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perciliano\Documents\"/>
    </mc:Choice>
  </mc:AlternateContent>
  <bookViews>
    <workbookView xWindow="0" yWindow="0" windowWidth="20490" windowHeight="7515" xr2:uid="{00000000-000D-0000-FFFF-FFFF00000000}"/>
  </bookViews>
  <sheets>
    <sheet name="AnaliseGeral" sheetId="22" r:id="rId1"/>
    <sheet name="Fluxo_de_Caixa2018" sheetId="25" r:id="rId2"/>
    <sheet name="Fluxo_de_Caixa2017" sheetId="23" r:id="rId3"/>
    <sheet name="Contatos" sheetId="8" r:id="rId4"/>
    <sheet name="Empresas" sheetId="13" r:id="rId5"/>
    <sheet name="Endereços" sheetId="12" r:id="rId6"/>
    <sheet name="Plano_Contas" sheetId="14" r:id="rId7"/>
    <sheet name="Parametros" sheetId="11" r:id="rId8"/>
  </sheets>
  <definedNames>
    <definedName name="_xlnm._FilterDatabase" localSheetId="3">Contatos!$B$2:$Y$1001</definedName>
    <definedName name="_xlnm._FilterDatabase" localSheetId="5" hidden="1">Endereços!$A$2:$W$2</definedName>
    <definedName name="_xlnm._FilterDatabase" localSheetId="2" hidden="1">Fluxo_de_Caixa2017!$A$1:$BA$1011</definedName>
    <definedName name="_xlnm._FilterDatabase" localSheetId="1" hidden="1">Fluxo_de_Caixa2018!$A$1:$BA$1011</definedName>
    <definedName name="_xlnm._FilterDatabase" localSheetId="7" hidden="1">Parametros!$A$2:$AW$2</definedName>
    <definedName name="_xlnm._FilterDatabase" localSheetId="6" hidden="1">Plano_Contas!$A$2:$J$1003</definedName>
    <definedName name="_xlnm.Print_Area" localSheetId="0">AnaliseGeral!$C$5:$Q$74</definedName>
  </definedNames>
  <calcPr calcId="171026"/>
</workbook>
</file>

<file path=xl/calcChain.xml><?xml version="1.0" encoding="utf-8"?>
<calcChain xmlns="http://schemas.openxmlformats.org/spreadsheetml/2006/main">
  <c r="BT1011" i="25" l="1"/>
  <c r="BS1011" i="25"/>
  <c r="BR1011" i="25"/>
  <c r="BQ1011" i="25"/>
  <c r="BP1011" i="25"/>
  <c r="BO1011" i="25"/>
  <c r="BN1011" i="25"/>
  <c r="BM1011" i="25"/>
  <c r="BL1011" i="25"/>
  <c r="BK1011" i="25"/>
  <c r="BJ1011" i="25"/>
  <c r="BI1011" i="25"/>
  <c r="BH1011" i="25"/>
  <c r="BG1011" i="25"/>
  <c r="BF1011" i="25"/>
  <c r="BE1011" i="25"/>
  <c r="AX1005" i="25"/>
  <c r="AW1005" i="25"/>
  <c r="AU1005" i="25"/>
  <c r="AT1005" i="25"/>
  <c r="AS1005" i="25"/>
  <c r="AQ1005" i="25"/>
  <c r="AP1005" i="25"/>
  <c r="AO1005" i="25"/>
  <c r="AM1005" i="25"/>
  <c r="AL1005" i="25"/>
  <c r="AK1005" i="25"/>
  <c r="AI1005" i="25"/>
  <c r="AH1005" i="25"/>
  <c r="AG1005" i="25"/>
  <c r="AE1005" i="25"/>
  <c r="AD1005" i="25"/>
  <c r="AC1005" i="25"/>
  <c r="AA1005" i="25"/>
  <c r="Z1005" i="25"/>
  <c r="Y1005" i="25"/>
  <c r="W1005" i="25"/>
  <c r="V1005" i="25"/>
  <c r="U1005" i="25"/>
  <c r="S1005" i="25"/>
  <c r="R1005" i="25"/>
  <c r="Q1005" i="25"/>
  <c r="O1005" i="25"/>
  <c r="N1005" i="25"/>
  <c r="M1005" i="25"/>
  <c r="J1005" i="25"/>
  <c r="I1005" i="25"/>
  <c r="G1005" i="25"/>
  <c r="F1005" i="25"/>
  <c r="E1005" i="25"/>
  <c r="BV1004" i="25"/>
  <c r="BT1004" i="25"/>
  <c r="BS1004" i="25"/>
  <c r="BD1004" i="25"/>
  <c r="BC1004" i="25"/>
  <c r="BA1004" i="25"/>
  <c r="AZ1004" i="25"/>
  <c r="B1004" i="25"/>
  <c r="BE1004" i="25" s="1"/>
  <c r="BV1003" i="25"/>
  <c r="BS1003" i="25"/>
  <c r="BG1003" i="25"/>
  <c r="BD1003" i="25"/>
  <c r="BC1003" i="25"/>
  <c r="BT1003" i="25" s="1"/>
  <c r="BO1003" i="25" s="1"/>
  <c r="BA1003" i="25"/>
  <c r="AZ1003" i="25"/>
  <c r="B1003" i="25"/>
  <c r="BE1003" i="25" s="1"/>
  <c r="BV1002" i="25"/>
  <c r="BS1002" i="25"/>
  <c r="BE1002" i="25"/>
  <c r="BD1002" i="25"/>
  <c r="BC1002" i="25"/>
  <c r="BA1002" i="25"/>
  <c r="AZ1002" i="25"/>
  <c r="B1002" i="25"/>
  <c r="BV1001" i="25"/>
  <c r="BS1001" i="25"/>
  <c r="BD1001" i="25"/>
  <c r="BC1001" i="25"/>
  <c r="BT1001" i="25" s="1"/>
  <c r="BA1001" i="25"/>
  <c r="AZ1001" i="25"/>
  <c r="B1001" i="25"/>
  <c r="BE1001" i="25" s="1"/>
  <c r="BV1000" i="25"/>
  <c r="BT1000" i="25"/>
  <c r="BS1000" i="25"/>
  <c r="BD1000" i="25"/>
  <c r="BC1000" i="25"/>
  <c r="BA1000" i="25"/>
  <c r="AZ1000" i="25"/>
  <c r="B1000" i="25"/>
  <c r="BE1000" i="25" s="1"/>
  <c r="BV999" i="25"/>
  <c r="BS999" i="25"/>
  <c r="BD999" i="25"/>
  <c r="BC999" i="25"/>
  <c r="BA999" i="25"/>
  <c r="AZ999" i="25"/>
  <c r="B999" i="25"/>
  <c r="BE999" i="25" s="1"/>
  <c r="BV998" i="25"/>
  <c r="BS998" i="25"/>
  <c r="BM998" i="25"/>
  <c r="BD998" i="25"/>
  <c r="BC998" i="25"/>
  <c r="BT998" i="25" s="1"/>
  <c r="BA998" i="25"/>
  <c r="AZ998" i="25"/>
  <c r="B998" i="25"/>
  <c r="BE998" i="25" s="1"/>
  <c r="BV997" i="25"/>
  <c r="BS997" i="25"/>
  <c r="BO997" i="25"/>
  <c r="BG997" i="25"/>
  <c r="BD997" i="25"/>
  <c r="BC997" i="25"/>
  <c r="BT997" i="25" s="1"/>
  <c r="BF997" i="25" s="1"/>
  <c r="BA997" i="25"/>
  <c r="AZ997" i="25"/>
  <c r="B997" i="25"/>
  <c r="BE997" i="25" s="1"/>
  <c r="BV996" i="25"/>
  <c r="BT996" i="25"/>
  <c r="BS996" i="25"/>
  <c r="BD996" i="25"/>
  <c r="BC996" i="25"/>
  <c r="BA996" i="25"/>
  <c r="AZ996" i="25"/>
  <c r="B996" i="25"/>
  <c r="BE996" i="25" s="1"/>
  <c r="BV995" i="25"/>
  <c r="BS995" i="25"/>
  <c r="BG995" i="25"/>
  <c r="BD995" i="25"/>
  <c r="BC995" i="25"/>
  <c r="BT995" i="25" s="1"/>
  <c r="BJ995" i="25" s="1"/>
  <c r="BA995" i="25"/>
  <c r="AZ995" i="25"/>
  <c r="B995" i="25"/>
  <c r="BE995" i="25" s="1"/>
  <c r="BV994" i="25"/>
  <c r="BS994" i="25"/>
  <c r="BD994" i="25"/>
  <c r="BC994" i="25"/>
  <c r="BA994" i="25"/>
  <c r="AZ994" i="25"/>
  <c r="B994" i="25"/>
  <c r="BE994" i="25" s="1"/>
  <c r="BV993" i="25"/>
  <c r="BS993" i="25"/>
  <c r="BD993" i="25"/>
  <c r="BC993" i="25"/>
  <c r="BA993" i="25"/>
  <c r="AZ993" i="25"/>
  <c r="B993" i="25"/>
  <c r="BE993" i="25" s="1"/>
  <c r="BV992" i="25"/>
  <c r="BS992" i="25"/>
  <c r="BR992" i="25"/>
  <c r="BG992" i="25"/>
  <c r="BD992" i="25"/>
  <c r="BC992" i="25"/>
  <c r="BT992" i="25" s="1"/>
  <c r="BQ992" i="25" s="1"/>
  <c r="BA992" i="25"/>
  <c r="AZ992" i="25"/>
  <c r="B992" i="25"/>
  <c r="BE992" i="25" s="1"/>
  <c r="BV991" i="25"/>
  <c r="BS991" i="25"/>
  <c r="BR991" i="25"/>
  <c r="BE991" i="25"/>
  <c r="BD991" i="25"/>
  <c r="BC991" i="25"/>
  <c r="BT991" i="25" s="1"/>
  <c r="BA991" i="25"/>
  <c r="AZ991" i="25"/>
  <c r="B991" i="25"/>
  <c r="BV990" i="25"/>
  <c r="BS990" i="25"/>
  <c r="BP990" i="25"/>
  <c r="BH990" i="25"/>
  <c r="BD990" i="25"/>
  <c r="BC990" i="25"/>
  <c r="BT990" i="25" s="1"/>
  <c r="BA990" i="25"/>
  <c r="AZ990" i="25"/>
  <c r="B990" i="25"/>
  <c r="BE990" i="25" s="1"/>
  <c r="BV989" i="25"/>
  <c r="BS989" i="25"/>
  <c r="BD989" i="25"/>
  <c r="BC989" i="25"/>
  <c r="BA989" i="25"/>
  <c r="AZ989" i="25"/>
  <c r="B989" i="25"/>
  <c r="BE989" i="25" s="1"/>
  <c r="BV988" i="25"/>
  <c r="BS988" i="25"/>
  <c r="BD988" i="25"/>
  <c r="BC988" i="25"/>
  <c r="BA988" i="25"/>
  <c r="AZ988" i="25"/>
  <c r="B988" i="25"/>
  <c r="BE988" i="25" s="1"/>
  <c r="BV987" i="25"/>
  <c r="BS987" i="25"/>
  <c r="BN987" i="25"/>
  <c r="BF987" i="25"/>
  <c r="BD987" i="25"/>
  <c r="BC987" i="25"/>
  <c r="BT987" i="25" s="1"/>
  <c r="BM987" i="25" s="1"/>
  <c r="BA987" i="25"/>
  <c r="AZ987" i="25"/>
  <c r="B987" i="25"/>
  <c r="BE987" i="25" s="1"/>
  <c r="BV986" i="25"/>
  <c r="BS986" i="25"/>
  <c r="BD986" i="25"/>
  <c r="BC986" i="25"/>
  <c r="BT986" i="25" s="1"/>
  <c r="BL986" i="25" s="1"/>
  <c r="BA986" i="25"/>
  <c r="AZ986" i="25"/>
  <c r="B986" i="25"/>
  <c r="BE986" i="25" s="1"/>
  <c r="BV985" i="25"/>
  <c r="BS985" i="25"/>
  <c r="BE985" i="25"/>
  <c r="BD985" i="25"/>
  <c r="BC985" i="25"/>
  <c r="BT985" i="25" s="1"/>
  <c r="BI985" i="25" s="1"/>
  <c r="BA985" i="25"/>
  <c r="AZ985" i="25"/>
  <c r="B985" i="25"/>
  <c r="BV984" i="25"/>
  <c r="BS984" i="25"/>
  <c r="BD984" i="25"/>
  <c r="BC984" i="25"/>
  <c r="BT984" i="25" s="1"/>
  <c r="BA984" i="25"/>
  <c r="AZ984" i="25"/>
  <c r="B984" i="25"/>
  <c r="BE984" i="25" s="1"/>
  <c r="BV983" i="25"/>
  <c r="BS983" i="25"/>
  <c r="BD983" i="25"/>
  <c r="BC983" i="25"/>
  <c r="BA983" i="25"/>
  <c r="AZ983" i="25"/>
  <c r="B983" i="25"/>
  <c r="BE983" i="25" s="1"/>
  <c r="BV982" i="25"/>
  <c r="BS982" i="25"/>
  <c r="BH982" i="25"/>
  <c r="BD982" i="25"/>
  <c r="BC982" i="25"/>
  <c r="BT982" i="25" s="1"/>
  <c r="BP982" i="25" s="1"/>
  <c r="BA982" i="25"/>
  <c r="AZ982" i="25"/>
  <c r="B982" i="25"/>
  <c r="BE982" i="25" s="1"/>
  <c r="BV981" i="25"/>
  <c r="BS981" i="25"/>
  <c r="BR981" i="25"/>
  <c r="BM981" i="25"/>
  <c r="BF981" i="25"/>
  <c r="BD981" i="25"/>
  <c r="BC981" i="25"/>
  <c r="BT981" i="25" s="1"/>
  <c r="BN981" i="25" s="1"/>
  <c r="BA981" i="25"/>
  <c r="AZ981" i="25"/>
  <c r="B981" i="25"/>
  <c r="BE981" i="25" s="1"/>
  <c r="BV980" i="25"/>
  <c r="BS980" i="25"/>
  <c r="BD980" i="25"/>
  <c r="BC980" i="25"/>
  <c r="BA980" i="25"/>
  <c r="AZ980" i="25"/>
  <c r="B980" i="25"/>
  <c r="BE980" i="25" s="1"/>
  <c r="BV979" i="25"/>
  <c r="BS979" i="25"/>
  <c r="BD979" i="25"/>
  <c r="BC979" i="25"/>
  <c r="BA979" i="25"/>
  <c r="AZ979" i="25"/>
  <c r="B979" i="25"/>
  <c r="BE979" i="25" s="1"/>
  <c r="BV978" i="25"/>
  <c r="BT978" i="25"/>
  <c r="BS978" i="25"/>
  <c r="BD978" i="25"/>
  <c r="BC978" i="25"/>
  <c r="BA978" i="25"/>
  <c r="AZ978" i="25"/>
  <c r="B978" i="25"/>
  <c r="BE978" i="25" s="1"/>
  <c r="BV977" i="25"/>
  <c r="BS977" i="25"/>
  <c r="BE977" i="25"/>
  <c r="BD977" i="25"/>
  <c r="BC977" i="25"/>
  <c r="BT977" i="25" s="1"/>
  <c r="BI977" i="25" s="1"/>
  <c r="BA977" i="25"/>
  <c r="AZ977" i="25"/>
  <c r="B977" i="25"/>
  <c r="BV976" i="25"/>
  <c r="BS976" i="25"/>
  <c r="BT976" i="25" s="1"/>
  <c r="BD976" i="25"/>
  <c r="BC976" i="25"/>
  <c r="BA976" i="25"/>
  <c r="AZ976" i="25"/>
  <c r="B976" i="25"/>
  <c r="BE976" i="25" s="1"/>
  <c r="BV975" i="25"/>
  <c r="BS975" i="25"/>
  <c r="BD975" i="25"/>
  <c r="BC975" i="25"/>
  <c r="BA975" i="25"/>
  <c r="AZ975" i="25"/>
  <c r="B975" i="25"/>
  <c r="BE975" i="25" s="1"/>
  <c r="BV974" i="25"/>
  <c r="BS974" i="25"/>
  <c r="BD974" i="25"/>
  <c r="BC974" i="25"/>
  <c r="BA974" i="25"/>
  <c r="AZ974" i="25"/>
  <c r="B974" i="25"/>
  <c r="BE974" i="25" s="1"/>
  <c r="BV973" i="25"/>
  <c r="BS973" i="25"/>
  <c r="BR973" i="25"/>
  <c r="BM973" i="25"/>
  <c r="BF973" i="25"/>
  <c r="BD973" i="25"/>
  <c r="BC973" i="25"/>
  <c r="BT973" i="25" s="1"/>
  <c r="BN973" i="25" s="1"/>
  <c r="BA973" i="25"/>
  <c r="AZ973" i="25"/>
  <c r="B973" i="25"/>
  <c r="BE973" i="25" s="1"/>
  <c r="BV972" i="25"/>
  <c r="BS972" i="25"/>
  <c r="BD972" i="25"/>
  <c r="BC972" i="25"/>
  <c r="BA972" i="25"/>
  <c r="AZ972" i="25"/>
  <c r="B972" i="25"/>
  <c r="BE972" i="25" s="1"/>
  <c r="BV971" i="25"/>
  <c r="BS971" i="25"/>
  <c r="BD971" i="25"/>
  <c r="BC971" i="25"/>
  <c r="BA971" i="25"/>
  <c r="AZ971" i="25"/>
  <c r="B971" i="25"/>
  <c r="BE971" i="25" s="1"/>
  <c r="BV970" i="25"/>
  <c r="BT970" i="25"/>
  <c r="BL970" i="25" s="1"/>
  <c r="BS970" i="25"/>
  <c r="BD970" i="25"/>
  <c r="BC970" i="25"/>
  <c r="BA970" i="25"/>
  <c r="AZ970" i="25"/>
  <c r="B970" i="25"/>
  <c r="BE970" i="25" s="1"/>
  <c r="BV969" i="25"/>
  <c r="BS969" i="25"/>
  <c r="BE969" i="25"/>
  <c r="BD969" i="25"/>
  <c r="BC969" i="25"/>
  <c r="BT969" i="25" s="1"/>
  <c r="BI969" i="25" s="1"/>
  <c r="BA969" i="25"/>
  <c r="AZ969" i="25"/>
  <c r="B969" i="25"/>
  <c r="BV968" i="25"/>
  <c r="BS968" i="25"/>
  <c r="BT968" i="25" s="1"/>
  <c r="BD968" i="25"/>
  <c r="BC968" i="25"/>
  <c r="BA968" i="25"/>
  <c r="AZ968" i="25"/>
  <c r="B968" i="25"/>
  <c r="BE968" i="25" s="1"/>
  <c r="BV967" i="25"/>
  <c r="BS967" i="25"/>
  <c r="BD967" i="25"/>
  <c r="BC967" i="25"/>
  <c r="BA967" i="25"/>
  <c r="AZ967" i="25"/>
  <c r="B967" i="25"/>
  <c r="BE967" i="25" s="1"/>
  <c r="BV966" i="25"/>
  <c r="BS966" i="25"/>
  <c r="BD966" i="25"/>
  <c r="BC966" i="25"/>
  <c r="BA966" i="25"/>
  <c r="AZ966" i="25"/>
  <c r="B966" i="25"/>
  <c r="BE966" i="25" s="1"/>
  <c r="BV965" i="25"/>
  <c r="BS965" i="25"/>
  <c r="BE965" i="25"/>
  <c r="BD965" i="25"/>
  <c r="BC965" i="25"/>
  <c r="BA965" i="25"/>
  <c r="AZ965" i="25"/>
  <c r="B965" i="25"/>
  <c r="BV964" i="25"/>
  <c r="BS964" i="25"/>
  <c r="BL964" i="25"/>
  <c r="BD964" i="25"/>
  <c r="BC964" i="25"/>
  <c r="BT964" i="25" s="1"/>
  <c r="BA964" i="25"/>
  <c r="AZ964" i="25"/>
  <c r="B964" i="25"/>
  <c r="BE964" i="25" s="1"/>
  <c r="BV963" i="25"/>
  <c r="BS963" i="25"/>
  <c r="BE963" i="25"/>
  <c r="BD963" i="25"/>
  <c r="BC963" i="25"/>
  <c r="BA963" i="25"/>
  <c r="AZ963" i="25"/>
  <c r="B963" i="25"/>
  <c r="BV962" i="25"/>
  <c r="BS962" i="25"/>
  <c r="BL962" i="25"/>
  <c r="BD962" i="25"/>
  <c r="BC962" i="25"/>
  <c r="BT962" i="25" s="1"/>
  <c r="BA962" i="25"/>
  <c r="AZ962" i="25"/>
  <c r="B962" i="25"/>
  <c r="BE962" i="25" s="1"/>
  <c r="BV961" i="25"/>
  <c r="BS961" i="25"/>
  <c r="BE961" i="25"/>
  <c r="BD961" i="25"/>
  <c r="BC961" i="25"/>
  <c r="BA961" i="25"/>
  <c r="AZ961" i="25"/>
  <c r="B961" i="25"/>
  <c r="BV960" i="25"/>
  <c r="BS960" i="25"/>
  <c r="BE960" i="25"/>
  <c r="BD960" i="25"/>
  <c r="BC960" i="25"/>
  <c r="BA960" i="25"/>
  <c r="AZ960" i="25"/>
  <c r="B960" i="25"/>
  <c r="BV959" i="25"/>
  <c r="BS959" i="25"/>
  <c r="BD959" i="25"/>
  <c r="BC959" i="25"/>
  <c r="BA959" i="25"/>
  <c r="AZ959" i="25"/>
  <c r="B959" i="25"/>
  <c r="BE959" i="25" s="1"/>
  <c r="BV958" i="25"/>
  <c r="BS958" i="25"/>
  <c r="BE958" i="25"/>
  <c r="BD958" i="25"/>
  <c r="BC958" i="25"/>
  <c r="BT958" i="25" s="1"/>
  <c r="BM958" i="25" s="1"/>
  <c r="BA958" i="25"/>
  <c r="AZ958" i="25"/>
  <c r="B958" i="25"/>
  <c r="BV957" i="25"/>
  <c r="BS957" i="25"/>
  <c r="BD957" i="25"/>
  <c r="BC957" i="25"/>
  <c r="BT957" i="25" s="1"/>
  <c r="BA957" i="25"/>
  <c r="AZ957" i="25"/>
  <c r="B957" i="25"/>
  <c r="BE957" i="25" s="1"/>
  <c r="BV956" i="25"/>
  <c r="BS956" i="25"/>
  <c r="BI956" i="25"/>
  <c r="BD956" i="25"/>
  <c r="BC956" i="25"/>
  <c r="BT956" i="25" s="1"/>
  <c r="BA956" i="25"/>
  <c r="AZ956" i="25"/>
  <c r="B956" i="25"/>
  <c r="BE956" i="25" s="1"/>
  <c r="BV955" i="25"/>
  <c r="BT955" i="25"/>
  <c r="BK955" i="25" s="1"/>
  <c r="BS955" i="25"/>
  <c r="BO955" i="25"/>
  <c r="BG955" i="25"/>
  <c r="BD955" i="25"/>
  <c r="BC955" i="25"/>
  <c r="BA955" i="25"/>
  <c r="AZ955" i="25"/>
  <c r="B955" i="25"/>
  <c r="BE955" i="25" s="1"/>
  <c r="BV954" i="25"/>
  <c r="BS954" i="25"/>
  <c r="BD954" i="25"/>
  <c r="BC954" i="25"/>
  <c r="BA954" i="25"/>
  <c r="AZ954" i="25"/>
  <c r="B954" i="25"/>
  <c r="BE954" i="25" s="1"/>
  <c r="BV953" i="25"/>
  <c r="BS953" i="25"/>
  <c r="BH953" i="25"/>
  <c r="BD953" i="25"/>
  <c r="BC953" i="25"/>
  <c r="BT953" i="25" s="1"/>
  <c r="BL953" i="25" s="1"/>
  <c r="BA953" i="25"/>
  <c r="AZ953" i="25"/>
  <c r="B953" i="25"/>
  <c r="BE953" i="25" s="1"/>
  <c r="BV952" i="25"/>
  <c r="BS952" i="25"/>
  <c r="BR952" i="25"/>
  <c r="BE952" i="25"/>
  <c r="BD952" i="25"/>
  <c r="BC952" i="25"/>
  <c r="BT952" i="25" s="1"/>
  <c r="BF952" i="25" s="1"/>
  <c r="BA952" i="25"/>
  <c r="AZ952" i="25"/>
  <c r="B952" i="25"/>
  <c r="BV951" i="25"/>
  <c r="BS951" i="25"/>
  <c r="BD951" i="25"/>
  <c r="BC951" i="25"/>
  <c r="BT951" i="25" s="1"/>
  <c r="BH951" i="25" s="1"/>
  <c r="BA951" i="25"/>
  <c r="AZ951" i="25"/>
  <c r="B951" i="25"/>
  <c r="BE951" i="25" s="1"/>
  <c r="BV950" i="25"/>
  <c r="BS950" i="25"/>
  <c r="BN950" i="25"/>
  <c r="BE950" i="25"/>
  <c r="BD950" i="25"/>
  <c r="BC950" i="25"/>
  <c r="BT950" i="25" s="1"/>
  <c r="BA950" i="25"/>
  <c r="AZ950" i="25"/>
  <c r="B950" i="25"/>
  <c r="BV949" i="25"/>
  <c r="BS949" i="25"/>
  <c r="BD949" i="25"/>
  <c r="BC949" i="25"/>
  <c r="BT949" i="25" s="1"/>
  <c r="BP949" i="25" s="1"/>
  <c r="BA949" i="25"/>
  <c r="AZ949" i="25"/>
  <c r="B949" i="25"/>
  <c r="BE949" i="25" s="1"/>
  <c r="BV948" i="25"/>
  <c r="BS948" i="25"/>
  <c r="BN948" i="25"/>
  <c r="BF948" i="25"/>
  <c r="BD948" i="25"/>
  <c r="BC948" i="25"/>
  <c r="BT948" i="25" s="1"/>
  <c r="BM948" i="25" s="1"/>
  <c r="BA948" i="25"/>
  <c r="AZ948" i="25"/>
  <c r="B948" i="25"/>
  <c r="BE948" i="25" s="1"/>
  <c r="BV947" i="25"/>
  <c r="BS947" i="25"/>
  <c r="BD947" i="25"/>
  <c r="BC947" i="25"/>
  <c r="BA947" i="25"/>
  <c r="AZ947" i="25"/>
  <c r="B947" i="25"/>
  <c r="BE947" i="25" s="1"/>
  <c r="BV946" i="25"/>
  <c r="BS946" i="25"/>
  <c r="BD946" i="25"/>
  <c r="BC946" i="25"/>
  <c r="BA946" i="25"/>
  <c r="AZ946" i="25"/>
  <c r="B946" i="25"/>
  <c r="BE946" i="25" s="1"/>
  <c r="BV945" i="25"/>
  <c r="BT945" i="25"/>
  <c r="BL945" i="25" s="1"/>
  <c r="BS945" i="25"/>
  <c r="BD945" i="25"/>
  <c r="BC945" i="25"/>
  <c r="BA945" i="25"/>
  <c r="AZ945" i="25"/>
  <c r="B945" i="25"/>
  <c r="BE945" i="25" s="1"/>
  <c r="BV944" i="25"/>
  <c r="BS944" i="25"/>
  <c r="BE944" i="25"/>
  <c r="BD944" i="25"/>
  <c r="BC944" i="25"/>
  <c r="BT944" i="25" s="1"/>
  <c r="BI944" i="25" s="1"/>
  <c r="BA944" i="25"/>
  <c r="AZ944" i="25"/>
  <c r="B944" i="25"/>
  <c r="BV943" i="25"/>
  <c r="BS943" i="25"/>
  <c r="BD943" i="25"/>
  <c r="BC943" i="25"/>
  <c r="BA943" i="25"/>
  <c r="AZ943" i="25"/>
  <c r="B943" i="25"/>
  <c r="BE943" i="25" s="1"/>
  <c r="BV942" i="25"/>
  <c r="BS942" i="25"/>
  <c r="BM942" i="25"/>
  <c r="BE942" i="25"/>
  <c r="BD942" i="25"/>
  <c r="BC942" i="25"/>
  <c r="BT942" i="25" s="1"/>
  <c r="BA942" i="25"/>
  <c r="AZ942" i="25"/>
  <c r="B942" i="25"/>
  <c r="BV941" i="25"/>
  <c r="BS941" i="25"/>
  <c r="BD941" i="25"/>
  <c r="BC941" i="25"/>
  <c r="BT941" i="25" s="1"/>
  <c r="BA941" i="25"/>
  <c r="AZ941" i="25"/>
  <c r="B941" i="25"/>
  <c r="BE941" i="25" s="1"/>
  <c r="BV940" i="25"/>
  <c r="BS940" i="25"/>
  <c r="BE940" i="25"/>
  <c r="BD940" i="25"/>
  <c r="BC940" i="25"/>
  <c r="BA940" i="25"/>
  <c r="AZ940" i="25"/>
  <c r="B940" i="25"/>
  <c r="BV939" i="25"/>
  <c r="BS939" i="25"/>
  <c r="BD939" i="25"/>
  <c r="BC939" i="25"/>
  <c r="BA939" i="25"/>
  <c r="AZ939" i="25"/>
  <c r="B939" i="25"/>
  <c r="BE939" i="25" s="1"/>
  <c r="BV938" i="25"/>
  <c r="BS938" i="25"/>
  <c r="BD938" i="25"/>
  <c r="BC938" i="25"/>
  <c r="BA938" i="25"/>
  <c r="AZ938" i="25"/>
  <c r="B938" i="25"/>
  <c r="BE938" i="25" s="1"/>
  <c r="BV937" i="25"/>
  <c r="BT937" i="25"/>
  <c r="BL937" i="25" s="1"/>
  <c r="BS937" i="25"/>
  <c r="BD937" i="25"/>
  <c r="BC937" i="25"/>
  <c r="BA937" i="25"/>
  <c r="AZ937" i="25"/>
  <c r="B937" i="25"/>
  <c r="BE937" i="25" s="1"/>
  <c r="BV936" i="25"/>
  <c r="BS936" i="25"/>
  <c r="BE936" i="25"/>
  <c r="BD936" i="25"/>
  <c r="BC936" i="25"/>
  <c r="BT936" i="25" s="1"/>
  <c r="BQ936" i="25" s="1"/>
  <c r="BA936" i="25"/>
  <c r="AZ936" i="25"/>
  <c r="B936" i="25"/>
  <c r="BV935" i="25"/>
  <c r="BS935" i="25"/>
  <c r="BD935" i="25"/>
  <c r="BC935" i="25"/>
  <c r="BT935" i="25" s="1"/>
  <c r="BO935" i="25" s="1"/>
  <c r="BA935" i="25"/>
  <c r="AZ935" i="25"/>
  <c r="B935" i="25"/>
  <c r="BE935" i="25" s="1"/>
  <c r="BV934" i="25"/>
  <c r="BS934" i="25"/>
  <c r="BJ934" i="25"/>
  <c r="BE934" i="25"/>
  <c r="BD934" i="25"/>
  <c r="BC934" i="25"/>
  <c r="BT934" i="25" s="1"/>
  <c r="BA934" i="25"/>
  <c r="AZ934" i="25"/>
  <c r="B934" i="25"/>
  <c r="BV933" i="25"/>
  <c r="BS933" i="25"/>
  <c r="BP933" i="25"/>
  <c r="BH933" i="25"/>
  <c r="BD933" i="25"/>
  <c r="BC933" i="25"/>
  <c r="BT933" i="25" s="1"/>
  <c r="BA933" i="25"/>
  <c r="AZ933" i="25"/>
  <c r="B933" i="25"/>
  <c r="BE933" i="25" s="1"/>
  <c r="BV932" i="25"/>
  <c r="BS932" i="25"/>
  <c r="BM932" i="25"/>
  <c r="BE932" i="25"/>
  <c r="BD932" i="25"/>
  <c r="BC932" i="25"/>
  <c r="BT932" i="25" s="1"/>
  <c r="BA932" i="25"/>
  <c r="AZ932" i="25"/>
  <c r="B932" i="25"/>
  <c r="BV931" i="25"/>
  <c r="BS931" i="25"/>
  <c r="BD931" i="25"/>
  <c r="BC931" i="25"/>
  <c r="BT931" i="25" s="1"/>
  <c r="BK931" i="25" s="1"/>
  <c r="BA931" i="25"/>
  <c r="AZ931" i="25"/>
  <c r="B931" i="25"/>
  <c r="BE931" i="25" s="1"/>
  <c r="BV930" i="25"/>
  <c r="BS930" i="25"/>
  <c r="BE930" i="25"/>
  <c r="BD930" i="25"/>
  <c r="BC930" i="25"/>
  <c r="BT930" i="25" s="1"/>
  <c r="BN930" i="25" s="1"/>
  <c r="BA930" i="25"/>
  <c r="AZ930" i="25"/>
  <c r="B930" i="25"/>
  <c r="BV929" i="25"/>
  <c r="BS929" i="25"/>
  <c r="BD929" i="25"/>
  <c r="BC929" i="25"/>
  <c r="BT929" i="25" s="1"/>
  <c r="BL929" i="25" s="1"/>
  <c r="BA929" i="25"/>
  <c r="AZ929" i="25"/>
  <c r="B929" i="25"/>
  <c r="BE929" i="25" s="1"/>
  <c r="BV928" i="25"/>
  <c r="BS928" i="25"/>
  <c r="BI928" i="25"/>
  <c r="BD928" i="25"/>
  <c r="BC928" i="25"/>
  <c r="BT928" i="25" s="1"/>
  <c r="BA928" i="25"/>
  <c r="AZ928" i="25"/>
  <c r="B928" i="25"/>
  <c r="BE928" i="25" s="1"/>
  <c r="BV927" i="25"/>
  <c r="BS927" i="25"/>
  <c r="BD927" i="25"/>
  <c r="BC927" i="25"/>
  <c r="BA927" i="25"/>
  <c r="AZ927" i="25"/>
  <c r="B927" i="25"/>
  <c r="BE927" i="25" s="1"/>
  <c r="BV926" i="25"/>
  <c r="BS926" i="25"/>
  <c r="BR926" i="25"/>
  <c r="BM926" i="25"/>
  <c r="BF926" i="25"/>
  <c r="BD926" i="25"/>
  <c r="BC926" i="25"/>
  <c r="BT926" i="25" s="1"/>
  <c r="BN926" i="25" s="1"/>
  <c r="BA926" i="25"/>
  <c r="AZ926" i="25"/>
  <c r="B926" i="25"/>
  <c r="BE926" i="25" s="1"/>
  <c r="BV925" i="25"/>
  <c r="BS925" i="25"/>
  <c r="BD925" i="25"/>
  <c r="BC925" i="25"/>
  <c r="BA925" i="25"/>
  <c r="AZ925" i="25"/>
  <c r="B925" i="25"/>
  <c r="BE925" i="25" s="1"/>
  <c r="BV924" i="25"/>
  <c r="BS924" i="25"/>
  <c r="BE924" i="25"/>
  <c r="BD924" i="25"/>
  <c r="BC924" i="25"/>
  <c r="BA924" i="25"/>
  <c r="AZ924" i="25"/>
  <c r="B924" i="25"/>
  <c r="BV923" i="25"/>
  <c r="BS923" i="25"/>
  <c r="BD923" i="25"/>
  <c r="BC923" i="25"/>
  <c r="BA923" i="25"/>
  <c r="AZ923" i="25"/>
  <c r="B923" i="25"/>
  <c r="BE923" i="25" s="1"/>
  <c r="BV922" i="25"/>
  <c r="BS922" i="25"/>
  <c r="BD922" i="25"/>
  <c r="BC922" i="25"/>
  <c r="BA922" i="25"/>
  <c r="AZ922" i="25"/>
  <c r="B922" i="25"/>
  <c r="BE922" i="25" s="1"/>
  <c r="BV921" i="25"/>
  <c r="BT921" i="25"/>
  <c r="BS921" i="25"/>
  <c r="BD921" i="25"/>
  <c r="BC921" i="25"/>
  <c r="BA921" i="25"/>
  <c r="AZ921" i="25"/>
  <c r="B921" i="25"/>
  <c r="BE921" i="25" s="1"/>
  <c r="BV920" i="25"/>
  <c r="BS920" i="25"/>
  <c r="BD920" i="25"/>
  <c r="BC920" i="25"/>
  <c r="BA920" i="25"/>
  <c r="AZ920" i="25"/>
  <c r="B920" i="25"/>
  <c r="BE920" i="25" s="1"/>
  <c r="BV919" i="25"/>
  <c r="BS919" i="25"/>
  <c r="BD919" i="25"/>
  <c r="BC919" i="25"/>
  <c r="BT919" i="25" s="1"/>
  <c r="BA919" i="25"/>
  <c r="AZ919" i="25"/>
  <c r="B919" i="25"/>
  <c r="BE919" i="25" s="1"/>
  <c r="BV918" i="25"/>
  <c r="BS918" i="25"/>
  <c r="BD918" i="25"/>
  <c r="BC918" i="25"/>
  <c r="BT918" i="25" s="1"/>
  <c r="BH918" i="25" s="1"/>
  <c r="BA918" i="25"/>
  <c r="AZ918" i="25"/>
  <c r="B918" i="25"/>
  <c r="BE918" i="25" s="1"/>
  <c r="BV917" i="25"/>
  <c r="BS917" i="25"/>
  <c r="BR917" i="25"/>
  <c r="BD917" i="25"/>
  <c r="BC917" i="25"/>
  <c r="BT917" i="25" s="1"/>
  <c r="BJ917" i="25" s="1"/>
  <c r="BA917" i="25"/>
  <c r="AZ917" i="25"/>
  <c r="B917" i="25"/>
  <c r="BE917" i="25" s="1"/>
  <c r="BV916" i="25"/>
  <c r="BT916" i="25"/>
  <c r="BS916" i="25"/>
  <c r="BH916" i="25"/>
  <c r="BD916" i="25"/>
  <c r="BC916" i="25"/>
  <c r="BA916" i="25"/>
  <c r="AZ916" i="25"/>
  <c r="B916" i="25"/>
  <c r="BE916" i="25" s="1"/>
  <c r="BV915" i="25"/>
  <c r="BS915" i="25"/>
  <c r="BN915" i="25"/>
  <c r="BD915" i="25"/>
  <c r="BC915" i="25"/>
  <c r="BT915" i="25" s="1"/>
  <c r="BA915" i="25"/>
  <c r="AZ915" i="25"/>
  <c r="B915" i="25"/>
  <c r="BE915" i="25" s="1"/>
  <c r="BV914" i="25"/>
  <c r="BS914" i="25"/>
  <c r="BD914" i="25"/>
  <c r="BC914" i="25"/>
  <c r="BT914" i="25" s="1"/>
  <c r="BA914" i="25"/>
  <c r="AZ914" i="25"/>
  <c r="B914" i="25"/>
  <c r="BE914" i="25" s="1"/>
  <c r="BV913" i="25"/>
  <c r="BS913" i="25"/>
  <c r="BD913" i="25"/>
  <c r="BC913" i="25"/>
  <c r="BA913" i="25"/>
  <c r="AZ913" i="25"/>
  <c r="B913" i="25"/>
  <c r="BE913" i="25" s="1"/>
  <c r="BV912" i="25"/>
  <c r="BT912" i="25"/>
  <c r="BM912" i="25" s="1"/>
  <c r="BS912" i="25"/>
  <c r="BD912" i="25"/>
  <c r="BC912" i="25"/>
  <c r="BA912" i="25"/>
  <c r="AZ912" i="25"/>
  <c r="B912" i="25"/>
  <c r="BE912" i="25" s="1"/>
  <c r="BV911" i="25"/>
  <c r="BS911" i="25"/>
  <c r="BD911" i="25"/>
  <c r="BC911" i="25"/>
  <c r="BA911" i="25"/>
  <c r="AZ911" i="25"/>
  <c r="B911" i="25"/>
  <c r="BE911" i="25" s="1"/>
  <c r="BV910" i="25"/>
  <c r="BS910" i="25"/>
  <c r="BD910" i="25"/>
  <c r="BC910" i="25"/>
  <c r="BT910" i="25" s="1"/>
  <c r="BP910" i="25" s="1"/>
  <c r="BA910" i="25"/>
  <c r="AZ910" i="25"/>
  <c r="B910" i="25"/>
  <c r="BE910" i="25" s="1"/>
  <c r="BV909" i="25"/>
  <c r="BS909" i="25"/>
  <c r="BD909" i="25"/>
  <c r="BC909" i="25"/>
  <c r="BA909" i="25"/>
  <c r="AZ909" i="25"/>
  <c r="B909" i="25"/>
  <c r="BE909" i="25" s="1"/>
  <c r="BV908" i="25"/>
  <c r="BS908" i="25"/>
  <c r="BE908" i="25"/>
  <c r="BD908" i="25"/>
  <c r="BC908" i="25"/>
  <c r="BT908" i="25" s="1"/>
  <c r="BA908" i="25"/>
  <c r="AZ908" i="25"/>
  <c r="B908" i="25"/>
  <c r="BV907" i="25"/>
  <c r="BS907" i="25"/>
  <c r="BJ907" i="25"/>
  <c r="BD907" i="25"/>
  <c r="BC907" i="25"/>
  <c r="BT907" i="25" s="1"/>
  <c r="BR907" i="25" s="1"/>
  <c r="BA907" i="25"/>
  <c r="AZ907" i="25"/>
  <c r="B907" i="25"/>
  <c r="BE907" i="25" s="1"/>
  <c r="BV906" i="25"/>
  <c r="BS906" i="25"/>
  <c r="BE906" i="25"/>
  <c r="BD906" i="25"/>
  <c r="BC906" i="25"/>
  <c r="BT906" i="25" s="1"/>
  <c r="BA906" i="25"/>
  <c r="AZ906" i="25"/>
  <c r="B906" i="25"/>
  <c r="BV905" i="25"/>
  <c r="BS905" i="25"/>
  <c r="BD905" i="25"/>
  <c r="BC905" i="25"/>
  <c r="BA905" i="25"/>
  <c r="AZ905" i="25"/>
  <c r="B905" i="25"/>
  <c r="BE905" i="25" s="1"/>
  <c r="BV904" i="25"/>
  <c r="BT904" i="25"/>
  <c r="BL904" i="25" s="1"/>
  <c r="BS904" i="25"/>
  <c r="BQ904" i="25"/>
  <c r="BM904" i="25"/>
  <c r="BH904" i="25"/>
  <c r="BD904" i="25"/>
  <c r="BC904" i="25"/>
  <c r="BA904" i="25"/>
  <c r="AZ904" i="25"/>
  <c r="B904" i="25"/>
  <c r="BE904" i="25" s="1"/>
  <c r="BV903" i="25"/>
  <c r="BS903" i="25"/>
  <c r="BD903" i="25"/>
  <c r="BC903" i="25"/>
  <c r="BA903" i="25"/>
  <c r="AZ903" i="25"/>
  <c r="B903" i="25"/>
  <c r="BE903" i="25" s="1"/>
  <c r="BV902" i="25"/>
  <c r="BS902" i="25"/>
  <c r="BD902" i="25"/>
  <c r="BC902" i="25"/>
  <c r="BT902" i="25" s="1"/>
  <c r="BL902" i="25" s="1"/>
  <c r="BA902" i="25"/>
  <c r="AZ902" i="25"/>
  <c r="B902" i="25"/>
  <c r="BE902" i="25" s="1"/>
  <c r="BV901" i="25"/>
  <c r="BS901" i="25"/>
  <c r="BD901" i="25"/>
  <c r="BC901" i="25"/>
  <c r="BA901" i="25"/>
  <c r="AZ901" i="25"/>
  <c r="B901" i="25"/>
  <c r="BE901" i="25" s="1"/>
  <c r="BV900" i="25"/>
  <c r="BS900" i="25"/>
  <c r="BE900" i="25"/>
  <c r="BD900" i="25"/>
  <c r="BC900" i="25"/>
  <c r="BT900" i="25" s="1"/>
  <c r="BA900" i="25"/>
  <c r="AZ900" i="25"/>
  <c r="B900" i="25"/>
  <c r="BV899" i="25"/>
  <c r="BS899" i="25"/>
  <c r="BD899" i="25"/>
  <c r="BC899" i="25"/>
  <c r="BT899" i="25" s="1"/>
  <c r="BJ899" i="25" s="1"/>
  <c r="BA899" i="25"/>
  <c r="AZ899" i="25"/>
  <c r="B899" i="25"/>
  <c r="BE899" i="25" s="1"/>
  <c r="BV898" i="25"/>
  <c r="BS898" i="25"/>
  <c r="BM898" i="25"/>
  <c r="BE898" i="25"/>
  <c r="BD898" i="25"/>
  <c r="BC898" i="25"/>
  <c r="BT898" i="25" s="1"/>
  <c r="BA898" i="25"/>
  <c r="AZ898" i="25"/>
  <c r="B898" i="25"/>
  <c r="BV897" i="25"/>
  <c r="BS897" i="25"/>
  <c r="BD897" i="25"/>
  <c r="BC897" i="25"/>
  <c r="BA897" i="25"/>
  <c r="AZ897" i="25"/>
  <c r="B897" i="25"/>
  <c r="BE897" i="25" s="1"/>
  <c r="BV896" i="25"/>
  <c r="BT896" i="25"/>
  <c r="BS896" i="25"/>
  <c r="BQ896" i="25"/>
  <c r="BM896" i="25"/>
  <c r="BH896" i="25"/>
  <c r="BD896" i="25"/>
  <c r="BC896" i="25"/>
  <c r="BA896" i="25"/>
  <c r="AZ896" i="25"/>
  <c r="B896" i="25"/>
  <c r="BE896" i="25" s="1"/>
  <c r="BV895" i="25"/>
  <c r="BS895" i="25"/>
  <c r="BD895" i="25"/>
  <c r="BC895" i="25"/>
  <c r="BA895" i="25"/>
  <c r="AZ895" i="25"/>
  <c r="B895" i="25"/>
  <c r="BE895" i="25" s="1"/>
  <c r="BV894" i="25"/>
  <c r="BS894" i="25"/>
  <c r="BD894" i="25"/>
  <c r="BC894" i="25"/>
  <c r="BA894" i="25"/>
  <c r="AZ894" i="25"/>
  <c r="B894" i="25"/>
  <c r="BE894" i="25" s="1"/>
  <c r="BV893" i="25"/>
  <c r="BS893" i="25"/>
  <c r="BD893" i="25"/>
  <c r="BC893" i="25"/>
  <c r="BA893" i="25"/>
  <c r="AZ893" i="25"/>
  <c r="B893" i="25"/>
  <c r="BE893" i="25" s="1"/>
  <c r="BV892" i="25"/>
  <c r="BT892" i="25"/>
  <c r="BM892" i="25" s="1"/>
  <c r="BS892" i="25"/>
  <c r="BD892" i="25"/>
  <c r="BC892" i="25"/>
  <c r="BA892" i="25"/>
  <c r="AZ892" i="25"/>
  <c r="B892" i="25"/>
  <c r="BE892" i="25" s="1"/>
  <c r="BV891" i="25"/>
  <c r="BS891" i="25"/>
  <c r="BD891" i="25"/>
  <c r="BC891" i="25"/>
  <c r="BT891" i="25" s="1"/>
  <c r="BR891" i="25" s="1"/>
  <c r="BA891" i="25"/>
  <c r="AZ891" i="25"/>
  <c r="B891" i="25"/>
  <c r="BE891" i="25" s="1"/>
  <c r="BV890" i="25"/>
  <c r="BS890" i="25"/>
  <c r="BE890" i="25"/>
  <c r="BD890" i="25"/>
  <c r="BC890" i="25"/>
  <c r="BT890" i="25" s="1"/>
  <c r="BM890" i="25" s="1"/>
  <c r="BA890" i="25"/>
  <c r="AZ890" i="25"/>
  <c r="B890" i="25"/>
  <c r="BV889" i="25"/>
  <c r="BS889" i="25"/>
  <c r="BD889" i="25"/>
  <c r="BC889" i="25"/>
  <c r="BA889" i="25"/>
  <c r="AZ889" i="25"/>
  <c r="B889" i="25"/>
  <c r="BE889" i="25" s="1"/>
  <c r="BV888" i="25"/>
  <c r="BT888" i="25"/>
  <c r="BQ888" i="25" s="1"/>
  <c r="BS888" i="25"/>
  <c r="BM888" i="25"/>
  <c r="BH888" i="25"/>
  <c r="BD888" i="25"/>
  <c r="BC888" i="25"/>
  <c r="BA888" i="25"/>
  <c r="AZ888" i="25"/>
  <c r="B888" i="25"/>
  <c r="BE888" i="25" s="1"/>
  <c r="BV887" i="25"/>
  <c r="BS887" i="25"/>
  <c r="BD887" i="25"/>
  <c r="BC887" i="25"/>
  <c r="BA887" i="25"/>
  <c r="AZ887" i="25"/>
  <c r="B887" i="25"/>
  <c r="BE887" i="25" s="1"/>
  <c r="BV886" i="25"/>
  <c r="BS886" i="25"/>
  <c r="BT886" i="25" s="1"/>
  <c r="BD886" i="25"/>
  <c r="BC886" i="25"/>
  <c r="BA886" i="25"/>
  <c r="AZ886" i="25"/>
  <c r="B886" i="25"/>
  <c r="BE886" i="25" s="1"/>
  <c r="BV885" i="25"/>
  <c r="BS885" i="25"/>
  <c r="BD885" i="25"/>
  <c r="BC885" i="25"/>
  <c r="BA885" i="25"/>
  <c r="AZ885" i="25"/>
  <c r="B885" i="25"/>
  <c r="BE885" i="25" s="1"/>
  <c r="BV884" i="25"/>
  <c r="BS884" i="25"/>
  <c r="BE884" i="25"/>
  <c r="BD884" i="25"/>
  <c r="BC884" i="25"/>
  <c r="BT884" i="25" s="1"/>
  <c r="BM884" i="25" s="1"/>
  <c r="BA884" i="25"/>
  <c r="AZ884" i="25"/>
  <c r="B884" i="25"/>
  <c r="BV883" i="25"/>
  <c r="BS883" i="25"/>
  <c r="BR883" i="25"/>
  <c r="BJ883" i="25"/>
  <c r="BD883" i="25"/>
  <c r="BC883" i="25"/>
  <c r="BT883" i="25" s="1"/>
  <c r="BA883" i="25"/>
  <c r="AZ883" i="25"/>
  <c r="B883" i="25"/>
  <c r="BE883" i="25" s="1"/>
  <c r="BV882" i="25"/>
  <c r="BT882" i="25"/>
  <c r="BS882" i="25"/>
  <c r="BE882" i="25"/>
  <c r="BD882" i="25"/>
  <c r="BC882" i="25"/>
  <c r="BA882" i="25"/>
  <c r="AZ882" i="25"/>
  <c r="B882" i="25"/>
  <c r="BV881" i="25"/>
  <c r="BS881" i="25"/>
  <c r="BD881" i="25"/>
  <c r="BC881" i="25"/>
  <c r="BA881" i="25"/>
  <c r="AZ881" i="25"/>
  <c r="B881" i="25"/>
  <c r="BE881" i="25" s="1"/>
  <c r="BV880" i="25"/>
  <c r="BS880" i="25"/>
  <c r="BP880" i="25"/>
  <c r="BE880" i="25"/>
  <c r="BD880" i="25"/>
  <c r="BC880" i="25"/>
  <c r="BT880" i="25" s="1"/>
  <c r="BH880" i="25" s="1"/>
  <c r="BA880" i="25"/>
  <c r="AZ880" i="25"/>
  <c r="B880" i="25"/>
  <c r="BV879" i="25"/>
  <c r="BS879" i="25"/>
  <c r="BD879" i="25"/>
  <c r="BC879" i="25"/>
  <c r="BA879" i="25"/>
  <c r="AZ879" i="25"/>
  <c r="B879" i="25"/>
  <c r="BE879" i="25" s="1"/>
  <c r="BV878" i="25"/>
  <c r="BS878" i="25"/>
  <c r="BD878" i="25"/>
  <c r="BC878" i="25"/>
  <c r="BT878" i="25" s="1"/>
  <c r="BA878" i="25"/>
  <c r="AZ878" i="25"/>
  <c r="B878" i="25"/>
  <c r="BE878" i="25" s="1"/>
  <c r="BV877" i="25"/>
  <c r="BS877" i="25"/>
  <c r="BD877" i="25"/>
  <c r="BC877" i="25"/>
  <c r="BA877" i="25"/>
  <c r="AZ877" i="25"/>
  <c r="B877" i="25"/>
  <c r="BE877" i="25" s="1"/>
  <c r="BV876" i="25"/>
  <c r="BT876" i="25"/>
  <c r="BS876" i="25"/>
  <c r="BD876" i="25"/>
  <c r="BC876" i="25"/>
  <c r="BA876" i="25"/>
  <c r="AZ876" i="25"/>
  <c r="B876" i="25"/>
  <c r="BE876" i="25" s="1"/>
  <c r="BV875" i="25"/>
  <c r="BS875" i="25"/>
  <c r="BD875" i="25"/>
  <c r="BC875" i="25"/>
  <c r="BA875" i="25"/>
  <c r="AZ875" i="25"/>
  <c r="B875" i="25"/>
  <c r="BE875" i="25" s="1"/>
  <c r="BV874" i="25"/>
  <c r="BS874" i="25"/>
  <c r="BT874" i="25" s="1"/>
  <c r="BE874" i="25"/>
  <c r="BD874" i="25"/>
  <c r="BC874" i="25"/>
  <c r="BA874" i="25"/>
  <c r="AZ874" i="25"/>
  <c r="B874" i="25"/>
  <c r="BV873" i="25"/>
  <c r="BS873" i="25"/>
  <c r="BD873" i="25"/>
  <c r="BC873" i="25"/>
  <c r="BA873" i="25"/>
  <c r="AZ873" i="25"/>
  <c r="B873" i="25"/>
  <c r="BE873" i="25" s="1"/>
  <c r="BV872" i="25"/>
  <c r="BS872" i="25"/>
  <c r="BH872" i="25"/>
  <c r="BE872" i="25"/>
  <c r="BD872" i="25"/>
  <c r="BC872" i="25"/>
  <c r="BT872" i="25" s="1"/>
  <c r="BA872" i="25"/>
  <c r="AZ872" i="25"/>
  <c r="B872" i="25"/>
  <c r="BV871" i="25"/>
  <c r="BS871" i="25"/>
  <c r="BD871" i="25"/>
  <c r="BC871" i="25"/>
  <c r="BA871" i="25"/>
  <c r="AZ871" i="25"/>
  <c r="B871" i="25"/>
  <c r="BE871" i="25" s="1"/>
  <c r="BV870" i="25"/>
  <c r="BS870" i="25"/>
  <c r="BD870" i="25"/>
  <c r="BC870" i="25"/>
  <c r="BA870" i="25"/>
  <c r="AZ870" i="25"/>
  <c r="B870" i="25"/>
  <c r="BE870" i="25" s="1"/>
  <c r="BV869" i="25"/>
  <c r="BS869" i="25"/>
  <c r="BD869" i="25"/>
  <c r="BC869" i="25"/>
  <c r="BA869" i="25"/>
  <c r="AZ869" i="25"/>
  <c r="B869" i="25"/>
  <c r="BE869" i="25" s="1"/>
  <c r="BV868" i="25"/>
  <c r="BT868" i="25"/>
  <c r="BM868" i="25" s="1"/>
  <c r="BS868" i="25"/>
  <c r="BD868" i="25"/>
  <c r="BC868" i="25"/>
  <c r="BA868" i="25"/>
  <c r="AZ868" i="25"/>
  <c r="B868" i="25"/>
  <c r="BE868" i="25" s="1"/>
  <c r="BV867" i="25"/>
  <c r="BS867" i="25"/>
  <c r="BD867" i="25"/>
  <c r="BC867" i="25"/>
  <c r="BT867" i="25" s="1"/>
  <c r="BJ867" i="25" s="1"/>
  <c r="BA867" i="25"/>
  <c r="AZ867" i="25"/>
  <c r="B867" i="25"/>
  <c r="BE867" i="25" s="1"/>
  <c r="BV866" i="25"/>
  <c r="BS866" i="25"/>
  <c r="BD866" i="25"/>
  <c r="BC866" i="25"/>
  <c r="BT866" i="25" s="1"/>
  <c r="BA866" i="25"/>
  <c r="AZ866" i="25"/>
  <c r="B866" i="25"/>
  <c r="BE866" i="25" s="1"/>
  <c r="BV865" i="25"/>
  <c r="BS865" i="25"/>
  <c r="BD865" i="25"/>
  <c r="BC865" i="25"/>
  <c r="BA865" i="25"/>
  <c r="AZ865" i="25"/>
  <c r="B865" i="25"/>
  <c r="BE865" i="25" s="1"/>
  <c r="BV864" i="25"/>
  <c r="BT864" i="25"/>
  <c r="BL864" i="25" s="1"/>
  <c r="BS864" i="25"/>
  <c r="BP864" i="25"/>
  <c r="BM864" i="25"/>
  <c r="BE864" i="25"/>
  <c r="BD864" i="25"/>
  <c r="BC864" i="25"/>
  <c r="BA864" i="25"/>
  <c r="AZ864" i="25"/>
  <c r="B864" i="25"/>
  <c r="BV863" i="25"/>
  <c r="BS863" i="25"/>
  <c r="BD863" i="25"/>
  <c r="BC863" i="25"/>
  <c r="BA863" i="25"/>
  <c r="AZ863" i="25"/>
  <c r="B863" i="25"/>
  <c r="BE863" i="25" s="1"/>
  <c r="BV862" i="25"/>
  <c r="BS862" i="25"/>
  <c r="BQ862" i="25"/>
  <c r="BI862" i="25"/>
  <c r="BD862" i="25"/>
  <c r="BC862" i="25"/>
  <c r="BT862" i="25" s="1"/>
  <c r="BA862" i="25"/>
  <c r="AZ862" i="25"/>
  <c r="B862" i="25"/>
  <c r="BE862" i="25" s="1"/>
  <c r="BV861" i="25"/>
  <c r="BS861" i="25"/>
  <c r="BD861" i="25"/>
  <c r="BC861" i="25"/>
  <c r="BA861" i="25"/>
  <c r="AZ861" i="25"/>
  <c r="B861" i="25"/>
  <c r="BE861" i="25" s="1"/>
  <c r="BV860" i="25"/>
  <c r="BS860" i="25"/>
  <c r="BE860" i="25"/>
  <c r="BD860" i="25"/>
  <c r="BC860" i="25"/>
  <c r="BT860" i="25" s="1"/>
  <c r="BA860" i="25"/>
  <c r="AZ860" i="25"/>
  <c r="B860" i="25"/>
  <c r="BV859" i="25"/>
  <c r="BS859" i="25"/>
  <c r="BD859" i="25"/>
  <c r="BC859" i="25"/>
  <c r="BA859" i="25"/>
  <c r="AZ859" i="25"/>
  <c r="B859" i="25"/>
  <c r="BE859" i="25" s="1"/>
  <c r="BV858" i="25"/>
  <c r="BS858" i="25"/>
  <c r="BD858" i="25"/>
  <c r="BC858" i="25"/>
  <c r="BT858" i="25" s="1"/>
  <c r="BA858" i="25"/>
  <c r="AZ858" i="25"/>
  <c r="B858" i="25"/>
  <c r="BE858" i="25" s="1"/>
  <c r="BV857" i="25"/>
  <c r="BS857" i="25"/>
  <c r="BD857" i="25"/>
  <c r="BC857" i="25"/>
  <c r="BT857" i="25" s="1"/>
  <c r="BA857" i="25"/>
  <c r="AZ857" i="25"/>
  <c r="B857" i="25"/>
  <c r="BE857" i="25" s="1"/>
  <c r="BV856" i="25"/>
  <c r="BT856" i="25"/>
  <c r="BL856" i="25" s="1"/>
  <c r="BS856" i="25"/>
  <c r="BP856" i="25"/>
  <c r="BM856" i="25"/>
  <c r="BE856" i="25"/>
  <c r="BD856" i="25"/>
  <c r="BC856" i="25"/>
  <c r="BA856" i="25"/>
  <c r="AZ856" i="25"/>
  <c r="B856" i="25"/>
  <c r="BV855" i="25"/>
  <c r="BS855" i="25"/>
  <c r="BD855" i="25"/>
  <c r="BC855" i="25"/>
  <c r="BA855" i="25"/>
  <c r="AZ855" i="25"/>
  <c r="B855" i="25"/>
  <c r="BE855" i="25" s="1"/>
  <c r="BV854" i="25"/>
  <c r="BS854" i="25"/>
  <c r="BQ854" i="25"/>
  <c r="BI854" i="25"/>
  <c r="BD854" i="25"/>
  <c r="BC854" i="25"/>
  <c r="BT854" i="25" s="1"/>
  <c r="BA854" i="25"/>
  <c r="AZ854" i="25"/>
  <c r="B854" i="25"/>
  <c r="BE854" i="25" s="1"/>
  <c r="BV853" i="25"/>
  <c r="BS853" i="25"/>
  <c r="BD853" i="25"/>
  <c r="BC853" i="25"/>
  <c r="BA853" i="25"/>
  <c r="AZ853" i="25"/>
  <c r="B853" i="25"/>
  <c r="BE853" i="25" s="1"/>
  <c r="BV852" i="25"/>
  <c r="BS852" i="25"/>
  <c r="BD852" i="25"/>
  <c r="BC852" i="25"/>
  <c r="BT852" i="25" s="1"/>
  <c r="BA852" i="25"/>
  <c r="AZ852" i="25"/>
  <c r="B852" i="25"/>
  <c r="BE852" i="25" s="1"/>
  <c r="BV851" i="25"/>
  <c r="BS851" i="25"/>
  <c r="BD851" i="25"/>
  <c r="BC851" i="25"/>
  <c r="BT851" i="25" s="1"/>
  <c r="BA851" i="25"/>
  <c r="AZ851" i="25"/>
  <c r="B851" i="25"/>
  <c r="BE851" i="25" s="1"/>
  <c r="BV850" i="25"/>
  <c r="BT850" i="25"/>
  <c r="BP850" i="25" s="1"/>
  <c r="BS850" i="25"/>
  <c r="BH850" i="25"/>
  <c r="BE850" i="25"/>
  <c r="BD850" i="25"/>
  <c r="BC850" i="25"/>
  <c r="BA850" i="25"/>
  <c r="AZ850" i="25"/>
  <c r="B850" i="25"/>
  <c r="BV849" i="25"/>
  <c r="BS849" i="25"/>
  <c r="BD849" i="25"/>
  <c r="BC849" i="25"/>
  <c r="BA849" i="25"/>
  <c r="AZ849" i="25"/>
  <c r="B849" i="25"/>
  <c r="BE849" i="25" s="1"/>
  <c r="BV848" i="25"/>
  <c r="BS848" i="25"/>
  <c r="BE848" i="25"/>
  <c r="BD848" i="25"/>
  <c r="BC848" i="25"/>
  <c r="BA848" i="25"/>
  <c r="AZ848" i="25"/>
  <c r="B848" i="25"/>
  <c r="BV847" i="25"/>
  <c r="BS847" i="25"/>
  <c r="BD847" i="25"/>
  <c r="BC847" i="25"/>
  <c r="BA847" i="25"/>
  <c r="AZ847" i="25"/>
  <c r="B847" i="25"/>
  <c r="BE847" i="25" s="1"/>
  <c r="BV846" i="25"/>
  <c r="BS846" i="25"/>
  <c r="BD846" i="25"/>
  <c r="BC846" i="25"/>
  <c r="BA846" i="25"/>
  <c r="AZ846" i="25"/>
  <c r="B846" i="25"/>
  <c r="BE846" i="25" s="1"/>
  <c r="BV845" i="25"/>
  <c r="BS845" i="25"/>
  <c r="BD845" i="25"/>
  <c r="BC845" i="25"/>
  <c r="BT845" i="25" s="1"/>
  <c r="BA845" i="25"/>
  <c r="AZ845" i="25"/>
  <c r="B845" i="25"/>
  <c r="BE845" i="25" s="1"/>
  <c r="BV844" i="25"/>
  <c r="BS844" i="25"/>
  <c r="BE844" i="25"/>
  <c r="BD844" i="25"/>
  <c r="BC844" i="25"/>
  <c r="BA844" i="25"/>
  <c r="AZ844" i="25"/>
  <c r="B844" i="25"/>
  <c r="BV843" i="25"/>
  <c r="BS843" i="25"/>
  <c r="BE843" i="25"/>
  <c r="BD843" i="25"/>
  <c r="BC843" i="25"/>
  <c r="BA843" i="25"/>
  <c r="AZ843" i="25"/>
  <c r="B843" i="25"/>
  <c r="BV842" i="25"/>
  <c r="BS842" i="25"/>
  <c r="BO842" i="25"/>
  <c r="BD842" i="25"/>
  <c r="BC842" i="25"/>
  <c r="BT842" i="25" s="1"/>
  <c r="BA842" i="25"/>
  <c r="AZ842" i="25"/>
  <c r="B842" i="25"/>
  <c r="BE842" i="25" s="1"/>
  <c r="BV841" i="25"/>
  <c r="BS841" i="25"/>
  <c r="BD841" i="25"/>
  <c r="BC841" i="25"/>
  <c r="BT841" i="25" s="1"/>
  <c r="BH841" i="25" s="1"/>
  <c r="BA841" i="25"/>
  <c r="AZ841" i="25"/>
  <c r="B841" i="25"/>
  <c r="BE841" i="25" s="1"/>
  <c r="BV840" i="25"/>
  <c r="BS840" i="25"/>
  <c r="BE840" i="25"/>
  <c r="BD840" i="25"/>
  <c r="BC840" i="25"/>
  <c r="BA840" i="25"/>
  <c r="AZ840" i="25"/>
  <c r="B840" i="25"/>
  <c r="BV839" i="25"/>
  <c r="BS839" i="25"/>
  <c r="BE839" i="25"/>
  <c r="BD839" i="25"/>
  <c r="BC839" i="25"/>
  <c r="BA839" i="25"/>
  <c r="AZ839" i="25"/>
  <c r="B839" i="25"/>
  <c r="BV838" i="25"/>
  <c r="BS838" i="25"/>
  <c r="BO838" i="25"/>
  <c r="BD838" i="25"/>
  <c r="BC838" i="25"/>
  <c r="BT838" i="25" s="1"/>
  <c r="BK838" i="25" s="1"/>
  <c r="BA838" i="25"/>
  <c r="AZ838" i="25"/>
  <c r="B838" i="25"/>
  <c r="BE838" i="25" s="1"/>
  <c r="BV837" i="25"/>
  <c r="BS837" i="25"/>
  <c r="BD837" i="25"/>
  <c r="BC837" i="25"/>
  <c r="BT837" i="25" s="1"/>
  <c r="BO837" i="25" s="1"/>
  <c r="BA837" i="25"/>
  <c r="AZ837" i="25"/>
  <c r="B837" i="25"/>
  <c r="BE837" i="25" s="1"/>
  <c r="BV836" i="25"/>
  <c r="BS836" i="25"/>
  <c r="BD836" i="25"/>
  <c r="BC836" i="25"/>
  <c r="BT836" i="25" s="1"/>
  <c r="BA836" i="25"/>
  <c r="AZ836" i="25"/>
  <c r="B836" i="25"/>
  <c r="BE836" i="25" s="1"/>
  <c r="BV835" i="25"/>
  <c r="BS835" i="25"/>
  <c r="BD835" i="25"/>
  <c r="BC835" i="25"/>
  <c r="BT835" i="25" s="1"/>
  <c r="BO835" i="25" s="1"/>
  <c r="BA835" i="25"/>
  <c r="AZ835" i="25"/>
  <c r="B835" i="25"/>
  <c r="BE835" i="25" s="1"/>
  <c r="BV834" i="25"/>
  <c r="BS834" i="25"/>
  <c r="BE834" i="25"/>
  <c r="BD834" i="25"/>
  <c r="BC834" i="25"/>
  <c r="BA834" i="25"/>
  <c r="AZ834" i="25"/>
  <c r="B834" i="25"/>
  <c r="BV833" i="25"/>
  <c r="BS833" i="25"/>
  <c r="BD833" i="25"/>
  <c r="BC833" i="25"/>
  <c r="BT833" i="25" s="1"/>
  <c r="BA833" i="25"/>
  <c r="AZ833" i="25"/>
  <c r="B833" i="25"/>
  <c r="BE833" i="25" s="1"/>
  <c r="BV832" i="25"/>
  <c r="BS832" i="25"/>
  <c r="BQ832" i="25"/>
  <c r="BO832" i="25"/>
  <c r="BK832" i="25"/>
  <c r="BF832" i="25"/>
  <c r="BE832" i="25"/>
  <c r="BD832" i="25"/>
  <c r="BC832" i="25"/>
  <c r="BT832" i="25" s="1"/>
  <c r="BN832" i="25" s="1"/>
  <c r="BA832" i="25"/>
  <c r="AZ832" i="25"/>
  <c r="B832" i="25"/>
  <c r="BV831" i="25"/>
  <c r="BS831" i="25"/>
  <c r="BD831" i="25"/>
  <c r="BC831" i="25"/>
  <c r="BT831" i="25" s="1"/>
  <c r="BA831" i="25"/>
  <c r="AZ831" i="25"/>
  <c r="B831" i="25"/>
  <c r="BE831" i="25" s="1"/>
  <c r="BV830" i="25"/>
  <c r="BS830" i="25"/>
  <c r="BD830" i="25"/>
  <c r="BC830" i="25"/>
  <c r="BT830" i="25" s="1"/>
  <c r="BP830" i="25" s="1"/>
  <c r="BA830" i="25"/>
  <c r="AZ830" i="25"/>
  <c r="B830" i="25"/>
  <c r="BE830" i="25" s="1"/>
  <c r="BV829" i="25"/>
  <c r="BS829" i="25"/>
  <c r="BD829" i="25"/>
  <c r="BC829" i="25"/>
  <c r="BT829" i="25" s="1"/>
  <c r="BA829" i="25"/>
  <c r="AZ829" i="25"/>
  <c r="B829" i="25"/>
  <c r="BE829" i="25" s="1"/>
  <c r="BV828" i="25"/>
  <c r="BS828" i="25"/>
  <c r="BD828" i="25"/>
  <c r="BC828" i="25"/>
  <c r="BA828" i="25"/>
  <c r="AZ828" i="25"/>
  <c r="B828" i="25"/>
  <c r="BE828" i="25" s="1"/>
  <c r="BV827" i="25"/>
  <c r="BS827" i="25"/>
  <c r="BE827" i="25"/>
  <c r="BD827" i="25"/>
  <c r="BC827" i="25"/>
  <c r="BA827" i="25"/>
  <c r="AZ827" i="25"/>
  <c r="B827" i="25"/>
  <c r="BV826" i="25"/>
  <c r="BS826" i="25"/>
  <c r="BD826" i="25"/>
  <c r="BC826" i="25"/>
  <c r="BA826" i="25"/>
  <c r="AZ826" i="25"/>
  <c r="B826" i="25"/>
  <c r="BE826" i="25" s="1"/>
  <c r="BV825" i="25"/>
  <c r="BS825" i="25"/>
  <c r="BE825" i="25"/>
  <c r="BD825" i="25"/>
  <c r="BC825" i="25"/>
  <c r="BA825" i="25"/>
  <c r="AZ825" i="25"/>
  <c r="B825" i="25"/>
  <c r="BV824" i="25"/>
  <c r="BS824" i="25"/>
  <c r="BD824" i="25"/>
  <c r="BC824" i="25"/>
  <c r="BT824" i="25" s="1"/>
  <c r="BA824" i="25"/>
  <c r="AZ824" i="25"/>
  <c r="B824" i="25"/>
  <c r="BE824" i="25" s="1"/>
  <c r="BV823" i="25"/>
  <c r="BS823" i="25"/>
  <c r="BD823" i="25"/>
  <c r="BC823" i="25"/>
  <c r="BT823" i="25" s="1"/>
  <c r="BA823" i="25"/>
  <c r="AZ823" i="25"/>
  <c r="B823" i="25"/>
  <c r="BE823" i="25" s="1"/>
  <c r="BV822" i="25"/>
  <c r="BS822" i="25"/>
  <c r="BD822" i="25"/>
  <c r="BC822" i="25"/>
  <c r="BT822" i="25" s="1"/>
  <c r="BA822" i="25"/>
  <c r="AZ822" i="25"/>
  <c r="B822" i="25"/>
  <c r="BE822" i="25" s="1"/>
  <c r="BV821" i="25"/>
  <c r="BS821" i="25"/>
  <c r="BD821" i="25"/>
  <c r="BC821" i="25"/>
  <c r="BT821" i="25" s="1"/>
  <c r="BA821" i="25"/>
  <c r="AZ821" i="25"/>
  <c r="B821" i="25"/>
  <c r="BE821" i="25" s="1"/>
  <c r="BV820" i="25"/>
  <c r="BS820" i="25"/>
  <c r="BD820" i="25"/>
  <c r="BC820" i="25"/>
  <c r="BA820" i="25"/>
  <c r="AZ820" i="25"/>
  <c r="B820" i="25"/>
  <c r="BE820" i="25" s="1"/>
  <c r="BV819" i="25"/>
  <c r="BS819" i="25"/>
  <c r="BE819" i="25"/>
  <c r="BD819" i="25"/>
  <c r="BC819" i="25"/>
  <c r="BA819" i="25"/>
  <c r="AZ819" i="25"/>
  <c r="B819" i="25"/>
  <c r="BV818" i="25"/>
  <c r="BS818" i="25"/>
  <c r="BD818" i="25"/>
  <c r="BC818" i="25"/>
  <c r="BA818" i="25"/>
  <c r="AZ818" i="25"/>
  <c r="B818" i="25"/>
  <c r="BE818" i="25" s="1"/>
  <c r="BV817" i="25"/>
  <c r="BS817" i="25"/>
  <c r="BE817" i="25"/>
  <c r="BD817" i="25"/>
  <c r="BC817" i="25"/>
  <c r="BA817" i="25"/>
  <c r="AZ817" i="25"/>
  <c r="B817" i="25"/>
  <c r="BV816" i="25"/>
  <c r="BS816" i="25"/>
  <c r="BD816" i="25"/>
  <c r="BC816" i="25"/>
  <c r="BT816" i="25" s="1"/>
  <c r="BA816" i="25"/>
  <c r="AZ816" i="25"/>
  <c r="B816" i="25"/>
  <c r="BE816" i="25" s="1"/>
  <c r="BV815" i="25"/>
  <c r="BS815" i="25"/>
  <c r="BD815" i="25"/>
  <c r="BC815" i="25"/>
  <c r="BT815" i="25" s="1"/>
  <c r="BA815" i="25"/>
  <c r="AZ815" i="25"/>
  <c r="B815" i="25"/>
  <c r="BE815" i="25" s="1"/>
  <c r="BV814" i="25"/>
  <c r="BS814" i="25"/>
  <c r="BD814" i="25"/>
  <c r="BC814" i="25"/>
  <c r="BT814" i="25" s="1"/>
  <c r="BA814" i="25"/>
  <c r="AZ814" i="25"/>
  <c r="B814" i="25"/>
  <c r="BE814" i="25" s="1"/>
  <c r="BV813" i="25"/>
  <c r="BS813" i="25"/>
  <c r="BD813" i="25"/>
  <c r="BC813" i="25"/>
  <c r="BT813" i="25" s="1"/>
  <c r="BA813" i="25"/>
  <c r="AZ813" i="25"/>
  <c r="B813" i="25"/>
  <c r="BE813" i="25" s="1"/>
  <c r="BV812" i="25"/>
  <c r="BS812" i="25"/>
  <c r="BD812" i="25"/>
  <c r="BC812" i="25"/>
  <c r="BA812" i="25"/>
  <c r="AZ812" i="25"/>
  <c r="B812" i="25"/>
  <c r="BE812" i="25" s="1"/>
  <c r="BV811" i="25"/>
  <c r="BS811" i="25"/>
  <c r="BE811" i="25"/>
  <c r="BD811" i="25"/>
  <c r="BC811" i="25"/>
  <c r="BA811" i="25"/>
  <c r="AZ811" i="25"/>
  <c r="B811" i="25"/>
  <c r="BV810" i="25"/>
  <c r="BS810" i="25"/>
  <c r="BD810" i="25"/>
  <c r="BC810" i="25"/>
  <c r="BA810" i="25"/>
  <c r="AZ810" i="25"/>
  <c r="B810" i="25"/>
  <c r="BE810" i="25" s="1"/>
  <c r="BV809" i="25"/>
  <c r="BS809" i="25"/>
  <c r="BE809" i="25"/>
  <c r="BD809" i="25"/>
  <c r="BC809" i="25"/>
  <c r="BA809" i="25"/>
  <c r="AZ809" i="25"/>
  <c r="B809" i="25"/>
  <c r="BV808" i="25"/>
  <c r="BS808" i="25"/>
  <c r="BD808" i="25"/>
  <c r="BC808" i="25"/>
  <c r="BA808" i="25"/>
  <c r="AZ808" i="25"/>
  <c r="B808" i="25"/>
  <c r="BE808" i="25" s="1"/>
  <c r="BV807" i="25"/>
  <c r="BS807" i="25"/>
  <c r="BD807" i="25"/>
  <c r="BC807" i="25"/>
  <c r="BA807" i="25"/>
  <c r="AZ807" i="25"/>
  <c r="B807" i="25"/>
  <c r="BE807" i="25" s="1"/>
  <c r="BV806" i="25"/>
  <c r="BS806" i="25"/>
  <c r="BD806" i="25"/>
  <c r="BC806" i="25"/>
  <c r="BT806" i="25" s="1"/>
  <c r="BK806" i="25" s="1"/>
  <c r="BA806" i="25"/>
  <c r="AZ806" i="25"/>
  <c r="B806" i="25"/>
  <c r="BE806" i="25" s="1"/>
  <c r="BV805" i="25"/>
  <c r="BS805" i="25"/>
  <c r="BD805" i="25"/>
  <c r="BC805" i="25"/>
  <c r="BT805" i="25" s="1"/>
  <c r="BQ805" i="25" s="1"/>
  <c r="BA805" i="25"/>
  <c r="AZ805" i="25"/>
  <c r="B805" i="25"/>
  <c r="BE805" i="25" s="1"/>
  <c r="BV804" i="25"/>
  <c r="BS804" i="25"/>
  <c r="BD804" i="25"/>
  <c r="BC804" i="25"/>
  <c r="BA804" i="25"/>
  <c r="AZ804" i="25"/>
  <c r="B804" i="25"/>
  <c r="BE804" i="25" s="1"/>
  <c r="BV803" i="25"/>
  <c r="BS803" i="25"/>
  <c r="BE803" i="25"/>
  <c r="BD803" i="25"/>
  <c r="BC803" i="25"/>
  <c r="BT803" i="25" s="1"/>
  <c r="BI803" i="25" s="1"/>
  <c r="BA803" i="25"/>
  <c r="AZ803" i="25"/>
  <c r="B803" i="25"/>
  <c r="BV802" i="25"/>
  <c r="BT802" i="25"/>
  <c r="BK802" i="25" s="1"/>
  <c r="BS802" i="25"/>
  <c r="BL802" i="25"/>
  <c r="BG802" i="25"/>
  <c r="BD802" i="25"/>
  <c r="BC802" i="25"/>
  <c r="BA802" i="25"/>
  <c r="AZ802" i="25"/>
  <c r="B802" i="25"/>
  <c r="BE802" i="25" s="1"/>
  <c r="BV801" i="25"/>
  <c r="BS801" i="25"/>
  <c r="BE801" i="25"/>
  <c r="BD801" i="25"/>
  <c r="BC801" i="25"/>
  <c r="BA801" i="25"/>
  <c r="AZ801" i="25"/>
  <c r="B801" i="25"/>
  <c r="BV800" i="25"/>
  <c r="BS800" i="25"/>
  <c r="BD800" i="25"/>
  <c r="BC800" i="25"/>
  <c r="BA800" i="25"/>
  <c r="AZ800" i="25"/>
  <c r="B800" i="25"/>
  <c r="BE800" i="25" s="1"/>
  <c r="BV799" i="25"/>
  <c r="BS799" i="25"/>
  <c r="BR799" i="25"/>
  <c r="BN799" i="25"/>
  <c r="BM799" i="25"/>
  <c r="BF799" i="25"/>
  <c r="BE799" i="25"/>
  <c r="BD799" i="25"/>
  <c r="BC799" i="25"/>
  <c r="BT799" i="25" s="1"/>
  <c r="BJ799" i="25" s="1"/>
  <c r="BA799" i="25"/>
  <c r="AZ799" i="25"/>
  <c r="B799" i="25"/>
  <c r="BV798" i="25"/>
  <c r="BS798" i="25"/>
  <c r="BD798" i="25"/>
  <c r="BC798" i="25"/>
  <c r="BA798" i="25"/>
  <c r="AZ798" i="25"/>
  <c r="B798" i="25"/>
  <c r="BE798" i="25" s="1"/>
  <c r="BV797" i="25"/>
  <c r="BS797" i="25"/>
  <c r="BE797" i="25"/>
  <c r="BD797" i="25"/>
  <c r="BC797" i="25"/>
  <c r="BT797" i="25" s="1"/>
  <c r="BA797" i="25"/>
  <c r="AZ797" i="25"/>
  <c r="B797" i="25"/>
  <c r="BV796" i="25"/>
  <c r="BS796" i="25"/>
  <c r="BD796" i="25"/>
  <c r="BC796" i="25"/>
  <c r="BT796" i="25" s="1"/>
  <c r="BA796" i="25"/>
  <c r="AZ796" i="25"/>
  <c r="B796" i="25"/>
  <c r="BE796" i="25" s="1"/>
  <c r="BV795" i="25"/>
  <c r="BS795" i="25"/>
  <c r="BD795" i="25"/>
  <c r="BC795" i="25"/>
  <c r="BT795" i="25" s="1"/>
  <c r="BN795" i="25" s="1"/>
  <c r="BA795" i="25"/>
  <c r="AZ795" i="25"/>
  <c r="B795" i="25"/>
  <c r="BE795" i="25" s="1"/>
  <c r="BV794" i="25"/>
  <c r="BS794" i="25"/>
  <c r="BD794" i="25"/>
  <c r="BC794" i="25"/>
  <c r="BT794" i="25" s="1"/>
  <c r="BA794" i="25"/>
  <c r="AZ794" i="25"/>
  <c r="B794" i="25"/>
  <c r="BE794" i="25" s="1"/>
  <c r="BV793" i="25"/>
  <c r="BS793" i="25"/>
  <c r="BE793" i="25"/>
  <c r="BD793" i="25"/>
  <c r="BC793" i="25"/>
  <c r="BA793" i="25"/>
  <c r="AZ793" i="25"/>
  <c r="B793" i="25"/>
  <c r="BV792" i="25"/>
  <c r="BS792" i="25"/>
  <c r="BE792" i="25"/>
  <c r="BD792" i="25"/>
  <c r="BC792" i="25"/>
  <c r="BT792" i="25" s="1"/>
  <c r="BA792" i="25"/>
  <c r="AZ792" i="25"/>
  <c r="B792" i="25"/>
  <c r="BV791" i="25"/>
  <c r="BT791" i="25"/>
  <c r="BQ791" i="25" s="1"/>
  <c r="BS791" i="25"/>
  <c r="BL791" i="25"/>
  <c r="BH791" i="25"/>
  <c r="BD791" i="25"/>
  <c r="BC791" i="25"/>
  <c r="BA791" i="25"/>
  <c r="AZ791" i="25"/>
  <c r="B791" i="25"/>
  <c r="BE791" i="25" s="1"/>
  <c r="BV790" i="25"/>
  <c r="BS790" i="25"/>
  <c r="BE790" i="25"/>
  <c r="BD790" i="25"/>
  <c r="BC790" i="25"/>
  <c r="BA790" i="25"/>
  <c r="AZ790" i="25"/>
  <c r="B790" i="25"/>
  <c r="BV789" i="25"/>
  <c r="BT789" i="25"/>
  <c r="BS789" i="25"/>
  <c r="BD789" i="25"/>
  <c r="BC789" i="25"/>
  <c r="BA789" i="25"/>
  <c r="AZ789" i="25"/>
  <c r="B789" i="25"/>
  <c r="BE789" i="25" s="1"/>
  <c r="BV788" i="25"/>
  <c r="BS788" i="25"/>
  <c r="BE788" i="25"/>
  <c r="BD788" i="25"/>
  <c r="BC788" i="25"/>
  <c r="BT788" i="25" s="1"/>
  <c r="BA788" i="25"/>
  <c r="AZ788" i="25"/>
  <c r="B788" i="25"/>
  <c r="BV787" i="25"/>
  <c r="BS787" i="25"/>
  <c r="BD787" i="25"/>
  <c r="BC787" i="25"/>
  <c r="BT787" i="25" s="1"/>
  <c r="BA787" i="25"/>
  <c r="AZ787" i="25"/>
  <c r="B787" i="25"/>
  <c r="BE787" i="25" s="1"/>
  <c r="BV786" i="25"/>
  <c r="BS786" i="25"/>
  <c r="BD786" i="25"/>
  <c r="BC786" i="25"/>
  <c r="BT786" i="25" s="1"/>
  <c r="BA786" i="25"/>
  <c r="AZ786" i="25"/>
  <c r="B786" i="25"/>
  <c r="BE786" i="25" s="1"/>
  <c r="BV785" i="25"/>
  <c r="BS785" i="25"/>
  <c r="BP785" i="25"/>
  <c r="BD785" i="25"/>
  <c r="BC785" i="25"/>
  <c r="BT785" i="25" s="1"/>
  <c r="BA785" i="25"/>
  <c r="AZ785" i="25"/>
  <c r="B785" i="25"/>
  <c r="BE785" i="25" s="1"/>
  <c r="BV784" i="25"/>
  <c r="BS784" i="25"/>
  <c r="BE784" i="25"/>
  <c r="BD784" i="25"/>
  <c r="BC784" i="25"/>
  <c r="BT784" i="25" s="1"/>
  <c r="BA784" i="25"/>
  <c r="AZ784" i="25"/>
  <c r="B784" i="25"/>
  <c r="BV783" i="25"/>
  <c r="BT783" i="25"/>
  <c r="BQ783" i="25" s="1"/>
  <c r="BS783" i="25"/>
  <c r="BL783" i="25"/>
  <c r="BH783" i="25"/>
  <c r="BD783" i="25"/>
  <c r="BC783" i="25"/>
  <c r="BA783" i="25"/>
  <c r="AZ783" i="25"/>
  <c r="B783" i="25"/>
  <c r="BE783" i="25" s="1"/>
  <c r="BV782" i="25"/>
  <c r="BS782" i="25"/>
  <c r="BE782" i="25"/>
  <c r="BD782" i="25"/>
  <c r="BC782" i="25"/>
  <c r="BA782" i="25"/>
  <c r="AZ782" i="25"/>
  <c r="B782" i="25"/>
  <c r="BV781" i="25"/>
  <c r="BS781" i="25"/>
  <c r="BT781" i="25" s="1"/>
  <c r="BD781" i="25"/>
  <c r="BC781" i="25"/>
  <c r="BA781" i="25"/>
  <c r="AZ781" i="25"/>
  <c r="B781" i="25"/>
  <c r="BE781" i="25" s="1"/>
  <c r="BV780" i="25"/>
  <c r="BS780" i="25"/>
  <c r="BD780" i="25"/>
  <c r="BC780" i="25"/>
  <c r="BT780" i="25" s="1"/>
  <c r="BA780" i="25"/>
  <c r="AZ780" i="25"/>
  <c r="B780" i="25"/>
  <c r="BE780" i="25" s="1"/>
  <c r="BV779" i="25"/>
  <c r="BS779" i="25"/>
  <c r="BD779" i="25"/>
  <c r="BC779" i="25"/>
  <c r="BA779" i="25"/>
  <c r="AZ779" i="25"/>
  <c r="B779" i="25"/>
  <c r="BE779" i="25" s="1"/>
  <c r="BV778" i="25"/>
  <c r="BS778" i="25"/>
  <c r="BD778" i="25"/>
  <c r="BC778" i="25"/>
  <c r="BT778" i="25" s="1"/>
  <c r="BA778" i="25"/>
  <c r="AZ778" i="25"/>
  <c r="B778" i="25"/>
  <c r="BE778" i="25" s="1"/>
  <c r="BV777" i="25"/>
  <c r="BS777" i="25"/>
  <c r="BP777" i="25"/>
  <c r="BL777" i="25"/>
  <c r="BD777" i="25"/>
  <c r="BC777" i="25"/>
  <c r="BT777" i="25" s="1"/>
  <c r="BA777" i="25"/>
  <c r="AZ777" i="25"/>
  <c r="B777" i="25"/>
  <c r="BE777" i="25" s="1"/>
  <c r="BV776" i="25"/>
  <c r="BS776" i="25"/>
  <c r="BE776" i="25"/>
  <c r="BD776" i="25"/>
  <c r="BC776" i="25"/>
  <c r="BA776" i="25"/>
  <c r="AZ776" i="25"/>
  <c r="B776" i="25"/>
  <c r="BV775" i="25"/>
  <c r="BT775" i="25"/>
  <c r="BS775" i="25"/>
  <c r="BL775" i="25"/>
  <c r="BD775" i="25"/>
  <c r="BC775" i="25"/>
  <c r="BA775" i="25"/>
  <c r="AZ775" i="25"/>
  <c r="B775" i="25"/>
  <c r="BE775" i="25" s="1"/>
  <c r="BV774" i="25"/>
  <c r="BS774" i="25"/>
  <c r="BE774" i="25"/>
  <c r="BD774" i="25"/>
  <c r="BC774" i="25"/>
  <c r="BA774" i="25"/>
  <c r="AZ774" i="25"/>
  <c r="B774" i="25"/>
  <c r="BV773" i="25"/>
  <c r="BT773" i="25"/>
  <c r="BS773" i="25"/>
  <c r="BD773" i="25"/>
  <c r="BC773" i="25"/>
  <c r="BA773" i="25"/>
  <c r="AZ773" i="25"/>
  <c r="B773" i="25"/>
  <c r="BE773" i="25" s="1"/>
  <c r="BV772" i="25"/>
  <c r="BS772" i="25"/>
  <c r="BE772" i="25"/>
  <c r="BD772" i="25"/>
  <c r="BC772" i="25"/>
  <c r="BT772" i="25" s="1"/>
  <c r="BA772" i="25"/>
  <c r="AZ772" i="25"/>
  <c r="B772" i="25"/>
  <c r="BV771" i="25"/>
  <c r="BS771" i="25"/>
  <c r="BD771" i="25"/>
  <c r="BC771" i="25"/>
  <c r="BT771" i="25" s="1"/>
  <c r="BA771" i="25"/>
  <c r="AZ771" i="25"/>
  <c r="B771" i="25"/>
  <c r="BE771" i="25" s="1"/>
  <c r="BV770" i="25"/>
  <c r="BS770" i="25"/>
  <c r="BD770" i="25"/>
  <c r="BC770" i="25"/>
  <c r="BT770" i="25" s="1"/>
  <c r="BA770" i="25"/>
  <c r="AZ770" i="25"/>
  <c r="B770" i="25"/>
  <c r="BE770" i="25" s="1"/>
  <c r="BV769" i="25"/>
  <c r="BS769" i="25"/>
  <c r="BD769" i="25"/>
  <c r="BC769" i="25"/>
  <c r="BT769" i="25" s="1"/>
  <c r="BA769" i="25"/>
  <c r="AZ769" i="25"/>
  <c r="B769" i="25"/>
  <c r="BE769" i="25" s="1"/>
  <c r="BV768" i="25"/>
  <c r="BS768" i="25"/>
  <c r="BE768" i="25"/>
  <c r="BD768" i="25"/>
  <c r="BC768" i="25"/>
  <c r="BT768" i="25" s="1"/>
  <c r="BA768" i="25"/>
  <c r="AZ768" i="25"/>
  <c r="B768" i="25"/>
  <c r="BV767" i="25"/>
  <c r="BT767" i="25"/>
  <c r="BS767" i="25"/>
  <c r="BL767" i="25"/>
  <c r="BH767" i="25"/>
  <c r="BD767" i="25"/>
  <c r="BC767" i="25"/>
  <c r="BA767" i="25"/>
  <c r="AZ767" i="25"/>
  <c r="B767" i="25"/>
  <c r="BE767" i="25" s="1"/>
  <c r="BV766" i="25"/>
  <c r="BS766" i="25"/>
  <c r="BE766" i="25"/>
  <c r="BD766" i="25"/>
  <c r="BC766" i="25"/>
  <c r="BA766" i="25"/>
  <c r="AZ766" i="25"/>
  <c r="B766" i="25"/>
  <c r="BV765" i="25"/>
  <c r="BS765" i="25"/>
  <c r="BT765" i="25" s="1"/>
  <c r="BD765" i="25"/>
  <c r="BC765" i="25"/>
  <c r="BA765" i="25"/>
  <c r="AZ765" i="25"/>
  <c r="B765" i="25"/>
  <c r="BE765" i="25" s="1"/>
  <c r="BV764" i="25"/>
  <c r="BS764" i="25"/>
  <c r="BD764" i="25"/>
  <c r="BC764" i="25"/>
  <c r="BT764" i="25" s="1"/>
  <c r="BA764" i="25"/>
  <c r="AZ764" i="25"/>
  <c r="B764" i="25"/>
  <c r="BE764" i="25" s="1"/>
  <c r="BV763" i="25"/>
  <c r="BS763" i="25"/>
  <c r="BD763" i="25"/>
  <c r="BC763" i="25"/>
  <c r="BA763" i="25"/>
  <c r="AZ763" i="25"/>
  <c r="B763" i="25"/>
  <c r="BE763" i="25" s="1"/>
  <c r="BV762" i="25"/>
  <c r="BS762" i="25"/>
  <c r="BD762" i="25"/>
  <c r="BC762" i="25"/>
  <c r="BT762" i="25" s="1"/>
  <c r="BA762" i="25"/>
  <c r="AZ762" i="25"/>
  <c r="B762" i="25"/>
  <c r="BE762" i="25" s="1"/>
  <c r="BV761" i="25"/>
  <c r="BS761" i="25"/>
  <c r="BP761" i="25"/>
  <c r="BD761" i="25"/>
  <c r="BC761" i="25"/>
  <c r="BT761" i="25" s="1"/>
  <c r="BA761" i="25"/>
  <c r="AZ761" i="25"/>
  <c r="B761" i="25"/>
  <c r="BE761" i="25" s="1"/>
  <c r="BV760" i="25"/>
  <c r="BS760" i="25"/>
  <c r="BE760" i="25"/>
  <c r="BD760" i="25"/>
  <c r="BC760" i="25"/>
  <c r="BA760" i="25"/>
  <c r="AZ760" i="25"/>
  <c r="B760" i="25"/>
  <c r="BV759" i="25"/>
  <c r="BT759" i="25"/>
  <c r="BS759" i="25"/>
  <c r="BD759" i="25"/>
  <c r="BC759" i="25"/>
  <c r="BA759" i="25"/>
  <c r="AZ759" i="25"/>
  <c r="B759" i="25"/>
  <c r="BE759" i="25" s="1"/>
  <c r="BV758" i="25"/>
  <c r="BS758" i="25"/>
  <c r="BD758" i="25"/>
  <c r="BC758" i="25"/>
  <c r="BA758" i="25"/>
  <c r="AZ758" i="25"/>
  <c r="B758" i="25"/>
  <c r="BE758" i="25" s="1"/>
  <c r="BV757" i="25"/>
  <c r="BS757" i="25"/>
  <c r="BP757" i="25"/>
  <c r="BD757" i="25"/>
  <c r="BC757" i="25"/>
  <c r="BT757" i="25" s="1"/>
  <c r="BA757" i="25"/>
  <c r="AZ757" i="25"/>
  <c r="B757" i="25"/>
  <c r="BE757" i="25" s="1"/>
  <c r="BV756" i="25"/>
  <c r="BS756" i="25"/>
  <c r="BE756" i="25"/>
  <c r="BD756" i="25"/>
  <c r="BC756" i="25"/>
  <c r="BT756" i="25" s="1"/>
  <c r="BA756" i="25"/>
  <c r="AZ756" i="25"/>
  <c r="B756" i="25"/>
  <c r="BV755" i="25"/>
  <c r="BS755" i="25"/>
  <c r="BL755" i="25"/>
  <c r="BD755" i="25"/>
  <c r="BC755" i="25"/>
  <c r="BT755" i="25" s="1"/>
  <c r="BA755" i="25"/>
  <c r="AZ755" i="25"/>
  <c r="B755" i="25"/>
  <c r="BE755" i="25" s="1"/>
  <c r="BV754" i="25"/>
  <c r="BS754" i="25"/>
  <c r="BD754" i="25"/>
  <c r="BC754" i="25"/>
  <c r="BA754" i="25"/>
  <c r="AZ754" i="25"/>
  <c r="B754" i="25"/>
  <c r="BE754" i="25" s="1"/>
  <c r="BV753" i="25"/>
  <c r="BT753" i="25"/>
  <c r="BS753" i="25"/>
  <c r="BH753" i="25"/>
  <c r="BD753" i="25"/>
  <c r="BC753" i="25"/>
  <c r="BA753" i="25"/>
  <c r="AZ753" i="25"/>
  <c r="B753" i="25"/>
  <c r="BE753" i="25" s="1"/>
  <c r="BV752" i="25"/>
  <c r="BS752" i="25"/>
  <c r="BE752" i="25"/>
  <c r="BD752" i="25"/>
  <c r="BC752" i="25"/>
  <c r="BT752" i="25" s="1"/>
  <c r="BA752" i="25"/>
  <c r="AZ752" i="25"/>
  <c r="B752" i="25"/>
  <c r="BV751" i="25"/>
  <c r="BS751" i="25"/>
  <c r="BT751" i="25" s="1"/>
  <c r="BD751" i="25"/>
  <c r="BC751" i="25"/>
  <c r="BA751" i="25"/>
  <c r="AZ751" i="25"/>
  <c r="B751" i="25"/>
  <c r="BE751" i="25" s="1"/>
  <c r="BV750" i="25"/>
  <c r="BS750" i="25"/>
  <c r="BD750" i="25"/>
  <c r="BC750" i="25"/>
  <c r="BA750" i="25"/>
  <c r="AZ750" i="25"/>
  <c r="B750" i="25"/>
  <c r="BE750" i="25" s="1"/>
  <c r="BV749" i="25"/>
  <c r="BS749" i="25"/>
  <c r="BD749" i="25"/>
  <c r="BC749" i="25"/>
  <c r="BT749" i="25" s="1"/>
  <c r="BP749" i="25" s="1"/>
  <c r="BA749" i="25"/>
  <c r="AZ749" i="25"/>
  <c r="B749" i="25"/>
  <c r="BE749" i="25" s="1"/>
  <c r="BV748" i="25"/>
  <c r="BS748" i="25"/>
  <c r="BE748" i="25"/>
  <c r="BD748" i="25"/>
  <c r="BC748" i="25"/>
  <c r="BT748" i="25" s="1"/>
  <c r="BA748" i="25"/>
  <c r="AZ748" i="25"/>
  <c r="B748" i="25"/>
  <c r="BV747" i="25"/>
  <c r="BS747" i="25"/>
  <c r="BD747" i="25"/>
  <c r="BC747" i="25"/>
  <c r="BT747" i="25" s="1"/>
  <c r="BL747" i="25" s="1"/>
  <c r="BA747" i="25"/>
  <c r="AZ747" i="25"/>
  <c r="B747" i="25"/>
  <c r="BE747" i="25" s="1"/>
  <c r="BV746" i="25"/>
  <c r="BS746" i="25"/>
  <c r="BD746" i="25"/>
  <c r="BC746" i="25"/>
  <c r="BA746" i="25"/>
  <c r="AZ746" i="25"/>
  <c r="B746" i="25"/>
  <c r="BE746" i="25" s="1"/>
  <c r="BV745" i="25"/>
  <c r="BT745" i="25"/>
  <c r="BH745" i="25" s="1"/>
  <c r="BS745" i="25"/>
  <c r="BD745" i="25"/>
  <c r="BC745" i="25"/>
  <c r="BA745" i="25"/>
  <c r="AZ745" i="25"/>
  <c r="B745" i="25"/>
  <c r="BE745" i="25" s="1"/>
  <c r="BV744" i="25"/>
  <c r="BS744" i="25"/>
  <c r="BE744" i="25"/>
  <c r="BD744" i="25"/>
  <c r="BC744" i="25"/>
  <c r="BT744" i="25" s="1"/>
  <c r="BA744" i="25"/>
  <c r="AZ744" i="25"/>
  <c r="B744" i="25"/>
  <c r="BV743" i="25"/>
  <c r="BS743" i="25"/>
  <c r="BT743" i="25" s="1"/>
  <c r="BD743" i="25"/>
  <c r="BC743" i="25"/>
  <c r="BA743" i="25"/>
  <c r="AZ743" i="25"/>
  <c r="B743" i="25"/>
  <c r="BE743" i="25" s="1"/>
  <c r="BV742" i="25"/>
  <c r="BS742" i="25"/>
  <c r="BE742" i="25"/>
  <c r="BD742" i="25"/>
  <c r="BC742" i="25"/>
  <c r="BT742" i="25" s="1"/>
  <c r="BN742" i="25" s="1"/>
  <c r="BA742" i="25"/>
  <c r="AZ742" i="25"/>
  <c r="B742" i="25"/>
  <c r="BV741" i="25"/>
  <c r="BS741" i="25"/>
  <c r="BD741" i="25"/>
  <c r="BC741" i="25"/>
  <c r="BT741" i="25" s="1"/>
  <c r="BH741" i="25" s="1"/>
  <c r="BA741" i="25"/>
  <c r="AZ741" i="25"/>
  <c r="B741" i="25"/>
  <c r="BE741" i="25" s="1"/>
  <c r="BV740" i="25"/>
  <c r="BS740" i="25"/>
  <c r="BE740" i="25"/>
  <c r="BD740" i="25"/>
  <c r="BC740" i="25"/>
  <c r="BT740" i="25" s="1"/>
  <c r="BF740" i="25" s="1"/>
  <c r="BA740" i="25"/>
  <c r="AZ740" i="25"/>
  <c r="B740" i="25"/>
  <c r="BV739" i="25"/>
  <c r="BS739" i="25"/>
  <c r="BT739" i="25" s="1"/>
  <c r="BD739" i="25"/>
  <c r="BC739" i="25"/>
  <c r="BA739" i="25"/>
  <c r="AZ739" i="25"/>
  <c r="B739" i="25"/>
  <c r="BE739" i="25" s="1"/>
  <c r="BV738" i="25"/>
  <c r="BS738" i="25"/>
  <c r="BD738" i="25"/>
  <c r="BC738" i="25"/>
  <c r="BA738" i="25"/>
  <c r="AZ738" i="25"/>
  <c r="B738" i="25"/>
  <c r="BE738" i="25" s="1"/>
  <c r="BV737" i="25"/>
  <c r="BS737" i="25"/>
  <c r="BD737" i="25"/>
  <c r="BC737" i="25"/>
  <c r="BT737" i="25" s="1"/>
  <c r="BH737" i="25" s="1"/>
  <c r="BA737" i="25"/>
  <c r="AZ737" i="25"/>
  <c r="B737" i="25"/>
  <c r="BE737" i="25" s="1"/>
  <c r="BV736" i="25"/>
  <c r="BS736" i="25"/>
  <c r="BE736" i="25"/>
  <c r="BD736" i="25"/>
  <c r="BC736" i="25"/>
  <c r="BT736" i="25" s="1"/>
  <c r="BA736" i="25"/>
  <c r="AZ736" i="25"/>
  <c r="B736" i="25"/>
  <c r="BV735" i="25"/>
  <c r="BS735" i="25"/>
  <c r="BD735" i="25"/>
  <c r="BC735" i="25"/>
  <c r="BT735" i="25" s="1"/>
  <c r="BA735" i="25"/>
  <c r="AZ735" i="25"/>
  <c r="B735" i="25"/>
  <c r="BE735" i="25" s="1"/>
  <c r="BV734" i="25"/>
  <c r="BS734" i="25"/>
  <c r="BE734" i="25"/>
  <c r="BD734" i="25"/>
  <c r="BC734" i="25"/>
  <c r="BT734" i="25" s="1"/>
  <c r="BA734" i="25"/>
  <c r="AZ734" i="25"/>
  <c r="B734" i="25"/>
  <c r="BV733" i="25"/>
  <c r="BS733" i="25"/>
  <c r="BD733" i="25"/>
  <c r="BC733" i="25"/>
  <c r="BT733" i="25" s="1"/>
  <c r="BA733" i="25"/>
  <c r="AZ733" i="25"/>
  <c r="B733" i="25"/>
  <c r="BE733" i="25" s="1"/>
  <c r="BV732" i="25"/>
  <c r="BS732" i="25"/>
  <c r="BE732" i="25"/>
  <c r="BD732" i="25"/>
  <c r="BC732" i="25"/>
  <c r="BT732" i="25" s="1"/>
  <c r="BF732" i="25" s="1"/>
  <c r="BA732" i="25"/>
  <c r="AZ732" i="25"/>
  <c r="B732" i="25"/>
  <c r="BV731" i="25"/>
  <c r="BS731" i="25"/>
  <c r="BT731" i="25" s="1"/>
  <c r="BD731" i="25"/>
  <c r="BC731" i="25"/>
  <c r="BA731" i="25"/>
  <c r="AZ731" i="25"/>
  <c r="B731" i="25"/>
  <c r="BE731" i="25" s="1"/>
  <c r="BV730" i="25"/>
  <c r="BS730" i="25"/>
  <c r="BD730" i="25"/>
  <c r="BC730" i="25"/>
  <c r="BA730" i="25"/>
  <c r="AZ730" i="25"/>
  <c r="B730" i="25"/>
  <c r="BE730" i="25" s="1"/>
  <c r="BV729" i="25"/>
  <c r="BS729" i="25"/>
  <c r="BH729" i="25"/>
  <c r="BD729" i="25"/>
  <c r="BC729" i="25"/>
  <c r="BT729" i="25" s="1"/>
  <c r="BA729" i="25"/>
  <c r="AZ729" i="25"/>
  <c r="B729" i="25"/>
  <c r="BE729" i="25" s="1"/>
  <c r="BV728" i="25"/>
  <c r="BS728" i="25"/>
  <c r="BR728" i="25"/>
  <c r="BM728" i="25"/>
  <c r="BF728" i="25"/>
  <c r="BD728" i="25"/>
  <c r="BC728" i="25"/>
  <c r="BT728" i="25" s="1"/>
  <c r="BN728" i="25" s="1"/>
  <c r="BA728" i="25"/>
  <c r="AZ728" i="25"/>
  <c r="B728" i="25"/>
  <c r="BE728" i="25" s="1"/>
  <c r="BV727" i="25"/>
  <c r="BS727" i="25"/>
  <c r="BD727" i="25"/>
  <c r="BC727" i="25"/>
  <c r="BA727" i="25"/>
  <c r="AZ727" i="25"/>
  <c r="B727" i="25"/>
  <c r="BE727" i="25" s="1"/>
  <c r="BV726" i="25"/>
  <c r="BS726" i="25"/>
  <c r="BD726" i="25"/>
  <c r="BC726" i="25"/>
  <c r="BA726" i="25"/>
  <c r="AZ726" i="25"/>
  <c r="B726" i="25"/>
  <c r="BE726" i="25" s="1"/>
  <c r="BV725" i="25"/>
  <c r="BS725" i="25"/>
  <c r="BD725" i="25"/>
  <c r="BC725" i="25"/>
  <c r="BT725" i="25" s="1"/>
  <c r="BA725" i="25"/>
  <c r="AZ725" i="25"/>
  <c r="B725" i="25"/>
  <c r="BE725" i="25" s="1"/>
  <c r="BV724" i="25"/>
  <c r="BS724" i="25"/>
  <c r="BE724" i="25"/>
  <c r="BD724" i="25"/>
  <c r="BC724" i="25"/>
  <c r="BT724" i="25" s="1"/>
  <c r="BN724" i="25" s="1"/>
  <c r="BA724" i="25"/>
  <c r="AZ724" i="25"/>
  <c r="B724" i="25"/>
  <c r="BV723" i="25"/>
  <c r="BS723" i="25"/>
  <c r="BL723" i="25"/>
  <c r="BD723" i="25"/>
  <c r="BC723" i="25"/>
  <c r="BT723" i="25" s="1"/>
  <c r="BA723" i="25"/>
  <c r="AZ723" i="25"/>
  <c r="B723" i="25"/>
  <c r="BE723" i="25" s="1"/>
  <c r="BV722" i="25"/>
  <c r="BS722" i="25"/>
  <c r="BD722" i="25"/>
  <c r="BC722" i="25"/>
  <c r="BA722" i="25"/>
  <c r="AZ722" i="25"/>
  <c r="B722" i="25"/>
  <c r="BE722" i="25" s="1"/>
  <c r="BV721" i="25"/>
  <c r="BS721" i="25"/>
  <c r="BD721" i="25"/>
  <c r="BC721" i="25"/>
  <c r="BA721" i="25"/>
  <c r="AZ721" i="25"/>
  <c r="B721" i="25"/>
  <c r="BE721" i="25" s="1"/>
  <c r="BV720" i="25"/>
  <c r="BS720" i="25"/>
  <c r="BR720" i="25"/>
  <c r="BM720" i="25"/>
  <c r="BF720" i="25"/>
  <c r="BD720" i="25"/>
  <c r="BC720" i="25"/>
  <c r="BT720" i="25" s="1"/>
  <c r="BN720" i="25" s="1"/>
  <c r="BA720" i="25"/>
  <c r="AZ720" i="25"/>
  <c r="B720" i="25"/>
  <c r="BE720" i="25" s="1"/>
  <c r="BV719" i="25"/>
  <c r="BS719" i="25"/>
  <c r="BD719" i="25"/>
  <c r="BC719" i="25"/>
  <c r="BA719" i="25"/>
  <c r="AZ719" i="25"/>
  <c r="B719" i="25"/>
  <c r="BE719" i="25" s="1"/>
  <c r="BV718" i="25"/>
  <c r="BS718" i="25"/>
  <c r="BD718" i="25"/>
  <c r="BC718" i="25"/>
  <c r="BA718" i="25"/>
  <c r="AZ718" i="25"/>
  <c r="B718" i="25"/>
  <c r="BE718" i="25" s="1"/>
  <c r="BV717" i="25"/>
  <c r="BS717" i="25"/>
  <c r="BD717" i="25"/>
  <c r="BC717" i="25"/>
  <c r="BT717" i="25" s="1"/>
  <c r="BA717" i="25"/>
  <c r="AZ717" i="25"/>
  <c r="B717" i="25"/>
  <c r="BE717" i="25" s="1"/>
  <c r="BV716" i="25"/>
  <c r="BS716" i="25"/>
  <c r="BE716" i="25"/>
  <c r="BD716" i="25"/>
  <c r="BC716" i="25"/>
  <c r="BT716" i="25" s="1"/>
  <c r="BN716" i="25" s="1"/>
  <c r="BA716" i="25"/>
  <c r="AZ716" i="25"/>
  <c r="B716" i="25"/>
  <c r="BV715" i="25"/>
  <c r="BS715" i="25"/>
  <c r="BD715" i="25"/>
  <c r="BC715" i="25"/>
  <c r="BT715" i="25" s="1"/>
  <c r="BA715" i="25"/>
  <c r="AZ715" i="25"/>
  <c r="B715" i="25"/>
  <c r="BE715" i="25" s="1"/>
  <c r="BV714" i="25"/>
  <c r="BS714" i="25"/>
  <c r="BD714" i="25"/>
  <c r="BC714" i="25"/>
  <c r="BA714" i="25"/>
  <c r="AZ714" i="25"/>
  <c r="B714" i="25"/>
  <c r="BE714" i="25" s="1"/>
  <c r="BV713" i="25"/>
  <c r="BS713" i="25"/>
  <c r="BD713" i="25"/>
  <c r="BC713" i="25"/>
  <c r="BA713" i="25"/>
  <c r="AZ713" i="25"/>
  <c r="B713" i="25"/>
  <c r="BE713" i="25" s="1"/>
  <c r="BV712" i="25"/>
  <c r="BS712" i="25"/>
  <c r="BT712" i="25" s="1"/>
  <c r="BD712" i="25"/>
  <c r="BC712" i="25"/>
  <c r="BA712" i="25"/>
  <c r="AZ712" i="25"/>
  <c r="B712" i="25"/>
  <c r="BE712" i="25" s="1"/>
  <c r="BV711" i="25"/>
  <c r="BS711" i="25"/>
  <c r="BD711" i="25"/>
  <c r="BC711" i="25"/>
  <c r="BT711" i="25" s="1"/>
  <c r="BA711" i="25"/>
  <c r="AZ711" i="25"/>
  <c r="B711" i="25"/>
  <c r="BE711" i="25" s="1"/>
  <c r="BV710" i="25"/>
  <c r="BS710" i="25"/>
  <c r="BL710" i="25"/>
  <c r="BD710" i="25"/>
  <c r="BC710" i="25"/>
  <c r="BT710" i="25" s="1"/>
  <c r="BA710" i="25"/>
  <c r="AZ710" i="25"/>
  <c r="B710" i="25"/>
  <c r="BE710" i="25" s="1"/>
  <c r="BV709" i="25"/>
  <c r="BS709" i="25"/>
  <c r="BD709" i="25"/>
  <c r="BC709" i="25"/>
  <c r="BA709" i="25"/>
  <c r="AZ709" i="25"/>
  <c r="B709" i="25"/>
  <c r="BE709" i="25" s="1"/>
  <c r="BV708" i="25"/>
  <c r="BS708" i="25"/>
  <c r="BT708" i="25" s="1"/>
  <c r="BD708" i="25"/>
  <c r="BC708" i="25"/>
  <c r="BA708" i="25"/>
  <c r="AZ708" i="25"/>
  <c r="B708" i="25"/>
  <c r="BE708" i="25" s="1"/>
  <c r="BV707" i="25"/>
  <c r="BS707" i="25"/>
  <c r="BD707" i="25"/>
  <c r="BC707" i="25"/>
  <c r="BT707" i="25" s="1"/>
  <c r="BA707" i="25"/>
  <c r="AZ707" i="25"/>
  <c r="B707" i="25"/>
  <c r="BE707" i="25" s="1"/>
  <c r="BV706" i="25"/>
  <c r="BS706" i="25"/>
  <c r="BD706" i="25"/>
  <c r="BC706" i="25"/>
  <c r="BT706" i="25" s="1"/>
  <c r="BA706" i="25"/>
  <c r="AZ706" i="25"/>
  <c r="B706" i="25"/>
  <c r="BE706" i="25" s="1"/>
  <c r="BV705" i="25"/>
  <c r="BS705" i="25"/>
  <c r="BD705" i="25"/>
  <c r="BC705" i="25"/>
  <c r="BA705" i="25"/>
  <c r="AZ705" i="25"/>
  <c r="B705" i="25"/>
  <c r="BE705" i="25" s="1"/>
  <c r="BV704" i="25"/>
  <c r="BS704" i="25"/>
  <c r="BT704" i="25" s="1"/>
  <c r="BD704" i="25"/>
  <c r="BC704" i="25"/>
  <c r="BA704" i="25"/>
  <c r="AZ704" i="25"/>
  <c r="B704" i="25"/>
  <c r="BE704" i="25" s="1"/>
  <c r="BV703" i="25"/>
  <c r="BS703" i="25"/>
  <c r="BD703" i="25"/>
  <c r="BC703" i="25"/>
  <c r="BT703" i="25" s="1"/>
  <c r="BA703" i="25"/>
  <c r="AZ703" i="25"/>
  <c r="B703" i="25"/>
  <c r="BE703" i="25" s="1"/>
  <c r="BV702" i="25"/>
  <c r="BS702" i="25"/>
  <c r="BD702" i="25"/>
  <c r="BC702" i="25"/>
  <c r="BT702" i="25" s="1"/>
  <c r="BA702" i="25"/>
  <c r="AZ702" i="25"/>
  <c r="B702" i="25"/>
  <c r="BE702" i="25" s="1"/>
  <c r="BV701" i="25"/>
  <c r="BS701" i="25"/>
  <c r="BD701" i="25"/>
  <c r="BC701" i="25"/>
  <c r="BA701" i="25"/>
  <c r="AZ701" i="25"/>
  <c r="B701" i="25"/>
  <c r="BE701" i="25" s="1"/>
  <c r="BV700" i="25"/>
  <c r="BS700" i="25"/>
  <c r="BT700" i="25" s="1"/>
  <c r="BD700" i="25"/>
  <c r="BC700" i="25"/>
  <c r="BA700" i="25"/>
  <c r="AZ700" i="25"/>
  <c r="B700" i="25"/>
  <c r="BE700" i="25" s="1"/>
  <c r="BV699" i="25"/>
  <c r="BS699" i="25"/>
  <c r="BD699" i="25"/>
  <c r="BC699" i="25"/>
  <c r="BT699" i="25" s="1"/>
  <c r="BA699" i="25"/>
  <c r="AZ699" i="25"/>
  <c r="B699" i="25"/>
  <c r="BE699" i="25" s="1"/>
  <c r="BV698" i="25"/>
  <c r="BS698" i="25"/>
  <c r="BD698" i="25"/>
  <c r="BC698" i="25"/>
  <c r="BT698" i="25" s="1"/>
  <c r="BL698" i="25" s="1"/>
  <c r="BA698" i="25"/>
  <c r="AZ698" i="25"/>
  <c r="B698" i="25"/>
  <c r="BE698" i="25" s="1"/>
  <c r="BV697" i="25"/>
  <c r="BS697" i="25"/>
  <c r="BD697" i="25"/>
  <c r="BC697" i="25"/>
  <c r="BA697" i="25"/>
  <c r="AZ697" i="25"/>
  <c r="B697" i="25"/>
  <c r="BE697" i="25" s="1"/>
  <c r="BV696" i="25"/>
  <c r="BS696" i="25"/>
  <c r="BT696" i="25" s="1"/>
  <c r="BD696" i="25"/>
  <c r="BC696" i="25"/>
  <c r="BA696" i="25"/>
  <c r="AZ696" i="25"/>
  <c r="B696" i="25"/>
  <c r="BE696" i="25" s="1"/>
  <c r="BV695" i="25"/>
  <c r="BS695" i="25"/>
  <c r="BD695" i="25"/>
  <c r="BC695" i="25"/>
  <c r="BT695" i="25" s="1"/>
  <c r="BA695" i="25"/>
  <c r="AZ695" i="25"/>
  <c r="B695" i="25"/>
  <c r="BE695" i="25" s="1"/>
  <c r="BV694" i="25"/>
  <c r="BS694" i="25"/>
  <c r="BL694" i="25"/>
  <c r="BD694" i="25"/>
  <c r="BC694" i="25"/>
  <c r="BT694" i="25" s="1"/>
  <c r="BA694" i="25"/>
  <c r="AZ694" i="25"/>
  <c r="B694" i="25"/>
  <c r="BE694" i="25" s="1"/>
  <c r="BV693" i="25"/>
  <c r="BS693" i="25"/>
  <c r="BD693" i="25"/>
  <c r="BC693" i="25"/>
  <c r="BA693" i="25"/>
  <c r="AZ693" i="25"/>
  <c r="B693" i="25"/>
  <c r="BE693" i="25" s="1"/>
  <c r="BV692" i="25"/>
  <c r="BS692" i="25"/>
  <c r="BT692" i="25" s="1"/>
  <c r="BD692" i="25"/>
  <c r="BC692" i="25"/>
  <c r="BA692" i="25"/>
  <c r="AZ692" i="25"/>
  <c r="B692" i="25"/>
  <c r="BE692" i="25" s="1"/>
  <c r="BV691" i="25"/>
  <c r="BS691" i="25"/>
  <c r="BD691" i="25"/>
  <c r="BC691" i="25"/>
  <c r="BT691" i="25" s="1"/>
  <c r="BA691" i="25"/>
  <c r="AZ691" i="25"/>
  <c r="B691" i="25"/>
  <c r="BE691" i="25" s="1"/>
  <c r="BV690" i="25"/>
  <c r="BS690" i="25"/>
  <c r="BD690" i="25"/>
  <c r="BC690" i="25"/>
  <c r="BT690" i="25" s="1"/>
  <c r="BA690" i="25"/>
  <c r="AZ690" i="25"/>
  <c r="B690" i="25"/>
  <c r="BE690" i="25" s="1"/>
  <c r="BV689" i="25"/>
  <c r="BS689" i="25"/>
  <c r="BD689" i="25"/>
  <c r="BC689" i="25"/>
  <c r="BA689" i="25"/>
  <c r="AZ689" i="25"/>
  <c r="B689" i="25"/>
  <c r="BE689" i="25" s="1"/>
  <c r="BV688" i="25"/>
  <c r="BS688" i="25"/>
  <c r="BT688" i="25" s="1"/>
  <c r="BD688" i="25"/>
  <c r="BC688" i="25"/>
  <c r="BA688" i="25"/>
  <c r="AZ688" i="25"/>
  <c r="B688" i="25"/>
  <c r="BE688" i="25" s="1"/>
  <c r="BV687" i="25"/>
  <c r="BS687" i="25"/>
  <c r="BD687" i="25"/>
  <c r="BC687" i="25"/>
  <c r="BT687" i="25" s="1"/>
  <c r="BA687" i="25"/>
  <c r="AZ687" i="25"/>
  <c r="B687" i="25"/>
  <c r="BE687" i="25" s="1"/>
  <c r="BV686" i="25"/>
  <c r="BS686" i="25"/>
  <c r="BD686" i="25"/>
  <c r="BC686" i="25"/>
  <c r="BT686" i="25" s="1"/>
  <c r="BA686" i="25"/>
  <c r="AZ686" i="25"/>
  <c r="B686" i="25"/>
  <c r="BE686" i="25" s="1"/>
  <c r="BV685" i="25"/>
  <c r="BS685" i="25"/>
  <c r="BD685" i="25"/>
  <c r="BC685" i="25"/>
  <c r="BA685" i="25"/>
  <c r="AZ685" i="25"/>
  <c r="B685" i="25"/>
  <c r="BE685" i="25" s="1"/>
  <c r="BV684" i="25"/>
  <c r="BS684" i="25"/>
  <c r="BT684" i="25" s="1"/>
  <c r="BD684" i="25"/>
  <c r="BC684" i="25"/>
  <c r="BA684" i="25"/>
  <c r="AZ684" i="25"/>
  <c r="B684" i="25"/>
  <c r="BE684" i="25" s="1"/>
  <c r="BV683" i="25"/>
  <c r="BS683" i="25"/>
  <c r="BD683" i="25"/>
  <c r="BC683" i="25"/>
  <c r="BT683" i="25" s="1"/>
  <c r="BA683" i="25"/>
  <c r="AZ683" i="25"/>
  <c r="B683" i="25"/>
  <c r="BE683" i="25" s="1"/>
  <c r="BV682" i="25"/>
  <c r="BS682" i="25"/>
  <c r="BD682" i="25"/>
  <c r="BC682" i="25"/>
  <c r="BT682" i="25" s="1"/>
  <c r="BL682" i="25" s="1"/>
  <c r="BA682" i="25"/>
  <c r="AZ682" i="25"/>
  <c r="B682" i="25"/>
  <c r="BE682" i="25" s="1"/>
  <c r="BV681" i="25"/>
  <c r="BS681" i="25"/>
  <c r="BD681" i="25"/>
  <c r="BC681" i="25"/>
  <c r="BA681" i="25"/>
  <c r="AZ681" i="25"/>
  <c r="B681" i="25"/>
  <c r="BE681" i="25" s="1"/>
  <c r="BV680" i="25"/>
  <c r="BS680" i="25"/>
  <c r="BT680" i="25" s="1"/>
  <c r="BD680" i="25"/>
  <c r="BC680" i="25"/>
  <c r="BA680" i="25"/>
  <c r="AZ680" i="25"/>
  <c r="B680" i="25"/>
  <c r="BE680" i="25" s="1"/>
  <c r="BV679" i="25"/>
  <c r="BS679" i="25"/>
  <c r="BD679" i="25"/>
  <c r="BC679" i="25"/>
  <c r="BT679" i="25" s="1"/>
  <c r="BA679" i="25"/>
  <c r="AZ679" i="25"/>
  <c r="B679" i="25"/>
  <c r="BE679" i="25" s="1"/>
  <c r="BV678" i="25"/>
  <c r="BS678" i="25"/>
  <c r="BL678" i="25"/>
  <c r="BD678" i="25"/>
  <c r="BC678" i="25"/>
  <c r="BT678" i="25" s="1"/>
  <c r="BA678" i="25"/>
  <c r="AZ678" i="25"/>
  <c r="B678" i="25"/>
  <c r="BE678" i="25" s="1"/>
  <c r="BV677" i="25"/>
  <c r="BS677" i="25"/>
  <c r="BD677" i="25"/>
  <c r="BC677" i="25"/>
  <c r="BA677" i="25"/>
  <c r="AZ677" i="25"/>
  <c r="B677" i="25"/>
  <c r="BE677" i="25" s="1"/>
  <c r="BV676" i="25"/>
  <c r="BS676" i="25"/>
  <c r="BT676" i="25" s="1"/>
  <c r="BD676" i="25"/>
  <c r="BC676" i="25"/>
  <c r="BA676" i="25"/>
  <c r="AZ676" i="25"/>
  <c r="B676" i="25"/>
  <c r="BE676" i="25" s="1"/>
  <c r="BV675" i="25"/>
  <c r="BS675" i="25"/>
  <c r="BD675" i="25"/>
  <c r="BC675" i="25"/>
  <c r="BT675" i="25" s="1"/>
  <c r="BA675" i="25"/>
  <c r="AZ675" i="25"/>
  <c r="B675" i="25"/>
  <c r="BE675" i="25" s="1"/>
  <c r="BV674" i="25"/>
  <c r="BS674" i="25"/>
  <c r="BD674" i="25"/>
  <c r="BC674" i="25"/>
  <c r="BT674" i="25" s="1"/>
  <c r="BA674" i="25"/>
  <c r="AZ674" i="25"/>
  <c r="B674" i="25"/>
  <c r="BE674" i="25" s="1"/>
  <c r="BV673" i="25"/>
  <c r="BS673" i="25"/>
  <c r="BD673" i="25"/>
  <c r="BC673" i="25"/>
  <c r="BA673" i="25"/>
  <c r="AZ673" i="25"/>
  <c r="B673" i="25"/>
  <c r="BE673" i="25" s="1"/>
  <c r="BV672" i="25"/>
  <c r="BS672" i="25"/>
  <c r="BT672" i="25" s="1"/>
  <c r="BD672" i="25"/>
  <c r="BC672" i="25"/>
  <c r="BA672" i="25"/>
  <c r="AZ672" i="25"/>
  <c r="B672" i="25"/>
  <c r="BE672" i="25" s="1"/>
  <c r="BV671" i="25"/>
  <c r="BS671" i="25"/>
  <c r="BD671" i="25"/>
  <c r="BC671" i="25"/>
  <c r="BT671" i="25" s="1"/>
  <c r="BA671" i="25"/>
  <c r="AZ671" i="25"/>
  <c r="B671" i="25"/>
  <c r="BE671" i="25" s="1"/>
  <c r="BV670" i="25"/>
  <c r="BS670" i="25"/>
  <c r="BD670" i="25"/>
  <c r="BC670" i="25"/>
  <c r="BT670" i="25" s="1"/>
  <c r="BA670" i="25"/>
  <c r="AZ670" i="25"/>
  <c r="B670" i="25"/>
  <c r="BE670" i="25" s="1"/>
  <c r="BV669" i="25"/>
  <c r="BS669" i="25"/>
  <c r="BD669" i="25"/>
  <c r="BC669" i="25"/>
  <c r="BA669" i="25"/>
  <c r="AZ669" i="25"/>
  <c r="B669" i="25"/>
  <c r="BE669" i="25" s="1"/>
  <c r="BV668" i="25"/>
  <c r="BS668" i="25"/>
  <c r="BT668" i="25" s="1"/>
  <c r="BD668" i="25"/>
  <c r="BC668" i="25"/>
  <c r="BA668" i="25"/>
  <c r="AZ668" i="25"/>
  <c r="B668" i="25"/>
  <c r="BE668" i="25" s="1"/>
  <c r="BV667" i="25"/>
  <c r="BS667" i="25"/>
  <c r="BD667" i="25"/>
  <c r="BC667" i="25"/>
  <c r="BT667" i="25" s="1"/>
  <c r="BA667" i="25"/>
  <c r="AZ667" i="25"/>
  <c r="B667" i="25"/>
  <c r="BE667" i="25" s="1"/>
  <c r="BV666" i="25"/>
  <c r="BS666" i="25"/>
  <c r="BD666" i="25"/>
  <c r="BC666" i="25"/>
  <c r="BT666" i="25" s="1"/>
  <c r="BL666" i="25" s="1"/>
  <c r="BA666" i="25"/>
  <c r="AZ666" i="25"/>
  <c r="B666" i="25"/>
  <c r="BE666" i="25" s="1"/>
  <c r="BV665" i="25"/>
  <c r="BS665" i="25"/>
  <c r="BD665" i="25"/>
  <c r="BC665" i="25"/>
  <c r="BA665" i="25"/>
  <c r="AZ665" i="25"/>
  <c r="B665" i="25"/>
  <c r="BE665" i="25" s="1"/>
  <c r="BV664" i="25"/>
  <c r="BT664" i="25"/>
  <c r="BH664" i="25" s="1"/>
  <c r="BS664" i="25"/>
  <c r="BD664" i="25"/>
  <c r="BC664" i="25"/>
  <c r="BA664" i="25"/>
  <c r="AZ664" i="25"/>
  <c r="B664" i="25"/>
  <c r="BE664" i="25" s="1"/>
  <c r="BV663" i="25"/>
  <c r="BS663" i="25"/>
  <c r="BD663" i="25"/>
  <c r="BC663" i="25"/>
  <c r="BT663" i="25" s="1"/>
  <c r="BJ663" i="25" s="1"/>
  <c r="BA663" i="25"/>
  <c r="AZ663" i="25"/>
  <c r="B663" i="25"/>
  <c r="BE663" i="25" s="1"/>
  <c r="BV662" i="25"/>
  <c r="BT662" i="25"/>
  <c r="BH662" i="25" s="1"/>
  <c r="BS662" i="25"/>
  <c r="BL662" i="25"/>
  <c r="BD662" i="25"/>
  <c r="BC662" i="25"/>
  <c r="BA662" i="25"/>
  <c r="AZ662" i="25"/>
  <c r="B662" i="25"/>
  <c r="BE662" i="25" s="1"/>
  <c r="BV661" i="25"/>
  <c r="BS661" i="25"/>
  <c r="BD661" i="25"/>
  <c r="BC661" i="25"/>
  <c r="BA661" i="25"/>
  <c r="AZ661" i="25"/>
  <c r="B661" i="25"/>
  <c r="BE661" i="25" s="1"/>
  <c r="BV660" i="25"/>
  <c r="BT660" i="25"/>
  <c r="BH660" i="25" s="1"/>
  <c r="BS660" i="25"/>
  <c r="BD660" i="25"/>
  <c r="BC660" i="25"/>
  <c r="BA660" i="25"/>
  <c r="AZ660" i="25"/>
  <c r="B660" i="25"/>
  <c r="BE660" i="25" s="1"/>
  <c r="BV659" i="25"/>
  <c r="BS659" i="25"/>
  <c r="BD659" i="25"/>
  <c r="BC659" i="25"/>
  <c r="BT659" i="25" s="1"/>
  <c r="BJ659" i="25" s="1"/>
  <c r="BA659" i="25"/>
  <c r="AZ659" i="25"/>
  <c r="B659" i="25"/>
  <c r="BE659" i="25" s="1"/>
  <c r="BV658" i="25"/>
  <c r="BT658" i="25"/>
  <c r="BH658" i="25" s="1"/>
  <c r="BS658" i="25"/>
  <c r="BL658" i="25"/>
  <c r="BD658" i="25"/>
  <c r="BC658" i="25"/>
  <c r="BA658" i="25"/>
  <c r="AZ658" i="25"/>
  <c r="B658" i="25"/>
  <c r="BE658" i="25" s="1"/>
  <c r="BV657" i="25"/>
  <c r="BS657" i="25"/>
  <c r="BD657" i="25"/>
  <c r="BC657" i="25"/>
  <c r="BA657" i="25"/>
  <c r="AZ657" i="25"/>
  <c r="B657" i="25"/>
  <c r="BE657" i="25" s="1"/>
  <c r="BV656" i="25"/>
  <c r="BT656" i="25"/>
  <c r="BS656" i="25"/>
  <c r="BH656" i="25"/>
  <c r="BD656" i="25"/>
  <c r="BC656" i="25"/>
  <c r="BA656" i="25"/>
  <c r="AZ656" i="25"/>
  <c r="B656" i="25"/>
  <c r="BE656" i="25" s="1"/>
  <c r="BV655" i="25"/>
  <c r="BS655" i="25"/>
  <c r="BD655" i="25"/>
  <c r="BC655" i="25"/>
  <c r="BT655" i="25" s="1"/>
  <c r="BJ655" i="25" s="1"/>
  <c r="BA655" i="25"/>
  <c r="AZ655" i="25"/>
  <c r="B655" i="25"/>
  <c r="BE655" i="25" s="1"/>
  <c r="BV654" i="25"/>
  <c r="BT654" i="25"/>
  <c r="BH654" i="25" s="1"/>
  <c r="BS654" i="25"/>
  <c r="BL654" i="25"/>
  <c r="BD654" i="25"/>
  <c r="BC654" i="25"/>
  <c r="BA654" i="25"/>
  <c r="AZ654" i="25"/>
  <c r="B654" i="25"/>
  <c r="BE654" i="25" s="1"/>
  <c r="BV653" i="25"/>
  <c r="BS653" i="25"/>
  <c r="BD653" i="25"/>
  <c r="BC653" i="25"/>
  <c r="BT653" i="25" s="1"/>
  <c r="BA653" i="25"/>
  <c r="AZ653" i="25"/>
  <c r="B653" i="25"/>
  <c r="BE653" i="25" s="1"/>
  <c r="BV652" i="25"/>
  <c r="BS652" i="25"/>
  <c r="BT652" i="25" s="1"/>
  <c r="BL652" i="25" s="1"/>
  <c r="BD652" i="25"/>
  <c r="BC652" i="25"/>
  <c r="BA652" i="25"/>
  <c r="AZ652" i="25"/>
  <c r="B652" i="25"/>
  <c r="BE652" i="25" s="1"/>
  <c r="BV651" i="25"/>
  <c r="BS651" i="25"/>
  <c r="BD651" i="25"/>
  <c r="BC651" i="25"/>
  <c r="BA651" i="25"/>
  <c r="AZ651" i="25"/>
  <c r="B651" i="25"/>
  <c r="BE651" i="25" s="1"/>
  <c r="BV650" i="25"/>
  <c r="BS650" i="25"/>
  <c r="BD650" i="25"/>
  <c r="BC650" i="25"/>
  <c r="BA650" i="25"/>
  <c r="AZ650" i="25"/>
  <c r="B650" i="25"/>
  <c r="BE650" i="25" s="1"/>
  <c r="BV649" i="25"/>
  <c r="BS649" i="25"/>
  <c r="BR649" i="25"/>
  <c r="BD649" i="25"/>
  <c r="BC649" i="25"/>
  <c r="BT649" i="25" s="1"/>
  <c r="BJ649" i="25" s="1"/>
  <c r="BA649" i="25"/>
  <c r="AZ649" i="25"/>
  <c r="B649" i="25"/>
  <c r="BE649" i="25" s="1"/>
  <c r="BV648" i="25"/>
  <c r="BS648" i="25"/>
  <c r="BP648" i="25"/>
  <c r="BD648" i="25"/>
  <c r="BC648" i="25"/>
  <c r="BT648" i="25" s="1"/>
  <c r="BA648" i="25"/>
  <c r="AZ648" i="25"/>
  <c r="B648" i="25"/>
  <c r="BE648" i="25" s="1"/>
  <c r="BV647" i="25"/>
  <c r="BS647" i="25"/>
  <c r="BD647" i="25"/>
  <c r="BC647" i="25"/>
  <c r="BA647" i="25"/>
  <c r="AZ647" i="25"/>
  <c r="B647" i="25"/>
  <c r="BE647" i="25" s="1"/>
  <c r="BV646" i="25"/>
  <c r="BT646" i="25"/>
  <c r="BS646" i="25"/>
  <c r="BD646" i="25"/>
  <c r="BC646" i="25"/>
  <c r="BA646" i="25"/>
  <c r="AZ646" i="25"/>
  <c r="B646" i="25"/>
  <c r="BE646" i="25" s="1"/>
  <c r="BV645" i="25"/>
  <c r="BS645" i="25"/>
  <c r="BF645" i="25"/>
  <c r="BD645" i="25"/>
  <c r="BC645" i="25"/>
  <c r="BT645" i="25" s="1"/>
  <c r="BJ645" i="25" s="1"/>
  <c r="BA645" i="25"/>
  <c r="AZ645" i="25"/>
  <c r="B645" i="25"/>
  <c r="BE645" i="25" s="1"/>
  <c r="BV644" i="25"/>
  <c r="BS644" i="25"/>
  <c r="BD644" i="25"/>
  <c r="BC644" i="25"/>
  <c r="BT644" i="25" s="1"/>
  <c r="BA644" i="25"/>
  <c r="AZ644" i="25"/>
  <c r="B644" i="25"/>
  <c r="BE644" i="25" s="1"/>
  <c r="BV643" i="25"/>
  <c r="BS643" i="25"/>
  <c r="BD643" i="25"/>
  <c r="BC643" i="25"/>
  <c r="BT643" i="25" s="1"/>
  <c r="BA643" i="25"/>
  <c r="AZ643" i="25"/>
  <c r="B643" i="25"/>
  <c r="BE643" i="25" s="1"/>
  <c r="BV642" i="25"/>
  <c r="BS642" i="25"/>
  <c r="BE642" i="25"/>
  <c r="BD642" i="25"/>
  <c r="BC642" i="25"/>
  <c r="BT642" i="25" s="1"/>
  <c r="BA642" i="25"/>
  <c r="AZ642" i="25"/>
  <c r="B642" i="25"/>
  <c r="BV641" i="25"/>
  <c r="BS641" i="25"/>
  <c r="BD641" i="25"/>
  <c r="BC641" i="25"/>
  <c r="BT641" i="25" s="1"/>
  <c r="BO641" i="25" s="1"/>
  <c r="BA641" i="25"/>
  <c r="AZ641" i="25"/>
  <c r="B641" i="25"/>
  <c r="BE641" i="25" s="1"/>
  <c r="BV640" i="25"/>
  <c r="BT640" i="25"/>
  <c r="BM640" i="25" s="1"/>
  <c r="BS640" i="25"/>
  <c r="BP640" i="25"/>
  <c r="BH640" i="25"/>
  <c r="BD640" i="25"/>
  <c r="BC640" i="25"/>
  <c r="BA640" i="25"/>
  <c r="AZ640" i="25"/>
  <c r="B640" i="25"/>
  <c r="BE640" i="25" s="1"/>
  <c r="BV639" i="25"/>
  <c r="BS639" i="25"/>
  <c r="BD639" i="25"/>
  <c r="BC639" i="25"/>
  <c r="BA639" i="25"/>
  <c r="AZ639" i="25"/>
  <c r="B639" i="25"/>
  <c r="BE639" i="25" s="1"/>
  <c r="BV638" i="25"/>
  <c r="BS638" i="25"/>
  <c r="BE638" i="25"/>
  <c r="BD638" i="25"/>
  <c r="BC638" i="25"/>
  <c r="BT638" i="25" s="1"/>
  <c r="BP638" i="25" s="1"/>
  <c r="BA638" i="25"/>
  <c r="AZ638" i="25"/>
  <c r="B638" i="25"/>
  <c r="BV637" i="25"/>
  <c r="BS637" i="25"/>
  <c r="BN637" i="25"/>
  <c r="BH637" i="25"/>
  <c r="BD637" i="25"/>
  <c r="BC637" i="25"/>
  <c r="BT637" i="25" s="1"/>
  <c r="BA637" i="25"/>
  <c r="AZ637" i="25"/>
  <c r="B637" i="25"/>
  <c r="BE637" i="25" s="1"/>
  <c r="BV636" i="25"/>
  <c r="BT636" i="25"/>
  <c r="BS636" i="25"/>
  <c r="BE636" i="25"/>
  <c r="BD636" i="25"/>
  <c r="BC636" i="25"/>
  <c r="BA636" i="25"/>
  <c r="AZ636" i="25"/>
  <c r="B636" i="25"/>
  <c r="BV635" i="25"/>
  <c r="BS635" i="25"/>
  <c r="BD635" i="25"/>
  <c r="BC635" i="25"/>
  <c r="BT635" i="25" s="1"/>
  <c r="BA635" i="25"/>
  <c r="AZ635" i="25"/>
  <c r="B635" i="25"/>
  <c r="BE635" i="25" s="1"/>
  <c r="BV634" i="25"/>
  <c r="BS634" i="25"/>
  <c r="BH634" i="25"/>
  <c r="BE634" i="25"/>
  <c r="BD634" i="25"/>
  <c r="BC634" i="25"/>
  <c r="BT634" i="25" s="1"/>
  <c r="BA634" i="25"/>
  <c r="AZ634" i="25"/>
  <c r="B634" i="25"/>
  <c r="BV633" i="25"/>
  <c r="BS633" i="25"/>
  <c r="BT633" i="25" s="1"/>
  <c r="BD633" i="25"/>
  <c r="BC633" i="25"/>
  <c r="BA633" i="25"/>
  <c r="AZ633" i="25"/>
  <c r="B633" i="25"/>
  <c r="BE633" i="25" s="1"/>
  <c r="BV632" i="25"/>
  <c r="BT632" i="25"/>
  <c r="BS632" i="25"/>
  <c r="BE632" i="25"/>
  <c r="BD632" i="25"/>
  <c r="BC632" i="25"/>
  <c r="BA632" i="25"/>
  <c r="AZ632" i="25"/>
  <c r="B632" i="25"/>
  <c r="BV631" i="25"/>
  <c r="BS631" i="25"/>
  <c r="BD631" i="25"/>
  <c r="BC631" i="25"/>
  <c r="BA631" i="25"/>
  <c r="AZ631" i="25"/>
  <c r="B631" i="25"/>
  <c r="BE631" i="25" s="1"/>
  <c r="BV630" i="25"/>
  <c r="BS630" i="25"/>
  <c r="BE630" i="25"/>
  <c r="BD630" i="25"/>
  <c r="BC630" i="25"/>
  <c r="BT630" i="25" s="1"/>
  <c r="BA630" i="25"/>
  <c r="AZ630" i="25"/>
  <c r="B630" i="25"/>
  <c r="BV629" i="25"/>
  <c r="BS629" i="25"/>
  <c r="BT629" i="25" s="1"/>
  <c r="BL629" i="25" s="1"/>
  <c r="BD629" i="25"/>
  <c r="BC629" i="25"/>
  <c r="BA629" i="25"/>
  <c r="AZ629" i="25"/>
  <c r="B629" i="25"/>
  <c r="BE629" i="25" s="1"/>
  <c r="BV628" i="25"/>
  <c r="BT628" i="25"/>
  <c r="BS628" i="25"/>
  <c r="BP628" i="25"/>
  <c r="BJ628" i="25"/>
  <c r="BE628" i="25"/>
  <c r="BD628" i="25"/>
  <c r="BC628" i="25"/>
  <c r="BA628" i="25"/>
  <c r="AZ628" i="25"/>
  <c r="B628" i="25"/>
  <c r="BV627" i="25"/>
  <c r="BS627" i="25"/>
  <c r="BD627" i="25"/>
  <c r="BC627" i="25"/>
  <c r="BA627" i="25"/>
  <c r="AZ627" i="25"/>
  <c r="B627" i="25"/>
  <c r="BE627" i="25" s="1"/>
  <c r="BV626" i="25"/>
  <c r="BS626" i="25"/>
  <c r="BR626" i="25"/>
  <c r="BM626" i="25"/>
  <c r="BH626" i="25"/>
  <c r="BE626" i="25"/>
  <c r="BD626" i="25"/>
  <c r="BC626" i="25"/>
  <c r="BT626" i="25" s="1"/>
  <c r="BA626" i="25"/>
  <c r="AZ626" i="25"/>
  <c r="B626" i="25"/>
  <c r="BV625" i="25"/>
  <c r="BS625" i="25"/>
  <c r="BT625" i="25" s="1"/>
  <c r="BL625" i="25"/>
  <c r="BD625" i="25"/>
  <c r="BC625" i="25"/>
  <c r="BA625" i="25"/>
  <c r="AZ625" i="25"/>
  <c r="B625" i="25"/>
  <c r="BE625" i="25" s="1"/>
  <c r="BV624" i="25"/>
  <c r="BS624" i="25"/>
  <c r="BE624" i="25"/>
  <c r="BD624" i="25"/>
  <c r="BC624" i="25"/>
  <c r="BT624" i="25" s="1"/>
  <c r="BA624" i="25"/>
  <c r="AZ624" i="25"/>
  <c r="B624" i="25"/>
  <c r="BV623" i="25"/>
  <c r="BS623" i="25"/>
  <c r="BD623" i="25"/>
  <c r="BC623" i="25"/>
  <c r="BT623" i="25" s="1"/>
  <c r="BA623" i="25"/>
  <c r="AZ623" i="25"/>
  <c r="B623" i="25"/>
  <c r="BE623" i="25" s="1"/>
  <c r="BV622" i="25"/>
  <c r="BT622" i="25"/>
  <c r="BJ622" i="25" s="1"/>
  <c r="BS622" i="25"/>
  <c r="BR622" i="25"/>
  <c r="BP622" i="25"/>
  <c r="BM622" i="25"/>
  <c r="BH622" i="25"/>
  <c r="BE622" i="25"/>
  <c r="BD622" i="25"/>
  <c r="BC622" i="25"/>
  <c r="BA622" i="25"/>
  <c r="AZ622" i="25"/>
  <c r="B622" i="25"/>
  <c r="BV621" i="25"/>
  <c r="BS621" i="25"/>
  <c r="BT621" i="25" s="1"/>
  <c r="BL621" i="25"/>
  <c r="BD621" i="25"/>
  <c r="BC621" i="25"/>
  <c r="BA621" i="25"/>
  <c r="AZ621" i="25"/>
  <c r="B621" i="25"/>
  <c r="BE621" i="25" s="1"/>
  <c r="BV620" i="25"/>
  <c r="BS620" i="25"/>
  <c r="BE620" i="25"/>
  <c r="BD620" i="25"/>
  <c r="BC620" i="25"/>
  <c r="BT620" i="25" s="1"/>
  <c r="BA620" i="25"/>
  <c r="AZ620" i="25"/>
  <c r="B620" i="25"/>
  <c r="BV619" i="25"/>
  <c r="BS619" i="25"/>
  <c r="BD619" i="25"/>
  <c r="BC619" i="25"/>
  <c r="BT619" i="25" s="1"/>
  <c r="BA619" i="25"/>
  <c r="AZ619" i="25"/>
  <c r="B619" i="25"/>
  <c r="BE619" i="25" s="1"/>
  <c r="BV618" i="25"/>
  <c r="BT618" i="25"/>
  <c r="BJ618" i="25" s="1"/>
  <c r="BS618" i="25"/>
  <c r="BR618" i="25"/>
  <c r="BP618" i="25"/>
  <c r="BM618" i="25"/>
  <c r="BH618" i="25"/>
  <c r="BE618" i="25"/>
  <c r="BD618" i="25"/>
  <c r="BC618" i="25"/>
  <c r="BA618" i="25"/>
  <c r="AZ618" i="25"/>
  <c r="B618" i="25"/>
  <c r="BV617" i="25"/>
  <c r="BS617" i="25"/>
  <c r="BT617" i="25" s="1"/>
  <c r="BD617" i="25"/>
  <c r="BC617" i="25"/>
  <c r="BA617" i="25"/>
  <c r="AZ617" i="25"/>
  <c r="B617" i="25"/>
  <c r="BE617" i="25" s="1"/>
  <c r="BV616" i="25"/>
  <c r="BS616" i="25"/>
  <c r="BD616" i="25"/>
  <c r="BC616" i="25"/>
  <c r="BT616" i="25" s="1"/>
  <c r="BA616" i="25"/>
  <c r="AZ616" i="25"/>
  <c r="B616" i="25"/>
  <c r="BE616" i="25" s="1"/>
  <c r="BV615" i="25"/>
  <c r="BS615" i="25"/>
  <c r="BL615" i="25"/>
  <c r="BD615" i="25"/>
  <c r="BC615" i="25"/>
  <c r="BT615" i="25" s="1"/>
  <c r="BP615" i="25" s="1"/>
  <c r="BA615" i="25"/>
  <c r="AZ615" i="25"/>
  <c r="B615" i="25"/>
  <c r="BE615" i="25" s="1"/>
  <c r="BV614" i="25"/>
  <c r="BS614" i="25"/>
  <c r="BE614" i="25"/>
  <c r="BD614" i="25"/>
  <c r="BC614" i="25"/>
  <c r="BT614" i="25" s="1"/>
  <c r="BA614" i="25"/>
  <c r="AZ614" i="25"/>
  <c r="B614" i="25"/>
  <c r="BV613" i="25"/>
  <c r="BT613" i="25"/>
  <c r="BR613" i="25" s="1"/>
  <c r="BS613" i="25"/>
  <c r="BH613" i="25"/>
  <c r="BD613" i="25"/>
  <c r="BC613" i="25"/>
  <c r="BA613" i="25"/>
  <c r="AZ613" i="25"/>
  <c r="B613" i="25"/>
  <c r="BE613" i="25" s="1"/>
  <c r="BV612" i="25"/>
  <c r="BS612" i="25"/>
  <c r="BT612" i="25" s="1"/>
  <c r="BD612" i="25"/>
  <c r="BC612" i="25"/>
  <c r="BA612" i="25"/>
  <c r="AZ612" i="25"/>
  <c r="B612" i="25"/>
  <c r="BE612" i="25" s="1"/>
  <c r="BV611" i="25"/>
  <c r="BS611" i="25"/>
  <c r="BD611" i="25"/>
  <c r="BC611" i="25"/>
  <c r="BT611" i="25" s="1"/>
  <c r="BA611" i="25"/>
  <c r="AZ611" i="25"/>
  <c r="B611" i="25"/>
  <c r="BE611" i="25" s="1"/>
  <c r="BV610" i="25"/>
  <c r="BS610" i="25"/>
  <c r="BE610" i="25"/>
  <c r="BD610" i="25"/>
  <c r="BC610" i="25"/>
  <c r="BT610" i="25" s="1"/>
  <c r="BA610" i="25"/>
  <c r="AZ610" i="25"/>
  <c r="B610" i="25"/>
  <c r="BV609" i="25"/>
  <c r="BT609" i="25"/>
  <c r="BR609" i="25" s="1"/>
  <c r="BS609" i="25"/>
  <c r="BH609" i="25"/>
  <c r="BD609" i="25"/>
  <c r="BC609" i="25"/>
  <c r="BA609" i="25"/>
  <c r="AZ609" i="25"/>
  <c r="B609" i="25"/>
  <c r="BE609" i="25" s="1"/>
  <c r="BV608" i="25"/>
  <c r="BS608" i="25"/>
  <c r="BE608" i="25"/>
  <c r="BD608" i="25"/>
  <c r="BC608" i="25"/>
  <c r="BA608" i="25"/>
  <c r="AZ608" i="25"/>
  <c r="B608" i="25"/>
  <c r="BV607" i="25"/>
  <c r="BS607" i="25"/>
  <c r="BT607" i="25" s="1"/>
  <c r="BD607" i="25"/>
  <c r="BC607" i="25"/>
  <c r="BA607" i="25"/>
  <c r="AZ607" i="25"/>
  <c r="B607" i="25"/>
  <c r="BE607" i="25" s="1"/>
  <c r="BV606" i="25"/>
  <c r="BS606" i="25"/>
  <c r="BD606" i="25"/>
  <c r="BC606" i="25"/>
  <c r="BT606" i="25" s="1"/>
  <c r="BA606" i="25"/>
  <c r="AZ606" i="25"/>
  <c r="B606" i="25"/>
  <c r="BE606" i="25" s="1"/>
  <c r="BV605" i="25"/>
  <c r="BS605" i="25"/>
  <c r="BD605" i="25"/>
  <c r="BC605" i="25"/>
  <c r="BT605" i="25" s="1"/>
  <c r="BA605" i="25"/>
  <c r="AZ605" i="25"/>
  <c r="B605" i="25"/>
  <c r="BE605" i="25" s="1"/>
  <c r="BV604" i="25"/>
  <c r="BS604" i="25"/>
  <c r="BE604" i="25"/>
  <c r="BD604" i="25"/>
  <c r="BC604" i="25"/>
  <c r="BA604" i="25"/>
  <c r="AZ604" i="25"/>
  <c r="B604" i="25"/>
  <c r="BV603" i="25"/>
  <c r="BT603" i="25"/>
  <c r="BR603" i="25" s="1"/>
  <c r="BS603" i="25"/>
  <c r="BH603" i="25"/>
  <c r="BD603" i="25"/>
  <c r="BC603" i="25"/>
  <c r="BA603" i="25"/>
  <c r="AZ603" i="25"/>
  <c r="B603" i="25"/>
  <c r="BE603" i="25" s="1"/>
  <c r="BV602" i="25"/>
  <c r="BS602" i="25"/>
  <c r="BE602" i="25"/>
  <c r="BD602" i="25"/>
  <c r="BC602" i="25"/>
  <c r="BA602" i="25"/>
  <c r="AZ602" i="25"/>
  <c r="B602" i="25"/>
  <c r="BV601" i="25"/>
  <c r="BS601" i="25"/>
  <c r="BT601" i="25" s="1"/>
  <c r="BD601" i="25"/>
  <c r="BC601" i="25"/>
  <c r="BA601" i="25"/>
  <c r="AZ601" i="25"/>
  <c r="B601" i="25"/>
  <c r="BE601" i="25" s="1"/>
  <c r="BV600" i="25"/>
  <c r="BS600" i="25"/>
  <c r="BD600" i="25"/>
  <c r="BC600" i="25"/>
  <c r="BT600" i="25" s="1"/>
  <c r="BA600" i="25"/>
  <c r="AZ600" i="25"/>
  <c r="B600" i="25"/>
  <c r="BE600" i="25" s="1"/>
  <c r="BV599" i="25"/>
  <c r="BS599" i="25"/>
  <c r="BD599" i="25"/>
  <c r="BC599" i="25"/>
  <c r="BT599" i="25" s="1"/>
  <c r="BA599" i="25"/>
  <c r="AZ599" i="25"/>
  <c r="B599" i="25"/>
  <c r="BE599" i="25" s="1"/>
  <c r="BV598" i="25"/>
  <c r="BS598" i="25"/>
  <c r="BD598" i="25"/>
  <c r="BC598" i="25"/>
  <c r="BT598" i="25" s="1"/>
  <c r="BA598" i="25"/>
  <c r="AZ598" i="25"/>
  <c r="B598" i="25"/>
  <c r="BE598" i="25" s="1"/>
  <c r="BV597" i="25"/>
  <c r="BS597" i="25"/>
  <c r="BD597" i="25"/>
  <c r="BC597" i="25"/>
  <c r="BT597" i="25" s="1"/>
  <c r="BA597" i="25"/>
  <c r="AZ597" i="25"/>
  <c r="B597" i="25"/>
  <c r="BE597" i="25" s="1"/>
  <c r="BV596" i="25"/>
  <c r="BS596" i="25"/>
  <c r="BE596" i="25"/>
  <c r="BD596" i="25"/>
  <c r="BC596" i="25"/>
  <c r="BA596" i="25"/>
  <c r="AZ596" i="25"/>
  <c r="B596" i="25"/>
  <c r="BV595" i="25"/>
  <c r="BT595" i="25"/>
  <c r="BR595" i="25" s="1"/>
  <c r="BS595" i="25"/>
  <c r="BH595" i="25"/>
  <c r="BD595" i="25"/>
  <c r="BC595" i="25"/>
  <c r="BA595" i="25"/>
  <c r="AZ595" i="25"/>
  <c r="B595" i="25"/>
  <c r="BE595" i="25" s="1"/>
  <c r="BV594" i="25"/>
  <c r="BS594" i="25"/>
  <c r="BE594" i="25"/>
  <c r="BD594" i="25"/>
  <c r="BC594" i="25"/>
  <c r="BA594" i="25"/>
  <c r="AZ594" i="25"/>
  <c r="B594" i="25"/>
  <c r="BV593" i="25"/>
  <c r="BS593" i="25"/>
  <c r="BT593" i="25" s="1"/>
  <c r="BD593" i="25"/>
  <c r="BC593" i="25"/>
  <c r="BA593" i="25"/>
  <c r="AZ593" i="25"/>
  <c r="B593" i="25"/>
  <c r="BE593" i="25" s="1"/>
  <c r="BV592" i="25"/>
  <c r="BS592" i="25"/>
  <c r="BD592" i="25"/>
  <c r="BC592" i="25"/>
  <c r="BT592" i="25" s="1"/>
  <c r="BA592" i="25"/>
  <c r="AZ592" i="25"/>
  <c r="B592" i="25"/>
  <c r="BE592" i="25" s="1"/>
  <c r="BV591" i="25"/>
  <c r="BS591" i="25"/>
  <c r="BD591" i="25"/>
  <c r="BC591" i="25"/>
  <c r="BT591" i="25" s="1"/>
  <c r="BA591" i="25"/>
  <c r="AZ591" i="25"/>
  <c r="B591" i="25"/>
  <c r="BE591" i="25" s="1"/>
  <c r="BV590" i="25"/>
  <c r="BS590" i="25"/>
  <c r="BD590" i="25"/>
  <c r="BC590" i="25"/>
  <c r="BT590" i="25" s="1"/>
  <c r="BA590" i="25"/>
  <c r="AZ590" i="25"/>
  <c r="B590" i="25"/>
  <c r="BE590" i="25" s="1"/>
  <c r="BV589" i="25"/>
  <c r="BS589" i="25"/>
  <c r="BD589" i="25"/>
  <c r="BC589" i="25"/>
  <c r="BT589" i="25" s="1"/>
  <c r="BA589" i="25"/>
  <c r="AZ589" i="25"/>
  <c r="B589" i="25"/>
  <c r="BE589" i="25" s="1"/>
  <c r="BV588" i="25"/>
  <c r="BS588" i="25"/>
  <c r="BE588" i="25"/>
  <c r="BD588" i="25"/>
  <c r="BC588" i="25"/>
  <c r="BA588" i="25"/>
  <c r="AZ588" i="25"/>
  <c r="B588" i="25"/>
  <c r="BV587" i="25"/>
  <c r="BT587" i="25"/>
  <c r="BR587" i="25" s="1"/>
  <c r="BS587" i="25"/>
  <c r="BH587" i="25"/>
  <c r="BD587" i="25"/>
  <c r="BC587" i="25"/>
  <c r="BA587" i="25"/>
  <c r="AZ587" i="25"/>
  <c r="B587" i="25"/>
  <c r="BE587" i="25" s="1"/>
  <c r="BV586" i="25"/>
  <c r="BS586" i="25"/>
  <c r="BE586" i="25"/>
  <c r="BD586" i="25"/>
  <c r="BC586" i="25"/>
  <c r="BA586" i="25"/>
  <c r="AZ586" i="25"/>
  <c r="B586" i="25"/>
  <c r="BV585" i="25"/>
  <c r="BS585" i="25"/>
  <c r="BT585" i="25" s="1"/>
  <c r="BD585" i="25"/>
  <c r="BC585" i="25"/>
  <c r="BA585" i="25"/>
  <c r="AZ585" i="25"/>
  <c r="B585" i="25"/>
  <c r="BE585" i="25" s="1"/>
  <c r="BV584" i="25"/>
  <c r="BS584" i="25"/>
  <c r="BD584" i="25"/>
  <c r="BC584" i="25"/>
  <c r="BT584" i="25" s="1"/>
  <c r="BA584" i="25"/>
  <c r="AZ584" i="25"/>
  <c r="B584" i="25"/>
  <c r="BE584" i="25" s="1"/>
  <c r="BV583" i="25"/>
  <c r="BS583" i="25"/>
  <c r="BD583" i="25"/>
  <c r="BC583" i="25"/>
  <c r="BT583" i="25" s="1"/>
  <c r="BA583" i="25"/>
  <c r="AZ583" i="25"/>
  <c r="B583" i="25"/>
  <c r="BE583" i="25" s="1"/>
  <c r="BV582" i="25"/>
  <c r="BS582" i="25"/>
  <c r="BD582" i="25"/>
  <c r="BC582" i="25"/>
  <c r="BT582" i="25" s="1"/>
  <c r="BA582" i="25"/>
  <c r="AZ582" i="25"/>
  <c r="B582" i="25"/>
  <c r="BE582" i="25" s="1"/>
  <c r="BV581" i="25"/>
  <c r="BS581" i="25"/>
  <c r="BD581" i="25"/>
  <c r="BC581" i="25"/>
  <c r="BT581" i="25" s="1"/>
  <c r="BA581" i="25"/>
  <c r="AZ581" i="25"/>
  <c r="B581" i="25"/>
  <c r="BE581" i="25" s="1"/>
  <c r="BV580" i="25"/>
  <c r="BS580" i="25"/>
  <c r="BE580" i="25"/>
  <c r="BD580" i="25"/>
  <c r="BC580" i="25"/>
  <c r="BA580" i="25"/>
  <c r="AZ580" i="25"/>
  <c r="B580" i="25"/>
  <c r="BV579" i="25"/>
  <c r="BT579" i="25"/>
  <c r="BR579" i="25" s="1"/>
  <c r="BS579" i="25"/>
  <c r="BH579" i="25"/>
  <c r="BD579" i="25"/>
  <c r="BC579" i="25"/>
  <c r="BA579" i="25"/>
  <c r="AZ579" i="25"/>
  <c r="B579" i="25"/>
  <c r="BE579" i="25" s="1"/>
  <c r="BV578" i="25"/>
  <c r="BS578" i="25"/>
  <c r="BE578" i="25"/>
  <c r="BD578" i="25"/>
  <c r="BC578" i="25"/>
  <c r="BA578" i="25"/>
  <c r="AZ578" i="25"/>
  <c r="B578" i="25"/>
  <c r="BV577" i="25"/>
  <c r="BS577" i="25"/>
  <c r="BT577" i="25" s="1"/>
  <c r="BD577" i="25"/>
  <c r="BC577" i="25"/>
  <c r="BA577" i="25"/>
  <c r="AZ577" i="25"/>
  <c r="B577" i="25"/>
  <c r="BE577" i="25" s="1"/>
  <c r="BV576" i="25"/>
  <c r="BS576" i="25"/>
  <c r="BD576" i="25"/>
  <c r="BC576" i="25"/>
  <c r="BT576" i="25" s="1"/>
  <c r="BA576" i="25"/>
  <c r="AZ576" i="25"/>
  <c r="B576" i="25"/>
  <c r="BE576" i="25" s="1"/>
  <c r="BV575" i="25"/>
  <c r="BS575" i="25"/>
  <c r="BD575" i="25"/>
  <c r="BC575" i="25"/>
  <c r="BT575" i="25" s="1"/>
  <c r="BA575" i="25"/>
  <c r="AZ575" i="25"/>
  <c r="B575" i="25"/>
  <c r="BE575" i="25" s="1"/>
  <c r="BV574" i="25"/>
  <c r="BS574" i="25"/>
  <c r="BD574" i="25"/>
  <c r="BC574" i="25"/>
  <c r="BT574" i="25" s="1"/>
  <c r="BA574" i="25"/>
  <c r="AZ574" i="25"/>
  <c r="B574" i="25"/>
  <c r="BE574" i="25" s="1"/>
  <c r="BV573" i="25"/>
  <c r="BS573" i="25"/>
  <c r="BD573" i="25"/>
  <c r="BC573" i="25"/>
  <c r="BT573" i="25" s="1"/>
  <c r="BA573" i="25"/>
  <c r="AZ573" i="25"/>
  <c r="B573" i="25"/>
  <c r="BE573" i="25" s="1"/>
  <c r="BV572" i="25"/>
  <c r="BS572" i="25"/>
  <c r="BE572" i="25"/>
  <c r="BD572" i="25"/>
  <c r="BC572" i="25"/>
  <c r="BA572" i="25"/>
  <c r="AZ572" i="25"/>
  <c r="B572" i="25"/>
  <c r="BV571" i="25"/>
  <c r="BT571" i="25"/>
  <c r="BR571" i="25" s="1"/>
  <c r="BS571" i="25"/>
  <c r="BH571" i="25"/>
  <c r="BD571" i="25"/>
  <c r="BC571" i="25"/>
  <c r="BA571" i="25"/>
  <c r="AZ571" i="25"/>
  <c r="B571" i="25"/>
  <c r="BE571" i="25" s="1"/>
  <c r="BV570" i="25"/>
  <c r="BS570" i="25"/>
  <c r="BE570" i="25"/>
  <c r="BD570" i="25"/>
  <c r="BC570" i="25"/>
  <c r="BA570" i="25"/>
  <c r="AZ570" i="25"/>
  <c r="B570" i="25"/>
  <c r="BV569" i="25"/>
  <c r="BS569" i="25"/>
  <c r="BD569" i="25"/>
  <c r="BC569" i="25"/>
  <c r="BT569" i="25" s="1"/>
  <c r="BA569" i="25"/>
  <c r="AZ569" i="25"/>
  <c r="B569" i="25"/>
  <c r="BE569" i="25" s="1"/>
  <c r="BV568" i="25"/>
  <c r="BS568" i="25"/>
  <c r="BD568" i="25"/>
  <c r="BC568" i="25"/>
  <c r="BT568" i="25" s="1"/>
  <c r="BA568" i="25"/>
  <c r="AZ568" i="25"/>
  <c r="B568" i="25"/>
  <c r="BE568" i="25" s="1"/>
  <c r="BV567" i="25"/>
  <c r="BS567" i="25"/>
  <c r="BD567" i="25"/>
  <c r="BC567" i="25"/>
  <c r="BT567" i="25" s="1"/>
  <c r="BA567" i="25"/>
  <c r="AZ567" i="25"/>
  <c r="B567" i="25"/>
  <c r="BE567" i="25" s="1"/>
  <c r="BV566" i="25"/>
  <c r="BS566" i="25"/>
  <c r="BD566" i="25"/>
  <c r="BC566" i="25"/>
  <c r="BT566" i="25" s="1"/>
  <c r="BA566" i="25"/>
  <c r="AZ566" i="25"/>
  <c r="B566" i="25"/>
  <c r="BE566" i="25" s="1"/>
  <c r="BV565" i="25"/>
  <c r="BS565" i="25"/>
  <c r="BD565" i="25"/>
  <c r="BC565" i="25"/>
  <c r="BT565" i="25" s="1"/>
  <c r="BA565" i="25"/>
  <c r="AZ565" i="25"/>
  <c r="B565" i="25"/>
  <c r="BE565" i="25" s="1"/>
  <c r="BV564" i="25"/>
  <c r="BS564" i="25"/>
  <c r="BE564" i="25"/>
  <c r="BD564" i="25"/>
  <c r="BC564" i="25"/>
  <c r="BA564" i="25"/>
  <c r="AZ564" i="25"/>
  <c r="B564" i="25"/>
  <c r="BV563" i="25"/>
  <c r="BT563" i="25"/>
  <c r="BR563" i="25" s="1"/>
  <c r="BS563" i="25"/>
  <c r="BH563" i="25"/>
  <c r="BD563" i="25"/>
  <c r="BC563" i="25"/>
  <c r="BA563" i="25"/>
  <c r="AZ563" i="25"/>
  <c r="B563" i="25"/>
  <c r="BE563" i="25" s="1"/>
  <c r="BV562" i="25"/>
  <c r="BS562" i="25"/>
  <c r="BE562" i="25"/>
  <c r="BD562" i="25"/>
  <c r="BC562" i="25"/>
  <c r="BA562" i="25"/>
  <c r="AZ562" i="25"/>
  <c r="B562" i="25"/>
  <c r="BV561" i="25"/>
  <c r="BS561" i="25"/>
  <c r="BD561" i="25"/>
  <c r="BC561" i="25"/>
  <c r="BT561" i="25" s="1"/>
  <c r="BA561" i="25"/>
  <c r="AZ561" i="25"/>
  <c r="B561" i="25"/>
  <c r="BE561" i="25" s="1"/>
  <c r="BV560" i="25"/>
  <c r="BS560" i="25"/>
  <c r="BD560" i="25"/>
  <c r="BC560" i="25"/>
  <c r="BT560" i="25" s="1"/>
  <c r="BA560" i="25"/>
  <c r="AZ560" i="25"/>
  <c r="B560" i="25"/>
  <c r="BE560" i="25" s="1"/>
  <c r="BV559" i="25"/>
  <c r="BS559" i="25"/>
  <c r="BD559" i="25"/>
  <c r="BC559" i="25"/>
  <c r="BT559" i="25" s="1"/>
  <c r="BA559" i="25"/>
  <c r="AZ559" i="25"/>
  <c r="B559" i="25"/>
  <c r="BE559" i="25" s="1"/>
  <c r="BV558" i="25"/>
  <c r="BS558" i="25"/>
  <c r="BD558" i="25"/>
  <c r="BC558" i="25"/>
  <c r="BT558" i="25" s="1"/>
  <c r="BA558" i="25"/>
  <c r="AZ558" i="25"/>
  <c r="B558" i="25"/>
  <c r="BE558" i="25" s="1"/>
  <c r="BV557" i="25"/>
  <c r="BS557" i="25"/>
  <c r="BD557" i="25"/>
  <c r="BC557" i="25"/>
  <c r="BT557" i="25" s="1"/>
  <c r="BA557" i="25"/>
  <c r="AZ557" i="25"/>
  <c r="B557" i="25"/>
  <c r="BE557" i="25" s="1"/>
  <c r="BV556" i="25"/>
  <c r="BS556" i="25"/>
  <c r="BE556" i="25"/>
  <c r="BD556" i="25"/>
  <c r="BC556" i="25"/>
  <c r="BA556" i="25"/>
  <c r="AZ556" i="25"/>
  <c r="B556" i="25"/>
  <c r="BV555" i="25"/>
  <c r="BT555" i="25"/>
  <c r="BR555" i="25" s="1"/>
  <c r="BS555" i="25"/>
  <c r="BH555" i="25"/>
  <c r="BD555" i="25"/>
  <c r="BC555" i="25"/>
  <c r="BA555" i="25"/>
  <c r="AZ555" i="25"/>
  <c r="B555" i="25"/>
  <c r="BE555" i="25" s="1"/>
  <c r="BV554" i="25"/>
  <c r="BS554" i="25"/>
  <c r="BE554" i="25"/>
  <c r="BD554" i="25"/>
  <c r="BC554" i="25"/>
  <c r="BA554" i="25"/>
  <c r="AZ554" i="25"/>
  <c r="B554" i="25"/>
  <c r="BV553" i="25"/>
  <c r="BS553" i="25"/>
  <c r="BD553" i="25"/>
  <c r="BC553" i="25"/>
  <c r="BT553" i="25" s="1"/>
  <c r="BA553" i="25"/>
  <c r="AZ553" i="25"/>
  <c r="B553" i="25"/>
  <c r="BE553" i="25" s="1"/>
  <c r="BV552" i="25"/>
  <c r="BS552" i="25"/>
  <c r="BD552" i="25"/>
  <c r="BC552" i="25"/>
  <c r="BT552" i="25" s="1"/>
  <c r="BA552" i="25"/>
  <c r="AZ552" i="25"/>
  <c r="B552" i="25"/>
  <c r="BE552" i="25" s="1"/>
  <c r="BV551" i="25"/>
  <c r="BS551" i="25"/>
  <c r="BD551" i="25"/>
  <c r="BC551" i="25"/>
  <c r="BT551" i="25" s="1"/>
  <c r="BA551" i="25"/>
  <c r="AZ551" i="25"/>
  <c r="B551" i="25"/>
  <c r="BE551" i="25" s="1"/>
  <c r="BV550" i="25"/>
  <c r="BS550" i="25"/>
  <c r="BD550" i="25"/>
  <c r="BC550" i="25"/>
  <c r="BT550" i="25" s="1"/>
  <c r="BA550" i="25"/>
  <c r="AZ550" i="25"/>
  <c r="B550" i="25"/>
  <c r="BE550" i="25" s="1"/>
  <c r="BV549" i="25"/>
  <c r="BS549" i="25"/>
  <c r="BD549" i="25"/>
  <c r="BC549" i="25"/>
  <c r="BT549" i="25" s="1"/>
  <c r="BA549" i="25"/>
  <c r="AZ549" i="25"/>
  <c r="B549" i="25"/>
  <c r="BE549" i="25" s="1"/>
  <c r="BV548" i="25"/>
  <c r="BS548" i="25"/>
  <c r="BE548" i="25"/>
  <c r="BD548" i="25"/>
  <c r="BC548" i="25"/>
  <c r="BA548" i="25"/>
  <c r="AZ548" i="25"/>
  <c r="B548" i="25"/>
  <c r="BV547" i="25"/>
  <c r="BT547" i="25"/>
  <c r="BR547" i="25" s="1"/>
  <c r="BS547" i="25"/>
  <c r="BH547" i="25"/>
  <c r="BD547" i="25"/>
  <c r="BC547" i="25"/>
  <c r="BA547" i="25"/>
  <c r="AZ547" i="25"/>
  <c r="B547" i="25"/>
  <c r="BE547" i="25" s="1"/>
  <c r="BV546" i="25"/>
  <c r="BS546" i="25"/>
  <c r="BE546" i="25"/>
  <c r="BD546" i="25"/>
  <c r="BC546" i="25"/>
  <c r="BA546" i="25"/>
  <c r="AZ546" i="25"/>
  <c r="B546" i="25"/>
  <c r="BV545" i="25"/>
  <c r="BS545" i="25"/>
  <c r="BD545" i="25"/>
  <c r="BC545" i="25"/>
  <c r="BT545" i="25" s="1"/>
  <c r="BA545" i="25"/>
  <c r="AZ545" i="25"/>
  <c r="B545" i="25"/>
  <c r="BE545" i="25" s="1"/>
  <c r="BV544" i="25"/>
  <c r="BS544" i="25"/>
  <c r="BR544" i="25"/>
  <c r="BE544" i="25"/>
  <c r="BD544" i="25"/>
  <c r="BC544" i="25"/>
  <c r="BT544" i="25" s="1"/>
  <c r="BF544" i="25" s="1"/>
  <c r="BA544" i="25"/>
  <c r="AZ544" i="25"/>
  <c r="B544" i="25"/>
  <c r="BV543" i="25"/>
  <c r="BS543" i="25"/>
  <c r="BD543" i="25"/>
  <c r="BC543" i="25"/>
  <c r="BT543" i="25" s="1"/>
  <c r="BA543" i="25"/>
  <c r="AZ543" i="25"/>
  <c r="B543" i="25"/>
  <c r="BE543" i="25" s="1"/>
  <c r="BV542" i="25"/>
  <c r="BS542" i="25"/>
  <c r="BE542" i="25"/>
  <c r="BD542" i="25"/>
  <c r="BC542" i="25"/>
  <c r="BA542" i="25"/>
  <c r="AZ542" i="25"/>
  <c r="B542" i="25"/>
  <c r="BV541" i="25"/>
  <c r="BS541" i="25"/>
  <c r="BD541" i="25"/>
  <c r="BC541" i="25"/>
  <c r="BA541" i="25"/>
  <c r="AZ541" i="25"/>
  <c r="B541" i="25"/>
  <c r="BE541" i="25" s="1"/>
  <c r="BV540" i="25"/>
  <c r="BS540" i="25"/>
  <c r="BD540" i="25"/>
  <c r="BC540" i="25"/>
  <c r="BT540" i="25" s="1"/>
  <c r="BF540" i="25" s="1"/>
  <c r="BA540" i="25"/>
  <c r="AZ540" i="25"/>
  <c r="B540" i="25"/>
  <c r="BE540" i="25" s="1"/>
  <c r="BV539" i="25"/>
  <c r="BS539" i="25"/>
  <c r="BL539" i="25"/>
  <c r="BD539" i="25"/>
  <c r="BC539" i="25"/>
  <c r="BT539" i="25" s="1"/>
  <c r="BA539" i="25"/>
  <c r="AZ539" i="25"/>
  <c r="B539" i="25"/>
  <c r="BE539" i="25" s="1"/>
  <c r="BV538" i="25"/>
  <c r="BS538" i="25"/>
  <c r="BD538" i="25"/>
  <c r="BC538" i="25"/>
  <c r="BT538" i="25" s="1"/>
  <c r="BA538" i="25"/>
  <c r="AZ538" i="25"/>
  <c r="B538" i="25"/>
  <c r="BE538" i="25" s="1"/>
  <c r="BV537" i="25"/>
  <c r="BS537" i="25"/>
  <c r="BD537" i="25"/>
  <c r="BC537" i="25"/>
  <c r="BT537" i="25" s="1"/>
  <c r="BH537" i="25" s="1"/>
  <c r="BA537" i="25"/>
  <c r="AZ537" i="25"/>
  <c r="B537" i="25"/>
  <c r="BE537" i="25" s="1"/>
  <c r="BV536" i="25"/>
  <c r="BS536" i="25"/>
  <c r="BF536" i="25"/>
  <c r="BE536" i="25"/>
  <c r="BD536" i="25"/>
  <c r="BC536" i="25"/>
  <c r="BT536" i="25" s="1"/>
  <c r="BN536" i="25" s="1"/>
  <c r="BA536" i="25"/>
  <c r="AZ536" i="25"/>
  <c r="B536" i="25"/>
  <c r="BV535" i="25"/>
  <c r="BT535" i="25"/>
  <c r="BS535" i="25"/>
  <c r="BD535" i="25"/>
  <c r="BC535" i="25"/>
  <c r="BA535" i="25"/>
  <c r="AZ535" i="25"/>
  <c r="B535" i="25"/>
  <c r="BE535" i="25" s="1"/>
  <c r="BV534" i="25"/>
  <c r="BS534" i="25"/>
  <c r="BF534" i="25"/>
  <c r="BE534" i="25"/>
  <c r="BD534" i="25"/>
  <c r="BC534" i="25"/>
  <c r="BT534" i="25" s="1"/>
  <c r="BR534" i="25" s="1"/>
  <c r="BA534" i="25"/>
  <c r="AZ534" i="25"/>
  <c r="B534" i="25"/>
  <c r="BV533" i="25"/>
  <c r="BT533" i="25"/>
  <c r="BS533" i="25"/>
  <c r="BD533" i="25"/>
  <c r="BC533" i="25"/>
  <c r="BA533" i="25"/>
  <c r="AZ533" i="25"/>
  <c r="B533" i="25"/>
  <c r="BE533" i="25" s="1"/>
  <c r="BV532" i="25"/>
  <c r="BS532" i="25"/>
  <c r="BD532" i="25"/>
  <c r="BC532" i="25"/>
  <c r="BT532" i="25" s="1"/>
  <c r="BF532" i="25" s="1"/>
  <c r="BA532" i="25"/>
  <c r="AZ532" i="25"/>
  <c r="B532" i="25"/>
  <c r="BE532" i="25" s="1"/>
  <c r="BV531" i="25"/>
  <c r="BS531" i="25"/>
  <c r="BD531" i="25"/>
  <c r="BC531" i="25"/>
  <c r="BT531" i="25" s="1"/>
  <c r="BP531" i="25" s="1"/>
  <c r="BA531" i="25"/>
  <c r="AZ531" i="25"/>
  <c r="B531" i="25"/>
  <c r="BE531" i="25" s="1"/>
  <c r="BV530" i="25"/>
  <c r="BS530" i="25"/>
  <c r="BD530" i="25"/>
  <c r="BC530" i="25"/>
  <c r="BT530" i="25" s="1"/>
  <c r="BR530" i="25" s="1"/>
  <c r="BA530" i="25"/>
  <c r="AZ530" i="25"/>
  <c r="B530" i="25"/>
  <c r="BE530" i="25" s="1"/>
  <c r="BV529" i="25"/>
  <c r="BS529" i="25"/>
  <c r="BD529" i="25"/>
  <c r="BC529" i="25"/>
  <c r="BT529" i="25" s="1"/>
  <c r="BH529" i="25" s="1"/>
  <c r="BA529" i="25"/>
  <c r="AZ529" i="25"/>
  <c r="B529" i="25"/>
  <c r="BE529" i="25" s="1"/>
  <c r="BV528" i="25"/>
  <c r="BS528" i="25"/>
  <c r="BD528" i="25"/>
  <c r="BC528" i="25"/>
  <c r="BT528" i="25" s="1"/>
  <c r="BR528" i="25" s="1"/>
  <c r="BA528" i="25"/>
  <c r="AZ528" i="25"/>
  <c r="B528" i="25"/>
  <c r="BE528" i="25" s="1"/>
  <c r="BV527" i="25"/>
  <c r="BS527" i="25"/>
  <c r="BD527" i="25"/>
  <c r="BC527" i="25"/>
  <c r="BT527" i="25" s="1"/>
  <c r="BA527" i="25"/>
  <c r="AZ527" i="25"/>
  <c r="B527" i="25"/>
  <c r="BE527" i="25" s="1"/>
  <c r="BV526" i="25"/>
  <c r="BS526" i="25"/>
  <c r="BN526" i="25"/>
  <c r="BD526" i="25"/>
  <c r="BC526" i="25"/>
  <c r="BT526" i="25" s="1"/>
  <c r="BA526" i="25"/>
  <c r="AZ526" i="25"/>
  <c r="B526" i="25"/>
  <c r="BE526" i="25" s="1"/>
  <c r="BV525" i="25"/>
  <c r="BT525" i="25"/>
  <c r="BL525" i="25" s="1"/>
  <c r="BS525" i="25"/>
  <c r="BH525" i="25"/>
  <c r="BD525" i="25"/>
  <c r="BC525" i="25"/>
  <c r="BA525" i="25"/>
  <c r="AZ525" i="25"/>
  <c r="B525" i="25"/>
  <c r="BE525" i="25" s="1"/>
  <c r="BV524" i="25"/>
  <c r="BS524" i="25"/>
  <c r="BE524" i="25"/>
  <c r="BD524" i="25"/>
  <c r="BC524" i="25"/>
  <c r="BA524" i="25"/>
  <c r="AZ524" i="25"/>
  <c r="B524" i="25"/>
  <c r="BV523" i="25"/>
  <c r="BS523" i="25"/>
  <c r="BD523" i="25"/>
  <c r="BC523" i="25"/>
  <c r="BA523" i="25"/>
  <c r="AZ523" i="25"/>
  <c r="B523" i="25"/>
  <c r="BE523" i="25" s="1"/>
  <c r="BV522" i="25"/>
  <c r="BS522" i="25"/>
  <c r="BF522" i="25"/>
  <c r="BE522" i="25"/>
  <c r="BD522" i="25"/>
  <c r="BC522" i="25"/>
  <c r="BT522" i="25" s="1"/>
  <c r="BR522" i="25" s="1"/>
  <c r="BA522" i="25"/>
  <c r="AZ522" i="25"/>
  <c r="B522" i="25"/>
  <c r="BV521" i="25"/>
  <c r="BS521" i="25"/>
  <c r="BD521" i="25"/>
  <c r="BC521" i="25"/>
  <c r="BA521" i="25"/>
  <c r="AZ521" i="25"/>
  <c r="B521" i="25"/>
  <c r="BE521" i="25" s="1"/>
  <c r="BV520" i="25"/>
  <c r="BS520" i="25"/>
  <c r="BD520" i="25"/>
  <c r="BC520" i="25"/>
  <c r="BA520" i="25"/>
  <c r="AZ520" i="25"/>
  <c r="B520" i="25"/>
  <c r="BE520" i="25" s="1"/>
  <c r="BV519" i="25"/>
  <c r="BS519" i="25"/>
  <c r="BH519" i="25"/>
  <c r="BD519" i="25"/>
  <c r="BC519" i="25"/>
  <c r="BT519" i="25" s="1"/>
  <c r="BP519" i="25" s="1"/>
  <c r="BA519" i="25"/>
  <c r="AZ519" i="25"/>
  <c r="B519" i="25"/>
  <c r="BE519" i="25" s="1"/>
  <c r="BV518" i="25"/>
  <c r="BS518" i="25"/>
  <c r="BR518" i="25"/>
  <c r="BD518" i="25"/>
  <c r="BC518" i="25"/>
  <c r="BT518" i="25" s="1"/>
  <c r="BN518" i="25" s="1"/>
  <c r="BA518" i="25"/>
  <c r="AZ518" i="25"/>
  <c r="B518" i="25"/>
  <c r="BE518" i="25" s="1"/>
  <c r="BV517" i="25"/>
  <c r="BS517" i="25"/>
  <c r="BP517" i="25"/>
  <c r="BD517" i="25"/>
  <c r="BC517" i="25"/>
  <c r="BT517" i="25" s="1"/>
  <c r="BA517" i="25"/>
  <c r="AZ517" i="25"/>
  <c r="B517" i="25"/>
  <c r="BE517" i="25" s="1"/>
  <c r="BV516" i="25"/>
  <c r="BS516" i="25"/>
  <c r="BE516" i="25"/>
  <c r="BD516" i="25"/>
  <c r="BC516" i="25"/>
  <c r="BA516" i="25"/>
  <c r="AZ516" i="25"/>
  <c r="B516" i="25"/>
  <c r="BV515" i="25"/>
  <c r="BT515" i="25"/>
  <c r="BS515" i="25"/>
  <c r="BH515" i="25"/>
  <c r="BD515" i="25"/>
  <c r="BC515" i="25"/>
  <c r="BA515" i="25"/>
  <c r="AZ515" i="25"/>
  <c r="B515" i="25"/>
  <c r="BE515" i="25" s="1"/>
  <c r="BV514" i="25"/>
  <c r="BS514" i="25"/>
  <c r="BF514" i="25"/>
  <c r="BE514" i="25"/>
  <c r="BD514" i="25"/>
  <c r="BC514" i="25"/>
  <c r="BT514" i="25" s="1"/>
  <c r="BR514" i="25" s="1"/>
  <c r="BA514" i="25"/>
  <c r="AZ514" i="25"/>
  <c r="B514" i="25"/>
  <c r="BV513" i="25"/>
  <c r="BT513" i="25"/>
  <c r="BH513" i="25" s="1"/>
  <c r="BS513" i="25"/>
  <c r="BD513" i="25"/>
  <c r="BC513" i="25"/>
  <c r="BA513" i="25"/>
  <c r="AZ513" i="25"/>
  <c r="B513" i="25"/>
  <c r="BE513" i="25" s="1"/>
  <c r="BV512" i="25"/>
  <c r="BS512" i="25"/>
  <c r="BE512" i="25"/>
  <c r="BD512" i="25"/>
  <c r="BC512" i="25"/>
  <c r="BA512" i="25"/>
  <c r="AZ512" i="25"/>
  <c r="B512" i="25"/>
  <c r="BV511" i="25"/>
  <c r="BS511" i="25"/>
  <c r="BD511" i="25"/>
  <c r="BC511" i="25"/>
  <c r="BA511" i="25"/>
  <c r="AZ511" i="25"/>
  <c r="B511" i="25"/>
  <c r="BE511" i="25" s="1"/>
  <c r="BV510" i="25"/>
  <c r="BS510" i="25"/>
  <c r="BE510" i="25"/>
  <c r="BD510" i="25"/>
  <c r="BC510" i="25"/>
  <c r="BA510" i="25"/>
  <c r="AZ510" i="25"/>
  <c r="B510" i="25"/>
  <c r="BV509" i="25"/>
  <c r="BS509" i="25"/>
  <c r="BD509" i="25"/>
  <c r="BC509" i="25"/>
  <c r="BA509" i="25"/>
  <c r="AZ509" i="25"/>
  <c r="B509" i="25"/>
  <c r="BE509" i="25" s="1"/>
  <c r="BV508" i="25"/>
  <c r="BS508" i="25"/>
  <c r="BD508" i="25"/>
  <c r="BC508" i="25"/>
  <c r="BT508" i="25" s="1"/>
  <c r="BF508" i="25" s="1"/>
  <c r="BA508" i="25"/>
  <c r="AZ508" i="25"/>
  <c r="B508" i="25"/>
  <c r="BE508" i="25" s="1"/>
  <c r="BV507" i="25"/>
  <c r="BT507" i="25"/>
  <c r="BP507" i="25" s="1"/>
  <c r="BS507" i="25"/>
  <c r="BL507" i="25"/>
  <c r="BH507" i="25"/>
  <c r="BD507" i="25"/>
  <c r="BC507" i="25"/>
  <c r="BA507" i="25"/>
  <c r="AZ507" i="25"/>
  <c r="B507" i="25"/>
  <c r="BE507" i="25" s="1"/>
  <c r="BV506" i="25"/>
  <c r="BS506" i="25"/>
  <c r="BD506" i="25"/>
  <c r="BC506" i="25"/>
  <c r="BA506" i="25"/>
  <c r="AZ506" i="25"/>
  <c r="B506" i="25"/>
  <c r="BE506" i="25" s="1"/>
  <c r="BV505" i="25"/>
  <c r="BS505" i="25"/>
  <c r="BD505" i="25"/>
  <c r="BC505" i="25"/>
  <c r="BT505" i="25" s="1"/>
  <c r="BH505" i="25" s="1"/>
  <c r="BA505" i="25"/>
  <c r="AZ505" i="25"/>
  <c r="B505" i="25"/>
  <c r="BE505" i="25" s="1"/>
  <c r="BV504" i="25"/>
  <c r="BS504" i="25"/>
  <c r="BF504" i="25"/>
  <c r="BE504" i="25"/>
  <c r="BD504" i="25"/>
  <c r="BC504" i="25"/>
  <c r="BT504" i="25" s="1"/>
  <c r="BN504" i="25" s="1"/>
  <c r="BA504" i="25"/>
  <c r="AZ504" i="25"/>
  <c r="B504" i="25"/>
  <c r="BV503" i="25"/>
  <c r="BS503" i="25"/>
  <c r="BD503" i="25"/>
  <c r="BC503" i="25"/>
  <c r="BT503" i="25" s="1"/>
  <c r="BA503" i="25"/>
  <c r="AZ503" i="25"/>
  <c r="B503" i="25"/>
  <c r="BE503" i="25" s="1"/>
  <c r="BV502" i="25"/>
  <c r="BS502" i="25"/>
  <c r="BE502" i="25"/>
  <c r="BD502" i="25"/>
  <c r="BC502" i="25"/>
  <c r="BA502" i="25"/>
  <c r="AZ502" i="25"/>
  <c r="B502" i="25"/>
  <c r="BV501" i="25"/>
  <c r="BT501" i="25"/>
  <c r="BS501" i="25"/>
  <c r="BD501" i="25"/>
  <c r="BC501" i="25"/>
  <c r="BA501" i="25"/>
  <c r="AZ501" i="25"/>
  <c r="B501" i="25"/>
  <c r="BE501" i="25" s="1"/>
  <c r="BV500" i="25"/>
  <c r="BS500" i="25"/>
  <c r="BD500" i="25"/>
  <c r="BC500" i="25"/>
  <c r="BT500" i="25" s="1"/>
  <c r="BF500" i="25" s="1"/>
  <c r="BA500" i="25"/>
  <c r="AZ500" i="25"/>
  <c r="B500" i="25"/>
  <c r="BE500" i="25" s="1"/>
  <c r="BV499" i="25"/>
  <c r="BS499" i="25"/>
  <c r="BP499" i="25"/>
  <c r="BD499" i="25"/>
  <c r="BC499" i="25"/>
  <c r="BT499" i="25" s="1"/>
  <c r="BA499" i="25"/>
  <c r="AZ499" i="25"/>
  <c r="B499" i="25"/>
  <c r="BE499" i="25" s="1"/>
  <c r="BV498" i="25"/>
  <c r="BS498" i="25"/>
  <c r="BD498" i="25"/>
  <c r="BC498" i="25"/>
  <c r="BT498" i="25" s="1"/>
  <c r="BR498" i="25" s="1"/>
  <c r="BA498" i="25"/>
  <c r="AZ498" i="25"/>
  <c r="B498" i="25"/>
  <c r="BE498" i="25" s="1"/>
  <c r="BV497" i="25"/>
  <c r="BS497" i="25"/>
  <c r="BD497" i="25"/>
  <c r="BC497" i="25"/>
  <c r="BT497" i="25" s="1"/>
  <c r="BH497" i="25" s="1"/>
  <c r="BA497" i="25"/>
  <c r="AZ497" i="25"/>
  <c r="B497" i="25"/>
  <c r="BE497" i="25" s="1"/>
  <c r="BV496" i="25"/>
  <c r="BS496" i="25"/>
  <c r="BD496" i="25"/>
  <c r="BC496" i="25"/>
  <c r="BT496" i="25" s="1"/>
  <c r="BR496" i="25" s="1"/>
  <c r="BA496" i="25"/>
  <c r="AZ496" i="25"/>
  <c r="B496" i="25"/>
  <c r="BE496" i="25" s="1"/>
  <c r="BV495" i="25"/>
  <c r="BS495" i="25"/>
  <c r="BD495" i="25"/>
  <c r="BC495" i="25"/>
  <c r="BT495" i="25" s="1"/>
  <c r="BA495" i="25"/>
  <c r="AZ495" i="25"/>
  <c r="B495" i="25"/>
  <c r="BE495" i="25" s="1"/>
  <c r="BV494" i="25"/>
  <c r="BS494" i="25"/>
  <c r="BD494" i="25"/>
  <c r="BC494" i="25"/>
  <c r="BT494" i="25" s="1"/>
  <c r="BN494" i="25" s="1"/>
  <c r="BA494" i="25"/>
  <c r="AZ494" i="25"/>
  <c r="B494" i="25"/>
  <c r="BE494" i="25" s="1"/>
  <c r="BV493" i="25"/>
  <c r="BT493" i="25"/>
  <c r="BL493" i="25" s="1"/>
  <c r="BS493" i="25"/>
  <c r="BH493" i="25"/>
  <c r="BD493" i="25"/>
  <c r="BC493" i="25"/>
  <c r="BA493" i="25"/>
  <c r="AZ493" i="25"/>
  <c r="B493" i="25"/>
  <c r="BE493" i="25" s="1"/>
  <c r="BV492" i="25"/>
  <c r="BS492" i="25"/>
  <c r="BE492" i="25"/>
  <c r="BD492" i="25"/>
  <c r="BC492" i="25"/>
  <c r="BA492" i="25"/>
  <c r="AZ492" i="25"/>
  <c r="B492" i="25"/>
  <c r="BV491" i="25"/>
  <c r="BS491" i="25"/>
  <c r="BD491" i="25"/>
  <c r="BC491" i="25"/>
  <c r="BT491" i="25" s="1"/>
  <c r="BA491" i="25"/>
  <c r="AZ491" i="25"/>
  <c r="B491" i="25"/>
  <c r="BE491" i="25" s="1"/>
  <c r="BV490" i="25"/>
  <c r="BS490" i="25"/>
  <c r="BF490" i="25"/>
  <c r="BE490" i="25"/>
  <c r="BD490" i="25"/>
  <c r="BC490" i="25"/>
  <c r="BT490" i="25" s="1"/>
  <c r="BR490" i="25" s="1"/>
  <c r="BA490" i="25"/>
  <c r="AZ490" i="25"/>
  <c r="B490" i="25"/>
  <c r="BV489" i="25"/>
  <c r="BS489" i="25"/>
  <c r="BD489" i="25"/>
  <c r="BC489" i="25"/>
  <c r="BT489" i="25" s="1"/>
  <c r="BH489" i="25" s="1"/>
  <c r="BA489" i="25"/>
  <c r="AZ489" i="25"/>
  <c r="B489" i="25"/>
  <c r="BE489" i="25" s="1"/>
  <c r="BV488" i="25"/>
  <c r="BS488" i="25"/>
  <c r="BD488" i="25"/>
  <c r="BC488" i="25"/>
  <c r="BA488" i="25"/>
  <c r="AZ488" i="25"/>
  <c r="B488" i="25"/>
  <c r="BE488" i="25" s="1"/>
  <c r="BV487" i="25"/>
  <c r="BS487" i="25"/>
  <c r="BH487" i="25"/>
  <c r="BD487" i="25"/>
  <c r="BC487" i="25"/>
  <c r="BT487" i="25" s="1"/>
  <c r="BP487" i="25" s="1"/>
  <c r="BA487" i="25"/>
  <c r="AZ487" i="25"/>
  <c r="B487" i="25"/>
  <c r="BE487" i="25" s="1"/>
  <c r="BV486" i="25"/>
  <c r="BS486" i="25"/>
  <c r="BR486" i="25"/>
  <c r="BD486" i="25"/>
  <c r="BC486" i="25"/>
  <c r="BT486" i="25" s="1"/>
  <c r="BN486" i="25" s="1"/>
  <c r="BA486" i="25"/>
  <c r="AZ486" i="25"/>
  <c r="B486" i="25"/>
  <c r="BE486" i="25" s="1"/>
  <c r="BV485" i="25"/>
  <c r="BS485" i="25"/>
  <c r="BP485" i="25"/>
  <c r="BD485" i="25"/>
  <c r="BC485" i="25"/>
  <c r="BT485" i="25" s="1"/>
  <c r="BA485" i="25"/>
  <c r="AZ485" i="25"/>
  <c r="B485" i="25"/>
  <c r="BE485" i="25" s="1"/>
  <c r="BV484" i="25"/>
  <c r="BS484" i="25"/>
  <c r="BE484" i="25"/>
  <c r="BD484" i="25"/>
  <c r="BC484" i="25"/>
  <c r="BA484" i="25"/>
  <c r="AZ484" i="25"/>
  <c r="B484" i="25"/>
  <c r="BV483" i="25"/>
  <c r="BT483" i="25"/>
  <c r="BH483" i="25" s="1"/>
  <c r="BS483" i="25"/>
  <c r="BD483" i="25"/>
  <c r="BC483" i="25"/>
  <c r="BA483" i="25"/>
  <c r="AZ483" i="25"/>
  <c r="B483" i="25"/>
  <c r="BE483" i="25" s="1"/>
  <c r="BV482" i="25"/>
  <c r="BS482" i="25"/>
  <c r="BF482" i="25"/>
  <c r="BE482" i="25"/>
  <c r="BD482" i="25"/>
  <c r="BC482" i="25"/>
  <c r="BT482" i="25" s="1"/>
  <c r="BR482" i="25" s="1"/>
  <c r="BA482" i="25"/>
  <c r="AZ482" i="25"/>
  <c r="B482" i="25"/>
  <c r="BV481" i="25"/>
  <c r="BS481" i="25"/>
  <c r="BD481" i="25"/>
  <c r="BC481" i="25"/>
  <c r="BT481" i="25" s="1"/>
  <c r="BH481" i="25" s="1"/>
  <c r="BA481" i="25"/>
  <c r="AZ481" i="25"/>
  <c r="B481" i="25"/>
  <c r="BE481" i="25" s="1"/>
  <c r="BV480" i="25"/>
  <c r="BS480" i="25"/>
  <c r="BE480" i="25"/>
  <c r="BD480" i="25"/>
  <c r="BC480" i="25"/>
  <c r="BA480" i="25"/>
  <c r="AZ480" i="25"/>
  <c r="B480" i="25"/>
  <c r="BV479" i="25"/>
  <c r="BS479" i="25"/>
  <c r="BD479" i="25"/>
  <c r="BC479" i="25"/>
  <c r="BT479" i="25" s="1"/>
  <c r="BA479" i="25"/>
  <c r="AZ479" i="25"/>
  <c r="B479" i="25"/>
  <c r="BE479" i="25" s="1"/>
  <c r="BV478" i="25"/>
  <c r="BS478" i="25"/>
  <c r="BE478" i="25"/>
  <c r="BD478" i="25"/>
  <c r="BC478" i="25"/>
  <c r="BA478" i="25"/>
  <c r="AZ478" i="25"/>
  <c r="B478" i="25"/>
  <c r="BV477" i="25"/>
  <c r="BS477" i="25"/>
  <c r="BD477" i="25"/>
  <c r="BC477" i="25"/>
  <c r="BT477" i="25" s="1"/>
  <c r="BA477" i="25"/>
  <c r="AZ477" i="25"/>
  <c r="B477" i="25"/>
  <c r="BE477" i="25" s="1"/>
  <c r="BV476" i="25"/>
  <c r="BS476" i="25"/>
  <c r="BM476" i="25"/>
  <c r="BD476" i="25"/>
  <c r="BC476" i="25"/>
  <c r="BT476" i="25" s="1"/>
  <c r="BA476" i="25"/>
  <c r="AZ476" i="25"/>
  <c r="B476" i="25"/>
  <c r="BE476" i="25" s="1"/>
  <c r="BV475" i="25"/>
  <c r="BS475" i="25"/>
  <c r="BD475" i="25"/>
  <c r="BC475" i="25"/>
  <c r="BA475" i="25"/>
  <c r="AZ475" i="25"/>
  <c r="B475" i="25"/>
  <c r="BE475" i="25" s="1"/>
  <c r="BV474" i="25"/>
  <c r="BS474" i="25"/>
  <c r="BD474" i="25"/>
  <c r="BC474" i="25"/>
  <c r="BA474" i="25"/>
  <c r="AZ474" i="25"/>
  <c r="B474" i="25"/>
  <c r="BE474" i="25" s="1"/>
  <c r="BV473" i="25"/>
  <c r="BS473" i="25"/>
  <c r="BD473" i="25"/>
  <c r="BC473" i="25"/>
  <c r="BT473" i="25" s="1"/>
  <c r="BK473" i="25" s="1"/>
  <c r="BA473" i="25"/>
  <c r="AZ473" i="25"/>
  <c r="B473" i="25"/>
  <c r="BE473" i="25" s="1"/>
  <c r="BV472" i="25"/>
  <c r="BS472" i="25"/>
  <c r="BE472" i="25"/>
  <c r="BD472" i="25"/>
  <c r="BC472" i="25"/>
  <c r="BA472" i="25"/>
  <c r="AZ472" i="25"/>
  <c r="B472" i="25"/>
  <c r="BV471" i="25"/>
  <c r="BS471" i="25"/>
  <c r="BD471" i="25"/>
  <c r="BC471" i="25"/>
  <c r="BT471" i="25" s="1"/>
  <c r="BA471" i="25"/>
  <c r="AZ471" i="25"/>
  <c r="B471" i="25"/>
  <c r="BE471" i="25" s="1"/>
  <c r="BV470" i="25"/>
  <c r="BS470" i="25"/>
  <c r="BR470" i="25"/>
  <c r="BN470" i="25"/>
  <c r="BM470" i="25"/>
  <c r="BF470" i="25"/>
  <c r="BE470" i="25"/>
  <c r="BD470" i="25"/>
  <c r="BC470" i="25"/>
  <c r="BT470" i="25" s="1"/>
  <c r="BJ470" i="25" s="1"/>
  <c r="BA470" i="25"/>
  <c r="AZ470" i="25"/>
  <c r="B470" i="25"/>
  <c r="BV469" i="25"/>
  <c r="BS469" i="25"/>
  <c r="BD469" i="25"/>
  <c r="BC469" i="25"/>
  <c r="BT469" i="25" s="1"/>
  <c r="BA469" i="25"/>
  <c r="AZ469" i="25"/>
  <c r="B469" i="25"/>
  <c r="BE469" i="25" s="1"/>
  <c r="BV468" i="25"/>
  <c r="BS468" i="25"/>
  <c r="BM468" i="25"/>
  <c r="BD468" i="25"/>
  <c r="BC468" i="25"/>
  <c r="BT468" i="25" s="1"/>
  <c r="BA468" i="25"/>
  <c r="AZ468" i="25"/>
  <c r="B468" i="25"/>
  <c r="BE468" i="25" s="1"/>
  <c r="BV467" i="25"/>
  <c r="BS467" i="25"/>
  <c r="BD467" i="25"/>
  <c r="BC467" i="25"/>
  <c r="BA467" i="25"/>
  <c r="AZ467" i="25"/>
  <c r="B467" i="25"/>
  <c r="BE467" i="25" s="1"/>
  <c r="BV466" i="25"/>
  <c r="BS466" i="25"/>
  <c r="BJ466" i="25"/>
  <c r="BD466" i="25"/>
  <c r="BC466" i="25"/>
  <c r="BT466" i="25" s="1"/>
  <c r="BA466" i="25"/>
  <c r="AZ466" i="25"/>
  <c r="B466" i="25"/>
  <c r="BE466" i="25" s="1"/>
  <c r="BV465" i="25"/>
  <c r="BS465" i="25"/>
  <c r="BD465" i="25"/>
  <c r="BC465" i="25"/>
  <c r="BA465" i="25"/>
  <c r="AZ465" i="25"/>
  <c r="B465" i="25"/>
  <c r="BE465" i="25" s="1"/>
  <c r="BV464" i="25"/>
  <c r="BS464" i="25"/>
  <c r="BD464" i="25"/>
  <c r="BC464" i="25"/>
  <c r="BT464" i="25" s="1"/>
  <c r="BJ464" i="25" s="1"/>
  <c r="BA464" i="25"/>
  <c r="AZ464" i="25"/>
  <c r="B464" i="25"/>
  <c r="BE464" i="25" s="1"/>
  <c r="BV463" i="25"/>
  <c r="BS463" i="25"/>
  <c r="BD463" i="25"/>
  <c r="BC463" i="25"/>
  <c r="BA463" i="25"/>
  <c r="AZ463" i="25"/>
  <c r="B463" i="25"/>
  <c r="BE463" i="25" s="1"/>
  <c r="BV462" i="25"/>
  <c r="BS462" i="25"/>
  <c r="BD462" i="25"/>
  <c r="BC462" i="25"/>
  <c r="BA462" i="25"/>
  <c r="AZ462" i="25"/>
  <c r="B462" i="25"/>
  <c r="BE462" i="25" s="1"/>
  <c r="BV461" i="25"/>
  <c r="BS461" i="25"/>
  <c r="BD461" i="25"/>
  <c r="BC461" i="25"/>
  <c r="BA461" i="25"/>
  <c r="AZ461" i="25"/>
  <c r="B461" i="25"/>
  <c r="BE461" i="25" s="1"/>
  <c r="BV460" i="25"/>
  <c r="BS460" i="25"/>
  <c r="BD460" i="25"/>
  <c r="BC460" i="25"/>
  <c r="BA460" i="25"/>
  <c r="AZ460" i="25"/>
  <c r="B460" i="25"/>
  <c r="BE460" i="25" s="1"/>
  <c r="BV459" i="25"/>
  <c r="BS459" i="25"/>
  <c r="BD459" i="25"/>
  <c r="BC459" i="25"/>
  <c r="BA459" i="25"/>
  <c r="AZ459" i="25"/>
  <c r="B459" i="25"/>
  <c r="BE459" i="25" s="1"/>
  <c r="BV458" i="25"/>
  <c r="BT458" i="25"/>
  <c r="BS458" i="25"/>
  <c r="BH458" i="25"/>
  <c r="BD458" i="25"/>
  <c r="BC458" i="25"/>
  <c r="BA458" i="25"/>
  <c r="AZ458" i="25"/>
  <c r="B458" i="25"/>
  <c r="BE458" i="25" s="1"/>
  <c r="BV457" i="25"/>
  <c r="BS457" i="25"/>
  <c r="BD457" i="25"/>
  <c r="BC457" i="25"/>
  <c r="BT457" i="25" s="1"/>
  <c r="BA457" i="25"/>
  <c r="AZ457" i="25"/>
  <c r="B457" i="25"/>
  <c r="BE457" i="25" s="1"/>
  <c r="BV456" i="25"/>
  <c r="BS456" i="25"/>
  <c r="BP456" i="25"/>
  <c r="BL456" i="25"/>
  <c r="BD456" i="25"/>
  <c r="BC456" i="25"/>
  <c r="BT456" i="25" s="1"/>
  <c r="BA456" i="25"/>
  <c r="AZ456" i="25"/>
  <c r="B456" i="25"/>
  <c r="BE456" i="25" s="1"/>
  <c r="BV455" i="25"/>
  <c r="BS455" i="25"/>
  <c r="BD455" i="25"/>
  <c r="BC455" i="25"/>
  <c r="BA455" i="25"/>
  <c r="AZ455" i="25"/>
  <c r="B455" i="25"/>
  <c r="BE455" i="25" s="1"/>
  <c r="BV454" i="25"/>
  <c r="BS454" i="25"/>
  <c r="BT454" i="25" s="1"/>
  <c r="BD454" i="25"/>
  <c r="BC454" i="25"/>
  <c r="BA454" i="25"/>
  <c r="AZ454" i="25"/>
  <c r="B454" i="25"/>
  <c r="BE454" i="25" s="1"/>
  <c r="BV453" i="25"/>
  <c r="BS453" i="25"/>
  <c r="BD453" i="25"/>
  <c r="BC453" i="25"/>
  <c r="BT453" i="25" s="1"/>
  <c r="BA453" i="25"/>
  <c r="AZ453" i="25"/>
  <c r="B453" i="25"/>
  <c r="BE453" i="25" s="1"/>
  <c r="BV452" i="25"/>
  <c r="BS452" i="25"/>
  <c r="BP452" i="25"/>
  <c r="BL452" i="25"/>
  <c r="BD452" i="25"/>
  <c r="BC452" i="25"/>
  <c r="BT452" i="25" s="1"/>
  <c r="BA452" i="25"/>
  <c r="AZ452" i="25"/>
  <c r="B452" i="25"/>
  <c r="BE452" i="25" s="1"/>
  <c r="BV451" i="25"/>
  <c r="BS451" i="25"/>
  <c r="BD451" i="25"/>
  <c r="BC451" i="25"/>
  <c r="BA451" i="25"/>
  <c r="AZ451" i="25"/>
  <c r="B451" i="25"/>
  <c r="BE451" i="25" s="1"/>
  <c r="BV450" i="25"/>
  <c r="BS450" i="25"/>
  <c r="BT450" i="25" s="1"/>
  <c r="BD450" i="25"/>
  <c r="BC450" i="25"/>
  <c r="BA450" i="25"/>
  <c r="AZ450" i="25"/>
  <c r="B450" i="25"/>
  <c r="BE450" i="25" s="1"/>
  <c r="BV449" i="25"/>
  <c r="BS449" i="25"/>
  <c r="BD449" i="25"/>
  <c r="BC449" i="25"/>
  <c r="BA449" i="25"/>
  <c r="AZ449" i="25"/>
  <c r="B449" i="25"/>
  <c r="BE449" i="25" s="1"/>
  <c r="BV448" i="25"/>
  <c r="BS448" i="25"/>
  <c r="BP448" i="25"/>
  <c r="BD448" i="25"/>
  <c r="BC448" i="25"/>
  <c r="BT448" i="25" s="1"/>
  <c r="BL448" i="25" s="1"/>
  <c r="BA448" i="25"/>
  <c r="AZ448" i="25"/>
  <c r="B448" i="25"/>
  <c r="BE448" i="25" s="1"/>
  <c r="BV447" i="25"/>
  <c r="BS447" i="25"/>
  <c r="BD447" i="25"/>
  <c r="BC447" i="25"/>
  <c r="BA447" i="25"/>
  <c r="AZ447" i="25"/>
  <c r="B447" i="25"/>
  <c r="BE447" i="25" s="1"/>
  <c r="BV446" i="25"/>
  <c r="BS446" i="25"/>
  <c r="BT446" i="25" s="1"/>
  <c r="BD446" i="25"/>
  <c r="BC446" i="25"/>
  <c r="BA446" i="25"/>
  <c r="AZ446" i="25"/>
  <c r="B446" i="25"/>
  <c r="BE446" i="25" s="1"/>
  <c r="BV445" i="25"/>
  <c r="BS445" i="25"/>
  <c r="BD445" i="25"/>
  <c r="BC445" i="25"/>
  <c r="BT445" i="25" s="1"/>
  <c r="BA445" i="25"/>
  <c r="AZ445" i="25"/>
  <c r="B445" i="25"/>
  <c r="BE445" i="25" s="1"/>
  <c r="BV444" i="25"/>
  <c r="BS444" i="25"/>
  <c r="BD444" i="25"/>
  <c r="BC444" i="25"/>
  <c r="BT444" i="25" s="1"/>
  <c r="BP444" i="25" s="1"/>
  <c r="BA444" i="25"/>
  <c r="AZ444" i="25"/>
  <c r="B444" i="25"/>
  <c r="BE444" i="25" s="1"/>
  <c r="BV443" i="25"/>
  <c r="BS443" i="25"/>
  <c r="BD443" i="25"/>
  <c r="BC443" i="25"/>
  <c r="BT443" i="25" s="1"/>
  <c r="BA443" i="25"/>
  <c r="AZ443" i="25"/>
  <c r="B443" i="25"/>
  <c r="BE443" i="25" s="1"/>
  <c r="BV442" i="25"/>
  <c r="BT442" i="25"/>
  <c r="BL442" i="25" s="1"/>
  <c r="BS442" i="25"/>
  <c r="BD442" i="25"/>
  <c r="BC442" i="25"/>
  <c r="BA442" i="25"/>
  <c r="AZ442" i="25"/>
  <c r="B442" i="25"/>
  <c r="BE442" i="25" s="1"/>
  <c r="BV441" i="25"/>
  <c r="BS441" i="25"/>
  <c r="BD441" i="25"/>
  <c r="BC441" i="25"/>
  <c r="BT441" i="25" s="1"/>
  <c r="BA441" i="25"/>
  <c r="AZ441" i="25"/>
  <c r="B441" i="25"/>
  <c r="BE441" i="25" s="1"/>
  <c r="BV440" i="25"/>
  <c r="BS440" i="25"/>
  <c r="BL440" i="25"/>
  <c r="BD440" i="25"/>
  <c r="BC440" i="25"/>
  <c r="BT440" i="25" s="1"/>
  <c r="BP440" i="25" s="1"/>
  <c r="BA440" i="25"/>
  <c r="AZ440" i="25"/>
  <c r="B440" i="25"/>
  <c r="BE440" i="25" s="1"/>
  <c r="BV439" i="25"/>
  <c r="BS439" i="25"/>
  <c r="BD439" i="25"/>
  <c r="BC439" i="25"/>
  <c r="BT439" i="25" s="1"/>
  <c r="BA439" i="25"/>
  <c r="AZ439" i="25"/>
  <c r="B439" i="25"/>
  <c r="BE439" i="25" s="1"/>
  <c r="BV438" i="25"/>
  <c r="BT438" i="25"/>
  <c r="BS438" i="25"/>
  <c r="BL438" i="25"/>
  <c r="BH438" i="25"/>
  <c r="BD438" i="25"/>
  <c r="BC438" i="25"/>
  <c r="BA438" i="25"/>
  <c r="AZ438" i="25"/>
  <c r="B438" i="25"/>
  <c r="BE438" i="25" s="1"/>
  <c r="BV437" i="25"/>
  <c r="BS437" i="25"/>
  <c r="BD437" i="25"/>
  <c r="BC437" i="25"/>
  <c r="BA437" i="25"/>
  <c r="AZ437" i="25"/>
  <c r="B437" i="25"/>
  <c r="BE437" i="25" s="1"/>
  <c r="BV436" i="25"/>
  <c r="BS436" i="25"/>
  <c r="BD436" i="25"/>
  <c r="BC436" i="25"/>
  <c r="BT436" i="25" s="1"/>
  <c r="BA436" i="25"/>
  <c r="AZ436" i="25"/>
  <c r="B436" i="25"/>
  <c r="BE436" i="25" s="1"/>
  <c r="BV435" i="25"/>
  <c r="BS435" i="25"/>
  <c r="BD435" i="25"/>
  <c r="BC435" i="25"/>
  <c r="BT435" i="25" s="1"/>
  <c r="BA435" i="25"/>
  <c r="AZ435" i="25"/>
  <c r="B435" i="25"/>
  <c r="BE435" i="25" s="1"/>
  <c r="BV434" i="25"/>
  <c r="BT434" i="25"/>
  <c r="BR434" i="25" s="1"/>
  <c r="BS434" i="25"/>
  <c r="BH434" i="25"/>
  <c r="BD434" i="25"/>
  <c r="BC434" i="25"/>
  <c r="BA434" i="25"/>
  <c r="AZ434" i="25"/>
  <c r="B434" i="25"/>
  <c r="BE434" i="25" s="1"/>
  <c r="BV433" i="25"/>
  <c r="BS433" i="25"/>
  <c r="BD433" i="25"/>
  <c r="BC433" i="25"/>
  <c r="BA433" i="25"/>
  <c r="AZ433" i="25"/>
  <c r="B433" i="25"/>
  <c r="BE433" i="25" s="1"/>
  <c r="BV432" i="25"/>
  <c r="BS432" i="25"/>
  <c r="BD432" i="25"/>
  <c r="BC432" i="25"/>
  <c r="BT432" i="25" s="1"/>
  <c r="BA432" i="25"/>
  <c r="AZ432" i="25"/>
  <c r="B432" i="25"/>
  <c r="BE432" i="25" s="1"/>
  <c r="BV431" i="25"/>
  <c r="BS431" i="25"/>
  <c r="BD431" i="25"/>
  <c r="BC431" i="25"/>
  <c r="BT431" i="25" s="1"/>
  <c r="BA431" i="25"/>
  <c r="AZ431" i="25"/>
  <c r="B431" i="25"/>
  <c r="BE431" i="25" s="1"/>
  <c r="BV430" i="25"/>
  <c r="BT430" i="25"/>
  <c r="BR430" i="25" s="1"/>
  <c r="BS430" i="25"/>
  <c r="BH430" i="25"/>
  <c r="BD430" i="25"/>
  <c r="BC430" i="25"/>
  <c r="BA430" i="25"/>
  <c r="AZ430" i="25"/>
  <c r="B430" i="25"/>
  <c r="BE430" i="25" s="1"/>
  <c r="BV429" i="25"/>
  <c r="BS429" i="25"/>
  <c r="BD429" i="25"/>
  <c r="BC429" i="25"/>
  <c r="BA429" i="25"/>
  <c r="AZ429" i="25"/>
  <c r="B429" i="25"/>
  <c r="BE429" i="25" s="1"/>
  <c r="BV428" i="25"/>
  <c r="BS428" i="25"/>
  <c r="BD428" i="25"/>
  <c r="BC428" i="25"/>
  <c r="BT428" i="25" s="1"/>
  <c r="BA428" i="25"/>
  <c r="AZ428" i="25"/>
  <c r="B428" i="25"/>
  <c r="BE428" i="25" s="1"/>
  <c r="BV427" i="25"/>
  <c r="BS427" i="25"/>
  <c r="BD427" i="25"/>
  <c r="BC427" i="25"/>
  <c r="BT427" i="25" s="1"/>
  <c r="BA427" i="25"/>
  <c r="AZ427" i="25"/>
  <c r="B427" i="25"/>
  <c r="BE427" i="25" s="1"/>
  <c r="BV426" i="25"/>
  <c r="BT426" i="25"/>
  <c r="BR426" i="25" s="1"/>
  <c r="BS426" i="25"/>
  <c r="BH426" i="25"/>
  <c r="BD426" i="25"/>
  <c r="BC426" i="25"/>
  <c r="BA426" i="25"/>
  <c r="AZ426" i="25"/>
  <c r="B426" i="25"/>
  <c r="BE426" i="25" s="1"/>
  <c r="BV425" i="25"/>
  <c r="BS425" i="25"/>
  <c r="BD425" i="25"/>
  <c r="BC425" i="25"/>
  <c r="BA425" i="25"/>
  <c r="AZ425" i="25"/>
  <c r="B425" i="25"/>
  <c r="BE425" i="25" s="1"/>
  <c r="BV424" i="25"/>
  <c r="BS424" i="25"/>
  <c r="BD424" i="25"/>
  <c r="BC424" i="25"/>
  <c r="BT424" i="25" s="1"/>
  <c r="BA424" i="25"/>
  <c r="AZ424" i="25"/>
  <c r="B424" i="25"/>
  <c r="BE424" i="25" s="1"/>
  <c r="BV423" i="25"/>
  <c r="BS423" i="25"/>
  <c r="BD423" i="25"/>
  <c r="BC423" i="25"/>
  <c r="BT423" i="25" s="1"/>
  <c r="BA423" i="25"/>
  <c r="AZ423" i="25"/>
  <c r="B423" i="25"/>
  <c r="BE423" i="25" s="1"/>
  <c r="BV422" i="25"/>
  <c r="BT422" i="25"/>
  <c r="BR422" i="25" s="1"/>
  <c r="BS422" i="25"/>
  <c r="BH422" i="25"/>
  <c r="BD422" i="25"/>
  <c r="BC422" i="25"/>
  <c r="BA422" i="25"/>
  <c r="AZ422" i="25"/>
  <c r="B422" i="25"/>
  <c r="BE422" i="25" s="1"/>
  <c r="BV421" i="25"/>
  <c r="BS421" i="25"/>
  <c r="BD421" i="25"/>
  <c r="BC421" i="25"/>
  <c r="BA421" i="25"/>
  <c r="AZ421" i="25"/>
  <c r="B421" i="25"/>
  <c r="BE421" i="25" s="1"/>
  <c r="BV420" i="25"/>
  <c r="BS420" i="25"/>
  <c r="BD420" i="25"/>
  <c r="BC420" i="25"/>
  <c r="BT420" i="25" s="1"/>
  <c r="BA420" i="25"/>
  <c r="AZ420" i="25"/>
  <c r="B420" i="25"/>
  <c r="BE420" i="25" s="1"/>
  <c r="BV419" i="25"/>
  <c r="BS419" i="25"/>
  <c r="BD419" i="25"/>
  <c r="BC419" i="25"/>
  <c r="BT419" i="25" s="1"/>
  <c r="BA419" i="25"/>
  <c r="AZ419" i="25"/>
  <c r="B419" i="25"/>
  <c r="BE419" i="25" s="1"/>
  <c r="BV418" i="25"/>
  <c r="BT418" i="25"/>
  <c r="BR418" i="25" s="1"/>
  <c r="BS418" i="25"/>
  <c r="BH418" i="25"/>
  <c r="BD418" i="25"/>
  <c r="BC418" i="25"/>
  <c r="BA418" i="25"/>
  <c r="AZ418" i="25"/>
  <c r="B418" i="25"/>
  <c r="BE418" i="25" s="1"/>
  <c r="BV417" i="25"/>
  <c r="BS417" i="25"/>
  <c r="BD417" i="25"/>
  <c r="BC417" i="25"/>
  <c r="BA417" i="25"/>
  <c r="AZ417" i="25"/>
  <c r="B417" i="25"/>
  <c r="BE417" i="25" s="1"/>
  <c r="BV416" i="25"/>
  <c r="BS416" i="25"/>
  <c r="BD416" i="25"/>
  <c r="BC416" i="25"/>
  <c r="BT416" i="25" s="1"/>
  <c r="BA416" i="25"/>
  <c r="AZ416" i="25"/>
  <c r="B416" i="25"/>
  <c r="BE416" i="25" s="1"/>
  <c r="BV415" i="25"/>
  <c r="BS415" i="25"/>
  <c r="BD415" i="25"/>
  <c r="BC415" i="25"/>
  <c r="BT415" i="25" s="1"/>
  <c r="BA415" i="25"/>
  <c r="AZ415" i="25"/>
  <c r="B415" i="25"/>
  <c r="BE415" i="25" s="1"/>
  <c r="BV414" i="25"/>
  <c r="BT414" i="25"/>
  <c r="BR414" i="25" s="1"/>
  <c r="BS414" i="25"/>
  <c r="BH414" i="25"/>
  <c r="BD414" i="25"/>
  <c r="BC414" i="25"/>
  <c r="BA414" i="25"/>
  <c r="AZ414" i="25"/>
  <c r="B414" i="25"/>
  <c r="BE414" i="25" s="1"/>
  <c r="BV413" i="25"/>
  <c r="BS413" i="25"/>
  <c r="BD413" i="25"/>
  <c r="BC413" i="25"/>
  <c r="BA413" i="25"/>
  <c r="AZ413" i="25"/>
  <c r="B413" i="25"/>
  <c r="BE413" i="25" s="1"/>
  <c r="BV412" i="25"/>
  <c r="BS412" i="25"/>
  <c r="BD412" i="25"/>
  <c r="BC412" i="25"/>
  <c r="BT412" i="25" s="1"/>
  <c r="BA412" i="25"/>
  <c r="AZ412" i="25"/>
  <c r="B412" i="25"/>
  <c r="BE412" i="25" s="1"/>
  <c r="BV411" i="25"/>
  <c r="BS411" i="25"/>
  <c r="BD411" i="25"/>
  <c r="BC411" i="25"/>
  <c r="BT411" i="25" s="1"/>
  <c r="BA411" i="25"/>
  <c r="AZ411" i="25"/>
  <c r="B411" i="25"/>
  <c r="BE411" i="25" s="1"/>
  <c r="BV410" i="25"/>
  <c r="BT410" i="25"/>
  <c r="BR410" i="25" s="1"/>
  <c r="BS410" i="25"/>
  <c r="BH410" i="25"/>
  <c r="BD410" i="25"/>
  <c r="BC410" i="25"/>
  <c r="BA410" i="25"/>
  <c r="AZ410" i="25"/>
  <c r="B410" i="25"/>
  <c r="BE410" i="25" s="1"/>
  <c r="BV409" i="25"/>
  <c r="BS409" i="25"/>
  <c r="BD409" i="25"/>
  <c r="BC409" i="25"/>
  <c r="BA409" i="25"/>
  <c r="AZ409" i="25"/>
  <c r="B409" i="25"/>
  <c r="BE409" i="25" s="1"/>
  <c r="BV408" i="25"/>
  <c r="BS408" i="25"/>
  <c r="BD408" i="25"/>
  <c r="BC408" i="25"/>
  <c r="BT408" i="25" s="1"/>
  <c r="BA408" i="25"/>
  <c r="AZ408" i="25"/>
  <c r="B408" i="25"/>
  <c r="BE408" i="25" s="1"/>
  <c r="BV407" i="25"/>
  <c r="BS407" i="25"/>
  <c r="BD407" i="25"/>
  <c r="BC407" i="25"/>
  <c r="BT407" i="25" s="1"/>
  <c r="BA407" i="25"/>
  <c r="AZ407" i="25"/>
  <c r="B407" i="25"/>
  <c r="BE407" i="25" s="1"/>
  <c r="BV406" i="25"/>
  <c r="BT406" i="25"/>
  <c r="BR406" i="25" s="1"/>
  <c r="BS406" i="25"/>
  <c r="BH406" i="25"/>
  <c r="BD406" i="25"/>
  <c r="BC406" i="25"/>
  <c r="BA406" i="25"/>
  <c r="AZ406" i="25"/>
  <c r="B406" i="25"/>
  <c r="BE406" i="25" s="1"/>
  <c r="BV405" i="25"/>
  <c r="BS405" i="25"/>
  <c r="BD405" i="25"/>
  <c r="BC405" i="25"/>
  <c r="BA405" i="25"/>
  <c r="AZ405" i="25"/>
  <c r="B405" i="25"/>
  <c r="BE405" i="25" s="1"/>
  <c r="BV404" i="25"/>
  <c r="BS404" i="25"/>
  <c r="BD404" i="25"/>
  <c r="BC404" i="25"/>
  <c r="BT404" i="25" s="1"/>
  <c r="BA404" i="25"/>
  <c r="AZ404" i="25"/>
  <c r="B404" i="25"/>
  <c r="BE404" i="25" s="1"/>
  <c r="BV403" i="25"/>
  <c r="BS403" i="25"/>
  <c r="BD403" i="25"/>
  <c r="BC403" i="25"/>
  <c r="BT403" i="25" s="1"/>
  <c r="BA403" i="25"/>
  <c r="AZ403" i="25"/>
  <c r="B403" i="25"/>
  <c r="BE403" i="25" s="1"/>
  <c r="BV402" i="25"/>
  <c r="BT402" i="25"/>
  <c r="BR402" i="25" s="1"/>
  <c r="BS402" i="25"/>
  <c r="BH402" i="25"/>
  <c r="BD402" i="25"/>
  <c r="BC402" i="25"/>
  <c r="BA402" i="25"/>
  <c r="AZ402" i="25"/>
  <c r="B402" i="25"/>
  <c r="BE402" i="25" s="1"/>
  <c r="BV401" i="25"/>
  <c r="BS401" i="25"/>
  <c r="BD401" i="25"/>
  <c r="BC401" i="25"/>
  <c r="BA401" i="25"/>
  <c r="AZ401" i="25"/>
  <c r="B401" i="25"/>
  <c r="BE401" i="25" s="1"/>
  <c r="BV400" i="25"/>
  <c r="BS400" i="25"/>
  <c r="BD400" i="25"/>
  <c r="BC400" i="25"/>
  <c r="BT400" i="25" s="1"/>
  <c r="BA400" i="25"/>
  <c r="AZ400" i="25"/>
  <c r="B400" i="25"/>
  <c r="BE400" i="25" s="1"/>
  <c r="BV399" i="25"/>
  <c r="BS399" i="25"/>
  <c r="BD399" i="25"/>
  <c r="BC399" i="25"/>
  <c r="BT399" i="25" s="1"/>
  <c r="BA399" i="25"/>
  <c r="AZ399" i="25"/>
  <c r="B399" i="25"/>
  <c r="BE399" i="25" s="1"/>
  <c r="BV398" i="25"/>
  <c r="BT398" i="25"/>
  <c r="BR398" i="25" s="1"/>
  <c r="BS398" i="25"/>
  <c r="BH398" i="25"/>
  <c r="BD398" i="25"/>
  <c r="BC398" i="25"/>
  <c r="BA398" i="25"/>
  <c r="AZ398" i="25"/>
  <c r="B398" i="25"/>
  <c r="BE398" i="25" s="1"/>
  <c r="BV397" i="25"/>
  <c r="BS397" i="25"/>
  <c r="BD397" i="25"/>
  <c r="BC397" i="25"/>
  <c r="BA397" i="25"/>
  <c r="AZ397" i="25"/>
  <c r="B397" i="25"/>
  <c r="BE397" i="25" s="1"/>
  <c r="BV396" i="25"/>
  <c r="BS396" i="25"/>
  <c r="BD396" i="25"/>
  <c r="BC396" i="25"/>
  <c r="BT396" i="25" s="1"/>
  <c r="BA396" i="25"/>
  <c r="AZ396" i="25"/>
  <c r="B396" i="25"/>
  <c r="BE396" i="25" s="1"/>
  <c r="BV395" i="25"/>
  <c r="BS395" i="25"/>
  <c r="BD395" i="25"/>
  <c r="BC395" i="25"/>
  <c r="BT395" i="25" s="1"/>
  <c r="BA395" i="25"/>
  <c r="AZ395" i="25"/>
  <c r="B395" i="25"/>
  <c r="BE395" i="25" s="1"/>
  <c r="BV394" i="25"/>
  <c r="BT394" i="25"/>
  <c r="BR394" i="25" s="1"/>
  <c r="BS394" i="25"/>
  <c r="BH394" i="25"/>
  <c r="BD394" i="25"/>
  <c r="BC394" i="25"/>
  <c r="BA394" i="25"/>
  <c r="AZ394" i="25"/>
  <c r="B394" i="25"/>
  <c r="BE394" i="25" s="1"/>
  <c r="BV393" i="25"/>
  <c r="BS393" i="25"/>
  <c r="BD393" i="25"/>
  <c r="BC393" i="25"/>
  <c r="BA393" i="25"/>
  <c r="AZ393" i="25"/>
  <c r="B393" i="25"/>
  <c r="BE393" i="25" s="1"/>
  <c r="BV392" i="25"/>
  <c r="BS392" i="25"/>
  <c r="BD392" i="25"/>
  <c r="BC392" i="25"/>
  <c r="BT392" i="25" s="1"/>
  <c r="BA392" i="25"/>
  <c r="AZ392" i="25"/>
  <c r="B392" i="25"/>
  <c r="BE392" i="25" s="1"/>
  <c r="BV391" i="25"/>
  <c r="BS391" i="25"/>
  <c r="BD391" i="25"/>
  <c r="BC391" i="25"/>
  <c r="BT391" i="25" s="1"/>
  <c r="BA391" i="25"/>
  <c r="AZ391" i="25"/>
  <c r="B391" i="25"/>
  <c r="BE391" i="25" s="1"/>
  <c r="BV390" i="25"/>
  <c r="BT390" i="25"/>
  <c r="BR390" i="25" s="1"/>
  <c r="BS390" i="25"/>
  <c r="BH390" i="25"/>
  <c r="BD390" i="25"/>
  <c r="BC390" i="25"/>
  <c r="BA390" i="25"/>
  <c r="AZ390" i="25"/>
  <c r="B390" i="25"/>
  <c r="BE390" i="25" s="1"/>
  <c r="BV389" i="25"/>
  <c r="BS389" i="25"/>
  <c r="BD389" i="25"/>
  <c r="BC389" i="25"/>
  <c r="BA389" i="25"/>
  <c r="AZ389" i="25"/>
  <c r="B389" i="25"/>
  <c r="BE389" i="25" s="1"/>
  <c r="BV388" i="25"/>
  <c r="BS388" i="25"/>
  <c r="BD388" i="25"/>
  <c r="BC388" i="25"/>
  <c r="BT388" i="25" s="1"/>
  <c r="BA388" i="25"/>
  <c r="AZ388" i="25"/>
  <c r="B388" i="25"/>
  <c r="BE388" i="25" s="1"/>
  <c r="BV387" i="25"/>
  <c r="BS387" i="25"/>
  <c r="BD387" i="25"/>
  <c r="BC387" i="25"/>
  <c r="BT387" i="25" s="1"/>
  <c r="BA387" i="25"/>
  <c r="AZ387" i="25"/>
  <c r="B387" i="25"/>
  <c r="BE387" i="25" s="1"/>
  <c r="BV386" i="25"/>
  <c r="BT386" i="25"/>
  <c r="BR386" i="25" s="1"/>
  <c r="BS386" i="25"/>
  <c r="BH386" i="25"/>
  <c r="BD386" i="25"/>
  <c r="BC386" i="25"/>
  <c r="BA386" i="25"/>
  <c r="AZ386" i="25"/>
  <c r="B386" i="25"/>
  <c r="BE386" i="25" s="1"/>
  <c r="BV385" i="25"/>
  <c r="BS385" i="25"/>
  <c r="BD385" i="25"/>
  <c r="BC385" i="25"/>
  <c r="BA385" i="25"/>
  <c r="AZ385" i="25"/>
  <c r="B385" i="25"/>
  <c r="BE385" i="25" s="1"/>
  <c r="BV384" i="25"/>
  <c r="BS384" i="25"/>
  <c r="BD384" i="25"/>
  <c r="BC384" i="25"/>
  <c r="BT384" i="25" s="1"/>
  <c r="BA384" i="25"/>
  <c r="AZ384" i="25"/>
  <c r="B384" i="25"/>
  <c r="BE384" i="25" s="1"/>
  <c r="BV383" i="25"/>
  <c r="BS383" i="25"/>
  <c r="BD383" i="25"/>
  <c r="BC383" i="25"/>
  <c r="BT383" i="25" s="1"/>
  <c r="BA383" i="25"/>
  <c r="AZ383" i="25"/>
  <c r="B383" i="25"/>
  <c r="BE383" i="25" s="1"/>
  <c r="BV382" i="25"/>
  <c r="BT382" i="25"/>
  <c r="BR382" i="25" s="1"/>
  <c r="BS382" i="25"/>
  <c r="BH382" i="25"/>
  <c r="BD382" i="25"/>
  <c r="BC382" i="25"/>
  <c r="BA382" i="25"/>
  <c r="AZ382" i="25"/>
  <c r="B382" i="25"/>
  <c r="BE382" i="25" s="1"/>
  <c r="BV381" i="25"/>
  <c r="BS381" i="25"/>
  <c r="BD381" i="25"/>
  <c r="BC381" i="25"/>
  <c r="BA381" i="25"/>
  <c r="AZ381" i="25"/>
  <c r="B381" i="25"/>
  <c r="BE381" i="25" s="1"/>
  <c r="BV380" i="25"/>
  <c r="BS380" i="25"/>
  <c r="BD380" i="25"/>
  <c r="BC380" i="25"/>
  <c r="BT380" i="25" s="1"/>
  <c r="BA380" i="25"/>
  <c r="AZ380" i="25"/>
  <c r="B380" i="25"/>
  <c r="BE380" i="25" s="1"/>
  <c r="BV379" i="25"/>
  <c r="BS379" i="25"/>
  <c r="BD379" i="25"/>
  <c r="BC379" i="25"/>
  <c r="BT379" i="25" s="1"/>
  <c r="BA379" i="25"/>
  <c r="AZ379" i="25"/>
  <c r="B379" i="25"/>
  <c r="BE379" i="25" s="1"/>
  <c r="BV378" i="25"/>
  <c r="BT378" i="25"/>
  <c r="BS378" i="25"/>
  <c r="BD378" i="25"/>
  <c r="BC378" i="25"/>
  <c r="BA378" i="25"/>
  <c r="AZ378" i="25"/>
  <c r="B378" i="25"/>
  <c r="BE378" i="25" s="1"/>
  <c r="BV377" i="25"/>
  <c r="BS377" i="25"/>
  <c r="BD377" i="25"/>
  <c r="BC377" i="25"/>
  <c r="BA377" i="25"/>
  <c r="AZ377" i="25"/>
  <c r="B377" i="25"/>
  <c r="BE377" i="25" s="1"/>
  <c r="BV376" i="25"/>
  <c r="BS376" i="25"/>
  <c r="BD376" i="25"/>
  <c r="BC376" i="25"/>
  <c r="BA376" i="25"/>
  <c r="AZ376" i="25"/>
  <c r="B376" i="25"/>
  <c r="BE376" i="25" s="1"/>
  <c r="BV375" i="25"/>
  <c r="BS375" i="25"/>
  <c r="BD375" i="25"/>
  <c r="BC375" i="25"/>
  <c r="BT375" i="25" s="1"/>
  <c r="BA375" i="25"/>
  <c r="AZ375" i="25"/>
  <c r="B375" i="25"/>
  <c r="BE375" i="25" s="1"/>
  <c r="BV374" i="25"/>
  <c r="BT374" i="25"/>
  <c r="BL374" i="25" s="1"/>
  <c r="BS374" i="25"/>
  <c r="BD374" i="25"/>
  <c r="BC374" i="25"/>
  <c r="BA374" i="25"/>
  <c r="AZ374" i="25"/>
  <c r="B374" i="25"/>
  <c r="BE374" i="25" s="1"/>
  <c r="BV373" i="25"/>
  <c r="BS373" i="25"/>
  <c r="BD373" i="25"/>
  <c r="BC373" i="25"/>
  <c r="BA373" i="25"/>
  <c r="AZ373" i="25"/>
  <c r="B373" i="25"/>
  <c r="BE373" i="25" s="1"/>
  <c r="BV372" i="25"/>
  <c r="BS372" i="25"/>
  <c r="BD372" i="25"/>
  <c r="BC372" i="25"/>
  <c r="BT372" i="25" s="1"/>
  <c r="BP372" i="25" s="1"/>
  <c r="BA372" i="25"/>
  <c r="AZ372" i="25"/>
  <c r="B372" i="25"/>
  <c r="BE372" i="25" s="1"/>
  <c r="BV371" i="25"/>
  <c r="BS371" i="25"/>
  <c r="BD371" i="25"/>
  <c r="BC371" i="25"/>
  <c r="BT371" i="25" s="1"/>
  <c r="BA371" i="25"/>
  <c r="AZ371" i="25"/>
  <c r="B371" i="25"/>
  <c r="BE371" i="25" s="1"/>
  <c r="BV370" i="25"/>
  <c r="BT370" i="25"/>
  <c r="BL370" i="25" s="1"/>
  <c r="BS370" i="25"/>
  <c r="BD370" i="25"/>
  <c r="BC370" i="25"/>
  <c r="BA370" i="25"/>
  <c r="AZ370" i="25"/>
  <c r="B370" i="25"/>
  <c r="BE370" i="25" s="1"/>
  <c r="BV369" i="25"/>
  <c r="BS369" i="25"/>
  <c r="BD369" i="25"/>
  <c r="BC369" i="25"/>
  <c r="BA369" i="25"/>
  <c r="AZ369" i="25"/>
  <c r="B369" i="25"/>
  <c r="BE369" i="25" s="1"/>
  <c r="BV368" i="25"/>
  <c r="BS368" i="25"/>
  <c r="BD368" i="25"/>
  <c r="BC368" i="25"/>
  <c r="BT368" i="25" s="1"/>
  <c r="BP368" i="25" s="1"/>
  <c r="BA368" i="25"/>
  <c r="AZ368" i="25"/>
  <c r="B368" i="25"/>
  <c r="BE368" i="25" s="1"/>
  <c r="BV367" i="25"/>
  <c r="BS367" i="25"/>
  <c r="BD367" i="25"/>
  <c r="BC367" i="25"/>
  <c r="BT367" i="25" s="1"/>
  <c r="BA367" i="25"/>
  <c r="AZ367" i="25"/>
  <c r="B367" i="25"/>
  <c r="BE367" i="25" s="1"/>
  <c r="BV366" i="25"/>
  <c r="BT366" i="25"/>
  <c r="BL366" i="25" s="1"/>
  <c r="BS366" i="25"/>
  <c r="BD366" i="25"/>
  <c r="BC366" i="25"/>
  <c r="BA366" i="25"/>
  <c r="AZ366" i="25"/>
  <c r="B366" i="25"/>
  <c r="BE366" i="25" s="1"/>
  <c r="BV365" i="25"/>
  <c r="BS365" i="25"/>
  <c r="BD365" i="25"/>
  <c r="BC365" i="25"/>
  <c r="BA365" i="25"/>
  <c r="AZ365" i="25"/>
  <c r="B365" i="25"/>
  <c r="BE365" i="25" s="1"/>
  <c r="BV364" i="25"/>
  <c r="BS364" i="25"/>
  <c r="BD364" i="25"/>
  <c r="BC364" i="25"/>
  <c r="BT364" i="25" s="1"/>
  <c r="BP364" i="25" s="1"/>
  <c r="BA364" i="25"/>
  <c r="AZ364" i="25"/>
  <c r="B364" i="25"/>
  <c r="BE364" i="25" s="1"/>
  <c r="BV363" i="25"/>
  <c r="BS363" i="25"/>
  <c r="BD363" i="25"/>
  <c r="BC363" i="25"/>
  <c r="BT363" i="25" s="1"/>
  <c r="BA363" i="25"/>
  <c r="AZ363" i="25"/>
  <c r="B363" i="25"/>
  <c r="BE363" i="25" s="1"/>
  <c r="BV362" i="25"/>
  <c r="BT362" i="25"/>
  <c r="BL362" i="25" s="1"/>
  <c r="BS362" i="25"/>
  <c r="BD362" i="25"/>
  <c r="BC362" i="25"/>
  <c r="BA362" i="25"/>
  <c r="AZ362" i="25"/>
  <c r="B362" i="25"/>
  <c r="BE362" i="25" s="1"/>
  <c r="BV361" i="25"/>
  <c r="BS361" i="25"/>
  <c r="BD361" i="25"/>
  <c r="BC361" i="25"/>
  <c r="BT361" i="25" s="1"/>
  <c r="BA361" i="25"/>
  <c r="AZ361" i="25"/>
  <c r="B361" i="25"/>
  <c r="BE361" i="25" s="1"/>
  <c r="BV360" i="25"/>
  <c r="BS360" i="25"/>
  <c r="BL360" i="25"/>
  <c r="BD360" i="25"/>
  <c r="BC360" i="25"/>
  <c r="BT360" i="25" s="1"/>
  <c r="BP360" i="25" s="1"/>
  <c r="BA360" i="25"/>
  <c r="AZ360" i="25"/>
  <c r="B360" i="25"/>
  <c r="BE360" i="25" s="1"/>
  <c r="BV359" i="25"/>
  <c r="BS359" i="25"/>
  <c r="BD359" i="25"/>
  <c r="BC359" i="25"/>
  <c r="BA359" i="25"/>
  <c r="AZ359" i="25"/>
  <c r="B359" i="25"/>
  <c r="BE359" i="25" s="1"/>
  <c r="BV358" i="25"/>
  <c r="BS358" i="25"/>
  <c r="BD358" i="25"/>
  <c r="BC358" i="25"/>
  <c r="BA358" i="25"/>
  <c r="AZ358" i="25"/>
  <c r="B358" i="25"/>
  <c r="BE358" i="25" s="1"/>
  <c r="BV357" i="25"/>
  <c r="BS357" i="25"/>
  <c r="BR357" i="25"/>
  <c r="BJ357" i="25"/>
  <c r="BD357" i="25"/>
  <c r="BC357" i="25"/>
  <c r="BT357" i="25" s="1"/>
  <c r="BF357" i="25" s="1"/>
  <c r="BA357" i="25"/>
  <c r="AZ357" i="25"/>
  <c r="B357" i="25"/>
  <c r="BE357" i="25" s="1"/>
  <c r="BV356" i="25"/>
  <c r="BS356" i="25"/>
  <c r="BD356" i="25"/>
  <c r="BC356" i="25"/>
  <c r="BT356" i="25" s="1"/>
  <c r="BA356" i="25"/>
  <c r="AZ356" i="25"/>
  <c r="B356" i="25"/>
  <c r="BE356" i="25" s="1"/>
  <c r="BV355" i="25"/>
  <c r="BS355" i="25"/>
  <c r="BJ355" i="25"/>
  <c r="BD355" i="25"/>
  <c r="BC355" i="25"/>
  <c r="BT355" i="25" s="1"/>
  <c r="BR355" i="25" s="1"/>
  <c r="BA355" i="25"/>
  <c r="AZ355" i="25"/>
  <c r="B355" i="25"/>
  <c r="BE355" i="25" s="1"/>
  <c r="BV354" i="25"/>
  <c r="BS354" i="25"/>
  <c r="BD354" i="25"/>
  <c r="BC354" i="25"/>
  <c r="BT354" i="25" s="1"/>
  <c r="BH354" i="25" s="1"/>
  <c r="BA354" i="25"/>
  <c r="AZ354" i="25"/>
  <c r="B354" i="25"/>
  <c r="BE354" i="25" s="1"/>
  <c r="BV353" i="25"/>
  <c r="BS353" i="25"/>
  <c r="BD353" i="25"/>
  <c r="BC353" i="25"/>
  <c r="BT353" i="25" s="1"/>
  <c r="BR353" i="25" s="1"/>
  <c r="BA353" i="25"/>
  <c r="AZ353" i="25"/>
  <c r="B353" i="25"/>
  <c r="BE353" i="25" s="1"/>
  <c r="BV352" i="25"/>
  <c r="BS352" i="25"/>
  <c r="BD352" i="25"/>
  <c r="BC352" i="25"/>
  <c r="BT352" i="25" s="1"/>
  <c r="BA352" i="25"/>
  <c r="AZ352" i="25"/>
  <c r="B352" i="25"/>
  <c r="BE352" i="25" s="1"/>
  <c r="BV351" i="25"/>
  <c r="BS351" i="25"/>
  <c r="BD351" i="25"/>
  <c r="BC351" i="25"/>
  <c r="BT351" i="25" s="1"/>
  <c r="BR351" i="25" s="1"/>
  <c r="BA351" i="25"/>
  <c r="AZ351" i="25"/>
  <c r="B351" i="25"/>
  <c r="BE351" i="25" s="1"/>
  <c r="BV350" i="25"/>
  <c r="BS350" i="25"/>
  <c r="BD350" i="25"/>
  <c r="BC350" i="25"/>
  <c r="BT350" i="25" s="1"/>
  <c r="BH350" i="25" s="1"/>
  <c r="BA350" i="25"/>
  <c r="AZ350" i="25"/>
  <c r="B350" i="25"/>
  <c r="BE350" i="25" s="1"/>
  <c r="BV349" i="25"/>
  <c r="BS349" i="25"/>
  <c r="BD349" i="25"/>
  <c r="BC349" i="25"/>
  <c r="BA349" i="25"/>
  <c r="AZ349" i="25"/>
  <c r="B349" i="25"/>
  <c r="BE349" i="25" s="1"/>
  <c r="BV348" i="25"/>
  <c r="BT348" i="25"/>
  <c r="BP348" i="25" s="1"/>
  <c r="BS348" i="25"/>
  <c r="BD348" i="25"/>
  <c r="BC348" i="25"/>
  <c r="BA348" i="25"/>
  <c r="AZ348" i="25"/>
  <c r="B348" i="25"/>
  <c r="BE348" i="25" s="1"/>
  <c r="BV347" i="25"/>
  <c r="BS347" i="25"/>
  <c r="BJ347" i="25"/>
  <c r="BD347" i="25"/>
  <c r="BC347" i="25"/>
  <c r="BT347" i="25" s="1"/>
  <c r="BR347" i="25" s="1"/>
  <c r="BA347" i="25"/>
  <c r="AZ347" i="25"/>
  <c r="B347" i="25"/>
  <c r="BE347" i="25" s="1"/>
  <c r="BV346" i="25"/>
  <c r="BS346" i="25"/>
  <c r="BD346" i="25"/>
  <c r="BC346" i="25"/>
  <c r="BT346" i="25" s="1"/>
  <c r="BH346" i="25" s="1"/>
  <c r="BA346" i="25"/>
  <c r="AZ346" i="25"/>
  <c r="B346" i="25"/>
  <c r="BE346" i="25" s="1"/>
  <c r="BV345" i="25"/>
  <c r="BS345" i="25"/>
  <c r="BD345" i="25"/>
  <c r="BC345" i="25"/>
  <c r="BA345" i="25"/>
  <c r="AZ345" i="25"/>
  <c r="B345" i="25"/>
  <c r="BE345" i="25" s="1"/>
  <c r="BV344" i="25"/>
  <c r="BT344" i="25"/>
  <c r="BS344" i="25"/>
  <c r="BP344" i="25"/>
  <c r="BH344" i="25"/>
  <c r="BD344" i="25"/>
  <c r="BC344" i="25"/>
  <c r="BA344" i="25"/>
  <c r="AZ344" i="25"/>
  <c r="B344" i="25"/>
  <c r="BE344" i="25" s="1"/>
  <c r="BV343" i="25"/>
  <c r="BS343" i="25"/>
  <c r="BD343" i="25"/>
  <c r="BC343" i="25"/>
  <c r="BT343" i="25" s="1"/>
  <c r="BR343" i="25" s="1"/>
  <c r="BA343" i="25"/>
  <c r="AZ343" i="25"/>
  <c r="B343" i="25"/>
  <c r="BE343" i="25" s="1"/>
  <c r="BV342" i="25"/>
  <c r="BS342" i="25"/>
  <c r="BD342" i="25"/>
  <c r="BC342" i="25"/>
  <c r="BT342" i="25" s="1"/>
  <c r="BH342" i="25" s="1"/>
  <c r="BA342" i="25"/>
  <c r="AZ342" i="25"/>
  <c r="B342" i="25"/>
  <c r="BE342" i="25" s="1"/>
  <c r="BV341" i="25"/>
  <c r="BS341" i="25"/>
  <c r="BD341" i="25"/>
  <c r="BC341" i="25"/>
  <c r="BA341" i="25"/>
  <c r="AZ341" i="25"/>
  <c r="B341" i="25"/>
  <c r="BE341" i="25" s="1"/>
  <c r="BV340" i="25"/>
  <c r="BT340" i="25"/>
  <c r="BP340" i="25" s="1"/>
  <c r="BS340" i="25"/>
  <c r="BD340" i="25"/>
  <c r="BC340" i="25"/>
  <c r="BA340" i="25"/>
  <c r="AZ340" i="25"/>
  <c r="B340" i="25"/>
  <c r="BE340" i="25" s="1"/>
  <c r="BV339" i="25"/>
  <c r="BS339" i="25"/>
  <c r="BJ339" i="25"/>
  <c r="BD339" i="25"/>
  <c r="BC339" i="25"/>
  <c r="BT339" i="25" s="1"/>
  <c r="BR339" i="25" s="1"/>
  <c r="BA339" i="25"/>
  <c r="AZ339" i="25"/>
  <c r="B339" i="25"/>
  <c r="BE339" i="25" s="1"/>
  <c r="BV338" i="25"/>
  <c r="BS338" i="25"/>
  <c r="BD338" i="25"/>
  <c r="BC338" i="25"/>
  <c r="BT338" i="25" s="1"/>
  <c r="BH338" i="25" s="1"/>
  <c r="BA338" i="25"/>
  <c r="AZ338" i="25"/>
  <c r="B338" i="25"/>
  <c r="BE338" i="25" s="1"/>
  <c r="BV337" i="25"/>
  <c r="BS337" i="25"/>
  <c r="BD337" i="25"/>
  <c r="BC337" i="25"/>
  <c r="BA337" i="25"/>
  <c r="AZ337" i="25"/>
  <c r="B337" i="25"/>
  <c r="BE337" i="25" s="1"/>
  <c r="BV336" i="25"/>
  <c r="BT336" i="25"/>
  <c r="BS336" i="25"/>
  <c r="BP336" i="25"/>
  <c r="BH336" i="25"/>
  <c r="BD336" i="25"/>
  <c r="BC336" i="25"/>
  <c r="BA336" i="25"/>
  <c r="AZ336" i="25"/>
  <c r="B336" i="25"/>
  <c r="BE336" i="25" s="1"/>
  <c r="BV335" i="25"/>
  <c r="BS335" i="25"/>
  <c r="BD335" i="25"/>
  <c r="BC335" i="25"/>
  <c r="BT335" i="25" s="1"/>
  <c r="BR335" i="25" s="1"/>
  <c r="BA335" i="25"/>
  <c r="AZ335" i="25"/>
  <c r="B335" i="25"/>
  <c r="BE335" i="25" s="1"/>
  <c r="BV334" i="25"/>
  <c r="BS334" i="25"/>
  <c r="BD334" i="25"/>
  <c r="BC334" i="25"/>
  <c r="BT334" i="25" s="1"/>
  <c r="BH334" i="25" s="1"/>
  <c r="BA334" i="25"/>
  <c r="AZ334" i="25"/>
  <c r="B334" i="25"/>
  <c r="BE334" i="25" s="1"/>
  <c r="BV333" i="25"/>
  <c r="BS333" i="25"/>
  <c r="BD333" i="25"/>
  <c r="BC333" i="25"/>
  <c r="BA333" i="25"/>
  <c r="AZ333" i="25"/>
  <c r="B333" i="25"/>
  <c r="BE333" i="25" s="1"/>
  <c r="BV332" i="25"/>
  <c r="BT332" i="25"/>
  <c r="BP332" i="25" s="1"/>
  <c r="BS332" i="25"/>
  <c r="BD332" i="25"/>
  <c r="BC332" i="25"/>
  <c r="BA332" i="25"/>
  <c r="AZ332" i="25"/>
  <c r="B332" i="25"/>
  <c r="BE332" i="25" s="1"/>
  <c r="BV331" i="25"/>
  <c r="BS331" i="25"/>
  <c r="BJ331" i="25"/>
  <c r="BD331" i="25"/>
  <c r="BC331" i="25"/>
  <c r="BT331" i="25" s="1"/>
  <c r="BR331" i="25" s="1"/>
  <c r="BA331" i="25"/>
  <c r="AZ331" i="25"/>
  <c r="B331" i="25"/>
  <c r="BE331" i="25" s="1"/>
  <c r="BV330" i="25"/>
  <c r="BS330" i="25"/>
  <c r="BD330" i="25"/>
  <c r="BC330" i="25"/>
  <c r="BT330" i="25" s="1"/>
  <c r="BH330" i="25" s="1"/>
  <c r="BA330" i="25"/>
  <c r="AZ330" i="25"/>
  <c r="B330" i="25"/>
  <c r="BE330" i="25" s="1"/>
  <c r="BV329" i="25"/>
  <c r="BS329" i="25"/>
  <c r="BD329" i="25"/>
  <c r="BC329" i="25"/>
  <c r="BA329" i="25"/>
  <c r="AZ329" i="25"/>
  <c r="B329" i="25"/>
  <c r="BE329" i="25" s="1"/>
  <c r="BV328" i="25"/>
  <c r="BT328" i="25"/>
  <c r="BH328" i="25" s="1"/>
  <c r="BS328" i="25"/>
  <c r="BP328" i="25"/>
  <c r="BD328" i="25"/>
  <c r="BC328" i="25"/>
  <c r="BA328" i="25"/>
  <c r="AZ328" i="25"/>
  <c r="B328" i="25"/>
  <c r="BE328" i="25" s="1"/>
  <c r="BV327" i="25"/>
  <c r="BS327" i="25"/>
  <c r="BD327" i="25"/>
  <c r="BC327" i="25"/>
  <c r="BT327" i="25" s="1"/>
  <c r="BR327" i="25" s="1"/>
  <c r="BA327" i="25"/>
  <c r="AZ327" i="25"/>
  <c r="B327" i="25"/>
  <c r="BE327" i="25" s="1"/>
  <c r="BV326" i="25"/>
  <c r="BS326" i="25"/>
  <c r="BD326" i="25"/>
  <c r="BC326" i="25"/>
  <c r="BT326" i="25" s="1"/>
  <c r="BH326" i="25" s="1"/>
  <c r="BA326" i="25"/>
  <c r="AZ326" i="25"/>
  <c r="B326" i="25"/>
  <c r="BE326" i="25" s="1"/>
  <c r="BV325" i="25"/>
  <c r="BS325" i="25"/>
  <c r="BD325" i="25"/>
  <c r="BC325" i="25"/>
  <c r="BA325" i="25"/>
  <c r="AZ325" i="25"/>
  <c r="B325" i="25"/>
  <c r="BE325" i="25" s="1"/>
  <c r="BV324" i="25"/>
  <c r="BT324" i="25"/>
  <c r="BP324" i="25" s="1"/>
  <c r="BS324" i="25"/>
  <c r="BD324" i="25"/>
  <c r="BC324" i="25"/>
  <c r="BA324" i="25"/>
  <c r="AZ324" i="25"/>
  <c r="B324" i="25"/>
  <c r="BE324" i="25" s="1"/>
  <c r="BV323" i="25"/>
  <c r="BS323" i="25"/>
  <c r="BJ323" i="25"/>
  <c r="BD323" i="25"/>
  <c r="BC323" i="25"/>
  <c r="BT323" i="25" s="1"/>
  <c r="BR323" i="25" s="1"/>
  <c r="BA323" i="25"/>
  <c r="AZ323" i="25"/>
  <c r="B323" i="25"/>
  <c r="BE323" i="25" s="1"/>
  <c r="BV322" i="25"/>
  <c r="BS322" i="25"/>
  <c r="BD322" i="25"/>
  <c r="BC322" i="25"/>
  <c r="BT322" i="25" s="1"/>
  <c r="BH322" i="25" s="1"/>
  <c r="BA322" i="25"/>
  <c r="AZ322" i="25"/>
  <c r="B322" i="25"/>
  <c r="BE322" i="25" s="1"/>
  <c r="BV321" i="25"/>
  <c r="BS321" i="25"/>
  <c r="BD321" i="25"/>
  <c r="BC321" i="25"/>
  <c r="BA321" i="25"/>
  <c r="AZ321" i="25"/>
  <c r="B321" i="25"/>
  <c r="BE321" i="25" s="1"/>
  <c r="BV320" i="25"/>
  <c r="BT320" i="25"/>
  <c r="BH320" i="25" s="1"/>
  <c r="BS320" i="25"/>
  <c r="BP320" i="25"/>
  <c r="BD320" i="25"/>
  <c r="BC320" i="25"/>
  <c r="BA320" i="25"/>
  <c r="AZ320" i="25"/>
  <c r="B320" i="25"/>
  <c r="BE320" i="25" s="1"/>
  <c r="BV319" i="25"/>
  <c r="BS319" i="25"/>
  <c r="BD319" i="25"/>
  <c r="BC319" i="25"/>
  <c r="BT319" i="25" s="1"/>
  <c r="BR319" i="25" s="1"/>
  <c r="BA319" i="25"/>
  <c r="AZ319" i="25"/>
  <c r="B319" i="25"/>
  <c r="BE319" i="25" s="1"/>
  <c r="BV318" i="25"/>
  <c r="BS318" i="25"/>
  <c r="BD318" i="25"/>
  <c r="BC318" i="25"/>
  <c r="BT318" i="25" s="1"/>
  <c r="BH318" i="25" s="1"/>
  <c r="BA318" i="25"/>
  <c r="AZ318" i="25"/>
  <c r="B318" i="25"/>
  <c r="BE318" i="25" s="1"/>
  <c r="BV317" i="25"/>
  <c r="BS317" i="25"/>
  <c r="BF317" i="25"/>
  <c r="BD317" i="25"/>
  <c r="BC317" i="25"/>
  <c r="BT317" i="25" s="1"/>
  <c r="BR317" i="25" s="1"/>
  <c r="BA317" i="25"/>
  <c r="AZ317" i="25"/>
  <c r="B317" i="25"/>
  <c r="BE317" i="25" s="1"/>
  <c r="BV316" i="25"/>
  <c r="BS316" i="25"/>
  <c r="BD316" i="25"/>
  <c r="BC316" i="25"/>
  <c r="BT316" i="25" s="1"/>
  <c r="BA316" i="25"/>
  <c r="AZ316" i="25"/>
  <c r="B316" i="25"/>
  <c r="BE316" i="25" s="1"/>
  <c r="BV315" i="25"/>
  <c r="BS315" i="25"/>
  <c r="BR315" i="25"/>
  <c r="BD315" i="25"/>
  <c r="BC315" i="25"/>
  <c r="BT315" i="25" s="1"/>
  <c r="BJ315" i="25" s="1"/>
  <c r="BA315" i="25"/>
  <c r="AZ315" i="25"/>
  <c r="B315" i="25"/>
  <c r="BE315" i="25" s="1"/>
  <c r="BV314" i="25"/>
  <c r="BS314" i="25"/>
  <c r="BD314" i="25"/>
  <c r="BC314" i="25"/>
  <c r="BT314" i="25" s="1"/>
  <c r="BH314" i="25" s="1"/>
  <c r="BA314" i="25"/>
  <c r="AZ314" i="25"/>
  <c r="B314" i="25"/>
  <c r="BE314" i="25" s="1"/>
  <c r="BV313" i="25"/>
  <c r="BS313" i="25"/>
  <c r="BD313" i="25"/>
  <c r="BC313" i="25"/>
  <c r="BT313" i="25" s="1"/>
  <c r="BR313" i="25" s="1"/>
  <c r="BA313" i="25"/>
  <c r="AZ313" i="25"/>
  <c r="B313" i="25"/>
  <c r="BE313" i="25" s="1"/>
  <c r="BV312" i="25"/>
  <c r="BS312" i="25"/>
  <c r="BD312" i="25"/>
  <c r="BC312" i="25"/>
  <c r="BT312" i="25" s="1"/>
  <c r="BA312" i="25"/>
  <c r="AZ312" i="25"/>
  <c r="B312" i="25"/>
  <c r="BE312" i="25" s="1"/>
  <c r="BV311" i="25"/>
  <c r="BS311" i="25"/>
  <c r="BR311" i="25"/>
  <c r="BJ311" i="25"/>
  <c r="BD311" i="25"/>
  <c r="BC311" i="25"/>
  <c r="BT311" i="25" s="1"/>
  <c r="BA311" i="25"/>
  <c r="AZ311" i="25"/>
  <c r="B311" i="25"/>
  <c r="BE311" i="25" s="1"/>
  <c r="BV310" i="25"/>
  <c r="BT310" i="25"/>
  <c r="BH310" i="25" s="1"/>
  <c r="BS310" i="25"/>
  <c r="BD310" i="25"/>
  <c r="BC310" i="25"/>
  <c r="BA310" i="25"/>
  <c r="AZ310" i="25"/>
  <c r="B310" i="25"/>
  <c r="BE310" i="25" s="1"/>
  <c r="BV309" i="25"/>
  <c r="BS309" i="25"/>
  <c r="BD309" i="25"/>
  <c r="BC309" i="25"/>
  <c r="BA309" i="25"/>
  <c r="AZ309" i="25"/>
  <c r="B309" i="25"/>
  <c r="BE309" i="25" s="1"/>
  <c r="BV308" i="25"/>
  <c r="BT308" i="25"/>
  <c r="BH308" i="25" s="1"/>
  <c r="BS308" i="25"/>
  <c r="BP308" i="25"/>
  <c r="BD308" i="25"/>
  <c r="BC308" i="25"/>
  <c r="BA308" i="25"/>
  <c r="AZ308" i="25"/>
  <c r="B308" i="25"/>
  <c r="BE308" i="25" s="1"/>
  <c r="BV307" i="25"/>
  <c r="BS307" i="25"/>
  <c r="BD307" i="25"/>
  <c r="BC307" i="25"/>
  <c r="BT307" i="25" s="1"/>
  <c r="BR307" i="25" s="1"/>
  <c r="BA307" i="25"/>
  <c r="AZ307" i="25"/>
  <c r="B307" i="25"/>
  <c r="BE307" i="25" s="1"/>
  <c r="BV306" i="25"/>
  <c r="BS306" i="25"/>
  <c r="BD306" i="25"/>
  <c r="BC306" i="25"/>
  <c r="BT306" i="25" s="1"/>
  <c r="BH306" i="25" s="1"/>
  <c r="BA306" i="25"/>
  <c r="AZ306" i="25"/>
  <c r="B306" i="25"/>
  <c r="BE306" i="25" s="1"/>
  <c r="BV305" i="25"/>
  <c r="BS305" i="25"/>
  <c r="BD305" i="25"/>
  <c r="BC305" i="25"/>
  <c r="BA305" i="25"/>
  <c r="AZ305" i="25"/>
  <c r="B305" i="25"/>
  <c r="BE305" i="25" s="1"/>
  <c r="BV304" i="25"/>
  <c r="BT304" i="25"/>
  <c r="BP304" i="25" s="1"/>
  <c r="BS304" i="25"/>
  <c r="BQ304" i="25"/>
  <c r="BM304" i="25"/>
  <c r="BI304" i="25"/>
  <c r="BD304" i="25"/>
  <c r="BC304" i="25"/>
  <c r="BA304" i="25"/>
  <c r="AZ304" i="25"/>
  <c r="B304" i="25"/>
  <c r="BE304" i="25" s="1"/>
  <c r="BV303" i="25"/>
  <c r="BS303" i="25"/>
  <c r="BD303" i="25"/>
  <c r="BC303" i="25"/>
  <c r="BA303" i="25"/>
  <c r="AZ303" i="25"/>
  <c r="B303" i="25"/>
  <c r="BE303" i="25" s="1"/>
  <c r="BV302" i="25"/>
  <c r="BS302" i="25"/>
  <c r="BE302" i="25"/>
  <c r="BD302" i="25"/>
  <c r="BC302" i="25"/>
  <c r="BT302" i="25" s="1"/>
  <c r="BA302" i="25"/>
  <c r="AZ302" i="25"/>
  <c r="B302" i="25"/>
  <c r="BV301" i="25"/>
  <c r="BS301" i="25"/>
  <c r="BN301" i="25"/>
  <c r="BF301" i="25"/>
  <c r="BD301" i="25"/>
  <c r="BC301" i="25"/>
  <c r="BT301" i="25" s="1"/>
  <c r="BO301" i="25" s="1"/>
  <c r="BA301" i="25"/>
  <c r="AZ301" i="25"/>
  <c r="B301" i="25"/>
  <c r="BE301" i="25" s="1"/>
  <c r="BV300" i="25"/>
  <c r="BT300" i="25"/>
  <c r="BH300" i="25" s="1"/>
  <c r="BS300" i="25"/>
  <c r="BL300" i="25"/>
  <c r="BD300" i="25"/>
  <c r="BC300" i="25"/>
  <c r="BA300" i="25"/>
  <c r="AZ300" i="25"/>
  <c r="B300" i="25"/>
  <c r="BE300" i="25" s="1"/>
  <c r="BV299" i="25"/>
  <c r="BS299" i="25"/>
  <c r="BD299" i="25"/>
  <c r="BC299" i="25"/>
  <c r="BA299" i="25"/>
  <c r="AZ299" i="25"/>
  <c r="B299" i="25"/>
  <c r="BE299" i="25" s="1"/>
  <c r="BV298" i="25"/>
  <c r="BS298" i="25"/>
  <c r="BD298" i="25"/>
  <c r="BC298" i="25"/>
  <c r="BT298" i="25" s="1"/>
  <c r="BM298" i="25" s="1"/>
  <c r="BA298" i="25"/>
  <c r="AZ298" i="25"/>
  <c r="B298" i="25"/>
  <c r="BE298" i="25" s="1"/>
  <c r="BV297" i="25"/>
  <c r="BS297" i="25"/>
  <c r="BD297" i="25"/>
  <c r="BC297" i="25"/>
  <c r="BT297" i="25" s="1"/>
  <c r="BR297" i="25" s="1"/>
  <c r="BA297" i="25"/>
  <c r="AZ297" i="25"/>
  <c r="B297" i="25"/>
  <c r="BE297" i="25" s="1"/>
  <c r="BV296" i="25"/>
  <c r="BS296" i="25"/>
  <c r="BD296" i="25"/>
  <c r="BC296" i="25"/>
  <c r="BT296" i="25" s="1"/>
  <c r="BA296" i="25"/>
  <c r="AZ296" i="25"/>
  <c r="B296" i="25"/>
  <c r="BE296" i="25" s="1"/>
  <c r="BV295" i="25"/>
  <c r="BS295" i="25"/>
  <c r="BD295" i="25"/>
  <c r="BC295" i="25"/>
  <c r="BA295" i="25"/>
  <c r="AZ295" i="25"/>
  <c r="B295" i="25"/>
  <c r="BE295" i="25" s="1"/>
  <c r="BV294" i="25"/>
  <c r="BT294" i="25"/>
  <c r="BL294" i="25" s="1"/>
  <c r="BS294" i="25"/>
  <c r="BQ294" i="25"/>
  <c r="BI294" i="25"/>
  <c r="BD294" i="25"/>
  <c r="BC294" i="25"/>
  <c r="BA294" i="25"/>
  <c r="AZ294" i="25"/>
  <c r="B294" i="25"/>
  <c r="BE294" i="25" s="1"/>
  <c r="BV293" i="25"/>
  <c r="BS293" i="25"/>
  <c r="BF293" i="25"/>
  <c r="BD293" i="25"/>
  <c r="BC293" i="25"/>
  <c r="BT293" i="25" s="1"/>
  <c r="BO293" i="25" s="1"/>
  <c r="BA293" i="25"/>
  <c r="AZ293" i="25"/>
  <c r="B293" i="25"/>
  <c r="BE293" i="25" s="1"/>
  <c r="BV292" i="25"/>
  <c r="BS292" i="25"/>
  <c r="BL292" i="25"/>
  <c r="BG292" i="25"/>
  <c r="BD292" i="25"/>
  <c r="BC292" i="25"/>
  <c r="BT292" i="25" s="1"/>
  <c r="BA292" i="25"/>
  <c r="AZ292" i="25"/>
  <c r="B292" i="25"/>
  <c r="BE292" i="25" s="1"/>
  <c r="BV291" i="25"/>
  <c r="BS291" i="25"/>
  <c r="BD291" i="25"/>
  <c r="BC291" i="25"/>
  <c r="BT291" i="25" s="1"/>
  <c r="BA291" i="25"/>
  <c r="AZ291" i="25"/>
  <c r="B291" i="25"/>
  <c r="BE291" i="25" s="1"/>
  <c r="BV290" i="25"/>
  <c r="BS290" i="25"/>
  <c r="BT290" i="25" s="1"/>
  <c r="BD290" i="25"/>
  <c r="BC290" i="25"/>
  <c r="BA290" i="25"/>
  <c r="AZ290" i="25"/>
  <c r="B290" i="25"/>
  <c r="BE290" i="25" s="1"/>
  <c r="BV289" i="25"/>
  <c r="BT289" i="25"/>
  <c r="BP289" i="25" s="1"/>
  <c r="BS289" i="25"/>
  <c r="BH289" i="25"/>
  <c r="BD289" i="25"/>
  <c r="BC289" i="25"/>
  <c r="BA289" i="25"/>
  <c r="AZ289" i="25"/>
  <c r="B289" i="25"/>
  <c r="BE289" i="25" s="1"/>
  <c r="BV288" i="25"/>
  <c r="BS288" i="25"/>
  <c r="BD288" i="25"/>
  <c r="BC288" i="25"/>
  <c r="BT288" i="25" s="1"/>
  <c r="BA288" i="25"/>
  <c r="AZ288" i="25"/>
  <c r="B288" i="25"/>
  <c r="BE288" i="25" s="1"/>
  <c r="BV287" i="25"/>
  <c r="BS287" i="25"/>
  <c r="BD287" i="25"/>
  <c r="BC287" i="25"/>
  <c r="BT287" i="25" s="1"/>
  <c r="BA287" i="25"/>
  <c r="AZ287" i="25"/>
  <c r="B287" i="25"/>
  <c r="BE287" i="25" s="1"/>
  <c r="BV286" i="25"/>
  <c r="BS286" i="25"/>
  <c r="BD286" i="25"/>
  <c r="BC286" i="25"/>
  <c r="BT286" i="25" s="1"/>
  <c r="BA286" i="25"/>
  <c r="AZ286" i="25"/>
  <c r="B286" i="25"/>
  <c r="BE286" i="25" s="1"/>
  <c r="BV285" i="25"/>
  <c r="BS285" i="25"/>
  <c r="BD285" i="25"/>
  <c r="BC285" i="25"/>
  <c r="BT285" i="25" s="1"/>
  <c r="BA285" i="25"/>
  <c r="AZ285" i="25"/>
  <c r="B285" i="25"/>
  <c r="BE285" i="25" s="1"/>
  <c r="BV284" i="25"/>
  <c r="BS284" i="25"/>
  <c r="BD284" i="25"/>
  <c r="BC284" i="25"/>
  <c r="BT284" i="25" s="1"/>
  <c r="BA284" i="25"/>
  <c r="AZ284" i="25"/>
  <c r="B284" i="25"/>
  <c r="BE284" i="25" s="1"/>
  <c r="BV283" i="25"/>
  <c r="BS283" i="25"/>
  <c r="BD283" i="25"/>
  <c r="BC283" i="25"/>
  <c r="BT283" i="25" s="1"/>
  <c r="BA283" i="25"/>
  <c r="AZ283" i="25"/>
  <c r="B283" i="25"/>
  <c r="BE283" i="25" s="1"/>
  <c r="BV282" i="25"/>
  <c r="BS282" i="25"/>
  <c r="BD282" i="25"/>
  <c r="BC282" i="25"/>
  <c r="BT282" i="25" s="1"/>
  <c r="BA282" i="25"/>
  <c r="AZ282" i="25"/>
  <c r="B282" i="25"/>
  <c r="BE282" i="25" s="1"/>
  <c r="BV281" i="25"/>
  <c r="BS281" i="25"/>
  <c r="BD281" i="25"/>
  <c r="BC281" i="25"/>
  <c r="BT281" i="25" s="1"/>
  <c r="BA281" i="25"/>
  <c r="AZ281" i="25"/>
  <c r="B281" i="25"/>
  <c r="BE281" i="25" s="1"/>
  <c r="BV280" i="25"/>
  <c r="BT280" i="25"/>
  <c r="BL280" i="25" s="1"/>
  <c r="BS280" i="25"/>
  <c r="BN280" i="25"/>
  <c r="BD280" i="25"/>
  <c r="BC280" i="25"/>
  <c r="BA280" i="25"/>
  <c r="AZ280" i="25"/>
  <c r="B280" i="25"/>
  <c r="BE280" i="25" s="1"/>
  <c r="BV279" i="25"/>
  <c r="BT279" i="25"/>
  <c r="BR279" i="25" s="1"/>
  <c r="BS279" i="25"/>
  <c r="BF279" i="25"/>
  <c r="BD279" i="25"/>
  <c r="BC279" i="25"/>
  <c r="BA279" i="25"/>
  <c r="AZ279" i="25"/>
  <c r="B279" i="25"/>
  <c r="BE279" i="25" s="1"/>
  <c r="BV278" i="25"/>
  <c r="BS278" i="25"/>
  <c r="BD278" i="25"/>
  <c r="BC278" i="25"/>
  <c r="BT278" i="25" s="1"/>
  <c r="BA278" i="25"/>
  <c r="AZ278" i="25"/>
  <c r="B278" i="25"/>
  <c r="BE278" i="25" s="1"/>
  <c r="BV277" i="25"/>
  <c r="BT277" i="25"/>
  <c r="BL277" i="25" s="1"/>
  <c r="BS277" i="25"/>
  <c r="BN277" i="25"/>
  <c r="BF277" i="25"/>
  <c r="BD277" i="25"/>
  <c r="BC277" i="25"/>
  <c r="BA277" i="25"/>
  <c r="AZ277" i="25"/>
  <c r="B277" i="25"/>
  <c r="BE277" i="25" s="1"/>
  <c r="BV276" i="25"/>
  <c r="BS276" i="25"/>
  <c r="BD276" i="25"/>
  <c r="BC276" i="25"/>
  <c r="BT276" i="25" s="1"/>
  <c r="BA276" i="25"/>
  <c r="AZ276" i="25"/>
  <c r="B276" i="25"/>
  <c r="BE276" i="25" s="1"/>
  <c r="BV275" i="25"/>
  <c r="BS275" i="25"/>
  <c r="BT275" i="25" s="1"/>
  <c r="BD275" i="25"/>
  <c r="BC275" i="25"/>
  <c r="BA275" i="25"/>
  <c r="AZ275" i="25"/>
  <c r="B275" i="25"/>
  <c r="BE275" i="25" s="1"/>
  <c r="BV274" i="25"/>
  <c r="BS274" i="25"/>
  <c r="BD274" i="25"/>
  <c r="BC274" i="25"/>
  <c r="BT274" i="25" s="1"/>
  <c r="BA274" i="25"/>
  <c r="AZ274" i="25"/>
  <c r="B274" i="25"/>
  <c r="BE274" i="25" s="1"/>
  <c r="BV273" i="25"/>
  <c r="BS273" i="25"/>
  <c r="BT273" i="25" s="1"/>
  <c r="BD273" i="25"/>
  <c r="BC273" i="25"/>
  <c r="BA273" i="25"/>
  <c r="AZ273" i="25"/>
  <c r="B273" i="25"/>
  <c r="BE273" i="25" s="1"/>
  <c r="BV272" i="25"/>
  <c r="BT272" i="25"/>
  <c r="BL272" i="25" s="1"/>
  <c r="BS272" i="25"/>
  <c r="BD272" i="25"/>
  <c r="BC272" i="25"/>
  <c r="BA272" i="25"/>
  <c r="AZ272" i="25"/>
  <c r="B272" i="25"/>
  <c r="BE272" i="25" s="1"/>
  <c r="BV271" i="25"/>
  <c r="BS271" i="25"/>
  <c r="BD271" i="25"/>
  <c r="BC271" i="25"/>
  <c r="BT271" i="25" s="1"/>
  <c r="BA271" i="25"/>
  <c r="AZ271" i="25"/>
  <c r="B271" i="25"/>
  <c r="BE271" i="25" s="1"/>
  <c r="BV270" i="25"/>
  <c r="BS270" i="25"/>
  <c r="BD270" i="25"/>
  <c r="BC270" i="25"/>
  <c r="BT270" i="25" s="1"/>
  <c r="BA270" i="25"/>
  <c r="AZ270" i="25"/>
  <c r="B270" i="25"/>
  <c r="BE270" i="25" s="1"/>
  <c r="BV269" i="25"/>
  <c r="BS269" i="25"/>
  <c r="BD269" i="25"/>
  <c r="BC269" i="25"/>
  <c r="BT269" i="25" s="1"/>
  <c r="BA269" i="25"/>
  <c r="AZ269" i="25"/>
  <c r="B269" i="25"/>
  <c r="BE269" i="25" s="1"/>
  <c r="BV268" i="25"/>
  <c r="BS268" i="25"/>
  <c r="BD268" i="25"/>
  <c r="BC268" i="25"/>
  <c r="BT268" i="25" s="1"/>
  <c r="BA268" i="25"/>
  <c r="AZ268" i="25"/>
  <c r="B268" i="25"/>
  <c r="BE268" i="25" s="1"/>
  <c r="BV267" i="25"/>
  <c r="BS267" i="25"/>
  <c r="BT267" i="25" s="1"/>
  <c r="BD267" i="25"/>
  <c r="BC267" i="25"/>
  <c r="BA267" i="25"/>
  <c r="AZ267" i="25"/>
  <c r="B267" i="25"/>
  <c r="BE267" i="25" s="1"/>
  <c r="BV266" i="25"/>
  <c r="BS266" i="25"/>
  <c r="BD266" i="25"/>
  <c r="BC266" i="25"/>
  <c r="BT266" i="25" s="1"/>
  <c r="BA266" i="25"/>
  <c r="AZ266" i="25"/>
  <c r="B266" i="25"/>
  <c r="BE266" i="25" s="1"/>
  <c r="BV265" i="25"/>
  <c r="BS265" i="25"/>
  <c r="BT265" i="25" s="1"/>
  <c r="BD265" i="25"/>
  <c r="BC265" i="25"/>
  <c r="BA265" i="25"/>
  <c r="AZ265" i="25"/>
  <c r="B265" i="25"/>
  <c r="BE265" i="25" s="1"/>
  <c r="BV264" i="25"/>
  <c r="BS264" i="25"/>
  <c r="BD264" i="25"/>
  <c r="BC264" i="25"/>
  <c r="BT264" i="25" s="1"/>
  <c r="BA264" i="25"/>
  <c r="AZ264" i="25"/>
  <c r="B264" i="25"/>
  <c r="BE264" i="25" s="1"/>
  <c r="BV263" i="25"/>
  <c r="BT263" i="25"/>
  <c r="BR263" i="25" s="1"/>
  <c r="BS263" i="25"/>
  <c r="BF263" i="25"/>
  <c r="BD263" i="25"/>
  <c r="BC263" i="25"/>
  <c r="BA263" i="25"/>
  <c r="AZ263" i="25"/>
  <c r="B263" i="25"/>
  <c r="BE263" i="25" s="1"/>
  <c r="BV262" i="25"/>
  <c r="BS262" i="25"/>
  <c r="BD262" i="25"/>
  <c r="BC262" i="25"/>
  <c r="BT262" i="25" s="1"/>
  <c r="BA262" i="25"/>
  <c r="AZ262" i="25"/>
  <c r="B262" i="25"/>
  <c r="BE262" i="25" s="1"/>
  <c r="BV261" i="25"/>
  <c r="BT261" i="25"/>
  <c r="BL261" i="25" s="1"/>
  <c r="BS261" i="25"/>
  <c r="BN261" i="25"/>
  <c r="BF261" i="25"/>
  <c r="BD261" i="25"/>
  <c r="BC261" i="25"/>
  <c r="BA261" i="25"/>
  <c r="AZ261" i="25"/>
  <c r="B261" i="25"/>
  <c r="BE261" i="25" s="1"/>
  <c r="BV260" i="25"/>
  <c r="BS260" i="25"/>
  <c r="BD260" i="25"/>
  <c r="BC260" i="25"/>
  <c r="BT260" i="25" s="1"/>
  <c r="BA260" i="25"/>
  <c r="AZ260" i="25"/>
  <c r="B260" i="25"/>
  <c r="BE260" i="25" s="1"/>
  <c r="BV259" i="25"/>
  <c r="BS259" i="25"/>
  <c r="BD259" i="25"/>
  <c r="BC259" i="25"/>
  <c r="BT259" i="25" s="1"/>
  <c r="BA259" i="25"/>
  <c r="AZ259" i="25"/>
  <c r="B259" i="25"/>
  <c r="BE259" i="25" s="1"/>
  <c r="BV258" i="25"/>
  <c r="BS258" i="25"/>
  <c r="BD258" i="25"/>
  <c r="BC258" i="25"/>
  <c r="BT258" i="25" s="1"/>
  <c r="BA258" i="25"/>
  <c r="AZ258" i="25"/>
  <c r="B258" i="25"/>
  <c r="BE258" i="25" s="1"/>
  <c r="BV257" i="25"/>
  <c r="BS257" i="25"/>
  <c r="BD257" i="25"/>
  <c r="BC257" i="25"/>
  <c r="BT257" i="25" s="1"/>
  <c r="BA257" i="25"/>
  <c r="AZ257" i="25"/>
  <c r="B257" i="25"/>
  <c r="BE257" i="25" s="1"/>
  <c r="BV256" i="25"/>
  <c r="BT256" i="25"/>
  <c r="BL256" i="25" s="1"/>
  <c r="BS256" i="25"/>
  <c r="BD256" i="25"/>
  <c r="BC256" i="25"/>
  <c r="BA256" i="25"/>
  <c r="AZ256" i="25"/>
  <c r="B256" i="25"/>
  <c r="BE256" i="25" s="1"/>
  <c r="BV255" i="25"/>
  <c r="BS255" i="25"/>
  <c r="BD255" i="25"/>
  <c r="BC255" i="25"/>
  <c r="BT255" i="25" s="1"/>
  <c r="BA255" i="25"/>
  <c r="AZ255" i="25"/>
  <c r="B255" i="25"/>
  <c r="BE255" i="25" s="1"/>
  <c r="BV254" i="25"/>
  <c r="BS254" i="25"/>
  <c r="BD254" i="25"/>
  <c r="BC254" i="25"/>
  <c r="BT254" i="25" s="1"/>
  <c r="BA254" i="25"/>
  <c r="AZ254" i="25"/>
  <c r="B254" i="25"/>
  <c r="BE254" i="25" s="1"/>
  <c r="BV253" i="25"/>
  <c r="BS253" i="25"/>
  <c r="BD253" i="25"/>
  <c r="BC253" i="25"/>
  <c r="BT253" i="25" s="1"/>
  <c r="BA253" i="25"/>
  <c r="AZ253" i="25"/>
  <c r="B253" i="25"/>
  <c r="BE253" i="25" s="1"/>
  <c r="BV252" i="25"/>
  <c r="BS252" i="25"/>
  <c r="BD252" i="25"/>
  <c r="BC252" i="25"/>
  <c r="BT252" i="25" s="1"/>
  <c r="BA252" i="25"/>
  <c r="AZ252" i="25"/>
  <c r="B252" i="25"/>
  <c r="BE252" i="25" s="1"/>
  <c r="BV251" i="25"/>
  <c r="BS251" i="25"/>
  <c r="BT251" i="25" s="1"/>
  <c r="BD251" i="25"/>
  <c r="BC251" i="25"/>
  <c r="BA251" i="25"/>
  <c r="AZ251" i="25"/>
  <c r="B251" i="25"/>
  <c r="BE251" i="25" s="1"/>
  <c r="BV250" i="25"/>
  <c r="BS250" i="25"/>
  <c r="BD250" i="25"/>
  <c r="BC250" i="25"/>
  <c r="BT250" i="25" s="1"/>
  <c r="BA250" i="25"/>
  <c r="AZ250" i="25"/>
  <c r="B250" i="25"/>
  <c r="BE250" i="25" s="1"/>
  <c r="BV249" i="25"/>
  <c r="BS249" i="25"/>
  <c r="BT249" i="25" s="1"/>
  <c r="BD249" i="25"/>
  <c r="BC249" i="25"/>
  <c r="BA249" i="25"/>
  <c r="AZ249" i="25"/>
  <c r="B249" i="25"/>
  <c r="BE249" i="25" s="1"/>
  <c r="BV248" i="25"/>
  <c r="BS248" i="25"/>
  <c r="BD248" i="25"/>
  <c r="BC248" i="25"/>
  <c r="BT248" i="25" s="1"/>
  <c r="BA248" i="25"/>
  <c r="AZ248" i="25"/>
  <c r="B248" i="25"/>
  <c r="BE248" i="25" s="1"/>
  <c r="BV247" i="25"/>
  <c r="BT247" i="25"/>
  <c r="BR247" i="25" s="1"/>
  <c r="BS247" i="25"/>
  <c r="BF247" i="25"/>
  <c r="BD247" i="25"/>
  <c r="BC247" i="25"/>
  <c r="BA247" i="25"/>
  <c r="AZ247" i="25"/>
  <c r="B247" i="25"/>
  <c r="BE247" i="25" s="1"/>
  <c r="BV246" i="25"/>
  <c r="BS246" i="25"/>
  <c r="BD246" i="25"/>
  <c r="BC246" i="25"/>
  <c r="BT246" i="25" s="1"/>
  <c r="BA246" i="25"/>
  <c r="AZ246" i="25"/>
  <c r="B246" i="25"/>
  <c r="BE246" i="25" s="1"/>
  <c r="BV245" i="25"/>
  <c r="BT245" i="25"/>
  <c r="BL245" i="25" s="1"/>
  <c r="BS245" i="25"/>
  <c r="BN245" i="25"/>
  <c r="BF245" i="25"/>
  <c r="BD245" i="25"/>
  <c r="BC245" i="25"/>
  <c r="BA245" i="25"/>
  <c r="AZ245" i="25"/>
  <c r="B245" i="25"/>
  <c r="BE245" i="25" s="1"/>
  <c r="BV244" i="25"/>
  <c r="BS244" i="25"/>
  <c r="BD244" i="25"/>
  <c r="BC244" i="25"/>
  <c r="BT244" i="25" s="1"/>
  <c r="BA244" i="25"/>
  <c r="AZ244" i="25"/>
  <c r="B244" i="25"/>
  <c r="BE244" i="25" s="1"/>
  <c r="BV243" i="25"/>
  <c r="BS243" i="25"/>
  <c r="BD243" i="25"/>
  <c r="BC243" i="25"/>
  <c r="BT243" i="25" s="1"/>
  <c r="BA243" i="25"/>
  <c r="AZ243" i="25"/>
  <c r="B243" i="25"/>
  <c r="BE243" i="25" s="1"/>
  <c r="BV242" i="25"/>
  <c r="BS242" i="25"/>
  <c r="BD242" i="25"/>
  <c r="BC242" i="25"/>
  <c r="BT242" i="25" s="1"/>
  <c r="BA242" i="25"/>
  <c r="AZ242" i="25"/>
  <c r="B242" i="25"/>
  <c r="BE242" i="25" s="1"/>
  <c r="BV241" i="25"/>
  <c r="BS241" i="25"/>
  <c r="BD241" i="25"/>
  <c r="BC241" i="25"/>
  <c r="BT241" i="25" s="1"/>
  <c r="BA241" i="25"/>
  <c r="AZ241" i="25"/>
  <c r="B241" i="25"/>
  <c r="BE241" i="25" s="1"/>
  <c r="BV240" i="25"/>
  <c r="BT240" i="25"/>
  <c r="BL240" i="25" s="1"/>
  <c r="BS240" i="25"/>
  <c r="BD240" i="25"/>
  <c r="BC240" i="25"/>
  <c r="BA240" i="25"/>
  <c r="AZ240" i="25"/>
  <c r="B240" i="25"/>
  <c r="BE240" i="25" s="1"/>
  <c r="BV239" i="25"/>
  <c r="BS239" i="25"/>
  <c r="BD239" i="25"/>
  <c r="BC239" i="25"/>
  <c r="BT239" i="25" s="1"/>
  <c r="BA239" i="25"/>
  <c r="AZ239" i="25"/>
  <c r="B239" i="25"/>
  <c r="BE239" i="25" s="1"/>
  <c r="BV238" i="25"/>
  <c r="BS238" i="25"/>
  <c r="BD238" i="25"/>
  <c r="BC238" i="25"/>
  <c r="BT238" i="25" s="1"/>
  <c r="BA238" i="25"/>
  <c r="AZ238" i="25"/>
  <c r="B238" i="25"/>
  <c r="BE238" i="25" s="1"/>
  <c r="BV237" i="25"/>
  <c r="BS237" i="25"/>
  <c r="BD237" i="25"/>
  <c r="BC237" i="25"/>
  <c r="BT237" i="25" s="1"/>
  <c r="BA237" i="25"/>
  <c r="AZ237" i="25"/>
  <c r="B237" i="25"/>
  <c r="BE237" i="25" s="1"/>
  <c r="BV236" i="25"/>
  <c r="BS236" i="25"/>
  <c r="BD236" i="25"/>
  <c r="BC236" i="25"/>
  <c r="BT236" i="25" s="1"/>
  <c r="BA236" i="25"/>
  <c r="AZ236" i="25"/>
  <c r="B236" i="25"/>
  <c r="BE236" i="25" s="1"/>
  <c r="BV235" i="25"/>
  <c r="BS235" i="25"/>
  <c r="BT235" i="25" s="1"/>
  <c r="BD235" i="25"/>
  <c r="BC235" i="25"/>
  <c r="BA235" i="25"/>
  <c r="AZ235" i="25"/>
  <c r="B235" i="25"/>
  <c r="BE235" i="25" s="1"/>
  <c r="BV234" i="25"/>
  <c r="BS234" i="25"/>
  <c r="BD234" i="25"/>
  <c r="BC234" i="25"/>
  <c r="BT234" i="25" s="1"/>
  <c r="BA234" i="25"/>
  <c r="AZ234" i="25"/>
  <c r="B234" i="25"/>
  <c r="BE234" i="25" s="1"/>
  <c r="BV233" i="25"/>
  <c r="BS233" i="25"/>
  <c r="BT233" i="25" s="1"/>
  <c r="BD233" i="25"/>
  <c r="BC233" i="25"/>
  <c r="BA233" i="25"/>
  <c r="AZ233" i="25"/>
  <c r="B233" i="25"/>
  <c r="BE233" i="25" s="1"/>
  <c r="BV232" i="25"/>
  <c r="BS232" i="25"/>
  <c r="BD232" i="25"/>
  <c r="BC232" i="25"/>
  <c r="BT232" i="25" s="1"/>
  <c r="BA232" i="25"/>
  <c r="AZ232" i="25"/>
  <c r="B232" i="25"/>
  <c r="BE232" i="25" s="1"/>
  <c r="BV231" i="25"/>
  <c r="BT231" i="25"/>
  <c r="BR231" i="25" s="1"/>
  <c r="BS231" i="25"/>
  <c r="BF231" i="25"/>
  <c r="BD231" i="25"/>
  <c r="BC231" i="25"/>
  <c r="BA231" i="25"/>
  <c r="AZ231" i="25"/>
  <c r="B231" i="25"/>
  <c r="BE231" i="25" s="1"/>
  <c r="BV230" i="25"/>
  <c r="BS230" i="25"/>
  <c r="BD230" i="25"/>
  <c r="BC230" i="25"/>
  <c r="BT230" i="25" s="1"/>
  <c r="BA230" i="25"/>
  <c r="AZ230" i="25"/>
  <c r="B230" i="25"/>
  <c r="BE230" i="25" s="1"/>
  <c r="BV229" i="25"/>
  <c r="BT229" i="25"/>
  <c r="BL229" i="25" s="1"/>
  <c r="BS229" i="25"/>
  <c r="BN229" i="25"/>
  <c r="BF229" i="25"/>
  <c r="BD229" i="25"/>
  <c r="BC229" i="25"/>
  <c r="BA229" i="25"/>
  <c r="AZ229" i="25"/>
  <c r="B229" i="25"/>
  <c r="BE229" i="25" s="1"/>
  <c r="BV228" i="25"/>
  <c r="BS228" i="25"/>
  <c r="BD228" i="25"/>
  <c r="BC228" i="25"/>
  <c r="BT228" i="25" s="1"/>
  <c r="BA228" i="25"/>
  <c r="AZ228" i="25"/>
  <c r="B228" i="25"/>
  <c r="BE228" i="25" s="1"/>
  <c r="BV227" i="25"/>
  <c r="BS227" i="25"/>
  <c r="BD227" i="25"/>
  <c r="BC227" i="25"/>
  <c r="BT227" i="25" s="1"/>
  <c r="BA227" i="25"/>
  <c r="AZ227" i="25"/>
  <c r="B227" i="25"/>
  <c r="BE227" i="25" s="1"/>
  <c r="BV226" i="25"/>
  <c r="BS226" i="25"/>
  <c r="BD226" i="25"/>
  <c r="BC226" i="25"/>
  <c r="BT226" i="25" s="1"/>
  <c r="BA226" i="25"/>
  <c r="AZ226" i="25"/>
  <c r="B226" i="25"/>
  <c r="BE226" i="25" s="1"/>
  <c r="BV225" i="25"/>
  <c r="BS225" i="25"/>
  <c r="BD225" i="25"/>
  <c r="BC225" i="25"/>
  <c r="BT225" i="25" s="1"/>
  <c r="BA225" i="25"/>
  <c r="AZ225" i="25"/>
  <c r="B225" i="25"/>
  <c r="BE225" i="25" s="1"/>
  <c r="BV224" i="25"/>
  <c r="BT224" i="25"/>
  <c r="BL224" i="25" s="1"/>
  <c r="BS224" i="25"/>
  <c r="BD224" i="25"/>
  <c r="BC224" i="25"/>
  <c r="BA224" i="25"/>
  <c r="AZ224" i="25"/>
  <c r="B224" i="25"/>
  <c r="BE224" i="25" s="1"/>
  <c r="BV223" i="25"/>
  <c r="BS223" i="25"/>
  <c r="BD223" i="25"/>
  <c r="BC223" i="25"/>
  <c r="BT223" i="25" s="1"/>
  <c r="BA223" i="25"/>
  <c r="AZ223" i="25"/>
  <c r="B223" i="25"/>
  <c r="BE223" i="25" s="1"/>
  <c r="BV222" i="25"/>
  <c r="BS222" i="25"/>
  <c r="BD222" i="25"/>
  <c r="BC222" i="25"/>
  <c r="BT222" i="25" s="1"/>
  <c r="BA222" i="25"/>
  <c r="AZ222" i="25"/>
  <c r="B222" i="25"/>
  <c r="BE222" i="25" s="1"/>
  <c r="BV221" i="25"/>
  <c r="BS221" i="25"/>
  <c r="BD221" i="25"/>
  <c r="BC221" i="25"/>
  <c r="BT221" i="25" s="1"/>
  <c r="BA221" i="25"/>
  <c r="AZ221" i="25"/>
  <c r="B221" i="25"/>
  <c r="BE221" i="25" s="1"/>
  <c r="BV220" i="25"/>
  <c r="BS220" i="25"/>
  <c r="BD220" i="25"/>
  <c r="BC220" i="25"/>
  <c r="BT220" i="25" s="1"/>
  <c r="BA220" i="25"/>
  <c r="AZ220" i="25"/>
  <c r="B220" i="25"/>
  <c r="BE220" i="25" s="1"/>
  <c r="BV219" i="25"/>
  <c r="BS219" i="25"/>
  <c r="BT219" i="25" s="1"/>
  <c r="BD219" i="25"/>
  <c r="BC219" i="25"/>
  <c r="BA219" i="25"/>
  <c r="AZ219" i="25"/>
  <c r="B219" i="25"/>
  <c r="BE219" i="25" s="1"/>
  <c r="BV218" i="25"/>
  <c r="BS218" i="25"/>
  <c r="BD218" i="25"/>
  <c r="BC218" i="25"/>
  <c r="BT218" i="25" s="1"/>
  <c r="BA218" i="25"/>
  <c r="AZ218" i="25"/>
  <c r="B218" i="25"/>
  <c r="BE218" i="25" s="1"/>
  <c r="BV217" i="25"/>
  <c r="BS217" i="25"/>
  <c r="BT217" i="25" s="1"/>
  <c r="BD217" i="25"/>
  <c r="BC217" i="25"/>
  <c r="BA217" i="25"/>
  <c r="AZ217" i="25"/>
  <c r="B217" i="25"/>
  <c r="BE217" i="25" s="1"/>
  <c r="BV216" i="25"/>
  <c r="BS216" i="25"/>
  <c r="BD216" i="25"/>
  <c r="BC216" i="25"/>
  <c r="BT216" i="25" s="1"/>
  <c r="BA216" i="25"/>
  <c r="AZ216" i="25"/>
  <c r="B216" i="25"/>
  <c r="BE216" i="25" s="1"/>
  <c r="BV215" i="25"/>
  <c r="BT215" i="25"/>
  <c r="BR215" i="25" s="1"/>
  <c r="BS215" i="25"/>
  <c r="BF215" i="25"/>
  <c r="BD215" i="25"/>
  <c r="BC215" i="25"/>
  <c r="BA215" i="25"/>
  <c r="AZ215" i="25"/>
  <c r="B215" i="25"/>
  <c r="BE215" i="25" s="1"/>
  <c r="BV214" i="25"/>
  <c r="BS214" i="25"/>
  <c r="BD214" i="25"/>
  <c r="BC214" i="25"/>
  <c r="BT214" i="25" s="1"/>
  <c r="BA214" i="25"/>
  <c r="AZ214" i="25"/>
  <c r="B214" i="25"/>
  <c r="BE214" i="25" s="1"/>
  <c r="BV213" i="25"/>
  <c r="BT213" i="25"/>
  <c r="BL213" i="25" s="1"/>
  <c r="BS213" i="25"/>
  <c r="BN213" i="25"/>
  <c r="BF213" i="25"/>
  <c r="BD213" i="25"/>
  <c r="BC213" i="25"/>
  <c r="BA213" i="25"/>
  <c r="AZ213" i="25"/>
  <c r="B213" i="25"/>
  <c r="BE213" i="25" s="1"/>
  <c r="BV212" i="25"/>
  <c r="BS212" i="25"/>
  <c r="BD212" i="25"/>
  <c r="BC212" i="25"/>
  <c r="BA212" i="25"/>
  <c r="AZ212" i="25"/>
  <c r="B212" i="25"/>
  <c r="BE212" i="25" s="1"/>
  <c r="BV211" i="25"/>
  <c r="BS211" i="25"/>
  <c r="BD211" i="25"/>
  <c r="BC211" i="25"/>
  <c r="BT211" i="25" s="1"/>
  <c r="BA211" i="25"/>
  <c r="AZ211" i="25"/>
  <c r="B211" i="25"/>
  <c r="BE211" i="25" s="1"/>
  <c r="BV210" i="25"/>
  <c r="BT210" i="25"/>
  <c r="BS210" i="25"/>
  <c r="BH210" i="25"/>
  <c r="BD210" i="25"/>
  <c r="BC210" i="25"/>
  <c r="BA210" i="25"/>
  <c r="AZ210" i="25"/>
  <c r="B210" i="25"/>
  <c r="BE210" i="25" s="1"/>
  <c r="BV209" i="25"/>
  <c r="BS209" i="25"/>
  <c r="BD209" i="25"/>
  <c r="BC209" i="25"/>
  <c r="BA209" i="25"/>
  <c r="AZ209" i="25"/>
  <c r="B209" i="25"/>
  <c r="BE209" i="25" s="1"/>
  <c r="BV208" i="25"/>
  <c r="BS208" i="25"/>
  <c r="BD208" i="25"/>
  <c r="BC208" i="25"/>
  <c r="BT208" i="25" s="1"/>
  <c r="BA208" i="25"/>
  <c r="AZ208" i="25"/>
  <c r="B208" i="25"/>
  <c r="BE208" i="25" s="1"/>
  <c r="BV207" i="25"/>
  <c r="BS207" i="25"/>
  <c r="BD207" i="25"/>
  <c r="BC207" i="25"/>
  <c r="BT207" i="25" s="1"/>
  <c r="BA207" i="25"/>
  <c r="AZ207" i="25"/>
  <c r="B207" i="25"/>
  <c r="BE207" i="25" s="1"/>
  <c r="BV206" i="25"/>
  <c r="BT206" i="25"/>
  <c r="BS206" i="25"/>
  <c r="BD206" i="25"/>
  <c r="BC206" i="25"/>
  <c r="BA206" i="25"/>
  <c r="AZ206" i="25"/>
  <c r="B206" i="25"/>
  <c r="BE206" i="25" s="1"/>
  <c r="BV205" i="25"/>
  <c r="BS205" i="25"/>
  <c r="BD205" i="25"/>
  <c r="BC205" i="25"/>
  <c r="BA205" i="25"/>
  <c r="AZ205" i="25"/>
  <c r="B205" i="25"/>
  <c r="BE205" i="25" s="1"/>
  <c r="BV204" i="25"/>
  <c r="BS204" i="25"/>
  <c r="BD204" i="25"/>
  <c r="BC204" i="25"/>
  <c r="BT204" i="25" s="1"/>
  <c r="BP204" i="25" s="1"/>
  <c r="BA204" i="25"/>
  <c r="AZ204" i="25"/>
  <c r="B204" i="25"/>
  <c r="BE204" i="25" s="1"/>
  <c r="BV203" i="25"/>
  <c r="BS203" i="25"/>
  <c r="BD203" i="25"/>
  <c r="BC203" i="25"/>
  <c r="BT203" i="25" s="1"/>
  <c r="BA203" i="25"/>
  <c r="AZ203" i="25"/>
  <c r="B203" i="25"/>
  <c r="BE203" i="25" s="1"/>
  <c r="BV202" i="25"/>
  <c r="BT202" i="25"/>
  <c r="BH202" i="25" s="1"/>
  <c r="BS202" i="25"/>
  <c r="BD202" i="25"/>
  <c r="BC202" i="25"/>
  <c r="BA202" i="25"/>
  <c r="AZ202" i="25"/>
  <c r="B202" i="25"/>
  <c r="BE202" i="25" s="1"/>
  <c r="BV201" i="25"/>
  <c r="BS201" i="25"/>
  <c r="BD201" i="25"/>
  <c r="BC201" i="25"/>
  <c r="BA201" i="25"/>
  <c r="AZ201" i="25"/>
  <c r="B201" i="25"/>
  <c r="BE201" i="25" s="1"/>
  <c r="BV200" i="25"/>
  <c r="BS200" i="25"/>
  <c r="BD200" i="25"/>
  <c r="BC200" i="25"/>
  <c r="BT200" i="25" s="1"/>
  <c r="BP200" i="25" s="1"/>
  <c r="BA200" i="25"/>
  <c r="AZ200" i="25"/>
  <c r="B200" i="25"/>
  <c r="BE200" i="25" s="1"/>
  <c r="BV199" i="25"/>
  <c r="BS199" i="25"/>
  <c r="BD199" i="25"/>
  <c r="BC199" i="25"/>
  <c r="BT199" i="25" s="1"/>
  <c r="BA199" i="25"/>
  <c r="AZ199" i="25"/>
  <c r="B199" i="25"/>
  <c r="BE199" i="25" s="1"/>
  <c r="BV198" i="25"/>
  <c r="BT198" i="25"/>
  <c r="BH198" i="25" s="1"/>
  <c r="BS198" i="25"/>
  <c r="BD198" i="25"/>
  <c r="BC198" i="25"/>
  <c r="BA198" i="25"/>
  <c r="AZ198" i="25"/>
  <c r="B198" i="25"/>
  <c r="BE198" i="25" s="1"/>
  <c r="BV197" i="25"/>
  <c r="BS197" i="25"/>
  <c r="BD197" i="25"/>
  <c r="BC197" i="25"/>
  <c r="BA197" i="25"/>
  <c r="AZ197" i="25"/>
  <c r="B197" i="25"/>
  <c r="BE197" i="25" s="1"/>
  <c r="BV196" i="25"/>
  <c r="BS196" i="25"/>
  <c r="BP196" i="25"/>
  <c r="BD196" i="25"/>
  <c r="BC196" i="25"/>
  <c r="BT196" i="25" s="1"/>
  <c r="BA196" i="25"/>
  <c r="AZ196" i="25"/>
  <c r="B196" i="25"/>
  <c r="BE196" i="25" s="1"/>
  <c r="BV195" i="25"/>
  <c r="BS195" i="25"/>
  <c r="BD195" i="25"/>
  <c r="BC195" i="25"/>
  <c r="BT195" i="25" s="1"/>
  <c r="BA195" i="25"/>
  <c r="AZ195" i="25"/>
  <c r="B195" i="25"/>
  <c r="BE195" i="25" s="1"/>
  <c r="BV194" i="25"/>
  <c r="BT194" i="25"/>
  <c r="BS194" i="25"/>
  <c r="BH194" i="25"/>
  <c r="BD194" i="25"/>
  <c r="BC194" i="25"/>
  <c r="BA194" i="25"/>
  <c r="AZ194" i="25"/>
  <c r="B194" i="25"/>
  <c r="BE194" i="25" s="1"/>
  <c r="BV193" i="25"/>
  <c r="BS193" i="25"/>
  <c r="BD193" i="25"/>
  <c r="BC193" i="25"/>
  <c r="BA193" i="25"/>
  <c r="AZ193" i="25"/>
  <c r="B193" i="25"/>
  <c r="BE193" i="25" s="1"/>
  <c r="BV192" i="25"/>
  <c r="BS192" i="25"/>
  <c r="BP192" i="25"/>
  <c r="BD192" i="25"/>
  <c r="BC192" i="25"/>
  <c r="BT192" i="25" s="1"/>
  <c r="BA192" i="25"/>
  <c r="AZ192" i="25"/>
  <c r="B192" i="25"/>
  <c r="BE192" i="25" s="1"/>
  <c r="BV191" i="25"/>
  <c r="BS191" i="25"/>
  <c r="BD191" i="25"/>
  <c r="BC191" i="25"/>
  <c r="BT191" i="25" s="1"/>
  <c r="BA191" i="25"/>
  <c r="AZ191" i="25"/>
  <c r="B191" i="25"/>
  <c r="BE191" i="25" s="1"/>
  <c r="BV190" i="25"/>
  <c r="BT190" i="25"/>
  <c r="BS190" i="25"/>
  <c r="BD190" i="25"/>
  <c r="BC190" i="25"/>
  <c r="BA190" i="25"/>
  <c r="AZ190" i="25"/>
  <c r="B190" i="25"/>
  <c r="BE190" i="25" s="1"/>
  <c r="BV189" i="25"/>
  <c r="BS189" i="25"/>
  <c r="BD189" i="25"/>
  <c r="BC189" i="25"/>
  <c r="BA189" i="25"/>
  <c r="AZ189" i="25"/>
  <c r="B189" i="25"/>
  <c r="BE189" i="25" s="1"/>
  <c r="BV188" i="25"/>
  <c r="BS188" i="25"/>
  <c r="BP188" i="25"/>
  <c r="BL188" i="25"/>
  <c r="BD188" i="25"/>
  <c r="BC188" i="25"/>
  <c r="BT188" i="25" s="1"/>
  <c r="BA188" i="25"/>
  <c r="AZ188" i="25"/>
  <c r="B188" i="25"/>
  <c r="BE188" i="25" s="1"/>
  <c r="BV187" i="25"/>
  <c r="BS187" i="25"/>
  <c r="BD187" i="25"/>
  <c r="BC187" i="25"/>
  <c r="BA187" i="25"/>
  <c r="AZ187" i="25"/>
  <c r="B187" i="25"/>
  <c r="BE187" i="25" s="1"/>
  <c r="BV186" i="25"/>
  <c r="BS186" i="25"/>
  <c r="BD186" i="25"/>
  <c r="BC186" i="25"/>
  <c r="BT186" i="25" s="1"/>
  <c r="BA186" i="25"/>
  <c r="AZ186" i="25"/>
  <c r="B186" i="25"/>
  <c r="BE186" i="25" s="1"/>
  <c r="BV185" i="25"/>
  <c r="BS185" i="25"/>
  <c r="BD185" i="25"/>
  <c r="BC185" i="25"/>
  <c r="BT185" i="25" s="1"/>
  <c r="BA185" i="25"/>
  <c r="AZ185" i="25"/>
  <c r="B185" i="25"/>
  <c r="BE185" i="25" s="1"/>
  <c r="BV184" i="25"/>
  <c r="BS184" i="25"/>
  <c r="BT184" i="25" s="1"/>
  <c r="BD184" i="25"/>
  <c r="BC184" i="25"/>
  <c r="BA184" i="25"/>
  <c r="AZ184" i="25"/>
  <c r="B184" i="25"/>
  <c r="BE184" i="25" s="1"/>
  <c r="BV183" i="25"/>
  <c r="BS183" i="25"/>
  <c r="BD183" i="25"/>
  <c r="BC183" i="25"/>
  <c r="BA183" i="25"/>
  <c r="AZ183" i="25"/>
  <c r="B183" i="25"/>
  <c r="BE183" i="25" s="1"/>
  <c r="BV182" i="25"/>
  <c r="BS182" i="25"/>
  <c r="BD182" i="25"/>
  <c r="BC182" i="25"/>
  <c r="BT182" i="25" s="1"/>
  <c r="BA182" i="25"/>
  <c r="AZ182" i="25"/>
  <c r="B182" i="25"/>
  <c r="BE182" i="25" s="1"/>
  <c r="BV181" i="25"/>
  <c r="BS181" i="25"/>
  <c r="BD181" i="25"/>
  <c r="BC181" i="25"/>
  <c r="BT181" i="25" s="1"/>
  <c r="BA181" i="25"/>
  <c r="AZ181" i="25"/>
  <c r="B181" i="25"/>
  <c r="BE181" i="25" s="1"/>
  <c r="BV180" i="25"/>
  <c r="BS180" i="25"/>
  <c r="BT180" i="25" s="1"/>
  <c r="BD180" i="25"/>
  <c r="BC180" i="25"/>
  <c r="BA180" i="25"/>
  <c r="AZ180" i="25"/>
  <c r="B180" i="25"/>
  <c r="BE180" i="25" s="1"/>
  <c r="BV179" i="25"/>
  <c r="BS179" i="25"/>
  <c r="BD179" i="25"/>
  <c r="BC179" i="25"/>
  <c r="BA179" i="25"/>
  <c r="AZ179" i="25"/>
  <c r="B179" i="25"/>
  <c r="BE179" i="25" s="1"/>
  <c r="BV178" i="25"/>
  <c r="BS178" i="25"/>
  <c r="BD178" i="25"/>
  <c r="BC178" i="25"/>
  <c r="BT178" i="25" s="1"/>
  <c r="BA178" i="25"/>
  <c r="AZ178" i="25"/>
  <c r="B178" i="25"/>
  <c r="BE178" i="25" s="1"/>
  <c r="BV177" i="25"/>
  <c r="BS177" i="25"/>
  <c r="BD177" i="25"/>
  <c r="BC177" i="25"/>
  <c r="BT177" i="25" s="1"/>
  <c r="BA177" i="25"/>
  <c r="AZ177" i="25"/>
  <c r="B177" i="25"/>
  <c r="BE177" i="25" s="1"/>
  <c r="BV176" i="25"/>
  <c r="BS176" i="25"/>
  <c r="BT176" i="25" s="1"/>
  <c r="BD176" i="25"/>
  <c r="BC176" i="25"/>
  <c r="BA176" i="25"/>
  <c r="AZ176" i="25"/>
  <c r="B176" i="25"/>
  <c r="BE176" i="25" s="1"/>
  <c r="BV175" i="25"/>
  <c r="BS175" i="25"/>
  <c r="BD175" i="25"/>
  <c r="BC175" i="25"/>
  <c r="BA175" i="25"/>
  <c r="AZ175" i="25"/>
  <c r="B175" i="25"/>
  <c r="BE175" i="25" s="1"/>
  <c r="BV174" i="25"/>
  <c r="BS174" i="25"/>
  <c r="BD174" i="25"/>
  <c r="BC174" i="25"/>
  <c r="BT174" i="25" s="1"/>
  <c r="BA174" i="25"/>
  <c r="AZ174" i="25"/>
  <c r="B174" i="25"/>
  <c r="BE174" i="25" s="1"/>
  <c r="BV173" i="25"/>
  <c r="BS173" i="25"/>
  <c r="BD173" i="25"/>
  <c r="BC173" i="25"/>
  <c r="BT173" i="25" s="1"/>
  <c r="BA173" i="25"/>
  <c r="AZ173" i="25"/>
  <c r="B173" i="25"/>
  <c r="BE173" i="25" s="1"/>
  <c r="BV172" i="25"/>
  <c r="BS172" i="25"/>
  <c r="BT172" i="25" s="1"/>
  <c r="BD172" i="25"/>
  <c r="BC172" i="25"/>
  <c r="BA172" i="25"/>
  <c r="AZ172" i="25"/>
  <c r="B172" i="25"/>
  <c r="BE172" i="25" s="1"/>
  <c r="BV171" i="25"/>
  <c r="BS171" i="25"/>
  <c r="BD171" i="25"/>
  <c r="BC171" i="25"/>
  <c r="BA171" i="25"/>
  <c r="AZ171" i="25"/>
  <c r="B171" i="25"/>
  <c r="BE171" i="25" s="1"/>
  <c r="BV170" i="25"/>
  <c r="BS170" i="25"/>
  <c r="BD170" i="25"/>
  <c r="BC170" i="25"/>
  <c r="BT170" i="25" s="1"/>
  <c r="BA170" i="25"/>
  <c r="AZ170" i="25"/>
  <c r="B170" i="25"/>
  <c r="BE170" i="25" s="1"/>
  <c r="BV169" i="25"/>
  <c r="BS169" i="25"/>
  <c r="BD169" i="25"/>
  <c r="BC169" i="25"/>
  <c r="BT169" i="25" s="1"/>
  <c r="BA169" i="25"/>
  <c r="AZ169" i="25"/>
  <c r="B169" i="25"/>
  <c r="BE169" i="25" s="1"/>
  <c r="BV168" i="25"/>
  <c r="BS168" i="25"/>
  <c r="BT168" i="25" s="1"/>
  <c r="BD168" i="25"/>
  <c r="BC168" i="25"/>
  <c r="BA168" i="25"/>
  <c r="AZ168" i="25"/>
  <c r="B168" i="25"/>
  <c r="BE168" i="25" s="1"/>
  <c r="BV167" i="25"/>
  <c r="BS167" i="25"/>
  <c r="BD167" i="25"/>
  <c r="BC167" i="25"/>
  <c r="BA167" i="25"/>
  <c r="AZ167" i="25"/>
  <c r="B167" i="25"/>
  <c r="BE167" i="25" s="1"/>
  <c r="BV166" i="25"/>
  <c r="BS166" i="25"/>
  <c r="BD166" i="25"/>
  <c r="BC166" i="25"/>
  <c r="BT166" i="25" s="1"/>
  <c r="BA166" i="25"/>
  <c r="AZ166" i="25"/>
  <c r="B166" i="25"/>
  <c r="BE166" i="25" s="1"/>
  <c r="BV165" i="25"/>
  <c r="BS165" i="25"/>
  <c r="BD165" i="25"/>
  <c r="BC165" i="25"/>
  <c r="BT165" i="25" s="1"/>
  <c r="BA165" i="25"/>
  <c r="AZ165" i="25"/>
  <c r="B165" i="25"/>
  <c r="BE165" i="25" s="1"/>
  <c r="BV164" i="25"/>
  <c r="BS164" i="25"/>
  <c r="BT164" i="25" s="1"/>
  <c r="BD164" i="25"/>
  <c r="BC164" i="25"/>
  <c r="BA164" i="25"/>
  <c r="AZ164" i="25"/>
  <c r="B164" i="25"/>
  <c r="BE164" i="25" s="1"/>
  <c r="BV163" i="25"/>
  <c r="BS163" i="25"/>
  <c r="BD163" i="25"/>
  <c r="BC163" i="25"/>
  <c r="BA163" i="25"/>
  <c r="AZ163" i="25"/>
  <c r="B163" i="25"/>
  <c r="BE163" i="25" s="1"/>
  <c r="BV162" i="25"/>
  <c r="BS162" i="25"/>
  <c r="BD162" i="25"/>
  <c r="BC162" i="25"/>
  <c r="BT162" i="25" s="1"/>
  <c r="BA162" i="25"/>
  <c r="AZ162" i="25"/>
  <c r="B162" i="25"/>
  <c r="BE162" i="25" s="1"/>
  <c r="BV161" i="25"/>
  <c r="BS161" i="25"/>
  <c r="BD161" i="25"/>
  <c r="BC161" i="25"/>
  <c r="BT161" i="25" s="1"/>
  <c r="BA161" i="25"/>
  <c r="AZ161" i="25"/>
  <c r="B161" i="25"/>
  <c r="BE161" i="25" s="1"/>
  <c r="BV160" i="25"/>
  <c r="BS160" i="25"/>
  <c r="BT160" i="25" s="1"/>
  <c r="BD160" i="25"/>
  <c r="BC160" i="25"/>
  <c r="BA160" i="25"/>
  <c r="AZ160" i="25"/>
  <c r="B160" i="25"/>
  <c r="BE160" i="25" s="1"/>
  <c r="BV159" i="25"/>
  <c r="BS159" i="25"/>
  <c r="BD159" i="25"/>
  <c r="BC159" i="25"/>
  <c r="BA159" i="25"/>
  <c r="AZ159" i="25"/>
  <c r="B159" i="25"/>
  <c r="BE159" i="25" s="1"/>
  <c r="BV158" i="25"/>
  <c r="BS158" i="25"/>
  <c r="BD158" i="25"/>
  <c r="BC158" i="25"/>
  <c r="BT158" i="25" s="1"/>
  <c r="BA158" i="25"/>
  <c r="AZ158" i="25"/>
  <c r="B158" i="25"/>
  <c r="BE158" i="25" s="1"/>
  <c r="BV157" i="25"/>
  <c r="BS157" i="25"/>
  <c r="BD157" i="25"/>
  <c r="BC157" i="25"/>
  <c r="BT157" i="25" s="1"/>
  <c r="BA157" i="25"/>
  <c r="AZ157" i="25"/>
  <c r="B157" i="25"/>
  <c r="BE157" i="25" s="1"/>
  <c r="BV156" i="25"/>
  <c r="BS156" i="25"/>
  <c r="BT156" i="25" s="1"/>
  <c r="BD156" i="25"/>
  <c r="BC156" i="25"/>
  <c r="BA156" i="25"/>
  <c r="AZ156" i="25"/>
  <c r="B156" i="25"/>
  <c r="BE156" i="25" s="1"/>
  <c r="BV155" i="25"/>
  <c r="BS155" i="25"/>
  <c r="BD155" i="25"/>
  <c r="BC155" i="25"/>
  <c r="BA155" i="25"/>
  <c r="AZ155" i="25"/>
  <c r="B155" i="25"/>
  <c r="BE155" i="25" s="1"/>
  <c r="BV154" i="25"/>
  <c r="BS154" i="25"/>
  <c r="BD154" i="25"/>
  <c r="BC154" i="25"/>
  <c r="BT154" i="25" s="1"/>
  <c r="BA154" i="25"/>
  <c r="AZ154" i="25"/>
  <c r="B154" i="25"/>
  <c r="BE154" i="25" s="1"/>
  <c r="BV153" i="25"/>
  <c r="BS153" i="25"/>
  <c r="BD153" i="25"/>
  <c r="BC153" i="25"/>
  <c r="BT153" i="25" s="1"/>
  <c r="BA153" i="25"/>
  <c r="AZ153" i="25"/>
  <c r="B153" i="25"/>
  <c r="BE153" i="25" s="1"/>
  <c r="BV152" i="25"/>
  <c r="BS152" i="25"/>
  <c r="BT152" i="25" s="1"/>
  <c r="BD152" i="25"/>
  <c r="BC152" i="25"/>
  <c r="BA152" i="25"/>
  <c r="AZ152" i="25"/>
  <c r="B152" i="25"/>
  <c r="BE152" i="25" s="1"/>
  <c r="BV151" i="25"/>
  <c r="BS151" i="25"/>
  <c r="BD151" i="25"/>
  <c r="BC151" i="25"/>
  <c r="BA151" i="25"/>
  <c r="AZ151" i="25"/>
  <c r="B151" i="25"/>
  <c r="BE151" i="25" s="1"/>
  <c r="BV150" i="25"/>
  <c r="BS150" i="25"/>
  <c r="BD150" i="25"/>
  <c r="BC150" i="25"/>
  <c r="BT150" i="25" s="1"/>
  <c r="BA150" i="25"/>
  <c r="AZ150" i="25"/>
  <c r="B150" i="25"/>
  <c r="BE150" i="25" s="1"/>
  <c r="BV149" i="25"/>
  <c r="BS149" i="25"/>
  <c r="BD149" i="25"/>
  <c r="BC149" i="25"/>
  <c r="BT149" i="25" s="1"/>
  <c r="BA149" i="25"/>
  <c r="AZ149" i="25"/>
  <c r="B149" i="25"/>
  <c r="BE149" i="25" s="1"/>
  <c r="BV148" i="25"/>
  <c r="BS148" i="25"/>
  <c r="BT148" i="25" s="1"/>
  <c r="BD148" i="25"/>
  <c r="BC148" i="25"/>
  <c r="BA148" i="25"/>
  <c r="AZ148" i="25"/>
  <c r="B148" i="25"/>
  <c r="BE148" i="25" s="1"/>
  <c r="BV147" i="25"/>
  <c r="BS147" i="25"/>
  <c r="BD147" i="25"/>
  <c r="BC147" i="25"/>
  <c r="BA147" i="25"/>
  <c r="AZ147" i="25"/>
  <c r="B147" i="25"/>
  <c r="BE147" i="25" s="1"/>
  <c r="BV146" i="25"/>
  <c r="BS146" i="25"/>
  <c r="BD146" i="25"/>
  <c r="BC146" i="25"/>
  <c r="BT146" i="25" s="1"/>
  <c r="BA146" i="25"/>
  <c r="AZ146" i="25"/>
  <c r="B146" i="25"/>
  <c r="BE146" i="25" s="1"/>
  <c r="BV145" i="25"/>
  <c r="BS145" i="25"/>
  <c r="BD145" i="25"/>
  <c r="BC145" i="25"/>
  <c r="BT145" i="25" s="1"/>
  <c r="BA145" i="25"/>
  <c r="AZ145" i="25"/>
  <c r="B145" i="25"/>
  <c r="BE145" i="25" s="1"/>
  <c r="BV144" i="25"/>
  <c r="BS144" i="25"/>
  <c r="BT144" i="25" s="1"/>
  <c r="BD144" i="25"/>
  <c r="BC144" i="25"/>
  <c r="BA144" i="25"/>
  <c r="AZ144" i="25"/>
  <c r="B144" i="25"/>
  <c r="BE144" i="25" s="1"/>
  <c r="BV143" i="25"/>
  <c r="BS143" i="25"/>
  <c r="BD143" i="25"/>
  <c r="BC143" i="25"/>
  <c r="BA143" i="25"/>
  <c r="AZ143" i="25"/>
  <c r="B143" i="25"/>
  <c r="BE143" i="25" s="1"/>
  <c r="BV142" i="25"/>
  <c r="BS142" i="25"/>
  <c r="BD142" i="25"/>
  <c r="BC142" i="25"/>
  <c r="BT142" i="25" s="1"/>
  <c r="BA142" i="25"/>
  <c r="AZ142" i="25"/>
  <c r="B142" i="25"/>
  <c r="BE142" i="25" s="1"/>
  <c r="BV141" i="25"/>
  <c r="BS141" i="25"/>
  <c r="BD141" i="25"/>
  <c r="BC141" i="25"/>
  <c r="BT141" i="25" s="1"/>
  <c r="BA141" i="25"/>
  <c r="AZ141" i="25"/>
  <c r="B141" i="25"/>
  <c r="BE141" i="25" s="1"/>
  <c r="BV140" i="25"/>
  <c r="BS140" i="25"/>
  <c r="BT140" i="25" s="1"/>
  <c r="BD140" i="25"/>
  <c r="BC140" i="25"/>
  <c r="BA140" i="25"/>
  <c r="AZ140" i="25"/>
  <c r="B140" i="25"/>
  <c r="BE140" i="25" s="1"/>
  <c r="BV139" i="25"/>
  <c r="BS139" i="25"/>
  <c r="BD139" i="25"/>
  <c r="BC139" i="25"/>
  <c r="BA139" i="25"/>
  <c r="AZ139" i="25"/>
  <c r="B139" i="25"/>
  <c r="BE139" i="25" s="1"/>
  <c r="BV138" i="25"/>
  <c r="BS138" i="25"/>
  <c r="BD138" i="25"/>
  <c r="BC138" i="25"/>
  <c r="BT138" i="25" s="1"/>
  <c r="BA138" i="25"/>
  <c r="AZ138" i="25"/>
  <c r="B138" i="25"/>
  <c r="BE138" i="25" s="1"/>
  <c r="BV137" i="25"/>
  <c r="BS137" i="25"/>
  <c r="BD137" i="25"/>
  <c r="BC137" i="25"/>
  <c r="BT137" i="25" s="1"/>
  <c r="BA137" i="25"/>
  <c r="AZ137" i="25"/>
  <c r="B137" i="25"/>
  <c r="BE137" i="25" s="1"/>
  <c r="BV136" i="25"/>
  <c r="BS136" i="25"/>
  <c r="BT136" i="25" s="1"/>
  <c r="BD136" i="25"/>
  <c r="BC136" i="25"/>
  <c r="BA136" i="25"/>
  <c r="AZ136" i="25"/>
  <c r="B136" i="25"/>
  <c r="BE136" i="25" s="1"/>
  <c r="BV135" i="25"/>
  <c r="BS135" i="25"/>
  <c r="BD135" i="25"/>
  <c r="BC135" i="25"/>
  <c r="BA135" i="25"/>
  <c r="AZ135" i="25"/>
  <c r="B135" i="25"/>
  <c r="BE135" i="25" s="1"/>
  <c r="BV134" i="25"/>
  <c r="BS134" i="25"/>
  <c r="BD134" i="25"/>
  <c r="BC134" i="25"/>
  <c r="BT134" i="25" s="1"/>
  <c r="BA134" i="25"/>
  <c r="AZ134" i="25"/>
  <c r="B134" i="25"/>
  <c r="BE134" i="25" s="1"/>
  <c r="BV133" i="25"/>
  <c r="BS133" i="25"/>
  <c r="BD133" i="25"/>
  <c r="BC133" i="25"/>
  <c r="BT133" i="25" s="1"/>
  <c r="BA133" i="25"/>
  <c r="AZ133" i="25"/>
  <c r="B133" i="25"/>
  <c r="BE133" i="25" s="1"/>
  <c r="BV132" i="25"/>
  <c r="BS132" i="25"/>
  <c r="BT132" i="25" s="1"/>
  <c r="BD132" i="25"/>
  <c r="BC132" i="25"/>
  <c r="BA132" i="25"/>
  <c r="AZ132" i="25"/>
  <c r="B132" i="25"/>
  <c r="BE132" i="25" s="1"/>
  <c r="BV131" i="25"/>
  <c r="BS131" i="25"/>
  <c r="BD131" i="25"/>
  <c r="BC131" i="25"/>
  <c r="BA131" i="25"/>
  <c r="AZ131" i="25"/>
  <c r="B131" i="25"/>
  <c r="BE131" i="25" s="1"/>
  <c r="BV130" i="25"/>
  <c r="BS130" i="25"/>
  <c r="BD130" i="25"/>
  <c r="BC130" i="25"/>
  <c r="BT130" i="25" s="1"/>
  <c r="BA130" i="25"/>
  <c r="AZ130" i="25"/>
  <c r="B130" i="25"/>
  <c r="BE130" i="25" s="1"/>
  <c r="BV129" i="25"/>
  <c r="BS129" i="25"/>
  <c r="BD129" i="25"/>
  <c r="BC129" i="25"/>
  <c r="BT129" i="25" s="1"/>
  <c r="BA129" i="25"/>
  <c r="AZ129" i="25"/>
  <c r="B129" i="25"/>
  <c r="BE129" i="25" s="1"/>
  <c r="BV128" i="25"/>
  <c r="BS128" i="25"/>
  <c r="BT128" i="25" s="1"/>
  <c r="BD128" i="25"/>
  <c r="BC128" i="25"/>
  <c r="BA128" i="25"/>
  <c r="AZ128" i="25"/>
  <c r="B128" i="25"/>
  <c r="BE128" i="25" s="1"/>
  <c r="BV127" i="25"/>
  <c r="BS127" i="25"/>
  <c r="BD127" i="25"/>
  <c r="BC127" i="25"/>
  <c r="BA127" i="25"/>
  <c r="AZ127" i="25"/>
  <c r="B127" i="25"/>
  <c r="BE127" i="25" s="1"/>
  <c r="BV126" i="25"/>
  <c r="BS126" i="25"/>
  <c r="BD126" i="25"/>
  <c r="BC126" i="25"/>
  <c r="BT126" i="25" s="1"/>
  <c r="BA126" i="25"/>
  <c r="AZ126" i="25"/>
  <c r="B126" i="25"/>
  <c r="BE126" i="25" s="1"/>
  <c r="BV125" i="25"/>
  <c r="BS125" i="25"/>
  <c r="BD125" i="25"/>
  <c r="BC125" i="25"/>
  <c r="BT125" i="25" s="1"/>
  <c r="BA125" i="25"/>
  <c r="AZ125" i="25"/>
  <c r="B125" i="25"/>
  <c r="BE125" i="25" s="1"/>
  <c r="BV124" i="25"/>
  <c r="BS124" i="25"/>
  <c r="BT124" i="25" s="1"/>
  <c r="BD124" i="25"/>
  <c r="BC124" i="25"/>
  <c r="BA124" i="25"/>
  <c r="AZ124" i="25"/>
  <c r="B124" i="25"/>
  <c r="BE124" i="25" s="1"/>
  <c r="BV123" i="25"/>
  <c r="BS123" i="25"/>
  <c r="BD123" i="25"/>
  <c r="BC123" i="25"/>
  <c r="BA123" i="25"/>
  <c r="AZ123" i="25"/>
  <c r="B123" i="25"/>
  <c r="BE123" i="25" s="1"/>
  <c r="BV122" i="25"/>
  <c r="BS122" i="25"/>
  <c r="BD122" i="25"/>
  <c r="BC122" i="25"/>
  <c r="BT122" i="25" s="1"/>
  <c r="BA122" i="25"/>
  <c r="AZ122" i="25"/>
  <c r="B122" i="25"/>
  <c r="BE122" i="25" s="1"/>
  <c r="BV121" i="25"/>
  <c r="BS121" i="25"/>
  <c r="BD121" i="25"/>
  <c r="BC121" i="25"/>
  <c r="BT121" i="25" s="1"/>
  <c r="BA121" i="25"/>
  <c r="AZ121" i="25"/>
  <c r="B121" i="25"/>
  <c r="BE121" i="25" s="1"/>
  <c r="BV120" i="25"/>
  <c r="BS120" i="25"/>
  <c r="BT120" i="25" s="1"/>
  <c r="BD120" i="25"/>
  <c r="BC120" i="25"/>
  <c r="BA120" i="25"/>
  <c r="AZ120" i="25"/>
  <c r="B120" i="25"/>
  <c r="BE120" i="25" s="1"/>
  <c r="BV119" i="25"/>
  <c r="BS119" i="25"/>
  <c r="BD119" i="25"/>
  <c r="BC119" i="25"/>
  <c r="BA119" i="25"/>
  <c r="AZ119" i="25"/>
  <c r="B119" i="25"/>
  <c r="BE119" i="25" s="1"/>
  <c r="BV118" i="25"/>
  <c r="BS118" i="25"/>
  <c r="BD118" i="25"/>
  <c r="BC118" i="25"/>
  <c r="BT118" i="25" s="1"/>
  <c r="BA118" i="25"/>
  <c r="AZ118" i="25"/>
  <c r="B118" i="25"/>
  <c r="BE118" i="25" s="1"/>
  <c r="BV117" i="25"/>
  <c r="BS117" i="25"/>
  <c r="BD117" i="25"/>
  <c r="BC117" i="25"/>
  <c r="BT117" i="25" s="1"/>
  <c r="BA117" i="25"/>
  <c r="AZ117" i="25"/>
  <c r="B117" i="25"/>
  <c r="BE117" i="25" s="1"/>
  <c r="BV116" i="25"/>
  <c r="BS116" i="25"/>
  <c r="BT116" i="25" s="1"/>
  <c r="BD116" i="25"/>
  <c r="BC116" i="25"/>
  <c r="BA116" i="25"/>
  <c r="AZ116" i="25"/>
  <c r="B116" i="25"/>
  <c r="BE116" i="25" s="1"/>
  <c r="BV115" i="25"/>
  <c r="BS115" i="25"/>
  <c r="BD115" i="25"/>
  <c r="BC115" i="25"/>
  <c r="BA115" i="25"/>
  <c r="AZ115" i="25"/>
  <c r="B115" i="25"/>
  <c r="BE115" i="25" s="1"/>
  <c r="BV114" i="25"/>
  <c r="BS114" i="25"/>
  <c r="BD114" i="25"/>
  <c r="BC114" i="25"/>
  <c r="BT114" i="25" s="1"/>
  <c r="BA114" i="25"/>
  <c r="AZ114" i="25"/>
  <c r="B114" i="25"/>
  <c r="BE114" i="25" s="1"/>
  <c r="BV113" i="25"/>
  <c r="BS113" i="25"/>
  <c r="BD113" i="25"/>
  <c r="BC113" i="25"/>
  <c r="BT113" i="25" s="1"/>
  <c r="BA113" i="25"/>
  <c r="AZ113" i="25"/>
  <c r="B113" i="25"/>
  <c r="BE113" i="25" s="1"/>
  <c r="BV112" i="25"/>
  <c r="BS112" i="25"/>
  <c r="BT112" i="25" s="1"/>
  <c r="BD112" i="25"/>
  <c r="BC112" i="25"/>
  <c r="BA112" i="25"/>
  <c r="AZ112" i="25"/>
  <c r="B112" i="25"/>
  <c r="BE112" i="25" s="1"/>
  <c r="BV111" i="25"/>
  <c r="BS111" i="25"/>
  <c r="BD111" i="25"/>
  <c r="BC111" i="25"/>
  <c r="BA111" i="25"/>
  <c r="AZ111" i="25"/>
  <c r="B111" i="25"/>
  <c r="BE111" i="25" s="1"/>
  <c r="BV110" i="25"/>
  <c r="BS110" i="25"/>
  <c r="BD110" i="25"/>
  <c r="BC110" i="25"/>
  <c r="BT110" i="25" s="1"/>
  <c r="BA110" i="25"/>
  <c r="AZ110" i="25"/>
  <c r="B110" i="25"/>
  <c r="BE110" i="25" s="1"/>
  <c r="BV109" i="25"/>
  <c r="BS109" i="25"/>
  <c r="BD109" i="25"/>
  <c r="BC109" i="25"/>
  <c r="BT109" i="25" s="1"/>
  <c r="BA109" i="25"/>
  <c r="AZ109" i="25"/>
  <c r="B109" i="25"/>
  <c r="BE109" i="25" s="1"/>
  <c r="BV108" i="25"/>
  <c r="BS108" i="25"/>
  <c r="BT108" i="25" s="1"/>
  <c r="BD108" i="25"/>
  <c r="BC108" i="25"/>
  <c r="BA108" i="25"/>
  <c r="AZ108" i="25"/>
  <c r="B108" i="25"/>
  <c r="BE108" i="25" s="1"/>
  <c r="BV107" i="25"/>
  <c r="BS107" i="25"/>
  <c r="BD107" i="25"/>
  <c r="BC107" i="25"/>
  <c r="BA107" i="25"/>
  <c r="AZ107" i="25"/>
  <c r="B107" i="25"/>
  <c r="BE107" i="25" s="1"/>
  <c r="BV106" i="25"/>
  <c r="BS106" i="25"/>
  <c r="BD106" i="25"/>
  <c r="BC106" i="25"/>
  <c r="BT106" i="25" s="1"/>
  <c r="BA106" i="25"/>
  <c r="AZ106" i="25"/>
  <c r="B106" i="25"/>
  <c r="BE106" i="25" s="1"/>
  <c r="BV105" i="25"/>
  <c r="BS105" i="25"/>
  <c r="BD105" i="25"/>
  <c r="BC105" i="25"/>
  <c r="BT105" i="25" s="1"/>
  <c r="BA105" i="25"/>
  <c r="AZ105" i="25"/>
  <c r="B105" i="25"/>
  <c r="BE105" i="25" s="1"/>
  <c r="BV104" i="25"/>
  <c r="BS104" i="25"/>
  <c r="BT104" i="25" s="1"/>
  <c r="BD104" i="25"/>
  <c r="BC104" i="25"/>
  <c r="BA104" i="25"/>
  <c r="AZ104" i="25"/>
  <c r="B104" i="25"/>
  <c r="BE104" i="25" s="1"/>
  <c r="BV103" i="25"/>
  <c r="BS103" i="25"/>
  <c r="BD103" i="25"/>
  <c r="BC103" i="25"/>
  <c r="BA103" i="25"/>
  <c r="AZ103" i="25"/>
  <c r="B103" i="25"/>
  <c r="BE103" i="25" s="1"/>
  <c r="BV102" i="25"/>
  <c r="BS102" i="25"/>
  <c r="BD102" i="25"/>
  <c r="BC102" i="25"/>
  <c r="BT102" i="25" s="1"/>
  <c r="BA102" i="25"/>
  <c r="AZ102" i="25"/>
  <c r="B102" i="25"/>
  <c r="BE102" i="25" s="1"/>
  <c r="BV101" i="25"/>
  <c r="BS101" i="25"/>
  <c r="BJ101" i="25"/>
  <c r="BD101" i="25"/>
  <c r="BC101" i="25"/>
  <c r="BT101" i="25" s="1"/>
  <c r="BF101" i="25" s="1"/>
  <c r="BA101" i="25"/>
  <c r="AZ101" i="25"/>
  <c r="B101" i="25"/>
  <c r="BE101" i="25" s="1"/>
  <c r="BV100" i="25"/>
  <c r="BS100" i="25"/>
  <c r="BD100" i="25"/>
  <c r="BC100" i="25"/>
  <c r="BT100" i="25" s="1"/>
  <c r="BH100" i="25" s="1"/>
  <c r="BA100" i="25"/>
  <c r="AZ100" i="25"/>
  <c r="B100" i="25"/>
  <c r="BE100" i="25" s="1"/>
  <c r="BV99" i="25"/>
  <c r="BS99" i="25"/>
  <c r="BE99" i="25"/>
  <c r="BD99" i="25"/>
  <c r="BC99" i="25"/>
  <c r="BT99" i="25" s="1"/>
  <c r="BF99" i="25" s="1"/>
  <c r="BA99" i="25"/>
  <c r="AZ99" i="25"/>
  <c r="B99" i="25"/>
  <c r="BV98" i="25"/>
  <c r="BS98" i="25"/>
  <c r="BD98" i="25"/>
  <c r="BC98" i="25"/>
  <c r="BT98" i="25" s="1"/>
  <c r="BA98" i="25"/>
  <c r="AZ98" i="25"/>
  <c r="B98" i="25"/>
  <c r="BE98" i="25" s="1"/>
  <c r="BV97" i="25"/>
  <c r="BS97" i="25"/>
  <c r="BR97" i="25"/>
  <c r="BF97" i="25"/>
  <c r="BD97" i="25"/>
  <c r="BC97" i="25"/>
  <c r="BT97" i="25" s="1"/>
  <c r="BN97" i="25" s="1"/>
  <c r="BA97" i="25"/>
  <c r="AZ97" i="25"/>
  <c r="B97" i="25"/>
  <c r="BE97" i="25" s="1"/>
  <c r="BV96" i="25"/>
  <c r="BT96" i="25"/>
  <c r="BL96" i="25" s="1"/>
  <c r="BS96" i="25"/>
  <c r="BP96" i="25"/>
  <c r="BD96" i="25"/>
  <c r="BC96" i="25"/>
  <c r="BA96" i="25"/>
  <c r="AZ96" i="25"/>
  <c r="B96" i="25"/>
  <c r="BE96" i="25" s="1"/>
  <c r="BV95" i="25"/>
  <c r="BS95" i="25"/>
  <c r="BD95" i="25"/>
  <c r="BC95" i="25"/>
  <c r="BA95" i="25"/>
  <c r="AZ95" i="25"/>
  <c r="B95" i="25"/>
  <c r="BE95" i="25" s="1"/>
  <c r="BV94" i="25"/>
  <c r="BT94" i="25"/>
  <c r="BP94" i="25" s="1"/>
  <c r="BS94" i="25"/>
  <c r="BH94" i="25"/>
  <c r="BD94" i="25"/>
  <c r="BC94" i="25"/>
  <c r="BA94" i="25"/>
  <c r="AZ94" i="25"/>
  <c r="B94" i="25"/>
  <c r="BE94" i="25" s="1"/>
  <c r="BV93" i="25"/>
  <c r="BS93" i="25"/>
  <c r="BE93" i="25"/>
  <c r="BD93" i="25"/>
  <c r="BC93" i="25"/>
  <c r="BT93" i="25" s="1"/>
  <c r="BR93" i="25" s="1"/>
  <c r="BA93" i="25"/>
  <c r="AZ93" i="25"/>
  <c r="B93" i="25"/>
  <c r="BV92" i="25"/>
  <c r="BS92" i="25"/>
  <c r="BD92" i="25"/>
  <c r="BC92" i="25"/>
  <c r="BT92" i="25" s="1"/>
  <c r="BH92" i="25" s="1"/>
  <c r="BA92" i="25"/>
  <c r="AZ92" i="25"/>
  <c r="B92" i="25"/>
  <c r="BE92" i="25" s="1"/>
  <c r="BV91" i="25"/>
  <c r="BS91" i="25"/>
  <c r="BE91" i="25"/>
  <c r="BD91" i="25"/>
  <c r="BC91" i="25"/>
  <c r="BT91" i="25" s="1"/>
  <c r="BF91" i="25" s="1"/>
  <c r="BA91" i="25"/>
  <c r="AZ91" i="25"/>
  <c r="B91" i="25"/>
  <c r="BV90" i="25"/>
  <c r="BS90" i="25"/>
  <c r="BD90" i="25"/>
  <c r="BC90" i="25"/>
  <c r="BT90" i="25" s="1"/>
  <c r="BA90" i="25"/>
  <c r="AZ90" i="25"/>
  <c r="B90" i="25"/>
  <c r="BE90" i="25" s="1"/>
  <c r="BV89" i="25"/>
  <c r="BS89" i="25"/>
  <c r="BD89" i="25"/>
  <c r="BC89" i="25"/>
  <c r="BA89" i="25"/>
  <c r="AZ89" i="25"/>
  <c r="B89" i="25"/>
  <c r="BE89" i="25" s="1"/>
  <c r="BV88" i="25"/>
  <c r="BT88" i="25"/>
  <c r="BL88" i="25" s="1"/>
  <c r="BS88" i="25"/>
  <c r="BD88" i="25"/>
  <c r="BC88" i="25"/>
  <c r="BA88" i="25"/>
  <c r="AZ88" i="25"/>
  <c r="B88" i="25"/>
  <c r="BE88" i="25" s="1"/>
  <c r="BV87" i="25"/>
  <c r="BS87" i="25"/>
  <c r="BD87" i="25"/>
  <c r="BC87" i="25"/>
  <c r="BA87" i="25"/>
  <c r="AZ87" i="25"/>
  <c r="B87" i="25"/>
  <c r="BE87" i="25" s="1"/>
  <c r="BV86" i="25"/>
  <c r="BS86" i="25"/>
  <c r="BD86" i="25"/>
  <c r="BC86" i="25"/>
  <c r="BT86" i="25" s="1"/>
  <c r="BA86" i="25"/>
  <c r="AZ86" i="25"/>
  <c r="B86" i="25"/>
  <c r="BE86" i="25" s="1"/>
  <c r="BV85" i="25"/>
  <c r="BS85" i="25"/>
  <c r="BE85" i="25"/>
  <c r="BD85" i="25"/>
  <c r="BC85" i="25"/>
  <c r="BT85" i="25" s="1"/>
  <c r="BR85" i="25" s="1"/>
  <c r="BA85" i="25"/>
  <c r="AZ85" i="25"/>
  <c r="B85" i="25"/>
  <c r="BV84" i="25"/>
  <c r="BS84" i="25"/>
  <c r="BD84" i="25"/>
  <c r="BC84" i="25"/>
  <c r="BT84" i="25" s="1"/>
  <c r="BH84" i="25" s="1"/>
  <c r="BA84" i="25"/>
  <c r="AZ84" i="25"/>
  <c r="B84" i="25"/>
  <c r="BE84" i="25" s="1"/>
  <c r="BV83" i="25"/>
  <c r="BS83" i="25"/>
  <c r="BE83" i="25"/>
  <c r="BD83" i="25"/>
  <c r="BC83" i="25"/>
  <c r="BT83" i="25" s="1"/>
  <c r="BF83" i="25" s="1"/>
  <c r="BA83" i="25"/>
  <c r="AZ83" i="25"/>
  <c r="B83" i="25"/>
  <c r="BV82" i="25"/>
  <c r="BS82" i="25"/>
  <c r="BD82" i="25"/>
  <c r="BC82" i="25"/>
  <c r="BT82" i="25" s="1"/>
  <c r="BA82" i="25"/>
  <c r="AZ82" i="25"/>
  <c r="B82" i="25"/>
  <c r="BE82" i="25" s="1"/>
  <c r="BV81" i="25"/>
  <c r="BS81" i="25"/>
  <c r="BR81" i="25"/>
  <c r="BF81" i="25"/>
  <c r="BD81" i="25"/>
  <c r="BC81" i="25"/>
  <c r="BT81" i="25" s="1"/>
  <c r="BN81" i="25" s="1"/>
  <c r="BA81" i="25"/>
  <c r="AZ81" i="25"/>
  <c r="B81" i="25"/>
  <c r="BE81" i="25" s="1"/>
  <c r="BV80" i="25"/>
  <c r="BT80" i="25"/>
  <c r="BL80" i="25" s="1"/>
  <c r="BS80" i="25"/>
  <c r="BP80" i="25"/>
  <c r="BD80" i="25"/>
  <c r="BC80" i="25"/>
  <c r="BA80" i="25"/>
  <c r="AZ80" i="25"/>
  <c r="B80" i="25"/>
  <c r="BE80" i="25" s="1"/>
  <c r="BV79" i="25"/>
  <c r="BS79" i="25"/>
  <c r="BD79" i="25"/>
  <c r="BC79" i="25"/>
  <c r="BA79" i="25"/>
  <c r="AZ79" i="25"/>
  <c r="B79" i="25"/>
  <c r="BE79" i="25" s="1"/>
  <c r="BV78" i="25"/>
  <c r="BT78" i="25"/>
  <c r="BP78" i="25" s="1"/>
  <c r="BS78" i="25"/>
  <c r="BH78" i="25"/>
  <c r="BD78" i="25"/>
  <c r="BC78" i="25"/>
  <c r="BA78" i="25"/>
  <c r="AZ78" i="25"/>
  <c r="B78" i="25"/>
  <c r="BE78" i="25" s="1"/>
  <c r="BV77" i="25"/>
  <c r="BS77" i="25"/>
  <c r="BE77" i="25"/>
  <c r="BD77" i="25"/>
  <c r="BC77" i="25"/>
  <c r="BT77" i="25" s="1"/>
  <c r="BR77" i="25" s="1"/>
  <c r="BA77" i="25"/>
  <c r="AZ77" i="25"/>
  <c r="B77" i="25"/>
  <c r="BV76" i="25"/>
  <c r="BS76" i="25"/>
  <c r="BD76" i="25"/>
  <c r="BC76" i="25"/>
  <c r="BT76" i="25" s="1"/>
  <c r="BH76" i="25" s="1"/>
  <c r="BA76" i="25"/>
  <c r="AZ76" i="25"/>
  <c r="B76" i="25"/>
  <c r="BE76" i="25" s="1"/>
  <c r="BV75" i="25"/>
  <c r="BS75" i="25"/>
  <c r="BE75" i="25"/>
  <c r="BD75" i="25"/>
  <c r="BC75" i="25"/>
  <c r="BT75" i="25" s="1"/>
  <c r="BF75" i="25" s="1"/>
  <c r="BA75" i="25"/>
  <c r="AZ75" i="25"/>
  <c r="B75" i="25"/>
  <c r="BV74" i="25"/>
  <c r="BS74" i="25"/>
  <c r="BD74" i="25"/>
  <c r="BC74" i="25"/>
  <c r="BT74" i="25" s="1"/>
  <c r="BA74" i="25"/>
  <c r="AZ74" i="25"/>
  <c r="B74" i="25"/>
  <c r="BE74" i="25" s="1"/>
  <c r="BV73" i="25"/>
  <c r="BS73" i="25"/>
  <c r="BD73" i="25"/>
  <c r="BC73" i="25"/>
  <c r="BA73" i="25"/>
  <c r="AZ73" i="25"/>
  <c r="B73" i="25"/>
  <c r="BE73" i="25" s="1"/>
  <c r="BV72" i="25"/>
  <c r="BT72" i="25"/>
  <c r="BL72" i="25" s="1"/>
  <c r="BS72" i="25"/>
  <c r="BD72" i="25"/>
  <c r="BC72" i="25"/>
  <c r="BA72" i="25"/>
  <c r="AZ72" i="25"/>
  <c r="B72" i="25"/>
  <c r="BE72" i="25" s="1"/>
  <c r="BV71" i="25"/>
  <c r="BS71" i="25"/>
  <c r="BD71" i="25"/>
  <c r="BC71" i="25"/>
  <c r="BA71" i="25"/>
  <c r="AZ71" i="25"/>
  <c r="B71" i="25"/>
  <c r="BE71" i="25" s="1"/>
  <c r="BV70" i="25"/>
  <c r="BS70" i="25"/>
  <c r="BD70" i="25"/>
  <c r="BC70" i="25"/>
  <c r="BT70" i="25" s="1"/>
  <c r="BA70" i="25"/>
  <c r="AZ70" i="25"/>
  <c r="B70" i="25"/>
  <c r="BE70" i="25" s="1"/>
  <c r="BV69" i="25"/>
  <c r="BS69" i="25"/>
  <c r="BE69" i="25"/>
  <c r="BD69" i="25"/>
  <c r="BC69" i="25"/>
  <c r="BT69" i="25" s="1"/>
  <c r="BR69" i="25" s="1"/>
  <c r="BA69" i="25"/>
  <c r="AZ69" i="25"/>
  <c r="B69" i="25"/>
  <c r="BV68" i="25"/>
  <c r="BS68" i="25"/>
  <c r="BD68" i="25"/>
  <c r="BC68" i="25"/>
  <c r="BT68" i="25" s="1"/>
  <c r="BH68" i="25" s="1"/>
  <c r="BA68" i="25"/>
  <c r="AZ68" i="25"/>
  <c r="B68" i="25"/>
  <c r="BE68" i="25" s="1"/>
  <c r="BV67" i="25"/>
  <c r="BS67" i="25"/>
  <c r="BE67" i="25"/>
  <c r="BD67" i="25"/>
  <c r="BC67" i="25"/>
  <c r="BT67" i="25" s="1"/>
  <c r="BF67" i="25" s="1"/>
  <c r="BA67" i="25"/>
  <c r="AZ67" i="25"/>
  <c r="B67" i="25"/>
  <c r="BV66" i="25"/>
  <c r="BS66" i="25"/>
  <c r="BD66" i="25"/>
  <c r="BC66" i="25"/>
  <c r="BT66" i="25" s="1"/>
  <c r="BA66" i="25"/>
  <c r="AZ66" i="25"/>
  <c r="B66" i="25"/>
  <c r="BE66" i="25" s="1"/>
  <c r="BV65" i="25"/>
  <c r="BS65" i="25"/>
  <c r="BR65" i="25"/>
  <c r="BF65" i="25"/>
  <c r="BD65" i="25"/>
  <c r="BC65" i="25"/>
  <c r="BT65" i="25" s="1"/>
  <c r="BN65" i="25" s="1"/>
  <c r="BA65" i="25"/>
  <c r="AZ65" i="25"/>
  <c r="B65" i="25"/>
  <c r="BE65" i="25" s="1"/>
  <c r="BV64" i="25"/>
  <c r="BT64" i="25"/>
  <c r="BL64" i="25" s="1"/>
  <c r="BS64" i="25"/>
  <c r="BP64" i="25"/>
  <c r="BD64" i="25"/>
  <c r="BC64" i="25"/>
  <c r="BA64" i="25"/>
  <c r="AZ64" i="25"/>
  <c r="B64" i="25"/>
  <c r="BE64" i="25" s="1"/>
  <c r="BV63" i="25"/>
  <c r="BS63" i="25"/>
  <c r="BD63" i="25"/>
  <c r="BC63" i="25"/>
  <c r="BA63" i="25"/>
  <c r="AZ63" i="25"/>
  <c r="B63" i="25"/>
  <c r="BE63" i="25" s="1"/>
  <c r="BV62" i="25"/>
  <c r="BT62" i="25"/>
  <c r="BP62" i="25" s="1"/>
  <c r="BS62" i="25"/>
  <c r="BH62" i="25"/>
  <c r="BD62" i="25"/>
  <c r="BC62" i="25"/>
  <c r="BA62" i="25"/>
  <c r="AZ62" i="25"/>
  <c r="B62" i="25"/>
  <c r="BE62" i="25" s="1"/>
  <c r="BV61" i="25"/>
  <c r="BS61" i="25"/>
  <c r="BE61" i="25"/>
  <c r="BD61" i="25"/>
  <c r="BC61" i="25"/>
  <c r="BT61" i="25" s="1"/>
  <c r="BR61" i="25" s="1"/>
  <c r="BA61" i="25"/>
  <c r="AZ61" i="25"/>
  <c r="B61" i="25"/>
  <c r="BV60" i="25"/>
  <c r="BS60" i="25"/>
  <c r="BD60" i="25"/>
  <c r="BC60" i="25"/>
  <c r="BT60" i="25" s="1"/>
  <c r="BH60" i="25" s="1"/>
  <c r="BA60" i="25"/>
  <c r="AZ60" i="25"/>
  <c r="B60" i="25"/>
  <c r="BE60" i="25" s="1"/>
  <c r="BV59" i="25"/>
  <c r="BS59" i="25"/>
  <c r="BE59" i="25"/>
  <c r="BD59" i="25"/>
  <c r="BC59" i="25"/>
  <c r="BT59" i="25" s="1"/>
  <c r="BF59" i="25" s="1"/>
  <c r="BA59" i="25"/>
  <c r="AZ59" i="25"/>
  <c r="B59" i="25"/>
  <c r="BV58" i="25"/>
  <c r="BS58" i="25"/>
  <c r="BD58" i="25"/>
  <c r="BC58" i="25"/>
  <c r="BT58" i="25" s="1"/>
  <c r="BA58" i="25"/>
  <c r="AZ58" i="25"/>
  <c r="B58" i="25"/>
  <c r="BE58" i="25" s="1"/>
  <c r="BV57" i="25"/>
  <c r="BS57" i="25"/>
  <c r="BD57" i="25"/>
  <c r="BC57" i="25"/>
  <c r="BA57" i="25"/>
  <c r="AZ57" i="25"/>
  <c r="B57" i="25"/>
  <c r="BE57" i="25" s="1"/>
  <c r="BV56" i="25"/>
  <c r="BT56" i="25"/>
  <c r="BL56" i="25" s="1"/>
  <c r="BS56" i="25"/>
  <c r="BD56" i="25"/>
  <c r="BC56" i="25"/>
  <c r="BA56" i="25"/>
  <c r="AZ56" i="25"/>
  <c r="B56" i="25"/>
  <c r="BE56" i="25" s="1"/>
  <c r="BV55" i="25"/>
  <c r="BS55" i="25"/>
  <c r="BD55" i="25"/>
  <c r="BC55" i="25"/>
  <c r="BA55" i="25"/>
  <c r="AZ55" i="25"/>
  <c r="B55" i="25"/>
  <c r="BE55" i="25" s="1"/>
  <c r="BV54" i="25"/>
  <c r="BS54" i="25"/>
  <c r="BD54" i="25"/>
  <c r="BC54" i="25"/>
  <c r="BT54" i="25" s="1"/>
  <c r="BA54" i="25"/>
  <c r="AZ54" i="25"/>
  <c r="B54" i="25"/>
  <c r="BE54" i="25" s="1"/>
  <c r="BV53" i="25"/>
  <c r="BS53" i="25"/>
  <c r="BE53" i="25"/>
  <c r="BD53" i="25"/>
  <c r="BC53" i="25"/>
  <c r="BT53" i="25" s="1"/>
  <c r="BR53" i="25" s="1"/>
  <c r="BA53" i="25"/>
  <c r="AZ53" i="25"/>
  <c r="B53" i="25"/>
  <c r="BV52" i="25"/>
  <c r="BS52" i="25"/>
  <c r="BD52" i="25"/>
  <c r="BC52" i="25"/>
  <c r="BT52" i="25" s="1"/>
  <c r="BH52" i="25" s="1"/>
  <c r="BA52" i="25"/>
  <c r="AZ52" i="25"/>
  <c r="B52" i="25"/>
  <c r="BE52" i="25" s="1"/>
  <c r="BV51" i="25"/>
  <c r="BS51" i="25"/>
  <c r="BE51" i="25"/>
  <c r="BD51" i="25"/>
  <c r="BC51" i="25"/>
  <c r="BT51" i="25" s="1"/>
  <c r="BF51" i="25" s="1"/>
  <c r="BA51" i="25"/>
  <c r="AZ51" i="25"/>
  <c r="B51" i="25"/>
  <c r="BV50" i="25"/>
  <c r="BS50" i="25"/>
  <c r="BD50" i="25"/>
  <c r="BC50" i="25"/>
  <c r="BT50" i="25" s="1"/>
  <c r="BA50" i="25"/>
  <c r="AZ50" i="25"/>
  <c r="B50" i="25"/>
  <c r="BE50" i="25" s="1"/>
  <c r="BV49" i="25"/>
  <c r="BS49" i="25"/>
  <c r="BR49" i="25"/>
  <c r="BF49" i="25"/>
  <c r="BD49" i="25"/>
  <c r="BC49" i="25"/>
  <c r="BT49" i="25" s="1"/>
  <c r="BN49" i="25" s="1"/>
  <c r="BA49" i="25"/>
  <c r="AZ49" i="25"/>
  <c r="B49" i="25"/>
  <c r="BE49" i="25" s="1"/>
  <c r="BV48" i="25"/>
  <c r="BS48" i="25"/>
  <c r="BD48" i="25"/>
  <c r="BA48" i="25"/>
  <c r="AZ48" i="25"/>
  <c r="B48" i="25"/>
  <c r="BE48" i="25" s="1"/>
  <c r="BV47" i="25"/>
  <c r="BS47" i="25"/>
  <c r="BD47" i="25"/>
  <c r="BA47" i="25"/>
  <c r="AZ47" i="25"/>
  <c r="B47" i="25"/>
  <c r="BE47" i="25" s="1"/>
  <c r="BV46" i="25"/>
  <c r="BS46" i="25"/>
  <c r="BD46" i="25"/>
  <c r="BA46" i="25"/>
  <c r="AZ46" i="25"/>
  <c r="B46" i="25"/>
  <c r="BE46" i="25" s="1"/>
  <c r="BV45" i="25"/>
  <c r="BS45" i="25"/>
  <c r="BD45" i="25"/>
  <c r="BA45" i="25"/>
  <c r="AZ45" i="25"/>
  <c r="B45" i="25"/>
  <c r="BE45" i="25" s="1"/>
  <c r="BV44" i="25"/>
  <c r="BS44" i="25"/>
  <c r="BD44" i="25"/>
  <c r="BA44" i="25"/>
  <c r="AZ44" i="25"/>
  <c r="B44" i="25"/>
  <c r="BE44" i="25" s="1"/>
  <c r="BV43" i="25"/>
  <c r="BS43" i="25"/>
  <c r="BD43" i="25"/>
  <c r="BA43" i="25"/>
  <c r="AZ43" i="25"/>
  <c r="B43" i="25"/>
  <c r="BE43" i="25" s="1"/>
  <c r="BV42" i="25"/>
  <c r="BS42" i="25"/>
  <c r="BD42" i="25"/>
  <c r="BA42" i="25"/>
  <c r="AZ42" i="25"/>
  <c r="B42" i="25"/>
  <c r="BE42" i="25" s="1"/>
  <c r="BV41" i="25"/>
  <c r="BS41" i="25"/>
  <c r="BD41" i="25"/>
  <c r="BA41" i="25"/>
  <c r="AZ41" i="25"/>
  <c r="B41" i="25"/>
  <c r="BE41" i="25" s="1"/>
  <c r="BV40" i="25"/>
  <c r="BS40" i="25"/>
  <c r="BD40" i="25"/>
  <c r="BA40" i="25"/>
  <c r="AZ40" i="25"/>
  <c r="B40" i="25"/>
  <c r="BE40" i="25" s="1"/>
  <c r="BV39" i="25"/>
  <c r="BS39" i="25"/>
  <c r="BD39" i="25"/>
  <c r="BA39" i="25"/>
  <c r="AZ39" i="25"/>
  <c r="B39" i="25"/>
  <c r="BE39" i="25" s="1"/>
  <c r="BV38" i="25"/>
  <c r="BS38" i="25"/>
  <c r="BD38" i="25"/>
  <c r="BA38" i="25"/>
  <c r="AZ38" i="25"/>
  <c r="B38" i="25"/>
  <c r="BE38" i="25" s="1"/>
  <c r="BV37" i="25"/>
  <c r="BS37" i="25"/>
  <c r="BD37" i="25"/>
  <c r="BA37" i="25"/>
  <c r="AZ37" i="25"/>
  <c r="B37" i="25"/>
  <c r="BE37" i="25" s="1"/>
  <c r="BV36" i="25"/>
  <c r="BS36" i="25"/>
  <c r="BD36" i="25"/>
  <c r="BA36" i="25"/>
  <c r="AZ36" i="25"/>
  <c r="B36" i="25"/>
  <c r="BE36" i="25" s="1"/>
  <c r="BV35" i="25"/>
  <c r="BS35" i="25"/>
  <c r="BD35" i="25"/>
  <c r="BA35" i="25"/>
  <c r="AZ35" i="25"/>
  <c r="B35" i="25"/>
  <c r="BE35" i="25" s="1"/>
  <c r="BV34" i="25"/>
  <c r="BS34" i="25"/>
  <c r="BD34" i="25"/>
  <c r="BA34" i="25"/>
  <c r="AZ34" i="25"/>
  <c r="B34" i="25"/>
  <c r="BE34" i="25" s="1"/>
  <c r="BV33" i="25"/>
  <c r="BS33" i="25"/>
  <c r="BD33" i="25"/>
  <c r="BA33" i="25"/>
  <c r="AZ33" i="25"/>
  <c r="B33" i="25"/>
  <c r="BE33" i="25" s="1"/>
  <c r="BV32" i="25"/>
  <c r="BS32" i="25"/>
  <c r="BD32" i="25"/>
  <c r="BA32" i="25"/>
  <c r="AZ32" i="25"/>
  <c r="B32" i="25"/>
  <c r="BE32" i="25" s="1"/>
  <c r="BV31" i="25"/>
  <c r="BS31" i="25"/>
  <c r="BD31" i="25"/>
  <c r="BA31" i="25"/>
  <c r="AZ31" i="25"/>
  <c r="B31" i="25"/>
  <c r="BE31" i="25" s="1"/>
  <c r="BV30" i="25"/>
  <c r="BS30" i="25"/>
  <c r="BD30" i="25"/>
  <c r="BA30" i="25"/>
  <c r="AZ30" i="25"/>
  <c r="B30" i="25"/>
  <c r="BE30" i="25" s="1"/>
  <c r="BV29" i="25"/>
  <c r="BS29" i="25"/>
  <c r="BD29" i="25"/>
  <c r="BA29" i="25"/>
  <c r="AZ29" i="25"/>
  <c r="B29" i="25"/>
  <c r="BE29" i="25" s="1"/>
  <c r="BV28" i="25"/>
  <c r="BS28" i="25"/>
  <c r="BD28" i="25"/>
  <c r="BA28" i="25"/>
  <c r="AZ28" i="25"/>
  <c r="B28" i="25"/>
  <c r="BE28" i="25" s="1"/>
  <c r="BV27" i="25"/>
  <c r="BS27" i="25"/>
  <c r="BD27" i="25"/>
  <c r="BA27" i="25"/>
  <c r="AZ27" i="25"/>
  <c r="B27" i="25"/>
  <c r="BE27" i="25" s="1"/>
  <c r="BV26" i="25"/>
  <c r="BS26" i="25"/>
  <c r="BD26" i="25"/>
  <c r="BA26" i="25"/>
  <c r="AZ26" i="25"/>
  <c r="B26" i="25"/>
  <c r="BE26" i="25" s="1"/>
  <c r="BV25" i="25"/>
  <c r="BS25" i="25"/>
  <c r="BD25" i="25"/>
  <c r="BA25" i="25"/>
  <c r="AZ25" i="25"/>
  <c r="B25" i="25"/>
  <c r="BE25" i="25" s="1"/>
  <c r="BV24" i="25"/>
  <c r="BS24" i="25"/>
  <c r="BD24" i="25"/>
  <c r="BA24" i="25"/>
  <c r="AZ24" i="25"/>
  <c r="B24" i="25"/>
  <c r="BE24" i="25" s="1"/>
  <c r="BV23" i="25"/>
  <c r="BS23" i="25"/>
  <c r="BD23" i="25"/>
  <c r="BA23" i="25"/>
  <c r="AZ23" i="25"/>
  <c r="B23" i="25"/>
  <c r="BE23" i="25" s="1"/>
  <c r="BV22" i="25"/>
  <c r="BS22" i="25"/>
  <c r="BD22" i="25"/>
  <c r="BA22" i="25"/>
  <c r="AZ22" i="25"/>
  <c r="B22" i="25"/>
  <c r="BE22" i="25" s="1"/>
  <c r="BV21" i="25"/>
  <c r="BS21" i="25"/>
  <c r="BD21" i="25"/>
  <c r="BA21" i="25"/>
  <c r="AZ21" i="25"/>
  <c r="B21" i="25"/>
  <c r="BE21" i="25" s="1"/>
  <c r="BV20" i="25"/>
  <c r="BS20" i="25"/>
  <c r="BD20" i="25"/>
  <c r="BA20" i="25"/>
  <c r="AZ20" i="25"/>
  <c r="B20" i="25"/>
  <c r="BE20" i="25" s="1"/>
  <c r="BV19" i="25"/>
  <c r="BS19" i="25"/>
  <c r="BD19" i="25"/>
  <c r="BA19" i="25"/>
  <c r="AZ19" i="25"/>
  <c r="B19" i="25"/>
  <c r="BE19" i="25" s="1"/>
  <c r="BV18" i="25"/>
  <c r="BS18" i="25"/>
  <c r="BD18" i="25"/>
  <c r="BA18" i="25"/>
  <c r="AZ18" i="25"/>
  <c r="B18" i="25"/>
  <c r="BE18" i="25" s="1"/>
  <c r="BV17" i="25"/>
  <c r="BS17" i="25"/>
  <c r="BD17" i="25"/>
  <c r="BA17" i="25"/>
  <c r="AZ17" i="25"/>
  <c r="B17" i="25"/>
  <c r="BE17" i="25" s="1"/>
  <c r="BV16" i="25"/>
  <c r="BS16" i="25"/>
  <c r="BD16" i="25"/>
  <c r="BA16" i="25"/>
  <c r="AZ16" i="25"/>
  <c r="B16" i="25"/>
  <c r="BE16" i="25" s="1"/>
  <c r="BV15" i="25"/>
  <c r="BS15" i="25"/>
  <c r="BD15" i="25"/>
  <c r="BA15" i="25"/>
  <c r="AZ15" i="25"/>
  <c r="B15" i="25"/>
  <c r="BE15" i="25" s="1"/>
  <c r="BV14" i="25"/>
  <c r="BS14" i="25"/>
  <c r="BD14" i="25"/>
  <c r="BA14" i="25"/>
  <c r="AZ14" i="25"/>
  <c r="B14" i="25"/>
  <c r="BE14" i="25" s="1"/>
  <c r="BV13" i="25"/>
  <c r="BS13" i="25"/>
  <c r="BD13" i="25"/>
  <c r="AZ13" i="25"/>
  <c r="AY1005" i="25"/>
  <c r="K1005" i="25"/>
  <c r="B13" i="25"/>
  <c r="BE13" i="25" s="1"/>
  <c r="BV12" i="25"/>
  <c r="BS12" i="25"/>
  <c r="BD12" i="25"/>
  <c r="BA12" i="25"/>
  <c r="AZ12" i="25"/>
  <c r="B12" i="25"/>
  <c r="BE12" i="25" s="1"/>
  <c r="BV11" i="25"/>
  <c r="BS11" i="25"/>
  <c r="BD11" i="25"/>
  <c r="BA11" i="25"/>
  <c r="AZ11" i="25"/>
  <c r="B11" i="25"/>
  <c r="BE11" i="25" s="1"/>
  <c r="BV10" i="25"/>
  <c r="BS10" i="25"/>
  <c r="BD10" i="25"/>
  <c r="BA10" i="25"/>
  <c r="AZ10" i="25"/>
  <c r="B10" i="25"/>
  <c r="BE10" i="25" s="1"/>
  <c r="BV9" i="25"/>
  <c r="BS9" i="25"/>
  <c r="BD9" i="25"/>
  <c r="BA9" i="25"/>
  <c r="AZ9" i="25"/>
  <c r="B9" i="25"/>
  <c r="BE9" i="25" s="1"/>
  <c r="BV8" i="25"/>
  <c r="BS8" i="25"/>
  <c r="BD8" i="25"/>
  <c r="BA8" i="25"/>
  <c r="AZ8" i="25"/>
  <c r="B8" i="25"/>
  <c r="BE8" i="25" s="1"/>
  <c r="BV7" i="25"/>
  <c r="BS7" i="25"/>
  <c r="BD7" i="25"/>
  <c r="BA7" i="25"/>
  <c r="AZ7" i="25"/>
  <c r="B7" i="25"/>
  <c r="BE7" i="25" s="1"/>
  <c r="BV6" i="25"/>
  <c r="BS6" i="25"/>
  <c r="BD6" i="25"/>
  <c r="BA6" i="25"/>
  <c r="AZ6" i="25"/>
  <c r="B6" i="25"/>
  <c r="BE6" i="25" s="1"/>
  <c r="BV5" i="25"/>
  <c r="BS5" i="25"/>
  <c r="BD5" i="25"/>
  <c r="BA5" i="25"/>
  <c r="AZ5" i="25"/>
  <c r="B5" i="25"/>
  <c r="BE5" i="25" s="1"/>
  <c r="BV4" i="25"/>
  <c r="BS4" i="25"/>
  <c r="BD4" i="25"/>
  <c r="BC4" i="25" s="1"/>
  <c r="BA4" i="25"/>
  <c r="AZ4" i="25"/>
  <c r="B4" i="25"/>
  <c r="BE4" i="25" s="1"/>
  <c r="BV3" i="25"/>
  <c r="BU3" i="25"/>
  <c r="BS3" i="25"/>
  <c r="BD3" i="25"/>
  <c r="BC45" i="25" s="1"/>
  <c r="BT45" i="25" s="1"/>
  <c r="BA3" i="25"/>
  <c r="AZ3" i="25"/>
  <c r="B3" i="25"/>
  <c r="BE3" i="25" s="1"/>
  <c r="BF2" i="25"/>
  <c r="BG2" i="25" s="1"/>
  <c r="BH2" i="25" s="1"/>
  <c r="BI2" i="25" s="1"/>
  <c r="BJ2" i="25" s="1"/>
  <c r="BK2" i="25" s="1"/>
  <c r="BL2" i="25" s="1"/>
  <c r="BM2" i="25" s="1"/>
  <c r="BN2" i="25" s="1"/>
  <c r="BO2" i="25" s="1"/>
  <c r="BP2" i="25" s="1"/>
  <c r="BQ2" i="25" s="1"/>
  <c r="BR2" i="25" s="1"/>
  <c r="AX2" i="25"/>
  <c r="AV2" i="25"/>
  <c r="AT2" i="25"/>
  <c r="AR2" i="25"/>
  <c r="AP2" i="25"/>
  <c r="AN2" i="25"/>
  <c r="AL2" i="25"/>
  <c r="AJ2" i="25"/>
  <c r="AH2" i="25"/>
  <c r="AF2" i="25"/>
  <c r="AD2" i="25"/>
  <c r="AB2" i="25"/>
  <c r="Z2" i="25"/>
  <c r="X2" i="25"/>
  <c r="V2" i="25"/>
  <c r="T2" i="25"/>
  <c r="R2" i="25"/>
  <c r="P2" i="25"/>
  <c r="N2" i="25"/>
  <c r="L2" i="25"/>
  <c r="J2" i="25"/>
  <c r="H2" i="25"/>
  <c r="F2" i="25"/>
  <c r="D2" i="25"/>
  <c r="AY13" i="23"/>
  <c r="K13" i="23"/>
  <c r="BP70" i="25" l="1"/>
  <c r="BL70" i="25"/>
  <c r="BH70" i="25"/>
  <c r="BP90" i="25"/>
  <c r="BL90" i="25"/>
  <c r="BH90" i="25"/>
  <c r="BP98" i="25"/>
  <c r="BH98" i="25"/>
  <c r="BL98" i="25"/>
  <c r="BP58" i="25"/>
  <c r="BL58" i="25"/>
  <c r="BH58" i="25"/>
  <c r="BP54" i="25"/>
  <c r="BL54" i="25"/>
  <c r="BH54" i="25"/>
  <c r="BP74" i="25"/>
  <c r="BL74" i="25"/>
  <c r="BH74" i="25"/>
  <c r="BP82" i="25"/>
  <c r="BH82" i="25"/>
  <c r="BL82" i="25"/>
  <c r="BQ104" i="25"/>
  <c r="BL104" i="25"/>
  <c r="BH104" i="25"/>
  <c r="BP104" i="25"/>
  <c r="BQ108" i="25"/>
  <c r="BL108" i="25"/>
  <c r="BH108" i="25"/>
  <c r="BP108" i="25"/>
  <c r="BQ112" i="25"/>
  <c r="BL112" i="25"/>
  <c r="BH112" i="25"/>
  <c r="BP112" i="25"/>
  <c r="BQ114" i="25"/>
  <c r="BP114" i="25"/>
  <c r="BL114" i="25"/>
  <c r="BH114" i="25"/>
  <c r="BQ116" i="25"/>
  <c r="BL116" i="25"/>
  <c r="BH116" i="25"/>
  <c r="BP116" i="25"/>
  <c r="BQ118" i="25"/>
  <c r="BP118" i="25"/>
  <c r="BL118" i="25"/>
  <c r="BH118" i="25"/>
  <c r="BQ120" i="25"/>
  <c r="BL120" i="25"/>
  <c r="BH120" i="25"/>
  <c r="BP120" i="25"/>
  <c r="BQ122" i="25"/>
  <c r="BP122" i="25"/>
  <c r="BL122" i="25"/>
  <c r="BH122" i="25"/>
  <c r="BQ124" i="25"/>
  <c r="BL124" i="25"/>
  <c r="BH124" i="25"/>
  <c r="BP124" i="25"/>
  <c r="BQ126" i="25"/>
  <c r="BP126" i="25"/>
  <c r="BL126" i="25"/>
  <c r="BH126" i="25"/>
  <c r="BQ128" i="25"/>
  <c r="BL128" i="25"/>
  <c r="BH128" i="25"/>
  <c r="BP128" i="25"/>
  <c r="BQ130" i="25"/>
  <c r="BP130" i="25"/>
  <c r="BL130" i="25"/>
  <c r="BH130" i="25"/>
  <c r="BQ132" i="25"/>
  <c r="BL132" i="25"/>
  <c r="BH132" i="25"/>
  <c r="BP132" i="25"/>
  <c r="BQ134" i="25"/>
  <c r="BP134" i="25"/>
  <c r="BL134" i="25"/>
  <c r="BH134" i="25"/>
  <c r="BQ136" i="25"/>
  <c r="BL136" i="25"/>
  <c r="BH136" i="25"/>
  <c r="BP136" i="25"/>
  <c r="BQ138" i="25"/>
  <c r="BP138" i="25"/>
  <c r="BL138" i="25"/>
  <c r="BH138" i="25"/>
  <c r="BQ140" i="25"/>
  <c r="BL140" i="25"/>
  <c r="BH140" i="25"/>
  <c r="BP140" i="25"/>
  <c r="BQ142" i="25"/>
  <c r="BP142" i="25"/>
  <c r="BL142" i="25"/>
  <c r="BH142" i="25"/>
  <c r="BQ144" i="25"/>
  <c r="BL144" i="25"/>
  <c r="BH144" i="25"/>
  <c r="BP144" i="25"/>
  <c r="BQ146" i="25"/>
  <c r="BP146" i="25"/>
  <c r="BL146" i="25"/>
  <c r="BH146" i="25"/>
  <c r="BQ148" i="25"/>
  <c r="BL148" i="25"/>
  <c r="BH148" i="25"/>
  <c r="BP148" i="25"/>
  <c r="BQ150" i="25"/>
  <c r="BP150" i="25"/>
  <c r="BL150" i="25"/>
  <c r="BH150" i="25"/>
  <c r="BQ152" i="25"/>
  <c r="BL152" i="25"/>
  <c r="BH152" i="25"/>
  <c r="BP152" i="25"/>
  <c r="BQ154" i="25"/>
  <c r="BP154" i="25"/>
  <c r="BL154" i="25"/>
  <c r="BH154" i="25"/>
  <c r="BQ156" i="25"/>
  <c r="BL156" i="25"/>
  <c r="BH156" i="25"/>
  <c r="BP156" i="25"/>
  <c r="BQ158" i="25"/>
  <c r="BP158" i="25"/>
  <c r="BL158" i="25"/>
  <c r="BH158" i="25"/>
  <c r="BQ160" i="25"/>
  <c r="BL160" i="25"/>
  <c r="BH160" i="25"/>
  <c r="BP160" i="25"/>
  <c r="BQ162" i="25"/>
  <c r="BP162" i="25"/>
  <c r="BL162" i="25"/>
  <c r="BH162" i="25"/>
  <c r="BQ164" i="25"/>
  <c r="BL164" i="25"/>
  <c r="BH164" i="25"/>
  <c r="BP164" i="25"/>
  <c r="BQ166" i="25"/>
  <c r="BP166" i="25"/>
  <c r="BL166" i="25"/>
  <c r="BH166" i="25"/>
  <c r="BQ168" i="25"/>
  <c r="BL168" i="25"/>
  <c r="BH168" i="25"/>
  <c r="BP168" i="25"/>
  <c r="BQ170" i="25"/>
  <c r="BP170" i="25"/>
  <c r="BL170" i="25"/>
  <c r="BH170" i="25"/>
  <c r="BQ172" i="25"/>
  <c r="BL172" i="25"/>
  <c r="BH172" i="25"/>
  <c r="BP172" i="25"/>
  <c r="BQ174" i="25"/>
  <c r="BP174" i="25"/>
  <c r="BL174" i="25"/>
  <c r="BH174" i="25"/>
  <c r="BQ176" i="25"/>
  <c r="BL176" i="25"/>
  <c r="BH176" i="25"/>
  <c r="BP176" i="25"/>
  <c r="BQ178" i="25"/>
  <c r="BP178" i="25"/>
  <c r="BL178" i="25"/>
  <c r="BH178" i="25"/>
  <c r="BQ180" i="25"/>
  <c r="BL180" i="25"/>
  <c r="BH180" i="25"/>
  <c r="BP180" i="25"/>
  <c r="BQ182" i="25"/>
  <c r="BP182" i="25"/>
  <c r="BL182" i="25"/>
  <c r="BH182" i="25"/>
  <c r="BQ184" i="25"/>
  <c r="BL184" i="25"/>
  <c r="BH184" i="25"/>
  <c r="BP184" i="25"/>
  <c r="BQ186" i="25"/>
  <c r="BP186" i="25"/>
  <c r="BL186" i="25"/>
  <c r="BH186" i="25"/>
  <c r="BP66" i="25"/>
  <c r="BH66" i="25"/>
  <c r="BL66" i="25"/>
  <c r="BQ102" i="25"/>
  <c r="BP102" i="25"/>
  <c r="BL102" i="25"/>
  <c r="BH102" i="25"/>
  <c r="BQ106" i="25"/>
  <c r="BP106" i="25"/>
  <c r="BL106" i="25"/>
  <c r="BH106" i="25"/>
  <c r="BQ110" i="25"/>
  <c r="BP110" i="25"/>
  <c r="BL110" i="25"/>
  <c r="BH110" i="25"/>
  <c r="BP50" i="25"/>
  <c r="BH50" i="25"/>
  <c r="BL50" i="25"/>
  <c r="BP86" i="25"/>
  <c r="BL86" i="25"/>
  <c r="BH86" i="25"/>
  <c r="BC8" i="25"/>
  <c r="BT8" i="25" s="1"/>
  <c r="BC14" i="25"/>
  <c r="BC16" i="25"/>
  <c r="BT16" i="25" s="1"/>
  <c r="BC18" i="25"/>
  <c r="BT18" i="25" s="1"/>
  <c r="BC20" i="25"/>
  <c r="BC22" i="25"/>
  <c r="BC24" i="25"/>
  <c r="BC26" i="25"/>
  <c r="BT26" i="25" s="1"/>
  <c r="BC28" i="25"/>
  <c r="BC30" i="25"/>
  <c r="BC32" i="25"/>
  <c r="BC34" i="25"/>
  <c r="BC36" i="25"/>
  <c r="BT36" i="25" s="1"/>
  <c r="BC38" i="25"/>
  <c r="BT38" i="25" s="1"/>
  <c r="BC40" i="25"/>
  <c r="BF53" i="25"/>
  <c r="BH56" i="25"/>
  <c r="BT57" i="25"/>
  <c r="BR59" i="25"/>
  <c r="BL62" i="25"/>
  <c r="BT63" i="25"/>
  <c r="BF63" i="25" s="1"/>
  <c r="BF69" i="25"/>
  <c r="BH72" i="25"/>
  <c r="BT73" i="25"/>
  <c r="BR75" i="25"/>
  <c r="BL78" i="25"/>
  <c r="BT79" i="25"/>
  <c r="BF79" i="25" s="1"/>
  <c r="BF85" i="25"/>
  <c r="BH88" i="25"/>
  <c r="BT89" i="25"/>
  <c r="BR91" i="25"/>
  <c r="BL94" i="25"/>
  <c r="BT95" i="25"/>
  <c r="BF95" i="25" s="1"/>
  <c r="BR101" i="25"/>
  <c r="BQ188" i="25"/>
  <c r="BH188" i="25"/>
  <c r="BQ194" i="25"/>
  <c r="BP194" i="25"/>
  <c r="BL194" i="25"/>
  <c r="BQ196" i="25"/>
  <c r="BL196" i="25"/>
  <c r="BH196" i="25"/>
  <c r="BQ210" i="25"/>
  <c r="BP210" i="25"/>
  <c r="BL210" i="25"/>
  <c r="BT212" i="25"/>
  <c r="BR219" i="25"/>
  <c r="BN219" i="25"/>
  <c r="BL219" i="25"/>
  <c r="BF219" i="25"/>
  <c r="BR221" i="25"/>
  <c r="BJ221" i="25"/>
  <c r="BP221" i="25"/>
  <c r="BH221" i="25"/>
  <c r="BN221" i="25"/>
  <c r="BF221" i="25"/>
  <c r="BL221" i="25"/>
  <c r="BL226" i="25"/>
  <c r="BJ226" i="25"/>
  <c r="BR226" i="25"/>
  <c r="BF226" i="25"/>
  <c r="BN226" i="25"/>
  <c r="BL233" i="25"/>
  <c r="BR233" i="25"/>
  <c r="BJ233" i="25"/>
  <c r="BP233" i="25"/>
  <c r="BH233" i="25"/>
  <c r="BN233" i="25"/>
  <c r="BF233" i="25"/>
  <c r="BR239" i="25"/>
  <c r="BN239" i="25"/>
  <c r="BL239" i="25"/>
  <c r="BF239" i="25"/>
  <c r="BL244" i="25"/>
  <c r="BN244" i="25"/>
  <c r="BF244" i="25"/>
  <c r="BR251" i="25"/>
  <c r="BN251" i="25"/>
  <c r="BL251" i="25"/>
  <c r="BF251" i="25"/>
  <c r="BR253" i="25"/>
  <c r="BJ253" i="25"/>
  <c r="BP253" i="25"/>
  <c r="BH253" i="25"/>
  <c r="BN253" i="25"/>
  <c r="BF253" i="25"/>
  <c r="BL253" i="25"/>
  <c r="BL258" i="25"/>
  <c r="BJ258" i="25"/>
  <c r="BR258" i="25"/>
  <c r="BF258" i="25"/>
  <c r="BN258" i="25"/>
  <c r="BL265" i="25"/>
  <c r="BR265" i="25"/>
  <c r="BJ265" i="25"/>
  <c r="BP265" i="25"/>
  <c r="BH265" i="25"/>
  <c r="BN265" i="25"/>
  <c r="BF265" i="25"/>
  <c r="BR271" i="25"/>
  <c r="BN271" i="25"/>
  <c r="BL271" i="25"/>
  <c r="BF271" i="25"/>
  <c r="BL276" i="25"/>
  <c r="BN276" i="25"/>
  <c r="BF276" i="25"/>
  <c r="BR283" i="25"/>
  <c r="BN283" i="25"/>
  <c r="BL283" i="25"/>
  <c r="BF283" i="25"/>
  <c r="BR287" i="25"/>
  <c r="BN287" i="25"/>
  <c r="BL287" i="25"/>
  <c r="BF287" i="25"/>
  <c r="BC5" i="25"/>
  <c r="BC9" i="25"/>
  <c r="BN53" i="25"/>
  <c r="BP56" i="25"/>
  <c r="BN69" i="25"/>
  <c r="BP72" i="25"/>
  <c r="BN85" i="25"/>
  <c r="BP88" i="25"/>
  <c r="BT103" i="25"/>
  <c r="BT107" i="25"/>
  <c r="BT111" i="25"/>
  <c r="BT115" i="25"/>
  <c r="BT119" i="25"/>
  <c r="BT123" i="25"/>
  <c r="BT127" i="25"/>
  <c r="BT131" i="25"/>
  <c r="BT135" i="25"/>
  <c r="BT139" i="25"/>
  <c r="BT143" i="25"/>
  <c r="BT147" i="25"/>
  <c r="BT151" i="25"/>
  <c r="BT155" i="25"/>
  <c r="BT159" i="25"/>
  <c r="BT163" i="25"/>
  <c r="BT167" i="25"/>
  <c r="BT171" i="25"/>
  <c r="BT175" i="25"/>
  <c r="BT179" i="25"/>
  <c r="BT183" i="25"/>
  <c r="BT187" i="25"/>
  <c r="BT189" i="25"/>
  <c r="BQ190" i="25"/>
  <c r="BP190" i="25"/>
  <c r="BQ192" i="25"/>
  <c r="BL192" i="25"/>
  <c r="BH192" i="25"/>
  <c r="BQ206" i="25"/>
  <c r="BP206" i="25"/>
  <c r="BL206" i="25"/>
  <c r="BQ208" i="25"/>
  <c r="BL208" i="25"/>
  <c r="BH208" i="25"/>
  <c r="BJ214" i="25"/>
  <c r="BR214" i="25"/>
  <c r="BF214" i="25"/>
  <c r="BN214" i="25"/>
  <c r="BL214" i="25"/>
  <c r="BL216" i="25"/>
  <c r="BN216" i="25"/>
  <c r="BF216" i="25"/>
  <c r="BL220" i="25"/>
  <c r="BF220" i="25"/>
  <c r="BN220" i="25"/>
  <c r="BP225" i="25"/>
  <c r="BH225" i="25"/>
  <c r="BN225" i="25"/>
  <c r="BF225" i="25"/>
  <c r="BL225" i="25"/>
  <c r="BR225" i="25"/>
  <c r="BJ225" i="25"/>
  <c r="BR234" i="25"/>
  <c r="BF234" i="25"/>
  <c r="BN234" i="25"/>
  <c r="BL234" i="25"/>
  <c r="BJ234" i="25"/>
  <c r="BN238" i="25"/>
  <c r="BL238" i="25"/>
  <c r="BJ238" i="25"/>
  <c r="BR238" i="25"/>
  <c r="BF238" i="25"/>
  <c r="BR243" i="25"/>
  <c r="BL243" i="25"/>
  <c r="BF243" i="25"/>
  <c r="BN243" i="25"/>
  <c r="BJ246" i="25"/>
  <c r="BR246" i="25"/>
  <c r="BF246" i="25"/>
  <c r="BN246" i="25"/>
  <c r="BL246" i="25"/>
  <c r="BL248" i="25"/>
  <c r="BN248" i="25"/>
  <c r="BF248" i="25"/>
  <c r="BL252" i="25"/>
  <c r="BF252" i="25"/>
  <c r="BN252" i="25"/>
  <c r="BP257" i="25"/>
  <c r="BH257" i="25"/>
  <c r="BN257" i="25"/>
  <c r="BF257" i="25"/>
  <c r="BL257" i="25"/>
  <c r="BR257" i="25"/>
  <c r="BJ257" i="25"/>
  <c r="BR266" i="25"/>
  <c r="BF266" i="25"/>
  <c r="BN266" i="25"/>
  <c r="BL266" i="25"/>
  <c r="BJ266" i="25"/>
  <c r="BN270" i="25"/>
  <c r="BL270" i="25"/>
  <c r="BJ270" i="25"/>
  <c r="BR270" i="25"/>
  <c r="BF270" i="25"/>
  <c r="BP273" i="25"/>
  <c r="BH273" i="25"/>
  <c r="BN273" i="25"/>
  <c r="BF273" i="25"/>
  <c r="BL273" i="25"/>
  <c r="BR273" i="25"/>
  <c r="BJ273" i="25"/>
  <c r="BJ278" i="25"/>
  <c r="BR278" i="25"/>
  <c r="BF278" i="25"/>
  <c r="BN278" i="25"/>
  <c r="BL278" i="25"/>
  <c r="BR282" i="25"/>
  <c r="BF282" i="25"/>
  <c r="BN282" i="25"/>
  <c r="BL282" i="25"/>
  <c r="BJ282" i="25"/>
  <c r="BN286" i="25"/>
  <c r="BL286" i="25"/>
  <c r="BJ286" i="25"/>
  <c r="BR286" i="25"/>
  <c r="BF286" i="25"/>
  <c r="BQ290" i="25"/>
  <c r="BP290" i="25"/>
  <c r="BH290" i="25"/>
  <c r="BN290" i="25"/>
  <c r="BF290" i="25"/>
  <c r="BL290" i="25"/>
  <c r="BR290" i="25"/>
  <c r="BJ290" i="25"/>
  <c r="BL302" i="25"/>
  <c r="BQ302" i="25"/>
  <c r="BM302" i="25"/>
  <c r="BI302" i="25"/>
  <c r="BH312" i="25"/>
  <c r="BP312" i="25"/>
  <c r="BP352" i="25"/>
  <c r="BH352" i="25"/>
  <c r="BC7" i="25"/>
  <c r="BT7" i="25" s="1"/>
  <c r="BC11" i="25"/>
  <c r="BC3" i="25"/>
  <c r="BT3" i="25" s="1"/>
  <c r="BC13" i="25"/>
  <c r="BT13" i="25" s="1"/>
  <c r="BC15" i="25"/>
  <c r="BT15" i="25" s="1"/>
  <c r="BC17" i="25"/>
  <c r="BT17" i="25" s="1"/>
  <c r="BC19" i="25"/>
  <c r="BT19" i="25" s="1"/>
  <c r="BC21" i="25"/>
  <c r="BT21" i="25" s="1"/>
  <c r="BC23" i="25"/>
  <c r="BT23" i="25" s="1"/>
  <c r="BC25" i="25"/>
  <c r="BT25" i="25" s="1"/>
  <c r="BC27" i="25"/>
  <c r="BT27" i="25" s="1"/>
  <c r="BC29" i="25"/>
  <c r="BT29" i="25" s="1"/>
  <c r="BC31" i="25"/>
  <c r="BT31" i="25" s="1"/>
  <c r="BC33" i="25"/>
  <c r="BT33" i="25" s="1"/>
  <c r="BC35" i="25"/>
  <c r="BT35" i="25" s="1"/>
  <c r="BC37" i="25"/>
  <c r="BT37" i="25" s="1"/>
  <c r="BC39" i="25"/>
  <c r="BT39" i="25" s="1"/>
  <c r="BC41" i="25"/>
  <c r="BT41" i="25" s="1"/>
  <c r="BC43" i="25"/>
  <c r="BT43" i="25" s="1"/>
  <c r="BR51" i="25"/>
  <c r="BT55" i="25"/>
  <c r="BF55" i="25" s="1"/>
  <c r="BF61" i="25"/>
  <c r="BH64" i="25"/>
  <c r="BR67" i="25"/>
  <c r="BT71" i="25"/>
  <c r="BF71" i="25" s="1"/>
  <c r="BF77" i="25"/>
  <c r="BH80" i="25"/>
  <c r="BR83" i="25"/>
  <c r="BT87" i="25"/>
  <c r="BF87" i="25" s="1"/>
  <c r="BF93" i="25"/>
  <c r="BH96" i="25"/>
  <c r="BR99" i="25"/>
  <c r="BH190" i="25"/>
  <c r="BQ202" i="25"/>
  <c r="BP202" i="25"/>
  <c r="BL202" i="25"/>
  <c r="BQ204" i="25"/>
  <c r="BL204" i="25"/>
  <c r="BH204" i="25"/>
  <c r="BL217" i="25"/>
  <c r="BR217" i="25"/>
  <c r="BJ217" i="25"/>
  <c r="BP217" i="25"/>
  <c r="BH217" i="25"/>
  <c r="BN217" i="25"/>
  <c r="BF217" i="25"/>
  <c r="BR223" i="25"/>
  <c r="BN223" i="25"/>
  <c r="BL223" i="25"/>
  <c r="BF223" i="25"/>
  <c r="BL228" i="25"/>
  <c r="BN228" i="25"/>
  <c r="BF228" i="25"/>
  <c r="BR235" i="25"/>
  <c r="BN235" i="25"/>
  <c r="BL235" i="25"/>
  <c r="BF235" i="25"/>
  <c r="BR237" i="25"/>
  <c r="BJ237" i="25"/>
  <c r="BP237" i="25"/>
  <c r="BH237" i="25"/>
  <c r="BN237" i="25"/>
  <c r="BF237" i="25"/>
  <c r="BL237" i="25"/>
  <c r="BL242" i="25"/>
  <c r="BJ242" i="25"/>
  <c r="BR242" i="25"/>
  <c r="BF242" i="25"/>
  <c r="BN242" i="25"/>
  <c r="BL249" i="25"/>
  <c r="BR249" i="25"/>
  <c r="BJ249" i="25"/>
  <c r="BP249" i="25"/>
  <c r="BH249" i="25"/>
  <c r="BN249" i="25"/>
  <c r="BF249" i="25"/>
  <c r="BR255" i="25"/>
  <c r="BN255" i="25"/>
  <c r="BL255" i="25"/>
  <c r="BF255" i="25"/>
  <c r="BL260" i="25"/>
  <c r="BN260" i="25"/>
  <c r="BF260" i="25"/>
  <c r="BR267" i="25"/>
  <c r="BN267" i="25"/>
  <c r="BL267" i="25"/>
  <c r="BF267" i="25"/>
  <c r="BR269" i="25"/>
  <c r="BJ269" i="25"/>
  <c r="BP269" i="25"/>
  <c r="BH269" i="25"/>
  <c r="BN269" i="25"/>
  <c r="BF269" i="25"/>
  <c r="BL269" i="25"/>
  <c r="BL274" i="25"/>
  <c r="BJ274" i="25"/>
  <c r="BR274" i="25"/>
  <c r="BF274" i="25"/>
  <c r="BN274" i="25"/>
  <c r="BL281" i="25"/>
  <c r="BR281" i="25"/>
  <c r="BJ281" i="25"/>
  <c r="BP281" i="25"/>
  <c r="BH281" i="25"/>
  <c r="BN281" i="25"/>
  <c r="BF281" i="25"/>
  <c r="BR285" i="25"/>
  <c r="BJ285" i="25"/>
  <c r="BP285" i="25"/>
  <c r="BH285" i="25"/>
  <c r="BN285" i="25"/>
  <c r="BF285" i="25"/>
  <c r="BL285" i="25"/>
  <c r="BP291" i="25"/>
  <c r="BH291" i="25"/>
  <c r="BP316" i="25"/>
  <c r="BH316" i="25"/>
  <c r="BP356" i="25"/>
  <c r="BH356" i="25"/>
  <c r="BC6" i="25"/>
  <c r="BC10" i="25"/>
  <c r="BC12" i="25"/>
  <c r="BN61" i="25"/>
  <c r="BN77" i="25"/>
  <c r="BN93" i="25"/>
  <c r="BL190" i="25"/>
  <c r="BQ198" i="25"/>
  <c r="BP198" i="25"/>
  <c r="BL198" i="25"/>
  <c r="BQ200" i="25"/>
  <c r="BL200" i="25"/>
  <c r="BH200" i="25"/>
  <c r="BH206" i="25"/>
  <c r="BP208" i="25"/>
  <c r="BR218" i="25"/>
  <c r="BF218" i="25"/>
  <c r="BN218" i="25"/>
  <c r="BL218" i="25"/>
  <c r="BJ218" i="25"/>
  <c r="BN222" i="25"/>
  <c r="BL222" i="25"/>
  <c r="BJ222" i="25"/>
  <c r="BR222" i="25"/>
  <c r="BF222" i="25"/>
  <c r="BR227" i="25"/>
  <c r="BL227" i="25"/>
  <c r="BF227" i="25"/>
  <c r="BN227" i="25"/>
  <c r="BJ230" i="25"/>
  <c r="BR230" i="25"/>
  <c r="BF230" i="25"/>
  <c r="BN230" i="25"/>
  <c r="BL230" i="25"/>
  <c r="BL232" i="25"/>
  <c r="BN232" i="25"/>
  <c r="BF232" i="25"/>
  <c r="BL236" i="25"/>
  <c r="BF236" i="25"/>
  <c r="BN236" i="25"/>
  <c r="BP241" i="25"/>
  <c r="BH241" i="25"/>
  <c r="BN241" i="25"/>
  <c r="BF241" i="25"/>
  <c r="BL241" i="25"/>
  <c r="BR241" i="25"/>
  <c r="BJ241" i="25"/>
  <c r="BR250" i="25"/>
  <c r="BF250" i="25"/>
  <c r="BN250" i="25"/>
  <c r="BL250" i="25"/>
  <c r="BJ250" i="25"/>
  <c r="BN254" i="25"/>
  <c r="BL254" i="25"/>
  <c r="BJ254" i="25"/>
  <c r="BR254" i="25"/>
  <c r="BF254" i="25"/>
  <c r="BR259" i="25"/>
  <c r="BL259" i="25"/>
  <c r="BF259" i="25"/>
  <c r="BN259" i="25"/>
  <c r="BJ262" i="25"/>
  <c r="BR262" i="25"/>
  <c r="BF262" i="25"/>
  <c r="BN262" i="25"/>
  <c r="BL262" i="25"/>
  <c r="BL264" i="25"/>
  <c r="BN264" i="25"/>
  <c r="BF264" i="25"/>
  <c r="BL268" i="25"/>
  <c r="BF268" i="25"/>
  <c r="BN268" i="25"/>
  <c r="BR275" i="25"/>
  <c r="BL275" i="25"/>
  <c r="BF275" i="25"/>
  <c r="BN275" i="25"/>
  <c r="BL284" i="25"/>
  <c r="BF284" i="25"/>
  <c r="BN284" i="25"/>
  <c r="BQ288" i="25"/>
  <c r="BL288" i="25"/>
  <c r="BR288" i="25"/>
  <c r="BJ288" i="25"/>
  <c r="BP288" i="25"/>
  <c r="BH288" i="25"/>
  <c r="BN288" i="25"/>
  <c r="BF288" i="25"/>
  <c r="BP296" i="25"/>
  <c r="BH296" i="25"/>
  <c r="BM296" i="25"/>
  <c r="BL296" i="25"/>
  <c r="BQ296" i="25"/>
  <c r="BI296" i="25"/>
  <c r="BH213" i="25"/>
  <c r="BP213" i="25"/>
  <c r="BL215" i="25"/>
  <c r="BF224" i="25"/>
  <c r="BH229" i="25"/>
  <c r="BP229" i="25"/>
  <c r="BL231" i="25"/>
  <c r="BF240" i="25"/>
  <c r="BH245" i="25"/>
  <c r="BP245" i="25"/>
  <c r="BL247" i="25"/>
  <c r="BF256" i="25"/>
  <c r="BH261" i="25"/>
  <c r="BP261" i="25"/>
  <c r="BL263" i="25"/>
  <c r="BF272" i="25"/>
  <c r="BH277" i="25"/>
  <c r="BP277" i="25"/>
  <c r="BL279" i="25"/>
  <c r="BL289" i="25"/>
  <c r="BN293" i="25"/>
  <c r="BM300" i="25"/>
  <c r="BL304" i="25"/>
  <c r="BJ317" i="25"/>
  <c r="BH324" i="25"/>
  <c r="BT325" i="25"/>
  <c r="BH332" i="25"/>
  <c r="BT333" i="25"/>
  <c r="BH340" i="25"/>
  <c r="BT341" i="25"/>
  <c r="BH348" i="25"/>
  <c r="BT349" i="25"/>
  <c r="BF353" i="25"/>
  <c r="BR384" i="25"/>
  <c r="BP384" i="25"/>
  <c r="BL384" i="25"/>
  <c r="BH384" i="25"/>
  <c r="BR392" i="25"/>
  <c r="BP392" i="25"/>
  <c r="BL392" i="25"/>
  <c r="BH392" i="25"/>
  <c r="BR400" i="25"/>
  <c r="BP400" i="25"/>
  <c r="BL400" i="25"/>
  <c r="BH400" i="25"/>
  <c r="BR408" i="25"/>
  <c r="BP408" i="25"/>
  <c r="BL408" i="25"/>
  <c r="BH408" i="25"/>
  <c r="BR416" i="25"/>
  <c r="BP416" i="25"/>
  <c r="BL416" i="25"/>
  <c r="BH416" i="25"/>
  <c r="BR424" i="25"/>
  <c r="BP424" i="25"/>
  <c r="BL424" i="25"/>
  <c r="BH424" i="25"/>
  <c r="BR432" i="25"/>
  <c r="BP432" i="25"/>
  <c r="BL432" i="25"/>
  <c r="BH432" i="25"/>
  <c r="BR450" i="25"/>
  <c r="BP450" i="25"/>
  <c r="BL450" i="25"/>
  <c r="BH450" i="25"/>
  <c r="BJ213" i="25"/>
  <c r="BR213" i="25"/>
  <c r="BN215" i="25"/>
  <c r="BN224" i="25"/>
  <c r="BJ229" i="25"/>
  <c r="BR229" i="25"/>
  <c r="BN231" i="25"/>
  <c r="BN240" i="25"/>
  <c r="BJ245" i="25"/>
  <c r="BR245" i="25"/>
  <c r="BN247" i="25"/>
  <c r="BN256" i="25"/>
  <c r="BJ261" i="25"/>
  <c r="BR261" i="25"/>
  <c r="BN263" i="25"/>
  <c r="BN272" i="25"/>
  <c r="BJ277" i="25"/>
  <c r="BR277" i="25"/>
  <c r="BN279" i="25"/>
  <c r="BJ297" i="25"/>
  <c r="BP300" i="25"/>
  <c r="BJ307" i="25"/>
  <c r="BF313" i="25"/>
  <c r="BJ319" i="25"/>
  <c r="BJ327" i="25"/>
  <c r="BJ335" i="25"/>
  <c r="BJ343" i="25"/>
  <c r="BJ351" i="25"/>
  <c r="BJ353" i="25"/>
  <c r="BT358" i="25"/>
  <c r="BH358" i="25" s="1"/>
  <c r="BT359" i="25"/>
  <c r="BR360" i="25"/>
  <c r="BH360" i="25"/>
  <c r="BR378" i="25"/>
  <c r="BL378" i="25"/>
  <c r="BP378" i="25"/>
  <c r="BR380" i="25"/>
  <c r="BL380" i="25"/>
  <c r="BH380" i="25"/>
  <c r="BP503" i="25"/>
  <c r="BH503" i="25"/>
  <c r="BT193" i="25"/>
  <c r="BT197" i="25"/>
  <c r="BT201" i="25"/>
  <c r="BT205" i="25"/>
  <c r="BT209" i="25"/>
  <c r="BF280" i="25"/>
  <c r="BM294" i="25"/>
  <c r="BH304" i="25"/>
  <c r="BT305" i="25"/>
  <c r="BT309" i="25"/>
  <c r="BJ313" i="25"/>
  <c r="BT321" i="25"/>
  <c r="BT329" i="25"/>
  <c r="BT337" i="25"/>
  <c r="BT345" i="25"/>
  <c r="BR362" i="25"/>
  <c r="BP362" i="25"/>
  <c r="BR364" i="25"/>
  <c r="BL364" i="25"/>
  <c r="BH364" i="25"/>
  <c r="BR366" i="25"/>
  <c r="BP366" i="25"/>
  <c r="BR368" i="25"/>
  <c r="BL368" i="25"/>
  <c r="BH368" i="25"/>
  <c r="BR370" i="25"/>
  <c r="BP370" i="25"/>
  <c r="BR372" i="25"/>
  <c r="BL372" i="25"/>
  <c r="BH372" i="25"/>
  <c r="BR374" i="25"/>
  <c r="BP374" i="25"/>
  <c r="BT376" i="25"/>
  <c r="BR388" i="25"/>
  <c r="BP388" i="25"/>
  <c r="BL388" i="25"/>
  <c r="BH388" i="25"/>
  <c r="BR396" i="25"/>
  <c r="BP396" i="25"/>
  <c r="BL396" i="25"/>
  <c r="BH396" i="25"/>
  <c r="BR404" i="25"/>
  <c r="BP404" i="25"/>
  <c r="BL404" i="25"/>
  <c r="BH404" i="25"/>
  <c r="BR412" i="25"/>
  <c r="BP412" i="25"/>
  <c r="BL412" i="25"/>
  <c r="BH412" i="25"/>
  <c r="BR420" i="25"/>
  <c r="BP420" i="25"/>
  <c r="BL420" i="25"/>
  <c r="BH420" i="25"/>
  <c r="BR428" i="25"/>
  <c r="BP428" i="25"/>
  <c r="BL428" i="25"/>
  <c r="BH428" i="25"/>
  <c r="BR436" i="25"/>
  <c r="BP436" i="25"/>
  <c r="BL436" i="25"/>
  <c r="BH436" i="25"/>
  <c r="BR454" i="25"/>
  <c r="BP454" i="25"/>
  <c r="BL454" i="25"/>
  <c r="BH454" i="25"/>
  <c r="BH362" i="25"/>
  <c r="BH366" i="25"/>
  <c r="BH370" i="25"/>
  <c r="BH374" i="25"/>
  <c r="BH378" i="25"/>
  <c r="BP380" i="25"/>
  <c r="BR446" i="25"/>
  <c r="BP446" i="25"/>
  <c r="BL446" i="25"/>
  <c r="BH446" i="25"/>
  <c r="BP382" i="25"/>
  <c r="BP386" i="25"/>
  <c r="BP390" i="25"/>
  <c r="BP394" i="25"/>
  <c r="BP398" i="25"/>
  <c r="BP402" i="25"/>
  <c r="BP406" i="25"/>
  <c r="BP410" i="25"/>
  <c r="BP414" i="25"/>
  <c r="BP418" i="25"/>
  <c r="BP422" i="25"/>
  <c r="BP426" i="25"/>
  <c r="BP430" i="25"/>
  <c r="BP434" i="25"/>
  <c r="BL444" i="25"/>
  <c r="BT447" i="25"/>
  <c r="BT449" i="25"/>
  <c r="BR452" i="25"/>
  <c r="BH452" i="25"/>
  <c r="BR456" i="25"/>
  <c r="BH456" i="25"/>
  <c r="BR458" i="25"/>
  <c r="BP458" i="25"/>
  <c r="BL458" i="25"/>
  <c r="BT460" i="25"/>
  <c r="BR468" i="25"/>
  <c r="BF468" i="25"/>
  <c r="BN468" i="25"/>
  <c r="BL473" i="25"/>
  <c r="BR476" i="25"/>
  <c r="BF476" i="25"/>
  <c r="BN476" i="25"/>
  <c r="BL485" i="25"/>
  <c r="BH485" i="25"/>
  <c r="BT511" i="25"/>
  <c r="BP515" i="25"/>
  <c r="BL515" i="25"/>
  <c r="BT521" i="25"/>
  <c r="BH521" i="25" s="1"/>
  <c r="BT523" i="25"/>
  <c r="BF526" i="25"/>
  <c r="BR526" i="25"/>
  <c r="BP527" i="25"/>
  <c r="BH527" i="25"/>
  <c r="BL533" i="25"/>
  <c r="BP533" i="25"/>
  <c r="BH533" i="25"/>
  <c r="BT541" i="25"/>
  <c r="BO614" i="25"/>
  <c r="BN614" i="25"/>
  <c r="BQ614" i="25"/>
  <c r="BJ614" i="25"/>
  <c r="BP614" i="25"/>
  <c r="BI614" i="25"/>
  <c r="BM614" i="25"/>
  <c r="BH614" i="25"/>
  <c r="BR614" i="25"/>
  <c r="BL614" i="25"/>
  <c r="BF614" i="25"/>
  <c r="BO616" i="25"/>
  <c r="BQ616" i="25"/>
  <c r="BL616" i="25"/>
  <c r="BF616" i="25"/>
  <c r="BN616" i="25"/>
  <c r="BH616" i="25"/>
  <c r="BM616" i="25"/>
  <c r="BR616" i="25"/>
  <c r="BJ616" i="25"/>
  <c r="BP616" i="25"/>
  <c r="BI616" i="25"/>
  <c r="BT365" i="25"/>
  <c r="BT369" i="25"/>
  <c r="BT373" i="25"/>
  <c r="BT377" i="25"/>
  <c r="BT381" i="25"/>
  <c r="BT385" i="25"/>
  <c r="BT389" i="25"/>
  <c r="BT393" i="25"/>
  <c r="BT397" i="25"/>
  <c r="BT401" i="25"/>
  <c r="BT405" i="25"/>
  <c r="BT409" i="25"/>
  <c r="BT413" i="25"/>
  <c r="BT417" i="25"/>
  <c r="BT421" i="25"/>
  <c r="BT425" i="25"/>
  <c r="BT429" i="25"/>
  <c r="BT433" i="25"/>
  <c r="BT437" i="25"/>
  <c r="BR438" i="25"/>
  <c r="BP438" i="25"/>
  <c r="BR440" i="25"/>
  <c r="BH440" i="25"/>
  <c r="BT451" i="25"/>
  <c r="BN466" i="25"/>
  <c r="BQ466" i="25"/>
  <c r="BF466" i="25"/>
  <c r="BO466" i="25"/>
  <c r="BK466" i="25"/>
  <c r="BL499" i="25"/>
  <c r="BH499" i="25"/>
  <c r="BT506" i="25"/>
  <c r="BT509" i="25"/>
  <c r="BL517" i="25"/>
  <c r="BH517" i="25"/>
  <c r="BP535" i="25"/>
  <c r="BH535" i="25"/>
  <c r="BH539" i="25"/>
  <c r="BP539" i="25"/>
  <c r="BR551" i="25"/>
  <c r="BL551" i="25"/>
  <c r="BH551" i="25"/>
  <c r="BP551" i="25"/>
  <c r="BR559" i="25"/>
  <c r="BL559" i="25"/>
  <c r="BH559" i="25"/>
  <c r="BP559" i="25"/>
  <c r="BR567" i="25"/>
  <c r="BL567" i="25"/>
  <c r="BH567" i="25"/>
  <c r="BP567" i="25"/>
  <c r="BR575" i="25"/>
  <c r="BL575" i="25"/>
  <c r="BH575" i="25"/>
  <c r="BP575" i="25"/>
  <c r="BR577" i="25"/>
  <c r="BP577" i="25"/>
  <c r="BL577" i="25"/>
  <c r="BH577" i="25"/>
  <c r="BR583" i="25"/>
  <c r="BL583" i="25"/>
  <c r="BH583" i="25"/>
  <c r="BP583" i="25"/>
  <c r="BR585" i="25"/>
  <c r="BP585" i="25"/>
  <c r="BL585" i="25"/>
  <c r="BH585" i="25"/>
  <c r="BR591" i="25"/>
  <c r="BL591" i="25"/>
  <c r="BH591" i="25"/>
  <c r="BP591" i="25"/>
  <c r="BR593" i="25"/>
  <c r="BP593" i="25"/>
  <c r="BL593" i="25"/>
  <c r="BH593" i="25"/>
  <c r="BR599" i="25"/>
  <c r="BL599" i="25"/>
  <c r="BH599" i="25"/>
  <c r="BP599" i="25"/>
  <c r="BR601" i="25"/>
  <c r="BP601" i="25"/>
  <c r="BL601" i="25"/>
  <c r="BH601" i="25"/>
  <c r="BO610" i="25"/>
  <c r="BP610" i="25"/>
  <c r="BJ610" i="25"/>
  <c r="BN610" i="25"/>
  <c r="BI610" i="25"/>
  <c r="BR610" i="25"/>
  <c r="BM610" i="25"/>
  <c r="BH610" i="25"/>
  <c r="BQ610" i="25"/>
  <c r="BL610" i="25"/>
  <c r="BF610" i="25"/>
  <c r="BR611" i="25"/>
  <c r="BL611" i="25"/>
  <c r="BH611" i="25"/>
  <c r="BP611" i="25"/>
  <c r="BR617" i="25"/>
  <c r="BP617" i="25"/>
  <c r="BL617" i="25"/>
  <c r="BH617" i="25"/>
  <c r="BR442" i="25"/>
  <c r="BP442" i="25"/>
  <c r="BR444" i="25"/>
  <c r="BH444" i="25"/>
  <c r="BN464" i="25"/>
  <c r="BQ464" i="25"/>
  <c r="BF464" i="25"/>
  <c r="BO464" i="25"/>
  <c r="BK464" i="25"/>
  <c r="BN496" i="25"/>
  <c r="BF496" i="25"/>
  <c r="BL531" i="25"/>
  <c r="BH531" i="25"/>
  <c r="BR538" i="25"/>
  <c r="BF538" i="25"/>
  <c r="BO612" i="25"/>
  <c r="BR612" i="25"/>
  <c r="BM612" i="25"/>
  <c r="BH612" i="25"/>
  <c r="BQ612" i="25"/>
  <c r="BL612" i="25"/>
  <c r="BF612" i="25"/>
  <c r="BP612" i="25"/>
  <c r="BJ612" i="25"/>
  <c r="BN612" i="25"/>
  <c r="BI612" i="25"/>
  <c r="BO620" i="25"/>
  <c r="BN620" i="25"/>
  <c r="BI620" i="25"/>
  <c r="BQ620" i="25"/>
  <c r="BL620" i="25"/>
  <c r="BF620" i="25"/>
  <c r="BR620" i="25"/>
  <c r="BH620" i="25"/>
  <c r="BP620" i="25"/>
  <c r="BM620" i="25"/>
  <c r="BJ620" i="25"/>
  <c r="BO624" i="25"/>
  <c r="BN624" i="25"/>
  <c r="BI624" i="25"/>
  <c r="BQ624" i="25"/>
  <c r="BL624" i="25"/>
  <c r="BF624" i="25"/>
  <c r="BR624" i="25"/>
  <c r="BH624" i="25"/>
  <c r="BP624" i="25"/>
  <c r="BM624" i="25"/>
  <c r="BJ624" i="25"/>
  <c r="BL382" i="25"/>
  <c r="BL386" i="25"/>
  <c r="BL390" i="25"/>
  <c r="BL394" i="25"/>
  <c r="BL398" i="25"/>
  <c r="BL402" i="25"/>
  <c r="BL406" i="25"/>
  <c r="BL410" i="25"/>
  <c r="BL414" i="25"/>
  <c r="BL418" i="25"/>
  <c r="BL422" i="25"/>
  <c r="BL426" i="25"/>
  <c r="BL430" i="25"/>
  <c r="BL434" i="25"/>
  <c r="BH442" i="25"/>
  <c r="BR448" i="25"/>
  <c r="BH448" i="25"/>
  <c r="BT462" i="25"/>
  <c r="BP479" i="25"/>
  <c r="BH479" i="25"/>
  <c r="BP483" i="25"/>
  <c r="BL483" i="25"/>
  <c r="BP491" i="25"/>
  <c r="BL491" i="25"/>
  <c r="BH491" i="25"/>
  <c r="BF494" i="25"/>
  <c r="BR494" i="25"/>
  <c r="BP495" i="25"/>
  <c r="BH495" i="25"/>
  <c r="BL501" i="25"/>
  <c r="BP501" i="25"/>
  <c r="BH501" i="25"/>
  <c r="BN528" i="25"/>
  <c r="BF528" i="25"/>
  <c r="BP543" i="25"/>
  <c r="BH543" i="25"/>
  <c r="BR545" i="25"/>
  <c r="BP545" i="25"/>
  <c r="BL545" i="25"/>
  <c r="BH545" i="25"/>
  <c r="BR549" i="25"/>
  <c r="BH549" i="25"/>
  <c r="BP549" i="25"/>
  <c r="BL549" i="25"/>
  <c r="BR553" i="25"/>
  <c r="BP553" i="25"/>
  <c r="BL553" i="25"/>
  <c r="BH553" i="25"/>
  <c r="BR557" i="25"/>
  <c r="BH557" i="25"/>
  <c r="BP557" i="25"/>
  <c r="BL557" i="25"/>
  <c r="BR561" i="25"/>
  <c r="BP561" i="25"/>
  <c r="BL561" i="25"/>
  <c r="BH561" i="25"/>
  <c r="BR565" i="25"/>
  <c r="BH565" i="25"/>
  <c r="BP565" i="25"/>
  <c r="BL565" i="25"/>
  <c r="BR569" i="25"/>
  <c r="BP569" i="25"/>
  <c r="BL569" i="25"/>
  <c r="BH569" i="25"/>
  <c r="BR573" i="25"/>
  <c r="BH573" i="25"/>
  <c r="BP573" i="25"/>
  <c r="BL573" i="25"/>
  <c r="BR581" i="25"/>
  <c r="BH581" i="25"/>
  <c r="BP581" i="25"/>
  <c r="BL581" i="25"/>
  <c r="BR589" i="25"/>
  <c r="BH589" i="25"/>
  <c r="BP589" i="25"/>
  <c r="BL589" i="25"/>
  <c r="BR597" i="25"/>
  <c r="BH597" i="25"/>
  <c r="BP597" i="25"/>
  <c r="BL597" i="25"/>
  <c r="BR605" i="25"/>
  <c r="BH605" i="25"/>
  <c r="BP605" i="25"/>
  <c r="BL605" i="25"/>
  <c r="BR607" i="25"/>
  <c r="BP607" i="25"/>
  <c r="BL607" i="25"/>
  <c r="BH607" i="25"/>
  <c r="BR619" i="25"/>
  <c r="BP619" i="25"/>
  <c r="BH619" i="25"/>
  <c r="BR623" i="25"/>
  <c r="BP623" i="25"/>
  <c r="BH623" i="25"/>
  <c r="BO630" i="25"/>
  <c r="BQ630" i="25"/>
  <c r="BL630" i="25"/>
  <c r="BF630" i="25"/>
  <c r="BP630" i="25"/>
  <c r="BJ630" i="25"/>
  <c r="BN630" i="25"/>
  <c r="BI630" i="25"/>
  <c r="BM630" i="25"/>
  <c r="BO632" i="25"/>
  <c r="BN632" i="25"/>
  <c r="BI632" i="25"/>
  <c r="BR632" i="25"/>
  <c r="BM632" i="25"/>
  <c r="BH632" i="25"/>
  <c r="BQ632" i="25"/>
  <c r="BL632" i="25"/>
  <c r="BF632" i="25"/>
  <c r="BR633" i="25"/>
  <c r="BH633" i="25"/>
  <c r="BP633" i="25"/>
  <c r="BR635" i="25"/>
  <c r="BP635" i="25"/>
  <c r="BL635" i="25"/>
  <c r="BH635" i="25"/>
  <c r="BL642" i="25"/>
  <c r="BM642" i="25"/>
  <c r="BG643" i="25"/>
  <c r="BF643" i="25"/>
  <c r="BO643" i="25"/>
  <c r="BP644" i="25"/>
  <c r="BL644" i="25"/>
  <c r="BH644" i="25"/>
  <c r="BJ653" i="25"/>
  <c r="BR653" i="25"/>
  <c r="BF653" i="25"/>
  <c r="BR668" i="25"/>
  <c r="BP668" i="25"/>
  <c r="BL668" i="25"/>
  <c r="BH668" i="25"/>
  <c r="BR670" i="25"/>
  <c r="BH670" i="25"/>
  <c r="BP670" i="25"/>
  <c r="BR684" i="25"/>
  <c r="BP684" i="25"/>
  <c r="BL684" i="25"/>
  <c r="BH684" i="25"/>
  <c r="BR686" i="25"/>
  <c r="BH686" i="25"/>
  <c r="BP686" i="25"/>
  <c r="BR700" i="25"/>
  <c r="BP700" i="25"/>
  <c r="BL700" i="25"/>
  <c r="BH700" i="25"/>
  <c r="BR702" i="25"/>
  <c r="BH702" i="25"/>
  <c r="BP702" i="25"/>
  <c r="BK715" i="25"/>
  <c r="BG715" i="25"/>
  <c r="BO715" i="25"/>
  <c r="BL733" i="25"/>
  <c r="BP733" i="25"/>
  <c r="BF734" i="25"/>
  <c r="BR734" i="25"/>
  <c r="BN736" i="25"/>
  <c r="BF736" i="25"/>
  <c r="BQ751" i="25"/>
  <c r="BP751" i="25"/>
  <c r="BL751" i="25"/>
  <c r="BH751" i="25"/>
  <c r="BQ771" i="25"/>
  <c r="BL771" i="25"/>
  <c r="BH771" i="25"/>
  <c r="BP771" i="25"/>
  <c r="BQ781" i="25"/>
  <c r="BP781" i="25"/>
  <c r="BL781" i="25"/>
  <c r="BH781" i="25"/>
  <c r="BQ789" i="25"/>
  <c r="BP789" i="25"/>
  <c r="BL789" i="25"/>
  <c r="BH789" i="25"/>
  <c r="BM797" i="25"/>
  <c r="BF797" i="25"/>
  <c r="BN797" i="25"/>
  <c r="BL882" i="25"/>
  <c r="BM882" i="25"/>
  <c r="BP882" i="25"/>
  <c r="BH882" i="25"/>
  <c r="BK984" i="25"/>
  <c r="BG984" i="25"/>
  <c r="BO984" i="25"/>
  <c r="BL984" i="25"/>
  <c r="BM1004" i="25"/>
  <c r="BL1004" i="25"/>
  <c r="BT455" i="25"/>
  <c r="BT459" i="25"/>
  <c r="BT461" i="25"/>
  <c r="BT463" i="25"/>
  <c r="BT465" i="25"/>
  <c r="BT467" i="25"/>
  <c r="BT475" i="25"/>
  <c r="BT484" i="25"/>
  <c r="BF484" i="25" s="1"/>
  <c r="BP493" i="25"/>
  <c r="BT502" i="25"/>
  <c r="BR504" i="25"/>
  <c r="BT516" i="25"/>
  <c r="BF516" i="25" s="1"/>
  <c r="BP525" i="25"/>
  <c r="BN534" i="25"/>
  <c r="BR536" i="25"/>
  <c r="BL547" i="25"/>
  <c r="BT548" i="25"/>
  <c r="BL555" i="25"/>
  <c r="BT556" i="25"/>
  <c r="BL563" i="25"/>
  <c r="BT564" i="25"/>
  <c r="BL571" i="25"/>
  <c r="BT572" i="25"/>
  <c r="BL579" i="25"/>
  <c r="BT580" i="25"/>
  <c r="BL587" i="25"/>
  <c r="BT588" i="25"/>
  <c r="BL595" i="25"/>
  <c r="BT596" i="25"/>
  <c r="BL603" i="25"/>
  <c r="BT604" i="25"/>
  <c r="BL609" i="25"/>
  <c r="BL613" i="25"/>
  <c r="BR621" i="25"/>
  <c r="BH621" i="25"/>
  <c r="BP621" i="25"/>
  <c r="BR625" i="25"/>
  <c r="BH625" i="25"/>
  <c r="BP625" i="25"/>
  <c r="BR630" i="25"/>
  <c r="BJ632" i="25"/>
  <c r="BO634" i="25"/>
  <c r="BQ634" i="25"/>
  <c r="BL634" i="25"/>
  <c r="BF634" i="25"/>
  <c r="BP634" i="25"/>
  <c r="BJ634" i="25"/>
  <c r="BN634" i="25"/>
  <c r="BI634" i="25"/>
  <c r="BM634" i="25"/>
  <c r="BO636" i="25"/>
  <c r="BN636" i="25"/>
  <c r="BI636" i="25"/>
  <c r="BR636" i="25"/>
  <c r="BM636" i="25"/>
  <c r="BH636" i="25"/>
  <c r="BQ636" i="25"/>
  <c r="BL636" i="25"/>
  <c r="BF636" i="25"/>
  <c r="BR672" i="25"/>
  <c r="BP672" i="25"/>
  <c r="BL672" i="25"/>
  <c r="BH672" i="25"/>
  <c r="BR674" i="25"/>
  <c r="BH674" i="25"/>
  <c r="BP674" i="25"/>
  <c r="BR688" i="25"/>
  <c r="BP688" i="25"/>
  <c r="BL688" i="25"/>
  <c r="BH688" i="25"/>
  <c r="BR690" i="25"/>
  <c r="BH690" i="25"/>
  <c r="BP690" i="25"/>
  <c r="BR704" i="25"/>
  <c r="BP704" i="25"/>
  <c r="BL704" i="25"/>
  <c r="BH704" i="25"/>
  <c r="BR706" i="25"/>
  <c r="BH706" i="25"/>
  <c r="BP706" i="25"/>
  <c r="BP735" i="25"/>
  <c r="BH735" i="25"/>
  <c r="BQ753" i="25"/>
  <c r="BP753" i="25"/>
  <c r="BL753" i="25"/>
  <c r="BQ755" i="25"/>
  <c r="BH755" i="25"/>
  <c r="BP755" i="25"/>
  <c r="BQ757" i="25"/>
  <c r="BL757" i="25"/>
  <c r="BH757" i="25"/>
  <c r="BT472" i="25"/>
  <c r="BN472" i="25" s="1"/>
  <c r="BT478" i="25"/>
  <c r="BT480" i="25"/>
  <c r="BF486" i="25"/>
  <c r="BT492" i="25"/>
  <c r="BF492" i="25" s="1"/>
  <c r="BF498" i="25"/>
  <c r="BT510" i="25"/>
  <c r="BT512" i="25"/>
  <c r="BF518" i="25"/>
  <c r="BT524" i="25"/>
  <c r="BF524" i="25" s="1"/>
  <c r="BF530" i="25"/>
  <c r="BT542" i="25"/>
  <c r="BT546" i="25"/>
  <c r="BP547" i="25"/>
  <c r="BT554" i="25"/>
  <c r="BP555" i="25"/>
  <c r="BT562" i="25"/>
  <c r="BP563" i="25"/>
  <c r="BT570" i="25"/>
  <c r="BP571" i="25"/>
  <c r="BT578" i="25"/>
  <c r="BP579" i="25"/>
  <c r="BT586" i="25"/>
  <c r="BP587" i="25"/>
  <c r="BT594" i="25"/>
  <c r="BP595" i="25"/>
  <c r="BT602" i="25"/>
  <c r="BP603" i="25"/>
  <c r="BT608" i="25"/>
  <c r="BP609" i="25"/>
  <c r="BP613" i="25"/>
  <c r="BL619" i="25"/>
  <c r="BL623" i="25"/>
  <c r="BO626" i="25"/>
  <c r="BQ626" i="25"/>
  <c r="BL626" i="25"/>
  <c r="BF626" i="25"/>
  <c r="BP626" i="25"/>
  <c r="BN626" i="25"/>
  <c r="BI626" i="25"/>
  <c r="BJ626" i="25"/>
  <c r="BT627" i="25"/>
  <c r="BP632" i="25"/>
  <c r="BR634" i="25"/>
  <c r="BJ636" i="25"/>
  <c r="BN643" i="25"/>
  <c r="BL646" i="25"/>
  <c r="BH646" i="25"/>
  <c r="BL648" i="25"/>
  <c r="BH648" i="25"/>
  <c r="BT650" i="25"/>
  <c r="BL670" i="25"/>
  <c r="BR676" i="25"/>
  <c r="BP676" i="25"/>
  <c r="BL676" i="25"/>
  <c r="BH676" i="25"/>
  <c r="BR678" i="25"/>
  <c r="BH678" i="25"/>
  <c r="BP678" i="25"/>
  <c r="BL686" i="25"/>
  <c r="BR692" i="25"/>
  <c r="BP692" i="25"/>
  <c r="BL692" i="25"/>
  <c r="BH692" i="25"/>
  <c r="BR694" i="25"/>
  <c r="BH694" i="25"/>
  <c r="BP694" i="25"/>
  <c r="BL702" i="25"/>
  <c r="BR708" i="25"/>
  <c r="BP708" i="25"/>
  <c r="BL708" i="25"/>
  <c r="BH708" i="25"/>
  <c r="BR710" i="25"/>
  <c r="BH710" i="25"/>
  <c r="BP710" i="25"/>
  <c r="BL715" i="25"/>
  <c r="BK723" i="25"/>
  <c r="BG723" i="25"/>
  <c r="BO723" i="25"/>
  <c r="BH733" i="25"/>
  <c r="BP739" i="25"/>
  <c r="BL739" i="25"/>
  <c r="BH739" i="25"/>
  <c r="BQ743" i="25"/>
  <c r="BP743" i="25"/>
  <c r="BL743" i="25"/>
  <c r="BH743" i="25"/>
  <c r="BQ769" i="25"/>
  <c r="BH769" i="25"/>
  <c r="BP769" i="25"/>
  <c r="BL769" i="25"/>
  <c r="BQ773" i="25"/>
  <c r="BP773" i="25"/>
  <c r="BL773" i="25"/>
  <c r="BH773" i="25"/>
  <c r="BT474" i="25"/>
  <c r="BT488" i="25"/>
  <c r="BT520" i="25"/>
  <c r="BR615" i="25"/>
  <c r="BH615" i="25"/>
  <c r="BO618" i="25"/>
  <c r="BQ618" i="25"/>
  <c r="BL618" i="25"/>
  <c r="BF618" i="25"/>
  <c r="BN618" i="25"/>
  <c r="BI618" i="25"/>
  <c r="BO622" i="25"/>
  <c r="BQ622" i="25"/>
  <c r="BL622" i="25"/>
  <c r="BF622" i="25"/>
  <c r="BN622" i="25"/>
  <c r="BI622" i="25"/>
  <c r="BO628" i="25"/>
  <c r="BN628" i="25"/>
  <c r="BI628" i="25"/>
  <c r="BR628" i="25"/>
  <c r="BM628" i="25"/>
  <c r="BH628" i="25"/>
  <c r="BQ628" i="25"/>
  <c r="BL628" i="25"/>
  <c r="BF628" i="25"/>
  <c r="BR629" i="25"/>
  <c r="BH629" i="25"/>
  <c r="BP629" i="25"/>
  <c r="BH630" i="25"/>
  <c r="BT631" i="25"/>
  <c r="BL633" i="25"/>
  <c r="BP636" i="25"/>
  <c r="BL638" i="25"/>
  <c r="BM638" i="25"/>
  <c r="BI638" i="25"/>
  <c r="BQ638" i="25"/>
  <c r="BH638" i="25"/>
  <c r="BH652" i="25"/>
  <c r="BP652" i="25"/>
  <c r="BP656" i="25"/>
  <c r="BL656" i="25"/>
  <c r="BP660" i="25"/>
  <c r="BL660" i="25"/>
  <c r="BP664" i="25"/>
  <c r="BL664" i="25"/>
  <c r="BR666" i="25"/>
  <c r="BH666" i="25"/>
  <c r="BP666" i="25"/>
  <c r="BL674" i="25"/>
  <c r="BR680" i="25"/>
  <c r="BP680" i="25"/>
  <c r="BL680" i="25"/>
  <c r="BH680" i="25"/>
  <c r="BR682" i="25"/>
  <c r="BH682" i="25"/>
  <c r="BP682" i="25"/>
  <c r="BL690" i="25"/>
  <c r="BR696" i="25"/>
  <c r="BP696" i="25"/>
  <c r="BL696" i="25"/>
  <c r="BH696" i="25"/>
  <c r="BR698" i="25"/>
  <c r="BH698" i="25"/>
  <c r="BP698" i="25"/>
  <c r="BL706" i="25"/>
  <c r="BR712" i="25"/>
  <c r="BP712" i="25"/>
  <c r="BL712" i="25"/>
  <c r="BH712" i="25"/>
  <c r="BP731" i="25"/>
  <c r="BL731" i="25"/>
  <c r="BH731" i="25"/>
  <c r="BN734" i="25"/>
  <c r="BR736" i="25"/>
  <c r="BL741" i="25"/>
  <c r="BP741" i="25"/>
  <c r="BF742" i="25"/>
  <c r="BR742" i="25"/>
  <c r="BQ745" i="25"/>
  <c r="BP745" i="25"/>
  <c r="BL745" i="25"/>
  <c r="BQ747" i="25"/>
  <c r="BH747" i="25"/>
  <c r="BP747" i="25"/>
  <c r="BQ749" i="25"/>
  <c r="BL749" i="25"/>
  <c r="BH749" i="25"/>
  <c r="BQ759" i="25"/>
  <c r="BP759" i="25"/>
  <c r="BL759" i="25"/>
  <c r="BH759" i="25"/>
  <c r="BQ765" i="25"/>
  <c r="BP765" i="25"/>
  <c r="BL765" i="25"/>
  <c r="BH765" i="25"/>
  <c r="BQ886" i="25"/>
  <c r="BI886" i="25"/>
  <c r="BP886" i="25"/>
  <c r="BM886" i="25"/>
  <c r="BL886" i="25"/>
  <c r="BH886" i="25"/>
  <c r="BR645" i="25"/>
  <c r="BT647" i="25"/>
  <c r="BJ647" i="25" s="1"/>
  <c r="BF649" i="25"/>
  <c r="BT657" i="25"/>
  <c r="BT661" i="25"/>
  <c r="BT665" i="25"/>
  <c r="BT714" i="25"/>
  <c r="BJ720" i="25"/>
  <c r="BT722" i="25"/>
  <c r="BN722" i="25" s="1"/>
  <c r="BJ728" i="25"/>
  <c r="BT746" i="25"/>
  <c r="BT754" i="25"/>
  <c r="BT760" i="25"/>
  <c r="BQ761" i="25"/>
  <c r="BH761" i="25"/>
  <c r="BT763" i="25"/>
  <c r="BQ787" i="25"/>
  <c r="BP787" i="25"/>
  <c r="BL787" i="25"/>
  <c r="BH787" i="25"/>
  <c r="BK796" i="25"/>
  <c r="BL796" i="25"/>
  <c r="BK836" i="25"/>
  <c r="BG836" i="25"/>
  <c r="BO836" i="25"/>
  <c r="BT847" i="25"/>
  <c r="BM852" i="25"/>
  <c r="BL852" i="25"/>
  <c r="BM858" i="25"/>
  <c r="BH858" i="25"/>
  <c r="BL866" i="25"/>
  <c r="BM866" i="25"/>
  <c r="BH866" i="25"/>
  <c r="BP878" i="25"/>
  <c r="BH878" i="25"/>
  <c r="BL878" i="25"/>
  <c r="BI878" i="25"/>
  <c r="BQ878" i="25"/>
  <c r="BM996" i="25"/>
  <c r="BL996" i="25"/>
  <c r="BT651" i="25"/>
  <c r="BJ651" i="25" s="1"/>
  <c r="BT669" i="25"/>
  <c r="BT673" i="25"/>
  <c r="BT677" i="25"/>
  <c r="BT681" i="25"/>
  <c r="BT685" i="25"/>
  <c r="BT689" i="25"/>
  <c r="BT693" i="25"/>
  <c r="BT697" i="25"/>
  <c r="BT701" i="25"/>
  <c r="BT705" i="25"/>
  <c r="BT709" i="25"/>
  <c r="BT713" i="25"/>
  <c r="BT719" i="25"/>
  <c r="BT721" i="25"/>
  <c r="BT727" i="25"/>
  <c r="BQ775" i="25"/>
  <c r="BP775" i="25"/>
  <c r="BQ785" i="25"/>
  <c r="BL785" i="25"/>
  <c r="BH785" i="25"/>
  <c r="BJ851" i="25"/>
  <c r="BG851" i="25"/>
  <c r="BJ857" i="25"/>
  <c r="BK857" i="25"/>
  <c r="BL872" i="25"/>
  <c r="BP872" i="25"/>
  <c r="BM872" i="25"/>
  <c r="BI872" i="25"/>
  <c r="BQ872" i="25"/>
  <c r="BL874" i="25"/>
  <c r="BP874" i="25"/>
  <c r="BM874" i="25"/>
  <c r="BH874" i="25"/>
  <c r="BL906" i="25"/>
  <c r="BP906" i="25"/>
  <c r="BM906" i="25"/>
  <c r="BH906" i="25"/>
  <c r="BT718" i="25"/>
  <c r="BT726" i="25"/>
  <c r="BT730" i="25"/>
  <c r="BF730" i="25" s="1"/>
  <c r="BT738" i="25"/>
  <c r="BF738" i="25" s="1"/>
  <c r="BT750" i="25"/>
  <c r="BT758" i="25"/>
  <c r="BL761" i="25"/>
  <c r="BQ767" i="25"/>
  <c r="BP767" i="25"/>
  <c r="BH775" i="25"/>
  <c r="BT776" i="25"/>
  <c r="BQ777" i="25"/>
  <c r="BH777" i="25"/>
  <c r="BT779" i="25"/>
  <c r="BM836" i="25"/>
  <c r="BQ842" i="25"/>
  <c r="BJ842" i="25"/>
  <c r="BP854" i="25"/>
  <c r="BH854" i="25"/>
  <c r="BM854" i="25"/>
  <c r="BL854" i="25"/>
  <c r="BP858" i="25"/>
  <c r="BP862" i="25"/>
  <c r="BH862" i="25"/>
  <c r="BM862" i="25"/>
  <c r="BL862" i="25"/>
  <c r="BP866" i="25"/>
  <c r="BT870" i="25"/>
  <c r="BM878" i="25"/>
  <c r="BK968" i="25"/>
  <c r="BO968" i="25"/>
  <c r="BL968" i="25"/>
  <c r="BG968" i="25"/>
  <c r="BT766" i="25"/>
  <c r="BT774" i="25"/>
  <c r="BT782" i="25"/>
  <c r="BP783" i="25"/>
  <c r="BT790" i="25"/>
  <c r="BP791" i="25"/>
  <c r="BT801" i="25"/>
  <c r="BN801" i="25" s="1"/>
  <c r="BO802" i="25"/>
  <c r="BT808" i="25"/>
  <c r="BT809" i="25"/>
  <c r="BI809" i="25" s="1"/>
  <c r="BT810" i="25"/>
  <c r="BG810" i="25" s="1"/>
  <c r="BT811" i="25"/>
  <c r="BT812" i="25"/>
  <c r="BT819" i="25"/>
  <c r="BT820" i="25"/>
  <c r="BT827" i="25"/>
  <c r="BT828" i="25"/>
  <c r="BM850" i="25"/>
  <c r="BH856" i="25"/>
  <c r="BQ856" i="25"/>
  <c r="BH864" i="25"/>
  <c r="BQ864" i="25"/>
  <c r="BR867" i="25"/>
  <c r="BQ880" i="25"/>
  <c r="BR899" i="25"/>
  <c r="BH910" i="25"/>
  <c r="BR934" i="25"/>
  <c r="BF934" i="25"/>
  <c r="BN934" i="25"/>
  <c r="BM934" i="25"/>
  <c r="BF950" i="25"/>
  <c r="BR950" i="25"/>
  <c r="BN991" i="25"/>
  <c r="BJ991" i="25"/>
  <c r="BL1000" i="25"/>
  <c r="BQ1000" i="25"/>
  <c r="BI1000" i="25"/>
  <c r="BP1000" i="25"/>
  <c r="BH1000" i="25"/>
  <c r="BT1002" i="25"/>
  <c r="BM1002" i="25" s="1"/>
  <c r="BT798" i="25"/>
  <c r="BT800" i="25"/>
  <c r="BI805" i="25"/>
  <c r="BT817" i="25"/>
  <c r="BT818" i="25"/>
  <c r="BT825" i="25"/>
  <c r="BT826" i="25"/>
  <c r="BJ832" i="25"/>
  <c r="BT834" i="25"/>
  <c r="BG838" i="25"/>
  <c r="BT839" i="25"/>
  <c r="BH839" i="25" s="1"/>
  <c r="BT840" i="25"/>
  <c r="BT843" i="25"/>
  <c r="BT844" i="25"/>
  <c r="BT848" i="25"/>
  <c r="BN848" i="25" s="1"/>
  <c r="BI856" i="25"/>
  <c r="BI864" i="25"/>
  <c r="BT875" i="25"/>
  <c r="BL896" i="25"/>
  <c r="BI896" i="25"/>
  <c r="BP896" i="25"/>
  <c r="BL898" i="25"/>
  <c r="BH898" i="25"/>
  <c r="BP898" i="25"/>
  <c r="BP916" i="25"/>
  <c r="BL916" i="25"/>
  <c r="BF958" i="25"/>
  <c r="BN958" i="25"/>
  <c r="BT994" i="25"/>
  <c r="BL998" i="25"/>
  <c r="BI998" i="25"/>
  <c r="BQ998" i="25"/>
  <c r="BT807" i="25"/>
  <c r="BM838" i="25"/>
  <c r="BT859" i="25"/>
  <c r="BL880" i="25"/>
  <c r="BM880" i="25"/>
  <c r="BI880" i="25"/>
  <c r="BL888" i="25"/>
  <c r="BP888" i="25"/>
  <c r="BI888" i="25"/>
  <c r="BL890" i="25"/>
  <c r="BP890" i="25"/>
  <c r="BH890" i="25"/>
  <c r="BT894" i="25"/>
  <c r="BQ902" i="25"/>
  <c r="BI902" i="25"/>
  <c r="BP902" i="25"/>
  <c r="BH902" i="25"/>
  <c r="BM902" i="25"/>
  <c r="BM910" i="25"/>
  <c r="BL910" i="25"/>
  <c r="BQ910" i="25"/>
  <c r="BI910" i="25"/>
  <c r="BL912" i="25"/>
  <c r="BI912" i="25"/>
  <c r="BQ912" i="25"/>
  <c r="BH912" i="25"/>
  <c r="BP912" i="25"/>
  <c r="BP914" i="25"/>
  <c r="BL914" i="25"/>
  <c r="BH914" i="25"/>
  <c r="BP918" i="25"/>
  <c r="BL918" i="25"/>
  <c r="BF932" i="25"/>
  <c r="BN932" i="25"/>
  <c r="BN942" i="25"/>
  <c r="BJ942" i="25"/>
  <c r="BR942" i="25"/>
  <c r="BK976" i="25"/>
  <c r="BO976" i="25"/>
  <c r="BL976" i="25"/>
  <c r="BG976" i="25"/>
  <c r="BM1000" i="25"/>
  <c r="BI904" i="25"/>
  <c r="BT922" i="25"/>
  <c r="BT925" i="25"/>
  <c r="BJ926" i="25"/>
  <c r="BF930" i="25"/>
  <c r="BT938" i="25"/>
  <c r="BT947" i="25"/>
  <c r="BK947" i="25" s="1"/>
  <c r="BT967" i="25"/>
  <c r="BJ973" i="25"/>
  <c r="BT975" i="25"/>
  <c r="BJ981" i="25"/>
  <c r="BH992" i="25"/>
  <c r="BN997" i="25"/>
  <c r="BT924" i="25"/>
  <c r="BT927" i="25"/>
  <c r="BT940" i="25"/>
  <c r="BT966" i="25"/>
  <c r="BT972" i="25"/>
  <c r="BK972" i="25" s="1"/>
  <c r="BT974" i="25"/>
  <c r="BT980" i="25"/>
  <c r="BM992" i="25"/>
  <c r="BP904" i="25"/>
  <c r="BF917" i="25"/>
  <c r="BT920" i="25"/>
  <c r="BT923" i="25"/>
  <c r="BK923" i="25" s="1"/>
  <c r="BT943" i="25"/>
  <c r="BT946" i="25"/>
  <c r="BL955" i="25"/>
  <c r="BT959" i="25"/>
  <c r="BT971" i="25"/>
  <c r="BT979" i="25"/>
  <c r="BT983" i="25"/>
  <c r="BT989" i="25"/>
  <c r="AZ1005" i="25"/>
  <c r="BT5" i="25"/>
  <c r="BO7" i="25"/>
  <c r="BK7" i="25"/>
  <c r="BG7" i="25"/>
  <c r="BR7" i="25"/>
  <c r="BN7" i="25"/>
  <c r="BJ7" i="25"/>
  <c r="BF7" i="25"/>
  <c r="BQ7" i="25"/>
  <c r="BM7" i="25"/>
  <c r="BI7" i="25"/>
  <c r="BP7" i="25"/>
  <c r="BL7" i="25"/>
  <c r="BH7" i="25"/>
  <c r="BT9" i="25"/>
  <c r="BT11" i="25"/>
  <c r="BQ13" i="25"/>
  <c r="BM13" i="25"/>
  <c r="BI13" i="25"/>
  <c r="BP13" i="25"/>
  <c r="BL13" i="25"/>
  <c r="BH13" i="25"/>
  <c r="BO13" i="25"/>
  <c r="BK13" i="25"/>
  <c r="BG13" i="25"/>
  <c r="BR13" i="25"/>
  <c r="BN13" i="25"/>
  <c r="BJ13" i="25"/>
  <c r="BF13" i="25"/>
  <c r="BQ17" i="25"/>
  <c r="BM17" i="25"/>
  <c r="BI17" i="25"/>
  <c r="BP17" i="25"/>
  <c r="BL17" i="25"/>
  <c r="BH17" i="25"/>
  <c r="BO17" i="25"/>
  <c r="BK17" i="25"/>
  <c r="BG17" i="25"/>
  <c r="BR17" i="25"/>
  <c r="BN17" i="25"/>
  <c r="BJ17" i="25"/>
  <c r="BF17" i="25"/>
  <c r="BR19" i="25"/>
  <c r="BN19" i="25"/>
  <c r="BJ19" i="25"/>
  <c r="BF19" i="25"/>
  <c r="BQ19" i="25"/>
  <c r="BM19" i="25"/>
  <c r="BI19" i="25"/>
  <c r="BP19" i="25"/>
  <c r="BL19" i="25"/>
  <c r="BH19" i="25"/>
  <c r="BO19" i="25"/>
  <c r="BK19" i="25"/>
  <c r="BG19" i="25"/>
  <c r="BR27" i="25"/>
  <c r="BN27" i="25"/>
  <c r="BJ27" i="25"/>
  <c r="BF27" i="25"/>
  <c r="BQ27" i="25"/>
  <c r="BM27" i="25"/>
  <c r="BI27" i="25"/>
  <c r="BP27" i="25"/>
  <c r="BL27" i="25"/>
  <c r="BH27" i="25"/>
  <c r="BO27" i="25"/>
  <c r="BK27" i="25"/>
  <c r="BG27" i="25"/>
  <c r="BR29" i="25"/>
  <c r="BN29" i="25"/>
  <c r="BJ29" i="25"/>
  <c r="BF29" i="25"/>
  <c r="BQ29" i="25"/>
  <c r="BM29" i="25"/>
  <c r="BI29" i="25"/>
  <c r="BP29" i="25"/>
  <c r="BL29" i="25"/>
  <c r="BH29" i="25"/>
  <c r="BO29" i="25"/>
  <c r="BK29" i="25"/>
  <c r="BG29" i="25"/>
  <c r="BR31" i="25"/>
  <c r="BN31" i="25"/>
  <c r="BJ31" i="25"/>
  <c r="BF31" i="25"/>
  <c r="BQ31" i="25"/>
  <c r="BM31" i="25"/>
  <c r="BI31" i="25"/>
  <c r="BP31" i="25"/>
  <c r="BL31" i="25"/>
  <c r="BH31" i="25"/>
  <c r="BO31" i="25"/>
  <c r="BK31" i="25"/>
  <c r="BG31" i="25"/>
  <c r="BR37" i="25"/>
  <c r="BN37" i="25"/>
  <c r="BJ37" i="25"/>
  <c r="BF37" i="25"/>
  <c r="BQ37" i="25"/>
  <c r="BM37" i="25"/>
  <c r="BI37" i="25"/>
  <c r="BP37" i="25"/>
  <c r="BL37" i="25"/>
  <c r="BH37" i="25"/>
  <c r="BO37" i="25"/>
  <c r="BK37" i="25"/>
  <c r="BG37" i="25"/>
  <c r="BR39" i="25"/>
  <c r="BN39" i="25"/>
  <c r="BJ39" i="25"/>
  <c r="BF39" i="25"/>
  <c r="BQ39" i="25"/>
  <c r="BM39" i="25"/>
  <c r="BI39" i="25"/>
  <c r="BP39" i="25"/>
  <c r="BL39" i="25"/>
  <c r="BH39" i="25"/>
  <c r="BO39" i="25"/>
  <c r="BK39" i="25"/>
  <c r="BG39" i="25"/>
  <c r="BQ41" i="25"/>
  <c r="BM41" i="25"/>
  <c r="BI41" i="25"/>
  <c r="BR41" i="25"/>
  <c r="BL41" i="25"/>
  <c r="BG41" i="25"/>
  <c r="BP41" i="25"/>
  <c r="BK41" i="25"/>
  <c r="BF41" i="25"/>
  <c r="BO41" i="25"/>
  <c r="BJ41" i="25"/>
  <c r="BN41" i="25"/>
  <c r="BH41" i="25"/>
  <c r="BQ45" i="25"/>
  <c r="BM45" i="25"/>
  <c r="BI45" i="25"/>
  <c r="BP45" i="25"/>
  <c r="BL45" i="25"/>
  <c r="BH45" i="25"/>
  <c r="BO45" i="25"/>
  <c r="BG45" i="25"/>
  <c r="BN45" i="25"/>
  <c r="BF45" i="25"/>
  <c r="BK45" i="25"/>
  <c r="BR45" i="25"/>
  <c r="BJ45" i="25"/>
  <c r="BT4" i="25"/>
  <c r="BT6" i="25"/>
  <c r="BR8" i="25"/>
  <c r="BR1006" i="25" s="1"/>
  <c r="BN8" i="25"/>
  <c r="BJ8" i="25"/>
  <c r="BJ1006" i="25" s="1"/>
  <c r="BF8" i="25"/>
  <c r="BF1006" i="25" s="1"/>
  <c r="BQ8" i="25"/>
  <c r="BQ1006" i="25" s="1"/>
  <c r="BM8" i="25"/>
  <c r="BM1006" i="25" s="1"/>
  <c r="BI8" i="25"/>
  <c r="BI1006" i="25" s="1"/>
  <c r="BP8" i="25"/>
  <c r="BP1006" i="25" s="1"/>
  <c r="BL8" i="25"/>
  <c r="BL1006" i="25" s="1"/>
  <c r="BH8" i="25"/>
  <c r="BH1006" i="25" s="1"/>
  <c r="BO8" i="25"/>
  <c r="BO1006" i="25" s="1"/>
  <c r="BK8" i="25"/>
  <c r="BK1006" i="25" s="1"/>
  <c r="BG8" i="25"/>
  <c r="BG1006" i="25" s="1"/>
  <c r="BT10" i="25"/>
  <c r="BT12" i="25"/>
  <c r="BT14" i="25"/>
  <c r="BL16" i="25"/>
  <c r="BO16" i="25"/>
  <c r="BK16" i="25"/>
  <c r="BG16" i="25"/>
  <c r="BR16" i="25"/>
  <c r="BN16" i="25"/>
  <c r="BJ16" i="25"/>
  <c r="BF16" i="25"/>
  <c r="BQ16" i="25"/>
  <c r="BM16" i="25"/>
  <c r="BI16" i="25"/>
  <c r="BP16" i="25"/>
  <c r="BH16" i="25"/>
  <c r="BP18" i="25"/>
  <c r="BL18" i="25"/>
  <c r="BH18" i="25"/>
  <c r="BO18" i="25"/>
  <c r="BK18" i="25"/>
  <c r="BG18" i="25"/>
  <c r="BR18" i="25"/>
  <c r="BN18" i="25"/>
  <c r="BJ18" i="25"/>
  <c r="BF18" i="25"/>
  <c r="BQ18" i="25"/>
  <c r="BM18" i="25"/>
  <c r="BI18" i="25"/>
  <c r="BT20" i="25"/>
  <c r="BT22" i="25"/>
  <c r="BT24" i="25"/>
  <c r="BP26" i="25"/>
  <c r="BL26" i="25"/>
  <c r="BH26" i="25"/>
  <c r="BO26" i="25"/>
  <c r="BK26" i="25"/>
  <c r="BG26" i="25"/>
  <c r="BR26" i="25"/>
  <c r="BN26" i="25"/>
  <c r="BJ26" i="25"/>
  <c r="BF26" i="25"/>
  <c r="BQ26" i="25"/>
  <c r="BM26" i="25"/>
  <c r="BI26" i="25"/>
  <c r="BT28" i="25"/>
  <c r="BT30" i="25"/>
  <c r="BT32" i="25"/>
  <c r="BT34" i="25"/>
  <c r="BP36" i="25"/>
  <c r="BL36" i="25"/>
  <c r="BH36" i="25"/>
  <c r="BO36" i="25"/>
  <c r="BK36" i="25"/>
  <c r="BG36" i="25"/>
  <c r="BR36" i="25"/>
  <c r="BN36" i="25"/>
  <c r="BJ36" i="25"/>
  <c r="BF36" i="25"/>
  <c r="BQ36" i="25"/>
  <c r="BM36" i="25"/>
  <c r="BI36" i="25"/>
  <c r="BP38" i="25"/>
  <c r="BL38" i="25"/>
  <c r="BH38" i="25"/>
  <c r="BO38" i="25"/>
  <c r="BK38" i="25"/>
  <c r="BG38" i="25"/>
  <c r="BR38" i="25"/>
  <c r="BN38" i="25"/>
  <c r="BJ38" i="25"/>
  <c r="BF38" i="25"/>
  <c r="BQ38" i="25"/>
  <c r="BM38" i="25"/>
  <c r="BI38" i="25"/>
  <c r="BT40" i="25"/>
  <c r="BN1006" i="25"/>
  <c r="BA13" i="25"/>
  <c r="BA1005" i="25" s="1"/>
  <c r="BO49" i="25"/>
  <c r="BK49" i="25"/>
  <c r="BG49" i="25"/>
  <c r="BQ49" i="25"/>
  <c r="BM49" i="25"/>
  <c r="BI49" i="25"/>
  <c r="BP49" i="25"/>
  <c r="BL49" i="25"/>
  <c r="BH49" i="25"/>
  <c r="BJ49" i="25"/>
  <c r="BN51" i="25"/>
  <c r="BQ54" i="25"/>
  <c r="BM54" i="25"/>
  <c r="BI54" i="25"/>
  <c r="BO54" i="25"/>
  <c r="BK54" i="25"/>
  <c r="BG54" i="25"/>
  <c r="BR54" i="25"/>
  <c r="BN54" i="25"/>
  <c r="BJ54" i="25"/>
  <c r="BF54" i="25"/>
  <c r="BO57" i="25"/>
  <c r="BK57" i="25"/>
  <c r="BG57" i="25"/>
  <c r="BQ57" i="25"/>
  <c r="BM57" i="25"/>
  <c r="BI57" i="25"/>
  <c r="BP57" i="25"/>
  <c r="BL57" i="25"/>
  <c r="BH57" i="25"/>
  <c r="BJ57" i="25"/>
  <c r="BN59" i="25"/>
  <c r="BQ62" i="25"/>
  <c r="BM62" i="25"/>
  <c r="BI62" i="25"/>
  <c r="BO62" i="25"/>
  <c r="BK62" i="25"/>
  <c r="BG62" i="25"/>
  <c r="BR62" i="25"/>
  <c r="BN62" i="25"/>
  <c r="BJ62" i="25"/>
  <c r="BF62" i="25"/>
  <c r="BO65" i="25"/>
  <c r="BK65" i="25"/>
  <c r="BG65" i="25"/>
  <c r="BQ65" i="25"/>
  <c r="BM65" i="25"/>
  <c r="BI65" i="25"/>
  <c r="BP65" i="25"/>
  <c r="BL65" i="25"/>
  <c r="BH65" i="25"/>
  <c r="BJ65" i="25"/>
  <c r="BN67" i="25"/>
  <c r="BQ70" i="25"/>
  <c r="BM70" i="25"/>
  <c r="BI70" i="25"/>
  <c r="BO70" i="25"/>
  <c r="BK70" i="25"/>
  <c r="BG70" i="25"/>
  <c r="BR70" i="25"/>
  <c r="BN70" i="25"/>
  <c r="BJ70" i="25"/>
  <c r="BF70" i="25"/>
  <c r="BO73" i="25"/>
  <c r="BK73" i="25"/>
  <c r="BG73" i="25"/>
  <c r="BQ73" i="25"/>
  <c r="BM73" i="25"/>
  <c r="BI73" i="25"/>
  <c r="BP73" i="25"/>
  <c r="BL73" i="25"/>
  <c r="BH73" i="25"/>
  <c r="BJ73" i="25"/>
  <c r="BN75" i="25"/>
  <c r="BQ78" i="25"/>
  <c r="BM78" i="25"/>
  <c r="BI78" i="25"/>
  <c r="BO78" i="25"/>
  <c r="BK78" i="25"/>
  <c r="BG78" i="25"/>
  <c r="BR78" i="25"/>
  <c r="BN78" i="25"/>
  <c r="BJ78" i="25"/>
  <c r="BF78" i="25"/>
  <c r="BO81" i="25"/>
  <c r="BK81" i="25"/>
  <c r="BG81" i="25"/>
  <c r="BQ81" i="25"/>
  <c r="BM81" i="25"/>
  <c r="BI81" i="25"/>
  <c r="BP81" i="25"/>
  <c r="BL81" i="25"/>
  <c r="BH81" i="25"/>
  <c r="BJ81" i="25"/>
  <c r="BN83" i="25"/>
  <c r="BQ86" i="25"/>
  <c r="BM86" i="25"/>
  <c r="BI86" i="25"/>
  <c r="BO86" i="25"/>
  <c r="BK86" i="25"/>
  <c r="BG86" i="25"/>
  <c r="BR86" i="25"/>
  <c r="BN86" i="25"/>
  <c r="BJ86" i="25"/>
  <c r="BF86" i="25"/>
  <c r="BO89" i="25"/>
  <c r="BK89" i="25"/>
  <c r="BG89" i="25"/>
  <c r="BQ89" i="25"/>
  <c r="BM89" i="25"/>
  <c r="BI89" i="25"/>
  <c r="BP89" i="25"/>
  <c r="BL89" i="25"/>
  <c r="BH89" i="25"/>
  <c r="BJ89" i="25"/>
  <c r="BN91" i="25"/>
  <c r="BQ94" i="25"/>
  <c r="BM94" i="25"/>
  <c r="BI94" i="25"/>
  <c r="BO94" i="25"/>
  <c r="BK94" i="25"/>
  <c r="BG94" i="25"/>
  <c r="BR94" i="25"/>
  <c r="BN94" i="25"/>
  <c r="BJ94" i="25"/>
  <c r="BF94" i="25"/>
  <c r="BO97" i="25"/>
  <c r="BK97" i="25"/>
  <c r="BG97" i="25"/>
  <c r="BQ97" i="25"/>
  <c r="BM97" i="25"/>
  <c r="BI97" i="25"/>
  <c r="BP97" i="25"/>
  <c r="BL97" i="25"/>
  <c r="BH97" i="25"/>
  <c r="BJ97" i="25"/>
  <c r="BN99" i="25"/>
  <c r="BO103" i="25"/>
  <c r="BK103" i="25"/>
  <c r="BG103" i="25"/>
  <c r="BR103" i="25"/>
  <c r="BN103" i="25"/>
  <c r="BJ103" i="25"/>
  <c r="BF103" i="25"/>
  <c r="BQ103" i="25"/>
  <c r="BM103" i="25"/>
  <c r="BI103" i="25"/>
  <c r="BP103" i="25"/>
  <c r="BL103" i="25"/>
  <c r="BH103" i="25"/>
  <c r="BO107" i="25"/>
  <c r="BK107" i="25"/>
  <c r="BG107" i="25"/>
  <c r="BR107" i="25"/>
  <c r="BN107" i="25"/>
  <c r="BJ107" i="25"/>
  <c r="BF107" i="25"/>
  <c r="BQ107" i="25"/>
  <c r="BM107" i="25"/>
  <c r="BI107" i="25"/>
  <c r="BP107" i="25"/>
  <c r="BL107" i="25"/>
  <c r="BH107" i="25"/>
  <c r="BO111" i="25"/>
  <c r="BK111" i="25"/>
  <c r="BG111" i="25"/>
  <c r="BR111" i="25"/>
  <c r="BN111" i="25"/>
  <c r="BJ111" i="25"/>
  <c r="BF111" i="25"/>
  <c r="BQ111" i="25"/>
  <c r="BM111" i="25"/>
  <c r="BI111" i="25"/>
  <c r="BP111" i="25"/>
  <c r="BL111" i="25"/>
  <c r="BH111" i="25"/>
  <c r="BO115" i="25"/>
  <c r="BK115" i="25"/>
  <c r="BG115" i="25"/>
  <c r="BR115" i="25"/>
  <c r="BN115" i="25"/>
  <c r="BJ115" i="25"/>
  <c r="BF115" i="25"/>
  <c r="BQ115" i="25"/>
  <c r="BM115" i="25"/>
  <c r="BI115" i="25"/>
  <c r="BP115" i="25"/>
  <c r="BL115" i="25"/>
  <c r="BH115" i="25"/>
  <c r="BO119" i="25"/>
  <c r="BK119" i="25"/>
  <c r="BG119" i="25"/>
  <c r="BR119" i="25"/>
  <c r="BN119" i="25"/>
  <c r="BJ119" i="25"/>
  <c r="BF119" i="25"/>
  <c r="BQ119" i="25"/>
  <c r="BM119" i="25"/>
  <c r="BI119" i="25"/>
  <c r="BP119" i="25"/>
  <c r="BL119" i="25"/>
  <c r="BH119" i="25"/>
  <c r="BO123" i="25"/>
  <c r="BK123" i="25"/>
  <c r="BG123" i="25"/>
  <c r="BR123" i="25"/>
  <c r="BN123" i="25"/>
  <c r="BJ123" i="25"/>
  <c r="BF123" i="25"/>
  <c r="BQ123" i="25"/>
  <c r="BM123" i="25"/>
  <c r="BI123" i="25"/>
  <c r="BP123" i="25"/>
  <c r="BL123" i="25"/>
  <c r="BH123" i="25"/>
  <c r="BO127" i="25"/>
  <c r="BK127" i="25"/>
  <c r="BG127" i="25"/>
  <c r="BR127" i="25"/>
  <c r="BN127" i="25"/>
  <c r="BJ127" i="25"/>
  <c r="BF127" i="25"/>
  <c r="BQ127" i="25"/>
  <c r="BM127" i="25"/>
  <c r="BI127" i="25"/>
  <c r="BP127" i="25"/>
  <c r="BL127" i="25"/>
  <c r="BH127" i="25"/>
  <c r="BO131" i="25"/>
  <c r="BK131" i="25"/>
  <c r="BG131" i="25"/>
  <c r="BR131" i="25"/>
  <c r="BN131" i="25"/>
  <c r="BJ131" i="25"/>
  <c r="BF131" i="25"/>
  <c r="BQ131" i="25"/>
  <c r="BM131" i="25"/>
  <c r="BI131" i="25"/>
  <c r="BP131" i="25"/>
  <c r="BL131" i="25"/>
  <c r="BH131" i="25"/>
  <c r="BO135" i="25"/>
  <c r="BK135" i="25"/>
  <c r="BG135" i="25"/>
  <c r="BR135" i="25"/>
  <c r="BN135" i="25"/>
  <c r="BJ135" i="25"/>
  <c r="BF135" i="25"/>
  <c r="BQ135" i="25"/>
  <c r="BM135" i="25"/>
  <c r="BI135" i="25"/>
  <c r="BP135" i="25"/>
  <c r="BL135" i="25"/>
  <c r="BH135" i="25"/>
  <c r="BO139" i="25"/>
  <c r="BK139" i="25"/>
  <c r="BG139" i="25"/>
  <c r="BR139" i="25"/>
  <c r="BN139" i="25"/>
  <c r="BJ139" i="25"/>
  <c r="BF139" i="25"/>
  <c r="BQ139" i="25"/>
  <c r="BM139" i="25"/>
  <c r="BI139" i="25"/>
  <c r="BP139" i="25"/>
  <c r="BL139" i="25"/>
  <c r="BH139" i="25"/>
  <c r="BO143" i="25"/>
  <c r="BK143" i="25"/>
  <c r="BG143" i="25"/>
  <c r="BR143" i="25"/>
  <c r="BN143" i="25"/>
  <c r="BJ143" i="25"/>
  <c r="BF143" i="25"/>
  <c r="BQ143" i="25"/>
  <c r="BM143" i="25"/>
  <c r="BI143" i="25"/>
  <c r="BP143" i="25"/>
  <c r="BL143" i="25"/>
  <c r="BH143" i="25"/>
  <c r="BO147" i="25"/>
  <c r="BK147" i="25"/>
  <c r="BG147" i="25"/>
  <c r="BR147" i="25"/>
  <c r="BN147" i="25"/>
  <c r="BJ147" i="25"/>
  <c r="BF147" i="25"/>
  <c r="BQ147" i="25"/>
  <c r="BM147" i="25"/>
  <c r="BI147" i="25"/>
  <c r="BP147" i="25"/>
  <c r="BL147" i="25"/>
  <c r="BH147" i="25"/>
  <c r="BO151" i="25"/>
  <c r="BK151" i="25"/>
  <c r="BG151" i="25"/>
  <c r="BR151" i="25"/>
  <c r="BN151" i="25"/>
  <c r="BJ151" i="25"/>
  <c r="BF151" i="25"/>
  <c r="BQ151" i="25"/>
  <c r="BM151" i="25"/>
  <c r="BI151" i="25"/>
  <c r="BP151" i="25"/>
  <c r="BL151" i="25"/>
  <c r="BH151" i="25"/>
  <c r="BO155" i="25"/>
  <c r="BK155" i="25"/>
  <c r="BG155" i="25"/>
  <c r="BR155" i="25"/>
  <c r="BN155" i="25"/>
  <c r="BJ155" i="25"/>
  <c r="BF155" i="25"/>
  <c r="BQ155" i="25"/>
  <c r="BM155" i="25"/>
  <c r="BI155" i="25"/>
  <c r="BP155" i="25"/>
  <c r="BL155" i="25"/>
  <c r="BH155" i="25"/>
  <c r="BO159" i="25"/>
  <c r="BK159" i="25"/>
  <c r="BG159" i="25"/>
  <c r="BR159" i="25"/>
  <c r="BN159" i="25"/>
  <c r="BJ159" i="25"/>
  <c r="BF159" i="25"/>
  <c r="BQ159" i="25"/>
  <c r="BM159" i="25"/>
  <c r="BI159" i="25"/>
  <c r="BP159" i="25"/>
  <c r="BL159" i="25"/>
  <c r="BH159" i="25"/>
  <c r="BO163" i="25"/>
  <c r="BK163" i="25"/>
  <c r="BG163" i="25"/>
  <c r="BR163" i="25"/>
  <c r="BN163" i="25"/>
  <c r="BJ163" i="25"/>
  <c r="BF163" i="25"/>
  <c r="BQ163" i="25"/>
  <c r="BM163" i="25"/>
  <c r="BI163" i="25"/>
  <c r="BP163" i="25"/>
  <c r="BL163" i="25"/>
  <c r="BH163" i="25"/>
  <c r="BO167" i="25"/>
  <c r="BK167" i="25"/>
  <c r="BG167" i="25"/>
  <c r="BR167" i="25"/>
  <c r="BN167" i="25"/>
  <c r="BJ167" i="25"/>
  <c r="BF167" i="25"/>
  <c r="BQ167" i="25"/>
  <c r="BM167" i="25"/>
  <c r="BI167" i="25"/>
  <c r="BP167" i="25"/>
  <c r="BL167" i="25"/>
  <c r="BH167" i="25"/>
  <c r="BO171" i="25"/>
  <c r="BK171" i="25"/>
  <c r="BG171" i="25"/>
  <c r="BR171" i="25"/>
  <c r="BN171" i="25"/>
  <c r="BJ171" i="25"/>
  <c r="BF171" i="25"/>
  <c r="BQ171" i="25"/>
  <c r="BM171" i="25"/>
  <c r="BI171" i="25"/>
  <c r="BP171" i="25"/>
  <c r="BL171" i="25"/>
  <c r="BH171" i="25"/>
  <c r="BO175" i="25"/>
  <c r="BK175" i="25"/>
  <c r="BG175" i="25"/>
  <c r="BR175" i="25"/>
  <c r="BN175" i="25"/>
  <c r="BJ175" i="25"/>
  <c r="BF175" i="25"/>
  <c r="BQ175" i="25"/>
  <c r="BM175" i="25"/>
  <c r="BI175" i="25"/>
  <c r="BP175" i="25"/>
  <c r="BL175" i="25"/>
  <c r="BH175" i="25"/>
  <c r="BO179" i="25"/>
  <c r="BK179" i="25"/>
  <c r="BG179" i="25"/>
  <c r="BR179" i="25"/>
  <c r="BN179" i="25"/>
  <c r="BJ179" i="25"/>
  <c r="BF179" i="25"/>
  <c r="BQ179" i="25"/>
  <c r="BM179" i="25"/>
  <c r="BI179" i="25"/>
  <c r="BP179" i="25"/>
  <c r="BL179" i="25"/>
  <c r="BH179" i="25"/>
  <c r="BO183" i="25"/>
  <c r="BK183" i="25"/>
  <c r="BG183" i="25"/>
  <c r="BR183" i="25"/>
  <c r="BN183" i="25"/>
  <c r="BJ183" i="25"/>
  <c r="BF183" i="25"/>
  <c r="BQ183" i="25"/>
  <c r="BM183" i="25"/>
  <c r="BI183" i="25"/>
  <c r="BP183" i="25"/>
  <c r="BL183" i="25"/>
  <c r="BH183" i="25"/>
  <c r="BO187" i="25"/>
  <c r="BK187" i="25"/>
  <c r="BG187" i="25"/>
  <c r="BR187" i="25"/>
  <c r="BN187" i="25"/>
  <c r="BJ187" i="25"/>
  <c r="BF187" i="25"/>
  <c r="BQ187" i="25"/>
  <c r="BM187" i="25"/>
  <c r="BI187" i="25"/>
  <c r="BP187" i="25"/>
  <c r="BL187" i="25"/>
  <c r="BH187" i="25"/>
  <c r="BO191" i="25"/>
  <c r="BK191" i="25"/>
  <c r="BG191" i="25"/>
  <c r="BR191" i="25"/>
  <c r="BN191" i="25"/>
  <c r="BJ191" i="25"/>
  <c r="BF191" i="25"/>
  <c r="BQ191" i="25"/>
  <c r="BM191" i="25"/>
  <c r="BI191" i="25"/>
  <c r="BP191" i="25"/>
  <c r="BL191" i="25"/>
  <c r="BH191" i="25"/>
  <c r="BO195" i="25"/>
  <c r="BK195" i="25"/>
  <c r="BG195" i="25"/>
  <c r="BR195" i="25"/>
  <c r="BN195" i="25"/>
  <c r="BJ195" i="25"/>
  <c r="BF195" i="25"/>
  <c r="BQ195" i="25"/>
  <c r="BM195" i="25"/>
  <c r="BI195" i="25"/>
  <c r="BP195" i="25"/>
  <c r="BL195" i="25"/>
  <c r="BH195" i="25"/>
  <c r="BO199" i="25"/>
  <c r="BK199" i="25"/>
  <c r="BG199" i="25"/>
  <c r="BR199" i="25"/>
  <c r="BN199" i="25"/>
  <c r="BJ199" i="25"/>
  <c r="BF199" i="25"/>
  <c r="BQ199" i="25"/>
  <c r="BM199" i="25"/>
  <c r="BI199" i="25"/>
  <c r="BP199" i="25"/>
  <c r="BL199" i="25"/>
  <c r="BH199" i="25"/>
  <c r="BO203" i="25"/>
  <c r="BK203" i="25"/>
  <c r="BG203" i="25"/>
  <c r="BR203" i="25"/>
  <c r="BN203" i="25"/>
  <c r="BJ203" i="25"/>
  <c r="BF203" i="25"/>
  <c r="BQ203" i="25"/>
  <c r="BM203" i="25"/>
  <c r="BI203" i="25"/>
  <c r="BP203" i="25"/>
  <c r="BL203" i="25"/>
  <c r="BH203" i="25"/>
  <c r="BO207" i="25"/>
  <c r="BK207" i="25"/>
  <c r="BG207" i="25"/>
  <c r="BR207" i="25"/>
  <c r="BN207" i="25"/>
  <c r="BJ207" i="25"/>
  <c r="BF207" i="25"/>
  <c r="BQ207" i="25"/>
  <c r="BM207" i="25"/>
  <c r="BI207" i="25"/>
  <c r="BP207" i="25"/>
  <c r="BL207" i="25"/>
  <c r="BH207" i="25"/>
  <c r="BO211" i="25"/>
  <c r="BK211" i="25"/>
  <c r="BG211" i="25"/>
  <c r="BR211" i="25"/>
  <c r="BN211" i="25"/>
  <c r="BJ211" i="25"/>
  <c r="BF211" i="25"/>
  <c r="BQ211" i="25"/>
  <c r="BM211" i="25"/>
  <c r="BI211" i="25"/>
  <c r="BP211" i="25"/>
  <c r="BL211" i="25"/>
  <c r="BH211" i="25"/>
  <c r="BQ52" i="25"/>
  <c r="BM52" i="25"/>
  <c r="BI52" i="25"/>
  <c r="BO52" i="25"/>
  <c r="BK52" i="25"/>
  <c r="BG52" i="25"/>
  <c r="BR52" i="25"/>
  <c r="BN52" i="25"/>
  <c r="BJ52" i="25"/>
  <c r="BF52" i="25"/>
  <c r="BO55" i="25"/>
  <c r="BK55" i="25"/>
  <c r="BG55" i="25"/>
  <c r="BQ55" i="25"/>
  <c r="BM55" i="25"/>
  <c r="BI55" i="25"/>
  <c r="BP55" i="25"/>
  <c r="BL55" i="25"/>
  <c r="BH55" i="25"/>
  <c r="BJ55" i="25"/>
  <c r="BQ60" i="25"/>
  <c r="BM60" i="25"/>
  <c r="BI60" i="25"/>
  <c r="BO60" i="25"/>
  <c r="BK60" i="25"/>
  <c r="BG60" i="25"/>
  <c r="BR60" i="25"/>
  <c r="BN60" i="25"/>
  <c r="BJ60" i="25"/>
  <c r="BF60" i="25"/>
  <c r="BO63" i="25"/>
  <c r="BK63" i="25"/>
  <c r="BG63" i="25"/>
  <c r="BQ63" i="25"/>
  <c r="BM63" i="25"/>
  <c r="BI63" i="25"/>
  <c r="BP63" i="25"/>
  <c r="BL63" i="25"/>
  <c r="BH63" i="25"/>
  <c r="BJ63" i="25"/>
  <c r="BQ68" i="25"/>
  <c r="BM68" i="25"/>
  <c r="BI68" i="25"/>
  <c r="BO68" i="25"/>
  <c r="BK68" i="25"/>
  <c r="BG68" i="25"/>
  <c r="BR68" i="25"/>
  <c r="BN68" i="25"/>
  <c r="BJ68" i="25"/>
  <c r="BF68" i="25"/>
  <c r="BO71" i="25"/>
  <c r="BK71" i="25"/>
  <c r="BG71" i="25"/>
  <c r="BQ71" i="25"/>
  <c r="BM71" i="25"/>
  <c r="BI71" i="25"/>
  <c r="BP71" i="25"/>
  <c r="BL71" i="25"/>
  <c r="BH71" i="25"/>
  <c r="BJ71" i="25"/>
  <c r="BQ76" i="25"/>
  <c r="BM76" i="25"/>
  <c r="BI76" i="25"/>
  <c r="BO76" i="25"/>
  <c r="BK76" i="25"/>
  <c r="BG76" i="25"/>
  <c r="BR76" i="25"/>
  <c r="BN76" i="25"/>
  <c r="BJ76" i="25"/>
  <c r="BF76" i="25"/>
  <c r="BO79" i="25"/>
  <c r="BK79" i="25"/>
  <c r="BG79" i="25"/>
  <c r="BQ79" i="25"/>
  <c r="BM79" i="25"/>
  <c r="BI79" i="25"/>
  <c r="BP79" i="25"/>
  <c r="BL79" i="25"/>
  <c r="BH79" i="25"/>
  <c r="BJ79" i="25"/>
  <c r="BQ84" i="25"/>
  <c r="BM84" i="25"/>
  <c r="BI84" i="25"/>
  <c r="BO84" i="25"/>
  <c r="BK84" i="25"/>
  <c r="BG84" i="25"/>
  <c r="BR84" i="25"/>
  <c r="BN84" i="25"/>
  <c r="BJ84" i="25"/>
  <c r="BF84" i="25"/>
  <c r="BO87" i="25"/>
  <c r="BK87" i="25"/>
  <c r="BG87" i="25"/>
  <c r="BQ87" i="25"/>
  <c r="BM87" i="25"/>
  <c r="BI87" i="25"/>
  <c r="BP87" i="25"/>
  <c r="BL87" i="25"/>
  <c r="BH87" i="25"/>
  <c r="BJ87" i="25"/>
  <c r="BQ92" i="25"/>
  <c r="BM92" i="25"/>
  <c r="BI92" i="25"/>
  <c r="BO92" i="25"/>
  <c r="BK92" i="25"/>
  <c r="BG92" i="25"/>
  <c r="BR92" i="25"/>
  <c r="BN92" i="25"/>
  <c r="BJ92" i="25"/>
  <c r="BF92" i="25"/>
  <c r="BO95" i="25"/>
  <c r="BK95" i="25"/>
  <c r="BG95" i="25"/>
  <c r="BQ95" i="25"/>
  <c r="BM95" i="25"/>
  <c r="BI95" i="25"/>
  <c r="BP95" i="25"/>
  <c r="BL95" i="25"/>
  <c r="BH95" i="25"/>
  <c r="BJ95" i="25"/>
  <c r="BQ100" i="25"/>
  <c r="BM100" i="25"/>
  <c r="BI100" i="25"/>
  <c r="BO100" i="25"/>
  <c r="BK100" i="25"/>
  <c r="BG100" i="25"/>
  <c r="BR100" i="25"/>
  <c r="BN100" i="25"/>
  <c r="BJ100" i="25"/>
  <c r="BF100" i="25"/>
  <c r="AR1010" i="25"/>
  <c r="AJ1010" i="25"/>
  <c r="AB1010" i="25"/>
  <c r="T1010" i="25"/>
  <c r="L1010" i="25"/>
  <c r="D1010" i="25"/>
  <c r="AX1009" i="25"/>
  <c r="AP1009" i="25"/>
  <c r="AH1009" i="25"/>
  <c r="Z1009" i="25"/>
  <c r="R1009" i="25"/>
  <c r="J1009" i="25"/>
  <c r="AV1008" i="25"/>
  <c r="AN1008" i="25"/>
  <c r="AF1008" i="25"/>
  <c r="X1008" i="25"/>
  <c r="P1008" i="25"/>
  <c r="H1008" i="25"/>
  <c r="AT1007" i="25"/>
  <c r="AX1010" i="25"/>
  <c r="AP1010" i="25"/>
  <c r="AH1010" i="25"/>
  <c r="Z1010" i="25"/>
  <c r="R1010" i="25"/>
  <c r="J1010" i="25"/>
  <c r="AV1009" i="25"/>
  <c r="AN1009" i="25"/>
  <c r="AF1009" i="25"/>
  <c r="X1009" i="25"/>
  <c r="P1009" i="25"/>
  <c r="H1009" i="25"/>
  <c r="AT1008" i="25"/>
  <c r="AL1008" i="25"/>
  <c r="AD1008" i="25"/>
  <c r="V1008" i="25"/>
  <c r="N1008" i="25"/>
  <c r="F1008" i="25"/>
  <c r="AR1007" i="25"/>
  <c r="AV1010" i="25"/>
  <c r="AN1010" i="25"/>
  <c r="AF1010" i="25"/>
  <c r="X1010" i="25"/>
  <c r="P1010" i="25"/>
  <c r="H1010" i="25"/>
  <c r="AT1009" i="25"/>
  <c r="AL1009" i="25"/>
  <c r="AD1009" i="25"/>
  <c r="V1009" i="25"/>
  <c r="N1009" i="25"/>
  <c r="F1009" i="25"/>
  <c r="AR1008" i="25"/>
  <c r="AJ1008" i="25"/>
  <c r="AB1008" i="25"/>
  <c r="T1008" i="25"/>
  <c r="L1008" i="25"/>
  <c r="D1008" i="25"/>
  <c r="AX1007" i="25"/>
  <c r="AD1010" i="25"/>
  <c r="AR1009" i="25"/>
  <c r="L1009" i="25"/>
  <c r="Z1008" i="25"/>
  <c r="AP1007" i="25"/>
  <c r="AH1007" i="25"/>
  <c r="Z1007" i="25"/>
  <c r="R1007" i="25"/>
  <c r="J1007" i="25"/>
  <c r="AV1006" i="25"/>
  <c r="AN1006" i="25"/>
  <c r="AF1006" i="25"/>
  <c r="X1006" i="25"/>
  <c r="P1006" i="25"/>
  <c r="H1006" i="25"/>
  <c r="V1010" i="25"/>
  <c r="AJ1009" i="25"/>
  <c r="D1009" i="25"/>
  <c r="AX1008" i="25"/>
  <c r="R1008" i="25"/>
  <c r="AN1007" i="25"/>
  <c r="AF1007" i="25"/>
  <c r="X1007" i="25"/>
  <c r="P1007" i="25"/>
  <c r="H1007" i="25"/>
  <c r="AT1006" i="25"/>
  <c r="AL1006" i="25"/>
  <c r="AD1006" i="25"/>
  <c r="V1006" i="25"/>
  <c r="N1006" i="25"/>
  <c r="F1006" i="25"/>
  <c r="N1010" i="25"/>
  <c r="AB1009" i="25"/>
  <c r="AP1008" i="25"/>
  <c r="AD1007" i="25"/>
  <c r="N1007" i="25"/>
  <c r="AR1006" i="25"/>
  <c r="AB1006" i="25"/>
  <c r="L1006" i="25"/>
  <c r="F1010" i="25"/>
  <c r="T1009" i="25"/>
  <c r="AH1008" i="25"/>
  <c r="AV1007" i="25"/>
  <c r="AB1007" i="25"/>
  <c r="L1007" i="25"/>
  <c r="AP1006" i="25"/>
  <c r="AP1011" i="25" s="1"/>
  <c r="Z1006" i="25"/>
  <c r="Z1011" i="25" s="1"/>
  <c r="J1006" i="25"/>
  <c r="AT1010" i="25"/>
  <c r="J1008" i="25"/>
  <c r="AL1007" i="25"/>
  <c r="V1007" i="25"/>
  <c r="F1007" i="25"/>
  <c r="AJ1006" i="25"/>
  <c r="T1006" i="25"/>
  <c r="D1006" i="25"/>
  <c r="D1007" i="25"/>
  <c r="R1006" i="25"/>
  <c r="R1011" i="25" s="1"/>
  <c r="AL1010" i="25"/>
  <c r="AJ1007" i="25"/>
  <c r="AX1006" i="25"/>
  <c r="AX1011" i="25" s="1"/>
  <c r="T1007" i="25"/>
  <c r="AH1006" i="25"/>
  <c r="BC47" i="25"/>
  <c r="BT47" i="25" s="1"/>
  <c r="BC42" i="25"/>
  <c r="BT42" i="25" s="1"/>
  <c r="BC44" i="25"/>
  <c r="BT44" i="25" s="1"/>
  <c r="BC46" i="25"/>
  <c r="BT46" i="25" s="1"/>
  <c r="BC48" i="25"/>
  <c r="BT48" i="25" s="1"/>
  <c r="BQ50" i="25"/>
  <c r="BM50" i="25"/>
  <c r="BI50" i="25"/>
  <c r="BO50" i="25"/>
  <c r="BK50" i="25"/>
  <c r="BG50" i="25"/>
  <c r="BR50" i="25"/>
  <c r="BN50" i="25"/>
  <c r="BJ50" i="25"/>
  <c r="BF50" i="25"/>
  <c r="BL52" i="25"/>
  <c r="BO53" i="25"/>
  <c r="BK53" i="25"/>
  <c r="BG53" i="25"/>
  <c r="BQ53" i="25"/>
  <c r="BM53" i="25"/>
  <c r="BI53" i="25"/>
  <c r="BP53" i="25"/>
  <c r="BL53" i="25"/>
  <c r="BH53" i="25"/>
  <c r="BJ53" i="25"/>
  <c r="BN55" i="25"/>
  <c r="BQ58" i="25"/>
  <c r="BM58" i="25"/>
  <c r="BI58" i="25"/>
  <c r="BO58" i="25"/>
  <c r="BK58" i="25"/>
  <c r="BG58" i="25"/>
  <c r="BR58" i="25"/>
  <c r="BN58" i="25"/>
  <c r="BJ58" i="25"/>
  <c r="BF58" i="25"/>
  <c r="BL60" i="25"/>
  <c r="BO61" i="25"/>
  <c r="BK61" i="25"/>
  <c r="BG61" i="25"/>
  <c r="BQ61" i="25"/>
  <c r="BM61" i="25"/>
  <c r="BI61" i="25"/>
  <c r="BP61" i="25"/>
  <c r="BL61" i="25"/>
  <c r="BH61" i="25"/>
  <c r="BJ61" i="25"/>
  <c r="BN63" i="25"/>
  <c r="BQ66" i="25"/>
  <c r="BM66" i="25"/>
  <c r="BI66" i="25"/>
  <c r="BO66" i="25"/>
  <c r="BK66" i="25"/>
  <c r="BG66" i="25"/>
  <c r="BR66" i="25"/>
  <c r="BN66" i="25"/>
  <c r="BJ66" i="25"/>
  <c r="BF66" i="25"/>
  <c r="BL68" i="25"/>
  <c r="BO69" i="25"/>
  <c r="BK69" i="25"/>
  <c r="BG69" i="25"/>
  <c r="BQ69" i="25"/>
  <c r="BM69" i="25"/>
  <c r="BI69" i="25"/>
  <c r="BP69" i="25"/>
  <c r="BL69" i="25"/>
  <c r="BH69" i="25"/>
  <c r="BJ69" i="25"/>
  <c r="BN71" i="25"/>
  <c r="BQ74" i="25"/>
  <c r="BM74" i="25"/>
  <c r="BI74" i="25"/>
  <c r="BO74" i="25"/>
  <c r="BK74" i="25"/>
  <c r="BG74" i="25"/>
  <c r="BR74" i="25"/>
  <c r="BN74" i="25"/>
  <c r="BJ74" i="25"/>
  <c r="BF74" i="25"/>
  <c r="BL76" i="25"/>
  <c r="BO77" i="25"/>
  <c r="BK77" i="25"/>
  <c r="BG77" i="25"/>
  <c r="BQ77" i="25"/>
  <c r="BM77" i="25"/>
  <c r="BI77" i="25"/>
  <c r="BP77" i="25"/>
  <c r="BL77" i="25"/>
  <c r="BH77" i="25"/>
  <c r="BJ77" i="25"/>
  <c r="BN79" i="25"/>
  <c r="BQ82" i="25"/>
  <c r="BM82" i="25"/>
  <c r="BI82" i="25"/>
  <c r="BO82" i="25"/>
  <c r="BK82" i="25"/>
  <c r="BG82" i="25"/>
  <c r="BR82" i="25"/>
  <c r="BN82" i="25"/>
  <c r="BJ82" i="25"/>
  <c r="BF82" i="25"/>
  <c r="BL84" i="25"/>
  <c r="BO85" i="25"/>
  <c r="BK85" i="25"/>
  <c r="BG85" i="25"/>
  <c r="BQ85" i="25"/>
  <c r="BM85" i="25"/>
  <c r="BI85" i="25"/>
  <c r="BP85" i="25"/>
  <c r="BL85" i="25"/>
  <c r="BH85" i="25"/>
  <c r="BJ85" i="25"/>
  <c r="BN87" i="25"/>
  <c r="BQ90" i="25"/>
  <c r="BM90" i="25"/>
  <c r="BI90" i="25"/>
  <c r="BO90" i="25"/>
  <c r="BK90" i="25"/>
  <c r="BG90" i="25"/>
  <c r="BR90" i="25"/>
  <c r="BN90" i="25"/>
  <c r="BJ90" i="25"/>
  <c r="BF90" i="25"/>
  <c r="BL92" i="25"/>
  <c r="BO93" i="25"/>
  <c r="BK93" i="25"/>
  <c r="BG93" i="25"/>
  <c r="BQ93" i="25"/>
  <c r="BM93" i="25"/>
  <c r="BI93" i="25"/>
  <c r="BP93" i="25"/>
  <c r="BL93" i="25"/>
  <c r="BH93" i="25"/>
  <c r="BJ93" i="25"/>
  <c r="BN95" i="25"/>
  <c r="BQ98" i="25"/>
  <c r="BM98" i="25"/>
  <c r="BI98" i="25"/>
  <c r="BO98" i="25"/>
  <c r="BK98" i="25"/>
  <c r="BG98" i="25"/>
  <c r="BR98" i="25"/>
  <c r="BN98" i="25"/>
  <c r="BJ98" i="25"/>
  <c r="BF98" i="25"/>
  <c r="BL100" i="25"/>
  <c r="BO101" i="25"/>
  <c r="BK101" i="25"/>
  <c r="BG101" i="25"/>
  <c r="BQ101" i="25"/>
  <c r="BM101" i="25"/>
  <c r="BI101" i="25"/>
  <c r="BP101" i="25"/>
  <c r="BL101" i="25"/>
  <c r="BH101" i="25"/>
  <c r="BN101" i="25"/>
  <c r="BO105" i="25"/>
  <c r="BK105" i="25"/>
  <c r="BG105" i="25"/>
  <c r="BR105" i="25"/>
  <c r="BN105" i="25"/>
  <c r="BJ105" i="25"/>
  <c r="BF105" i="25"/>
  <c r="BQ105" i="25"/>
  <c r="BM105" i="25"/>
  <c r="BI105" i="25"/>
  <c r="BP105" i="25"/>
  <c r="BL105" i="25"/>
  <c r="BH105" i="25"/>
  <c r="BO109" i="25"/>
  <c r="BK109" i="25"/>
  <c r="BG109" i="25"/>
  <c r="BR109" i="25"/>
  <c r="BN109" i="25"/>
  <c r="BJ109" i="25"/>
  <c r="BF109" i="25"/>
  <c r="BQ109" i="25"/>
  <c r="BM109" i="25"/>
  <c r="BI109" i="25"/>
  <c r="BP109" i="25"/>
  <c r="BL109" i="25"/>
  <c r="BH109" i="25"/>
  <c r="BO113" i="25"/>
  <c r="BK113" i="25"/>
  <c r="BG113" i="25"/>
  <c r="BR113" i="25"/>
  <c r="BN113" i="25"/>
  <c r="BJ113" i="25"/>
  <c r="BF113" i="25"/>
  <c r="BQ113" i="25"/>
  <c r="BM113" i="25"/>
  <c r="BI113" i="25"/>
  <c r="BP113" i="25"/>
  <c r="BL113" i="25"/>
  <c r="BH113" i="25"/>
  <c r="BO117" i="25"/>
  <c r="BK117" i="25"/>
  <c r="BG117" i="25"/>
  <c r="BR117" i="25"/>
  <c r="BN117" i="25"/>
  <c r="BJ117" i="25"/>
  <c r="BF117" i="25"/>
  <c r="BQ117" i="25"/>
  <c r="BM117" i="25"/>
  <c r="BI117" i="25"/>
  <c r="BP117" i="25"/>
  <c r="BL117" i="25"/>
  <c r="BH117" i="25"/>
  <c r="BO121" i="25"/>
  <c r="BK121" i="25"/>
  <c r="BG121" i="25"/>
  <c r="BR121" i="25"/>
  <c r="BN121" i="25"/>
  <c r="BJ121" i="25"/>
  <c r="BF121" i="25"/>
  <c r="BQ121" i="25"/>
  <c r="BM121" i="25"/>
  <c r="BI121" i="25"/>
  <c r="BP121" i="25"/>
  <c r="BL121" i="25"/>
  <c r="BH121" i="25"/>
  <c r="BO125" i="25"/>
  <c r="BK125" i="25"/>
  <c r="BG125" i="25"/>
  <c r="BR125" i="25"/>
  <c r="BN125" i="25"/>
  <c r="BJ125" i="25"/>
  <c r="BF125" i="25"/>
  <c r="BQ125" i="25"/>
  <c r="BM125" i="25"/>
  <c r="BI125" i="25"/>
  <c r="BP125" i="25"/>
  <c r="BL125" i="25"/>
  <c r="BH125" i="25"/>
  <c r="BO129" i="25"/>
  <c r="BK129" i="25"/>
  <c r="BG129" i="25"/>
  <c r="BR129" i="25"/>
  <c r="BN129" i="25"/>
  <c r="BJ129" i="25"/>
  <c r="BF129" i="25"/>
  <c r="BQ129" i="25"/>
  <c r="BM129" i="25"/>
  <c r="BI129" i="25"/>
  <c r="BP129" i="25"/>
  <c r="BL129" i="25"/>
  <c r="BH129" i="25"/>
  <c r="BO133" i="25"/>
  <c r="BK133" i="25"/>
  <c r="BG133" i="25"/>
  <c r="BR133" i="25"/>
  <c r="BN133" i="25"/>
  <c r="BJ133" i="25"/>
  <c r="BF133" i="25"/>
  <c r="BQ133" i="25"/>
  <c r="BM133" i="25"/>
  <c r="BI133" i="25"/>
  <c r="BP133" i="25"/>
  <c r="BL133" i="25"/>
  <c r="BH133" i="25"/>
  <c r="BO137" i="25"/>
  <c r="BK137" i="25"/>
  <c r="BG137" i="25"/>
  <c r="BR137" i="25"/>
  <c r="BN137" i="25"/>
  <c r="BJ137" i="25"/>
  <c r="BF137" i="25"/>
  <c r="BQ137" i="25"/>
  <c r="BM137" i="25"/>
  <c r="BI137" i="25"/>
  <c r="BP137" i="25"/>
  <c r="BL137" i="25"/>
  <c r="BH137" i="25"/>
  <c r="BO141" i="25"/>
  <c r="BK141" i="25"/>
  <c r="BG141" i="25"/>
  <c r="BR141" i="25"/>
  <c r="BN141" i="25"/>
  <c r="BJ141" i="25"/>
  <c r="BF141" i="25"/>
  <c r="BQ141" i="25"/>
  <c r="BM141" i="25"/>
  <c r="BI141" i="25"/>
  <c r="BP141" i="25"/>
  <c r="BL141" i="25"/>
  <c r="BH141" i="25"/>
  <c r="BO145" i="25"/>
  <c r="BK145" i="25"/>
  <c r="BG145" i="25"/>
  <c r="BR145" i="25"/>
  <c r="BN145" i="25"/>
  <c r="BJ145" i="25"/>
  <c r="BF145" i="25"/>
  <c r="BQ145" i="25"/>
  <c r="BM145" i="25"/>
  <c r="BI145" i="25"/>
  <c r="BP145" i="25"/>
  <c r="BL145" i="25"/>
  <c r="BH145" i="25"/>
  <c r="BO149" i="25"/>
  <c r="BK149" i="25"/>
  <c r="BG149" i="25"/>
  <c r="BR149" i="25"/>
  <c r="BN149" i="25"/>
  <c r="BJ149" i="25"/>
  <c r="BF149" i="25"/>
  <c r="BQ149" i="25"/>
  <c r="BM149" i="25"/>
  <c r="BI149" i="25"/>
  <c r="BP149" i="25"/>
  <c r="BL149" i="25"/>
  <c r="BH149" i="25"/>
  <c r="BO153" i="25"/>
  <c r="BK153" i="25"/>
  <c r="BG153" i="25"/>
  <c r="BR153" i="25"/>
  <c r="BN153" i="25"/>
  <c r="BJ153" i="25"/>
  <c r="BF153" i="25"/>
  <c r="BQ153" i="25"/>
  <c r="BM153" i="25"/>
  <c r="BI153" i="25"/>
  <c r="BP153" i="25"/>
  <c r="BL153" i="25"/>
  <c r="BH153" i="25"/>
  <c r="BO157" i="25"/>
  <c r="BK157" i="25"/>
  <c r="BG157" i="25"/>
  <c r="BR157" i="25"/>
  <c r="BN157" i="25"/>
  <c r="BJ157" i="25"/>
  <c r="BF157" i="25"/>
  <c r="BQ157" i="25"/>
  <c r="BM157" i="25"/>
  <c r="BI157" i="25"/>
  <c r="BP157" i="25"/>
  <c r="BL157" i="25"/>
  <c r="BH157" i="25"/>
  <c r="BO161" i="25"/>
  <c r="BK161" i="25"/>
  <c r="BG161" i="25"/>
  <c r="BR161" i="25"/>
  <c r="BN161" i="25"/>
  <c r="BJ161" i="25"/>
  <c r="BF161" i="25"/>
  <c r="BQ161" i="25"/>
  <c r="BM161" i="25"/>
  <c r="BI161" i="25"/>
  <c r="BP161" i="25"/>
  <c r="BL161" i="25"/>
  <c r="BH161" i="25"/>
  <c r="BO165" i="25"/>
  <c r="BK165" i="25"/>
  <c r="BG165" i="25"/>
  <c r="BR165" i="25"/>
  <c r="BN165" i="25"/>
  <c r="BJ165" i="25"/>
  <c r="BF165" i="25"/>
  <c r="BQ165" i="25"/>
  <c r="BM165" i="25"/>
  <c r="BI165" i="25"/>
  <c r="BP165" i="25"/>
  <c r="BL165" i="25"/>
  <c r="BH165" i="25"/>
  <c r="BO169" i="25"/>
  <c r="BK169" i="25"/>
  <c r="BG169" i="25"/>
  <c r="BR169" i="25"/>
  <c r="BN169" i="25"/>
  <c r="BJ169" i="25"/>
  <c r="BF169" i="25"/>
  <c r="BQ169" i="25"/>
  <c r="BM169" i="25"/>
  <c r="BI169" i="25"/>
  <c r="BP169" i="25"/>
  <c r="BL169" i="25"/>
  <c r="BH169" i="25"/>
  <c r="BO173" i="25"/>
  <c r="BK173" i="25"/>
  <c r="BG173" i="25"/>
  <c r="BR173" i="25"/>
  <c r="BN173" i="25"/>
  <c r="BJ173" i="25"/>
  <c r="BF173" i="25"/>
  <c r="BQ173" i="25"/>
  <c r="BM173" i="25"/>
  <c r="BI173" i="25"/>
  <c r="BP173" i="25"/>
  <c r="BL173" i="25"/>
  <c r="BH173" i="25"/>
  <c r="BO177" i="25"/>
  <c r="BK177" i="25"/>
  <c r="BG177" i="25"/>
  <c r="BR177" i="25"/>
  <c r="BN177" i="25"/>
  <c r="BJ177" i="25"/>
  <c r="BF177" i="25"/>
  <c r="BQ177" i="25"/>
  <c r="BM177" i="25"/>
  <c r="BI177" i="25"/>
  <c r="BP177" i="25"/>
  <c r="BL177" i="25"/>
  <c r="BH177" i="25"/>
  <c r="BO181" i="25"/>
  <c r="BK181" i="25"/>
  <c r="BG181" i="25"/>
  <c r="BR181" i="25"/>
  <c r="BN181" i="25"/>
  <c r="BJ181" i="25"/>
  <c r="BF181" i="25"/>
  <c r="BQ181" i="25"/>
  <c r="BM181" i="25"/>
  <c r="BI181" i="25"/>
  <c r="BP181" i="25"/>
  <c r="BL181" i="25"/>
  <c r="BH181" i="25"/>
  <c r="BO185" i="25"/>
  <c r="BK185" i="25"/>
  <c r="BG185" i="25"/>
  <c r="BR185" i="25"/>
  <c r="BN185" i="25"/>
  <c r="BJ185" i="25"/>
  <c r="BF185" i="25"/>
  <c r="BQ185" i="25"/>
  <c r="BM185" i="25"/>
  <c r="BI185" i="25"/>
  <c r="BP185" i="25"/>
  <c r="BL185" i="25"/>
  <c r="BH185" i="25"/>
  <c r="BO189" i="25"/>
  <c r="BK189" i="25"/>
  <c r="BG189" i="25"/>
  <c r="BR189" i="25"/>
  <c r="BN189" i="25"/>
  <c r="BJ189" i="25"/>
  <c r="BF189" i="25"/>
  <c r="BQ189" i="25"/>
  <c r="BM189" i="25"/>
  <c r="BI189" i="25"/>
  <c r="BP189" i="25"/>
  <c r="BL189" i="25"/>
  <c r="BH189" i="25"/>
  <c r="BO193" i="25"/>
  <c r="BK193" i="25"/>
  <c r="BG193" i="25"/>
  <c r="BR193" i="25"/>
  <c r="BN193" i="25"/>
  <c r="BJ193" i="25"/>
  <c r="BF193" i="25"/>
  <c r="BQ193" i="25"/>
  <c r="BM193" i="25"/>
  <c r="BI193" i="25"/>
  <c r="BP193" i="25"/>
  <c r="BL193" i="25"/>
  <c r="BH193" i="25"/>
  <c r="BO197" i="25"/>
  <c r="BK197" i="25"/>
  <c r="BG197" i="25"/>
  <c r="BR197" i="25"/>
  <c r="BN197" i="25"/>
  <c r="BJ197" i="25"/>
  <c r="BF197" i="25"/>
  <c r="BQ197" i="25"/>
  <c r="BM197" i="25"/>
  <c r="BI197" i="25"/>
  <c r="BP197" i="25"/>
  <c r="BL197" i="25"/>
  <c r="BH197" i="25"/>
  <c r="BO201" i="25"/>
  <c r="BK201" i="25"/>
  <c r="BG201" i="25"/>
  <c r="BR201" i="25"/>
  <c r="BN201" i="25"/>
  <c r="BJ201" i="25"/>
  <c r="BF201" i="25"/>
  <c r="BQ201" i="25"/>
  <c r="BM201" i="25"/>
  <c r="BI201" i="25"/>
  <c r="BP201" i="25"/>
  <c r="BL201" i="25"/>
  <c r="BH201" i="25"/>
  <c r="BO205" i="25"/>
  <c r="BK205" i="25"/>
  <c r="BG205" i="25"/>
  <c r="BR205" i="25"/>
  <c r="BN205" i="25"/>
  <c r="BJ205" i="25"/>
  <c r="BF205" i="25"/>
  <c r="BQ205" i="25"/>
  <c r="BM205" i="25"/>
  <c r="BI205" i="25"/>
  <c r="BP205" i="25"/>
  <c r="BL205" i="25"/>
  <c r="BH205" i="25"/>
  <c r="BO209" i="25"/>
  <c r="BK209" i="25"/>
  <c r="BG209" i="25"/>
  <c r="BR209" i="25"/>
  <c r="BN209" i="25"/>
  <c r="BJ209" i="25"/>
  <c r="BF209" i="25"/>
  <c r="BQ209" i="25"/>
  <c r="BM209" i="25"/>
  <c r="BI209" i="25"/>
  <c r="BP209" i="25"/>
  <c r="BL209" i="25"/>
  <c r="BH209" i="25"/>
  <c r="BO51" i="25"/>
  <c r="BK51" i="25"/>
  <c r="BG51" i="25"/>
  <c r="BQ51" i="25"/>
  <c r="BM51" i="25"/>
  <c r="BI51" i="25"/>
  <c r="BP51" i="25"/>
  <c r="BL51" i="25"/>
  <c r="BH51" i="25"/>
  <c r="BJ51" i="25"/>
  <c r="BP52" i="25"/>
  <c r="BR55" i="25"/>
  <c r="BQ56" i="25"/>
  <c r="BM56" i="25"/>
  <c r="BI56" i="25"/>
  <c r="BO56" i="25"/>
  <c r="BK56" i="25"/>
  <c r="BG56" i="25"/>
  <c r="BR56" i="25"/>
  <c r="BN56" i="25"/>
  <c r="BJ56" i="25"/>
  <c r="BF56" i="25"/>
  <c r="BO59" i="25"/>
  <c r="BK59" i="25"/>
  <c r="BG59" i="25"/>
  <c r="BQ59" i="25"/>
  <c r="BM59" i="25"/>
  <c r="BI59" i="25"/>
  <c r="BP59" i="25"/>
  <c r="BL59" i="25"/>
  <c r="BH59" i="25"/>
  <c r="BJ59" i="25"/>
  <c r="BP60" i="25"/>
  <c r="BR63" i="25"/>
  <c r="BQ64" i="25"/>
  <c r="BM64" i="25"/>
  <c r="BI64" i="25"/>
  <c r="BO64" i="25"/>
  <c r="BK64" i="25"/>
  <c r="BG64" i="25"/>
  <c r="BR64" i="25"/>
  <c r="BN64" i="25"/>
  <c r="BJ64" i="25"/>
  <c r="BF64" i="25"/>
  <c r="BO67" i="25"/>
  <c r="BK67" i="25"/>
  <c r="BG67" i="25"/>
  <c r="BQ67" i="25"/>
  <c r="BM67" i="25"/>
  <c r="BI67" i="25"/>
  <c r="BP67" i="25"/>
  <c r="BL67" i="25"/>
  <c r="BH67" i="25"/>
  <c r="BJ67" i="25"/>
  <c r="BP68" i="25"/>
  <c r="BR71" i="25"/>
  <c r="BQ72" i="25"/>
  <c r="BM72" i="25"/>
  <c r="BI72" i="25"/>
  <c r="BO72" i="25"/>
  <c r="BK72" i="25"/>
  <c r="BG72" i="25"/>
  <c r="BR72" i="25"/>
  <c r="BN72" i="25"/>
  <c r="BJ72" i="25"/>
  <c r="BF72" i="25"/>
  <c r="BO75" i="25"/>
  <c r="BK75" i="25"/>
  <c r="BG75" i="25"/>
  <c r="BQ75" i="25"/>
  <c r="BM75" i="25"/>
  <c r="BI75" i="25"/>
  <c r="BP75" i="25"/>
  <c r="BL75" i="25"/>
  <c r="BH75" i="25"/>
  <c r="BJ75" i="25"/>
  <c r="BP76" i="25"/>
  <c r="BR79" i="25"/>
  <c r="BQ80" i="25"/>
  <c r="BM80" i="25"/>
  <c r="BI80" i="25"/>
  <c r="BO80" i="25"/>
  <c r="BK80" i="25"/>
  <c r="BG80" i="25"/>
  <c r="BR80" i="25"/>
  <c r="BN80" i="25"/>
  <c r="BJ80" i="25"/>
  <c r="BF80" i="25"/>
  <c r="BO83" i="25"/>
  <c r="BK83" i="25"/>
  <c r="BG83" i="25"/>
  <c r="BQ83" i="25"/>
  <c r="BM83" i="25"/>
  <c r="BI83" i="25"/>
  <c r="BP83" i="25"/>
  <c r="BL83" i="25"/>
  <c r="BH83" i="25"/>
  <c r="BJ83" i="25"/>
  <c r="BP84" i="25"/>
  <c r="BR87" i="25"/>
  <c r="BQ88" i="25"/>
  <c r="BM88" i="25"/>
  <c r="BI88" i="25"/>
  <c r="BO88" i="25"/>
  <c r="BK88" i="25"/>
  <c r="BG88" i="25"/>
  <c r="BR88" i="25"/>
  <c r="BN88" i="25"/>
  <c r="BJ88" i="25"/>
  <c r="BF88" i="25"/>
  <c r="BO91" i="25"/>
  <c r="BK91" i="25"/>
  <c r="BG91" i="25"/>
  <c r="BQ91" i="25"/>
  <c r="BM91" i="25"/>
  <c r="BI91" i="25"/>
  <c r="BP91" i="25"/>
  <c r="BL91" i="25"/>
  <c r="BH91" i="25"/>
  <c r="BJ91" i="25"/>
  <c r="BP92" i="25"/>
  <c r="BR95" i="25"/>
  <c r="BQ96" i="25"/>
  <c r="BM96" i="25"/>
  <c r="BI96" i="25"/>
  <c r="BO96" i="25"/>
  <c r="BK96" i="25"/>
  <c r="BG96" i="25"/>
  <c r="BR96" i="25"/>
  <c r="BN96" i="25"/>
  <c r="BJ96" i="25"/>
  <c r="BF96" i="25"/>
  <c r="BO99" i="25"/>
  <c r="BK99" i="25"/>
  <c r="BG99" i="25"/>
  <c r="BQ99" i="25"/>
  <c r="BM99" i="25"/>
  <c r="BI99" i="25"/>
  <c r="BP99" i="25"/>
  <c r="BL99" i="25"/>
  <c r="BH99" i="25"/>
  <c r="BJ99" i="25"/>
  <c r="BP100" i="25"/>
  <c r="BF102" i="25"/>
  <c r="BJ102" i="25"/>
  <c r="BN102" i="25"/>
  <c r="BR102" i="25"/>
  <c r="BF104" i="25"/>
  <c r="BJ104" i="25"/>
  <c r="BN104" i="25"/>
  <c r="BR104" i="25"/>
  <c r="BF106" i="25"/>
  <c r="BJ106" i="25"/>
  <c r="BN106" i="25"/>
  <c r="BR106" i="25"/>
  <c r="BF108" i="25"/>
  <c r="BJ108" i="25"/>
  <c r="BN108" i="25"/>
  <c r="BR108" i="25"/>
  <c r="BF110" i="25"/>
  <c r="BJ110" i="25"/>
  <c r="BN110" i="25"/>
  <c r="BR110" i="25"/>
  <c r="BF112" i="25"/>
  <c r="BJ112" i="25"/>
  <c r="BN112" i="25"/>
  <c r="BR112" i="25"/>
  <c r="BF114" i="25"/>
  <c r="BJ114" i="25"/>
  <c r="BN114" i="25"/>
  <c r="BR114" i="25"/>
  <c r="BF116" i="25"/>
  <c r="BJ116" i="25"/>
  <c r="BN116" i="25"/>
  <c r="BR116" i="25"/>
  <c r="BF118" i="25"/>
  <c r="BJ118" i="25"/>
  <c r="BN118" i="25"/>
  <c r="BR118" i="25"/>
  <c r="BF120" i="25"/>
  <c r="BJ120" i="25"/>
  <c r="BN120" i="25"/>
  <c r="BR120" i="25"/>
  <c r="BF122" i="25"/>
  <c r="BJ122" i="25"/>
  <c r="BN122" i="25"/>
  <c r="BR122" i="25"/>
  <c r="BF124" i="25"/>
  <c r="BJ124" i="25"/>
  <c r="BN124" i="25"/>
  <c r="BR124" i="25"/>
  <c r="BF126" i="25"/>
  <c r="BJ126" i="25"/>
  <c r="BN126" i="25"/>
  <c r="BR126" i="25"/>
  <c r="BF128" i="25"/>
  <c r="BJ128" i="25"/>
  <c r="BN128" i="25"/>
  <c r="BR128" i="25"/>
  <c r="BF130" i="25"/>
  <c r="BJ130" i="25"/>
  <c r="BN130" i="25"/>
  <c r="BR130" i="25"/>
  <c r="BF132" i="25"/>
  <c r="BJ132" i="25"/>
  <c r="BN132" i="25"/>
  <c r="BR132" i="25"/>
  <c r="BF134" i="25"/>
  <c r="BJ134" i="25"/>
  <c r="BN134" i="25"/>
  <c r="BR134" i="25"/>
  <c r="BF136" i="25"/>
  <c r="BJ136" i="25"/>
  <c r="BN136" i="25"/>
  <c r="BR136" i="25"/>
  <c r="BF138" i="25"/>
  <c r="BJ138" i="25"/>
  <c r="BN138" i="25"/>
  <c r="BR138" i="25"/>
  <c r="BF140" i="25"/>
  <c r="BJ140" i="25"/>
  <c r="BN140" i="25"/>
  <c r="BR140" i="25"/>
  <c r="BF142" i="25"/>
  <c r="BJ142" i="25"/>
  <c r="BN142" i="25"/>
  <c r="BR142" i="25"/>
  <c r="BF144" i="25"/>
  <c r="BJ144" i="25"/>
  <c r="BN144" i="25"/>
  <c r="BR144" i="25"/>
  <c r="BF146" i="25"/>
  <c r="BJ146" i="25"/>
  <c r="BN146" i="25"/>
  <c r="BR146" i="25"/>
  <c r="BF148" i="25"/>
  <c r="BJ148" i="25"/>
  <c r="BN148" i="25"/>
  <c r="BR148" i="25"/>
  <c r="BF150" i="25"/>
  <c r="BJ150" i="25"/>
  <c r="BN150" i="25"/>
  <c r="BR150" i="25"/>
  <c r="BF152" i="25"/>
  <c r="BJ152" i="25"/>
  <c r="BN152" i="25"/>
  <c r="BR152" i="25"/>
  <c r="BF154" i="25"/>
  <c r="BJ154" i="25"/>
  <c r="BN154" i="25"/>
  <c r="BR154" i="25"/>
  <c r="BF156" i="25"/>
  <c r="BJ156" i="25"/>
  <c r="BN156" i="25"/>
  <c r="BR156" i="25"/>
  <c r="BF158" i="25"/>
  <c r="BJ158" i="25"/>
  <c r="BN158" i="25"/>
  <c r="BR158" i="25"/>
  <c r="BF160" i="25"/>
  <c r="BJ160" i="25"/>
  <c r="BN160" i="25"/>
  <c r="BR160" i="25"/>
  <c r="BF162" i="25"/>
  <c r="BJ162" i="25"/>
  <c r="BN162" i="25"/>
  <c r="BR162" i="25"/>
  <c r="BF164" i="25"/>
  <c r="BJ164" i="25"/>
  <c r="BN164" i="25"/>
  <c r="BR164" i="25"/>
  <c r="BF166" i="25"/>
  <c r="BJ166" i="25"/>
  <c r="BN166" i="25"/>
  <c r="BR166" i="25"/>
  <c r="BF168" i="25"/>
  <c r="BJ168" i="25"/>
  <c r="BN168" i="25"/>
  <c r="BR168" i="25"/>
  <c r="BF170" i="25"/>
  <c r="BJ170" i="25"/>
  <c r="BN170" i="25"/>
  <c r="BR170" i="25"/>
  <c r="BF172" i="25"/>
  <c r="BJ172" i="25"/>
  <c r="BN172" i="25"/>
  <c r="BR172" i="25"/>
  <c r="BF174" i="25"/>
  <c r="BJ174" i="25"/>
  <c r="BN174" i="25"/>
  <c r="BR174" i="25"/>
  <c r="BF176" i="25"/>
  <c r="BJ176" i="25"/>
  <c r="BN176" i="25"/>
  <c r="BR176" i="25"/>
  <c r="BF178" i="25"/>
  <c r="BJ178" i="25"/>
  <c r="BN178" i="25"/>
  <c r="BR178" i="25"/>
  <c r="BF180" i="25"/>
  <c r="BJ180" i="25"/>
  <c r="BN180" i="25"/>
  <c r="BR180" i="25"/>
  <c r="BF182" i="25"/>
  <c r="BJ182" i="25"/>
  <c r="BN182" i="25"/>
  <c r="BR182" i="25"/>
  <c r="BF184" i="25"/>
  <c r="BJ184" i="25"/>
  <c r="BN184" i="25"/>
  <c r="BR184" i="25"/>
  <c r="BF186" i="25"/>
  <c r="BJ186" i="25"/>
  <c r="BN186" i="25"/>
  <c r="BR186" i="25"/>
  <c r="BF188" i="25"/>
  <c r="BJ188" i="25"/>
  <c r="BN188" i="25"/>
  <c r="BR188" i="25"/>
  <c r="BF190" i="25"/>
  <c r="BJ190" i="25"/>
  <c r="BN190" i="25"/>
  <c r="BR190" i="25"/>
  <c r="BF192" i="25"/>
  <c r="BJ192" i="25"/>
  <c r="BN192" i="25"/>
  <c r="BR192" i="25"/>
  <c r="BF194" i="25"/>
  <c r="BJ194" i="25"/>
  <c r="BN194" i="25"/>
  <c r="BR194" i="25"/>
  <c r="BF196" i="25"/>
  <c r="BJ196" i="25"/>
  <c r="BN196" i="25"/>
  <c r="BR196" i="25"/>
  <c r="BF198" i="25"/>
  <c r="BJ198" i="25"/>
  <c r="BN198" i="25"/>
  <c r="BR198" i="25"/>
  <c r="BF200" i="25"/>
  <c r="BJ200" i="25"/>
  <c r="BN200" i="25"/>
  <c r="BR200" i="25"/>
  <c r="BF202" i="25"/>
  <c r="BJ202" i="25"/>
  <c r="BN202" i="25"/>
  <c r="BR202" i="25"/>
  <c r="BF204" i="25"/>
  <c r="BJ204" i="25"/>
  <c r="BN204" i="25"/>
  <c r="BR204" i="25"/>
  <c r="BF206" i="25"/>
  <c r="BJ206" i="25"/>
  <c r="BN206" i="25"/>
  <c r="BR206" i="25"/>
  <c r="BF208" i="25"/>
  <c r="BJ208" i="25"/>
  <c r="BN208" i="25"/>
  <c r="BR208" i="25"/>
  <c r="BF210" i="25"/>
  <c r="BJ210" i="25"/>
  <c r="BN210" i="25"/>
  <c r="BR210" i="25"/>
  <c r="BG212" i="25"/>
  <c r="BL212" i="25"/>
  <c r="BR212" i="25"/>
  <c r="BQ214" i="25"/>
  <c r="BM214" i="25"/>
  <c r="BI214" i="25"/>
  <c r="BO214" i="25"/>
  <c r="BK214" i="25"/>
  <c r="BG214" i="25"/>
  <c r="BH215" i="25"/>
  <c r="BP215" i="25"/>
  <c r="BJ216" i="25"/>
  <c r="BR216" i="25"/>
  <c r="BQ218" i="25"/>
  <c r="BM218" i="25"/>
  <c r="BI218" i="25"/>
  <c r="BO218" i="25"/>
  <c r="BK218" i="25"/>
  <c r="BG218" i="25"/>
  <c r="BH219" i="25"/>
  <c r="BP219" i="25"/>
  <c r="BJ220" i="25"/>
  <c r="BR220" i="25"/>
  <c r="BQ222" i="25"/>
  <c r="BM222" i="25"/>
  <c r="BI222" i="25"/>
  <c r="BO222" i="25"/>
  <c r="BK222" i="25"/>
  <c r="BG222" i="25"/>
  <c r="BH223" i="25"/>
  <c r="BP223" i="25"/>
  <c r="BJ224" i="25"/>
  <c r="BR224" i="25"/>
  <c r="BQ226" i="25"/>
  <c r="BM226" i="25"/>
  <c r="BI226" i="25"/>
  <c r="BO226" i="25"/>
  <c r="BK226" i="25"/>
  <c r="BG226" i="25"/>
  <c r="BH227" i="25"/>
  <c r="BP227" i="25"/>
  <c r="BJ228" i="25"/>
  <c r="BR228" i="25"/>
  <c r="BQ230" i="25"/>
  <c r="BM230" i="25"/>
  <c r="BI230" i="25"/>
  <c r="BO230" i="25"/>
  <c r="BK230" i="25"/>
  <c r="BG230" i="25"/>
  <c r="BH231" i="25"/>
  <c r="BP231" i="25"/>
  <c r="BJ232" i="25"/>
  <c r="BR232" i="25"/>
  <c r="BQ234" i="25"/>
  <c r="BM234" i="25"/>
  <c r="BI234" i="25"/>
  <c r="BO234" i="25"/>
  <c r="BK234" i="25"/>
  <c r="BG234" i="25"/>
  <c r="BH235" i="25"/>
  <c r="BP235" i="25"/>
  <c r="BJ236" i="25"/>
  <c r="BR236" i="25"/>
  <c r="BQ238" i="25"/>
  <c r="BM238" i="25"/>
  <c r="BI238" i="25"/>
  <c r="BO238" i="25"/>
  <c r="BK238" i="25"/>
  <c r="BG238" i="25"/>
  <c r="BH239" i="25"/>
  <c r="BP239" i="25"/>
  <c r="BJ240" i="25"/>
  <c r="BR240" i="25"/>
  <c r="BQ242" i="25"/>
  <c r="BM242" i="25"/>
  <c r="BI242" i="25"/>
  <c r="BO242" i="25"/>
  <c r="BK242" i="25"/>
  <c r="BG242" i="25"/>
  <c r="BH243" i="25"/>
  <c r="BP243" i="25"/>
  <c r="BJ244" i="25"/>
  <c r="BR244" i="25"/>
  <c r="BQ246" i="25"/>
  <c r="BM246" i="25"/>
  <c r="BI246" i="25"/>
  <c r="BO246" i="25"/>
  <c r="BK246" i="25"/>
  <c r="BG246" i="25"/>
  <c r="BH247" i="25"/>
  <c r="BP247" i="25"/>
  <c r="BJ248" i="25"/>
  <c r="BR248" i="25"/>
  <c r="BQ250" i="25"/>
  <c r="BM250" i="25"/>
  <c r="BI250" i="25"/>
  <c r="BO250" i="25"/>
  <c r="BK250" i="25"/>
  <c r="BG250" i="25"/>
  <c r="BH251" i="25"/>
  <c r="BP251" i="25"/>
  <c r="BJ252" i="25"/>
  <c r="BR252" i="25"/>
  <c r="BQ254" i="25"/>
  <c r="BM254" i="25"/>
  <c r="BI254" i="25"/>
  <c r="BO254" i="25"/>
  <c r="BK254" i="25"/>
  <c r="BG254" i="25"/>
  <c r="BH255" i="25"/>
  <c r="BP255" i="25"/>
  <c r="BJ256" i="25"/>
  <c r="BR256" i="25"/>
  <c r="BQ258" i="25"/>
  <c r="BM258" i="25"/>
  <c r="BI258" i="25"/>
  <c r="BO258" i="25"/>
  <c r="BK258" i="25"/>
  <c r="BG258" i="25"/>
  <c r="BH259" i="25"/>
  <c r="BP259" i="25"/>
  <c r="BJ260" i="25"/>
  <c r="BR260" i="25"/>
  <c r="BQ262" i="25"/>
  <c r="BM262" i="25"/>
  <c r="BI262" i="25"/>
  <c r="BO262" i="25"/>
  <c r="BK262" i="25"/>
  <c r="BG262" i="25"/>
  <c r="BH263" i="25"/>
  <c r="BP263" i="25"/>
  <c r="BJ264" i="25"/>
  <c r="BR264" i="25"/>
  <c r="BQ266" i="25"/>
  <c r="BM266" i="25"/>
  <c r="BI266" i="25"/>
  <c r="BO266" i="25"/>
  <c r="BK266" i="25"/>
  <c r="BG266" i="25"/>
  <c r="BH267" i="25"/>
  <c r="BP267" i="25"/>
  <c r="BJ268" i="25"/>
  <c r="BR268" i="25"/>
  <c r="BQ270" i="25"/>
  <c r="BM270" i="25"/>
  <c r="BI270" i="25"/>
  <c r="BO270" i="25"/>
  <c r="BK270" i="25"/>
  <c r="BG270" i="25"/>
  <c r="BH271" i="25"/>
  <c r="BP271" i="25"/>
  <c r="BJ272" i="25"/>
  <c r="BR272" i="25"/>
  <c r="BQ274" i="25"/>
  <c r="BM274" i="25"/>
  <c r="BI274" i="25"/>
  <c r="BO274" i="25"/>
  <c r="BK274" i="25"/>
  <c r="BG274" i="25"/>
  <c r="BH275" i="25"/>
  <c r="BP275" i="25"/>
  <c r="BJ276" i="25"/>
  <c r="BR276" i="25"/>
  <c r="BQ278" i="25"/>
  <c r="BM278" i="25"/>
  <c r="BI278" i="25"/>
  <c r="BO278" i="25"/>
  <c r="BK278" i="25"/>
  <c r="BG278" i="25"/>
  <c r="BH279" i="25"/>
  <c r="BP279" i="25"/>
  <c r="BJ280" i="25"/>
  <c r="BR280" i="25"/>
  <c r="BQ282" i="25"/>
  <c r="BM282" i="25"/>
  <c r="BI282" i="25"/>
  <c r="BO282" i="25"/>
  <c r="BK282" i="25"/>
  <c r="BG282" i="25"/>
  <c r="BH283" i="25"/>
  <c r="BP283" i="25"/>
  <c r="BJ284" i="25"/>
  <c r="BR284" i="25"/>
  <c r="BQ286" i="25"/>
  <c r="BM286" i="25"/>
  <c r="BI286" i="25"/>
  <c r="BO286" i="25"/>
  <c r="BK286" i="25"/>
  <c r="BG286" i="25"/>
  <c r="BH287" i="25"/>
  <c r="BP287" i="25"/>
  <c r="BL291" i="25"/>
  <c r="BR292" i="25"/>
  <c r="BN292" i="25"/>
  <c r="BJ292" i="25"/>
  <c r="BF292" i="25"/>
  <c r="BO292" i="25"/>
  <c r="BQ292" i="25"/>
  <c r="BK292" i="25"/>
  <c r="BP292" i="25"/>
  <c r="BI292" i="25"/>
  <c r="BM292" i="25"/>
  <c r="BH292" i="25"/>
  <c r="BP297" i="25"/>
  <c r="BL297" i="25"/>
  <c r="BH297" i="25"/>
  <c r="BQ297" i="25"/>
  <c r="BM297" i="25"/>
  <c r="BI297" i="25"/>
  <c r="BO297" i="25"/>
  <c r="BG297" i="25"/>
  <c r="BN297" i="25"/>
  <c r="BF297" i="25"/>
  <c r="BK297" i="25"/>
  <c r="BR306" i="25"/>
  <c r="BN306" i="25"/>
  <c r="BJ306" i="25"/>
  <c r="BF306" i="25"/>
  <c r="BQ306" i="25"/>
  <c r="BM306" i="25"/>
  <c r="BI306" i="25"/>
  <c r="BO306" i="25"/>
  <c r="BK306" i="25"/>
  <c r="BG306" i="25"/>
  <c r="BP306" i="25"/>
  <c r="BL306" i="25"/>
  <c r="BR314" i="25"/>
  <c r="BN314" i="25"/>
  <c r="BJ314" i="25"/>
  <c r="BF314" i="25"/>
  <c r="BQ314" i="25"/>
  <c r="BM314" i="25"/>
  <c r="BI314" i="25"/>
  <c r="BO314" i="25"/>
  <c r="BK314" i="25"/>
  <c r="BG314" i="25"/>
  <c r="BP314" i="25"/>
  <c r="BL314" i="25"/>
  <c r="BR322" i="25"/>
  <c r="BN322" i="25"/>
  <c r="BJ322" i="25"/>
  <c r="BF322" i="25"/>
  <c r="BQ322" i="25"/>
  <c r="BM322" i="25"/>
  <c r="BI322" i="25"/>
  <c r="BO322" i="25"/>
  <c r="BK322" i="25"/>
  <c r="BG322" i="25"/>
  <c r="BP322" i="25"/>
  <c r="BL322" i="25"/>
  <c r="BG102" i="25"/>
  <c r="BK102" i="25"/>
  <c r="BO102" i="25"/>
  <c r="BG104" i="25"/>
  <c r="BK104" i="25"/>
  <c r="BO104" i="25"/>
  <c r="BG106" i="25"/>
  <c r="BK106" i="25"/>
  <c r="BO106" i="25"/>
  <c r="BG108" i="25"/>
  <c r="BK108" i="25"/>
  <c r="BO108" i="25"/>
  <c r="BG110" i="25"/>
  <c r="BK110" i="25"/>
  <c r="BO110" i="25"/>
  <c r="BG112" i="25"/>
  <c r="BK112" i="25"/>
  <c r="BO112" i="25"/>
  <c r="BG114" i="25"/>
  <c r="BK114" i="25"/>
  <c r="BO114" i="25"/>
  <c r="BG116" i="25"/>
  <c r="BK116" i="25"/>
  <c r="BO116" i="25"/>
  <c r="BG118" i="25"/>
  <c r="BK118" i="25"/>
  <c r="BO118" i="25"/>
  <c r="BG120" i="25"/>
  <c r="BK120" i="25"/>
  <c r="BO120" i="25"/>
  <c r="BG122" i="25"/>
  <c r="BK122" i="25"/>
  <c r="BO122" i="25"/>
  <c r="BG124" i="25"/>
  <c r="BK124" i="25"/>
  <c r="BO124" i="25"/>
  <c r="BG126" i="25"/>
  <c r="BK126" i="25"/>
  <c r="BO126" i="25"/>
  <c r="BG128" i="25"/>
  <c r="BK128" i="25"/>
  <c r="BO128" i="25"/>
  <c r="BG130" i="25"/>
  <c r="BK130" i="25"/>
  <c r="BO130" i="25"/>
  <c r="BG132" i="25"/>
  <c r="BK132" i="25"/>
  <c r="BO132" i="25"/>
  <c r="BG134" i="25"/>
  <c r="BK134" i="25"/>
  <c r="BO134" i="25"/>
  <c r="BG136" i="25"/>
  <c r="BK136" i="25"/>
  <c r="BO136" i="25"/>
  <c r="BG138" i="25"/>
  <c r="BK138" i="25"/>
  <c r="BO138" i="25"/>
  <c r="BG140" i="25"/>
  <c r="BK140" i="25"/>
  <c r="BO140" i="25"/>
  <c r="BG142" i="25"/>
  <c r="BK142" i="25"/>
  <c r="BO142" i="25"/>
  <c r="BG144" i="25"/>
  <c r="BK144" i="25"/>
  <c r="BO144" i="25"/>
  <c r="BG146" i="25"/>
  <c r="BK146" i="25"/>
  <c r="BO146" i="25"/>
  <c r="BG148" i="25"/>
  <c r="BK148" i="25"/>
  <c r="BO148" i="25"/>
  <c r="BG150" i="25"/>
  <c r="BK150" i="25"/>
  <c r="BO150" i="25"/>
  <c r="BG152" i="25"/>
  <c r="BK152" i="25"/>
  <c r="BO152" i="25"/>
  <c r="BG154" i="25"/>
  <c r="BK154" i="25"/>
  <c r="BO154" i="25"/>
  <c r="BG156" i="25"/>
  <c r="BK156" i="25"/>
  <c r="BO156" i="25"/>
  <c r="BG158" i="25"/>
  <c r="BK158" i="25"/>
  <c r="BO158" i="25"/>
  <c r="BG160" i="25"/>
  <c r="BK160" i="25"/>
  <c r="BO160" i="25"/>
  <c r="BG162" i="25"/>
  <c r="BK162" i="25"/>
  <c r="BO162" i="25"/>
  <c r="BG164" i="25"/>
  <c r="BK164" i="25"/>
  <c r="BO164" i="25"/>
  <c r="BG166" i="25"/>
  <c r="BK166" i="25"/>
  <c r="BO166" i="25"/>
  <c r="BG168" i="25"/>
  <c r="BK168" i="25"/>
  <c r="BO168" i="25"/>
  <c r="BG170" i="25"/>
  <c r="BK170" i="25"/>
  <c r="BO170" i="25"/>
  <c r="BG172" i="25"/>
  <c r="BK172" i="25"/>
  <c r="BO172" i="25"/>
  <c r="BG174" i="25"/>
  <c r="BK174" i="25"/>
  <c r="BO174" i="25"/>
  <c r="BG176" i="25"/>
  <c r="BK176" i="25"/>
  <c r="BO176" i="25"/>
  <c r="BG178" i="25"/>
  <c r="BK178" i="25"/>
  <c r="BO178" i="25"/>
  <c r="BG180" i="25"/>
  <c r="BK180" i="25"/>
  <c r="BO180" i="25"/>
  <c r="BG182" i="25"/>
  <c r="BK182" i="25"/>
  <c r="BO182" i="25"/>
  <c r="BG184" i="25"/>
  <c r="BK184" i="25"/>
  <c r="BO184" i="25"/>
  <c r="BG186" i="25"/>
  <c r="BK186" i="25"/>
  <c r="BO186" i="25"/>
  <c r="BG188" i="25"/>
  <c r="BK188" i="25"/>
  <c r="BO188" i="25"/>
  <c r="BG190" i="25"/>
  <c r="BK190" i="25"/>
  <c r="BO190" i="25"/>
  <c r="BG192" i="25"/>
  <c r="BK192" i="25"/>
  <c r="BO192" i="25"/>
  <c r="BG194" i="25"/>
  <c r="BK194" i="25"/>
  <c r="BO194" i="25"/>
  <c r="BG196" i="25"/>
  <c r="BK196" i="25"/>
  <c r="BO196" i="25"/>
  <c r="BG198" i="25"/>
  <c r="BK198" i="25"/>
  <c r="BO198" i="25"/>
  <c r="BG200" i="25"/>
  <c r="BK200" i="25"/>
  <c r="BO200" i="25"/>
  <c r="BG202" i="25"/>
  <c r="BK202" i="25"/>
  <c r="BO202" i="25"/>
  <c r="BG204" i="25"/>
  <c r="BK204" i="25"/>
  <c r="BO204" i="25"/>
  <c r="BG206" i="25"/>
  <c r="BK206" i="25"/>
  <c r="BO206" i="25"/>
  <c r="BG208" i="25"/>
  <c r="BK208" i="25"/>
  <c r="BO208" i="25"/>
  <c r="BG210" i="25"/>
  <c r="BK210" i="25"/>
  <c r="BO210" i="25"/>
  <c r="BH212" i="25"/>
  <c r="BO213" i="25"/>
  <c r="BK213" i="25"/>
  <c r="BG213" i="25"/>
  <c r="BQ213" i="25"/>
  <c r="BM213" i="25"/>
  <c r="BI213" i="25"/>
  <c r="BH214" i="25"/>
  <c r="BP214" i="25"/>
  <c r="BJ215" i="25"/>
  <c r="BO217" i="25"/>
  <c r="BK217" i="25"/>
  <c r="BG217" i="25"/>
  <c r="BQ217" i="25"/>
  <c r="BM217" i="25"/>
  <c r="BI217" i="25"/>
  <c r="BH218" i="25"/>
  <c r="BP218" i="25"/>
  <c r="BJ219" i="25"/>
  <c r="BO221" i="25"/>
  <c r="BK221" i="25"/>
  <c r="BG221" i="25"/>
  <c r="BQ221" i="25"/>
  <c r="BM221" i="25"/>
  <c r="BI221" i="25"/>
  <c r="BH222" i="25"/>
  <c r="BP222" i="25"/>
  <c r="BJ223" i="25"/>
  <c r="BO225" i="25"/>
  <c r="BK225" i="25"/>
  <c r="BG225" i="25"/>
  <c r="BQ225" i="25"/>
  <c r="BM225" i="25"/>
  <c r="BI225" i="25"/>
  <c r="BH226" i="25"/>
  <c r="BP226" i="25"/>
  <c r="BJ227" i="25"/>
  <c r="BO229" i="25"/>
  <c r="BK229" i="25"/>
  <c r="BG229" i="25"/>
  <c r="BQ229" i="25"/>
  <c r="BM229" i="25"/>
  <c r="BI229" i="25"/>
  <c r="BH230" i="25"/>
  <c r="BP230" i="25"/>
  <c r="BJ231" i="25"/>
  <c r="BO233" i="25"/>
  <c r="BK233" i="25"/>
  <c r="BG233" i="25"/>
  <c r="BQ233" i="25"/>
  <c r="BM233" i="25"/>
  <c r="BI233" i="25"/>
  <c r="BH234" i="25"/>
  <c r="BP234" i="25"/>
  <c r="BJ235" i="25"/>
  <c r="BO237" i="25"/>
  <c r="BK237" i="25"/>
  <c r="BG237" i="25"/>
  <c r="BQ237" i="25"/>
  <c r="BM237" i="25"/>
  <c r="BI237" i="25"/>
  <c r="BH238" i="25"/>
  <c r="BP238" i="25"/>
  <c r="BJ239" i="25"/>
  <c r="BO241" i="25"/>
  <c r="BK241" i="25"/>
  <c r="BG241" i="25"/>
  <c r="BQ241" i="25"/>
  <c r="BM241" i="25"/>
  <c r="BI241" i="25"/>
  <c r="BH242" i="25"/>
  <c r="BP242" i="25"/>
  <c r="BJ243" i="25"/>
  <c r="BO245" i="25"/>
  <c r="BK245" i="25"/>
  <c r="BG245" i="25"/>
  <c r="BQ245" i="25"/>
  <c r="BM245" i="25"/>
  <c r="BI245" i="25"/>
  <c r="BH246" i="25"/>
  <c r="BP246" i="25"/>
  <c r="BJ247" i="25"/>
  <c r="BO249" i="25"/>
  <c r="BK249" i="25"/>
  <c r="BG249" i="25"/>
  <c r="BQ249" i="25"/>
  <c r="BM249" i="25"/>
  <c r="BI249" i="25"/>
  <c r="BH250" i="25"/>
  <c r="BP250" i="25"/>
  <c r="BJ251" i="25"/>
  <c r="BO253" i="25"/>
  <c r="BK253" i="25"/>
  <c r="BG253" i="25"/>
  <c r="BQ253" i="25"/>
  <c r="BM253" i="25"/>
  <c r="BI253" i="25"/>
  <c r="BH254" i="25"/>
  <c r="BP254" i="25"/>
  <c r="BJ255" i="25"/>
  <c r="BO257" i="25"/>
  <c r="BK257" i="25"/>
  <c r="BG257" i="25"/>
  <c r="BQ257" i="25"/>
  <c r="BM257" i="25"/>
  <c r="BI257" i="25"/>
  <c r="BH258" i="25"/>
  <c r="BP258" i="25"/>
  <c r="BJ259" i="25"/>
  <c r="BO261" i="25"/>
  <c r="BK261" i="25"/>
  <c r="BG261" i="25"/>
  <c r="BQ261" i="25"/>
  <c r="BM261" i="25"/>
  <c r="BI261" i="25"/>
  <c r="BH262" i="25"/>
  <c r="BP262" i="25"/>
  <c r="BJ263" i="25"/>
  <c r="BO265" i="25"/>
  <c r="BK265" i="25"/>
  <c r="BG265" i="25"/>
  <c r="BQ265" i="25"/>
  <c r="BM265" i="25"/>
  <c r="BI265" i="25"/>
  <c r="BH266" i="25"/>
  <c r="BP266" i="25"/>
  <c r="BJ267" i="25"/>
  <c r="BO269" i="25"/>
  <c r="BK269" i="25"/>
  <c r="BG269" i="25"/>
  <c r="BQ269" i="25"/>
  <c r="BM269" i="25"/>
  <c r="BI269" i="25"/>
  <c r="BH270" i="25"/>
  <c r="BP270" i="25"/>
  <c r="BJ271" i="25"/>
  <c r="BO273" i="25"/>
  <c r="BK273" i="25"/>
  <c r="BG273" i="25"/>
  <c r="BQ273" i="25"/>
  <c r="BM273" i="25"/>
  <c r="BI273" i="25"/>
  <c r="BH274" i="25"/>
  <c r="BP274" i="25"/>
  <c r="BJ275" i="25"/>
  <c r="BO277" i="25"/>
  <c r="BK277" i="25"/>
  <c r="BG277" i="25"/>
  <c r="BQ277" i="25"/>
  <c r="BM277" i="25"/>
  <c r="BI277" i="25"/>
  <c r="BH278" i="25"/>
  <c r="BP278" i="25"/>
  <c r="BJ279" i="25"/>
  <c r="BO281" i="25"/>
  <c r="BK281" i="25"/>
  <c r="BG281" i="25"/>
  <c r="BQ281" i="25"/>
  <c r="BM281" i="25"/>
  <c r="BI281" i="25"/>
  <c r="BH282" i="25"/>
  <c r="BP282" i="25"/>
  <c r="BJ283" i="25"/>
  <c r="BO285" i="25"/>
  <c r="BK285" i="25"/>
  <c r="BG285" i="25"/>
  <c r="BQ285" i="25"/>
  <c r="BM285" i="25"/>
  <c r="BI285" i="25"/>
  <c r="BH286" i="25"/>
  <c r="BP286" i="25"/>
  <c r="BJ287" i="25"/>
  <c r="BO289" i="25"/>
  <c r="BK289" i="25"/>
  <c r="BG289" i="25"/>
  <c r="BR289" i="25"/>
  <c r="BN289" i="25"/>
  <c r="BJ289" i="25"/>
  <c r="BF289" i="25"/>
  <c r="BQ289" i="25"/>
  <c r="BM289" i="25"/>
  <c r="BI289" i="25"/>
  <c r="BQ212" i="25"/>
  <c r="BM212" i="25"/>
  <c r="BI212" i="25"/>
  <c r="BQ216" i="25"/>
  <c r="BM216" i="25"/>
  <c r="BI216" i="25"/>
  <c r="BO216" i="25"/>
  <c r="BK216" i="25"/>
  <c r="BG216" i="25"/>
  <c r="BQ220" i="25"/>
  <c r="BM220" i="25"/>
  <c r="BI220" i="25"/>
  <c r="BO220" i="25"/>
  <c r="BK220" i="25"/>
  <c r="BG220" i="25"/>
  <c r="BQ224" i="25"/>
  <c r="BM224" i="25"/>
  <c r="BI224" i="25"/>
  <c r="BO224" i="25"/>
  <c r="BK224" i="25"/>
  <c r="BG224" i="25"/>
  <c r="BQ228" i="25"/>
  <c r="BM228" i="25"/>
  <c r="BI228" i="25"/>
  <c r="BO228" i="25"/>
  <c r="BK228" i="25"/>
  <c r="BG228" i="25"/>
  <c r="BQ232" i="25"/>
  <c r="BM232" i="25"/>
  <c r="BI232" i="25"/>
  <c r="BO232" i="25"/>
  <c r="BK232" i="25"/>
  <c r="BG232" i="25"/>
  <c r="BQ236" i="25"/>
  <c r="BM236" i="25"/>
  <c r="BI236" i="25"/>
  <c r="BO236" i="25"/>
  <c r="BK236" i="25"/>
  <c r="BG236" i="25"/>
  <c r="BQ240" i="25"/>
  <c r="BM240" i="25"/>
  <c r="BI240" i="25"/>
  <c r="BO240" i="25"/>
  <c r="BK240" i="25"/>
  <c r="BG240" i="25"/>
  <c r="BQ244" i="25"/>
  <c r="BM244" i="25"/>
  <c r="BI244" i="25"/>
  <c r="BO244" i="25"/>
  <c r="BK244" i="25"/>
  <c r="BG244" i="25"/>
  <c r="BQ248" i="25"/>
  <c r="BM248" i="25"/>
  <c r="BI248" i="25"/>
  <c r="BO248" i="25"/>
  <c r="BK248" i="25"/>
  <c r="BG248" i="25"/>
  <c r="BQ252" i="25"/>
  <c r="BM252" i="25"/>
  <c r="BI252" i="25"/>
  <c r="BO252" i="25"/>
  <c r="BK252" i="25"/>
  <c r="BG252" i="25"/>
  <c r="BQ256" i="25"/>
  <c r="BM256" i="25"/>
  <c r="BI256" i="25"/>
  <c r="BO256" i="25"/>
  <c r="BK256" i="25"/>
  <c r="BG256" i="25"/>
  <c r="BQ260" i="25"/>
  <c r="BM260" i="25"/>
  <c r="BI260" i="25"/>
  <c r="BO260" i="25"/>
  <c r="BK260" i="25"/>
  <c r="BG260" i="25"/>
  <c r="BQ264" i="25"/>
  <c r="BM264" i="25"/>
  <c r="BI264" i="25"/>
  <c r="BO264" i="25"/>
  <c r="BK264" i="25"/>
  <c r="BG264" i="25"/>
  <c r="BQ268" i="25"/>
  <c r="BM268" i="25"/>
  <c r="BI268" i="25"/>
  <c r="BO268" i="25"/>
  <c r="BK268" i="25"/>
  <c r="BG268" i="25"/>
  <c r="BQ272" i="25"/>
  <c r="BM272" i="25"/>
  <c r="BI272" i="25"/>
  <c r="BO272" i="25"/>
  <c r="BK272" i="25"/>
  <c r="BG272" i="25"/>
  <c r="BQ276" i="25"/>
  <c r="BM276" i="25"/>
  <c r="BI276" i="25"/>
  <c r="BO276" i="25"/>
  <c r="BK276" i="25"/>
  <c r="BG276" i="25"/>
  <c r="BQ280" i="25"/>
  <c r="BM280" i="25"/>
  <c r="BI280" i="25"/>
  <c r="BO280" i="25"/>
  <c r="BK280" i="25"/>
  <c r="BG280" i="25"/>
  <c r="BQ284" i="25"/>
  <c r="BM284" i="25"/>
  <c r="BI284" i="25"/>
  <c r="BO284" i="25"/>
  <c r="BK284" i="25"/>
  <c r="BG284" i="25"/>
  <c r="BR298" i="25"/>
  <c r="BN298" i="25"/>
  <c r="BJ298" i="25"/>
  <c r="BF298" i="25"/>
  <c r="BO298" i="25"/>
  <c r="BK298" i="25"/>
  <c r="BG298" i="25"/>
  <c r="BL298" i="25"/>
  <c r="BQ298" i="25"/>
  <c r="BI298" i="25"/>
  <c r="BP298" i="25"/>
  <c r="BH298" i="25"/>
  <c r="BR310" i="25"/>
  <c r="BN310" i="25"/>
  <c r="BJ310" i="25"/>
  <c r="BF310" i="25"/>
  <c r="BQ310" i="25"/>
  <c r="BM310" i="25"/>
  <c r="BI310" i="25"/>
  <c r="BO310" i="25"/>
  <c r="BK310" i="25"/>
  <c r="BG310" i="25"/>
  <c r="BP310" i="25"/>
  <c r="BL310" i="25"/>
  <c r="BR318" i="25"/>
  <c r="BN318" i="25"/>
  <c r="BJ318" i="25"/>
  <c r="BF318" i="25"/>
  <c r="BQ318" i="25"/>
  <c r="BM318" i="25"/>
  <c r="BI318" i="25"/>
  <c r="BO318" i="25"/>
  <c r="BK318" i="25"/>
  <c r="BG318" i="25"/>
  <c r="BP318" i="25"/>
  <c r="BL318" i="25"/>
  <c r="BI102" i="25"/>
  <c r="BM102" i="25"/>
  <c r="BI104" i="25"/>
  <c r="BM104" i="25"/>
  <c r="BI106" i="25"/>
  <c r="BM106" i="25"/>
  <c r="BI108" i="25"/>
  <c r="BM108" i="25"/>
  <c r="BI110" i="25"/>
  <c r="BM110" i="25"/>
  <c r="BI112" i="25"/>
  <c r="BM112" i="25"/>
  <c r="BI114" i="25"/>
  <c r="BM114" i="25"/>
  <c r="BI116" i="25"/>
  <c r="BM116" i="25"/>
  <c r="BI118" i="25"/>
  <c r="BM118" i="25"/>
  <c r="BI120" i="25"/>
  <c r="BM120" i="25"/>
  <c r="BI122" i="25"/>
  <c r="BM122" i="25"/>
  <c r="BI124" i="25"/>
  <c r="BM124" i="25"/>
  <c r="BI126" i="25"/>
  <c r="BM126" i="25"/>
  <c r="BI128" i="25"/>
  <c r="BM128" i="25"/>
  <c r="BI130" i="25"/>
  <c r="BM130" i="25"/>
  <c r="BI132" i="25"/>
  <c r="BM132" i="25"/>
  <c r="BI134" i="25"/>
  <c r="BM134" i="25"/>
  <c r="BI136" i="25"/>
  <c r="BM136" i="25"/>
  <c r="BI138" i="25"/>
  <c r="BM138" i="25"/>
  <c r="BI140" i="25"/>
  <c r="BM140" i="25"/>
  <c r="BI142" i="25"/>
  <c r="BM142" i="25"/>
  <c r="BI144" i="25"/>
  <c r="BM144" i="25"/>
  <c r="BI146" i="25"/>
  <c r="BM146" i="25"/>
  <c r="BI148" i="25"/>
  <c r="BM148" i="25"/>
  <c r="BI150" i="25"/>
  <c r="BM150" i="25"/>
  <c r="BI152" i="25"/>
  <c r="BM152" i="25"/>
  <c r="BI154" i="25"/>
  <c r="BM154" i="25"/>
  <c r="BI156" i="25"/>
  <c r="BM156" i="25"/>
  <c r="BI158" i="25"/>
  <c r="BM158" i="25"/>
  <c r="BI160" i="25"/>
  <c r="BM160" i="25"/>
  <c r="BI162" i="25"/>
  <c r="BM162" i="25"/>
  <c r="BI164" i="25"/>
  <c r="BM164" i="25"/>
  <c r="BI166" i="25"/>
  <c r="BM166" i="25"/>
  <c r="BI168" i="25"/>
  <c r="BM168" i="25"/>
  <c r="BI170" i="25"/>
  <c r="BM170" i="25"/>
  <c r="BI172" i="25"/>
  <c r="BM172" i="25"/>
  <c r="BI174" i="25"/>
  <c r="BM174" i="25"/>
  <c r="BI176" i="25"/>
  <c r="BM176" i="25"/>
  <c r="BI178" i="25"/>
  <c r="BM178" i="25"/>
  <c r="BI180" i="25"/>
  <c r="BM180" i="25"/>
  <c r="BI182" i="25"/>
  <c r="BM182" i="25"/>
  <c r="BI184" i="25"/>
  <c r="BM184" i="25"/>
  <c r="BI186" i="25"/>
  <c r="BM186" i="25"/>
  <c r="BI188" i="25"/>
  <c r="BM188" i="25"/>
  <c r="BI190" i="25"/>
  <c r="BM190" i="25"/>
  <c r="BI192" i="25"/>
  <c r="BM192" i="25"/>
  <c r="BI194" i="25"/>
  <c r="BM194" i="25"/>
  <c r="BI196" i="25"/>
  <c r="BM196" i="25"/>
  <c r="BI198" i="25"/>
  <c r="BM198" i="25"/>
  <c r="BI200" i="25"/>
  <c r="BM200" i="25"/>
  <c r="BI202" i="25"/>
  <c r="BM202" i="25"/>
  <c r="BI204" i="25"/>
  <c r="BM204" i="25"/>
  <c r="BI206" i="25"/>
  <c r="BM206" i="25"/>
  <c r="BI208" i="25"/>
  <c r="BM208" i="25"/>
  <c r="BI210" i="25"/>
  <c r="BM210" i="25"/>
  <c r="BF212" i="25"/>
  <c r="BK212" i="25"/>
  <c r="BP212" i="25"/>
  <c r="BO215" i="25"/>
  <c r="BK215" i="25"/>
  <c r="BG215" i="25"/>
  <c r="BQ215" i="25"/>
  <c r="BM215" i="25"/>
  <c r="BI215" i="25"/>
  <c r="BH216" i="25"/>
  <c r="BP216" i="25"/>
  <c r="BO219" i="25"/>
  <c r="BK219" i="25"/>
  <c r="BG219" i="25"/>
  <c r="BQ219" i="25"/>
  <c r="BM219" i="25"/>
  <c r="BI219" i="25"/>
  <c r="BH220" i="25"/>
  <c r="BP220" i="25"/>
  <c r="BO223" i="25"/>
  <c r="BK223" i="25"/>
  <c r="BG223" i="25"/>
  <c r="BQ223" i="25"/>
  <c r="BM223" i="25"/>
  <c r="BI223" i="25"/>
  <c r="BH224" i="25"/>
  <c r="BP224" i="25"/>
  <c r="BO227" i="25"/>
  <c r="BK227" i="25"/>
  <c r="BG227" i="25"/>
  <c r="BQ227" i="25"/>
  <c r="BM227" i="25"/>
  <c r="BI227" i="25"/>
  <c r="BH228" i="25"/>
  <c r="BP228" i="25"/>
  <c r="BO231" i="25"/>
  <c r="BK231" i="25"/>
  <c r="BG231" i="25"/>
  <c r="BQ231" i="25"/>
  <c r="BM231" i="25"/>
  <c r="BI231" i="25"/>
  <c r="BH232" i="25"/>
  <c r="BP232" i="25"/>
  <c r="BO235" i="25"/>
  <c r="BK235" i="25"/>
  <c r="BG235" i="25"/>
  <c r="BQ235" i="25"/>
  <c r="BM235" i="25"/>
  <c r="BI235" i="25"/>
  <c r="BH236" i="25"/>
  <c r="BP236" i="25"/>
  <c r="BO239" i="25"/>
  <c r="BK239" i="25"/>
  <c r="BG239" i="25"/>
  <c r="BQ239" i="25"/>
  <c r="BM239" i="25"/>
  <c r="BI239" i="25"/>
  <c r="BH240" i="25"/>
  <c r="BP240" i="25"/>
  <c r="BO243" i="25"/>
  <c r="BK243" i="25"/>
  <c r="BG243" i="25"/>
  <c r="BQ243" i="25"/>
  <c r="BM243" i="25"/>
  <c r="BI243" i="25"/>
  <c r="BH244" i="25"/>
  <c r="BP244" i="25"/>
  <c r="BO247" i="25"/>
  <c r="BK247" i="25"/>
  <c r="BG247" i="25"/>
  <c r="BQ247" i="25"/>
  <c r="BM247" i="25"/>
  <c r="BI247" i="25"/>
  <c r="BH248" i="25"/>
  <c r="BP248" i="25"/>
  <c r="BO251" i="25"/>
  <c r="BK251" i="25"/>
  <c r="BG251" i="25"/>
  <c r="BQ251" i="25"/>
  <c r="BM251" i="25"/>
  <c r="BI251" i="25"/>
  <c r="BH252" i="25"/>
  <c r="BP252" i="25"/>
  <c r="BO255" i="25"/>
  <c r="BK255" i="25"/>
  <c r="BG255" i="25"/>
  <c r="BQ255" i="25"/>
  <c r="BM255" i="25"/>
  <c r="BI255" i="25"/>
  <c r="BH256" i="25"/>
  <c r="BP256" i="25"/>
  <c r="BO259" i="25"/>
  <c r="BK259" i="25"/>
  <c r="BG259" i="25"/>
  <c r="BQ259" i="25"/>
  <c r="BM259" i="25"/>
  <c r="BI259" i="25"/>
  <c r="BH260" i="25"/>
  <c r="BP260" i="25"/>
  <c r="BO263" i="25"/>
  <c r="BK263" i="25"/>
  <c r="BG263" i="25"/>
  <c r="BQ263" i="25"/>
  <c r="BM263" i="25"/>
  <c r="BI263" i="25"/>
  <c r="BH264" i="25"/>
  <c r="BP264" i="25"/>
  <c r="BO267" i="25"/>
  <c r="BK267" i="25"/>
  <c r="BG267" i="25"/>
  <c r="BQ267" i="25"/>
  <c r="BM267" i="25"/>
  <c r="BI267" i="25"/>
  <c r="BH268" i="25"/>
  <c r="BP268" i="25"/>
  <c r="BO271" i="25"/>
  <c r="BK271" i="25"/>
  <c r="BG271" i="25"/>
  <c r="BQ271" i="25"/>
  <c r="BM271" i="25"/>
  <c r="BI271" i="25"/>
  <c r="BH272" i="25"/>
  <c r="BP272" i="25"/>
  <c r="BO275" i="25"/>
  <c r="BK275" i="25"/>
  <c r="BG275" i="25"/>
  <c r="BQ275" i="25"/>
  <c r="BM275" i="25"/>
  <c r="BI275" i="25"/>
  <c r="BH276" i="25"/>
  <c r="BP276" i="25"/>
  <c r="BO279" i="25"/>
  <c r="BK279" i="25"/>
  <c r="BG279" i="25"/>
  <c r="BQ279" i="25"/>
  <c r="BM279" i="25"/>
  <c r="BI279" i="25"/>
  <c r="BH280" i="25"/>
  <c r="BP280" i="25"/>
  <c r="BO283" i="25"/>
  <c r="BK283" i="25"/>
  <c r="BG283" i="25"/>
  <c r="BQ283" i="25"/>
  <c r="BM283" i="25"/>
  <c r="BI283" i="25"/>
  <c r="BH284" i="25"/>
  <c r="BP284" i="25"/>
  <c r="BO287" i="25"/>
  <c r="BK287" i="25"/>
  <c r="BG287" i="25"/>
  <c r="BQ287" i="25"/>
  <c r="BM287" i="25"/>
  <c r="BI287" i="25"/>
  <c r="BO291" i="25"/>
  <c r="BK291" i="25"/>
  <c r="BG291" i="25"/>
  <c r="BR291" i="25"/>
  <c r="BN291" i="25"/>
  <c r="BJ291" i="25"/>
  <c r="BF291" i="25"/>
  <c r="BQ291" i="25"/>
  <c r="BM291" i="25"/>
  <c r="BI291" i="25"/>
  <c r="BP305" i="25"/>
  <c r="BL305" i="25"/>
  <c r="BH305" i="25"/>
  <c r="BQ305" i="25"/>
  <c r="BM305" i="25"/>
  <c r="BI305" i="25"/>
  <c r="BO305" i="25"/>
  <c r="BG305" i="25"/>
  <c r="BN305" i="25"/>
  <c r="BF305" i="25"/>
  <c r="BK305" i="25"/>
  <c r="BR326" i="25"/>
  <c r="BN326" i="25"/>
  <c r="BJ326" i="25"/>
  <c r="BF326" i="25"/>
  <c r="BQ326" i="25"/>
  <c r="BM326" i="25"/>
  <c r="BI326" i="25"/>
  <c r="BO326" i="25"/>
  <c r="BK326" i="25"/>
  <c r="BG326" i="25"/>
  <c r="BR330" i="25"/>
  <c r="BN330" i="25"/>
  <c r="BJ330" i="25"/>
  <c r="BF330" i="25"/>
  <c r="BQ330" i="25"/>
  <c r="BM330" i="25"/>
  <c r="BI330" i="25"/>
  <c r="BO330" i="25"/>
  <c r="BK330" i="25"/>
  <c r="BG330" i="25"/>
  <c r="BR334" i="25"/>
  <c r="BN334" i="25"/>
  <c r="BJ334" i="25"/>
  <c r="BF334" i="25"/>
  <c r="BQ334" i="25"/>
  <c r="BM334" i="25"/>
  <c r="BI334" i="25"/>
  <c r="BO334" i="25"/>
  <c r="BK334" i="25"/>
  <c r="BG334" i="25"/>
  <c r="BR338" i="25"/>
  <c r="BN338" i="25"/>
  <c r="BJ338" i="25"/>
  <c r="BF338" i="25"/>
  <c r="BQ338" i="25"/>
  <c r="BM338" i="25"/>
  <c r="BI338" i="25"/>
  <c r="BO338" i="25"/>
  <c r="BK338" i="25"/>
  <c r="BG338" i="25"/>
  <c r="BR342" i="25"/>
  <c r="BN342" i="25"/>
  <c r="BJ342" i="25"/>
  <c r="BF342" i="25"/>
  <c r="BQ342" i="25"/>
  <c r="BM342" i="25"/>
  <c r="BI342" i="25"/>
  <c r="BO342" i="25"/>
  <c r="BK342" i="25"/>
  <c r="BG342" i="25"/>
  <c r="BR346" i="25"/>
  <c r="BN346" i="25"/>
  <c r="BJ346" i="25"/>
  <c r="BF346" i="25"/>
  <c r="BQ346" i="25"/>
  <c r="BM346" i="25"/>
  <c r="BI346" i="25"/>
  <c r="BO346" i="25"/>
  <c r="BK346" i="25"/>
  <c r="BG346" i="25"/>
  <c r="BR350" i="25"/>
  <c r="BN350" i="25"/>
  <c r="BJ350" i="25"/>
  <c r="BF350" i="25"/>
  <c r="BQ350" i="25"/>
  <c r="BM350" i="25"/>
  <c r="BI350" i="25"/>
  <c r="BO350" i="25"/>
  <c r="BK350" i="25"/>
  <c r="BG350" i="25"/>
  <c r="BR354" i="25"/>
  <c r="BN354" i="25"/>
  <c r="BJ354" i="25"/>
  <c r="BF354" i="25"/>
  <c r="BQ354" i="25"/>
  <c r="BM354" i="25"/>
  <c r="BI354" i="25"/>
  <c r="BO354" i="25"/>
  <c r="BK354" i="25"/>
  <c r="BG354" i="25"/>
  <c r="BR358" i="25"/>
  <c r="BN358" i="25"/>
  <c r="BJ358" i="25"/>
  <c r="BF358" i="25"/>
  <c r="BQ358" i="25"/>
  <c r="BM358" i="25"/>
  <c r="BI358" i="25"/>
  <c r="BO358" i="25"/>
  <c r="BK358" i="25"/>
  <c r="BG358" i="25"/>
  <c r="BG288" i="25"/>
  <c r="BK288" i="25"/>
  <c r="BO288" i="25"/>
  <c r="BG290" i="25"/>
  <c r="BK290" i="25"/>
  <c r="BO290" i="25"/>
  <c r="BG293" i="25"/>
  <c r="BT299" i="25"/>
  <c r="BR300" i="25"/>
  <c r="BN300" i="25"/>
  <c r="BJ300" i="25"/>
  <c r="BF300" i="25"/>
  <c r="BO300" i="25"/>
  <c r="BK300" i="25"/>
  <c r="BG300" i="25"/>
  <c r="BG301" i="25"/>
  <c r="BP307" i="25"/>
  <c r="BL307" i="25"/>
  <c r="BH307" i="25"/>
  <c r="BO307" i="25"/>
  <c r="BK307" i="25"/>
  <c r="BG307" i="25"/>
  <c r="BQ307" i="25"/>
  <c r="BM307" i="25"/>
  <c r="BI307" i="25"/>
  <c r="BN307" i="25"/>
  <c r="BP311" i="25"/>
  <c r="BL311" i="25"/>
  <c r="BH311" i="25"/>
  <c r="BO311" i="25"/>
  <c r="BK311" i="25"/>
  <c r="BG311" i="25"/>
  <c r="BQ311" i="25"/>
  <c r="BM311" i="25"/>
  <c r="BI311" i="25"/>
  <c r="BN311" i="25"/>
  <c r="BP315" i="25"/>
  <c r="BL315" i="25"/>
  <c r="BH315" i="25"/>
  <c r="BO315" i="25"/>
  <c r="BK315" i="25"/>
  <c r="BG315" i="25"/>
  <c r="BQ315" i="25"/>
  <c r="BM315" i="25"/>
  <c r="BI315" i="25"/>
  <c r="BN315" i="25"/>
  <c r="BP319" i="25"/>
  <c r="BL319" i="25"/>
  <c r="BH319" i="25"/>
  <c r="BO319" i="25"/>
  <c r="BK319" i="25"/>
  <c r="BG319" i="25"/>
  <c r="BQ319" i="25"/>
  <c r="BM319" i="25"/>
  <c r="BI319" i="25"/>
  <c r="BN319" i="25"/>
  <c r="BP323" i="25"/>
  <c r="BL323" i="25"/>
  <c r="BH323" i="25"/>
  <c r="BO323" i="25"/>
  <c r="BK323" i="25"/>
  <c r="BG323" i="25"/>
  <c r="BQ323" i="25"/>
  <c r="BM323" i="25"/>
  <c r="BI323" i="25"/>
  <c r="BN323" i="25"/>
  <c r="BL326" i="25"/>
  <c r="BP327" i="25"/>
  <c r="BL327" i="25"/>
  <c r="BH327" i="25"/>
  <c r="BO327" i="25"/>
  <c r="BK327" i="25"/>
  <c r="BG327" i="25"/>
  <c r="BQ327" i="25"/>
  <c r="BM327" i="25"/>
  <c r="BI327" i="25"/>
  <c r="BN327" i="25"/>
  <c r="BL330" i="25"/>
  <c r="BP331" i="25"/>
  <c r="BL331" i="25"/>
  <c r="BH331" i="25"/>
  <c r="BO331" i="25"/>
  <c r="BK331" i="25"/>
  <c r="BG331" i="25"/>
  <c r="BQ331" i="25"/>
  <c r="BM331" i="25"/>
  <c r="BI331" i="25"/>
  <c r="BN331" i="25"/>
  <c r="BL334" i="25"/>
  <c r="BP335" i="25"/>
  <c r="BL335" i="25"/>
  <c r="BH335" i="25"/>
  <c r="BO335" i="25"/>
  <c r="BK335" i="25"/>
  <c r="BG335" i="25"/>
  <c r="BQ335" i="25"/>
  <c r="BM335" i="25"/>
  <c r="BI335" i="25"/>
  <c r="BN335" i="25"/>
  <c r="BL338" i="25"/>
  <c r="BP339" i="25"/>
  <c r="BL339" i="25"/>
  <c r="BH339" i="25"/>
  <c r="BO339" i="25"/>
  <c r="BK339" i="25"/>
  <c r="BG339" i="25"/>
  <c r="BQ339" i="25"/>
  <c r="BM339" i="25"/>
  <c r="BI339" i="25"/>
  <c r="BN339" i="25"/>
  <c r="BL342" i="25"/>
  <c r="BP343" i="25"/>
  <c r="BL343" i="25"/>
  <c r="BH343" i="25"/>
  <c r="BO343" i="25"/>
  <c r="BK343" i="25"/>
  <c r="BG343" i="25"/>
  <c r="BQ343" i="25"/>
  <c r="BM343" i="25"/>
  <c r="BI343" i="25"/>
  <c r="BN343" i="25"/>
  <c r="BL346" i="25"/>
  <c r="BP347" i="25"/>
  <c r="BL347" i="25"/>
  <c r="BH347" i="25"/>
  <c r="BO347" i="25"/>
  <c r="BK347" i="25"/>
  <c r="BG347" i="25"/>
  <c r="BQ347" i="25"/>
  <c r="BM347" i="25"/>
  <c r="BI347" i="25"/>
  <c r="BN347" i="25"/>
  <c r="BL350" i="25"/>
  <c r="BP351" i="25"/>
  <c r="BL351" i="25"/>
  <c r="BH351" i="25"/>
  <c r="BO351" i="25"/>
  <c r="BK351" i="25"/>
  <c r="BG351" i="25"/>
  <c r="BQ351" i="25"/>
  <c r="BM351" i="25"/>
  <c r="BI351" i="25"/>
  <c r="BN351" i="25"/>
  <c r="BL354" i="25"/>
  <c r="BP355" i="25"/>
  <c r="BL355" i="25"/>
  <c r="BH355" i="25"/>
  <c r="BO355" i="25"/>
  <c r="BK355" i="25"/>
  <c r="BG355" i="25"/>
  <c r="BQ355" i="25"/>
  <c r="BM355" i="25"/>
  <c r="BI355" i="25"/>
  <c r="BN355" i="25"/>
  <c r="BL358" i="25"/>
  <c r="BP359" i="25"/>
  <c r="BL359" i="25"/>
  <c r="BH359" i="25"/>
  <c r="BO359" i="25"/>
  <c r="BK359" i="25"/>
  <c r="BG359" i="25"/>
  <c r="BQ359" i="25"/>
  <c r="BM359" i="25"/>
  <c r="BI359" i="25"/>
  <c r="BN359" i="25"/>
  <c r="BP363" i="25"/>
  <c r="BL363" i="25"/>
  <c r="BH363" i="25"/>
  <c r="BO363" i="25"/>
  <c r="BK363" i="25"/>
  <c r="BG363" i="25"/>
  <c r="BR363" i="25"/>
  <c r="BN363" i="25"/>
  <c r="BJ363" i="25"/>
  <c r="BF363" i="25"/>
  <c r="BQ363" i="25"/>
  <c r="BM363" i="25"/>
  <c r="BI363" i="25"/>
  <c r="BP367" i="25"/>
  <c r="BL367" i="25"/>
  <c r="BH367" i="25"/>
  <c r="BO367" i="25"/>
  <c r="BK367" i="25"/>
  <c r="BG367" i="25"/>
  <c r="BR367" i="25"/>
  <c r="BN367" i="25"/>
  <c r="BJ367" i="25"/>
  <c r="BF367" i="25"/>
  <c r="BQ367" i="25"/>
  <c r="BM367" i="25"/>
  <c r="BI367" i="25"/>
  <c r="BP371" i="25"/>
  <c r="BL371" i="25"/>
  <c r="BH371" i="25"/>
  <c r="BO371" i="25"/>
  <c r="BK371" i="25"/>
  <c r="BG371" i="25"/>
  <c r="BR371" i="25"/>
  <c r="BN371" i="25"/>
  <c r="BJ371" i="25"/>
  <c r="BF371" i="25"/>
  <c r="BQ371" i="25"/>
  <c r="BM371" i="25"/>
  <c r="BI371" i="25"/>
  <c r="BP375" i="25"/>
  <c r="BL375" i="25"/>
  <c r="BH375" i="25"/>
  <c r="BO375" i="25"/>
  <c r="BK375" i="25"/>
  <c r="BG375" i="25"/>
  <c r="BR375" i="25"/>
  <c r="BN375" i="25"/>
  <c r="BJ375" i="25"/>
  <c r="BF375" i="25"/>
  <c r="BQ375" i="25"/>
  <c r="BM375" i="25"/>
  <c r="BI375" i="25"/>
  <c r="BP379" i="25"/>
  <c r="BL379" i="25"/>
  <c r="BH379" i="25"/>
  <c r="BO379" i="25"/>
  <c r="BK379" i="25"/>
  <c r="BG379" i="25"/>
  <c r="BR379" i="25"/>
  <c r="BN379" i="25"/>
  <c r="BJ379" i="25"/>
  <c r="BF379" i="25"/>
  <c r="BQ379" i="25"/>
  <c r="BM379" i="25"/>
  <c r="BI379" i="25"/>
  <c r="BP383" i="25"/>
  <c r="BL383" i="25"/>
  <c r="BH383" i="25"/>
  <c r="BO383" i="25"/>
  <c r="BK383" i="25"/>
  <c r="BG383" i="25"/>
  <c r="BR383" i="25"/>
  <c r="BN383" i="25"/>
  <c r="BJ383" i="25"/>
  <c r="BF383" i="25"/>
  <c r="BQ383" i="25"/>
  <c r="BM383" i="25"/>
  <c r="BI383" i="25"/>
  <c r="BP387" i="25"/>
  <c r="BL387" i="25"/>
  <c r="BH387" i="25"/>
  <c r="BO387" i="25"/>
  <c r="BK387" i="25"/>
  <c r="BG387" i="25"/>
  <c r="BR387" i="25"/>
  <c r="BN387" i="25"/>
  <c r="BJ387" i="25"/>
  <c r="BF387" i="25"/>
  <c r="BQ387" i="25"/>
  <c r="BM387" i="25"/>
  <c r="BI387" i="25"/>
  <c r="BP391" i="25"/>
  <c r="BL391" i="25"/>
  <c r="BH391" i="25"/>
  <c r="BO391" i="25"/>
  <c r="BK391" i="25"/>
  <c r="BG391" i="25"/>
  <c r="BR391" i="25"/>
  <c r="BN391" i="25"/>
  <c r="BJ391" i="25"/>
  <c r="BF391" i="25"/>
  <c r="BQ391" i="25"/>
  <c r="BM391" i="25"/>
  <c r="BI391" i="25"/>
  <c r="BP395" i="25"/>
  <c r="BL395" i="25"/>
  <c r="BH395" i="25"/>
  <c r="BO395" i="25"/>
  <c r="BK395" i="25"/>
  <c r="BG395" i="25"/>
  <c r="BR395" i="25"/>
  <c r="BN395" i="25"/>
  <c r="BJ395" i="25"/>
  <c r="BF395" i="25"/>
  <c r="BQ395" i="25"/>
  <c r="BM395" i="25"/>
  <c r="BI395" i="25"/>
  <c r="BP399" i="25"/>
  <c r="BL399" i="25"/>
  <c r="BH399" i="25"/>
  <c r="BO399" i="25"/>
  <c r="BK399" i="25"/>
  <c r="BG399" i="25"/>
  <c r="BR399" i="25"/>
  <c r="BN399" i="25"/>
  <c r="BJ399" i="25"/>
  <c r="BF399" i="25"/>
  <c r="BQ399" i="25"/>
  <c r="BM399" i="25"/>
  <c r="BI399" i="25"/>
  <c r="BP403" i="25"/>
  <c r="BL403" i="25"/>
  <c r="BH403" i="25"/>
  <c r="BO403" i="25"/>
  <c r="BK403" i="25"/>
  <c r="BG403" i="25"/>
  <c r="BR403" i="25"/>
  <c r="BN403" i="25"/>
  <c r="BJ403" i="25"/>
  <c r="BF403" i="25"/>
  <c r="BQ403" i="25"/>
  <c r="BM403" i="25"/>
  <c r="BI403" i="25"/>
  <c r="BP407" i="25"/>
  <c r="BL407" i="25"/>
  <c r="BH407" i="25"/>
  <c r="BO407" i="25"/>
  <c r="BK407" i="25"/>
  <c r="BG407" i="25"/>
  <c r="BR407" i="25"/>
  <c r="BN407" i="25"/>
  <c r="BJ407" i="25"/>
  <c r="BF407" i="25"/>
  <c r="BQ407" i="25"/>
  <c r="BM407" i="25"/>
  <c r="BI407" i="25"/>
  <c r="BP411" i="25"/>
  <c r="BL411" i="25"/>
  <c r="BH411" i="25"/>
  <c r="BO411" i="25"/>
  <c r="BK411" i="25"/>
  <c r="BG411" i="25"/>
  <c r="BR411" i="25"/>
  <c r="BN411" i="25"/>
  <c r="BJ411" i="25"/>
  <c r="BF411" i="25"/>
  <c r="BQ411" i="25"/>
  <c r="BM411" i="25"/>
  <c r="BI411" i="25"/>
  <c r="BP415" i="25"/>
  <c r="BL415" i="25"/>
  <c r="BH415" i="25"/>
  <c r="BO415" i="25"/>
  <c r="BK415" i="25"/>
  <c r="BG415" i="25"/>
  <c r="BR415" i="25"/>
  <c r="BN415" i="25"/>
  <c r="BJ415" i="25"/>
  <c r="BF415" i="25"/>
  <c r="BQ415" i="25"/>
  <c r="BM415" i="25"/>
  <c r="BI415" i="25"/>
  <c r="BP419" i="25"/>
  <c r="BL419" i="25"/>
  <c r="BH419" i="25"/>
  <c r="BO419" i="25"/>
  <c r="BK419" i="25"/>
  <c r="BG419" i="25"/>
  <c r="BR419" i="25"/>
  <c r="BN419" i="25"/>
  <c r="BJ419" i="25"/>
  <c r="BF419" i="25"/>
  <c r="BQ419" i="25"/>
  <c r="BM419" i="25"/>
  <c r="BI419" i="25"/>
  <c r="BP423" i="25"/>
  <c r="BL423" i="25"/>
  <c r="BH423" i="25"/>
  <c r="BO423" i="25"/>
  <c r="BK423" i="25"/>
  <c r="BG423" i="25"/>
  <c r="BR423" i="25"/>
  <c r="BN423" i="25"/>
  <c r="BJ423" i="25"/>
  <c r="BF423" i="25"/>
  <c r="BQ423" i="25"/>
  <c r="BM423" i="25"/>
  <c r="BI423" i="25"/>
  <c r="BP427" i="25"/>
  <c r="BL427" i="25"/>
  <c r="BH427" i="25"/>
  <c r="BO427" i="25"/>
  <c r="BK427" i="25"/>
  <c r="BG427" i="25"/>
  <c r="BR427" i="25"/>
  <c r="BN427" i="25"/>
  <c r="BJ427" i="25"/>
  <c r="BF427" i="25"/>
  <c r="BQ427" i="25"/>
  <c r="BM427" i="25"/>
  <c r="BI427" i="25"/>
  <c r="BP431" i="25"/>
  <c r="BL431" i="25"/>
  <c r="BH431" i="25"/>
  <c r="BO431" i="25"/>
  <c r="BK431" i="25"/>
  <c r="BG431" i="25"/>
  <c r="BR431" i="25"/>
  <c r="BN431" i="25"/>
  <c r="BJ431" i="25"/>
  <c r="BF431" i="25"/>
  <c r="BQ431" i="25"/>
  <c r="BM431" i="25"/>
  <c r="BI431" i="25"/>
  <c r="BP435" i="25"/>
  <c r="BL435" i="25"/>
  <c r="BH435" i="25"/>
  <c r="BO435" i="25"/>
  <c r="BK435" i="25"/>
  <c r="BG435" i="25"/>
  <c r="BR435" i="25"/>
  <c r="BN435" i="25"/>
  <c r="BJ435" i="25"/>
  <c r="BF435" i="25"/>
  <c r="BQ435" i="25"/>
  <c r="BM435" i="25"/>
  <c r="BI435" i="25"/>
  <c r="BP439" i="25"/>
  <c r="BL439" i="25"/>
  <c r="BH439" i="25"/>
  <c r="BO439" i="25"/>
  <c r="BK439" i="25"/>
  <c r="BG439" i="25"/>
  <c r="BR439" i="25"/>
  <c r="BN439" i="25"/>
  <c r="BJ439" i="25"/>
  <c r="BF439" i="25"/>
  <c r="BQ439" i="25"/>
  <c r="BM439" i="25"/>
  <c r="BI439" i="25"/>
  <c r="BP443" i="25"/>
  <c r="BL443" i="25"/>
  <c r="BH443" i="25"/>
  <c r="BO443" i="25"/>
  <c r="BK443" i="25"/>
  <c r="BG443" i="25"/>
  <c r="BR443" i="25"/>
  <c r="BN443" i="25"/>
  <c r="BJ443" i="25"/>
  <c r="BF443" i="25"/>
  <c r="BQ443" i="25"/>
  <c r="BM443" i="25"/>
  <c r="BI443" i="25"/>
  <c r="BP447" i="25"/>
  <c r="BL447" i="25"/>
  <c r="BH447" i="25"/>
  <c r="BO447" i="25"/>
  <c r="BK447" i="25"/>
  <c r="BG447" i="25"/>
  <c r="BR447" i="25"/>
  <c r="BN447" i="25"/>
  <c r="BJ447" i="25"/>
  <c r="BF447" i="25"/>
  <c r="BQ447" i="25"/>
  <c r="BM447" i="25"/>
  <c r="BI447" i="25"/>
  <c r="BP451" i="25"/>
  <c r="BL451" i="25"/>
  <c r="BH451" i="25"/>
  <c r="BO451" i="25"/>
  <c r="BK451" i="25"/>
  <c r="BG451" i="25"/>
  <c r="BR451" i="25"/>
  <c r="BN451" i="25"/>
  <c r="BJ451" i="25"/>
  <c r="BF451" i="25"/>
  <c r="BQ451" i="25"/>
  <c r="BM451" i="25"/>
  <c r="BI451" i="25"/>
  <c r="BP455" i="25"/>
  <c r="BL455" i="25"/>
  <c r="BH455" i="25"/>
  <c r="BO455" i="25"/>
  <c r="BK455" i="25"/>
  <c r="BG455" i="25"/>
  <c r="BR455" i="25"/>
  <c r="BN455" i="25"/>
  <c r="BJ455" i="25"/>
  <c r="BF455" i="25"/>
  <c r="BQ455" i="25"/>
  <c r="BM455" i="25"/>
  <c r="BI455" i="25"/>
  <c r="BR459" i="25"/>
  <c r="BP459" i="25"/>
  <c r="BL459" i="25"/>
  <c r="BH459" i="25"/>
  <c r="BO459" i="25"/>
  <c r="BK459" i="25"/>
  <c r="BG459" i="25"/>
  <c r="BN459" i="25"/>
  <c r="BJ459" i="25"/>
  <c r="BF459" i="25"/>
  <c r="BQ459" i="25"/>
  <c r="BM459" i="25"/>
  <c r="BI459" i="25"/>
  <c r="BR461" i="25"/>
  <c r="BN461" i="25"/>
  <c r="BJ461" i="25"/>
  <c r="BF461" i="25"/>
  <c r="BP461" i="25"/>
  <c r="BK461" i="25"/>
  <c r="BO461" i="25"/>
  <c r="BI461" i="25"/>
  <c r="BM461" i="25"/>
  <c r="BH461" i="25"/>
  <c r="BQ461" i="25"/>
  <c r="BL461" i="25"/>
  <c r="BG461" i="25"/>
  <c r="BR463" i="25"/>
  <c r="BN463" i="25"/>
  <c r="BJ463" i="25"/>
  <c r="BF463" i="25"/>
  <c r="BP463" i="25"/>
  <c r="BK463" i="25"/>
  <c r="BO463" i="25"/>
  <c r="BI463" i="25"/>
  <c r="BM463" i="25"/>
  <c r="BH463" i="25"/>
  <c r="BQ463" i="25"/>
  <c r="BL463" i="25"/>
  <c r="BG463" i="25"/>
  <c r="BR465" i="25"/>
  <c r="BN465" i="25"/>
  <c r="BJ465" i="25"/>
  <c r="BF465" i="25"/>
  <c r="BP465" i="25"/>
  <c r="BK465" i="25"/>
  <c r="BO465" i="25"/>
  <c r="BI465" i="25"/>
  <c r="BM465" i="25"/>
  <c r="BH465" i="25"/>
  <c r="BQ465" i="25"/>
  <c r="BL465" i="25"/>
  <c r="BG465" i="25"/>
  <c r="BR467" i="25"/>
  <c r="BN467" i="25"/>
  <c r="BJ467" i="25"/>
  <c r="BF467" i="25"/>
  <c r="BQ467" i="25"/>
  <c r="BM467" i="25"/>
  <c r="BI467" i="25"/>
  <c r="BO467" i="25"/>
  <c r="BG467" i="25"/>
  <c r="BL467" i="25"/>
  <c r="BK467" i="25"/>
  <c r="BP467" i="25"/>
  <c r="BH467" i="25"/>
  <c r="BR475" i="25"/>
  <c r="BN475" i="25"/>
  <c r="BJ475" i="25"/>
  <c r="BF475" i="25"/>
  <c r="BQ475" i="25"/>
  <c r="BM475" i="25"/>
  <c r="BI475" i="25"/>
  <c r="BO475" i="25"/>
  <c r="BG475" i="25"/>
  <c r="BL475" i="25"/>
  <c r="BK475" i="25"/>
  <c r="BP475" i="25"/>
  <c r="BH475" i="25"/>
  <c r="BP293" i="25"/>
  <c r="BL293" i="25"/>
  <c r="BH293" i="25"/>
  <c r="BQ293" i="25"/>
  <c r="BM293" i="25"/>
  <c r="BI293" i="25"/>
  <c r="BJ293" i="25"/>
  <c r="BR293" i="25"/>
  <c r="BR294" i="25"/>
  <c r="BN294" i="25"/>
  <c r="BJ294" i="25"/>
  <c r="BF294" i="25"/>
  <c r="BO294" i="25"/>
  <c r="BK294" i="25"/>
  <c r="BG294" i="25"/>
  <c r="BP301" i="25"/>
  <c r="BL301" i="25"/>
  <c r="BH301" i="25"/>
  <c r="BQ301" i="25"/>
  <c r="BM301" i="25"/>
  <c r="BI301" i="25"/>
  <c r="BJ301" i="25"/>
  <c r="BR301" i="25"/>
  <c r="BR302" i="25"/>
  <c r="BN302" i="25"/>
  <c r="BJ302" i="25"/>
  <c r="BF302" i="25"/>
  <c r="BO302" i="25"/>
  <c r="BK302" i="25"/>
  <c r="BG302" i="25"/>
  <c r="BR308" i="25"/>
  <c r="BN308" i="25"/>
  <c r="BJ308" i="25"/>
  <c r="BF308" i="25"/>
  <c r="BQ308" i="25"/>
  <c r="BM308" i="25"/>
  <c r="BI308" i="25"/>
  <c r="BO308" i="25"/>
  <c r="BK308" i="25"/>
  <c r="BG308" i="25"/>
  <c r="BR312" i="25"/>
  <c r="BN312" i="25"/>
  <c r="BJ312" i="25"/>
  <c r="BF312" i="25"/>
  <c r="BQ312" i="25"/>
  <c r="BM312" i="25"/>
  <c r="BI312" i="25"/>
  <c r="BO312" i="25"/>
  <c r="BK312" i="25"/>
  <c r="BG312" i="25"/>
  <c r="BR316" i="25"/>
  <c r="BN316" i="25"/>
  <c r="BJ316" i="25"/>
  <c r="BF316" i="25"/>
  <c r="BQ316" i="25"/>
  <c r="BM316" i="25"/>
  <c r="BI316" i="25"/>
  <c r="BO316" i="25"/>
  <c r="BK316" i="25"/>
  <c r="BG316" i="25"/>
  <c r="BR320" i="25"/>
  <c r="BN320" i="25"/>
  <c r="BJ320" i="25"/>
  <c r="BF320" i="25"/>
  <c r="BQ320" i="25"/>
  <c r="BM320" i="25"/>
  <c r="BI320" i="25"/>
  <c r="BO320" i="25"/>
  <c r="BK320" i="25"/>
  <c r="BG320" i="25"/>
  <c r="BR324" i="25"/>
  <c r="BN324" i="25"/>
  <c r="BJ324" i="25"/>
  <c r="BF324" i="25"/>
  <c r="BQ324" i="25"/>
  <c r="BM324" i="25"/>
  <c r="BI324" i="25"/>
  <c r="BO324" i="25"/>
  <c r="BK324" i="25"/>
  <c r="BG324" i="25"/>
  <c r="BP326" i="25"/>
  <c r="BR328" i="25"/>
  <c r="BN328" i="25"/>
  <c r="BJ328" i="25"/>
  <c r="BF328" i="25"/>
  <c r="BQ328" i="25"/>
  <c r="BM328" i="25"/>
  <c r="BI328" i="25"/>
  <c r="BO328" i="25"/>
  <c r="BK328" i="25"/>
  <c r="BG328" i="25"/>
  <c r="BP330" i="25"/>
  <c r="BR332" i="25"/>
  <c r="BN332" i="25"/>
  <c r="BJ332" i="25"/>
  <c r="BF332" i="25"/>
  <c r="BQ332" i="25"/>
  <c r="BM332" i="25"/>
  <c r="BI332" i="25"/>
  <c r="BO332" i="25"/>
  <c r="BK332" i="25"/>
  <c r="BG332" i="25"/>
  <c r="BP334" i="25"/>
  <c r="BR336" i="25"/>
  <c r="BN336" i="25"/>
  <c r="BJ336" i="25"/>
  <c r="BF336" i="25"/>
  <c r="BQ336" i="25"/>
  <c r="BM336" i="25"/>
  <c r="BI336" i="25"/>
  <c r="BO336" i="25"/>
  <c r="BK336" i="25"/>
  <c r="BG336" i="25"/>
  <c r="BP338" i="25"/>
  <c r="BR340" i="25"/>
  <c r="BN340" i="25"/>
  <c r="BJ340" i="25"/>
  <c r="BF340" i="25"/>
  <c r="BQ340" i="25"/>
  <c r="BM340" i="25"/>
  <c r="BI340" i="25"/>
  <c r="BO340" i="25"/>
  <c r="BK340" i="25"/>
  <c r="BG340" i="25"/>
  <c r="BP342" i="25"/>
  <c r="BR344" i="25"/>
  <c r="BN344" i="25"/>
  <c r="BJ344" i="25"/>
  <c r="BF344" i="25"/>
  <c r="BQ344" i="25"/>
  <c r="BM344" i="25"/>
  <c r="BI344" i="25"/>
  <c r="BO344" i="25"/>
  <c r="BK344" i="25"/>
  <c r="BG344" i="25"/>
  <c r="BP346" i="25"/>
  <c r="BR348" i="25"/>
  <c r="BN348" i="25"/>
  <c r="BJ348" i="25"/>
  <c r="BF348" i="25"/>
  <c r="BQ348" i="25"/>
  <c r="BM348" i="25"/>
  <c r="BI348" i="25"/>
  <c r="BO348" i="25"/>
  <c r="BK348" i="25"/>
  <c r="BG348" i="25"/>
  <c r="BP350" i="25"/>
  <c r="BR352" i="25"/>
  <c r="BN352" i="25"/>
  <c r="BJ352" i="25"/>
  <c r="BF352" i="25"/>
  <c r="BQ352" i="25"/>
  <c r="BM352" i="25"/>
  <c r="BI352" i="25"/>
  <c r="BO352" i="25"/>
  <c r="BK352" i="25"/>
  <c r="BG352" i="25"/>
  <c r="BP354" i="25"/>
  <c r="BR356" i="25"/>
  <c r="BN356" i="25"/>
  <c r="BJ356" i="25"/>
  <c r="BF356" i="25"/>
  <c r="BQ356" i="25"/>
  <c r="BM356" i="25"/>
  <c r="BI356" i="25"/>
  <c r="BO356" i="25"/>
  <c r="BK356" i="25"/>
  <c r="BG356" i="25"/>
  <c r="BP358" i="25"/>
  <c r="BI288" i="25"/>
  <c r="BM288" i="25"/>
  <c r="BI290" i="25"/>
  <c r="BM290" i="25"/>
  <c r="BK293" i="25"/>
  <c r="BH294" i="25"/>
  <c r="BP294" i="25"/>
  <c r="BT295" i="25"/>
  <c r="BR296" i="25"/>
  <c r="BN296" i="25"/>
  <c r="BJ296" i="25"/>
  <c r="BF296" i="25"/>
  <c r="BO296" i="25"/>
  <c r="BK296" i="25"/>
  <c r="BG296" i="25"/>
  <c r="BI300" i="25"/>
  <c r="BQ300" i="25"/>
  <c r="BK301" i="25"/>
  <c r="BH302" i="25"/>
  <c r="BP302" i="25"/>
  <c r="BT303" i="25"/>
  <c r="BR304" i="25"/>
  <c r="BN304" i="25"/>
  <c r="BJ304" i="25"/>
  <c r="BF304" i="25"/>
  <c r="BO304" i="25"/>
  <c r="BK304" i="25"/>
  <c r="BG304" i="25"/>
  <c r="BF307" i="25"/>
  <c r="BL308" i="25"/>
  <c r="BP309" i="25"/>
  <c r="BL309" i="25"/>
  <c r="BH309" i="25"/>
  <c r="BO309" i="25"/>
  <c r="BK309" i="25"/>
  <c r="BG309" i="25"/>
  <c r="BQ309" i="25"/>
  <c r="BM309" i="25"/>
  <c r="BI309" i="25"/>
  <c r="BN309" i="25"/>
  <c r="BF311" i="25"/>
  <c r="BL312" i="25"/>
  <c r="BP313" i="25"/>
  <c r="BL313" i="25"/>
  <c r="BH313" i="25"/>
  <c r="BO313" i="25"/>
  <c r="BK313" i="25"/>
  <c r="BG313" i="25"/>
  <c r="BQ313" i="25"/>
  <c r="BM313" i="25"/>
  <c r="BI313" i="25"/>
  <c r="BN313" i="25"/>
  <c r="BF315" i="25"/>
  <c r="BL316" i="25"/>
  <c r="BP317" i="25"/>
  <c r="BL317" i="25"/>
  <c r="BH317" i="25"/>
  <c r="BO317" i="25"/>
  <c r="BK317" i="25"/>
  <c r="BG317" i="25"/>
  <c r="BQ317" i="25"/>
  <c r="BM317" i="25"/>
  <c r="BI317" i="25"/>
  <c r="BN317" i="25"/>
  <c r="BF319" i="25"/>
  <c r="BL320" i="25"/>
  <c r="BP321" i="25"/>
  <c r="BL321" i="25"/>
  <c r="BH321" i="25"/>
  <c r="BO321" i="25"/>
  <c r="BK321" i="25"/>
  <c r="BG321" i="25"/>
  <c r="BQ321" i="25"/>
  <c r="BM321" i="25"/>
  <c r="BI321" i="25"/>
  <c r="BN321" i="25"/>
  <c r="BF323" i="25"/>
  <c r="BL324" i="25"/>
  <c r="BP325" i="25"/>
  <c r="BL325" i="25"/>
  <c r="BH325" i="25"/>
  <c r="BO325" i="25"/>
  <c r="BK325" i="25"/>
  <c r="BG325" i="25"/>
  <c r="BQ325" i="25"/>
  <c r="BM325" i="25"/>
  <c r="BI325" i="25"/>
  <c r="BN325" i="25"/>
  <c r="BF327" i="25"/>
  <c r="BL328" i="25"/>
  <c r="BP329" i="25"/>
  <c r="BL329" i="25"/>
  <c r="BH329" i="25"/>
  <c r="BO329" i="25"/>
  <c r="BK329" i="25"/>
  <c r="BG329" i="25"/>
  <c r="BQ329" i="25"/>
  <c r="BM329" i="25"/>
  <c r="BI329" i="25"/>
  <c r="BN329" i="25"/>
  <c r="BF331" i="25"/>
  <c r="BL332" i="25"/>
  <c r="BP333" i="25"/>
  <c r="BL333" i="25"/>
  <c r="BH333" i="25"/>
  <c r="BO333" i="25"/>
  <c r="BK333" i="25"/>
  <c r="BG333" i="25"/>
  <c r="BQ333" i="25"/>
  <c r="BM333" i="25"/>
  <c r="BI333" i="25"/>
  <c r="BN333" i="25"/>
  <c r="BF335" i="25"/>
  <c r="BL336" i="25"/>
  <c r="BP337" i="25"/>
  <c r="BL337" i="25"/>
  <c r="BH337" i="25"/>
  <c r="BO337" i="25"/>
  <c r="BK337" i="25"/>
  <c r="BG337" i="25"/>
  <c r="BQ337" i="25"/>
  <c r="BM337" i="25"/>
  <c r="BI337" i="25"/>
  <c r="BN337" i="25"/>
  <c r="BF339" i="25"/>
  <c r="BL340" i="25"/>
  <c r="BP341" i="25"/>
  <c r="BL341" i="25"/>
  <c r="BH341" i="25"/>
  <c r="BO341" i="25"/>
  <c r="BK341" i="25"/>
  <c r="BG341" i="25"/>
  <c r="BQ341" i="25"/>
  <c r="BM341" i="25"/>
  <c r="BI341" i="25"/>
  <c r="BN341" i="25"/>
  <c r="BF343" i="25"/>
  <c r="BL344" i="25"/>
  <c r="BP345" i="25"/>
  <c r="BL345" i="25"/>
  <c r="BH345" i="25"/>
  <c r="BO345" i="25"/>
  <c r="BK345" i="25"/>
  <c r="BG345" i="25"/>
  <c r="BQ345" i="25"/>
  <c r="BM345" i="25"/>
  <c r="BI345" i="25"/>
  <c r="BN345" i="25"/>
  <c r="BF347" i="25"/>
  <c r="BL348" i="25"/>
  <c r="BP349" i="25"/>
  <c r="BL349" i="25"/>
  <c r="BH349" i="25"/>
  <c r="BO349" i="25"/>
  <c r="BK349" i="25"/>
  <c r="BG349" i="25"/>
  <c r="BQ349" i="25"/>
  <c r="BM349" i="25"/>
  <c r="BI349" i="25"/>
  <c r="BN349" i="25"/>
  <c r="BF351" i="25"/>
  <c r="BL352" i="25"/>
  <c r="BP353" i="25"/>
  <c r="BL353" i="25"/>
  <c r="BH353" i="25"/>
  <c r="BO353" i="25"/>
  <c r="BK353" i="25"/>
  <c r="BG353" i="25"/>
  <c r="BQ353" i="25"/>
  <c r="BM353" i="25"/>
  <c r="BI353" i="25"/>
  <c r="BN353" i="25"/>
  <c r="BF355" i="25"/>
  <c r="BL356" i="25"/>
  <c r="BP357" i="25"/>
  <c r="BL357" i="25"/>
  <c r="BH357" i="25"/>
  <c r="BO357" i="25"/>
  <c r="BK357" i="25"/>
  <c r="BG357" i="25"/>
  <c r="BQ357" i="25"/>
  <c r="BM357" i="25"/>
  <c r="BI357" i="25"/>
  <c r="BN357" i="25"/>
  <c r="BF359" i="25"/>
  <c r="BP361" i="25"/>
  <c r="BL361" i="25"/>
  <c r="BH361" i="25"/>
  <c r="BO361" i="25"/>
  <c r="BK361" i="25"/>
  <c r="BG361" i="25"/>
  <c r="BR361" i="25"/>
  <c r="BN361" i="25"/>
  <c r="BJ361" i="25"/>
  <c r="BF361" i="25"/>
  <c r="BQ361" i="25"/>
  <c r="BM361" i="25"/>
  <c r="BI361" i="25"/>
  <c r="BP365" i="25"/>
  <c r="BL365" i="25"/>
  <c r="BH365" i="25"/>
  <c r="BO365" i="25"/>
  <c r="BK365" i="25"/>
  <c r="BG365" i="25"/>
  <c r="BR365" i="25"/>
  <c r="BN365" i="25"/>
  <c r="BJ365" i="25"/>
  <c r="BF365" i="25"/>
  <c r="BQ365" i="25"/>
  <c r="BM365" i="25"/>
  <c r="BI365" i="25"/>
  <c r="BP369" i="25"/>
  <c r="BL369" i="25"/>
  <c r="BH369" i="25"/>
  <c r="BO369" i="25"/>
  <c r="BK369" i="25"/>
  <c r="BG369" i="25"/>
  <c r="BR369" i="25"/>
  <c r="BN369" i="25"/>
  <c r="BJ369" i="25"/>
  <c r="BF369" i="25"/>
  <c r="BQ369" i="25"/>
  <c r="BM369" i="25"/>
  <c r="BI369" i="25"/>
  <c r="BP373" i="25"/>
  <c r="BL373" i="25"/>
  <c r="BH373" i="25"/>
  <c r="BO373" i="25"/>
  <c r="BK373" i="25"/>
  <c r="BG373" i="25"/>
  <c r="BR373" i="25"/>
  <c r="BN373" i="25"/>
  <c r="BJ373" i="25"/>
  <c r="BF373" i="25"/>
  <c r="BQ373" i="25"/>
  <c r="BM373" i="25"/>
  <c r="BI373" i="25"/>
  <c r="BP377" i="25"/>
  <c r="BL377" i="25"/>
  <c r="BH377" i="25"/>
  <c r="BO377" i="25"/>
  <c r="BK377" i="25"/>
  <c r="BG377" i="25"/>
  <c r="BR377" i="25"/>
  <c r="BN377" i="25"/>
  <c r="BJ377" i="25"/>
  <c r="BF377" i="25"/>
  <c r="BQ377" i="25"/>
  <c r="BM377" i="25"/>
  <c r="BI377" i="25"/>
  <c r="BP381" i="25"/>
  <c r="BL381" i="25"/>
  <c r="BH381" i="25"/>
  <c r="BO381" i="25"/>
  <c r="BK381" i="25"/>
  <c r="BG381" i="25"/>
  <c r="BR381" i="25"/>
  <c r="BN381" i="25"/>
  <c r="BJ381" i="25"/>
  <c r="BF381" i="25"/>
  <c r="BQ381" i="25"/>
  <c r="BM381" i="25"/>
  <c r="BI381" i="25"/>
  <c r="BP385" i="25"/>
  <c r="BL385" i="25"/>
  <c r="BH385" i="25"/>
  <c r="BO385" i="25"/>
  <c r="BK385" i="25"/>
  <c r="BG385" i="25"/>
  <c r="BR385" i="25"/>
  <c r="BN385" i="25"/>
  <c r="BJ385" i="25"/>
  <c r="BF385" i="25"/>
  <c r="BQ385" i="25"/>
  <c r="BM385" i="25"/>
  <c r="BI385" i="25"/>
  <c r="BP389" i="25"/>
  <c r="BL389" i="25"/>
  <c r="BH389" i="25"/>
  <c r="BO389" i="25"/>
  <c r="BK389" i="25"/>
  <c r="BG389" i="25"/>
  <c r="BR389" i="25"/>
  <c r="BN389" i="25"/>
  <c r="BJ389" i="25"/>
  <c r="BF389" i="25"/>
  <c r="BQ389" i="25"/>
  <c r="BM389" i="25"/>
  <c r="BI389" i="25"/>
  <c r="BP393" i="25"/>
  <c r="BL393" i="25"/>
  <c r="BH393" i="25"/>
  <c r="BO393" i="25"/>
  <c r="BK393" i="25"/>
  <c r="BG393" i="25"/>
  <c r="BR393" i="25"/>
  <c r="BN393" i="25"/>
  <c r="BJ393" i="25"/>
  <c r="BF393" i="25"/>
  <c r="BQ393" i="25"/>
  <c r="BM393" i="25"/>
  <c r="BI393" i="25"/>
  <c r="BP397" i="25"/>
  <c r="BL397" i="25"/>
  <c r="BH397" i="25"/>
  <c r="BO397" i="25"/>
  <c r="BK397" i="25"/>
  <c r="BG397" i="25"/>
  <c r="BR397" i="25"/>
  <c r="BN397" i="25"/>
  <c r="BJ397" i="25"/>
  <c r="BF397" i="25"/>
  <c r="BQ397" i="25"/>
  <c r="BM397" i="25"/>
  <c r="BI397" i="25"/>
  <c r="BP401" i="25"/>
  <c r="BL401" i="25"/>
  <c r="BH401" i="25"/>
  <c r="BO401" i="25"/>
  <c r="BK401" i="25"/>
  <c r="BG401" i="25"/>
  <c r="BR401" i="25"/>
  <c r="BN401" i="25"/>
  <c r="BJ401" i="25"/>
  <c r="BF401" i="25"/>
  <c r="BQ401" i="25"/>
  <c r="BM401" i="25"/>
  <c r="BI401" i="25"/>
  <c r="BP405" i="25"/>
  <c r="BL405" i="25"/>
  <c r="BH405" i="25"/>
  <c r="BO405" i="25"/>
  <c r="BK405" i="25"/>
  <c r="BG405" i="25"/>
  <c r="BR405" i="25"/>
  <c r="BN405" i="25"/>
  <c r="BJ405" i="25"/>
  <c r="BF405" i="25"/>
  <c r="BQ405" i="25"/>
  <c r="BM405" i="25"/>
  <c r="BI405" i="25"/>
  <c r="BP409" i="25"/>
  <c r="BL409" i="25"/>
  <c r="BH409" i="25"/>
  <c r="BO409" i="25"/>
  <c r="BK409" i="25"/>
  <c r="BG409" i="25"/>
  <c r="BR409" i="25"/>
  <c r="BN409" i="25"/>
  <c r="BJ409" i="25"/>
  <c r="BF409" i="25"/>
  <c r="BQ409" i="25"/>
  <c r="BM409" i="25"/>
  <c r="BI409" i="25"/>
  <c r="BP413" i="25"/>
  <c r="BL413" i="25"/>
  <c r="BH413" i="25"/>
  <c r="BO413" i="25"/>
  <c r="BK413" i="25"/>
  <c r="BG413" i="25"/>
  <c r="BR413" i="25"/>
  <c r="BN413" i="25"/>
  <c r="BJ413" i="25"/>
  <c r="BF413" i="25"/>
  <c r="BQ413" i="25"/>
  <c r="BM413" i="25"/>
  <c r="BI413" i="25"/>
  <c r="BP417" i="25"/>
  <c r="BL417" i="25"/>
  <c r="BH417" i="25"/>
  <c r="BO417" i="25"/>
  <c r="BK417" i="25"/>
  <c r="BG417" i="25"/>
  <c r="BR417" i="25"/>
  <c r="BN417" i="25"/>
  <c r="BJ417" i="25"/>
  <c r="BF417" i="25"/>
  <c r="BQ417" i="25"/>
  <c r="BM417" i="25"/>
  <c r="BI417" i="25"/>
  <c r="BP421" i="25"/>
  <c r="BL421" i="25"/>
  <c r="BH421" i="25"/>
  <c r="BO421" i="25"/>
  <c r="BK421" i="25"/>
  <c r="BG421" i="25"/>
  <c r="BR421" i="25"/>
  <c r="BN421" i="25"/>
  <c r="BJ421" i="25"/>
  <c r="BF421" i="25"/>
  <c r="BQ421" i="25"/>
  <c r="BM421" i="25"/>
  <c r="BI421" i="25"/>
  <c r="BP425" i="25"/>
  <c r="BL425" i="25"/>
  <c r="BH425" i="25"/>
  <c r="BO425" i="25"/>
  <c r="BK425" i="25"/>
  <c r="BG425" i="25"/>
  <c r="BR425" i="25"/>
  <c r="BN425" i="25"/>
  <c r="BJ425" i="25"/>
  <c r="BF425" i="25"/>
  <c r="BQ425" i="25"/>
  <c r="BM425" i="25"/>
  <c r="BI425" i="25"/>
  <c r="BP429" i="25"/>
  <c r="BL429" i="25"/>
  <c r="BH429" i="25"/>
  <c r="BO429" i="25"/>
  <c r="BK429" i="25"/>
  <c r="BG429" i="25"/>
  <c r="BR429" i="25"/>
  <c r="BN429" i="25"/>
  <c r="BJ429" i="25"/>
  <c r="BF429" i="25"/>
  <c r="BQ429" i="25"/>
  <c r="BM429" i="25"/>
  <c r="BI429" i="25"/>
  <c r="BP433" i="25"/>
  <c r="BL433" i="25"/>
  <c r="BH433" i="25"/>
  <c r="BO433" i="25"/>
  <c r="BK433" i="25"/>
  <c r="BG433" i="25"/>
  <c r="BR433" i="25"/>
  <c r="BN433" i="25"/>
  <c r="BJ433" i="25"/>
  <c r="BF433" i="25"/>
  <c r="BQ433" i="25"/>
  <c r="BM433" i="25"/>
  <c r="BI433" i="25"/>
  <c r="BP437" i="25"/>
  <c r="BL437" i="25"/>
  <c r="BH437" i="25"/>
  <c r="BO437" i="25"/>
  <c r="BK437" i="25"/>
  <c r="BG437" i="25"/>
  <c r="BR437" i="25"/>
  <c r="BN437" i="25"/>
  <c r="BJ437" i="25"/>
  <c r="BF437" i="25"/>
  <c r="BQ437" i="25"/>
  <c r="BM437" i="25"/>
  <c r="BI437" i="25"/>
  <c r="BP441" i="25"/>
  <c r="BL441" i="25"/>
  <c r="BH441" i="25"/>
  <c r="BO441" i="25"/>
  <c r="BK441" i="25"/>
  <c r="BG441" i="25"/>
  <c r="BR441" i="25"/>
  <c r="BN441" i="25"/>
  <c r="BJ441" i="25"/>
  <c r="BF441" i="25"/>
  <c r="BQ441" i="25"/>
  <c r="BM441" i="25"/>
  <c r="BI441" i="25"/>
  <c r="BP445" i="25"/>
  <c r="BL445" i="25"/>
  <c r="BH445" i="25"/>
  <c r="BO445" i="25"/>
  <c r="BK445" i="25"/>
  <c r="BG445" i="25"/>
  <c r="BR445" i="25"/>
  <c r="BN445" i="25"/>
  <c r="BJ445" i="25"/>
  <c r="BF445" i="25"/>
  <c r="BQ445" i="25"/>
  <c r="BM445" i="25"/>
  <c r="BI445" i="25"/>
  <c r="BP449" i="25"/>
  <c r="BL449" i="25"/>
  <c r="BH449" i="25"/>
  <c r="BO449" i="25"/>
  <c r="BK449" i="25"/>
  <c r="BG449" i="25"/>
  <c r="BR449" i="25"/>
  <c r="BN449" i="25"/>
  <c r="BJ449" i="25"/>
  <c r="BF449" i="25"/>
  <c r="BQ449" i="25"/>
  <c r="BM449" i="25"/>
  <c r="BI449" i="25"/>
  <c r="BP453" i="25"/>
  <c r="BL453" i="25"/>
  <c r="BH453" i="25"/>
  <c r="BO453" i="25"/>
  <c r="BK453" i="25"/>
  <c r="BG453" i="25"/>
  <c r="BR453" i="25"/>
  <c r="BN453" i="25"/>
  <c r="BJ453" i="25"/>
  <c r="BF453" i="25"/>
  <c r="BQ453" i="25"/>
  <c r="BM453" i="25"/>
  <c r="BI453" i="25"/>
  <c r="BP457" i="25"/>
  <c r="BL457" i="25"/>
  <c r="BH457" i="25"/>
  <c r="BO457" i="25"/>
  <c r="BK457" i="25"/>
  <c r="BG457" i="25"/>
  <c r="BR457" i="25"/>
  <c r="BN457" i="25"/>
  <c r="BJ457" i="25"/>
  <c r="BF457" i="25"/>
  <c r="BQ457" i="25"/>
  <c r="BM457" i="25"/>
  <c r="BI457" i="25"/>
  <c r="BR469" i="25"/>
  <c r="BN469" i="25"/>
  <c r="BJ469" i="25"/>
  <c r="BF469" i="25"/>
  <c r="BQ469" i="25"/>
  <c r="BM469" i="25"/>
  <c r="BI469" i="25"/>
  <c r="BL469" i="25"/>
  <c r="BK469" i="25"/>
  <c r="BP469" i="25"/>
  <c r="BH469" i="25"/>
  <c r="BO469" i="25"/>
  <c r="BG469" i="25"/>
  <c r="BR471" i="25"/>
  <c r="BN471" i="25"/>
  <c r="BJ471" i="25"/>
  <c r="BF471" i="25"/>
  <c r="BQ471" i="25"/>
  <c r="BM471" i="25"/>
  <c r="BI471" i="25"/>
  <c r="BK471" i="25"/>
  <c r="BP471" i="25"/>
  <c r="BH471" i="25"/>
  <c r="BO471" i="25"/>
  <c r="BG471" i="25"/>
  <c r="BL471" i="25"/>
  <c r="BR477" i="25"/>
  <c r="BN477" i="25"/>
  <c r="BJ477" i="25"/>
  <c r="BF477" i="25"/>
  <c r="BQ477" i="25"/>
  <c r="BM477" i="25"/>
  <c r="BI477" i="25"/>
  <c r="BL477" i="25"/>
  <c r="BK477" i="25"/>
  <c r="BP477" i="25"/>
  <c r="BH477" i="25"/>
  <c r="BO477" i="25"/>
  <c r="BG477" i="25"/>
  <c r="BG360" i="25"/>
  <c r="BK360" i="25"/>
  <c r="BO360" i="25"/>
  <c r="BG362" i="25"/>
  <c r="BK362" i="25"/>
  <c r="BO362" i="25"/>
  <c r="BG364" i="25"/>
  <c r="BK364" i="25"/>
  <c r="BO364" i="25"/>
  <c r="BG366" i="25"/>
  <c r="BK366" i="25"/>
  <c r="BO366" i="25"/>
  <c r="BG368" i="25"/>
  <c r="BK368" i="25"/>
  <c r="BO368" i="25"/>
  <c r="BG370" i="25"/>
  <c r="BK370" i="25"/>
  <c r="BO370" i="25"/>
  <c r="BG372" i="25"/>
  <c r="BK372" i="25"/>
  <c r="BO372" i="25"/>
  <c r="BG374" i="25"/>
  <c r="BK374" i="25"/>
  <c r="BO374" i="25"/>
  <c r="BG376" i="25"/>
  <c r="BK376" i="25"/>
  <c r="BO376" i="25"/>
  <c r="BG378" i="25"/>
  <c r="BK378" i="25"/>
  <c r="BO378" i="25"/>
  <c r="BG380" i="25"/>
  <c r="BK380" i="25"/>
  <c r="BO380" i="25"/>
  <c r="BG382" i="25"/>
  <c r="BK382" i="25"/>
  <c r="BO382" i="25"/>
  <c r="BG384" i="25"/>
  <c r="BK384" i="25"/>
  <c r="BO384" i="25"/>
  <c r="BG386" i="25"/>
  <c r="BK386" i="25"/>
  <c r="BO386" i="25"/>
  <c r="BG388" i="25"/>
  <c r="BK388" i="25"/>
  <c r="BO388" i="25"/>
  <c r="BG390" i="25"/>
  <c r="BK390" i="25"/>
  <c r="BO390" i="25"/>
  <c r="BG392" i="25"/>
  <c r="BK392" i="25"/>
  <c r="BO392" i="25"/>
  <c r="BG394" i="25"/>
  <c r="BK394" i="25"/>
  <c r="BO394" i="25"/>
  <c r="BG396" i="25"/>
  <c r="BK396" i="25"/>
  <c r="BO396" i="25"/>
  <c r="BG398" i="25"/>
  <c r="BK398" i="25"/>
  <c r="BO398" i="25"/>
  <c r="BG400" i="25"/>
  <c r="BK400" i="25"/>
  <c r="BO400" i="25"/>
  <c r="BG402" i="25"/>
  <c r="BK402" i="25"/>
  <c r="BO402" i="25"/>
  <c r="BG404" i="25"/>
  <c r="BK404" i="25"/>
  <c r="BO404" i="25"/>
  <c r="BG406" i="25"/>
  <c r="BK406" i="25"/>
  <c r="BO406" i="25"/>
  <c r="BG408" i="25"/>
  <c r="BK408" i="25"/>
  <c r="BO408" i="25"/>
  <c r="BG410" i="25"/>
  <c r="BK410" i="25"/>
  <c r="BO410" i="25"/>
  <c r="BG412" i="25"/>
  <c r="BK412" i="25"/>
  <c r="BO412" i="25"/>
  <c r="BG414" i="25"/>
  <c r="BK414" i="25"/>
  <c r="BO414" i="25"/>
  <c r="BG416" i="25"/>
  <c r="BK416" i="25"/>
  <c r="BO416" i="25"/>
  <c r="BG418" i="25"/>
  <c r="BK418" i="25"/>
  <c r="BO418" i="25"/>
  <c r="BG420" i="25"/>
  <c r="BK420" i="25"/>
  <c r="BO420" i="25"/>
  <c r="BG422" i="25"/>
  <c r="BK422" i="25"/>
  <c r="BO422" i="25"/>
  <c r="BG424" i="25"/>
  <c r="BK424" i="25"/>
  <c r="BO424" i="25"/>
  <c r="BG426" i="25"/>
  <c r="BK426" i="25"/>
  <c r="BO426" i="25"/>
  <c r="BG428" i="25"/>
  <c r="BK428" i="25"/>
  <c r="BO428" i="25"/>
  <c r="BG430" i="25"/>
  <c r="BK430" i="25"/>
  <c r="BO430" i="25"/>
  <c r="BG432" i="25"/>
  <c r="BK432" i="25"/>
  <c r="BO432" i="25"/>
  <c r="BG434" i="25"/>
  <c r="BK434" i="25"/>
  <c r="BO434" i="25"/>
  <c r="BG436" i="25"/>
  <c r="BK436" i="25"/>
  <c r="BO436" i="25"/>
  <c r="BG438" i="25"/>
  <c r="BK438" i="25"/>
  <c r="BO438" i="25"/>
  <c r="BG440" i="25"/>
  <c r="BK440" i="25"/>
  <c r="BO440" i="25"/>
  <c r="BG442" i="25"/>
  <c r="BK442" i="25"/>
  <c r="BO442" i="25"/>
  <c r="BG444" i="25"/>
  <c r="BK444" i="25"/>
  <c r="BO444" i="25"/>
  <c r="BG446" i="25"/>
  <c r="BK446" i="25"/>
  <c r="BO446" i="25"/>
  <c r="BG448" i="25"/>
  <c r="BK448" i="25"/>
  <c r="BO448" i="25"/>
  <c r="BG450" i="25"/>
  <c r="BK450" i="25"/>
  <c r="BO450" i="25"/>
  <c r="BG452" i="25"/>
  <c r="BK452" i="25"/>
  <c r="BO452" i="25"/>
  <c r="BG454" i="25"/>
  <c r="BK454" i="25"/>
  <c r="BO454" i="25"/>
  <c r="BG456" i="25"/>
  <c r="BK456" i="25"/>
  <c r="BO456" i="25"/>
  <c r="BG458" i="25"/>
  <c r="BK458" i="25"/>
  <c r="BO458" i="25"/>
  <c r="BI460" i="25"/>
  <c r="BI462" i="25"/>
  <c r="BI464" i="25"/>
  <c r="BI466" i="25"/>
  <c r="BJ468" i="25"/>
  <c r="BP470" i="25"/>
  <c r="BL470" i="25"/>
  <c r="BH470" i="25"/>
  <c r="BO470" i="25"/>
  <c r="BK470" i="25"/>
  <c r="BG470" i="25"/>
  <c r="BI470" i="25"/>
  <c r="BQ470" i="25"/>
  <c r="BF472" i="25"/>
  <c r="BJ476" i="25"/>
  <c r="BP478" i="25"/>
  <c r="BL478" i="25"/>
  <c r="BH478" i="25"/>
  <c r="BO478" i="25"/>
  <c r="BK478" i="25"/>
  <c r="BG478" i="25"/>
  <c r="BQ478" i="25"/>
  <c r="BM478" i="25"/>
  <c r="BI478" i="25"/>
  <c r="BJ478" i="25"/>
  <c r="BR483" i="25"/>
  <c r="BN483" i="25"/>
  <c r="BJ483" i="25"/>
  <c r="BF483" i="25"/>
  <c r="BQ483" i="25"/>
  <c r="BM483" i="25"/>
  <c r="BI483" i="25"/>
  <c r="BO483" i="25"/>
  <c r="BK483" i="25"/>
  <c r="BG483" i="25"/>
  <c r="BP486" i="25"/>
  <c r="BL486" i="25"/>
  <c r="BH486" i="25"/>
  <c r="BO486" i="25"/>
  <c r="BK486" i="25"/>
  <c r="BG486" i="25"/>
  <c r="BQ486" i="25"/>
  <c r="BM486" i="25"/>
  <c r="BI486" i="25"/>
  <c r="BJ486" i="25"/>
  <c r="BR491" i="25"/>
  <c r="BN491" i="25"/>
  <c r="BJ491" i="25"/>
  <c r="BF491" i="25"/>
  <c r="BQ491" i="25"/>
  <c r="BM491" i="25"/>
  <c r="BI491" i="25"/>
  <c r="BO491" i="25"/>
  <c r="BK491" i="25"/>
  <c r="BG491" i="25"/>
  <c r="BP494" i="25"/>
  <c r="BL494" i="25"/>
  <c r="BH494" i="25"/>
  <c r="BO494" i="25"/>
  <c r="BK494" i="25"/>
  <c r="BG494" i="25"/>
  <c r="BQ494" i="25"/>
  <c r="BM494" i="25"/>
  <c r="BI494" i="25"/>
  <c r="BJ494" i="25"/>
  <c r="BR499" i="25"/>
  <c r="BN499" i="25"/>
  <c r="BJ499" i="25"/>
  <c r="BF499" i="25"/>
  <c r="BQ499" i="25"/>
  <c r="BM499" i="25"/>
  <c r="BI499" i="25"/>
  <c r="BO499" i="25"/>
  <c r="BK499" i="25"/>
  <c r="BG499" i="25"/>
  <c r="BP502" i="25"/>
  <c r="BL502" i="25"/>
  <c r="BH502" i="25"/>
  <c r="BO502" i="25"/>
  <c r="BK502" i="25"/>
  <c r="BG502" i="25"/>
  <c r="BQ502" i="25"/>
  <c r="BM502" i="25"/>
  <c r="BI502" i="25"/>
  <c r="BJ502" i="25"/>
  <c r="BR507" i="25"/>
  <c r="BN507" i="25"/>
  <c r="BJ507" i="25"/>
  <c r="BF507" i="25"/>
  <c r="BQ507" i="25"/>
  <c r="BM507" i="25"/>
  <c r="BI507" i="25"/>
  <c r="BO507" i="25"/>
  <c r="BK507" i="25"/>
  <c r="BG507" i="25"/>
  <c r="BP510" i="25"/>
  <c r="BL510" i="25"/>
  <c r="BH510" i="25"/>
  <c r="BO510" i="25"/>
  <c r="BK510" i="25"/>
  <c r="BG510" i="25"/>
  <c r="BQ510" i="25"/>
  <c r="BM510" i="25"/>
  <c r="BI510" i="25"/>
  <c r="BJ510" i="25"/>
  <c r="BR515" i="25"/>
  <c r="BN515" i="25"/>
  <c r="BJ515" i="25"/>
  <c r="BF515" i="25"/>
  <c r="BQ515" i="25"/>
  <c r="BM515" i="25"/>
  <c r="BI515" i="25"/>
  <c r="BO515" i="25"/>
  <c r="BK515" i="25"/>
  <c r="BG515" i="25"/>
  <c r="BP518" i="25"/>
  <c r="BL518" i="25"/>
  <c r="BH518" i="25"/>
  <c r="BO518" i="25"/>
  <c r="BK518" i="25"/>
  <c r="BG518" i="25"/>
  <c r="BQ518" i="25"/>
  <c r="BM518" i="25"/>
  <c r="BI518" i="25"/>
  <c r="BJ518" i="25"/>
  <c r="BR523" i="25"/>
  <c r="BN523" i="25"/>
  <c r="BJ523" i="25"/>
  <c r="BF523" i="25"/>
  <c r="BQ523" i="25"/>
  <c r="BM523" i="25"/>
  <c r="BI523" i="25"/>
  <c r="BO523" i="25"/>
  <c r="BK523" i="25"/>
  <c r="BG523" i="25"/>
  <c r="BP526" i="25"/>
  <c r="BL526" i="25"/>
  <c r="BH526" i="25"/>
  <c r="BO526" i="25"/>
  <c r="BK526" i="25"/>
  <c r="BG526" i="25"/>
  <c r="BQ526" i="25"/>
  <c r="BM526" i="25"/>
  <c r="BI526" i="25"/>
  <c r="BJ526" i="25"/>
  <c r="BR531" i="25"/>
  <c r="BN531" i="25"/>
  <c r="BJ531" i="25"/>
  <c r="BF531" i="25"/>
  <c r="BQ531" i="25"/>
  <c r="BM531" i="25"/>
  <c r="BI531" i="25"/>
  <c r="BO531" i="25"/>
  <c r="BK531" i="25"/>
  <c r="BG531" i="25"/>
  <c r="BP534" i="25"/>
  <c r="BL534" i="25"/>
  <c r="BH534" i="25"/>
  <c r="BO534" i="25"/>
  <c r="BK534" i="25"/>
  <c r="BG534" i="25"/>
  <c r="BQ534" i="25"/>
  <c r="BM534" i="25"/>
  <c r="BI534" i="25"/>
  <c r="BJ534" i="25"/>
  <c r="BR539" i="25"/>
  <c r="BN539" i="25"/>
  <c r="BJ539" i="25"/>
  <c r="BF539" i="25"/>
  <c r="BQ539" i="25"/>
  <c r="BM539" i="25"/>
  <c r="BI539" i="25"/>
  <c r="BO539" i="25"/>
  <c r="BK539" i="25"/>
  <c r="BG539" i="25"/>
  <c r="BP542" i="25"/>
  <c r="BL542" i="25"/>
  <c r="BH542" i="25"/>
  <c r="BO542" i="25"/>
  <c r="BK542" i="25"/>
  <c r="BG542" i="25"/>
  <c r="BQ542" i="25"/>
  <c r="BM542" i="25"/>
  <c r="BI542" i="25"/>
  <c r="BJ542" i="25"/>
  <c r="BN544" i="25"/>
  <c r="BP550" i="25"/>
  <c r="BL550" i="25"/>
  <c r="BH550" i="25"/>
  <c r="BO550" i="25"/>
  <c r="BK550" i="25"/>
  <c r="BG550" i="25"/>
  <c r="BR550" i="25"/>
  <c r="BN550" i="25"/>
  <c r="BJ550" i="25"/>
  <c r="BF550" i="25"/>
  <c r="BQ550" i="25"/>
  <c r="BM550" i="25"/>
  <c r="BI550" i="25"/>
  <c r="BP558" i="25"/>
  <c r="BL558" i="25"/>
  <c r="BH558" i="25"/>
  <c r="BO558" i="25"/>
  <c r="BK558" i="25"/>
  <c r="BG558" i="25"/>
  <c r="BR558" i="25"/>
  <c r="BN558" i="25"/>
  <c r="BJ558" i="25"/>
  <c r="BF558" i="25"/>
  <c r="BQ558" i="25"/>
  <c r="BM558" i="25"/>
  <c r="BI558" i="25"/>
  <c r="BP566" i="25"/>
  <c r="BL566" i="25"/>
  <c r="BH566" i="25"/>
  <c r="BO566" i="25"/>
  <c r="BK566" i="25"/>
  <c r="BG566" i="25"/>
  <c r="BR566" i="25"/>
  <c r="BN566" i="25"/>
  <c r="BJ566" i="25"/>
  <c r="BF566" i="25"/>
  <c r="BQ566" i="25"/>
  <c r="BM566" i="25"/>
  <c r="BI566" i="25"/>
  <c r="BP574" i="25"/>
  <c r="BL574" i="25"/>
  <c r="BH574" i="25"/>
  <c r="BO574" i="25"/>
  <c r="BK574" i="25"/>
  <c r="BG574" i="25"/>
  <c r="BR574" i="25"/>
  <c r="BN574" i="25"/>
  <c r="BJ574" i="25"/>
  <c r="BF574" i="25"/>
  <c r="BQ574" i="25"/>
  <c r="BM574" i="25"/>
  <c r="BI574" i="25"/>
  <c r="BP582" i="25"/>
  <c r="BL582" i="25"/>
  <c r="BH582" i="25"/>
  <c r="BO582" i="25"/>
  <c r="BK582" i="25"/>
  <c r="BG582" i="25"/>
  <c r="BR582" i="25"/>
  <c r="BN582" i="25"/>
  <c r="BJ582" i="25"/>
  <c r="BF582" i="25"/>
  <c r="BQ582" i="25"/>
  <c r="BM582" i="25"/>
  <c r="BI582" i="25"/>
  <c r="BP590" i="25"/>
  <c r="BL590" i="25"/>
  <c r="BH590" i="25"/>
  <c r="BO590" i="25"/>
  <c r="BK590" i="25"/>
  <c r="BG590" i="25"/>
  <c r="BR590" i="25"/>
  <c r="BN590" i="25"/>
  <c r="BJ590" i="25"/>
  <c r="BF590" i="25"/>
  <c r="BQ590" i="25"/>
  <c r="BM590" i="25"/>
  <c r="BI590" i="25"/>
  <c r="BP598" i="25"/>
  <c r="BL598" i="25"/>
  <c r="BH598" i="25"/>
  <c r="BO598" i="25"/>
  <c r="BK598" i="25"/>
  <c r="BG598" i="25"/>
  <c r="BR598" i="25"/>
  <c r="BN598" i="25"/>
  <c r="BJ598" i="25"/>
  <c r="BF598" i="25"/>
  <c r="BQ598" i="25"/>
  <c r="BM598" i="25"/>
  <c r="BI598" i="25"/>
  <c r="BP606" i="25"/>
  <c r="BL606" i="25"/>
  <c r="BH606" i="25"/>
  <c r="BO606" i="25"/>
  <c r="BK606" i="25"/>
  <c r="BG606" i="25"/>
  <c r="BR606" i="25"/>
  <c r="BN606" i="25"/>
  <c r="BJ606" i="25"/>
  <c r="BF606" i="25"/>
  <c r="BQ606" i="25"/>
  <c r="BM606" i="25"/>
  <c r="BI606" i="25"/>
  <c r="BP472" i="25"/>
  <c r="BL472" i="25"/>
  <c r="BH472" i="25"/>
  <c r="BO472" i="25"/>
  <c r="BK472" i="25"/>
  <c r="BG472" i="25"/>
  <c r="BI472" i="25"/>
  <c r="BQ472" i="25"/>
  <c r="BR473" i="25"/>
  <c r="BN473" i="25"/>
  <c r="BJ473" i="25"/>
  <c r="BF473" i="25"/>
  <c r="BQ473" i="25"/>
  <c r="BM473" i="25"/>
  <c r="BI473" i="25"/>
  <c r="BR481" i="25"/>
  <c r="BN481" i="25"/>
  <c r="BJ481" i="25"/>
  <c r="BF481" i="25"/>
  <c r="BQ481" i="25"/>
  <c r="BM481" i="25"/>
  <c r="BI481" i="25"/>
  <c r="BO481" i="25"/>
  <c r="BK481" i="25"/>
  <c r="BG481" i="25"/>
  <c r="BP484" i="25"/>
  <c r="BL484" i="25"/>
  <c r="BH484" i="25"/>
  <c r="BO484" i="25"/>
  <c r="BK484" i="25"/>
  <c r="BG484" i="25"/>
  <c r="BQ484" i="25"/>
  <c r="BM484" i="25"/>
  <c r="BI484" i="25"/>
  <c r="BJ484" i="25"/>
  <c r="BR489" i="25"/>
  <c r="BN489" i="25"/>
  <c r="BJ489" i="25"/>
  <c r="BF489" i="25"/>
  <c r="BQ489" i="25"/>
  <c r="BM489" i="25"/>
  <c r="BI489" i="25"/>
  <c r="BO489" i="25"/>
  <c r="BK489" i="25"/>
  <c r="BG489" i="25"/>
  <c r="BP492" i="25"/>
  <c r="BL492" i="25"/>
  <c r="BH492" i="25"/>
  <c r="BO492" i="25"/>
  <c r="BK492" i="25"/>
  <c r="BG492" i="25"/>
  <c r="BQ492" i="25"/>
  <c r="BM492" i="25"/>
  <c r="BI492" i="25"/>
  <c r="BJ492" i="25"/>
  <c r="BR497" i="25"/>
  <c r="BN497" i="25"/>
  <c r="BJ497" i="25"/>
  <c r="BF497" i="25"/>
  <c r="BQ497" i="25"/>
  <c r="BM497" i="25"/>
  <c r="BI497" i="25"/>
  <c r="BO497" i="25"/>
  <c r="BK497" i="25"/>
  <c r="BG497" i="25"/>
  <c r="BP500" i="25"/>
  <c r="BL500" i="25"/>
  <c r="BH500" i="25"/>
  <c r="BO500" i="25"/>
  <c r="BK500" i="25"/>
  <c r="BG500" i="25"/>
  <c r="BQ500" i="25"/>
  <c r="BM500" i="25"/>
  <c r="BI500" i="25"/>
  <c r="BJ500" i="25"/>
  <c r="BR505" i="25"/>
  <c r="BN505" i="25"/>
  <c r="BJ505" i="25"/>
  <c r="BF505" i="25"/>
  <c r="BQ505" i="25"/>
  <c r="BM505" i="25"/>
  <c r="BI505" i="25"/>
  <c r="BO505" i="25"/>
  <c r="BK505" i="25"/>
  <c r="BG505" i="25"/>
  <c r="BP508" i="25"/>
  <c r="BL508" i="25"/>
  <c r="BH508" i="25"/>
  <c r="BO508" i="25"/>
  <c r="BK508" i="25"/>
  <c r="BG508" i="25"/>
  <c r="BQ508" i="25"/>
  <c r="BM508" i="25"/>
  <c r="BI508" i="25"/>
  <c r="BJ508" i="25"/>
  <c r="BR513" i="25"/>
  <c r="BN513" i="25"/>
  <c r="BJ513" i="25"/>
  <c r="BF513" i="25"/>
  <c r="BQ513" i="25"/>
  <c r="BM513" i="25"/>
  <c r="BI513" i="25"/>
  <c r="BO513" i="25"/>
  <c r="BK513" i="25"/>
  <c r="BG513" i="25"/>
  <c r="BP516" i="25"/>
  <c r="BL516" i="25"/>
  <c r="BH516" i="25"/>
  <c r="BO516" i="25"/>
  <c r="BK516" i="25"/>
  <c r="BG516" i="25"/>
  <c r="BQ516" i="25"/>
  <c r="BM516" i="25"/>
  <c r="BI516" i="25"/>
  <c r="BJ516" i="25"/>
  <c r="BR521" i="25"/>
  <c r="BN521" i="25"/>
  <c r="BJ521" i="25"/>
  <c r="BF521" i="25"/>
  <c r="BQ521" i="25"/>
  <c r="BM521" i="25"/>
  <c r="BI521" i="25"/>
  <c r="BO521" i="25"/>
  <c r="BK521" i="25"/>
  <c r="BG521" i="25"/>
  <c r="BP524" i="25"/>
  <c r="BL524" i="25"/>
  <c r="BH524" i="25"/>
  <c r="BO524" i="25"/>
  <c r="BK524" i="25"/>
  <c r="BG524" i="25"/>
  <c r="BQ524" i="25"/>
  <c r="BM524" i="25"/>
  <c r="BI524" i="25"/>
  <c r="BJ524" i="25"/>
  <c r="BR529" i="25"/>
  <c r="BN529" i="25"/>
  <c r="BJ529" i="25"/>
  <c r="BF529" i="25"/>
  <c r="BQ529" i="25"/>
  <c r="BM529" i="25"/>
  <c r="BI529" i="25"/>
  <c r="BO529" i="25"/>
  <c r="BK529" i="25"/>
  <c r="BG529" i="25"/>
  <c r="BP532" i="25"/>
  <c r="BL532" i="25"/>
  <c r="BH532" i="25"/>
  <c r="BO532" i="25"/>
  <c r="BK532" i="25"/>
  <c r="BG532" i="25"/>
  <c r="BQ532" i="25"/>
  <c r="BM532" i="25"/>
  <c r="BI532" i="25"/>
  <c r="BJ532" i="25"/>
  <c r="BR537" i="25"/>
  <c r="BN537" i="25"/>
  <c r="BJ537" i="25"/>
  <c r="BF537" i="25"/>
  <c r="BQ537" i="25"/>
  <c r="BM537" i="25"/>
  <c r="BI537" i="25"/>
  <c r="BO537" i="25"/>
  <c r="BK537" i="25"/>
  <c r="BG537" i="25"/>
  <c r="BP540" i="25"/>
  <c r="BL540" i="25"/>
  <c r="BH540" i="25"/>
  <c r="BO540" i="25"/>
  <c r="BK540" i="25"/>
  <c r="BG540" i="25"/>
  <c r="BQ540" i="25"/>
  <c r="BM540" i="25"/>
  <c r="BI540" i="25"/>
  <c r="BJ540" i="25"/>
  <c r="BP548" i="25"/>
  <c r="BL548" i="25"/>
  <c r="BH548" i="25"/>
  <c r="BO548" i="25"/>
  <c r="BK548" i="25"/>
  <c r="BG548" i="25"/>
  <c r="BR548" i="25"/>
  <c r="BN548" i="25"/>
  <c r="BJ548" i="25"/>
  <c r="BF548" i="25"/>
  <c r="BQ548" i="25"/>
  <c r="BM548" i="25"/>
  <c r="BI548" i="25"/>
  <c r="BP556" i="25"/>
  <c r="BL556" i="25"/>
  <c r="BH556" i="25"/>
  <c r="BO556" i="25"/>
  <c r="BK556" i="25"/>
  <c r="BG556" i="25"/>
  <c r="BR556" i="25"/>
  <c r="BN556" i="25"/>
  <c r="BJ556" i="25"/>
  <c r="BF556" i="25"/>
  <c r="BQ556" i="25"/>
  <c r="BM556" i="25"/>
  <c r="BI556" i="25"/>
  <c r="BP564" i="25"/>
  <c r="BL564" i="25"/>
  <c r="BH564" i="25"/>
  <c r="BO564" i="25"/>
  <c r="BK564" i="25"/>
  <c r="BG564" i="25"/>
  <c r="BR564" i="25"/>
  <c r="BN564" i="25"/>
  <c r="BJ564" i="25"/>
  <c r="BF564" i="25"/>
  <c r="BQ564" i="25"/>
  <c r="BM564" i="25"/>
  <c r="BI564" i="25"/>
  <c r="BP572" i="25"/>
  <c r="BL572" i="25"/>
  <c r="BH572" i="25"/>
  <c r="BO572" i="25"/>
  <c r="BK572" i="25"/>
  <c r="BG572" i="25"/>
  <c r="BR572" i="25"/>
  <c r="BN572" i="25"/>
  <c r="BJ572" i="25"/>
  <c r="BF572" i="25"/>
  <c r="BQ572" i="25"/>
  <c r="BM572" i="25"/>
  <c r="BI572" i="25"/>
  <c r="BP580" i="25"/>
  <c r="BL580" i="25"/>
  <c r="BH580" i="25"/>
  <c r="BO580" i="25"/>
  <c r="BK580" i="25"/>
  <c r="BG580" i="25"/>
  <c r="BR580" i="25"/>
  <c r="BN580" i="25"/>
  <c r="BJ580" i="25"/>
  <c r="BF580" i="25"/>
  <c r="BQ580" i="25"/>
  <c r="BM580" i="25"/>
  <c r="BI580" i="25"/>
  <c r="BP588" i="25"/>
  <c r="BL588" i="25"/>
  <c r="BH588" i="25"/>
  <c r="BO588" i="25"/>
  <c r="BK588" i="25"/>
  <c r="BG588" i="25"/>
  <c r="BR588" i="25"/>
  <c r="BN588" i="25"/>
  <c r="BJ588" i="25"/>
  <c r="BF588" i="25"/>
  <c r="BQ588" i="25"/>
  <c r="BM588" i="25"/>
  <c r="BI588" i="25"/>
  <c r="BP596" i="25"/>
  <c r="BL596" i="25"/>
  <c r="BH596" i="25"/>
  <c r="BO596" i="25"/>
  <c r="BK596" i="25"/>
  <c r="BG596" i="25"/>
  <c r="BR596" i="25"/>
  <c r="BN596" i="25"/>
  <c r="BJ596" i="25"/>
  <c r="BF596" i="25"/>
  <c r="BQ596" i="25"/>
  <c r="BM596" i="25"/>
  <c r="BI596" i="25"/>
  <c r="BP604" i="25"/>
  <c r="BL604" i="25"/>
  <c r="BH604" i="25"/>
  <c r="BO604" i="25"/>
  <c r="BK604" i="25"/>
  <c r="BG604" i="25"/>
  <c r="BR604" i="25"/>
  <c r="BN604" i="25"/>
  <c r="BJ604" i="25"/>
  <c r="BF604" i="25"/>
  <c r="BQ604" i="25"/>
  <c r="BM604" i="25"/>
  <c r="BI604" i="25"/>
  <c r="BI360" i="25"/>
  <c r="BM360" i="25"/>
  <c r="BQ360" i="25"/>
  <c r="BI362" i="25"/>
  <c r="BM362" i="25"/>
  <c r="BQ362" i="25"/>
  <c r="BI364" i="25"/>
  <c r="BM364" i="25"/>
  <c r="BQ364" i="25"/>
  <c r="BI366" i="25"/>
  <c r="BM366" i="25"/>
  <c r="BQ366" i="25"/>
  <c r="BI368" i="25"/>
  <c r="BM368" i="25"/>
  <c r="BQ368" i="25"/>
  <c r="BI370" i="25"/>
  <c r="BM370" i="25"/>
  <c r="BQ370" i="25"/>
  <c r="BI372" i="25"/>
  <c r="BM372" i="25"/>
  <c r="BQ372" i="25"/>
  <c r="BI374" i="25"/>
  <c r="BM374" i="25"/>
  <c r="BQ374" i="25"/>
  <c r="BI376" i="25"/>
  <c r="BM376" i="25"/>
  <c r="BQ376" i="25"/>
  <c r="BI378" i="25"/>
  <c r="BM378" i="25"/>
  <c r="BQ378" i="25"/>
  <c r="BI380" i="25"/>
  <c r="BM380" i="25"/>
  <c r="BQ380" i="25"/>
  <c r="BI382" i="25"/>
  <c r="BM382" i="25"/>
  <c r="BQ382" i="25"/>
  <c r="BI384" i="25"/>
  <c r="BM384" i="25"/>
  <c r="BQ384" i="25"/>
  <c r="BI386" i="25"/>
  <c r="BM386" i="25"/>
  <c r="BQ386" i="25"/>
  <c r="BI388" i="25"/>
  <c r="BM388" i="25"/>
  <c r="BQ388" i="25"/>
  <c r="BI390" i="25"/>
  <c r="BM390" i="25"/>
  <c r="BQ390" i="25"/>
  <c r="BI392" i="25"/>
  <c r="BM392" i="25"/>
  <c r="BQ392" i="25"/>
  <c r="BI394" i="25"/>
  <c r="BM394" i="25"/>
  <c r="BQ394" i="25"/>
  <c r="BI396" i="25"/>
  <c r="BM396" i="25"/>
  <c r="BQ396" i="25"/>
  <c r="BI398" i="25"/>
  <c r="BM398" i="25"/>
  <c r="BQ398" i="25"/>
  <c r="BI400" i="25"/>
  <c r="BM400" i="25"/>
  <c r="BQ400" i="25"/>
  <c r="BI402" i="25"/>
  <c r="BM402" i="25"/>
  <c r="BQ402" i="25"/>
  <c r="BI404" i="25"/>
  <c r="BM404" i="25"/>
  <c r="BQ404" i="25"/>
  <c r="BI406" i="25"/>
  <c r="BM406" i="25"/>
  <c r="BQ406" i="25"/>
  <c r="BI408" i="25"/>
  <c r="BM408" i="25"/>
  <c r="BQ408" i="25"/>
  <c r="BI410" i="25"/>
  <c r="BM410" i="25"/>
  <c r="BQ410" i="25"/>
  <c r="BI412" i="25"/>
  <c r="BM412" i="25"/>
  <c r="BQ412" i="25"/>
  <c r="BI414" i="25"/>
  <c r="BM414" i="25"/>
  <c r="BQ414" i="25"/>
  <c r="BI416" i="25"/>
  <c r="BM416" i="25"/>
  <c r="BQ416" i="25"/>
  <c r="BI418" i="25"/>
  <c r="BM418" i="25"/>
  <c r="BQ418" i="25"/>
  <c r="BI420" i="25"/>
  <c r="BM420" i="25"/>
  <c r="BQ420" i="25"/>
  <c r="BI422" i="25"/>
  <c r="BM422" i="25"/>
  <c r="BQ422" i="25"/>
  <c r="BI424" i="25"/>
  <c r="BM424" i="25"/>
  <c r="BQ424" i="25"/>
  <c r="BI426" i="25"/>
  <c r="BM426" i="25"/>
  <c r="BQ426" i="25"/>
  <c r="BI428" i="25"/>
  <c r="BM428" i="25"/>
  <c r="BQ428" i="25"/>
  <c r="BI430" i="25"/>
  <c r="BM430" i="25"/>
  <c r="BQ430" i="25"/>
  <c r="BI432" i="25"/>
  <c r="BM432" i="25"/>
  <c r="BQ432" i="25"/>
  <c r="BI434" i="25"/>
  <c r="BM434" i="25"/>
  <c r="BQ434" i="25"/>
  <c r="BI436" i="25"/>
  <c r="BM436" i="25"/>
  <c r="BQ436" i="25"/>
  <c r="BI438" i="25"/>
  <c r="BM438" i="25"/>
  <c r="BQ438" i="25"/>
  <c r="BI440" i="25"/>
  <c r="BM440" i="25"/>
  <c r="BQ440" i="25"/>
  <c r="BI442" i="25"/>
  <c r="BM442" i="25"/>
  <c r="BQ442" i="25"/>
  <c r="BI444" i="25"/>
  <c r="BM444" i="25"/>
  <c r="BQ444" i="25"/>
  <c r="BI446" i="25"/>
  <c r="BM446" i="25"/>
  <c r="BQ446" i="25"/>
  <c r="BI448" i="25"/>
  <c r="BM448" i="25"/>
  <c r="BQ448" i="25"/>
  <c r="BI450" i="25"/>
  <c r="BM450" i="25"/>
  <c r="BQ450" i="25"/>
  <c r="BI452" i="25"/>
  <c r="BM452" i="25"/>
  <c r="BQ452" i="25"/>
  <c r="BI454" i="25"/>
  <c r="BM454" i="25"/>
  <c r="BQ454" i="25"/>
  <c r="BI456" i="25"/>
  <c r="BM456" i="25"/>
  <c r="BQ456" i="25"/>
  <c r="BI458" i="25"/>
  <c r="BM458" i="25"/>
  <c r="BQ458" i="25"/>
  <c r="BJ472" i="25"/>
  <c r="BR472" i="25"/>
  <c r="BG473" i="25"/>
  <c r="BO473" i="25"/>
  <c r="BP474" i="25"/>
  <c r="BL474" i="25"/>
  <c r="BH474" i="25"/>
  <c r="BO474" i="25"/>
  <c r="BK474" i="25"/>
  <c r="BG474" i="25"/>
  <c r="BI474" i="25"/>
  <c r="BQ474" i="25"/>
  <c r="BR479" i="25"/>
  <c r="BN479" i="25"/>
  <c r="BJ479" i="25"/>
  <c r="BF479" i="25"/>
  <c r="BQ479" i="25"/>
  <c r="BM479" i="25"/>
  <c r="BI479" i="25"/>
  <c r="BO479" i="25"/>
  <c r="BK479" i="25"/>
  <c r="BG479" i="25"/>
  <c r="BL481" i="25"/>
  <c r="BP482" i="25"/>
  <c r="BL482" i="25"/>
  <c r="BH482" i="25"/>
  <c r="BO482" i="25"/>
  <c r="BK482" i="25"/>
  <c r="BG482" i="25"/>
  <c r="BQ482" i="25"/>
  <c r="BM482" i="25"/>
  <c r="BI482" i="25"/>
  <c r="BJ482" i="25"/>
  <c r="BN484" i="25"/>
  <c r="BR487" i="25"/>
  <c r="BN487" i="25"/>
  <c r="BJ487" i="25"/>
  <c r="BF487" i="25"/>
  <c r="BQ487" i="25"/>
  <c r="BM487" i="25"/>
  <c r="BI487" i="25"/>
  <c r="BO487" i="25"/>
  <c r="BK487" i="25"/>
  <c r="BG487" i="25"/>
  <c r="BL489" i="25"/>
  <c r="BP490" i="25"/>
  <c r="BL490" i="25"/>
  <c r="BH490" i="25"/>
  <c r="BO490" i="25"/>
  <c r="BK490" i="25"/>
  <c r="BG490" i="25"/>
  <c r="BQ490" i="25"/>
  <c r="BM490" i="25"/>
  <c r="BI490" i="25"/>
  <c r="BJ490" i="25"/>
  <c r="BN492" i="25"/>
  <c r="BR495" i="25"/>
  <c r="BN495" i="25"/>
  <c r="BJ495" i="25"/>
  <c r="BF495" i="25"/>
  <c r="BQ495" i="25"/>
  <c r="BM495" i="25"/>
  <c r="BI495" i="25"/>
  <c r="BO495" i="25"/>
  <c r="BK495" i="25"/>
  <c r="BG495" i="25"/>
  <c r="BL497" i="25"/>
  <c r="BP498" i="25"/>
  <c r="BL498" i="25"/>
  <c r="BH498" i="25"/>
  <c r="BO498" i="25"/>
  <c r="BK498" i="25"/>
  <c r="BG498" i="25"/>
  <c r="BQ498" i="25"/>
  <c r="BM498" i="25"/>
  <c r="BI498" i="25"/>
  <c r="BJ498" i="25"/>
  <c r="BN500" i="25"/>
  <c r="BR503" i="25"/>
  <c r="BN503" i="25"/>
  <c r="BJ503" i="25"/>
  <c r="BF503" i="25"/>
  <c r="BQ503" i="25"/>
  <c r="BM503" i="25"/>
  <c r="BI503" i="25"/>
  <c r="BO503" i="25"/>
  <c r="BK503" i="25"/>
  <c r="BG503" i="25"/>
  <c r="BL505" i="25"/>
  <c r="BP506" i="25"/>
  <c r="BL506" i="25"/>
  <c r="BH506" i="25"/>
  <c r="BO506" i="25"/>
  <c r="BK506" i="25"/>
  <c r="BG506" i="25"/>
  <c r="BQ506" i="25"/>
  <c r="BM506" i="25"/>
  <c r="BI506" i="25"/>
  <c r="BJ506" i="25"/>
  <c r="BN508" i="25"/>
  <c r="BR511" i="25"/>
  <c r="BN511" i="25"/>
  <c r="BJ511" i="25"/>
  <c r="BF511" i="25"/>
  <c r="BQ511" i="25"/>
  <c r="BM511" i="25"/>
  <c r="BI511" i="25"/>
  <c r="BO511" i="25"/>
  <c r="BK511" i="25"/>
  <c r="BG511" i="25"/>
  <c r="BL513" i="25"/>
  <c r="BP514" i="25"/>
  <c r="BL514" i="25"/>
  <c r="BH514" i="25"/>
  <c r="BO514" i="25"/>
  <c r="BK514" i="25"/>
  <c r="BG514" i="25"/>
  <c r="BQ514" i="25"/>
  <c r="BM514" i="25"/>
  <c r="BI514" i="25"/>
  <c r="BJ514" i="25"/>
  <c r="BN516" i="25"/>
  <c r="BR519" i="25"/>
  <c r="BN519" i="25"/>
  <c r="BJ519" i="25"/>
  <c r="BF519" i="25"/>
  <c r="BQ519" i="25"/>
  <c r="BM519" i="25"/>
  <c r="BI519" i="25"/>
  <c r="BO519" i="25"/>
  <c r="BK519" i="25"/>
  <c r="BG519" i="25"/>
  <c r="BL521" i="25"/>
  <c r="BP522" i="25"/>
  <c r="BL522" i="25"/>
  <c r="BH522" i="25"/>
  <c r="BO522" i="25"/>
  <c r="BK522" i="25"/>
  <c r="BG522" i="25"/>
  <c r="BQ522" i="25"/>
  <c r="BM522" i="25"/>
  <c r="BI522" i="25"/>
  <c r="BJ522" i="25"/>
  <c r="BN524" i="25"/>
  <c r="BR527" i="25"/>
  <c r="BN527" i="25"/>
  <c r="BJ527" i="25"/>
  <c r="BF527" i="25"/>
  <c r="BQ527" i="25"/>
  <c r="BM527" i="25"/>
  <c r="BI527" i="25"/>
  <c r="BO527" i="25"/>
  <c r="BK527" i="25"/>
  <c r="BG527" i="25"/>
  <c r="BL529" i="25"/>
  <c r="BP530" i="25"/>
  <c r="BL530" i="25"/>
  <c r="BH530" i="25"/>
  <c r="BO530" i="25"/>
  <c r="BK530" i="25"/>
  <c r="BG530" i="25"/>
  <c r="BQ530" i="25"/>
  <c r="BM530" i="25"/>
  <c r="BI530" i="25"/>
  <c r="BJ530" i="25"/>
  <c r="BN532" i="25"/>
  <c r="BR535" i="25"/>
  <c r="BN535" i="25"/>
  <c r="BJ535" i="25"/>
  <c r="BF535" i="25"/>
  <c r="BQ535" i="25"/>
  <c r="BM535" i="25"/>
  <c r="BI535" i="25"/>
  <c r="BO535" i="25"/>
  <c r="BK535" i="25"/>
  <c r="BG535" i="25"/>
  <c r="BL537" i="25"/>
  <c r="BP538" i="25"/>
  <c r="BL538" i="25"/>
  <c r="BH538" i="25"/>
  <c r="BO538" i="25"/>
  <c r="BK538" i="25"/>
  <c r="BG538" i="25"/>
  <c r="BQ538" i="25"/>
  <c r="BM538" i="25"/>
  <c r="BI538" i="25"/>
  <c r="BJ538" i="25"/>
  <c r="BN540" i="25"/>
  <c r="BR543" i="25"/>
  <c r="BN543" i="25"/>
  <c r="BJ543" i="25"/>
  <c r="BF543" i="25"/>
  <c r="BQ543" i="25"/>
  <c r="BM543" i="25"/>
  <c r="BI543" i="25"/>
  <c r="BO543" i="25"/>
  <c r="BK543" i="25"/>
  <c r="BG543" i="25"/>
  <c r="BP546" i="25"/>
  <c r="BL546" i="25"/>
  <c r="BH546" i="25"/>
  <c r="BO546" i="25"/>
  <c r="BK546" i="25"/>
  <c r="BG546" i="25"/>
  <c r="BR546" i="25"/>
  <c r="BN546" i="25"/>
  <c r="BJ546" i="25"/>
  <c r="BF546" i="25"/>
  <c r="BQ546" i="25"/>
  <c r="BM546" i="25"/>
  <c r="BI546" i="25"/>
  <c r="BP554" i="25"/>
  <c r="BL554" i="25"/>
  <c r="BH554" i="25"/>
  <c r="BO554" i="25"/>
  <c r="BK554" i="25"/>
  <c r="BG554" i="25"/>
  <c r="BR554" i="25"/>
  <c r="BN554" i="25"/>
  <c r="BJ554" i="25"/>
  <c r="BF554" i="25"/>
  <c r="BQ554" i="25"/>
  <c r="BM554" i="25"/>
  <c r="BI554" i="25"/>
  <c r="BP562" i="25"/>
  <c r="BL562" i="25"/>
  <c r="BH562" i="25"/>
  <c r="BO562" i="25"/>
  <c r="BK562" i="25"/>
  <c r="BG562" i="25"/>
  <c r="BR562" i="25"/>
  <c r="BN562" i="25"/>
  <c r="BJ562" i="25"/>
  <c r="BF562" i="25"/>
  <c r="BQ562" i="25"/>
  <c r="BM562" i="25"/>
  <c r="BI562" i="25"/>
  <c r="BP570" i="25"/>
  <c r="BL570" i="25"/>
  <c r="BH570" i="25"/>
  <c r="BO570" i="25"/>
  <c r="BK570" i="25"/>
  <c r="BG570" i="25"/>
  <c r="BR570" i="25"/>
  <c r="BN570" i="25"/>
  <c r="BJ570" i="25"/>
  <c r="BF570" i="25"/>
  <c r="BQ570" i="25"/>
  <c r="BM570" i="25"/>
  <c r="BI570" i="25"/>
  <c r="BP578" i="25"/>
  <c r="BL578" i="25"/>
  <c r="BH578" i="25"/>
  <c r="BO578" i="25"/>
  <c r="BK578" i="25"/>
  <c r="BG578" i="25"/>
  <c r="BR578" i="25"/>
  <c r="BN578" i="25"/>
  <c r="BJ578" i="25"/>
  <c r="BF578" i="25"/>
  <c r="BQ578" i="25"/>
  <c r="BM578" i="25"/>
  <c r="BI578" i="25"/>
  <c r="BP586" i="25"/>
  <c r="BL586" i="25"/>
  <c r="BH586" i="25"/>
  <c r="BO586" i="25"/>
  <c r="BK586" i="25"/>
  <c r="BG586" i="25"/>
  <c r="BR586" i="25"/>
  <c r="BN586" i="25"/>
  <c r="BJ586" i="25"/>
  <c r="BF586" i="25"/>
  <c r="BQ586" i="25"/>
  <c r="BM586" i="25"/>
  <c r="BI586" i="25"/>
  <c r="BP594" i="25"/>
  <c r="BL594" i="25"/>
  <c r="BH594" i="25"/>
  <c r="BO594" i="25"/>
  <c r="BK594" i="25"/>
  <c r="BG594" i="25"/>
  <c r="BR594" i="25"/>
  <c r="BN594" i="25"/>
  <c r="BJ594" i="25"/>
  <c r="BF594" i="25"/>
  <c r="BQ594" i="25"/>
  <c r="BM594" i="25"/>
  <c r="BI594" i="25"/>
  <c r="BP602" i="25"/>
  <c r="BL602" i="25"/>
  <c r="BH602" i="25"/>
  <c r="BO602" i="25"/>
  <c r="BK602" i="25"/>
  <c r="BG602" i="25"/>
  <c r="BR602" i="25"/>
  <c r="BN602" i="25"/>
  <c r="BJ602" i="25"/>
  <c r="BF602" i="25"/>
  <c r="BQ602" i="25"/>
  <c r="BM602" i="25"/>
  <c r="BI602" i="25"/>
  <c r="BP608" i="25"/>
  <c r="BL608" i="25"/>
  <c r="BH608" i="25"/>
  <c r="BO608" i="25"/>
  <c r="BK608" i="25"/>
  <c r="BG608" i="25"/>
  <c r="BR608" i="25"/>
  <c r="BN608" i="25"/>
  <c r="BJ608" i="25"/>
  <c r="BF608" i="25"/>
  <c r="BQ608" i="25"/>
  <c r="BM608" i="25"/>
  <c r="BI608" i="25"/>
  <c r="BF360" i="25"/>
  <c r="BJ360" i="25"/>
  <c r="BN360" i="25"/>
  <c r="BF362" i="25"/>
  <c r="BJ362" i="25"/>
  <c r="BN362" i="25"/>
  <c r="BF364" i="25"/>
  <c r="BJ364" i="25"/>
  <c r="BN364" i="25"/>
  <c r="BF366" i="25"/>
  <c r="BJ366" i="25"/>
  <c r="BN366" i="25"/>
  <c r="BF368" i="25"/>
  <c r="BJ368" i="25"/>
  <c r="BN368" i="25"/>
  <c r="BF370" i="25"/>
  <c r="BJ370" i="25"/>
  <c r="BN370" i="25"/>
  <c r="BF372" i="25"/>
  <c r="BJ372" i="25"/>
  <c r="BN372" i="25"/>
  <c r="BF374" i="25"/>
  <c r="BJ374" i="25"/>
  <c r="BN374" i="25"/>
  <c r="BF376" i="25"/>
  <c r="BJ376" i="25"/>
  <c r="BN376" i="25"/>
  <c r="BF378" i="25"/>
  <c r="BJ378" i="25"/>
  <c r="BN378" i="25"/>
  <c r="BF380" i="25"/>
  <c r="BJ380" i="25"/>
  <c r="BN380" i="25"/>
  <c r="BF382" i="25"/>
  <c r="BJ382" i="25"/>
  <c r="BN382" i="25"/>
  <c r="BF384" i="25"/>
  <c r="BJ384" i="25"/>
  <c r="BN384" i="25"/>
  <c r="BF386" i="25"/>
  <c r="BJ386" i="25"/>
  <c r="BN386" i="25"/>
  <c r="BF388" i="25"/>
  <c r="BJ388" i="25"/>
  <c r="BN388" i="25"/>
  <c r="BF390" i="25"/>
  <c r="BJ390" i="25"/>
  <c r="BN390" i="25"/>
  <c r="BF392" i="25"/>
  <c r="BJ392" i="25"/>
  <c r="BN392" i="25"/>
  <c r="BF394" i="25"/>
  <c r="BJ394" i="25"/>
  <c r="BN394" i="25"/>
  <c r="BF396" i="25"/>
  <c r="BJ396" i="25"/>
  <c r="BN396" i="25"/>
  <c r="BF398" i="25"/>
  <c r="BJ398" i="25"/>
  <c r="BN398" i="25"/>
  <c r="BF400" i="25"/>
  <c r="BJ400" i="25"/>
  <c r="BN400" i="25"/>
  <c r="BF402" i="25"/>
  <c r="BJ402" i="25"/>
  <c r="BN402" i="25"/>
  <c r="BF404" i="25"/>
  <c r="BJ404" i="25"/>
  <c r="BN404" i="25"/>
  <c r="BF406" i="25"/>
  <c r="BJ406" i="25"/>
  <c r="BN406" i="25"/>
  <c r="BF408" i="25"/>
  <c r="BJ408" i="25"/>
  <c r="BN408" i="25"/>
  <c r="BF410" i="25"/>
  <c r="BJ410" i="25"/>
  <c r="BN410" i="25"/>
  <c r="BF412" i="25"/>
  <c r="BJ412" i="25"/>
  <c r="BN412" i="25"/>
  <c r="BF414" i="25"/>
  <c r="BJ414" i="25"/>
  <c r="BN414" i="25"/>
  <c r="BF416" i="25"/>
  <c r="BJ416" i="25"/>
  <c r="BN416" i="25"/>
  <c r="BF418" i="25"/>
  <c r="BJ418" i="25"/>
  <c r="BN418" i="25"/>
  <c r="BF420" i="25"/>
  <c r="BJ420" i="25"/>
  <c r="BN420" i="25"/>
  <c r="BF422" i="25"/>
  <c r="BJ422" i="25"/>
  <c r="BN422" i="25"/>
  <c r="BF424" i="25"/>
  <c r="BJ424" i="25"/>
  <c r="BN424" i="25"/>
  <c r="BF426" i="25"/>
  <c r="BJ426" i="25"/>
  <c r="BN426" i="25"/>
  <c r="BF428" i="25"/>
  <c r="BJ428" i="25"/>
  <c r="BN428" i="25"/>
  <c r="BF430" i="25"/>
  <c r="BJ430" i="25"/>
  <c r="BN430" i="25"/>
  <c r="BF432" i="25"/>
  <c r="BJ432" i="25"/>
  <c r="BN432" i="25"/>
  <c r="BF434" i="25"/>
  <c r="BJ434" i="25"/>
  <c r="BN434" i="25"/>
  <c r="BF436" i="25"/>
  <c r="BJ436" i="25"/>
  <c r="BN436" i="25"/>
  <c r="BF438" i="25"/>
  <c r="BJ438" i="25"/>
  <c r="BN438" i="25"/>
  <c r="BF440" i="25"/>
  <c r="BJ440" i="25"/>
  <c r="BN440" i="25"/>
  <c r="BF442" i="25"/>
  <c r="BJ442" i="25"/>
  <c r="BN442" i="25"/>
  <c r="BF444" i="25"/>
  <c r="BJ444" i="25"/>
  <c r="BN444" i="25"/>
  <c r="BF446" i="25"/>
  <c r="BJ446" i="25"/>
  <c r="BN446" i="25"/>
  <c r="BF448" i="25"/>
  <c r="BJ448" i="25"/>
  <c r="BN448" i="25"/>
  <c r="BF450" i="25"/>
  <c r="BJ450" i="25"/>
  <c r="BN450" i="25"/>
  <c r="BF452" i="25"/>
  <c r="BJ452" i="25"/>
  <c r="BN452" i="25"/>
  <c r="BF454" i="25"/>
  <c r="BJ454" i="25"/>
  <c r="BN454" i="25"/>
  <c r="BF456" i="25"/>
  <c r="BJ456" i="25"/>
  <c r="BN456" i="25"/>
  <c r="BF458" i="25"/>
  <c r="BJ458" i="25"/>
  <c r="BN458" i="25"/>
  <c r="BP460" i="25"/>
  <c r="BL460" i="25"/>
  <c r="BH460" i="25"/>
  <c r="BG460" i="25"/>
  <c r="BM460" i="25"/>
  <c r="BR460" i="25"/>
  <c r="BP462" i="25"/>
  <c r="BL462" i="25"/>
  <c r="BH462" i="25"/>
  <c r="BG462" i="25"/>
  <c r="BM462" i="25"/>
  <c r="BR462" i="25"/>
  <c r="BP464" i="25"/>
  <c r="BL464" i="25"/>
  <c r="BH464" i="25"/>
  <c r="BG464" i="25"/>
  <c r="BM464" i="25"/>
  <c r="BR464" i="25"/>
  <c r="BP466" i="25"/>
  <c r="BL466" i="25"/>
  <c r="BH466" i="25"/>
  <c r="BG466" i="25"/>
  <c r="BM466" i="25"/>
  <c r="BR466" i="25"/>
  <c r="BP468" i="25"/>
  <c r="BL468" i="25"/>
  <c r="BH468" i="25"/>
  <c r="BO468" i="25"/>
  <c r="BK468" i="25"/>
  <c r="BG468" i="25"/>
  <c r="BI468" i="25"/>
  <c r="BQ468" i="25"/>
  <c r="BM472" i="25"/>
  <c r="BH473" i="25"/>
  <c r="BP473" i="25"/>
  <c r="BJ474" i="25"/>
  <c r="BR474" i="25"/>
  <c r="BP476" i="25"/>
  <c r="BL476" i="25"/>
  <c r="BH476" i="25"/>
  <c r="BO476" i="25"/>
  <c r="BK476" i="25"/>
  <c r="BG476" i="25"/>
  <c r="BI476" i="25"/>
  <c r="BQ476" i="25"/>
  <c r="BL479" i="25"/>
  <c r="BP480" i="25"/>
  <c r="BL480" i="25"/>
  <c r="BH480" i="25"/>
  <c r="BO480" i="25"/>
  <c r="BK480" i="25"/>
  <c r="BG480" i="25"/>
  <c r="BQ480" i="25"/>
  <c r="BM480" i="25"/>
  <c r="BI480" i="25"/>
  <c r="BJ480" i="25"/>
  <c r="BP481" i="25"/>
  <c r="BN482" i="25"/>
  <c r="BR484" i="25"/>
  <c r="BR485" i="25"/>
  <c r="BN485" i="25"/>
  <c r="BJ485" i="25"/>
  <c r="BF485" i="25"/>
  <c r="BQ485" i="25"/>
  <c r="BM485" i="25"/>
  <c r="BI485" i="25"/>
  <c r="BO485" i="25"/>
  <c r="BK485" i="25"/>
  <c r="BG485" i="25"/>
  <c r="BL487" i="25"/>
  <c r="BP488" i="25"/>
  <c r="BL488" i="25"/>
  <c r="BH488" i="25"/>
  <c r="BO488" i="25"/>
  <c r="BK488" i="25"/>
  <c r="BG488" i="25"/>
  <c r="BQ488" i="25"/>
  <c r="BM488" i="25"/>
  <c r="BI488" i="25"/>
  <c r="BJ488" i="25"/>
  <c r="BP489" i="25"/>
  <c r="BN490" i="25"/>
  <c r="BR492" i="25"/>
  <c r="BR493" i="25"/>
  <c r="BN493" i="25"/>
  <c r="BJ493" i="25"/>
  <c r="BF493" i="25"/>
  <c r="BQ493" i="25"/>
  <c r="BM493" i="25"/>
  <c r="BI493" i="25"/>
  <c r="BO493" i="25"/>
  <c r="BK493" i="25"/>
  <c r="BG493" i="25"/>
  <c r="BL495" i="25"/>
  <c r="BP496" i="25"/>
  <c r="BL496" i="25"/>
  <c r="BH496" i="25"/>
  <c r="BO496" i="25"/>
  <c r="BK496" i="25"/>
  <c r="BG496" i="25"/>
  <c r="BQ496" i="25"/>
  <c r="BM496" i="25"/>
  <c r="BI496" i="25"/>
  <c r="BJ496" i="25"/>
  <c r="BP497" i="25"/>
  <c r="BN498" i="25"/>
  <c r="BR500" i="25"/>
  <c r="BR501" i="25"/>
  <c r="BN501" i="25"/>
  <c r="BJ501" i="25"/>
  <c r="BF501" i="25"/>
  <c r="BQ501" i="25"/>
  <c r="BM501" i="25"/>
  <c r="BI501" i="25"/>
  <c r="BO501" i="25"/>
  <c r="BK501" i="25"/>
  <c r="BG501" i="25"/>
  <c r="BL503" i="25"/>
  <c r="BP504" i="25"/>
  <c r="BL504" i="25"/>
  <c r="BH504" i="25"/>
  <c r="BO504" i="25"/>
  <c r="BK504" i="25"/>
  <c r="BG504" i="25"/>
  <c r="BQ504" i="25"/>
  <c r="BM504" i="25"/>
  <c r="BI504" i="25"/>
  <c r="BJ504" i="25"/>
  <c r="BP505" i="25"/>
  <c r="BN506" i="25"/>
  <c r="BR508" i="25"/>
  <c r="BR509" i="25"/>
  <c r="BN509" i="25"/>
  <c r="BJ509" i="25"/>
  <c r="BF509" i="25"/>
  <c r="BQ509" i="25"/>
  <c r="BM509" i="25"/>
  <c r="BI509" i="25"/>
  <c r="BO509" i="25"/>
  <c r="BK509" i="25"/>
  <c r="BG509" i="25"/>
  <c r="BL511" i="25"/>
  <c r="BP512" i="25"/>
  <c r="BL512" i="25"/>
  <c r="BH512" i="25"/>
  <c r="BO512" i="25"/>
  <c r="BK512" i="25"/>
  <c r="BG512" i="25"/>
  <c r="BQ512" i="25"/>
  <c r="BM512" i="25"/>
  <c r="BI512" i="25"/>
  <c r="BJ512" i="25"/>
  <c r="BP513" i="25"/>
  <c r="BN514" i="25"/>
  <c r="BR516" i="25"/>
  <c r="BR517" i="25"/>
  <c r="BN517" i="25"/>
  <c r="BJ517" i="25"/>
  <c r="BF517" i="25"/>
  <c r="BQ517" i="25"/>
  <c r="BM517" i="25"/>
  <c r="BI517" i="25"/>
  <c r="BO517" i="25"/>
  <c r="BK517" i="25"/>
  <c r="BG517" i="25"/>
  <c r="BL519" i="25"/>
  <c r="BP520" i="25"/>
  <c r="BL520" i="25"/>
  <c r="BH520" i="25"/>
  <c r="BO520" i="25"/>
  <c r="BK520" i="25"/>
  <c r="BG520" i="25"/>
  <c r="BQ520" i="25"/>
  <c r="BM520" i="25"/>
  <c r="BI520" i="25"/>
  <c r="BJ520" i="25"/>
  <c r="BP521" i="25"/>
  <c r="BN522" i="25"/>
  <c r="BR524" i="25"/>
  <c r="BR525" i="25"/>
  <c r="BN525" i="25"/>
  <c r="BJ525" i="25"/>
  <c r="BF525" i="25"/>
  <c r="BQ525" i="25"/>
  <c r="BM525" i="25"/>
  <c r="BI525" i="25"/>
  <c r="BO525" i="25"/>
  <c r="BK525" i="25"/>
  <c r="BG525" i="25"/>
  <c r="BL527" i="25"/>
  <c r="BP528" i="25"/>
  <c r="BL528" i="25"/>
  <c r="BH528" i="25"/>
  <c r="BO528" i="25"/>
  <c r="BK528" i="25"/>
  <c r="BG528" i="25"/>
  <c r="BQ528" i="25"/>
  <c r="BM528" i="25"/>
  <c r="BI528" i="25"/>
  <c r="BJ528" i="25"/>
  <c r="BP529" i="25"/>
  <c r="BN530" i="25"/>
  <c r="BR532" i="25"/>
  <c r="BR533" i="25"/>
  <c r="BN533" i="25"/>
  <c r="BJ533" i="25"/>
  <c r="BF533" i="25"/>
  <c r="BQ533" i="25"/>
  <c r="BM533" i="25"/>
  <c r="BI533" i="25"/>
  <c r="BO533" i="25"/>
  <c r="BK533" i="25"/>
  <c r="BG533" i="25"/>
  <c r="BL535" i="25"/>
  <c r="BP536" i="25"/>
  <c r="BL536" i="25"/>
  <c r="BH536" i="25"/>
  <c r="BO536" i="25"/>
  <c r="BK536" i="25"/>
  <c r="BG536" i="25"/>
  <c r="BQ536" i="25"/>
  <c r="BM536" i="25"/>
  <c r="BI536" i="25"/>
  <c r="BJ536" i="25"/>
  <c r="BP537" i="25"/>
  <c r="BN538" i="25"/>
  <c r="BR540" i="25"/>
  <c r="BR541" i="25"/>
  <c r="BN541" i="25"/>
  <c r="BJ541" i="25"/>
  <c r="BF541" i="25"/>
  <c r="BQ541" i="25"/>
  <c r="BM541" i="25"/>
  <c r="BI541" i="25"/>
  <c r="BO541" i="25"/>
  <c r="BK541" i="25"/>
  <c r="BG541" i="25"/>
  <c r="BL543" i="25"/>
  <c r="BP544" i="25"/>
  <c r="BL544" i="25"/>
  <c r="BH544" i="25"/>
  <c r="BO544" i="25"/>
  <c r="BK544" i="25"/>
  <c r="BG544" i="25"/>
  <c r="BQ544" i="25"/>
  <c r="BM544" i="25"/>
  <c r="BI544" i="25"/>
  <c r="BJ544" i="25"/>
  <c r="BP552" i="25"/>
  <c r="BL552" i="25"/>
  <c r="BH552" i="25"/>
  <c r="BO552" i="25"/>
  <c r="BK552" i="25"/>
  <c r="BG552" i="25"/>
  <c r="BR552" i="25"/>
  <c r="BN552" i="25"/>
  <c r="BJ552" i="25"/>
  <c r="BF552" i="25"/>
  <c r="BQ552" i="25"/>
  <c r="BM552" i="25"/>
  <c r="BI552" i="25"/>
  <c r="BP560" i="25"/>
  <c r="BL560" i="25"/>
  <c r="BH560" i="25"/>
  <c r="BO560" i="25"/>
  <c r="BK560" i="25"/>
  <c r="BG560" i="25"/>
  <c r="BR560" i="25"/>
  <c r="BN560" i="25"/>
  <c r="BJ560" i="25"/>
  <c r="BF560" i="25"/>
  <c r="BQ560" i="25"/>
  <c r="BM560" i="25"/>
  <c r="BI560" i="25"/>
  <c r="BP568" i="25"/>
  <c r="BL568" i="25"/>
  <c r="BH568" i="25"/>
  <c r="BO568" i="25"/>
  <c r="BK568" i="25"/>
  <c r="BG568" i="25"/>
  <c r="BR568" i="25"/>
  <c r="BN568" i="25"/>
  <c r="BJ568" i="25"/>
  <c r="BF568" i="25"/>
  <c r="BQ568" i="25"/>
  <c r="BM568" i="25"/>
  <c r="BI568" i="25"/>
  <c r="BP576" i="25"/>
  <c r="BL576" i="25"/>
  <c r="BH576" i="25"/>
  <c r="BO576" i="25"/>
  <c r="BK576" i="25"/>
  <c r="BG576" i="25"/>
  <c r="BR576" i="25"/>
  <c r="BN576" i="25"/>
  <c r="BJ576" i="25"/>
  <c r="BF576" i="25"/>
  <c r="BQ576" i="25"/>
  <c r="BM576" i="25"/>
  <c r="BI576" i="25"/>
  <c r="BP584" i="25"/>
  <c r="BL584" i="25"/>
  <c r="BH584" i="25"/>
  <c r="BO584" i="25"/>
  <c r="BK584" i="25"/>
  <c r="BG584" i="25"/>
  <c r="BR584" i="25"/>
  <c r="BN584" i="25"/>
  <c r="BJ584" i="25"/>
  <c r="BF584" i="25"/>
  <c r="BQ584" i="25"/>
  <c r="BM584" i="25"/>
  <c r="BI584" i="25"/>
  <c r="BP592" i="25"/>
  <c r="BL592" i="25"/>
  <c r="BH592" i="25"/>
  <c r="BO592" i="25"/>
  <c r="BK592" i="25"/>
  <c r="BG592" i="25"/>
  <c r="BR592" i="25"/>
  <c r="BN592" i="25"/>
  <c r="BJ592" i="25"/>
  <c r="BF592" i="25"/>
  <c r="BQ592" i="25"/>
  <c r="BM592" i="25"/>
  <c r="BI592" i="25"/>
  <c r="BP600" i="25"/>
  <c r="BL600" i="25"/>
  <c r="BH600" i="25"/>
  <c r="BO600" i="25"/>
  <c r="BK600" i="25"/>
  <c r="BG600" i="25"/>
  <c r="BR600" i="25"/>
  <c r="BN600" i="25"/>
  <c r="BJ600" i="25"/>
  <c r="BF600" i="25"/>
  <c r="BQ600" i="25"/>
  <c r="BM600" i="25"/>
  <c r="BI600" i="25"/>
  <c r="BG545" i="25"/>
  <c r="BK545" i="25"/>
  <c r="BO545" i="25"/>
  <c r="BG547" i="25"/>
  <c r="BK547" i="25"/>
  <c r="BO547" i="25"/>
  <c r="BG549" i="25"/>
  <c r="BK549" i="25"/>
  <c r="BO549" i="25"/>
  <c r="BG551" i="25"/>
  <c r="BK551" i="25"/>
  <c r="BO551" i="25"/>
  <c r="BG553" i="25"/>
  <c r="BK553" i="25"/>
  <c r="BO553" i="25"/>
  <c r="BG555" i="25"/>
  <c r="BK555" i="25"/>
  <c r="BO555" i="25"/>
  <c r="BG557" i="25"/>
  <c r="BK557" i="25"/>
  <c r="BO557" i="25"/>
  <c r="BG559" i="25"/>
  <c r="BK559" i="25"/>
  <c r="BO559" i="25"/>
  <c r="BG561" i="25"/>
  <c r="BK561" i="25"/>
  <c r="BO561" i="25"/>
  <c r="BG563" i="25"/>
  <c r="BK563" i="25"/>
  <c r="BO563" i="25"/>
  <c r="BG565" i="25"/>
  <c r="BK565" i="25"/>
  <c r="BO565" i="25"/>
  <c r="BG567" i="25"/>
  <c r="BK567" i="25"/>
  <c r="BO567" i="25"/>
  <c r="BG569" i="25"/>
  <c r="BK569" i="25"/>
  <c r="BO569" i="25"/>
  <c r="BG571" i="25"/>
  <c r="BK571" i="25"/>
  <c r="BO571" i="25"/>
  <c r="BG573" i="25"/>
  <c r="BK573" i="25"/>
  <c r="BO573" i="25"/>
  <c r="BG575" i="25"/>
  <c r="BK575" i="25"/>
  <c r="BO575" i="25"/>
  <c r="BG577" i="25"/>
  <c r="BK577" i="25"/>
  <c r="BO577" i="25"/>
  <c r="BG579" i="25"/>
  <c r="BK579" i="25"/>
  <c r="BO579" i="25"/>
  <c r="BG581" i="25"/>
  <c r="BK581" i="25"/>
  <c r="BO581" i="25"/>
  <c r="BG583" i="25"/>
  <c r="BK583" i="25"/>
  <c r="BO583" i="25"/>
  <c r="BG585" i="25"/>
  <c r="BK585" i="25"/>
  <c r="BO585" i="25"/>
  <c r="BG587" i="25"/>
  <c r="BK587" i="25"/>
  <c r="BO587" i="25"/>
  <c r="BG589" i="25"/>
  <c r="BK589" i="25"/>
  <c r="BO589" i="25"/>
  <c r="BG591" i="25"/>
  <c r="BK591" i="25"/>
  <c r="BO591" i="25"/>
  <c r="BG593" i="25"/>
  <c r="BK593" i="25"/>
  <c r="BO593" i="25"/>
  <c r="BG595" i="25"/>
  <c r="BK595" i="25"/>
  <c r="BO595" i="25"/>
  <c r="BG597" i="25"/>
  <c r="BK597" i="25"/>
  <c r="BO597" i="25"/>
  <c r="BG599" i="25"/>
  <c r="BK599" i="25"/>
  <c r="BO599" i="25"/>
  <c r="BG601" i="25"/>
  <c r="BK601" i="25"/>
  <c r="BO601" i="25"/>
  <c r="BG603" i="25"/>
  <c r="BK603" i="25"/>
  <c r="BO603" i="25"/>
  <c r="BG605" i="25"/>
  <c r="BK605" i="25"/>
  <c r="BO605" i="25"/>
  <c r="BG607" i="25"/>
  <c r="BK607" i="25"/>
  <c r="BO607" i="25"/>
  <c r="BG609" i="25"/>
  <c r="BK609" i="25"/>
  <c r="BO609" i="25"/>
  <c r="BG611" i="25"/>
  <c r="BK611" i="25"/>
  <c r="BO611" i="25"/>
  <c r="BG613" i="25"/>
  <c r="BK613" i="25"/>
  <c r="BO613" i="25"/>
  <c r="BG615" i="25"/>
  <c r="BK615" i="25"/>
  <c r="BO615" i="25"/>
  <c r="BG617" i="25"/>
  <c r="BK617" i="25"/>
  <c r="BO617" i="25"/>
  <c r="BG619" i="25"/>
  <c r="BK619" i="25"/>
  <c r="BO619" i="25"/>
  <c r="BG621" i="25"/>
  <c r="BK621" i="25"/>
  <c r="BO621" i="25"/>
  <c r="BG623" i="25"/>
  <c r="BK623" i="25"/>
  <c r="BO623" i="25"/>
  <c r="BG625" i="25"/>
  <c r="BK625" i="25"/>
  <c r="BO625" i="25"/>
  <c r="BG627" i="25"/>
  <c r="BK627" i="25"/>
  <c r="BO627" i="25"/>
  <c r="BG629" i="25"/>
  <c r="BK629" i="25"/>
  <c r="BO629" i="25"/>
  <c r="BG631" i="25"/>
  <c r="BK631" i="25"/>
  <c r="BO631" i="25"/>
  <c r="BG633" i="25"/>
  <c r="BK633" i="25"/>
  <c r="BO633" i="25"/>
  <c r="BG635" i="25"/>
  <c r="BK635" i="25"/>
  <c r="BO635" i="25"/>
  <c r="BP637" i="25"/>
  <c r="BL637" i="25"/>
  <c r="BQ637" i="25"/>
  <c r="BM637" i="25"/>
  <c r="BG637" i="25"/>
  <c r="BK637" i="25"/>
  <c r="BT639" i="25"/>
  <c r="BR640" i="25"/>
  <c r="BN640" i="25"/>
  <c r="BJ640" i="25"/>
  <c r="BF640" i="25"/>
  <c r="BO640" i="25"/>
  <c r="BK640" i="25"/>
  <c r="BG640" i="25"/>
  <c r="BG641" i="25"/>
  <c r="BR646" i="25"/>
  <c r="BN646" i="25"/>
  <c r="BJ646" i="25"/>
  <c r="BF646" i="25"/>
  <c r="BQ646" i="25"/>
  <c r="BM646" i="25"/>
  <c r="BI646" i="25"/>
  <c r="BO646" i="25"/>
  <c r="BK646" i="25"/>
  <c r="BG646" i="25"/>
  <c r="BR650" i="25"/>
  <c r="BN650" i="25"/>
  <c r="BJ650" i="25"/>
  <c r="BF650" i="25"/>
  <c r="BQ650" i="25"/>
  <c r="BM650" i="25"/>
  <c r="BI650" i="25"/>
  <c r="BO650" i="25"/>
  <c r="BK650" i="25"/>
  <c r="BG650" i="25"/>
  <c r="BR654" i="25"/>
  <c r="BN654" i="25"/>
  <c r="BJ654" i="25"/>
  <c r="BF654" i="25"/>
  <c r="BQ654" i="25"/>
  <c r="BM654" i="25"/>
  <c r="BI654" i="25"/>
  <c r="BO654" i="25"/>
  <c r="BK654" i="25"/>
  <c r="BG654" i="25"/>
  <c r="BR657" i="25"/>
  <c r="BR658" i="25"/>
  <c r="BN658" i="25"/>
  <c r="BJ658" i="25"/>
  <c r="BF658" i="25"/>
  <c r="BQ658" i="25"/>
  <c r="BM658" i="25"/>
  <c r="BI658" i="25"/>
  <c r="BO658" i="25"/>
  <c r="BK658" i="25"/>
  <c r="BG658" i="25"/>
  <c r="BR661" i="25"/>
  <c r="BR662" i="25"/>
  <c r="BN662" i="25"/>
  <c r="BJ662" i="25"/>
  <c r="BF662" i="25"/>
  <c r="BQ662" i="25"/>
  <c r="BM662" i="25"/>
  <c r="BI662" i="25"/>
  <c r="BO662" i="25"/>
  <c r="BK662" i="25"/>
  <c r="BG662" i="25"/>
  <c r="BR665" i="25"/>
  <c r="BP641" i="25"/>
  <c r="BL641" i="25"/>
  <c r="BH641" i="25"/>
  <c r="BQ641" i="25"/>
  <c r="BM641" i="25"/>
  <c r="BI641" i="25"/>
  <c r="BJ641" i="25"/>
  <c r="BR641" i="25"/>
  <c r="BR642" i="25"/>
  <c r="BN642" i="25"/>
  <c r="BJ642" i="25"/>
  <c r="BF642" i="25"/>
  <c r="BO642" i="25"/>
  <c r="BK642" i="25"/>
  <c r="BG642" i="25"/>
  <c r="BP647" i="25"/>
  <c r="BL647" i="25"/>
  <c r="BH647" i="25"/>
  <c r="BO647" i="25"/>
  <c r="BK647" i="25"/>
  <c r="BG647" i="25"/>
  <c r="BQ647" i="25"/>
  <c r="BM647" i="25"/>
  <c r="BI647" i="25"/>
  <c r="BN647" i="25"/>
  <c r="BP651" i="25"/>
  <c r="BL651" i="25"/>
  <c r="BH651" i="25"/>
  <c r="BO651" i="25"/>
  <c r="BK651" i="25"/>
  <c r="BG651" i="25"/>
  <c r="BQ651" i="25"/>
  <c r="BM651" i="25"/>
  <c r="BI651" i="25"/>
  <c r="BN651" i="25"/>
  <c r="BP655" i="25"/>
  <c r="BL655" i="25"/>
  <c r="BH655" i="25"/>
  <c r="BO655" i="25"/>
  <c r="BK655" i="25"/>
  <c r="BG655" i="25"/>
  <c r="BQ655" i="25"/>
  <c r="BM655" i="25"/>
  <c r="BI655" i="25"/>
  <c r="BN655" i="25"/>
  <c r="BP659" i="25"/>
  <c r="BL659" i="25"/>
  <c r="BH659" i="25"/>
  <c r="BO659" i="25"/>
  <c r="BK659" i="25"/>
  <c r="BG659" i="25"/>
  <c r="BQ659" i="25"/>
  <c r="BM659" i="25"/>
  <c r="BI659" i="25"/>
  <c r="BN659" i="25"/>
  <c r="BP663" i="25"/>
  <c r="BL663" i="25"/>
  <c r="BH663" i="25"/>
  <c r="BO663" i="25"/>
  <c r="BK663" i="25"/>
  <c r="BG663" i="25"/>
  <c r="BQ663" i="25"/>
  <c r="BM663" i="25"/>
  <c r="BI663" i="25"/>
  <c r="BN663" i="25"/>
  <c r="BP667" i="25"/>
  <c r="BL667" i="25"/>
  <c r="BH667" i="25"/>
  <c r="BO667" i="25"/>
  <c r="BK667" i="25"/>
  <c r="BG667" i="25"/>
  <c r="BR667" i="25"/>
  <c r="BN667" i="25"/>
  <c r="BJ667" i="25"/>
  <c r="BF667" i="25"/>
  <c r="BQ667" i="25"/>
  <c r="BM667" i="25"/>
  <c r="BI667" i="25"/>
  <c r="BP671" i="25"/>
  <c r="BL671" i="25"/>
  <c r="BH671" i="25"/>
  <c r="BO671" i="25"/>
  <c r="BK671" i="25"/>
  <c r="BG671" i="25"/>
  <c r="BR671" i="25"/>
  <c r="BN671" i="25"/>
  <c r="BJ671" i="25"/>
  <c r="BF671" i="25"/>
  <c r="BQ671" i="25"/>
  <c r="BM671" i="25"/>
  <c r="BI671" i="25"/>
  <c r="BP675" i="25"/>
  <c r="BL675" i="25"/>
  <c r="BH675" i="25"/>
  <c r="BO675" i="25"/>
  <c r="BK675" i="25"/>
  <c r="BG675" i="25"/>
  <c r="BR675" i="25"/>
  <c r="BN675" i="25"/>
  <c r="BJ675" i="25"/>
  <c r="BF675" i="25"/>
  <c r="BQ675" i="25"/>
  <c r="BM675" i="25"/>
  <c r="BI675" i="25"/>
  <c r="BP679" i="25"/>
  <c r="BL679" i="25"/>
  <c r="BH679" i="25"/>
  <c r="BO679" i="25"/>
  <c r="BK679" i="25"/>
  <c r="BG679" i="25"/>
  <c r="BR679" i="25"/>
  <c r="BN679" i="25"/>
  <c r="BJ679" i="25"/>
  <c r="BF679" i="25"/>
  <c r="BQ679" i="25"/>
  <c r="BM679" i="25"/>
  <c r="BI679" i="25"/>
  <c r="BP683" i="25"/>
  <c r="BL683" i="25"/>
  <c r="BH683" i="25"/>
  <c r="BO683" i="25"/>
  <c r="BK683" i="25"/>
  <c r="BG683" i="25"/>
  <c r="BR683" i="25"/>
  <c r="BN683" i="25"/>
  <c r="BJ683" i="25"/>
  <c r="BF683" i="25"/>
  <c r="BQ683" i="25"/>
  <c r="BM683" i="25"/>
  <c r="BI683" i="25"/>
  <c r="BP687" i="25"/>
  <c r="BL687" i="25"/>
  <c r="BH687" i="25"/>
  <c r="BO687" i="25"/>
  <c r="BK687" i="25"/>
  <c r="BG687" i="25"/>
  <c r="BR687" i="25"/>
  <c r="BN687" i="25"/>
  <c r="BJ687" i="25"/>
  <c r="BF687" i="25"/>
  <c r="BQ687" i="25"/>
  <c r="BM687" i="25"/>
  <c r="BI687" i="25"/>
  <c r="BP691" i="25"/>
  <c r="BL691" i="25"/>
  <c r="BH691" i="25"/>
  <c r="BO691" i="25"/>
  <c r="BK691" i="25"/>
  <c r="BG691" i="25"/>
  <c r="BR691" i="25"/>
  <c r="BN691" i="25"/>
  <c r="BJ691" i="25"/>
  <c r="BF691" i="25"/>
  <c r="BQ691" i="25"/>
  <c r="BM691" i="25"/>
  <c r="BI691" i="25"/>
  <c r="BP695" i="25"/>
  <c r="BL695" i="25"/>
  <c r="BH695" i="25"/>
  <c r="BO695" i="25"/>
  <c r="BK695" i="25"/>
  <c r="BG695" i="25"/>
  <c r="BR695" i="25"/>
  <c r="BN695" i="25"/>
  <c r="BJ695" i="25"/>
  <c r="BF695" i="25"/>
  <c r="BQ695" i="25"/>
  <c r="BM695" i="25"/>
  <c r="BI695" i="25"/>
  <c r="BP699" i="25"/>
  <c r="BL699" i="25"/>
  <c r="BH699" i="25"/>
  <c r="BO699" i="25"/>
  <c r="BK699" i="25"/>
  <c r="BG699" i="25"/>
  <c r="BR699" i="25"/>
  <c r="BN699" i="25"/>
  <c r="BJ699" i="25"/>
  <c r="BF699" i="25"/>
  <c r="BQ699" i="25"/>
  <c r="BM699" i="25"/>
  <c r="BI699" i="25"/>
  <c r="BP703" i="25"/>
  <c r="BL703" i="25"/>
  <c r="BH703" i="25"/>
  <c r="BO703" i="25"/>
  <c r="BK703" i="25"/>
  <c r="BG703" i="25"/>
  <c r="BR703" i="25"/>
  <c r="BN703" i="25"/>
  <c r="BJ703" i="25"/>
  <c r="BF703" i="25"/>
  <c r="BQ703" i="25"/>
  <c r="BM703" i="25"/>
  <c r="BI703" i="25"/>
  <c r="BP707" i="25"/>
  <c r="BL707" i="25"/>
  <c r="BH707" i="25"/>
  <c r="BO707" i="25"/>
  <c r="BK707" i="25"/>
  <c r="BG707" i="25"/>
  <c r="BR707" i="25"/>
  <c r="BN707" i="25"/>
  <c r="BJ707" i="25"/>
  <c r="BF707" i="25"/>
  <c r="BQ707" i="25"/>
  <c r="BM707" i="25"/>
  <c r="BI707" i="25"/>
  <c r="BP711" i="25"/>
  <c r="BL711" i="25"/>
  <c r="BH711" i="25"/>
  <c r="BO711" i="25"/>
  <c r="BK711" i="25"/>
  <c r="BG711" i="25"/>
  <c r="BR711" i="25"/>
  <c r="BN711" i="25"/>
  <c r="BJ711" i="25"/>
  <c r="BF711" i="25"/>
  <c r="BQ711" i="25"/>
  <c r="BM711" i="25"/>
  <c r="BI711" i="25"/>
  <c r="BQ717" i="25"/>
  <c r="BM717" i="25"/>
  <c r="BI717" i="25"/>
  <c r="BR717" i="25"/>
  <c r="BN717" i="25"/>
  <c r="BJ717" i="25"/>
  <c r="BF717" i="25"/>
  <c r="BO717" i="25"/>
  <c r="BG717" i="25"/>
  <c r="BL717" i="25"/>
  <c r="BK717" i="25"/>
  <c r="BP717" i="25"/>
  <c r="BH717" i="25"/>
  <c r="BQ725" i="25"/>
  <c r="BM725" i="25"/>
  <c r="BI725" i="25"/>
  <c r="BR725" i="25"/>
  <c r="BN725" i="25"/>
  <c r="BJ725" i="25"/>
  <c r="BF725" i="25"/>
  <c r="BO725" i="25"/>
  <c r="BG725" i="25"/>
  <c r="BL725" i="25"/>
  <c r="BK725" i="25"/>
  <c r="BP725" i="25"/>
  <c r="BH725" i="25"/>
  <c r="BI545" i="25"/>
  <c r="BM545" i="25"/>
  <c r="BQ545" i="25"/>
  <c r="BI547" i="25"/>
  <c r="BM547" i="25"/>
  <c r="BQ547" i="25"/>
  <c r="BI549" i="25"/>
  <c r="BM549" i="25"/>
  <c r="BQ549" i="25"/>
  <c r="BI551" i="25"/>
  <c r="BM551" i="25"/>
  <c r="BQ551" i="25"/>
  <c r="BI553" i="25"/>
  <c r="BM553" i="25"/>
  <c r="BQ553" i="25"/>
  <c r="BI555" i="25"/>
  <c r="BM555" i="25"/>
  <c r="BQ555" i="25"/>
  <c r="BI557" i="25"/>
  <c r="BM557" i="25"/>
  <c r="BQ557" i="25"/>
  <c r="BI559" i="25"/>
  <c r="BM559" i="25"/>
  <c r="BQ559" i="25"/>
  <c r="BI561" i="25"/>
  <c r="BM561" i="25"/>
  <c r="BQ561" i="25"/>
  <c r="BI563" i="25"/>
  <c r="BM563" i="25"/>
  <c r="BQ563" i="25"/>
  <c r="BI565" i="25"/>
  <c r="BM565" i="25"/>
  <c r="BQ565" i="25"/>
  <c r="BI567" i="25"/>
  <c r="BM567" i="25"/>
  <c r="BQ567" i="25"/>
  <c r="BI569" i="25"/>
  <c r="BM569" i="25"/>
  <c r="BQ569" i="25"/>
  <c r="BI571" i="25"/>
  <c r="BM571" i="25"/>
  <c r="BQ571" i="25"/>
  <c r="BI573" i="25"/>
  <c r="BM573" i="25"/>
  <c r="BQ573" i="25"/>
  <c r="BI575" i="25"/>
  <c r="BM575" i="25"/>
  <c r="BQ575" i="25"/>
  <c r="BI577" i="25"/>
  <c r="BM577" i="25"/>
  <c r="BQ577" i="25"/>
  <c r="BI579" i="25"/>
  <c r="BM579" i="25"/>
  <c r="BQ579" i="25"/>
  <c r="BI581" i="25"/>
  <c r="BM581" i="25"/>
  <c r="BQ581" i="25"/>
  <c r="BI583" i="25"/>
  <c r="BM583" i="25"/>
  <c r="BQ583" i="25"/>
  <c r="BI585" i="25"/>
  <c r="BM585" i="25"/>
  <c r="BQ585" i="25"/>
  <c r="BI587" i="25"/>
  <c r="BM587" i="25"/>
  <c r="BQ587" i="25"/>
  <c r="BI589" i="25"/>
  <c r="BM589" i="25"/>
  <c r="BQ589" i="25"/>
  <c r="BI591" i="25"/>
  <c r="BM591" i="25"/>
  <c r="BQ591" i="25"/>
  <c r="BI593" i="25"/>
  <c r="BM593" i="25"/>
  <c r="BQ593" i="25"/>
  <c r="BI595" i="25"/>
  <c r="BM595" i="25"/>
  <c r="BQ595" i="25"/>
  <c r="BI597" i="25"/>
  <c r="BM597" i="25"/>
  <c r="BQ597" i="25"/>
  <c r="BI599" i="25"/>
  <c r="BM599" i="25"/>
  <c r="BQ599" i="25"/>
  <c r="BI601" i="25"/>
  <c r="BM601" i="25"/>
  <c r="BQ601" i="25"/>
  <c r="BI603" i="25"/>
  <c r="BM603" i="25"/>
  <c r="BQ603" i="25"/>
  <c r="BI605" i="25"/>
  <c r="BM605" i="25"/>
  <c r="BQ605" i="25"/>
  <c r="BI607" i="25"/>
  <c r="BM607" i="25"/>
  <c r="BQ607" i="25"/>
  <c r="BI609" i="25"/>
  <c r="BM609" i="25"/>
  <c r="BQ609" i="25"/>
  <c r="BG610" i="25"/>
  <c r="BK610" i="25"/>
  <c r="BI611" i="25"/>
  <c r="BM611" i="25"/>
  <c r="BQ611" i="25"/>
  <c r="BG612" i="25"/>
  <c r="BK612" i="25"/>
  <c r="BI613" i="25"/>
  <c r="BM613" i="25"/>
  <c r="BQ613" i="25"/>
  <c r="BG614" i="25"/>
  <c r="BK614" i="25"/>
  <c r="BI615" i="25"/>
  <c r="BM615" i="25"/>
  <c r="BQ615" i="25"/>
  <c r="BG616" i="25"/>
  <c r="BK616" i="25"/>
  <c r="BI617" i="25"/>
  <c r="BM617" i="25"/>
  <c r="BQ617" i="25"/>
  <c r="BG618" i="25"/>
  <c r="BK618" i="25"/>
  <c r="BI619" i="25"/>
  <c r="BM619" i="25"/>
  <c r="BQ619" i="25"/>
  <c r="BG620" i="25"/>
  <c r="BK620" i="25"/>
  <c r="BI621" i="25"/>
  <c r="BM621" i="25"/>
  <c r="BQ621" i="25"/>
  <c r="BG622" i="25"/>
  <c r="BK622" i="25"/>
  <c r="BI623" i="25"/>
  <c r="BM623" i="25"/>
  <c r="BQ623" i="25"/>
  <c r="BG624" i="25"/>
  <c r="BK624" i="25"/>
  <c r="BI625" i="25"/>
  <c r="BM625" i="25"/>
  <c r="BQ625" i="25"/>
  <c r="BG626" i="25"/>
  <c r="BK626" i="25"/>
  <c r="BI627" i="25"/>
  <c r="BM627" i="25"/>
  <c r="BQ627" i="25"/>
  <c r="BG628" i="25"/>
  <c r="BK628" i="25"/>
  <c r="BI629" i="25"/>
  <c r="BM629" i="25"/>
  <c r="BQ629" i="25"/>
  <c r="BG630" i="25"/>
  <c r="BK630" i="25"/>
  <c r="BI631" i="25"/>
  <c r="BM631" i="25"/>
  <c r="BQ631" i="25"/>
  <c r="BG632" i="25"/>
  <c r="BK632" i="25"/>
  <c r="BI633" i="25"/>
  <c r="BM633" i="25"/>
  <c r="BQ633" i="25"/>
  <c r="BG634" i="25"/>
  <c r="BK634" i="25"/>
  <c r="BI635" i="25"/>
  <c r="BM635" i="25"/>
  <c r="BQ635" i="25"/>
  <c r="BG636" i="25"/>
  <c r="BK636" i="25"/>
  <c r="BI637" i="25"/>
  <c r="BO637" i="25"/>
  <c r="BI640" i="25"/>
  <c r="BQ640" i="25"/>
  <c r="BK641" i="25"/>
  <c r="BH642" i="25"/>
  <c r="BP642" i="25"/>
  <c r="BP643" i="25"/>
  <c r="BL643" i="25"/>
  <c r="BH643" i="25"/>
  <c r="BQ643" i="25"/>
  <c r="BM643" i="25"/>
  <c r="BI643" i="25"/>
  <c r="BJ643" i="25"/>
  <c r="BR643" i="25"/>
  <c r="BR644" i="25"/>
  <c r="BN644" i="25"/>
  <c r="BJ644" i="25"/>
  <c r="BF644" i="25"/>
  <c r="BQ644" i="25"/>
  <c r="BM644" i="25"/>
  <c r="BI644" i="25"/>
  <c r="BO644" i="25"/>
  <c r="BK644" i="25"/>
  <c r="BG644" i="25"/>
  <c r="BP646" i="25"/>
  <c r="BR647" i="25"/>
  <c r="BR648" i="25"/>
  <c r="BN648" i="25"/>
  <c r="BJ648" i="25"/>
  <c r="BF648" i="25"/>
  <c r="BQ648" i="25"/>
  <c r="BM648" i="25"/>
  <c r="BI648" i="25"/>
  <c r="BO648" i="25"/>
  <c r="BK648" i="25"/>
  <c r="BG648" i="25"/>
  <c r="BP650" i="25"/>
  <c r="BR651" i="25"/>
  <c r="BR652" i="25"/>
  <c r="BN652" i="25"/>
  <c r="BJ652" i="25"/>
  <c r="BF652" i="25"/>
  <c r="BQ652" i="25"/>
  <c r="BM652" i="25"/>
  <c r="BI652" i="25"/>
  <c r="BO652" i="25"/>
  <c r="BK652" i="25"/>
  <c r="BG652" i="25"/>
  <c r="BP654" i="25"/>
  <c r="BR655" i="25"/>
  <c r="BR656" i="25"/>
  <c r="BN656" i="25"/>
  <c r="BJ656" i="25"/>
  <c r="BF656" i="25"/>
  <c r="BQ656" i="25"/>
  <c r="BM656" i="25"/>
  <c r="BI656" i="25"/>
  <c r="BO656" i="25"/>
  <c r="BK656" i="25"/>
  <c r="BG656" i="25"/>
  <c r="BP658" i="25"/>
  <c r="BR659" i="25"/>
  <c r="BR660" i="25"/>
  <c r="BN660" i="25"/>
  <c r="BJ660" i="25"/>
  <c r="BF660" i="25"/>
  <c r="BQ660" i="25"/>
  <c r="BM660" i="25"/>
  <c r="BI660" i="25"/>
  <c r="BO660" i="25"/>
  <c r="BK660" i="25"/>
  <c r="BG660" i="25"/>
  <c r="BP662" i="25"/>
  <c r="BR663" i="25"/>
  <c r="BR664" i="25"/>
  <c r="BN664" i="25"/>
  <c r="BJ664" i="25"/>
  <c r="BF664" i="25"/>
  <c r="BQ664" i="25"/>
  <c r="BM664" i="25"/>
  <c r="BI664" i="25"/>
  <c r="BO664" i="25"/>
  <c r="BK664" i="25"/>
  <c r="BG664" i="25"/>
  <c r="BF545" i="25"/>
  <c r="BJ545" i="25"/>
  <c r="BN545" i="25"/>
  <c r="BF547" i="25"/>
  <c r="BJ547" i="25"/>
  <c r="BN547" i="25"/>
  <c r="BF549" i="25"/>
  <c r="BJ549" i="25"/>
  <c r="BN549" i="25"/>
  <c r="BF551" i="25"/>
  <c r="BJ551" i="25"/>
  <c r="BN551" i="25"/>
  <c r="BF553" i="25"/>
  <c r="BJ553" i="25"/>
  <c r="BN553" i="25"/>
  <c r="BF555" i="25"/>
  <c r="BJ555" i="25"/>
  <c r="BN555" i="25"/>
  <c r="BF557" i="25"/>
  <c r="BJ557" i="25"/>
  <c r="BN557" i="25"/>
  <c r="BF559" i="25"/>
  <c r="BJ559" i="25"/>
  <c r="BN559" i="25"/>
  <c r="BF561" i="25"/>
  <c r="BJ561" i="25"/>
  <c r="BN561" i="25"/>
  <c r="BF563" i="25"/>
  <c r="BJ563" i="25"/>
  <c r="BN563" i="25"/>
  <c r="BF565" i="25"/>
  <c r="BJ565" i="25"/>
  <c r="BN565" i="25"/>
  <c r="BF567" i="25"/>
  <c r="BJ567" i="25"/>
  <c r="BN567" i="25"/>
  <c r="BF569" i="25"/>
  <c r="BJ569" i="25"/>
  <c r="BN569" i="25"/>
  <c r="BF571" i="25"/>
  <c r="BJ571" i="25"/>
  <c r="BN571" i="25"/>
  <c r="BF573" i="25"/>
  <c r="BJ573" i="25"/>
  <c r="BN573" i="25"/>
  <c r="BF575" i="25"/>
  <c r="BJ575" i="25"/>
  <c r="BN575" i="25"/>
  <c r="BF577" i="25"/>
  <c r="BJ577" i="25"/>
  <c r="BN577" i="25"/>
  <c r="BF579" i="25"/>
  <c r="BJ579" i="25"/>
  <c r="BN579" i="25"/>
  <c r="BF581" i="25"/>
  <c r="BJ581" i="25"/>
  <c r="BN581" i="25"/>
  <c r="BF583" i="25"/>
  <c r="BJ583" i="25"/>
  <c r="BN583" i="25"/>
  <c r="BF585" i="25"/>
  <c r="BJ585" i="25"/>
  <c r="BN585" i="25"/>
  <c r="BF587" i="25"/>
  <c r="BJ587" i="25"/>
  <c r="BN587" i="25"/>
  <c r="BF589" i="25"/>
  <c r="BJ589" i="25"/>
  <c r="BN589" i="25"/>
  <c r="BF591" i="25"/>
  <c r="BJ591" i="25"/>
  <c r="BN591" i="25"/>
  <c r="BF593" i="25"/>
  <c r="BJ593" i="25"/>
  <c r="BN593" i="25"/>
  <c r="BF595" i="25"/>
  <c r="BJ595" i="25"/>
  <c r="BN595" i="25"/>
  <c r="BF597" i="25"/>
  <c r="BJ597" i="25"/>
  <c r="BN597" i="25"/>
  <c r="BF599" i="25"/>
  <c r="BJ599" i="25"/>
  <c r="BN599" i="25"/>
  <c r="BF601" i="25"/>
  <c r="BJ601" i="25"/>
  <c r="BN601" i="25"/>
  <c r="BF603" i="25"/>
  <c r="BJ603" i="25"/>
  <c r="BN603" i="25"/>
  <c r="BF605" i="25"/>
  <c r="BJ605" i="25"/>
  <c r="BN605" i="25"/>
  <c r="BF607" i="25"/>
  <c r="BJ607" i="25"/>
  <c r="BN607" i="25"/>
  <c r="BF609" i="25"/>
  <c r="BJ609" i="25"/>
  <c r="BN609" i="25"/>
  <c r="BF611" i="25"/>
  <c r="BJ611" i="25"/>
  <c r="BN611" i="25"/>
  <c r="BF613" i="25"/>
  <c r="BJ613" i="25"/>
  <c r="BN613" i="25"/>
  <c r="BF615" i="25"/>
  <c r="BJ615" i="25"/>
  <c r="BN615" i="25"/>
  <c r="BF617" i="25"/>
  <c r="BJ617" i="25"/>
  <c r="BN617" i="25"/>
  <c r="BF619" i="25"/>
  <c r="BJ619" i="25"/>
  <c r="BN619" i="25"/>
  <c r="BF621" i="25"/>
  <c r="BJ621" i="25"/>
  <c r="BN621" i="25"/>
  <c r="BF623" i="25"/>
  <c r="BJ623" i="25"/>
  <c r="BN623" i="25"/>
  <c r="BF625" i="25"/>
  <c r="BJ625" i="25"/>
  <c r="BN625" i="25"/>
  <c r="BF627" i="25"/>
  <c r="BJ627" i="25"/>
  <c r="BN627" i="25"/>
  <c r="BF629" i="25"/>
  <c r="BJ629" i="25"/>
  <c r="BN629" i="25"/>
  <c r="BF631" i="25"/>
  <c r="BJ631" i="25"/>
  <c r="BN631" i="25"/>
  <c r="BF633" i="25"/>
  <c r="BJ633" i="25"/>
  <c r="BN633" i="25"/>
  <c r="BF635" i="25"/>
  <c r="BJ635" i="25"/>
  <c r="BN635" i="25"/>
  <c r="BF637" i="25"/>
  <c r="BJ637" i="25"/>
  <c r="BR637" i="25"/>
  <c r="BR638" i="25"/>
  <c r="BN638" i="25"/>
  <c r="BJ638" i="25"/>
  <c r="BF638" i="25"/>
  <c r="BO638" i="25"/>
  <c r="BK638" i="25"/>
  <c r="BG638" i="25"/>
  <c r="BL640" i="25"/>
  <c r="BF641" i="25"/>
  <c r="BN641" i="25"/>
  <c r="BI642" i="25"/>
  <c r="BQ642" i="25"/>
  <c r="BK643" i="25"/>
  <c r="BP645" i="25"/>
  <c r="BL645" i="25"/>
  <c r="BH645" i="25"/>
  <c r="BO645" i="25"/>
  <c r="BK645" i="25"/>
  <c r="BG645" i="25"/>
  <c r="BQ645" i="25"/>
  <c r="BM645" i="25"/>
  <c r="BI645" i="25"/>
  <c r="BN645" i="25"/>
  <c r="BF647" i="25"/>
  <c r="BP649" i="25"/>
  <c r="BL649" i="25"/>
  <c r="BH649" i="25"/>
  <c r="BO649" i="25"/>
  <c r="BK649" i="25"/>
  <c r="BG649" i="25"/>
  <c r="BQ649" i="25"/>
  <c r="BM649" i="25"/>
  <c r="BI649" i="25"/>
  <c r="BN649" i="25"/>
  <c r="BF651" i="25"/>
  <c r="BP653" i="25"/>
  <c r="BL653" i="25"/>
  <c r="BH653" i="25"/>
  <c r="BO653" i="25"/>
  <c r="BK653" i="25"/>
  <c r="BG653" i="25"/>
  <c r="BQ653" i="25"/>
  <c r="BM653" i="25"/>
  <c r="BI653" i="25"/>
  <c r="BN653" i="25"/>
  <c r="BF655" i="25"/>
  <c r="BP657" i="25"/>
  <c r="BL657" i="25"/>
  <c r="BH657" i="25"/>
  <c r="BO657" i="25"/>
  <c r="BK657" i="25"/>
  <c r="BG657" i="25"/>
  <c r="BQ657" i="25"/>
  <c r="BM657" i="25"/>
  <c r="BI657" i="25"/>
  <c r="BN657" i="25"/>
  <c r="BF659" i="25"/>
  <c r="BP661" i="25"/>
  <c r="BL661" i="25"/>
  <c r="BH661" i="25"/>
  <c r="BO661" i="25"/>
  <c r="BK661" i="25"/>
  <c r="BG661" i="25"/>
  <c r="BQ661" i="25"/>
  <c r="BM661" i="25"/>
  <c r="BI661" i="25"/>
  <c r="BN661" i="25"/>
  <c r="BF663" i="25"/>
  <c r="BP665" i="25"/>
  <c r="BL665" i="25"/>
  <c r="BH665" i="25"/>
  <c r="BO665" i="25"/>
  <c r="BK665" i="25"/>
  <c r="BG665" i="25"/>
  <c r="BQ665" i="25"/>
  <c r="BM665" i="25"/>
  <c r="BI665" i="25"/>
  <c r="BN665" i="25"/>
  <c r="BP669" i="25"/>
  <c r="BL669" i="25"/>
  <c r="BH669" i="25"/>
  <c r="BO669" i="25"/>
  <c r="BK669" i="25"/>
  <c r="BG669" i="25"/>
  <c r="BR669" i="25"/>
  <c r="BN669" i="25"/>
  <c r="BJ669" i="25"/>
  <c r="BF669" i="25"/>
  <c r="BQ669" i="25"/>
  <c r="BM669" i="25"/>
  <c r="BI669" i="25"/>
  <c r="BP673" i="25"/>
  <c r="BL673" i="25"/>
  <c r="BH673" i="25"/>
  <c r="BO673" i="25"/>
  <c r="BK673" i="25"/>
  <c r="BG673" i="25"/>
  <c r="BR673" i="25"/>
  <c r="BN673" i="25"/>
  <c r="BJ673" i="25"/>
  <c r="BF673" i="25"/>
  <c r="BQ673" i="25"/>
  <c r="BM673" i="25"/>
  <c r="BI673" i="25"/>
  <c r="BP677" i="25"/>
  <c r="BL677" i="25"/>
  <c r="BH677" i="25"/>
  <c r="BO677" i="25"/>
  <c r="BK677" i="25"/>
  <c r="BG677" i="25"/>
  <c r="BR677" i="25"/>
  <c r="BN677" i="25"/>
  <c r="BJ677" i="25"/>
  <c r="BF677" i="25"/>
  <c r="BQ677" i="25"/>
  <c r="BM677" i="25"/>
  <c r="BI677" i="25"/>
  <c r="BP681" i="25"/>
  <c r="BL681" i="25"/>
  <c r="BH681" i="25"/>
  <c r="BO681" i="25"/>
  <c r="BK681" i="25"/>
  <c r="BG681" i="25"/>
  <c r="BR681" i="25"/>
  <c r="BN681" i="25"/>
  <c r="BJ681" i="25"/>
  <c r="BF681" i="25"/>
  <c r="BQ681" i="25"/>
  <c r="BM681" i="25"/>
  <c r="BI681" i="25"/>
  <c r="BP685" i="25"/>
  <c r="BL685" i="25"/>
  <c r="BH685" i="25"/>
  <c r="BO685" i="25"/>
  <c r="BK685" i="25"/>
  <c r="BG685" i="25"/>
  <c r="BR685" i="25"/>
  <c r="BN685" i="25"/>
  <c r="BJ685" i="25"/>
  <c r="BF685" i="25"/>
  <c r="BQ685" i="25"/>
  <c r="BM685" i="25"/>
  <c r="BI685" i="25"/>
  <c r="BP689" i="25"/>
  <c r="BL689" i="25"/>
  <c r="BH689" i="25"/>
  <c r="BO689" i="25"/>
  <c r="BK689" i="25"/>
  <c r="BG689" i="25"/>
  <c r="BR689" i="25"/>
  <c r="BN689" i="25"/>
  <c r="BJ689" i="25"/>
  <c r="BF689" i="25"/>
  <c r="BQ689" i="25"/>
  <c r="BM689" i="25"/>
  <c r="BI689" i="25"/>
  <c r="BP693" i="25"/>
  <c r="BL693" i="25"/>
  <c r="BH693" i="25"/>
  <c r="BO693" i="25"/>
  <c r="BK693" i="25"/>
  <c r="BG693" i="25"/>
  <c r="BR693" i="25"/>
  <c r="BN693" i="25"/>
  <c r="BJ693" i="25"/>
  <c r="BF693" i="25"/>
  <c r="BQ693" i="25"/>
  <c r="BM693" i="25"/>
  <c r="BI693" i="25"/>
  <c r="BP697" i="25"/>
  <c r="BL697" i="25"/>
  <c r="BH697" i="25"/>
  <c r="BO697" i="25"/>
  <c r="BK697" i="25"/>
  <c r="BG697" i="25"/>
  <c r="BR697" i="25"/>
  <c r="BN697" i="25"/>
  <c r="BJ697" i="25"/>
  <c r="BF697" i="25"/>
  <c r="BQ697" i="25"/>
  <c r="BM697" i="25"/>
  <c r="BI697" i="25"/>
  <c r="BP701" i="25"/>
  <c r="BL701" i="25"/>
  <c r="BH701" i="25"/>
  <c r="BO701" i="25"/>
  <c r="BK701" i="25"/>
  <c r="BG701" i="25"/>
  <c r="BR701" i="25"/>
  <c r="BN701" i="25"/>
  <c r="BJ701" i="25"/>
  <c r="BF701" i="25"/>
  <c r="BQ701" i="25"/>
  <c r="BM701" i="25"/>
  <c r="BI701" i="25"/>
  <c r="BP705" i="25"/>
  <c r="BL705" i="25"/>
  <c r="BH705" i="25"/>
  <c r="BO705" i="25"/>
  <c r="BK705" i="25"/>
  <c r="BG705" i="25"/>
  <c r="BR705" i="25"/>
  <c r="BN705" i="25"/>
  <c r="BJ705" i="25"/>
  <c r="BF705" i="25"/>
  <c r="BQ705" i="25"/>
  <c r="BM705" i="25"/>
  <c r="BI705" i="25"/>
  <c r="BP709" i="25"/>
  <c r="BL709" i="25"/>
  <c r="BH709" i="25"/>
  <c r="BO709" i="25"/>
  <c r="BK709" i="25"/>
  <c r="BG709" i="25"/>
  <c r="BR709" i="25"/>
  <c r="BN709" i="25"/>
  <c r="BJ709" i="25"/>
  <c r="BF709" i="25"/>
  <c r="BQ709" i="25"/>
  <c r="BM709" i="25"/>
  <c r="BI709" i="25"/>
  <c r="BP713" i="25"/>
  <c r="BL713" i="25"/>
  <c r="BH713" i="25"/>
  <c r="BO713" i="25"/>
  <c r="BK713" i="25"/>
  <c r="BG713" i="25"/>
  <c r="BR713" i="25"/>
  <c r="BN713" i="25"/>
  <c r="BJ713" i="25"/>
  <c r="BF713" i="25"/>
  <c r="BQ713" i="25"/>
  <c r="BM713" i="25"/>
  <c r="BI713" i="25"/>
  <c r="BQ719" i="25"/>
  <c r="BM719" i="25"/>
  <c r="BI719" i="25"/>
  <c r="BR719" i="25"/>
  <c r="BN719" i="25"/>
  <c r="BJ719" i="25"/>
  <c r="BF719" i="25"/>
  <c r="BL719" i="25"/>
  <c r="BK719" i="25"/>
  <c r="BP719" i="25"/>
  <c r="BH719" i="25"/>
  <c r="BO719" i="25"/>
  <c r="BG719" i="25"/>
  <c r="BQ721" i="25"/>
  <c r="BM721" i="25"/>
  <c r="BI721" i="25"/>
  <c r="BR721" i="25"/>
  <c r="BN721" i="25"/>
  <c r="BJ721" i="25"/>
  <c r="BF721" i="25"/>
  <c r="BK721" i="25"/>
  <c r="BP721" i="25"/>
  <c r="BH721" i="25"/>
  <c r="BO721" i="25"/>
  <c r="BG721" i="25"/>
  <c r="BL721" i="25"/>
  <c r="BQ727" i="25"/>
  <c r="BM727" i="25"/>
  <c r="BI727" i="25"/>
  <c r="BR727" i="25"/>
  <c r="BN727" i="25"/>
  <c r="BJ727" i="25"/>
  <c r="BF727" i="25"/>
  <c r="BL727" i="25"/>
  <c r="BK727" i="25"/>
  <c r="BP727" i="25"/>
  <c r="BH727" i="25"/>
  <c r="BO727" i="25"/>
  <c r="BG727" i="25"/>
  <c r="BG666" i="25"/>
  <c r="BK666" i="25"/>
  <c r="BO666" i="25"/>
  <c r="BG668" i="25"/>
  <c r="BK668" i="25"/>
  <c r="BO668" i="25"/>
  <c r="BG670" i="25"/>
  <c r="BK670" i="25"/>
  <c r="BO670" i="25"/>
  <c r="BG672" i="25"/>
  <c r="BK672" i="25"/>
  <c r="BO672" i="25"/>
  <c r="BG674" i="25"/>
  <c r="BK674" i="25"/>
  <c r="BO674" i="25"/>
  <c r="BG676" i="25"/>
  <c r="BK676" i="25"/>
  <c r="BO676" i="25"/>
  <c r="BG678" i="25"/>
  <c r="BK678" i="25"/>
  <c r="BO678" i="25"/>
  <c r="BG680" i="25"/>
  <c r="BK680" i="25"/>
  <c r="BO680" i="25"/>
  <c r="BG682" i="25"/>
  <c r="BK682" i="25"/>
  <c r="BO682" i="25"/>
  <c r="BG684" i="25"/>
  <c r="BK684" i="25"/>
  <c r="BO684" i="25"/>
  <c r="BG686" i="25"/>
  <c r="BK686" i="25"/>
  <c r="BO686" i="25"/>
  <c r="BG688" i="25"/>
  <c r="BK688" i="25"/>
  <c r="BO688" i="25"/>
  <c r="BG690" i="25"/>
  <c r="BK690" i="25"/>
  <c r="BO690" i="25"/>
  <c r="BG692" i="25"/>
  <c r="BK692" i="25"/>
  <c r="BO692" i="25"/>
  <c r="BG694" i="25"/>
  <c r="BK694" i="25"/>
  <c r="BO694" i="25"/>
  <c r="BG696" i="25"/>
  <c r="BK696" i="25"/>
  <c r="BO696" i="25"/>
  <c r="BG698" i="25"/>
  <c r="BK698" i="25"/>
  <c r="BO698" i="25"/>
  <c r="BG700" i="25"/>
  <c r="BK700" i="25"/>
  <c r="BO700" i="25"/>
  <c r="BG702" i="25"/>
  <c r="BK702" i="25"/>
  <c r="BO702" i="25"/>
  <c r="BG704" i="25"/>
  <c r="BK704" i="25"/>
  <c r="BO704" i="25"/>
  <c r="BG706" i="25"/>
  <c r="BK706" i="25"/>
  <c r="BO706" i="25"/>
  <c r="BG708" i="25"/>
  <c r="BK708" i="25"/>
  <c r="BO708" i="25"/>
  <c r="BG710" i="25"/>
  <c r="BK710" i="25"/>
  <c r="BO710" i="25"/>
  <c r="BG712" i="25"/>
  <c r="BK712" i="25"/>
  <c r="BO712" i="25"/>
  <c r="BG714" i="25"/>
  <c r="BK714" i="25"/>
  <c r="BO714" i="25"/>
  <c r="BM716" i="25"/>
  <c r="BJ718" i="25"/>
  <c r="BO720" i="25"/>
  <c r="BK720" i="25"/>
  <c r="BG720" i="25"/>
  <c r="BP720" i="25"/>
  <c r="BL720" i="25"/>
  <c r="BH720" i="25"/>
  <c r="BI720" i="25"/>
  <c r="BQ720" i="25"/>
  <c r="BF722" i="25"/>
  <c r="BM724" i="25"/>
  <c r="BJ726" i="25"/>
  <c r="BO728" i="25"/>
  <c r="BK728" i="25"/>
  <c r="BG728" i="25"/>
  <c r="BP728" i="25"/>
  <c r="BL728" i="25"/>
  <c r="BH728" i="25"/>
  <c r="BI728" i="25"/>
  <c r="BQ728" i="25"/>
  <c r="BR730" i="25"/>
  <c r="BQ731" i="25"/>
  <c r="BM731" i="25"/>
  <c r="BI731" i="25"/>
  <c r="BO731" i="25"/>
  <c r="BK731" i="25"/>
  <c r="BG731" i="25"/>
  <c r="BR731" i="25"/>
  <c r="BN731" i="25"/>
  <c r="BJ731" i="25"/>
  <c r="BF731" i="25"/>
  <c r="BO734" i="25"/>
  <c r="BK734" i="25"/>
  <c r="BG734" i="25"/>
  <c r="BQ734" i="25"/>
  <c r="BM734" i="25"/>
  <c r="BI734" i="25"/>
  <c r="BP734" i="25"/>
  <c r="BL734" i="25"/>
  <c r="BH734" i="25"/>
  <c r="BJ734" i="25"/>
  <c r="BR738" i="25"/>
  <c r="BQ739" i="25"/>
  <c r="BM739" i="25"/>
  <c r="BI739" i="25"/>
  <c r="BO739" i="25"/>
  <c r="BK739" i="25"/>
  <c r="BG739" i="25"/>
  <c r="BR739" i="25"/>
  <c r="BN739" i="25"/>
  <c r="BJ739" i="25"/>
  <c r="BF739" i="25"/>
  <c r="BO742" i="25"/>
  <c r="BK742" i="25"/>
  <c r="BG742" i="25"/>
  <c r="BQ742" i="25"/>
  <c r="BM742" i="25"/>
  <c r="BI742" i="25"/>
  <c r="BP742" i="25"/>
  <c r="BL742" i="25"/>
  <c r="BH742" i="25"/>
  <c r="BJ742" i="25"/>
  <c r="BO750" i="25"/>
  <c r="BK750" i="25"/>
  <c r="BG750" i="25"/>
  <c r="BR750" i="25"/>
  <c r="BN750" i="25"/>
  <c r="BJ750" i="25"/>
  <c r="BF750" i="25"/>
  <c r="BQ750" i="25"/>
  <c r="BM750" i="25"/>
  <c r="BI750" i="25"/>
  <c r="BP750" i="25"/>
  <c r="BL750" i="25"/>
  <c r="BH750" i="25"/>
  <c r="BO758" i="25"/>
  <c r="BK758" i="25"/>
  <c r="BG758" i="25"/>
  <c r="BR758" i="25"/>
  <c r="BN758" i="25"/>
  <c r="BJ758" i="25"/>
  <c r="BF758" i="25"/>
  <c r="BQ758" i="25"/>
  <c r="BM758" i="25"/>
  <c r="BI758" i="25"/>
  <c r="BP758" i="25"/>
  <c r="BL758" i="25"/>
  <c r="BH758" i="25"/>
  <c r="BO766" i="25"/>
  <c r="BK766" i="25"/>
  <c r="BG766" i="25"/>
  <c r="BR766" i="25"/>
  <c r="BN766" i="25"/>
  <c r="BJ766" i="25"/>
  <c r="BF766" i="25"/>
  <c r="BQ766" i="25"/>
  <c r="BM766" i="25"/>
  <c r="BI766" i="25"/>
  <c r="BP766" i="25"/>
  <c r="BL766" i="25"/>
  <c r="BH766" i="25"/>
  <c r="BO774" i="25"/>
  <c r="BK774" i="25"/>
  <c r="BG774" i="25"/>
  <c r="BR774" i="25"/>
  <c r="BN774" i="25"/>
  <c r="BJ774" i="25"/>
  <c r="BF774" i="25"/>
  <c r="BQ774" i="25"/>
  <c r="BM774" i="25"/>
  <c r="BI774" i="25"/>
  <c r="BP774" i="25"/>
  <c r="BL774" i="25"/>
  <c r="BH774" i="25"/>
  <c r="BO782" i="25"/>
  <c r="BK782" i="25"/>
  <c r="BG782" i="25"/>
  <c r="BR782" i="25"/>
  <c r="BN782" i="25"/>
  <c r="BJ782" i="25"/>
  <c r="BF782" i="25"/>
  <c r="BQ782" i="25"/>
  <c r="BM782" i="25"/>
  <c r="BI782" i="25"/>
  <c r="BP782" i="25"/>
  <c r="BL782" i="25"/>
  <c r="BH782" i="25"/>
  <c r="BO790" i="25"/>
  <c r="BK790" i="25"/>
  <c r="BG790" i="25"/>
  <c r="BR790" i="25"/>
  <c r="BN790" i="25"/>
  <c r="BJ790" i="25"/>
  <c r="BF790" i="25"/>
  <c r="BQ790" i="25"/>
  <c r="BM790" i="25"/>
  <c r="BI790" i="25"/>
  <c r="BP790" i="25"/>
  <c r="BL790" i="25"/>
  <c r="BH790" i="25"/>
  <c r="BQ715" i="25"/>
  <c r="BM715" i="25"/>
  <c r="BI715" i="25"/>
  <c r="BR715" i="25"/>
  <c r="BN715" i="25"/>
  <c r="BJ715" i="25"/>
  <c r="BF715" i="25"/>
  <c r="BF716" i="25"/>
  <c r="BO722" i="25"/>
  <c r="BK722" i="25"/>
  <c r="BG722" i="25"/>
  <c r="BP722" i="25"/>
  <c r="BL722" i="25"/>
  <c r="BH722" i="25"/>
  <c r="BI722" i="25"/>
  <c r="BQ722" i="25"/>
  <c r="BQ723" i="25"/>
  <c r="BM723" i="25"/>
  <c r="BI723" i="25"/>
  <c r="BR723" i="25"/>
  <c r="BN723" i="25"/>
  <c r="BJ723" i="25"/>
  <c r="BF723" i="25"/>
  <c r="BF724" i="25"/>
  <c r="BQ729" i="25"/>
  <c r="BM729" i="25"/>
  <c r="BI729" i="25"/>
  <c r="BO729" i="25"/>
  <c r="BK729" i="25"/>
  <c r="BG729" i="25"/>
  <c r="BR729" i="25"/>
  <c r="BN729" i="25"/>
  <c r="BJ729" i="25"/>
  <c r="BF729" i="25"/>
  <c r="BO732" i="25"/>
  <c r="BK732" i="25"/>
  <c r="BG732" i="25"/>
  <c r="BQ732" i="25"/>
  <c r="BM732" i="25"/>
  <c r="BI732" i="25"/>
  <c r="BP732" i="25"/>
  <c r="BL732" i="25"/>
  <c r="BH732" i="25"/>
  <c r="BJ732" i="25"/>
  <c r="BQ737" i="25"/>
  <c r="BM737" i="25"/>
  <c r="BI737" i="25"/>
  <c r="BO737" i="25"/>
  <c r="BK737" i="25"/>
  <c r="BG737" i="25"/>
  <c r="BR737" i="25"/>
  <c r="BN737" i="25"/>
  <c r="BJ737" i="25"/>
  <c r="BF737" i="25"/>
  <c r="BO740" i="25"/>
  <c r="BK740" i="25"/>
  <c r="BG740" i="25"/>
  <c r="BQ740" i="25"/>
  <c r="BM740" i="25"/>
  <c r="BI740" i="25"/>
  <c r="BP740" i="25"/>
  <c r="BL740" i="25"/>
  <c r="BH740" i="25"/>
  <c r="BJ740" i="25"/>
  <c r="BO748" i="25"/>
  <c r="BK748" i="25"/>
  <c r="BG748" i="25"/>
  <c r="BR748" i="25"/>
  <c r="BN748" i="25"/>
  <c r="BJ748" i="25"/>
  <c r="BF748" i="25"/>
  <c r="BQ748" i="25"/>
  <c r="BM748" i="25"/>
  <c r="BI748" i="25"/>
  <c r="BP748" i="25"/>
  <c r="BL748" i="25"/>
  <c r="BH748" i="25"/>
  <c r="BO756" i="25"/>
  <c r="BK756" i="25"/>
  <c r="BG756" i="25"/>
  <c r="BR756" i="25"/>
  <c r="BN756" i="25"/>
  <c r="BJ756" i="25"/>
  <c r="BF756" i="25"/>
  <c r="BQ756" i="25"/>
  <c r="BM756" i="25"/>
  <c r="BI756" i="25"/>
  <c r="BP756" i="25"/>
  <c r="BL756" i="25"/>
  <c r="BH756" i="25"/>
  <c r="BO764" i="25"/>
  <c r="BK764" i="25"/>
  <c r="BG764" i="25"/>
  <c r="BR764" i="25"/>
  <c r="BN764" i="25"/>
  <c r="BJ764" i="25"/>
  <c r="BF764" i="25"/>
  <c r="BQ764" i="25"/>
  <c r="BM764" i="25"/>
  <c r="BI764" i="25"/>
  <c r="BP764" i="25"/>
  <c r="BL764" i="25"/>
  <c r="BH764" i="25"/>
  <c r="BO772" i="25"/>
  <c r="BK772" i="25"/>
  <c r="BG772" i="25"/>
  <c r="BR772" i="25"/>
  <c r="BN772" i="25"/>
  <c r="BJ772" i="25"/>
  <c r="BF772" i="25"/>
  <c r="BQ772" i="25"/>
  <c r="BM772" i="25"/>
  <c r="BI772" i="25"/>
  <c r="BP772" i="25"/>
  <c r="BL772" i="25"/>
  <c r="BH772" i="25"/>
  <c r="BO780" i="25"/>
  <c r="BK780" i="25"/>
  <c r="BG780" i="25"/>
  <c r="BR780" i="25"/>
  <c r="BN780" i="25"/>
  <c r="BJ780" i="25"/>
  <c r="BF780" i="25"/>
  <c r="BQ780" i="25"/>
  <c r="BM780" i="25"/>
  <c r="BI780" i="25"/>
  <c r="BP780" i="25"/>
  <c r="BL780" i="25"/>
  <c r="BH780" i="25"/>
  <c r="BO788" i="25"/>
  <c r="BK788" i="25"/>
  <c r="BG788" i="25"/>
  <c r="BR788" i="25"/>
  <c r="BN788" i="25"/>
  <c r="BJ788" i="25"/>
  <c r="BF788" i="25"/>
  <c r="BQ788" i="25"/>
  <c r="BM788" i="25"/>
  <c r="BI788" i="25"/>
  <c r="BP788" i="25"/>
  <c r="BL788" i="25"/>
  <c r="BH788" i="25"/>
  <c r="BQ798" i="25"/>
  <c r="BM798" i="25"/>
  <c r="BI798" i="25"/>
  <c r="BR798" i="25"/>
  <c r="BN798" i="25"/>
  <c r="BJ798" i="25"/>
  <c r="BF798" i="25"/>
  <c r="BL798" i="25"/>
  <c r="BK798" i="25"/>
  <c r="BP798" i="25"/>
  <c r="BH798" i="25"/>
  <c r="BO798" i="25"/>
  <c r="BG798" i="25"/>
  <c r="BQ800" i="25"/>
  <c r="BM800" i="25"/>
  <c r="BI800" i="25"/>
  <c r="BR800" i="25"/>
  <c r="BN800" i="25"/>
  <c r="BJ800" i="25"/>
  <c r="BF800" i="25"/>
  <c r="BK800" i="25"/>
  <c r="BP800" i="25"/>
  <c r="BH800" i="25"/>
  <c r="BO800" i="25"/>
  <c r="BG800" i="25"/>
  <c r="BL800" i="25"/>
  <c r="BI666" i="25"/>
  <c r="BM666" i="25"/>
  <c r="BQ666" i="25"/>
  <c r="BI668" i="25"/>
  <c r="BM668" i="25"/>
  <c r="BQ668" i="25"/>
  <c r="BI670" i="25"/>
  <c r="BM670" i="25"/>
  <c r="BQ670" i="25"/>
  <c r="BI672" i="25"/>
  <c r="BM672" i="25"/>
  <c r="BQ672" i="25"/>
  <c r="BI674" i="25"/>
  <c r="BM674" i="25"/>
  <c r="BQ674" i="25"/>
  <c r="BI676" i="25"/>
  <c r="BM676" i="25"/>
  <c r="BQ676" i="25"/>
  <c r="BI678" i="25"/>
  <c r="BM678" i="25"/>
  <c r="BQ678" i="25"/>
  <c r="BI680" i="25"/>
  <c r="BM680" i="25"/>
  <c r="BQ680" i="25"/>
  <c r="BI682" i="25"/>
  <c r="BM682" i="25"/>
  <c r="BQ682" i="25"/>
  <c r="BI684" i="25"/>
  <c r="BM684" i="25"/>
  <c r="BQ684" i="25"/>
  <c r="BI686" i="25"/>
  <c r="BM686" i="25"/>
  <c r="BQ686" i="25"/>
  <c r="BI688" i="25"/>
  <c r="BM688" i="25"/>
  <c r="BQ688" i="25"/>
  <c r="BI690" i="25"/>
  <c r="BM690" i="25"/>
  <c r="BQ690" i="25"/>
  <c r="BI692" i="25"/>
  <c r="BM692" i="25"/>
  <c r="BQ692" i="25"/>
  <c r="BI694" i="25"/>
  <c r="BM694" i="25"/>
  <c r="BQ694" i="25"/>
  <c r="BI696" i="25"/>
  <c r="BM696" i="25"/>
  <c r="BQ696" i="25"/>
  <c r="BI698" i="25"/>
  <c r="BM698" i="25"/>
  <c r="BQ698" i="25"/>
  <c r="BI700" i="25"/>
  <c r="BM700" i="25"/>
  <c r="BQ700" i="25"/>
  <c r="BI702" i="25"/>
  <c r="BM702" i="25"/>
  <c r="BQ702" i="25"/>
  <c r="BI704" i="25"/>
  <c r="BM704" i="25"/>
  <c r="BQ704" i="25"/>
  <c r="BI706" i="25"/>
  <c r="BM706" i="25"/>
  <c r="BQ706" i="25"/>
  <c r="BI708" i="25"/>
  <c r="BM708" i="25"/>
  <c r="BQ708" i="25"/>
  <c r="BI710" i="25"/>
  <c r="BM710" i="25"/>
  <c r="BQ710" i="25"/>
  <c r="BI712" i="25"/>
  <c r="BM712" i="25"/>
  <c r="BQ712" i="25"/>
  <c r="BO716" i="25"/>
  <c r="BK716" i="25"/>
  <c r="BG716" i="25"/>
  <c r="BP716" i="25"/>
  <c r="BL716" i="25"/>
  <c r="BH716" i="25"/>
  <c r="BI716" i="25"/>
  <c r="BQ716" i="25"/>
  <c r="BJ722" i="25"/>
  <c r="BR722" i="25"/>
  <c r="BO724" i="25"/>
  <c r="BK724" i="25"/>
  <c r="BG724" i="25"/>
  <c r="BP724" i="25"/>
  <c r="BL724" i="25"/>
  <c r="BH724" i="25"/>
  <c r="BI724" i="25"/>
  <c r="BQ724" i="25"/>
  <c r="BL729" i="25"/>
  <c r="BO730" i="25"/>
  <c r="BK730" i="25"/>
  <c r="BG730" i="25"/>
  <c r="BQ730" i="25"/>
  <c r="BM730" i="25"/>
  <c r="BI730" i="25"/>
  <c r="BP730" i="25"/>
  <c r="BL730" i="25"/>
  <c r="BH730" i="25"/>
  <c r="BJ730" i="25"/>
  <c r="BN732" i="25"/>
  <c r="BQ735" i="25"/>
  <c r="BM735" i="25"/>
  <c r="BI735" i="25"/>
  <c r="BO735" i="25"/>
  <c r="BK735" i="25"/>
  <c r="BG735" i="25"/>
  <c r="BR735" i="25"/>
  <c r="BN735" i="25"/>
  <c r="BJ735" i="25"/>
  <c r="BF735" i="25"/>
  <c r="BL737" i="25"/>
  <c r="BO738" i="25"/>
  <c r="BK738" i="25"/>
  <c r="BG738" i="25"/>
  <c r="BQ738" i="25"/>
  <c r="BM738" i="25"/>
  <c r="BI738" i="25"/>
  <c r="BP738" i="25"/>
  <c r="BL738" i="25"/>
  <c r="BH738" i="25"/>
  <c r="BJ738" i="25"/>
  <c r="BN740" i="25"/>
  <c r="BO746" i="25"/>
  <c r="BK746" i="25"/>
  <c r="BG746" i="25"/>
  <c r="BR746" i="25"/>
  <c r="BN746" i="25"/>
  <c r="BJ746" i="25"/>
  <c r="BF746" i="25"/>
  <c r="BQ746" i="25"/>
  <c r="BM746" i="25"/>
  <c r="BI746" i="25"/>
  <c r="BP746" i="25"/>
  <c r="BL746" i="25"/>
  <c r="BH746" i="25"/>
  <c r="BO754" i="25"/>
  <c r="BK754" i="25"/>
  <c r="BG754" i="25"/>
  <c r="BR754" i="25"/>
  <c r="BN754" i="25"/>
  <c r="BJ754" i="25"/>
  <c r="BF754" i="25"/>
  <c r="BQ754" i="25"/>
  <c r="BM754" i="25"/>
  <c r="BI754" i="25"/>
  <c r="BP754" i="25"/>
  <c r="BL754" i="25"/>
  <c r="BH754" i="25"/>
  <c r="BO762" i="25"/>
  <c r="BK762" i="25"/>
  <c r="BG762" i="25"/>
  <c r="BR762" i="25"/>
  <c r="BN762" i="25"/>
  <c r="BJ762" i="25"/>
  <c r="BF762" i="25"/>
  <c r="BQ762" i="25"/>
  <c r="BM762" i="25"/>
  <c r="BI762" i="25"/>
  <c r="BP762" i="25"/>
  <c r="BL762" i="25"/>
  <c r="BH762" i="25"/>
  <c r="BO770" i="25"/>
  <c r="BK770" i="25"/>
  <c r="BG770" i="25"/>
  <c r="BR770" i="25"/>
  <c r="BN770" i="25"/>
  <c r="BJ770" i="25"/>
  <c r="BF770" i="25"/>
  <c r="BQ770" i="25"/>
  <c r="BM770" i="25"/>
  <c r="BI770" i="25"/>
  <c r="BP770" i="25"/>
  <c r="BL770" i="25"/>
  <c r="BH770" i="25"/>
  <c r="BO778" i="25"/>
  <c r="BK778" i="25"/>
  <c r="BG778" i="25"/>
  <c r="BR778" i="25"/>
  <c r="BN778" i="25"/>
  <c r="BJ778" i="25"/>
  <c r="BF778" i="25"/>
  <c r="BQ778" i="25"/>
  <c r="BM778" i="25"/>
  <c r="BI778" i="25"/>
  <c r="BP778" i="25"/>
  <c r="BL778" i="25"/>
  <c r="BH778" i="25"/>
  <c r="BO786" i="25"/>
  <c r="BK786" i="25"/>
  <c r="BG786" i="25"/>
  <c r="BR786" i="25"/>
  <c r="BN786" i="25"/>
  <c r="BJ786" i="25"/>
  <c r="BF786" i="25"/>
  <c r="BQ786" i="25"/>
  <c r="BM786" i="25"/>
  <c r="BI786" i="25"/>
  <c r="BP786" i="25"/>
  <c r="BL786" i="25"/>
  <c r="BH786" i="25"/>
  <c r="BF666" i="25"/>
  <c r="BJ666" i="25"/>
  <c r="BN666" i="25"/>
  <c r="BF668" i="25"/>
  <c r="BJ668" i="25"/>
  <c r="BN668" i="25"/>
  <c r="BF670" i="25"/>
  <c r="BJ670" i="25"/>
  <c r="BN670" i="25"/>
  <c r="BF672" i="25"/>
  <c r="BJ672" i="25"/>
  <c r="BN672" i="25"/>
  <c r="BF674" i="25"/>
  <c r="BJ674" i="25"/>
  <c r="BN674" i="25"/>
  <c r="BF676" i="25"/>
  <c r="BJ676" i="25"/>
  <c r="BN676" i="25"/>
  <c r="BF678" i="25"/>
  <c r="BJ678" i="25"/>
  <c r="BN678" i="25"/>
  <c r="BF680" i="25"/>
  <c r="BJ680" i="25"/>
  <c r="BN680" i="25"/>
  <c r="BF682" i="25"/>
  <c r="BJ682" i="25"/>
  <c r="BN682" i="25"/>
  <c r="BF684" i="25"/>
  <c r="BJ684" i="25"/>
  <c r="BN684" i="25"/>
  <c r="BF686" i="25"/>
  <c r="BJ686" i="25"/>
  <c r="BN686" i="25"/>
  <c r="BF688" i="25"/>
  <c r="BJ688" i="25"/>
  <c r="BN688" i="25"/>
  <c r="BF690" i="25"/>
  <c r="BJ690" i="25"/>
  <c r="BN690" i="25"/>
  <c r="BF692" i="25"/>
  <c r="BJ692" i="25"/>
  <c r="BN692" i="25"/>
  <c r="BF694" i="25"/>
  <c r="BJ694" i="25"/>
  <c r="BN694" i="25"/>
  <c r="BF696" i="25"/>
  <c r="BJ696" i="25"/>
  <c r="BN696" i="25"/>
  <c r="BF698" i="25"/>
  <c r="BJ698" i="25"/>
  <c r="BN698" i="25"/>
  <c r="BF700" i="25"/>
  <c r="BJ700" i="25"/>
  <c r="BN700" i="25"/>
  <c r="BF702" i="25"/>
  <c r="BJ702" i="25"/>
  <c r="BN702" i="25"/>
  <c r="BF704" i="25"/>
  <c r="BJ704" i="25"/>
  <c r="BN704" i="25"/>
  <c r="BF706" i="25"/>
  <c r="BJ706" i="25"/>
  <c r="BN706" i="25"/>
  <c r="BF708" i="25"/>
  <c r="BJ708" i="25"/>
  <c r="BN708" i="25"/>
  <c r="BF710" i="25"/>
  <c r="BJ710" i="25"/>
  <c r="BN710" i="25"/>
  <c r="BF712" i="25"/>
  <c r="BJ712" i="25"/>
  <c r="BN712" i="25"/>
  <c r="BH715" i="25"/>
  <c r="BP715" i="25"/>
  <c r="BJ716" i="25"/>
  <c r="BR716" i="25"/>
  <c r="BO718" i="25"/>
  <c r="BK718" i="25"/>
  <c r="BG718" i="25"/>
  <c r="BP718" i="25"/>
  <c r="BL718" i="25"/>
  <c r="BH718" i="25"/>
  <c r="BI718" i="25"/>
  <c r="BQ718" i="25"/>
  <c r="BM722" i="25"/>
  <c r="BH723" i="25"/>
  <c r="BP723" i="25"/>
  <c r="BJ724" i="25"/>
  <c r="BR724" i="25"/>
  <c r="BO726" i="25"/>
  <c r="BK726" i="25"/>
  <c r="BG726" i="25"/>
  <c r="BP726" i="25"/>
  <c r="BL726" i="25"/>
  <c r="BH726" i="25"/>
  <c r="BI726" i="25"/>
  <c r="BQ726" i="25"/>
  <c r="BP729" i="25"/>
  <c r="BN730" i="25"/>
  <c r="BR732" i="25"/>
  <c r="BQ733" i="25"/>
  <c r="BM733" i="25"/>
  <c r="BI733" i="25"/>
  <c r="BO733" i="25"/>
  <c r="BK733" i="25"/>
  <c r="BG733" i="25"/>
  <c r="BR733" i="25"/>
  <c r="BN733" i="25"/>
  <c r="BJ733" i="25"/>
  <c r="BF733" i="25"/>
  <c r="BL735" i="25"/>
  <c r="BO736" i="25"/>
  <c r="BK736" i="25"/>
  <c r="BG736" i="25"/>
  <c r="BQ736" i="25"/>
  <c r="BM736" i="25"/>
  <c r="BI736" i="25"/>
  <c r="BP736" i="25"/>
  <c r="BL736" i="25"/>
  <c r="BH736" i="25"/>
  <c r="BJ736" i="25"/>
  <c r="BP737" i="25"/>
  <c r="BN738" i="25"/>
  <c r="BR740" i="25"/>
  <c r="BQ741" i="25"/>
  <c r="BM741" i="25"/>
  <c r="BI741" i="25"/>
  <c r="BO741" i="25"/>
  <c r="BK741" i="25"/>
  <c r="BG741" i="25"/>
  <c r="BR741" i="25"/>
  <c r="BN741" i="25"/>
  <c r="BJ741" i="25"/>
  <c r="BF741" i="25"/>
  <c r="BO744" i="25"/>
  <c r="BK744" i="25"/>
  <c r="BG744" i="25"/>
  <c r="BR744" i="25"/>
  <c r="BN744" i="25"/>
  <c r="BJ744" i="25"/>
  <c r="BF744" i="25"/>
  <c r="BQ744" i="25"/>
  <c r="BM744" i="25"/>
  <c r="BI744" i="25"/>
  <c r="BP744" i="25"/>
  <c r="BL744" i="25"/>
  <c r="BH744" i="25"/>
  <c r="BO752" i="25"/>
  <c r="BK752" i="25"/>
  <c r="BG752" i="25"/>
  <c r="BR752" i="25"/>
  <c r="BN752" i="25"/>
  <c r="BJ752" i="25"/>
  <c r="BF752" i="25"/>
  <c r="BQ752" i="25"/>
  <c r="BM752" i="25"/>
  <c r="BI752" i="25"/>
  <c r="BP752" i="25"/>
  <c r="BL752" i="25"/>
  <c r="BH752" i="25"/>
  <c r="BO760" i="25"/>
  <c r="BK760" i="25"/>
  <c r="BG760" i="25"/>
  <c r="BR760" i="25"/>
  <c r="BN760" i="25"/>
  <c r="BJ760" i="25"/>
  <c r="BF760" i="25"/>
  <c r="BQ760" i="25"/>
  <c r="BM760" i="25"/>
  <c r="BI760" i="25"/>
  <c r="BP760" i="25"/>
  <c r="BL760" i="25"/>
  <c r="BH760" i="25"/>
  <c r="BO768" i="25"/>
  <c r="BK768" i="25"/>
  <c r="BG768" i="25"/>
  <c r="BR768" i="25"/>
  <c r="BN768" i="25"/>
  <c r="BJ768" i="25"/>
  <c r="BF768" i="25"/>
  <c r="BQ768" i="25"/>
  <c r="BM768" i="25"/>
  <c r="BI768" i="25"/>
  <c r="BP768" i="25"/>
  <c r="BL768" i="25"/>
  <c r="BH768" i="25"/>
  <c r="BO776" i="25"/>
  <c r="BK776" i="25"/>
  <c r="BG776" i="25"/>
  <c r="BR776" i="25"/>
  <c r="BN776" i="25"/>
  <c r="BJ776" i="25"/>
  <c r="BF776" i="25"/>
  <c r="BQ776" i="25"/>
  <c r="BM776" i="25"/>
  <c r="BI776" i="25"/>
  <c r="BP776" i="25"/>
  <c r="BL776" i="25"/>
  <c r="BH776" i="25"/>
  <c r="BO784" i="25"/>
  <c r="BK784" i="25"/>
  <c r="BG784" i="25"/>
  <c r="BR784" i="25"/>
  <c r="BN784" i="25"/>
  <c r="BJ784" i="25"/>
  <c r="BF784" i="25"/>
  <c r="BQ784" i="25"/>
  <c r="BM784" i="25"/>
  <c r="BI784" i="25"/>
  <c r="BP784" i="25"/>
  <c r="BL784" i="25"/>
  <c r="BH784" i="25"/>
  <c r="BR792" i="25"/>
  <c r="BO792" i="25"/>
  <c r="BK792" i="25"/>
  <c r="BG792" i="25"/>
  <c r="BN792" i="25"/>
  <c r="BJ792" i="25"/>
  <c r="BF792" i="25"/>
  <c r="BQ792" i="25"/>
  <c r="BM792" i="25"/>
  <c r="BI792" i="25"/>
  <c r="BP792" i="25"/>
  <c r="BL792" i="25"/>
  <c r="BH792" i="25"/>
  <c r="BQ794" i="25"/>
  <c r="BM794" i="25"/>
  <c r="BR794" i="25"/>
  <c r="BN794" i="25"/>
  <c r="BJ794" i="25"/>
  <c r="BF794" i="25"/>
  <c r="BP794" i="25"/>
  <c r="BI794" i="25"/>
  <c r="BO794" i="25"/>
  <c r="BH794" i="25"/>
  <c r="BL794" i="25"/>
  <c r="BG794" i="25"/>
  <c r="BK794" i="25"/>
  <c r="BF743" i="25"/>
  <c r="BJ743" i="25"/>
  <c r="BN743" i="25"/>
  <c r="BR743" i="25"/>
  <c r="BF745" i="25"/>
  <c r="BJ745" i="25"/>
  <c r="BN745" i="25"/>
  <c r="BR745" i="25"/>
  <c r="BF747" i="25"/>
  <c r="BJ747" i="25"/>
  <c r="BN747" i="25"/>
  <c r="BR747" i="25"/>
  <c r="BF749" i="25"/>
  <c r="BJ749" i="25"/>
  <c r="BN749" i="25"/>
  <c r="BR749" i="25"/>
  <c r="BF751" i="25"/>
  <c r="BJ751" i="25"/>
  <c r="BN751" i="25"/>
  <c r="BR751" i="25"/>
  <c r="BF753" i="25"/>
  <c r="BJ753" i="25"/>
  <c r="BN753" i="25"/>
  <c r="BR753" i="25"/>
  <c r="BF755" i="25"/>
  <c r="BJ755" i="25"/>
  <c r="BN755" i="25"/>
  <c r="BR755" i="25"/>
  <c r="BF757" i="25"/>
  <c r="BJ757" i="25"/>
  <c r="BN757" i="25"/>
  <c r="BR757" i="25"/>
  <c r="BF759" i="25"/>
  <c r="BJ759" i="25"/>
  <c r="BN759" i="25"/>
  <c r="BR759" i="25"/>
  <c r="BF761" i="25"/>
  <c r="BJ761" i="25"/>
  <c r="BN761" i="25"/>
  <c r="BR761" i="25"/>
  <c r="BF763" i="25"/>
  <c r="BJ763" i="25"/>
  <c r="BN763" i="25"/>
  <c r="BR763" i="25"/>
  <c r="BF765" i="25"/>
  <c r="BJ765" i="25"/>
  <c r="BN765" i="25"/>
  <c r="BR765" i="25"/>
  <c r="BF767" i="25"/>
  <c r="BJ767" i="25"/>
  <c r="BN767" i="25"/>
  <c r="BR767" i="25"/>
  <c r="BF769" i="25"/>
  <c r="BJ769" i="25"/>
  <c r="BN769" i="25"/>
  <c r="BR769" i="25"/>
  <c r="BF771" i="25"/>
  <c r="BJ771" i="25"/>
  <c r="BN771" i="25"/>
  <c r="BR771" i="25"/>
  <c r="BF773" i="25"/>
  <c r="BJ773" i="25"/>
  <c r="BN773" i="25"/>
  <c r="BR773" i="25"/>
  <c r="BF775" i="25"/>
  <c r="BJ775" i="25"/>
  <c r="BN775" i="25"/>
  <c r="BR775" i="25"/>
  <c r="BF777" i="25"/>
  <c r="BJ777" i="25"/>
  <c r="BN777" i="25"/>
  <c r="BR777" i="25"/>
  <c r="BF779" i="25"/>
  <c r="BJ779" i="25"/>
  <c r="BN779" i="25"/>
  <c r="BR779" i="25"/>
  <c r="BF781" i="25"/>
  <c r="BJ781" i="25"/>
  <c r="BN781" i="25"/>
  <c r="BR781" i="25"/>
  <c r="BF783" i="25"/>
  <c r="BJ783" i="25"/>
  <c r="BN783" i="25"/>
  <c r="BR783" i="25"/>
  <c r="BF785" i="25"/>
  <c r="BJ785" i="25"/>
  <c r="BN785" i="25"/>
  <c r="BR785" i="25"/>
  <c r="BF787" i="25"/>
  <c r="BJ787" i="25"/>
  <c r="BN787" i="25"/>
  <c r="BR787" i="25"/>
  <c r="BF789" i="25"/>
  <c r="BJ789" i="25"/>
  <c r="BN789" i="25"/>
  <c r="BR789" i="25"/>
  <c r="BF791" i="25"/>
  <c r="BJ791" i="25"/>
  <c r="BN791" i="25"/>
  <c r="BR791" i="25"/>
  <c r="BT793" i="25"/>
  <c r="BM795" i="25"/>
  <c r="BH796" i="25"/>
  <c r="BP796" i="25"/>
  <c r="BJ797" i="25"/>
  <c r="BR797" i="25"/>
  <c r="BO799" i="25"/>
  <c r="BK799" i="25"/>
  <c r="BG799" i="25"/>
  <c r="BP799" i="25"/>
  <c r="BL799" i="25"/>
  <c r="BH799" i="25"/>
  <c r="BI799" i="25"/>
  <c r="BQ799" i="25"/>
  <c r="BF801" i="25"/>
  <c r="BG806" i="25"/>
  <c r="BO807" i="25"/>
  <c r="BK807" i="25"/>
  <c r="BG807" i="25"/>
  <c r="BR807" i="25"/>
  <c r="BN807" i="25"/>
  <c r="BJ807" i="25"/>
  <c r="BF807" i="25"/>
  <c r="BP807" i="25"/>
  <c r="BL807" i="25"/>
  <c r="BH807" i="25"/>
  <c r="BM807" i="25"/>
  <c r="BQ810" i="25"/>
  <c r="BM810" i="25"/>
  <c r="BI810" i="25"/>
  <c r="BP810" i="25"/>
  <c r="BL810" i="25"/>
  <c r="BH810" i="25"/>
  <c r="BO810" i="25"/>
  <c r="BK810" i="25"/>
  <c r="BR810" i="25"/>
  <c r="BN810" i="25"/>
  <c r="BJ810" i="25"/>
  <c r="BF810" i="25"/>
  <c r="BO811" i="25"/>
  <c r="BK811" i="25"/>
  <c r="BG811" i="25"/>
  <c r="BR811" i="25"/>
  <c r="BN811" i="25"/>
  <c r="BJ811" i="25"/>
  <c r="BF811" i="25"/>
  <c r="BQ811" i="25"/>
  <c r="BM811" i="25"/>
  <c r="BI811" i="25"/>
  <c r="BP811" i="25"/>
  <c r="BL811" i="25"/>
  <c r="BH811" i="25"/>
  <c r="BQ812" i="25"/>
  <c r="BM812" i="25"/>
  <c r="BI812" i="25"/>
  <c r="BP812" i="25"/>
  <c r="BL812" i="25"/>
  <c r="BH812" i="25"/>
  <c r="BO812" i="25"/>
  <c r="BK812" i="25"/>
  <c r="BG812" i="25"/>
  <c r="BR812" i="25"/>
  <c r="BN812" i="25"/>
  <c r="BJ812" i="25"/>
  <c r="BF812" i="25"/>
  <c r="BO819" i="25"/>
  <c r="BK819" i="25"/>
  <c r="BG819" i="25"/>
  <c r="BR819" i="25"/>
  <c r="BN819" i="25"/>
  <c r="BJ819" i="25"/>
  <c r="BF819" i="25"/>
  <c r="BQ819" i="25"/>
  <c r="BM819" i="25"/>
  <c r="BI819" i="25"/>
  <c r="BP819" i="25"/>
  <c r="BL819" i="25"/>
  <c r="BH819" i="25"/>
  <c r="BQ820" i="25"/>
  <c r="BM820" i="25"/>
  <c r="BI820" i="25"/>
  <c r="BP820" i="25"/>
  <c r="BL820" i="25"/>
  <c r="BH820" i="25"/>
  <c r="BO820" i="25"/>
  <c r="BK820" i="25"/>
  <c r="BG820" i="25"/>
  <c r="BR820" i="25"/>
  <c r="BN820" i="25"/>
  <c r="BJ820" i="25"/>
  <c r="BF820" i="25"/>
  <c r="BO827" i="25"/>
  <c r="BK827" i="25"/>
  <c r="BG827" i="25"/>
  <c r="BR827" i="25"/>
  <c r="BN827" i="25"/>
  <c r="BJ827" i="25"/>
  <c r="BF827" i="25"/>
  <c r="BQ827" i="25"/>
  <c r="BM827" i="25"/>
  <c r="BI827" i="25"/>
  <c r="BP827" i="25"/>
  <c r="BL827" i="25"/>
  <c r="BH827" i="25"/>
  <c r="BQ828" i="25"/>
  <c r="BM828" i="25"/>
  <c r="BI828" i="25"/>
  <c r="BP828" i="25"/>
  <c r="BL828" i="25"/>
  <c r="BH828" i="25"/>
  <c r="BO828" i="25"/>
  <c r="BK828" i="25"/>
  <c r="BG828" i="25"/>
  <c r="BR828" i="25"/>
  <c r="BN828" i="25"/>
  <c r="BJ828" i="25"/>
  <c r="BF828" i="25"/>
  <c r="BG743" i="25"/>
  <c r="BK743" i="25"/>
  <c r="BO743" i="25"/>
  <c r="BG745" i="25"/>
  <c r="BK745" i="25"/>
  <c r="BO745" i="25"/>
  <c r="BG747" i="25"/>
  <c r="BK747" i="25"/>
  <c r="BO747" i="25"/>
  <c r="BG749" i="25"/>
  <c r="BK749" i="25"/>
  <c r="BO749" i="25"/>
  <c r="BG751" i="25"/>
  <c r="BK751" i="25"/>
  <c r="BO751" i="25"/>
  <c r="BG753" i="25"/>
  <c r="BK753" i="25"/>
  <c r="BO753" i="25"/>
  <c r="BG755" i="25"/>
  <c r="BK755" i="25"/>
  <c r="BO755" i="25"/>
  <c r="BG757" i="25"/>
  <c r="BK757" i="25"/>
  <c r="BO757" i="25"/>
  <c r="BG759" i="25"/>
  <c r="BK759" i="25"/>
  <c r="BO759" i="25"/>
  <c r="BG761" i="25"/>
  <c r="BK761" i="25"/>
  <c r="BO761" i="25"/>
  <c r="BG763" i="25"/>
  <c r="BK763" i="25"/>
  <c r="BO763" i="25"/>
  <c r="BG765" i="25"/>
  <c r="BK765" i="25"/>
  <c r="BO765" i="25"/>
  <c r="BG767" i="25"/>
  <c r="BK767" i="25"/>
  <c r="BO767" i="25"/>
  <c r="BG769" i="25"/>
  <c r="BK769" i="25"/>
  <c r="BO769" i="25"/>
  <c r="BG771" i="25"/>
  <c r="BK771" i="25"/>
  <c r="BO771" i="25"/>
  <c r="BG773" i="25"/>
  <c r="BK773" i="25"/>
  <c r="BO773" i="25"/>
  <c r="BG775" i="25"/>
  <c r="BK775" i="25"/>
  <c r="BO775" i="25"/>
  <c r="BG777" i="25"/>
  <c r="BK777" i="25"/>
  <c r="BO777" i="25"/>
  <c r="BG779" i="25"/>
  <c r="BK779" i="25"/>
  <c r="BO779" i="25"/>
  <c r="BG781" i="25"/>
  <c r="BK781" i="25"/>
  <c r="BO781" i="25"/>
  <c r="BG783" i="25"/>
  <c r="BK783" i="25"/>
  <c r="BO783" i="25"/>
  <c r="BG785" i="25"/>
  <c r="BK785" i="25"/>
  <c r="BO785" i="25"/>
  <c r="BG787" i="25"/>
  <c r="BK787" i="25"/>
  <c r="BO787" i="25"/>
  <c r="BG789" i="25"/>
  <c r="BK789" i="25"/>
  <c r="BO789" i="25"/>
  <c r="BG791" i="25"/>
  <c r="BK791" i="25"/>
  <c r="BO791" i="25"/>
  <c r="BF795" i="25"/>
  <c r="BO801" i="25"/>
  <c r="BK801" i="25"/>
  <c r="BG801" i="25"/>
  <c r="BP801" i="25"/>
  <c r="BL801" i="25"/>
  <c r="BH801" i="25"/>
  <c r="BI801" i="25"/>
  <c r="BQ801" i="25"/>
  <c r="BQ802" i="25"/>
  <c r="BM802" i="25"/>
  <c r="BI802" i="25"/>
  <c r="BR802" i="25"/>
  <c r="BN802" i="25"/>
  <c r="BJ802" i="25"/>
  <c r="BF802" i="25"/>
  <c r="BT804" i="25"/>
  <c r="BO809" i="25"/>
  <c r="BK809" i="25"/>
  <c r="BG809" i="25"/>
  <c r="BR809" i="25"/>
  <c r="BN809" i="25"/>
  <c r="BJ809" i="25"/>
  <c r="BF809" i="25"/>
  <c r="BP809" i="25"/>
  <c r="BL809" i="25"/>
  <c r="BH809" i="25"/>
  <c r="BM809" i="25"/>
  <c r="BO817" i="25"/>
  <c r="BK817" i="25"/>
  <c r="BG817" i="25"/>
  <c r="BR817" i="25"/>
  <c r="BN817" i="25"/>
  <c r="BJ817" i="25"/>
  <c r="BF817" i="25"/>
  <c r="BQ817" i="25"/>
  <c r="BM817" i="25"/>
  <c r="BI817" i="25"/>
  <c r="BP817" i="25"/>
  <c r="BL817" i="25"/>
  <c r="BH817" i="25"/>
  <c r="BQ818" i="25"/>
  <c r="BM818" i="25"/>
  <c r="BI818" i="25"/>
  <c r="BP818" i="25"/>
  <c r="BL818" i="25"/>
  <c r="BH818" i="25"/>
  <c r="BO818" i="25"/>
  <c r="BK818" i="25"/>
  <c r="BG818" i="25"/>
  <c r="BR818" i="25"/>
  <c r="BN818" i="25"/>
  <c r="BJ818" i="25"/>
  <c r="BF818" i="25"/>
  <c r="BO825" i="25"/>
  <c r="BK825" i="25"/>
  <c r="BG825" i="25"/>
  <c r="BR825" i="25"/>
  <c r="BN825" i="25"/>
  <c r="BJ825" i="25"/>
  <c r="BF825" i="25"/>
  <c r="BQ825" i="25"/>
  <c r="BM825" i="25"/>
  <c r="BI825" i="25"/>
  <c r="BP825" i="25"/>
  <c r="BL825" i="25"/>
  <c r="BH825" i="25"/>
  <c r="BQ826" i="25"/>
  <c r="BM826" i="25"/>
  <c r="BI826" i="25"/>
  <c r="BP826" i="25"/>
  <c r="BL826" i="25"/>
  <c r="BH826" i="25"/>
  <c r="BO826" i="25"/>
  <c r="BK826" i="25"/>
  <c r="BG826" i="25"/>
  <c r="BR826" i="25"/>
  <c r="BN826" i="25"/>
  <c r="BJ826" i="25"/>
  <c r="BF826" i="25"/>
  <c r="BO795" i="25"/>
  <c r="BK795" i="25"/>
  <c r="BG795" i="25"/>
  <c r="BP795" i="25"/>
  <c r="BL795" i="25"/>
  <c r="BH795" i="25"/>
  <c r="BI795" i="25"/>
  <c r="BQ795" i="25"/>
  <c r="BQ796" i="25"/>
  <c r="BM796" i="25"/>
  <c r="BI796" i="25"/>
  <c r="BR796" i="25"/>
  <c r="BN796" i="25"/>
  <c r="BJ796" i="25"/>
  <c r="BF796" i="25"/>
  <c r="BJ801" i="25"/>
  <c r="BR801" i="25"/>
  <c r="BO803" i="25"/>
  <c r="BK803" i="25"/>
  <c r="BG803" i="25"/>
  <c r="BR803" i="25"/>
  <c r="BN803" i="25"/>
  <c r="BJ803" i="25"/>
  <c r="BF803" i="25"/>
  <c r="BP803" i="25"/>
  <c r="BL803" i="25"/>
  <c r="BH803" i="25"/>
  <c r="BM803" i="25"/>
  <c r="BQ806" i="25"/>
  <c r="BM806" i="25"/>
  <c r="BI806" i="25"/>
  <c r="BP806" i="25"/>
  <c r="BL806" i="25"/>
  <c r="BH806" i="25"/>
  <c r="BR806" i="25"/>
  <c r="BN806" i="25"/>
  <c r="BJ806" i="25"/>
  <c r="BF806" i="25"/>
  <c r="BO806" i="25"/>
  <c r="BQ809" i="25"/>
  <c r="BO815" i="25"/>
  <c r="BK815" i="25"/>
  <c r="BG815" i="25"/>
  <c r="BR815" i="25"/>
  <c r="BN815" i="25"/>
  <c r="BJ815" i="25"/>
  <c r="BF815" i="25"/>
  <c r="BQ815" i="25"/>
  <c r="BM815" i="25"/>
  <c r="BI815" i="25"/>
  <c r="BP815" i="25"/>
  <c r="BL815" i="25"/>
  <c r="BH815" i="25"/>
  <c r="BQ816" i="25"/>
  <c r="BM816" i="25"/>
  <c r="BI816" i="25"/>
  <c r="BP816" i="25"/>
  <c r="BL816" i="25"/>
  <c r="BH816" i="25"/>
  <c r="BO816" i="25"/>
  <c r="BK816" i="25"/>
  <c r="BG816" i="25"/>
  <c r="BR816" i="25"/>
  <c r="BN816" i="25"/>
  <c r="BJ816" i="25"/>
  <c r="BF816" i="25"/>
  <c r="BO823" i="25"/>
  <c r="BK823" i="25"/>
  <c r="BG823" i="25"/>
  <c r="BR823" i="25"/>
  <c r="BN823" i="25"/>
  <c r="BJ823" i="25"/>
  <c r="BF823" i="25"/>
  <c r="BQ823" i="25"/>
  <c r="BM823" i="25"/>
  <c r="BI823" i="25"/>
  <c r="BP823" i="25"/>
  <c r="BL823" i="25"/>
  <c r="BH823" i="25"/>
  <c r="BQ824" i="25"/>
  <c r="BM824" i="25"/>
  <c r="BI824" i="25"/>
  <c r="BP824" i="25"/>
  <c r="BL824" i="25"/>
  <c r="BH824" i="25"/>
  <c r="BO824" i="25"/>
  <c r="BK824" i="25"/>
  <c r="BG824" i="25"/>
  <c r="BR824" i="25"/>
  <c r="BN824" i="25"/>
  <c r="BJ824" i="25"/>
  <c r="BF824" i="25"/>
  <c r="BR831" i="25"/>
  <c r="BN831" i="25"/>
  <c r="BJ831" i="25"/>
  <c r="BF831" i="25"/>
  <c r="BP831" i="25"/>
  <c r="BK831" i="25"/>
  <c r="BO831" i="25"/>
  <c r="BI831" i="25"/>
  <c r="BM831" i="25"/>
  <c r="BH831" i="25"/>
  <c r="BQ831" i="25"/>
  <c r="BL831" i="25"/>
  <c r="BG831" i="25"/>
  <c r="BR833" i="25"/>
  <c r="BN833" i="25"/>
  <c r="BJ833" i="25"/>
  <c r="BF833" i="25"/>
  <c r="BP833" i="25"/>
  <c r="BK833" i="25"/>
  <c r="BO833" i="25"/>
  <c r="BI833" i="25"/>
  <c r="BM833" i="25"/>
  <c r="BH833" i="25"/>
  <c r="BQ833" i="25"/>
  <c r="BL833" i="25"/>
  <c r="BG833" i="25"/>
  <c r="BI743" i="25"/>
  <c r="BM743" i="25"/>
  <c r="BI745" i="25"/>
  <c r="BM745" i="25"/>
  <c r="BI747" i="25"/>
  <c r="BM747" i="25"/>
  <c r="BI749" i="25"/>
  <c r="BM749" i="25"/>
  <c r="BI751" i="25"/>
  <c r="BM751" i="25"/>
  <c r="BI753" i="25"/>
  <c r="BM753" i="25"/>
  <c r="BI755" i="25"/>
  <c r="BM755" i="25"/>
  <c r="BI757" i="25"/>
  <c r="BM757" i="25"/>
  <c r="BI759" i="25"/>
  <c r="BM759" i="25"/>
  <c r="BI761" i="25"/>
  <c r="BM761" i="25"/>
  <c r="BI763" i="25"/>
  <c r="BM763" i="25"/>
  <c r="BI765" i="25"/>
  <c r="BM765" i="25"/>
  <c r="BI767" i="25"/>
  <c r="BM767" i="25"/>
  <c r="BI769" i="25"/>
  <c r="BM769" i="25"/>
  <c r="BI771" i="25"/>
  <c r="BM771" i="25"/>
  <c r="BI773" i="25"/>
  <c r="BM773" i="25"/>
  <c r="BI775" i="25"/>
  <c r="BM775" i="25"/>
  <c r="BI777" i="25"/>
  <c r="BM777" i="25"/>
  <c r="BI779" i="25"/>
  <c r="BM779" i="25"/>
  <c r="BI781" i="25"/>
  <c r="BM781" i="25"/>
  <c r="BI783" i="25"/>
  <c r="BM783" i="25"/>
  <c r="BI785" i="25"/>
  <c r="BM785" i="25"/>
  <c r="BI787" i="25"/>
  <c r="BM787" i="25"/>
  <c r="BI789" i="25"/>
  <c r="BM789" i="25"/>
  <c r="BI791" i="25"/>
  <c r="BM791" i="25"/>
  <c r="BJ795" i="25"/>
  <c r="BR795" i="25"/>
  <c r="BG796" i="25"/>
  <c r="BO796" i="25"/>
  <c r="BO797" i="25"/>
  <c r="BK797" i="25"/>
  <c r="BG797" i="25"/>
  <c r="BP797" i="25"/>
  <c r="BL797" i="25"/>
  <c r="BH797" i="25"/>
  <c r="BI797" i="25"/>
  <c r="BQ797" i="25"/>
  <c r="BM801" i="25"/>
  <c r="BH802" i="25"/>
  <c r="BP802" i="25"/>
  <c r="BQ803" i="25"/>
  <c r="BO805" i="25"/>
  <c r="BK805" i="25"/>
  <c r="BG805" i="25"/>
  <c r="BR805" i="25"/>
  <c r="BN805" i="25"/>
  <c r="BJ805" i="25"/>
  <c r="BF805" i="25"/>
  <c r="BP805" i="25"/>
  <c r="BL805" i="25"/>
  <c r="BH805" i="25"/>
  <c r="BM805" i="25"/>
  <c r="BQ808" i="25"/>
  <c r="BM808" i="25"/>
  <c r="BI808" i="25"/>
  <c r="BP808" i="25"/>
  <c r="BL808" i="25"/>
  <c r="BH808" i="25"/>
  <c r="BR808" i="25"/>
  <c r="BN808" i="25"/>
  <c r="BJ808" i="25"/>
  <c r="BF808" i="25"/>
  <c r="BO808" i="25"/>
  <c r="BO813" i="25"/>
  <c r="BK813" i="25"/>
  <c r="BG813" i="25"/>
  <c r="BR813" i="25"/>
  <c r="BN813" i="25"/>
  <c r="BJ813" i="25"/>
  <c r="BF813" i="25"/>
  <c r="BQ813" i="25"/>
  <c r="BM813" i="25"/>
  <c r="BI813" i="25"/>
  <c r="BP813" i="25"/>
  <c r="BL813" i="25"/>
  <c r="BH813" i="25"/>
  <c r="BQ814" i="25"/>
  <c r="BM814" i="25"/>
  <c r="BI814" i="25"/>
  <c r="BP814" i="25"/>
  <c r="BL814" i="25"/>
  <c r="BH814" i="25"/>
  <c r="BO814" i="25"/>
  <c r="BK814" i="25"/>
  <c r="BG814" i="25"/>
  <c r="BR814" i="25"/>
  <c r="BN814" i="25"/>
  <c r="BJ814" i="25"/>
  <c r="BF814" i="25"/>
  <c r="BO821" i="25"/>
  <c r="BK821" i="25"/>
  <c r="BG821" i="25"/>
  <c r="BR821" i="25"/>
  <c r="BN821" i="25"/>
  <c r="BJ821" i="25"/>
  <c r="BF821" i="25"/>
  <c r="BQ821" i="25"/>
  <c r="BM821" i="25"/>
  <c r="BI821" i="25"/>
  <c r="BP821" i="25"/>
  <c r="BL821" i="25"/>
  <c r="BH821" i="25"/>
  <c r="BQ822" i="25"/>
  <c r="BM822" i="25"/>
  <c r="BI822" i="25"/>
  <c r="BP822" i="25"/>
  <c r="BL822" i="25"/>
  <c r="BH822" i="25"/>
  <c r="BO822" i="25"/>
  <c r="BK822" i="25"/>
  <c r="BG822" i="25"/>
  <c r="BR822" i="25"/>
  <c r="BN822" i="25"/>
  <c r="BJ822" i="25"/>
  <c r="BF822" i="25"/>
  <c r="BO829" i="25"/>
  <c r="BK829" i="25"/>
  <c r="BG829" i="25"/>
  <c r="BR829" i="25"/>
  <c r="BN829" i="25"/>
  <c r="BJ829" i="25"/>
  <c r="BF829" i="25"/>
  <c r="BQ829" i="25"/>
  <c r="BM829" i="25"/>
  <c r="BI829" i="25"/>
  <c r="BP829" i="25"/>
  <c r="BL829" i="25"/>
  <c r="BH829" i="25"/>
  <c r="BF830" i="25"/>
  <c r="BJ830" i="25"/>
  <c r="BN830" i="25"/>
  <c r="BI832" i="25"/>
  <c r="BI834" i="25"/>
  <c r="BN834" i="25"/>
  <c r="BG835" i="25"/>
  <c r="BG837" i="25"/>
  <c r="BG830" i="25"/>
  <c r="BK830" i="25"/>
  <c r="BO830" i="25"/>
  <c r="BP835" i="25"/>
  <c r="BL835" i="25"/>
  <c r="BH835" i="25"/>
  <c r="BR835" i="25"/>
  <c r="BN835" i="25"/>
  <c r="BJ835" i="25"/>
  <c r="BF835" i="25"/>
  <c r="BI835" i="25"/>
  <c r="BQ835" i="25"/>
  <c r="BP837" i="25"/>
  <c r="BL837" i="25"/>
  <c r="BH837" i="25"/>
  <c r="BR837" i="25"/>
  <c r="BN837" i="25"/>
  <c r="BJ837" i="25"/>
  <c r="BF837" i="25"/>
  <c r="BI837" i="25"/>
  <c r="BQ837" i="25"/>
  <c r="BR839" i="25"/>
  <c r="BN839" i="25"/>
  <c r="BJ839" i="25"/>
  <c r="BF839" i="25"/>
  <c r="BP839" i="25"/>
  <c r="BK839" i="25"/>
  <c r="BO839" i="25"/>
  <c r="BI839" i="25"/>
  <c r="BQ839" i="25"/>
  <c r="BL839" i="25"/>
  <c r="BG839" i="25"/>
  <c r="BM839" i="25"/>
  <c r="BR841" i="25"/>
  <c r="BN841" i="25"/>
  <c r="BJ841" i="25"/>
  <c r="BF841" i="25"/>
  <c r="BP841" i="25"/>
  <c r="BK841" i="25"/>
  <c r="BO841" i="25"/>
  <c r="BI841" i="25"/>
  <c r="BQ841" i="25"/>
  <c r="BL841" i="25"/>
  <c r="BG841" i="25"/>
  <c r="BM841" i="25"/>
  <c r="BR843" i="25"/>
  <c r="BN843" i="25"/>
  <c r="BJ843" i="25"/>
  <c r="BF843" i="25"/>
  <c r="BP843" i="25"/>
  <c r="BK843" i="25"/>
  <c r="BO843" i="25"/>
  <c r="BI843" i="25"/>
  <c r="BM843" i="25"/>
  <c r="BH843" i="25"/>
  <c r="BQ843" i="25"/>
  <c r="BL843" i="25"/>
  <c r="BG843" i="25"/>
  <c r="BH830" i="25"/>
  <c r="BL830" i="25"/>
  <c r="BQ830" i="25"/>
  <c r="BF834" i="25"/>
  <c r="BK834" i="25"/>
  <c r="BK835" i="25"/>
  <c r="BK837" i="25"/>
  <c r="BI830" i="25"/>
  <c r="BM830" i="25"/>
  <c r="BR830" i="25"/>
  <c r="BP832" i="25"/>
  <c r="BL832" i="25"/>
  <c r="BH832" i="25"/>
  <c r="BG832" i="25"/>
  <c r="BM832" i="25"/>
  <c r="BR832" i="25"/>
  <c r="BP834" i="25"/>
  <c r="BL834" i="25"/>
  <c r="BH834" i="25"/>
  <c r="BG834" i="25"/>
  <c r="BM834" i="25"/>
  <c r="BR834" i="25"/>
  <c r="BM835" i="25"/>
  <c r="BR836" i="25"/>
  <c r="BN836" i="25"/>
  <c r="BJ836" i="25"/>
  <c r="BF836" i="25"/>
  <c r="BP836" i="25"/>
  <c r="BL836" i="25"/>
  <c r="BH836" i="25"/>
  <c r="BI836" i="25"/>
  <c r="BQ836" i="25"/>
  <c r="BM837" i="25"/>
  <c r="BR838" i="25"/>
  <c r="BN838" i="25"/>
  <c r="BJ838" i="25"/>
  <c r="BF838" i="25"/>
  <c r="BP838" i="25"/>
  <c r="BL838" i="25"/>
  <c r="BH838" i="25"/>
  <c r="BI838" i="25"/>
  <c r="BQ838" i="25"/>
  <c r="BR845" i="25"/>
  <c r="BN845" i="25"/>
  <c r="BJ845" i="25"/>
  <c r="BF845" i="25"/>
  <c r="BP845" i="25"/>
  <c r="BK845" i="25"/>
  <c r="BO845" i="25"/>
  <c r="BI845" i="25"/>
  <c r="BM845" i="25"/>
  <c r="BH845" i="25"/>
  <c r="BQ845" i="25"/>
  <c r="BL845" i="25"/>
  <c r="BG845" i="25"/>
  <c r="BI840" i="25"/>
  <c r="BN840" i="25"/>
  <c r="BI842" i="25"/>
  <c r="BN842" i="25"/>
  <c r="BI844" i="25"/>
  <c r="BN844" i="25"/>
  <c r="BO847" i="25"/>
  <c r="BK847" i="25"/>
  <c r="BG847" i="25"/>
  <c r="BR847" i="25"/>
  <c r="BN847" i="25"/>
  <c r="BJ847" i="25"/>
  <c r="BF847" i="25"/>
  <c r="BF848" i="25"/>
  <c r="BR851" i="25"/>
  <c r="BO852" i="25"/>
  <c r="BK852" i="25"/>
  <c r="BG852" i="25"/>
  <c r="BR852" i="25"/>
  <c r="BN852" i="25"/>
  <c r="BJ852" i="25"/>
  <c r="BF852" i="25"/>
  <c r="BQ852" i="25"/>
  <c r="BI852" i="25"/>
  <c r="BP852" i="25"/>
  <c r="BH852" i="25"/>
  <c r="BQ859" i="25"/>
  <c r="BM859" i="25"/>
  <c r="BI859" i="25"/>
  <c r="BP859" i="25"/>
  <c r="BL859" i="25"/>
  <c r="BH859" i="25"/>
  <c r="BN859" i="25"/>
  <c r="BF859" i="25"/>
  <c r="BK859" i="25"/>
  <c r="BO859" i="25"/>
  <c r="BO868" i="25"/>
  <c r="BK868" i="25"/>
  <c r="BG868" i="25"/>
  <c r="BR868" i="25"/>
  <c r="BN868" i="25"/>
  <c r="BJ868" i="25"/>
  <c r="BF868" i="25"/>
  <c r="BL868" i="25"/>
  <c r="BQ868" i="25"/>
  <c r="BI868" i="25"/>
  <c r="BP868" i="25"/>
  <c r="BH868" i="25"/>
  <c r="BQ883" i="25"/>
  <c r="BM883" i="25"/>
  <c r="BI883" i="25"/>
  <c r="BP883" i="25"/>
  <c r="BL883" i="25"/>
  <c r="BH883" i="25"/>
  <c r="BO883" i="25"/>
  <c r="BG883" i="25"/>
  <c r="BN883" i="25"/>
  <c r="BF883" i="25"/>
  <c r="BK883" i="25"/>
  <c r="BO900" i="25"/>
  <c r="BK900" i="25"/>
  <c r="BG900" i="25"/>
  <c r="BR900" i="25"/>
  <c r="BN900" i="25"/>
  <c r="BJ900" i="25"/>
  <c r="BF900" i="25"/>
  <c r="BL900" i="25"/>
  <c r="BQ900" i="25"/>
  <c r="BI900" i="25"/>
  <c r="BP900" i="25"/>
  <c r="BH900" i="25"/>
  <c r="BR919" i="25"/>
  <c r="BN919" i="25"/>
  <c r="BJ919" i="25"/>
  <c r="BF919" i="25"/>
  <c r="BP919" i="25"/>
  <c r="BK919" i="25"/>
  <c r="BO919" i="25"/>
  <c r="BI919" i="25"/>
  <c r="BM919" i="25"/>
  <c r="BH919" i="25"/>
  <c r="BL919" i="25"/>
  <c r="BG919" i="25"/>
  <c r="BQ848" i="25"/>
  <c r="BM848" i="25"/>
  <c r="BI848" i="25"/>
  <c r="BP848" i="25"/>
  <c r="BL848" i="25"/>
  <c r="BH848" i="25"/>
  <c r="BG848" i="25"/>
  <c r="BO848" i="25"/>
  <c r="BO860" i="25"/>
  <c r="BK860" i="25"/>
  <c r="BG860" i="25"/>
  <c r="BR860" i="25"/>
  <c r="BN860" i="25"/>
  <c r="BJ860" i="25"/>
  <c r="BF860" i="25"/>
  <c r="BQ860" i="25"/>
  <c r="BI860" i="25"/>
  <c r="BP860" i="25"/>
  <c r="BH860" i="25"/>
  <c r="BO876" i="25"/>
  <c r="BK876" i="25"/>
  <c r="BG876" i="25"/>
  <c r="BR876" i="25"/>
  <c r="BN876" i="25"/>
  <c r="BJ876" i="25"/>
  <c r="BF876" i="25"/>
  <c r="BL876" i="25"/>
  <c r="BQ876" i="25"/>
  <c r="BI876" i="25"/>
  <c r="BP876" i="25"/>
  <c r="BH876" i="25"/>
  <c r="BQ891" i="25"/>
  <c r="BM891" i="25"/>
  <c r="BI891" i="25"/>
  <c r="BP891" i="25"/>
  <c r="BL891" i="25"/>
  <c r="BH891" i="25"/>
  <c r="BO891" i="25"/>
  <c r="BG891" i="25"/>
  <c r="BN891" i="25"/>
  <c r="BF891" i="25"/>
  <c r="BK891" i="25"/>
  <c r="BO908" i="25"/>
  <c r="BK908" i="25"/>
  <c r="BG908" i="25"/>
  <c r="BR908" i="25"/>
  <c r="BN908" i="25"/>
  <c r="BJ908" i="25"/>
  <c r="BF908" i="25"/>
  <c r="BL908" i="25"/>
  <c r="BQ908" i="25"/>
  <c r="BI908" i="25"/>
  <c r="BP908" i="25"/>
  <c r="BH908" i="25"/>
  <c r="BR921" i="25"/>
  <c r="BN921" i="25"/>
  <c r="BJ921" i="25"/>
  <c r="BF921" i="25"/>
  <c r="BQ921" i="25"/>
  <c r="BM921" i="25"/>
  <c r="BI921" i="25"/>
  <c r="BK921" i="25"/>
  <c r="BP921" i="25"/>
  <c r="BH921" i="25"/>
  <c r="BO921" i="25"/>
  <c r="BG921" i="25"/>
  <c r="BL921" i="25"/>
  <c r="BP936" i="25"/>
  <c r="BL936" i="25"/>
  <c r="BH936" i="25"/>
  <c r="BO936" i="25"/>
  <c r="BK936" i="25"/>
  <c r="BG936" i="25"/>
  <c r="BN936" i="25"/>
  <c r="BF936" i="25"/>
  <c r="BM936" i="25"/>
  <c r="BR936" i="25"/>
  <c r="BJ936" i="25"/>
  <c r="BI936" i="25"/>
  <c r="BR943" i="25"/>
  <c r="BN943" i="25"/>
  <c r="BJ943" i="25"/>
  <c r="BF943" i="25"/>
  <c r="BQ943" i="25"/>
  <c r="BM943" i="25"/>
  <c r="BI943" i="25"/>
  <c r="BL943" i="25"/>
  <c r="BK943" i="25"/>
  <c r="BP943" i="25"/>
  <c r="BH943" i="25"/>
  <c r="BO943" i="25"/>
  <c r="BG943" i="25"/>
  <c r="BF840" i="25"/>
  <c r="BK840" i="25"/>
  <c r="BF842" i="25"/>
  <c r="BK842" i="25"/>
  <c r="BF844" i="25"/>
  <c r="BK844" i="25"/>
  <c r="BJ848" i="25"/>
  <c r="BR848" i="25"/>
  <c r="BO850" i="25"/>
  <c r="BK850" i="25"/>
  <c r="BG850" i="25"/>
  <c r="BR850" i="25"/>
  <c r="BN850" i="25"/>
  <c r="BJ850" i="25"/>
  <c r="BF850" i="25"/>
  <c r="BL850" i="25"/>
  <c r="BQ850" i="25"/>
  <c r="BI850" i="25"/>
  <c r="BQ857" i="25"/>
  <c r="BM857" i="25"/>
  <c r="BI857" i="25"/>
  <c r="BP857" i="25"/>
  <c r="BL857" i="25"/>
  <c r="BH857" i="25"/>
  <c r="BO857" i="25"/>
  <c r="BG857" i="25"/>
  <c r="BN857" i="25"/>
  <c r="BF857" i="25"/>
  <c r="BR857" i="25"/>
  <c r="BL860" i="25"/>
  <c r="BQ867" i="25"/>
  <c r="BM867" i="25"/>
  <c r="BI867" i="25"/>
  <c r="BP867" i="25"/>
  <c r="BL867" i="25"/>
  <c r="BH867" i="25"/>
  <c r="BO867" i="25"/>
  <c r="BG867" i="25"/>
  <c r="BN867" i="25"/>
  <c r="BF867" i="25"/>
  <c r="BK867" i="25"/>
  <c r="BO884" i="25"/>
  <c r="BK884" i="25"/>
  <c r="BG884" i="25"/>
  <c r="BR884" i="25"/>
  <c r="BN884" i="25"/>
  <c r="BJ884" i="25"/>
  <c r="BF884" i="25"/>
  <c r="BL884" i="25"/>
  <c r="BQ884" i="25"/>
  <c r="BI884" i="25"/>
  <c r="BP884" i="25"/>
  <c r="BH884" i="25"/>
  <c r="BQ899" i="25"/>
  <c r="BM899" i="25"/>
  <c r="BI899" i="25"/>
  <c r="BP899" i="25"/>
  <c r="BL899" i="25"/>
  <c r="BH899" i="25"/>
  <c r="BO899" i="25"/>
  <c r="BG899" i="25"/>
  <c r="BN899" i="25"/>
  <c r="BF899" i="25"/>
  <c r="BK899" i="25"/>
  <c r="BM900" i="25"/>
  <c r="BQ915" i="25"/>
  <c r="BM915" i="25"/>
  <c r="BI915" i="25"/>
  <c r="BP915" i="25"/>
  <c r="BL915" i="25"/>
  <c r="BH915" i="25"/>
  <c r="BO915" i="25"/>
  <c r="BK915" i="25"/>
  <c r="BG915" i="25"/>
  <c r="BJ915" i="25"/>
  <c r="BF915" i="25"/>
  <c r="BR915" i="25"/>
  <c r="BQ919" i="25"/>
  <c r="BP840" i="25"/>
  <c r="BL840" i="25"/>
  <c r="BH840" i="25"/>
  <c r="BG840" i="25"/>
  <c r="BM840" i="25"/>
  <c r="BR840" i="25"/>
  <c r="BP842" i="25"/>
  <c r="BL842" i="25"/>
  <c r="BH842" i="25"/>
  <c r="BG842" i="25"/>
  <c r="BM842" i="25"/>
  <c r="BR842" i="25"/>
  <c r="BP844" i="25"/>
  <c r="BL844" i="25"/>
  <c r="BH844" i="25"/>
  <c r="BG844" i="25"/>
  <c r="BM844" i="25"/>
  <c r="BR844" i="25"/>
  <c r="BT846" i="25"/>
  <c r="BK848" i="25"/>
  <c r="BQ851" i="25"/>
  <c r="BM851" i="25"/>
  <c r="BI851" i="25"/>
  <c r="BP851" i="25"/>
  <c r="BL851" i="25"/>
  <c r="BH851" i="25"/>
  <c r="BN851" i="25"/>
  <c r="BF851" i="25"/>
  <c r="BK851" i="25"/>
  <c r="BO851" i="25"/>
  <c r="BO858" i="25"/>
  <c r="BK858" i="25"/>
  <c r="BG858" i="25"/>
  <c r="BR858" i="25"/>
  <c r="BN858" i="25"/>
  <c r="BJ858" i="25"/>
  <c r="BF858" i="25"/>
  <c r="BL858" i="25"/>
  <c r="BQ858" i="25"/>
  <c r="BI858" i="25"/>
  <c r="BM860" i="25"/>
  <c r="BQ875" i="25"/>
  <c r="BM875" i="25"/>
  <c r="BI875" i="25"/>
  <c r="BP875" i="25"/>
  <c r="BL875" i="25"/>
  <c r="BH875" i="25"/>
  <c r="BO875" i="25"/>
  <c r="BG875" i="25"/>
  <c r="BN875" i="25"/>
  <c r="BF875" i="25"/>
  <c r="BK875" i="25"/>
  <c r="BM876" i="25"/>
  <c r="BJ891" i="25"/>
  <c r="BO892" i="25"/>
  <c r="BK892" i="25"/>
  <c r="BG892" i="25"/>
  <c r="BR892" i="25"/>
  <c r="BN892" i="25"/>
  <c r="BJ892" i="25"/>
  <c r="BF892" i="25"/>
  <c r="BL892" i="25"/>
  <c r="BQ892" i="25"/>
  <c r="BI892" i="25"/>
  <c r="BP892" i="25"/>
  <c r="BH892" i="25"/>
  <c r="BQ907" i="25"/>
  <c r="BM907" i="25"/>
  <c r="BI907" i="25"/>
  <c r="BP907" i="25"/>
  <c r="BL907" i="25"/>
  <c r="BH907" i="25"/>
  <c r="BO907" i="25"/>
  <c r="BG907" i="25"/>
  <c r="BN907" i="25"/>
  <c r="BF907" i="25"/>
  <c r="BK907" i="25"/>
  <c r="BM908" i="25"/>
  <c r="BR927" i="25"/>
  <c r="BN927" i="25"/>
  <c r="BJ927" i="25"/>
  <c r="BF927" i="25"/>
  <c r="BQ927" i="25"/>
  <c r="BM927" i="25"/>
  <c r="BI927" i="25"/>
  <c r="BL927" i="25"/>
  <c r="BK927" i="25"/>
  <c r="BP927" i="25"/>
  <c r="BH927" i="25"/>
  <c r="BO927" i="25"/>
  <c r="BG927" i="25"/>
  <c r="BR941" i="25"/>
  <c r="BN941" i="25"/>
  <c r="BJ941" i="25"/>
  <c r="BF941" i="25"/>
  <c r="BQ941" i="25"/>
  <c r="BM941" i="25"/>
  <c r="BI941" i="25"/>
  <c r="BO941" i="25"/>
  <c r="BG941" i="25"/>
  <c r="BL941" i="25"/>
  <c r="BK941" i="25"/>
  <c r="BP941" i="25"/>
  <c r="BH941" i="25"/>
  <c r="BT853" i="25"/>
  <c r="BO854" i="25"/>
  <c r="BK854" i="25"/>
  <c r="BG854" i="25"/>
  <c r="BR854" i="25"/>
  <c r="BN854" i="25"/>
  <c r="BJ854" i="25"/>
  <c r="BF854" i="25"/>
  <c r="BT861" i="25"/>
  <c r="BO862" i="25"/>
  <c r="BK862" i="25"/>
  <c r="BG862" i="25"/>
  <c r="BR862" i="25"/>
  <c r="BN862" i="25"/>
  <c r="BJ862" i="25"/>
  <c r="BF862" i="25"/>
  <c r="BI866" i="25"/>
  <c r="BQ866" i="25"/>
  <c r="BT869" i="25"/>
  <c r="BO870" i="25"/>
  <c r="BK870" i="25"/>
  <c r="BG870" i="25"/>
  <c r="BR870" i="25"/>
  <c r="BN870" i="25"/>
  <c r="BJ870" i="25"/>
  <c r="BF870" i="25"/>
  <c r="BI874" i="25"/>
  <c r="BQ874" i="25"/>
  <c r="BT877" i="25"/>
  <c r="BO878" i="25"/>
  <c r="BK878" i="25"/>
  <c r="BG878" i="25"/>
  <c r="BR878" i="25"/>
  <c r="BN878" i="25"/>
  <c r="BJ878" i="25"/>
  <c r="BF878" i="25"/>
  <c r="BI882" i="25"/>
  <c r="BQ882" i="25"/>
  <c r="BT885" i="25"/>
  <c r="BO886" i="25"/>
  <c r="BK886" i="25"/>
  <c r="BG886" i="25"/>
  <c r="BR886" i="25"/>
  <c r="BN886" i="25"/>
  <c r="BJ886" i="25"/>
  <c r="BF886" i="25"/>
  <c r="BI890" i="25"/>
  <c r="BQ890" i="25"/>
  <c r="BT893" i="25"/>
  <c r="BO894" i="25"/>
  <c r="BK894" i="25"/>
  <c r="BG894" i="25"/>
  <c r="BR894" i="25"/>
  <c r="BN894" i="25"/>
  <c r="BJ894" i="25"/>
  <c r="BF894" i="25"/>
  <c r="BI898" i="25"/>
  <c r="BQ898" i="25"/>
  <c r="BT901" i="25"/>
  <c r="BO902" i="25"/>
  <c r="BK902" i="25"/>
  <c r="BG902" i="25"/>
  <c r="BR902" i="25"/>
  <c r="BN902" i="25"/>
  <c r="BJ902" i="25"/>
  <c r="BF902" i="25"/>
  <c r="BI906" i="25"/>
  <c r="BQ906" i="25"/>
  <c r="BT909" i="25"/>
  <c r="BO910" i="25"/>
  <c r="BK910" i="25"/>
  <c r="BG910" i="25"/>
  <c r="BR910" i="25"/>
  <c r="BN910" i="25"/>
  <c r="BJ910" i="25"/>
  <c r="BF910" i="25"/>
  <c r="BO916" i="25"/>
  <c r="BK916" i="25"/>
  <c r="BG916" i="25"/>
  <c r="BR916" i="25"/>
  <c r="BN916" i="25"/>
  <c r="BJ916" i="25"/>
  <c r="BF916" i="25"/>
  <c r="BQ916" i="25"/>
  <c r="BM916" i="25"/>
  <c r="BI916" i="25"/>
  <c r="BP928" i="25"/>
  <c r="BL928" i="25"/>
  <c r="BH928" i="25"/>
  <c r="BO928" i="25"/>
  <c r="BK928" i="25"/>
  <c r="BG928" i="25"/>
  <c r="BN928" i="25"/>
  <c r="BF928" i="25"/>
  <c r="BM928" i="25"/>
  <c r="BR928" i="25"/>
  <c r="BJ928" i="25"/>
  <c r="BQ928" i="25"/>
  <c r="BR933" i="25"/>
  <c r="BN933" i="25"/>
  <c r="BJ933" i="25"/>
  <c r="BF933" i="25"/>
  <c r="BQ933" i="25"/>
  <c r="BM933" i="25"/>
  <c r="BI933" i="25"/>
  <c r="BO933" i="25"/>
  <c r="BG933" i="25"/>
  <c r="BL933" i="25"/>
  <c r="BK933" i="25"/>
  <c r="BG935" i="25"/>
  <c r="BT939" i="25"/>
  <c r="BP944" i="25"/>
  <c r="BL944" i="25"/>
  <c r="BH944" i="25"/>
  <c r="BO944" i="25"/>
  <c r="BK944" i="25"/>
  <c r="BG944" i="25"/>
  <c r="BN944" i="25"/>
  <c r="BF944" i="25"/>
  <c r="BM944" i="25"/>
  <c r="BR944" i="25"/>
  <c r="BJ944" i="25"/>
  <c r="BQ944" i="25"/>
  <c r="BR949" i="25"/>
  <c r="BN949" i="25"/>
  <c r="BJ949" i="25"/>
  <c r="BF949" i="25"/>
  <c r="BQ949" i="25"/>
  <c r="BM949" i="25"/>
  <c r="BI949" i="25"/>
  <c r="BO949" i="25"/>
  <c r="BG949" i="25"/>
  <c r="BL949" i="25"/>
  <c r="BK949" i="25"/>
  <c r="BO994" i="25"/>
  <c r="BK994" i="25"/>
  <c r="BG994" i="25"/>
  <c r="BR994" i="25"/>
  <c r="BN994" i="25"/>
  <c r="BJ994" i="25"/>
  <c r="BF994" i="25"/>
  <c r="BL994" i="25"/>
  <c r="BQ994" i="25"/>
  <c r="BI994" i="25"/>
  <c r="BP994" i="25"/>
  <c r="BM994" i="25"/>
  <c r="BH994" i="25"/>
  <c r="BT849" i="25"/>
  <c r="BT855" i="25"/>
  <c r="BO856" i="25"/>
  <c r="BK856" i="25"/>
  <c r="BG856" i="25"/>
  <c r="BR856" i="25"/>
  <c r="BN856" i="25"/>
  <c r="BJ856" i="25"/>
  <c r="BF856" i="25"/>
  <c r="BT863" i="25"/>
  <c r="BO864" i="25"/>
  <c r="BK864" i="25"/>
  <c r="BG864" i="25"/>
  <c r="BR864" i="25"/>
  <c r="BN864" i="25"/>
  <c r="BJ864" i="25"/>
  <c r="BF864" i="25"/>
  <c r="BT871" i="25"/>
  <c r="BO872" i="25"/>
  <c r="BK872" i="25"/>
  <c r="BG872" i="25"/>
  <c r="BR872" i="25"/>
  <c r="BN872" i="25"/>
  <c r="BJ872" i="25"/>
  <c r="BF872" i="25"/>
  <c r="BT879" i="25"/>
  <c r="BO880" i="25"/>
  <c r="BK880" i="25"/>
  <c r="BG880" i="25"/>
  <c r="BR880" i="25"/>
  <c r="BN880" i="25"/>
  <c r="BJ880" i="25"/>
  <c r="BF880" i="25"/>
  <c r="BT887" i="25"/>
  <c r="BO888" i="25"/>
  <c r="BK888" i="25"/>
  <c r="BG888" i="25"/>
  <c r="BR888" i="25"/>
  <c r="BN888" i="25"/>
  <c r="BJ888" i="25"/>
  <c r="BF888" i="25"/>
  <c r="BT895" i="25"/>
  <c r="BO896" i="25"/>
  <c r="BK896" i="25"/>
  <c r="BG896" i="25"/>
  <c r="BR896" i="25"/>
  <c r="BN896" i="25"/>
  <c r="BJ896" i="25"/>
  <c r="BF896" i="25"/>
  <c r="BT903" i="25"/>
  <c r="BO904" i="25"/>
  <c r="BK904" i="25"/>
  <c r="BG904" i="25"/>
  <c r="BR904" i="25"/>
  <c r="BN904" i="25"/>
  <c r="BJ904" i="25"/>
  <c r="BF904" i="25"/>
  <c r="BT911" i="25"/>
  <c r="BO912" i="25"/>
  <c r="BK912" i="25"/>
  <c r="BG912" i="25"/>
  <c r="BR912" i="25"/>
  <c r="BN912" i="25"/>
  <c r="BJ912" i="25"/>
  <c r="BF912" i="25"/>
  <c r="BQ917" i="25"/>
  <c r="BM917" i="25"/>
  <c r="BI917" i="25"/>
  <c r="BP917" i="25"/>
  <c r="BL917" i="25"/>
  <c r="BH917" i="25"/>
  <c r="BO917" i="25"/>
  <c r="BK917" i="25"/>
  <c r="BG917" i="25"/>
  <c r="BN917" i="25"/>
  <c r="BR925" i="25"/>
  <c r="BN925" i="25"/>
  <c r="BJ925" i="25"/>
  <c r="BF925" i="25"/>
  <c r="BQ925" i="25"/>
  <c r="BM925" i="25"/>
  <c r="BI925" i="25"/>
  <c r="BO925" i="25"/>
  <c r="BG925" i="25"/>
  <c r="BL925" i="25"/>
  <c r="BK925" i="25"/>
  <c r="BR931" i="25"/>
  <c r="BN931" i="25"/>
  <c r="BJ931" i="25"/>
  <c r="BF931" i="25"/>
  <c r="BQ931" i="25"/>
  <c r="BM931" i="25"/>
  <c r="BI931" i="25"/>
  <c r="BP931" i="25"/>
  <c r="BH931" i="25"/>
  <c r="BO931" i="25"/>
  <c r="BG931" i="25"/>
  <c r="BL931" i="25"/>
  <c r="BR937" i="25"/>
  <c r="BN937" i="25"/>
  <c r="BJ937" i="25"/>
  <c r="BF937" i="25"/>
  <c r="BQ937" i="25"/>
  <c r="BM937" i="25"/>
  <c r="BI937" i="25"/>
  <c r="BK937" i="25"/>
  <c r="BP937" i="25"/>
  <c r="BH937" i="25"/>
  <c r="BO937" i="25"/>
  <c r="BG937" i="25"/>
  <c r="BR947" i="25"/>
  <c r="BN947" i="25"/>
  <c r="BJ947" i="25"/>
  <c r="BF947" i="25"/>
  <c r="BQ947" i="25"/>
  <c r="BM947" i="25"/>
  <c r="BI947" i="25"/>
  <c r="BP947" i="25"/>
  <c r="BH947" i="25"/>
  <c r="BO947" i="25"/>
  <c r="BG947" i="25"/>
  <c r="BL947" i="25"/>
  <c r="BR957" i="25"/>
  <c r="BN957" i="25"/>
  <c r="BJ957" i="25"/>
  <c r="BF957" i="25"/>
  <c r="BQ957" i="25"/>
  <c r="BM957" i="25"/>
  <c r="BI957" i="25"/>
  <c r="BK957" i="25"/>
  <c r="BP957" i="25"/>
  <c r="BH957" i="25"/>
  <c r="BO957" i="25"/>
  <c r="BG957" i="25"/>
  <c r="BL957" i="25"/>
  <c r="BR959" i="25"/>
  <c r="BN959" i="25"/>
  <c r="BJ959" i="25"/>
  <c r="BF959" i="25"/>
  <c r="BQ959" i="25"/>
  <c r="BM959" i="25"/>
  <c r="BI959" i="25"/>
  <c r="BP959" i="25"/>
  <c r="BH959" i="25"/>
  <c r="BO959" i="25"/>
  <c r="BG959" i="25"/>
  <c r="BL959" i="25"/>
  <c r="BK959" i="25"/>
  <c r="BR966" i="25"/>
  <c r="BN966" i="25"/>
  <c r="BJ966" i="25"/>
  <c r="BF966" i="25"/>
  <c r="BP966" i="25"/>
  <c r="BK966" i="25"/>
  <c r="BO966" i="25"/>
  <c r="BI966" i="25"/>
  <c r="BH966" i="25"/>
  <c r="BQ966" i="25"/>
  <c r="BG966" i="25"/>
  <c r="BM966" i="25"/>
  <c r="BL966" i="25"/>
  <c r="BT865" i="25"/>
  <c r="BO866" i="25"/>
  <c r="BK866" i="25"/>
  <c r="BG866" i="25"/>
  <c r="BR866" i="25"/>
  <c r="BN866" i="25"/>
  <c r="BJ866" i="25"/>
  <c r="BF866" i="25"/>
  <c r="BT873" i="25"/>
  <c r="BO874" i="25"/>
  <c r="BK874" i="25"/>
  <c r="BG874" i="25"/>
  <c r="BR874" i="25"/>
  <c r="BN874" i="25"/>
  <c r="BJ874" i="25"/>
  <c r="BF874" i="25"/>
  <c r="BT881" i="25"/>
  <c r="BO882" i="25"/>
  <c r="BK882" i="25"/>
  <c r="BG882" i="25"/>
  <c r="BR882" i="25"/>
  <c r="BN882" i="25"/>
  <c r="BJ882" i="25"/>
  <c r="BF882" i="25"/>
  <c r="BT889" i="25"/>
  <c r="BO890" i="25"/>
  <c r="BK890" i="25"/>
  <c r="BG890" i="25"/>
  <c r="BR890" i="25"/>
  <c r="BN890" i="25"/>
  <c r="BJ890" i="25"/>
  <c r="BF890" i="25"/>
  <c r="BT897" i="25"/>
  <c r="BO898" i="25"/>
  <c r="BK898" i="25"/>
  <c r="BG898" i="25"/>
  <c r="BR898" i="25"/>
  <c r="BN898" i="25"/>
  <c r="BJ898" i="25"/>
  <c r="BF898" i="25"/>
  <c r="BT905" i="25"/>
  <c r="BO906" i="25"/>
  <c r="BK906" i="25"/>
  <c r="BG906" i="25"/>
  <c r="BR906" i="25"/>
  <c r="BN906" i="25"/>
  <c r="BJ906" i="25"/>
  <c r="BF906" i="25"/>
  <c r="BT913" i="25"/>
  <c r="BO914" i="25"/>
  <c r="BK914" i="25"/>
  <c r="BG914" i="25"/>
  <c r="BR914" i="25"/>
  <c r="BN914" i="25"/>
  <c r="BJ914" i="25"/>
  <c r="BF914" i="25"/>
  <c r="BQ914" i="25"/>
  <c r="BM914" i="25"/>
  <c r="BI914" i="25"/>
  <c r="BO918" i="25"/>
  <c r="BK918" i="25"/>
  <c r="BG918" i="25"/>
  <c r="BR918" i="25"/>
  <c r="BN918" i="25"/>
  <c r="BJ918" i="25"/>
  <c r="BF918" i="25"/>
  <c r="BQ918" i="25"/>
  <c r="BM918" i="25"/>
  <c r="BI918" i="25"/>
  <c r="BR923" i="25"/>
  <c r="BN923" i="25"/>
  <c r="BJ923" i="25"/>
  <c r="BF923" i="25"/>
  <c r="BQ923" i="25"/>
  <c r="BM923" i="25"/>
  <c r="BI923" i="25"/>
  <c r="BP923" i="25"/>
  <c r="BH923" i="25"/>
  <c r="BO923" i="25"/>
  <c r="BG923" i="25"/>
  <c r="BL923" i="25"/>
  <c r="BR929" i="25"/>
  <c r="BN929" i="25"/>
  <c r="BJ929" i="25"/>
  <c r="BF929" i="25"/>
  <c r="BQ929" i="25"/>
  <c r="BM929" i="25"/>
  <c r="BI929" i="25"/>
  <c r="BK929" i="25"/>
  <c r="BP929" i="25"/>
  <c r="BH929" i="25"/>
  <c r="BO929" i="25"/>
  <c r="BG929" i="25"/>
  <c r="BR935" i="25"/>
  <c r="BN935" i="25"/>
  <c r="BJ935" i="25"/>
  <c r="BF935" i="25"/>
  <c r="BQ935" i="25"/>
  <c r="BM935" i="25"/>
  <c r="BI935" i="25"/>
  <c r="BL935" i="25"/>
  <c r="BK935" i="25"/>
  <c r="BP935" i="25"/>
  <c r="BH935" i="25"/>
  <c r="BR945" i="25"/>
  <c r="BN945" i="25"/>
  <c r="BJ945" i="25"/>
  <c r="BF945" i="25"/>
  <c r="BQ945" i="25"/>
  <c r="BM945" i="25"/>
  <c r="BI945" i="25"/>
  <c r="BK945" i="25"/>
  <c r="BP945" i="25"/>
  <c r="BH945" i="25"/>
  <c r="BO945" i="25"/>
  <c r="BG945" i="25"/>
  <c r="BH949" i="25"/>
  <c r="BP922" i="25"/>
  <c r="BL922" i="25"/>
  <c r="BH922" i="25"/>
  <c r="BO922" i="25"/>
  <c r="BK922" i="25"/>
  <c r="BG922" i="25"/>
  <c r="BI922" i="25"/>
  <c r="BQ922" i="25"/>
  <c r="BP930" i="25"/>
  <c r="BL930" i="25"/>
  <c r="BH930" i="25"/>
  <c r="BO930" i="25"/>
  <c r="BK930" i="25"/>
  <c r="BG930" i="25"/>
  <c r="BI930" i="25"/>
  <c r="BQ930" i="25"/>
  <c r="BP938" i="25"/>
  <c r="BL938" i="25"/>
  <c r="BH938" i="25"/>
  <c r="BO938" i="25"/>
  <c r="BK938" i="25"/>
  <c r="BG938" i="25"/>
  <c r="BI938" i="25"/>
  <c r="BQ938" i="25"/>
  <c r="BP946" i="25"/>
  <c r="BL946" i="25"/>
  <c r="BH946" i="25"/>
  <c r="BO946" i="25"/>
  <c r="BK946" i="25"/>
  <c r="BG946" i="25"/>
  <c r="BI946" i="25"/>
  <c r="BQ946" i="25"/>
  <c r="BO951" i="25"/>
  <c r="BK951" i="25"/>
  <c r="BG951" i="25"/>
  <c r="BR951" i="25"/>
  <c r="BN951" i="25"/>
  <c r="BJ951" i="25"/>
  <c r="BF951" i="25"/>
  <c r="BQ951" i="25"/>
  <c r="BM951" i="25"/>
  <c r="BI951" i="25"/>
  <c r="BR974" i="25"/>
  <c r="BN974" i="25"/>
  <c r="BJ974" i="25"/>
  <c r="BF974" i="25"/>
  <c r="BQ974" i="25"/>
  <c r="BM974" i="25"/>
  <c r="BI974" i="25"/>
  <c r="BO974" i="25"/>
  <c r="BG974" i="25"/>
  <c r="BL974" i="25"/>
  <c r="BK974" i="25"/>
  <c r="BP974" i="25"/>
  <c r="BH974" i="25"/>
  <c r="BR978" i="25"/>
  <c r="BN978" i="25"/>
  <c r="BJ978" i="25"/>
  <c r="BF978" i="25"/>
  <c r="BQ978" i="25"/>
  <c r="BM978" i="25"/>
  <c r="BI978" i="25"/>
  <c r="BK978" i="25"/>
  <c r="BP978" i="25"/>
  <c r="BH978" i="25"/>
  <c r="BO978" i="25"/>
  <c r="BG978" i="25"/>
  <c r="BL978" i="25"/>
  <c r="BR980" i="25"/>
  <c r="BN980" i="25"/>
  <c r="BJ980" i="25"/>
  <c r="BF980" i="25"/>
  <c r="BQ980" i="25"/>
  <c r="BM980" i="25"/>
  <c r="BI980" i="25"/>
  <c r="BP980" i="25"/>
  <c r="BH980" i="25"/>
  <c r="BO980" i="25"/>
  <c r="BG980" i="25"/>
  <c r="BL980" i="25"/>
  <c r="BK980" i="25"/>
  <c r="BJ922" i="25"/>
  <c r="BR922" i="25"/>
  <c r="BP924" i="25"/>
  <c r="BL924" i="25"/>
  <c r="BH924" i="25"/>
  <c r="BO924" i="25"/>
  <c r="BK924" i="25"/>
  <c r="BG924" i="25"/>
  <c r="BI924" i="25"/>
  <c r="BQ924" i="25"/>
  <c r="BJ930" i="25"/>
  <c r="BR930" i="25"/>
  <c r="BP932" i="25"/>
  <c r="BL932" i="25"/>
  <c r="BH932" i="25"/>
  <c r="BO932" i="25"/>
  <c r="BK932" i="25"/>
  <c r="BG932" i="25"/>
  <c r="BI932" i="25"/>
  <c r="BQ932" i="25"/>
  <c r="BJ938" i="25"/>
  <c r="BR938" i="25"/>
  <c r="BP940" i="25"/>
  <c r="BL940" i="25"/>
  <c r="BH940" i="25"/>
  <c r="BO940" i="25"/>
  <c r="BK940" i="25"/>
  <c r="BG940" i="25"/>
  <c r="BI940" i="25"/>
  <c r="BQ940" i="25"/>
  <c r="BF942" i="25"/>
  <c r="BJ946" i="25"/>
  <c r="BR946" i="25"/>
  <c r="BP948" i="25"/>
  <c r="BL948" i="25"/>
  <c r="BH948" i="25"/>
  <c r="BO948" i="25"/>
  <c r="BK948" i="25"/>
  <c r="BG948" i="25"/>
  <c r="BI948" i="25"/>
  <c r="BQ948" i="25"/>
  <c r="BL951" i="25"/>
  <c r="BQ952" i="25"/>
  <c r="BM952" i="25"/>
  <c r="BI952" i="25"/>
  <c r="BP952" i="25"/>
  <c r="BL952" i="25"/>
  <c r="BH952" i="25"/>
  <c r="BO952" i="25"/>
  <c r="BK952" i="25"/>
  <c r="BG952" i="25"/>
  <c r="BJ952" i="25"/>
  <c r="BR953" i="25"/>
  <c r="BN953" i="25"/>
  <c r="BP953" i="25"/>
  <c r="BK953" i="25"/>
  <c r="BG953" i="25"/>
  <c r="BO953" i="25"/>
  <c r="BJ953" i="25"/>
  <c r="BF953" i="25"/>
  <c r="BM953" i="25"/>
  <c r="BI953" i="25"/>
  <c r="BQ953" i="25"/>
  <c r="BP956" i="25"/>
  <c r="BL956" i="25"/>
  <c r="BH956" i="25"/>
  <c r="BO956" i="25"/>
  <c r="BK956" i="25"/>
  <c r="BG956" i="25"/>
  <c r="BN956" i="25"/>
  <c r="BF956" i="25"/>
  <c r="BM956" i="25"/>
  <c r="BR956" i="25"/>
  <c r="BJ956" i="25"/>
  <c r="BQ956" i="25"/>
  <c r="BR962" i="25"/>
  <c r="BN962" i="25"/>
  <c r="BJ962" i="25"/>
  <c r="BF962" i="25"/>
  <c r="BP962" i="25"/>
  <c r="BK962" i="25"/>
  <c r="BO962" i="25"/>
  <c r="BI962" i="25"/>
  <c r="BH962" i="25"/>
  <c r="BQ962" i="25"/>
  <c r="BG962" i="25"/>
  <c r="BM962" i="25"/>
  <c r="BP920" i="25"/>
  <c r="BL920" i="25"/>
  <c r="BH920" i="25"/>
  <c r="BO920" i="25"/>
  <c r="BK920" i="25"/>
  <c r="BG920" i="25"/>
  <c r="BN920" i="25"/>
  <c r="BM922" i="25"/>
  <c r="BJ924" i="25"/>
  <c r="BR924" i="25"/>
  <c r="BP926" i="25"/>
  <c r="BL926" i="25"/>
  <c r="BH926" i="25"/>
  <c r="BO926" i="25"/>
  <c r="BK926" i="25"/>
  <c r="BG926" i="25"/>
  <c r="BI926" i="25"/>
  <c r="BQ926" i="25"/>
  <c r="BM930" i="25"/>
  <c r="BJ932" i="25"/>
  <c r="BR932" i="25"/>
  <c r="BP934" i="25"/>
  <c r="BL934" i="25"/>
  <c r="BH934" i="25"/>
  <c r="BO934" i="25"/>
  <c r="BK934" i="25"/>
  <c r="BG934" i="25"/>
  <c r="BI934" i="25"/>
  <c r="BQ934" i="25"/>
  <c r="BM938" i="25"/>
  <c r="BJ940" i="25"/>
  <c r="BR940" i="25"/>
  <c r="BP942" i="25"/>
  <c r="BL942" i="25"/>
  <c r="BH942" i="25"/>
  <c r="BO942" i="25"/>
  <c r="BK942" i="25"/>
  <c r="BG942" i="25"/>
  <c r="BI942" i="25"/>
  <c r="BQ942" i="25"/>
  <c r="BM946" i="25"/>
  <c r="BJ948" i="25"/>
  <c r="BR948" i="25"/>
  <c r="BQ950" i="25"/>
  <c r="BM950" i="25"/>
  <c r="BI950" i="25"/>
  <c r="BP950" i="25"/>
  <c r="BL950" i="25"/>
  <c r="BH950" i="25"/>
  <c r="BO950" i="25"/>
  <c r="BK950" i="25"/>
  <c r="BG950" i="25"/>
  <c r="BJ950" i="25"/>
  <c r="BP951" i="25"/>
  <c r="BN952" i="25"/>
  <c r="BR964" i="25"/>
  <c r="BN964" i="25"/>
  <c r="BJ964" i="25"/>
  <c r="BF964" i="25"/>
  <c r="BP964" i="25"/>
  <c r="BK964" i="25"/>
  <c r="BO964" i="25"/>
  <c r="BI964" i="25"/>
  <c r="BH964" i="25"/>
  <c r="BQ964" i="25"/>
  <c r="BG964" i="25"/>
  <c r="BM964" i="25"/>
  <c r="BH955" i="25"/>
  <c r="BP955" i="25"/>
  <c r="BP958" i="25"/>
  <c r="BL958" i="25"/>
  <c r="BH958" i="25"/>
  <c r="BO958" i="25"/>
  <c r="BK958" i="25"/>
  <c r="BG958" i="25"/>
  <c r="BI958" i="25"/>
  <c r="BQ958" i="25"/>
  <c r="BP969" i="25"/>
  <c r="BL969" i="25"/>
  <c r="BH969" i="25"/>
  <c r="BO969" i="25"/>
  <c r="BK969" i="25"/>
  <c r="BG969" i="25"/>
  <c r="BN969" i="25"/>
  <c r="BF969" i="25"/>
  <c r="BM969" i="25"/>
  <c r="BR969" i="25"/>
  <c r="BJ969" i="25"/>
  <c r="BQ969" i="25"/>
  <c r="BR982" i="25"/>
  <c r="BN982" i="25"/>
  <c r="BJ982" i="25"/>
  <c r="BF982" i="25"/>
  <c r="BQ982" i="25"/>
  <c r="BM982" i="25"/>
  <c r="BI982" i="25"/>
  <c r="BO982" i="25"/>
  <c r="BG982" i="25"/>
  <c r="BL982" i="25"/>
  <c r="BK982" i="25"/>
  <c r="BR986" i="25"/>
  <c r="BN986" i="25"/>
  <c r="BJ986" i="25"/>
  <c r="BF986" i="25"/>
  <c r="BQ986" i="25"/>
  <c r="BM986" i="25"/>
  <c r="BI986" i="25"/>
  <c r="BK986" i="25"/>
  <c r="BP986" i="25"/>
  <c r="BH986" i="25"/>
  <c r="BO986" i="25"/>
  <c r="BG986" i="25"/>
  <c r="BT988" i="25"/>
  <c r="BR990" i="25"/>
  <c r="BN990" i="25"/>
  <c r="BJ990" i="25"/>
  <c r="BF990" i="25"/>
  <c r="BQ990" i="25"/>
  <c r="BM990" i="25"/>
  <c r="BI990" i="25"/>
  <c r="BO990" i="25"/>
  <c r="BG990" i="25"/>
  <c r="BL990" i="25"/>
  <c r="BK990" i="25"/>
  <c r="BQ1001" i="25"/>
  <c r="BM1001" i="25"/>
  <c r="BI1001" i="25"/>
  <c r="BP1001" i="25"/>
  <c r="BL1001" i="25"/>
  <c r="BH1001" i="25"/>
  <c r="BO1001" i="25"/>
  <c r="BG1001" i="25"/>
  <c r="BN1001" i="25"/>
  <c r="BF1001" i="25"/>
  <c r="BK1001" i="25"/>
  <c r="BR1001" i="25"/>
  <c r="BJ1001" i="25"/>
  <c r="BJ958" i="25"/>
  <c r="BR958" i="25"/>
  <c r="BT960" i="25"/>
  <c r="BP977" i="25"/>
  <c r="BL977" i="25"/>
  <c r="BH977" i="25"/>
  <c r="BO977" i="25"/>
  <c r="BK977" i="25"/>
  <c r="BG977" i="25"/>
  <c r="BN977" i="25"/>
  <c r="BF977" i="25"/>
  <c r="BM977" i="25"/>
  <c r="BR977" i="25"/>
  <c r="BJ977" i="25"/>
  <c r="BQ977" i="25"/>
  <c r="BT954" i="25"/>
  <c r="BR955" i="25"/>
  <c r="BN955" i="25"/>
  <c r="BJ955" i="25"/>
  <c r="BF955" i="25"/>
  <c r="BQ955" i="25"/>
  <c r="BM955" i="25"/>
  <c r="BI955" i="25"/>
  <c r="BR970" i="25"/>
  <c r="BN970" i="25"/>
  <c r="BJ970" i="25"/>
  <c r="BF970" i="25"/>
  <c r="BQ970" i="25"/>
  <c r="BM970" i="25"/>
  <c r="BI970" i="25"/>
  <c r="BK970" i="25"/>
  <c r="BP970" i="25"/>
  <c r="BH970" i="25"/>
  <c r="BO970" i="25"/>
  <c r="BG970" i="25"/>
  <c r="BR972" i="25"/>
  <c r="BN972" i="25"/>
  <c r="BJ972" i="25"/>
  <c r="BF972" i="25"/>
  <c r="BQ972" i="25"/>
  <c r="BM972" i="25"/>
  <c r="BI972" i="25"/>
  <c r="BP972" i="25"/>
  <c r="BH972" i="25"/>
  <c r="BO972" i="25"/>
  <c r="BG972" i="25"/>
  <c r="BL972" i="25"/>
  <c r="BP985" i="25"/>
  <c r="BL985" i="25"/>
  <c r="BH985" i="25"/>
  <c r="BO985" i="25"/>
  <c r="BK985" i="25"/>
  <c r="BG985" i="25"/>
  <c r="BN985" i="25"/>
  <c r="BF985" i="25"/>
  <c r="BM985" i="25"/>
  <c r="BR985" i="25"/>
  <c r="BJ985" i="25"/>
  <c r="BQ985" i="25"/>
  <c r="BH968" i="25"/>
  <c r="BP968" i="25"/>
  <c r="BP971" i="25"/>
  <c r="BL971" i="25"/>
  <c r="BH971" i="25"/>
  <c r="BO971" i="25"/>
  <c r="BK971" i="25"/>
  <c r="BG971" i="25"/>
  <c r="BI971" i="25"/>
  <c r="BQ971" i="25"/>
  <c r="BM975" i="25"/>
  <c r="BH976" i="25"/>
  <c r="BP976" i="25"/>
  <c r="BP979" i="25"/>
  <c r="BL979" i="25"/>
  <c r="BH979" i="25"/>
  <c r="BO979" i="25"/>
  <c r="BK979" i="25"/>
  <c r="BG979" i="25"/>
  <c r="BI979" i="25"/>
  <c r="BQ979" i="25"/>
  <c r="BM983" i="25"/>
  <c r="BH984" i="25"/>
  <c r="BP984" i="25"/>
  <c r="BP987" i="25"/>
  <c r="BL987" i="25"/>
  <c r="BH987" i="25"/>
  <c r="BO987" i="25"/>
  <c r="BK987" i="25"/>
  <c r="BG987" i="25"/>
  <c r="BI987" i="25"/>
  <c r="BQ987" i="25"/>
  <c r="BM991" i="25"/>
  <c r="BQ995" i="25"/>
  <c r="BM995" i="25"/>
  <c r="BI995" i="25"/>
  <c r="BP995" i="25"/>
  <c r="BL995" i="25"/>
  <c r="BH995" i="25"/>
  <c r="BN995" i="25"/>
  <c r="BF995" i="25"/>
  <c r="BK995" i="25"/>
  <c r="BO995" i="25"/>
  <c r="BT961" i="25"/>
  <c r="BT963" i="25"/>
  <c r="BT965" i="25"/>
  <c r="BP967" i="25"/>
  <c r="BL967" i="25"/>
  <c r="BH967" i="25"/>
  <c r="BO967" i="25"/>
  <c r="BK967" i="25"/>
  <c r="BG967" i="25"/>
  <c r="BN967" i="25"/>
  <c r="BJ971" i="25"/>
  <c r="BR971" i="25"/>
  <c r="BP973" i="25"/>
  <c r="BL973" i="25"/>
  <c r="BH973" i="25"/>
  <c r="BO973" i="25"/>
  <c r="BK973" i="25"/>
  <c r="BG973" i="25"/>
  <c r="BI973" i="25"/>
  <c r="BQ973" i="25"/>
  <c r="BF975" i="25"/>
  <c r="BJ979" i="25"/>
  <c r="BR979" i="25"/>
  <c r="BP981" i="25"/>
  <c r="BL981" i="25"/>
  <c r="BH981" i="25"/>
  <c r="BO981" i="25"/>
  <c r="BK981" i="25"/>
  <c r="BG981" i="25"/>
  <c r="BI981" i="25"/>
  <c r="BQ981" i="25"/>
  <c r="BF983" i="25"/>
  <c r="BJ987" i="25"/>
  <c r="BR987" i="25"/>
  <c r="BP989" i="25"/>
  <c r="BL989" i="25"/>
  <c r="BH989" i="25"/>
  <c r="BO989" i="25"/>
  <c r="BK989" i="25"/>
  <c r="BG989" i="25"/>
  <c r="BI989" i="25"/>
  <c r="BQ989" i="25"/>
  <c r="BF991" i="25"/>
  <c r="BO992" i="25"/>
  <c r="BK992" i="25"/>
  <c r="BP992" i="25"/>
  <c r="BJ992" i="25"/>
  <c r="BF992" i="25"/>
  <c r="BN992" i="25"/>
  <c r="BI992" i="25"/>
  <c r="BL992" i="25"/>
  <c r="BR995" i="25"/>
  <c r="BO996" i="25"/>
  <c r="BK996" i="25"/>
  <c r="BG996" i="25"/>
  <c r="BR996" i="25"/>
  <c r="BN996" i="25"/>
  <c r="BJ996" i="25"/>
  <c r="BF996" i="25"/>
  <c r="BQ996" i="25"/>
  <c r="BI996" i="25"/>
  <c r="BP996" i="25"/>
  <c r="BH996" i="25"/>
  <c r="BO1002" i="25"/>
  <c r="BK1002" i="25"/>
  <c r="BG1002" i="25"/>
  <c r="BR1002" i="25"/>
  <c r="BN1002" i="25"/>
  <c r="BJ1002" i="25"/>
  <c r="BF1002" i="25"/>
  <c r="BL1002" i="25"/>
  <c r="BQ1002" i="25"/>
  <c r="BI1002" i="25"/>
  <c r="BP1002" i="25"/>
  <c r="BH1002" i="25"/>
  <c r="BR968" i="25"/>
  <c r="BN968" i="25"/>
  <c r="BJ968" i="25"/>
  <c r="BF968" i="25"/>
  <c r="BQ968" i="25"/>
  <c r="BM968" i="25"/>
  <c r="BI968" i="25"/>
  <c r="BP975" i="25"/>
  <c r="BL975" i="25"/>
  <c r="BH975" i="25"/>
  <c r="BO975" i="25"/>
  <c r="BK975" i="25"/>
  <c r="BG975" i="25"/>
  <c r="BI975" i="25"/>
  <c r="BQ975" i="25"/>
  <c r="BR976" i="25"/>
  <c r="BN976" i="25"/>
  <c r="BJ976" i="25"/>
  <c r="BF976" i="25"/>
  <c r="BQ976" i="25"/>
  <c r="BM976" i="25"/>
  <c r="BI976" i="25"/>
  <c r="BP983" i="25"/>
  <c r="BL983" i="25"/>
  <c r="BH983" i="25"/>
  <c r="BO983" i="25"/>
  <c r="BK983" i="25"/>
  <c r="BG983" i="25"/>
  <c r="BI983" i="25"/>
  <c r="BQ983" i="25"/>
  <c r="BR984" i="25"/>
  <c r="BN984" i="25"/>
  <c r="BJ984" i="25"/>
  <c r="BF984" i="25"/>
  <c r="BQ984" i="25"/>
  <c r="BM984" i="25"/>
  <c r="BI984" i="25"/>
  <c r="BP991" i="25"/>
  <c r="BL991" i="25"/>
  <c r="BH991" i="25"/>
  <c r="BO991" i="25"/>
  <c r="BK991" i="25"/>
  <c r="BG991" i="25"/>
  <c r="BI991" i="25"/>
  <c r="BQ991" i="25"/>
  <c r="BT993" i="25"/>
  <c r="BQ1003" i="25"/>
  <c r="BM1003" i="25"/>
  <c r="BI1003" i="25"/>
  <c r="BP1003" i="25"/>
  <c r="BL1003" i="25"/>
  <c r="BH1003" i="25"/>
  <c r="BJ1003" i="25"/>
  <c r="BR1003" i="25"/>
  <c r="BO1004" i="25"/>
  <c r="BK1004" i="25"/>
  <c r="BG1004" i="25"/>
  <c r="BR1004" i="25"/>
  <c r="BN1004" i="25"/>
  <c r="BJ1004" i="25"/>
  <c r="BF1004" i="25"/>
  <c r="BQ997" i="25"/>
  <c r="BM997" i="25"/>
  <c r="BI997" i="25"/>
  <c r="BP997" i="25"/>
  <c r="BL997" i="25"/>
  <c r="BH997" i="25"/>
  <c r="BJ997" i="25"/>
  <c r="BR997" i="25"/>
  <c r="BO998" i="25"/>
  <c r="BK998" i="25"/>
  <c r="BG998" i="25"/>
  <c r="BR998" i="25"/>
  <c r="BN998" i="25"/>
  <c r="BJ998" i="25"/>
  <c r="BF998" i="25"/>
  <c r="BK1003" i="25"/>
  <c r="BH1004" i="25"/>
  <c r="BP1004" i="25"/>
  <c r="BK997" i="25"/>
  <c r="BH998" i="25"/>
  <c r="BP998" i="25"/>
  <c r="BT999" i="25"/>
  <c r="BO1000" i="25"/>
  <c r="BK1000" i="25"/>
  <c r="BG1000" i="25"/>
  <c r="BR1000" i="25"/>
  <c r="BN1000" i="25"/>
  <c r="BJ1000" i="25"/>
  <c r="BF1000" i="25"/>
  <c r="BF1003" i="25"/>
  <c r="BN1003" i="25"/>
  <c r="BI1004" i="25"/>
  <c r="BQ1004" i="25"/>
  <c r="AZ1004" i="23"/>
  <c r="AZ1003" i="23"/>
  <c r="AZ1002" i="23"/>
  <c r="AZ1001" i="23"/>
  <c r="AZ1000" i="23"/>
  <c r="AZ999" i="23"/>
  <c r="AZ998" i="23"/>
  <c r="AZ997" i="23"/>
  <c r="AZ996" i="23"/>
  <c r="AZ995" i="23"/>
  <c r="AZ994" i="23"/>
  <c r="AZ993" i="23"/>
  <c r="AZ992" i="23"/>
  <c r="AZ991" i="23"/>
  <c r="AZ990" i="23"/>
  <c r="AZ989" i="23"/>
  <c r="AZ988" i="23"/>
  <c r="AZ987" i="23"/>
  <c r="AZ986" i="23"/>
  <c r="AZ985" i="23"/>
  <c r="AZ984" i="23"/>
  <c r="AZ983" i="23"/>
  <c r="AZ982" i="23"/>
  <c r="AZ981" i="23"/>
  <c r="AZ980" i="23"/>
  <c r="AZ979" i="23"/>
  <c r="AZ978" i="23"/>
  <c r="AZ977" i="23"/>
  <c r="AZ976" i="23"/>
  <c r="AZ975" i="23"/>
  <c r="AZ974" i="23"/>
  <c r="AZ973" i="23"/>
  <c r="AZ972" i="23"/>
  <c r="AZ971" i="23"/>
  <c r="AZ970" i="23"/>
  <c r="AZ969" i="23"/>
  <c r="AZ968" i="23"/>
  <c r="AZ967" i="23"/>
  <c r="AZ966" i="23"/>
  <c r="AZ965" i="23"/>
  <c r="AZ964" i="23"/>
  <c r="AZ963" i="23"/>
  <c r="AZ962" i="23"/>
  <c r="AZ961" i="23"/>
  <c r="AZ960" i="23"/>
  <c r="AZ959" i="23"/>
  <c r="AZ958" i="23"/>
  <c r="AZ957" i="23"/>
  <c r="AZ956" i="23"/>
  <c r="AZ955" i="23"/>
  <c r="AZ954" i="23"/>
  <c r="AZ953" i="23"/>
  <c r="AZ952" i="23"/>
  <c r="AZ951" i="23"/>
  <c r="AZ950" i="23"/>
  <c r="AZ949" i="23"/>
  <c r="AZ948" i="23"/>
  <c r="AZ947" i="23"/>
  <c r="AZ946" i="23"/>
  <c r="AZ945" i="23"/>
  <c r="AZ944" i="23"/>
  <c r="AZ943" i="23"/>
  <c r="AZ942" i="23"/>
  <c r="AZ941" i="23"/>
  <c r="AZ940" i="23"/>
  <c r="AZ939" i="23"/>
  <c r="AZ938" i="23"/>
  <c r="AZ937" i="23"/>
  <c r="AZ936" i="23"/>
  <c r="AZ935" i="23"/>
  <c r="AZ934" i="23"/>
  <c r="AZ933" i="23"/>
  <c r="AZ932" i="23"/>
  <c r="AZ931" i="23"/>
  <c r="AZ930" i="23"/>
  <c r="AZ929" i="23"/>
  <c r="AZ928" i="23"/>
  <c r="AZ927" i="23"/>
  <c r="AZ926" i="23"/>
  <c r="AZ925" i="23"/>
  <c r="AZ924" i="23"/>
  <c r="AZ923" i="23"/>
  <c r="AZ922" i="23"/>
  <c r="AZ921" i="23"/>
  <c r="AZ920" i="23"/>
  <c r="AZ919" i="23"/>
  <c r="AZ918" i="23"/>
  <c r="AZ917" i="23"/>
  <c r="AZ916" i="23"/>
  <c r="AZ915" i="23"/>
  <c r="AZ914" i="23"/>
  <c r="AZ913" i="23"/>
  <c r="AZ912" i="23"/>
  <c r="AZ911" i="23"/>
  <c r="AZ910" i="23"/>
  <c r="AZ909" i="23"/>
  <c r="AZ908" i="23"/>
  <c r="AZ907" i="23"/>
  <c r="AZ906" i="23"/>
  <c r="AZ905" i="23"/>
  <c r="AZ904" i="23"/>
  <c r="AZ903" i="23"/>
  <c r="AZ902" i="23"/>
  <c r="AZ901" i="23"/>
  <c r="AZ900" i="23"/>
  <c r="AZ899" i="23"/>
  <c r="AZ898" i="23"/>
  <c r="AZ897" i="23"/>
  <c r="AZ896" i="23"/>
  <c r="AZ895" i="23"/>
  <c r="AZ894" i="23"/>
  <c r="AZ893" i="23"/>
  <c r="AZ892" i="23"/>
  <c r="AZ891" i="23"/>
  <c r="AZ890" i="23"/>
  <c r="AZ889" i="23"/>
  <c r="AZ888" i="23"/>
  <c r="AZ887" i="23"/>
  <c r="AZ886" i="23"/>
  <c r="AZ885" i="23"/>
  <c r="AZ884" i="23"/>
  <c r="AZ883" i="23"/>
  <c r="AZ882" i="23"/>
  <c r="AZ881" i="23"/>
  <c r="AZ880" i="23"/>
  <c r="AZ879" i="23"/>
  <c r="AZ878" i="23"/>
  <c r="AZ877" i="23"/>
  <c r="AZ876" i="23"/>
  <c r="AZ875" i="23"/>
  <c r="AZ874" i="23"/>
  <c r="AZ873" i="23"/>
  <c r="AZ872" i="23"/>
  <c r="AZ871" i="23"/>
  <c r="AZ870" i="23"/>
  <c r="AZ869" i="23"/>
  <c r="AZ868" i="23"/>
  <c r="AZ867" i="23"/>
  <c r="AZ866" i="23"/>
  <c r="AZ865" i="23"/>
  <c r="AZ864" i="23"/>
  <c r="AZ863" i="23"/>
  <c r="AZ862" i="23"/>
  <c r="AZ861" i="23"/>
  <c r="AZ860" i="23"/>
  <c r="AZ859" i="23"/>
  <c r="AZ858" i="23"/>
  <c r="AZ857" i="23"/>
  <c r="AZ856" i="23"/>
  <c r="AZ855" i="23"/>
  <c r="AZ854" i="23"/>
  <c r="AZ853" i="23"/>
  <c r="AZ852" i="23"/>
  <c r="AZ851" i="23"/>
  <c r="AZ850" i="23"/>
  <c r="AZ849" i="23"/>
  <c r="AZ848" i="23"/>
  <c r="AZ847" i="23"/>
  <c r="AZ846" i="23"/>
  <c r="AZ845" i="23"/>
  <c r="AZ844" i="23"/>
  <c r="AZ843" i="23"/>
  <c r="AZ842" i="23"/>
  <c r="AZ841" i="23"/>
  <c r="AZ840" i="23"/>
  <c r="AZ839" i="23"/>
  <c r="AZ838" i="23"/>
  <c r="AZ837" i="23"/>
  <c r="AZ836" i="23"/>
  <c r="AZ835" i="23"/>
  <c r="AZ834" i="23"/>
  <c r="AZ833" i="23"/>
  <c r="AZ832" i="23"/>
  <c r="AZ831" i="23"/>
  <c r="AZ830" i="23"/>
  <c r="AZ829" i="23"/>
  <c r="AZ828" i="23"/>
  <c r="AZ827" i="23"/>
  <c r="AZ826" i="23"/>
  <c r="AZ825" i="23"/>
  <c r="AZ824" i="23"/>
  <c r="AZ823" i="23"/>
  <c r="AZ822" i="23"/>
  <c r="AZ821" i="23"/>
  <c r="AZ820" i="23"/>
  <c r="AZ819" i="23"/>
  <c r="AZ818" i="23"/>
  <c r="AZ817" i="23"/>
  <c r="AZ816" i="23"/>
  <c r="AZ815" i="23"/>
  <c r="AZ814" i="23"/>
  <c r="AZ813" i="23"/>
  <c r="AZ812" i="23"/>
  <c r="AZ811" i="23"/>
  <c r="AZ810" i="23"/>
  <c r="AZ809" i="23"/>
  <c r="AZ808" i="23"/>
  <c r="AZ807" i="23"/>
  <c r="AZ806" i="23"/>
  <c r="AZ805" i="23"/>
  <c r="AZ804" i="23"/>
  <c r="AZ803" i="23"/>
  <c r="AZ802" i="23"/>
  <c r="AZ801" i="23"/>
  <c r="AZ800" i="23"/>
  <c r="AZ799" i="23"/>
  <c r="AZ798" i="23"/>
  <c r="AZ797" i="23"/>
  <c r="AZ796" i="23"/>
  <c r="AZ795" i="23"/>
  <c r="AZ794" i="23"/>
  <c r="AZ793" i="23"/>
  <c r="AZ792" i="23"/>
  <c r="AZ791" i="23"/>
  <c r="AZ790" i="23"/>
  <c r="AZ789" i="23"/>
  <c r="AZ788" i="23"/>
  <c r="AZ787" i="23"/>
  <c r="AZ786" i="23"/>
  <c r="AZ785" i="23"/>
  <c r="AZ784" i="23"/>
  <c r="AZ783" i="23"/>
  <c r="AZ782" i="23"/>
  <c r="AZ781" i="23"/>
  <c r="AZ780" i="23"/>
  <c r="AZ779" i="23"/>
  <c r="AZ778" i="23"/>
  <c r="AZ777" i="23"/>
  <c r="AZ776" i="23"/>
  <c r="AZ775" i="23"/>
  <c r="AZ774" i="23"/>
  <c r="AZ773" i="23"/>
  <c r="AZ772" i="23"/>
  <c r="AZ771" i="23"/>
  <c r="AZ770" i="23"/>
  <c r="AZ769" i="23"/>
  <c r="AZ768" i="23"/>
  <c r="AZ767" i="23"/>
  <c r="AZ766" i="23"/>
  <c r="AZ765" i="23"/>
  <c r="AZ764" i="23"/>
  <c r="AZ763" i="23"/>
  <c r="AZ762" i="23"/>
  <c r="AZ761" i="23"/>
  <c r="AZ760" i="23"/>
  <c r="AZ759" i="23"/>
  <c r="AZ758" i="23"/>
  <c r="AZ757" i="23"/>
  <c r="AZ756" i="23"/>
  <c r="AZ755" i="23"/>
  <c r="AZ754" i="23"/>
  <c r="AZ753" i="23"/>
  <c r="AZ752" i="23"/>
  <c r="AZ751" i="23"/>
  <c r="AZ750" i="23"/>
  <c r="AZ749" i="23"/>
  <c r="AZ748" i="23"/>
  <c r="AZ747" i="23"/>
  <c r="AZ746" i="23"/>
  <c r="AZ745" i="23"/>
  <c r="AZ744" i="23"/>
  <c r="AZ743" i="23"/>
  <c r="AZ742" i="23"/>
  <c r="AZ741" i="23"/>
  <c r="AZ740" i="23"/>
  <c r="AZ739" i="23"/>
  <c r="AZ738" i="23"/>
  <c r="AZ737" i="23"/>
  <c r="AZ736" i="23"/>
  <c r="AZ735" i="23"/>
  <c r="AZ734" i="23"/>
  <c r="AZ733" i="23"/>
  <c r="AZ732" i="23"/>
  <c r="AZ731" i="23"/>
  <c r="AZ730" i="23"/>
  <c r="AZ729" i="23"/>
  <c r="AZ728" i="23"/>
  <c r="AZ727" i="23"/>
  <c r="AZ726" i="23"/>
  <c r="AZ725" i="23"/>
  <c r="AZ724" i="23"/>
  <c r="AZ723" i="23"/>
  <c r="AZ722" i="23"/>
  <c r="AZ721" i="23"/>
  <c r="AZ720" i="23"/>
  <c r="AZ719" i="23"/>
  <c r="AZ718" i="23"/>
  <c r="AZ717" i="23"/>
  <c r="AZ716" i="23"/>
  <c r="AZ715" i="23"/>
  <c r="AZ714" i="23"/>
  <c r="AZ713" i="23"/>
  <c r="AZ712" i="23"/>
  <c r="AZ711" i="23"/>
  <c r="AZ710" i="23"/>
  <c r="AZ709" i="23"/>
  <c r="AZ708" i="23"/>
  <c r="AZ707" i="23"/>
  <c r="AZ706" i="23"/>
  <c r="AZ705" i="23"/>
  <c r="AZ704" i="23"/>
  <c r="AZ703" i="23"/>
  <c r="AZ702" i="23"/>
  <c r="AZ701" i="23"/>
  <c r="AZ700" i="23"/>
  <c r="AZ699" i="23"/>
  <c r="AZ698" i="23"/>
  <c r="AZ697" i="23"/>
  <c r="AZ696" i="23"/>
  <c r="AZ695" i="23"/>
  <c r="AZ694" i="23"/>
  <c r="AZ693" i="23"/>
  <c r="AZ692" i="23"/>
  <c r="AZ691" i="23"/>
  <c r="AZ690" i="23"/>
  <c r="AZ689" i="23"/>
  <c r="AZ688" i="23"/>
  <c r="AZ687" i="23"/>
  <c r="AZ686" i="23"/>
  <c r="AZ685" i="23"/>
  <c r="AZ684" i="23"/>
  <c r="AZ683" i="23"/>
  <c r="AZ682" i="23"/>
  <c r="AZ681" i="23"/>
  <c r="AZ680" i="23"/>
  <c r="AZ679" i="23"/>
  <c r="AZ678" i="23"/>
  <c r="AZ677" i="23"/>
  <c r="AZ676" i="23"/>
  <c r="AZ675" i="23"/>
  <c r="AZ674" i="23"/>
  <c r="AZ673" i="23"/>
  <c r="AZ672" i="23"/>
  <c r="AZ671" i="23"/>
  <c r="AZ670" i="23"/>
  <c r="AZ669" i="23"/>
  <c r="AZ668" i="23"/>
  <c r="AZ667" i="23"/>
  <c r="AZ666" i="23"/>
  <c r="AZ665" i="23"/>
  <c r="AZ664" i="23"/>
  <c r="AZ663" i="23"/>
  <c r="AZ662" i="23"/>
  <c r="AZ661" i="23"/>
  <c r="AZ660" i="23"/>
  <c r="AZ659" i="23"/>
  <c r="AZ658" i="23"/>
  <c r="AZ657" i="23"/>
  <c r="AZ656" i="23"/>
  <c r="AZ655" i="23"/>
  <c r="AZ654" i="23"/>
  <c r="AZ653" i="23"/>
  <c r="AZ652" i="23"/>
  <c r="AZ651" i="23"/>
  <c r="AZ650" i="23"/>
  <c r="AZ649" i="23"/>
  <c r="AZ648" i="23"/>
  <c r="AZ647" i="23"/>
  <c r="AZ646" i="23"/>
  <c r="AZ645" i="23"/>
  <c r="AZ644" i="23"/>
  <c r="AZ643" i="23"/>
  <c r="AZ642" i="23"/>
  <c r="AZ641" i="23"/>
  <c r="AZ640" i="23"/>
  <c r="AZ639" i="23"/>
  <c r="AZ638" i="23"/>
  <c r="AZ637" i="23"/>
  <c r="AZ636" i="23"/>
  <c r="AZ635" i="23"/>
  <c r="AZ634" i="23"/>
  <c r="AZ633" i="23"/>
  <c r="AZ632" i="23"/>
  <c r="AZ631" i="23"/>
  <c r="AZ630" i="23"/>
  <c r="AZ629" i="23"/>
  <c r="AZ628" i="23"/>
  <c r="AZ627" i="23"/>
  <c r="AZ626" i="23"/>
  <c r="AZ625" i="23"/>
  <c r="AZ624" i="23"/>
  <c r="AZ623" i="23"/>
  <c r="AZ622" i="23"/>
  <c r="AZ621" i="23"/>
  <c r="AZ620" i="23"/>
  <c r="AZ619" i="23"/>
  <c r="AZ618" i="23"/>
  <c r="AZ617" i="23"/>
  <c r="AZ616" i="23"/>
  <c r="AZ615" i="23"/>
  <c r="AZ614" i="23"/>
  <c r="AZ613" i="23"/>
  <c r="AZ612" i="23"/>
  <c r="AZ611" i="23"/>
  <c r="AZ610" i="23"/>
  <c r="AZ609" i="23"/>
  <c r="AZ608" i="23"/>
  <c r="AZ607" i="23"/>
  <c r="AZ606" i="23"/>
  <c r="AZ605" i="23"/>
  <c r="AZ604" i="23"/>
  <c r="AZ603" i="23"/>
  <c r="AZ602" i="23"/>
  <c r="AZ601" i="23"/>
  <c r="AZ600" i="23"/>
  <c r="AZ599" i="23"/>
  <c r="AZ598" i="23"/>
  <c r="AZ597" i="23"/>
  <c r="AZ596" i="23"/>
  <c r="AZ595" i="23"/>
  <c r="AZ594" i="23"/>
  <c r="AZ593" i="23"/>
  <c r="AZ592" i="23"/>
  <c r="AZ591" i="23"/>
  <c r="AZ590" i="23"/>
  <c r="AZ589" i="23"/>
  <c r="AZ588" i="23"/>
  <c r="AZ587" i="23"/>
  <c r="AZ586" i="23"/>
  <c r="AZ585" i="23"/>
  <c r="AZ584" i="23"/>
  <c r="AZ583" i="23"/>
  <c r="AZ582" i="23"/>
  <c r="AZ581" i="23"/>
  <c r="AZ580" i="23"/>
  <c r="AZ579" i="23"/>
  <c r="AZ578" i="23"/>
  <c r="AZ577" i="23"/>
  <c r="AZ576" i="23"/>
  <c r="AZ575" i="23"/>
  <c r="AZ574" i="23"/>
  <c r="AZ573" i="23"/>
  <c r="AZ572" i="23"/>
  <c r="AZ571" i="23"/>
  <c r="AZ570" i="23"/>
  <c r="AZ569" i="23"/>
  <c r="AZ568" i="23"/>
  <c r="AZ567" i="23"/>
  <c r="AZ566" i="23"/>
  <c r="AZ565" i="23"/>
  <c r="AZ564" i="23"/>
  <c r="AZ563" i="23"/>
  <c r="AZ562" i="23"/>
  <c r="AZ561" i="23"/>
  <c r="AZ560" i="23"/>
  <c r="AZ559" i="23"/>
  <c r="AZ558" i="23"/>
  <c r="AZ557" i="23"/>
  <c r="AZ556" i="23"/>
  <c r="AZ555" i="23"/>
  <c r="AZ554" i="23"/>
  <c r="AZ553" i="23"/>
  <c r="AZ552" i="23"/>
  <c r="AZ551" i="23"/>
  <c r="AZ550" i="23"/>
  <c r="AZ549" i="23"/>
  <c r="AZ548" i="23"/>
  <c r="AZ547" i="23"/>
  <c r="AZ546" i="23"/>
  <c r="AZ545" i="23"/>
  <c r="AZ544" i="23"/>
  <c r="AZ543" i="23"/>
  <c r="AZ542" i="23"/>
  <c r="AZ541" i="23"/>
  <c r="AZ540" i="23"/>
  <c r="AZ539" i="23"/>
  <c r="AZ538" i="23"/>
  <c r="AZ537" i="23"/>
  <c r="AZ536" i="23"/>
  <c r="AZ535" i="23"/>
  <c r="AZ534" i="23"/>
  <c r="AZ533" i="23"/>
  <c r="AZ532" i="23"/>
  <c r="AZ531" i="23"/>
  <c r="AZ530" i="23"/>
  <c r="AZ529" i="23"/>
  <c r="AZ528" i="23"/>
  <c r="AZ527" i="23"/>
  <c r="AZ526" i="23"/>
  <c r="AZ525" i="23"/>
  <c r="AZ524" i="23"/>
  <c r="AZ523" i="23"/>
  <c r="AZ522" i="23"/>
  <c r="AZ521" i="23"/>
  <c r="AZ520" i="23"/>
  <c r="AZ519" i="23"/>
  <c r="AZ518" i="23"/>
  <c r="AZ517" i="23"/>
  <c r="AZ516" i="23"/>
  <c r="AZ515" i="23"/>
  <c r="AZ514" i="23"/>
  <c r="AZ513" i="23"/>
  <c r="AZ512" i="23"/>
  <c r="AZ511" i="23"/>
  <c r="AZ510" i="23"/>
  <c r="AZ509" i="23"/>
  <c r="AZ508" i="23"/>
  <c r="AZ507" i="23"/>
  <c r="AZ506" i="23"/>
  <c r="AZ505" i="23"/>
  <c r="AZ504" i="23"/>
  <c r="AZ503" i="23"/>
  <c r="AZ502" i="23"/>
  <c r="AZ501" i="23"/>
  <c r="AZ500" i="23"/>
  <c r="AZ499" i="23"/>
  <c r="AZ498" i="23"/>
  <c r="AZ497" i="23"/>
  <c r="AZ496" i="23"/>
  <c r="AZ495" i="23"/>
  <c r="AZ494" i="23"/>
  <c r="AZ493" i="23"/>
  <c r="AZ492" i="23"/>
  <c r="AZ491" i="23"/>
  <c r="AZ490" i="23"/>
  <c r="AZ489" i="23"/>
  <c r="AZ488" i="23"/>
  <c r="AZ487" i="23"/>
  <c r="AZ486" i="23"/>
  <c r="AZ485" i="23"/>
  <c r="AZ484" i="23"/>
  <c r="AZ483" i="23"/>
  <c r="AZ482" i="23"/>
  <c r="AZ481" i="23"/>
  <c r="AZ480" i="23"/>
  <c r="AZ479" i="23"/>
  <c r="AZ478" i="23"/>
  <c r="AZ477" i="23"/>
  <c r="AZ476" i="23"/>
  <c r="AZ475" i="23"/>
  <c r="AZ474" i="23"/>
  <c r="AZ473" i="23"/>
  <c r="AZ472" i="23"/>
  <c r="AZ471" i="23"/>
  <c r="AZ470" i="23"/>
  <c r="AZ469" i="23"/>
  <c r="AZ468" i="23"/>
  <c r="AZ467" i="23"/>
  <c r="AZ466" i="23"/>
  <c r="AZ465" i="23"/>
  <c r="AZ464" i="23"/>
  <c r="AZ463" i="23"/>
  <c r="AZ462" i="23"/>
  <c r="AZ461" i="23"/>
  <c r="AZ460" i="23"/>
  <c r="AZ459" i="23"/>
  <c r="AZ458" i="23"/>
  <c r="AZ457" i="23"/>
  <c r="AZ456" i="23"/>
  <c r="AZ455" i="23"/>
  <c r="AZ454" i="23"/>
  <c r="AZ453" i="23"/>
  <c r="AZ452" i="23"/>
  <c r="AZ451" i="23"/>
  <c r="AZ450" i="23"/>
  <c r="AZ449" i="23"/>
  <c r="AZ448" i="23"/>
  <c r="AZ447" i="23"/>
  <c r="AZ446" i="23"/>
  <c r="AZ445" i="23"/>
  <c r="AZ444" i="23"/>
  <c r="AZ443" i="23"/>
  <c r="AZ442" i="23"/>
  <c r="AZ441" i="23"/>
  <c r="AZ440" i="23"/>
  <c r="AZ439" i="23"/>
  <c r="AZ438" i="23"/>
  <c r="AZ437" i="23"/>
  <c r="AZ436" i="23"/>
  <c r="AZ435" i="23"/>
  <c r="AZ434" i="23"/>
  <c r="AZ433" i="23"/>
  <c r="AZ432" i="23"/>
  <c r="AZ431" i="23"/>
  <c r="AZ430" i="23"/>
  <c r="AZ429" i="23"/>
  <c r="AZ428" i="23"/>
  <c r="AZ427" i="23"/>
  <c r="AZ426" i="23"/>
  <c r="AZ425" i="23"/>
  <c r="AZ424" i="23"/>
  <c r="AZ423" i="23"/>
  <c r="AZ422" i="23"/>
  <c r="AZ421" i="23"/>
  <c r="AZ420" i="23"/>
  <c r="AZ419" i="23"/>
  <c r="AZ418" i="23"/>
  <c r="AZ417" i="23"/>
  <c r="AZ416" i="23"/>
  <c r="AZ415" i="23"/>
  <c r="AZ414" i="23"/>
  <c r="AZ413" i="23"/>
  <c r="AZ412" i="23"/>
  <c r="AZ411" i="23"/>
  <c r="AZ410" i="23"/>
  <c r="AZ409" i="23"/>
  <c r="AZ408" i="23"/>
  <c r="AZ407" i="23"/>
  <c r="AZ406" i="23"/>
  <c r="AZ405" i="23"/>
  <c r="AZ404" i="23"/>
  <c r="AZ403" i="23"/>
  <c r="AZ402" i="23"/>
  <c r="AZ401" i="23"/>
  <c r="AZ400" i="23"/>
  <c r="AZ399" i="23"/>
  <c r="AZ398" i="23"/>
  <c r="AZ397" i="23"/>
  <c r="AZ396" i="23"/>
  <c r="AZ395" i="23"/>
  <c r="AZ394" i="23"/>
  <c r="AZ393" i="23"/>
  <c r="AZ392" i="23"/>
  <c r="AZ391" i="23"/>
  <c r="AZ390" i="23"/>
  <c r="AZ389" i="23"/>
  <c r="AZ388" i="23"/>
  <c r="AZ387" i="23"/>
  <c r="AZ386" i="23"/>
  <c r="AZ385" i="23"/>
  <c r="AZ384" i="23"/>
  <c r="AZ383" i="23"/>
  <c r="AZ382" i="23"/>
  <c r="AZ381" i="23"/>
  <c r="AZ380" i="23"/>
  <c r="AZ379" i="23"/>
  <c r="AZ378" i="23"/>
  <c r="AZ377" i="23"/>
  <c r="AZ376" i="23"/>
  <c r="AZ375" i="23"/>
  <c r="AZ374" i="23"/>
  <c r="AZ373" i="23"/>
  <c r="AZ372" i="23"/>
  <c r="AZ371" i="23"/>
  <c r="AZ370" i="23"/>
  <c r="AZ369" i="23"/>
  <c r="AZ368" i="23"/>
  <c r="AZ367" i="23"/>
  <c r="AZ366" i="23"/>
  <c r="AZ365" i="23"/>
  <c r="AZ364" i="23"/>
  <c r="AZ363" i="23"/>
  <c r="AZ362" i="23"/>
  <c r="AZ361" i="23"/>
  <c r="AZ360" i="23"/>
  <c r="AZ359" i="23"/>
  <c r="AZ358" i="23"/>
  <c r="AZ357" i="23"/>
  <c r="AZ356" i="23"/>
  <c r="AZ355" i="23"/>
  <c r="AZ354" i="23"/>
  <c r="AZ353" i="23"/>
  <c r="AZ352" i="23"/>
  <c r="AZ351" i="23"/>
  <c r="AZ350" i="23"/>
  <c r="AZ349" i="23"/>
  <c r="AZ348" i="23"/>
  <c r="AZ347" i="23"/>
  <c r="AZ346" i="23"/>
  <c r="AZ345" i="23"/>
  <c r="AZ344" i="23"/>
  <c r="AZ343" i="23"/>
  <c r="AZ342" i="23"/>
  <c r="AZ341" i="23"/>
  <c r="AZ340" i="23"/>
  <c r="AZ339" i="23"/>
  <c r="AZ338" i="23"/>
  <c r="AZ337" i="23"/>
  <c r="AZ336" i="23"/>
  <c r="AZ335" i="23"/>
  <c r="AZ334" i="23"/>
  <c r="AZ333" i="23"/>
  <c r="AZ332" i="23"/>
  <c r="AZ331" i="23"/>
  <c r="AZ330" i="23"/>
  <c r="AZ329" i="23"/>
  <c r="AZ328" i="23"/>
  <c r="AZ327" i="23"/>
  <c r="AZ326" i="23"/>
  <c r="AZ325" i="23"/>
  <c r="AZ324" i="23"/>
  <c r="AZ323" i="23"/>
  <c r="AZ322" i="23"/>
  <c r="AZ321" i="23"/>
  <c r="AZ320" i="23"/>
  <c r="AZ319" i="23"/>
  <c r="AZ318" i="23"/>
  <c r="AZ317" i="23"/>
  <c r="AZ316" i="23"/>
  <c r="AZ315" i="23"/>
  <c r="AZ314" i="23"/>
  <c r="AZ313" i="23"/>
  <c r="AZ312" i="23"/>
  <c r="AZ311" i="23"/>
  <c r="AZ310" i="23"/>
  <c r="AZ309" i="23"/>
  <c r="AZ308" i="23"/>
  <c r="AZ307" i="23"/>
  <c r="AZ306" i="23"/>
  <c r="AZ305" i="23"/>
  <c r="AZ304" i="23"/>
  <c r="AZ303" i="23"/>
  <c r="AZ302" i="23"/>
  <c r="AZ301" i="23"/>
  <c r="AZ300" i="23"/>
  <c r="AZ299" i="23"/>
  <c r="AZ298" i="23"/>
  <c r="AZ297" i="23"/>
  <c r="AZ296" i="23"/>
  <c r="AZ295" i="23"/>
  <c r="AZ294" i="23"/>
  <c r="AZ293" i="23"/>
  <c r="AZ292" i="23"/>
  <c r="AZ291" i="23"/>
  <c r="AZ290" i="23"/>
  <c r="AZ289" i="23"/>
  <c r="AZ288" i="23"/>
  <c r="AZ287" i="23"/>
  <c r="AZ286" i="23"/>
  <c r="AZ285" i="23"/>
  <c r="AZ284" i="23"/>
  <c r="AZ283" i="23"/>
  <c r="AZ282" i="23"/>
  <c r="AZ281" i="23"/>
  <c r="AZ280" i="23"/>
  <c r="AZ279" i="23"/>
  <c r="AZ278" i="23"/>
  <c r="AZ277" i="23"/>
  <c r="AZ276" i="23"/>
  <c r="AZ275" i="23"/>
  <c r="AZ274" i="23"/>
  <c r="AZ273" i="23"/>
  <c r="AZ272" i="23"/>
  <c r="AZ271" i="23"/>
  <c r="AZ270" i="23"/>
  <c r="AZ269" i="23"/>
  <c r="AZ268" i="23"/>
  <c r="AZ267" i="23"/>
  <c r="AZ266" i="23"/>
  <c r="AZ265" i="23"/>
  <c r="AZ264" i="23"/>
  <c r="AZ263" i="23"/>
  <c r="AZ262" i="23"/>
  <c r="AZ261" i="23"/>
  <c r="AZ260" i="23"/>
  <c r="AZ259" i="23"/>
  <c r="AZ258" i="23"/>
  <c r="AZ257" i="23"/>
  <c r="AZ256" i="23"/>
  <c r="AZ255" i="23"/>
  <c r="AZ254" i="23"/>
  <c r="AZ253" i="23"/>
  <c r="AZ252" i="23"/>
  <c r="AZ251" i="23"/>
  <c r="AZ250" i="23"/>
  <c r="AZ249" i="23"/>
  <c r="AZ248" i="23"/>
  <c r="AZ247" i="23"/>
  <c r="AZ246" i="23"/>
  <c r="AZ245" i="23"/>
  <c r="AZ244" i="23"/>
  <c r="AZ243" i="23"/>
  <c r="AZ242" i="23"/>
  <c r="AZ241" i="23"/>
  <c r="AZ240" i="23"/>
  <c r="AZ239" i="23"/>
  <c r="AZ238" i="23"/>
  <c r="AZ237" i="23"/>
  <c r="AZ236" i="23"/>
  <c r="AZ235" i="23"/>
  <c r="AZ234" i="23"/>
  <c r="AZ233" i="23"/>
  <c r="AZ232" i="23"/>
  <c r="AZ231" i="23"/>
  <c r="AZ230" i="23"/>
  <c r="AZ229" i="23"/>
  <c r="AZ228" i="23"/>
  <c r="AZ227" i="23"/>
  <c r="AZ226" i="23"/>
  <c r="AZ225" i="23"/>
  <c r="AZ224" i="23"/>
  <c r="AZ223" i="23"/>
  <c r="AZ222" i="23"/>
  <c r="AZ221" i="23"/>
  <c r="AZ220" i="23"/>
  <c r="AZ219" i="23"/>
  <c r="AZ218" i="23"/>
  <c r="AZ217" i="23"/>
  <c r="AZ216" i="23"/>
  <c r="AZ215" i="23"/>
  <c r="AZ214" i="23"/>
  <c r="AZ213" i="23"/>
  <c r="AZ212" i="23"/>
  <c r="AZ211" i="23"/>
  <c r="AZ210" i="23"/>
  <c r="AZ209" i="23"/>
  <c r="AZ208" i="23"/>
  <c r="AZ207" i="23"/>
  <c r="AZ206" i="23"/>
  <c r="AZ205" i="23"/>
  <c r="AZ204" i="23"/>
  <c r="AZ203" i="23"/>
  <c r="AZ202" i="23"/>
  <c r="AZ201" i="23"/>
  <c r="AZ200" i="23"/>
  <c r="AZ199" i="23"/>
  <c r="AZ198" i="23"/>
  <c r="AZ197" i="23"/>
  <c r="AZ196" i="23"/>
  <c r="AZ195" i="23"/>
  <c r="AZ194" i="23"/>
  <c r="AZ193" i="23"/>
  <c r="AZ192" i="23"/>
  <c r="AZ191" i="23"/>
  <c r="AZ190" i="23"/>
  <c r="AZ189" i="23"/>
  <c r="AZ188" i="23"/>
  <c r="AZ187" i="23"/>
  <c r="AZ186" i="23"/>
  <c r="AZ185" i="23"/>
  <c r="AZ184" i="23"/>
  <c r="AZ183" i="23"/>
  <c r="AZ182" i="23"/>
  <c r="AZ181" i="23"/>
  <c r="AZ180" i="23"/>
  <c r="AZ179" i="23"/>
  <c r="AZ178" i="23"/>
  <c r="AZ177" i="23"/>
  <c r="AZ176" i="23"/>
  <c r="AZ175" i="23"/>
  <c r="AZ174" i="23"/>
  <c r="AZ173" i="23"/>
  <c r="AZ172" i="23"/>
  <c r="AZ171" i="23"/>
  <c r="AZ170" i="23"/>
  <c r="AZ169" i="23"/>
  <c r="AZ168" i="23"/>
  <c r="AZ167" i="23"/>
  <c r="AZ166" i="23"/>
  <c r="AZ165" i="23"/>
  <c r="AZ164" i="23"/>
  <c r="AZ163" i="23"/>
  <c r="AZ162" i="23"/>
  <c r="AZ161" i="23"/>
  <c r="AZ160" i="23"/>
  <c r="AZ159" i="23"/>
  <c r="AZ158" i="23"/>
  <c r="AZ157" i="23"/>
  <c r="AZ156" i="23"/>
  <c r="AZ155" i="23"/>
  <c r="AZ154" i="23"/>
  <c r="AZ153" i="23"/>
  <c r="AZ152" i="23"/>
  <c r="AZ151" i="23"/>
  <c r="AZ150" i="23"/>
  <c r="AZ149" i="23"/>
  <c r="AZ148" i="23"/>
  <c r="AZ147" i="23"/>
  <c r="AZ146" i="23"/>
  <c r="AZ145" i="23"/>
  <c r="AZ144" i="23"/>
  <c r="AZ143" i="23"/>
  <c r="AZ142" i="23"/>
  <c r="AZ141" i="23"/>
  <c r="AZ140" i="23"/>
  <c r="AZ139" i="23"/>
  <c r="AZ138" i="23"/>
  <c r="AZ137" i="23"/>
  <c r="AZ136" i="23"/>
  <c r="AZ135" i="23"/>
  <c r="AZ134" i="23"/>
  <c r="AZ133" i="23"/>
  <c r="AZ132" i="23"/>
  <c r="AZ131" i="23"/>
  <c r="AZ130" i="23"/>
  <c r="AZ129" i="23"/>
  <c r="AZ128" i="23"/>
  <c r="AZ127" i="23"/>
  <c r="AZ126" i="23"/>
  <c r="AZ125" i="23"/>
  <c r="AZ124" i="23"/>
  <c r="AZ123" i="23"/>
  <c r="AZ122" i="23"/>
  <c r="AZ121" i="23"/>
  <c r="AZ120" i="23"/>
  <c r="AZ119" i="23"/>
  <c r="AZ118" i="23"/>
  <c r="AZ117" i="23"/>
  <c r="AZ116" i="23"/>
  <c r="AZ115" i="23"/>
  <c r="AZ114" i="23"/>
  <c r="AZ113" i="23"/>
  <c r="AZ112" i="23"/>
  <c r="AZ111" i="23"/>
  <c r="AZ110" i="23"/>
  <c r="AZ109" i="23"/>
  <c r="AZ108" i="23"/>
  <c r="AZ107" i="23"/>
  <c r="AZ106" i="23"/>
  <c r="AZ105" i="23"/>
  <c r="AZ104" i="23"/>
  <c r="AZ103" i="23"/>
  <c r="AZ102" i="23"/>
  <c r="AZ101" i="23"/>
  <c r="AZ100" i="23"/>
  <c r="AZ99" i="23"/>
  <c r="AZ98" i="23"/>
  <c r="AZ97" i="23"/>
  <c r="AZ96" i="23"/>
  <c r="AZ95" i="23"/>
  <c r="AZ48" i="23"/>
  <c r="AZ47" i="23"/>
  <c r="AZ94" i="23"/>
  <c r="AZ46" i="23"/>
  <c r="AZ45" i="23"/>
  <c r="AZ44" i="23"/>
  <c r="AZ93" i="23"/>
  <c r="AZ43" i="23"/>
  <c r="AZ92" i="23"/>
  <c r="AZ91" i="23"/>
  <c r="AZ90" i="23"/>
  <c r="AZ89" i="23"/>
  <c r="AZ88" i="23"/>
  <c r="AZ87" i="23"/>
  <c r="AZ86" i="23"/>
  <c r="AZ42" i="23"/>
  <c r="AZ85" i="23"/>
  <c r="AZ84" i="23"/>
  <c r="AZ83" i="23"/>
  <c r="AZ82" i="23"/>
  <c r="AZ41" i="23"/>
  <c r="AZ40" i="23"/>
  <c r="AZ39" i="23"/>
  <c r="AZ38" i="23"/>
  <c r="AZ37" i="23"/>
  <c r="AZ81" i="23"/>
  <c r="AZ36" i="23"/>
  <c r="AZ35" i="23"/>
  <c r="AZ34" i="23"/>
  <c r="AZ33" i="23"/>
  <c r="AZ32" i="23"/>
  <c r="AZ31" i="23"/>
  <c r="AZ30" i="23"/>
  <c r="AZ29" i="23"/>
  <c r="AZ80" i="23"/>
  <c r="AZ28" i="23"/>
  <c r="AZ27" i="23"/>
  <c r="AZ26" i="23"/>
  <c r="AZ25" i="23"/>
  <c r="AZ24" i="23"/>
  <c r="AZ23" i="23"/>
  <c r="AZ22" i="23"/>
  <c r="AZ21" i="23"/>
  <c r="AZ79" i="23"/>
  <c r="AZ78" i="23"/>
  <c r="AZ77" i="23"/>
  <c r="AZ20" i="23"/>
  <c r="AZ19" i="23"/>
  <c r="AZ18" i="23"/>
  <c r="AZ76" i="23"/>
  <c r="AZ17" i="23"/>
  <c r="AZ16" i="23"/>
  <c r="AZ15" i="23"/>
  <c r="AZ14" i="23"/>
  <c r="AZ13" i="23"/>
  <c r="AZ12" i="23"/>
  <c r="AZ75" i="23"/>
  <c r="AZ74" i="23"/>
  <c r="AZ73" i="23"/>
  <c r="AZ11" i="23"/>
  <c r="AZ72" i="23"/>
  <c r="AZ71" i="23"/>
  <c r="AZ10" i="23"/>
  <c r="AZ9" i="23"/>
  <c r="AZ8" i="23"/>
  <c r="AZ70" i="23"/>
  <c r="AZ69" i="23"/>
  <c r="AZ7" i="23"/>
  <c r="AZ6" i="23"/>
  <c r="AZ5" i="23"/>
  <c r="AZ68" i="23"/>
  <c r="AZ67" i="23"/>
  <c r="AZ66" i="23"/>
  <c r="AZ4" i="23"/>
  <c r="AZ65" i="23"/>
  <c r="AZ64" i="23"/>
  <c r="AZ63" i="23"/>
  <c r="AZ62" i="23"/>
  <c r="AZ61" i="23"/>
  <c r="AZ60" i="23"/>
  <c r="AZ59" i="23"/>
  <c r="AZ58" i="23"/>
  <c r="AZ57" i="23"/>
  <c r="AZ56" i="23"/>
  <c r="AZ55" i="23"/>
  <c r="AZ54" i="23"/>
  <c r="AZ53" i="23"/>
  <c r="AZ52" i="23"/>
  <c r="AZ51" i="23"/>
  <c r="AZ50" i="23"/>
  <c r="AZ49" i="23"/>
  <c r="AZ3" i="23"/>
  <c r="BP3" i="25"/>
  <c r="BO3" i="25"/>
  <c r="BJ3" i="25"/>
  <c r="BI3" i="25"/>
  <c r="BM15" i="25"/>
  <c r="BH15" i="25"/>
  <c r="BR15" i="25"/>
  <c r="BF21" i="25"/>
  <c r="BP21" i="25"/>
  <c r="BK21" i="25"/>
  <c r="BJ23" i="25"/>
  <c r="BI23" i="25"/>
  <c r="BO23" i="25"/>
  <c r="BN25" i="25"/>
  <c r="BM25" i="25"/>
  <c r="BH25" i="25"/>
  <c r="BN33" i="25"/>
  <c r="BM33" i="25"/>
  <c r="BH33" i="25"/>
  <c r="BR35" i="25"/>
  <c r="BQ35" i="25"/>
  <c r="BL35" i="25"/>
  <c r="BG35" i="25"/>
  <c r="BQ43" i="25"/>
  <c r="BL43" i="25"/>
  <c r="BF43" i="25"/>
  <c r="BH43" i="25"/>
  <c r="BL3" i="25"/>
  <c r="BK3" i="25"/>
  <c r="BF3" i="25"/>
  <c r="BI15" i="25"/>
  <c r="BO15" i="25"/>
  <c r="BN15" i="25"/>
  <c r="BR21" i="25"/>
  <c r="BQ21" i="25"/>
  <c r="BL21" i="25"/>
  <c r="BG21" i="25"/>
  <c r="BF23" i="25"/>
  <c r="BP23" i="25"/>
  <c r="BK23" i="25"/>
  <c r="BJ25" i="25"/>
  <c r="BI25" i="25"/>
  <c r="BO25" i="25"/>
  <c r="BJ33" i="25"/>
  <c r="BI33" i="25"/>
  <c r="BO33" i="25"/>
  <c r="BN35" i="25"/>
  <c r="BM35" i="25"/>
  <c r="BH35" i="25"/>
  <c r="BM43" i="25"/>
  <c r="BG43" i="25"/>
  <c r="BO43" i="25"/>
  <c r="BH3" i="25"/>
  <c r="BR3" i="25"/>
  <c r="BQ3" i="25"/>
  <c r="BJ15" i="25"/>
  <c r="BP15" i="25"/>
  <c r="BK15" i="25"/>
  <c r="BF15" i="25"/>
  <c r="BN21" i="25"/>
  <c r="BM21" i="25"/>
  <c r="BH21" i="25"/>
  <c r="BR23" i="25"/>
  <c r="BQ23" i="25"/>
  <c r="BL23" i="25"/>
  <c r="BG23" i="25"/>
  <c r="BF25" i="25"/>
  <c r="BP25" i="25"/>
  <c r="BK25" i="25"/>
  <c r="BF33" i="25"/>
  <c r="BP33" i="25"/>
  <c r="BK33" i="25"/>
  <c r="BJ35" i="25"/>
  <c r="BI35" i="25"/>
  <c r="BO35" i="25"/>
  <c r="BI43" i="25"/>
  <c r="BP43" i="25"/>
  <c r="BJ43" i="25"/>
  <c r="BG3" i="25"/>
  <c r="BN3" i="25"/>
  <c r="BM3" i="25"/>
  <c r="BQ15" i="25"/>
  <c r="BL15" i="25"/>
  <c r="BG15" i="25"/>
  <c r="BJ21" i="25"/>
  <c r="BI21" i="25"/>
  <c r="BO21" i="25"/>
  <c r="BN23" i="25"/>
  <c r="BM23" i="25"/>
  <c r="BH23" i="25"/>
  <c r="BR25" i="25"/>
  <c r="BQ25" i="25"/>
  <c r="BL25" i="25"/>
  <c r="BG25" i="25"/>
  <c r="BR33" i="25"/>
  <c r="BQ33" i="25"/>
  <c r="BL33" i="25"/>
  <c r="BG33" i="25"/>
  <c r="BF35" i="25"/>
  <c r="BP35" i="25"/>
  <c r="BK35" i="25"/>
  <c r="BR43" i="25"/>
  <c r="BK43" i="25"/>
  <c r="BN43" i="25"/>
  <c r="Q27" i="22"/>
  <c r="U27" i="22"/>
  <c r="BM971" i="25" l="1"/>
  <c r="BF971" i="25"/>
  <c r="BN971" i="25"/>
  <c r="BN924" i="25"/>
  <c r="BM924" i="25"/>
  <c r="BF924" i="25"/>
  <c r="BN975" i="25"/>
  <c r="BR975" i="25"/>
  <c r="BJ975" i="25"/>
  <c r="BN938" i="25"/>
  <c r="BF938" i="25"/>
  <c r="BN922" i="25"/>
  <c r="BF922" i="25"/>
  <c r="BQ840" i="25"/>
  <c r="BO840" i="25"/>
  <c r="BJ840" i="25"/>
  <c r="BR718" i="25"/>
  <c r="BM718" i="25"/>
  <c r="BF718" i="25"/>
  <c r="BN718" i="25"/>
  <c r="BP714" i="25"/>
  <c r="BR714" i="25"/>
  <c r="BL714" i="25"/>
  <c r="BF714" i="25"/>
  <c r="BQ714" i="25"/>
  <c r="BJ714" i="25"/>
  <c r="BN714" i="25"/>
  <c r="BI714" i="25"/>
  <c r="BM714" i="25"/>
  <c r="BH714" i="25"/>
  <c r="BM474" i="25"/>
  <c r="BN474" i="25"/>
  <c r="BF474" i="25"/>
  <c r="BR542" i="25"/>
  <c r="BN542" i="25"/>
  <c r="BF542" i="25"/>
  <c r="BN512" i="25"/>
  <c r="BR512" i="25"/>
  <c r="BF512" i="25"/>
  <c r="BL541" i="25"/>
  <c r="BP541" i="25"/>
  <c r="BH541" i="25"/>
  <c r="BP523" i="25"/>
  <c r="BL523" i="25"/>
  <c r="BH523" i="25"/>
  <c r="BP511" i="25"/>
  <c r="BH511" i="25"/>
  <c r="BR337" i="25"/>
  <c r="BJ337" i="25"/>
  <c r="BF337" i="25"/>
  <c r="BR309" i="25"/>
  <c r="BJ309" i="25"/>
  <c r="BF309" i="25"/>
  <c r="BR359" i="25"/>
  <c r="BJ359" i="25"/>
  <c r="BJ349" i="25"/>
  <c r="BF349" i="25"/>
  <c r="BR349" i="25"/>
  <c r="BJ333" i="25"/>
  <c r="BF333" i="25"/>
  <c r="BR333" i="25"/>
  <c r="BN212" i="25"/>
  <c r="BO212" i="25"/>
  <c r="BJ212" i="25"/>
  <c r="BF89" i="25"/>
  <c r="BR89" i="25"/>
  <c r="BN89" i="25"/>
  <c r="BF57" i="25"/>
  <c r="BR57" i="25"/>
  <c r="BN57" i="25"/>
  <c r="BN989" i="25"/>
  <c r="BJ989" i="25"/>
  <c r="BF989" i="25"/>
  <c r="BR989" i="25"/>
  <c r="BM989" i="25"/>
  <c r="BR859" i="25"/>
  <c r="BJ859" i="25"/>
  <c r="BG859" i="25"/>
  <c r="BQ870" i="25"/>
  <c r="BI870" i="25"/>
  <c r="BP870" i="25"/>
  <c r="BH870" i="25"/>
  <c r="BM870" i="25"/>
  <c r="BL870" i="25"/>
  <c r="BQ847" i="25"/>
  <c r="BI847" i="25"/>
  <c r="BP847" i="25"/>
  <c r="BH847" i="25"/>
  <c r="BM847" i="25"/>
  <c r="BL847" i="25"/>
  <c r="BJ665" i="25"/>
  <c r="BF665" i="25"/>
  <c r="BL650" i="25"/>
  <c r="BH650" i="25"/>
  <c r="BR510" i="25"/>
  <c r="BN510" i="25"/>
  <c r="BF510" i="25"/>
  <c r="BN480" i="25"/>
  <c r="BR480" i="25"/>
  <c r="BF480" i="25"/>
  <c r="BR502" i="25"/>
  <c r="BN502" i="25"/>
  <c r="BF502" i="25"/>
  <c r="BL509" i="25"/>
  <c r="BP509" i="25"/>
  <c r="BH509" i="25"/>
  <c r="BR376" i="25"/>
  <c r="BL376" i="25"/>
  <c r="BH376" i="25"/>
  <c r="BP376" i="25"/>
  <c r="BR329" i="25"/>
  <c r="BJ329" i="25"/>
  <c r="BF329" i="25"/>
  <c r="BJ305" i="25"/>
  <c r="BR305" i="25"/>
  <c r="BN983" i="25"/>
  <c r="BR983" i="25"/>
  <c r="BJ983" i="25"/>
  <c r="BR920" i="25"/>
  <c r="BI920" i="25"/>
  <c r="BQ920" i="25"/>
  <c r="BF920" i="25"/>
  <c r="BM920" i="25"/>
  <c r="BJ920" i="25"/>
  <c r="BN940" i="25"/>
  <c r="BM940" i="25"/>
  <c r="BF940" i="25"/>
  <c r="BM967" i="25"/>
  <c r="BJ967" i="25"/>
  <c r="BR967" i="25"/>
  <c r="BI967" i="25"/>
  <c r="BF967" i="25"/>
  <c r="BQ967" i="25"/>
  <c r="BR875" i="25"/>
  <c r="BJ875" i="25"/>
  <c r="BQ844" i="25"/>
  <c r="BO844" i="25"/>
  <c r="BJ844" i="25"/>
  <c r="BJ661" i="25"/>
  <c r="BF661" i="25"/>
  <c r="BR631" i="25"/>
  <c r="BP631" i="25"/>
  <c r="BL631" i="25"/>
  <c r="BH631" i="25"/>
  <c r="BN520" i="25"/>
  <c r="BR520" i="25"/>
  <c r="BF520" i="25"/>
  <c r="BR627" i="25"/>
  <c r="BP627" i="25"/>
  <c r="BL627" i="25"/>
  <c r="BH627" i="25"/>
  <c r="BR478" i="25"/>
  <c r="BN478" i="25"/>
  <c r="BF478" i="25"/>
  <c r="BN462" i="25"/>
  <c r="BQ462" i="25"/>
  <c r="BF462" i="25"/>
  <c r="BO462" i="25"/>
  <c r="BK462" i="25"/>
  <c r="BJ462" i="25"/>
  <c r="BR506" i="25"/>
  <c r="BF506" i="25"/>
  <c r="BN460" i="25"/>
  <c r="BQ460" i="25"/>
  <c r="BF460" i="25"/>
  <c r="BO460" i="25"/>
  <c r="BK460" i="25"/>
  <c r="BJ460" i="25"/>
  <c r="BR321" i="25"/>
  <c r="BJ321" i="25"/>
  <c r="BF321" i="25"/>
  <c r="BJ341" i="25"/>
  <c r="BF341" i="25"/>
  <c r="BR341" i="25"/>
  <c r="BJ325" i="25"/>
  <c r="BF325" i="25"/>
  <c r="BR325" i="25"/>
  <c r="BF73" i="25"/>
  <c r="BR73" i="25"/>
  <c r="BN73" i="25"/>
  <c r="BM979" i="25"/>
  <c r="BF979" i="25"/>
  <c r="BN979" i="25"/>
  <c r="BN946" i="25"/>
  <c r="BF946" i="25"/>
  <c r="BP925" i="25"/>
  <c r="BH925" i="25"/>
  <c r="BM894" i="25"/>
  <c r="BQ894" i="25"/>
  <c r="BI894" i="25"/>
  <c r="BP894" i="25"/>
  <c r="BL894" i="25"/>
  <c r="BH894" i="25"/>
  <c r="BQ807" i="25"/>
  <c r="BI807" i="25"/>
  <c r="BQ834" i="25"/>
  <c r="BO834" i="25"/>
  <c r="BJ834" i="25"/>
  <c r="BK808" i="25"/>
  <c r="BG808" i="25"/>
  <c r="BQ779" i="25"/>
  <c r="BL779" i="25"/>
  <c r="BH779" i="25"/>
  <c r="BP779" i="25"/>
  <c r="BR726" i="25"/>
  <c r="BM726" i="25"/>
  <c r="BF726" i="25"/>
  <c r="BN726" i="25"/>
  <c r="BQ763" i="25"/>
  <c r="BL763" i="25"/>
  <c r="BH763" i="25"/>
  <c r="BP763" i="25"/>
  <c r="BJ657" i="25"/>
  <c r="BF657" i="25"/>
  <c r="BN488" i="25"/>
  <c r="BR488" i="25"/>
  <c r="BF488" i="25"/>
  <c r="BR345" i="25"/>
  <c r="BJ345" i="25"/>
  <c r="BF345" i="25"/>
  <c r="AR1011" i="25"/>
  <c r="J1011" i="25"/>
  <c r="AH1011" i="25"/>
  <c r="BP954" i="25"/>
  <c r="BL954" i="25"/>
  <c r="BH954" i="25"/>
  <c r="BR954" i="25"/>
  <c r="BM954" i="25"/>
  <c r="BG954" i="25"/>
  <c r="BQ954" i="25"/>
  <c r="BK954" i="25"/>
  <c r="BF954" i="25"/>
  <c r="BO954" i="25"/>
  <c r="BJ954" i="25"/>
  <c r="BI954" i="25"/>
  <c r="BN954" i="25"/>
  <c r="BP639" i="25"/>
  <c r="BL639" i="25"/>
  <c r="BH639" i="25"/>
  <c r="BQ639" i="25"/>
  <c r="BM639" i="25"/>
  <c r="BI639" i="25"/>
  <c r="BO639" i="25"/>
  <c r="BG639" i="25"/>
  <c r="BN639" i="25"/>
  <c r="BF639" i="25"/>
  <c r="BK639" i="25"/>
  <c r="BR639" i="25"/>
  <c r="BJ639" i="25"/>
  <c r="BQ48" i="25"/>
  <c r="BM48" i="25"/>
  <c r="BI48" i="25"/>
  <c r="BO48" i="25"/>
  <c r="BK48" i="25"/>
  <c r="BG48" i="25"/>
  <c r="BR48" i="25"/>
  <c r="BN48" i="25"/>
  <c r="BJ48" i="25"/>
  <c r="BF48" i="25"/>
  <c r="BH48" i="25"/>
  <c r="BP48" i="25"/>
  <c r="BL48" i="25"/>
  <c r="D1011" i="25"/>
  <c r="AZ1006" i="25"/>
  <c r="BA1010" i="25"/>
  <c r="AD1011" i="25"/>
  <c r="AF1011" i="25"/>
  <c r="BA1008" i="25"/>
  <c r="BQ993" i="25"/>
  <c r="BM993" i="25"/>
  <c r="BI993" i="25"/>
  <c r="BP993" i="25"/>
  <c r="BL993" i="25"/>
  <c r="BH993" i="25"/>
  <c r="BO993" i="25"/>
  <c r="BG993" i="25"/>
  <c r="BN993" i="25"/>
  <c r="BF993" i="25"/>
  <c r="BR993" i="25"/>
  <c r="BK993" i="25"/>
  <c r="BJ993" i="25"/>
  <c r="BP961" i="25"/>
  <c r="BL961" i="25"/>
  <c r="BH961" i="25"/>
  <c r="BR961" i="25"/>
  <c r="BM961" i="25"/>
  <c r="BG961" i="25"/>
  <c r="BQ961" i="25"/>
  <c r="BK961" i="25"/>
  <c r="BF961" i="25"/>
  <c r="BI961" i="25"/>
  <c r="BO961" i="25"/>
  <c r="BN961" i="25"/>
  <c r="BJ961" i="25"/>
  <c r="BR960" i="25"/>
  <c r="BP960" i="25"/>
  <c r="BL960" i="25"/>
  <c r="BH960" i="25"/>
  <c r="BO960" i="25"/>
  <c r="BK960" i="25"/>
  <c r="BG960" i="25"/>
  <c r="BJ960" i="25"/>
  <c r="BQ960" i="25"/>
  <c r="BI960" i="25"/>
  <c r="BN960" i="25"/>
  <c r="BF960" i="25"/>
  <c r="BM960" i="25"/>
  <c r="BQ913" i="25"/>
  <c r="BM913" i="25"/>
  <c r="BI913" i="25"/>
  <c r="BP913" i="25"/>
  <c r="BL913" i="25"/>
  <c r="BH913" i="25"/>
  <c r="BR913" i="25"/>
  <c r="BJ913" i="25"/>
  <c r="BO913" i="25"/>
  <c r="BG913" i="25"/>
  <c r="BN913" i="25"/>
  <c r="BF913" i="25"/>
  <c r="BK913" i="25"/>
  <c r="BQ905" i="25"/>
  <c r="BM905" i="25"/>
  <c r="BI905" i="25"/>
  <c r="BP905" i="25"/>
  <c r="BL905" i="25"/>
  <c r="BH905" i="25"/>
  <c r="BR905" i="25"/>
  <c r="BJ905" i="25"/>
  <c r="BO905" i="25"/>
  <c r="BG905" i="25"/>
  <c r="BN905" i="25"/>
  <c r="BF905" i="25"/>
  <c r="BK905" i="25"/>
  <c r="BQ897" i="25"/>
  <c r="BM897" i="25"/>
  <c r="BI897" i="25"/>
  <c r="BP897" i="25"/>
  <c r="BL897" i="25"/>
  <c r="BH897" i="25"/>
  <c r="BR897" i="25"/>
  <c r="BJ897" i="25"/>
  <c r="BO897" i="25"/>
  <c r="BG897" i="25"/>
  <c r="BN897" i="25"/>
  <c r="BF897" i="25"/>
  <c r="BK897" i="25"/>
  <c r="BQ889" i="25"/>
  <c r="BM889" i="25"/>
  <c r="BI889" i="25"/>
  <c r="BP889" i="25"/>
  <c r="BL889" i="25"/>
  <c r="BH889" i="25"/>
  <c r="BR889" i="25"/>
  <c r="BJ889" i="25"/>
  <c r="BO889" i="25"/>
  <c r="BG889" i="25"/>
  <c r="BN889" i="25"/>
  <c r="BF889" i="25"/>
  <c r="BK889" i="25"/>
  <c r="BQ881" i="25"/>
  <c r="BM881" i="25"/>
  <c r="BI881" i="25"/>
  <c r="BP881" i="25"/>
  <c r="BL881" i="25"/>
  <c r="BH881" i="25"/>
  <c r="BR881" i="25"/>
  <c r="BJ881" i="25"/>
  <c r="BO881" i="25"/>
  <c r="BG881" i="25"/>
  <c r="BN881" i="25"/>
  <c r="BF881" i="25"/>
  <c r="BK881" i="25"/>
  <c r="BQ873" i="25"/>
  <c r="BM873" i="25"/>
  <c r="BI873" i="25"/>
  <c r="BP873" i="25"/>
  <c r="BL873" i="25"/>
  <c r="BH873" i="25"/>
  <c r="BR873" i="25"/>
  <c r="BJ873" i="25"/>
  <c r="BO873" i="25"/>
  <c r="BG873" i="25"/>
  <c r="BN873" i="25"/>
  <c r="BF873" i="25"/>
  <c r="BK873" i="25"/>
  <c r="BQ865" i="25"/>
  <c r="BM865" i="25"/>
  <c r="BI865" i="25"/>
  <c r="BP865" i="25"/>
  <c r="BL865" i="25"/>
  <c r="BH865" i="25"/>
  <c r="BR865" i="25"/>
  <c r="BJ865" i="25"/>
  <c r="BO865" i="25"/>
  <c r="BG865" i="25"/>
  <c r="BN865" i="25"/>
  <c r="BF865" i="25"/>
  <c r="BK865" i="25"/>
  <c r="BQ911" i="25"/>
  <c r="BM911" i="25"/>
  <c r="BI911" i="25"/>
  <c r="BP911" i="25"/>
  <c r="BL911" i="25"/>
  <c r="BH911" i="25"/>
  <c r="BK911" i="25"/>
  <c r="BR911" i="25"/>
  <c r="BJ911" i="25"/>
  <c r="BO911" i="25"/>
  <c r="BG911" i="25"/>
  <c r="BF911" i="25"/>
  <c r="BN911" i="25"/>
  <c r="BQ903" i="25"/>
  <c r="BM903" i="25"/>
  <c r="BI903" i="25"/>
  <c r="BP903" i="25"/>
  <c r="BL903" i="25"/>
  <c r="BH903" i="25"/>
  <c r="BK903" i="25"/>
  <c r="BR903" i="25"/>
  <c r="BJ903" i="25"/>
  <c r="BO903" i="25"/>
  <c r="BG903" i="25"/>
  <c r="BN903" i="25"/>
  <c r="BF903" i="25"/>
  <c r="BQ895" i="25"/>
  <c r="BM895" i="25"/>
  <c r="BI895" i="25"/>
  <c r="BP895" i="25"/>
  <c r="BL895" i="25"/>
  <c r="BH895" i="25"/>
  <c r="BK895" i="25"/>
  <c r="BR895" i="25"/>
  <c r="BJ895" i="25"/>
  <c r="BO895" i="25"/>
  <c r="BG895" i="25"/>
  <c r="BN895" i="25"/>
  <c r="BF895" i="25"/>
  <c r="BQ887" i="25"/>
  <c r="BM887" i="25"/>
  <c r="BI887" i="25"/>
  <c r="BP887" i="25"/>
  <c r="BL887" i="25"/>
  <c r="BH887" i="25"/>
  <c r="BK887" i="25"/>
  <c r="BR887" i="25"/>
  <c r="BJ887" i="25"/>
  <c r="BO887" i="25"/>
  <c r="BG887" i="25"/>
  <c r="BN887" i="25"/>
  <c r="BF887" i="25"/>
  <c r="BQ879" i="25"/>
  <c r="BM879" i="25"/>
  <c r="BI879" i="25"/>
  <c r="BP879" i="25"/>
  <c r="BL879" i="25"/>
  <c r="BH879" i="25"/>
  <c r="BK879" i="25"/>
  <c r="BR879" i="25"/>
  <c r="BJ879" i="25"/>
  <c r="BO879" i="25"/>
  <c r="BG879" i="25"/>
  <c r="BF879" i="25"/>
  <c r="BN879" i="25"/>
  <c r="BQ871" i="25"/>
  <c r="BM871" i="25"/>
  <c r="BI871" i="25"/>
  <c r="BP871" i="25"/>
  <c r="BL871" i="25"/>
  <c r="BH871" i="25"/>
  <c r="BK871" i="25"/>
  <c r="BR871" i="25"/>
  <c r="BJ871" i="25"/>
  <c r="BO871" i="25"/>
  <c r="BG871" i="25"/>
  <c r="BN871" i="25"/>
  <c r="BF871" i="25"/>
  <c r="BQ863" i="25"/>
  <c r="BM863" i="25"/>
  <c r="BI863" i="25"/>
  <c r="BP863" i="25"/>
  <c r="BL863" i="25"/>
  <c r="BH863" i="25"/>
  <c r="BK863" i="25"/>
  <c r="BR863" i="25"/>
  <c r="BJ863" i="25"/>
  <c r="BO863" i="25"/>
  <c r="BG863" i="25"/>
  <c r="BN863" i="25"/>
  <c r="BF863" i="25"/>
  <c r="BQ855" i="25"/>
  <c r="BM855" i="25"/>
  <c r="BI855" i="25"/>
  <c r="BP855" i="25"/>
  <c r="BL855" i="25"/>
  <c r="BH855" i="25"/>
  <c r="BR855" i="25"/>
  <c r="BJ855" i="25"/>
  <c r="BO855" i="25"/>
  <c r="BG855" i="25"/>
  <c r="BN855" i="25"/>
  <c r="BK855" i="25"/>
  <c r="BF855" i="25"/>
  <c r="BQ909" i="25"/>
  <c r="BM909" i="25"/>
  <c r="BI909" i="25"/>
  <c r="BP909" i="25"/>
  <c r="BL909" i="25"/>
  <c r="BH909" i="25"/>
  <c r="BN909" i="25"/>
  <c r="BF909" i="25"/>
  <c r="BK909" i="25"/>
  <c r="BR909" i="25"/>
  <c r="BJ909" i="25"/>
  <c r="BO909" i="25"/>
  <c r="BG909" i="25"/>
  <c r="BQ893" i="25"/>
  <c r="BM893" i="25"/>
  <c r="BI893" i="25"/>
  <c r="BP893" i="25"/>
  <c r="BL893" i="25"/>
  <c r="BH893" i="25"/>
  <c r="BN893" i="25"/>
  <c r="BF893" i="25"/>
  <c r="BK893" i="25"/>
  <c r="BR893" i="25"/>
  <c r="BJ893" i="25"/>
  <c r="BO893" i="25"/>
  <c r="BG893" i="25"/>
  <c r="BQ877" i="25"/>
  <c r="BM877" i="25"/>
  <c r="BI877" i="25"/>
  <c r="BP877" i="25"/>
  <c r="BL877" i="25"/>
  <c r="BH877" i="25"/>
  <c r="BN877" i="25"/>
  <c r="BF877" i="25"/>
  <c r="BK877" i="25"/>
  <c r="BR877" i="25"/>
  <c r="BJ877" i="25"/>
  <c r="BO877" i="25"/>
  <c r="BG877" i="25"/>
  <c r="BQ861" i="25"/>
  <c r="BM861" i="25"/>
  <c r="BI861" i="25"/>
  <c r="BP861" i="25"/>
  <c r="BL861" i="25"/>
  <c r="BH861" i="25"/>
  <c r="BK861" i="25"/>
  <c r="BR861" i="25"/>
  <c r="BJ861" i="25"/>
  <c r="BO861" i="25"/>
  <c r="BN861" i="25"/>
  <c r="BG861" i="25"/>
  <c r="BF861" i="25"/>
  <c r="BQ853" i="25"/>
  <c r="BM853" i="25"/>
  <c r="BI853" i="25"/>
  <c r="BP853" i="25"/>
  <c r="BL853" i="25"/>
  <c r="BH853" i="25"/>
  <c r="BK853" i="25"/>
  <c r="BR853" i="25"/>
  <c r="BJ853" i="25"/>
  <c r="BF853" i="25"/>
  <c r="BO853" i="25"/>
  <c r="BN853" i="25"/>
  <c r="BG853" i="25"/>
  <c r="BO46" i="25"/>
  <c r="BK46" i="25"/>
  <c r="BG46" i="25"/>
  <c r="BR46" i="25"/>
  <c r="BN46" i="25"/>
  <c r="BJ46" i="25"/>
  <c r="BF46" i="25"/>
  <c r="BM46" i="25"/>
  <c r="BL46" i="25"/>
  <c r="BQ46" i="25"/>
  <c r="BI46" i="25"/>
  <c r="BP46" i="25"/>
  <c r="BH46" i="25"/>
  <c r="T1011" i="25"/>
  <c r="L1011" i="25"/>
  <c r="F1011" i="25"/>
  <c r="BA1006" i="25"/>
  <c r="AL1011" i="25"/>
  <c r="H1011" i="25"/>
  <c r="AN1011" i="25"/>
  <c r="AZ1008" i="25"/>
  <c r="BR988" i="25"/>
  <c r="BN988" i="25"/>
  <c r="BJ988" i="25"/>
  <c r="BF988" i="25"/>
  <c r="BQ988" i="25"/>
  <c r="BM988" i="25"/>
  <c r="BI988" i="25"/>
  <c r="BP988" i="25"/>
  <c r="BH988" i="25"/>
  <c r="BO988" i="25"/>
  <c r="BG988" i="25"/>
  <c r="BL988" i="25"/>
  <c r="BK988" i="25"/>
  <c r="BQ849" i="25"/>
  <c r="BM849" i="25"/>
  <c r="BI849" i="25"/>
  <c r="BP849" i="25"/>
  <c r="BL849" i="25"/>
  <c r="BO849" i="25"/>
  <c r="BH849" i="25"/>
  <c r="BN849" i="25"/>
  <c r="BG849" i="25"/>
  <c r="BJ849" i="25"/>
  <c r="BF849" i="25"/>
  <c r="BR849" i="25"/>
  <c r="BK849" i="25"/>
  <c r="BQ804" i="25"/>
  <c r="BM804" i="25"/>
  <c r="BI804" i="25"/>
  <c r="BP804" i="25"/>
  <c r="BL804" i="25"/>
  <c r="BH804" i="25"/>
  <c r="BR804" i="25"/>
  <c r="BN804" i="25"/>
  <c r="BJ804" i="25"/>
  <c r="BF804" i="25"/>
  <c r="BG804" i="25"/>
  <c r="BO804" i="25"/>
  <c r="BK804" i="25"/>
  <c r="BP793" i="25"/>
  <c r="BL793" i="25"/>
  <c r="BH793" i="25"/>
  <c r="BQ793" i="25"/>
  <c r="BK793" i="25"/>
  <c r="BF793" i="25"/>
  <c r="BO793" i="25"/>
  <c r="BJ793" i="25"/>
  <c r="BN793" i="25"/>
  <c r="BI793" i="25"/>
  <c r="BR793" i="25"/>
  <c r="BM793" i="25"/>
  <c r="BG793" i="25"/>
  <c r="BP303" i="25"/>
  <c r="BL303" i="25"/>
  <c r="BH303" i="25"/>
  <c r="BQ303" i="25"/>
  <c r="BM303" i="25"/>
  <c r="BI303" i="25"/>
  <c r="BR303" i="25"/>
  <c r="BJ303" i="25"/>
  <c r="BO303" i="25"/>
  <c r="BG303" i="25"/>
  <c r="BN303" i="25"/>
  <c r="BF303" i="25"/>
  <c r="BK303" i="25"/>
  <c r="AJ1011" i="25"/>
  <c r="AB1011" i="25"/>
  <c r="N1011" i="25"/>
  <c r="AT1011" i="25"/>
  <c r="AZ1009" i="25"/>
  <c r="P1011" i="25"/>
  <c r="AV1011" i="25"/>
  <c r="BP963" i="25"/>
  <c r="BL963" i="25"/>
  <c r="BH963" i="25"/>
  <c r="BR963" i="25"/>
  <c r="BM963" i="25"/>
  <c r="BG963" i="25"/>
  <c r="BQ963" i="25"/>
  <c r="BK963" i="25"/>
  <c r="BF963" i="25"/>
  <c r="BI963" i="25"/>
  <c r="BO963" i="25"/>
  <c r="BN963" i="25"/>
  <c r="BJ963" i="25"/>
  <c r="BQ999" i="25"/>
  <c r="BM999" i="25"/>
  <c r="BI999" i="25"/>
  <c r="BP999" i="25"/>
  <c r="BL999" i="25"/>
  <c r="BH999" i="25"/>
  <c r="BR999" i="25"/>
  <c r="BJ999" i="25"/>
  <c r="BO999" i="25"/>
  <c r="BG999" i="25"/>
  <c r="BN999" i="25"/>
  <c r="BF999" i="25"/>
  <c r="BK999" i="25"/>
  <c r="BP965" i="25"/>
  <c r="BL965" i="25"/>
  <c r="BH965" i="25"/>
  <c r="BR965" i="25"/>
  <c r="BM965" i="25"/>
  <c r="BG965" i="25"/>
  <c r="BQ965" i="25"/>
  <c r="BK965" i="25"/>
  <c r="BF965" i="25"/>
  <c r="BI965" i="25"/>
  <c r="BO965" i="25"/>
  <c r="BN965" i="25"/>
  <c r="BJ965" i="25"/>
  <c r="BR939" i="25"/>
  <c r="BN939" i="25"/>
  <c r="BJ939" i="25"/>
  <c r="BF939" i="25"/>
  <c r="BQ939" i="25"/>
  <c r="BM939" i="25"/>
  <c r="BI939" i="25"/>
  <c r="BP939" i="25"/>
  <c r="BH939" i="25"/>
  <c r="BO939" i="25"/>
  <c r="BG939" i="25"/>
  <c r="BL939" i="25"/>
  <c r="BK939" i="25"/>
  <c r="BQ901" i="25"/>
  <c r="BM901" i="25"/>
  <c r="BI901" i="25"/>
  <c r="BP901" i="25"/>
  <c r="BL901" i="25"/>
  <c r="BH901" i="25"/>
  <c r="BN901" i="25"/>
  <c r="BF901" i="25"/>
  <c r="BK901" i="25"/>
  <c r="BR901" i="25"/>
  <c r="BJ901" i="25"/>
  <c r="BG901" i="25"/>
  <c r="BO901" i="25"/>
  <c r="BQ885" i="25"/>
  <c r="BM885" i="25"/>
  <c r="BI885" i="25"/>
  <c r="BP885" i="25"/>
  <c r="BL885" i="25"/>
  <c r="BH885" i="25"/>
  <c r="BN885" i="25"/>
  <c r="BF885" i="25"/>
  <c r="BK885" i="25"/>
  <c r="BR885" i="25"/>
  <c r="BJ885" i="25"/>
  <c r="BO885" i="25"/>
  <c r="BG885" i="25"/>
  <c r="BQ869" i="25"/>
  <c r="BM869" i="25"/>
  <c r="BI869" i="25"/>
  <c r="BP869" i="25"/>
  <c r="BL869" i="25"/>
  <c r="BH869" i="25"/>
  <c r="BN869" i="25"/>
  <c r="BF869" i="25"/>
  <c r="BK869" i="25"/>
  <c r="BR869" i="25"/>
  <c r="BJ869" i="25"/>
  <c r="BG869" i="25"/>
  <c r="BO869" i="25"/>
  <c r="BQ846" i="25"/>
  <c r="BM846" i="25"/>
  <c r="BI846" i="25"/>
  <c r="BP846" i="25"/>
  <c r="BL846" i="25"/>
  <c r="BH846" i="25"/>
  <c r="BO846" i="25"/>
  <c r="BG846" i="25"/>
  <c r="BN846" i="25"/>
  <c r="BF846" i="25"/>
  <c r="BK846" i="25"/>
  <c r="BR846" i="25"/>
  <c r="BJ846" i="25"/>
  <c r="BP295" i="25"/>
  <c r="BL295" i="25"/>
  <c r="BH295" i="25"/>
  <c r="BQ295" i="25"/>
  <c r="BM295" i="25"/>
  <c r="BI295" i="25"/>
  <c r="BR295" i="25"/>
  <c r="BJ295" i="25"/>
  <c r="BO295" i="25"/>
  <c r="BG295" i="25"/>
  <c r="BN295" i="25"/>
  <c r="BF295" i="25"/>
  <c r="BK295" i="25"/>
  <c r="BP299" i="25"/>
  <c r="BL299" i="25"/>
  <c r="BH299" i="25"/>
  <c r="BQ299" i="25"/>
  <c r="BM299" i="25"/>
  <c r="BI299" i="25"/>
  <c r="BN299" i="25"/>
  <c r="BF299" i="25"/>
  <c r="BK299" i="25"/>
  <c r="BR299" i="25"/>
  <c r="BJ299" i="25"/>
  <c r="BO299" i="25"/>
  <c r="BG299" i="25"/>
  <c r="BO42" i="25"/>
  <c r="BK42" i="25"/>
  <c r="BG42" i="25"/>
  <c r="BP42" i="25"/>
  <c r="BJ42" i="25"/>
  <c r="BN42" i="25"/>
  <c r="BI42" i="25"/>
  <c r="BR42" i="25"/>
  <c r="BM42" i="25"/>
  <c r="BH42" i="25"/>
  <c r="BQ42" i="25"/>
  <c r="BL42" i="25"/>
  <c r="BF42" i="25"/>
  <c r="AZ1007" i="25"/>
  <c r="BA1007" i="25"/>
  <c r="V1011" i="25"/>
  <c r="X1011" i="25"/>
  <c r="BA1009" i="25"/>
  <c r="AZ1010" i="25"/>
  <c r="AZ1005" i="23"/>
  <c r="BK47" i="25"/>
  <c r="BI47" i="25"/>
  <c r="BN47" i="25"/>
  <c r="BH30" i="25"/>
  <c r="BR30" i="25"/>
  <c r="BQ30" i="25"/>
  <c r="BL22" i="25"/>
  <c r="BG22" i="25"/>
  <c r="BF22" i="25"/>
  <c r="BO14" i="25"/>
  <c r="BN14" i="25"/>
  <c r="BM14" i="25"/>
  <c r="BH14" i="25"/>
  <c r="BP6" i="25"/>
  <c r="BK6" i="25"/>
  <c r="BJ6" i="25"/>
  <c r="BG11" i="25"/>
  <c r="BF11" i="25"/>
  <c r="BP11" i="25"/>
  <c r="BL28" i="25"/>
  <c r="BG28" i="25"/>
  <c r="BF28" i="25"/>
  <c r="BP20" i="25"/>
  <c r="BK20" i="25"/>
  <c r="BJ20" i="25"/>
  <c r="BI20" i="25"/>
  <c r="BP12" i="25"/>
  <c r="BK12" i="25"/>
  <c r="BJ12" i="25"/>
  <c r="BI4" i="25"/>
  <c r="BO4" i="25"/>
  <c r="BN4" i="25"/>
  <c r="BL9" i="25"/>
  <c r="BG9" i="25"/>
  <c r="BF9" i="25"/>
  <c r="BP44" i="25"/>
  <c r="BR44" i="25"/>
  <c r="BL44" i="25"/>
  <c r="BO34" i="25"/>
  <c r="BN34" i="25"/>
  <c r="BM34" i="25"/>
  <c r="BI10" i="25"/>
  <c r="BO10" i="25"/>
  <c r="BN10" i="25"/>
  <c r="BP40" i="25"/>
  <c r="BK40" i="25"/>
  <c r="BJ40" i="25"/>
  <c r="BI40" i="25"/>
  <c r="BO32" i="25"/>
  <c r="BN32" i="25"/>
  <c r="BM32" i="25"/>
  <c r="BH24" i="25"/>
  <c r="BR24" i="25"/>
  <c r="BQ24" i="25"/>
  <c r="BL5" i="25"/>
  <c r="BR5" i="25"/>
  <c r="BQ5" i="25"/>
  <c r="BG47" i="25"/>
  <c r="BP47" i="25"/>
  <c r="BJ47" i="25"/>
  <c r="BO30" i="25"/>
  <c r="BN30" i="25"/>
  <c r="BM30" i="25"/>
  <c r="BH22" i="25"/>
  <c r="BR22" i="25"/>
  <c r="BQ22" i="25"/>
  <c r="BK14" i="25"/>
  <c r="BJ14" i="25"/>
  <c r="BI14" i="25"/>
  <c r="BQ6" i="25"/>
  <c r="BH6" i="25"/>
  <c r="BG6" i="25"/>
  <c r="BF6" i="25"/>
  <c r="BR11" i="25"/>
  <c r="BQ11" i="25"/>
  <c r="BL11" i="25"/>
  <c r="BH28" i="25"/>
  <c r="BR28" i="25"/>
  <c r="BQ28" i="25"/>
  <c r="BL20" i="25"/>
  <c r="BG20" i="25"/>
  <c r="BF20" i="25"/>
  <c r="BQ12" i="25"/>
  <c r="BL12" i="25"/>
  <c r="BG12" i="25"/>
  <c r="BF12" i="25"/>
  <c r="BP4" i="25"/>
  <c r="BK4" i="25"/>
  <c r="BJ4" i="25"/>
  <c r="BH9" i="25"/>
  <c r="BR9" i="25"/>
  <c r="BQ9" i="25"/>
  <c r="BO44" i="25"/>
  <c r="BJ44" i="25"/>
  <c r="BM44" i="25"/>
  <c r="BF44" i="25"/>
  <c r="BP34" i="25"/>
  <c r="BK34" i="25"/>
  <c r="BJ34" i="25"/>
  <c r="BI34" i="25"/>
  <c r="BP10" i="25"/>
  <c r="BK10" i="25"/>
  <c r="BJ10" i="25"/>
  <c r="BL40" i="25"/>
  <c r="BG40" i="25"/>
  <c r="BF40" i="25"/>
  <c r="BP32" i="25"/>
  <c r="BK32" i="25"/>
  <c r="BJ32" i="25"/>
  <c r="BI32" i="25"/>
  <c r="BO24" i="25"/>
  <c r="BN24" i="25"/>
  <c r="BM24" i="25"/>
  <c r="BO5" i="25"/>
  <c r="BN5" i="25"/>
  <c r="BM5" i="25"/>
  <c r="BF5" i="25"/>
  <c r="BQ47" i="25"/>
  <c r="BL47" i="25"/>
  <c r="BF47" i="25"/>
  <c r="BP30" i="25"/>
  <c r="BK30" i="25"/>
  <c r="BJ30" i="25"/>
  <c r="BI30" i="25"/>
  <c r="BO22" i="25"/>
  <c r="BN22" i="25"/>
  <c r="BM22" i="25"/>
  <c r="BG14" i="25"/>
  <c r="BF14" i="25"/>
  <c r="BP14" i="25"/>
  <c r="BM6" i="25"/>
  <c r="BL6" i="25"/>
  <c r="BR6" i="25"/>
  <c r="BO11" i="25"/>
  <c r="BN11" i="25"/>
  <c r="BM11" i="25"/>
  <c r="BH11" i="25"/>
  <c r="BO28" i="25"/>
  <c r="BN28" i="25"/>
  <c r="BM28" i="25"/>
  <c r="BH20" i="25"/>
  <c r="BR20" i="25"/>
  <c r="BQ20" i="25"/>
  <c r="BM12" i="25"/>
  <c r="BH12" i="25"/>
  <c r="BR12" i="25"/>
  <c r="BQ4" i="25"/>
  <c r="BL4" i="25"/>
  <c r="BG4" i="25"/>
  <c r="BF4" i="25"/>
  <c r="BO9" i="25"/>
  <c r="BN9" i="25"/>
  <c r="BM9" i="25"/>
  <c r="BK44" i="25"/>
  <c r="BN44" i="25"/>
  <c r="BH44" i="25"/>
  <c r="BL34" i="25"/>
  <c r="BG34" i="25"/>
  <c r="BF34" i="25"/>
  <c r="BQ10" i="25"/>
  <c r="BL10" i="25"/>
  <c r="BG10" i="25"/>
  <c r="BF10" i="25"/>
  <c r="BH40" i="25"/>
  <c r="BR40" i="25"/>
  <c r="BQ40" i="25"/>
  <c r="BL32" i="25"/>
  <c r="BG32" i="25"/>
  <c r="BF32" i="25"/>
  <c r="BP24" i="25"/>
  <c r="BK24" i="25"/>
  <c r="BJ24" i="25"/>
  <c r="BI24" i="25"/>
  <c r="BK5" i="25"/>
  <c r="BI5" i="25"/>
  <c r="BO47" i="25"/>
  <c r="BM47" i="25"/>
  <c r="BH47" i="25"/>
  <c r="BR47" i="25"/>
  <c r="BL30" i="25"/>
  <c r="BG30" i="25"/>
  <c r="BF30" i="25"/>
  <c r="BP22" i="25"/>
  <c r="BK22" i="25"/>
  <c r="BJ22" i="25"/>
  <c r="BI22" i="25"/>
  <c r="BR14" i="25"/>
  <c r="BQ14" i="25"/>
  <c r="BL14" i="25"/>
  <c r="BI6" i="25"/>
  <c r="BO6" i="25"/>
  <c r="BN6" i="25"/>
  <c r="BK11" i="25"/>
  <c r="BJ11" i="25"/>
  <c r="BI11" i="25"/>
  <c r="BP28" i="25"/>
  <c r="BK28" i="25"/>
  <c r="BJ28" i="25"/>
  <c r="BI28" i="25"/>
  <c r="BO20" i="25"/>
  <c r="BN20" i="25"/>
  <c r="BM20" i="25"/>
  <c r="BI12" i="25"/>
  <c r="BO12" i="25"/>
  <c r="BN12" i="25"/>
  <c r="BM4" i="25"/>
  <c r="BH4" i="25"/>
  <c r="BR4" i="25"/>
  <c r="BP9" i="25"/>
  <c r="BK9" i="25"/>
  <c r="BJ9" i="25"/>
  <c r="BI9" i="25"/>
  <c r="BG44" i="25"/>
  <c r="BI44" i="25"/>
  <c r="BQ44" i="25"/>
  <c r="BH34" i="25"/>
  <c r="BR34" i="25"/>
  <c r="BQ34" i="25"/>
  <c r="BM10" i="25"/>
  <c r="BH10" i="25"/>
  <c r="BR10" i="25"/>
  <c r="BO40" i="25"/>
  <c r="BN40" i="25"/>
  <c r="BM40" i="25"/>
  <c r="BH32" i="25"/>
  <c r="BR32" i="25"/>
  <c r="BQ32" i="25"/>
  <c r="BL24" i="25"/>
  <c r="BG24" i="25"/>
  <c r="BF24" i="25"/>
  <c r="BP5" i="25"/>
  <c r="BG5" i="25"/>
  <c r="BJ5" i="25"/>
  <c r="BH5" i="25"/>
  <c r="BR1009" i="25" l="1"/>
  <c r="BH1009" i="25"/>
  <c r="BM1009" i="25"/>
  <c r="BI1010" i="25"/>
  <c r="BJ1010" i="25"/>
  <c r="BK1010" i="25"/>
  <c r="BP1010" i="25"/>
  <c r="BR1021" i="25"/>
  <c r="BS1021" i="25" s="1"/>
  <c r="BR1023" i="25"/>
  <c r="BS1023" i="25" s="1"/>
  <c r="BR1013" i="25"/>
  <c r="BS1013" i="25" s="1"/>
  <c r="BR1014" i="25"/>
  <c r="BS1014" i="25" s="1"/>
  <c r="BR1019" i="25"/>
  <c r="BS1019" i="25" s="1"/>
  <c r="BR1020" i="25"/>
  <c r="BS1020" i="25" s="1"/>
  <c r="BR1022" i="25"/>
  <c r="BS1022" i="25" s="1"/>
  <c r="BR1016" i="25"/>
  <c r="BS1016" i="25" s="1"/>
  <c r="BR1005" i="25"/>
  <c r="BR1015" i="25"/>
  <c r="BS1015" i="25" s="1"/>
  <c r="BR1012" i="25"/>
  <c r="BS1012" i="25" s="1"/>
  <c r="BR1007" i="25"/>
  <c r="BH1023" i="25"/>
  <c r="BH1020" i="25"/>
  <c r="BH1022" i="25"/>
  <c r="BH1019" i="25"/>
  <c r="BH1013" i="25"/>
  <c r="BH1005" i="25"/>
  <c r="BH1016" i="25"/>
  <c r="BH1021" i="25"/>
  <c r="BH1015" i="25"/>
  <c r="BH1012" i="25"/>
  <c r="BH1014" i="25"/>
  <c r="BH1007" i="25"/>
  <c r="BM1020" i="25"/>
  <c r="BM1022" i="25"/>
  <c r="BM1012" i="25"/>
  <c r="BM1013" i="25"/>
  <c r="BM1015" i="25"/>
  <c r="BM1016" i="25"/>
  <c r="BM1021" i="25"/>
  <c r="BM1023" i="25"/>
  <c r="BM1019" i="25"/>
  <c r="BM1014" i="25"/>
  <c r="BM1005" i="25"/>
  <c r="BM1007" i="25"/>
  <c r="BI1008" i="25"/>
  <c r="BJ1008" i="25"/>
  <c r="BK1008" i="25"/>
  <c r="BF1009" i="25"/>
  <c r="BG1009" i="25"/>
  <c r="BL1009" i="25"/>
  <c r="BQ1009" i="25"/>
  <c r="BM1010" i="25"/>
  <c r="BN1010" i="25"/>
  <c r="BO1010" i="25"/>
  <c r="BF1021" i="25"/>
  <c r="BF1023" i="25"/>
  <c r="BF1020" i="25"/>
  <c r="BF1014" i="25"/>
  <c r="BF1019" i="25"/>
  <c r="BF1005" i="25"/>
  <c r="BF1022" i="25"/>
  <c r="BF1016" i="25"/>
  <c r="BF1013" i="25"/>
  <c r="BF1015" i="25"/>
  <c r="BF1012" i="25"/>
  <c r="BF1007" i="25"/>
  <c r="BG1022" i="25"/>
  <c r="BG1016" i="25"/>
  <c r="BG1021" i="25"/>
  <c r="BG1015" i="25"/>
  <c r="BG1012" i="25"/>
  <c r="BG1005" i="25"/>
  <c r="BG1023" i="25"/>
  <c r="BG1020" i="25"/>
  <c r="BG1014" i="25"/>
  <c r="BG1019" i="25"/>
  <c r="BG1013" i="25"/>
  <c r="BG1007" i="25"/>
  <c r="BL1023" i="25"/>
  <c r="BL1020" i="25"/>
  <c r="BL1022" i="25"/>
  <c r="BL1019" i="25"/>
  <c r="BL1013" i="25"/>
  <c r="BL1005" i="25"/>
  <c r="BL1016" i="25"/>
  <c r="BL1021" i="25"/>
  <c r="BL1015" i="25"/>
  <c r="BL1012" i="25"/>
  <c r="BL1014" i="25"/>
  <c r="BL1007" i="25"/>
  <c r="BQ1020" i="25"/>
  <c r="BQ1022" i="25"/>
  <c r="BQ1016" i="25"/>
  <c r="BQ1013" i="25"/>
  <c r="BQ1015" i="25"/>
  <c r="BQ1019" i="25"/>
  <c r="BQ1021" i="25"/>
  <c r="BQ1012" i="25"/>
  <c r="BQ1023" i="25"/>
  <c r="BQ1014" i="25"/>
  <c r="BQ1005" i="25"/>
  <c r="BQ1007" i="25"/>
  <c r="BQ1017" i="25" s="1"/>
  <c r="BH1008" i="25"/>
  <c r="BM1008" i="25"/>
  <c r="BM1024" i="25" s="1"/>
  <c r="BN1008" i="25"/>
  <c r="BO1008" i="25"/>
  <c r="BJ1009" i="25"/>
  <c r="BK1009" i="25"/>
  <c r="BP1009" i="25"/>
  <c r="BQ1010" i="25"/>
  <c r="BR1010" i="25"/>
  <c r="BH1010" i="25"/>
  <c r="BJ1021" i="25"/>
  <c r="BJ1023" i="25"/>
  <c r="BJ1020" i="25"/>
  <c r="BJ1014" i="25"/>
  <c r="BJ1019" i="25"/>
  <c r="BJ1013" i="25"/>
  <c r="BJ1022" i="25"/>
  <c r="BJ1016" i="25"/>
  <c r="BJ1005" i="25"/>
  <c r="BJ1015" i="25"/>
  <c r="BJ1012" i="25"/>
  <c r="BJ1007" i="25"/>
  <c r="BK1022" i="25"/>
  <c r="BK1016" i="25"/>
  <c r="BK1021" i="25"/>
  <c r="BK1015" i="25"/>
  <c r="BK1012" i="25"/>
  <c r="BK1014" i="25"/>
  <c r="BK1023" i="25"/>
  <c r="BK1020" i="25"/>
  <c r="BK1005" i="25"/>
  <c r="BK1019" i="25"/>
  <c r="BK1013" i="25"/>
  <c r="BK1007" i="25"/>
  <c r="BP1023" i="25"/>
  <c r="BP1020" i="25"/>
  <c r="BP1015" i="25"/>
  <c r="BP1019" i="25"/>
  <c r="BP1013" i="25"/>
  <c r="BP1005" i="25"/>
  <c r="BP1016" i="25"/>
  <c r="BP1021" i="25"/>
  <c r="BP1022" i="25"/>
  <c r="BP1012" i="25"/>
  <c r="BP1014" i="25"/>
  <c r="BP1007" i="25"/>
  <c r="BL1008" i="25"/>
  <c r="BQ1008" i="25"/>
  <c r="BQ1024" i="25" s="1"/>
  <c r="BR1008" i="25"/>
  <c r="BR1024" i="25" s="1"/>
  <c r="BN1009" i="25"/>
  <c r="BO1009" i="25"/>
  <c r="BI1009" i="25"/>
  <c r="BF1010" i="25"/>
  <c r="BG1010" i="25"/>
  <c r="BL1010" i="25"/>
  <c r="BN1021" i="25"/>
  <c r="BN1023" i="25"/>
  <c r="BN1013" i="25"/>
  <c r="BN1014" i="25"/>
  <c r="BN1019" i="25"/>
  <c r="BN1005" i="25"/>
  <c r="BN1022" i="25"/>
  <c r="BN1016" i="25"/>
  <c r="BN1020" i="25"/>
  <c r="BN1015" i="25"/>
  <c r="BN1012" i="25"/>
  <c r="BN1007" i="25"/>
  <c r="BO1022" i="25"/>
  <c r="BO1016" i="25"/>
  <c r="BO1014" i="25"/>
  <c r="BO1015" i="25"/>
  <c r="BO1012" i="25"/>
  <c r="BO1005" i="25"/>
  <c r="BO1023" i="25"/>
  <c r="BO1020" i="25"/>
  <c r="BO1021" i="25"/>
  <c r="BO1019" i="25"/>
  <c r="BO1013" i="25"/>
  <c r="BO1007" i="25"/>
  <c r="BI1020" i="25"/>
  <c r="BI1022" i="25"/>
  <c r="BI1023" i="25"/>
  <c r="BI1013" i="25"/>
  <c r="BI1015" i="25"/>
  <c r="BI1012" i="25"/>
  <c r="BI1021" i="25"/>
  <c r="BI1019" i="25"/>
  <c r="BI1016" i="25"/>
  <c r="BI1014" i="25"/>
  <c r="BI1005" i="25"/>
  <c r="BI1007" i="25"/>
  <c r="BP1008" i="25"/>
  <c r="BP1024" i="25" s="1"/>
  <c r="BF1008" i="25"/>
  <c r="BF1024" i="25" s="1"/>
  <c r="BG1008" i="25"/>
  <c r="BG1024" i="25" s="1"/>
  <c r="BA1011" i="25"/>
  <c r="AZ1011" i="25"/>
  <c r="AW1005" i="23"/>
  <c r="AQ1005" i="23"/>
  <c r="AY1005" i="23"/>
  <c r="AU1005" i="23"/>
  <c r="AM1005" i="23"/>
  <c r="AS1005" i="23"/>
  <c r="AK1005" i="23"/>
  <c r="AI1005" i="23"/>
  <c r="AE1005" i="23"/>
  <c r="AO1005" i="23"/>
  <c r="AG1005" i="23"/>
  <c r="AC1005" i="23"/>
  <c r="AA1005" i="23"/>
  <c r="W1005" i="23"/>
  <c r="O1005" i="23"/>
  <c r="U1005" i="23"/>
  <c r="Y1005" i="23"/>
  <c r="S1005" i="23"/>
  <c r="Q1005" i="23"/>
  <c r="M1005" i="23"/>
  <c r="O45" i="22"/>
  <c r="K1005" i="23"/>
  <c r="I1005" i="23"/>
  <c r="T61" i="22"/>
  <c r="K264" i="22" s="1"/>
  <c r="Q61" i="22"/>
  <c r="N61" i="22"/>
  <c r="K64" i="22" s="1"/>
  <c r="C169" i="22"/>
  <c r="G169" i="22" s="1"/>
  <c r="C157" i="22"/>
  <c r="G157" i="22" s="1"/>
  <c r="C145" i="22"/>
  <c r="G145" i="22" s="1"/>
  <c r="C133" i="22"/>
  <c r="G133" i="22" s="1"/>
  <c r="C121" i="22"/>
  <c r="G121" i="22" s="1"/>
  <c r="C109" i="22"/>
  <c r="G109" i="22" s="1"/>
  <c r="C97" i="22"/>
  <c r="G97" i="22" s="1"/>
  <c r="C85" i="22"/>
  <c r="G85" i="22" s="1"/>
  <c r="C73" i="22"/>
  <c r="G73" i="22" s="1"/>
  <c r="C168" i="22"/>
  <c r="G168" i="22" s="1"/>
  <c r="C156" i="22"/>
  <c r="G156" i="22" s="1"/>
  <c r="C144" i="22"/>
  <c r="G144" i="22" s="1"/>
  <c r="C132" i="22"/>
  <c r="G132" i="22" s="1"/>
  <c r="C120" i="22"/>
  <c r="G120" i="22" s="1"/>
  <c r="C108" i="22"/>
  <c r="G108" i="22" s="1"/>
  <c r="C96" i="22"/>
  <c r="G96" i="22" s="1"/>
  <c r="C84" i="22"/>
  <c r="G84" i="22" s="1"/>
  <c r="C72" i="22"/>
  <c r="G72" i="22" s="1"/>
  <c r="C167" i="22"/>
  <c r="G167" i="22" s="1"/>
  <c r="C155" i="22"/>
  <c r="G155" i="22" s="1"/>
  <c r="C143" i="22"/>
  <c r="G143" i="22" s="1"/>
  <c r="C131" i="22"/>
  <c r="G131" i="22" s="1"/>
  <c r="C119" i="22"/>
  <c r="G119" i="22" s="1"/>
  <c r="C107" i="22"/>
  <c r="G107" i="22" s="1"/>
  <c r="C95" i="22"/>
  <c r="G95" i="22" s="1"/>
  <c r="C83" i="22"/>
  <c r="G83" i="22" s="1"/>
  <c r="C71" i="22"/>
  <c r="G71" i="22" s="1"/>
  <c r="C166" i="22"/>
  <c r="G166" i="22" s="1"/>
  <c r="C154" i="22"/>
  <c r="G154" i="22" s="1"/>
  <c r="C142" i="22"/>
  <c r="G142" i="22" s="1"/>
  <c r="C130" i="22"/>
  <c r="G130" i="22" s="1"/>
  <c r="C118" i="22"/>
  <c r="G118" i="22" s="1"/>
  <c r="C106" i="22"/>
  <c r="G106" i="22" s="1"/>
  <c r="C94" i="22"/>
  <c r="G94" i="22" s="1"/>
  <c r="C82" i="22"/>
  <c r="G82" i="22" s="1"/>
  <c r="C70" i="22"/>
  <c r="G70" i="22" s="1"/>
  <c r="C165" i="22"/>
  <c r="G165" i="22" s="1"/>
  <c r="C153" i="22"/>
  <c r="G153" i="22" s="1"/>
  <c r="C141" i="22"/>
  <c r="G141" i="22" s="1"/>
  <c r="C129" i="22"/>
  <c r="G129" i="22" s="1"/>
  <c r="C117" i="22"/>
  <c r="G117" i="22" s="1"/>
  <c r="C105" i="22"/>
  <c r="G105" i="22" s="1"/>
  <c r="C93" i="22"/>
  <c r="G93" i="22" s="1"/>
  <c r="C81" i="22"/>
  <c r="G81" i="22" s="1"/>
  <c r="C69" i="22"/>
  <c r="G69" i="22" s="1"/>
  <c r="C164" i="22"/>
  <c r="G164" i="22" s="1"/>
  <c r="C152" i="22"/>
  <c r="G152" i="22" s="1"/>
  <c r="C140" i="22"/>
  <c r="G140" i="22" s="1"/>
  <c r="C128" i="22"/>
  <c r="G128" i="22" s="1"/>
  <c r="C116" i="22"/>
  <c r="G116" i="22" s="1"/>
  <c r="C104" i="22"/>
  <c r="G104" i="22" s="1"/>
  <c r="C92" i="22"/>
  <c r="G92" i="22" s="1"/>
  <c r="C80" i="22"/>
  <c r="G80" i="22" s="1"/>
  <c r="C68" i="22"/>
  <c r="G68" i="22" s="1"/>
  <c r="C163" i="22"/>
  <c r="G163" i="22" s="1"/>
  <c r="C151" i="22"/>
  <c r="G151" i="22" s="1"/>
  <c r="C139" i="22"/>
  <c r="G139" i="22" s="1"/>
  <c r="C127" i="22"/>
  <c r="G127" i="22" s="1"/>
  <c r="C115" i="22"/>
  <c r="G115" i="22" s="1"/>
  <c r="C103" i="22"/>
  <c r="G103" i="22" s="1"/>
  <c r="C91" i="22"/>
  <c r="G91" i="22" s="1"/>
  <c r="C79" i="22"/>
  <c r="G79" i="22" s="1"/>
  <c r="C67" i="22"/>
  <c r="G67" i="22" s="1"/>
  <c r="C162" i="22"/>
  <c r="G162" i="22" s="1"/>
  <c r="C150" i="22"/>
  <c r="G150" i="22" s="1"/>
  <c r="C138" i="22"/>
  <c r="G138" i="22" s="1"/>
  <c r="C126" i="22"/>
  <c r="G126" i="22" s="1"/>
  <c r="C114" i="22"/>
  <c r="G114" i="22" s="1"/>
  <c r="C102" i="22"/>
  <c r="G102" i="22" s="1"/>
  <c r="C90" i="22"/>
  <c r="G90" i="22" s="1"/>
  <c r="C78" i="22"/>
  <c r="G78" i="22" s="1"/>
  <c r="C66" i="22"/>
  <c r="G66" i="22" s="1"/>
  <c r="C161" i="22"/>
  <c r="G161" i="22" s="1"/>
  <c r="C149" i="22"/>
  <c r="G149" i="22" s="1"/>
  <c r="C137" i="22"/>
  <c r="G137" i="22" s="1"/>
  <c r="C125" i="22"/>
  <c r="G125" i="22" s="1"/>
  <c r="C113" i="22"/>
  <c r="G113" i="22" s="1"/>
  <c r="C101" i="22"/>
  <c r="G101" i="22" s="1"/>
  <c r="C89" i="22"/>
  <c r="G89" i="22" s="1"/>
  <c r="C77" i="22"/>
  <c r="G77" i="22" s="1"/>
  <c r="C65" i="22"/>
  <c r="G65" i="22" s="1"/>
  <c r="C160" i="22"/>
  <c r="G160" i="22" s="1"/>
  <c r="C136" i="22"/>
  <c r="G136" i="22" s="1"/>
  <c r="C124" i="22"/>
  <c r="G124" i="22" s="1"/>
  <c r="C112" i="22"/>
  <c r="G112" i="22" s="1"/>
  <c r="C100" i="22"/>
  <c r="G100" i="22" s="1"/>
  <c r="C88" i="22"/>
  <c r="G88" i="22" s="1"/>
  <c r="C76" i="22"/>
  <c r="G76" i="22" s="1"/>
  <c r="C64" i="22"/>
  <c r="G64" i="22" s="1"/>
  <c r="C148" i="22"/>
  <c r="G148" i="22" s="1"/>
  <c r="C147" i="22"/>
  <c r="G147" i="22" s="1"/>
  <c r="C135" i="22"/>
  <c r="G135" i="22" s="1"/>
  <c r="C123" i="22"/>
  <c r="G123" i="22" s="1"/>
  <c r="C111" i="22"/>
  <c r="G111" i="22" s="1"/>
  <c r="C99" i="22"/>
  <c r="G99" i="22" s="1"/>
  <c r="C87" i="22"/>
  <c r="G87" i="22" s="1"/>
  <c r="C75" i="22"/>
  <c r="G75" i="22" s="1"/>
  <c r="C63" i="22"/>
  <c r="G63" i="22" s="1"/>
  <c r="C159" i="22"/>
  <c r="G159" i="22" s="1"/>
  <c r="C158" i="22"/>
  <c r="C146" i="22"/>
  <c r="C134" i="22"/>
  <c r="C122" i="22"/>
  <c r="C110" i="22"/>
  <c r="C98" i="22"/>
  <c r="C86" i="22"/>
  <c r="C74" i="22"/>
  <c r="C62" i="22"/>
  <c r="E1005" i="23"/>
  <c r="BT1011" i="23"/>
  <c r="BS1011" i="23"/>
  <c r="BR1011" i="23"/>
  <c r="BQ1011" i="23"/>
  <c r="BP1011" i="23"/>
  <c r="BO1011" i="23"/>
  <c r="BN1011" i="23"/>
  <c r="BM1011" i="23"/>
  <c r="BL1011" i="23"/>
  <c r="BK1011" i="23"/>
  <c r="BJ1011" i="23"/>
  <c r="BI1011" i="23"/>
  <c r="BH1011" i="23"/>
  <c r="BG1011" i="23"/>
  <c r="BF1011" i="23"/>
  <c r="BE1011" i="23" s="1"/>
  <c r="AX1005" i="23"/>
  <c r="AT1005" i="23"/>
  <c r="AP1005" i="23"/>
  <c r="AL1005" i="23"/>
  <c r="AH1005" i="23"/>
  <c r="AD1005" i="23"/>
  <c r="Z1005" i="23"/>
  <c r="V1005" i="23"/>
  <c r="R1005" i="23"/>
  <c r="N1005" i="23"/>
  <c r="J1005" i="23"/>
  <c r="H2" i="23" s="1"/>
  <c r="F1005" i="23"/>
  <c r="BV1004" i="23"/>
  <c r="BS1004" i="23"/>
  <c r="BD1004" i="23"/>
  <c r="BC1004" i="23"/>
  <c r="BA1004" i="23"/>
  <c r="B1004" i="23"/>
  <c r="BE1004" i="23" s="1"/>
  <c r="BV1003" i="23"/>
  <c r="BS1003" i="23"/>
  <c r="BD1003" i="23"/>
  <c r="BC1003" i="23"/>
  <c r="BA1003" i="23"/>
  <c r="B1003" i="23"/>
  <c r="BE1003" i="23" s="1"/>
  <c r="BV1002" i="23"/>
  <c r="BS1002" i="23"/>
  <c r="BD1002" i="23"/>
  <c r="BC1002" i="23"/>
  <c r="BA1002" i="23"/>
  <c r="B1002" i="23"/>
  <c r="BE1002" i="23" s="1"/>
  <c r="BV1001" i="23"/>
  <c r="BS1001" i="23"/>
  <c r="BD1001" i="23"/>
  <c r="BC1001" i="23"/>
  <c r="BA1001" i="23"/>
  <c r="B1001" i="23"/>
  <c r="BE1001" i="23" s="1"/>
  <c r="BV1000" i="23"/>
  <c r="BS1000" i="23"/>
  <c r="BD1000" i="23"/>
  <c r="BC1000" i="23"/>
  <c r="BA1000" i="23"/>
  <c r="B1000" i="23"/>
  <c r="BE1000" i="23" s="1"/>
  <c r="BV999" i="23"/>
  <c r="BS999" i="23"/>
  <c r="BD999" i="23"/>
  <c r="BC999" i="23"/>
  <c r="BA999" i="23"/>
  <c r="B999" i="23"/>
  <c r="BE999" i="23" s="1"/>
  <c r="BV998" i="23"/>
  <c r="BS998" i="23"/>
  <c r="BD998" i="23"/>
  <c r="BC998" i="23"/>
  <c r="BA998" i="23"/>
  <c r="B998" i="23"/>
  <c r="BE998" i="23" s="1"/>
  <c r="BV997" i="23"/>
  <c r="BS997" i="23"/>
  <c r="BD997" i="23"/>
  <c r="BC997" i="23"/>
  <c r="BA997" i="23"/>
  <c r="B997" i="23"/>
  <c r="BE997" i="23" s="1"/>
  <c r="BV996" i="23"/>
  <c r="BS996" i="23"/>
  <c r="BD996" i="23"/>
  <c r="BC996" i="23"/>
  <c r="BA996" i="23"/>
  <c r="B996" i="23"/>
  <c r="BE996" i="23" s="1"/>
  <c r="BV995" i="23"/>
  <c r="BS995" i="23"/>
  <c r="BD995" i="23"/>
  <c r="BC995" i="23"/>
  <c r="BA995" i="23"/>
  <c r="B995" i="23"/>
  <c r="BE995" i="23" s="1"/>
  <c r="BV994" i="23"/>
  <c r="BS994" i="23"/>
  <c r="BD994" i="23"/>
  <c r="BC994" i="23"/>
  <c r="BA994" i="23"/>
  <c r="B994" i="23"/>
  <c r="BE994" i="23" s="1"/>
  <c r="BV993" i="23"/>
  <c r="BS993" i="23"/>
  <c r="BD993" i="23"/>
  <c r="BC993" i="23"/>
  <c r="BA993" i="23"/>
  <c r="B993" i="23"/>
  <c r="BE993" i="23" s="1"/>
  <c r="BV992" i="23"/>
  <c r="BS992" i="23"/>
  <c r="BD992" i="23"/>
  <c r="BC992" i="23"/>
  <c r="BA992" i="23"/>
  <c r="B992" i="23"/>
  <c r="BE992" i="23" s="1"/>
  <c r="BV991" i="23"/>
  <c r="BS991" i="23"/>
  <c r="BD991" i="23"/>
  <c r="BC991" i="23"/>
  <c r="BA991" i="23"/>
  <c r="B991" i="23"/>
  <c r="BE991" i="23" s="1"/>
  <c r="BV990" i="23"/>
  <c r="BS990" i="23"/>
  <c r="BD990" i="23"/>
  <c r="BC990" i="23"/>
  <c r="BA990" i="23"/>
  <c r="B990" i="23"/>
  <c r="BE990" i="23" s="1"/>
  <c r="BV989" i="23"/>
  <c r="BS989" i="23"/>
  <c r="BD989" i="23"/>
  <c r="BC989" i="23"/>
  <c r="BA989" i="23"/>
  <c r="B989" i="23"/>
  <c r="BE989" i="23" s="1"/>
  <c r="BV988" i="23"/>
  <c r="BS988" i="23"/>
  <c r="BD988" i="23"/>
  <c r="BC988" i="23"/>
  <c r="BA988" i="23"/>
  <c r="B988" i="23"/>
  <c r="BE988" i="23" s="1"/>
  <c r="BV987" i="23"/>
  <c r="BS987" i="23"/>
  <c r="BD987" i="23"/>
  <c r="BC987" i="23"/>
  <c r="BA987" i="23"/>
  <c r="B987" i="23"/>
  <c r="BE987" i="23" s="1"/>
  <c r="BV986" i="23"/>
  <c r="BS986" i="23"/>
  <c r="BD986" i="23"/>
  <c r="BC986" i="23"/>
  <c r="BA986" i="23"/>
  <c r="B986" i="23"/>
  <c r="BE986" i="23" s="1"/>
  <c r="BV985" i="23"/>
  <c r="BS985" i="23"/>
  <c r="BD985" i="23"/>
  <c r="BC985" i="23"/>
  <c r="BA985" i="23"/>
  <c r="B985" i="23"/>
  <c r="BE985" i="23" s="1"/>
  <c r="BV984" i="23"/>
  <c r="BS984" i="23"/>
  <c r="BD984" i="23"/>
  <c r="BC984" i="23"/>
  <c r="BA984" i="23"/>
  <c r="B984" i="23"/>
  <c r="BE984" i="23" s="1"/>
  <c r="BV983" i="23"/>
  <c r="BS983" i="23"/>
  <c r="BD983" i="23"/>
  <c r="BC983" i="23"/>
  <c r="BA983" i="23"/>
  <c r="B983" i="23"/>
  <c r="BE983" i="23" s="1"/>
  <c r="BV982" i="23"/>
  <c r="BS982" i="23"/>
  <c r="BD982" i="23"/>
  <c r="BC982" i="23"/>
  <c r="BA982" i="23"/>
  <c r="B982" i="23"/>
  <c r="BE982" i="23" s="1"/>
  <c r="BV981" i="23"/>
  <c r="BS981" i="23"/>
  <c r="BD981" i="23"/>
  <c r="BC981" i="23"/>
  <c r="BA981" i="23"/>
  <c r="B981" i="23"/>
  <c r="BE981" i="23" s="1"/>
  <c r="BV980" i="23"/>
  <c r="BS980" i="23"/>
  <c r="BD980" i="23"/>
  <c r="BC980" i="23"/>
  <c r="BA980" i="23"/>
  <c r="B980" i="23"/>
  <c r="BE980" i="23" s="1"/>
  <c r="BV979" i="23"/>
  <c r="BS979" i="23"/>
  <c r="BD979" i="23"/>
  <c r="BC979" i="23"/>
  <c r="BA979" i="23"/>
  <c r="B979" i="23"/>
  <c r="BE979" i="23" s="1"/>
  <c r="BV978" i="23"/>
  <c r="BS978" i="23"/>
  <c r="BD978" i="23"/>
  <c r="BC978" i="23"/>
  <c r="BA978" i="23"/>
  <c r="B978" i="23"/>
  <c r="BE978" i="23" s="1"/>
  <c r="BV977" i="23"/>
  <c r="BS977" i="23"/>
  <c r="BD977" i="23"/>
  <c r="BC977" i="23"/>
  <c r="BA977" i="23"/>
  <c r="B977" i="23"/>
  <c r="BE977" i="23" s="1"/>
  <c r="BV976" i="23"/>
  <c r="BS976" i="23"/>
  <c r="BD976" i="23"/>
  <c r="BC976" i="23"/>
  <c r="BA976" i="23"/>
  <c r="B976" i="23"/>
  <c r="BE976" i="23" s="1"/>
  <c r="BV975" i="23"/>
  <c r="BS975" i="23"/>
  <c r="BD975" i="23"/>
  <c r="BC975" i="23"/>
  <c r="BA975" i="23"/>
  <c r="B975" i="23"/>
  <c r="BE975" i="23" s="1"/>
  <c r="BV974" i="23"/>
  <c r="BS974" i="23"/>
  <c r="BD974" i="23"/>
  <c r="BC974" i="23"/>
  <c r="BA974" i="23"/>
  <c r="B974" i="23"/>
  <c r="BE974" i="23" s="1"/>
  <c r="BV973" i="23"/>
  <c r="BS973" i="23"/>
  <c r="BD973" i="23"/>
  <c r="BC973" i="23"/>
  <c r="BA973" i="23"/>
  <c r="B973" i="23"/>
  <c r="BE973" i="23" s="1"/>
  <c r="BV972" i="23"/>
  <c r="BS972" i="23"/>
  <c r="BD972" i="23"/>
  <c r="BC972" i="23"/>
  <c r="BA972" i="23"/>
  <c r="B972" i="23"/>
  <c r="BE972" i="23" s="1"/>
  <c r="BV971" i="23"/>
  <c r="BS971" i="23"/>
  <c r="BD971" i="23"/>
  <c r="BC971" i="23"/>
  <c r="BA971" i="23"/>
  <c r="B971" i="23"/>
  <c r="BE971" i="23" s="1"/>
  <c r="BV970" i="23"/>
  <c r="BS970" i="23"/>
  <c r="BD970" i="23"/>
  <c r="BC970" i="23"/>
  <c r="BA970" i="23"/>
  <c r="B970" i="23"/>
  <c r="BE970" i="23" s="1"/>
  <c r="BV969" i="23"/>
  <c r="BS969" i="23"/>
  <c r="BD969" i="23"/>
  <c r="BC969" i="23"/>
  <c r="BA969" i="23"/>
  <c r="B969" i="23"/>
  <c r="BE969" i="23" s="1"/>
  <c r="BV968" i="23"/>
  <c r="BS968" i="23"/>
  <c r="BD968" i="23"/>
  <c r="BC968" i="23"/>
  <c r="BA968" i="23"/>
  <c r="B968" i="23"/>
  <c r="BE968" i="23" s="1"/>
  <c r="BV967" i="23"/>
  <c r="BS967" i="23"/>
  <c r="BD967" i="23"/>
  <c r="BC967" i="23"/>
  <c r="BA967" i="23"/>
  <c r="B967" i="23"/>
  <c r="BE967" i="23" s="1"/>
  <c r="BV966" i="23"/>
  <c r="BS966" i="23"/>
  <c r="BD966" i="23"/>
  <c r="BC966" i="23"/>
  <c r="BA966" i="23"/>
  <c r="B966" i="23"/>
  <c r="BE966" i="23" s="1"/>
  <c r="BV965" i="23"/>
  <c r="BS965" i="23"/>
  <c r="BD965" i="23"/>
  <c r="BC965" i="23"/>
  <c r="BA965" i="23"/>
  <c r="B965" i="23"/>
  <c r="BE965" i="23" s="1"/>
  <c r="BV964" i="23"/>
  <c r="BS964" i="23"/>
  <c r="BD964" i="23"/>
  <c r="BC964" i="23"/>
  <c r="BA964" i="23"/>
  <c r="B964" i="23"/>
  <c r="BE964" i="23" s="1"/>
  <c r="BV963" i="23"/>
  <c r="BS963" i="23"/>
  <c r="BD963" i="23"/>
  <c r="BC963" i="23"/>
  <c r="BA963" i="23"/>
  <c r="B963" i="23"/>
  <c r="BE963" i="23" s="1"/>
  <c r="BV962" i="23"/>
  <c r="BS962" i="23"/>
  <c r="BD962" i="23"/>
  <c r="BC962" i="23"/>
  <c r="BA962" i="23"/>
  <c r="B962" i="23"/>
  <c r="BE962" i="23" s="1"/>
  <c r="BV961" i="23"/>
  <c r="BS961" i="23"/>
  <c r="BD961" i="23"/>
  <c r="BC961" i="23"/>
  <c r="BA961" i="23"/>
  <c r="B961" i="23"/>
  <c r="BE961" i="23" s="1"/>
  <c r="BV960" i="23"/>
  <c r="BS960" i="23"/>
  <c r="BD960" i="23"/>
  <c r="BC960" i="23"/>
  <c r="BA960" i="23"/>
  <c r="B960" i="23"/>
  <c r="BE960" i="23" s="1"/>
  <c r="BV959" i="23"/>
  <c r="BS959" i="23"/>
  <c r="BD959" i="23"/>
  <c r="BC959" i="23"/>
  <c r="BA959" i="23"/>
  <c r="B959" i="23"/>
  <c r="BE959" i="23" s="1"/>
  <c r="BV958" i="23"/>
  <c r="BS958" i="23"/>
  <c r="BD958" i="23"/>
  <c r="BC958" i="23"/>
  <c r="BA958" i="23"/>
  <c r="B958" i="23"/>
  <c r="BE958" i="23" s="1"/>
  <c r="BV957" i="23"/>
  <c r="BS957" i="23"/>
  <c r="BD957" i="23"/>
  <c r="BC957" i="23"/>
  <c r="BA957" i="23"/>
  <c r="B957" i="23"/>
  <c r="BE957" i="23" s="1"/>
  <c r="BV956" i="23"/>
  <c r="BS956" i="23"/>
  <c r="BD956" i="23"/>
  <c r="BC956" i="23"/>
  <c r="BA956" i="23"/>
  <c r="B956" i="23"/>
  <c r="BE956" i="23" s="1"/>
  <c r="BV955" i="23"/>
  <c r="BS955" i="23"/>
  <c r="BD955" i="23"/>
  <c r="BC955" i="23"/>
  <c r="BA955" i="23"/>
  <c r="B955" i="23"/>
  <c r="BE955" i="23" s="1"/>
  <c r="BV954" i="23"/>
  <c r="BS954" i="23"/>
  <c r="BD954" i="23"/>
  <c r="BC954" i="23"/>
  <c r="BA954" i="23"/>
  <c r="B954" i="23"/>
  <c r="BE954" i="23" s="1"/>
  <c r="BV953" i="23"/>
  <c r="BS953" i="23"/>
  <c r="BD953" i="23"/>
  <c r="BC953" i="23"/>
  <c r="BA953" i="23"/>
  <c r="B953" i="23"/>
  <c r="BE953" i="23" s="1"/>
  <c r="BV952" i="23"/>
  <c r="BS952" i="23"/>
  <c r="BD952" i="23"/>
  <c r="BC952" i="23"/>
  <c r="BA952" i="23"/>
  <c r="B952" i="23"/>
  <c r="BE952" i="23" s="1"/>
  <c r="BV951" i="23"/>
  <c r="BS951" i="23"/>
  <c r="BD951" i="23"/>
  <c r="BC951" i="23"/>
  <c r="BA951" i="23"/>
  <c r="B951" i="23"/>
  <c r="BE951" i="23" s="1"/>
  <c r="BV950" i="23"/>
  <c r="BS950" i="23"/>
  <c r="BD950" i="23"/>
  <c r="BC950" i="23"/>
  <c r="BA950" i="23"/>
  <c r="B950" i="23"/>
  <c r="BE950" i="23" s="1"/>
  <c r="BV949" i="23"/>
  <c r="BS949" i="23"/>
  <c r="BD949" i="23"/>
  <c r="BC949" i="23"/>
  <c r="BA949" i="23"/>
  <c r="B949" i="23"/>
  <c r="BE949" i="23" s="1"/>
  <c r="BV948" i="23"/>
  <c r="BS948" i="23"/>
  <c r="BD948" i="23"/>
  <c r="BC948" i="23"/>
  <c r="BA948" i="23"/>
  <c r="B948" i="23"/>
  <c r="BE948" i="23" s="1"/>
  <c r="BV947" i="23"/>
  <c r="BS947" i="23"/>
  <c r="BD947" i="23"/>
  <c r="BC947" i="23"/>
  <c r="BA947" i="23"/>
  <c r="B947" i="23"/>
  <c r="BE947" i="23" s="1"/>
  <c r="BV946" i="23"/>
  <c r="BS946" i="23"/>
  <c r="BD946" i="23"/>
  <c r="BC946" i="23"/>
  <c r="BA946" i="23"/>
  <c r="B946" i="23"/>
  <c r="BE946" i="23" s="1"/>
  <c r="BV945" i="23"/>
  <c r="BS945" i="23"/>
  <c r="BD945" i="23"/>
  <c r="BC945" i="23"/>
  <c r="BA945" i="23"/>
  <c r="B945" i="23"/>
  <c r="BE945" i="23" s="1"/>
  <c r="BV944" i="23"/>
  <c r="BS944" i="23"/>
  <c r="BD944" i="23"/>
  <c r="BC944" i="23"/>
  <c r="BA944" i="23"/>
  <c r="B944" i="23"/>
  <c r="BE944" i="23" s="1"/>
  <c r="BV943" i="23"/>
  <c r="BS943" i="23"/>
  <c r="BD943" i="23"/>
  <c r="BC943" i="23"/>
  <c r="BA943" i="23"/>
  <c r="B943" i="23"/>
  <c r="BE943" i="23" s="1"/>
  <c r="BV942" i="23"/>
  <c r="BS942" i="23"/>
  <c r="BD942" i="23"/>
  <c r="BC942" i="23"/>
  <c r="BA942" i="23"/>
  <c r="B942" i="23"/>
  <c r="BE942" i="23" s="1"/>
  <c r="BV941" i="23"/>
  <c r="BS941" i="23"/>
  <c r="BD941" i="23"/>
  <c r="BC941" i="23"/>
  <c r="BA941" i="23"/>
  <c r="B941" i="23"/>
  <c r="BE941" i="23" s="1"/>
  <c r="BV940" i="23"/>
  <c r="BS940" i="23"/>
  <c r="BD940" i="23"/>
  <c r="BC940" i="23"/>
  <c r="BA940" i="23"/>
  <c r="B940" i="23"/>
  <c r="BE940" i="23" s="1"/>
  <c r="BV939" i="23"/>
  <c r="BS939" i="23"/>
  <c r="BD939" i="23"/>
  <c r="BC939" i="23"/>
  <c r="BA939" i="23"/>
  <c r="B939" i="23"/>
  <c r="BE939" i="23" s="1"/>
  <c r="BV938" i="23"/>
  <c r="BS938" i="23"/>
  <c r="BD938" i="23"/>
  <c r="BC938" i="23"/>
  <c r="BA938" i="23"/>
  <c r="B938" i="23"/>
  <c r="BE938" i="23" s="1"/>
  <c r="BV937" i="23"/>
  <c r="BS937" i="23"/>
  <c r="BD937" i="23"/>
  <c r="BC937" i="23"/>
  <c r="BA937" i="23"/>
  <c r="B937" i="23"/>
  <c r="BE937" i="23" s="1"/>
  <c r="BV936" i="23"/>
  <c r="BS936" i="23"/>
  <c r="BD936" i="23"/>
  <c r="BC936" i="23"/>
  <c r="BA936" i="23"/>
  <c r="B936" i="23"/>
  <c r="BE936" i="23" s="1"/>
  <c r="BV935" i="23"/>
  <c r="BS935" i="23"/>
  <c r="BD935" i="23"/>
  <c r="BC935" i="23"/>
  <c r="BA935" i="23"/>
  <c r="B935" i="23"/>
  <c r="BE935" i="23" s="1"/>
  <c r="BV934" i="23"/>
  <c r="BS934" i="23"/>
  <c r="BD934" i="23"/>
  <c r="BC934" i="23"/>
  <c r="BA934" i="23"/>
  <c r="B934" i="23"/>
  <c r="BE934" i="23" s="1"/>
  <c r="BV933" i="23"/>
  <c r="BS933" i="23"/>
  <c r="BD933" i="23"/>
  <c r="BC933" i="23"/>
  <c r="BA933" i="23"/>
  <c r="B933" i="23"/>
  <c r="BE933" i="23" s="1"/>
  <c r="BV932" i="23"/>
  <c r="BS932" i="23"/>
  <c r="BD932" i="23"/>
  <c r="BC932" i="23"/>
  <c r="BA932" i="23"/>
  <c r="B932" i="23"/>
  <c r="BE932" i="23" s="1"/>
  <c r="BV931" i="23"/>
  <c r="BS931" i="23"/>
  <c r="BD931" i="23"/>
  <c r="BC931" i="23"/>
  <c r="BA931" i="23"/>
  <c r="B931" i="23"/>
  <c r="BE931" i="23" s="1"/>
  <c r="BV930" i="23"/>
  <c r="BS930" i="23"/>
  <c r="BD930" i="23"/>
  <c r="BC930" i="23"/>
  <c r="BA930" i="23"/>
  <c r="B930" i="23"/>
  <c r="BE930" i="23" s="1"/>
  <c r="BV929" i="23"/>
  <c r="BS929" i="23"/>
  <c r="BD929" i="23"/>
  <c r="BC929" i="23"/>
  <c r="BA929" i="23"/>
  <c r="B929" i="23"/>
  <c r="BE929" i="23" s="1"/>
  <c r="BV928" i="23"/>
  <c r="BS928" i="23"/>
  <c r="BD928" i="23"/>
  <c r="BC928" i="23"/>
  <c r="BA928" i="23"/>
  <c r="B928" i="23"/>
  <c r="BE928" i="23" s="1"/>
  <c r="BV927" i="23"/>
  <c r="BS927" i="23"/>
  <c r="BD927" i="23"/>
  <c r="BC927" i="23"/>
  <c r="BA927" i="23"/>
  <c r="B927" i="23"/>
  <c r="BE927" i="23" s="1"/>
  <c r="BV926" i="23"/>
  <c r="BS926" i="23"/>
  <c r="BD926" i="23"/>
  <c r="BC926" i="23"/>
  <c r="BA926" i="23"/>
  <c r="B926" i="23"/>
  <c r="BE926" i="23" s="1"/>
  <c r="BV925" i="23"/>
  <c r="BS925" i="23"/>
  <c r="BD925" i="23"/>
  <c r="BC925" i="23"/>
  <c r="BA925" i="23"/>
  <c r="B925" i="23"/>
  <c r="BE925" i="23" s="1"/>
  <c r="BV924" i="23"/>
  <c r="BS924" i="23"/>
  <c r="BD924" i="23"/>
  <c r="BC924" i="23"/>
  <c r="BA924" i="23"/>
  <c r="B924" i="23"/>
  <c r="BE924" i="23" s="1"/>
  <c r="BV923" i="23"/>
  <c r="BS923" i="23"/>
  <c r="BD923" i="23"/>
  <c r="BC923" i="23"/>
  <c r="BA923" i="23"/>
  <c r="B923" i="23"/>
  <c r="BE923" i="23" s="1"/>
  <c r="BV922" i="23"/>
  <c r="BS922" i="23"/>
  <c r="BD922" i="23"/>
  <c r="BC922" i="23"/>
  <c r="BA922" i="23"/>
  <c r="B922" i="23"/>
  <c r="BE922" i="23" s="1"/>
  <c r="BV921" i="23"/>
  <c r="BS921" i="23"/>
  <c r="BD921" i="23"/>
  <c r="BC921" i="23"/>
  <c r="BA921" i="23"/>
  <c r="B921" i="23"/>
  <c r="BE921" i="23" s="1"/>
  <c r="BV920" i="23"/>
  <c r="BS920" i="23"/>
  <c r="BD920" i="23"/>
  <c r="BC920" i="23"/>
  <c r="BA920" i="23"/>
  <c r="B920" i="23"/>
  <c r="BE920" i="23" s="1"/>
  <c r="BV919" i="23"/>
  <c r="BS919" i="23"/>
  <c r="BD919" i="23"/>
  <c r="BC919" i="23"/>
  <c r="BA919" i="23"/>
  <c r="B919" i="23"/>
  <c r="BE919" i="23" s="1"/>
  <c r="BV918" i="23"/>
  <c r="BS918" i="23"/>
  <c r="BD918" i="23"/>
  <c r="BC918" i="23"/>
  <c r="BA918" i="23"/>
  <c r="B918" i="23"/>
  <c r="BE918" i="23" s="1"/>
  <c r="BV917" i="23"/>
  <c r="BS917" i="23"/>
  <c r="BD917" i="23"/>
  <c r="BC917" i="23"/>
  <c r="BA917" i="23"/>
  <c r="B917" i="23"/>
  <c r="BE917" i="23" s="1"/>
  <c r="BV916" i="23"/>
  <c r="BS916" i="23"/>
  <c r="BD916" i="23"/>
  <c r="BC916" i="23"/>
  <c r="BA916" i="23"/>
  <c r="B916" i="23"/>
  <c r="BE916" i="23" s="1"/>
  <c r="BV915" i="23"/>
  <c r="BS915" i="23"/>
  <c r="BD915" i="23"/>
  <c r="BC915" i="23"/>
  <c r="BA915" i="23"/>
  <c r="B915" i="23"/>
  <c r="BE915" i="23" s="1"/>
  <c r="BV914" i="23"/>
  <c r="BS914" i="23"/>
  <c r="BD914" i="23"/>
  <c r="BC914" i="23"/>
  <c r="BA914" i="23"/>
  <c r="B914" i="23"/>
  <c r="BE914" i="23" s="1"/>
  <c r="BV913" i="23"/>
  <c r="BS913" i="23"/>
  <c r="BD913" i="23"/>
  <c r="BC913" i="23"/>
  <c r="BA913" i="23"/>
  <c r="B913" i="23"/>
  <c r="BE913" i="23" s="1"/>
  <c r="BV912" i="23"/>
  <c r="BS912" i="23"/>
  <c r="BD912" i="23"/>
  <c r="BC912" i="23"/>
  <c r="BA912" i="23"/>
  <c r="B912" i="23"/>
  <c r="BE912" i="23" s="1"/>
  <c r="BV911" i="23"/>
  <c r="BS911" i="23"/>
  <c r="BD911" i="23"/>
  <c r="BC911" i="23"/>
  <c r="BA911" i="23"/>
  <c r="B911" i="23"/>
  <c r="BE911" i="23" s="1"/>
  <c r="BV910" i="23"/>
  <c r="BS910" i="23"/>
  <c r="BD910" i="23"/>
  <c r="BC910" i="23"/>
  <c r="BA910" i="23"/>
  <c r="B910" i="23"/>
  <c r="BE910" i="23" s="1"/>
  <c r="BV909" i="23"/>
  <c r="BS909" i="23"/>
  <c r="BD909" i="23"/>
  <c r="BC909" i="23"/>
  <c r="BA909" i="23"/>
  <c r="B909" i="23"/>
  <c r="BE909" i="23" s="1"/>
  <c r="BV908" i="23"/>
  <c r="BS908" i="23"/>
  <c r="BD908" i="23"/>
  <c r="BC908" i="23"/>
  <c r="BA908" i="23"/>
  <c r="B908" i="23"/>
  <c r="BE908" i="23" s="1"/>
  <c r="BV907" i="23"/>
  <c r="BS907" i="23"/>
  <c r="BD907" i="23"/>
  <c r="BC907" i="23"/>
  <c r="BA907" i="23"/>
  <c r="B907" i="23"/>
  <c r="BE907" i="23" s="1"/>
  <c r="BV906" i="23"/>
  <c r="BS906" i="23"/>
  <c r="BD906" i="23"/>
  <c r="BC906" i="23"/>
  <c r="BA906" i="23"/>
  <c r="B906" i="23"/>
  <c r="BE906" i="23" s="1"/>
  <c r="BV905" i="23"/>
  <c r="BS905" i="23"/>
  <c r="BD905" i="23"/>
  <c r="BC905" i="23"/>
  <c r="BA905" i="23"/>
  <c r="B905" i="23"/>
  <c r="BE905" i="23" s="1"/>
  <c r="BV904" i="23"/>
  <c r="BS904" i="23"/>
  <c r="BD904" i="23"/>
  <c r="BC904" i="23"/>
  <c r="BA904" i="23"/>
  <c r="B904" i="23"/>
  <c r="BE904" i="23" s="1"/>
  <c r="BV903" i="23"/>
  <c r="BS903" i="23"/>
  <c r="BD903" i="23"/>
  <c r="BC903" i="23"/>
  <c r="BA903" i="23"/>
  <c r="B903" i="23"/>
  <c r="BE903" i="23" s="1"/>
  <c r="BV902" i="23"/>
  <c r="BS902" i="23"/>
  <c r="BD902" i="23"/>
  <c r="BC902" i="23"/>
  <c r="BA902" i="23"/>
  <c r="B902" i="23"/>
  <c r="BE902" i="23" s="1"/>
  <c r="BV901" i="23"/>
  <c r="BS901" i="23"/>
  <c r="BD901" i="23"/>
  <c r="BC901" i="23"/>
  <c r="BA901" i="23"/>
  <c r="B901" i="23"/>
  <c r="BE901" i="23" s="1"/>
  <c r="BV900" i="23"/>
  <c r="BS900" i="23"/>
  <c r="BD900" i="23"/>
  <c r="BC900" i="23"/>
  <c r="BA900" i="23"/>
  <c r="B900" i="23"/>
  <c r="BE900" i="23" s="1"/>
  <c r="BV899" i="23"/>
  <c r="BS899" i="23"/>
  <c r="BD899" i="23"/>
  <c r="BC899" i="23"/>
  <c r="BA899" i="23"/>
  <c r="B899" i="23"/>
  <c r="BE899" i="23" s="1"/>
  <c r="BV898" i="23"/>
  <c r="BS898" i="23"/>
  <c r="BD898" i="23"/>
  <c r="BC898" i="23"/>
  <c r="BA898" i="23"/>
  <c r="B898" i="23"/>
  <c r="BE898" i="23" s="1"/>
  <c r="BV897" i="23"/>
  <c r="BS897" i="23"/>
  <c r="BD897" i="23"/>
  <c r="BC897" i="23"/>
  <c r="BA897" i="23"/>
  <c r="B897" i="23"/>
  <c r="BE897" i="23" s="1"/>
  <c r="BV896" i="23"/>
  <c r="BS896" i="23"/>
  <c r="BD896" i="23"/>
  <c r="BC896" i="23"/>
  <c r="BA896" i="23"/>
  <c r="B896" i="23"/>
  <c r="BE896" i="23" s="1"/>
  <c r="BV895" i="23"/>
  <c r="BS895" i="23"/>
  <c r="BD895" i="23"/>
  <c r="BC895" i="23"/>
  <c r="BA895" i="23"/>
  <c r="B895" i="23"/>
  <c r="BE895" i="23" s="1"/>
  <c r="BV894" i="23"/>
  <c r="BS894" i="23"/>
  <c r="BD894" i="23"/>
  <c r="BC894" i="23"/>
  <c r="BA894" i="23"/>
  <c r="B894" i="23"/>
  <c r="BE894" i="23" s="1"/>
  <c r="BV893" i="23"/>
  <c r="BS893" i="23"/>
  <c r="BD893" i="23"/>
  <c r="BC893" i="23"/>
  <c r="BA893" i="23"/>
  <c r="B893" i="23"/>
  <c r="BE893" i="23" s="1"/>
  <c r="BV892" i="23"/>
  <c r="BS892" i="23"/>
  <c r="BD892" i="23"/>
  <c r="BC892" i="23"/>
  <c r="BA892" i="23"/>
  <c r="B892" i="23"/>
  <c r="BE892" i="23" s="1"/>
  <c r="BV891" i="23"/>
  <c r="BS891" i="23"/>
  <c r="BD891" i="23"/>
  <c r="BC891" i="23"/>
  <c r="BA891" i="23"/>
  <c r="B891" i="23"/>
  <c r="BE891" i="23" s="1"/>
  <c r="BV890" i="23"/>
  <c r="BS890" i="23"/>
  <c r="BD890" i="23"/>
  <c r="BC890" i="23"/>
  <c r="BA890" i="23"/>
  <c r="B890" i="23"/>
  <c r="BE890" i="23" s="1"/>
  <c r="BV889" i="23"/>
  <c r="BS889" i="23"/>
  <c r="BD889" i="23"/>
  <c r="BC889" i="23"/>
  <c r="BA889" i="23"/>
  <c r="B889" i="23"/>
  <c r="BE889" i="23" s="1"/>
  <c r="BV888" i="23"/>
  <c r="BS888" i="23"/>
  <c r="BD888" i="23"/>
  <c r="BC888" i="23"/>
  <c r="BA888" i="23"/>
  <c r="B888" i="23"/>
  <c r="BE888" i="23" s="1"/>
  <c r="BV887" i="23"/>
  <c r="BS887" i="23"/>
  <c r="BD887" i="23"/>
  <c r="BC887" i="23"/>
  <c r="BA887" i="23"/>
  <c r="B887" i="23"/>
  <c r="BE887" i="23" s="1"/>
  <c r="BV886" i="23"/>
  <c r="BS886" i="23"/>
  <c r="BD886" i="23"/>
  <c r="BC886" i="23"/>
  <c r="BA886" i="23"/>
  <c r="B886" i="23"/>
  <c r="BE886" i="23" s="1"/>
  <c r="BV885" i="23"/>
  <c r="BS885" i="23"/>
  <c r="BD885" i="23"/>
  <c r="BC885" i="23"/>
  <c r="BA885" i="23"/>
  <c r="B885" i="23"/>
  <c r="BE885" i="23" s="1"/>
  <c r="BV884" i="23"/>
  <c r="BS884" i="23"/>
  <c r="BD884" i="23"/>
  <c r="BC884" i="23"/>
  <c r="BA884" i="23"/>
  <c r="B884" i="23"/>
  <c r="BE884" i="23" s="1"/>
  <c r="BV883" i="23"/>
  <c r="BS883" i="23"/>
  <c r="BD883" i="23"/>
  <c r="BC883" i="23"/>
  <c r="BA883" i="23"/>
  <c r="B883" i="23"/>
  <c r="BE883" i="23" s="1"/>
  <c r="BV882" i="23"/>
  <c r="BS882" i="23"/>
  <c r="BD882" i="23"/>
  <c r="BC882" i="23"/>
  <c r="BA882" i="23"/>
  <c r="B882" i="23"/>
  <c r="BE882" i="23" s="1"/>
  <c r="BV881" i="23"/>
  <c r="BS881" i="23"/>
  <c r="BD881" i="23"/>
  <c r="BC881" i="23"/>
  <c r="BA881" i="23"/>
  <c r="B881" i="23"/>
  <c r="BE881" i="23" s="1"/>
  <c r="BV880" i="23"/>
  <c r="BS880" i="23"/>
  <c r="BD880" i="23"/>
  <c r="BC880" i="23"/>
  <c r="BA880" i="23"/>
  <c r="B880" i="23"/>
  <c r="BE880" i="23" s="1"/>
  <c r="BV879" i="23"/>
  <c r="BS879" i="23"/>
  <c r="BD879" i="23"/>
  <c r="BC879" i="23"/>
  <c r="BA879" i="23"/>
  <c r="B879" i="23"/>
  <c r="BE879" i="23" s="1"/>
  <c r="BV878" i="23"/>
  <c r="BS878" i="23"/>
  <c r="BD878" i="23"/>
  <c r="BC878" i="23"/>
  <c r="BA878" i="23"/>
  <c r="B878" i="23"/>
  <c r="BE878" i="23" s="1"/>
  <c r="BV877" i="23"/>
  <c r="BS877" i="23"/>
  <c r="BD877" i="23"/>
  <c r="BC877" i="23"/>
  <c r="BA877" i="23"/>
  <c r="B877" i="23"/>
  <c r="BE877" i="23" s="1"/>
  <c r="BV876" i="23"/>
  <c r="BS876" i="23"/>
  <c r="BD876" i="23"/>
  <c r="BC876" i="23"/>
  <c r="BA876" i="23"/>
  <c r="B876" i="23"/>
  <c r="BE876" i="23" s="1"/>
  <c r="BV875" i="23"/>
  <c r="BS875" i="23"/>
  <c r="BD875" i="23"/>
  <c r="BC875" i="23"/>
  <c r="BA875" i="23"/>
  <c r="B875" i="23"/>
  <c r="BE875" i="23" s="1"/>
  <c r="BV874" i="23"/>
  <c r="BS874" i="23"/>
  <c r="BD874" i="23"/>
  <c r="BC874" i="23"/>
  <c r="BA874" i="23"/>
  <c r="B874" i="23"/>
  <c r="BE874" i="23" s="1"/>
  <c r="BV873" i="23"/>
  <c r="BS873" i="23"/>
  <c r="BD873" i="23"/>
  <c r="BC873" i="23"/>
  <c r="BA873" i="23"/>
  <c r="B873" i="23"/>
  <c r="BE873" i="23" s="1"/>
  <c r="BV872" i="23"/>
  <c r="BS872" i="23"/>
  <c r="BD872" i="23"/>
  <c r="BC872" i="23"/>
  <c r="BA872" i="23"/>
  <c r="B872" i="23"/>
  <c r="BE872" i="23" s="1"/>
  <c r="BV871" i="23"/>
  <c r="BS871" i="23"/>
  <c r="BD871" i="23"/>
  <c r="BC871" i="23"/>
  <c r="BA871" i="23"/>
  <c r="B871" i="23"/>
  <c r="BE871" i="23" s="1"/>
  <c r="BV870" i="23"/>
  <c r="BS870" i="23"/>
  <c r="BD870" i="23"/>
  <c r="BC870" i="23"/>
  <c r="BA870" i="23"/>
  <c r="B870" i="23"/>
  <c r="BE870" i="23" s="1"/>
  <c r="BV869" i="23"/>
  <c r="BS869" i="23"/>
  <c r="BD869" i="23"/>
  <c r="BC869" i="23"/>
  <c r="BA869" i="23"/>
  <c r="B869" i="23"/>
  <c r="BE869" i="23" s="1"/>
  <c r="BV868" i="23"/>
  <c r="BS868" i="23"/>
  <c r="BD868" i="23"/>
  <c r="BC868" i="23"/>
  <c r="BA868" i="23"/>
  <c r="B868" i="23"/>
  <c r="BE868" i="23" s="1"/>
  <c r="BV867" i="23"/>
  <c r="BS867" i="23"/>
  <c r="BD867" i="23"/>
  <c r="BC867" i="23"/>
  <c r="BA867" i="23"/>
  <c r="B867" i="23"/>
  <c r="BE867" i="23" s="1"/>
  <c r="BV866" i="23"/>
  <c r="BS866" i="23"/>
  <c r="BD866" i="23"/>
  <c r="BC866" i="23"/>
  <c r="BA866" i="23"/>
  <c r="B866" i="23"/>
  <c r="BE866" i="23" s="1"/>
  <c r="BV865" i="23"/>
  <c r="BS865" i="23"/>
  <c r="BD865" i="23"/>
  <c r="BC865" i="23"/>
  <c r="BA865" i="23"/>
  <c r="B865" i="23"/>
  <c r="BE865" i="23" s="1"/>
  <c r="BV864" i="23"/>
  <c r="BS864" i="23"/>
  <c r="BD864" i="23"/>
  <c r="BC864" i="23"/>
  <c r="BA864" i="23"/>
  <c r="B864" i="23"/>
  <c r="BE864" i="23" s="1"/>
  <c r="BV863" i="23"/>
  <c r="BS863" i="23"/>
  <c r="BD863" i="23"/>
  <c r="BC863" i="23"/>
  <c r="BA863" i="23"/>
  <c r="B863" i="23"/>
  <c r="BE863" i="23" s="1"/>
  <c r="BV862" i="23"/>
  <c r="BS862" i="23"/>
  <c r="BD862" i="23"/>
  <c r="BC862" i="23"/>
  <c r="BA862" i="23"/>
  <c r="B862" i="23"/>
  <c r="BE862" i="23" s="1"/>
  <c r="BV861" i="23"/>
  <c r="BS861" i="23"/>
  <c r="BD861" i="23"/>
  <c r="BC861" i="23"/>
  <c r="BA861" i="23"/>
  <c r="B861" i="23"/>
  <c r="BE861" i="23" s="1"/>
  <c r="BV860" i="23"/>
  <c r="BS860" i="23"/>
  <c r="BD860" i="23"/>
  <c r="BC860" i="23"/>
  <c r="BA860" i="23"/>
  <c r="B860" i="23"/>
  <c r="BE860" i="23" s="1"/>
  <c r="BV859" i="23"/>
  <c r="BS859" i="23"/>
  <c r="BD859" i="23"/>
  <c r="BC859" i="23"/>
  <c r="BA859" i="23"/>
  <c r="B859" i="23"/>
  <c r="BE859" i="23" s="1"/>
  <c r="BV858" i="23"/>
  <c r="BS858" i="23"/>
  <c r="BD858" i="23"/>
  <c r="BC858" i="23"/>
  <c r="BA858" i="23"/>
  <c r="B858" i="23"/>
  <c r="BE858" i="23" s="1"/>
  <c r="BV857" i="23"/>
  <c r="BS857" i="23"/>
  <c r="BD857" i="23"/>
  <c r="BC857" i="23"/>
  <c r="BA857" i="23"/>
  <c r="B857" i="23"/>
  <c r="BE857" i="23" s="1"/>
  <c r="BV856" i="23"/>
  <c r="BS856" i="23"/>
  <c r="BD856" i="23"/>
  <c r="BC856" i="23"/>
  <c r="BA856" i="23"/>
  <c r="B856" i="23"/>
  <c r="BE856" i="23" s="1"/>
  <c r="BV855" i="23"/>
  <c r="BS855" i="23"/>
  <c r="BD855" i="23"/>
  <c r="BC855" i="23"/>
  <c r="BA855" i="23"/>
  <c r="B855" i="23"/>
  <c r="BE855" i="23" s="1"/>
  <c r="BV854" i="23"/>
  <c r="BS854" i="23"/>
  <c r="BD854" i="23"/>
  <c r="BC854" i="23"/>
  <c r="BA854" i="23"/>
  <c r="B854" i="23"/>
  <c r="BE854" i="23" s="1"/>
  <c r="BV853" i="23"/>
  <c r="BS853" i="23"/>
  <c r="BD853" i="23"/>
  <c r="BC853" i="23"/>
  <c r="BA853" i="23"/>
  <c r="B853" i="23"/>
  <c r="BE853" i="23" s="1"/>
  <c r="BV852" i="23"/>
  <c r="BS852" i="23"/>
  <c r="BD852" i="23"/>
  <c r="BC852" i="23"/>
  <c r="BA852" i="23"/>
  <c r="B852" i="23"/>
  <c r="BE852" i="23" s="1"/>
  <c r="BV851" i="23"/>
  <c r="BS851" i="23"/>
  <c r="BD851" i="23"/>
  <c r="BC851" i="23"/>
  <c r="BA851" i="23"/>
  <c r="B851" i="23"/>
  <c r="BE851" i="23" s="1"/>
  <c r="BV850" i="23"/>
  <c r="BS850" i="23"/>
  <c r="BD850" i="23"/>
  <c r="BC850" i="23"/>
  <c r="BA850" i="23"/>
  <c r="B850" i="23"/>
  <c r="BE850" i="23" s="1"/>
  <c r="BV849" i="23"/>
  <c r="BS849" i="23"/>
  <c r="BD849" i="23"/>
  <c r="BC849" i="23"/>
  <c r="BA849" i="23"/>
  <c r="B849" i="23"/>
  <c r="BE849" i="23" s="1"/>
  <c r="BV848" i="23"/>
  <c r="BS848" i="23"/>
  <c r="BD848" i="23"/>
  <c r="BC848" i="23"/>
  <c r="BA848" i="23"/>
  <c r="B848" i="23"/>
  <c r="BE848" i="23" s="1"/>
  <c r="BV847" i="23"/>
  <c r="BS847" i="23"/>
  <c r="BD847" i="23"/>
  <c r="BC847" i="23"/>
  <c r="BA847" i="23"/>
  <c r="B847" i="23"/>
  <c r="BE847" i="23" s="1"/>
  <c r="BV846" i="23"/>
  <c r="BS846" i="23"/>
  <c r="BD846" i="23"/>
  <c r="BC846" i="23"/>
  <c r="BA846" i="23"/>
  <c r="B846" i="23"/>
  <c r="BE846" i="23" s="1"/>
  <c r="BV845" i="23"/>
  <c r="BS845" i="23"/>
  <c r="BD845" i="23"/>
  <c r="BC845" i="23"/>
  <c r="BA845" i="23"/>
  <c r="B845" i="23"/>
  <c r="BE845" i="23" s="1"/>
  <c r="BV844" i="23"/>
  <c r="BS844" i="23"/>
  <c r="BD844" i="23"/>
  <c r="BC844" i="23"/>
  <c r="BA844" i="23"/>
  <c r="B844" i="23"/>
  <c r="BE844" i="23" s="1"/>
  <c r="BV843" i="23"/>
  <c r="BS843" i="23"/>
  <c r="BD843" i="23"/>
  <c r="BC843" i="23"/>
  <c r="BA843" i="23"/>
  <c r="B843" i="23"/>
  <c r="BE843" i="23" s="1"/>
  <c r="BV842" i="23"/>
  <c r="BS842" i="23"/>
  <c r="BD842" i="23"/>
  <c r="BC842" i="23"/>
  <c r="BA842" i="23"/>
  <c r="B842" i="23"/>
  <c r="BE842" i="23" s="1"/>
  <c r="BV841" i="23"/>
  <c r="BS841" i="23"/>
  <c r="BD841" i="23"/>
  <c r="BC841" i="23"/>
  <c r="BA841" i="23"/>
  <c r="B841" i="23"/>
  <c r="BE841" i="23" s="1"/>
  <c r="BV840" i="23"/>
  <c r="BS840" i="23"/>
  <c r="BD840" i="23"/>
  <c r="BC840" i="23"/>
  <c r="BA840" i="23"/>
  <c r="B840" i="23"/>
  <c r="BE840" i="23" s="1"/>
  <c r="BV839" i="23"/>
  <c r="BS839" i="23"/>
  <c r="BD839" i="23"/>
  <c r="BC839" i="23"/>
  <c r="BA839" i="23"/>
  <c r="B839" i="23"/>
  <c r="BE839" i="23" s="1"/>
  <c r="BV838" i="23"/>
  <c r="BS838" i="23"/>
  <c r="BD838" i="23"/>
  <c r="BC838" i="23"/>
  <c r="BA838" i="23"/>
  <c r="B838" i="23"/>
  <c r="BE838" i="23" s="1"/>
  <c r="BV837" i="23"/>
  <c r="BS837" i="23"/>
  <c r="BD837" i="23"/>
  <c r="BC837" i="23"/>
  <c r="BA837" i="23"/>
  <c r="B837" i="23"/>
  <c r="BE837" i="23" s="1"/>
  <c r="BV836" i="23"/>
  <c r="BS836" i="23"/>
  <c r="BD836" i="23"/>
  <c r="BC836" i="23"/>
  <c r="BA836" i="23"/>
  <c r="B836" i="23"/>
  <c r="BE836" i="23" s="1"/>
  <c r="BV835" i="23"/>
  <c r="BS835" i="23"/>
  <c r="BD835" i="23"/>
  <c r="BC835" i="23"/>
  <c r="BA835" i="23"/>
  <c r="B835" i="23"/>
  <c r="BE835" i="23" s="1"/>
  <c r="BV834" i="23"/>
  <c r="BS834" i="23"/>
  <c r="BD834" i="23"/>
  <c r="BC834" i="23"/>
  <c r="BA834" i="23"/>
  <c r="B834" i="23"/>
  <c r="BE834" i="23" s="1"/>
  <c r="BV833" i="23"/>
  <c r="BS833" i="23"/>
  <c r="BD833" i="23"/>
  <c r="BC833" i="23"/>
  <c r="BA833" i="23"/>
  <c r="B833" i="23"/>
  <c r="BE833" i="23" s="1"/>
  <c r="BV832" i="23"/>
  <c r="BS832" i="23"/>
  <c r="BD832" i="23"/>
  <c r="BC832" i="23"/>
  <c r="BA832" i="23"/>
  <c r="B832" i="23"/>
  <c r="BE832" i="23" s="1"/>
  <c r="BV831" i="23"/>
  <c r="BS831" i="23"/>
  <c r="BD831" i="23"/>
  <c r="BC831" i="23"/>
  <c r="BA831" i="23"/>
  <c r="B831" i="23"/>
  <c r="BE831" i="23" s="1"/>
  <c r="BV830" i="23"/>
  <c r="BS830" i="23"/>
  <c r="BD830" i="23"/>
  <c r="BC830" i="23"/>
  <c r="BA830" i="23"/>
  <c r="B830" i="23"/>
  <c r="BE830" i="23" s="1"/>
  <c r="BV829" i="23"/>
  <c r="BS829" i="23"/>
  <c r="BD829" i="23"/>
  <c r="BC829" i="23"/>
  <c r="BA829" i="23"/>
  <c r="B829" i="23"/>
  <c r="BE829" i="23" s="1"/>
  <c r="BV828" i="23"/>
  <c r="BS828" i="23"/>
  <c r="BD828" i="23"/>
  <c r="BC828" i="23"/>
  <c r="BA828" i="23"/>
  <c r="B828" i="23"/>
  <c r="BE828" i="23" s="1"/>
  <c r="BV827" i="23"/>
  <c r="BS827" i="23"/>
  <c r="BD827" i="23"/>
  <c r="BC827" i="23"/>
  <c r="BA827" i="23"/>
  <c r="B827" i="23"/>
  <c r="BE827" i="23" s="1"/>
  <c r="BV826" i="23"/>
  <c r="BS826" i="23"/>
  <c r="BD826" i="23"/>
  <c r="BC826" i="23"/>
  <c r="BA826" i="23"/>
  <c r="B826" i="23"/>
  <c r="BE826" i="23" s="1"/>
  <c r="BV825" i="23"/>
  <c r="BS825" i="23"/>
  <c r="BD825" i="23"/>
  <c r="BC825" i="23"/>
  <c r="BA825" i="23"/>
  <c r="B825" i="23"/>
  <c r="BE825" i="23" s="1"/>
  <c r="BV824" i="23"/>
  <c r="BS824" i="23"/>
  <c r="BD824" i="23"/>
  <c r="BC824" i="23"/>
  <c r="BA824" i="23"/>
  <c r="B824" i="23"/>
  <c r="BE824" i="23" s="1"/>
  <c r="BV823" i="23"/>
  <c r="BS823" i="23"/>
  <c r="BD823" i="23"/>
  <c r="BC823" i="23"/>
  <c r="BA823" i="23"/>
  <c r="B823" i="23"/>
  <c r="BE823" i="23" s="1"/>
  <c r="BV822" i="23"/>
  <c r="BS822" i="23"/>
  <c r="BD822" i="23"/>
  <c r="BC822" i="23"/>
  <c r="BA822" i="23"/>
  <c r="B822" i="23"/>
  <c r="BE822" i="23" s="1"/>
  <c r="BV821" i="23"/>
  <c r="BS821" i="23"/>
  <c r="BD821" i="23"/>
  <c r="BC821" i="23"/>
  <c r="BA821" i="23"/>
  <c r="B821" i="23"/>
  <c r="BE821" i="23" s="1"/>
  <c r="BV820" i="23"/>
  <c r="BS820" i="23"/>
  <c r="BD820" i="23"/>
  <c r="BC820" i="23"/>
  <c r="BA820" i="23"/>
  <c r="B820" i="23"/>
  <c r="BE820" i="23" s="1"/>
  <c r="BV819" i="23"/>
  <c r="BS819" i="23"/>
  <c r="BD819" i="23"/>
  <c r="BC819" i="23"/>
  <c r="BA819" i="23"/>
  <c r="B819" i="23"/>
  <c r="BE819" i="23" s="1"/>
  <c r="BV818" i="23"/>
  <c r="BS818" i="23"/>
  <c r="BD818" i="23"/>
  <c r="BC818" i="23"/>
  <c r="BA818" i="23"/>
  <c r="B818" i="23"/>
  <c r="BE818" i="23" s="1"/>
  <c r="BV817" i="23"/>
  <c r="BS817" i="23"/>
  <c r="BD817" i="23"/>
  <c r="BC817" i="23"/>
  <c r="BA817" i="23"/>
  <c r="B817" i="23"/>
  <c r="BE817" i="23" s="1"/>
  <c r="BV816" i="23"/>
  <c r="BS816" i="23"/>
  <c r="BD816" i="23"/>
  <c r="BC816" i="23"/>
  <c r="BA816" i="23"/>
  <c r="B816" i="23"/>
  <c r="BE816" i="23" s="1"/>
  <c r="BV815" i="23"/>
  <c r="BS815" i="23"/>
  <c r="BD815" i="23"/>
  <c r="BC815" i="23"/>
  <c r="BA815" i="23"/>
  <c r="B815" i="23"/>
  <c r="BE815" i="23" s="1"/>
  <c r="BV814" i="23"/>
  <c r="BS814" i="23"/>
  <c r="BD814" i="23"/>
  <c r="BC814" i="23"/>
  <c r="BA814" i="23"/>
  <c r="B814" i="23"/>
  <c r="BE814" i="23" s="1"/>
  <c r="BV813" i="23"/>
  <c r="BS813" i="23"/>
  <c r="BD813" i="23"/>
  <c r="BC813" i="23"/>
  <c r="BA813" i="23"/>
  <c r="B813" i="23"/>
  <c r="BE813" i="23" s="1"/>
  <c r="BV812" i="23"/>
  <c r="BS812" i="23"/>
  <c r="BD812" i="23"/>
  <c r="BC812" i="23"/>
  <c r="BA812" i="23"/>
  <c r="B812" i="23"/>
  <c r="BE812" i="23" s="1"/>
  <c r="BV811" i="23"/>
  <c r="BS811" i="23"/>
  <c r="BD811" i="23"/>
  <c r="BC811" i="23"/>
  <c r="BA811" i="23"/>
  <c r="B811" i="23"/>
  <c r="BE811" i="23" s="1"/>
  <c r="BV810" i="23"/>
  <c r="BS810" i="23"/>
  <c r="BD810" i="23"/>
  <c r="BC810" i="23"/>
  <c r="BA810" i="23"/>
  <c r="B810" i="23"/>
  <c r="BE810" i="23" s="1"/>
  <c r="BV809" i="23"/>
  <c r="BS809" i="23"/>
  <c r="BD809" i="23"/>
  <c r="BC809" i="23"/>
  <c r="BA809" i="23"/>
  <c r="B809" i="23"/>
  <c r="BE809" i="23" s="1"/>
  <c r="BV808" i="23"/>
  <c r="BS808" i="23"/>
  <c r="BD808" i="23"/>
  <c r="BC808" i="23"/>
  <c r="BA808" i="23"/>
  <c r="B808" i="23"/>
  <c r="BE808" i="23" s="1"/>
  <c r="BV807" i="23"/>
  <c r="BS807" i="23"/>
  <c r="BD807" i="23"/>
  <c r="BC807" i="23"/>
  <c r="BA807" i="23"/>
  <c r="B807" i="23"/>
  <c r="BE807" i="23" s="1"/>
  <c r="BV806" i="23"/>
  <c r="BS806" i="23"/>
  <c r="BD806" i="23"/>
  <c r="BC806" i="23"/>
  <c r="BA806" i="23"/>
  <c r="B806" i="23"/>
  <c r="BE806" i="23" s="1"/>
  <c r="BV805" i="23"/>
  <c r="BS805" i="23"/>
  <c r="BD805" i="23"/>
  <c r="BC805" i="23"/>
  <c r="BA805" i="23"/>
  <c r="B805" i="23"/>
  <c r="BE805" i="23" s="1"/>
  <c r="BV804" i="23"/>
  <c r="BS804" i="23"/>
  <c r="BD804" i="23"/>
  <c r="BC804" i="23"/>
  <c r="BA804" i="23"/>
  <c r="B804" i="23"/>
  <c r="BE804" i="23" s="1"/>
  <c r="BV803" i="23"/>
  <c r="BS803" i="23"/>
  <c r="BD803" i="23"/>
  <c r="BC803" i="23"/>
  <c r="BA803" i="23"/>
  <c r="B803" i="23"/>
  <c r="BE803" i="23" s="1"/>
  <c r="BV802" i="23"/>
  <c r="BS802" i="23"/>
  <c r="BD802" i="23"/>
  <c r="BC802" i="23"/>
  <c r="BA802" i="23"/>
  <c r="B802" i="23"/>
  <c r="BE802" i="23" s="1"/>
  <c r="BV801" i="23"/>
  <c r="BS801" i="23"/>
  <c r="BD801" i="23"/>
  <c r="BC801" i="23"/>
  <c r="BA801" i="23"/>
  <c r="B801" i="23"/>
  <c r="BE801" i="23" s="1"/>
  <c r="BV800" i="23"/>
  <c r="BS800" i="23"/>
  <c r="BD800" i="23"/>
  <c r="BC800" i="23"/>
  <c r="BA800" i="23"/>
  <c r="B800" i="23"/>
  <c r="BE800" i="23" s="1"/>
  <c r="BV799" i="23"/>
  <c r="BS799" i="23"/>
  <c r="BD799" i="23"/>
  <c r="BC799" i="23"/>
  <c r="BA799" i="23"/>
  <c r="B799" i="23"/>
  <c r="BE799" i="23" s="1"/>
  <c r="BV798" i="23"/>
  <c r="BS798" i="23"/>
  <c r="BD798" i="23"/>
  <c r="BC798" i="23"/>
  <c r="BA798" i="23"/>
  <c r="B798" i="23"/>
  <c r="BE798" i="23" s="1"/>
  <c r="BV797" i="23"/>
  <c r="BS797" i="23"/>
  <c r="BD797" i="23"/>
  <c r="BC797" i="23"/>
  <c r="BA797" i="23"/>
  <c r="B797" i="23"/>
  <c r="BE797" i="23" s="1"/>
  <c r="BV796" i="23"/>
  <c r="BS796" i="23"/>
  <c r="BD796" i="23"/>
  <c r="BC796" i="23"/>
  <c r="BA796" i="23"/>
  <c r="B796" i="23"/>
  <c r="BE796" i="23" s="1"/>
  <c r="BV795" i="23"/>
  <c r="BS795" i="23"/>
  <c r="BD795" i="23"/>
  <c r="BC795" i="23"/>
  <c r="BA795" i="23"/>
  <c r="B795" i="23"/>
  <c r="BE795" i="23" s="1"/>
  <c r="BV794" i="23"/>
  <c r="BS794" i="23"/>
  <c r="BD794" i="23"/>
  <c r="BC794" i="23"/>
  <c r="BA794" i="23"/>
  <c r="B794" i="23"/>
  <c r="BE794" i="23" s="1"/>
  <c r="BV793" i="23"/>
  <c r="BS793" i="23"/>
  <c r="BD793" i="23"/>
  <c r="BC793" i="23"/>
  <c r="BA793" i="23"/>
  <c r="B793" i="23"/>
  <c r="BE793" i="23" s="1"/>
  <c r="BV792" i="23"/>
  <c r="BS792" i="23"/>
  <c r="BD792" i="23"/>
  <c r="BC792" i="23"/>
  <c r="BA792" i="23"/>
  <c r="B792" i="23"/>
  <c r="BE792" i="23" s="1"/>
  <c r="BV791" i="23"/>
  <c r="BS791" i="23"/>
  <c r="BD791" i="23"/>
  <c r="BC791" i="23"/>
  <c r="BA791" i="23"/>
  <c r="B791" i="23"/>
  <c r="BE791" i="23" s="1"/>
  <c r="BV790" i="23"/>
  <c r="BS790" i="23"/>
  <c r="BD790" i="23"/>
  <c r="BC790" i="23"/>
  <c r="BA790" i="23"/>
  <c r="B790" i="23"/>
  <c r="BE790" i="23" s="1"/>
  <c r="BV789" i="23"/>
  <c r="BS789" i="23"/>
  <c r="BD789" i="23"/>
  <c r="BC789" i="23"/>
  <c r="BA789" i="23"/>
  <c r="B789" i="23"/>
  <c r="BE789" i="23" s="1"/>
  <c r="BV788" i="23"/>
  <c r="BS788" i="23"/>
  <c r="BD788" i="23"/>
  <c r="BC788" i="23"/>
  <c r="BA788" i="23"/>
  <c r="B788" i="23"/>
  <c r="BE788" i="23" s="1"/>
  <c r="BV787" i="23"/>
  <c r="BS787" i="23"/>
  <c r="BD787" i="23"/>
  <c r="BC787" i="23"/>
  <c r="BA787" i="23"/>
  <c r="B787" i="23"/>
  <c r="BE787" i="23" s="1"/>
  <c r="BV786" i="23"/>
  <c r="BS786" i="23"/>
  <c r="BD786" i="23"/>
  <c r="BC786" i="23"/>
  <c r="BA786" i="23"/>
  <c r="B786" i="23"/>
  <c r="BE786" i="23" s="1"/>
  <c r="BV785" i="23"/>
  <c r="BS785" i="23"/>
  <c r="BD785" i="23"/>
  <c r="BC785" i="23"/>
  <c r="BA785" i="23"/>
  <c r="B785" i="23"/>
  <c r="BE785" i="23" s="1"/>
  <c r="BV784" i="23"/>
  <c r="BS784" i="23"/>
  <c r="BD784" i="23"/>
  <c r="BC784" i="23"/>
  <c r="BA784" i="23"/>
  <c r="B784" i="23"/>
  <c r="BE784" i="23" s="1"/>
  <c r="BV783" i="23"/>
  <c r="BS783" i="23"/>
  <c r="BD783" i="23"/>
  <c r="BC783" i="23"/>
  <c r="BA783" i="23"/>
  <c r="B783" i="23"/>
  <c r="BE783" i="23" s="1"/>
  <c r="BV782" i="23"/>
  <c r="BS782" i="23"/>
  <c r="BD782" i="23"/>
  <c r="BC782" i="23"/>
  <c r="BA782" i="23"/>
  <c r="B782" i="23"/>
  <c r="BE782" i="23" s="1"/>
  <c r="BV781" i="23"/>
  <c r="BS781" i="23"/>
  <c r="BD781" i="23"/>
  <c r="BC781" i="23"/>
  <c r="BA781" i="23"/>
  <c r="B781" i="23"/>
  <c r="BE781" i="23" s="1"/>
  <c r="BV780" i="23"/>
  <c r="BS780" i="23"/>
  <c r="BD780" i="23"/>
  <c r="BC780" i="23"/>
  <c r="BA780" i="23"/>
  <c r="B780" i="23"/>
  <c r="BE780" i="23" s="1"/>
  <c r="BV779" i="23"/>
  <c r="BS779" i="23"/>
  <c r="BD779" i="23"/>
  <c r="BC779" i="23"/>
  <c r="BA779" i="23"/>
  <c r="B779" i="23"/>
  <c r="BE779" i="23" s="1"/>
  <c r="BV778" i="23"/>
  <c r="BS778" i="23"/>
  <c r="BD778" i="23"/>
  <c r="BC778" i="23"/>
  <c r="BA778" i="23"/>
  <c r="B778" i="23"/>
  <c r="BE778" i="23" s="1"/>
  <c r="BV777" i="23"/>
  <c r="BS777" i="23"/>
  <c r="BD777" i="23"/>
  <c r="BC777" i="23"/>
  <c r="BA777" i="23"/>
  <c r="B777" i="23"/>
  <c r="BE777" i="23" s="1"/>
  <c r="BV776" i="23"/>
  <c r="BS776" i="23"/>
  <c r="BD776" i="23"/>
  <c r="BC776" i="23"/>
  <c r="BA776" i="23"/>
  <c r="B776" i="23"/>
  <c r="BE776" i="23" s="1"/>
  <c r="BV775" i="23"/>
  <c r="BS775" i="23"/>
  <c r="BD775" i="23"/>
  <c r="BC775" i="23"/>
  <c r="BA775" i="23"/>
  <c r="B775" i="23"/>
  <c r="BE775" i="23" s="1"/>
  <c r="BV774" i="23"/>
  <c r="BS774" i="23"/>
  <c r="BD774" i="23"/>
  <c r="BC774" i="23"/>
  <c r="BA774" i="23"/>
  <c r="B774" i="23"/>
  <c r="BE774" i="23" s="1"/>
  <c r="BV773" i="23"/>
  <c r="BS773" i="23"/>
  <c r="BD773" i="23"/>
  <c r="BC773" i="23"/>
  <c r="BA773" i="23"/>
  <c r="B773" i="23"/>
  <c r="BE773" i="23" s="1"/>
  <c r="BV772" i="23"/>
  <c r="BS772" i="23"/>
  <c r="BD772" i="23"/>
  <c r="BC772" i="23"/>
  <c r="BA772" i="23"/>
  <c r="B772" i="23"/>
  <c r="BE772" i="23" s="1"/>
  <c r="BV771" i="23"/>
  <c r="BS771" i="23"/>
  <c r="BD771" i="23"/>
  <c r="BC771" i="23"/>
  <c r="BA771" i="23"/>
  <c r="B771" i="23"/>
  <c r="BE771" i="23" s="1"/>
  <c r="BV770" i="23"/>
  <c r="BS770" i="23"/>
  <c r="BD770" i="23"/>
  <c r="BC770" i="23"/>
  <c r="BA770" i="23"/>
  <c r="B770" i="23"/>
  <c r="BE770" i="23" s="1"/>
  <c r="BV769" i="23"/>
  <c r="BS769" i="23"/>
  <c r="BD769" i="23"/>
  <c r="BC769" i="23"/>
  <c r="BA769" i="23"/>
  <c r="B769" i="23"/>
  <c r="BE769" i="23" s="1"/>
  <c r="BV768" i="23"/>
  <c r="BS768" i="23"/>
  <c r="BD768" i="23"/>
  <c r="BC768" i="23"/>
  <c r="BA768" i="23"/>
  <c r="B768" i="23"/>
  <c r="BE768" i="23" s="1"/>
  <c r="BV767" i="23"/>
  <c r="BS767" i="23"/>
  <c r="BD767" i="23"/>
  <c r="BC767" i="23"/>
  <c r="BA767" i="23"/>
  <c r="B767" i="23"/>
  <c r="BE767" i="23" s="1"/>
  <c r="BV766" i="23"/>
  <c r="BS766" i="23"/>
  <c r="BD766" i="23"/>
  <c r="BC766" i="23"/>
  <c r="BA766" i="23"/>
  <c r="B766" i="23"/>
  <c r="BE766" i="23" s="1"/>
  <c r="BV765" i="23"/>
  <c r="BS765" i="23"/>
  <c r="BD765" i="23"/>
  <c r="BC765" i="23"/>
  <c r="BA765" i="23"/>
  <c r="B765" i="23"/>
  <c r="BE765" i="23" s="1"/>
  <c r="BV764" i="23"/>
  <c r="BS764" i="23"/>
  <c r="BD764" i="23"/>
  <c r="BC764" i="23"/>
  <c r="BA764" i="23"/>
  <c r="B764" i="23"/>
  <c r="BE764" i="23" s="1"/>
  <c r="BV763" i="23"/>
  <c r="BS763" i="23"/>
  <c r="BD763" i="23"/>
  <c r="BC763" i="23"/>
  <c r="BA763" i="23"/>
  <c r="B763" i="23"/>
  <c r="BE763" i="23" s="1"/>
  <c r="BV762" i="23"/>
  <c r="BS762" i="23"/>
  <c r="BD762" i="23"/>
  <c r="BC762" i="23"/>
  <c r="BA762" i="23"/>
  <c r="B762" i="23"/>
  <c r="BE762" i="23" s="1"/>
  <c r="BV761" i="23"/>
  <c r="BS761" i="23"/>
  <c r="BD761" i="23"/>
  <c r="BC761" i="23"/>
  <c r="BA761" i="23"/>
  <c r="B761" i="23"/>
  <c r="BE761" i="23" s="1"/>
  <c r="BV760" i="23"/>
  <c r="BS760" i="23"/>
  <c r="BD760" i="23"/>
  <c r="BC760" i="23"/>
  <c r="BA760" i="23"/>
  <c r="B760" i="23"/>
  <c r="BE760" i="23" s="1"/>
  <c r="BV759" i="23"/>
  <c r="BS759" i="23"/>
  <c r="BD759" i="23"/>
  <c r="BC759" i="23"/>
  <c r="BA759" i="23"/>
  <c r="B759" i="23"/>
  <c r="BE759" i="23" s="1"/>
  <c r="BV758" i="23"/>
  <c r="BS758" i="23"/>
  <c r="BD758" i="23"/>
  <c r="BC758" i="23"/>
  <c r="BA758" i="23"/>
  <c r="B758" i="23"/>
  <c r="BE758" i="23" s="1"/>
  <c r="BV757" i="23"/>
  <c r="BS757" i="23"/>
  <c r="BD757" i="23"/>
  <c r="BC757" i="23"/>
  <c r="BA757" i="23"/>
  <c r="B757" i="23"/>
  <c r="BE757" i="23" s="1"/>
  <c r="BV756" i="23"/>
  <c r="BS756" i="23"/>
  <c r="BD756" i="23"/>
  <c r="BC756" i="23"/>
  <c r="BA756" i="23"/>
  <c r="B756" i="23"/>
  <c r="BE756" i="23" s="1"/>
  <c r="BV755" i="23"/>
  <c r="BS755" i="23"/>
  <c r="BD755" i="23"/>
  <c r="BC755" i="23"/>
  <c r="BA755" i="23"/>
  <c r="B755" i="23"/>
  <c r="BE755" i="23" s="1"/>
  <c r="BV754" i="23"/>
  <c r="BS754" i="23"/>
  <c r="BD754" i="23"/>
  <c r="BC754" i="23"/>
  <c r="BA754" i="23"/>
  <c r="B754" i="23"/>
  <c r="BE754" i="23" s="1"/>
  <c r="BV753" i="23"/>
  <c r="BS753" i="23"/>
  <c r="BD753" i="23"/>
  <c r="BC753" i="23"/>
  <c r="BA753" i="23"/>
  <c r="B753" i="23"/>
  <c r="BE753" i="23" s="1"/>
  <c r="BV752" i="23"/>
  <c r="BS752" i="23"/>
  <c r="BD752" i="23"/>
  <c r="BC752" i="23"/>
  <c r="BA752" i="23"/>
  <c r="B752" i="23"/>
  <c r="BE752" i="23" s="1"/>
  <c r="BV751" i="23"/>
  <c r="BS751" i="23"/>
  <c r="BD751" i="23"/>
  <c r="BC751" i="23"/>
  <c r="BA751" i="23"/>
  <c r="B751" i="23"/>
  <c r="BE751" i="23" s="1"/>
  <c r="BV750" i="23"/>
  <c r="BS750" i="23"/>
  <c r="BD750" i="23"/>
  <c r="BC750" i="23"/>
  <c r="BA750" i="23"/>
  <c r="B750" i="23"/>
  <c r="BE750" i="23" s="1"/>
  <c r="BV749" i="23"/>
  <c r="BS749" i="23"/>
  <c r="BD749" i="23"/>
  <c r="BC749" i="23"/>
  <c r="BA749" i="23"/>
  <c r="B749" i="23"/>
  <c r="BE749" i="23" s="1"/>
  <c r="BV748" i="23"/>
  <c r="BS748" i="23"/>
  <c r="BD748" i="23"/>
  <c r="BC748" i="23"/>
  <c r="BA748" i="23"/>
  <c r="B748" i="23"/>
  <c r="BE748" i="23" s="1"/>
  <c r="BV747" i="23"/>
  <c r="BS747" i="23"/>
  <c r="BD747" i="23"/>
  <c r="BC747" i="23"/>
  <c r="BA747" i="23"/>
  <c r="B747" i="23"/>
  <c r="BE747" i="23" s="1"/>
  <c r="BV746" i="23"/>
  <c r="BS746" i="23"/>
  <c r="BD746" i="23"/>
  <c r="BC746" i="23"/>
  <c r="BA746" i="23"/>
  <c r="B746" i="23"/>
  <c r="BE746" i="23" s="1"/>
  <c r="BV745" i="23"/>
  <c r="BS745" i="23"/>
  <c r="BD745" i="23"/>
  <c r="BC745" i="23"/>
  <c r="BA745" i="23"/>
  <c r="B745" i="23"/>
  <c r="BE745" i="23" s="1"/>
  <c r="BV744" i="23"/>
  <c r="BS744" i="23"/>
  <c r="BD744" i="23"/>
  <c r="BC744" i="23"/>
  <c r="BA744" i="23"/>
  <c r="B744" i="23"/>
  <c r="BE744" i="23" s="1"/>
  <c r="BV743" i="23"/>
  <c r="BS743" i="23"/>
  <c r="BD743" i="23"/>
  <c r="BC743" i="23"/>
  <c r="BA743" i="23"/>
  <c r="B743" i="23"/>
  <c r="BE743" i="23" s="1"/>
  <c r="BV742" i="23"/>
  <c r="BS742" i="23"/>
  <c r="BD742" i="23"/>
  <c r="BC742" i="23"/>
  <c r="BA742" i="23"/>
  <c r="B742" i="23"/>
  <c r="BE742" i="23" s="1"/>
  <c r="BV741" i="23"/>
  <c r="BS741" i="23"/>
  <c r="BD741" i="23"/>
  <c r="BC741" i="23"/>
  <c r="BA741" i="23"/>
  <c r="B741" i="23"/>
  <c r="BE741" i="23" s="1"/>
  <c r="BV740" i="23"/>
  <c r="BS740" i="23"/>
  <c r="BD740" i="23"/>
  <c r="BC740" i="23"/>
  <c r="BA740" i="23"/>
  <c r="B740" i="23"/>
  <c r="BE740" i="23" s="1"/>
  <c r="BV739" i="23"/>
  <c r="BS739" i="23"/>
  <c r="BD739" i="23"/>
  <c r="BC739" i="23"/>
  <c r="BA739" i="23"/>
  <c r="B739" i="23"/>
  <c r="BE739" i="23" s="1"/>
  <c r="BV738" i="23"/>
  <c r="BS738" i="23"/>
  <c r="BD738" i="23"/>
  <c r="BC738" i="23"/>
  <c r="BA738" i="23"/>
  <c r="B738" i="23"/>
  <c r="BE738" i="23" s="1"/>
  <c r="BV737" i="23"/>
  <c r="BS737" i="23"/>
  <c r="BD737" i="23"/>
  <c r="BC737" i="23"/>
  <c r="BA737" i="23"/>
  <c r="B737" i="23"/>
  <c r="BE737" i="23" s="1"/>
  <c r="BV736" i="23"/>
  <c r="BS736" i="23"/>
  <c r="BD736" i="23"/>
  <c r="BC736" i="23"/>
  <c r="BA736" i="23"/>
  <c r="B736" i="23"/>
  <c r="BE736" i="23" s="1"/>
  <c r="BV735" i="23"/>
  <c r="BS735" i="23"/>
  <c r="BD735" i="23"/>
  <c r="BC735" i="23"/>
  <c r="BA735" i="23"/>
  <c r="B735" i="23"/>
  <c r="BE735" i="23" s="1"/>
  <c r="BV734" i="23"/>
  <c r="BS734" i="23"/>
  <c r="BD734" i="23"/>
  <c r="BC734" i="23"/>
  <c r="BA734" i="23"/>
  <c r="B734" i="23"/>
  <c r="BE734" i="23" s="1"/>
  <c r="BV733" i="23"/>
  <c r="BS733" i="23"/>
  <c r="BD733" i="23"/>
  <c r="BC733" i="23"/>
  <c r="BA733" i="23"/>
  <c r="B733" i="23"/>
  <c r="BE733" i="23" s="1"/>
  <c r="BV732" i="23"/>
  <c r="BS732" i="23"/>
  <c r="BD732" i="23"/>
  <c r="BC732" i="23"/>
  <c r="BA732" i="23"/>
  <c r="B732" i="23"/>
  <c r="BE732" i="23" s="1"/>
  <c r="BV731" i="23"/>
  <c r="BS731" i="23"/>
  <c r="BD731" i="23"/>
  <c r="BC731" i="23"/>
  <c r="BA731" i="23"/>
  <c r="B731" i="23"/>
  <c r="BE731" i="23" s="1"/>
  <c r="BV730" i="23"/>
  <c r="BS730" i="23"/>
  <c r="BD730" i="23"/>
  <c r="BC730" i="23"/>
  <c r="BA730" i="23"/>
  <c r="B730" i="23"/>
  <c r="BE730" i="23" s="1"/>
  <c r="BV729" i="23"/>
  <c r="BS729" i="23"/>
  <c r="BD729" i="23"/>
  <c r="BC729" i="23"/>
  <c r="BA729" i="23"/>
  <c r="B729" i="23"/>
  <c r="BE729" i="23" s="1"/>
  <c r="BV728" i="23"/>
  <c r="BS728" i="23"/>
  <c r="BD728" i="23"/>
  <c r="BC728" i="23"/>
  <c r="BA728" i="23"/>
  <c r="B728" i="23"/>
  <c r="BE728" i="23" s="1"/>
  <c r="BV727" i="23"/>
  <c r="BS727" i="23"/>
  <c r="BD727" i="23"/>
  <c r="BC727" i="23"/>
  <c r="BA727" i="23"/>
  <c r="B727" i="23"/>
  <c r="BE727" i="23" s="1"/>
  <c r="BV726" i="23"/>
  <c r="BS726" i="23"/>
  <c r="BD726" i="23"/>
  <c r="BC726" i="23"/>
  <c r="BA726" i="23"/>
  <c r="B726" i="23"/>
  <c r="BE726" i="23" s="1"/>
  <c r="BV725" i="23"/>
  <c r="BS725" i="23"/>
  <c r="BD725" i="23"/>
  <c r="BC725" i="23"/>
  <c r="BA725" i="23"/>
  <c r="B725" i="23"/>
  <c r="BE725" i="23" s="1"/>
  <c r="BV724" i="23"/>
  <c r="BS724" i="23"/>
  <c r="BD724" i="23"/>
  <c r="BC724" i="23"/>
  <c r="BA724" i="23"/>
  <c r="B724" i="23"/>
  <c r="BE724" i="23" s="1"/>
  <c r="BV723" i="23"/>
  <c r="BS723" i="23"/>
  <c r="BD723" i="23"/>
  <c r="BC723" i="23"/>
  <c r="BA723" i="23"/>
  <c r="B723" i="23"/>
  <c r="BE723" i="23" s="1"/>
  <c r="BV722" i="23"/>
  <c r="BS722" i="23"/>
  <c r="BD722" i="23"/>
  <c r="BC722" i="23"/>
  <c r="BA722" i="23"/>
  <c r="B722" i="23"/>
  <c r="BE722" i="23" s="1"/>
  <c r="BV721" i="23"/>
  <c r="BS721" i="23"/>
  <c r="BD721" i="23"/>
  <c r="BC721" i="23"/>
  <c r="BA721" i="23"/>
  <c r="B721" i="23"/>
  <c r="BE721" i="23" s="1"/>
  <c r="BV720" i="23"/>
  <c r="BS720" i="23"/>
  <c r="BD720" i="23"/>
  <c r="BC720" i="23"/>
  <c r="BA720" i="23"/>
  <c r="B720" i="23"/>
  <c r="BE720" i="23" s="1"/>
  <c r="BV719" i="23"/>
  <c r="BS719" i="23"/>
  <c r="BD719" i="23"/>
  <c r="BC719" i="23"/>
  <c r="BA719" i="23"/>
  <c r="B719" i="23"/>
  <c r="BE719" i="23" s="1"/>
  <c r="BV718" i="23"/>
  <c r="BS718" i="23"/>
  <c r="BD718" i="23"/>
  <c r="BC718" i="23"/>
  <c r="BA718" i="23"/>
  <c r="B718" i="23"/>
  <c r="BE718" i="23" s="1"/>
  <c r="BV717" i="23"/>
  <c r="BS717" i="23"/>
  <c r="BD717" i="23"/>
  <c r="BC717" i="23"/>
  <c r="BA717" i="23"/>
  <c r="B717" i="23"/>
  <c r="BE717" i="23" s="1"/>
  <c r="BV716" i="23"/>
  <c r="BS716" i="23"/>
  <c r="BD716" i="23"/>
  <c r="BC716" i="23"/>
  <c r="BA716" i="23"/>
  <c r="B716" i="23"/>
  <c r="BE716" i="23" s="1"/>
  <c r="BV715" i="23"/>
  <c r="BS715" i="23"/>
  <c r="BD715" i="23"/>
  <c r="BC715" i="23"/>
  <c r="BA715" i="23"/>
  <c r="B715" i="23"/>
  <c r="BE715" i="23" s="1"/>
  <c r="BV714" i="23"/>
  <c r="BS714" i="23"/>
  <c r="BD714" i="23"/>
  <c r="BC714" i="23"/>
  <c r="BA714" i="23"/>
  <c r="B714" i="23"/>
  <c r="BE714" i="23" s="1"/>
  <c r="BV713" i="23"/>
  <c r="BS713" i="23"/>
  <c r="BD713" i="23"/>
  <c r="BC713" i="23"/>
  <c r="BA713" i="23"/>
  <c r="B713" i="23"/>
  <c r="BE713" i="23" s="1"/>
  <c r="BV712" i="23"/>
  <c r="BS712" i="23"/>
  <c r="BD712" i="23"/>
  <c r="BC712" i="23"/>
  <c r="BA712" i="23"/>
  <c r="B712" i="23"/>
  <c r="BE712" i="23" s="1"/>
  <c r="BV711" i="23"/>
  <c r="BS711" i="23"/>
  <c r="BD711" i="23"/>
  <c r="BC711" i="23"/>
  <c r="BA711" i="23"/>
  <c r="B711" i="23"/>
  <c r="BE711" i="23" s="1"/>
  <c r="BV710" i="23"/>
  <c r="BS710" i="23"/>
  <c r="BD710" i="23"/>
  <c r="BC710" i="23"/>
  <c r="BA710" i="23"/>
  <c r="B710" i="23"/>
  <c r="BE710" i="23" s="1"/>
  <c r="BV709" i="23"/>
  <c r="BS709" i="23"/>
  <c r="BD709" i="23"/>
  <c r="BC709" i="23"/>
  <c r="BA709" i="23"/>
  <c r="B709" i="23"/>
  <c r="BE709" i="23" s="1"/>
  <c r="BV708" i="23"/>
  <c r="BS708" i="23"/>
  <c r="BD708" i="23"/>
  <c r="BC708" i="23"/>
  <c r="BA708" i="23"/>
  <c r="B708" i="23"/>
  <c r="BE708" i="23" s="1"/>
  <c r="BV707" i="23"/>
  <c r="BS707" i="23"/>
  <c r="BD707" i="23"/>
  <c r="BC707" i="23"/>
  <c r="BA707" i="23"/>
  <c r="B707" i="23"/>
  <c r="BE707" i="23" s="1"/>
  <c r="BV706" i="23"/>
  <c r="BS706" i="23"/>
  <c r="BD706" i="23"/>
  <c r="BC706" i="23"/>
  <c r="BA706" i="23"/>
  <c r="B706" i="23"/>
  <c r="BE706" i="23" s="1"/>
  <c r="BV705" i="23"/>
  <c r="BS705" i="23"/>
  <c r="BD705" i="23"/>
  <c r="BC705" i="23"/>
  <c r="BA705" i="23"/>
  <c r="B705" i="23"/>
  <c r="BE705" i="23" s="1"/>
  <c r="BV704" i="23"/>
  <c r="BS704" i="23"/>
  <c r="BD704" i="23"/>
  <c r="BC704" i="23"/>
  <c r="BA704" i="23"/>
  <c r="B704" i="23"/>
  <c r="BE704" i="23" s="1"/>
  <c r="BV703" i="23"/>
  <c r="BS703" i="23"/>
  <c r="BD703" i="23"/>
  <c r="BC703" i="23"/>
  <c r="BA703" i="23"/>
  <c r="B703" i="23"/>
  <c r="BE703" i="23" s="1"/>
  <c r="BV702" i="23"/>
  <c r="BS702" i="23"/>
  <c r="BD702" i="23"/>
  <c r="BC702" i="23"/>
  <c r="BA702" i="23"/>
  <c r="B702" i="23"/>
  <c r="BE702" i="23" s="1"/>
  <c r="BV701" i="23"/>
  <c r="BS701" i="23"/>
  <c r="BD701" i="23"/>
  <c r="BC701" i="23"/>
  <c r="BA701" i="23"/>
  <c r="B701" i="23"/>
  <c r="BE701" i="23" s="1"/>
  <c r="BV700" i="23"/>
  <c r="BS700" i="23"/>
  <c r="BD700" i="23"/>
  <c r="BC700" i="23"/>
  <c r="BA700" i="23"/>
  <c r="B700" i="23"/>
  <c r="BE700" i="23" s="1"/>
  <c r="BV699" i="23"/>
  <c r="BS699" i="23"/>
  <c r="BD699" i="23"/>
  <c r="BC699" i="23"/>
  <c r="BA699" i="23"/>
  <c r="B699" i="23"/>
  <c r="BE699" i="23" s="1"/>
  <c r="BV698" i="23"/>
  <c r="BS698" i="23"/>
  <c r="BD698" i="23"/>
  <c r="BC698" i="23"/>
  <c r="BA698" i="23"/>
  <c r="B698" i="23"/>
  <c r="BE698" i="23" s="1"/>
  <c r="BV697" i="23"/>
  <c r="BS697" i="23"/>
  <c r="BD697" i="23"/>
  <c r="BC697" i="23"/>
  <c r="BA697" i="23"/>
  <c r="B697" i="23"/>
  <c r="BE697" i="23" s="1"/>
  <c r="BV696" i="23"/>
  <c r="BS696" i="23"/>
  <c r="BD696" i="23"/>
  <c r="BC696" i="23"/>
  <c r="BA696" i="23"/>
  <c r="B696" i="23"/>
  <c r="BE696" i="23" s="1"/>
  <c r="BV695" i="23"/>
  <c r="BS695" i="23"/>
  <c r="BD695" i="23"/>
  <c r="BC695" i="23"/>
  <c r="BA695" i="23"/>
  <c r="B695" i="23"/>
  <c r="BE695" i="23" s="1"/>
  <c r="BV694" i="23"/>
  <c r="BS694" i="23"/>
  <c r="BD694" i="23"/>
  <c r="BC694" i="23"/>
  <c r="BA694" i="23"/>
  <c r="B694" i="23"/>
  <c r="BE694" i="23" s="1"/>
  <c r="BV693" i="23"/>
  <c r="BS693" i="23"/>
  <c r="BD693" i="23"/>
  <c r="BC693" i="23"/>
  <c r="BA693" i="23"/>
  <c r="B693" i="23"/>
  <c r="BE693" i="23" s="1"/>
  <c r="BV692" i="23"/>
  <c r="BS692" i="23"/>
  <c r="BD692" i="23"/>
  <c r="BC692" i="23"/>
  <c r="BA692" i="23"/>
  <c r="B692" i="23"/>
  <c r="BE692" i="23" s="1"/>
  <c r="BV691" i="23"/>
  <c r="BS691" i="23"/>
  <c r="BD691" i="23"/>
  <c r="BC691" i="23"/>
  <c r="BA691" i="23"/>
  <c r="B691" i="23"/>
  <c r="BE691" i="23" s="1"/>
  <c r="BV690" i="23"/>
  <c r="BS690" i="23"/>
  <c r="BD690" i="23"/>
  <c r="BC690" i="23"/>
  <c r="BA690" i="23"/>
  <c r="B690" i="23"/>
  <c r="BE690" i="23" s="1"/>
  <c r="BV689" i="23"/>
  <c r="BS689" i="23"/>
  <c r="BD689" i="23"/>
  <c r="BC689" i="23"/>
  <c r="BA689" i="23"/>
  <c r="B689" i="23"/>
  <c r="BE689" i="23" s="1"/>
  <c r="BV688" i="23"/>
  <c r="BS688" i="23"/>
  <c r="BD688" i="23"/>
  <c r="BC688" i="23"/>
  <c r="BA688" i="23"/>
  <c r="B688" i="23"/>
  <c r="BE688" i="23" s="1"/>
  <c r="BV687" i="23"/>
  <c r="BS687" i="23"/>
  <c r="BD687" i="23"/>
  <c r="BC687" i="23"/>
  <c r="BA687" i="23"/>
  <c r="B687" i="23"/>
  <c r="BE687" i="23" s="1"/>
  <c r="BV686" i="23"/>
  <c r="BS686" i="23"/>
  <c r="BD686" i="23"/>
  <c r="BC686" i="23"/>
  <c r="BA686" i="23"/>
  <c r="B686" i="23"/>
  <c r="BE686" i="23" s="1"/>
  <c r="BV685" i="23"/>
  <c r="BS685" i="23"/>
  <c r="BD685" i="23"/>
  <c r="BC685" i="23"/>
  <c r="BA685" i="23"/>
  <c r="B685" i="23"/>
  <c r="BE685" i="23" s="1"/>
  <c r="BV684" i="23"/>
  <c r="BS684" i="23"/>
  <c r="BD684" i="23"/>
  <c r="BC684" i="23"/>
  <c r="BA684" i="23"/>
  <c r="B684" i="23"/>
  <c r="BE684" i="23" s="1"/>
  <c r="BV683" i="23"/>
  <c r="BS683" i="23"/>
  <c r="BD683" i="23"/>
  <c r="BC683" i="23"/>
  <c r="BA683" i="23"/>
  <c r="B683" i="23"/>
  <c r="BE683" i="23" s="1"/>
  <c r="BV682" i="23"/>
  <c r="BS682" i="23"/>
  <c r="BD682" i="23"/>
  <c r="BC682" i="23"/>
  <c r="BA682" i="23"/>
  <c r="B682" i="23"/>
  <c r="BE682" i="23" s="1"/>
  <c r="BV681" i="23"/>
  <c r="BS681" i="23"/>
  <c r="BD681" i="23"/>
  <c r="BC681" i="23"/>
  <c r="BA681" i="23"/>
  <c r="B681" i="23"/>
  <c r="BE681" i="23" s="1"/>
  <c r="BV680" i="23"/>
  <c r="BS680" i="23"/>
  <c r="BD680" i="23"/>
  <c r="BC680" i="23"/>
  <c r="BA680" i="23"/>
  <c r="B680" i="23"/>
  <c r="BE680" i="23" s="1"/>
  <c r="BV679" i="23"/>
  <c r="BS679" i="23"/>
  <c r="BD679" i="23"/>
  <c r="BC679" i="23"/>
  <c r="BA679" i="23"/>
  <c r="B679" i="23"/>
  <c r="BE679" i="23" s="1"/>
  <c r="BV678" i="23"/>
  <c r="BS678" i="23"/>
  <c r="BD678" i="23"/>
  <c r="BC678" i="23"/>
  <c r="BA678" i="23"/>
  <c r="B678" i="23"/>
  <c r="BE678" i="23" s="1"/>
  <c r="BV677" i="23"/>
  <c r="BS677" i="23"/>
  <c r="BD677" i="23"/>
  <c r="BC677" i="23"/>
  <c r="BA677" i="23"/>
  <c r="B677" i="23"/>
  <c r="BE677" i="23" s="1"/>
  <c r="BV676" i="23"/>
  <c r="BS676" i="23"/>
  <c r="BD676" i="23"/>
  <c r="BC676" i="23"/>
  <c r="BA676" i="23"/>
  <c r="B676" i="23"/>
  <c r="BE676" i="23" s="1"/>
  <c r="BV675" i="23"/>
  <c r="BS675" i="23"/>
  <c r="BD675" i="23"/>
  <c r="BC675" i="23"/>
  <c r="BA675" i="23"/>
  <c r="B675" i="23"/>
  <c r="BE675" i="23" s="1"/>
  <c r="BV674" i="23"/>
  <c r="BS674" i="23"/>
  <c r="BD674" i="23"/>
  <c r="BC674" i="23"/>
  <c r="BA674" i="23"/>
  <c r="B674" i="23"/>
  <c r="BE674" i="23" s="1"/>
  <c r="BV673" i="23"/>
  <c r="BS673" i="23"/>
  <c r="BD673" i="23"/>
  <c r="BC673" i="23"/>
  <c r="BA673" i="23"/>
  <c r="B673" i="23"/>
  <c r="BE673" i="23" s="1"/>
  <c r="BV672" i="23"/>
  <c r="BS672" i="23"/>
  <c r="BD672" i="23"/>
  <c r="BC672" i="23"/>
  <c r="BA672" i="23"/>
  <c r="B672" i="23"/>
  <c r="BE672" i="23" s="1"/>
  <c r="BV671" i="23"/>
  <c r="BS671" i="23"/>
  <c r="BD671" i="23"/>
  <c r="BC671" i="23"/>
  <c r="BA671" i="23"/>
  <c r="B671" i="23"/>
  <c r="BE671" i="23" s="1"/>
  <c r="BV670" i="23"/>
  <c r="BS670" i="23"/>
  <c r="BD670" i="23"/>
  <c r="BC670" i="23"/>
  <c r="BA670" i="23"/>
  <c r="B670" i="23"/>
  <c r="BE670" i="23" s="1"/>
  <c r="BV669" i="23"/>
  <c r="BS669" i="23"/>
  <c r="BD669" i="23"/>
  <c r="BC669" i="23"/>
  <c r="BA669" i="23"/>
  <c r="B669" i="23"/>
  <c r="BE669" i="23" s="1"/>
  <c r="BV668" i="23"/>
  <c r="BS668" i="23"/>
  <c r="BD668" i="23"/>
  <c r="BC668" i="23"/>
  <c r="BA668" i="23"/>
  <c r="B668" i="23"/>
  <c r="BE668" i="23" s="1"/>
  <c r="BV667" i="23"/>
  <c r="BS667" i="23"/>
  <c r="BD667" i="23"/>
  <c r="BC667" i="23"/>
  <c r="BA667" i="23"/>
  <c r="B667" i="23"/>
  <c r="BE667" i="23" s="1"/>
  <c r="BV666" i="23"/>
  <c r="BS666" i="23"/>
  <c r="BD666" i="23"/>
  <c r="BC666" i="23"/>
  <c r="BA666" i="23"/>
  <c r="B666" i="23"/>
  <c r="BE666" i="23" s="1"/>
  <c r="BV665" i="23"/>
  <c r="BS665" i="23"/>
  <c r="BD665" i="23"/>
  <c r="BC665" i="23"/>
  <c r="BA665" i="23"/>
  <c r="B665" i="23"/>
  <c r="BE665" i="23" s="1"/>
  <c r="BV664" i="23"/>
  <c r="BS664" i="23"/>
  <c r="BD664" i="23"/>
  <c r="BC664" i="23"/>
  <c r="BA664" i="23"/>
  <c r="B664" i="23"/>
  <c r="BE664" i="23" s="1"/>
  <c r="BV663" i="23"/>
  <c r="BS663" i="23"/>
  <c r="BD663" i="23"/>
  <c r="BC663" i="23"/>
  <c r="BA663" i="23"/>
  <c r="B663" i="23"/>
  <c r="BE663" i="23" s="1"/>
  <c r="BV662" i="23"/>
  <c r="BS662" i="23"/>
  <c r="BD662" i="23"/>
  <c r="BC662" i="23"/>
  <c r="BA662" i="23"/>
  <c r="B662" i="23"/>
  <c r="BE662" i="23" s="1"/>
  <c r="BV661" i="23"/>
  <c r="BS661" i="23"/>
  <c r="BD661" i="23"/>
  <c r="BC661" i="23"/>
  <c r="BA661" i="23"/>
  <c r="B661" i="23"/>
  <c r="BE661" i="23" s="1"/>
  <c r="BV660" i="23"/>
  <c r="BS660" i="23"/>
  <c r="BD660" i="23"/>
  <c r="BC660" i="23"/>
  <c r="BA660" i="23"/>
  <c r="B660" i="23"/>
  <c r="BE660" i="23" s="1"/>
  <c r="BV659" i="23"/>
  <c r="BS659" i="23"/>
  <c r="BD659" i="23"/>
  <c r="BC659" i="23"/>
  <c r="BA659" i="23"/>
  <c r="B659" i="23"/>
  <c r="BE659" i="23" s="1"/>
  <c r="BV658" i="23"/>
  <c r="BS658" i="23"/>
  <c r="BD658" i="23"/>
  <c r="BC658" i="23"/>
  <c r="BA658" i="23"/>
  <c r="B658" i="23"/>
  <c r="BE658" i="23" s="1"/>
  <c r="BV657" i="23"/>
  <c r="BS657" i="23"/>
  <c r="BD657" i="23"/>
  <c r="BC657" i="23"/>
  <c r="BA657" i="23"/>
  <c r="B657" i="23"/>
  <c r="BE657" i="23" s="1"/>
  <c r="BV656" i="23"/>
  <c r="BS656" i="23"/>
  <c r="BD656" i="23"/>
  <c r="BC656" i="23"/>
  <c r="BA656" i="23"/>
  <c r="B656" i="23"/>
  <c r="BE656" i="23" s="1"/>
  <c r="BV655" i="23"/>
  <c r="BS655" i="23"/>
  <c r="BD655" i="23"/>
  <c r="BC655" i="23"/>
  <c r="BA655" i="23"/>
  <c r="B655" i="23"/>
  <c r="BE655" i="23" s="1"/>
  <c r="BV654" i="23"/>
  <c r="BS654" i="23"/>
  <c r="BD654" i="23"/>
  <c r="BC654" i="23"/>
  <c r="BA654" i="23"/>
  <c r="B654" i="23"/>
  <c r="BE654" i="23" s="1"/>
  <c r="BV653" i="23"/>
  <c r="BS653" i="23"/>
  <c r="BD653" i="23"/>
  <c r="BC653" i="23"/>
  <c r="BA653" i="23"/>
  <c r="B653" i="23"/>
  <c r="BE653" i="23" s="1"/>
  <c r="BV652" i="23"/>
  <c r="BS652" i="23"/>
  <c r="BD652" i="23"/>
  <c r="BC652" i="23"/>
  <c r="BA652" i="23"/>
  <c r="B652" i="23"/>
  <c r="BE652" i="23" s="1"/>
  <c r="BV651" i="23"/>
  <c r="BS651" i="23"/>
  <c r="BD651" i="23"/>
  <c r="BC651" i="23"/>
  <c r="BA651" i="23"/>
  <c r="B651" i="23"/>
  <c r="BE651" i="23" s="1"/>
  <c r="BV650" i="23"/>
  <c r="BS650" i="23"/>
  <c r="BD650" i="23"/>
  <c r="BC650" i="23"/>
  <c r="BA650" i="23"/>
  <c r="B650" i="23"/>
  <c r="BE650" i="23" s="1"/>
  <c r="BV649" i="23"/>
  <c r="BS649" i="23"/>
  <c r="BD649" i="23"/>
  <c r="BC649" i="23"/>
  <c r="BA649" i="23"/>
  <c r="B649" i="23"/>
  <c r="BE649" i="23" s="1"/>
  <c r="BV648" i="23"/>
  <c r="BS648" i="23"/>
  <c r="BD648" i="23"/>
  <c r="BC648" i="23"/>
  <c r="BA648" i="23"/>
  <c r="B648" i="23"/>
  <c r="BE648" i="23" s="1"/>
  <c r="BV647" i="23"/>
  <c r="BS647" i="23"/>
  <c r="BD647" i="23"/>
  <c r="BC647" i="23"/>
  <c r="BA647" i="23"/>
  <c r="B647" i="23"/>
  <c r="BE647" i="23" s="1"/>
  <c r="BV646" i="23"/>
  <c r="BS646" i="23"/>
  <c r="BD646" i="23"/>
  <c r="BC646" i="23"/>
  <c r="BA646" i="23"/>
  <c r="B646" i="23"/>
  <c r="BE646" i="23" s="1"/>
  <c r="BV645" i="23"/>
  <c r="BS645" i="23"/>
  <c r="BD645" i="23"/>
  <c r="BC645" i="23"/>
  <c r="BA645" i="23"/>
  <c r="B645" i="23"/>
  <c r="BE645" i="23" s="1"/>
  <c r="BV644" i="23"/>
  <c r="BS644" i="23"/>
  <c r="BD644" i="23"/>
  <c r="BC644" i="23"/>
  <c r="BA644" i="23"/>
  <c r="B644" i="23"/>
  <c r="BE644" i="23" s="1"/>
  <c r="BV643" i="23"/>
  <c r="BS643" i="23"/>
  <c r="BD643" i="23"/>
  <c r="BC643" i="23"/>
  <c r="BA643" i="23"/>
  <c r="B643" i="23"/>
  <c r="BE643" i="23" s="1"/>
  <c r="BV642" i="23"/>
  <c r="BS642" i="23"/>
  <c r="BD642" i="23"/>
  <c r="BC642" i="23"/>
  <c r="BA642" i="23"/>
  <c r="B642" i="23"/>
  <c r="BE642" i="23" s="1"/>
  <c r="BV641" i="23"/>
  <c r="BS641" i="23"/>
  <c r="BD641" i="23"/>
  <c r="BC641" i="23"/>
  <c r="BA641" i="23"/>
  <c r="B641" i="23"/>
  <c r="BE641" i="23" s="1"/>
  <c r="BV640" i="23"/>
  <c r="BS640" i="23"/>
  <c r="BD640" i="23"/>
  <c r="BC640" i="23"/>
  <c r="BA640" i="23"/>
  <c r="B640" i="23"/>
  <c r="BE640" i="23" s="1"/>
  <c r="BV639" i="23"/>
  <c r="BS639" i="23"/>
  <c r="BD639" i="23"/>
  <c r="BC639" i="23"/>
  <c r="BA639" i="23"/>
  <c r="B639" i="23"/>
  <c r="BE639" i="23" s="1"/>
  <c r="BV638" i="23"/>
  <c r="BS638" i="23"/>
  <c r="BD638" i="23"/>
  <c r="BC638" i="23"/>
  <c r="BA638" i="23"/>
  <c r="B638" i="23"/>
  <c r="BE638" i="23" s="1"/>
  <c r="BV637" i="23"/>
  <c r="BS637" i="23"/>
  <c r="BD637" i="23"/>
  <c r="BC637" i="23"/>
  <c r="BA637" i="23"/>
  <c r="B637" i="23"/>
  <c r="BE637" i="23" s="1"/>
  <c r="BV636" i="23"/>
  <c r="BS636" i="23"/>
  <c r="BD636" i="23"/>
  <c r="BC636" i="23"/>
  <c r="BA636" i="23"/>
  <c r="B636" i="23"/>
  <c r="BE636" i="23" s="1"/>
  <c r="BV635" i="23"/>
  <c r="BS635" i="23"/>
  <c r="BD635" i="23"/>
  <c r="BC635" i="23"/>
  <c r="BA635" i="23"/>
  <c r="B635" i="23"/>
  <c r="BE635" i="23" s="1"/>
  <c r="BV634" i="23"/>
  <c r="BS634" i="23"/>
  <c r="BD634" i="23"/>
  <c r="BC634" i="23"/>
  <c r="BA634" i="23"/>
  <c r="B634" i="23"/>
  <c r="BE634" i="23" s="1"/>
  <c r="BV633" i="23"/>
  <c r="BS633" i="23"/>
  <c r="BD633" i="23"/>
  <c r="BC633" i="23"/>
  <c r="BA633" i="23"/>
  <c r="B633" i="23"/>
  <c r="BE633" i="23" s="1"/>
  <c r="BV632" i="23"/>
  <c r="BS632" i="23"/>
  <c r="BD632" i="23"/>
  <c r="BC632" i="23"/>
  <c r="BA632" i="23"/>
  <c r="B632" i="23"/>
  <c r="BE632" i="23" s="1"/>
  <c r="BV631" i="23"/>
  <c r="BS631" i="23"/>
  <c r="BD631" i="23"/>
  <c r="BC631" i="23"/>
  <c r="BA631" i="23"/>
  <c r="B631" i="23"/>
  <c r="BE631" i="23" s="1"/>
  <c r="BV630" i="23"/>
  <c r="BS630" i="23"/>
  <c r="BD630" i="23"/>
  <c r="BC630" i="23"/>
  <c r="BA630" i="23"/>
  <c r="B630" i="23"/>
  <c r="BE630" i="23" s="1"/>
  <c r="BV629" i="23"/>
  <c r="BS629" i="23"/>
  <c r="BD629" i="23"/>
  <c r="BC629" i="23"/>
  <c r="BA629" i="23"/>
  <c r="B629" i="23"/>
  <c r="BE629" i="23" s="1"/>
  <c r="BV628" i="23"/>
  <c r="BS628" i="23"/>
  <c r="BD628" i="23"/>
  <c r="BC628" i="23"/>
  <c r="BA628" i="23"/>
  <c r="B628" i="23"/>
  <c r="BE628" i="23" s="1"/>
  <c r="BV627" i="23"/>
  <c r="BS627" i="23"/>
  <c r="BD627" i="23"/>
  <c r="BC627" i="23"/>
  <c r="BA627" i="23"/>
  <c r="B627" i="23"/>
  <c r="BE627" i="23" s="1"/>
  <c r="BV626" i="23"/>
  <c r="BS626" i="23"/>
  <c r="BD626" i="23"/>
  <c r="BC626" i="23"/>
  <c r="BA626" i="23"/>
  <c r="B626" i="23"/>
  <c r="BE626" i="23" s="1"/>
  <c r="BV625" i="23"/>
  <c r="BS625" i="23"/>
  <c r="BD625" i="23"/>
  <c r="BC625" i="23"/>
  <c r="BA625" i="23"/>
  <c r="B625" i="23"/>
  <c r="BE625" i="23" s="1"/>
  <c r="BV624" i="23"/>
  <c r="BS624" i="23"/>
  <c r="BD624" i="23"/>
  <c r="BC624" i="23"/>
  <c r="BA624" i="23"/>
  <c r="B624" i="23"/>
  <c r="BE624" i="23" s="1"/>
  <c r="BV623" i="23"/>
  <c r="BS623" i="23"/>
  <c r="BD623" i="23"/>
  <c r="BC623" i="23"/>
  <c r="BA623" i="23"/>
  <c r="B623" i="23"/>
  <c r="BE623" i="23" s="1"/>
  <c r="BV622" i="23"/>
  <c r="BS622" i="23"/>
  <c r="BD622" i="23"/>
  <c r="BC622" i="23"/>
  <c r="BA622" i="23"/>
  <c r="B622" i="23"/>
  <c r="BE622" i="23" s="1"/>
  <c r="BV621" i="23"/>
  <c r="BS621" i="23"/>
  <c r="BD621" i="23"/>
  <c r="BC621" i="23"/>
  <c r="BA621" i="23"/>
  <c r="B621" i="23"/>
  <c r="BE621" i="23" s="1"/>
  <c r="BV620" i="23"/>
  <c r="BS620" i="23"/>
  <c r="BD620" i="23"/>
  <c r="BC620" i="23"/>
  <c r="BA620" i="23"/>
  <c r="B620" i="23"/>
  <c r="BE620" i="23" s="1"/>
  <c r="BV619" i="23"/>
  <c r="BS619" i="23"/>
  <c r="BD619" i="23"/>
  <c r="BC619" i="23"/>
  <c r="BA619" i="23"/>
  <c r="B619" i="23"/>
  <c r="BE619" i="23" s="1"/>
  <c r="BV618" i="23"/>
  <c r="BS618" i="23"/>
  <c r="BD618" i="23"/>
  <c r="BC618" i="23"/>
  <c r="BA618" i="23"/>
  <c r="B618" i="23"/>
  <c r="BE618" i="23" s="1"/>
  <c r="BV617" i="23"/>
  <c r="BS617" i="23"/>
  <c r="BD617" i="23"/>
  <c r="BC617" i="23"/>
  <c r="BA617" i="23"/>
  <c r="B617" i="23"/>
  <c r="BE617" i="23" s="1"/>
  <c r="BV616" i="23"/>
  <c r="BS616" i="23"/>
  <c r="BD616" i="23"/>
  <c r="BC616" i="23"/>
  <c r="BA616" i="23"/>
  <c r="B616" i="23"/>
  <c r="BE616" i="23" s="1"/>
  <c r="BV615" i="23"/>
  <c r="BS615" i="23"/>
  <c r="BD615" i="23"/>
  <c r="BC615" i="23"/>
  <c r="BA615" i="23"/>
  <c r="B615" i="23"/>
  <c r="BE615" i="23" s="1"/>
  <c r="BV614" i="23"/>
  <c r="BS614" i="23"/>
  <c r="BD614" i="23"/>
  <c r="BC614" i="23"/>
  <c r="BA614" i="23"/>
  <c r="B614" i="23"/>
  <c r="BE614" i="23" s="1"/>
  <c r="BV613" i="23"/>
  <c r="BS613" i="23"/>
  <c r="BD613" i="23"/>
  <c r="BC613" i="23"/>
  <c r="BA613" i="23"/>
  <c r="B613" i="23"/>
  <c r="BE613" i="23" s="1"/>
  <c r="BV612" i="23"/>
  <c r="BS612" i="23"/>
  <c r="BD612" i="23"/>
  <c r="BC612" i="23"/>
  <c r="BA612" i="23"/>
  <c r="B612" i="23"/>
  <c r="BE612" i="23" s="1"/>
  <c r="BV611" i="23"/>
  <c r="BS611" i="23"/>
  <c r="BD611" i="23"/>
  <c r="BC611" i="23"/>
  <c r="BA611" i="23"/>
  <c r="B611" i="23"/>
  <c r="BE611" i="23" s="1"/>
  <c r="BV610" i="23"/>
  <c r="BS610" i="23"/>
  <c r="BD610" i="23"/>
  <c r="BC610" i="23"/>
  <c r="BA610" i="23"/>
  <c r="B610" i="23"/>
  <c r="BE610" i="23" s="1"/>
  <c r="BV609" i="23"/>
  <c r="BS609" i="23"/>
  <c r="BD609" i="23"/>
  <c r="BC609" i="23"/>
  <c r="BA609" i="23"/>
  <c r="B609" i="23"/>
  <c r="BE609" i="23" s="1"/>
  <c r="BV608" i="23"/>
  <c r="BS608" i="23"/>
  <c r="BD608" i="23"/>
  <c r="BC608" i="23"/>
  <c r="BA608" i="23"/>
  <c r="B608" i="23"/>
  <c r="BE608" i="23" s="1"/>
  <c r="BV607" i="23"/>
  <c r="BS607" i="23"/>
  <c r="BD607" i="23"/>
  <c r="BC607" i="23"/>
  <c r="BA607" i="23"/>
  <c r="B607" i="23"/>
  <c r="BE607" i="23" s="1"/>
  <c r="BV606" i="23"/>
  <c r="BS606" i="23"/>
  <c r="BD606" i="23"/>
  <c r="BC606" i="23"/>
  <c r="BA606" i="23"/>
  <c r="B606" i="23"/>
  <c r="BE606" i="23" s="1"/>
  <c r="BV605" i="23"/>
  <c r="BS605" i="23"/>
  <c r="BD605" i="23"/>
  <c r="BC605" i="23"/>
  <c r="BA605" i="23"/>
  <c r="B605" i="23"/>
  <c r="BE605" i="23" s="1"/>
  <c r="BV604" i="23"/>
  <c r="BS604" i="23"/>
  <c r="BD604" i="23"/>
  <c r="BC604" i="23"/>
  <c r="BA604" i="23"/>
  <c r="B604" i="23"/>
  <c r="BE604" i="23" s="1"/>
  <c r="BV603" i="23"/>
  <c r="BS603" i="23"/>
  <c r="BD603" i="23"/>
  <c r="BC603" i="23"/>
  <c r="BA603" i="23"/>
  <c r="B603" i="23"/>
  <c r="BE603" i="23" s="1"/>
  <c r="BV602" i="23"/>
  <c r="BS602" i="23"/>
  <c r="BD602" i="23"/>
  <c r="BC602" i="23"/>
  <c r="BA602" i="23"/>
  <c r="B602" i="23"/>
  <c r="BE602" i="23" s="1"/>
  <c r="BV601" i="23"/>
  <c r="BS601" i="23"/>
  <c r="BD601" i="23"/>
  <c r="BC601" i="23"/>
  <c r="BA601" i="23"/>
  <c r="B601" i="23"/>
  <c r="BE601" i="23" s="1"/>
  <c r="BV600" i="23"/>
  <c r="BS600" i="23"/>
  <c r="BD600" i="23"/>
  <c r="BC600" i="23"/>
  <c r="BA600" i="23"/>
  <c r="B600" i="23"/>
  <c r="BE600" i="23" s="1"/>
  <c r="BV599" i="23"/>
  <c r="BS599" i="23"/>
  <c r="BD599" i="23"/>
  <c r="BC599" i="23"/>
  <c r="BA599" i="23"/>
  <c r="B599" i="23"/>
  <c r="BE599" i="23" s="1"/>
  <c r="BV598" i="23"/>
  <c r="BS598" i="23"/>
  <c r="BD598" i="23"/>
  <c r="BC598" i="23"/>
  <c r="BA598" i="23"/>
  <c r="B598" i="23"/>
  <c r="BE598" i="23" s="1"/>
  <c r="BV597" i="23"/>
  <c r="BS597" i="23"/>
  <c r="BD597" i="23"/>
  <c r="BC597" i="23"/>
  <c r="BA597" i="23"/>
  <c r="B597" i="23"/>
  <c r="BE597" i="23" s="1"/>
  <c r="BV596" i="23"/>
  <c r="BS596" i="23"/>
  <c r="BD596" i="23"/>
  <c r="BC596" i="23"/>
  <c r="BA596" i="23"/>
  <c r="B596" i="23"/>
  <c r="BE596" i="23" s="1"/>
  <c r="BV595" i="23"/>
  <c r="BS595" i="23"/>
  <c r="BD595" i="23"/>
  <c r="BC595" i="23"/>
  <c r="BA595" i="23"/>
  <c r="B595" i="23"/>
  <c r="BE595" i="23" s="1"/>
  <c r="BV594" i="23"/>
  <c r="BS594" i="23"/>
  <c r="BD594" i="23"/>
  <c r="BC594" i="23"/>
  <c r="BA594" i="23"/>
  <c r="B594" i="23"/>
  <c r="BE594" i="23" s="1"/>
  <c r="BV593" i="23"/>
  <c r="BS593" i="23"/>
  <c r="BD593" i="23"/>
  <c r="BC593" i="23"/>
  <c r="BA593" i="23"/>
  <c r="B593" i="23"/>
  <c r="BE593" i="23" s="1"/>
  <c r="BV592" i="23"/>
  <c r="BS592" i="23"/>
  <c r="BD592" i="23"/>
  <c r="BC592" i="23"/>
  <c r="BA592" i="23"/>
  <c r="B592" i="23"/>
  <c r="BE592" i="23" s="1"/>
  <c r="BV591" i="23"/>
  <c r="BS591" i="23"/>
  <c r="BD591" i="23"/>
  <c r="BC591" i="23"/>
  <c r="BA591" i="23"/>
  <c r="B591" i="23"/>
  <c r="BE591" i="23" s="1"/>
  <c r="BV590" i="23"/>
  <c r="BS590" i="23"/>
  <c r="BD590" i="23"/>
  <c r="BC590" i="23"/>
  <c r="BA590" i="23"/>
  <c r="B590" i="23"/>
  <c r="BE590" i="23" s="1"/>
  <c r="BV589" i="23"/>
  <c r="BS589" i="23"/>
  <c r="BD589" i="23"/>
  <c r="BC589" i="23"/>
  <c r="BA589" i="23"/>
  <c r="B589" i="23"/>
  <c r="BE589" i="23" s="1"/>
  <c r="BV588" i="23"/>
  <c r="BS588" i="23"/>
  <c r="BD588" i="23"/>
  <c r="BC588" i="23"/>
  <c r="BA588" i="23"/>
  <c r="B588" i="23"/>
  <c r="BE588" i="23" s="1"/>
  <c r="BV587" i="23"/>
  <c r="BS587" i="23"/>
  <c r="BD587" i="23"/>
  <c r="BC587" i="23"/>
  <c r="BA587" i="23"/>
  <c r="B587" i="23"/>
  <c r="BE587" i="23" s="1"/>
  <c r="BV586" i="23"/>
  <c r="BS586" i="23"/>
  <c r="BD586" i="23"/>
  <c r="BC586" i="23"/>
  <c r="BA586" i="23"/>
  <c r="B586" i="23"/>
  <c r="BE586" i="23" s="1"/>
  <c r="BV585" i="23"/>
  <c r="BS585" i="23"/>
  <c r="BD585" i="23"/>
  <c r="BC585" i="23"/>
  <c r="BA585" i="23"/>
  <c r="B585" i="23"/>
  <c r="BE585" i="23" s="1"/>
  <c r="BV584" i="23"/>
  <c r="BS584" i="23"/>
  <c r="BD584" i="23"/>
  <c r="BC584" i="23"/>
  <c r="BA584" i="23"/>
  <c r="B584" i="23"/>
  <c r="BE584" i="23" s="1"/>
  <c r="BV583" i="23"/>
  <c r="BS583" i="23"/>
  <c r="BD583" i="23"/>
  <c r="BC583" i="23"/>
  <c r="BA583" i="23"/>
  <c r="B583" i="23"/>
  <c r="BE583" i="23" s="1"/>
  <c r="BV582" i="23"/>
  <c r="BS582" i="23"/>
  <c r="BD582" i="23"/>
  <c r="BC582" i="23"/>
  <c r="BA582" i="23"/>
  <c r="B582" i="23"/>
  <c r="BE582" i="23" s="1"/>
  <c r="BV581" i="23"/>
  <c r="BS581" i="23"/>
  <c r="BD581" i="23"/>
  <c r="BC581" i="23"/>
  <c r="BA581" i="23"/>
  <c r="B581" i="23"/>
  <c r="BE581" i="23" s="1"/>
  <c r="BV580" i="23"/>
  <c r="BS580" i="23"/>
  <c r="BD580" i="23"/>
  <c r="BC580" i="23"/>
  <c r="BA580" i="23"/>
  <c r="B580" i="23"/>
  <c r="BE580" i="23" s="1"/>
  <c r="BV579" i="23"/>
  <c r="BS579" i="23"/>
  <c r="BD579" i="23"/>
  <c r="BC579" i="23"/>
  <c r="BA579" i="23"/>
  <c r="B579" i="23"/>
  <c r="BE579" i="23" s="1"/>
  <c r="BV578" i="23"/>
  <c r="BS578" i="23"/>
  <c r="BD578" i="23"/>
  <c r="BC578" i="23"/>
  <c r="BA578" i="23"/>
  <c r="B578" i="23"/>
  <c r="BE578" i="23" s="1"/>
  <c r="BV577" i="23"/>
  <c r="BS577" i="23"/>
  <c r="BD577" i="23"/>
  <c r="BC577" i="23"/>
  <c r="BA577" i="23"/>
  <c r="B577" i="23"/>
  <c r="BE577" i="23" s="1"/>
  <c r="BV576" i="23"/>
  <c r="BS576" i="23"/>
  <c r="BD576" i="23"/>
  <c r="BC576" i="23"/>
  <c r="BA576" i="23"/>
  <c r="B576" i="23"/>
  <c r="BE576" i="23" s="1"/>
  <c r="BV575" i="23"/>
  <c r="BS575" i="23"/>
  <c r="BD575" i="23"/>
  <c r="BC575" i="23"/>
  <c r="BA575" i="23"/>
  <c r="B575" i="23"/>
  <c r="BE575" i="23" s="1"/>
  <c r="BV574" i="23"/>
  <c r="BS574" i="23"/>
  <c r="BD574" i="23"/>
  <c r="BC574" i="23"/>
  <c r="BA574" i="23"/>
  <c r="B574" i="23"/>
  <c r="BE574" i="23" s="1"/>
  <c r="BV573" i="23"/>
  <c r="BS573" i="23"/>
  <c r="BD573" i="23"/>
  <c r="BC573" i="23"/>
  <c r="BA573" i="23"/>
  <c r="B573" i="23"/>
  <c r="BE573" i="23" s="1"/>
  <c r="BV572" i="23"/>
  <c r="BS572" i="23"/>
  <c r="BD572" i="23"/>
  <c r="BC572" i="23"/>
  <c r="BA572" i="23"/>
  <c r="B572" i="23"/>
  <c r="BE572" i="23" s="1"/>
  <c r="BV571" i="23"/>
  <c r="BS571" i="23"/>
  <c r="BD571" i="23"/>
  <c r="BC571" i="23"/>
  <c r="BA571" i="23"/>
  <c r="B571" i="23"/>
  <c r="BE571" i="23" s="1"/>
  <c r="BV570" i="23"/>
  <c r="BS570" i="23"/>
  <c r="BD570" i="23"/>
  <c r="BC570" i="23"/>
  <c r="BA570" i="23"/>
  <c r="B570" i="23"/>
  <c r="BE570" i="23" s="1"/>
  <c r="BV569" i="23"/>
  <c r="BS569" i="23"/>
  <c r="BD569" i="23"/>
  <c r="BC569" i="23"/>
  <c r="BA569" i="23"/>
  <c r="B569" i="23"/>
  <c r="BE569" i="23" s="1"/>
  <c r="BV568" i="23"/>
  <c r="BS568" i="23"/>
  <c r="BD568" i="23"/>
  <c r="BC568" i="23"/>
  <c r="BA568" i="23"/>
  <c r="B568" i="23"/>
  <c r="BE568" i="23" s="1"/>
  <c r="BV567" i="23"/>
  <c r="BS567" i="23"/>
  <c r="BD567" i="23"/>
  <c r="BC567" i="23"/>
  <c r="BA567" i="23"/>
  <c r="B567" i="23"/>
  <c r="BE567" i="23" s="1"/>
  <c r="BV566" i="23"/>
  <c r="BS566" i="23"/>
  <c r="BD566" i="23"/>
  <c r="BC566" i="23"/>
  <c r="BA566" i="23"/>
  <c r="B566" i="23"/>
  <c r="BE566" i="23" s="1"/>
  <c r="BV565" i="23"/>
  <c r="BS565" i="23"/>
  <c r="BD565" i="23"/>
  <c r="BC565" i="23"/>
  <c r="BA565" i="23"/>
  <c r="B565" i="23"/>
  <c r="BE565" i="23" s="1"/>
  <c r="BV564" i="23"/>
  <c r="BS564" i="23"/>
  <c r="BD564" i="23"/>
  <c r="BC564" i="23"/>
  <c r="BA564" i="23"/>
  <c r="B564" i="23"/>
  <c r="BE564" i="23" s="1"/>
  <c r="BV563" i="23"/>
  <c r="BS563" i="23"/>
  <c r="BD563" i="23"/>
  <c r="BC563" i="23"/>
  <c r="BA563" i="23"/>
  <c r="B563" i="23"/>
  <c r="BE563" i="23" s="1"/>
  <c r="BV562" i="23"/>
  <c r="BS562" i="23"/>
  <c r="BD562" i="23"/>
  <c r="BC562" i="23"/>
  <c r="BA562" i="23"/>
  <c r="B562" i="23"/>
  <c r="BE562" i="23" s="1"/>
  <c r="BV561" i="23"/>
  <c r="BS561" i="23"/>
  <c r="BD561" i="23"/>
  <c r="BC561" i="23"/>
  <c r="BA561" i="23"/>
  <c r="B561" i="23"/>
  <c r="BE561" i="23" s="1"/>
  <c r="BV560" i="23"/>
  <c r="BS560" i="23"/>
  <c r="BD560" i="23"/>
  <c r="BC560" i="23"/>
  <c r="BA560" i="23"/>
  <c r="B560" i="23"/>
  <c r="BE560" i="23" s="1"/>
  <c r="BV559" i="23"/>
  <c r="BS559" i="23"/>
  <c r="BD559" i="23"/>
  <c r="BC559" i="23"/>
  <c r="BA559" i="23"/>
  <c r="B559" i="23"/>
  <c r="BE559" i="23" s="1"/>
  <c r="BV558" i="23"/>
  <c r="BS558" i="23"/>
  <c r="BD558" i="23"/>
  <c r="BC558" i="23"/>
  <c r="BA558" i="23"/>
  <c r="B558" i="23"/>
  <c r="BE558" i="23" s="1"/>
  <c r="BV557" i="23"/>
  <c r="BS557" i="23"/>
  <c r="BD557" i="23"/>
  <c r="BC557" i="23"/>
  <c r="BA557" i="23"/>
  <c r="B557" i="23"/>
  <c r="BE557" i="23" s="1"/>
  <c r="BV556" i="23"/>
  <c r="BS556" i="23"/>
  <c r="BD556" i="23"/>
  <c r="BC556" i="23"/>
  <c r="BA556" i="23"/>
  <c r="B556" i="23"/>
  <c r="BE556" i="23" s="1"/>
  <c r="BV555" i="23"/>
  <c r="BS555" i="23"/>
  <c r="BD555" i="23"/>
  <c r="BC555" i="23"/>
  <c r="BA555" i="23"/>
  <c r="B555" i="23"/>
  <c r="BE555" i="23" s="1"/>
  <c r="BV554" i="23"/>
  <c r="BS554" i="23"/>
  <c r="BD554" i="23"/>
  <c r="BC554" i="23"/>
  <c r="BA554" i="23"/>
  <c r="B554" i="23"/>
  <c r="BE554" i="23" s="1"/>
  <c r="BV553" i="23"/>
  <c r="BS553" i="23"/>
  <c r="BD553" i="23"/>
  <c r="BC553" i="23"/>
  <c r="BA553" i="23"/>
  <c r="B553" i="23"/>
  <c r="BE553" i="23" s="1"/>
  <c r="BV552" i="23"/>
  <c r="BS552" i="23"/>
  <c r="BD552" i="23"/>
  <c r="BC552" i="23"/>
  <c r="BA552" i="23"/>
  <c r="B552" i="23"/>
  <c r="BE552" i="23" s="1"/>
  <c r="BV551" i="23"/>
  <c r="BS551" i="23"/>
  <c r="BD551" i="23"/>
  <c r="BC551" i="23"/>
  <c r="BA551" i="23"/>
  <c r="B551" i="23"/>
  <c r="BE551" i="23" s="1"/>
  <c r="BV550" i="23"/>
  <c r="BS550" i="23"/>
  <c r="BD550" i="23"/>
  <c r="BC550" i="23"/>
  <c r="BA550" i="23"/>
  <c r="B550" i="23"/>
  <c r="BE550" i="23" s="1"/>
  <c r="BV549" i="23"/>
  <c r="BS549" i="23"/>
  <c r="BD549" i="23"/>
  <c r="BC549" i="23"/>
  <c r="BA549" i="23"/>
  <c r="B549" i="23"/>
  <c r="BE549" i="23" s="1"/>
  <c r="BV548" i="23"/>
  <c r="BS548" i="23"/>
  <c r="BD548" i="23"/>
  <c r="BC548" i="23"/>
  <c r="BA548" i="23"/>
  <c r="B548" i="23"/>
  <c r="BE548" i="23" s="1"/>
  <c r="BV547" i="23"/>
  <c r="BS547" i="23"/>
  <c r="BD547" i="23"/>
  <c r="BC547" i="23"/>
  <c r="BA547" i="23"/>
  <c r="B547" i="23"/>
  <c r="BE547" i="23" s="1"/>
  <c r="BV546" i="23"/>
  <c r="BS546" i="23"/>
  <c r="BD546" i="23"/>
  <c r="BC546" i="23"/>
  <c r="BA546" i="23"/>
  <c r="B546" i="23"/>
  <c r="BE546" i="23" s="1"/>
  <c r="BV545" i="23"/>
  <c r="BS545" i="23"/>
  <c r="BD545" i="23"/>
  <c r="BC545" i="23"/>
  <c r="BA545" i="23"/>
  <c r="B545" i="23"/>
  <c r="BE545" i="23" s="1"/>
  <c r="BV544" i="23"/>
  <c r="BS544" i="23"/>
  <c r="BD544" i="23"/>
  <c r="BC544" i="23"/>
  <c r="BA544" i="23"/>
  <c r="B544" i="23"/>
  <c r="BE544" i="23" s="1"/>
  <c r="BV543" i="23"/>
  <c r="BS543" i="23"/>
  <c r="BD543" i="23"/>
  <c r="BC543" i="23"/>
  <c r="BA543" i="23"/>
  <c r="B543" i="23"/>
  <c r="BE543" i="23" s="1"/>
  <c r="BV542" i="23"/>
  <c r="BS542" i="23"/>
  <c r="BD542" i="23"/>
  <c r="BC542" i="23"/>
  <c r="BA542" i="23"/>
  <c r="B542" i="23"/>
  <c r="BE542" i="23" s="1"/>
  <c r="BV541" i="23"/>
  <c r="BS541" i="23"/>
  <c r="BD541" i="23"/>
  <c r="BC541" i="23"/>
  <c r="BA541" i="23"/>
  <c r="B541" i="23"/>
  <c r="BE541" i="23" s="1"/>
  <c r="BV540" i="23"/>
  <c r="BS540" i="23"/>
  <c r="BD540" i="23"/>
  <c r="BC540" i="23"/>
  <c r="BA540" i="23"/>
  <c r="B540" i="23"/>
  <c r="BE540" i="23" s="1"/>
  <c r="BV539" i="23"/>
  <c r="BS539" i="23"/>
  <c r="BD539" i="23"/>
  <c r="BC539" i="23"/>
  <c r="BA539" i="23"/>
  <c r="B539" i="23"/>
  <c r="BE539" i="23" s="1"/>
  <c r="BV538" i="23"/>
  <c r="BS538" i="23"/>
  <c r="BD538" i="23"/>
  <c r="BC538" i="23"/>
  <c r="BA538" i="23"/>
  <c r="B538" i="23"/>
  <c r="BE538" i="23" s="1"/>
  <c r="BV537" i="23"/>
  <c r="BS537" i="23"/>
  <c r="BD537" i="23"/>
  <c r="BC537" i="23"/>
  <c r="BA537" i="23"/>
  <c r="B537" i="23"/>
  <c r="BE537" i="23" s="1"/>
  <c r="BV536" i="23"/>
  <c r="BS536" i="23"/>
  <c r="BD536" i="23"/>
  <c r="BC536" i="23"/>
  <c r="BA536" i="23"/>
  <c r="B536" i="23"/>
  <c r="BE536" i="23" s="1"/>
  <c r="BV535" i="23"/>
  <c r="BS535" i="23"/>
  <c r="BD535" i="23"/>
  <c r="BC535" i="23"/>
  <c r="BA535" i="23"/>
  <c r="B535" i="23"/>
  <c r="BE535" i="23" s="1"/>
  <c r="BV534" i="23"/>
  <c r="BS534" i="23"/>
  <c r="BD534" i="23"/>
  <c r="BC534" i="23"/>
  <c r="BA534" i="23"/>
  <c r="B534" i="23"/>
  <c r="BE534" i="23" s="1"/>
  <c r="BV533" i="23"/>
  <c r="BS533" i="23"/>
  <c r="BD533" i="23"/>
  <c r="BC533" i="23"/>
  <c r="BA533" i="23"/>
  <c r="B533" i="23"/>
  <c r="BE533" i="23" s="1"/>
  <c r="BV532" i="23"/>
  <c r="BS532" i="23"/>
  <c r="BD532" i="23"/>
  <c r="BC532" i="23"/>
  <c r="BA532" i="23"/>
  <c r="B532" i="23"/>
  <c r="BE532" i="23" s="1"/>
  <c r="BV531" i="23"/>
  <c r="BS531" i="23"/>
  <c r="BD531" i="23"/>
  <c r="BC531" i="23"/>
  <c r="BA531" i="23"/>
  <c r="B531" i="23"/>
  <c r="BE531" i="23" s="1"/>
  <c r="BV530" i="23"/>
  <c r="BS530" i="23"/>
  <c r="BD530" i="23"/>
  <c r="BC530" i="23"/>
  <c r="BA530" i="23"/>
  <c r="B530" i="23"/>
  <c r="BE530" i="23" s="1"/>
  <c r="BV529" i="23"/>
  <c r="BS529" i="23"/>
  <c r="BD529" i="23"/>
  <c r="BC529" i="23"/>
  <c r="BA529" i="23"/>
  <c r="B529" i="23"/>
  <c r="BE529" i="23" s="1"/>
  <c r="BV528" i="23"/>
  <c r="BS528" i="23"/>
  <c r="BD528" i="23"/>
  <c r="BC528" i="23"/>
  <c r="BA528" i="23"/>
  <c r="B528" i="23"/>
  <c r="BE528" i="23" s="1"/>
  <c r="BV527" i="23"/>
  <c r="BS527" i="23"/>
  <c r="BD527" i="23"/>
  <c r="BC527" i="23"/>
  <c r="BA527" i="23"/>
  <c r="B527" i="23"/>
  <c r="BE527" i="23" s="1"/>
  <c r="BV526" i="23"/>
  <c r="BS526" i="23"/>
  <c r="BD526" i="23"/>
  <c r="BC526" i="23"/>
  <c r="BA526" i="23"/>
  <c r="B526" i="23"/>
  <c r="BE526" i="23" s="1"/>
  <c r="BV525" i="23"/>
  <c r="BS525" i="23"/>
  <c r="BD525" i="23"/>
  <c r="BC525" i="23"/>
  <c r="BA525" i="23"/>
  <c r="B525" i="23"/>
  <c r="BE525" i="23" s="1"/>
  <c r="BV524" i="23"/>
  <c r="BS524" i="23"/>
  <c r="BD524" i="23"/>
  <c r="BC524" i="23"/>
  <c r="BA524" i="23"/>
  <c r="B524" i="23"/>
  <c r="BE524" i="23" s="1"/>
  <c r="BV523" i="23"/>
  <c r="BS523" i="23"/>
  <c r="BD523" i="23"/>
  <c r="BC523" i="23"/>
  <c r="BA523" i="23"/>
  <c r="B523" i="23"/>
  <c r="BE523" i="23" s="1"/>
  <c r="BV522" i="23"/>
  <c r="BS522" i="23"/>
  <c r="BD522" i="23"/>
  <c r="BC522" i="23"/>
  <c r="BA522" i="23"/>
  <c r="B522" i="23"/>
  <c r="BE522" i="23" s="1"/>
  <c r="BV521" i="23"/>
  <c r="BS521" i="23"/>
  <c r="BD521" i="23"/>
  <c r="BC521" i="23"/>
  <c r="BA521" i="23"/>
  <c r="B521" i="23"/>
  <c r="BE521" i="23" s="1"/>
  <c r="BV520" i="23"/>
  <c r="BS520" i="23"/>
  <c r="BD520" i="23"/>
  <c r="BC520" i="23"/>
  <c r="BA520" i="23"/>
  <c r="B520" i="23"/>
  <c r="BE520" i="23" s="1"/>
  <c r="BV519" i="23"/>
  <c r="BS519" i="23"/>
  <c r="BD519" i="23"/>
  <c r="BC519" i="23"/>
  <c r="BA519" i="23"/>
  <c r="B519" i="23"/>
  <c r="BE519" i="23" s="1"/>
  <c r="BV518" i="23"/>
  <c r="BS518" i="23"/>
  <c r="BD518" i="23"/>
  <c r="BC518" i="23"/>
  <c r="BA518" i="23"/>
  <c r="B518" i="23"/>
  <c r="BE518" i="23" s="1"/>
  <c r="BV517" i="23"/>
  <c r="BS517" i="23"/>
  <c r="BD517" i="23"/>
  <c r="BC517" i="23"/>
  <c r="BA517" i="23"/>
  <c r="B517" i="23"/>
  <c r="BE517" i="23" s="1"/>
  <c r="BV516" i="23"/>
  <c r="BS516" i="23"/>
  <c r="BD516" i="23"/>
  <c r="BC516" i="23"/>
  <c r="BA516" i="23"/>
  <c r="B516" i="23"/>
  <c r="BE516" i="23" s="1"/>
  <c r="BV515" i="23"/>
  <c r="BS515" i="23"/>
  <c r="BD515" i="23"/>
  <c r="BC515" i="23"/>
  <c r="BA515" i="23"/>
  <c r="B515" i="23"/>
  <c r="BE515" i="23" s="1"/>
  <c r="BV514" i="23"/>
  <c r="BS514" i="23"/>
  <c r="BD514" i="23"/>
  <c r="BC514" i="23"/>
  <c r="BA514" i="23"/>
  <c r="B514" i="23"/>
  <c r="BE514" i="23" s="1"/>
  <c r="BV513" i="23"/>
  <c r="BS513" i="23"/>
  <c r="BD513" i="23"/>
  <c r="BC513" i="23"/>
  <c r="BA513" i="23"/>
  <c r="B513" i="23"/>
  <c r="BE513" i="23" s="1"/>
  <c r="BV512" i="23"/>
  <c r="BS512" i="23"/>
  <c r="BD512" i="23"/>
  <c r="BC512" i="23"/>
  <c r="BA512" i="23"/>
  <c r="B512" i="23"/>
  <c r="BE512" i="23" s="1"/>
  <c r="BV511" i="23"/>
  <c r="BS511" i="23"/>
  <c r="BD511" i="23"/>
  <c r="BC511" i="23"/>
  <c r="BA511" i="23"/>
  <c r="B511" i="23"/>
  <c r="BE511" i="23" s="1"/>
  <c r="BV510" i="23"/>
  <c r="BS510" i="23"/>
  <c r="BD510" i="23"/>
  <c r="BC510" i="23"/>
  <c r="BA510" i="23"/>
  <c r="B510" i="23"/>
  <c r="BE510" i="23" s="1"/>
  <c r="BV509" i="23"/>
  <c r="BS509" i="23"/>
  <c r="BD509" i="23"/>
  <c r="BC509" i="23"/>
  <c r="BA509" i="23"/>
  <c r="B509" i="23"/>
  <c r="BE509" i="23" s="1"/>
  <c r="BV508" i="23"/>
  <c r="BS508" i="23"/>
  <c r="BD508" i="23"/>
  <c r="BC508" i="23"/>
  <c r="BA508" i="23"/>
  <c r="B508" i="23"/>
  <c r="BE508" i="23" s="1"/>
  <c r="BV507" i="23"/>
  <c r="BS507" i="23"/>
  <c r="BD507" i="23"/>
  <c r="BC507" i="23"/>
  <c r="BA507" i="23"/>
  <c r="B507" i="23"/>
  <c r="BE507" i="23" s="1"/>
  <c r="BV506" i="23"/>
  <c r="BS506" i="23"/>
  <c r="BD506" i="23"/>
  <c r="BC506" i="23"/>
  <c r="BA506" i="23"/>
  <c r="B506" i="23"/>
  <c r="BE506" i="23" s="1"/>
  <c r="BV505" i="23"/>
  <c r="BS505" i="23"/>
  <c r="BD505" i="23"/>
  <c r="BC505" i="23"/>
  <c r="BA505" i="23"/>
  <c r="B505" i="23"/>
  <c r="BE505" i="23" s="1"/>
  <c r="BV504" i="23"/>
  <c r="BS504" i="23"/>
  <c r="BD504" i="23"/>
  <c r="BC504" i="23"/>
  <c r="BA504" i="23"/>
  <c r="B504" i="23"/>
  <c r="BE504" i="23" s="1"/>
  <c r="BV503" i="23"/>
  <c r="BS503" i="23"/>
  <c r="BD503" i="23"/>
  <c r="BC503" i="23"/>
  <c r="BA503" i="23"/>
  <c r="B503" i="23"/>
  <c r="BE503" i="23" s="1"/>
  <c r="BV502" i="23"/>
  <c r="BS502" i="23"/>
  <c r="BD502" i="23"/>
  <c r="BC502" i="23"/>
  <c r="BA502" i="23"/>
  <c r="B502" i="23"/>
  <c r="BE502" i="23" s="1"/>
  <c r="BV501" i="23"/>
  <c r="BS501" i="23"/>
  <c r="BD501" i="23"/>
  <c r="BC501" i="23"/>
  <c r="BA501" i="23"/>
  <c r="B501" i="23"/>
  <c r="BE501" i="23" s="1"/>
  <c r="BV500" i="23"/>
  <c r="BS500" i="23"/>
  <c r="BD500" i="23"/>
  <c r="BC500" i="23"/>
  <c r="BA500" i="23"/>
  <c r="B500" i="23"/>
  <c r="BE500" i="23" s="1"/>
  <c r="BV499" i="23"/>
  <c r="BS499" i="23"/>
  <c r="BD499" i="23"/>
  <c r="BC499" i="23"/>
  <c r="BA499" i="23"/>
  <c r="B499" i="23"/>
  <c r="BE499" i="23" s="1"/>
  <c r="BV498" i="23"/>
  <c r="BS498" i="23"/>
  <c r="BD498" i="23"/>
  <c r="BC498" i="23"/>
  <c r="BA498" i="23"/>
  <c r="B498" i="23"/>
  <c r="BE498" i="23" s="1"/>
  <c r="BV497" i="23"/>
  <c r="BS497" i="23"/>
  <c r="BD497" i="23"/>
  <c r="BC497" i="23"/>
  <c r="BA497" i="23"/>
  <c r="B497" i="23"/>
  <c r="BE497" i="23" s="1"/>
  <c r="BV496" i="23"/>
  <c r="BS496" i="23"/>
  <c r="BD496" i="23"/>
  <c r="BC496" i="23"/>
  <c r="BA496" i="23"/>
  <c r="B496" i="23"/>
  <c r="BE496" i="23" s="1"/>
  <c r="BV495" i="23"/>
  <c r="BS495" i="23"/>
  <c r="BD495" i="23"/>
  <c r="BC495" i="23"/>
  <c r="BA495" i="23"/>
  <c r="B495" i="23"/>
  <c r="BE495" i="23" s="1"/>
  <c r="BV494" i="23"/>
  <c r="BS494" i="23"/>
  <c r="BD494" i="23"/>
  <c r="BC494" i="23"/>
  <c r="BA494" i="23"/>
  <c r="B494" i="23"/>
  <c r="BE494" i="23" s="1"/>
  <c r="BV493" i="23"/>
  <c r="BS493" i="23"/>
  <c r="BD493" i="23"/>
  <c r="BC493" i="23"/>
  <c r="BA493" i="23"/>
  <c r="B493" i="23"/>
  <c r="BE493" i="23" s="1"/>
  <c r="BV492" i="23"/>
  <c r="BS492" i="23"/>
  <c r="BD492" i="23"/>
  <c r="BC492" i="23"/>
  <c r="BA492" i="23"/>
  <c r="B492" i="23"/>
  <c r="BE492" i="23" s="1"/>
  <c r="BV491" i="23"/>
  <c r="BS491" i="23"/>
  <c r="BD491" i="23"/>
  <c r="BC491" i="23"/>
  <c r="BA491" i="23"/>
  <c r="B491" i="23"/>
  <c r="BE491" i="23" s="1"/>
  <c r="BV490" i="23"/>
  <c r="BS490" i="23"/>
  <c r="BD490" i="23"/>
  <c r="BC490" i="23"/>
  <c r="BA490" i="23"/>
  <c r="B490" i="23"/>
  <c r="BE490" i="23" s="1"/>
  <c r="BV489" i="23"/>
  <c r="BS489" i="23"/>
  <c r="BD489" i="23"/>
  <c r="BC489" i="23"/>
  <c r="BA489" i="23"/>
  <c r="B489" i="23"/>
  <c r="BE489" i="23" s="1"/>
  <c r="BV488" i="23"/>
  <c r="BS488" i="23"/>
  <c r="BD488" i="23"/>
  <c r="BC488" i="23"/>
  <c r="BA488" i="23"/>
  <c r="B488" i="23"/>
  <c r="BE488" i="23" s="1"/>
  <c r="BV487" i="23"/>
  <c r="BS487" i="23"/>
  <c r="BD487" i="23"/>
  <c r="BC487" i="23"/>
  <c r="BA487" i="23"/>
  <c r="B487" i="23"/>
  <c r="BE487" i="23" s="1"/>
  <c r="BV486" i="23"/>
  <c r="BS486" i="23"/>
  <c r="BD486" i="23"/>
  <c r="BC486" i="23"/>
  <c r="BA486" i="23"/>
  <c r="B486" i="23"/>
  <c r="BE486" i="23" s="1"/>
  <c r="BV485" i="23"/>
  <c r="BS485" i="23"/>
  <c r="BD485" i="23"/>
  <c r="BC485" i="23"/>
  <c r="BA485" i="23"/>
  <c r="B485" i="23"/>
  <c r="BE485" i="23" s="1"/>
  <c r="BV484" i="23"/>
  <c r="BS484" i="23"/>
  <c r="BD484" i="23"/>
  <c r="BC484" i="23"/>
  <c r="BA484" i="23"/>
  <c r="B484" i="23"/>
  <c r="BE484" i="23" s="1"/>
  <c r="BV483" i="23"/>
  <c r="BS483" i="23"/>
  <c r="BD483" i="23"/>
  <c r="BC483" i="23"/>
  <c r="BA483" i="23"/>
  <c r="B483" i="23"/>
  <c r="BE483" i="23" s="1"/>
  <c r="BV482" i="23"/>
  <c r="BS482" i="23"/>
  <c r="BD482" i="23"/>
  <c r="BC482" i="23"/>
  <c r="BA482" i="23"/>
  <c r="B482" i="23"/>
  <c r="BE482" i="23" s="1"/>
  <c r="BV481" i="23"/>
  <c r="BS481" i="23"/>
  <c r="BD481" i="23"/>
  <c r="BC481" i="23"/>
  <c r="BA481" i="23"/>
  <c r="B481" i="23"/>
  <c r="BE481" i="23" s="1"/>
  <c r="BV480" i="23"/>
  <c r="BS480" i="23"/>
  <c r="BD480" i="23"/>
  <c r="BC480" i="23"/>
  <c r="BA480" i="23"/>
  <c r="B480" i="23"/>
  <c r="BE480" i="23" s="1"/>
  <c r="BV479" i="23"/>
  <c r="BS479" i="23"/>
  <c r="BD479" i="23"/>
  <c r="BC479" i="23"/>
  <c r="BA479" i="23"/>
  <c r="B479" i="23"/>
  <c r="BE479" i="23" s="1"/>
  <c r="BV478" i="23"/>
  <c r="BS478" i="23"/>
  <c r="BD478" i="23"/>
  <c r="BC478" i="23"/>
  <c r="BA478" i="23"/>
  <c r="B478" i="23"/>
  <c r="BE478" i="23" s="1"/>
  <c r="BV477" i="23"/>
  <c r="BS477" i="23"/>
  <c r="BD477" i="23"/>
  <c r="BC477" i="23"/>
  <c r="BA477" i="23"/>
  <c r="B477" i="23"/>
  <c r="BE477" i="23" s="1"/>
  <c r="BV476" i="23"/>
  <c r="BS476" i="23"/>
  <c r="BD476" i="23"/>
  <c r="BC476" i="23"/>
  <c r="BA476" i="23"/>
  <c r="B476" i="23"/>
  <c r="BE476" i="23" s="1"/>
  <c r="BV475" i="23"/>
  <c r="BS475" i="23"/>
  <c r="BD475" i="23"/>
  <c r="BC475" i="23"/>
  <c r="BA475" i="23"/>
  <c r="B475" i="23"/>
  <c r="BE475" i="23" s="1"/>
  <c r="BV474" i="23"/>
  <c r="BS474" i="23"/>
  <c r="BD474" i="23"/>
  <c r="BC474" i="23"/>
  <c r="BA474" i="23"/>
  <c r="B474" i="23"/>
  <c r="BE474" i="23" s="1"/>
  <c r="BV473" i="23"/>
  <c r="BS473" i="23"/>
  <c r="BD473" i="23"/>
  <c r="BC473" i="23"/>
  <c r="BA473" i="23"/>
  <c r="B473" i="23"/>
  <c r="BE473" i="23" s="1"/>
  <c r="BV472" i="23"/>
  <c r="BS472" i="23"/>
  <c r="BD472" i="23"/>
  <c r="BC472" i="23"/>
  <c r="BA472" i="23"/>
  <c r="B472" i="23"/>
  <c r="BE472" i="23" s="1"/>
  <c r="BV471" i="23"/>
  <c r="BS471" i="23"/>
  <c r="BD471" i="23"/>
  <c r="BC471" i="23"/>
  <c r="BA471" i="23"/>
  <c r="B471" i="23"/>
  <c r="BE471" i="23" s="1"/>
  <c r="BV470" i="23"/>
  <c r="BS470" i="23"/>
  <c r="BD470" i="23"/>
  <c r="BC470" i="23"/>
  <c r="BA470" i="23"/>
  <c r="B470" i="23"/>
  <c r="BE470" i="23" s="1"/>
  <c r="BV469" i="23"/>
  <c r="BS469" i="23"/>
  <c r="BD469" i="23"/>
  <c r="BC469" i="23"/>
  <c r="BA469" i="23"/>
  <c r="B469" i="23"/>
  <c r="BE469" i="23" s="1"/>
  <c r="BV468" i="23"/>
  <c r="BS468" i="23"/>
  <c r="BD468" i="23"/>
  <c r="BC468" i="23"/>
  <c r="BA468" i="23"/>
  <c r="B468" i="23"/>
  <c r="BE468" i="23" s="1"/>
  <c r="BV467" i="23"/>
  <c r="BS467" i="23"/>
  <c r="BD467" i="23"/>
  <c r="BC467" i="23"/>
  <c r="BA467" i="23"/>
  <c r="B467" i="23"/>
  <c r="BE467" i="23" s="1"/>
  <c r="BV466" i="23"/>
  <c r="BS466" i="23"/>
  <c r="BD466" i="23"/>
  <c r="BC466" i="23"/>
  <c r="BA466" i="23"/>
  <c r="B466" i="23"/>
  <c r="BE466" i="23" s="1"/>
  <c r="BV465" i="23"/>
  <c r="BS465" i="23"/>
  <c r="BD465" i="23"/>
  <c r="BC465" i="23"/>
  <c r="BA465" i="23"/>
  <c r="B465" i="23"/>
  <c r="BE465" i="23" s="1"/>
  <c r="BV464" i="23"/>
  <c r="BS464" i="23"/>
  <c r="BD464" i="23"/>
  <c r="BC464" i="23"/>
  <c r="BA464" i="23"/>
  <c r="B464" i="23"/>
  <c r="BE464" i="23" s="1"/>
  <c r="BV463" i="23"/>
  <c r="BS463" i="23"/>
  <c r="BD463" i="23"/>
  <c r="BC463" i="23"/>
  <c r="BA463" i="23"/>
  <c r="B463" i="23"/>
  <c r="BE463" i="23" s="1"/>
  <c r="BV462" i="23"/>
  <c r="BS462" i="23"/>
  <c r="BD462" i="23"/>
  <c r="BC462" i="23"/>
  <c r="BA462" i="23"/>
  <c r="B462" i="23"/>
  <c r="BE462" i="23" s="1"/>
  <c r="BV461" i="23"/>
  <c r="BS461" i="23"/>
  <c r="BD461" i="23"/>
  <c r="BC461" i="23"/>
  <c r="BA461" i="23"/>
  <c r="B461" i="23"/>
  <c r="BE461" i="23" s="1"/>
  <c r="BV460" i="23"/>
  <c r="BS460" i="23"/>
  <c r="BD460" i="23"/>
  <c r="BC460" i="23"/>
  <c r="BA460" i="23"/>
  <c r="B460" i="23"/>
  <c r="BE460" i="23" s="1"/>
  <c r="BV459" i="23"/>
  <c r="BS459" i="23"/>
  <c r="BD459" i="23"/>
  <c r="BC459" i="23"/>
  <c r="BA459" i="23"/>
  <c r="B459" i="23"/>
  <c r="BE459" i="23" s="1"/>
  <c r="BV458" i="23"/>
  <c r="BS458" i="23"/>
  <c r="BD458" i="23"/>
  <c r="BC458" i="23"/>
  <c r="BA458" i="23"/>
  <c r="B458" i="23"/>
  <c r="BE458" i="23" s="1"/>
  <c r="BV457" i="23"/>
  <c r="BS457" i="23"/>
  <c r="BD457" i="23"/>
  <c r="BC457" i="23"/>
  <c r="BA457" i="23"/>
  <c r="B457" i="23"/>
  <c r="BE457" i="23" s="1"/>
  <c r="BV456" i="23"/>
  <c r="BS456" i="23"/>
  <c r="BD456" i="23"/>
  <c r="BC456" i="23"/>
  <c r="BA456" i="23"/>
  <c r="B456" i="23"/>
  <c r="BE456" i="23" s="1"/>
  <c r="BV455" i="23"/>
  <c r="BS455" i="23"/>
  <c r="BD455" i="23"/>
  <c r="BC455" i="23"/>
  <c r="BA455" i="23"/>
  <c r="B455" i="23"/>
  <c r="BE455" i="23" s="1"/>
  <c r="BV454" i="23"/>
  <c r="BS454" i="23"/>
  <c r="BD454" i="23"/>
  <c r="BC454" i="23"/>
  <c r="BA454" i="23"/>
  <c r="B454" i="23"/>
  <c r="BE454" i="23" s="1"/>
  <c r="BV453" i="23"/>
  <c r="BS453" i="23"/>
  <c r="BD453" i="23"/>
  <c r="BC453" i="23"/>
  <c r="BA453" i="23"/>
  <c r="B453" i="23"/>
  <c r="BE453" i="23" s="1"/>
  <c r="BV452" i="23"/>
  <c r="BS452" i="23"/>
  <c r="BD452" i="23"/>
  <c r="BC452" i="23"/>
  <c r="BA452" i="23"/>
  <c r="B452" i="23"/>
  <c r="BE452" i="23" s="1"/>
  <c r="BV451" i="23"/>
  <c r="BS451" i="23"/>
  <c r="BD451" i="23"/>
  <c r="BC451" i="23"/>
  <c r="BA451" i="23"/>
  <c r="B451" i="23"/>
  <c r="BE451" i="23" s="1"/>
  <c r="BV450" i="23"/>
  <c r="BS450" i="23"/>
  <c r="BD450" i="23"/>
  <c r="BC450" i="23"/>
  <c r="BA450" i="23"/>
  <c r="B450" i="23"/>
  <c r="BE450" i="23" s="1"/>
  <c r="BV449" i="23"/>
  <c r="BS449" i="23"/>
  <c r="BD449" i="23"/>
  <c r="BC449" i="23"/>
  <c r="BA449" i="23"/>
  <c r="B449" i="23"/>
  <c r="BE449" i="23" s="1"/>
  <c r="BV448" i="23"/>
  <c r="BS448" i="23"/>
  <c r="BD448" i="23"/>
  <c r="BC448" i="23"/>
  <c r="BA448" i="23"/>
  <c r="B448" i="23"/>
  <c r="BE448" i="23" s="1"/>
  <c r="BV447" i="23"/>
  <c r="BS447" i="23"/>
  <c r="BD447" i="23"/>
  <c r="BC447" i="23"/>
  <c r="BA447" i="23"/>
  <c r="B447" i="23"/>
  <c r="BE447" i="23" s="1"/>
  <c r="BV446" i="23"/>
  <c r="BS446" i="23"/>
  <c r="BD446" i="23"/>
  <c r="BC446" i="23"/>
  <c r="BA446" i="23"/>
  <c r="B446" i="23"/>
  <c r="BE446" i="23" s="1"/>
  <c r="BV445" i="23"/>
  <c r="BS445" i="23"/>
  <c r="BD445" i="23"/>
  <c r="BC445" i="23"/>
  <c r="BA445" i="23"/>
  <c r="B445" i="23"/>
  <c r="BE445" i="23" s="1"/>
  <c r="BV444" i="23"/>
  <c r="BS444" i="23"/>
  <c r="BD444" i="23"/>
  <c r="BC444" i="23"/>
  <c r="BA444" i="23"/>
  <c r="B444" i="23"/>
  <c r="BE444" i="23" s="1"/>
  <c r="BV443" i="23"/>
  <c r="BS443" i="23"/>
  <c r="BD443" i="23"/>
  <c r="BC443" i="23"/>
  <c r="BA443" i="23"/>
  <c r="B443" i="23"/>
  <c r="BE443" i="23" s="1"/>
  <c r="BV442" i="23"/>
  <c r="BS442" i="23"/>
  <c r="BD442" i="23"/>
  <c r="BC442" i="23"/>
  <c r="BA442" i="23"/>
  <c r="B442" i="23"/>
  <c r="BE442" i="23" s="1"/>
  <c r="BV441" i="23"/>
  <c r="BS441" i="23"/>
  <c r="BD441" i="23"/>
  <c r="BC441" i="23"/>
  <c r="BA441" i="23"/>
  <c r="B441" i="23"/>
  <c r="BE441" i="23" s="1"/>
  <c r="BV440" i="23"/>
  <c r="BS440" i="23"/>
  <c r="BD440" i="23"/>
  <c r="BC440" i="23"/>
  <c r="BA440" i="23"/>
  <c r="B440" i="23"/>
  <c r="BE440" i="23" s="1"/>
  <c r="BV439" i="23"/>
  <c r="BS439" i="23"/>
  <c r="BD439" i="23"/>
  <c r="BC439" i="23"/>
  <c r="BA439" i="23"/>
  <c r="B439" i="23"/>
  <c r="BE439" i="23" s="1"/>
  <c r="BV438" i="23"/>
  <c r="BS438" i="23"/>
  <c r="BD438" i="23"/>
  <c r="BC438" i="23"/>
  <c r="BA438" i="23"/>
  <c r="B438" i="23"/>
  <c r="BE438" i="23" s="1"/>
  <c r="BV437" i="23"/>
  <c r="BS437" i="23"/>
  <c r="BD437" i="23"/>
  <c r="BC437" i="23"/>
  <c r="BA437" i="23"/>
  <c r="B437" i="23"/>
  <c r="BE437" i="23" s="1"/>
  <c r="BV436" i="23"/>
  <c r="BS436" i="23"/>
  <c r="BD436" i="23"/>
  <c r="BC436" i="23"/>
  <c r="BA436" i="23"/>
  <c r="B436" i="23"/>
  <c r="BE436" i="23" s="1"/>
  <c r="BV435" i="23"/>
  <c r="BS435" i="23"/>
  <c r="BD435" i="23"/>
  <c r="BC435" i="23"/>
  <c r="BA435" i="23"/>
  <c r="B435" i="23"/>
  <c r="BE435" i="23" s="1"/>
  <c r="BV434" i="23"/>
  <c r="BS434" i="23"/>
  <c r="BD434" i="23"/>
  <c r="BC434" i="23"/>
  <c r="BA434" i="23"/>
  <c r="B434" i="23"/>
  <c r="BE434" i="23" s="1"/>
  <c r="BV433" i="23"/>
  <c r="BS433" i="23"/>
  <c r="BD433" i="23"/>
  <c r="BC433" i="23"/>
  <c r="BA433" i="23"/>
  <c r="B433" i="23"/>
  <c r="BE433" i="23" s="1"/>
  <c r="BV432" i="23"/>
  <c r="BS432" i="23"/>
  <c r="BD432" i="23"/>
  <c r="BC432" i="23"/>
  <c r="BA432" i="23"/>
  <c r="B432" i="23"/>
  <c r="BE432" i="23" s="1"/>
  <c r="BV431" i="23"/>
  <c r="BS431" i="23"/>
  <c r="BD431" i="23"/>
  <c r="BC431" i="23"/>
  <c r="BA431" i="23"/>
  <c r="B431" i="23"/>
  <c r="BE431" i="23" s="1"/>
  <c r="BV430" i="23"/>
  <c r="BS430" i="23"/>
  <c r="BD430" i="23"/>
  <c r="BC430" i="23"/>
  <c r="BA430" i="23"/>
  <c r="B430" i="23"/>
  <c r="BE430" i="23" s="1"/>
  <c r="BV429" i="23"/>
  <c r="BS429" i="23"/>
  <c r="BD429" i="23"/>
  <c r="BC429" i="23"/>
  <c r="BA429" i="23"/>
  <c r="B429" i="23"/>
  <c r="BE429" i="23" s="1"/>
  <c r="BV428" i="23"/>
  <c r="BS428" i="23"/>
  <c r="BD428" i="23"/>
  <c r="BC428" i="23"/>
  <c r="BA428" i="23"/>
  <c r="B428" i="23"/>
  <c r="BE428" i="23" s="1"/>
  <c r="BV427" i="23"/>
  <c r="BS427" i="23"/>
  <c r="BD427" i="23"/>
  <c r="BC427" i="23"/>
  <c r="BA427" i="23"/>
  <c r="B427" i="23"/>
  <c r="BE427" i="23" s="1"/>
  <c r="BV426" i="23"/>
  <c r="BS426" i="23"/>
  <c r="BD426" i="23"/>
  <c r="BC426" i="23"/>
  <c r="BA426" i="23"/>
  <c r="B426" i="23"/>
  <c r="BE426" i="23" s="1"/>
  <c r="BV425" i="23"/>
  <c r="BS425" i="23"/>
  <c r="BD425" i="23"/>
  <c r="BC425" i="23"/>
  <c r="BA425" i="23"/>
  <c r="B425" i="23"/>
  <c r="BE425" i="23" s="1"/>
  <c r="BV424" i="23"/>
  <c r="BS424" i="23"/>
  <c r="BD424" i="23"/>
  <c r="BC424" i="23"/>
  <c r="BA424" i="23"/>
  <c r="B424" i="23"/>
  <c r="BE424" i="23" s="1"/>
  <c r="BV423" i="23"/>
  <c r="BS423" i="23"/>
  <c r="BD423" i="23"/>
  <c r="BC423" i="23"/>
  <c r="BA423" i="23"/>
  <c r="B423" i="23"/>
  <c r="BE423" i="23" s="1"/>
  <c r="BV422" i="23"/>
  <c r="BS422" i="23"/>
  <c r="BD422" i="23"/>
  <c r="BC422" i="23"/>
  <c r="BA422" i="23"/>
  <c r="B422" i="23"/>
  <c r="BE422" i="23" s="1"/>
  <c r="BV421" i="23"/>
  <c r="BS421" i="23"/>
  <c r="BD421" i="23"/>
  <c r="BC421" i="23"/>
  <c r="BA421" i="23"/>
  <c r="B421" i="23"/>
  <c r="BE421" i="23" s="1"/>
  <c r="BV420" i="23"/>
  <c r="BS420" i="23"/>
  <c r="BD420" i="23"/>
  <c r="BC420" i="23"/>
  <c r="BA420" i="23"/>
  <c r="B420" i="23"/>
  <c r="BE420" i="23" s="1"/>
  <c r="BV419" i="23"/>
  <c r="BS419" i="23"/>
  <c r="BD419" i="23"/>
  <c r="BC419" i="23"/>
  <c r="BA419" i="23"/>
  <c r="B419" i="23"/>
  <c r="BE419" i="23" s="1"/>
  <c r="BV418" i="23"/>
  <c r="BS418" i="23"/>
  <c r="BD418" i="23"/>
  <c r="BC418" i="23"/>
  <c r="BA418" i="23"/>
  <c r="B418" i="23"/>
  <c r="BE418" i="23" s="1"/>
  <c r="BV417" i="23"/>
  <c r="BS417" i="23"/>
  <c r="BD417" i="23"/>
  <c r="BC417" i="23"/>
  <c r="BA417" i="23"/>
  <c r="B417" i="23"/>
  <c r="BE417" i="23" s="1"/>
  <c r="BV416" i="23"/>
  <c r="BS416" i="23"/>
  <c r="BD416" i="23"/>
  <c r="BC416" i="23"/>
  <c r="BA416" i="23"/>
  <c r="B416" i="23"/>
  <c r="BE416" i="23" s="1"/>
  <c r="BV415" i="23"/>
  <c r="BS415" i="23"/>
  <c r="BD415" i="23"/>
  <c r="BC415" i="23"/>
  <c r="BA415" i="23"/>
  <c r="B415" i="23"/>
  <c r="BE415" i="23" s="1"/>
  <c r="BV414" i="23"/>
  <c r="BS414" i="23"/>
  <c r="BD414" i="23"/>
  <c r="BC414" i="23"/>
  <c r="BA414" i="23"/>
  <c r="B414" i="23"/>
  <c r="BE414" i="23" s="1"/>
  <c r="BV413" i="23"/>
  <c r="BS413" i="23"/>
  <c r="BD413" i="23"/>
  <c r="BC413" i="23"/>
  <c r="BA413" i="23"/>
  <c r="B413" i="23"/>
  <c r="BE413" i="23" s="1"/>
  <c r="BV412" i="23"/>
  <c r="BS412" i="23"/>
  <c r="BD412" i="23"/>
  <c r="BC412" i="23"/>
  <c r="BA412" i="23"/>
  <c r="B412" i="23"/>
  <c r="BE412" i="23" s="1"/>
  <c r="BV411" i="23"/>
  <c r="BS411" i="23"/>
  <c r="BD411" i="23"/>
  <c r="BC411" i="23"/>
  <c r="BA411" i="23"/>
  <c r="B411" i="23"/>
  <c r="BE411" i="23" s="1"/>
  <c r="BV410" i="23"/>
  <c r="BS410" i="23"/>
  <c r="BD410" i="23"/>
  <c r="BC410" i="23"/>
  <c r="BA410" i="23"/>
  <c r="B410" i="23"/>
  <c r="BE410" i="23" s="1"/>
  <c r="BV409" i="23"/>
  <c r="BS409" i="23"/>
  <c r="BD409" i="23"/>
  <c r="BC409" i="23"/>
  <c r="BA409" i="23"/>
  <c r="B409" i="23"/>
  <c r="BE409" i="23" s="1"/>
  <c r="BV408" i="23"/>
  <c r="BS408" i="23"/>
  <c r="BD408" i="23"/>
  <c r="BC408" i="23"/>
  <c r="BA408" i="23"/>
  <c r="B408" i="23"/>
  <c r="BE408" i="23" s="1"/>
  <c r="BV407" i="23"/>
  <c r="BS407" i="23"/>
  <c r="BD407" i="23"/>
  <c r="BC407" i="23"/>
  <c r="BA407" i="23"/>
  <c r="B407" i="23"/>
  <c r="BE407" i="23" s="1"/>
  <c r="BV406" i="23"/>
  <c r="BS406" i="23"/>
  <c r="BD406" i="23"/>
  <c r="BC406" i="23"/>
  <c r="BA406" i="23"/>
  <c r="B406" i="23"/>
  <c r="BE406" i="23" s="1"/>
  <c r="BV405" i="23"/>
  <c r="BS405" i="23"/>
  <c r="BD405" i="23"/>
  <c r="BC405" i="23"/>
  <c r="BA405" i="23"/>
  <c r="B405" i="23"/>
  <c r="BE405" i="23" s="1"/>
  <c r="BV404" i="23"/>
  <c r="BS404" i="23"/>
  <c r="BD404" i="23"/>
  <c r="BC404" i="23"/>
  <c r="BA404" i="23"/>
  <c r="B404" i="23"/>
  <c r="BE404" i="23" s="1"/>
  <c r="BV403" i="23"/>
  <c r="BS403" i="23"/>
  <c r="BD403" i="23"/>
  <c r="BC403" i="23"/>
  <c r="BA403" i="23"/>
  <c r="B403" i="23"/>
  <c r="BE403" i="23" s="1"/>
  <c r="BV402" i="23"/>
  <c r="BS402" i="23"/>
  <c r="BD402" i="23"/>
  <c r="BC402" i="23"/>
  <c r="BA402" i="23"/>
  <c r="B402" i="23"/>
  <c r="BE402" i="23" s="1"/>
  <c r="BV401" i="23"/>
  <c r="BS401" i="23"/>
  <c r="BD401" i="23"/>
  <c r="BC401" i="23"/>
  <c r="BA401" i="23"/>
  <c r="B401" i="23"/>
  <c r="BE401" i="23" s="1"/>
  <c r="BV400" i="23"/>
  <c r="BS400" i="23"/>
  <c r="BD400" i="23"/>
  <c r="BC400" i="23"/>
  <c r="BA400" i="23"/>
  <c r="B400" i="23"/>
  <c r="BE400" i="23" s="1"/>
  <c r="BV399" i="23"/>
  <c r="BS399" i="23"/>
  <c r="BD399" i="23"/>
  <c r="BC399" i="23"/>
  <c r="BA399" i="23"/>
  <c r="B399" i="23"/>
  <c r="BE399" i="23" s="1"/>
  <c r="BV398" i="23"/>
  <c r="BS398" i="23"/>
  <c r="BD398" i="23"/>
  <c r="BC398" i="23"/>
  <c r="BA398" i="23"/>
  <c r="B398" i="23"/>
  <c r="BE398" i="23" s="1"/>
  <c r="BV397" i="23"/>
  <c r="BS397" i="23"/>
  <c r="BD397" i="23"/>
  <c r="BC397" i="23"/>
  <c r="BA397" i="23"/>
  <c r="B397" i="23"/>
  <c r="BE397" i="23" s="1"/>
  <c r="BV396" i="23"/>
  <c r="BS396" i="23"/>
  <c r="BD396" i="23"/>
  <c r="BC396" i="23"/>
  <c r="BA396" i="23"/>
  <c r="B396" i="23"/>
  <c r="BE396" i="23" s="1"/>
  <c r="BV395" i="23"/>
  <c r="BS395" i="23"/>
  <c r="BD395" i="23"/>
  <c r="BC395" i="23"/>
  <c r="BA395" i="23"/>
  <c r="B395" i="23"/>
  <c r="BE395" i="23" s="1"/>
  <c r="BV394" i="23"/>
  <c r="BS394" i="23"/>
  <c r="BD394" i="23"/>
  <c r="BC394" i="23"/>
  <c r="BA394" i="23"/>
  <c r="B394" i="23"/>
  <c r="BE394" i="23" s="1"/>
  <c r="BV393" i="23"/>
  <c r="BS393" i="23"/>
  <c r="BD393" i="23"/>
  <c r="BC393" i="23"/>
  <c r="BA393" i="23"/>
  <c r="B393" i="23"/>
  <c r="BE393" i="23" s="1"/>
  <c r="BV392" i="23"/>
  <c r="BS392" i="23"/>
  <c r="BD392" i="23"/>
  <c r="BC392" i="23"/>
  <c r="BA392" i="23"/>
  <c r="B392" i="23"/>
  <c r="BE392" i="23" s="1"/>
  <c r="BV391" i="23"/>
  <c r="BS391" i="23"/>
  <c r="BD391" i="23"/>
  <c r="BC391" i="23"/>
  <c r="BA391" i="23"/>
  <c r="B391" i="23"/>
  <c r="BE391" i="23" s="1"/>
  <c r="BV390" i="23"/>
  <c r="BS390" i="23"/>
  <c r="BD390" i="23"/>
  <c r="BC390" i="23"/>
  <c r="BA390" i="23"/>
  <c r="B390" i="23"/>
  <c r="BE390" i="23" s="1"/>
  <c r="BV389" i="23"/>
  <c r="BS389" i="23"/>
  <c r="BD389" i="23"/>
  <c r="BC389" i="23"/>
  <c r="BA389" i="23"/>
  <c r="B389" i="23"/>
  <c r="BE389" i="23" s="1"/>
  <c r="BV388" i="23"/>
  <c r="BS388" i="23"/>
  <c r="BD388" i="23"/>
  <c r="BC388" i="23"/>
  <c r="BA388" i="23"/>
  <c r="B388" i="23"/>
  <c r="BE388" i="23" s="1"/>
  <c r="BV387" i="23"/>
  <c r="BS387" i="23"/>
  <c r="BD387" i="23"/>
  <c r="BC387" i="23"/>
  <c r="BA387" i="23"/>
  <c r="B387" i="23"/>
  <c r="BE387" i="23" s="1"/>
  <c r="BV386" i="23"/>
  <c r="BS386" i="23"/>
  <c r="BD386" i="23"/>
  <c r="BC386" i="23"/>
  <c r="BA386" i="23"/>
  <c r="B386" i="23"/>
  <c r="BE386" i="23" s="1"/>
  <c r="BV385" i="23"/>
  <c r="BS385" i="23"/>
  <c r="BD385" i="23"/>
  <c r="BC385" i="23"/>
  <c r="BA385" i="23"/>
  <c r="B385" i="23"/>
  <c r="BE385" i="23" s="1"/>
  <c r="BV384" i="23"/>
  <c r="BS384" i="23"/>
  <c r="BD384" i="23"/>
  <c r="BC384" i="23"/>
  <c r="BA384" i="23"/>
  <c r="B384" i="23"/>
  <c r="BE384" i="23" s="1"/>
  <c r="BV383" i="23"/>
  <c r="BS383" i="23"/>
  <c r="BD383" i="23"/>
  <c r="BC383" i="23"/>
  <c r="BA383" i="23"/>
  <c r="B383" i="23"/>
  <c r="BE383" i="23" s="1"/>
  <c r="BV382" i="23"/>
  <c r="BS382" i="23"/>
  <c r="BD382" i="23"/>
  <c r="BC382" i="23"/>
  <c r="BA382" i="23"/>
  <c r="B382" i="23"/>
  <c r="BE382" i="23" s="1"/>
  <c r="BV381" i="23"/>
  <c r="BS381" i="23"/>
  <c r="BD381" i="23"/>
  <c r="BC381" i="23"/>
  <c r="BA381" i="23"/>
  <c r="B381" i="23"/>
  <c r="BE381" i="23" s="1"/>
  <c r="BV380" i="23"/>
  <c r="BS380" i="23"/>
  <c r="BD380" i="23"/>
  <c r="BC380" i="23"/>
  <c r="BA380" i="23"/>
  <c r="B380" i="23"/>
  <c r="BE380" i="23" s="1"/>
  <c r="BV379" i="23"/>
  <c r="BS379" i="23"/>
  <c r="BD379" i="23"/>
  <c r="BC379" i="23"/>
  <c r="BA379" i="23"/>
  <c r="B379" i="23"/>
  <c r="BE379" i="23" s="1"/>
  <c r="BV378" i="23"/>
  <c r="BS378" i="23"/>
  <c r="BD378" i="23"/>
  <c r="BC378" i="23"/>
  <c r="BA378" i="23"/>
  <c r="B378" i="23"/>
  <c r="BE378" i="23" s="1"/>
  <c r="BV377" i="23"/>
  <c r="BS377" i="23"/>
  <c r="BD377" i="23"/>
  <c r="BC377" i="23"/>
  <c r="BA377" i="23"/>
  <c r="B377" i="23"/>
  <c r="BE377" i="23" s="1"/>
  <c r="BV376" i="23"/>
  <c r="BS376" i="23"/>
  <c r="BD376" i="23"/>
  <c r="BC376" i="23"/>
  <c r="BA376" i="23"/>
  <c r="B376" i="23"/>
  <c r="BE376" i="23" s="1"/>
  <c r="BV375" i="23"/>
  <c r="BS375" i="23"/>
  <c r="BD375" i="23"/>
  <c r="BC375" i="23"/>
  <c r="BA375" i="23"/>
  <c r="B375" i="23"/>
  <c r="BE375" i="23" s="1"/>
  <c r="BV374" i="23"/>
  <c r="BS374" i="23"/>
  <c r="BD374" i="23"/>
  <c r="BC374" i="23"/>
  <c r="BA374" i="23"/>
  <c r="B374" i="23"/>
  <c r="BE374" i="23" s="1"/>
  <c r="BV373" i="23"/>
  <c r="BS373" i="23"/>
  <c r="BD373" i="23"/>
  <c r="BC373" i="23"/>
  <c r="BA373" i="23"/>
  <c r="B373" i="23"/>
  <c r="BE373" i="23" s="1"/>
  <c r="BV372" i="23"/>
  <c r="BS372" i="23"/>
  <c r="BD372" i="23"/>
  <c r="BC372" i="23"/>
  <c r="BA372" i="23"/>
  <c r="B372" i="23"/>
  <c r="BE372" i="23" s="1"/>
  <c r="BV371" i="23"/>
  <c r="BS371" i="23"/>
  <c r="BD371" i="23"/>
  <c r="BC371" i="23"/>
  <c r="BA371" i="23"/>
  <c r="B371" i="23"/>
  <c r="BE371" i="23" s="1"/>
  <c r="BV370" i="23"/>
  <c r="BS370" i="23"/>
  <c r="BD370" i="23"/>
  <c r="BC370" i="23"/>
  <c r="BA370" i="23"/>
  <c r="B370" i="23"/>
  <c r="BE370" i="23" s="1"/>
  <c r="BV369" i="23"/>
  <c r="BS369" i="23"/>
  <c r="BD369" i="23"/>
  <c r="BC369" i="23"/>
  <c r="BA369" i="23"/>
  <c r="B369" i="23"/>
  <c r="BE369" i="23" s="1"/>
  <c r="BV368" i="23"/>
  <c r="BS368" i="23"/>
  <c r="BD368" i="23"/>
  <c r="BC368" i="23"/>
  <c r="BA368" i="23"/>
  <c r="B368" i="23"/>
  <c r="BE368" i="23" s="1"/>
  <c r="BV367" i="23"/>
  <c r="BS367" i="23"/>
  <c r="BD367" i="23"/>
  <c r="BC367" i="23"/>
  <c r="BA367" i="23"/>
  <c r="B367" i="23"/>
  <c r="BE367" i="23" s="1"/>
  <c r="BV366" i="23"/>
  <c r="BS366" i="23"/>
  <c r="BD366" i="23"/>
  <c r="BC366" i="23"/>
  <c r="BA366" i="23"/>
  <c r="B366" i="23"/>
  <c r="BE366" i="23" s="1"/>
  <c r="BV365" i="23"/>
  <c r="BS365" i="23"/>
  <c r="BD365" i="23"/>
  <c r="BC365" i="23"/>
  <c r="BA365" i="23"/>
  <c r="B365" i="23"/>
  <c r="BE365" i="23" s="1"/>
  <c r="BV364" i="23"/>
  <c r="BS364" i="23"/>
  <c r="BD364" i="23"/>
  <c r="BC364" i="23"/>
  <c r="BA364" i="23"/>
  <c r="B364" i="23"/>
  <c r="BE364" i="23" s="1"/>
  <c r="BV363" i="23"/>
  <c r="BS363" i="23"/>
  <c r="BD363" i="23"/>
  <c r="BC363" i="23"/>
  <c r="BA363" i="23"/>
  <c r="B363" i="23"/>
  <c r="BE363" i="23" s="1"/>
  <c r="BV362" i="23"/>
  <c r="BS362" i="23"/>
  <c r="BD362" i="23"/>
  <c r="BC362" i="23"/>
  <c r="BA362" i="23"/>
  <c r="B362" i="23"/>
  <c r="BE362" i="23" s="1"/>
  <c r="BV361" i="23"/>
  <c r="BS361" i="23"/>
  <c r="BD361" i="23"/>
  <c r="BC361" i="23"/>
  <c r="BA361" i="23"/>
  <c r="B361" i="23"/>
  <c r="BE361" i="23" s="1"/>
  <c r="BV360" i="23"/>
  <c r="BS360" i="23"/>
  <c r="BD360" i="23"/>
  <c r="BC360" i="23"/>
  <c r="BA360" i="23"/>
  <c r="B360" i="23"/>
  <c r="BE360" i="23" s="1"/>
  <c r="BV359" i="23"/>
  <c r="BS359" i="23"/>
  <c r="BD359" i="23"/>
  <c r="BC359" i="23"/>
  <c r="BA359" i="23"/>
  <c r="B359" i="23"/>
  <c r="BE359" i="23" s="1"/>
  <c r="BV358" i="23"/>
  <c r="BS358" i="23"/>
  <c r="BD358" i="23"/>
  <c r="BC358" i="23"/>
  <c r="BA358" i="23"/>
  <c r="B358" i="23"/>
  <c r="BE358" i="23" s="1"/>
  <c r="BV357" i="23"/>
  <c r="BS357" i="23"/>
  <c r="BD357" i="23"/>
  <c r="BC357" i="23"/>
  <c r="BA357" i="23"/>
  <c r="B357" i="23"/>
  <c r="BE357" i="23" s="1"/>
  <c r="BV356" i="23"/>
  <c r="BS356" i="23"/>
  <c r="BD356" i="23"/>
  <c r="BC356" i="23"/>
  <c r="BA356" i="23"/>
  <c r="B356" i="23"/>
  <c r="BE356" i="23" s="1"/>
  <c r="BV355" i="23"/>
  <c r="BS355" i="23"/>
  <c r="BD355" i="23"/>
  <c r="BC355" i="23"/>
  <c r="BA355" i="23"/>
  <c r="B355" i="23"/>
  <c r="BE355" i="23" s="1"/>
  <c r="BV354" i="23"/>
  <c r="BS354" i="23"/>
  <c r="BD354" i="23"/>
  <c r="BC354" i="23"/>
  <c r="BA354" i="23"/>
  <c r="B354" i="23"/>
  <c r="BE354" i="23" s="1"/>
  <c r="BV353" i="23"/>
  <c r="BS353" i="23"/>
  <c r="BD353" i="23"/>
  <c r="BC353" i="23"/>
  <c r="BA353" i="23"/>
  <c r="B353" i="23"/>
  <c r="BE353" i="23" s="1"/>
  <c r="BV352" i="23"/>
  <c r="BS352" i="23"/>
  <c r="BD352" i="23"/>
  <c r="BC352" i="23"/>
  <c r="BA352" i="23"/>
  <c r="B352" i="23"/>
  <c r="BE352" i="23" s="1"/>
  <c r="BV351" i="23"/>
  <c r="BS351" i="23"/>
  <c r="BD351" i="23"/>
  <c r="BC351" i="23"/>
  <c r="BA351" i="23"/>
  <c r="B351" i="23"/>
  <c r="BE351" i="23" s="1"/>
  <c r="BV350" i="23"/>
  <c r="BS350" i="23"/>
  <c r="BD350" i="23"/>
  <c r="BC350" i="23"/>
  <c r="BA350" i="23"/>
  <c r="B350" i="23"/>
  <c r="BE350" i="23" s="1"/>
  <c r="BV349" i="23"/>
  <c r="BS349" i="23"/>
  <c r="BD349" i="23"/>
  <c r="BC349" i="23"/>
  <c r="BA349" i="23"/>
  <c r="B349" i="23"/>
  <c r="BE349" i="23" s="1"/>
  <c r="BV348" i="23"/>
  <c r="BS348" i="23"/>
  <c r="BD348" i="23"/>
  <c r="BC348" i="23"/>
  <c r="BA348" i="23"/>
  <c r="B348" i="23"/>
  <c r="BE348" i="23" s="1"/>
  <c r="BV347" i="23"/>
  <c r="BS347" i="23"/>
  <c r="BD347" i="23"/>
  <c r="BC347" i="23"/>
  <c r="BA347" i="23"/>
  <c r="B347" i="23"/>
  <c r="BE347" i="23" s="1"/>
  <c r="BV346" i="23"/>
  <c r="BS346" i="23"/>
  <c r="BD346" i="23"/>
  <c r="BC346" i="23"/>
  <c r="BA346" i="23"/>
  <c r="B346" i="23"/>
  <c r="BE346" i="23" s="1"/>
  <c r="BV345" i="23"/>
  <c r="BS345" i="23"/>
  <c r="BD345" i="23"/>
  <c r="BC345" i="23"/>
  <c r="BA345" i="23"/>
  <c r="B345" i="23"/>
  <c r="BE345" i="23" s="1"/>
  <c r="BV344" i="23"/>
  <c r="BS344" i="23"/>
  <c r="BD344" i="23"/>
  <c r="BC344" i="23"/>
  <c r="BA344" i="23"/>
  <c r="B344" i="23"/>
  <c r="BE344" i="23" s="1"/>
  <c r="BV343" i="23"/>
  <c r="BS343" i="23"/>
  <c r="BD343" i="23"/>
  <c r="BC343" i="23"/>
  <c r="BA343" i="23"/>
  <c r="B343" i="23"/>
  <c r="BE343" i="23" s="1"/>
  <c r="BV342" i="23"/>
  <c r="BS342" i="23"/>
  <c r="BD342" i="23"/>
  <c r="BC342" i="23"/>
  <c r="BA342" i="23"/>
  <c r="B342" i="23"/>
  <c r="BE342" i="23" s="1"/>
  <c r="BV341" i="23"/>
  <c r="BS341" i="23"/>
  <c r="BD341" i="23"/>
  <c r="BC341" i="23"/>
  <c r="BA341" i="23"/>
  <c r="B341" i="23"/>
  <c r="BE341" i="23" s="1"/>
  <c r="BV340" i="23"/>
  <c r="BS340" i="23"/>
  <c r="BD340" i="23"/>
  <c r="BC340" i="23"/>
  <c r="BA340" i="23"/>
  <c r="B340" i="23"/>
  <c r="BE340" i="23" s="1"/>
  <c r="BV339" i="23"/>
  <c r="BS339" i="23"/>
  <c r="BD339" i="23"/>
  <c r="BC339" i="23"/>
  <c r="BA339" i="23"/>
  <c r="B339" i="23"/>
  <c r="BE339" i="23" s="1"/>
  <c r="BV338" i="23"/>
  <c r="BS338" i="23"/>
  <c r="BD338" i="23"/>
  <c r="BC338" i="23"/>
  <c r="BA338" i="23"/>
  <c r="B338" i="23"/>
  <c r="BE338" i="23" s="1"/>
  <c r="BV337" i="23"/>
  <c r="BS337" i="23"/>
  <c r="BD337" i="23"/>
  <c r="BC337" i="23"/>
  <c r="BA337" i="23"/>
  <c r="B337" i="23"/>
  <c r="BE337" i="23" s="1"/>
  <c r="BV336" i="23"/>
  <c r="BS336" i="23"/>
  <c r="BD336" i="23"/>
  <c r="BC336" i="23"/>
  <c r="BA336" i="23"/>
  <c r="B336" i="23"/>
  <c r="BE336" i="23" s="1"/>
  <c r="BV335" i="23"/>
  <c r="BS335" i="23"/>
  <c r="BD335" i="23"/>
  <c r="BC335" i="23"/>
  <c r="BA335" i="23"/>
  <c r="B335" i="23"/>
  <c r="BE335" i="23" s="1"/>
  <c r="BV334" i="23"/>
  <c r="BS334" i="23"/>
  <c r="BD334" i="23"/>
  <c r="BC334" i="23"/>
  <c r="BA334" i="23"/>
  <c r="B334" i="23"/>
  <c r="BE334" i="23" s="1"/>
  <c r="BV333" i="23"/>
  <c r="BS333" i="23"/>
  <c r="BD333" i="23"/>
  <c r="BC333" i="23"/>
  <c r="BA333" i="23"/>
  <c r="B333" i="23"/>
  <c r="BE333" i="23" s="1"/>
  <c r="BV332" i="23"/>
  <c r="BS332" i="23"/>
  <c r="BD332" i="23"/>
  <c r="BC332" i="23"/>
  <c r="BA332" i="23"/>
  <c r="B332" i="23"/>
  <c r="BE332" i="23" s="1"/>
  <c r="BV331" i="23"/>
  <c r="BS331" i="23"/>
  <c r="BD331" i="23"/>
  <c r="BC331" i="23"/>
  <c r="BA331" i="23"/>
  <c r="B331" i="23"/>
  <c r="BE331" i="23" s="1"/>
  <c r="BV330" i="23"/>
  <c r="BS330" i="23"/>
  <c r="BD330" i="23"/>
  <c r="BC330" i="23"/>
  <c r="BA330" i="23"/>
  <c r="B330" i="23"/>
  <c r="BE330" i="23" s="1"/>
  <c r="BV329" i="23"/>
  <c r="BS329" i="23"/>
  <c r="BD329" i="23"/>
  <c r="BC329" i="23"/>
  <c r="BA329" i="23"/>
  <c r="B329" i="23"/>
  <c r="BE329" i="23" s="1"/>
  <c r="BV328" i="23"/>
  <c r="BS328" i="23"/>
  <c r="BD328" i="23"/>
  <c r="BC328" i="23"/>
  <c r="BA328" i="23"/>
  <c r="B328" i="23"/>
  <c r="BE328" i="23" s="1"/>
  <c r="BV327" i="23"/>
  <c r="BS327" i="23"/>
  <c r="BD327" i="23"/>
  <c r="BC327" i="23"/>
  <c r="BA327" i="23"/>
  <c r="B327" i="23"/>
  <c r="BE327" i="23" s="1"/>
  <c r="BV326" i="23"/>
  <c r="BS326" i="23"/>
  <c r="BD326" i="23"/>
  <c r="BC326" i="23"/>
  <c r="BA326" i="23"/>
  <c r="B326" i="23"/>
  <c r="BE326" i="23" s="1"/>
  <c r="BV325" i="23"/>
  <c r="BS325" i="23"/>
  <c r="BD325" i="23"/>
  <c r="BC325" i="23"/>
  <c r="BA325" i="23"/>
  <c r="B325" i="23"/>
  <c r="BE325" i="23" s="1"/>
  <c r="BV324" i="23"/>
  <c r="BS324" i="23"/>
  <c r="BD324" i="23"/>
  <c r="BC324" i="23"/>
  <c r="BA324" i="23"/>
  <c r="B324" i="23"/>
  <c r="BE324" i="23" s="1"/>
  <c r="BV323" i="23"/>
  <c r="BS323" i="23"/>
  <c r="BD323" i="23"/>
  <c r="BC323" i="23"/>
  <c r="BA323" i="23"/>
  <c r="B323" i="23"/>
  <c r="BE323" i="23" s="1"/>
  <c r="BV322" i="23"/>
  <c r="BS322" i="23"/>
  <c r="BD322" i="23"/>
  <c r="BC322" i="23"/>
  <c r="BA322" i="23"/>
  <c r="B322" i="23"/>
  <c r="BE322" i="23" s="1"/>
  <c r="BV321" i="23"/>
  <c r="BS321" i="23"/>
  <c r="BD321" i="23"/>
  <c r="BC321" i="23"/>
  <c r="BA321" i="23"/>
  <c r="B321" i="23"/>
  <c r="BE321" i="23" s="1"/>
  <c r="BV320" i="23"/>
  <c r="BS320" i="23"/>
  <c r="BD320" i="23"/>
  <c r="BC320" i="23"/>
  <c r="BA320" i="23"/>
  <c r="B320" i="23"/>
  <c r="BE320" i="23" s="1"/>
  <c r="BV319" i="23"/>
  <c r="BS319" i="23"/>
  <c r="BD319" i="23"/>
  <c r="BC319" i="23"/>
  <c r="BA319" i="23"/>
  <c r="B319" i="23"/>
  <c r="BE319" i="23" s="1"/>
  <c r="BV318" i="23"/>
  <c r="BS318" i="23"/>
  <c r="BD318" i="23"/>
  <c r="BC318" i="23"/>
  <c r="BA318" i="23"/>
  <c r="B318" i="23"/>
  <c r="BE318" i="23" s="1"/>
  <c r="BV317" i="23"/>
  <c r="BS317" i="23"/>
  <c r="BD317" i="23"/>
  <c r="BC317" i="23"/>
  <c r="BA317" i="23"/>
  <c r="B317" i="23"/>
  <c r="BE317" i="23" s="1"/>
  <c r="BV316" i="23"/>
  <c r="BS316" i="23"/>
  <c r="BD316" i="23"/>
  <c r="BC316" i="23"/>
  <c r="BA316" i="23"/>
  <c r="B316" i="23"/>
  <c r="BE316" i="23" s="1"/>
  <c r="BV315" i="23"/>
  <c r="BS315" i="23"/>
  <c r="BD315" i="23"/>
  <c r="BC315" i="23"/>
  <c r="BA315" i="23"/>
  <c r="B315" i="23"/>
  <c r="BE315" i="23" s="1"/>
  <c r="BV314" i="23"/>
  <c r="BS314" i="23"/>
  <c r="BD314" i="23"/>
  <c r="BC314" i="23"/>
  <c r="BA314" i="23"/>
  <c r="B314" i="23"/>
  <c r="BE314" i="23" s="1"/>
  <c r="BV313" i="23"/>
  <c r="BS313" i="23"/>
  <c r="BD313" i="23"/>
  <c r="BC313" i="23"/>
  <c r="BA313" i="23"/>
  <c r="B313" i="23"/>
  <c r="BE313" i="23" s="1"/>
  <c r="BV312" i="23"/>
  <c r="BS312" i="23"/>
  <c r="BD312" i="23"/>
  <c r="BC312" i="23"/>
  <c r="BA312" i="23"/>
  <c r="B312" i="23"/>
  <c r="BE312" i="23" s="1"/>
  <c r="BV311" i="23"/>
  <c r="BS311" i="23"/>
  <c r="BD311" i="23"/>
  <c r="BC311" i="23"/>
  <c r="BA311" i="23"/>
  <c r="B311" i="23"/>
  <c r="BE311" i="23" s="1"/>
  <c r="BV310" i="23"/>
  <c r="BS310" i="23"/>
  <c r="BD310" i="23"/>
  <c r="BC310" i="23"/>
  <c r="BA310" i="23"/>
  <c r="B310" i="23"/>
  <c r="BE310" i="23" s="1"/>
  <c r="BV309" i="23"/>
  <c r="BS309" i="23"/>
  <c r="BD309" i="23"/>
  <c r="BC309" i="23"/>
  <c r="BA309" i="23"/>
  <c r="B309" i="23"/>
  <c r="BE309" i="23" s="1"/>
  <c r="BV308" i="23"/>
  <c r="BS308" i="23"/>
  <c r="BD308" i="23"/>
  <c r="BC308" i="23"/>
  <c r="BA308" i="23"/>
  <c r="B308" i="23"/>
  <c r="BE308" i="23" s="1"/>
  <c r="BV307" i="23"/>
  <c r="BS307" i="23"/>
  <c r="BD307" i="23"/>
  <c r="BC307" i="23"/>
  <c r="BA307" i="23"/>
  <c r="B307" i="23"/>
  <c r="BE307" i="23" s="1"/>
  <c r="BV306" i="23"/>
  <c r="BS306" i="23"/>
  <c r="BD306" i="23"/>
  <c r="BC306" i="23"/>
  <c r="BA306" i="23"/>
  <c r="B306" i="23"/>
  <c r="BE306" i="23" s="1"/>
  <c r="BV305" i="23"/>
  <c r="BS305" i="23"/>
  <c r="BD305" i="23"/>
  <c r="BC305" i="23"/>
  <c r="BA305" i="23"/>
  <c r="B305" i="23"/>
  <c r="BE305" i="23" s="1"/>
  <c r="BV304" i="23"/>
  <c r="BS304" i="23"/>
  <c r="BD304" i="23"/>
  <c r="BC304" i="23"/>
  <c r="BA304" i="23"/>
  <c r="B304" i="23"/>
  <c r="BE304" i="23" s="1"/>
  <c r="BV303" i="23"/>
  <c r="BS303" i="23"/>
  <c r="BD303" i="23"/>
  <c r="BC303" i="23"/>
  <c r="BA303" i="23"/>
  <c r="B303" i="23"/>
  <c r="BE303" i="23" s="1"/>
  <c r="BV302" i="23"/>
  <c r="BS302" i="23"/>
  <c r="BD302" i="23"/>
  <c r="BC302" i="23"/>
  <c r="BA302" i="23"/>
  <c r="B302" i="23"/>
  <c r="BE302" i="23" s="1"/>
  <c r="BV301" i="23"/>
  <c r="BS301" i="23"/>
  <c r="BD301" i="23"/>
  <c r="BC301" i="23"/>
  <c r="BA301" i="23"/>
  <c r="B301" i="23"/>
  <c r="BE301" i="23" s="1"/>
  <c r="BV300" i="23"/>
  <c r="BS300" i="23"/>
  <c r="BD300" i="23"/>
  <c r="BC300" i="23"/>
  <c r="BA300" i="23"/>
  <c r="B300" i="23"/>
  <c r="BE300" i="23" s="1"/>
  <c r="BV299" i="23"/>
  <c r="BS299" i="23"/>
  <c r="BD299" i="23"/>
  <c r="BC299" i="23"/>
  <c r="BA299" i="23"/>
  <c r="B299" i="23"/>
  <c r="BE299" i="23" s="1"/>
  <c r="BV298" i="23"/>
  <c r="BS298" i="23"/>
  <c r="BD298" i="23"/>
  <c r="BC298" i="23"/>
  <c r="BA298" i="23"/>
  <c r="B298" i="23"/>
  <c r="BE298" i="23" s="1"/>
  <c r="BV297" i="23"/>
  <c r="BS297" i="23"/>
  <c r="BD297" i="23"/>
  <c r="BC297" i="23"/>
  <c r="BA297" i="23"/>
  <c r="B297" i="23"/>
  <c r="BE297" i="23" s="1"/>
  <c r="BV296" i="23"/>
  <c r="BS296" i="23"/>
  <c r="BD296" i="23"/>
  <c r="BC296" i="23"/>
  <c r="BA296" i="23"/>
  <c r="B296" i="23"/>
  <c r="BE296" i="23" s="1"/>
  <c r="BV295" i="23"/>
  <c r="BS295" i="23"/>
  <c r="BD295" i="23"/>
  <c r="BC295" i="23"/>
  <c r="BA295" i="23"/>
  <c r="B295" i="23"/>
  <c r="BE295" i="23" s="1"/>
  <c r="BV294" i="23"/>
  <c r="BS294" i="23"/>
  <c r="BD294" i="23"/>
  <c r="BC294" i="23"/>
  <c r="BA294" i="23"/>
  <c r="B294" i="23"/>
  <c r="BE294" i="23" s="1"/>
  <c r="BV293" i="23"/>
  <c r="BS293" i="23"/>
  <c r="BD293" i="23"/>
  <c r="BC293" i="23"/>
  <c r="BA293" i="23"/>
  <c r="B293" i="23"/>
  <c r="BE293" i="23" s="1"/>
  <c r="BV292" i="23"/>
  <c r="BS292" i="23"/>
  <c r="BD292" i="23"/>
  <c r="BC292" i="23"/>
  <c r="BA292" i="23"/>
  <c r="B292" i="23"/>
  <c r="BE292" i="23" s="1"/>
  <c r="BV291" i="23"/>
  <c r="BS291" i="23"/>
  <c r="BD291" i="23"/>
  <c r="BC291" i="23"/>
  <c r="BA291" i="23"/>
  <c r="B291" i="23"/>
  <c r="BE291" i="23" s="1"/>
  <c r="BV290" i="23"/>
  <c r="BS290" i="23"/>
  <c r="BD290" i="23"/>
  <c r="BC290" i="23"/>
  <c r="BA290" i="23"/>
  <c r="B290" i="23"/>
  <c r="BE290" i="23" s="1"/>
  <c r="BV289" i="23"/>
  <c r="BS289" i="23"/>
  <c r="BD289" i="23"/>
  <c r="BC289" i="23"/>
  <c r="BA289" i="23"/>
  <c r="B289" i="23"/>
  <c r="BE289" i="23" s="1"/>
  <c r="BV288" i="23"/>
  <c r="BS288" i="23"/>
  <c r="BD288" i="23"/>
  <c r="BC288" i="23"/>
  <c r="BA288" i="23"/>
  <c r="B288" i="23"/>
  <c r="BE288" i="23" s="1"/>
  <c r="BV287" i="23"/>
  <c r="BS287" i="23"/>
  <c r="BD287" i="23"/>
  <c r="BC287" i="23"/>
  <c r="BA287" i="23"/>
  <c r="B287" i="23"/>
  <c r="BE287" i="23" s="1"/>
  <c r="BV286" i="23"/>
  <c r="BS286" i="23"/>
  <c r="BD286" i="23"/>
  <c r="BC286" i="23"/>
  <c r="BA286" i="23"/>
  <c r="B286" i="23"/>
  <c r="BE286" i="23" s="1"/>
  <c r="BV285" i="23"/>
  <c r="BS285" i="23"/>
  <c r="BD285" i="23"/>
  <c r="BC285" i="23"/>
  <c r="BA285" i="23"/>
  <c r="B285" i="23"/>
  <c r="BE285" i="23" s="1"/>
  <c r="BV284" i="23"/>
  <c r="BS284" i="23"/>
  <c r="BD284" i="23"/>
  <c r="BC284" i="23"/>
  <c r="BA284" i="23"/>
  <c r="B284" i="23"/>
  <c r="BE284" i="23" s="1"/>
  <c r="BV283" i="23"/>
  <c r="BS283" i="23"/>
  <c r="BD283" i="23"/>
  <c r="BC283" i="23"/>
  <c r="BA283" i="23"/>
  <c r="B283" i="23"/>
  <c r="BE283" i="23" s="1"/>
  <c r="BV282" i="23"/>
  <c r="BS282" i="23"/>
  <c r="BD282" i="23"/>
  <c r="BC282" i="23"/>
  <c r="BA282" i="23"/>
  <c r="B282" i="23"/>
  <c r="BE282" i="23" s="1"/>
  <c r="BV281" i="23"/>
  <c r="BS281" i="23"/>
  <c r="BD281" i="23"/>
  <c r="BC281" i="23"/>
  <c r="BA281" i="23"/>
  <c r="B281" i="23"/>
  <c r="BE281" i="23" s="1"/>
  <c r="BV280" i="23"/>
  <c r="BS280" i="23"/>
  <c r="BD280" i="23"/>
  <c r="BC280" i="23"/>
  <c r="BA280" i="23"/>
  <c r="B280" i="23"/>
  <c r="BE280" i="23" s="1"/>
  <c r="BV279" i="23"/>
  <c r="BS279" i="23"/>
  <c r="BD279" i="23"/>
  <c r="BC279" i="23"/>
  <c r="BA279" i="23"/>
  <c r="B279" i="23"/>
  <c r="BE279" i="23" s="1"/>
  <c r="BV278" i="23"/>
  <c r="BS278" i="23"/>
  <c r="BD278" i="23"/>
  <c r="BC278" i="23"/>
  <c r="BA278" i="23"/>
  <c r="B278" i="23"/>
  <c r="BE278" i="23" s="1"/>
  <c r="BV277" i="23"/>
  <c r="BS277" i="23"/>
  <c r="BD277" i="23"/>
  <c r="BC277" i="23"/>
  <c r="BA277" i="23"/>
  <c r="B277" i="23"/>
  <c r="BE277" i="23" s="1"/>
  <c r="BV276" i="23"/>
  <c r="BS276" i="23"/>
  <c r="BD276" i="23"/>
  <c r="BC276" i="23"/>
  <c r="BA276" i="23"/>
  <c r="B276" i="23"/>
  <c r="BE276" i="23" s="1"/>
  <c r="BV275" i="23"/>
  <c r="BS275" i="23"/>
  <c r="BD275" i="23"/>
  <c r="BC275" i="23"/>
  <c r="BA275" i="23"/>
  <c r="B275" i="23"/>
  <c r="BE275" i="23" s="1"/>
  <c r="BV274" i="23"/>
  <c r="BS274" i="23"/>
  <c r="BD274" i="23"/>
  <c r="BC274" i="23"/>
  <c r="BA274" i="23"/>
  <c r="B274" i="23"/>
  <c r="BE274" i="23" s="1"/>
  <c r="BV273" i="23"/>
  <c r="BS273" i="23"/>
  <c r="BD273" i="23"/>
  <c r="BC273" i="23"/>
  <c r="BA273" i="23"/>
  <c r="B273" i="23"/>
  <c r="BE273" i="23" s="1"/>
  <c r="BV272" i="23"/>
  <c r="BS272" i="23"/>
  <c r="BD272" i="23"/>
  <c r="BC272" i="23"/>
  <c r="BA272" i="23"/>
  <c r="B272" i="23"/>
  <c r="BE272" i="23" s="1"/>
  <c r="BV271" i="23"/>
  <c r="BS271" i="23"/>
  <c r="BD271" i="23"/>
  <c r="BC271" i="23"/>
  <c r="BA271" i="23"/>
  <c r="B271" i="23"/>
  <c r="BE271" i="23" s="1"/>
  <c r="BV270" i="23"/>
  <c r="BS270" i="23"/>
  <c r="BD270" i="23"/>
  <c r="BC270" i="23"/>
  <c r="BA270" i="23"/>
  <c r="B270" i="23"/>
  <c r="BE270" i="23" s="1"/>
  <c r="BV269" i="23"/>
  <c r="BS269" i="23"/>
  <c r="BD269" i="23"/>
  <c r="BC269" i="23"/>
  <c r="BA269" i="23"/>
  <c r="B269" i="23"/>
  <c r="BE269" i="23" s="1"/>
  <c r="BV268" i="23"/>
  <c r="BS268" i="23"/>
  <c r="BD268" i="23"/>
  <c r="BC268" i="23"/>
  <c r="BA268" i="23"/>
  <c r="B268" i="23"/>
  <c r="BE268" i="23" s="1"/>
  <c r="BV267" i="23"/>
  <c r="BS267" i="23"/>
  <c r="BD267" i="23"/>
  <c r="BC267" i="23"/>
  <c r="BA267" i="23"/>
  <c r="B267" i="23"/>
  <c r="BE267" i="23" s="1"/>
  <c r="BV266" i="23"/>
  <c r="BS266" i="23"/>
  <c r="BD266" i="23"/>
  <c r="BC266" i="23"/>
  <c r="BA266" i="23"/>
  <c r="B266" i="23"/>
  <c r="BE266" i="23" s="1"/>
  <c r="BV265" i="23"/>
  <c r="BS265" i="23"/>
  <c r="BD265" i="23"/>
  <c r="BC265" i="23"/>
  <c r="BA265" i="23"/>
  <c r="B265" i="23"/>
  <c r="BE265" i="23" s="1"/>
  <c r="BV264" i="23"/>
  <c r="BS264" i="23"/>
  <c r="BD264" i="23"/>
  <c r="BC264" i="23"/>
  <c r="BA264" i="23"/>
  <c r="B264" i="23"/>
  <c r="BE264" i="23" s="1"/>
  <c r="BV263" i="23"/>
  <c r="BS263" i="23"/>
  <c r="BD263" i="23"/>
  <c r="BC263" i="23"/>
  <c r="BA263" i="23"/>
  <c r="B263" i="23"/>
  <c r="BE263" i="23" s="1"/>
  <c r="BV262" i="23"/>
  <c r="BS262" i="23"/>
  <c r="BD262" i="23"/>
  <c r="BC262" i="23"/>
  <c r="BA262" i="23"/>
  <c r="B262" i="23"/>
  <c r="BE262" i="23" s="1"/>
  <c r="BV261" i="23"/>
  <c r="BS261" i="23"/>
  <c r="BD261" i="23"/>
  <c r="BC261" i="23"/>
  <c r="BA261" i="23"/>
  <c r="B261" i="23"/>
  <c r="BE261" i="23" s="1"/>
  <c r="BV260" i="23"/>
  <c r="BS260" i="23"/>
  <c r="BD260" i="23"/>
  <c r="BC260" i="23"/>
  <c r="BA260" i="23"/>
  <c r="B260" i="23"/>
  <c r="BE260" i="23" s="1"/>
  <c r="BV259" i="23"/>
  <c r="BS259" i="23"/>
  <c r="BD259" i="23"/>
  <c r="BC259" i="23"/>
  <c r="BA259" i="23"/>
  <c r="B259" i="23"/>
  <c r="BE259" i="23" s="1"/>
  <c r="BV258" i="23"/>
  <c r="BS258" i="23"/>
  <c r="BD258" i="23"/>
  <c r="BC258" i="23"/>
  <c r="BA258" i="23"/>
  <c r="B258" i="23"/>
  <c r="BE258" i="23" s="1"/>
  <c r="BV257" i="23"/>
  <c r="BS257" i="23"/>
  <c r="BD257" i="23"/>
  <c r="BC257" i="23"/>
  <c r="BA257" i="23"/>
  <c r="B257" i="23"/>
  <c r="BE257" i="23" s="1"/>
  <c r="BV256" i="23"/>
  <c r="BS256" i="23"/>
  <c r="BD256" i="23"/>
  <c r="BC256" i="23"/>
  <c r="BA256" i="23"/>
  <c r="B256" i="23"/>
  <c r="BE256" i="23" s="1"/>
  <c r="BV255" i="23"/>
  <c r="BS255" i="23"/>
  <c r="BD255" i="23"/>
  <c r="BC255" i="23"/>
  <c r="BA255" i="23"/>
  <c r="B255" i="23"/>
  <c r="BE255" i="23" s="1"/>
  <c r="BV254" i="23"/>
  <c r="BS254" i="23"/>
  <c r="BD254" i="23"/>
  <c r="BC254" i="23"/>
  <c r="BA254" i="23"/>
  <c r="B254" i="23"/>
  <c r="BE254" i="23" s="1"/>
  <c r="BV253" i="23"/>
  <c r="BS253" i="23"/>
  <c r="BD253" i="23"/>
  <c r="BC253" i="23"/>
  <c r="BA253" i="23"/>
  <c r="B253" i="23"/>
  <c r="BE253" i="23" s="1"/>
  <c r="BV252" i="23"/>
  <c r="BS252" i="23"/>
  <c r="BD252" i="23"/>
  <c r="BC252" i="23"/>
  <c r="BA252" i="23"/>
  <c r="B252" i="23"/>
  <c r="BE252" i="23" s="1"/>
  <c r="BV251" i="23"/>
  <c r="BS251" i="23"/>
  <c r="BD251" i="23"/>
  <c r="BC251" i="23"/>
  <c r="BA251" i="23"/>
  <c r="B251" i="23"/>
  <c r="BE251" i="23" s="1"/>
  <c r="BV250" i="23"/>
  <c r="BS250" i="23"/>
  <c r="BD250" i="23"/>
  <c r="BC250" i="23"/>
  <c r="BA250" i="23"/>
  <c r="B250" i="23"/>
  <c r="BE250" i="23" s="1"/>
  <c r="BV249" i="23"/>
  <c r="BS249" i="23"/>
  <c r="BD249" i="23"/>
  <c r="BC249" i="23"/>
  <c r="BA249" i="23"/>
  <c r="B249" i="23"/>
  <c r="BE249" i="23" s="1"/>
  <c r="BV248" i="23"/>
  <c r="BS248" i="23"/>
  <c r="BD248" i="23"/>
  <c r="BC248" i="23"/>
  <c r="BA248" i="23"/>
  <c r="B248" i="23"/>
  <c r="BE248" i="23" s="1"/>
  <c r="BV247" i="23"/>
  <c r="BS247" i="23"/>
  <c r="BD247" i="23"/>
  <c r="BC247" i="23"/>
  <c r="BA247" i="23"/>
  <c r="B247" i="23"/>
  <c r="BE247" i="23" s="1"/>
  <c r="BV246" i="23"/>
  <c r="BS246" i="23"/>
  <c r="BD246" i="23"/>
  <c r="BC246" i="23"/>
  <c r="BA246" i="23"/>
  <c r="B246" i="23"/>
  <c r="BE246" i="23" s="1"/>
  <c r="BV245" i="23"/>
  <c r="BS245" i="23"/>
  <c r="BD245" i="23"/>
  <c r="BC245" i="23"/>
  <c r="BA245" i="23"/>
  <c r="B245" i="23"/>
  <c r="BE245" i="23" s="1"/>
  <c r="BV244" i="23"/>
  <c r="BS244" i="23"/>
  <c r="BD244" i="23"/>
  <c r="BC244" i="23"/>
  <c r="BA244" i="23"/>
  <c r="B244" i="23"/>
  <c r="BE244" i="23" s="1"/>
  <c r="BV243" i="23"/>
  <c r="BS243" i="23"/>
  <c r="BD243" i="23"/>
  <c r="BC243" i="23"/>
  <c r="BA243" i="23"/>
  <c r="B243" i="23"/>
  <c r="BE243" i="23" s="1"/>
  <c r="BV242" i="23"/>
  <c r="BS242" i="23"/>
  <c r="BD242" i="23"/>
  <c r="BC242" i="23"/>
  <c r="BA242" i="23"/>
  <c r="B242" i="23"/>
  <c r="BE242" i="23" s="1"/>
  <c r="BV241" i="23"/>
  <c r="BS241" i="23"/>
  <c r="BD241" i="23"/>
  <c r="BC241" i="23"/>
  <c r="BA241" i="23"/>
  <c r="B241" i="23"/>
  <c r="BE241" i="23" s="1"/>
  <c r="BV240" i="23"/>
  <c r="BS240" i="23"/>
  <c r="BD240" i="23"/>
  <c r="BC240" i="23"/>
  <c r="BA240" i="23"/>
  <c r="B240" i="23"/>
  <c r="BE240" i="23" s="1"/>
  <c r="BV239" i="23"/>
  <c r="BS239" i="23"/>
  <c r="BD239" i="23"/>
  <c r="BC239" i="23"/>
  <c r="BA239" i="23"/>
  <c r="B239" i="23"/>
  <c r="BE239" i="23" s="1"/>
  <c r="BV238" i="23"/>
  <c r="BS238" i="23"/>
  <c r="BD238" i="23"/>
  <c r="BC238" i="23"/>
  <c r="BA238" i="23"/>
  <c r="B238" i="23"/>
  <c r="BE238" i="23" s="1"/>
  <c r="BV237" i="23"/>
  <c r="BS237" i="23"/>
  <c r="BD237" i="23"/>
  <c r="BC237" i="23"/>
  <c r="BA237" i="23"/>
  <c r="B237" i="23"/>
  <c r="BE237" i="23" s="1"/>
  <c r="BV236" i="23"/>
  <c r="BS236" i="23"/>
  <c r="BD236" i="23"/>
  <c r="BC236" i="23"/>
  <c r="BA236" i="23"/>
  <c r="B236" i="23"/>
  <c r="BE236" i="23" s="1"/>
  <c r="BV235" i="23"/>
  <c r="BS235" i="23"/>
  <c r="BD235" i="23"/>
  <c r="BC235" i="23"/>
  <c r="BA235" i="23"/>
  <c r="B235" i="23"/>
  <c r="BE235" i="23" s="1"/>
  <c r="BV234" i="23"/>
  <c r="BS234" i="23"/>
  <c r="BD234" i="23"/>
  <c r="BC234" i="23"/>
  <c r="BA234" i="23"/>
  <c r="B234" i="23"/>
  <c r="BE234" i="23" s="1"/>
  <c r="BV233" i="23"/>
  <c r="BS233" i="23"/>
  <c r="BD233" i="23"/>
  <c r="BC233" i="23"/>
  <c r="BA233" i="23"/>
  <c r="B233" i="23"/>
  <c r="BE233" i="23" s="1"/>
  <c r="BV232" i="23"/>
  <c r="BS232" i="23"/>
  <c r="BD232" i="23"/>
  <c r="BC232" i="23"/>
  <c r="BA232" i="23"/>
  <c r="B232" i="23"/>
  <c r="BE232" i="23" s="1"/>
  <c r="BV231" i="23"/>
  <c r="BS231" i="23"/>
  <c r="BD231" i="23"/>
  <c r="BC231" i="23"/>
  <c r="BA231" i="23"/>
  <c r="B231" i="23"/>
  <c r="BE231" i="23" s="1"/>
  <c r="BV230" i="23"/>
  <c r="BS230" i="23"/>
  <c r="BD230" i="23"/>
  <c r="BC230" i="23"/>
  <c r="BA230" i="23"/>
  <c r="B230" i="23"/>
  <c r="BE230" i="23" s="1"/>
  <c r="BV229" i="23"/>
  <c r="BS229" i="23"/>
  <c r="BD229" i="23"/>
  <c r="BC229" i="23"/>
  <c r="BA229" i="23"/>
  <c r="B229" i="23"/>
  <c r="BE229" i="23" s="1"/>
  <c r="BV228" i="23"/>
  <c r="BS228" i="23"/>
  <c r="BD228" i="23"/>
  <c r="BC228" i="23"/>
  <c r="BA228" i="23"/>
  <c r="B228" i="23"/>
  <c r="BE228" i="23" s="1"/>
  <c r="BV227" i="23"/>
  <c r="BS227" i="23"/>
  <c r="BD227" i="23"/>
  <c r="BC227" i="23"/>
  <c r="BA227" i="23"/>
  <c r="B227" i="23"/>
  <c r="BE227" i="23" s="1"/>
  <c r="BV226" i="23"/>
  <c r="BS226" i="23"/>
  <c r="BD226" i="23"/>
  <c r="BC226" i="23"/>
  <c r="BA226" i="23"/>
  <c r="B226" i="23"/>
  <c r="BE226" i="23" s="1"/>
  <c r="BV225" i="23"/>
  <c r="BS225" i="23"/>
  <c r="BD225" i="23"/>
  <c r="BC225" i="23"/>
  <c r="BA225" i="23"/>
  <c r="B225" i="23"/>
  <c r="BE225" i="23" s="1"/>
  <c r="BV224" i="23"/>
  <c r="BS224" i="23"/>
  <c r="BD224" i="23"/>
  <c r="BC224" i="23"/>
  <c r="BA224" i="23"/>
  <c r="B224" i="23"/>
  <c r="BE224" i="23" s="1"/>
  <c r="BV223" i="23"/>
  <c r="BS223" i="23"/>
  <c r="BD223" i="23"/>
  <c r="BC223" i="23"/>
  <c r="BA223" i="23"/>
  <c r="B223" i="23"/>
  <c r="BE223" i="23" s="1"/>
  <c r="BV222" i="23"/>
  <c r="BS222" i="23"/>
  <c r="BD222" i="23"/>
  <c r="BC222" i="23"/>
  <c r="BA222" i="23"/>
  <c r="B222" i="23"/>
  <c r="BE222" i="23" s="1"/>
  <c r="BV221" i="23"/>
  <c r="BS221" i="23"/>
  <c r="BD221" i="23"/>
  <c r="BC221" i="23"/>
  <c r="BA221" i="23"/>
  <c r="B221" i="23"/>
  <c r="BE221" i="23" s="1"/>
  <c r="BV220" i="23"/>
  <c r="BS220" i="23"/>
  <c r="BD220" i="23"/>
  <c r="BC220" i="23"/>
  <c r="BA220" i="23"/>
  <c r="B220" i="23"/>
  <c r="BE220" i="23" s="1"/>
  <c r="BV219" i="23"/>
  <c r="BS219" i="23"/>
  <c r="BD219" i="23"/>
  <c r="BC219" i="23"/>
  <c r="BA219" i="23"/>
  <c r="B219" i="23"/>
  <c r="BE219" i="23" s="1"/>
  <c r="BV218" i="23"/>
  <c r="BS218" i="23"/>
  <c r="BD218" i="23"/>
  <c r="BC218" i="23"/>
  <c r="BA218" i="23"/>
  <c r="B218" i="23"/>
  <c r="BE218" i="23" s="1"/>
  <c r="BV217" i="23"/>
  <c r="BS217" i="23"/>
  <c r="BD217" i="23"/>
  <c r="BC217" i="23"/>
  <c r="BA217" i="23"/>
  <c r="B217" i="23"/>
  <c r="BE217" i="23" s="1"/>
  <c r="BV216" i="23"/>
  <c r="BS216" i="23"/>
  <c r="BD216" i="23"/>
  <c r="BC216" i="23"/>
  <c r="BA216" i="23"/>
  <c r="B216" i="23"/>
  <c r="BE216" i="23" s="1"/>
  <c r="BV215" i="23"/>
  <c r="BS215" i="23"/>
  <c r="BD215" i="23"/>
  <c r="BC215" i="23"/>
  <c r="BA215" i="23"/>
  <c r="B215" i="23"/>
  <c r="BE215" i="23" s="1"/>
  <c r="BV214" i="23"/>
  <c r="BS214" i="23"/>
  <c r="BD214" i="23"/>
  <c r="BC214" i="23"/>
  <c r="BA214" i="23"/>
  <c r="B214" i="23"/>
  <c r="BE214" i="23" s="1"/>
  <c r="BV213" i="23"/>
  <c r="BS213" i="23"/>
  <c r="BD213" i="23"/>
  <c r="BC213" i="23"/>
  <c r="BA213" i="23"/>
  <c r="B213" i="23"/>
  <c r="BE213" i="23" s="1"/>
  <c r="BV212" i="23"/>
  <c r="BS212" i="23"/>
  <c r="BD212" i="23"/>
  <c r="BC212" i="23"/>
  <c r="BA212" i="23"/>
  <c r="B212" i="23"/>
  <c r="BE212" i="23" s="1"/>
  <c r="BV211" i="23"/>
  <c r="BS211" i="23"/>
  <c r="BD211" i="23"/>
  <c r="BC211" i="23"/>
  <c r="BA211" i="23"/>
  <c r="B211" i="23"/>
  <c r="BE211" i="23" s="1"/>
  <c r="BV210" i="23"/>
  <c r="BS210" i="23"/>
  <c r="BD210" i="23"/>
  <c r="BC210" i="23"/>
  <c r="BA210" i="23"/>
  <c r="B210" i="23"/>
  <c r="BE210" i="23" s="1"/>
  <c r="BV209" i="23"/>
  <c r="BS209" i="23"/>
  <c r="BD209" i="23"/>
  <c r="BC209" i="23"/>
  <c r="BA209" i="23"/>
  <c r="B209" i="23"/>
  <c r="BE209" i="23" s="1"/>
  <c r="BV208" i="23"/>
  <c r="BS208" i="23"/>
  <c r="BD208" i="23"/>
  <c r="BC208" i="23"/>
  <c r="BA208" i="23"/>
  <c r="B208" i="23"/>
  <c r="BE208" i="23" s="1"/>
  <c r="BV207" i="23"/>
  <c r="BS207" i="23"/>
  <c r="BD207" i="23"/>
  <c r="BC207" i="23"/>
  <c r="BA207" i="23"/>
  <c r="B207" i="23"/>
  <c r="BE207" i="23" s="1"/>
  <c r="BV206" i="23"/>
  <c r="BS206" i="23"/>
  <c r="BD206" i="23"/>
  <c r="BC206" i="23"/>
  <c r="BA206" i="23"/>
  <c r="B206" i="23"/>
  <c r="BE206" i="23" s="1"/>
  <c r="BV205" i="23"/>
  <c r="BS205" i="23"/>
  <c r="BD205" i="23"/>
  <c r="BC205" i="23"/>
  <c r="BA205" i="23"/>
  <c r="B205" i="23"/>
  <c r="BE205" i="23" s="1"/>
  <c r="BV204" i="23"/>
  <c r="BS204" i="23"/>
  <c r="BD204" i="23"/>
  <c r="BC204" i="23"/>
  <c r="BA204" i="23"/>
  <c r="B204" i="23"/>
  <c r="BE204" i="23" s="1"/>
  <c r="BV203" i="23"/>
  <c r="BS203" i="23"/>
  <c r="BD203" i="23"/>
  <c r="BC203" i="23"/>
  <c r="BA203" i="23"/>
  <c r="B203" i="23"/>
  <c r="BE203" i="23" s="1"/>
  <c r="BV202" i="23"/>
  <c r="BS202" i="23"/>
  <c r="BD202" i="23"/>
  <c r="BC202" i="23"/>
  <c r="BA202" i="23"/>
  <c r="B202" i="23"/>
  <c r="BE202" i="23" s="1"/>
  <c r="BV201" i="23"/>
  <c r="BS201" i="23"/>
  <c r="BD201" i="23"/>
  <c r="BC201" i="23"/>
  <c r="BA201" i="23"/>
  <c r="B201" i="23"/>
  <c r="BE201" i="23" s="1"/>
  <c r="BV200" i="23"/>
  <c r="BS200" i="23"/>
  <c r="BD200" i="23"/>
  <c r="BC200" i="23"/>
  <c r="BA200" i="23"/>
  <c r="B200" i="23"/>
  <c r="BE200" i="23" s="1"/>
  <c r="BV199" i="23"/>
  <c r="BS199" i="23"/>
  <c r="BD199" i="23"/>
  <c r="BC199" i="23"/>
  <c r="BA199" i="23"/>
  <c r="B199" i="23"/>
  <c r="BE199" i="23" s="1"/>
  <c r="BV198" i="23"/>
  <c r="BS198" i="23"/>
  <c r="BD198" i="23"/>
  <c r="BC198" i="23"/>
  <c r="BA198" i="23"/>
  <c r="B198" i="23"/>
  <c r="BE198" i="23" s="1"/>
  <c r="BV197" i="23"/>
  <c r="BS197" i="23"/>
  <c r="BD197" i="23"/>
  <c r="BC197" i="23"/>
  <c r="BA197" i="23"/>
  <c r="B197" i="23"/>
  <c r="BE197" i="23" s="1"/>
  <c r="BV196" i="23"/>
  <c r="BS196" i="23"/>
  <c r="BD196" i="23"/>
  <c r="BC196" i="23"/>
  <c r="BA196" i="23"/>
  <c r="B196" i="23"/>
  <c r="BE196" i="23" s="1"/>
  <c r="BV195" i="23"/>
  <c r="BS195" i="23"/>
  <c r="BD195" i="23"/>
  <c r="BC195" i="23"/>
  <c r="BA195" i="23"/>
  <c r="B195" i="23"/>
  <c r="BE195" i="23" s="1"/>
  <c r="BV194" i="23"/>
  <c r="BS194" i="23"/>
  <c r="BD194" i="23"/>
  <c r="BC194" i="23"/>
  <c r="BA194" i="23"/>
  <c r="B194" i="23"/>
  <c r="BE194" i="23" s="1"/>
  <c r="BV193" i="23"/>
  <c r="BS193" i="23"/>
  <c r="BD193" i="23"/>
  <c r="BC193" i="23"/>
  <c r="BA193" i="23"/>
  <c r="B193" i="23"/>
  <c r="BE193" i="23" s="1"/>
  <c r="BV192" i="23"/>
  <c r="BS192" i="23"/>
  <c r="BD192" i="23"/>
  <c r="BC192" i="23"/>
  <c r="BA192" i="23"/>
  <c r="B192" i="23"/>
  <c r="BE192" i="23" s="1"/>
  <c r="BV191" i="23"/>
  <c r="BS191" i="23"/>
  <c r="BD191" i="23"/>
  <c r="BC191" i="23"/>
  <c r="BA191" i="23"/>
  <c r="B191" i="23"/>
  <c r="BE191" i="23" s="1"/>
  <c r="BV190" i="23"/>
  <c r="BS190" i="23"/>
  <c r="BD190" i="23"/>
  <c r="BC190" i="23"/>
  <c r="BA190" i="23"/>
  <c r="B190" i="23"/>
  <c r="BE190" i="23" s="1"/>
  <c r="BV189" i="23"/>
  <c r="BS189" i="23"/>
  <c r="BD189" i="23"/>
  <c r="BC189" i="23"/>
  <c r="BA189" i="23"/>
  <c r="B189" i="23"/>
  <c r="BE189" i="23" s="1"/>
  <c r="BV188" i="23"/>
  <c r="BS188" i="23"/>
  <c r="BD188" i="23"/>
  <c r="BC188" i="23"/>
  <c r="BA188" i="23"/>
  <c r="B188" i="23"/>
  <c r="BE188" i="23" s="1"/>
  <c r="BV187" i="23"/>
  <c r="BS187" i="23"/>
  <c r="BD187" i="23"/>
  <c r="BC187" i="23"/>
  <c r="BA187" i="23"/>
  <c r="B187" i="23"/>
  <c r="BE187" i="23" s="1"/>
  <c r="BV186" i="23"/>
  <c r="BS186" i="23"/>
  <c r="BD186" i="23"/>
  <c r="BC186" i="23"/>
  <c r="BA186" i="23"/>
  <c r="B186" i="23"/>
  <c r="BE186" i="23" s="1"/>
  <c r="BV185" i="23"/>
  <c r="BS185" i="23"/>
  <c r="BD185" i="23"/>
  <c r="BC185" i="23"/>
  <c r="BA185" i="23"/>
  <c r="B185" i="23"/>
  <c r="BE185" i="23" s="1"/>
  <c r="BV184" i="23"/>
  <c r="BS184" i="23"/>
  <c r="BD184" i="23"/>
  <c r="BC184" i="23"/>
  <c r="BA184" i="23"/>
  <c r="B184" i="23"/>
  <c r="BE184" i="23" s="1"/>
  <c r="BV183" i="23"/>
  <c r="BS183" i="23"/>
  <c r="BD183" i="23"/>
  <c r="BC183" i="23"/>
  <c r="BA183" i="23"/>
  <c r="B183" i="23"/>
  <c r="BE183" i="23" s="1"/>
  <c r="BV182" i="23"/>
  <c r="BS182" i="23"/>
  <c r="BD182" i="23"/>
  <c r="BC182" i="23"/>
  <c r="BA182" i="23"/>
  <c r="B182" i="23"/>
  <c r="BE182" i="23" s="1"/>
  <c r="BV181" i="23"/>
  <c r="BS181" i="23"/>
  <c r="BD181" i="23"/>
  <c r="BC181" i="23"/>
  <c r="BA181" i="23"/>
  <c r="B181" i="23"/>
  <c r="BE181" i="23" s="1"/>
  <c r="BV180" i="23"/>
  <c r="BS180" i="23"/>
  <c r="BD180" i="23"/>
  <c r="BC180" i="23"/>
  <c r="BA180" i="23"/>
  <c r="B180" i="23"/>
  <c r="BE180" i="23" s="1"/>
  <c r="BV179" i="23"/>
  <c r="BS179" i="23"/>
  <c r="BD179" i="23"/>
  <c r="BC179" i="23"/>
  <c r="BA179" i="23"/>
  <c r="B179" i="23"/>
  <c r="BE179" i="23" s="1"/>
  <c r="BV178" i="23"/>
  <c r="BS178" i="23"/>
  <c r="BD178" i="23"/>
  <c r="BC178" i="23"/>
  <c r="BA178" i="23"/>
  <c r="B178" i="23"/>
  <c r="BE178" i="23" s="1"/>
  <c r="BV177" i="23"/>
  <c r="BS177" i="23"/>
  <c r="BD177" i="23"/>
  <c r="BC177" i="23"/>
  <c r="BA177" i="23"/>
  <c r="B177" i="23"/>
  <c r="BE177" i="23" s="1"/>
  <c r="BV176" i="23"/>
  <c r="BS176" i="23"/>
  <c r="BD176" i="23"/>
  <c r="BC176" i="23"/>
  <c r="BA176" i="23"/>
  <c r="B176" i="23"/>
  <c r="BE176" i="23" s="1"/>
  <c r="BV175" i="23"/>
  <c r="BS175" i="23"/>
  <c r="BD175" i="23"/>
  <c r="BC175" i="23"/>
  <c r="BA175" i="23"/>
  <c r="B175" i="23"/>
  <c r="BE175" i="23" s="1"/>
  <c r="BV174" i="23"/>
  <c r="BS174" i="23"/>
  <c r="BD174" i="23"/>
  <c r="BC174" i="23"/>
  <c r="BA174" i="23"/>
  <c r="B174" i="23"/>
  <c r="BE174" i="23" s="1"/>
  <c r="BV173" i="23"/>
  <c r="BS173" i="23"/>
  <c r="BD173" i="23"/>
  <c r="BC173" i="23"/>
  <c r="BA173" i="23"/>
  <c r="B173" i="23"/>
  <c r="BE173" i="23" s="1"/>
  <c r="BV172" i="23"/>
  <c r="BS172" i="23"/>
  <c r="BD172" i="23"/>
  <c r="BC172" i="23"/>
  <c r="BA172" i="23"/>
  <c r="B172" i="23"/>
  <c r="BE172" i="23" s="1"/>
  <c r="BV171" i="23"/>
  <c r="BS171" i="23"/>
  <c r="BD171" i="23"/>
  <c r="BC171" i="23"/>
  <c r="BA171" i="23"/>
  <c r="B171" i="23"/>
  <c r="BE171" i="23" s="1"/>
  <c r="BV170" i="23"/>
  <c r="BS170" i="23"/>
  <c r="BD170" i="23"/>
  <c r="BC170" i="23"/>
  <c r="BA170" i="23"/>
  <c r="B170" i="23"/>
  <c r="BE170" i="23" s="1"/>
  <c r="BV169" i="23"/>
  <c r="BS169" i="23"/>
  <c r="BD169" i="23"/>
  <c r="BC169" i="23"/>
  <c r="BA169" i="23"/>
  <c r="B169" i="23"/>
  <c r="BE169" i="23" s="1"/>
  <c r="BV168" i="23"/>
  <c r="BS168" i="23"/>
  <c r="BD168" i="23"/>
  <c r="BC168" i="23"/>
  <c r="BA168" i="23"/>
  <c r="B168" i="23"/>
  <c r="BE168" i="23" s="1"/>
  <c r="BV167" i="23"/>
  <c r="BS167" i="23"/>
  <c r="BD167" i="23"/>
  <c r="BC167" i="23"/>
  <c r="BA167" i="23"/>
  <c r="B167" i="23"/>
  <c r="BE167" i="23" s="1"/>
  <c r="BV166" i="23"/>
  <c r="BS166" i="23"/>
  <c r="BD166" i="23"/>
  <c r="BC166" i="23"/>
  <c r="BA166" i="23"/>
  <c r="B166" i="23"/>
  <c r="BE166" i="23" s="1"/>
  <c r="BV165" i="23"/>
  <c r="BS165" i="23"/>
  <c r="BD165" i="23"/>
  <c r="BC165" i="23"/>
  <c r="BA165" i="23"/>
  <c r="B165" i="23"/>
  <c r="BE165" i="23" s="1"/>
  <c r="BV164" i="23"/>
  <c r="BS164" i="23"/>
  <c r="BD164" i="23"/>
  <c r="BC164" i="23"/>
  <c r="BA164" i="23"/>
  <c r="B164" i="23"/>
  <c r="BE164" i="23" s="1"/>
  <c r="BV163" i="23"/>
  <c r="BS163" i="23"/>
  <c r="BD163" i="23"/>
  <c r="BC163" i="23"/>
  <c r="BA163" i="23"/>
  <c r="B163" i="23"/>
  <c r="BE163" i="23" s="1"/>
  <c r="BV162" i="23"/>
  <c r="BS162" i="23"/>
  <c r="BD162" i="23"/>
  <c r="BC162" i="23"/>
  <c r="BA162" i="23"/>
  <c r="B162" i="23"/>
  <c r="BE162" i="23" s="1"/>
  <c r="BV161" i="23"/>
  <c r="BS161" i="23"/>
  <c r="BD161" i="23"/>
  <c r="BC161" i="23"/>
  <c r="BA161" i="23"/>
  <c r="B161" i="23"/>
  <c r="BE161" i="23" s="1"/>
  <c r="BV160" i="23"/>
  <c r="BS160" i="23"/>
  <c r="BD160" i="23"/>
  <c r="BC160" i="23"/>
  <c r="BA160" i="23"/>
  <c r="B160" i="23"/>
  <c r="BE160" i="23" s="1"/>
  <c r="BV159" i="23"/>
  <c r="BS159" i="23"/>
  <c r="BD159" i="23"/>
  <c r="BC159" i="23"/>
  <c r="BA159" i="23"/>
  <c r="B159" i="23"/>
  <c r="BE159" i="23" s="1"/>
  <c r="BV158" i="23"/>
  <c r="BS158" i="23"/>
  <c r="BD158" i="23"/>
  <c r="BC158" i="23"/>
  <c r="BA158" i="23"/>
  <c r="B158" i="23"/>
  <c r="BE158" i="23" s="1"/>
  <c r="BV157" i="23"/>
  <c r="BS157" i="23"/>
  <c r="BD157" i="23"/>
  <c r="BC157" i="23"/>
  <c r="BA157" i="23"/>
  <c r="B157" i="23"/>
  <c r="BE157" i="23" s="1"/>
  <c r="BV156" i="23"/>
  <c r="BS156" i="23"/>
  <c r="BD156" i="23"/>
  <c r="BC156" i="23"/>
  <c r="BA156" i="23"/>
  <c r="B156" i="23"/>
  <c r="BE156" i="23" s="1"/>
  <c r="BV155" i="23"/>
  <c r="BS155" i="23"/>
  <c r="BD155" i="23"/>
  <c r="BC155" i="23"/>
  <c r="BA155" i="23"/>
  <c r="B155" i="23"/>
  <c r="BE155" i="23" s="1"/>
  <c r="BV154" i="23"/>
  <c r="BS154" i="23"/>
  <c r="BD154" i="23"/>
  <c r="BC154" i="23"/>
  <c r="BA154" i="23"/>
  <c r="B154" i="23"/>
  <c r="BE154" i="23" s="1"/>
  <c r="BV153" i="23"/>
  <c r="BS153" i="23"/>
  <c r="BD153" i="23"/>
  <c r="BC153" i="23"/>
  <c r="BA153" i="23"/>
  <c r="B153" i="23"/>
  <c r="BE153" i="23" s="1"/>
  <c r="BV152" i="23"/>
  <c r="BS152" i="23"/>
  <c r="BD152" i="23"/>
  <c r="BC152" i="23"/>
  <c r="BA152" i="23"/>
  <c r="B152" i="23"/>
  <c r="BE152" i="23" s="1"/>
  <c r="BV151" i="23"/>
  <c r="BS151" i="23"/>
  <c r="BD151" i="23"/>
  <c r="BC151" i="23"/>
  <c r="BA151" i="23"/>
  <c r="B151" i="23"/>
  <c r="BE151" i="23" s="1"/>
  <c r="BV150" i="23"/>
  <c r="BS150" i="23"/>
  <c r="BD150" i="23"/>
  <c r="BC150" i="23"/>
  <c r="BA150" i="23"/>
  <c r="B150" i="23"/>
  <c r="BE150" i="23" s="1"/>
  <c r="BV149" i="23"/>
  <c r="BS149" i="23"/>
  <c r="BD149" i="23"/>
  <c r="BC149" i="23"/>
  <c r="BA149" i="23"/>
  <c r="B149" i="23"/>
  <c r="BE149" i="23" s="1"/>
  <c r="BV148" i="23"/>
  <c r="BS148" i="23"/>
  <c r="BD148" i="23"/>
  <c r="BC148" i="23"/>
  <c r="BA148" i="23"/>
  <c r="B148" i="23"/>
  <c r="BE148" i="23" s="1"/>
  <c r="BV147" i="23"/>
  <c r="BS147" i="23"/>
  <c r="BD147" i="23"/>
  <c r="BC147" i="23"/>
  <c r="BA147" i="23"/>
  <c r="B147" i="23"/>
  <c r="BE147" i="23" s="1"/>
  <c r="BV146" i="23"/>
  <c r="BS146" i="23"/>
  <c r="BD146" i="23"/>
  <c r="BC146" i="23"/>
  <c r="BA146" i="23"/>
  <c r="B146" i="23"/>
  <c r="BE146" i="23" s="1"/>
  <c r="BV145" i="23"/>
  <c r="BS145" i="23"/>
  <c r="BD145" i="23"/>
  <c r="BC145" i="23"/>
  <c r="BA145" i="23"/>
  <c r="B145" i="23"/>
  <c r="BE145" i="23" s="1"/>
  <c r="BV144" i="23"/>
  <c r="BS144" i="23"/>
  <c r="BD144" i="23"/>
  <c r="BC144" i="23"/>
  <c r="BA144" i="23"/>
  <c r="B144" i="23"/>
  <c r="BE144" i="23" s="1"/>
  <c r="BV143" i="23"/>
  <c r="BS143" i="23"/>
  <c r="BD143" i="23"/>
  <c r="BC143" i="23"/>
  <c r="BA143" i="23"/>
  <c r="B143" i="23"/>
  <c r="BE143" i="23" s="1"/>
  <c r="BV142" i="23"/>
  <c r="BS142" i="23"/>
  <c r="BD142" i="23"/>
  <c r="BC142" i="23"/>
  <c r="BA142" i="23"/>
  <c r="B142" i="23"/>
  <c r="BE142" i="23" s="1"/>
  <c r="BV141" i="23"/>
  <c r="BS141" i="23"/>
  <c r="BD141" i="23"/>
  <c r="BC141" i="23"/>
  <c r="BA141" i="23"/>
  <c r="B141" i="23"/>
  <c r="BE141" i="23" s="1"/>
  <c r="BV140" i="23"/>
  <c r="BS140" i="23"/>
  <c r="BD140" i="23"/>
  <c r="BC140" i="23"/>
  <c r="BA140" i="23"/>
  <c r="B140" i="23"/>
  <c r="BE140" i="23" s="1"/>
  <c r="BV139" i="23"/>
  <c r="BS139" i="23"/>
  <c r="BD139" i="23"/>
  <c r="BC139" i="23"/>
  <c r="BA139" i="23"/>
  <c r="B139" i="23"/>
  <c r="BE139" i="23" s="1"/>
  <c r="BV138" i="23"/>
  <c r="BS138" i="23"/>
  <c r="BD138" i="23"/>
  <c r="BC138" i="23"/>
  <c r="BA138" i="23"/>
  <c r="B138" i="23"/>
  <c r="BE138" i="23" s="1"/>
  <c r="BV137" i="23"/>
  <c r="BS137" i="23"/>
  <c r="BD137" i="23"/>
  <c r="BC137" i="23"/>
  <c r="BA137" i="23"/>
  <c r="B137" i="23"/>
  <c r="BE137" i="23" s="1"/>
  <c r="BV136" i="23"/>
  <c r="BS136" i="23"/>
  <c r="BD136" i="23"/>
  <c r="BC136" i="23"/>
  <c r="BA136" i="23"/>
  <c r="B136" i="23"/>
  <c r="BE136" i="23" s="1"/>
  <c r="BV135" i="23"/>
  <c r="BS135" i="23"/>
  <c r="BD135" i="23"/>
  <c r="BC135" i="23"/>
  <c r="BA135" i="23"/>
  <c r="B135" i="23"/>
  <c r="BE135" i="23" s="1"/>
  <c r="BV134" i="23"/>
  <c r="BS134" i="23"/>
  <c r="BD134" i="23"/>
  <c r="BC134" i="23"/>
  <c r="BA134" i="23"/>
  <c r="B134" i="23"/>
  <c r="BE134" i="23" s="1"/>
  <c r="BV133" i="23"/>
  <c r="BS133" i="23"/>
  <c r="BD133" i="23"/>
  <c r="BC133" i="23"/>
  <c r="BA133" i="23"/>
  <c r="B133" i="23"/>
  <c r="BE133" i="23" s="1"/>
  <c r="BV132" i="23"/>
  <c r="BS132" i="23"/>
  <c r="BD132" i="23"/>
  <c r="BC132" i="23"/>
  <c r="BA132" i="23"/>
  <c r="B132" i="23"/>
  <c r="BE132" i="23" s="1"/>
  <c r="BV131" i="23"/>
  <c r="BS131" i="23"/>
  <c r="BD131" i="23"/>
  <c r="BC131" i="23"/>
  <c r="BA131" i="23"/>
  <c r="B131" i="23"/>
  <c r="BE131" i="23" s="1"/>
  <c r="BV130" i="23"/>
  <c r="BS130" i="23"/>
  <c r="BD130" i="23"/>
  <c r="BC130" i="23"/>
  <c r="BA130" i="23"/>
  <c r="B130" i="23"/>
  <c r="BE130" i="23" s="1"/>
  <c r="BV129" i="23"/>
  <c r="BS129" i="23"/>
  <c r="BD129" i="23"/>
  <c r="BC129" i="23"/>
  <c r="BA129" i="23"/>
  <c r="B129" i="23"/>
  <c r="BE129" i="23" s="1"/>
  <c r="BV128" i="23"/>
  <c r="BS128" i="23"/>
  <c r="BD128" i="23"/>
  <c r="BC128" i="23"/>
  <c r="BA128" i="23"/>
  <c r="B128" i="23"/>
  <c r="BE128" i="23" s="1"/>
  <c r="BV127" i="23"/>
  <c r="BS127" i="23"/>
  <c r="BD127" i="23"/>
  <c r="BC127" i="23"/>
  <c r="BA127" i="23"/>
  <c r="B127" i="23"/>
  <c r="BE127" i="23" s="1"/>
  <c r="BV126" i="23"/>
  <c r="BS126" i="23"/>
  <c r="BD126" i="23"/>
  <c r="BC126" i="23"/>
  <c r="BA126" i="23"/>
  <c r="B126" i="23"/>
  <c r="BE126" i="23" s="1"/>
  <c r="BV125" i="23"/>
  <c r="BS125" i="23"/>
  <c r="BD125" i="23"/>
  <c r="BC125" i="23"/>
  <c r="BA125" i="23"/>
  <c r="B125" i="23"/>
  <c r="BE125" i="23" s="1"/>
  <c r="BV124" i="23"/>
  <c r="BS124" i="23"/>
  <c r="BD124" i="23"/>
  <c r="BC124" i="23"/>
  <c r="BA124" i="23"/>
  <c r="B124" i="23"/>
  <c r="BE124" i="23" s="1"/>
  <c r="BV123" i="23"/>
  <c r="BS123" i="23"/>
  <c r="BD123" i="23"/>
  <c r="BC123" i="23"/>
  <c r="BA123" i="23"/>
  <c r="B123" i="23"/>
  <c r="BE123" i="23" s="1"/>
  <c r="BV122" i="23"/>
  <c r="BS122" i="23"/>
  <c r="BD122" i="23"/>
  <c r="BC122" i="23"/>
  <c r="BA122" i="23"/>
  <c r="B122" i="23"/>
  <c r="BE122" i="23" s="1"/>
  <c r="BV121" i="23"/>
  <c r="BS121" i="23"/>
  <c r="BD121" i="23"/>
  <c r="BC121" i="23"/>
  <c r="BA121" i="23"/>
  <c r="B121" i="23"/>
  <c r="BE121" i="23" s="1"/>
  <c r="BV120" i="23"/>
  <c r="BS120" i="23"/>
  <c r="BD120" i="23"/>
  <c r="BC120" i="23"/>
  <c r="BA120" i="23"/>
  <c r="B120" i="23"/>
  <c r="BE120" i="23" s="1"/>
  <c r="BV119" i="23"/>
  <c r="BS119" i="23"/>
  <c r="BD119" i="23"/>
  <c r="BC119" i="23"/>
  <c r="BA119" i="23"/>
  <c r="B119" i="23"/>
  <c r="BE119" i="23" s="1"/>
  <c r="BV118" i="23"/>
  <c r="BS118" i="23"/>
  <c r="BD118" i="23"/>
  <c r="BC118" i="23"/>
  <c r="BA118" i="23"/>
  <c r="B118" i="23"/>
  <c r="BE118" i="23" s="1"/>
  <c r="BV117" i="23"/>
  <c r="BS117" i="23"/>
  <c r="BD117" i="23"/>
  <c r="BC117" i="23"/>
  <c r="BA117" i="23"/>
  <c r="B117" i="23"/>
  <c r="BE117" i="23" s="1"/>
  <c r="BV116" i="23"/>
  <c r="BS116" i="23"/>
  <c r="BD116" i="23"/>
  <c r="BC116" i="23"/>
  <c r="BA116" i="23"/>
  <c r="B116" i="23"/>
  <c r="BE116" i="23" s="1"/>
  <c r="BV115" i="23"/>
  <c r="BS115" i="23"/>
  <c r="BD115" i="23"/>
  <c r="BC115" i="23"/>
  <c r="BA115" i="23"/>
  <c r="B115" i="23"/>
  <c r="BE115" i="23" s="1"/>
  <c r="BV114" i="23"/>
  <c r="BS114" i="23"/>
  <c r="BD114" i="23"/>
  <c r="BC114" i="23"/>
  <c r="BA114" i="23"/>
  <c r="B114" i="23"/>
  <c r="BE114" i="23" s="1"/>
  <c r="BV113" i="23"/>
  <c r="BS113" i="23"/>
  <c r="BD113" i="23"/>
  <c r="BC113" i="23"/>
  <c r="BA113" i="23"/>
  <c r="B113" i="23"/>
  <c r="BE113" i="23" s="1"/>
  <c r="BV112" i="23"/>
  <c r="BS112" i="23"/>
  <c r="BD112" i="23"/>
  <c r="BC112" i="23"/>
  <c r="BA112" i="23"/>
  <c r="B112" i="23"/>
  <c r="BE112" i="23" s="1"/>
  <c r="BV111" i="23"/>
  <c r="BS111" i="23"/>
  <c r="BD111" i="23"/>
  <c r="BC111" i="23"/>
  <c r="BA111" i="23"/>
  <c r="B111" i="23"/>
  <c r="BE111" i="23" s="1"/>
  <c r="BV110" i="23"/>
  <c r="BS110" i="23"/>
  <c r="BD110" i="23"/>
  <c r="BC110" i="23"/>
  <c r="BA110" i="23"/>
  <c r="B110" i="23"/>
  <c r="BE110" i="23" s="1"/>
  <c r="BV109" i="23"/>
  <c r="BS109" i="23"/>
  <c r="BD109" i="23"/>
  <c r="BC109" i="23"/>
  <c r="BA109" i="23"/>
  <c r="B109" i="23"/>
  <c r="BE109" i="23" s="1"/>
  <c r="BV108" i="23"/>
  <c r="BS108" i="23"/>
  <c r="BD108" i="23"/>
  <c r="BC108" i="23"/>
  <c r="BA108" i="23"/>
  <c r="B108" i="23"/>
  <c r="BE108" i="23" s="1"/>
  <c r="BV107" i="23"/>
  <c r="BS107" i="23"/>
  <c r="BD107" i="23"/>
  <c r="BC107" i="23"/>
  <c r="BA107" i="23"/>
  <c r="B107" i="23"/>
  <c r="BE107" i="23" s="1"/>
  <c r="BV106" i="23"/>
  <c r="BS106" i="23"/>
  <c r="BD106" i="23"/>
  <c r="BC106" i="23"/>
  <c r="BA106" i="23"/>
  <c r="B106" i="23"/>
  <c r="BE106" i="23" s="1"/>
  <c r="BV105" i="23"/>
  <c r="BS105" i="23"/>
  <c r="BD105" i="23"/>
  <c r="BC105" i="23"/>
  <c r="BA105" i="23"/>
  <c r="B105" i="23"/>
  <c r="BE105" i="23" s="1"/>
  <c r="BV104" i="23"/>
  <c r="BS104" i="23"/>
  <c r="BD104" i="23"/>
  <c r="BC104" i="23"/>
  <c r="BA104" i="23"/>
  <c r="B104" i="23"/>
  <c r="BE104" i="23" s="1"/>
  <c r="BV103" i="23"/>
  <c r="BS103" i="23"/>
  <c r="BD103" i="23"/>
  <c r="BC103" i="23"/>
  <c r="BA103" i="23"/>
  <c r="B103" i="23"/>
  <c r="BE103" i="23" s="1"/>
  <c r="BV102" i="23"/>
  <c r="BS102" i="23"/>
  <c r="BD102" i="23"/>
  <c r="BC102" i="23"/>
  <c r="BA102" i="23"/>
  <c r="B102" i="23"/>
  <c r="BE102" i="23" s="1"/>
  <c r="BV101" i="23"/>
  <c r="BS101" i="23"/>
  <c r="BD101" i="23"/>
  <c r="BC101" i="23"/>
  <c r="BA101" i="23"/>
  <c r="B101" i="23"/>
  <c r="BE101" i="23" s="1"/>
  <c r="BV100" i="23"/>
  <c r="BS100" i="23"/>
  <c r="BD100" i="23"/>
  <c r="BC100" i="23"/>
  <c r="BA100" i="23"/>
  <c r="B100" i="23"/>
  <c r="BE100" i="23" s="1"/>
  <c r="BV99" i="23"/>
  <c r="BS99" i="23"/>
  <c r="BD99" i="23"/>
  <c r="BC99" i="23"/>
  <c r="BA99" i="23"/>
  <c r="B99" i="23"/>
  <c r="BE99" i="23" s="1"/>
  <c r="BV98" i="23"/>
  <c r="BS98" i="23"/>
  <c r="BD98" i="23"/>
  <c r="BC98" i="23"/>
  <c r="BA98" i="23"/>
  <c r="B98" i="23"/>
  <c r="BE98" i="23" s="1"/>
  <c r="BV97" i="23"/>
  <c r="BS97" i="23"/>
  <c r="BD97" i="23"/>
  <c r="BC97" i="23"/>
  <c r="BA97" i="23"/>
  <c r="B97" i="23"/>
  <c r="BE97" i="23" s="1"/>
  <c r="BV96" i="23"/>
  <c r="BS96" i="23"/>
  <c r="BD96" i="23"/>
  <c r="BC96" i="23"/>
  <c r="BA96" i="23"/>
  <c r="B96" i="23"/>
  <c r="BE96" i="23" s="1"/>
  <c r="BV95" i="23"/>
  <c r="BS95" i="23"/>
  <c r="BD95" i="23"/>
  <c r="BC95" i="23"/>
  <c r="BA95" i="23"/>
  <c r="B95" i="23"/>
  <c r="BE95" i="23" s="1"/>
  <c r="BV94" i="23"/>
  <c r="BS94" i="23"/>
  <c r="BD94" i="23"/>
  <c r="BA5" i="23"/>
  <c r="B5" i="23"/>
  <c r="BV93" i="23"/>
  <c r="BS93" i="23"/>
  <c r="BD93" i="23"/>
  <c r="BA68" i="23"/>
  <c r="B68" i="23"/>
  <c r="BV92" i="23"/>
  <c r="BS92" i="23"/>
  <c r="BD92" i="23"/>
  <c r="BA67" i="23"/>
  <c r="B67" i="23"/>
  <c r="BV91" i="23"/>
  <c r="BS91" i="23"/>
  <c r="BD91" i="23"/>
  <c r="BA48" i="23"/>
  <c r="BV90" i="23"/>
  <c r="BS90" i="23"/>
  <c r="BD90" i="23"/>
  <c r="BA47" i="23"/>
  <c r="BV89" i="23"/>
  <c r="BS89" i="23"/>
  <c r="BD89" i="23"/>
  <c r="BA94" i="23"/>
  <c r="BV88" i="23"/>
  <c r="BS88" i="23"/>
  <c r="BD88" i="23"/>
  <c r="BA46" i="23"/>
  <c r="BV87" i="23"/>
  <c r="BS87" i="23"/>
  <c r="BD87" i="23"/>
  <c r="BA45" i="23"/>
  <c r="BV86" i="23"/>
  <c r="BS86" i="23"/>
  <c r="BD86" i="23"/>
  <c r="BA44" i="23"/>
  <c r="BV85" i="23"/>
  <c r="BS85" i="23"/>
  <c r="BD85" i="23"/>
  <c r="BA93" i="23"/>
  <c r="BV84" i="23"/>
  <c r="BS84" i="23"/>
  <c r="BD84" i="23"/>
  <c r="BA43" i="23"/>
  <c r="BV83" i="23"/>
  <c r="BS83" i="23"/>
  <c r="BD83" i="23"/>
  <c r="BA92" i="23"/>
  <c r="BV82" i="23"/>
  <c r="BS82" i="23"/>
  <c r="BD82" i="23"/>
  <c r="BA91" i="23"/>
  <c r="BV81" i="23"/>
  <c r="BS81" i="23"/>
  <c r="BD81" i="23"/>
  <c r="BA90" i="23"/>
  <c r="BV80" i="23"/>
  <c r="BS80" i="23"/>
  <c r="BD80" i="23"/>
  <c r="BA89" i="23"/>
  <c r="BV79" i="23"/>
  <c r="BS79" i="23"/>
  <c r="BD79" i="23"/>
  <c r="BA88" i="23"/>
  <c r="BV78" i="23"/>
  <c r="BS78" i="23"/>
  <c r="BD78" i="23"/>
  <c r="BA87" i="23"/>
  <c r="BV77" i="23"/>
  <c r="BS77" i="23"/>
  <c r="BD77" i="23"/>
  <c r="BA86" i="23"/>
  <c r="BV76" i="23"/>
  <c r="BS76" i="23"/>
  <c r="BD76" i="23"/>
  <c r="BA42" i="23"/>
  <c r="BV75" i="23"/>
  <c r="BS75" i="23"/>
  <c r="BD75" i="23"/>
  <c r="BA85" i="23"/>
  <c r="BV74" i="23"/>
  <c r="BS74" i="23"/>
  <c r="BD74" i="23"/>
  <c r="BA84" i="23"/>
  <c r="BV73" i="23"/>
  <c r="BS73" i="23"/>
  <c r="BD73" i="23"/>
  <c r="BA83" i="23"/>
  <c r="BV72" i="23"/>
  <c r="BS72" i="23"/>
  <c r="BD72" i="23"/>
  <c r="BA82" i="23"/>
  <c r="BV71" i="23"/>
  <c r="BS71" i="23"/>
  <c r="BD71" i="23"/>
  <c r="BA41" i="23"/>
  <c r="BV70" i="23"/>
  <c r="BS70" i="23"/>
  <c r="BD70" i="23"/>
  <c r="BA40" i="23"/>
  <c r="BV69" i="23"/>
  <c r="BS69" i="23"/>
  <c r="BD69" i="23"/>
  <c r="BA39" i="23"/>
  <c r="BV68" i="23"/>
  <c r="BS68" i="23"/>
  <c r="BD68" i="23"/>
  <c r="BA38" i="23"/>
  <c r="BV67" i="23"/>
  <c r="BS67" i="23"/>
  <c r="BD67" i="23"/>
  <c r="BA37" i="23"/>
  <c r="BV66" i="23"/>
  <c r="BS66" i="23"/>
  <c r="BD66" i="23"/>
  <c r="BA81" i="23"/>
  <c r="BV65" i="23"/>
  <c r="BS65" i="23"/>
  <c r="BD65" i="23"/>
  <c r="BA36" i="23"/>
  <c r="BV64" i="23"/>
  <c r="BS64" i="23"/>
  <c r="BD64" i="23"/>
  <c r="BA35" i="23"/>
  <c r="BV63" i="23"/>
  <c r="BS63" i="23"/>
  <c r="BD63" i="23"/>
  <c r="BA34" i="23"/>
  <c r="BV62" i="23"/>
  <c r="BS62" i="23"/>
  <c r="BD62" i="23"/>
  <c r="BA33" i="23"/>
  <c r="BV61" i="23"/>
  <c r="BS61" i="23"/>
  <c r="BD61" i="23"/>
  <c r="BA32" i="23"/>
  <c r="BV60" i="23"/>
  <c r="BS60" i="23"/>
  <c r="BD60" i="23"/>
  <c r="BA31" i="23"/>
  <c r="BV59" i="23"/>
  <c r="BS59" i="23"/>
  <c r="BD59" i="23"/>
  <c r="BA30" i="23"/>
  <c r="BV58" i="23"/>
  <c r="BS58" i="23"/>
  <c r="BD58" i="23"/>
  <c r="BA29" i="23"/>
  <c r="BV57" i="23"/>
  <c r="BS57" i="23"/>
  <c r="BD57" i="23"/>
  <c r="BA80" i="23"/>
  <c r="BV56" i="23"/>
  <c r="BS56" i="23"/>
  <c r="BD56" i="23"/>
  <c r="BA28" i="23"/>
  <c r="BV55" i="23"/>
  <c r="BS55" i="23"/>
  <c r="BD55" i="23"/>
  <c r="BA27" i="23"/>
  <c r="BV54" i="23"/>
  <c r="BS54" i="23"/>
  <c r="BD54" i="23"/>
  <c r="BA26" i="23"/>
  <c r="BV53" i="23"/>
  <c r="BS53" i="23"/>
  <c r="BD53" i="23"/>
  <c r="BA25" i="23"/>
  <c r="BV52" i="23"/>
  <c r="BS52" i="23"/>
  <c r="BD52" i="23"/>
  <c r="BA24" i="23"/>
  <c r="BV51" i="23"/>
  <c r="BS51" i="23"/>
  <c r="BD51" i="23"/>
  <c r="BA23" i="23"/>
  <c r="BV50" i="23"/>
  <c r="BS50" i="23"/>
  <c r="BD50" i="23"/>
  <c r="BA22" i="23"/>
  <c r="BV49" i="23"/>
  <c r="BS49" i="23"/>
  <c r="BD49" i="23"/>
  <c r="BA21" i="23"/>
  <c r="BV48" i="23"/>
  <c r="BS48" i="23"/>
  <c r="BD48" i="23"/>
  <c r="BA79" i="23"/>
  <c r="BV47" i="23"/>
  <c r="BS47" i="23"/>
  <c r="BD47" i="23"/>
  <c r="BA78" i="23"/>
  <c r="BV46" i="23"/>
  <c r="BS46" i="23"/>
  <c r="BD46" i="23"/>
  <c r="BA77" i="23"/>
  <c r="BV45" i="23"/>
  <c r="BS45" i="23"/>
  <c r="BD45" i="23"/>
  <c r="BA20" i="23"/>
  <c r="BV44" i="23"/>
  <c r="BS44" i="23"/>
  <c r="BD44" i="23"/>
  <c r="BA19" i="23"/>
  <c r="BV43" i="23"/>
  <c r="BS43" i="23"/>
  <c r="BD43" i="23"/>
  <c r="BA18" i="23"/>
  <c r="BV42" i="23"/>
  <c r="BS42" i="23"/>
  <c r="BD42" i="23"/>
  <c r="BA76" i="23"/>
  <c r="BV41" i="23"/>
  <c r="BS41" i="23"/>
  <c r="BD41" i="23"/>
  <c r="BA17" i="23"/>
  <c r="BV40" i="23"/>
  <c r="BS40" i="23"/>
  <c r="BD40" i="23"/>
  <c r="BA16" i="23"/>
  <c r="BV39" i="23"/>
  <c r="BS39" i="23"/>
  <c r="BD39" i="23"/>
  <c r="BA15" i="23"/>
  <c r="BV38" i="23"/>
  <c r="BS38" i="23"/>
  <c r="BD38" i="23"/>
  <c r="BA14" i="23"/>
  <c r="BV37" i="23"/>
  <c r="BS37" i="23"/>
  <c r="BD37" i="23"/>
  <c r="BA13" i="23"/>
  <c r="BV36" i="23"/>
  <c r="BS36" i="23"/>
  <c r="BD36" i="23"/>
  <c r="BA12" i="23"/>
  <c r="BV35" i="23"/>
  <c r="BS35" i="23"/>
  <c r="BD35" i="23"/>
  <c r="BA75" i="23"/>
  <c r="BV34" i="23"/>
  <c r="BS34" i="23"/>
  <c r="BD34" i="23"/>
  <c r="BA74" i="23"/>
  <c r="BV33" i="23"/>
  <c r="BS33" i="23"/>
  <c r="BD33" i="23"/>
  <c r="BA73" i="23"/>
  <c r="BV32" i="23"/>
  <c r="BS32" i="23"/>
  <c r="BD32" i="23"/>
  <c r="BA11" i="23"/>
  <c r="BV31" i="23"/>
  <c r="BS31" i="23"/>
  <c r="BD31" i="23"/>
  <c r="BA72" i="23"/>
  <c r="BV30" i="23"/>
  <c r="BS30" i="23"/>
  <c r="BD30" i="23"/>
  <c r="BA71" i="23"/>
  <c r="BV29" i="23"/>
  <c r="BS29" i="23"/>
  <c r="BD29" i="23"/>
  <c r="BA10" i="23"/>
  <c r="BV28" i="23"/>
  <c r="BS28" i="23"/>
  <c r="BD28" i="23"/>
  <c r="BA9" i="23"/>
  <c r="BV27" i="23"/>
  <c r="BS27" i="23"/>
  <c r="BD27" i="23"/>
  <c r="BV26" i="23"/>
  <c r="BS26" i="23"/>
  <c r="BD26" i="23"/>
  <c r="BA70" i="23"/>
  <c r="BV25" i="23"/>
  <c r="BS25" i="23"/>
  <c r="BD25" i="23"/>
  <c r="BA69" i="23"/>
  <c r="BV24" i="23"/>
  <c r="BS24" i="23"/>
  <c r="BD24" i="23"/>
  <c r="BA7" i="23"/>
  <c r="BV23" i="23"/>
  <c r="BS23" i="23"/>
  <c r="BD23" i="23"/>
  <c r="BA6" i="23"/>
  <c r="BV22" i="23"/>
  <c r="BS22" i="23"/>
  <c r="BD22" i="23"/>
  <c r="BA65" i="23"/>
  <c r="BV21" i="23"/>
  <c r="BS21" i="23"/>
  <c r="BD21" i="23"/>
  <c r="BV20" i="23"/>
  <c r="BS20" i="23"/>
  <c r="BD20" i="23"/>
  <c r="BA4" i="23"/>
  <c r="BV19" i="23"/>
  <c r="BS19" i="23"/>
  <c r="BD19" i="23"/>
  <c r="BA64" i="23"/>
  <c r="BV18" i="23"/>
  <c r="BS18" i="23"/>
  <c r="BD18" i="23"/>
  <c r="BA63" i="23"/>
  <c r="BV17" i="23"/>
  <c r="BS17" i="23"/>
  <c r="BD17" i="23"/>
  <c r="BA62" i="23"/>
  <c r="BV16" i="23"/>
  <c r="BS16" i="23"/>
  <c r="BD16" i="23"/>
  <c r="BA61" i="23"/>
  <c r="BV15" i="23"/>
  <c r="BS15" i="23"/>
  <c r="BD15" i="23"/>
  <c r="BA60" i="23"/>
  <c r="BV14" i="23"/>
  <c r="BS14" i="23"/>
  <c r="BD14" i="23"/>
  <c r="BA59" i="23"/>
  <c r="BV13" i="23"/>
  <c r="BS13" i="23"/>
  <c r="BD13" i="23"/>
  <c r="BA58" i="23"/>
  <c r="BV12" i="23"/>
  <c r="BS12" i="23"/>
  <c r="BD12" i="23"/>
  <c r="BA57" i="23"/>
  <c r="BV11" i="23"/>
  <c r="BS11" i="23"/>
  <c r="BD11" i="23"/>
  <c r="BA56" i="23"/>
  <c r="BV10" i="23"/>
  <c r="BS10" i="23"/>
  <c r="BD10" i="23"/>
  <c r="BA55" i="23"/>
  <c r="BV9" i="23"/>
  <c r="BS9" i="23"/>
  <c r="BD9" i="23"/>
  <c r="BA54" i="23"/>
  <c r="BV8" i="23"/>
  <c r="BS8" i="23"/>
  <c r="BD8" i="23"/>
  <c r="BA53" i="23"/>
  <c r="BV7" i="23"/>
  <c r="BS7" i="23"/>
  <c r="BD7" i="23"/>
  <c r="BA52" i="23"/>
  <c r="BV6" i="23"/>
  <c r="BS6" i="23"/>
  <c r="BD6" i="23"/>
  <c r="BA51" i="23"/>
  <c r="BV5" i="23"/>
  <c r="BS5" i="23"/>
  <c r="BD5" i="23"/>
  <c r="BC20" i="23" s="1"/>
  <c r="BA50" i="23"/>
  <c r="BV4" i="23"/>
  <c r="BS4" i="23"/>
  <c r="BD4" i="23"/>
  <c r="BA49" i="23"/>
  <c r="BV3" i="23"/>
  <c r="BS3" i="23"/>
  <c r="BD3" i="23"/>
  <c r="BC3" i="23" s="1"/>
  <c r="BA3" i="23"/>
  <c r="BF2" i="23"/>
  <c r="BG2" i="23" s="1"/>
  <c r="BH2" i="23" s="1"/>
  <c r="BI2" i="23" s="1"/>
  <c r="BJ2" i="23" s="1"/>
  <c r="BK2" i="23" s="1"/>
  <c r="BL2" i="23" s="1"/>
  <c r="BM2" i="23" s="1"/>
  <c r="BN2" i="23" s="1"/>
  <c r="BO2" i="23" s="1"/>
  <c r="BP2" i="23" s="1"/>
  <c r="BQ2" i="23" s="1"/>
  <c r="BR2" i="23" s="1"/>
  <c r="AX2" i="23"/>
  <c r="AV2" i="23"/>
  <c r="AT2" i="23"/>
  <c r="AR2" i="23"/>
  <c r="AP2" i="23"/>
  <c r="AN2" i="23"/>
  <c r="AL2" i="23"/>
  <c r="AJ2" i="23"/>
  <c r="AH2" i="23"/>
  <c r="AF2" i="23"/>
  <c r="AD2" i="23"/>
  <c r="AB2" i="23"/>
  <c r="Z2" i="23"/>
  <c r="X2" i="23"/>
  <c r="V2" i="23"/>
  <c r="T2" i="23"/>
  <c r="R2" i="23"/>
  <c r="P2" i="23"/>
  <c r="N2" i="23"/>
  <c r="L2" i="23"/>
  <c r="J2" i="23"/>
  <c r="F2" i="23"/>
  <c r="D2" i="23"/>
  <c r="C13" i="22"/>
  <c r="C15" i="22"/>
  <c r="C16" i="22" s="1"/>
  <c r="C3" i="22"/>
  <c r="Q20" i="22"/>
  <c r="Q18" i="22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A8" i="14"/>
  <c r="F8" i="14"/>
  <c r="A48" i="14"/>
  <c r="F48" i="14"/>
  <c r="A3" i="14"/>
  <c r="A4" i="14"/>
  <c r="A6" i="14"/>
  <c r="A7" i="14"/>
  <c r="F7" i="14"/>
  <c r="A9" i="14"/>
  <c r="F9" i="14"/>
  <c r="A10" i="14"/>
  <c r="A11" i="14"/>
  <c r="F11" i="14"/>
  <c r="A12" i="14"/>
  <c r="F12" i="14"/>
  <c r="A13" i="14"/>
  <c r="F13" i="14"/>
  <c r="A14" i="14"/>
  <c r="F14" i="14"/>
  <c r="A15" i="14"/>
  <c r="F15" i="14"/>
  <c r="A16" i="14"/>
  <c r="F16" i="14"/>
  <c r="A17" i="14"/>
  <c r="F17" i="14"/>
  <c r="A18" i="14"/>
  <c r="F18" i="14"/>
  <c r="A20" i="14"/>
  <c r="F20" i="14"/>
  <c r="A21" i="14"/>
  <c r="F21" i="14"/>
  <c r="A22" i="14"/>
  <c r="F22" i="14"/>
  <c r="A24" i="14"/>
  <c r="F24" i="14"/>
  <c r="A25" i="14"/>
  <c r="F25" i="14"/>
  <c r="A26" i="14"/>
  <c r="F26" i="14"/>
  <c r="A27" i="14"/>
  <c r="A28" i="14"/>
  <c r="F28" i="14"/>
  <c r="A32" i="14"/>
  <c r="F32" i="14"/>
  <c r="A34" i="14"/>
  <c r="F34" i="14"/>
  <c r="A35" i="14"/>
  <c r="F35" i="14"/>
  <c r="A36" i="14"/>
  <c r="F36" i="14"/>
  <c r="A37" i="14"/>
  <c r="F37" i="14"/>
  <c r="A38" i="14"/>
  <c r="F38" i="14"/>
  <c r="A49" i="14"/>
  <c r="F49" i="14"/>
  <c r="A40" i="14"/>
  <c r="F40" i="14"/>
  <c r="A41" i="14"/>
  <c r="F41" i="14"/>
  <c r="A42" i="14"/>
  <c r="F42" i="14"/>
  <c r="A43" i="14"/>
  <c r="F43" i="14"/>
  <c r="A44" i="14"/>
  <c r="F44" i="14"/>
  <c r="A45" i="14"/>
  <c r="F45" i="14"/>
  <c r="A46" i="14"/>
  <c r="F46" i="14"/>
  <c r="A47" i="14"/>
  <c r="F47" i="14"/>
  <c r="A51" i="14"/>
  <c r="F51" i="14"/>
  <c r="A52" i="14"/>
  <c r="F52" i="14"/>
  <c r="A53" i="14"/>
  <c r="F53" i="14"/>
  <c r="A54" i="14"/>
  <c r="F54" i="14"/>
  <c r="A55" i="14"/>
  <c r="F55" i="14"/>
  <c r="A57" i="14"/>
  <c r="F57" i="14"/>
  <c r="A59" i="14"/>
  <c r="F59" i="14"/>
  <c r="A60" i="14"/>
  <c r="F60" i="14"/>
  <c r="A64" i="14"/>
  <c r="F64" i="14"/>
  <c r="A66" i="14"/>
  <c r="F66" i="14"/>
  <c r="A67" i="14"/>
  <c r="F67" i="14"/>
  <c r="A68" i="14"/>
  <c r="F68" i="14"/>
  <c r="A69" i="14"/>
  <c r="F69" i="14"/>
  <c r="A73" i="14"/>
  <c r="F73" i="14"/>
  <c r="A78" i="14"/>
  <c r="F78" i="14"/>
  <c r="A84" i="14"/>
  <c r="F84" i="14"/>
  <c r="A62" i="14"/>
  <c r="F62" i="14"/>
  <c r="A74" i="14"/>
  <c r="F74" i="14"/>
  <c r="A79" i="14"/>
  <c r="F79" i="14"/>
  <c r="A86" i="14"/>
  <c r="F86" i="14"/>
  <c r="A63" i="14"/>
  <c r="F63" i="14"/>
  <c r="A80" i="14"/>
  <c r="F80" i="14"/>
  <c r="A87" i="14"/>
  <c r="F87" i="14"/>
  <c r="A75" i="14"/>
  <c r="F75" i="14"/>
  <c r="A97" i="14"/>
  <c r="F97" i="14"/>
  <c r="A76" i="14"/>
  <c r="F76" i="14"/>
  <c r="A77" i="14"/>
  <c r="F77" i="14"/>
  <c r="A98" i="14"/>
  <c r="F98" i="14"/>
  <c r="A50" i="14"/>
  <c r="F50" i="14"/>
  <c r="A56" i="14"/>
  <c r="F56" i="14"/>
  <c r="A39" i="14"/>
  <c r="F39" i="14"/>
  <c r="A61" i="14"/>
  <c r="F61" i="14"/>
  <c r="A99" i="14"/>
  <c r="F99" i="14"/>
  <c r="A29" i="14"/>
  <c r="F29" i="14"/>
  <c r="A100" i="14"/>
  <c r="F100" i="14"/>
  <c r="A102" i="14"/>
  <c r="F102" i="14"/>
  <c r="A103" i="14"/>
  <c r="F103" i="14"/>
  <c r="A107" i="14"/>
  <c r="F107" i="14"/>
  <c r="A108" i="14"/>
  <c r="F108" i="14"/>
  <c r="A109" i="14"/>
  <c r="F109" i="14"/>
  <c r="A110" i="14"/>
  <c r="F110" i="14"/>
  <c r="A58" i="14"/>
  <c r="F58" i="14"/>
  <c r="A114" i="14"/>
  <c r="F114" i="14"/>
  <c r="A85" i="14"/>
  <c r="F85" i="14"/>
  <c r="A111" i="14"/>
  <c r="F111" i="14"/>
  <c r="A33" i="14"/>
  <c r="F33" i="14"/>
  <c r="A104" i="14"/>
  <c r="F104" i="14"/>
  <c r="A105" i="14"/>
  <c r="F105" i="14"/>
  <c r="A31" i="14"/>
  <c r="F31" i="14"/>
  <c r="A115" i="14"/>
  <c r="F115" i="14"/>
  <c r="A106" i="14"/>
  <c r="F106" i="14"/>
  <c r="A65" i="14"/>
  <c r="F65" i="14"/>
  <c r="A116" i="14"/>
  <c r="F116" i="14"/>
  <c r="A112" i="14"/>
  <c r="F112" i="14"/>
  <c r="A113" i="14"/>
  <c r="F113" i="14"/>
  <c r="A30" i="14"/>
  <c r="F30" i="14"/>
  <c r="A23" i="14"/>
  <c r="F23" i="14"/>
  <c r="A5" i="14"/>
  <c r="F5" i="14"/>
  <c r="A19" i="14"/>
  <c r="F19" i="14"/>
  <c r="A117" i="14"/>
  <c r="F117" i="14"/>
  <c r="A118" i="14"/>
  <c r="F118" i="14"/>
  <c r="A119" i="14"/>
  <c r="F119" i="14"/>
  <c r="A120" i="14"/>
  <c r="F120" i="14"/>
  <c r="A121" i="14"/>
  <c r="F121" i="14"/>
  <c r="A122" i="14"/>
  <c r="F122" i="14"/>
  <c r="A123" i="14"/>
  <c r="F123" i="14"/>
  <c r="A124" i="14"/>
  <c r="F124" i="14"/>
  <c r="A125" i="14"/>
  <c r="F125" i="14"/>
  <c r="A126" i="14"/>
  <c r="F126" i="14"/>
  <c r="A127" i="14"/>
  <c r="F127" i="14"/>
  <c r="A128" i="14"/>
  <c r="F128" i="14"/>
  <c r="A129" i="14"/>
  <c r="F129" i="14"/>
  <c r="A130" i="14"/>
  <c r="F130" i="14"/>
  <c r="A131" i="14"/>
  <c r="F131" i="14"/>
  <c r="A132" i="14"/>
  <c r="F132" i="14"/>
  <c r="A133" i="14"/>
  <c r="F133" i="14"/>
  <c r="A134" i="14"/>
  <c r="F134" i="14"/>
  <c r="A135" i="14"/>
  <c r="F135" i="14"/>
  <c r="A136" i="14"/>
  <c r="F136" i="14"/>
  <c r="A137" i="14"/>
  <c r="F137" i="14"/>
  <c r="A138" i="14"/>
  <c r="F138" i="14"/>
  <c r="A139" i="14"/>
  <c r="F139" i="14"/>
  <c r="A140" i="14"/>
  <c r="F140" i="14"/>
  <c r="A141" i="14"/>
  <c r="F141" i="14"/>
  <c r="A142" i="14"/>
  <c r="F142" i="14"/>
  <c r="A143" i="14"/>
  <c r="F143" i="14"/>
  <c r="A144" i="14"/>
  <c r="F144" i="14"/>
  <c r="A145" i="14"/>
  <c r="F145" i="14"/>
  <c r="A146" i="14"/>
  <c r="F146" i="14"/>
  <c r="A147" i="14"/>
  <c r="F147" i="14"/>
  <c r="A148" i="14"/>
  <c r="F148" i="14"/>
  <c r="A149" i="14"/>
  <c r="F149" i="14"/>
  <c r="A150" i="14"/>
  <c r="F150" i="14"/>
  <c r="A151" i="14"/>
  <c r="F151" i="14"/>
  <c r="A152" i="14"/>
  <c r="F152" i="14"/>
  <c r="A153" i="14"/>
  <c r="F153" i="14"/>
  <c r="A154" i="14"/>
  <c r="F154" i="14"/>
  <c r="A155" i="14"/>
  <c r="F155" i="14"/>
  <c r="A156" i="14"/>
  <c r="F156" i="14"/>
  <c r="A157" i="14"/>
  <c r="F157" i="14"/>
  <c r="A158" i="14"/>
  <c r="F158" i="14"/>
  <c r="A159" i="14"/>
  <c r="F159" i="14"/>
  <c r="A160" i="14"/>
  <c r="F160" i="14"/>
  <c r="A161" i="14"/>
  <c r="F161" i="14"/>
  <c r="A162" i="14"/>
  <c r="F162" i="14"/>
  <c r="A163" i="14"/>
  <c r="F163" i="14"/>
  <c r="A164" i="14"/>
  <c r="F164" i="14"/>
  <c r="A165" i="14"/>
  <c r="F165" i="14"/>
  <c r="A166" i="14"/>
  <c r="F166" i="14"/>
  <c r="A167" i="14"/>
  <c r="F167" i="14"/>
  <c r="A168" i="14"/>
  <c r="F168" i="14"/>
  <c r="A169" i="14"/>
  <c r="F169" i="14"/>
  <c r="A170" i="14"/>
  <c r="F170" i="14"/>
  <c r="A171" i="14"/>
  <c r="F171" i="14"/>
  <c r="A172" i="14"/>
  <c r="F172" i="14"/>
  <c r="A173" i="14"/>
  <c r="F173" i="14"/>
  <c r="A174" i="14"/>
  <c r="F174" i="14"/>
  <c r="A175" i="14"/>
  <c r="F175" i="14"/>
  <c r="A176" i="14"/>
  <c r="F176" i="14"/>
  <c r="A177" i="14"/>
  <c r="F177" i="14"/>
  <c r="A178" i="14"/>
  <c r="F178" i="14"/>
  <c r="A179" i="14"/>
  <c r="F179" i="14"/>
  <c r="A180" i="14"/>
  <c r="F180" i="14"/>
  <c r="A181" i="14"/>
  <c r="F181" i="14"/>
  <c r="A182" i="14"/>
  <c r="F182" i="14"/>
  <c r="A183" i="14"/>
  <c r="F183" i="14"/>
  <c r="A184" i="14"/>
  <c r="F184" i="14"/>
  <c r="A185" i="14"/>
  <c r="F185" i="14"/>
  <c r="A186" i="14"/>
  <c r="F186" i="14"/>
  <c r="A187" i="14"/>
  <c r="F187" i="14"/>
  <c r="A188" i="14"/>
  <c r="F188" i="14"/>
  <c r="A189" i="14"/>
  <c r="F189" i="14"/>
  <c r="A190" i="14"/>
  <c r="F190" i="14"/>
  <c r="A191" i="14"/>
  <c r="F191" i="14"/>
  <c r="A192" i="14"/>
  <c r="F192" i="14"/>
  <c r="A193" i="14"/>
  <c r="F193" i="14"/>
  <c r="A194" i="14"/>
  <c r="F194" i="14"/>
  <c r="A195" i="14"/>
  <c r="F195" i="14"/>
  <c r="A196" i="14"/>
  <c r="F196" i="14"/>
  <c r="A197" i="14"/>
  <c r="F197" i="14"/>
  <c r="A198" i="14"/>
  <c r="F198" i="14"/>
  <c r="A199" i="14"/>
  <c r="F199" i="14"/>
  <c r="A200" i="14"/>
  <c r="F200" i="14"/>
  <c r="A201" i="14"/>
  <c r="F201" i="14"/>
  <c r="A202" i="14"/>
  <c r="F202" i="14"/>
  <c r="A203" i="14"/>
  <c r="F203" i="14"/>
  <c r="A204" i="14"/>
  <c r="F204" i="14"/>
  <c r="A205" i="14"/>
  <c r="F205" i="14"/>
  <c r="A206" i="14"/>
  <c r="F206" i="14"/>
  <c r="A207" i="14"/>
  <c r="F207" i="14"/>
  <c r="A208" i="14"/>
  <c r="F208" i="14"/>
  <c r="A209" i="14"/>
  <c r="F209" i="14"/>
  <c r="A210" i="14"/>
  <c r="F210" i="14"/>
  <c r="A211" i="14"/>
  <c r="F211" i="14"/>
  <c r="A212" i="14"/>
  <c r="F212" i="14"/>
  <c r="A213" i="14"/>
  <c r="F213" i="14"/>
  <c r="A214" i="14"/>
  <c r="F214" i="14"/>
  <c r="A215" i="14"/>
  <c r="F215" i="14"/>
  <c r="A216" i="14"/>
  <c r="F216" i="14"/>
  <c r="A217" i="14"/>
  <c r="F217" i="14"/>
  <c r="A218" i="14"/>
  <c r="F218" i="14"/>
  <c r="A219" i="14"/>
  <c r="F219" i="14"/>
  <c r="A220" i="14"/>
  <c r="F220" i="14"/>
  <c r="A221" i="14"/>
  <c r="F221" i="14"/>
  <c r="A222" i="14"/>
  <c r="F222" i="14"/>
  <c r="A223" i="14"/>
  <c r="F223" i="14"/>
  <c r="A224" i="14"/>
  <c r="F224" i="14"/>
  <c r="A225" i="14"/>
  <c r="F225" i="14"/>
  <c r="A226" i="14"/>
  <c r="F226" i="14"/>
  <c r="A227" i="14"/>
  <c r="F227" i="14"/>
  <c r="A228" i="14"/>
  <c r="F228" i="14"/>
  <c r="A229" i="14"/>
  <c r="F229" i="14"/>
  <c r="A230" i="14"/>
  <c r="F230" i="14"/>
  <c r="A231" i="14"/>
  <c r="F231" i="14"/>
  <c r="A232" i="14"/>
  <c r="F232" i="14"/>
  <c r="A233" i="14"/>
  <c r="F233" i="14"/>
  <c r="A234" i="14"/>
  <c r="F234" i="14"/>
  <c r="A235" i="14"/>
  <c r="F235" i="14"/>
  <c r="A236" i="14"/>
  <c r="F236" i="14"/>
  <c r="A237" i="14"/>
  <c r="F237" i="14"/>
  <c r="A238" i="14"/>
  <c r="F238" i="14"/>
  <c r="A239" i="14"/>
  <c r="F239" i="14"/>
  <c r="A240" i="14"/>
  <c r="F240" i="14"/>
  <c r="A241" i="14"/>
  <c r="F241" i="14"/>
  <c r="A242" i="14"/>
  <c r="F242" i="14"/>
  <c r="A243" i="14"/>
  <c r="F243" i="14"/>
  <c r="A244" i="14"/>
  <c r="F244" i="14"/>
  <c r="A245" i="14"/>
  <c r="F245" i="14"/>
  <c r="A246" i="14"/>
  <c r="F246" i="14"/>
  <c r="A247" i="14"/>
  <c r="F247" i="14"/>
  <c r="A248" i="14"/>
  <c r="F248" i="14"/>
  <c r="A249" i="14"/>
  <c r="F249" i="14"/>
  <c r="A250" i="14"/>
  <c r="F250" i="14"/>
  <c r="A251" i="14"/>
  <c r="F251" i="14"/>
  <c r="A252" i="14"/>
  <c r="F252" i="14"/>
  <c r="A253" i="14"/>
  <c r="F253" i="14"/>
  <c r="A254" i="14"/>
  <c r="F254" i="14"/>
  <c r="A255" i="14"/>
  <c r="F255" i="14"/>
  <c r="A256" i="14"/>
  <c r="F256" i="14"/>
  <c r="A257" i="14"/>
  <c r="F257" i="14"/>
  <c r="A258" i="14"/>
  <c r="F258" i="14"/>
  <c r="A259" i="14"/>
  <c r="F259" i="14"/>
  <c r="A260" i="14"/>
  <c r="F260" i="14"/>
  <c r="A261" i="14"/>
  <c r="F261" i="14"/>
  <c r="A262" i="14"/>
  <c r="F262" i="14"/>
  <c r="A263" i="14"/>
  <c r="F263" i="14"/>
  <c r="A264" i="14"/>
  <c r="F264" i="14"/>
  <c r="A265" i="14"/>
  <c r="F265" i="14"/>
  <c r="A266" i="14"/>
  <c r="F266" i="14"/>
  <c r="A267" i="14"/>
  <c r="F267" i="14"/>
  <c r="A268" i="14"/>
  <c r="F268" i="14"/>
  <c r="A269" i="14"/>
  <c r="F269" i="14"/>
  <c r="A270" i="14"/>
  <c r="F270" i="14"/>
  <c r="A271" i="14"/>
  <c r="F271" i="14"/>
  <c r="A272" i="14"/>
  <c r="F272" i="14"/>
  <c r="A273" i="14"/>
  <c r="F273" i="14"/>
  <c r="A274" i="14"/>
  <c r="F274" i="14"/>
  <c r="A275" i="14"/>
  <c r="F275" i="14"/>
  <c r="A276" i="14"/>
  <c r="F276" i="14"/>
  <c r="A277" i="14"/>
  <c r="F277" i="14"/>
  <c r="A278" i="14"/>
  <c r="F278" i="14"/>
  <c r="A279" i="14"/>
  <c r="F279" i="14"/>
  <c r="A280" i="14"/>
  <c r="F280" i="14"/>
  <c r="A281" i="14"/>
  <c r="F281" i="14"/>
  <c r="A282" i="14"/>
  <c r="F282" i="14"/>
  <c r="A283" i="14"/>
  <c r="F283" i="14"/>
  <c r="A284" i="14"/>
  <c r="F284" i="14"/>
  <c r="A285" i="14"/>
  <c r="F285" i="14"/>
  <c r="A286" i="14"/>
  <c r="F286" i="14"/>
  <c r="A287" i="14"/>
  <c r="F287" i="14"/>
  <c r="A288" i="14"/>
  <c r="F288" i="14"/>
  <c r="A289" i="14"/>
  <c r="F289" i="14"/>
  <c r="A290" i="14"/>
  <c r="F290" i="14"/>
  <c r="A291" i="14"/>
  <c r="F291" i="14"/>
  <c r="A292" i="14"/>
  <c r="F292" i="14"/>
  <c r="A293" i="14"/>
  <c r="F293" i="14"/>
  <c r="A294" i="14"/>
  <c r="F294" i="14"/>
  <c r="A295" i="14"/>
  <c r="F295" i="14"/>
  <c r="A296" i="14"/>
  <c r="F296" i="14"/>
  <c r="A297" i="14"/>
  <c r="F297" i="14"/>
  <c r="A298" i="14"/>
  <c r="F298" i="14"/>
  <c r="A299" i="14"/>
  <c r="F299" i="14"/>
  <c r="A300" i="14"/>
  <c r="F300" i="14"/>
  <c r="A301" i="14"/>
  <c r="F301" i="14"/>
  <c r="A302" i="14"/>
  <c r="F302" i="14"/>
  <c r="A303" i="14"/>
  <c r="F303" i="14"/>
  <c r="A304" i="14"/>
  <c r="F304" i="14"/>
  <c r="A305" i="14"/>
  <c r="F305" i="14"/>
  <c r="A306" i="14"/>
  <c r="F306" i="14"/>
  <c r="A307" i="14"/>
  <c r="F307" i="14"/>
  <c r="A308" i="14"/>
  <c r="F308" i="14"/>
  <c r="A309" i="14"/>
  <c r="F309" i="14"/>
  <c r="A310" i="14"/>
  <c r="F310" i="14"/>
  <c r="A311" i="14"/>
  <c r="F311" i="14"/>
  <c r="A312" i="14"/>
  <c r="F312" i="14"/>
  <c r="A313" i="14"/>
  <c r="F313" i="14"/>
  <c r="A314" i="14"/>
  <c r="F314" i="14"/>
  <c r="A315" i="14"/>
  <c r="F315" i="14"/>
  <c r="A316" i="14"/>
  <c r="F316" i="14"/>
  <c r="A317" i="14"/>
  <c r="F317" i="14"/>
  <c r="A318" i="14"/>
  <c r="F318" i="14"/>
  <c r="A319" i="14"/>
  <c r="F319" i="14"/>
  <c r="A320" i="14"/>
  <c r="F320" i="14"/>
  <c r="A321" i="14"/>
  <c r="F321" i="14"/>
  <c r="A322" i="14"/>
  <c r="F322" i="14"/>
  <c r="A323" i="14"/>
  <c r="F323" i="14"/>
  <c r="A324" i="14"/>
  <c r="F324" i="14"/>
  <c r="A325" i="14"/>
  <c r="F325" i="14"/>
  <c r="A326" i="14"/>
  <c r="F326" i="14"/>
  <c r="A327" i="14"/>
  <c r="F327" i="14"/>
  <c r="A328" i="14"/>
  <c r="F328" i="14"/>
  <c r="A329" i="14"/>
  <c r="F329" i="14"/>
  <c r="A330" i="14"/>
  <c r="F330" i="14"/>
  <c r="A331" i="14"/>
  <c r="F331" i="14"/>
  <c r="A332" i="14"/>
  <c r="F332" i="14"/>
  <c r="A333" i="14"/>
  <c r="F333" i="14"/>
  <c r="A334" i="14"/>
  <c r="F334" i="14"/>
  <c r="A335" i="14"/>
  <c r="F335" i="14"/>
  <c r="A336" i="14"/>
  <c r="F336" i="14"/>
  <c r="A337" i="14"/>
  <c r="F337" i="14"/>
  <c r="A338" i="14"/>
  <c r="F338" i="14"/>
  <c r="A339" i="14"/>
  <c r="F339" i="14"/>
  <c r="A340" i="14"/>
  <c r="F340" i="14"/>
  <c r="A341" i="14"/>
  <c r="F341" i="14"/>
  <c r="A342" i="14"/>
  <c r="F342" i="14"/>
  <c r="A343" i="14"/>
  <c r="F343" i="14"/>
  <c r="A344" i="14"/>
  <c r="F344" i="14"/>
  <c r="A345" i="14"/>
  <c r="F345" i="14"/>
  <c r="A346" i="14"/>
  <c r="F346" i="14"/>
  <c r="A347" i="14"/>
  <c r="F347" i="14"/>
  <c r="A348" i="14"/>
  <c r="F348" i="14"/>
  <c r="A349" i="14"/>
  <c r="F349" i="14"/>
  <c r="A350" i="14"/>
  <c r="F350" i="14"/>
  <c r="A351" i="14"/>
  <c r="F351" i="14"/>
  <c r="A352" i="14"/>
  <c r="F352" i="14"/>
  <c r="A353" i="14"/>
  <c r="F353" i="14"/>
  <c r="A354" i="14"/>
  <c r="F354" i="14"/>
  <c r="A355" i="14"/>
  <c r="F355" i="14"/>
  <c r="A356" i="14"/>
  <c r="F356" i="14"/>
  <c r="A357" i="14"/>
  <c r="F357" i="14"/>
  <c r="A358" i="14"/>
  <c r="F358" i="14"/>
  <c r="A359" i="14"/>
  <c r="F359" i="14"/>
  <c r="A360" i="14"/>
  <c r="F360" i="14"/>
  <c r="A361" i="14"/>
  <c r="F361" i="14"/>
  <c r="A362" i="14"/>
  <c r="F362" i="14"/>
  <c r="A363" i="14"/>
  <c r="F363" i="14"/>
  <c r="A364" i="14"/>
  <c r="F364" i="14"/>
  <c r="A365" i="14"/>
  <c r="F365" i="14"/>
  <c r="A366" i="14"/>
  <c r="F366" i="14"/>
  <c r="A367" i="14"/>
  <c r="F367" i="14"/>
  <c r="A368" i="14"/>
  <c r="F368" i="14"/>
  <c r="A369" i="14"/>
  <c r="F369" i="14"/>
  <c r="A370" i="14"/>
  <c r="F370" i="14"/>
  <c r="A371" i="14"/>
  <c r="F371" i="14"/>
  <c r="A372" i="14"/>
  <c r="F372" i="14"/>
  <c r="A373" i="14"/>
  <c r="F373" i="14"/>
  <c r="A374" i="14"/>
  <c r="F374" i="14"/>
  <c r="A375" i="14"/>
  <c r="F375" i="14"/>
  <c r="A376" i="14"/>
  <c r="F376" i="14"/>
  <c r="A377" i="14"/>
  <c r="F377" i="14"/>
  <c r="A378" i="14"/>
  <c r="F378" i="14"/>
  <c r="A379" i="14"/>
  <c r="F379" i="14"/>
  <c r="A380" i="14"/>
  <c r="F380" i="14"/>
  <c r="A381" i="14"/>
  <c r="F381" i="14"/>
  <c r="A382" i="14"/>
  <c r="F382" i="14"/>
  <c r="A383" i="14"/>
  <c r="F383" i="14"/>
  <c r="A384" i="14"/>
  <c r="F384" i="14"/>
  <c r="A385" i="14"/>
  <c r="F385" i="14"/>
  <c r="A386" i="14"/>
  <c r="F386" i="14"/>
  <c r="A387" i="14"/>
  <c r="F387" i="14"/>
  <c r="A388" i="14"/>
  <c r="F388" i="14"/>
  <c r="A389" i="14"/>
  <c r="F389" i="14"/>
  <c r="A390" i="14"/>
  <c r="F390" i="14"/>
  <c r="A391" i="14"/>
  <c r="F391" i="14"/>
  <c r="A392" i="14"/>
  <c r="F392" i="14"/>
  <c r="A393" i="14"/>
  <c r="F393" i="14"/>
  <c r="A394" i="14"/>
  <c r="F394" i="14"/>
  <c r="A395" i="14"/>
  <c r="F395" i="14"/>
  <c r="A396" i="14"/>
  <c r="F396" i="14"/>
  <c r="A397" i="14"/>
  <c r="F397" i="14"/>
  <c r="A398" i="14"/>
  <c r="F398" i="14"/>
  <c r="A399" i="14"/>
  <c r="F399" i="14"/>
  <c r="A400" i="14"/>
  <c r="F400" i="14"/>
  <c r="A401" i="14"/>
  <c r="F401" i="14"/>
  <c r="A402" i="14"/>
  <c r="F402" i="14"/>
  <c r="A403" i="14"/>
  <c r="F403" i="14"/>
  <c r="A404" i="14"/>
  <c r="F404" i="14"/>
  <c r="A405" i="14"/>
  <c r="F405" i="14"/>
  <c r="A406" i="14"/>
  <c r="F406" i="14"/>
  <c r="A407" i="14"/>
  <c r="F407" i="14"/>
  <c r="A408" i="14"/>
  <c r="F408" i="14"/>
  <c r="A409" i="14"/>
  <c r="F409" i="14"/>
  <c r="A410" i="14"/>
  <c r="F410" i="14"/>
  <c r="A411" i="14"/>
  <c r="F411" i="14"/>
  <c r="A412" i="14"/>
  <c r="F412" i="14"/>
  <c r="A413" i="14"/>
  <c r="F413" i="14"/>
  <c r="A414" i="14"/>
  <c r="F414" i="14"/>
  <c r="A415" i="14"/>
  <c r="F415" i="14"/>
  <c r="A416" i="14"/>
  <c r="F416" i="14"/>
  <c r="A417" i="14"/>
  <c r="F417" i="14"/>
  <c r="A418" i="14"/>
  <c r="F418" i="14"/>
  <c r="A419" i="14"/>
  <c r="F419" i="14"/>
  <c r="A420" i="14"/>
  <c r="F420" i="14"/>
  <c r="A421" i="14"/>
  <c r="F421" i="14"/>
  <c r="A422" i="14"/>
  <c r="F422" i="14"/>
  <c r="A423" i="14"/>
  <c r="F423" i="14"/>
  <c r="A424" i="14"/>
  <c r="F424" i="14"/>
  <c r="A425" i="14"/>
  <c r="F425" i="14"/>
  <c r="A426" i="14"/>
  <c r="F426" i="14"/>
  <c r="A427" i="14"/>
  <c r="F427" i="14"/>
  <c r="A428" i="14"/>
  <c r="F428" i="14"/>
  <c r="A429" i="14"/>
  <c r="F429" i="14"/>
  <c r="A430" i="14"/>
  <c r="F430" i="14"/>
  <c r="A431" i="14"/>
  <c r="F431" i="14"/>
  <c r="A432" i="14"/>
  <c r="F432" i="14"/>
  <c r="A433" i="14"/>
  <c r="F433" i="14"/>
  <c r="A434" i="14"/>
  <c r="F434" i="14"/>
  <c r="A435" i="14"/>
  <c r="F435" i="14"/>
  <c r="A436" i="14"/>
  <c r="F436" i="14"/>
  <c r="A437" i="14"/>
  <c r="F437" i="14"/>
  <c r="A438" i="14"/>
  <c r="F438" i="14"/>
  <c r="A439" i="14"/>
  <c r="F439" i="14"/>
  <c r="A440" i="14"/>
  <c r="F440" i="14"/>
  <c r="A441" i="14"/>
  <c r="F441" i="14"/>
  <c r="A442" i="14"/>
  <c r="F442" i="14"/>
  <c r="A443" i="14"/>
  <c r="F443" i="14"/>
  <c r="A444" i="14"/>
  <c r="F444" i="14"/>
  <c r="A445" i="14"/>
  <c r="F445" i="14"/>
  <c r="A446" i="14"/>
  <c r="F446" i="14"/>
  <c r="A447" i="14"/>
  <c r="F447" i="14"/>
  <c r="A448" i="14"/>
  <c r="F448" i="14"/>
  <c r="A449" i="14"/>
  <c r="F449" i="14"/>
  <c r="A450" i="14"/>
  <c r="F450" i="14"/>
  <c r="A451" i="14"/>
  <c r="F451" i="14"/>
  <c r="A452" i="14"/>
  <c r="F452" i="14"/>
  <c r="A453" i="14"/>
  <c r="F453" i="14"/>
  <c r="A454" i="14"/>
  <c r="F454" i="14"/>
  <c r="A455" i="14"/>
  <c r="F455" i="14"/>
  <c r="A456" i="14"/>
  <c r="F456" i="14"/>
  <c r="A457" i="14"/>
  <c r="F457" i="14"/>
  <c r="A458" i="14"/>
  <c r="F458" i="14"/>
  <c r="A459" i="14"/>
  <c r="F459" i="14"/>
  <c r="A460" i="14"/>
  <c r="F460" i="14"/>
  <c r="A461" i="14"/>
  <c r="F461" i="14"/>
  <c r="A462" i="14"/>
  <c r="F462" i="14"/>
  <c r="A463" i="14"/>
  <c r="F463" i="14"/>
  <c r="A464" i="14"/>
  <c r="F464" i="14"/>
  <c r="A465" i="14"/>
  <c r="F465" i="14"/>
  <c r="A466" i="14"/>
  <c r="F466" i="14"/>
  <c r="A467" i="14"/>
  <c r="F467" i="14"/>
  <c r="A468" i="14"/>
  <c r="F468" i="14"/>
  <c r="A469" i="14"/>
  <c r="F469" i="14"/>
  <c r="A470" i="14"/>
  <c r="F470" i="14"/>
  <c r="A471" i="14"/>
  <c r="F471" i="14"/>
  <c r="A472" i="14"/>
  <c r="F472" i="14"/>
  <c r="A473" i="14"/>
  <c r="F473" i="14"/>
  <c r="A474" i="14"/>
  <c r="F474" i="14"/>
  <c r="A475" i="14"/>
  <c r="F475" i="14"/>
  <c r="A476" i="14"/>
  <c r="F476" i="14"/>
  <c r="A477" i="14"/>
  <c r="F477" i="14"/>
  <c r="A478" i="14"/>
  <c r="F478" i="14"/>
  <c r="A479" i="14"/>
  <c r="F479" i="14"/>
  <c r="A480" i="14"/>
  <c r="F480" i="14"/>
  <c r="A481" i="14"/>
  <c r="F481" i="14"/>
  <c r="A482" i="14"/>
  <c r="F482" i="14"/>
  <c r="A483" i="14"/>
  <c r="F483" i="14"/>
  <c r="A484" i="14"/>
  <c r="F484" i="14"/>
  <c r="A485" i="14"/>
  <c r="F485" i="14"/>
  <c r="A486" i="14"/>
  <c r="F486" i="14"/>
  <c r="A487" i="14"/>
  <c r="F487" i="14"/>
  <c r="A488" i="14"/>
  <c r="F488" i="14"/>
  <c r="A489" i="14"/>
  <c r="F489" i="14"/>
  <c r="A490" i="14"/>
  <c r="F490" i="14"/>
  <c r="A491" i="14"/>
  <c r="F491" i="14"/>
  <c r="A492" i="14"/>
  <c r="F492" i="14"/>
  <c r="A493" i="14"/>
  <c r="F493" i="14"/>
  <c r="A494" i="14"/>
  <c r="F494" i="14"/>
  <c r="A495" i="14"/>
  <c r="F495" i="14"/>
  <c r="A496" i="14"/>
  <c r="F496" i="14"/>
  <c r="A497" i="14"/>
  <c r="F497" i="14"/>
  <c r="A498" i="14"/>
  <c r="F498" i="14"/>
  <c r="A499" i="14"/>
  <c r="F499" i="14"/>
  <c r="A500" i="14"/>
  <c r="F500" i="14"/>
  <c r="A501" i="14"/>
  <c r="F501" i="14"/>
  <c r="A502" i="14"/>
  <c r="F502" i="14"/>
  <c r="A503" i="14"/>
  <c r="F503" i="14"/>
  <c r="A504" i="14"/>
  <c r="F504" i="14"/>
  <c r="A505" i="14"/>
  <c r="F505" i="14"/>
  <c r="A506" i="14"/>
  <c r="F506" i="14"/>
  <c r="A507" i="14"/>
  <c r="F507" i="14"/>
  <c r="A508" i="14"/>
  <c r="F508" i="14"/>
  <c r="A509" i="14"/>
  <c r="F509" i="14"/>
  <c r="A510" i="14"/>
  <c r="F510" i="14"/>
  <c r="A511" i="14"/>
  <c r="F511" i="14"/>
  <c r="A512" i="14"/>
  <c r="F512" i="14"/>
  <c r="A513" i="14"/>
  <c r="F513" i="14"/>
  <c r="A514" i="14"/>
  <c r="F514" i="14"/>
  <c r="A515" i="14"/>
  <c r="F515" i="14"/>
  <c r="A516" i="14"/>
  <c r="F516" i="14"/>
  <c r="A517" i="14"/>
  <c r="F517" i="14"/>
  <c r="A518" i="14"/>
  <c r="F518" i="14"/>
  <c r="A519" i="14"/>
  <c r="F519" i="14"/>
  <c r="A520" i="14"/>
  <c r="F520" i="14"/>
  <c r="A521" i="14"/>
  <c r="F521" i="14"/>
  <c r="A522" i="14"/>
  <c r="F522" i="14"/>
  <c r="A523" i="14"/>
  <c r="F523" i="14"/>
  <c r="A524" i="14"/>
  <c r="F524" i="14"/>
  <c r="A525" i="14"/>
  <c r="F525" i="14"/>
  <c r="A526" i="14"/>
  <c r="F526" i="14"/>
  <c r="A527" i="14"/>
  <c r="F527" i="14"/>
  <c r="A528" i="14"/>
  <c r="F528" i="14"/>
  <c r="A529" i="14"/>
  <c r="F529" i="14"/>
  <c r="A530" i="14"/>
  <c r="F530" i="14"/>
  <c r="A531" i="14"/>
  <c r="F531" i="14"/>
  <c r="A532" i="14"/>
  <c r="F532" i="14"/>
  <c r="A533" i="14"/>
  <c r="F533" i="14"/>
  <c r="A534" i="14"/>
  <c r="F534" i="14"/>
  <c r="A535" i="14"/>
  <c r="F535" i="14"/>
  <c r="A536" i="14"/>
  <c r="F536" i="14"/>
  <c r="A537" i="14"/>
  <c r="F537" i="14"/>
  <c r="A538" i="14"/>
  <c r="F538" i="14"/>
  <c r="A539" i="14"/>
  <c r="F539" i="14"/>
  <c r="A540" i="14"/>
  <c r="F540" i="14"/>
  <c r="A541" i="14"/>
  <c r="F541" i="14"/>
  <c r="A542" i="14"/>
  <c r="F542" i="14"/>
  <c r="A543" i="14"/>
  <c r="F543" i="14"/>
  <c r="A544" i="14"/>
  <c r="F544" i="14"/>
  <c r="A545" i="14"/>
  <c r="F545" i="14"/>
  <c r="A546" i="14"/>
  <c r="F546" i="14"/>
  <c r="A547" i="14"/>
  <c r="F547" i="14"/>
  <c r="A548" i="14"/>
  <c r="F548" i="14"/>
  <c r="A549" i="14"/>
  <c r="F549" i="14"/>
  <c r="A550" i="14"/>
  <c r="F550" i="14"/>
  <c r="A551" i="14"/>
  <c r="F551" i="14"/>
  <c r="A552" i="14"/>
  <c r="F552" i="14"/>
  <c r="A553" i="14"/>
  <c r="F553" i="14"/>
  <c r="A554" i="14"/>
  <c r="F554" i="14"/>
  <c r="A555" i="14"/>
  <c r="F555" i="14"/>
  <c r="A556" i="14"/>
  <c r="F556" i="14"/>
  <c r="A557" i="14"/>
  <c r="F557" i="14"/>
  <c r="A558" i="14"/>
  <c r="F558" i="14"/>
  <c r="A559" i="14"/>
  <c r="F559" i="14"/>
  <c r="A560" i="14"/>
  <c r="F560" i="14"/>
  <c r="A561" i="14"/>
  <c r="F561" i="14"/>
  <c r="A562" i="14"/>
  <c r="F562" i="14"/>
  <c r="A563" i="14"/>
  <c r="F563" i="14"/>
  <c r="A564" i="14"/>
  <c r="F564" i="14"/>
  <c r="A565" i="14"/>
  <c r="F565" i="14"/>
  <c r="A566" i="14"/>
  <c r="F566" i="14"/>
  <c r="A567" i="14"/>
  <c r="F567" i="14"/>
  <c r="A568" i="14"/>
  <c r="F568" i="14"/>
  <c r="A569" i="14"/>
  <c r="F569" i="14"/>
  <c r="A570" i="14"/>
  <c r="F570" i="14"/>
  <c r="A571" i="14"/>
  <c r="F571" i="14"/>
  <c r="A572" i="14"/>
  <c r="F572" i="14"/>
  <c r="A573" i="14"/>
  <c r="F573" i="14"/>
  <c r="A574" i="14"/>
  <c r="F574" i="14"/>
  <c r="A575" i="14"/>
  <c r="F575" i="14"/>
  <c r="A576" i="14"/>
  <c r="F576" i="14"/>
  <c r="A577" i="14"/>
  <c r="F577" i="14"/>
  <c r="A578" i="14"/>
  <c r="F578" i="14"/>
  <c r="A579" i="14"/>
  <c r="F579" i="14"/>
  <c r="A580" i="14"/>
  <c r="F580" i="14"/>
  <c r="A581" i="14"/>
  <c r="F581" i="14"/>
  <c r="A582" i="14"/>
  <c r="F582" i="14"/>
  <c r="A583" i="14"/>
  <c r="F583" i="14"/>
  <c r="A584" i="14"/>
  <c r="F584" i="14"/>
  <c r="A585" i="14"/>
  <c r="F585" i="14"/>
  <c r="A586" i="14"/>
  <c r="F586" i="14"/>
  <c r="A587" i="14"/>
  <c r="F587" i="14"/>
  <c r="A588" i="14"/>
  <c r="F588" i="14"/>
  <c r="A589" i="14"/>
  <c r="F589" i="14"/>
  <c r="A590" i="14"/>
  <c r="F590" i="14"/>
  <c r="A591" i="14"/>
  <c r="F591" i="14"/>
  <c r="A592" i="14"/>
  <c r="F592" i="14"/>
  <c r="A593" i="14"/>
  <c r="F593" i="14"/>
  <c r="A594" i="14"/>
  <c r="F594" i="14"/>
  <c r="A595" i="14"/>
  <c r="F595" i="14"/>
  <c r="A596" i="14"/>
  <c r="F596" i="14"/>
  <c r="A597" i="14"/>
  <c r="F597" i="14"/>
  <c r="A598" i="14"/>
  <c r="F598" i="14"/>
  <c r="A599" i="14"/>
  <c r="F599" i="14"/>
  <c r="A600" i="14"/>
  <c r="F600" i="14"/>
  <c r="A601" i="14"/>
  <c r="F601" i="14"/>
  <c r="A602" i="14"/>
  <c r="F602" i="14"/>
  <c r="A603" i="14"/>
  <c r="F603" i="14"/>
  <c r="A604" i="14"/>
  <c r="F604" i="14"/>
  <c r="A605" i="14"/>
  <c r="F605" i="14"/>
  <c r="A606" i="14"/>
  <c r="F606" i="14"/>
  <c r="A607" i="14"/>
  <c r="F607" i="14"/>
  <c r="A608" i="14"/>
  <c r="F608" i="14"/>
  <c r="A609" i="14"/>
  <c r="F609" i="14"/>
  <c r="A610" i="14"/>
  <c r="F610" i="14"/>
  <c r="A611" i="14"/>
  <c r="F611" i="14"/>
  <c r="A612" i="14"/>
  <c r="F612" i="14"/>
  <c r="A613" i="14"/>
  <c r="F613" i="14"/>
  <c r="A614" i="14"/>
  <c r="F614" i="14"/>
  <c r="A615" i="14"/>
  <c r="F615" i="14"/>
  <c r="A616" i="14"/>
  <c r="F616" i="14"/>
  <c r="A617" i="14"/>
  <c r="F617" i="14"/>
  <c r="A618" i="14"/>
  <c r="F618" i="14"/>
  <c r="A619" i="14"/>
  <c r="F619" i="14"/>
  <c r="A620" i="14"/>
  <c r="F620" i="14"/>
  <c r="A621" i="14"/>
  <c r="F621" i="14"/>
  <c r="A622" i="14"/>
  <c r="F622" i="14"/>
  <c r="A623" i="14"/>
  <c r="F623" i="14"/>
  <c r="A624" i="14"/>
  <c r="F624" i="14"/>
  <c r="A625" i="14"/>
  <c r="F625" i="14"/>
  <c r="A626" i="14"/>
  <c r="F626" i="14"/>
  <c r="A627" i="14"/>
  <c r="F627" i="14"/>
  <c r="A628" i="14"/>
  <c r="F628" i="14"/>
  <c r="A629" i="14"/>
  <c r="F629" i="14"/>
  <c r="A630" i="14"/>
  <c r="F630" i="14"/>
  <c r="A631" i="14"/>
  <c r="F631" i="14"/>
  <c r="A632" i="14"/>
  <c r="F632" i="14"/>
  <c r="A633" i="14"/>
  <c r="F633" i="14"/>
  <c r="A634" i="14"/>
  <c r="F634" i="14"/>
  <c r="A635" i="14"/>
  <c r="F635" i="14"/>
  <c r="A636" i="14"/>
  <c r="F636" i="14"/>
  <c r="A637" i="14"/>
  <c r="F637" i="14"/>
  <c r="A638" i="14"/>
  <c r="F638" i="14"/>
  <c r="A639" i="14"/>
  <c r="F639" i="14"/>
  <c r="A640" i="14"/>
  <c r="F640" i="14"/>
  <c r="A641" i="14"/>
  <c r="F641" i="14"/>
  <c r="A642" i="14"/>
  <c r="F642" i="14"/>
  <c r="A643" i="14"/>
  <c r="F643" i="14"/>
  <c r="A644" i="14"/>
  <c r="F644" i="14"/>
  <c r="A645" i="14"/>
  <c r="F645" i="14"/>
  <c r="A646" i="14"/>
  <c r="F646" i="14"/>
  <c r="A647" i="14"/>
  <c r="F647" i="14"/>
  <c r="A648" i="14"/>
  <c r="F648" i="14"/>
  <c r="A649" i="14"/>
  <c r="F649" i="14"/>
  <c r="A650" i="14"/>
  <c r="F650" i="14"/>
  <c r="A651" i="14"/>
  <c r="F651" i="14"/>
  <c r="A652" i="14"/>
  <c r="F652" i="14"/>
  <c r="A653" i="14"/>
  <c r="F653" i="14"/>
  <c r="A654" i="14"/>
  <c r="F654" i="14"/>
  <c r="A655" i="14"/>
  <c r="F655" i="14"/>
  <c r="A656" i="14"/>
  <c r="F656" i="14"/>
  <c r="A657" i="14"/>
  <c r="F657" i="14"/>
  <c r="A658" i="14"/>
  <c r="F658" i="14"/>
  <c r="A659" i="14"/>
  <c r="F659" i="14"/>
  <c r="A660" i="14"/>
  <c r="F660" i="14"/>
  <c r="A661" i="14"/>
  <c r="F661" i="14"/>
  <c r="A662" i="14"/>
  <c r="F662" i="14"/>
  <c r="A663" i="14"/>
  <c r="F663" i="14"/>
  <c r="A664" i="14"/>
  <c r="F664" i="14"/>
  <c r="A665" i="14"/>
  <c r="F665" i="14"/>
  <c r="A666" i="14"/>
  <c r="F666" i="14"/>
  <c r="A667" i="14"/>
  <c r="F667" i="14"/>
  <c r="A668" i="14"/>
  <c r="F668" i="14"/>
  <c r="A669" i="14"/>
  <c r="F669" i="14"/>
  <c r="A670" i="14"/>
  <c r="F670" i="14"/>
  <c r="A671" i="14"/>
  <c r="F671" i="14"/>
  <c r="A672" i="14"/>
  <c r="F672" i="14"/>
  <c r="A673" i="14"/>
  <c r="F673" i="14"/>
  <c r="A674" i="14"/>
  <c r="F674" i="14"/>
  <c r="A675" i="14"/>
  <c r="F675" i="14"/>
  <c r="A676" i="14"/>
  <c r="F676" i="14"/>
  <c r="A677" i="14"/>
  <c r="F677" i="14"/>
  <c r="A678" i="14"/>
  <c r="F678" i="14"/>
  <c r="A679" i="14"/>
  <c r="F679" i="14"/>
  <c r="A680" i="14"/>
  <c r="F680" i="14"/>
  <c r="A681" i="14"/>
  <c r="F681" i="14"/>
  <c r="A682" i="14"/>
  <c r="F682" i="14"/>
  <c r="A683" i="14"/>
  <c r="F683" i="14"/>
  <c r="A684" i="14"/>
  <c r="F684" i="14"/>
  <c r="A685" i="14"/>
  <c r="F685" i="14"/>
  <c r="A686" i="14"/>
  <c r="F686" i="14"/>
  <c r="A687" i="14"/>
  <c r="F687" i="14"/>
  <c r="A688" i="14"/>
  <c r="F688" i="14"/>
  <c r="A689" i="14"/>
  <c r="F689" i="14"/>
  <c r="A690" i="14"/>
  <c r="F690" i="14"/>
  <c r="A691" i="14"/>
  <c r="F691" i="14"/>
  <c r="A692" i="14"/>
  <c r="F692" i="14"/>
  <c r="A693" i="14"/>
  <c r="F693" i="14"/>
  <c r="A694" i="14"/>
  <c r="F694" i="14"/>
  <c r="A695" i="14"/>
  <c r="F695" i="14"/>
  <c r="A696" i="14"/>
  <c r="F696" i="14"/>
  <c r="A697" i="14"/>
  <c r="F697" i="14"/>
  <c r="A698" i="14"/>
  <c r="F698" i="14"/>
  <c r="A699" i="14"/>
  <c r="F699" i="14"/>
  <c r="A700" i="14"/>
  <c r="F700" i="14"/>
  <c r="A701" i="14"/>
  <c r="F701" i="14"/>
  <c r="A702" i="14"/>
  <c r="F702" i="14"/>
  <c r="A703" i="14"/>
  <c r="F703" i="14"/>
  <c r="A704" i="14"/>
  <c r="F704" i="14"/>
  <c r="A705" i="14"/>
  <c r="F705" i="14"/>
  <c r="A706" i="14"/>
  <c r="F706" i="14"/>
  <c r="A707" i="14"/>
  <c r="F707" i="14"/>
  <c r="A708" i="14"/>
  <c r="F708" i="14"/>
  <c r="A709" i="14"/>
  <c r="F709" i="14"/>
  <c r="A710" i="14"/>
  <c r="F710" i="14"/>
  <c r="A711" i="14"/>
  <c r="F711" i="14"/>
  <c r="A712" i="14"/>
  <c r="F712" i="14"/>
  <c r="A713" i="14"/>
  <c r="F713" i="14"/>
  <c r="A714" i="14"/>
  <c r="F714" i="14"/>
  <c r="A715" i="14"/>
  <c r="F715" i="14"/>
  <c r="A716" i="14"/>
  <c r="F716" i="14"/>
  <c r="A717" i="14"/>
  <c r="F717" i="14"/>
  <c r="A718" i="14"/>
  <c r="F718" i="14"/>
  <c r="A719" i="14"/>
  <c r="F719" i="14"/>
  <c r="A720" i="14"/>
  <c r="F720" i="14"/>
  <c r="A721" i="14"/>
  <c r="F721" i="14"/>
  <c r="A722" i="14"/>
  <c r="F722" i="14"/>
  <c r="A723" i="14"/>
  <c r="F723" i="14"/>
  <c r="A724" i="14"/>
  <c r="F724" i="14"/>
  <c r="A725" i="14"/>
  <c r="F725" i="14"/>
  <c r="A726" i="14"/>
  <c r="F726" i="14"/>
  <c r="A727" i="14"/>
  <c r="F727" i="14"/>
  <c r="A728" i="14"/>
  <c r="F728" i="14"/>
  <c r="A729" i="14"/>
  <c r="F729" i="14"/>
  <c r="A730" i="14"/>
  <c r="F730" i="14"/>
  <c r="A731" i="14"/>
  <c r="F731" i="14"/>
  <c r="A732" i="14"/>
  <c r="F732" i="14"/>
  <c r="A733" i="14"/>
  <c r="F733" i="14"/>
  <c r="A734" i="14"/>
  <c r="F734" i="14"/>
  <c r="A735" i="14"/>
  <c r="F735" i="14"/>
  <c r="A736" i="14"/>
  <c r="F736" i="14"/>
  <c r="A737" i="14"/>
  <c r="F737" i="14"/>
  <c r="A738" i="14"/>
  <c r="F738" i="14"/>
  <c r="A739" i="14"/>
  <c r="F739" i="14"/>
  <c r="A740" i="14"/>
  <c r="F740" i="14"/>
  <c r="A741" i="14"/>
  <c r="F741" i="14"/>
  <c r="A742" i="14"/>
  <c r="F742" i="14"/>
  <c r="A743" i="14"/>
  <c r="F743" i="14"/>
  <c r="A744" i="14"/>
  <c r="F744" i="14"/>
  <c r="A745" i="14"/>
  <c r="F745" i="14"/>
  <c r="A746" i="14"/>
  <c r="F746" i="14"/>
  <c r="A747" i="14"/>
  <c r="F747" i="14"/>
  <c r="A748" i="14"/>
  <c r="F748" i="14"/>
  <c r="A749" i="14"/>
  <c r="F749" i="14"/>
  <c r="A750" i="14"/>
  <c r="F750" i="14"/>
  <c r="A751" i="14"/>
  <c r="F751" i="14"/>
  <c r="A752" i="14"/>
  <c r="F752" i="14"/>
  <c r="A753" i="14"/>
  <c r="F753" i="14"/>
  <c r="A754" i="14"/>
  <c r="F754" i="14"/>
  <c r="A755" i="14"/>
  <c r="F755" i="14"/>
  <c r="A756" i="14"/>
  <c r="F756" i="14"/>
  <c r="A757" i="14"/>
  <c r="F757" i="14"/>
  <c r="A758" i="14"/>
  <c r="F758" i="14"/>
  <c r="A759" i="14"/>
  <c r="F759" i="14"/>
  <c r="A760" i="14"/>
  <c r="F760" i="14"/>
  <c r="A761" i="14"/>
  <c r="F761" i="14"/>
  <c r="A762" i="14"/>
  <c r="F762" i="14"/>
  <c r="A763" i="14"/>
  <c r="F763" i="14"/>
  <c r="A764" i="14"/>
  <c r="F764" i="14"/>
  <c r="A765" i="14"/>
  <c r="F765" i="14"/>
  <c r="A766" i="14"/>
  <c r="F766" i="14"/>
  <c r="A767" i="14"/>
  <c r="F767" i="14"/>
  <c r="A768" i="14"/>
  <c r="F768" i="14"/>
  <c r="A769" i="14"/>
  <c r="F769" i="14"/>
  <c r="A770" i="14"/>
  <c r="F770" i="14"/>
  <c r="A771" i="14"/>
  <c r="F771" i="14"/>
  <c r="A772" i="14"/>
  <c r="F772" i="14"/>
  <c r="A773" i="14"/>
  <c r="F773" i="14"/>
  <c r="A774" i="14"/>
  <c r="F774" i="14"/>
  <c r="A775" i="14"/>
  <c r="F775" i="14"/>
  <c r="A776" i="14"/>
  <c r="F776" i="14"/>
  <c r="A777" i="14"/>
  <c r="F777" i="14"/>
  <c r="A778" i="14"/>
  <c r="F778" i="14"/>
  <c r="A779" i="14"/>
  <c r="F779" i="14"/>
  <c r="A780" i="14"/>
  <c r="F780" i="14"/>
  <c r="A781" i="14"/>
  <c r="F781" i="14"/>
  <c r="A782" i="14"/>
  <c r="F782" i="14"/>
  <c r="A783" i="14"/>
  <c r="F783" i="14"/>
  <c r="A784" i="14"/>
  <c r="F784" i="14"/>
  <c r="A785" i="14"/>
  <c r="F785" i="14"/>
  <c r="A786" i="14"/>
  <c r="F786" i="14"/>
  <c r="A787" i="14"/>
  <c r="F787" i="14"/>
  <c r="A788" i="14"/>
  <c r="F788" i="14"/>
  <c r="A789" i="14"/>
  <c r="F789" i="14"/>
  <c r="A790" i="14"/>
  <c r="F790" i="14"/>
  <c r="A791" i="14"/>
  <c r="F791" i="14"/>
  <c r="A792" i="14"/>
  <c r="F792" i="14"/>
  <c r="A793" i="14"/>
  <c r="F793" i="14"/>
  <c r="A794" i="14"/>
  <c r="F794" i="14"/>
  <c r="A795" i="14"/>
  <c r="F795" i="14"/>
  <c r="A796" i="14"/>
  <c r="F796" i="14"/>
  <c r="A797" i="14"/>
  <c r="F797" i="14"/>
  <c r="A798" i="14"/>
  <c r="F798" i="14"/>
  <c r="A799" i="14"/>
  <c r="F799" i="14"/>
  <c r="A800" i="14"/>
  <c r="F800" i="14"/>
  <c r="A801" i="14"/>
  <c r="F801" i="14"/>
  <c r="A802" i="14"/>
  <c r="F802" i="14"/>
  <c r="A803" i="14"/>
  <c r="F803" i="14"/>
  <c r="A804" i="14"/>
  <c r="F804" i="14"/>
  <c r="A805" i="14"/>
  <c r="F805" i="14"/>
  <c r="A806" i="14"/>
  <c r="F806" i="14"/>
  <c r="A807" i="14"/>
  <c r="F807" i="14"/>
  <c r="A808" i="14"/>
  <c r="F808" i="14"/>
  <c r="A809" i="14"/>
  <c r="F809" i="14"/>
  <c r="A810" i="14"/>
  <c r="F810" i="14"/>
  <c r="A811" i="14"/>
  <c r="F811" i="14"/>
  <c r="A812" i="14"/>
  <c r="F812" i="14"/>
  <c r="A813" i="14"/>
  <c r="F813" i="14"/>
  <c r="A814" i="14"/>
  <c r="F814" i="14"/>
  <c r="A815" i="14"/>
  <c r="F815" i="14"/>
  <c r="A816" i="14"/>
  <c r="F816" i="14"/>
  <c r="A817" i="14"/>
  <c r="F817" i="14"/>
  <c r="A818" i="14"/>
  <c r="F818" i="14"/>
  <c r="A819" i="14"/>
  <c r="F819" i="14"/>
  <c r="A820" i="14"/>
  <c r="F820" i="14"/>
  <c r="A821" i="14"/>
  <c r="F821" i="14"/>
  <c r="A822" i="14"/>
  <c r="F822" i="14"/>
  <c r="A823" i="14"/>
  <c r="F823" i="14"/>
  <c r="A824" i="14"/>
  <c r="F824" i="14"/>
  <c r="A825" i="14"/>
  <c r="F825" i="14"/>
  <c r="A826" i="14"/>
  <c r="F826" i="14"/>
  <c r="A827" i="14"/>
  <c r="F827" i="14"/>
  <c r="A828" i="14"/>
  <c r="F828" i="14"/>
  <c r="A829" i="14"/>
  <c r="F829" i="14"/>
  <c r="A830" i="14"/>
  <c r="F830" i="14"/>
  <c r="A831" i="14"/>
  <c r="F831" i="14"/>
  <c r="A832" i="14"/>
  <c r="F832" i="14"/>
  <c r="A833" i="14"/>
  <c r="F833" i="14"/>
  <c r="A834" i="14"/>
  <c r="F834" i="14"/>
  <c r="A835" i="14"/>
  <c r="F835" i="14"/>
  <c r="A836" i="14"/>
  <c r="F836" i="14"/>
  <c r="A837" i="14"/>
  <c r="F837" i="14"/>
  <c r="A838" i="14"/>
  <c r="F838" i="14"/>
  <c r="A839" i="14"/>
  <c r="F839" i="14"/>
  <c r="A840" i="14"/>
  <c r="F840" i="14"/>
  <c r="A841" i="14"/>
  <c r="F841" i="14"/>
  <c r="A842" i="14"/>
  <c r="F842" i="14"/>
  <c r="A843" i="14"/>
  <c r="F843" i="14"/>
  <c r="A844" i="14"/>
  <c r="F844" i="14"/>
  <c r="A845" i="14"/>
  <c r="F845" i="14"/>
  <c r="A846" i="14"/>
  <c r="F846" i="14"/>
  <c r="A847" i="14"/>
  <c r="F847" i="14"/>
  <c r="A848" i="14"/>
  <c r="F848" i="14"/>
  <c r="A849" i="14"/>
  <c r="F849" i="14"/>
  <c r="A850" i="14"/>
  <c r="F850" i="14"/>
  <c r="A851" i="14"/>
  <c r="F851" i="14"/>
  <c r="A852" i="14"/>
  <c r="F852" i="14"/>
  <c r="A853" i="14"/>
  <c r="F853" i="14"/>
  <c r="A854" i="14"/>
  <c r="F854" i="14"/>
  <c r="A855" i="14"/>
  <c r="F855" i="14"/>
  <c r="A856" i="14"/>
  <c r="F856" i="14"/>
  <c r="A857" i="14"/>
  <c r="F857" i="14"/>
  <c r="A858" i="14"/>
  <c r="F858" i="14"/>
  <c r="A859" i="14"/>
  <c r="F859" i="14"/>
  <c r="A860" i="14"/>
  <c r="F860" i="14"/>
  <c r="A861" i="14"/>
  <c r="F861" i="14"/>
  <c r="A862" i="14"/>
  <c r="F862" i="14"/>
  <c r="A863" i="14"/>
  <c r="F863" i="14"/>
  <c r="A864" i="14"/>
  <c r="F864" i="14"/>
  <c r="A865" i="14"/>
  <c r="F865" i="14"/>
  <c r="A866" i="14"/>
  <c r="F866" i="14"/>
  <c r="A867" i="14"/>
  <c r="F867" i="14"/>
  <c r="A868" i="14"/>
  <c r="F868" i="14"/>
  <c r="A869" i="14"/>
  <c r="F869" i="14"/>
  <c r="A870" i="14"/>
  <c r="F870" i="14"/>
  <c r="A871" i="14"/>
  <c r="F871" i="14"/>
  <c r="A872" i="14"/>
  <c r="F872" i="14"/>
  <c r="A873" i="14"/>
  <c r="F873" i="14"/>
  <c r="A874" i="14"/>
  <c r="F874" i="14"/>
  <c r="A875" i="14"/>
  <c r="F875" i="14"/>
  <c r="A876" i="14"/>
  <c r="F876" i="14"/>
  <c r="A877" i="14"/>
  <c r="F877" i="14"/>
  <c r="A878" i="14"/>
  <c r="F878" i="14"/>
  <c r="A879" i="14"/>
  <c r="F879" i="14"/>
  <c r="A880" i="14"/>
  <c r="F880" i="14"/>
  <c r="A881" i="14"/>
  <c r="F881" i="14"/>
  <c r="A882" i="14"/>
  <c r="F882" i="14"/>
  <c r="A883" i="14"/>
  <c r="F883" i="14"/>
  <c r="A884" i="14"/>
  <c r="F884" i="14"/>
  <c r="A885" i="14"/>
  <c r="F885" i="14"/>
  <c r="A886" i="14"/>
  <c r="F886" i="14"/>
  <c r="A887" i="14"/>
  <c r="F887" i="14"/>
  <c r="A888" i="14"/>
  <c r="F888" i="14"/>
  <c r="A889" i="14"/>
  <c r="F889" i="14"/>
  <c r="A890" i="14"/>
  <c r="F890" i="14"/>
  <c r="A891" i="14"/>
  <c r="F891" i="14"/>
  <c r="A892" i="14"/>
  <c r="F892" i="14"/>
  <c r="A893" i="14"/>
  <c r="F893" i="14"/>
  <c r="A894" i="14"/>
  <c r="F894" i="14"/>
  <c r="A895" i="14"/>
  <c r="F895" i="14"/>
  <c r="A896" i="14"/>
  <c r="F896" i="14"/>
  <c r="A897" i="14"/>
  <c r="F897" i="14"/>
  <c r="A898" i="14"/>
  <c r="F898" i="14"/>
  <c r="A899" i="14"/>
  <c r="F899" i="14"/>
  <c r="A900" i="14"/>
  <c r="F900" i="14"/>
  <c r="A901" i="14"/>
  <c r="F901" i="14"/>
  <c r="A902" i="14"/>
  <c r="F902" i="14"/>
  <c r="A903" i="14"/>
  <c r="F903" i="14"/>
  <c r="A904" i="14"/>
  <c r="F904" i="14"/>
  <c r="A905" i="14"/>
  <c r="F905" i="14"/>
  <c r="A906" i="14"/>
  <c r="F906" i="14"/>
  <c r="A907" i="14"/>
  <c r="F907" i="14"/>
  <c r="A908" i="14"/>
  <c r="F908" i="14"/>
  <c r="A909" i="14"/>
  <c r="F909" i="14"/>
  <c r="A910" i="14"/>
  <c r="F910" i="14"/>
  <c r="A911" i="14"/>
  <c r="F911" i="14"/>
  <c r="A912" i="14"/>
  <c r="F912" i="14"/>
  <c r="A913" i="14"/>
  <c r="F913" i="14"/>
  <c r="A914" i="14"/>
  <c r="F914" i="14"/>
  <c r="A915" i="14"/>
  <c r="F915" i="14"/>
  <c r="A916" i="14"/>
  <c r="F916" i="14"/>
  <c r="A917" i="14"/>
  <c r="F917" i="14"/>
  <c r="A918" i="14"/>
  <c r="F918" i="14"/>
  <c r="A919" i="14"/>
  <c r="F919" i="14"/>
  <c r="A920" i="14"/>
  <c r="F920" i="14"/>
  <c r="A921" i="14"/>
  <c r="F921" i="14"/>
  <c r="A922" i="14"/>
  <c r="F922" i="14"/>
  <c r="A923" i="14"/>
  <c r="F923" i="14"/>
  <c r="A924" i="14"/>
  <c r="F924" i="14"/>
  <c r="A925" i="14"/>
  <c r="F925" i="14"/>
  <c r="A926" i="14"/>
  <c r="F926" i="14"/>
  <c r="A927" i="14"/>
  <c r="F927" i="14"/>
  <c r="A928" i="14"/>
  <c r="F928" i="14"/>
  <c r="A929" i="14"/>
  <c r="F929" i="14"/>
  <c r="A930" i="14"/>
  <c r="F930" i="14"/>
  <c r="A931" i="14"/>
  <c r="F931" i="14"/>
  <c r="A932" i="14"/>
  <c r="F932" i="14"/>
  <c r="A933" i="14"/>
  <c r="F933" i="14"/>
  <c r="A934" i="14"/>
  <c r="F934" i="14"/>
  <c r="A935" i="14"/>
  <c r="F935" i="14"/>
  <c r="A936" i="14"/>
  <c r="F936" i="14"/>
  <c r="A937" i="14"/>
  <c r="F937" i="14"/>
  <c r="A938" i="14"/>
  <c r="F938" i="14"/>
  <c r="A939" i="14"/>
  <c r="F939" i="14"/>
  <c r="A940" i="14"/>
  <c r="F940" i="14"/>
  <c r="A941" i="14"/>
  <c r="F941" i="14"/>
  <c r="A942" i="14"/>
  <c r="F942" i="14"/>
  <c r="A943" i="14"/>
  <c r="F943" i="14"/>
  <c r="A944" i="14"/>
  <c r="F944" i="14"/>
  <c r="A945" i="14"/>
  <c r="F945" i="14"/>
  <c r="A946" i="14"/>
  <c r="F946" i="14"/>
  <c r="A947" i="14"/>
  <c r="F947" i="14"/>
  <c r="A948" i="14"/>
  <c r="F948" i="14"/>
  <c r="A949" i="14"/>
  <c r="F949" i="14"/>
  <c r="A950" i="14"/>
  <c r="F950" i="14"/>
  <c r="A951" i="14"/>
  <c r="F951" i="14"/>
  <c r="A952" i="14"/>
  <c r="F952" i="14"/>
  <c r="A953" i="14"/>
  <c r="F953" i="14"/>
  <c r="A954" i="14"/>
  <c r="F954" i="14"/>
  <c r="A955" i="14"/>
  <c r="F955" i="14"/>
  <c r="A956" i="14"/>
  <c r="F956" i="14"/>
  <c r="A957" i="14"/>
  <c r="F957" i="14"/>
  <c r="A958" i="14"/>
  <c r="F958" i="14"/>
  <c r="A959" i="14"/>
  <c r="F959" i="14"/>
  <c r="A960" i="14"/>
  <c r="F960" i="14"/>
  <c r="A961" i="14"/>
  <c r="F961" i="14"/>
  <c r="A962" i="14"/>
  <c r="F962" i="14"/>
  <c r="A963" i="14"/>
  <c r="F963" i="14"/>
  <c r="A964" i="14"/>
  <c r="F964" i="14"/>
  <c r="A965" i="14"/>
  <c r="F965" i="14"/>
  <c r="A966" i="14"/>
  <c r="F966" i="14"/>
  <c r="A967" i="14"/>
  <c r="F967" i="14"/>
  <c r="A968" i="14"/>
  <c r="F968" i="14"/>
  <c r="A969" i="14"/>
  <c r="F969" i="14"/>
  <c r="A970" i="14"/>
  <c r="F970" i="14"/>
  <c r="A971" i="14"/>
  <c r="F971" i="14"/>
  <c r="A972" i="14"/>
  <c r="F972" i="14"/>
  <c r="A973" i="14"/>
  <c r="F973" i="14"/>
  <c r="A974" i="14"/>
  <c r="F974" i="14"/>
  <c r="A975" i="14"/>
  <c r="F975" i="14"/>
  <c r="A976" i="14"/>
  <c r="F976" i="14"/>
  <c r="A977" i="14"/>
  <c r="F977" i="14"/>
  <c r="A978" i="14"/>
  <c r="F978" i="14"/>
  <c r="A979" i="14"/>
  <c r="F979" i="14"/>
  <c r="A980" i="14"/>
  <c r="F980" i="14"/>
  <c r="A981" i="14"/>
  <c r="F981" i="14"/>
  <c r="A982" i="14"/>
  <c r="F982" i="14"/>
  <c r="A983" i="14"/>
  <c r="F983" i="14"/>
  <c r="A984" i="14"/>
  <c r="F984" i="14"/>
  <c r="A985" i="14"/>
  <c r="F985" i="14"/>
  <c r="A986" i="14"/>
  <c r="F986" i="14"/>
  <c r="A987" i="14"/>
  <c r="F987" i="14"/>
  <c r="A988" i="14"/>
  <c r="F988" i="14"/>
  <c r="A989" i="14"/>
  <c r="F989" i="14"/>
  <c r="A990" i="14"/>
  <c r="F990" i="14"/>
  <c r="A991" i="14"/>
  <c r="F991" i="14"/>
  <c r="A992" i="14"/>
  <c r="F992" i="14"/>
  <c r="A993" i="14"/>
  <c r="F993" i="14"/>
  <c r="A994" i="14"/>
  <c r="F994" i="14"/>
  <c r="A995" i="14"/>
  <c r="F995" i="14"/>
  <c r="A996" i="14"/>
  <c r="F996" i="14"/>
  <c r="A997" i="14"/>
  <c r="F997" i="14"/>
  <c r="A998" i="14"/>
  <c r="F998" i="14"/>
  <c r="A999" i="14"/>
  <c r="F999" i="14"/>
  <c r="A1000" i="14"/>
  <c r="F1000" i="14"/>
  <c r="A1001" i="14"/>
  <c r="F1001" i="14"/>
  <c r="A1002" i="14"/>
  <c r="F1002" i="14"/>
  <c r="A1003" i="14"/>
  <c r="F1003" i="14"/>
  <c r="A70" i="14"/>
  <c r="F70" i="14"/>
  <c r="A71" i="14"/>
  <c r="F71" i="14"/>
  <c r="A72" i="14"/>
  <c r="F72" i="14"/>
  <c r="A81" i="14"/>
  <c r="F81" i="14"/>
  <c r="A82" i="14"/>
  <c r="F82" i="14"/>
  <c r="A83" i="14"/>
  <c r="F83" i="14"/>
  <c r="A88" i="14"/>
  <c r="F88" i="14"/>
  <c r="A89" i="14"/>
  <c r="F89" i="14"/>
  <c r="A90" i="14"/>
  <c r="F90" i="14"/>
  <c r="A91" i="14"/>
  <c r="F91" i="14"/>
  <c r="A92" i="14"/>
  <c r="F92" i="14"/>
  <c r="A93" i="14"/>
  <c r="F93" i="14"/>
  <c r="A94" i="14"/>
  <c r="F94" i="14"/>
  <c r="A95" i="14"/>
  <c r="F95" i="14"/>
  <c r="A96" i="14"/>
  <c r="F96" i="14"/>
  <c r="A101" i="14"/>
  <c r="F101" i="14"/>
  <c r="S1002" i="12"/>
  <c r="S1001" i="12"/>
  <c r="S1000" i="12"/>
  <c r="S999" i="12"/>
  <c r="S998" i="12"/>
  <c r="S997" i="12"/>
  <c r="S996" i="12"/>
  <c r="S995" i="12"/>
  <c r="S994" i="12"/>
  <c r="S993" i="12"/>
  <c r="S992" i="12"/>
  <c r="S991" i="12"/>
  <c r="S990" i="12"/>
  <c r="S989" i="12"/>
  <c r="S988" i="12"/>
  <c r="S987" i="12"/>
  <c r="S986" i="12"/>
  <c r="S985" i="12"/>
  <c r="S984" i="12"/>
  <c r="S983" i="12"/>
  <c r="S982" i="12"/>
  <c r="S981" i="12"/>
  <c r="S980" i="12"/>
  <c r="S979" i="12"/>
  <c r="S978" i="12"/>
  <c r="S977" i="12"/>
  <c r="S976" i="12"/>
  <c r="S975" i="12"/>
  <c r="S974" i="12"/>
  <c r="S973" i="12"/>
  <c r="S972" i="12"/>
  <c r="S971" i="12"/>
  <c r="S970" i="12"/>
  <c r="S969" i="12"/>
  <c r="S968" i="12"/>
  <c r="S967" i="12"/>
  <c r="S966" i="12"/>
  <c r="S965" i="12"/>
  <c r="S964" i="12"/>
  <c r="S963" i="12"/>
  <c r="S962" i="12"/>
  <c r="S961" i="12"/>
  <c r="S960" i="12"/>
  <c r="S959" i="12"/>
  <c r="S958" i="12"/>
  <c r="S957" i="12"/>
  <c r="S956" i="12"/>
  <c r="S955" i="12"/>
  <c r="S954" i="12"/>
  <c r="S953" i="12"/>
  <c r="S952" i="12"/>
  <c r="S951" i="12"/>
  <c r="S950" i="12"/>
  <c r="S949" i="12"/>
  <c r="S948" i="12"/>
  <c r="S947" i="12"/>
  <c r="S946" i="12"/>
  <c r="S945" i="12"/>
  <c r="S944" i="12"/>
  <c r="S943" i="12"/>
  <c r="S942" i="12"/>
  <c r="S941" i="12"/>
  <c r="S940" i="12"/>
  <c r="S939" i="12"/>
  <c r="S938" i="12"/>
  <c r="S937" i="12"/>
  <c r="S936" i="12"/>
  <c r="S935" i="12"/>
  <c r="S934" i="12"/>
  <c r="S933" i="12"/>
  <c r="S932" i="12"/>
  <c r="S931" i="12"/>
  <c r="S930" i="12"/>
  <c r="S929" i="12"/>
  <c r="S928" i="12"/>
  <c r="S927" i="12"/>
  <c r="S926" i="12"/>
  <c r="S925" i="12"/>
  <c r="S924" i="12"/>
  <c r="S923" i="12"/>
  <c r="S922" i="12"/>
  <c r="S921" i="12"/>
  <c r="S920" i="12"/>
  <c r="S919" i="12"/>
  <c r="S918" i="12"/>
  <c r="S917" i="12"/>
  <c r="S916" i="12"/>
  <c r="S915" i="12"/>
  <c r="S914" i="12"/>
  <c r="S913" i="12"/>
  <c r="S912" i="12"/>
  <c r="S911" i="12"/>
  <c r="S910" i="12"/>
  <c r="S909" i="12"/>
  <c r="S908" i="12"/>
  <c r="S907" i="12"/>
  <c r="S906" i="12"/>
  <c r="S905" i="12"/>
  <c r="S904" i="12"/>
  <c r="S903" i="12"/>
  <c r="S902" i="12"/>
  <c r="S901" i="12"/>
  <c r="S900" i="12"/>
  <c r="S899" i="12"/>
  <c r="S898" i="12"/>
  <c r="S897" i="12"/>
  <c r="S896" i="12"/>
  <c r="S895" i="12"/>
  <c r="S894" i="12"/>
  <c r="S893" i="12"/>
  <c r="S892" i="12"/>
  <c r="S891" i="12"/>
  <c r="S890" i="12"/>
  <c r="S889" i="12"/>
  <c r="S888" i="12"/>
  <c r="S887" i="12"/>
  <c r="S886" i="12"/>
  <c r="S885" i="12"/>
  <c r="S884" i="12"/>
  <c r="S883" i="12"/>
  <c r="S882" i="12"/>
  <c r="S881" i="12"/>
  <c r="S880" i="12"/>
  <c r="S879" i="12"/>
  <c r="S878" i="12"/>
  <c r="S877" i="12"/>
  <c r="S876" i="12"/>
  <c r="S875" i="12"/>
  <c r="S874" i="12"/>
  <c r="S873" i="12"/>
  <c r="S872" i="12"/>
  <c r="S871" i="12"/>
  <c r="S870" i="12"/>
  <c r="S869" i="12"/>
  <c r="S868" i="12"/>
  <c r="S867" i="12"/>
  <c r="S866" i="12"/>
  <c r="S865" i="12"/>
  <c r="S864" i="12"/>
  <c r="S863" i="12"/>
  <c r="S862" i="12"/>
  <c r="S861" i="12"/>
  <c r="S860" i="12"/>
  <c r="S859" i="12"/>
  <c r="S858" i="12"/>
  <c r="S857" i="12"/>
  <c r="S856" i="12"/>
  <c r="S855" i="12"/>
  <c r="S854" i="12"/>
  <c r="S853" i="12"/>
  <c r="S852" i="12"/>
  <c r="S851" i="12"/>
  <c r="S850" i="12"/>
  <c r="S849" i="12"/>
  <c r="S848" i="12"/>
  <c r="S847" i="12"/>
  <c r="S846" i="12"/>
  <c r="S845" i="12"/>
  <c r="S844" i="12"/>
  <c r="S843" i="12"/>
  <c r="S842" i="12"/>
  <c r="S841" i="12"/>
  <c r="S840" i="12"/>
  <c r="S839" i="12"/>
  <c r="S838" i="12"/>
  <c r="S837" i="12"/>
  <c r="S836" i="12"/>
  <c r="S835" i="12"/>
  <c r="S834" i="12"/>
  <c r="S833" i="12"/>
  <c r="S832" i="12"/>
  <c r="S831" i="12"/>
  <c r="S830" i="12"/>
  <c r="S829" i="12"/>
  <c r="S828" i="12"/>
  <c r="S827" i="12"/>
  <c r="S826" i="12"/>
  <c r="S825" i="12"/>
  <c r="S824" i="12"/>
  <c r="S823" i="12"/>
  <c r="S822" i="12"/>
  <c r="S821" i="12"/>
  <c r="S820" i="12"/>
  <c r="S819" i="12"/>
  <c r="S818" i="12"/>
  <c r="S817" i="12"/>
  <c r="S816" i="12"/>
  <c r="S815" i="12"/>
  <c r="S814" i="12"/>
  <c r="S813" i="12"/>
  <c r="S812" i="12"/>
  <c r="S811" i="12"/>
  <c r="S810" i="12"/>
  <c r="S809" i="12"/>
  <c r="S808" i="12"/>
  <c r="S807" i="12"/>
  <c r="S806" i="12"/>
  <c r="S805" i="12"/>
  <c r="S804" i="12"/>
  <c r="S803" i="12"/>
  <c r="S802" i="12"/>
  <c r="S801" i="12"/>
  <c r="S800" i="12"/>
  <c r="S799" i="12"/>
  <c r="S798" i="12"/>
  <c r="S797" i="12"/>
  <c r="S796" i="12"/>
  <c r="S795" i="12"/>
  <c r="S794" i="12"/>
  <c r="S793" i="12"/>
  <c r="S792" i="12"/>
  <c r="S791" i="12"/>
  <c r="S790" i="12"/>
  <c r="S789" i="12"/>
  <c r="S788" i="12"/>
  <c r="S787" i="12"/>
  <c r="S786" i="12"/>
  <c r="S785" i="12"/>
  <c r="S784" i="12"/>
  <c r="S783" i="12"/>
  <c r="S782" i="12"/>
  <c r="S781" i="12"/>
  <c r="S780" i="12"/>
  <c r="S779" i="12"/>
  <c r="S778" i="12"/>
  <c r="S777" i="12"/>
  <c r="S776" i="12"/>
  <c r="S775" i="12"/>
  <c r="S774" i="12"/>
  <c r="S773" i="12"/>
  <c r="S772" i="12"/>
  <c r="S771" i="12"/>
  <c r="S770" i="12"/>
  <c r="S769" i="12"/>
  <c r="S768" i="12"/>
  <c r="S767" i="12"/>
  <c r="S766" i="12"/>
  <c r="S765" i="12"/>
  <c r="S764" i="12"/>
  <c r="S763" i="12"/>
  <c r="S762" i="12"/>
  <c r="S761" i="12"/>
  <c r="S760" i="12"/>
  <c r="S759" i="12"/>
  <c r="S758" i="12"/>
  <c r="S757" i="12"/>
  <c r="S756" i="12"/>
  <c r="S755" i="12"/>
  <c r="S754" i="12"/>
  <c r="S753" i="12"/>
  <c r="S752" i="12"/>
  <c r="S751" i="12"/>
  <c r="S750" i="12"/>
  <c r="S749" i="12"/>
  <c r="S748" i="12"/>
  <c r="S747" i="12"/>
  <c r="S746" i="12"/>
  <c r="S745" i="12"/>
  <c r="S744" i="12"/>
  <c r="S743" i="12"/>
  <c r="S742" i="12"/>
  <c r="S741" i="12"/>
  <c r="S740" i="12"/>
  <c r="S739" i="12"/>
  <c r="S738" i="12"/>
  <c r="S737" i="12"/>
  <c r="S736" i="12"/>
  <c r="S735" i="12"/>
  <c r="S734" i="12"/>
  <c r="S733" i="12"/>
  <c r="S732" i="12"/>
  <c r="S731" i="12"/>
  <c r="S730" i="12"/>
  <c r="S729" i="12"/>
  <c r="S728" i="12"/>
  <c r="S727" i="12"/>
  <c r="S726" i="12"/>
  <c r="S725" i="12"/>
  <c r="S724" i="12"/>
  <c r="S723" i="12"/>
  <c r="S722" i="12"/>
  <c r="S721" i="12"/>
  <c r="S720" i="12"/>
  <c r="S719" i="12"/>
  <c r="S718" i="12"/>
  <c r="S717" i="12"/>
  <c r="S716" i="12"/>
  <c r="S715" i="12"/>
  <c r="S714" i="12"/>
  <c r="S713" i="12"/>
  <c r="S712" i="12"/>
  <c r="S711" i="12"/>
  <c r="S710" i="12"/>
  <c r="S709" i="12"/>
  <c r="S708" i="12"/>
  <c r="S707" i="12"/>
  <c r="S706" i="12"/>
  <c r="S705" i="12"/>
  <c r="S704" i="12"/>
  <c r="S703" i="12"/>
  <c r="S702" i="12"/>
  <c r="S701" i="12"/>
  <c r="S700" i="12"/>
  <c r="S699" i="12"/>
  <c r="S698" i="12"/>
  <c r="S697" i="12"/>
  <c r="S696" i="12"/>
  <c r="S695" i="12"/>
  <c r="S694" i="12"/>
  <c r="S693" i="12"/>
  <c r="S692" i="12"/>
  <c r="S691" i="12"/>
  <c r="S690" i="12"/>
  <c r="S689" i="12"/>
  <c r="S688" i="12"/>
  <c r="S687" i="12"/>
  <c r="S686" i="12"/>
  <c r="S685" i="12"/>
  <c r="S684" i="12"/>
  <c r="S683" i="12"/>
  <c r="S682" i="12"/>
  <c r="S681" i="12"/>
  <c r="S680" i="12"/>
  <c r="S679" i="12"/>
  <c r="S678" i="12"/>
  <c r="S677" i="12"/>
  <c r="S676" i="12"/>
  <c r="S675" i="12"/>
  <c r="S674" i="12"/>
  <c r="S673" i="12"/>
  <c r="S672" i="12"/>
  <c r="S671" i="12"/>
  <c r="S670" i="12"/>
  <c r="S669" i="12"/>
  <c r="S668" i="12"/>
  <c r="S667" i="12"/>
  <c r="S666" i="12"/>
  <c r="S665" i="12"/>
  <c r="S664" i="12"/>
  <c r="S663" i="12"/>
  <c r="S662" i="12"/>
  <c r="S661" i="12"/>
  <c r="S660" i="12"/>
  <c r="S659" i="12"/>
  <c r="S658" i="12"/>
  <c r="S657" i="12"/>
  <c r="S656" i="12"/>
  <c r="S655" i="12"/>
  <c r="S654" i="12"/>
  <c r="S653" i="12"/>
  <c r="S652" i="12"/>
  <c r="S651" i="12"/>
  <c r="S650" i="12"/>
  <c r="S649" i="12"/>
  <c r="S648" i="12"/>
  <c r="S647" i="12"/>
  <c r="S646" i="12"/>
  <c r="S645" i="12"/>
  <c r="S644" i="12"/>
  <c r="S643" i="12"/>
  <c r="S642" i="12"/>
  <c r="S641" i="12"/>
  <c r="S640" i="12"/>
  <c r="S639" i="12"/>
  <c r="S638" i="12"/>
  <c r="S637" i="12"/>
  <c r="S636" i="12"/>
  <c r="S635" i="12"/>
  <c r="S634" i="12"/>
  <c r="S633" i="12"/>
  <c r="S632" i="12"/>
  <c r="S631" i="12"/>
  <c r="S630" i="12"/>
  <c r="S629" i="12"/>
  <c r="S628" i="12"/>
  <c r="S627" i="12"/>
  <c r="S626" i="12"/>
  <c r="S625" i="12"/>
  <c r="S624" i="12"/>
  <c r="S623" i="12"/>
  <c r="S622" i="12"/>
  <c r="S621" i="12"/>
  <c r="S620" i="12"/>
  <c r="S619" i="12"/>
  <c r="S618" i="12"/>
  <c r="S617" i="12"/>
  <c r="S616" i="12"/>
  <c r="S615" i="12"/>
  <c r="S614" i="12"/>
  <c r="S613" i="12"/>
  <c r="S612" i="12"/>
  <c r="S611" i="12"/>
  <c r="S610" i="12"/>
  <c r="S609" i="12"/>
  <c r="S608" i="12"/>
  <c r="S607" i="12"/>
  <c r="S606" i="12"/>
  <c r="S605" i="12"/>
  <c r="S604" i="12"/>
  <c r="S603" i="12"/>
  <c r="S602" i="12"/>
  <c r="S601" i="12"/>
  <c r="S600" i="12"/>
  <c r="S599" i="12"/>
  <c r="S598" i="12"/>
  <c r="S597" i="12"/>
  <c r="S596" i="12"/>
  <c r="S595" i="12"/>
  <c r="S594" i="12"/>
  <c r="S593" i="12"/>
  <c r="S592" i="12"/>
  <c r="S591" i="12"/>
  <c r="S590" i="12"/>
  <c r="S589" i="12"/>
  <c r="S588" i="12"/>
  <c r="S587" i="12"/>
  <c r="S586" i="12"/>
  <c r="S585" i="12"/>
  <c r="S584" i="12"/>
  <c r="S583" i="12"/>
  <c r="S582" i="12"/>
  <c r="S581" i="12"/>
  <c r="S580" i="12"/>
  <c r="S579" i="12"/>
  <c r="S578" i="12"/>
  <c r="S577" i="12"/>
  <c r="S576" i="12"/>
  <c r="S575" i="12"/>
  <c r="S574" i="12"/>
  <c r="S573" i="12"/>
  <c r="S572" i="12"/>
  <c r="S571" i="12"/>
  <c r="S570" i="12"/>
  <c r="S569" i="12"/>
  <c r="S568" i="12"/>
  <c r="S567" i="12"/>
  <c r="S566" i="12"/>
  <c r="S565" i="12"/>
  <c r="S564" i="12"/>
  <c r="S563" i="12"/>
  <c r="S562" i="12"/>
  <c r="S561" i="12"/>
  <c r="S560" i="12"/>
  <c r="S559" i="12"/>
  <c r="S558" i="12"/>
  <c r="S557" i="12"/>
  <c r="S556" i="12"/>
  <c r="S555" i="12"/>
  <c r="S554" i="12"/>
  <c r="S553" i="12"/>
  <c r="S552" i="12"/>
  <c r="S551" i="12"/>
  <c r="S550" i="12"/>
  <c r="S549" i="12"/>
  <c r="S548" i="12"/>
  <c r="S547" i="12"/>
  <c r="S546" i="12"/>
  <c r="S545" i="12"/>
  <c r="S544" i="12"/>
  <c r="S543" i="12"/>
  <c r="S542" i="12"/>
  <c r="S541" i="12"/>
  <c r="S540" i="12"/>
  <c r="S539" i="12"/>
  <c r="S538" i="12"/>
  <c r="S537" i="12"/>
  <c r="S536" i="12"/>
  <c r="S535" i="12"/>
  <c r="S534" i="12"/>
  <c r="S533" i="12"/>
  <c r="S532" i="12"/>
  <c r="S531" i="12"/>
  <c r="S530" i="12"/>
  <c r="S529" i="12"/>
  <c r="S528" i="12"/>
  <c r="S527" i="12"/>
  <c r="S526" i="12"/>
  <c r="S525" i="12"/>
  <c r="S524" i="12"/>
  <c r="S523" i="12"/>
  <c r="S522" i="12"/>
  <c r="S521" i="12"/>
  <c r="S520" i="12"/>
  <c r="S519" i="12"/>
  <c r="S518" i="12"/>
  <c r="S517" i="12"/>
  <c r="S516" i="12"/>
  <c r="S515" i="12"/>
  <c r="S514" i="12"/>
  <c r="S513" i="12"/>
  <c r="S512" i="12"/>
  <c r="S511" i="12"/>
  <c r="S510" i="12"/>
  <c r="S509" i="12"/>
  <c r="S508" i="12"/>
  <c r="S507" i="12"/>
  <c r="S506" i="12"/>
  <c r="S505" i="12"/>
  <c r="S504" i="12"/>
  <c r="S503" i="12"/>
  <c r="S502" i="12"/>
  <c r="S501" i="12"/>
  <c r="S500" i="12"/>
  <c r="S499" i="12"/>
  <c r="S498" i="12"/>
  <c r="S497" i="12"/>
  <c r="S496" i="12"/>
  <c r="S495" i="12"/>
  <c r="S494" i="12"/>
  <c r="S493" i="12"/>
  <c r="S492" i="12"/>
  <c r="S491" i="12"/>
  <c r="S490" i="12"/>
  <c r="S489" i="12"/>
  <c r="S488" i="12"/>
  <c r="S487" i="12"/>
  <c r="S486" i="12"/>
  <c r="S485" i="12"/>
  <c r="S484" i="12"/>
  <c r="S483" i="12"/>
  <c r="S482" i="12"/>
  <c r="S481" i="12"/>
  <c r="S480" i="12"/>
  <c r="S479" i="12"/>
  <c r="S478" i="12"/>
  <c r="S477" i="12"/>
  <c r="S476" i="12"/>
  <c r="S475" i="12"/>
  <c r="S474" i="12"/>
  <c r="S473" i="12"/>
  <c r="S472" i="12"/>
  <c r="S471" i="12"/>
  <c r="S470" i="12"/>
  <c r="S469" i="12"/>
  <c r="S468" i="12"/>
  <c r="S467" i="12"/>
  <c r="S466" i="12"/>
  <c r="S465" i="12"/>
  <c r="S464" i="12"/>
  <c r="S463" i="12"/>
  <c r="S462" i="12"/>
  <c r="S461" i="12"/>
  <c r="S460" i="12"/>
  <c r="S459" i="12"/>
  <c r="S458" i="12"/>
  <c r="S457" i="12"/>
  <c r="S456" i="12"/>
  <c r="S455" i="12"/>
  <c r="S454" i="12"/>
  <c r="S453" i="12"/>
  <c r="S452" i="12"/>
  <c r="S451" i="12"/>
  <c r="S450" i="12"/>
  <c r="S449" i="12"/>
  <c r="S448" i="12"/>
  <c r="S447" i="12"/>
  <c r="S446" i="12"/>
  <c r="S445" i="12"/>
  <c r="S444" i="12"/>
  <c r="S443" i="12"/>
  <c r="S442" i="12"/>
  <c r="S441" i="12"/>
  <c r="S440" i="12"/>
  <c r="S439" i="12"/>
  <c r="S438" i="12"/>
  <c r="S437" i="12"/>
  <c r="S436" i="12"/>
  <c r="S435" i="12"/>
  <c r="S434" i="12"/>
  <c r="S433" i="12"/>
  <c r="S432" i="12"/>
  <c r="S431" i="12"/>
  <c r="S430" i="12"/>
  <c r="S429" i="12"/>
  <c r="S428" i="12"/>
  <c r="S427" i="12"/>
  <c r="S426" i="12"/>
  <c r="S425" i="12"/>
  <c r="S424" i="12"/>
  <c r="S423" i="12"/>
  <c r="S422" i="12"/>
  <c r="S421" i="12"/>
  <c r="S420" i="12"/>
  <c r="S419" i="12"/>
  <c r="S418" i="12"/>
  <c r="S417" i="12"/>
  <c r="S416" i="12"/>
  <c r="S415" i="12"/>
  <c r="S414" i="12"/>
  <c r="S413" i="12"/>
  <c r="S412" i="12"/>
  <c r="S411" i="12"/>
  <c r="S410" i="12"/>
  <c r="S409" i="12"/>
  <c r="S408" i="12"/>
  <c r="S407" i="12"/>
  <c r="S406" i="12"/>
  <c r="S405" i="12"/>
  <c r="S404" i="12"/>
  <c r="S403" i="12"/>
  <c r="S402" i="12"/>
  <c r="S401" i="12"/>
  <c r="S400" i="12"/>
  <c r="S399" i="12"/>
  <c r="S398" i="12"/>
  <c r="S397" i="12"/>
  <c r="S396" i="12"/>
  <c r="S395" i="12"/>
  <c r="S394" i="12"/>
  <c r="S393" i="12"/>
  <c r="S392" i="12"/>
  <c r="S391" i="12"/>
  <c r="S390" i="12"/>
  <c r="S389" i="12"/>
  <c r="S388" i="12"/>
  <c r="S387" i="12"/>
  <c r="S386" i="12"/>
  <c r="S385" i="12"/>
  <c r="S384" i="12"/>
  <c r="S383" i="12"/>
  <c r="S382" i="12"/>
  <c r="S381" i="12"/>
  <c r="S380" i="12"/>
  <c r="S379" i="12"/>
  <c r="S378" i="12"/>
  <c r="S377" i="12"/>
  <c r="S376" i="12"/>
  <c r="S375" i="12"/>
  <c r="S374" i="12"/>
  <c r="S373" i="12"/>
  <c r="S372" i="12"/>
  <c r="S371" i="12"/>
  <c r="S370" i="12"/>
  <c r="S369" i="12"/>
  <c r="S368" i="12"/>
  <c r="S367" i="12"/>
  <c r="S366" i="12"/>
  <c r="S365" i="12"/>
  <c r="S364" i="12"/>
  <c r="S363" i="12"/>
  <c r="S362" i="12"/>
  <c r="S361" i="12"/>
  <c r="S360" i="12"/>
  <c r="S359" i="12"/>
  <c r="S358" i="12"/>
  <c r="S357" i="12"/>
  <c r="S356" i="12"/>
  <c r="S355" i="12"/>
  <c r="S354" i="12"/>
  <c r="S353" i="12"/>
  <c r="S352" i="12"/>
  <c r="S351" i="12"/>
  <c r="S350" i="12"/>
  <c r="S349" i="12"/>
  <c r="S348" i="12"/>
  <c r="S347" i="12"/>
  <c r="S346" i="12"/>
  <c r="S345" i="12"/>
  <c r="S344" i="12"/>
  <c r="S343" i="12"/>
  <c r="S342" i="12"/>
  <c r="S341" i="12"/>
  <c r="S340" i="12"/>
  <c r="S339" i="12"/>
  <c r="S338" i="12"/>
  <c r="S337" i="12"/>
  <c r="S336" i="12"/>
  <c r="S335" i="12"/>
  <c r="S334" i="12"/>
  <c r="S333" i="12"/>
  <c r="S332" i="12"/>
  <c r="S331" i="12"/>
  <c r="S330" i="12"/>
  <c r="S329" i="12"/>
  <c r="S328" i="12"/>
  <c r="S327" i="12"/>
  <c r="S326" i="12"/>
  <c r="S325" i="12"/>
  <c r="S324" i="12"/>
  <c r="S323" i="12"/>
  <c r="S322" i="12"/>
  <c r="S321" i="12"/>
  <c r="S320" i="12"/>
  <c r="S319" i="12"/>
  <c r="S318" i="12"/>
  <c r="S317" i="12"/>
  <c r="S316" i="12"/>
  <c r="S315" i="12"/>
  <c r="S314" i="12"/>
  <c r="S313" i="12"/>
  <c r="S312" i="12"/>
  <c r="S311" i="12"/>
  <c r="S310" i="12"/>
  <c r="S309" i="12"/>
  <c r="S308" i="12"/>
  <c r="S307" i="12"/>
  <c r="S306" i="12"/>
  <c r="S305" i="12"/>
  <c r="S304" i="12"/>
  <c r="S303" i="12"/>
  <c r="S302" i="12"/>
  <c r="S301" i="12"/>
  <c r="S300" i="12"/>
  <c r="S299" i="12"/>
  <c r="S298" i="12"/>
  <c r="S297" i="12"/>
  <c r="S296" i="12"/>
  <c r="S295" i="12"/>
  <c r="S294" i="12"/>
  <c r="S293" i="12"/>
  <c r="S292" i="12"/>
  <c r="S291" i="12"/>
  <c r="S290" i="12"/>
  <c r="S289" i="12"/>
  <c r="S288" i="12"/>
  <c r="S287" i="12"/>
  <c r="S286" i="12"/>
  <c r="S285" i="12"/>
  <c r="S284" i="12"/>
  <c r="S283" i="12"/>
  <c r="S282" i="12"/>
  <c r="S281" i="12"/>
  <c r="S280" i="12"/>
  <c r="S279" i="12"/>
  <c r="S278" i="12"/>
  <c r="S277" i="12"/>
  <c r="S276" i="12"/>
  <c r="S275" i="12"/>
  <c r="S274" i="12"/>
  <c r="S273" i="12"/>
  <c r="S272" i="12"/>
  <c r="S271" i="12"/>
  <c r="S270" i="12"/>
  <c r="S269" i="12"/>
  <c r="S268" i="12"/>
  <c r="S267" i="12"/>
  <c r="S266" i="12"/>
  <c r="S265" i="12"/>
  <c r="S264" i="12"/>
  <c r="S263" i="12"/>
  <c r="S262" i="12"/>
  <c r="S261" i="12"/>
  <c r="S260" i="12"/>
  <c r="S259" i="12"/>
  <c r="S258" i="12"/>
  <c r="S257" i="12"/>
  <c r="S256" i="12"/>
  <c r="S255" i="12"/>
  <c r="S254" i="12"/>
  <c r="S253" i="12"/>
  <c r="S252" i="12"/>
  <c r="S251" i="12"/>
  <c r="S250" i="12"/>
  <c r="S249" i="12"/>
  <c r="S248" i="12"/>
  <c r="S247" i="12"/>
  <c r="S246" i="12"/>
  <c r="S245" i="12"/>
  <c r="S244" i="12"/>
  <c r="S243" i="12"/>
  <c r="S242" i="12"/>
  <c r="S241" i="12"/>
  <c r="S240" i="12"/>
  <c r="S239" i="12"/>
  <c r="S238" i="12"/>
  <c r="S237" i="12"/>
  <c r="S236" i="12"/>
  <c r="S235" i="12"/>
  <c r="S234" i="12"/>
  <c r="S233" i="12"/>
  <c r="S232" i="12"/>
  <c r="S231" i="12"/>
  <c r="S230" i="12"/>
  <c r="S229" i="12"/>
  <c r="S228" i="12"/>
  <c r="S227" i="12"/>
  <c r="S226" i="12"/>
  <c r="S225" i="12"/>
  <c r="S224" i="12"/>
  <c r="S223" i="12"/>
  <c r="S222" i="12"/>
  <c r="S221" i="12"/>
  <c r="S220" i="12"/>
  <c r="S219" i="12"/>
  <c r="S218" i="12"/>
  <c r="S217" i="12"/>
  <c r="S216" i="12"/>
  <c r="S215" i="12"/>
  <c r="S214" i="12"/>
  <c r="S213" i="12"/>
  <c r="S212" i="12"/>
  <c r="S211" i="12"/>
  <c r="S210" i="12"/>
  <c r="S209" i="12"/>
  <c r="S208" i="12"/>
  <c r="S207" i="12"/>
  <c r="S206" i="12"/>
  <c r="S205" i="12"/>
  <c r="S204" i="12"/>
  <c r="S203" i="12"/>
  <c r="S202" i="12"/>
  <c r="S201" i="12"/>
  <c r="S200" i="12"/>
  <c r="S199" i="12"/>
  <c r="S198" i="12"/>
  <c r="S197" i="12"/>
  <c r="S196" i="12"/>
  <c r="S195" i="12"/>
  <c r="S194" i="12"/>
  <c r="S193" i="12"/>
  <c r="S192" i="12"/>
  <c r="S191" i="12"/>
  <c r="S190" i="12"/>
  <c r="S189" i="12"/>
  <c r="S188" i="12"/>
  <c r="S187" i="12"/>
  <c r="S186" i="12"/>
  <c r="S185" i="12"/>
  <c r="S184" i="12"/>
  <c r="S183" i="12"/>
  <c r="S182" i="12"/>
  <c r="S181" i="12"/>
  <c r="S180" i="12"/>
  <c r="S179" i="12"/>
  <c r="S178" i="12"/>
  <c r="S177" i="12"/>
  <c r="S176" i="12"/>
  <c r="S175" i="12"/>
  <c r="S174" i="12"/>
  <c r="S173" i="12"/>
  <c r="S172" i="12"/>
  <c r="S171" i="12"/>
  <c r="S170" i="12"/>
  <c r="S169" i="12"/>
  <c r="S168" i="12"/>
  <c r="S167" i="12"/>
  <c r="S166" i="12"/>
  <c r="S165" i="12"/>
  <c r="S164" i="12"/>
  <c r="S163" i="12"/>
  <c r="S162" i="12"/>
  <c r="S161" i="12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 s="1"/>
  <c r="S20" i="12" s="1"/>
  <c r="S21" i="12" s="1"/>
  <c r="S22" i="12" s="1"/>
  <c r="S23" i="12" s="1"/>
  <c r="S24" i="12" s="1"/>
  <c r="S25" i="12" s="1"/>
  <c r="S3" i="12"/>
  <c r="V1001" i="8"/>
  <c r="V1000" i="8"/>
  <c r="V999" i="8"/>
  <c r="V998" i="8"/>
  <c r="V997" i="8"/>
  <c r="V996" i="8"/>
  <c r="V995" i="8"/>
  <c r="V994" i="8"/>
  <c r="V993" i="8"/>
  <c r="V992" i="8"/>
  <c r="V991" i="8"/>
  <c r="V990" i="8"/>
  <c r="V989" i="8"/>
  <c r="V988" i="8"/>
  <c r="V987" i="8"/>
  <c r="V986" i="8"/>
  <c r="V985" i="8"/>
  <c r="V984" i="8"/>
  <c r="V983" i="8"/>
  <c r="V982" i="8"/>
  <c r="V981" i="8"/>
  <c r="V980" i="8"/>
  <c r="V979" i="8"/>
  <c r="V978" i="8"/>
  <c r="V977" i="8"/>
  <c r="V976" i="8"/>
  <c r="V975" i="8"/>
  <c r="V974" i="8"/>
  <c r="V973" i="8"/>
  <c r="V972" i="8"/>
  <c r="V971" i="8"/>
  <c r="V970" i="8"/>
  <c r="V969" i="8"/>
  <c r="V968" i="8"/>
  <c r="V967" i="8"/>
  <c r="V966" i="8"/>
  <c r="V965" i="8"/>
  <c r="V964" i="8"/>
  <c r="V963" i="8"/>
  <c r="V962" i="8"/>
  <c r="V961" i="8"/>
  <c r="V960" i="8"/>
  <c r="V959" i="8"/>
  <c r="V958" i="8"/>
  <c r="V957" i="8"/>
  <c r="V956" i="8"/>
  <c r="V955" i="8"/>
  <c r="V954" i="8"/>
  <c r="V953" i="8"/>
  <c r="V952" i="8"/>
  <c r="V951" i="8"/>
  <c r="V950" i="8"/>
  <c r="V949" i="8"/>
  <c r="V948" i="8"/>
  <c r="V947" i="8"/>
  <c r="V946" i="8"/>
  <c r="V945" i="8"/>
  <c r="V944" i="8"/>
  <c r="V943" i="8"/>
  <c r="V942" i="8"/>
  <c r="V941" i="8"/>
  <c r="V940" i="8"/>
  <c r="V939" i="8"/>
  <c r="V938" i="8"/>
  <c r="V937" i="8"/>
  <c r="V936" i="8"/>
  <c r="V935" i="8"/>
  <c r="V934" i="8"/>
  <c r="V933" i="8"/>
  <c r="V932" i="8"/>
  <c r="V931" i="8"/>
  <c r="V930" i="8"/>
  <c r="V929" i="8"/>
  <c r="V928" i="8"/>
  <c r="V927" i="8"/>
  <c r="V926" i="8"/>
  <c r="V925" i="8"/>
  <c r="V924" i="8"/>
  <c r="V923" i="8"/>
  <c r="V922" i="8"/>
  <c r="V921" i="8"/>
  <c r="V920" i="8"/>
  <c r="V919" i="8"/>
  <c r="V918" i="8"/>
  <c r="V917" i="8"/>
  <c r="V916" i="8"/>
  <c r="V915" i="8"/>
  <c r="V914" i="8"/>
  <c r="V913" i="8"/>
  <c r="V912" i="8"/>
  <c r="V911" i="8"/>
  <c r="V910" i="8"/>
  <c r="V909" i="8"/>
  <c r="V908" i="8"/>
  <c r="V907" i="8"/>
  <c r="V906" i="8"/>
  <c r="V905" i="8"/>
  <c r="V904" i="8"/>
  <c r="V903" i="8"/>
  <c r="V902" i="8"/>
  <c r="V901" i="8"/>
  <c r="V900" i="8"/>
  <c r="V899" i="8"/>
  <c r="V898" i="8"/>
  <c r="V897" i="8"/>
  <c r="V896" i="8"/>
  <c r="V895" i="8"/>
  <c r="V894" i="8"/>
  <c r="V893" i="8"/>
  <c r="V892" i="8"/>
  <c r="V891" i="8"/>
  <c r="V890" i="8"/>
  <c r="V889" i="8"/>
  <c r="V888" i="8"/>
  <c r="V887" i="8"/>
  <c r="V886" i="8"/>
  <c r="V885" i="8"/>
  <c r="V884" i="8"/>
  <c r="V883" i="8"/>
  <c r="V882" i="8"/>
  <c r="V881" i="8"/>
  <c r="V880" i="8"/>
  <c r="V879" i="8"/>
  <c r="V878" i="8"/>
  <c r="V877" i="8"/>
  <c r="V876" i="8"/>
  <c r="V875" i="8"/>
  <c r="V874" i="8"/>
  <c r="V873" i="8"/>
  <c r="V872" i="8"/>
  <c r="V871" i="8"/>
  <c r="V870" i="8"/>
  <c r="V869" i="8"/>
  <c r="V868" i="8"/>
  <c r="V867" i="8"/>
  <c r="V866" i="8"/>
  <c r="V865" i="8"/>
  <c r="V864" i="8"/>
  <c r="V863" i="8"/>
  <c r="V862" i="8"/>
  <c r="V861" i="8"/>
  <c r="V860" i="8"/>
  <c r="V859" i="8"/>
  <c r="V858" i="8"/>
  <c r="V857" i="8"/>
  <c r="V856" i="8"/>
  <c r="V855" i="8"/>
  <c r="V854" i="8"/>
  <c r="V853" i="8"/>
  <c r="V852" i="8"/>
  <c r="V851" i="8"/>
  <c r="V850" i="8"/>
  <c r="V849" i="8"/>
  <c r="V848" i="8"/>
  <c r="V847" i="8"/>
  <c r="V846" i="8"/>
  <c r="V845" i="8"/>
  <c r="V844" i="8"/>
  <c r="V843" i="8"/>
  <c r="V842" i="8"/>
  <c r="V841" i="8"/>
  <c r="V840" i="8"/>
  <c r="V839" i="8"/>
  <c r="V838" i="8"/>
  <c r="V837" i="8"/>
  <c r="V836" i="8"/>
  <c r="V835" i="8"/>
  <c r="V834" i="8"/>
  <c r="V833" i="8"/>
  <c r="V832" i="8"/>
  <c r="V831" i="8"/>
  <c r="V830" i="8"/>
  <c r="V829" i="8"/>
  <c r="V828" i="8"/>
  <c r="V827" i="8"/>
  <c r="V826" i="8"/>
  <c r="V825" i="8"/>
  <c r="V824" i="8"/>
  <c r="V823" i="8"/>
  <c r="V822" i="8"/>
  <c r="V821" i="8"/>
  <c r="V820" i="8"/>
  <c r="V819" i="8"/>
  <c r="V818" i="8"/>
  <c r="V817" i="8"/>
  <c r="V816" i="8"/>
  <c r="V815" i="8"/>
  <c r="V814" i="8"/>
  <c r="V813" i="8"/>
  <c r="V812" i="8"/>
  <c r="V811" i="8"/>
  <c r="V810" i="8"/>
  <c r="V809" i="8"/>
  <c r="V808" i="8"/>
  <c r="V807" i="8"/>
  <c r="V806" i="8"/>
  <c r="V805" i="8"/>
  <c r="V804" i="8"/>
  <c r="V803" i="8"/>
  <c r="V802" i="8"/>
  <c r="V801" i="8"/>
  <c r="V800" i="8"/>
  <c r="V799" i="8"/>
  <c r="V798" i="8"/>
  <c r="V797" i="8"/>
  <c r="V796" i="8"/>
  <c r="V795" i="8"/>
  <c r="V794" i="8"/>
  <c r="V793" i="8"/>
  <c r="V792" i="8"/>
  <c r="V791" i="8"/>
  <c r="V790" i="8"/>
  <c r="V789" i="8"/>
  <c r="V788" i="8"/>
  <c r="V787" i="8"/>
  <c r="V786" i="8"/>
  <c r="V785" i="8"/>
  <c r="V784" i="8"/>
  <c r="V783" i="8"/>
  <c r="V782" i="8"/>
  <c r="V781" i="8"/>
  <c r="V780" i="8"/>
  <c r="V779" i="8"/>
  <c r="V778" i="8"/>
  <c r="V777" i="8"/>
  <c r="V776" i="8"/>
  <c r="V775" i="8"/>
  <c r="V774" i="8"/>
  <c r="V773" i="8"/>
  <c r="V772" i="8"/>
  <c r="V771" i="8"/>
  <c r="V770" i="8"/>
  <c r="V769" i="8"/>
  <c r="V768" i="8"/>
  <c r="V767" i="8"/>
  <c r="V766" i="8"/>
  <c r="V765" i="8"/>
  <c r="V764" i="8"/>
  <c r="V763" i="8"/>
  <c r="V762" i="8"/>
  <c r="V761" i="8"/>
  <c r="V760" i="8"/>
  <c r="V759" i="8"/>
  <c r="V758" i="8"/>
  <c r="V757" i="8"/>
  <c r="V756" i="8"/>
  <c r="V755" i="8"/>
  <c r="V754" i="8"/>
  <c r="V753" i="8"/>
  <c r="V752" i="8"/>
  <c r="V751" i="8"/>
  <c r="V750" i="8"/>
  <c r="V749" i="8"/>
  <c r="V748" i="8"/>
  <c r="V747" i="8"/>
  <c r="V746" i="8"/>
  <c r="V745" i="8"/>
  <c r="V744" i="8"/>
  <c r="V743" i="8"/>
  <c r="V742" i="8"/>
  <c r="V741" i="8"/>
  <c r="V740" i="8"/>
  <c r="V739" i="8"/>
  <c r="V738" i="8"/>
  <c r="V737" i="8"/>
  <c r="V736" i="8"/>
  <c r="V735" i="8"/>
  <c r="V734" i="8"/>
  <c r="V733" i="8"/>
  <c r="V732" i="8"/>
  <c r="V731" i="8"/>
  <c r="V730" i="8"/>
  <c r="V729" i="8"/>
  <c r="V728" i="8"/>
  <c r="V727" i="8"/>
  <c r="V726" i="8"/>
  <c r="V725" i="8"/>
  <c r="V724" i="8"/>
  <c r="V723" i="8"/>
  <c r="V722" i="8"/>
  <c r="V721" i="8"/>
  <c r="V720" i="8"/>
  <c r="V719" i="8"/>
  <c r="V718" i="8"/>
  <c r="V717" i="8"/>
  <c r="V716" i="8"/>
  <c r="V715" i="8"/>
  <c r="V714" i="8"/>
  <c r="V713" i="8"/>
  <c r="V712" i="8"/>
  <c r="V711" i="8"/>
  <c r="V710" i="8"/>
  <c r="V709" i="8"/>
  <c r="V708" i="8"/>
  <c r="V707" i="8"/>
  <c r="V706" i="8"/>
  <c r="V705" i="8"/>
  <c r="V704" i="8"/>
  <c r="V703" i="8"/>
  <c r="V702" i="8"/>
  <c r="V701" i="8"/>
  <c r="V700" i="8"/>
  <c r="V699" i="8"/>
  <c r="V698" i="8"/>
  <c r="V697" i="8"/>
  <c r="V696" i="8"/>
  <c r="V695" i="8"/>
  <c r="V694" i="8"/>
  <c r="V693" i="8"/>
  <c r="V692" i="8"/>
  <c r="V691" i="8"/>
  <c r="V690" i="8"/>
  <c r="V689" i="8"/>
  <c r="V688" i="8"/>
  <c r="V687" i="8"/>
  <c r="V686" i="8"/>
  <c r="V685" i="8"/>
  <c r="V684" i="8"/>
  <c r="V683" i="8"/>
  <c r="V682" i="8"/>
  <c r="V681" i="8"/>
  <c r="V680" i="8"/>
  <c r="V679" i="8"/>
  <c r="V678" i="8"/>
  <c r="V677" i="8"/>
  <c r="V676" i="8"/>
  <c r="V675" i="8"/>
  <c r="V674" i="8"/>
  <c r="V673" i="8"/>
  <c r="V672" i="8"/>
  <c r="V671" i="8"/>
  <c r="V670" i="8"/>
  <c r="V669" i="8"/>
  <c r="V668" i="8"/>
  <c r="V667" i="8"/>
  <c r="V666" i="8"/>
  <c r="V665" i="8"/>
  <c r="V664" i="8"/>
  <c r="V663" i="8"/>
  <c r="V662" i="8"/>
  <c r="V661" i="8"/>
  <c r="V660" i="8"/>
  <c r="V659" i="8"/>
  <c r="V658" i="8"/>
  <c r="V657" i="8"/>
  <c r="V656" i="8"/>
  <c r="V655" i="8"/>
  <c r="V654" i="8"/>
  <c r="V653" i="8"/>
  <c r="V652" i="8"/>
  <c r="V651" i="8"/>
  <c r="V650" i="8"/>
  <c r="V649" i="8"/>
  <c r="V648" i="8"/>
  <c r="V647" i="8"/>
  <c r="V646" i="8"/>
  <c r="V645" i="8"/>
  <c r="V644" i="8"/>
  <c r="V643" i="8"/>
  <c r="V642" i="8"/>
  <c r="V641" i="8"/>
  <c r="V640" i="8"/>
  <c r="V639" i="8"/>
  <c r="V638" i="8"/>
  <c r="V637" i="8"/>
  <c r="V636" i="8"/>
  <c r="V635" i="8"/>
  <c r="V634" i="8"/>
  <c r="V633" i="8"/>
  <c r="V632" i="8"/>
  <c r="V631" i="8"/>
  <c r="V630" i="8"/>
  <c r="V629" i="8"/>
  <c r="V628" i="8"/>
  <c r="V627" i="8"/>
  <c r="V626" i="8"/>
  <c r="V625" i="8"/>
  <c r="V624" i="8"/>
  <c r="V623" i="8"/>
  <c r="V622" i="8"/>
  <c r="V621" i="8"/>
  <c r="V620" i="8"/>
  <c r="V619" i="8"/>
  <c r="V618" i="8"/>
  <c r="V617" i="8"/>
  <c r="V616" i="8"/>
  <c r="V615" i="8"/>
  <c r="V614" i="8"/>
  <c r="V613" i="8"/>
  <c r="V612" i="8"/>
  <c r="V611" i="8"/>
  <c r="V610" i="8"/>
  <c r="V609" i="8"/>
  <c r="V608" i="8"/>
  <c r="V607" i="8"/>
  <c r="V606" i="8"/>
  <c r="V605" i="8"/>
  <c r="V604" i="8"/>
  <c r="V603" i="8"/>
  <c r="V602" i="8"/>
  <c r="V601" i="8"/>
  <c r="V600" i="8"/>
  <c r="V599" i="8"/>
  <c r="V598" i="8"/>
  <c r="V597" i="8"/>
  <c r="V596" i="8"/>
  <c r="V595" i="8"/>
  <c r="V594" i="8"/>
  <c r="V593" i="8"/>
  <c r="V592" i="8"/>
  <c r="V591" i="8"/>
  <c r="V590" i="8"/>
  <c r="V589" i="8"/>
  <c r="V588" i="8"/>
  <c r="V587" i="8"/>
  <c r="V586" i="8"/>
  <c r="V585" i="8"/>
  <c r="V584" i="8"/>
  <c r="V583" i="8"/>
  <c r="V582" i="8"/>
  <c r="V581" i="8"/>
  <c r="V580" i="8"/>
  <c r="V579" i="8"/>
  <c r="V578" i="8"/>
  <c r="V577" i="8"/>
  <c r="V576" i="8"/>
  <c r="V575" i="8"/>
  <c r="V574" i="8"/>
  <c r="V573" i="8"/>
  <c r="V572" i="8"/>
  <c r="V571" i="8"/>
  <c r="V570" i="8"/>
  <c r="V569" i="8"/>
  <c r="V568" i="8"/>
  <c r="V567" i="8"/>
  <c r="V566" i="8"/>
  <c r="V565" i="8"/>
  <c r="V564" i="8"/>
  <c r="V563" i="8"/>
  <c r="V562" i="8"/>
  <c r="V561" i="8"/>
  <c r="V560" i="8"/>
  <c r="V559" i="8"/>
  <c r="V558" i="8"/>
  <c r="V557" i="8"/>
  <c r="V556" i="8"/>
  <c r="V555" i="8"/>
  <c r="V554" i="8"/>
  <c r="V553" i="8"/>
  <c r="V552" i="8"/>
  <c r="V551" i="8"/>
  <c r="V550" i="8"/>
  <c r="V549" i="8"/>
  <c r="V548" i="8"/>
  <c r="V547" i="8"/>
  <c r="V546" i="8"/>
  <c r="V545" i="8"/>
  <c r="V544" i="8"/>
  <c r="V543" i="8"/>
  <c r="V542" i="8"/>
  <c r="V541" i="8"/>
  <c r="V540" i="8"/>
  <c r="V539" i="8"/>
  <c r="V538" i="8"/>
  <c r="V537" i="8"/>
  <c r="V536" i="8"/>
  <c r="V535" i="8"/>
  <c r="V534" i="8"/>
  <c r="V533" i="8"/>
  <c r="V532" i="8"/>
  <c r="V531" i="8"/>
  <c r="V530" i="8"/>
  <c r="V529" i="8"/>
  <c r="V528" i="8"/>
  <c r="V527" i="8"/>
  <c r="V526" i="8"/>
  <c r="V525" i="8"/>
  <c r="V524" i="8"/>
  <c r="V523" i="8"/>
  <c r="V522" i="8"/>
  <c r="V521" i="8"/>
  <c r="V520" i="8"/>
  <c r="V519" i="8"/>
  <c r="V518" i="8"/>
  <c r="V517" i="8"/>
  <c r="V516" i="8"/>
  <c r="V515" i="8"/>
  <c r="V514" i="8"/>
  <c r="V513" i="8"/>
  <c r="V512" i="8"/>
  <c r="V511" i="8"/>
  <c r="V510" i="8"/>
  <c r="V509" i="8"/>
  <c r="V508" i="8"/>
  <c r="V507" i="8"/>
  <c r="V506" i="8"/>
  <c r="V505" i="8"/>
  <c r="V504" i="8"/>
  <c r="V503" i="8"/>
  <c r="V502" i="8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0" i="8"/>
  <c r="V18" i="8"/>
  <c r="V16" i="8"/>
  <c r="V15" i="8"/>
  <c r="V14" i="8"/>
  <c r="V13" i="8"/>
  <c r="V12" i="8"/>
  <c r="V11" i="8"/>
  <c r="V10" i="8"/>
  <c r="V1002" i="13"/>
  <c r="V1001" i="13"/>
  <c r="V1000" i="13"/>
  <c r="V999" i="13"/>
  <c r="V998" i="13"/>
  <c r="V997" i="13"/>
  <c r="V996" i="13"/>
  <c r="V995" i="13"/>
  <c r="V994" i="13"/>
  <c r="V993" i="13"/>
  <c r="V992" i="13"/>
  <c r="V991" i="13"/>
  <c r="V990" i="13"/>
  <c r="V989" i="13"/>
  <c r="V988" i="13"/>
  <c r="V987" i="13"/>
  <c r="V986" i="13"/>
  <c r="V985" i="13"/>
  <c r="V984" i="13"/>
  <c r="V983" i="13"/>
  <c r="V982" i="13"/>
  <c r="V981" i="13"/>
  <c r="V980" i="13"/>
  <c r="V979" i="13"/>
  <c r="V978" i="13"/>
  <c r="V977" i="13"/>
  <c r="V976" i="13"/>
  <c r="V975" i="13"/>
  <c r="V974" i="13"/>
  <c r="V973" i="13"/>
  <c r="V972" i="13"/>
  <c r="V971" i="13"/>
  <c r="V970" i="13"/>
  <c r="V969" i="13"/>
  <c r="V968" i="13"/>
  <c r="V967" i="13"/>
  <c r="V966" i="13"/>
  <c r="V965" i="13"/>
  <c r="V964" i="13"/>
  <c r="V963" i="13"/>
  <c r="V962" i="13"/>
  <c r="V961" i="13"/>
  <c r="V960" i="13"/>
  <c r="V959" i="13"/>
  <c r="V958" i="13"/>
  <c r="V957" i="13"/>
  <c r="V956" i="13"/>
  <c r="V955" i="13"/>
  <c r="V954" i="13"/>
  <c r="V953" i="13"/>
  <c r="V952" i="13"/>
  <c r="V951" i="13"/>
  <c r="V950" i="13"/>
  <c r="V949" i="13"/>
  <c r="V948" i="13"/>
  <c r="V947" i="13"/>
  <c r="V946" i="13"/>
  <c r="V945" i="13"/>
  <c r="V944" i="13"/>
  <c r="V943" i="13"/>
  <c r="V942" i="13"/>
  <c r="V941" i="13"/>
  <c r="V940" i="13"/>
  <c r="V939" i="13"/>
  <c r="V938" i="13"/>
  <c r="V937" i="13"/>
  <c r="V936" i="13"/>
  <c r="V935" i="13"/>
  <c r="V934" i="13"/>
  <c r="V933" i="13"/>
  <c r="V932" i="13"/>
  <c r="V931" i="13"/>
  <c r="V930" i="13"/>
  <c r="V929" i="13"/>
  <c r="V928" i="13"/>
  <c r="V927" i="13"/>
  <c r="V926" i="13"/>
  <c r="V925" i="13"/>
  <c r="V924" i="13"/>
  <c r="V923" i="13"/>
  <c r="V922" i="13"/>
  <c r="V921" i="13"/>
  <c r="V920" i="13"/>
  <c r="V919" i="13"/>
  <c r="V918" i="13"/>
  <c r="V917" i="13"/>
  <c r="V916" i="13"/>
  <c r="V915" i="13"/>
  <c r="V914" i="13"/>
  <c r="V913" i="13"/>
  <c r="V912" i="13"/>
  <c r="V911" i="13"/>
  <c r="V910" i="13"/>
  <c r="V909" i="13"/>
  <c r="V908" i="13"/>
  <c r="V907" i="13"/>
  <c r="V906" i="13"/>
  <c r="V905" i="13"/>
  <c r="V904" i="13"/>
  <c r="V903" i="13"/>
  <c r="V902" i="13"/>
  <c r="V901" i="13"/>
  <c r="V900" i="13"/>
  <c r="V899" i="13"/>
  <c r="V898" i="13"/>
  <c r="V897" i="13"/>
  <c r="V896" i="13"/>
  <c r="V895" i="13"/>
  <c r="V894" i="13"/>
  <c r="V893" i="13"/>
  <c r="V892" i="13"/>
  <c r="V891" i="13"/>
  <c r="V890" i="13"/>
  <c r="V889" i="13"/>
  <c r="V888" i="13"/>
  <c r="V887" i="13"/>
  <c r="V886" i="13"/>
  <c r="V885" i="13"/>
  <c r="V884" i="13"/>
  <c r="V883" i="13"/>
  <c r="V882" i="13"/>
  <c r="V881" i="13"/>
  <c r="V880" i="13"/>
  <c r="V879" i="13"/>
  <c r="V878" i="13"/>
  <c r="V877" i="13"/>
  <c r="V876" i="13"/>
  <c r="V875" i="13"/>
  <c r="V874" i="13"/>
  <c r="V873" i="13"/>
  <c r="V872" i="13"/>
  <c r="V871" i="13"/>
  <c r="V870" i="13"/>
  <c r="V869" i="13"/>
  <c r="V868" i="13"/>
  <c r="V867" i="13"/>
  <c r="V866" i="13"/>
  <c r="V865" i="13"/>
  <c r="V864" i="13"/>
  <c r="V863" i="13"/>
  <c r="V862" i="13"/>
  <c r="V861" i="13"/>
  <c r="V860" i="13"/>
  <c r="V859" i="13"/>
  <c r="V858" i="13"/>
  <c r="V857" i="13"/>
  <c r="V856" i="13"/>
  <c r="V855" i="13"/>
  <c r="V854" i="13"/>
  <c r="V853" i="13"/>
  <c r="V852" i="13"/>
  <c r="V851" i="13"/>
  <c r="V850" i="13"/>
  <c r="V849" i="13"/>
  <c r="V848" i="13"/>
  <c r="V847" i="13"/>
  <c r="V846" i="13"/>
  <c r="V845" i="13"/>
  <c r="V844" i="13"/>
  <c r="V843" i="13"/>
  <c r="V842" i="13"/>
  <c r="V841" i="13"/>
  <c r="V840" i="13"/>
  <c r="V839" i="13"/>
  <c r="V838" i="13"/>
  <c r="V837" i="13"/>
  <c r="V836" i="13"/>
  <c r="V835" i="13"/>
  <c r="V834" i="13"/>
  <c r="V833" i="13"/>
  <c r="V832" i="13"/>
  <c r="V831" i="13"/>
  <c r="V830" i="13"/>
  <c r="V829" i="13"/>
  <c r="V828" i="13"/>
  <c r="V827" i="13"/>
  <c r="V826" i="13"/>
  <c r="V825" i="13"/>
  <c r="V824" i="13"/>
  <c r="V823" i="13"/>
  <c r="V822" i="13"/>
  <c r="V821" i="13"/>
  <c r="V820" i="13"/>
  <c r="V819" i="13"/>
  <c r="V818" i="13"/>
  <c r="V817" i="13"/>
  <c r="V816" i="13"/>
  <c r="V815" i="13"/>
  <c r="V814" i="13"/>
  <c r="V813" i="13"/>
  <c r="V812" i="13"/>
  <c r="V811" i="13"/>
  <c r="V810" i="13"/>
  <c r="V809" i="13"/>
  <c r="V808" i="13"/>
  <c r="V807" i="13"/>
  <c r="V806" i="13"/>
  <c r="V805" i="13"/>
  <c r="V804" i="13"/>
  <c r="V803" i="13"/>
  <c r="V802" i="13"/>
  <c r="V801" i="13"/>
  <c r="V800" i="13"/>
  <c r="V799" i="13"/>
  <c r="V798" i="13"/>
  <c r="V797" i="13"/>
  <c r="V796" i="13"/>
  <c r="V795" i="13"/>
  <c r="V794" i="13"/>
  <c r="V793" i="13"/>
  <c r="V792" i="13"/>
  <c r="V791" i="13"/>
  <c r="V790" i="13"/>
  <c r="V789" i="13"/>
  <c r="V788" i="13"/>
  <c r="V787" i="13"/>
  <c r="V786" i="13"/>
  <c r="V785" i="13"/>
  <c r="V784" i="13"/>
  <c r="V783" i="13"/>
  <c r="V782" i="13"/>
  <c r="V781" i="13"/>
  <c r="V780" i="13"/>
  <c r="V779" i="13"/>
  <c r="V778" i="13"/>
  <c r="V777" i="13"/>
  <c r="V776" i="13"/>
  <c r="V775" i="13"/>
  <c r="V774" i="13"/>
  <c r="V773" i="13"/>
  <c r="V772" i="13"/>
  <c r="V771" i="13"/>
  <c r="V770" i="13"/>
  <c r="V769" i="13"/>
  <c r="V768" i="13"/>
  <c r="V767" i="13"/>
  <c r="V766" i="13"/>
  <c r="V765" i="13"/>
  <c r="V764" i="13"/>
  <c r="V763" i="13"/>
  <c r="V762" i="13"/>
  <c r="V761" i="13"/>
  <c r="V760" i="13"/>
  <c r="V759" i="13"/>
  <c r="V758" i="13"/>
  <c r="V757" i="13"/>
  <c r="V756" i="13"/>
  <c r="V755" i="13"/>
  <c r="V754" i="13"/>
  <c r="V753" i="13"/>
  <c r="V752" i="13"/>
  <c r="V751" i="13"/>
  <c r="V750" i="13"/>
  <c r="V749" i="13"/>
  <c r="V748" i="13"/>
  <c r="V747" i="13"/>
  <c r="V746" i="13"/>
  <c r="V745" i="13"/>
  <c r="V744" i="13"/>
  <c r="V743" i="13"/>
  <c r="V742" i="13"/>
  <c r="V741" i="13"/>
  <c r="V740" i="13"/>
  <c r="V739" i="13"/>
  <c r="V738" i="13"/>
  <c r="V737" i="13"/>
  <c r="V736" i="13"/>
  <c r="V735" i="13"/>
  <c r="V734" i="13"/>
  <c r="V733" i="13"/>
  <c r="V732" i="13"/>
  <c r="V731" i="13"/>
  <c r="V730" i="13"/>
  <c r="V729" i="13"/>
  <c r="V728" i="13"/>
  <c r="V727" i="13"/>
  <c r="V726" i="13"/>
  <c r="V725" i="13"/>
  <c r="V724" i="13"/>
  <c r="V723" i="13"/>
  <c r="V722" i="13"/>
  <c r="V721" i="13"/>
  <c r="V720" i="13"/>
  <c r="V719" i="13"/>
  <c r="V718" i="13"/>
  <c r="V717" i="13"/>
  <c r="V716" i="13"/>
  <c r="V715" i="13"/>
  <c r="V714" i="13"/>
  <c r="V713" i="13"/>
  <c r="V712" i="13"/>
  <c r="V711" i="13"/>
  <c r="V710" i="13"/>
  <c r="V709" i="13"/>
  <c r="V708" i="13"/>
  <c r="V707" i="13"/>
  <c r="V706" i="13"/>
  <c r="V705" i="13"/>
  <c r="V704" i="13"/>
  <c r="V703" i="13"/>
  <c r="V702" i="13"/>
  <c r="V701" i="13"/>
  <c r="V700" i="13"/>
  <c r="V699" i="13"/>
  <c r="V698" i="13"/>
  <c r="V697" i="13"/>
  <c r="V696" i="13"/>
  <c r="V695" i="13"/>
  <c r="V694" i="13"/>
  <c r="V693" i="13"/>
  <c r="V692" i="13"/>
  <c r="V691" i="13"/>
  <c r="V690" i="13"/>
  <c r="V689" i="13"/>
  <c r="V688" i="13"/>
  <c r="V687" i="13"/>
  <c r="V686" i="13"/>
  <c r="V685" i="13"/>
  <c r="V684" i="13"/>
  <c r="V683" i="13"/>
  <c r="V682" i="13"/>
  <c r="V681" i="13"/>
  <c r="V680" i="13"/>
  <c r="V679" i="13"/>
  <c r="V678" i="13"/>
  <c r="V677" i="13"/>
  <c r="V676" i="13"/>
  <c r="V675" i="13"/>
  <c r="V674" i="13"/>
  <c r="V673" i="13"/>
  <c r="V672" i="13"/>
  <c r="V671" i="13"/>
  <c r="V670" i="13"/>
  <c r="V669" i="13"/>
  <c r="V668" i="13"/>
  <c r="V667" i="13"/>
  <c r="V666" i="13"/>
  <c r="V665" i="13"/>
  <c r="V664" i="13"/>
  <c r="V663" i="13"/>
  <c r="V662" i="13"/>
  <c r="V661" i="13"/>
  <c r="V660" i="13"/>
  <c r="V659" i="13"/>
  <c r="V658" i="13"/>
  <c r="V657" i="13"/>
  <c r="V656" i="13"/>
  <c r="V655" i="13"/>
  <c r="V654" i="13"/>
  <c r="V653" i="13"/>
  <c r="V652" i="13"/>
  <c r="V651" i="13"/>
  <c r="V650" i="13"/>
  <c r="V649" i="13"/>
  <c r="V648" i="13"/>
  <c r="V647" i="13"/>
  <c r="V646" i="13"/>
  <c r="V645" i="13"/>
  <c r="V644" i="13"/>
  <c r="V643" i="13"/>
  <c r="V642" i="13"/>
  <c r="V641" i="13"/>
  <c r="V640" i="13"/>
  <c r="V639" i="13"/>
  <c r="V638" i="13"/>
  <c r="V637" i="13"/>
  <c r="V636" i="13"/>
  <c r="V635" i="13"/>
  <c r="V634" i="13"/>
  <c r="V633" i="13"/>
  <c r="V632" i="13"/>
  <c r="V631" i="13"/>
  <c r="V630" i="13"/>
  <c r="V629" i="13"/>
  <c r="V628" i="13"/>
  <c r="V627" i="13"/>
  <c r="V626" i="13"/>
  <c r="V625" i="13"/>
  <c r="V624" i="13"/>
  <c r="V623" i="13"/>
  <c r="V622" i="13"/>
  <c r="V621" i="13"/>
  <c r="V620" i="13"/>
  <c r="V619" i="13"/>
  <c r="V618" i="13"/>
  <c r="V617" i="13"/>
  <c r="V616" i="13"/>
  <c r="V615" i="13"/>
  <c r="V614" i="13"/>
  <c r="V613" i="13"/>
  <c r="V612" i="13"/>
  <c r="V611" i="13"/>
  <c r="V610" i="13"/>
  <c r="V609" i="13"/>
  <c r="V608" i="13"/>
  <c r="V607" i="13"/>
  <c r="V606" i="13"/>
  <c r="V605" i="13"/>
  <c r="V604" i="13"/>
  <c r="V603" i="13"/>
  <c r="V602" i="13"/>
  <c r="V601" i="13"/>
  <c r="V600" i="13"/>
  <c r="V599" i="13"/>
  <c r="V598" i="13"/>
  <c r="V597" i="13"/>
  <c r="V596" i="13"/>
  <c r="V595" i="13"/>
  <c r="V594" i="13"/>
  <c r="V593" i="13"/>
  <c r="V592" i="13"/>
  <c r="V591" i="13"/>
  <c r="V590" i="13"/>
  <c r="V589" i="13"/>
  <c r="V588" i="13"/>
  <c r="V587" i="13"/>
  <c r="V586" i="13"/>
  <c r="V585" i="13"/>
  <c r="V584" i="13"/>
  <c r="V583" i="13"/>
  <c r="V582" i="13"/>
  <c r="V581" i="13"/>
  <c r="V580" i="13"/>
  <c r="V579" i="13"/>
  <c r="V578" i="13"/>
  <c r="V577" i="13"/>
  <c r="V576" i="13"/>
  <c r="V575" i="13"/>
  <c r="V574" i="13"/>
  <c r="V573" i="13"/>
  <c r="V572" i="13"/>
  <c r="V571" i="13"/>
  <c r="V570" i="13"/>
  <c r="V569" i="13"/>
  <c r="V568" i="13"/>
  <c r="V567" i="13"/>
  <c r="V566" i="13"/>
  <c r="V565" i="13"/>
  <c r="V564" i="13"/>
  <c r="V563" i="13"/>
  <c r="V562" i="13"/>
  <c r="V561" i="13"/>
  <c r="V560" i="13"/>
  <c r="V559" i="13"/>
  <c r="V558" i="13"/>
  <c r="V557" i="13"/>
  <c r="V556" i="13"/>
  <c r="V555" i="13"/>
  <c r="V554" i="13"/>
  <c r="V553" i="13"/>
  <c r="V552" i="13"/>
  <c r="V551" i="13"/>
  <c r="V550" i="13"/>
  <c r="V549" i="13"/>
  <c r="V548" i="13"/>
  <c r="V547" i="13"/>
  <c r="V546" i="13"/>
  <c r="V545" i="13"/>
  <c r="V544" i="13"/>
  <c r="V543" i="13"/>
  <c r="V542" i="13"/>
  <c r="V541" i="13"/>
  <c r="V540" i="13"/>
  <c r="V539" i="13"/>
  <c r="V538" i="13"/>
  <c r="V537" i="13"/>
  <c r="V536" i="13"/>
  <c r="V535" i="13"/>
  <c r="V534" i="13"/>
  <c r="V533" i="13"/>
  <c r="V532" i="13"/>
  <c r="V531" i="13"/>
  <c r="V530" i="13"/>
  <c r="V529" i="13"/>
  <c r="V528" i="13"/>
  <c r="V527" i="13"/>
  <c r="V526" i="13"/>
  <c r="V525" i="13"/>
  <c r="V524" i="13"/>
  <c r="V523" i="13"/>
  <c r="V522" i="13"/>
  <c r="V521" i="13"/>
  <c r="V520" i="13"/>
  <c r="V519" i="13"/>
  <c r="V518" i="13"/>
  <c r="V517" i="13"/>
  <c r="V516" i="13"/>
  <c r="V515" i="13"/>
  <c r="V514" i="13"/>
  <c r="V513" i="13"/>
  <c r="V512" i="13"/>
  <c r="V511" i="13"/>
  <c r="V510" i="13"/>
  <c r="V509" i="13"/>
  <c r="V508" i="13"/>
  <c r="V507" i="13"/>
  <c r="V506" i="13"/>
  <c r="V505" i="13"/>
  <c r="V504" i="13"/>
  <c r="V503" i="13"/>
  <c r="V502" i="13"/>
  <c r="V501" i="13"/>
  <c r="V500" i="13"/>
  <c r="V499" i="13"/>
  <c r="V498" i="13"/>
  <c r="V497" i="13"/>
  <c r="V496" i="13"/>
  <c r="V495" i="13"/>
  <c r="V494" i="13"/>
  <c r="V493" i="13"/>
  <c r="V492" i="13"/>
  <c r="V491" i="13"/>
  <c r="V490" i="13"/>
  <c r="V489" i="13"/>
  <c r="V488" i="13"/>
  <c r="V487" i="13"/>
  <c r="V486" i="13"/>
  <c r="V485" i="13"/>
  <c r="V484" i="13"/>
  <c r="V483" i="13"/>
  <c r="V482" i="13"/>
  <c r="V481" i="13"/>
  <c r="V480" i="13"/>
  <c r="V479" i="13"/>
  <c r="V478" i="13"/>
  <c r="V477" i="13"/>
  <c r="V476" i="13"/>
  <c r="V475" i="13"/>
  <c r="V474" i="13"/>
  <c r="V473" i="13"/>
  <c r="V472" i="13"/>
  <c r="V471" i="13"/>
  <c r="V470" i="13"/>
  <c r="V469" i="13"/>
  <c r="V468" i="13"/>
  <c r="V467" i="13"/>
  <c r="V466" i="13"/>
  <c r="V465" i="13"/>
  <c r="V464" i="13"/>
  <c r="V463" i="13"/>
  <c r="V462" i="13"/>
  <c r="V461" i="13"/>
  <c r="V460" i="13"/>
  <c r="V459" i="13"/>
  <c r="V458" i="13"/>
  <c r="V457" i="13"/>
  <c r="V456" i="13"/>
  <c r="V455" i="13"/>
  <c r="V454" i="13"/>
  <c r="V453" i="13"/>
  <c r="V452" i="13"/>
  <c r="V451" i="13"/>
  <c r="V450" i="13"/>
  <c r="V449" i="13"/>
  <c r="V448" i="13"/>
  <c r="V447" i="13"/>
  <c r="V446" i="13"/>
  <c r="V445" i="13"/>
  <c r="V444" i="13"/>
  <c r="V443" i="13"/>
  <c r="V442" i="13"/>
  <c r="V441" i="13"/>
  <c r="V440" i="13"/>
  <c r="V439" i="13"/>
  <c r="V438" i="13"/>
  <c r="V437" i="13"/>
  <c r="V436" i="13"/>
  <c r="V435" i="13"/>
  <c r="V434" i="13"/>
  <c r="V433" i="13"/>
  <c r="V432" i="13"/>
  <c r="V4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1" i="13"/>
  <c r="V50" i="13"/>
  <c r="V49" i="13"/>
  <c r="V48" i="13"/>
  <c r="V46" i="13"/>
  <c r="V45" i="13"/>
  <c r="V44" i="13"/>
  <c r="V43" i="13"/>
  <c r="V42" i="13"/>
  <c r="V41" i="13"/>
  <c r="V40" i="13"/>
  <c r="V39" i="13"/>
  <c r="V38" i="13"/>
  <c r="V36" i="13"/>
  <c r="V35" i="13"/>
  <c r="V34" i="13"/>
  <c r="V32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4" i="13"/>
  <c r="V13" i="13"/>
  <c r="V12" i="13"/>
  <c r="V11" i="13"/>
  <c r="N1001" i="8"/>
  <c r="M1001" i="8"/>
  <c r="N1000" i="8"/>
  <c r="M1000" i="8"/>
  <c r="N999" i="8"/>
  <c r="M999" i="8"/>
  <c r="N998" i="8"/>
  <c r="M998" i="8"/>
  <c r="N997" i="8"/>
  <c r="M997" i="8"/>
  <c r="N996" i="8"/>
  <c r="M996" i="8"/>
  <c r="N995" i="8"/>
  <c r="M995" i="8"/>
  <c r="N994" i="8"/>
  <c r="M994" i="8"/>
  <c r="N993" i="8"/>
  <c r="M993" i="8"/>
  <c r="N992" i="8"/>
  <c r="M992" i="8"/>
  <c r="N991" i="8"/>
  <c r="M991" i="8"/>
  <c r="N990" i="8"/>
  <c r="M990" i="8"/>
  <c r="N989" i="8"/>
  <c r="M989" i="8"/>
  <c r="N988" i="8"/>
  <c r="M988" i="8"/>
  <c r="N987" i="8"/>
  <c r="M987" i="8"/>
  <c r="N986" i="8"/>
  <c r="M986" i="8"/>
  <c r="N985" i="8"/>
  <c r="M985" i="8"/>
  <c r="N984" i="8"/>
  <c r="M984" i="8"/>
  <c r="N983" i="8"/>
  <c r="M983" i="8"/>
  <c r="N982" i="8"/>
  <c r="M982" i="8"/>
  <c r="N981" i="8"/>
  <c r="M981" i="8"/>
  <c r="N980" i="8"/>
  <c r="M980" i="8"/>
  <c r="N979" i="8"/>
  <c r="M979" i="8"/>
  <c r="N978" i="8"/>
  <c r="M978" i="8"/>
  <c r="N977" i="8"/>
  <c r="M977" i="8"/>
  <c r="N976" i="8"/>
  <c r="M976" i="8"/>
  <c r="N975" i="8"/>
  <c r="M975" i="8"/>
  <c r="N974" i="8"/>
  <c r="M974" i="8"/>
  <c r="N973" i="8"/>
  <c r="M973" i="8"/>
  <c r="N972" i="8"/>
  <c r="M972" i="8"/>
  <c r="N971" i="8"/>
  <c r="M971" i="8"/>
  <c r="N970" i="8"/>
  <c r="M970" i="8"/>
  <c r="N969" i="8"/>
  <c r="M969" i="8"/>
  <c r="N968" i="8"/>
  <c r="M968" i="8"/>
  <c r="N967" i="8"/>
  <c r="M967" i="8"/>
  <c r="N966" i="8"/>
  <c r="M966" i="8"/>
  <c r="N965" i="8"/>
  <c r="M965" i="8"/>
  <c r="N964" i="8"/>
  <c r="M964" i="8"/>
  <c r="N963" i="8"/>
  <c r="M963" i="8"/>
  <c r="N962" i="8"/>
  <c r="M962" i="8"/>
  <c r="N961" i="8"/>
  <c r="M961" i="8"/>
  <c r="N960" i="8"/>
  <c r="M960" i="8"/>
  <c r="N959" i="8"/>
  <c r="M959" i="8"/>
  <c r="N958" i="8"/>
  <c r="M958" i="8"/>
  <c r="N957" i="8"/>
  <c r="M957" i="8"/>
  <c r="N956" i="8"/>
  <c r="M956" i="8"/>
  <c r="N955" i="8"/>
  <c r="M955" i="8"/>
  <c r="N954" i="8"/>
  <c r="M954" i="8"/>
  <c r="N953" i="8"/>
  <c r="M953" i="8"/>
  <c r="N952" i="8"/>
  <c r="M952" i="8"/>
  <c r="N951" i="8"/>
  <c r="M951" i="8"/>
  <c r="N950" i="8"/>
  <c r="M950" i="8"/>
  <c r="N949" i="8"/>
  <c r="M949" i="8"/>
  <c r="N948" i="8"/>
  <c r="M948" i="8"/>
  <c r="N947" i="8"/>
  <c r="M947" i="8"/>
  <c r="N946" i="8"/>
  <c r="M946" i="8"/>
  <c r="N945" i="8"/>
  <c r="M945" i="8"/>
  <c r="N944" i="8"/>
  <c r="M944" i="8"/>
  <c r="N943" i="8"/>
  <c r="M943" i="8"/>
  <c r="N942" i="8"/>
  <c r="M942" i="8"/>
  <c r="N941" i="8"/>
  <c r="M941" i="8"/>
  <c r="N940" i="8"/>
  <c r="M940" i="8"/>
  <c r="N939" i="8"/>
  <c r="M939" i="8"/>
  <c r="N938" i="8"/>
  <c r="M938" i="8"/>
  <c r="N937" i="8"/>
  <c r="M937" i="8"/>
  <c r="N936" i="8"/>
  <c r="M936" i="8"/>
  <c r="N935" i="8"/>
  <c r="M935" i="8"/>
  <c r="N934" i="8"/>
  <c r="M934" i="8"/>
  <c r="N933" i="8"/>
  <c r="M933" i="8"/>
  <c r="N932" i="8"/>
  <c r="M932" i="8"/>
  <c r="N931" i="8"/>
  <c r="M931" i="8"/>
  <c r="N930" i="8"/>
  <c r="M930" i="8"/>
  <c r="N929" i="8"/>
  <c r="M929" i="8"/>
  <c r="N928" i="8"/>
  <c r="M928" i="8"/>
  <c r="N927" i="8"/>
  <c r="M927" i="8"/>
  <c r="N926" i="8"/>
  <c r="M926" i="8"/>
  <c r="N925" i="8"/>
  <c r="M925" i="8"/>
  <c r="N924" i="8"/>
  <c r="M924" i="8"/>
  <c r="N923" i="8"/>
  <c r="M923" i="8"/>
  <c r="N922" i="8"/>
  <c r="M922" i="8"/>
  <c r="N921" i="8"/>
  <c r="M921" i="8"/>
  <c r="N920" i="8"/>
  <c r="M920" i="8"/>
  <c r="N919" i="8"/>
  <c r="M919" i="8"/>
  <c r="N918" i="8"/>
  <c r="M918" i="8"/>
  <c r="N917" i="8"/>
  <c r="M917" i="8"/>
  <c r="N916" i="8"/>
  <c r="M916" i="8"/>
  <c r="N915" i="8"/>
  <c r="M915" i="8"/>
  <c r="N914" i="8"/>
  <c r="M914" i="8"/>
  <c r="N913" i="8"/>
  <c r="M913" i="8"/>
  <c r="N912" i="8"/>
  <c r="M912" i="8"/>
  <c r="N911" i="8"/>
  <c r="M911" i="8"/>
  <c r="N910" i="8"/>
  <c r="M910" i="8"/>
  <c r="N909" i="8"/>
  <c r="M909" i="8"/>
  <c r="N908" i="8"/>
  <c r="M908" i="8"/>
  <c r="N907" i="8"/>
  <c r="M907" i="8"/>
  <c r="N906" i="8"/>
  <c r="M906" i="8"/>
  <c r="N905" i="8"/>
  <c r="M905" i="8"/>
  <c r="N904" i="8"/>
  <c r="M904" i="8"/>
  <c r="N903" i="8"/>
  <c r="M903" i="8"/>
  <c r="N902" i="8"/>
  <c r="M902" i="8"/>
  <c r="N901" i="8"/>
  <c r="M901" i="8"/>
  <c r="N900" i="8"/>
  <c r="M900" i="8"/>
  <c r="N899" i="8"/>
  <c r="M899" i="8"/>
  <c r="N898" i="8"/>
  <c r="M898" i="8"/>
  <c r="N897" i="8"/>
  <c r="M897" i="8"/>
  <c r="N896" i="8"/>
  <c r="M896" i="8"/>
  <c r="N895" i="8"/>
  <c r="M895" i="8"/>
  <c r="N894" i="8"/>
  <c r="M894" i="8"/>
  <c r="N893" i="8"/>
  <c r="M893" i="8"/>
  <c r="N892" i="8"/>
  <c r="M892" i="8"/>
  <c r="N891" i="8"/>
  <c r="M891" i="8"/>
  <c r="N890" i="8"/>
  <c r="M890" i="8"/>
  <c r="N889" i="8"/>
  <c r="M889" i="8"/>
  <c r="N888" i="8"/>
  <c r="M888" i="8"/>
  <c r="N887" i="8"/>
  <c r="M887" i="8"/>
  <c r="N886" i="8"/>
  <c r="M886" i="8"/>
  <c r="N885" i="8"/>
  <c r="M885" i="8"/>
  <c r="N884" i="8"/>
  <c r="M884" i="8"/>
  <c r="N883" i="8"/>
  <c r="M883" i="8"/>
  <c r="N882" i="8"/>
  <c r="M882" i="8"/>
  <c r="N881" i="8"/>
  <c r="M881" i="8"/>
  <c r="N880" i="8"/>
  <c r="M880" i="8"/>
  <c r="N879" i="8"/>
  <c r="M879" i="8"/>
  <c r="N878" i="8"/>
  <c r="M878" i="8"/>
  <c r="N877" i="8"/>
  <c r="M877" i="8"/>
  <c r="N876" i="8"/>
  <c r="M876" i="8"/>
  <c r="N875" i="8"/>
  <c r="M875" i="8"/>
  <c r="N874" i="8"/>
  <c r="M874" i="8"/>
  <c r="N873" i="8"/>
  <c r="M873" i="8"/>
  <c r="N872" i="8"/>
  <c r="M872" i="8"/>
  <c r="N871" i="8"/>
  <c r="M871" i="8"/>
  <c r="N870" i="8"/>
  <c r="M870" i="8"/>
  <c r="N869" i="8"/>
  <c r="M869" i="8"/>
  <c r="N868" i="8"/>
  <c r="M868" i="8"/>
  <c r="N867" i="8"/>
  <c r="M867" i="8"/>
  <c r="N866" i="8"/>
  <c r="M866" i="8"/>
  <c r="N865" i="8"/>
  <c r="M865" i="8"/>
  <c r="N864" i="8"/>
  <c r="M864" i="8"/>
  <c r="N863" i="8"/>
  <c r="M863" i="8"/>
  <c r="N862" i="8"/>
  <c r="M862" i="8"/>
  <c r="N861" i="8"/>
  <c r="M861" i="8"/>
  <c r="N860" i="8"/>
  <c r="M860" i="8"/>
  <c r="N859" i="8"/>
  <c r="M859" i="8"/>
  <c r="N858" i="8"/>
  <c r="M858" i="8"/>
  <c r="N857" i="8"/>
  <c r="M857" i="8"/>
  <c r="N856" i="8"/>
  <c r="M856" i="8"/>
  <c r="N855" i="8"/>
  <c r="M855" i="8"/>
  <c r="N854" i="8"/>
  <c r="M854" i="8"/>
  <c r="N853" i="8"/>
  <c r="M853" i="8"/>
  <c r="N852" i="8"/>
  <c r="M852" i="8"/>
  <c r="N851" i="8"/>
  <c r="M851" i="8"/>
  <c r="N850" i="8"/>
  <c r="M850" i="8"/>
  <c r="N849" i="8"/>
  <c r="M849" i="8"/>
  <c r="N848" i="8"/>
  <c r="M848" i="8"/>
  <c r="N847" i="8"/>
  <c r="M847" i="8"/>
  <c r="N846" i="8"/>
  <c r="M846" i="8"/>
  <c r="N845" i="8"/>
  <c r="M845" i="8"/>
  <c r="N844" i="8"/>
  <c r="M844" i="8"/>
  <c r="N843" i="8"/>
  <c r="M843" i="8"/>
  <c r="N842" i="8"/>
  <c r="M842" i="8"/>
  <c r="N841" i="8"/>
  <c r="M841" i="8"/>
  <c r="N840" i="8"/>
  <c r="M840" i="8"/>
  <c r="N839" i="8"/>
  <c r="M839" i="8"/>
  <c r="N838" i="8"/>
  <c r="M838" i="8"/>
  <c r="N837" i="8"/>
  <c r="M837" i="8"/>
  <c r="N836" i="8"/>
  <c r="M836" i="8"/>
  <c r="N835" i="8"/>
  <c r="M835" i="8"/>
  <c r="N834" i="8"/>
  <c r="M834" i="8"/>
  <c r="N833" i="8"/>
  <c r="M833" i="8"/>
  <c r="N832" i="8"/>
  <c r="M832" i="8"/>
  <c r="N831" i="8"/>
  <c r="M831" i="8"/>
  <c r="N830" i="8"/>
  <c r="M830" i="8"/>
  <c r="N829" i="8"/>
  <c r="M829" i="8"/>
  <c r="N828" i="8"/>
  <c r="M828" i="8"/>
  <c r="N827" i="8"/>
  <c r="M827" i="8"/>
  <c r="N826" i="8"/>
  <c r="M826" i="8"/>
  <c r="N825" i="8"/>
  <c r="M825" i="8"/>
  <c r="N824" i="8"/>
  <c r="M824" i="8"/>
  <c r="N823" i="8"/>
  <c r="M823" i="8"/>
  <c r="N822" i="8"/>
  <c r="M822" i="8"/>
  <c r="N821" i="8"/>
  <c r="M821" i="8"/>
  <c r="N820" i="8"/>
  <c r="M820" i="8"/>
  <c r="N819" i="8"/>
  <c r="M819" i="8"/>
  <c r="N818" i="8"/>
  <c r="M818" i="8"/>
  <c r="N817" i="8"/>
  <c r="M817" i="8"/>
  <c r="N816" i="8"/>
  <c r="M816" i="8"/>
  <c r="N815" i="8"/>
  <c r="M815" i="8"/>
  <c r="N814" i="8"/>
  <c r="M814" i="8"/>
  <c r="N813" i="8"/>
  <c r="M813" i="8"/>
  <c r="N812" i="8"/>
  <c r="M812" i="8"/>
  <c r="N811" i="8"/>
  <c r="M811" i="8"/>
  <c r="N810" i="8"/>
  <c r="M810" i="8"/>
  <c r="N809" i="8"/>
  <c r="M809" i="8"/>
  <c r="N808" i="8"/>
  <c r="M808" i="8"/>
  <c r="N807" i="8"/>
  <c r="M807" i="8"/>
  <c r="N806" i="8"/>
  <c r="M806" i="8"/>
  <c r="N805" i="8"/>
  <c r="M805" i="8"/>
  <c r="N804" i="8"/>
  <c r="M804" i="8"/>
  <c r="N803" i="8"/>
  <c r="M803" i="8"/>
  <c r="N802" i="8"/>
  <c r="M802" i="8"/>
  <c r="N801" i="8"/>
  <c r="M801" i="8"/>
  <c r="N800" i="8"/>
  <c r="M800" i="8"/>
  <c r="N799" i="8"/>
  <c r="M799" i="8"/>
  <c r="N798" i="8"/>
  <c r="M798" i="8"/>
  <c r="N797" i="8"/>
  <c r="M797" i="8"/>
  <c r="N796" i="8"/>
  <c r="M796" i="8"/>
  <c r="N795" i="8"/>
  <c r="M795" i="8"/>
  <c r="N794" i="8"/>
  <c r="M794" i="8"/>
  <c r="N793" i="8"/>
  <c r="M793" i="8"/>
  <c r="N792" i="8"/>
  <c r="M792" i="8"/>
  <c r="N791" i="8"/>
  <c r="M791" i="8"/>
  <c r="N790" i="8"/>
  <c r="M790" i="8"/>
  <c r="N789" i="8"/>
  <c r="M789" i="8"/>
  <c r="N788" i="8"/>
  <c r="M788" i="8"/>
  <c r="N787" i="8"/>
  <c r="M787" i="8"/>
  <c r="N786" i="8"/>
  <c r="M786" i="8"/>
  <c r="N785" i="8"/>
  <c r="M785" i="8"/>
  <c r="N784" i="8"/>
  <c r="M784" i="8"/>
  <c r="N783" i="8"/>
  <c r="M783" i="8"/>
  <c r="N782" i="8"/>
  <c r="M782" i="8"/>
  <c r="N781" i="8"/>
  <c r="M781" i="8"/>
  <c r="N780" i="8"/>
  <c r="M780" i="8"/>
  <c r="N779" i="8"/>
  <c r="M779" i="8"/>
  <c r="N778" i="8"/>
  <c r="M778" i="8"/>
  <c r="N777" i="8"/>
  <c r="M777" i="8"/>
  <c r="N776" i="8"/>
  <c r="M776" i="8"/>
  <c r="N775" i="8"/>
  <c r="M775" i="8"/>
  <c r="N774" i="8"/>
  <c r="M774" i="8"/>
  <c r="N773" i="8"/>
  <c r="M773" i="8"/>
  <c r="N772" i="8"/>
  <c r="M772" i="8"/>
  <c r="N771" i="8"/>
  <c r="M771" i="8"/>
  <c r="N770" i="8"/>
  <c r="M770" i="8"/>
  <c r="N769" i="8"/>
  <c r="M769" i="8"/>
  <c r="N768" i="8"/>
  <c r="M768" i="8"/>
  <c r="N767" i="8"/>
  <c r="M767" i="8"/>
  <c r="N766" i="8"/>
  <c r="M766" i="8"/>
  <c r="N765" i="8"/>
  <c r="M765" i="8"/>
  <c r="N764" i="8"/>
  <c r="M764" i="8"/>
  <c r="N763" i="8"/>
  <c r="M763" i="8"/>
  <c r="N762" i="8"/>
  <c r="M762" i="8"/>
  <c r="N761" i="8"/>
  <c r="M761" i="8"/>
  <c r="N760" i="8"/>
  <c r="M760" i="8"/>
  <c r="N759" i="8"/>
  <c r="M759" i="8"/>
  <c r="N758" i="8"/>
  <c r="M758" i="8"/>
  <c r="N757" i="8"/>
  <c r="M757" i="8"/>
  <c r="N756" i="8"/>
  <c r="M756" i="8"/>
  <c r="N755" i="8"/>
  <c r="M755" i="8"/>
  <c r="N754" i="8"/>
  <c r="M754" i="8"/>
  <c r="N753" i="8"/>
  <c r="M753" i="8"/>
  <c r="N752" i="8"/>
  <c r="M752" i="8"/>
  <c r="N751" i="8"/>
  <c r="M751" i="8"/>
  <c r="N750" i="8"/>
  <c r="M750" i="8"/>
  <c r="N749" i="8"/>
  <c r="M749" i="8"/>
  <c r="N748" i="8"/>
  <c r="M748" i="8"/>
  <c r="N747" i="8"/>
  <c r="M747" i="8"/>
  <c r="N746" i="8"/>
  <c r="M746" i="8"/>
  <c r="N745" i="8"/>
  <c r="M745" i="8"/>
  <c r="N744" i="8"/>
  <c r="M744" i="8"/>
  <c r="N743" i="8"/>
  <c r="M743" i="8"/>
  <c r="N742" i="8"/>
  <c r="M742" i="8"/>
  <c r="N741" i="8"/>
  <c r="M741" i="8"/>
  <c r="N740" i="8"/>
  <c r="M740" i="8"/>
  <c r="N739" i="8"/>
  <c r="M739" i="8"/>
  <c r="N738" i="8"/>
  <c r="M738" i="8"/>
  <c r="N737" i="8"/>
  <c r="M737" i="8"/>
  <c r="N736" i="8"/>
  <c r="M736" i="8"/>
  <c r="N735" i="8"/>
  <c r="M735" i="8"/>
  <c r="N734" i="8"/>
  <c r="M734" i="8"/>
  <c r="N733" i="8"/>
  <c r="M733" i="8"/>
  <c r="N732" i="8"/>
  <c r="M732" i="8"/>
  <c r="N731" i="8"/>
  <c r="M731" i="8"/>
  <c r="N730" i="8"/>
  <c r="M730" i="8"/>
  <c r="N729" i="8"/>
  <c r="M729" i="8"/>
  <c r="N728" i="8"/>
  <c r="M728" i="8"/>
  <c r="N727" i="8"/>
  <c r="M727" i="8"/>
  <c r="N726" i="8"/>
  <c r="M726" i="8"/>
  <c r="N725" i="8"/>
  <c r="M725" i="8"/>
  <c r="N724" i="8"/>
  <c r="M724" i="8"/>
  <c r="N723" i="8"/>
  <c r="M723" i="8"/>
  <c r="N722" i="8"/>
  <c r="M722" i="8"/>
  <c r="N721" i="8"/>
  <c r="M721" i="8"/>
  <c r="N720" i="8"/>
  <c r="M720" i="8"/>
  <c r="N719" i="8"/>
  <c r="M719" i="8"/>
  <c r="N718" i="8"/>
  <c r="M718" i="8"/>
  <c r="N717" i="8"/>
  <c r="M717" i="8"/>
  <c r="N716" i="8"/>
  <c r="M716" i="8"/>
  <c r="N715" i="8"/>
  <c r="M715" i="8"/>
  <c r="N714" i="8"/>
  <c r="M714" i="8"/>
  <c r="N713" i="8"/>
  <c r="M713" i="8"/>
  <c r="N712" i="8"/>
  <c r="M712" i="8"/>
  <c r="N711" i="8"/>
  <c r="M711" i="8"/>
  <c r="N710" i="8"/>
  <c r="M710" i="8"/>
  <c r="N709" i="8"/>
  <c r="M709" i="8"/>
  <c r="N708" i="8"/>
  <c r="M708" i="8"/>
  <c r="N707" i="8"/>
  <c r="M707" i="8"/>
  <c r="N706" i="8"/>
  <c r="M706" i="8"/>
  <c r="N705" i="8"/>
  <c r="M705" i="8"/>
  <c r="N704" i="8"/>
  <c r="M704" i="8"/>
  <c r="N703" i="8"/>
  <c r="M703" i="8"/>
  <c r="N702" i="8"/>
  <c r="M702" i="8"/>
  <c r="N701" i="8"/>
  <c r="M701" i="8"/>
  <c r="N700" i="8"/>
  <c r="M700" i="8"/>
  <c r="N699" i="8"/>
  <c r="M699" i="8"/>
  <c r="N698" i="8"/>
  <c r="M698" i="8"/>
  <c r="N697" i="8"/>
  <c r="M697" i="8"/>
  <c r="N696" i="8"/>
  <c r="M696" i="8"/>
  <c r="N695" i="8"/>
  <c r="M695" i="8"/>
  <c r="N694" i="8"/>
  <c r="M694" i="8"/>
  <c r="N693" i="8"/>
  <c r="M693" i="8"/>
  <c r="N692" i="8"/>
  <c r="M692" i="8"/>
  <c r="N691" i="8"/>
  <c r="M691" i="8"/>
  <c r="N690" i="8"/>
  <c r="M690" i="8"/>
  <c r="N689" i="8"/>
  <c r="M689" i="8"/>
  <c r="N688" i="8"/>
  <c r="M688" i="8"/>
  <c r="N687" i="8"/>
  <c r="M687" i="8"/>
  <c r="N686" i="8"/>
  <c r="M686" i="8"/>
  <c r="N685" i="8"/>
  <c r="M685" i="8"/>
  <c r="N684" i="8"/>
  <c r="M684" i="8"/>
  <c r="N683" i="8"/>
  <c r="M683" i="8"/>
  <c r="N682" i="8"/>
  <c r="M682" i="8"/>
  <c r="N681" i="8"/>
  <c r="M681" i="8"/>
  <c r="N680" i="8"/>
  <c r="M680" i="8"/>
  <c r="N679" i="8"/>
  <c r="M679" i="8"/>
  <c r="N678" i="8"/>
  <c r="M678" i="8"/>
  <c r="N677" i="8"/>
  <c r="M677" i="8"/>
  <c r="N676" i="8"/>
  <c r="M676" i="8"/>
  <c r="N675" i="8"/>
  <c r="M675" i="8"/>
  <c r="N674" i="8"/>
  <c r="M674" i="8"/>
  <c r="N673" i="8"/>
  <c r="M673" i="8"/>
  <c r="N672" i="8"/>
  <c r="M672" i="8"/>
  <c r="N671" i="8"/>
  <c r="M671" i="8"/>
  <c r="N670" i="8"/>
  <c r="M670" i="8"/>
  <c r="N669" i="8"/>
  <c r="M669" i="8"/>
  <c r="N668" i="8"/>
  <c r="M668" i="8"/>
  <c r="N667" i="8"/>
  <c r="M667" i="8"/>
  <c r="N666" i="8"/>
  <c r="M666" i="8"/>
  <c r="N665" i="8"/>
  <c r="M665" i="8"/>
  <c r="N664" i="8"/>
  <c r="M664" i="8"/>
  <c r="N663" i="8"/>
  <c r="M663" i="8"/>
  <c r="N662" i="8"/>
  <c r="M662" i="8"/>
  <c r="N661" i="8"/>
  <c r="M661" i="8"/>
  <c r="N660" i="8"/>
  <c r="M660" i="8"/>
  <c r="N659" i="8"/>
  <c r="M659" i="8"/>
  <c r="N658" i="8"/>
  <c r="M658" i="8"/>
  <c r="N657" i="8"/>
  <c r="M657" i="8"/>
  <c r="N656" i="8"/>
  <c r="M656" i="8"/>
  <c r="N655" i="8"/>
  <c r="M655" i="8"/>
  <c r="N654" i="8"/>
  <c r="M654" i="8"/>
  <c r="N653" i="8"/>
  <c r="M653" i="8"/>
  <c r="N652" i="8"/>
  <c r="M652" i="8"/>
  <c r="N651" i="8"/>
  <c r="M651" i="8"/>
  <c r="N650" i="8"/>
  <c r="M650" i="8"/>
  <c r="N649" i="8"/>
  <c r="M649" i="8"/>
  <c r="N648" i="8"/>
  <c r="M648" i="8"/>
  <c r="N647" i="8"/>
  <c r="M647" i="8"/>
  <c r="N646" i="8"/>
  <c r="M646" i="8"/>
  <c r="N645" i="8"/>
  <c r="M645" i="8"/>
  <c r="N644" i="8"/>
  <c r="M644" i="8"/>
  <c r="N643" i="8"/>
  <c r="M643" i="8"/>
  <c r="N642" i="8"/>
  <c r="M642" i="8"/>
  <c r="N641" i="8"/>
  <c r="M641" i="8"/>
  <c r="N640" i="8"/>
  <c r="M640" i="8"/>
  <c r="N639" i="8"/>
  <c r="M639" i="8"/>
  <c r="N638" i="8"/>
  <c r="M638" i="8"/>
  <c r="N637" i="8"/>
  <c r="M637" i="8"/>
  <c r="N636" i="8"/>
  <c r="M636" i="8"/>
  <c r="N635" i="8"/>
  <c r="M635" i="8"/>
  <c r="N634" i="8"/>
  <c r="M634" i="8"/>
  <c r="N633" i="8"/>
  <c r="M633" i="8"/>
  <c r="N632" i="8"/>
  <c r="M632" i="8"/>
  <c r="N631" i="8"/>
  <c r="M631" i="8"/>
  <c r="N630" i="8"/>
  <c r="M630" i="8"/>
  <c r="N629" i="8"/>
  <c r="M629" i="8"/>
  <c r="N628" i="8"/>
  <c r="M628" i="8"/>
  <c r="N627" i="8"/>
  <c r="M627" i="8"/>
  <c r="N626" i="8"/>
  <c r="M626" i="8"/>
  <c r="N625" i="8"/>
  <c r="M625" i="8"/>
  <c r="N624" i="8"/>
  <c r="M624" i="8"/>
  <c r="N623" i="8"/>
  <c r="M623" i="8"/>
  <c r="N622" i="8"/>
  <c r="M622" i="8"/>
  <c r="N621" i="8"/>
  <c r="M621" i="8"/>
  <c r="N620" i="8"/>
  <c r="M620" i="8"/>
  <c r="N619" i="8"/>
  <c r="M619" i="8"/>
  <c r="N618" i="8"/>
  <c r="M618" i="8"/>
  <c r="N617" i="8"/>
  <c r="M617" i="8"/>
  <c r="N616" i="8"/>
  <c r="M616" i="8"/>
  <c r="N615" i="8"/>
  <c r="M615" i="8"/>
  <c r="N614" i="8"/>
  <c r="M614" i="8"/>
  <c r="N613" i="8"/>
  <c r="M613" i="8"/>
  <c r="N612" i="8"/>
  <c r="M612" i="8"/>
  <c r="N611" i="8"/>
  <c r="M611" i="8"/>
  <c r="N610" i="8"/>
  <c r="M610" i="8"/>
  <c r="N609" i="8"/>
  <c r="M609" i="8"/>
  <c r="N608" i="8"/>
  <c r="M608" i="8"/>
  <c r="N607" i="8"/>
  <c r="M607" i="8"/>
  <c r="N606" i="8"/>
  <c r="M606" i="8"/>
  <c r="N605" i="8"/>
  <c r="M605" i="8"/>
  <c r="N604" i="8"/>
  <c r="M604" i="8"/>
  <c r="N603" i="8"/>
  <c r="M603" i="8"/>
  <c r="N602" i="8"/>
  <c r="M602" i="8"/>
  <c r="N601" i="8"/>
  <c r="M601" i="8"/>
  <c r="N600" i="8"/>
  <c r="M600" i="8"/>
  <c r="N599" i="8"/>
  <c r="M599" i="8"/>
  <c r="N598" i="8"/>
  <c r="M598" i="8"/>
  <c r="N597" i="8"/>
  <c r="M597" i="8"/>
  <c r="N596" i="8"/>
  <c r="M596" i="8"/>
  <c r="N595" i="8"/>
  <c r="M595" i="8"/>
  <c r="N594" i="8"/>
  <c r="M594" i="8"/>
  <c r="N593" i="8"/>
  <c r="M593" i="8"/>
  <c r="N592" i="8"/>
  <c r="M592" i="8"/>
  <c r="N591" i="8"/>
  <c r="M591" i="8"/>
  <c r="N590" i="8"/>
  <c r="M590" i="8"/>
  <c r="N589" i="8"/>
  <c r="M589" i="8"/>
  <c r="N588" i="8"/>
  <c r="M588" i="8"/>
  <c r="N587" i="8"/>
  <c r="M587" i="8"/>
  <c r="N586" i="8"/>
  <c r="M586" i="8"/>
  <c r="N585" i="8"/>
  <c r="M585" i="8"/>
  <c r="N584" i="8"/>
  <c r="M584" i="8"/>
  <c r="N583" i="8"/>
  <c r="M583" i="8"/>
  <c r="N582" i="8"/>
  <c r="M582" i="8"/>
  <c r="N581" i="8"/>
  <c r="M581" i="8"/>
  <c r="N580" i="8"/>
  <c r="M580" i="8"/>
  <c r="N579" i="8"/>
  <c r="M579" i="8"/>
  <c r="N578" i="8"/>
  <c r="M578" i="8"/>
  <c r="N577" i="8"/>
  <c r="M577" i="8"/>
  <c r="N576" i="8"/>
  <c r="M576" i="8"/>
  <c r="N575" i="8"/>
  <c r="M575" i="8"/>
  <c r="N574" i="8"/>
  <c r="M574" i="8"/>
  <c r="N573" i="8"/>
  <c r="M573" i="8"/>
  <c r="N572" i="8"/>
  <c r="M572" i="8"/>
  <c r="N571" i="8"/>
  <c r="M571" i="8"/>
  <c r="N570" i="8"/>
  <c r="M570" i="8"/>
  <c r="N569" i="8"/>
  <c r="M569" i="8"/>
  <c r="N568" i="8"/>
  <c r="M568" i="8"/>
  <c r="N567" i="8"/>
  <c r="M567" i="8"/>
  <c r="N566" i="8"/>
  <c r="M566" i="8"/>
  <c r="N565" i="8"/>
  <c r="M565" i="8"/>
  <c r="N564" i="8"/>
  <c r="M564" i="8"/>
  <c r="N563" i="8"/>
  <c r="M563" i="8"/>
  <c r="N562" i="8"/>
  <c r="M562" i="8"/>
  <c r="N561" i="8"/>
  <c r="M561" i="8"/>
  <c r="N560" i="8"/>
  <c r="M560" i="8"/>
  <c r="N559" i="8"/>
  <c r="M559" i="8"/>
  <c r="N558" i="8"/>
  <c r="M558" i="8"/>
  <c r="N557" i="8"/>
  <c r="M557" i="8"/>
  <c r="N556" i="8"/>
  <c r="M556" i="8"/>
  <c r="N555" i="8"/>
  <c r="M555" i="8"/>
  <c r="N554" i="8"/>
  <c r="M554" i="8"/>
  <c r="N553" i="8"/>
  <c r="M553" i="8"/>
  <c r="N552" i="8"/>
  <c r="M552" i="8"/>
  <c r="N551" i="8"/>
  <c r="M551" i="8"/>
  <c r="N550" i="8"/>
  <c r="M550" i="8"/>
  <c r="N549" i="8"/>
  <c r="M549" i="8"/>
  <c r="N548" i="8"/>
  <c r="M548" i="8"/>
  <c r="N547" i="8"/>
  <c r="M547" i="8"/>
  <c r="N546" i="8"/>
  <c r="M546" i="8"/>
  <c r="N545" i="8"/>
  <c r="M545" i="8"/>
  <c r="N544" i="8"/>
  <c r="M544" i="8"/>
  <c r="N543" i="8"/>
  <c r="M543" i="8"/>
  <c r="N542" i="8"/>
  <c r="M542" i="8"/>
  <c r="N541" i="8"/>
  <c r="M541" i="8"/>
  <c r="N540" i="8"/>
  <c r="M540" i="8"/>
  <c r="N539" i="8"/>
  <c r="M539" i="8"/>
  <c r="N538" i="8"/>
  <c r="M538" i="8"/>
  <c r="N537" i="8"/>
  <c r="M537" i="8"/>
  <c r="N536" i="8"/>
  <c r="M536" i="8"/>
  <c r="N535" i="8"/>
  <c r="M535" i="8"/>
  <c r="N534" i="8"/>
  <c r="M534" i="8"/>
  <c r="N533" i="8"/>
  <c r="M533" i="8"/>
  <c r="N532" i="8"/>
  <c r="M532" i="8"/>
  <c r="N531" i="8"/>
  <c r="M531" i="8"/>
  <c r="N530" i="8"/>
  <c r="M530" i="8"/>
  <c r="N529" i="8"/>
  <c r="M529" i="8"/>
  <c r="N528" i="8"/>
  <c r="M528" i="8"/>
  <c r="N527" i="8"/>
  <c r="M527" i="8"/>
  <c r="N526" i="8"/>
  <c r="M526" i="8"/>
  <c r="N525" i="8"/>
  <c r="M525" i="8"/>
  <c r="N524" i="8"/>
  <c r="M524" i="8"/>
  <c r="N523" i="8"/>
  <c r="M523" i="8"/>
  <c r="N522" i="8"/>
  <c r="M522" i="8"/>
  <c r="N521" i="8"/>
  <c r="M521" i="8"/>
  <c r="N520" i="8"/>
  <c r="M520" i="8"/>
  <c r="N519" i="8"/>
  <c r="M519" i="8"/>
  <c r="N518" i="8"/>
  <c r="M518" i="8"/>
  <c r="N517" i="8"/>
  <c r="M517" i="8"/>
  <c r="N516" i="8"/>
  <c r="M516" i="8"/>
  <c r="N515" i="8"/>
  <c r="M515" i="8"/>
  <c r="N514" i="8"/>
  <c r="M514" i="8"/>
  <c r="N513" i="8"/>
  <c r="M513" i="8"/>
  <c r="N512" i="8"/>
  <c r="M512" i="8"/>
  <c r="N511" i="8"/>
  <c r="M511" i="8"/>
  <c r="N510" i="8"/>
  <c r="M510" i="8"/>
  <c r="N509" i="8"/>
  <c r="M509" i="8"/>
  <c r="N508" i="8"/>
  <c r="M508" i="8"/>
  <c r="N507" i="8"/>
  <c r="M507" i="8"/>
  <c r="N506" i="8"/>
  <c r="M506" i="8"/>
  <c r="N505" i="8"/>
  <c r="M505" i="8"/>
  <c r="N504" i="8"/>
  <c r="M504" i="8"/>
  <c r="N503" i="8"/>
  <c r="M503" i="8"/>
  <c r="N502" i="8"/>
  <c r="M502" i="8"/>
  <c r="N501" i="8"/>
  <c r="M501" i="8"/>
  <c r="N500" i="8"/>
  <c r="M500" i="8"/>
  <c r="N499" i="8"/>
  <c r="M499" i="8"/>
  <c r="N498" i="8"/>
  <c r="M498" i="8"/>
  <c r="N497" i="8"/>
  <c r="M497" i="8"/>
  <c r="N496" i="8"/>
  <c r="M496" i="8"/>
  <c r="N495" i="8"/>
  <c r="M495" i="8"/>
  <c r="N494" i="8"/>
  <c r="M494" i="8"/>
  <c r="N493" i="8"/>
  <c r="M493" i="8"/>
  <c r="N492" i="8"/>
  <c r="M492" i="8"/>
  <c r="N491" i="8"/>
  <c r="M491" i="8"/>
  <c r="N490" i="8"/>
  <c r="M490" i="8"/>
  <c r="N489" i="8"/>
  <c r="M489" i="8"/>
  <c r="N488" i="8"/>
  <c r="M488" i="8"/>
  <c r="N487" i="8"/>
  <c r="M487" i="8"/>
  <c r="N486" i="8"/>
  <c r="M486" i="8"/>
  <c r="N485" i="8"/>
  <c r="M485" i="8"/>
  <c r="N484" i="8"/>
  <c r="M484" i="8"/>
  <c r="N483" i="8"/>
  <c r="M483" i="8"/>
  <c r="N482" i="8"/>
  <c r="M482" i="8"/>
  <c r="N481" i="8"/>
  <c r="M481" i="8"/>
  <c r="N480" i="8"/>
  <c r="M480" i="8"/>
  <c r="N479" i="8"/>
  <c r="M479" i="8"/>
  <c r="N478" i="8"/>
  <c r="M478" i="8"/>
  <c r="N477" i="8"/>
  <c r="M477" i="8"/>
  <c r="N476" i="8"/>
  <c r="M476" i="8"/>
  <c r="N475" i="8"/>
  <c r="M475" i="8"/>
  <c r="N474" i="8"/>
  <c r="M474" i="8"/>
  <c r="N473" i="8"/>
  <c r="M473" i="8"/>
  <c r="N472" i="8"/>
  <c r="M472" i="8"/>
  <c r="N471" i="8"/>
  <c r="M471" i="8"/>
  <c r="N470" i="8"/>
  <c r="M470" i="8"/>
  <c r="N469" i="8"/>
  <c r="M469" i="8"/>
  <c r="N468" i="8"/>
  <c r="M468" i="8"/>
  <c r="N467" i="8"/>
  <c r="M467" i="8"/>
  <c r="N466" i="8"/>
  <c r="M466" i="8"/>
  <c r="N465" i="8"/>
  <c r="M465" i="8"/>
  <c r="N464" i="8"/>
  <c r="M464" i="8"/>
  <c r="N463" i="8"/>
  <c r="M463" i="8"/>
  <c r="N462" i="8"/>
  <c r="M462" i="8"/>
  <c r="N461" i="8"/>
  <c r="M461" i="8"/>
  <c r="N460" i="8"/>
  <c r="M460" i="8"/>
  <c r="N459" i="8"/>
  <c r="M459" i="8"/>
  <c r="N458" i="8"/>
  <c r="M458" i="8"/>
  <c r="N457" i="8"/>
  <c r="M457" i="8"/>
  <c r="N456" i="8"/>
  <c r="M456" i="8"/>
  <c r="N455" i="8"/>
  <c r="M455" i="8"/>
  <c r="N454" i="8"/>
  <c r="M454" i="8"/>
  <c r="N453" i="8"/>
  <c r="M453" i="8"/>
  <c r="N452" i="8"/>
  <c r="M452" i="8"/>
  <c r="N451" i="8"/>
  <c r="M451" i="8"/>
  <c r="N450" i="8"/>
  <c r="M450" i="8"/>
  <c r="N449" i="8"/>
  <c r="M449" i="8"/>
  <c r="N448" i="8"/>
  <c r="M448" i="8"/>
  <c r="N447" i="8"/>
  <c r="M447" i="8"/>
  <c r="N446" i="8"/>
  <c r="M446" i="8"/>
  <c r="N445" i="8"/>
  <c r="M445" i="8"/>
  <c r="N444" i="8"/>
  <c r="M444" i="8"/>
  <c r="N443" i="8"/>
  <c r="M443" i="8"/>
  <c r="N442" i="8"/>
  <c r="M442" i="8"/>
  <c r="N441" i="8"/>
  <c r="M441" i="8"/>
  <c r="N440" i="8"/>
  <c r="M440" i="8"/>
  <c r="N439" i="8"/>
  <c r="M439" i="8"/>
  <c r="N438" i="8"/>
  <c r="M438" i="8"/>
  <c r="N437" i="8"/>
  <c r="M437" i="8"/>
  <c r="N436" i="8"/>
  <c r="M436" i="8"/>
  <c r="N435" i="8"/>
  <c r="M435" i="8"/>
  <c r="N434" i="8"/>
  <c r="M434" i="8"/>
  <c r="N433" i="8"/>
  <c r="M433" i="8"/>
  <c r="N432" i="8"/>
  <c r="M432" i="8"/>
  <c r="N431" i="8"/>
  <c r="M431" i="8"/>
  <c r="N430" i="8"/>
  <c r="M430" i="8"/>
  <c r="N429" i="8"/>
  <c r="M429" i="8"/>
  <c r="N428" i="8"/>
  <c r="M428" i="8"/>
  <c r="N427" i="8"/>
  <c r="M427" i="8"/>
  <c r="N426" i="8"/>
  <c r="M426" i="8"/>
  <c r="N425" i="8"/>
  <c r="M425" i="8"/>
  <c r="N424" i="8"/>
  <c r="M424" i="8"/>
  <c r="N423" i="8"/>
  <c r="M423" i="8"/>
  <c r="N422" i="8"/>
  <c r="M422" i="8"/>
  <c r="N421" i="8"/>
  <c r="M421" i="8"/>
  <c r="N420" i="8"/>
  <c r="M420" i="8"/>
  <c r="N419" i="8"/>
  <c r="M419" i="8"/>
  <c r="N418" i="8"/>
  <c r="M418" i="8"/>
  <c r="N417" i="8"/>
  <c r="M417" i="8"/>
  <c r="N416" i="8"/>
  <c r="M416" i="8"/>
  <c r="N415" i="8"/>
  <c r="M415" i="8"/>
  <c r="N414" i="8"/>
  <c r="M414" i="8"/>
  <c r="N413" i="8"/>
  <c r="M413" i="8"/>
  <c r="N412" i="8"/>
  <c r="M412" i="8"/>
  <c r="N411" i="8"/>
  <c r="M411" i="8"/>
  <c r="N410" i="8"/>
  <c r="M410" i="8"/>
  <c r="N409" i="8"/>
  <c r="M409" i="8"/>
  <c r="N408" i="8"/>
  <c r="M408" i="8"/>
  <c r="N407" i="8"/>
  <c r="M407" i="8"/>
  <c r="N406" i="8"/>
  <c r="M406" i="8"/>
  <c r="N405" i="8"/>
  <c r="M405" i="8"/>
  <c r="N404" i="8"/>
  <c r="M404" i="8"/>
  <c r="N403" i="8"/>
  <c r="M403" i="8"/>
  <c r="N402" i="8"/>
  <c r="M402" i="8"/>
  <c r="N401" i="8"/>
  <c r="M401" i="8"/>
  <c r="N400" i="8"/>
  <c r="M400" i="8"/>
  <c r="N399" i="8"/>
  <c r="M399" i="8"/>
  <c r="N398" i="8"/>
  <c r="M398" i="8"/>
  <c r="N397" i="8"/>
  <c r="M397" i="8"/>
  <c r="N396" i="8"/>
  <c r="M396" i="8"/>
  <c r="N395" i="8"/>
  <c r="M395" i="8"/>
  <c r="N394" i="8"/>
  <c r="M394" i="8"/>
  <c r="N393" i="8"/>
  <c r="M393" i="8"/>
  <c r="N392" i="8"/>
  <c r="M392" i="8"/>
  <c r="N391" i="8"/>
  <c r="M391" i="8"/>
  <c r="N390" i="8"/>
  <c r="M390" i="8"/>
  <c r="N389" i="8"/>
  <c r="M389" i="8"/>
  <c r="N388" i="8"/>
  <c r="M388" i="8"/>
  <c r="N387" i="8"/>
  <c r="M387" i="8"/>
  <c r="N386" i="8"/>
  <c r="M386" i="8"/>
  <c r="N385" i="8"/>
  <c r="M385" i="8"/>
  <c r="N384" i="8"/>
  <c r="M384" i="8"/>
  <c r="N383" i="8"/>
  <c r="M383" i="8"/>
  <c r="N382" i="8"/>
  <c r="M382" i="8"/>
  <c r="N381" i="8"/>
  <c r="M381" i="8"/>
  <c r="N380" i="8"/>
  <c r="M380" i="8"/>
  <c r="N379" i="8"/>
  <c r="M379" i="8"/>
  <c r="N378" i="8"/>
  <c r="M378" i="8"/>
  <c r="N377" i="8"/>
  <c r="M377" i="8"/>
  <c r="N376" i="8"/>
  <c r="M376" i="8"/>
  <c r="N375" i="8"/>
  <c r="M375" i="8"/>
  <c r="N374" i="8"/>
  <c r="M374" i="8"/>
  <c r="N373" i="8"/>
  <c r="M373" i="8"/>
  <c r="N372" i="8"/>
  <c r="M372" i="8"/>
  <c r="N371" i="8"/>
  <c r="M371" i="8"/>
  <c r="N370" i="8"/>
  <c r="M370" i="8"/>
  <c r="N369" i="8"/>
  <c r="M369" i="8"/>
  <c r="N368" i="8"/>
  <c r="M368" i="8"/>
  <c r="N367" i="8"/>
  <c r="M367" i="8"/>
  <c r="N366" i="8"/>
  <c r="M366" i="8"/>
  <c r="N365" i="8"/>
  <c r="M365" i="8"/>
  <c r="N364" i="8"/>
  <c r="M364" i="8"/>
  <c r="N363" i="8"/>
  <c r="M363" i="8"/>
  <c r="N362" i="8"/>
  <c r="M362" i="8"/>
  <c r="N361" i="8"/>
  <c r="M361" i="8"/>
  <c r="N360" i="8"/>
  <c r="M360" i="8"/>
  <c r="N359" i="8"/>
  <c r="M359" i="8"/>
  <c r="N358" i="8"/>
  <c r="M358" i="8"/>
  <c r="N357" i="8"/>
  <c r="M357" i="8"/>
  <c r="N356" i="8"/>
  <c r="M356" i="8"/>
  <c r="N355" i="8"/>
  <c r="M355" i="8"/>
  <c r="N354" i="8"/>
  <c r="M354" i="8"/>
  <c r="N353" i="8"/>
  <c r="M353" i="8"/>
  <c r="N352" i="8"/>
  <c r="M352" i="8"/>
  <c r="N351" i="8"/>
  <c r="M351" i="8"/>
  <c r="N350" i="8"/>
  <c r="M350" i="8"/>
  <c r="N349" i="8"/>
  <c r="M349" i="8"/>
  <c r="N348" i="8"/>
  <c r="M348" i="8"/>
  <c r="N347" i="8"/>
  <c r="M347" i="8"/>
  <c r="N346" i="8"/>
  <c r="M346" i="8"/>
  <c r="N345" i="8"/>
  <c r="M345" i="8"/>
  <c r="N344" i="8"/>
  <c r="M344" i="8"/>
  <c r="N343" i="8"/>
  <c r="M343" i="8"/>
  <c r="N342" i="8"/>
  <c r="M342" i="8"/>
  <c r="N341" i="8"/>
  <c r="M341" i="8"/>
  <c r="N340" i="8"/>
  <c r="M340" i="8"/>
  <c r="N339" i="8"/>
  <c r="M339" i="8"/>
  <c r="N338" i="8"/>
  <c r="M338" i="8"/>
  <c r="N337" i="8"/>
  <c r="M337" i="8"/>
  <c r="N336" i="8"/>
  <c r="M336" i="8"/>
  <c r="N335" i="8"/>
  <c r="M335" i="8"/>
  <c r="N334" i="8"/>
  <c r="M334" i="8"/>
  <c r="N333" i="8"/>
  <c r="M333" i="8"/>
  <c r="N332" i="8"/>
  <c r="M332" i="8"/>
  <c r="N331" i="8"/>
  <c r="M331" i="8"/>
  <c r="N330" i="8"/>
  <c r="M330" i="8"/>
  <c r="N329" i="8"/>
  <c r="M329" i="8"/>
  <c r="N328" i="8"/>
  <c r="M328" i="8"/>
  <c r="N327" i="8"/>
  <c r="M327" i="8"/>
  <c r="N326" i="8"/>
  <c r="M326" i="8"/>
  <c r="N325" i="8"/>
  <c r="M325" i="8"/>
  <c r="N324" i="8"/>
  <c r="M324" i="8"/>
  <c r="N323" i="8"/>
  <c r="M323" i="8"/>
  <c r="N322" i="8"/>
  <c r="M322" i="8"/>
  <c r="N321" i="8"/>
  <c r="M321" i="8"/>
  <c r="N320" i="8"/>
  <c r="M320" i="8"/>
  <c r="N319" i="8"/>
  <c r="M319" i="8"/>
  <c r="N318" i="8"/>
  <c r="M318" i="8"/>
  <c r="N317" i="8"/>
  <c r="M317" i="8"/>
  <c r="N316" i="8"/>
  <c r="M316" i="8"/>
  <c r="N315" i="8"/>
  <c r="M315" i="8"/>
  <c r="N314" i="8"/>
  <c r="M314" i="8"/>
  <c r="N313" i="8"/>
  <c r="M313" i="8"/>
  <c r="N312" i="8"/>
  <c r="M312" i="8"/>
  <c r="N311" i="8"/>
  <c r="M311" i="8"/>
  <c r="N310" i="8"/>
  <c r="M310" i="8"/>
  <c r="N309" i="8"/>
  <c r="M309" i="8"/>
  <c r="N308" i="8"/>
  <c r="M308" i="8"/>
  <c r="N307" i="8"/>
  <c r="M307" i="8"/>
  <c r="N306" i="8"/>
  <c r="M306" i="8"/>
  <c r="N305" i="8"/>
  <c r="M305" i="8"/>
  <c r="N304" i="8"/>
  <c r="M304" i="8"/>
  <c r="N303" i="8"/>
  <c r="M303" i="8"/>
  <c r="N302" i="8"/>
  <c r="M302" i="8"/>
  <c r="N301" i="8"/>
  <c r="M301" i="8"/>
  <c r="N300" i="8"/>
  <c r="M300" i="8"/>
  <c r="N299" i="8"/>
  <c r="M299" i="8"/>
  <c r="N298" i="8"/>
  <c r="M298" i="8"/>
  <c r="N297" i="8"/>
  <c r="M297" i="8"/>
  <c r="N296" i="8"/>
  <c r="M296" i="8"/>
  <c r="N295" i="8"/>
  <c r="M295" i="8"/>
  <c r="N294" i="8"/>
  <c r="M294" i="8"/>
  <c r="N293" i="8"/>
  <c r="M293" i="8"/>
  <c r="N292" i="8"/>
  <c r="M292" i="8"/>
  <c r="N291" i="8"/>
  <c r="M291" i="8"/>
  <c r="N290" i="8"/>
  <c r="M290" i="8"/>
  <c r="N289" i="8"/>
  <c r="M289" i="8"/>
  <c r="N288" i="8"/>
  <c r="M288" i="8"/>
  <c r="N287" i="8"/>
  <c r="M287" i="8"/>
  <c r="N286" i="8"/>
  <c r="M286" i="8"/>
  <c r="N285" i="8"/>
  <c r="M285" i="8"/>
  <c r="N284" i="8"/>
  <c r="M284" i="8"/>
  <c r="N283" i="8"/>
  <c r="M283" i="8"/>
  <c r="N282" i="8"/>
  <c r="M282" i="8"/>
  <c r="N281" i="8"/>
  <c r="M281" i="8"/>
  <c r="N280" i="8"/>
  <c r="M280" i="8"/>
  <c r="N279" i="8"/>
  <c r="M279" i="8"/>
  <c r="N278" i="8"/>
  <c r="M278" i="8"/>
  <c r="N277" i="8"/>
  <c r="M277" i="8"/>
  <c r="N276" i="8"/>
  <c r="M276" i="8"/>
  <c r="N275" i="8"/>
  <c r="M275" i="8"/>
  <c r="N274" i="8"/>
  <c r="M274" i="8"/>
  <c r="N273" i="8"/>
  <c r="M273" i="8"/>
  <c r="N272" i="8"/>
  <c r="M272" i="8"/>
  <c r="N271" i="8"/>
  <c r="M271" i="8"/>
  <c r="N270" i="8"/>
  <c r="M270" i="8"/>
  <c r="N269" i="8"/>
  <c r="M269" i="8"/>
  <c r="N268" i="8"/>
  <c r="M268" i="8"/>
  <c r="N267" i="8"/>
  <c r="M267" i="8"/>
  <c r="N266" i="8"/>
  <c r="M266" i="8"/>
  <c r="N265" i="8"/>
  <c r="M265" i="8"/>
  <c r="N264" i="8"/>
  <c r="M264" i="8"/>
  <c r="N263" i="8"/>
  <c r="M263" i="8"/>
  <c r="N262" i="8"/>
  <c r="M262" i="8"/>
  <c r="N261" i="8"/>
  <c r="M261" i="8"/>
  <c r="N260" i="8"/>
  <c r="M260" i="8"/>
  <c r="N259" i="8"/>
  <c r="M259" i="8"/>
  <c r="N258" i="8"/>
  <c r="M258" i="8"/>
  <c r="N257" i="8"/>
  <c r="M257" i="8"/>
  <c r="N256" i="8"/>
  <c r="M256" i="8"/>
  <c r="N255" i="8"/>
  <c r="M255" i="8"/>
  <c r="N254" i="8"/>
  <c r="M254" i="8"/>
  <c r="N253" i="8"/>
  <c r="M253" i="8"/>
  <c r="N252" i="8"/>
  <c r="M252" i="8"/>
  <c r="N251" i="8"/>
  <c r="M251" i="8"/>
  <c r="N250" i="8"/>
  <c r="M250" i="8"/>
  <c r="N249" i="8"/>
  <c r="M249" i="8"/>
  <c r="N248" i="8"/>
  <c r="M248" i="8"/>
  <c r="N247" i="8"/>
  <c r="M247" i="8"/>
  <c r="N246" i="8"/>
  <c r="M246" i="8"/>
  <c r="N245" i="8"/>
  <c r="M245" i="8"/>
  <c r="N244" i="8"/>
  <c r="M244" i="8"/>
  <c r="N243" i="8"/>
  <c r="M243" i="8"/>
  <c r="N242" i="8"/>
  <c r="M242" i="8"/>
  <c r="N241" i="8"/>
  <c r="M241" i="8"/>
  <c r="N240" i="8"/>
  <c r="M240" i="8"/>
  <c r="N239" i="8"/>
  <c r="M239" i="8"/>
  <c r="N238" i="8"/>
  <c r="M238" i="8"/>
  <c r="N237" i="8"/>
  <c r="M237" i="8"/>
  <c r="N236" i="8"/>
  <c r="M236" i="8"/>
  <c r="N235" i="8"/>
  <c r="M235" i="8"/>
  <c r="N234" i="8"/>
  <c r="M234" i="8"/>
  <c r="N233" i="8"/>
  <c r="M233" i="8"/>
  <c r="N232" i="8"/>
  <c r="M232" i="8"/>
  <c r="N231" i="8"/>
  <c r="M231" i="8"/>
  <c r="N230" i="8"/>
  <c r="M230" i="8"/>
  <c r="N229" i="8"/>
  <c r="M229" i="8"/>
  <c r="N228" i="8"/>
  <c r="M228" i="8"/>
  <c r="N227" i="8"/>
  <c r="M227" i="8"/>
  <c r="N226" i="8"/>
  <c r="M226" i="8"/>
  <c r="N225" i="8"/>
  <c r="M225" i="8"/>
  <c r="N224" i="8"/>
  <c r="M224" i="8"/>
  <c r="N223" i="8"/>
  <c r="M223" i="8"/>
  <c r="N222" i="8"/>
  <c r="M222" i="8"/>
  <c r="N221" i="8"/>
  <c r="M221" i="8"/>
  <c r="N220" i="8"/>
  <c r="M220" i="8"/>
  <c r="N219" i="8"/>
  <c r="M219" i="8"/>
  <c r="N218" i="8"/>
  <c r="M218" i="8"/>
  <c r="N217" i="8"/>
  <c r="M217" i="8"/>
  <c r="N216" i="8"/>
  <c r="M216" i="8"/>
  <c r="N215" i="8"/>
  <c r="M215" i="8"/>
  <c r="N214" i="8"/>
  <c r="M214" i="8"/>
  <c r="N213" i="8"/>
  <c r="M213" i="8"/>
  <c r="N212" i="8"/>
  <c r="M212" i="8"/>
  <c r="N211" i="8"/>
  <c r="M211" i="8"/>
  <c r="N210" i="8"/>
  <c r="M210" i="8"/>
  <c r="N209" i="8"/>
  <c r="M209" i="8"/>
  <c r="N208" i="8"/>
  <c r="M208" i="8"/>
  <c r="N207" i="8"/>
  <c r="M207" i="8"/>
  <c r="N206" i="8"/>
  <c r="M206" i="8"/>
  <c r="N205" i="8"/>
  <c r="M205" i="8"/>
  <c r="N204" i="8"/>
  <c r="M204" i="8"/>
  <c r="N203" i="8"/>
  <c r="M203" i="8"/>
  <c r="N202" i="8"/>
  <c r="M202" i="8"/>
  <c r="N201" i="8"/>
  <c r="M201" i="8"/>
  <c r="N200" i="8"/>
  <c r="M200" i="8"/>
  <c r="N199" i="8"/>
  <c r="M199" i="8"/>
  <c r="N198" i="8"/>
  <c r="M198" i="8"/>
  <c r="N197" i="8"/>
  <c r="M197" i="8"/>
  <c r="N196" i="8"/>
  <c r="M196" i="8"/>
  <c r="N195" i="8"/>
  <c r="M195" i="8"/>
  <c r="N194" i="8"/>
  <c r="M194" i="8"/>
  <c r="N193" i="8"/>
  <c r="M193" i="8"/>
  <c r="N192" i="8"/>
  <c r="M192" i="8"/>
  <c r="N191" i="8"/>
  <c r="M191" i="8"/>
  <c r="N190" i="8"/>
  <c r="M190" i="8"/>
  <c r="N189" i="8"/>
  <c r="M189" i="8"/>
  <c r="N188" i="8"/>
  <c r="M188" i="8"/>
  <c r="N187" i="8"/>
  <c r="M187" i="8"/>
  <c r="N186" i="8"/>
  <c r="M186" i="8"/>
  <c r="N185" i="8"/>
  <c r="M185" i="8"/>
  <c r="N184" i="8"/>
  <c r="M184" i="8"/>
  <c r="N183" i="8"/>
  <c r="M183" i="8"/>
  <c r="N182" i="8"/>
  <c r="M182" i="8"/>
  <c r="N181" i="8"/>
  <c r="M181" i="8"/>
  <c r="N180" i="8"/>
  <c r="M180" i="8"/>
  <c r="N179" i="8"/>
  <c r="M179" i="8"/>
  <c r="N178" i="8"/>
  <c r="M178" i="8"/>
  <c r="N177" i="8"/>
  <c r="M177" i="8"/>
  <c r="N176" i="8"/>
  <c r="M176" i="8"/>
  <c r="N175" i="8"/>
  <c r="M175" i="8"/>
  <c r="N174" i="8"/>
  <c r="M174" i="8"/>
  <c r="N173" i="8"/>
  <c r="M173" i="8"/>
  <c r="N172" i="8"/>
  <c r="M172" i="8"/>
  <c r="N171" i="8"/>
  <c r="M171" i="8"/>
  <c r="N170" i="8"/>
  <c r="M170" i="8"/>
  <c r="N169" i="8"/>
  <c r="M169" i="8"/>
  <c r="N168" i="8"/>
  <c r="M168" i="8"/>
  <c r="N167" i="8"/>
  <c r="M167" i="8"/>
  <c r="N166" i="8"/>
  <c r="M166" i="8"/>
  <c r="N165" i="8"/>
  <c r="M165" i="8"/>
  <c r="N164" i="8"/>
  <c r="M164" i="8"/>
  <c r="N163" i="8"/>
  <c r="M163" i="8"/>
  <c r="N162" i="8"/>
  <c r="M162" i="8"/>
  <c r="N161" i="8"/>
  <c r="M161" i="8"/>
  <c r="N160" i="8"/>
  <c r="M160" i="8"/>
  <c r="N159" i="8"/>
  <c r="M159" i="8"/>
  <c r="N158" i="8"/>
  <c r="M158" i="8"/>
  <c r="N157" i="8"/>
  <c r="M157" i="8"/>
  <c r="N156" i="8"/>
  <c r="M156" i="8"/>
  <c r="N155" i="8"/>
  <c r="M155" i="8"/>
  <c r="N154" i="8"/>
  <c r="M154" i="8"/>
  <c r="N153" i="8"/>
  <c r="M153" i="8"/>
  <c r="N152" i="8"/>
  <c r="M152" i="8"/>
  <c r="N151" i="8"/>
  <c r="M151" i="8"/>
  <c r="N150" i="8"/>
  <c r="M150" i="8"/>
  <c r="N149" i="8"/>
  <c r="M149" i="8"/>
  <c r="N148" i="8"/>
  <c r="M148" i="8"/>
  <c r="N147" i="8"/>
  <c r="M147" i="8"/>
  <c r="N146" i="8"/>
  <c r="M146" i="8"/>
  <c r="N145" i="8"/>
  <c r="M145" i="8"/>
  <c r="N144" i="8"/>
  <c r="M144" i="8"/>
  <c r="N143" i="8"/>
  <c r="M143" i="8"/>
  <c r="N142" i="8"/>
  <c r="M142" i="8"/>
  <c r="N141" i="8"/>
  <c r="M141" i="8"/>
  <c r="N140" i="8"/>
  <c r="M140" i="8"/>
  <c r="N139" i="8"/>
  <c r="M139" i="8"/>
  <c r="N138" i="8"/>
  <c r="M138" i="8"/>
  <c r="N137" i="8"/>
  <c r="M137" i="8"/>
  <c r="N136" i="8"/>
  <c r="M136" i="8"/>
  <c r="N135" i="8"/>
  <c r="M135" i="8"/>
  <c r="N134" i="8"/>
  <c r="M134" i="8"/>
  <c r="N133" i="8"/>
  <c r="M133" i="8"/>
  <c r="N132" i="8"/>
  <c r="M132" i="8"/>
  <c r="N131" i="8"/>
  <c r="M131" i="8"/>
  <c r="N130" i="8"/>
  <c r="M130" i="8"/>
  <c r="N129" i="8"/>
  <c r="M129" i="8"/>
  <c r="N128" i="8"/>
  <c r="M128" i="8"/>
  <c r="N127" i="8"/>
  <c r="M127" i="8"/>
  <c r="N126" i="8"/>
  <c r="M126" i="8"/>
  <c r="N125" i="8"/>
  <c r="M125" i="8"/>
  <c r="N124" i="8"/>
  <c r="M124" i="8"/>
  <c r="N123" i="8"/>
  <c r="M123" i="8"/>
  <c r="N122" i="8"/>
  <c r="M122" i="8"/>
  <c r="N121" i="8"/>
  <c r="M121" i="8"/>
  <c r="N120" i="8"/>
  <c r="M120" i="8"/>
  <c r="N119" i="8"/>
  <c r="M119" i="8"/>
  <c r="N118" i="8"/>
  <c r="M118" i="8"/>
  <c r="N117" i="8"/>
  <c r="M117" i="8"/>
  <c r="N116" i="8"/>
  <c r="M116" i="8"/>
  <c r="N115" i="8"/>
  <c r="M115" i="8"/>
  <c r="N114" i="8"/>
  <c r="M114" i="8"/>
  <c r="N113" i="8"/>
  <c r="M113" i="8"/>
  <c r="N112" i="8"/>
  <c r="M112" i="8"/>
  <c r="N111" i="8"/>
  <c r="M111" i="8"/>
  <c r="N110" i="8"/>
  <c r="M110" i="8"/>
  <c r="N109" i="8"/>
  <c r="M109" i="8"/>
  <c r="N108" i="8"/>
  <c r="M108" i="8"/>
  <c r="N107" i="8"/>
  <c r="M107" i="8"/>
  <c r="N106" i="8"/>
  <c r="M106" i="8"/>
  <c r="N105" i="8"/>
  <c r="M105" i="8"/>
  <c r="N104" i="8"/>
  <c r="M104" i="8"/>
  <c r="N103" i="8"/>
  <c r="M103" i="8"/>
  <c r="N102" i="8"/>
  <c r="M102" i="8"/>
  <c r="N101" i="8"/>
  <c r="M101" i="8"/>
  <c r="N100" i="8"/>
  <c r="M100" i="8"/>
  <c r="N99" i="8"/>
  <c r="M99" i="8"/>
  <c r="N98" i="8"/>
  <c r="M98" i="8"/>
  <c r="N97" i="8"/>
  <c r="M97" i="8"/>
  <c r="N96" i="8"/>
  <c r="M96" i="8"/>
  <c r="N95" i="8"/>
  <c r="M95" i="8"/>
  <c r="N94" i="8"/>
  <c r="M94" i="8"/>
  <c r="N93" i="8"/>
  <c r="M93" i="8"/>
  <c r="N92" i="8"/>
  <c r="M92" i="8"/>
  <c r="N91" i="8"/>
  <c r="M91" i="8"/>
  <c r="N90" i="8"/>
  <c r="M90" i="8"/>
  <c r="N89" i="8"/>
  <c r="M89" i="8"/>
  <c r="N88" i="8"/>
  <c r="M88" i="8"/>
  <c r="N87" i="8"/>
  <c r="M87" i="8"/>
  <c r="N86" i="8"/>
  <c r="M86" i="8"/>
  <c r="N85" i="8"/>
  <c r="M85" i="8"/>
  <c r="N84" i="8"/>
  <c r="M84" i="8"/>
  <c r="N83" i="8"/>
  <c r="M83" i="8"/>
  <c r="N82" i="8"/>
  <c r="M82" i="8"/>
  <c r="N81" i="8"/>
  <c r="M81" i="8"/>
  <c r="N80" i="8"/>
  <c r="M80" i="8"/>
  <c r="N79" i="8"/>
  <c r="M79" i="8"/>
  <c r="N78" i="8"/>
  <c r="M78" i="8"/>
  <c r="N77" i="8"/>
  <c r="M77" i="8"/>
  <c r="N76" i="8"/>
  <c r="M76" i="8"/>
  <c r="N75" i="8"/>
  <c r="M75" i="8"/>
  <c r="N74" i="8"/>
  <c r="M74" i="8"/>
  <c r="N73" i="8"/>
  <c r="M73" i="8"/>
  <c r="N72" i="8"/>
  <c r="M72" i="8"/>
  <c r="N71" i="8"/>
  <c r="M71" i="8"/>
  <c r="N70" i="8"/>
  <c r="M70" i="8"/>
  <c r="N69" i="8"/>
  <c r="M69" i="8"/>
  <c r="N68" i="8"/>
  <c r="M68" i="8"/>
  <c r="N67" i="8"/>
  <c r="M67" i="8"/>
  <c r="N66" i="8"/>
  <c r="M66" i="8"/>
  <c r="N65" i="8"/>
  <c r="M65" i="8"/>
  <c r="N64" i="8"/>
  <c r="M64" i="8"/>
  <c r="N63" i="8"/>
  <c r="M63" i="8"/>
  <c r="N62" i="8"/>
  <c r="M62" i="8"/>
  <c r="N61" i="8"/>
  <c r="M61" i="8"/>
  <c r="N60" i="8"/>
  <c r="M60" i="8"/>
  <c r="N59" i="8"/>
  <c r="M59" i="8"/>
  <c r="N58" i="8"/>
  <c r="M58" i="8"/>
  <c r="N57" i="8"/>
  <c r="M57" i="8"/>
  <c r="N56" i="8"/>
  <c r="M56" i="8"/>
  <c r="N55" i="8"/>
  <c r="M55" i="8"/>
  <c r="N54" i="8"/>
  <c r="M54" i="8"/>
  <c r="N53" i="8"/>
  <c r="M53" i="8"/>
  <c r="N52" i="8"/>
  <c r="M52" i="8"/>
  <c r="N51" i="8"/>
  <c r="M51" i="8"/>
  <c r="N50" i="8"/>
  <c r="M50" i="8"/>
  <c r="N49" i="8"/>
  <c r="M49" i="8"/>
  <c r="N48" i="8"/>
  <c r="M48" i="8"/>
  <c r="N47" i="8"/>
  <c r="M47" i="8"/>
  <c r="N46" i="8"/>
  <c r="M46" i="8"/>
  <c r="N45" i="8"/>
  <c r="M45" i="8"/>
  <c r="N44" i="8"/>
  <c r="M44" i="8"/>
  <c r="N43" i="8"/>
  <c r="M43" i="8"/>
  <c r="N42" i="8"/>
  <c r="M42" i="8"/>
  <c r="N41" i="8"/>
  <c r="M41" i="8"/>
  <c r="N40" i="8"/>
  <c r="M40" i="8"/>
  <c r="N39" i="8"/>
  <c r="M39" i="8"/>
  <c r="N38" i="8"/>
  <c r="M38" i="8"/>
  <c r="N37" i="8"/>
  <c r="M37" i="8"/>
  <c r="N36" i="8"/>
  <c r="M36" i="8"/>
  <c r="N35" i="8"/>
  <c r="M35" i="8"/>
  <c r="N34" i="8"/>
  <c r="M34" i="8"/>
  <c r="N33" i="8"/>
  <c r="M33" i="8"/>
  <c r="N32" i="8"/>
  <c r="M32" i="8"/>
  <c r="N31" i="8"/>
  <c r="M31" i="8"/>
  <c r="N30" i="8"/>
  <c r="M30" i="8"/>
  <c r="N29" i="8"/>
  <c r="M29" i="8"/>
  <c r="N28" i="8"/>
  <c r="M28" i="8"/>
  <c r="N27" i="8"/>
  <c r="M27" i="8"/>
  <c r="N26" i="8"/>
  <c r="M26" i="8"/>
  <c r="N25" i="8"/>
  <c r="M25" i="8"/>
  <c r="N24" i="8"/>
  <c r="M24" i="8"/>
  <c r="N23" i="8"/>
  <c r="M23" i="8"/>
  <c r="N22" i="8"/>
  <c r="M22" i="8"/>
  <c r="N20" i="8"/>
  <c r="M20" i="8"/>
  <c r="N18" i="8"/>
  <c r="M18" i="8"/>
  <c r="N17" i="8"/>
  <c r="N16" i="8"/>
  <c r="M16" i="8"/>
  <c r="N15" i="8"/>
  <c r="M15" i="8"/>
  <c r="N14" i="8"/>
  <c r="M14" i="8"/>
  <c r="N13" i="8"/>
  <c r="M13" i="8"/>
  <c r="N12" i="8"/>
  <c r="M12" i="8"/>
  <c r="N11" i="8"/>
  <c r="M11" i="8"/>
  <c r="N10" i="8"/>
  <c r="M10" i="8"/>
  <c r="M1002" i="13"/>
  <c r="L1002" i="13"/>
  <c r="M1001" i="13"/>
  <c r="L1001" i="13"/>
  <c r="M1000" i="13"/>
  <c r="L1000" i="13"/>
  <c r="M999" i="13"/>
  <c r="L999" i="13"/>
  <c r="M998" i="13"/>
  <c r="L998" i="13"/>
  <c r="M997" i="13"/>
  <c r="L997" i="13"/>
  <c r="M996" i="13"/>
  <c r="L996" i="13"/>
  <c r="M995" i="13"/>
  <c r="L995" i="13"/>
  <c r="M994" i="13"/>
  <c r="L994" i="13"/>
  <c r="M993" i="13"/>
  <c r="L993" i="13"/>
  <c r="M992" i="13"/>
  <c r="L992" i="13"/>
  <c r="M991" i="13"/>
  <c r="L991" i="13"/>
  <c r="M990" i="13"/>
  <c r="L990" i="13"/>
  <c r="M989" i="13"/>
  <c r="L989" i="13"/>
  <c r="M988" i="13"/>
  <c r="L988" i="13"/>
  <c r="M987" i="13"/>
  <c r="L987" i="13"/>
  <c r="M986" i="13"/>
  <c r="L986" i="13"/>
  <c r="M985" i="13"/>
  <c r="L985" i="13"/>
  <c r="M984" i="13"/>
  <c r="L984" i="13"/>
  <c r="M983" i="13"/>
  <c r="L983" i="13"/>
  <c r="M982" i="13"/>
  <c r="L982" i="13"/>
  <c r="M981" i="13"/>
  <c r="L981" i="13"/>
  <c r="M980" i="13"/>
  <c r="L980" i="13"/>
  <c r="M979" i="13"/>
  <c r="L979" i="13"/>
  <c r="M978" i="13"/>
  <c r="L978" i="13"/>
  <c r="M977" i="13"/>
  <c r="L977" i="13"/>
  <c r="M976" i="13"/>
  <c r="L976" i="13"/>
  <c r="M975" i="13"/>
  <c r="L975" i="13"/>
  <c r="M974" i="13"/>
  <c r="L974" i="13"/>
  <c r="M973" i="13"/>
  <c r="L973" i="13"/>
  <c r="M972" i="13"/>
  <c r="L972" i="13"/>
  <c r="M971" i="13"/>
  <c r="L971" i="13"/>
  <c r="M970" i="13"/>
  <c r="L970" i="13"/>
  <c r="M969" i="13"/>
  <c r="L969" i="13"/>
  <c r="M968" i="13"/>
  <c r="L968" i="13"/>
  <c r="M967" i="13"/>
  <c r="L967" i="13"/>
  <c r="M966" i="13"/>
  <c r="L966" i="13"/>
  <c r="M965" i="13"/>
  <c r="L965" i="13"/>
  <c r="M964" i="13"/>
  <c r="L964" i="13"/>
  <c r="M963" i="13"/>
  <c r="L963" i="13"/>
  <c r="M962" i="13"/>
  <c r="L962" i="13"/>
  <c r="M961" i="13"/>
  <c r="L961" i="13"/>
  <c r="M960" i="13"/>
  <c r="L960" i="13"/>
  <c r="M959" i="13"/>
  <c r="L959" i="13"/>
  <c r="M958" i="13"/>
  <c r="L958" i="13"/>
  <c r="M957" i="13"/>
  <c r="L957" i="13"/>
  <c r="M956" i="13"/>
  <c r="L956" i="13"/>
  <c r="M955" i="13"/>
  <c r="L955" i="13"/>
  <c r="M954" i="13"/>
  <c r="L954" i="13"/>
  <c r="M953" i="13"/>
  <c r="L953" i="13"/>
  <c r="M952" i="13"/>
  <c r="L952" i="13"/>
  <c r="M951" i="13"/>
  <c r="L951" i="13"/>
  <c r="M950" i="13"/>
  <c r="L950" i="13"/>
  <c r="M949" i="13"/>
  <c r="L949" i="13"/>
  <c r="M948" i="13"/>
  <c r="L948" i="13"/>
  <c r="M947" i="13"/>
  <c r="L947" i="13"/>
  <c r="M946" i="13"/>
  <c r="L946" i="13"/>
  <c r="M945" i="13"/>
  <c r="L945" i="13"/>
  <c r="M944" i="13"/>
  <c r="L944" i="13"/>
  <c r="M943" i="13"/>
  <c r="L943" i="13"/>
  <c r="M942" i="13"/>
  <c r="L942" i="13"/>
  <c r="M941" i="13"/>
  <c r="L941" i="13"/>
  <c r="M940" i="13"/>
  <c r="L940" i="13"/>
  <c r="M939" i="13"/>
  <c r="L939" i="13"/>
  <c r="M938" i="13"/>
  <c r="L938" i="13"/>
  <c r="M937" i="13"/>
  <c r="L937" i="13"/>
  <c r="M936" i="13"/>
  <c r="L936" i="13"/>
  <c r="M935" i="13"/>
  <c r="L935" i="13"/>
  <c r="M934" i="13"/>
  <c r="L934" i="13"/>
  <c r="M933" i="13"/>
  <c r="L933" i="13"/>
  <c r="M932" i="13"/>
  <c r="L932" i="13"/>
  <c r="M931" i="13"/>
  <c r="L931" i="13"/>
  <c r="M930" i="13"/>
  <c r="L930" i="13"/>
  <c r="M929" i="13"/>
  <c r="L929" i="13"/>
  <c r="M928" i="13"/>
  <c r="L928" i="13"/>
  <c r="M927" i="13"/>
  <c r="L927" i="13"/>
  <c r="M926" i="13"/>
  <c r="L926" i="13"/>
  <c r="M925" i="13"/>
  <c r="L925" i="13"/>
  <c r="M924" i="13"/>
  <c r="L924" i="13"/>
  <c r="M923" i="13"/>
  <c r="L923" i="13"/>
  <c r="M922" i="13"/>
  <c r="L922" i="13"/>
  <c r="M921" i="13"/>
  <c r="L921" i="13"/>
  <c r="M920" i="13"/>
  <c r="L920" i="13"/>
  <c r="M919" i="13"/>
  <c r="L919" i="13"/>
  <c r="M918" i="13"/>
  <c r="L918" i="13"/>
  <c r="M917" i="13"/>
  <c r="L917" i="13"/>
  <c r="M916" i="13"/>
  <c r="L916" i="13"/>
  <c r="M915" i="13"/>
  <c r="L915" i="13"/>
  <c r="M914" i="13"/>
  <c r="L914" i="13"/>
  <c r="M913" i="13"/>
  <c r="L913" i="13"/>
  <c r="M912" i="13"/>
  <c r="L912" i="13"/>
  <c r="M911" i="13"/>
  <c r="L911" i="13"/>
  <c r="M910" i="13"/>
  <c r="L910" i="13"/>
  <c r="M909" i="13"/>
  <c r="L909" i="13"/>
  <c r="M908" i="13"/>
  <c r="L908" i="13"/>
  <c r="M907" i="13"/>
  <c r="L907" i="13"/>
  <c r="M906" i="13"/>
  <c r="L906" i="13"/>
  <c r="M905" i="13"/>
  <c r="L905" i="13"/>
  <c r="M904" i="13"/>
  <c r="L904" i="13"/>
  <c r="M903" i="13"/>
  <c r="L903" i="13"/>
  <c r="M902" i="13"/>
  <c r="L902" i="13"/>
  <c r="M901" i="13"/>
  <c r="L901" i="13"/>
  <c r="M900" i="13"/>
  <c r="L900" i="13"/>
  <c r="M899" i="13"/>
  <c r="L899" i="13"/>
  <c r="M898" i="13"/>
  <c r="L898" i="13"/>
  <c r="M897" i="13"/>
  <c r="L897" i="13"/>
  <c r="M896" i="13"/>
  <c r="L896" i="13"/>
  <c r="M895" i="13"/>
  <c r="L895" i="13"/>
  <c r="M894" i="13"/>
  <c r="L894" i="13"/>
  <c r="M893" i="13"/>
  <c r="L893" i="13"/>
  <c r="M892" i="13"/>
  <c r="L892" i="13"/>
  <c r="M891" i="13"/>
  <c r="L891" i="13"/>
  <c r="M890" i="13"/>
  <c r="L890" i="13"/>
  <c r="M889" i="13"/>
  <c r="L889" i="13"/>
  <c r="M888" i="13"/>
  <c r="L888" i="13"/>
  <c r="M887" i="13"/>
  <c r="L887" i="13"/>
  <c r="M886" i="13"/>
  <c r="L886" i="13"/>
  <c r="M885" i="13"/>
  <c r="L885" i="13"/>
  <c r="M884" i="13"/>
  <c r="L884" i="13"/>
  <c r="M883" i="13"/>
  <c r="L883" i="13"/>
  <c r="M882" i="13"/>
  <c r="L882" i="13"/>
  <c r="M881" i="13"/>
  <c r="L881" i="13"/>
  <c r="M880" i="13"/>
  <c r="L880" i="13"/>
  <c r="M879" i="13"/>
  <c r="L879" i="13"/>
  <c r="M878" i="13"/>
  <c r="L878" i="13"/>
  <c r="M877" i="13"/>
  <c r="L877" i="13"/>
  <c r="M876" i="13"/>
  <c r="L876" i="13"/>
  <c r="M875" i="13"/>
  <c r="L875" i="13"/>
  <c r="M874" i="13"/>
  <c r="L874" i="13"/>
  <c r="M873" i="13"/>
  <c r="L873" i="13"/>
  <c r="M872" i="13"/>
  <c r="L872" i="13"/>
  <c r="M871" i="13"/>
  <c r="L871" i="13"/>
  <c r="M870" i="13"/>
  <c r="L870" i="13"/>
  <c r="M869" i="13"/>
  <c r="L869" i="13"/>
  <c r="M868" i="13"/>
  <c r="L868" i="13"/>
  <c r="M867" i="13"/>
  <c r="L867" i="13"/>
  <c r="M866" i="13"/>
  <c r="L866" i="13"/>
  <c r="M865" i="13"/>
  <c r="L865" i="13"/>
  <c r="M864" i="13"/>
  <c r="L864" i="13"/>
  <c r="M863" i="13"/>
  <c r="L863" i="13"/>
  <c r="M862" i="13"/>
  <c r="L862" i="13"/>
  <c r="M861" i="13"/>
  <c r="L861" i="13"/>
  <c r="M860" i="13"/>
  <c r="L860" i="13"/>
  <c r="M859" i="13"/>
  <c r="L859" i="13"/>
  <c r="M858" i="13"/>
  <c r="L858" i="13"/>
  <c r="M857" i="13"/>
  <c r="L857" i="13"/>
  <c r="M856" i="13"/>
  <c r="L856" i="13"/>
  <c r="M855" i="13"/>
  <c r="L855" i="13"/>
  <c r="M854" i="13"/>
  <c r="L854" i="13"/>
  <c r="M853" i="13"/>
  <c r="L853" i="13"/>
  <c r="M852" i="13"/>
  <c r="L852" i="13"/>
  <c r="M851" i="13"/>
  <c r="L851" i="13"/>
  <c r="M850" i="13"/>
  <c r="L850" i="13"/>
  <c r="M849" i="13"/>
  <c r="L849" i="13"/>
  <c r="M848" i="13"/>
  <c r="L848" i="13"/>
  <c r="M847" i="13"/>
  <c r="L847" i="13"/>
  <c r="M846" i="13"/>
  <c r="L846" i="13"/>
  <c r="M845" i="13"/>
  <c r="L845" i="13"/>
  <c r="M844" i="13"/>
  <c r="L844" i="13"/>
  <c r="M843" i="13"/>
  <c r="L843" i="13"/>
  <c r="M842" i="13"/>
  <c r="L842" i="13"/>
  <c r="M841" i="13"/>
  <c r="L841" i="13"/>
  <c r="M840" i="13"/>
  <c r="L840" i="13"/>
  <c r="M839" i="13"/>
  <c r="L839" i="13"/>
  <c r="M838" i="13"/>
  <c r="L838" i="13"/>
  <c r="M837" i="13"/>
  <c r="L837" i="13"/>
  <c r="M836" i="13"/>
  <c r="L836" i="13"/>
  <c r="M835" i="13"/>
  <c r="L835" i="13"/>
  <c r="M834" i="13"/>
  <c r="L834" i="13"/>
  <c r="M833" i="13"/>
  <c r="L833" i="13"/>
  <c r="M832" i="13"/>
  <c r="L832" i="13"/>
  <c r="M831" i="13"/>
  <c r="L831" i="13"/>
  <c r="M830" i="13"/>
  <c r="L830" i="13"/>
  <c r="M829" i="13"/>
  <c r="L829" i="13"/>
  <c r="M828" i="13"/>
  <c r="L828" i="13"/>
  <c r="M827" i="13"/>
  <c r="L827" i="13"/>
  <c r="M826" i="13"/>
  <c r="L826" i="13"/>
  <c r="M825" i="13"/>
  <c r="L825" i="13"/>
  <c r="M824" i="13"/>
  <c r="L824" i="13"/>
  <c r="M823" i="13"/>
  <c r="L823" i="13"/>
  <c r="M822" i="13"/>
  <c r="L822" i="13"/>
  <c r="M821" i="13"/>
  <c r="L821" i="13"/>
  <c r="M820" i="13"/>
  <c r="L820" i="13"/>
  <c r="M819" i="13"/>
  <c r="L819" i="13"/>
  <c r="M818" i="13"/>
  <c r="L818" i="13"/>
  <c r="M817" i="13"/>
  <c r="L817" i="13"/>
  <c r="M816" i="13"/>
  <c r="L816" i="13"/>
  <c r="M815" i="13"/>
  <c r="L815" i="13"/>
  <c r="M814" i="13"/>
  <c r="L814" i="13"/>
  <c r="M813" i="13"/>
  <c r="L813" i="13"/>
  <c r="M812" i="13"/>
  <c r="L812" i="13"/>
  <c r="M811" i="13"/>
  <c r="L811" i="13"/>
  <c r="M810" i="13"/>
  <c r="L810" i="13"/>
  <c r="M809" i="13"/>
  <c r="L809" i="13"/>
  <c r="M808" i="13"/>
  <c r="L808" i="13"/>
  <c r="M807" i="13"/>
  <c r="L807" i="13"/>
  <c r="M806" i="13"/>
  <c r="L806" i="13"/>
  <c r="M805" i="13"/>
  <c r="L805" i="13"/>
  <c r="M804" i="13"/>
  <c r="L804" i="13"/>
  <c r="M803" i="13"/>
  <c r="L803" i="13"/>
  <c r="M802" i="13"/>
  <c r="L802" i="13"/>
  <c r="M801" i="13"/>
  <c r="L801" i="13"/>
  <c r="M800" i="13"/>
  <c r="L800" i="13"/>
  <c r="M799" i="13"/>
  <c r="L799" i="13"/>
  <c r="M798" i="13"/>
  <c r="L798" i="13"/>
  <c r="M797" i="13"/>
  <c r="L797" i="13"/>
  <c r="M796" i="13"/>
  <c r="L796" i="13"/>
  <c r="M795" i="13"/>
  <c r="L795" i="13"/>
  <c r="M794" i="13"/>
  <c r="L794" i="13"/>
  <c r="M793" i="13"/>
  <c r="L793" i="13"/>
  <c r="M792" i="13"/>
  <c r="L792" i="13"/>
  <c r="M791" i="13"/>
  <c r="L791" i="13"/>
  <c r="M790" i="13"/>
  <c r="L790" i="13"/>
  <c r="M789" i="13"/>
  <c r="L789" i="13"/>
  <c r="M788" i="13"/>
  <c r="L788" i="13"/>
  <c r="M787" i="13"/>
  <c r="L787" i="13"/>
  <c r="M786" i="13"/>
  <c r="L786" i="13"/>
  <c r="M785" i="13"/>
  <c r="L785" i="13"/>
  <c r="M784" i="13"/>
  <c r="L784" i="13"/>
  <c r="M783" i="13"/>
  <c r="L783" i="13"/>
  <c r="M782" i="13"/>
  <c r="L782" i="13"/>
  <c r="M781" i="13"/>
  <c r="L781" i="13"/>
  <c r="M780" i="13"/>
  <c r="L780" i="13"/>
  <c r="M779" i="13"/>
  <c r="L779" i="13"/>
  <c r="M778" i="13"/>
  <c r="L778" i="13"/>
  <c r="M777" i="13"/>
  <c r="L777" i="13"/>
  <c r="M776" i="13"/>
  <c r="L776" i="13"/>
  <c r="M775" i="13"/>
  <c r="L775" i="13"/>
  <c r="M774" i="13"/>
  <c r="L774" i="13"/>
  <c r="M773" i="13"/>
  <c r="L773" i="13"/>
  <c r="M772" i="13"/>
  <c r="L772" i="13"/>
  <c r="M771" i="13"/>
  <c r="L771" i="13"/>
  <c r="M770" i="13"/>
  <c r="L770" i="13"/>
  <c r="M769" i="13"/>
  <c r="L769" i="13"/>
  <c r="M768" i="13"/>
  <c r="L768" i="13"/>
  <c r="M767" i="13"/>
  <c r="L767" i="13"/>
  <c r="M766" i="13"/>
  <c r="L766" i="13"/>
  <c r="M765" i="13"/>
  <c r="L765" i="13"/>
  <c r="M764" i="13"/>
  <c r="L764" i="13"/>
  <c r="M763" i="13"/>
  <c r="L763" i="13"/>
  <c r="M762" i="13"/>
  <c r="L762" i="13"/>
  <c r="M761" i="13"/>
  <c r="L761" i="13"/>
  <c r="M760" i="13"/>
  <c r="L760" i="13"/>
  <c r="M759" i="13"/>
  <c r="L759" i="13"/>
  <c r="M758" i="13"/>
  <c r="L758" i="13"/>
  <c r="M757" i="13"/>
  <c r="L757" i="13"/>
  <c r="M756" i="13"/>
  <c r="L756" i="13"/>
  <c r="M755" i="13"/>
  <c r="L755" i="13"/>
  <c r="M754" i="13"/>
  <c r="L754" i="13"/>
  <c r="M753" i="13"/>
  <c r="L753" i="13"/>
  <c r="M752" i="13"/>
  <c r="L752" i="13"/>
  <c r="M751" i="13"/>
  <c r="L751" i="13"/>
  <c r="M750" i="13"/>
  <c r="L750" i="13"/>
  <c r="M749" i="13"/>
  <c r="L749" i="13"/>
  <c r="M748" i="13"/>
  <c r="L748" i="13"/>
  <c r="M747" i="13"/>
  <c r="L747" i="13"/>
  <c r="M746" i="13"/>
  <c r="L746" i="13"/>
  <c r="M745" i="13"/>
  <c r="L745" i="13"/>
  <c r="M744" i="13"/>
  <c r="L744" i="13"/>
  <c r="M743" i="13"/>
  <c r="L743" i="13"/>
  <c r="M742" i="13"/>
  <c r="L742" i="13"/>
  <c r="M741" i="13"/>
  <c r="L741" i="13"/>
  <c r="M740" i="13"/>
  <c r="L740" i="13"/>
  <c r="M739" i="13"/>
  <c r="L739" i="13"/>
  <c r="M738" i="13"/>
  <c r="L738" i="13"/>
  <c r="M737" i="13"/>
  <c r="L737" i="13"/>
  <c r="M736" i="13"/>
  <c r="L736" i="13"/>
  <c r="M735" i="13"/>
  <c r="L735" i="13"/>
  <c r="M734" i="13"/>
  <c r="L734" i="13"/>
  <c r="M733" i="13"/>
  <c r="L733" i="13"/>
  <c r="M732" i="13"/>
  <c r="L732" i="13"/>
  <c r="M731" i="13"/>
  <c r="L731" i="13"/>
  <c r="M730" i="13"/>
  <c r="L730" i="13"/>
  <c r="M729" i="13"/>
  <c r="L729" i="13"/>
  <c r="M728" i="13"/>
  <c r="L728" i="13"/>
  <c r="M727" i="13"/>
  <c r="L727" i="13"/>
  <c r="M726" i="13"/>
  <c r="L726" i="13"/>
  <c r="M725" i="13"/>
  <c r="L725" i="13"/>
  <c r="M724" i="13"/>
  <c r="L724" i="13"/>
  <c r="M723" i="13"/>
  <c r="L723" i="13"/>
  <c r="M722" i="13"/>
  <c r="L722" i="13"/>
  <c r="M721" i="13"/>
  <c r="L721" i="13"/>
  <c r="M720" i="13"/>
  <c r="L720" i="13"/>
  <c r="M719" i="13"/>
  <c r="L719" i="13"/>
  <c r="M718" i="13"/>
  <c r="L718" i="13"/>
  <c r="M717" i="13"/>
  <c r="L717" i="13"/>
  <c r="M716" i="13"/>
  <c r="L716" i="13"/>
  <c r="M715" i="13"/>
  <c r="L715" i="13"/>
  <c r="M714" i="13"/>
  <c r="L714" i="13"/>
  <c r="M713" i="13"/>
  <c r="L713" i="13"/>
  <c r="M712" i="13"/>
  <c r="L712" i="13"/>
  <c r="M711" i="13"/>
  <c r="L711" i="13"/>
  <c r="M710" i="13"/>
  <c r="L710" i="13"/>
  <c r="M709" i="13"/>
  <c r="L709" i="13"/>
  <c r="M708" i="13"/>
  <c r="L708" i="13"/>
  <c r="M707" i="13"/>
  <c r="L707" i="13"/>
  <c r="M706" i="13"/>
  <c r="L706" i="13"/>
  <c r="M705" i="13"/>
  <c r="L705" i="13"/>
  <c r="M704" i="13"/>
  <c r="L704" i="13"/>
  <c r="M703" i="13"/>
  <c r="L703" i="13"/>
  <c r="M702" i="13"/>
  <c r="L702" i="13"/>
  <c r="M701" i="13"/>
  <c r="L701" i="13"/>
  <c r="M700" i="13"/>
  <c r="L700" i="13"/>
  <c r="M699" i="13"/>
  <c r="L699" i="13"/>
  <c r="M698" i="13"/>
  <c r="L698" i="13"/>
  <c r="M697" i="13"/>
  <c r="L697" i="13"/>
  <c r="M696" i="13"/>
  <c r="L696" i="13"/>
  <c r="M695" i="13"/>
  <c r="L695" i="13"/>
  <c r="M694" i="13"/>
  <c r="L694" i="13"/>
  <c r="M693" i="13"/>
  <c r="L693" i="13"/>
  <c r="M692" i="13"/>
  <c r="L692" i="13"/>
  <c r="M691" i="13"/>
  <c r="L691" i="13"/>
  <c r="M690" i="13"/>
  <c r="L690" i="13"/>
  <c r="M689" i="13"/>
  <c r="L689" i="13"/>
  <c r="M688" i="13"/>
  <c r="L688" i="13"/>
  <c r="M687" i="13"/>
  <c r="L687" i="13"/>
  <c r="M686" i="13"/>
  <c r="L686" i="13"/>
  <c r="M685" i="13"/>
  <c r="L685" i="13"/>
  <c r="M684" i="13"/>
  <c r="L684" i="13"/>
  <c r="M683" i="13"/>
  <c r="L683" i="13"/>
  <c r="M682" i="13"/>
  <c r="L682" i="13"/>
  <c r="M681" i="13"/>
  <c r="L681" i="13"/>
  <c r="M680" i="13"/>
  <c r="L680" i="13"/>
  <c r="M679" i="13"/>
  <c r="L679" i="13"/>
  <c r="M678" i="13"/>
  <c r="L678" i="13"/>
  <c r="M677" i="13"/>
  <c r="L677" i="13"/>
  <c r="M676" i="13"/>
  <c r="L676" i="13"/>
  <c r="M675" i="13"/>
  <c r="L675" i="13"/>
  <c r="M674" i="13"/>
  <c r="L674" i="13"/>
  <c r="M673" i="13"/>
  <c r="L673" i="13"/>
  <c r="M672" i="13"/>
  <c r="L672" i="13"/>
  <c r="M671" i="13"/>
  <c r="L671" i="13"/>
  <c r="M670" i="13"/>
  <c r="L670" i="13"/>
  <c r="M669" i="13"/>
  <c r="L669" i="13"/>
  <c r="M668" i="13"/>
  <c r="L668" i="13"/>
  <c r="M667" i="13"/>
  <c r="L667" i="13"/>
  <c r="M666" i="13"/>
  <c r="L666" i="13"/>
  <c r="M665" i="13"/>
  <c r="L665" i="13"/>
  <c r="M664" i="13"/>
  <c r="L664" i="13"/>
  <c r="M663" i="13"/>
  <c r="L663" i="13"/>
  <c r="M662" i="13"/>
  <c r="L662" i="13"/>
  <c r="M661" i="13"/>
  <c r="L661" i="13"/>
  <c r="M660" i="13"/>
  <c r="L660" i="13"/>
  <c r="M659" i="13"/>
  <c r="L659" i="13"/>
  <c r="M658" i="13"/>
  <c r="L658" i="13"/>
  <c r="M657" i="13"/>
  <c r="L657" i="13"/>
  <c r="M656" i="13"/>
  <c r="L656" i="13"/>
  <c r="M655" i="13"/>
  <c r="L655" i="13"/>
  <c r="M654" i="13"/>
  <c r="L654" i="13"/>
  <c r="M653" i="13"/>
  <c r="L653" i="13"/>
  <c r="M652" i="13"/>
  <c r="L652" i="13"/>
  <c r="M651" i="13"/>
  <c r="L651" i="13"/>
  <c r="M650" i="13"/>
  <c r="L650" i="13"/>
  <c r="M649" i="13"/>
  <c r="L649" i="13"/>
  <c r="M648" i="13"/>
  <c r="L648" i="13"/>
  <c r="M647" i="13"/>
  <c r="L647" i="13"/>
  <c r="M646" i="13"/>
  <c r="L646" i="13"/>
  <c r="M645" i="13"/>
  <c r="L645" i="13"/>
  <c r="M644" i="13"/>
  <c r="L644" i="13"/>
  <c r="M643" i="13"/>
  <c r="L643" i="13"/>
  <c r="M642" i="13"/>
  <c r="L642" i="13"/>
  <c r="M641" i="13"/>
  <c r="L641" i="13"/>
  <c r="M640" i="13"/>
  <c r="L640" i="13"/>
  <c r="M639" i="13"/>
  <c r="L639" i="13"/>
  <c r="M638" i="13"/>
  <c r="L638" i="13"/>
  <c r="M637" i="13"/>
  <c r="L637" i="13"/>
  <c r="M636" i="13"/>
  <c r="L636" i="13"/>
  <c r="M635" i="13"/>
  <c r="L635" i="13"/>
  <c r="M634" i="13"/>
  <c r="L634" i="13"/>
  <c r="M633" i="13"/>
  <c r="L633" i="13"/>
  <c r="M632" i="13"/>
  <c r="L632" i="13"/>
  <c r="M631" i="13"/>
  <c r="L631" i="13"/>
  <c r="M630" i="13"/>
  <c r="L630" i="13"/>
  <c r="M629" i="13"/>
  <c r="L629" i="13"/>
  <c r="M628" i="13"/>
  <c r="L628" i="13"/>
  <c r="M627" i="13"/>
  <c r="L627" i="13"/>
  <c r="M626" i="13"/>
  <c r="L626" i="13"/>
  <c r="M625" i="13"/>
  <c r="L625" i="13"/>
  <c r="M624" i="13"/>
  <c r="L624" i="13"/>
  <c r="M623" i="13"/>
  <c r="L623" i="13"/>
  <c r="M622" i="13"/>
  <c r="L622" i="13"/>
  <c r="M621" i="13"/>
  <c r="L621" i="13"/>
  <c r="M620" i="13"/>
  <c r="L620" i="13"/>
  <c r="M619" i="13"/>
  <c r="L619" i="13"/>
  <c r="M618" i="13"/>
  <c r="L618" i="13"/>
  <c r="M617" i="13"/>
  <c r="L617" i="13"/>
  <c r="M616" i="13"/>
  <c r="L616" i="13"/>
  <c r="M615" i="13"/>
  <c r="L615" i="13"/>
  <c r="M614" i="13"/>
  <c r="L614" i="13"/>
  <c r="M613" i="13"/>
  <c r="L613" i="13"/>
  <c r="M612" i="13"/>
  <c r="L612" i="13"/>
  <c r="M611" i="13"/>
  <c r="L611" i="13"/>
  <c r="M610" i="13"/>
  <c r="L610" i="13"/>
  <c r="M609" i="13"/>
  <c r="L609" i="13"/>
  <c r="M608" i="13"/>
  <c r="L608" i="13"/>
  <c r="M607" i="13"/>
  <c r="L607" i="13"/>
  <c r="M606" i="13"/>
  <c r="L606" i="13"/>
  <c r="M605" i="13"/>
  <c r="L605" i="13"/>
  <c r="M604" i="13"/>
  <c r="L604" i="13"/>
  <c r="M603" i="13"/>
  <c r="L603" i="13"/>
  <c r="M602" i="13"/>
  <c r="L602" i="13"/>
  <c r="M601" i="13"/>
  <c r="L601" i="13"/>
  <c r="M600" i="13"/>
  <c r="L600" i="13"/>
  <c r="M599" i="13"/>
  <c r="L599" i="13"/>
  <c r="M598" i="13"/>
  <c r="L598" i="13"/>
  <c r="M597" i="13"/>
  <c r="L597" i="13"/>
  <c r="M596" i="13"/>
  <c r="L596" i="13"/>
  <c r="M595" i="13"/>
  <c r="L595" i="13"/>
  <c r="M594" i="13"/>
  <c r="L594" i="13"/>
  <c r="M593" i="13"/>
  <c r="L593" i="13"/>
  <c r="M592" i="13"/>
  <c r="L592" i="13"/>
  <c r="M591" i="13"/>
  <c r="L591" i="13"/>
  <c r="M590" i="13"/>
  <c r="L590" i="13"/>
  <c r="M589" i="13"/>
  <c r="L589" i="13"/>
  <c r="M588" i="13"/>
  <c r="L588" i="13"/>
  <c r="M587" i="13"/>
  <c r="L587" i="13"/>
  <c r="M586" i="13"/>
  <c r="L586" i="13"/>
  <c r="M585" i="13"/>
  <c r="L585" i="13"/>
  <c r="M584" i="13"/>
  <c r="L584" i="13"/>
  <c r="M583" i="13"/>
  <c r="L583" i="13"/>
  <c r="M582" i="13"/>
  <c r="L582" i="13"/>
  <c r="M581" i="13"/>
  <c r="L581" i="13"/>
  <c r="M580" i="13"/>
  <c r="L580" i="13"/>
  <c r="M579" i="13"/>
  <c r="L579" i="13"/>
  <c r="M578" i="13"/>
  <c r="L578" i="13"/>
  <c r="M577" i="13"/>
  <c r="L577" i="13"/>
  <c r="M576" i="13"/>
  <c r="L576" i="13"/>
  <c r="M575" i="13"/>
  <c r="L575" i="13"/>
  <c r="M574" i="13"/>
  <c r="L574" i="13"/>
  <c r="M573" i="13"/>
  <c r="L573" i="13"/>
  <c r="M572" i="13"/>
  <c r="L572" i="13"/>
  <c r="M571" i="13"/>
  <c r="L571" i="13"/>
  <c r="M570" i="13"/>
  <c r="L570" i="13"/>
  <c r="M569" i="13"/>
  <c r="L569" i="13"/>
  <c r="M568" i="13"/>
  <c r="L568" i="13"/>
  <c r="M567" i="13"/>
  <c r="L567" i="13"/>
  <c r="M566" i="13"/>
  <c r="L566" i="13"/>
  <c r="M565" i="13"/>
  <c r="L565" i="13"/>
  <c r="M564" i="13"/>
  <c r="L564" i="13"/>
  <c r="M563" i="13"/>
  <c r="L563" i="13"/>
  <c r="M562" i="13"/>
  <c r="L562" i="13"/>
  <c r="M561" i="13"/>
  <c r="L561" i="13"/>
  <c r="M560" i="13"/>
  <c r="L560" i="13"/>
  <c r="M559" i="13"/>
  <c r="L559" i="13"/>
  <c r="M558" i="13"/>
  <c r="L558" i="13"/>
  <c r="M557" i="13"/>
  <c r="L557" i="13"/>
  <c r="M556" i="13"/>
  <c r="L556" i="13"/>
  <c r="M555" i="13"/>
  <c r="L555" i="13"/>
  <c r="M554" i="13"/>
  <c r="L554" i="13"/>
  <c r="M553" i="13"/>
  <c r="L553" i="13"/>
  <c r="M552" i="13"/>
  <c r="L552" i="13"/>
  <c r="M551" i="13"/>
  <c r="L551" i="13"/>
  <c r="M550" i="13"/>
  <c r="L550" i="13"/>
  <c r="M549" i="13"/>
  <c r="L549" i="13"/>
  <c r="M548" i="13"/>
  <c r="L548" i="13"/>
  <c r="M547" i="13"/>
  <c r="L547" i="13"/>
  <c r="M546" i="13"/>
  <c r="L546" i="13"/>
  <c r="M545" i="13"/>
  <c r="L545" i="13"/>
  <c r="M544" i="13"/>
  <c r="L544" i="13"/>
  <c r="M543" i="13"/>
  <c r="L543" i="13"/>
  <c r="M542" i="13"/>
  <c r="L542" i="13"/>
  <c r="M541" i="13"/>
  <c r="L541" i="13"/>
  <c r="M540" i="13"/>
  <c r="L540" i="13"/>
  <c r="M539" i="13"/>
  <c r="L539" i="13"/>
  <c r="M538" i="13"/>
  <c r="L538" i="13"/>
  <c r="M537" i="13"/>
  <c r="L537" i="13"/>
  <c r="M536" i="13"/>
  <c r="L536" i="13"/>
  <c r="M535" i="13"/>
  <c r="L535" i="13"/>
  <c r="M534" i="13"/>
  <c r="L534" i="13"/>
  <c r="M533" i="13"/>
  <c r="L533" i="13"/>
  <c r="M532" i="13"/>
  <c r="L532" i="13"/>
  <c r="M531" i="13"/>
  <c r="L531" i="13"/>
  <c r="M530" i="13"/>
  <c r="L530" i="13"/>
  <c r="M529" i="13"/>
  <c r="L529" i="13"/>
  <c r="M528" i="13"/>
  <c r="L528" i="13"/>
  <c r="M527" i="13"/>
  <c r="L527" i="13"/>
  <c r="M526" i="13"/>
  <c r="L526" i="13"/>
  <c r="M525" i="13"/>
  <c r="L525" i="13"/>
  <c r="M524" i="13"/>
  <c r="L524" i="13"/>
  <c r="M523" i="13"/>
  <c r="L523" i="13"/>
  <c r="M522" i="13"/>
  <c r="L522" i="13"/>
  <c r="M521" i="13"/>
  <c r="L521" i="13"/>
  <c r="M520" i="13"/>
  <c r="L520" i="13"/>
  <c r="M519" i="13"/>
  <c r="L519" i="13"/>
  <c r="M518" i="13"/>
  <c r="L518" i="13"/>
  <c r="M517" i="13"/>
  <c r="L517" i="13"/>
  <c r="M516" i="13"/>
  <c r="L516" i="13"/>
  <c r="M515" i="13"/>
  <c r="L515" i="13"/>
  <c r="M514" i="13"/>
  <c r="L514" i="13"/>
  <c r="M513" i="13"/>
  <c r="L513" i="13"/>
  <c r="M512" i="13"/>
  <c r="L512" i="13"/>
  <c r="M511" i="13"/>
  <c r="L511" i="13"/>
  <c r="M510" i="13"/>
  <c r="L510" i="13"/>
  <c r="M509" i="13"/>
  <c r="L509" i="13"/>
  <c r="M508" i="13"/>
  <c r="L508" i="13"/>
  <c r="M507" i="13"/>
  <c r="L507" i="13"/>
  <c r="M506" i="13"/>
  <c r="L506" i="13"/>
  <c r="M505" i="13"/>
  <c r="L505" i="13"/>
  <c r="M504" i="13"/>
  <c r="L504" i="13"/>
  <c r="M503" i="13"/>
  <c r="L503" i="13"/>
  <c r="M502" i="13"/>
  <c r="L502" i="13"/>
  <c r="M501" i="13"/>
  <c r="L501" i="13"/>
  <c r="M500" i="13"/>
  <c r="L500" i="13"/>
  <c r="M499" i="13"/>
  <c r="L499" i="13"/>
  <c r="M498" i="13"/>
  <c r="L498" i="13"/>
  <c r="M497" i="13"/>
  <c r="L497" i="13"/>
  <c r="M496" i="13"/>
  <c r="L496" i="13"/>
  <c r="M495" i="13"/>
  <c r="L495" i="13"/>
  <c r="M494" i="13"/>
  <c r="L494" i="13"/>
  <c r="M493" i="13"/>
  <c r="L493" i="13"/>
  <c r="M492" i="13"/>
  <c r="L492" i="13"/>
  <c r="M491" i="13"/>
  <c r="L491" i="13"/>
  <c r="M490" i="13"/>
  <c r="L490" i="13"/>
  <c r="M489" i="13"/>
  <c r="L489" i="13"/>
  <c r="M488" i="13"/>
  <c r="L488" i="13"/>
  <c r="M487" i="13"/>
  <c r="L487" i="13"/>
  <c r="M486" i="13"/>
  <c r="L486" i="13"/>
  <c r="M485" i="13"/>
  <c r="L485" i="13"/>
  <c r="M484" i="13"/>
  <c r="L484" i="13"/>
  <c r="M483" i="13"/>
  <c r="L483" i="13"/>
  <c r="M482" i="13"/>
  <c r="L482" i="13"/>
  <c r="M481" i="13"/>
  <c r="L481" i="13"/>
  <c r="M480" i="13"/>
  <c r="L480" i="13"/>
  <c r="M479" i="13"/>
  <c r="L479" i="13"/>
  <c r="M478" i="13"/>
  <c r="L478" i="13"/>
  <c r="M477" i="13"/>
  <c r="L477" i="13"/>
  <c r="M476" i="13"/>
  <c r="L476" i="13"/>
  <c r="M475" i="13"/>
  <c r="L475" i="13"/>
  <c r="M474" i="13"/>
  <c r="L474" i="13"/>
  <c r="M473" i="13"/>
  <c r="L473" i="13"/>
  <c r="M472" i="13"/>
  <c r="L472" i="13"/>
  <c r="M471" i="13"/>
  <c r="L471" i="13"/>
  <c r="M470" i="13"/>
  <c r="L470" i="13"/>
  <c r="M469" i="13"/>
  <c r="L469" i="13"/>
  <c r="M468" i="13"/>
  <c r="L468" i="13"/>
  <c r="M467" i="13"/>
  <c r="L467" i="13"/>
  <c r="M466" i="13"/>
  <c r="L466" i="13"/>
  <c r="M465" i="13"/>
  <c r="L465" i="13"/>
  <c r="M464" i="13"/>
  <c r="L464" i="13"/>
  <c r="M463" i="13"/>
  <c r="L463" i="13"/>
  <c r="M462" i="13"/>
  <c r="L462" i="13"/>
  <c r="M461" i="13"/>
  <c r="L461" i="13"/>
  <c r="M460" i="13"/>
  <c r="L460" i="13"/>
  <c r="M459" i="13"/>
  <c r="L459" i="13"/>
  <c r="M458" i="13"/>
  <c r="L458" i="13"/>
  <c r="M457" i="13"/>
  <c r="L457" i="13"/>
  <c r="M456" i="13"/>
  <c r="L456" i="13"/>
  <c r="M455" i="13"/>
  <c r="L455" i="13"/>
  <c r="M454" i="13"/>
  <c r="L454" i="13"/>
  <c r="M453" i="13"/>
  <c r="L453" i="13"/>
  <c r="M452" i="13"/>
  <c r="L452" i="13"/>
  <c r="M451" i="13"/>
  <c r="L451" i="13"/>
  <c r="M450" i="13"/>
  <c r="L450" i="13"/>
  <c r="M449" i="13"/>
  <c r="L449" i="13"/>
  <c r="M448" i="13"/>
  <c r="L448" i="13"/>
  <c r="M447" i="13"/>
  <c r="L447" i="13"/>
  <c r="M446" i="13"/>
  <c r="L446" i="13"/>
  <c r="M445" i="13"/>
  <c r="L445" i="13"/>
  <c r="M444" i="13"/>
  <c r="L444" i="13"/>
  <c r="M443" i="13"/>
  <c r="L443" i="13"/>
  <c r="M442" i="13"/>
  <c r="L442" i="13"/>
  <c r="M441" i="13"/>
  <c r="L441" i="13"/>
  <c r="M440" i="13"/>
  <c r="L440" i="13"/>
  <c r="M439" i="13"/>
  <c r="L439" i="13"/>
  <c r="M438" i="13"/>
  <c r="L438" i="13"/>
  <c r="M437" i="13"/>
  <c r="L437" i="13"/>
  <c r="M436" i="13"/>
  <c r="L436" i="13"/>
  <c r="M435" i="13"/>
  <c r="L435" i="13"/>
  <c r="M434" i="13"/>
  <c r="L434" i="13"/>
  <c r="M433" i="13"/>
  <c r="L433" i="13"/>
  <c r="M432" i="13"/>
  <c r="L432" i="13"/>
  <c r="M431" i="13"/>
  <c r="L431" i="13"/>
  <c r="M430" i="13"/>
  <c r="L430" i="13"/>
  <c r="M429" i="13"/>
  <c r="L429" i="13"/>
  <c r="M428" i="13"/>
  <c r="L428" i="13"/>
  <c r="M427" i="13"/>
  <c r="L427" i="13"/>
  <c r="M426" i="13"/>
  <c r="L426" i="13"/>
  <c r="M425" i="13"/>
  <c r="L425" i="13"/>
  <c r="M424" i="13"/>
  <c r="L424" i="13"/>
  <c r="M423" i="13"/>
  <c r="L423" i="13"/>
  <c r="M422" i="13"/>
  <c r="L422" i="13"/>
  <c r="M421" i="13"/>
  <c r="L421" i="13"/>
  <c r="M420" i="13"/>
  <c r="L420" i="13"/>
  <c r="M419" i="13"/>
  <c r="L419" i="13"/>
  <c r="M418" i="13"/>
  <c r="L418" i="13"/>
  <c r="M417" i="13"/>
  <c r="L417" i="13"/>
  <c r="M416" i="13"/>
  <c r="L416" i="13"/>
  <c r="M415" i="13"/>
  <c r="L415" i="13"/>
  <c r="M414" i="13"/>
  <c r="L414" i="13"/>
  <c r="M413" i="13"/>
  <c r="L413" i="13"/>
  <c r="M412" i="13"/>
  <c r="L412" i="13"/>
  <c r="M411" i="13"/>
  <c r="L411" i="13"/>
  <c r="M410" i="13"/>
  <c r="L410" i="13"/>
  <c r="M409" i="13"/>
  <c r="L409" i="13"/>
  <c r="M408" i="13"/>
  <c r="L408" i="13"/>
  <c r="M407" i="13"/>
  <c r="L407" i="13"/>
  <c r="M406" i="13"/>
  <c r="L406" i="13"/>
  <c r="M405" i="13"/>
  <c r="L405" i="13"/>
  <c r="M404" i="13"/>
  <c r="L404" i="13"/>
  <c r="M403" i="13"/>
  <c r="L403" i="13"/>
  <c r="M402" i="13"/>
  <c r="L402" i="13"/>
  <c r="M401" i="13"/>
  <c r="L401" i="13"/>
  <c r="M400" i="13"/>
  <c r="L400" i="13"/>
  <c r="M399" i="13"/>
  <c r="L399" i="13"/>
  <c r="M398" i="13"/>
  <c r="L398" i="13"/>
  <c r="M397" i="13"/>
  <c r="L397" i="13"/>
  <c r="M396" i="13"/>
  <c r="L396" i="13"/>
  <c r="M395" i="13"/>
  <c r="L395" i="13"/>
  <c r="M394" i="13"/>
  <c r="L394" i="13"/>
  <c r="M393" i="13"/>
  <c r="L393" i="13"/>
  <c r="M392" i="13"/>
  <c r="L392" i="13"/>
  <c r="M391" i="13"/>
  <c r="L391" i="13"/>
  <c r="M390" i="13"/>
  <c r="L390" i="13"/>
  <c r="M389" i="13"/>
  <c r="L389" i="13"/>
  <c r="M388" i="13"/>
  <c r="L388" i="13"/>
  <c r="M387" i="13"/>
  <c r="L387" i="13"/>
  <c r="M386" i="13"/>
  <c r="L386" i="13"/>
  <c r="M385" i="13"/>
  <c r="L385" i="13"/>
  <c r="M384" i="13"/>
  <c r="L384" i="13"/>
  <c r="M383" i="13"/>
  <c r="L383" i="13"/>
  <c r="M382" i="13"/>
  <c r="L382" i="13"/>
  <c r="M381" i="13"/>
  <c r="L381" i="13"/>
  <c r="M380" i="13"/>
  <c r="L380" i="13"/>
  <c r="M379" i="13"/>
  <c r="L379" i="13"/>
  <c r="M378" i="13"/>
  <c r="L378" i="13"/>
  <c r="M377" i="13"/>
  <c r="L377" i="13"/>
  <c r="M376" i="13"/>
  <c r="L376" i="13"/>
  <c r="M375" i="13"/>
  <c r="L375" i="13"/>
  <c r="M374" i="13"/>
  <c r="L374" i="13"/>
  <c r="M373" i="13"/>
  <c r="L373" i="13"/>
  <c r="M372" i="13"/>
  <c r="L372" i="13"/>
  <c r="M371" i="13"/>
  <c r="L371" i="13"/>
  <c r="M370" i="13"/>
  <c r="L370" i="13"/>
  <c r="M369" i="13"/>
  <c r="L369" i="13"/>
  <c r="M368" i="13"/>
  <c r="L368" i="13"/>
  <c r="M367" i="13"/>
  <c r="L367" i="13"/>
  <c r="M366" i="13"/>
  <c r="L366" i="13"/>
  <c r="M365" i="13"/>
  <c r="L365" i="13"/>
  <c r="M364" i="13"/>
  <c r="L364" i="13"/>
  <c r="M363" i="13"/>
  <c r="L363" i="13"/>
  <c r="M362" i="13"/>
  <c r="L362" i="13"/>
  <c r="M361" i="13"/>
  <c r="L361" i="13"/>
  <c r="M360" i="13"/>
  <c r="L360" i="13"/>
  <c r="M359" i="13"/>
  <c r="L359" i="13"/>
  <c r="M358" i="13"/>
  <c r="L358" i="13"/>
  <c r="M357" i="13"/>
  <c r="L357" i="13"/>
  <c r="M356" i="13"/>
  <c r="L356" i="13"/>
  <c r="M355" i="13"/>
  <c r="L355" i="13"/>
  <c r="M354" i="13"/>
  <c r="L354" i="13"/>
  <c r="M353" i="13"/>
  <c r="L353" i="13"/>
  <c r="M352" i="13"/>
  <c r="L352" i="13"/>
  <c r="M351" i="13"/>
  <c r="L351" i="13"/>
  <c r="M350" i="13"/>
  <c r="L350" i="13"/>
  <c r="M349" i="13"/>
  <c r="L349" i="13"/>
  <c r="M348" i="13"/>
  <c r="L348" i="13"/>
  <c r="M347" i="13"/>
  <c r="L347" i="13"/>
  <c r="M346" i="13"/>
  <c r="L346" i="13"/>
  <c r="M345" i="13"/>
  <c r="L345" i="13"/>
  <c r="M344" i="13"/>
  <c r="L344" i="13"/>
  <c r="M343" i="13"/>
  <c r="L343" i="13"/>
  <c r="M342" i="13"/>
  <c r="L342" i="13"/>
  <c r="M341" i="13"/>
  <c r="L341" i="13"/>
  <c r="M340" i="13"/>
  <c r="L340" i="13"/>
  <c r="M339" i="13"/>
  <c r="L339" i="13"/>
  <c r="M338" i="13"/>
  <c r="L338" i="13"/>
  <c r="M337" i="13"/>
  <c r="L337" i="13"/>
  <c r="M336" i="13"/>
  <c r="L336" i="13"/>
  <c r="M335" i="13"/>
  <c r="L335" i="13"/>
  <c r="M334" i="13"/>
  <c r="L334" i="13"/>
  <c r="M333" i="13"/>
  <c r="L333" i="13"/>
  <c r="M332" i="13"/>
  <c r="L332" i="13"/>
  <c r="M331" i="13"/>
  <c r="L331" i="13"/>
  <c r="M330" i="13"/>
  <c r="L330" i="13"/>
  <c r="M329" i="13"/>
  <c r="L329" i="13"/>
  <c r="M328" i="13"/>
  <c r="L328" i="13"/>
  <c r="M327" i="13"/>
  <c r="L327" i="13"/>
  <c r="M326" i="13"/>
  <c r="L326" i="13"/>
  <c r="M325" i="13"/>
  <c r="L325" i="13"/>
  <c r="M324" i="13"/>
  <c r="L324" i="13"/>
  <c r="M323" i="13"/>
  <c r="L323" i="13"/>
  <c r="M322" i="13"/>
  <c r="L322" i="13"/>
  <c r="M321" i="13"/>
  <c r="L321" i="13"/>
  <c r="M320" i="13"/>
  <c r="L320" i="13"/>
  <c r="M319" i="13"/>
  <c r="L319" i="13"/>
  <c r="M318" i="13"/>
  <c r="L318" i="13"/>
  <c r="M317" i="13"/>
  <c r="L317" i="13"/>
  <c r="M316" i="13"/>
  <c r="L316" i="13"/>
  <c r="M315" i="13"/>
  <c r="L315" i="13"/>
  <c r="M314" i="13"/>
  <c r="L314" i="13"/>
  <c r="M313" i="13"/>
  <c r="L313" i="13"/>
  <c r="M312" i="13"/>
  <c r="L312" i="13"/>
  <c r="M311" i="13"/>
  <c r="L311" i="13"/>
  <c r="M310" i="13"/>
  <c r="L310" i="13"/>
  <c r="M309" i="13"/>
  <c r="L309" i="13"/>
  <c r="M308" i="13"/>
  <c r="L308" i="13"/>
  <c r="M307" i="13"/>
  <c r="L307" i="13"/>
  <c r="M306" i="13"/>
  <c r="L306" i="13"/>
  <c r="M305" i="13"/>
  <c r="L305" i="13"/>
  <c r="M304" i="13"/>
  <c r="L304" i="13"/>
  <c r="M303" i="13"/>
  <c r="L303" i="13"/>
  <c r="M302" i="13"/>
  <c r="L302" i="13"/>
  <c r="M301" i="13"/>
  <c r="L301" i="13"/>
  <c r="M300" i="13"/>
  <c r="L300" i="13"/>
  <c r="M299" i="13"/>
  <c r="L299" i="13"/>
  <c r="M298" i="13"/>
  <c r="L298" i="13"/>
  <c r="M297" i="13"/>
  <c r="L297" i="13"/>
  <c r="M296" i="13"/>
  <c r="L296" i="13"/>
  <c r="M295" i="13"/>
  <c r="L295" i="13"/>
  <c r="M294" i="13"/>
  <c r="L294" i="13"/>
  <c r="M293" i="13"/>
  <c r="L293" i="13"/>
  <c r="M292" i="13"/>
  <c r="L292" i="13"/>
  <c r="M291" i="13"/>
  <c r="L291" i="13"/>
  <c r="M290" i="13"/>
  <c r="L290" i="13"/>
  <c r="M289" i="13"/>
  <c r="L289" i="13"/>
  <c r="M288" i="13"/>
  <c r="L288" i="13"/>
  <c r="M287" i="13"/>
  <c r="L287" i="13"/>
  <c r="M286" i="13"/>
  <c r="L286" i="13"/>
  <c r="M285" i="13"/>
  <c r="L285" i="13"/>
  <c r="M284" i="13"/>
  <c r="L284" i="13"/>
  <c r="M283" i="13"/>
  <c r="L283" i="13"/>
  <c r="M282" i="13"/>
  <c r="L282" i="13"/>
  <c r="M281" i="13"/>
  <c r="L281" i="13"/>
  <c r="M280" i="13"/>
  <c r="L280" i="13"/>
  <c r="M279" i="13"/>
  <c r="L279" i="13"/>
  <c r="M278" i="13"/>
  <c r="L278" i="13"/>
  <c r="M277" i="13"/>
  <c r="L277" i="13"/>
  <c r="M276" i="13"/>
  <c r="L276" i="13"/>
  <c r="M275" i="13"/>
  <c r="L275" i="13"/>
  <c r="M274" i="13"/>
  <c r="L274" i="13"/>
  <c r="M273" i="13"/>
  <c r="L273" i="13"/>
  <c r="M272" i="13"/>
  <c r="L272" i="13"/>
  <c r="M271" i="13"/>
  <c r="L271" i="13"/>
  <c r="M270" i="13"/>
  <c r="L270" i="13"/>
  <c r="M269" i="13"/>
  <c r="L269" i="13"/>
  <c r="M268" i="13"/>
  <c r="L268" i="13"/>
  <c r="M267" i="13"/>
  <c r="L267" i="13"/>
  <c r="M266" i="13"/>
  <c r="L266" i="13"/>
  <c r="M265" i="13"/>
  <c r="L265" i="13"/>
  <c r="M264" i="13"/>
  <c r="L264" i="13"/>
  <c r="M263" i="13"/>
  <c r="L263" i="13"/>
  <c r="M262" i="13"/>
  <c r="L262" i="13"/>
  <c r="M261" i="13"/>
  <c r="L261" i="13"/>
  <c r="M260" i="13"/>
  <c r="L260" i="13"/>
  <c r="M259" i="13"/>
  <c r="L259" i="13"/>
  <c r="M258" i="13"/>
  <c r="L258" i="13"/>
  <c r="M257" i="13"/>
  <c r="L257" i="13"/>
  <c r="M256" i="13"/>
  <c r="L256" i="13"/>
  <c r="M255" i="13"/>
  <c r="L255" i="13"/>
  <c r="M254" i="13"/>
  <c r="L254" i="13"/>
  <c r="M253" i="13"/>
  <c r="L253" i="13"/>
  <c r="M252" i="13"/>
  <c r="L252" i="13"/>
  <c r="M251" i="13"/>
  <c r="L251" i="13"/>
  <c r="M250" i="13"/>
  <c r="L250" i="13"/>
  <c r="M249" i="13"/>
  <c r="L249" i="13"/>
  <c r="M248" i="13"/>
  <c r="L248" i="13"/>
  <c r="M247" i="13"/>
  <c r="L247" i="13"/>
  <c r="M246" i="13"/>
  <c r="L246" i="13"/>
  <c r="M245" i="13"/>
  <c r="L245" i="13"/>
  <c r="M244" i="13"/>
  <c r="L244" i="13"/>
  <c r="M243" i="13"/>
  <c r="L243" i="13"/>
  <c r="M242" i="13"/>
  <c r="L242" i="13"/>
  <c r="M241" i="13"/>
  <c r="L241" i="13"/>
  <c r="M240" i="13"/>
  <c r="L240" i="13"/>
  <c r="M239" i="13"/>
  <c r="L239" i="13"/>
  <c r="M238" i="13"/>
  <c r="L238" i="13"/>
  <c r="M237" i="13"/>
  <c r="L237" i="13"/>
  <c r="M236" i="13"/>
  <c r="L236" i="13"/>
  <c r="M235" i="13"/>
  <c r="L235" i="13"/>
  <c r="M234" i="13"/>
  <c r="L234" i="13"/>
  <c r="M233" i="13"/>
  <c r="L233" i="13"/>
  <c r="M232" i="13"/>
  <c r="L232" i="13"/>
  <c r="M231" i="13"/>
  <c r="L231" i="13"/>
  <c r="M230" i="13"/>
  <c r="L230" i="13"/>
  <c r="M229" i="13"/>
  <c r="L229" i="13"/>
  <c r="M228" i="13"/>
  <c r="L228" i="13"/>
  <c r="M227" i="13"/>
  <c r="L227" i="13"/>
  <c r="M226" i="13"/>
  <c r="L226" i="13"/>
  <c r="M225" i="13"/>
  <c r="L225" i="13"/>
  <c r="M224" i="13"/>
  <c r="L224" i="13"/>
  <c r="M223" i="13"/>
  <c r="L223" i="13"/>
  <c r="M222" i="13"/>
  <c r="L222" i="13"/>
  <c r="M221" i="13"/>
  <c r="L221" i="13"/>
  <c r="M220" i="13"/>
  <c r="L220" i="13"/>
  <c r="M219" i="13"/>
  <c r="L219" i="13"/>
  <c r="M218" i="13"/>
  <c r="L218" i="13"/>
  <c r="M217" i="13"/>
  <c r="L217" i="13"/>
  <c r="M216" i="13"/>
  <c r="L216" i="13"/>
  <c r="M215" i="13"/>
  <c r="L215" i="13"/>
  <c r="M214" i="13"/>
  <c r="L214" i="13"/>
  <c r="M213" i="13"/>
  <c r="L213" i="13"/>
  <c r="M212" i="13"/>
  <c r="L212" i="13"/>
  <c r="M211" i="13"/>
  <c r="L211" i="13"/>
  <c r="M210" i="13"/>
  <c r="L210" i="13"/>
  <c r="M209" i="13"/>
  <c r="L209" i="13"/>
  <c r="M208" i="13"/>
  <c r="L208" i="13"/>
  <c r="M207" i="13"/>
  <c r="L207" i="13"/>
  <c r="M206" i="13"/>
  <c r="L206" i="13"/>
  <c r="M205" i="13"/>
  <c r="L205" i="13"/>
  <c r="M204" i="13"/>
  <c r="L204" i="13"/>
  <c r="M203" i="13"/>
  <c r="L203" i="13"/>
  <c r="M202" i="13"/>
  <c r="L202" i="13"/>
  <c r="M201" i="13"/>
  <c r="L201" i="13"/>
  <c r="M200" i="13"/>
  <c r="L200" i="13"/>
  <c r="M199" i="13"/>
  <c r="L199" i="13"/>
  <c r="M198" i="13"/>
  <c r="L198" i="13"/>
  <c r="M197" i="13"/>
  <c r="L197" i="13"/>
  <c r="M196" i="13"/>
  <c r="L196" i="13"/>
  <c r="M195" i="13"/>
  <c r="L195" i="13"/>
  <c r="M194" i="13"/>
  <c r="L194" i="13"/>
  <c r="M193" i="13"/>
  <c r="L193" i="13"/>
  <c r="M192" i="13"/>
  <c r="L192" i="13"/>
  <c r="M191" i="13"/>
  <c r="L191" i="13"/>
  <c r="M190" i="13"/>
  <c r="L190" i="13"/>
  <c r="M189" i="13"/>
  <c r="L189" i="13"/>
  <c r="M188" i="13"/>
  <c r="L188" i="13"/>
  <c r="M187" i="13"/>
  <c r="L187" i="13"/>
  <c r="M186" i="13"/>
  <c r="L186" i="13"/>
  <c r="M185" i="13"/>
  <c r="L185" i="13"/>
  <c r="M184" i="13"/>
  <c r="L184" i="13"/>
  <c r="M183" i="13"/>
  <c r="L183" i="13"/>
  <c r="M182" i="13"/>
  <c r="L182" i="13"/>
  <c r="M181" i="13"/>
  <c r="L181" i="13"/>
  <c r="M180" i="13"/>
  <c r="L180" i="13"/>
  <c r="M179" i="13"/>
  <c r="L179" i="13"/>
  <c r="M178" i="13"/>
  <c r="L178" i="13"/>
  <c r="M177" i="13"/>
  <c r="L177" i="13"/>
  <c r="M176" i="13"/>
  <c r="L176" i="13"/>
  <c r="M175" i="13"/>
  <c r="L175" i="13"/>
  <c r="M174" i="13"/>
  <c r="L174" i="13"/>
  <c r="M173" i="13"/>
  <c r="L173" i="13"/>
  <c r="M172" i="13"/>
  <c r="L172" i="13"/>
  <c r="M171" i="13"/>
  <c r="L171" i="13"/>
  <c r="M170" i="13"/>
  <c r="L170" i="13"/>
  <c r="M169" i="13"/>
  <c r="L169" i="13"/>
  <c r="M168" i="13"/>
  <c r="L168" i="13"/>
  <c r="M167" i="13"/>
  <c r="L167" i="13"/>
  <c r="M166" i="13"/>
  <c r="L166" i="13"/>
  <c r="M165" i="13"/>
  <c r="L165" i="13"/>
  <c r="M164" i="13"/>
  <c r="L164" i="13"/>
  <c r="M163" i="13"/>
  <c r="L163" i="13"/>
  <c r="M162" i="13"/>
  <c r="L162" i="13"/>
  <c r="M161" i="13"/>
  <c r="L161" i="13"/>
  <c r="M160" i="13"/>
  <c r="L160" i="13"/>
  <c r="M159" i="13"/>
  <c r="L159" i="13"/>
  <c r="M158" i="13"/>
  <c r="L158" i="13"/>
  <c r="M157" i="13"/>
  <c r="L157" i="13"/>
  <c r="M156" i="13"/>
  <c r="L156" i="13"/>
  <c r="M155" i="13"/>
  <c r="L155" i="13"/>
  <c r="M154" i="13"/>
  <c r="L154" i="13"/>
  <c r="M153" i="13"/>
  <c r="L153" i="13"/>
  <c r="M152" i="13"/>
  <c r="L152" i="13"/>
  <c r="M151" i="13"/>
  <c r="L151" i="13"/>
  <c r="M150" i="13"/>
  <c r="L150" i="13"/>
  <c r="M149" i="13"/>
  <c r="L149" i="13"/>
  <c r="M148" i="13"/>
  <c r="L148" i="13"/>
  <c r="M147" i="13"/>
  <c r="L147" i="13"/>
  <c r="M146" i="13"/>
  <c r="L146" i="13"/>
  <c r="M145" i="13"/>
  <c r="L145" i="13"/>
  <c r="M144" i="13"/>
  <c r="L144" i="13"/>
  <c r="M143" i="13"/>
  <c r="L143" i="13"/>
  <c r="M142" i="13"/>
  <c r="L142" i="13"/>
  <c r="M141" i="13"/>
  <c r="L141" i="13"/>
  <c r="M140" i="13"/>
  <c r="L140" i="13"/>
  <c r="M139" i="13"/>
  <c r="L139" i="13"/>
  <c r="M138" i="13"/>
  <c r="L138" i="13"/>
  <c r="M137" i="13"/>
  <c r="L137" i="13"/>
  <c r="M136" i="13"/>
  <c r="L136" i="13"/>
  <c r="M135" i="13"/>
  <c r="L135" i="13"/>
  <c r="M134" i="13"/>
  <c r="L134" i="13"/>
  <c r="M133" i="13"/>
  <c r="L133" i="13"/>
  <c r="M132" i="13"/>
  <c r="L132" i="13"/>
  <c r="M131" i="13"/>
  <c r="L131" i="13"/>
  <c r="M130" i="13"/>
  <c r="L130" i="13"/>
  <c r="M129" i="13"/>
  <c r="L129" i="13"/>
  <c r="M128" i="13"/>
  <c r="L128" i="13"/>
  <c r="M127" i="13"/>
  <c r="L127" i="13"/>
  <c r="M126" i="13"/>
  <c r="L126" i="13"/>
  <c r="M125" i="13"/>
  <c r="L125" i="13"/>
  <c r="M124" i="13"/>
  <c r="L124" i="13"/>
  <c r="M123" i="13"/>
  <c r="L123" i="13"/>
  <c r="M122" i="13"/>
  <c r="L122" i="13"/>
  <c r="M121" i="13"/>
  <c r="L121" i="13"/>
  <c r="M120" i="13"/>
  <c r="L120" i="13"/>
  <c r="M119" i="13"/>
  <c r="L119" i="13"/>
  <c r="M118" i="13"/>
  <c r="L118" i="13"/>
  <c r="M117" i="13"/>
  <c r="L117" i="13"/>
  <c r="M116" i="13"/>
  <c r="L116" i="13"/>
  <c r="M115" i="13"/>
  <c r="L115" i="13"/>
  <c r="M114" i="13"/>
  <c r="L114" i="13"/>
  <c r="M113" i="13"/>
  <c r="L113" i="13"/>
  <c r="M112" i="13"/>
  <c r="L112" i="13"/>
  <c r="M111" i="13"/>
  <c r="L111" i="13"/>
  <c r="M110" i="13"/>
  <c r="L110" i="13"/>
  <c r="M109" i="13"/>
  <c r="L109" i="13"/>
  <c r="M108" i="13"/>
  <c r="L108" i="13"/>
  <c r="M107" i="13"/>
  <c r="L107" i="13"/>
  <c r="M106" i="13"/>
  <c r="L106" i="13"/>
  <c r="M105" i="13"/>
  <c r="L105" i="13"/>
  <c r="M104" i="13"/>
  <c r="L104" i="13"/>
  <c r="M103" i="13"/>
  <c r="L103" i="13"/>
  <c r="M102" i="13"/>
  <c r="L102" i="13"/>
  <c r="M101" i="13"/>
  <c r="L101" i="13"/>
  <c r="M100" i="13"/>
  <c r="L100" i="13"/>
  <c r="M99" i="13"/>
  <c r="L99" i="13"/>
  <c r="M98" i="13"/>
  <c r="L98" i="13"/>
  <c r="M97" i="13"/>
  <c r="L97" i="13"/>
  <c r="M96" i="13"/>
  <c r="L96" i="13"/>
  <c r="M95" i="13"/>
  <c r="L95" i="13"/>
  <c r="M94" i="13"/>
  <c r="L94" i="13"/>
  <c r="M93" i="13"/>
  <c r="L93" i="13"/>
  <c r="M92" i="13"/>
  <c r="L92" i="13"/>
  <c r="M91" i="13"/>
  <c r="L91" i="13"/>
  <c r="M90" i="13"/>
  <c r="L90" i="13"/>
  <c r="M89" i="13"/>
  <c r="L89" i="13"/>
  <c r="M88" i="13"/>
  <c r="L88" i="13"/>
  <c r="M87" i="13"/>
  <c r="L87" i="13"/>
  <c r="M86" i="13"/>
  <c r="L86" i="13"/>
  <c r="M85" i="13"/>
  <c r="L85" i="13"/>
  <c r="M84" i="13"/>
  <c r="L84" i="13"/>
  <c r="M83" i="13"/>
  <c r="L83" i="13"/>
  <c r="M82" i="13"/>
  <c r="L82" i="13"/>
  <c r="M81" i="13"/>
  <c r="L81" i="13"/>
  <c r="M80" i="13"/>
  <c r="L80" i="13"/>
  <c r="M79" i="13"/>
  <c r="L79" i="13"/>
  <c r="M78" i="13"/>
  <c r="L78" i="13"/>
  <c r="M77" i="13"/>
  <c r="L77" i="13"/>
  <c r="M76" i="13"/>
  <c r="L76" i="13"/>
  <c r="M75" i="13"/>
  <c r="L75" i="13"/>
  <c r="M74" i="13"/>
  <c r="L74" i="13"/>
  <c r="M73" i="13"/>
  <c r="L73" i="13"/>
  <c r="M72" i="13"/>
  <c r="L72" i="13"/>
  <c r="M71" i="13"/>
  <c r="L71" i="13"/>
  <c r="M70" i="13"/>
  <c r="L70" i="13"/>
  <c r="M69" i="13"/>
  <c r="L69" i="13"/>
  <c r="M68" i="13"/>
  <c r="L68" i="13"/>
  <c r="M67" i="13"/>
  <c r="L67" i="13"/>
  <c r="M66" i="13"/>
  <c r="L66" i="13"/>
  <c r="M65" i="13"/>
  <c r="L65" i="13"/>
  <c r="M64" i="13"/>
  <c r="L64" i="13"/>
  <c r="M63" i="13"/>
  <c r="L63" i="13"/>
  <c r="M62" i="13"/>
  <c r="L62" i="13"/>
  <c r="M61" i="13"/>
  <c r="L61" i="13"/>
  <c r="M60" i="13"/>
  <c r="L60" i="13"/>
  <c r="M59" i="13"/>
  <c r="L59" i="13"/>
  <c r="M58" i="13"/>
  <c r="L58" i="13"/>
  <c r="M57" i="13"/>
  <c r="L57" i="13"/>
  <c r="M56" i="13"/>
  <c r="M55" i="13"/>
  <c r="M54" i="13"/>
  <c r="M53" i="13"/>
  <c r="M52" i="13"/>
  <c r="M51" i="13"/>
  <c r="L51" i="13"/>
  <c r="M50" i="13"/>
  <c r="L50" i="13"/>
  <c r="M49" i="13"/>
  <c r="L49" i="13"/>
  <c r="M48" i="13"/>
  <c r="L48" i="13"/>
  <c r="M46" i="13"/>
  <c r="L46" i="13"/>
  <c r="M45" i="13"/>
  <c r="L45" i="13"/>
  <c r="M44" i="13"/>
  <c r="L44" i="13"/>
  <c r="M43" i="13"/>
  <c r="L43" i="13"/>
  <c r="M42" i="13"/>
  <c r="L42" i="13"/>
  <c r="M41" i="13"/>
  <c r="L41" i="13"/>
  <c r="M40" i="13"/>
  <c r="L40" i="13"/>
  <c r="M39" i="13"/>
  <c r="L39" i="13"/>
  <c r="M38" i="13"/>
  <c r="L38" i="13"/>
  <c r="M37" i="13"/>
  <c r="M36" i="13"/>
  <c r="L36" i="13"/>
  <c r="M35" i="13"/>
  <c r="L35" i="13"/>
  <c r="M34" i="13"/>
  <c r="L34" i="13"/>
  <c r="M32" i="13"/>
  <c r="L32" i="13"/>
  <c r="M30" i="13"/>
  <c r="L30" i="13"/>
  <c r="M29" i="13"/>
  <c r="L29" i="13"/>
  <c r="M28" i="13"/>
  <c r="L28" i="13"/>
  <c r="M27" i="13"/>
  <c r="L27" i="13"/>
  <c r="M26" i="13"/>
  <c r="L26" i="13"/>
  <c r="M25" i="13"/>
  <c r="L25" i="13"/>
  <c r="M24" i="13"/>
  <c r="L24" i="13"/>
  <c r="M23" i="13"/>
  <c r="L23" i="13"/>
  <c r="M22" i="13"/>
  <c r="L22" i="13"/>
  <c r="M21" i="13"/>
  <c r="L21" i="13"/>
  <c r="M20" i="13"/>
  <c r="L20" i="13"/>
  <c r="M19" i="13"/>
  <c r="L19" i="13"/>
  <c r="M18" i="13"/>
  <c r="L18" i="13"/>
  <c r="M17" i="13"/>
  <c r="L17" i="13"/>
  <c r="M16" i="13"/>
  <c r="L16" i="13"/>
  <c r="M14" i="13"/>
  <c r="L14" i="13"/>
  <c r="M13" i="13"/>
  <c r="L13" i="13"/>
  <c r="M12" i="13"/>
  <c r="L12" i="13"/>
  <c r="M11" i="13"/>
  <c r="L11" i="13"/>
  <c r="V1002" i="12"/>
  <c r="V1001" i="12"/>
  <c r="V1000" i="12"/>
  <c r="V999" i="12"/>
  <c r="V998" i="12"/>
  <c r="V997" i="12"/>
  <c r="V996" i="12"/>
  <c r="V995" i="12"/>
  <c r="V994" i="12"/>
  <c r="V993" i="12"/>
  <c r="V992" i="12"/>
  <c r="V991" i="12"/>
  <c r="V990" i="12"/>
  <c r="V989" i="12"/>
  <c r="V988" i="12"/>
  <c r="V987" i="12"/>
  <c r="V986" i="12"/>
  <c r="V985" i="12"/>
  <c r="V984" i="12"/>
  <c r="V983" i="12"/>
  <c r="V982" i="12"/>
  <c r="V981" i="12"/>
  <c r="V980" i="12"/>
  <c r="V979" i="12"/>
  <c r="V978" i="12"/>
  <c r="V977" i="12"/>
  <c r="V976" i="12"/>
  <c r="V975" i="12"/>
  <c r="V974" i="12"/>
  <c r="V973" i="12"/>
  <c r="V972" i="12"/>
  <c r="V971" i="12"/>
  <c r="V970" i="12"/>
  <c r="V969" i="12"/>
  <c r="V968" i="12"/>
  <c r="V967" i="12"/>
  <c r="V966" i="12"/>
  <c r="V965" i="12"/>
  <c r="V964" i="12"/>
  <c r="V963" i="12"/>
  <c r="V962" i="12"/>
  <c r="V961" i="12"/>
  <c r="V960" i="12"/>
  <c r="V959" i="12"/>
  <c r="V958" i="12"/>
  <c r="V957" i="12"/>
  <c r="V956" i="12"/>
  <c r="V955" i="12"/>
  <c r="V954" i="12"/>
  <c r="V953" i="12"/>
  <c r="V952" i="12"/>
  <c r="V951" i="12"/>
  <c r="V950" i="12"/>
  <c r="V949" i="12"/>
  <c r="V948" i="12"/>
  <c r="V947" i="12"/>
  <c r="V946" i="12"/>
  <c r="V945" i="12"/>
  <c r="V944" i="12"/>
  <c r="V943" i="12"/>
  <c r="V942" i="12"/>
  <c r="V941" i="12"/>
  <c r="V940" i="12"/>
  <c r="V939" i="12"/>
  <c r="V938" i="12"/>
  <c r="V937" i="12"/>
  <c r="V936" i="12"/>
  <c r="V935" i="12"/>
  <c r="V934" i="12"/>
  <c r="V933" i="12"/>
  <c r="V932" i="12"/>
  <c r="V931" i="12"/>
  <c r="V930" i="12"/>
  <c r="V929" i="12"/>
  <c r="V928" i="12"/>
  <c r="V927" i="12"/>
  <c r="V926" i="12"/>
  <c r="V925" i="12"/>
  <c r="V924" i="12"/>
  <c r="V923" i="12"/>
  <c r="V922" i="12"/>
  <c r="V921" i="12"/>
  <c r="V920" i="12"/>
  <c r="V919" i="12"/>
  <c r="V918" i="12"/>
  <c r="V917" i="12"/>
  <c r="V916" i="12"/>
  <c r="V915" i="12"/>
  <c r="V914" i="12"/>
  <c r="V913" i="12"/>
  <c r="V912" i="12"/>
  <c r="V911" i="12"/>
  <c r="V910" i="12"/>
  <c r="V909" i="12"/>
  <c r="V908" i="12"/>
  <c r="V907" i="12"/>
  <c r="V906" i="12"/>
  <c r="V905" i="12"/>
  <c r="V904" i="12"/>
  <c r="V903" i="12"/>
  <c r="V902" i="12"/>
  <c r="V901" i="12"/>
  <c r="V900" i="12"/>
  <c r="V899" i="12"/>
  <c r="V898" i="12"/>
  <c r="V897" i="12"/>
  <c r="V896" i="12"/>
  <c r="V895" i="12"/>
  <c r="V894" i="12"/>
  <c r="V893" i="12"/>
  <c r="V892" i="12"/>
  <c r="V891" i="12"/>
  <c r="V890" i="12"/>
  <c r="V889" i="12"/>
  <c r="V888" i="12"/>
  <c r="V887" i="12"/>
  <c r="V886" i="12"/>
  <c r="V885" i="12"/>
  <c r="V884" i="12"/>
  <c r="V883" i="12"/>
  <c r="V882" i="12"/>
  <c r="V881" i="12"/>
  <c r="V880" i="12"/>
  <c r="V879" i="12"/>
  <c r="V878" i="12"/>
  <c r="V877" i="12"/>
  <c r="V876" i="12"/>
  <c r="V875" i="12"/>
  <c r="V874" i="12"/>
  <c r="V873" i="12"/>
  <c r="V872" i="12"/>
  <c r="V871" i="12"/>
  <c r="V870" i="12"/>
  <c r="V869" i="12"/>
  <c r="V868" i="12"/>
  <c r="V867" i="12"/>
  <c r="V866" i="12"/>
  <c r="V865" i="12"/>
  <c r="V864" i="12"/>
  <c r="V863" i="12"/>
  <c r="V862" i="12"/>
  <c r="V861" i="12"/>
  <c r="V860" i="12"/>
  <c r="V859" i="12"/>
  <c r="V858" i="12"/>
  <c r="V857" i="12"/>
  <c r="V856" i="12"/>
  <c r="V855" i="12"/>
  <c r="V854" i="12"/>
  <c r="V853" i="12"/>
  <c r="V852" i="12"/>
  <c r="V851" i="12"/>
  <c r="V850" i="12"/>
  <c r="V849" i="12"/>
  <c r="V848" i="12"/>
  <c r="V847" i="12"/>
  <c r="V846" i="12"/>
  <c r="V845" i="12"/>
  <c r="V844" i="12"/>
  <c r="V843" i="12"/>
  <c r="V842" i="12"/>
  <c r="V841" i="12"/>
  <c r="V840" i="12"/>
  <c r="V839" i="12"/>
  <c r="V838" i="12"/>
  <c r="V837" i="12"/>
  <c r="V836" i="12"/>
  <c r="V835" i="12"/>
  <c r="V834" i="12"/>
  <c r="V833" i="12"/>
  <c r="V832" i="12"/>
  <c r="V831" i="12"/>
  <c r="V830" i="12"/>
  <c r="V829" i="12"/>
  <c r="V828" i="12"/>
  <c r="V827" i="12"/>
  <c r="V826" i="12"/>
  <c r="V825" i="12"/>
  <c r="V824" i="12"/>
  <c r="V823" i="12"/>
  <c r="V822" i="12"/>
  <c r="V821" i="12"/>
  <c r="V820" i="12"/>
  <c r="V819" i="12"/>
  <c r="V818" i="12"/>
  <c r="V817" i="12"/>
  <c r="V816" i="12"/>
  <c r="V815" i="12"/>
  <c r="V814" i="12"/>
  <c r="V813" i="12"/>
  <c r="V812" i="12"/>
  <c r="V811" i="12"/>
  <c r="V810" i="12"/>
  <c r="V809" i="12"/>
  <c r="V808" i="12"/>
  <c r="V807" i="12"/>
  <c r="V806" i="12"/>
  <c r="V805" i="12"/>
  <c r="V804" i="12"/>
  <c r="V803" i="12"/>
  <c r="V802" i="12"/>
  <c r="V801" i="12"/>
  <c r="V800" i="12"/>
  <c r="V799" i="12"/>
  <c r="V798" i="12"/>
  <c r="V797" i="12"/>
  <c r="V796" i="12"/>
  <c r="V795" i="12"/>
  <c r="V794" i="12"/>
  <c r="V793" i="12"/>
  <c r="V792" i="12"/>
  <c r="V791" i="12"/>
  <c r="V790" i="12"/>
  <c r="V789" i="12"/>
  <c r="V788" i="12"/>
  <c r="V787" i="12"/>
  <c r="V786" i="12"/>
  <c r="V785" i="12"/>
  <c r="V784" i="12"/>
  <c r="V783" i="12"/>
  <c r="V782" i="12"/>
  <c r="V781" i="12"/>
  <c r="V780" i="12"/>
  <c r="V779" i="12"/>
  <c r="V778" i="12"/>
  <c r="V777" i="12"/>
  <c r="V776" i="12"/>
  <c r="V775" i="12"/>
  <c r="V774" i="12"/>
  <c r="V773" i="12"/>
  <c r="V772" i="12"/>
  <c r="V771" i="12"/>
  <c r="V770" i="12"/>
  <c r="V769" i="12"/>
  <c r="V768" i="12"/>
  <c r="V767" i="12"/>
  <c r="V766" i="12"/>
  <c r="V765" i="12"/>
  <c r="V764" i="12"/>
  <c r="V763" i="12"/>
  <c r="V762" i="12"/>
  <c r="V761" i="12"/>
  <c r="V760" i="12"/>
  <c r="V759" i="12"/>
  <c r="V758" i="12"/>
  <c r="V757" i="12"/>
  <c r="V756" i="12"/>
  <c r="V755" i="12"/>
  <c r="V754" i="12"/>
  <c r="V753" i="12"/>
  <c r="V752" i="12"/>
  <c r="V751" i="12"/>
  <c r="V750" i="12"/>
  <c r="V749" i="12"/>
  <c r="V748" i="12"/>
  <c r="V747" i="12"/>
  <c r="V746" i="12"/>
  <c r="V745" i="12"/>
  <c r="V744" i="12"/>
  <c r="V743" i="12"/>
  <c r="V742" i="12"/>
  <c r="V741" i="12"/>
  <c r="V740" i="12"/>
  <c r="V739" i="12"/>
  <c r="V738" i="12"/>
  <c r="V737" i="12"/>
  <c r="V736" i="12"/>
  <c r="V735" i="12"/>
  <c r="V734" i="12"/>
  <c r="V733" i="12"/>
  <c r="V732" i="12"/>
  <c r="V731" i="12"/>
  <c r="V730" i="12"/>
  <c r="V729" i="12"/>
  <c r="V728" i="12"/>
  <c r="V727" i="12"/>
  <c r="V726" i="12"/>
  <c r="V725" i="12"/>
  <c r="V724" i="12"/>
  <c r="V723" i="12"/>
  <c r="V722" i="12"/>
  <c r="V721" i="12"/>
  <c r="V720" i="12"/>
  <c r="V719" i="12"/>
  <c r="V718" i="12"/>
  <c r="V717" i="12"/>
  <c r="V716" i="12"/>
  <c r="V715" i="12"/>
  <c r="V714" i="12"/>
  <c r="V713" i="12"/>
  <c r="V712" i="12"/>
  <c r="V711" i="12"/>
  <c r="V710" i="12"/>
  <c r="V709" i="12"/>
  <c r="V708" i="12"/>
  <c r="V707" i="12"/>
  <c r="V706" i="12"/>
  <c r="V705" i="12"/>
  <c r="V704" i="12"/>
  <c r="V703" i="12"/>
  <c r="V702" i="12"/>
  <c r="V701" i="12"/>
  <c r="V700" i="12"/>
  <c r="V699" i="12"/>
  <c r="V698" i="12"/>
  <c r="V697" i="12"/>
  <c r="V696" i="12"/>
  <c r="V695" i="12"/>
  <c r="V694" i="12"/>
  <c r="V693" i="12"/>
  <c r="V692" i="12"/>
  <c r="V691" i="12"/>
  <c r="V690" i="12"/>
  <c r="V689" i="12"/>
  <c r="V688" i="12"/>
  <c r="V687" i="12"/>
  <c r="V686" i="12"/>
  <c r="V685" i="12"/>
  <c r="V684" i="12"/>
  <c r="V683" i="12"/>
  <c r="V682" i="12"/>
  <c r="V681" i="12"/>
  <c r="V680" i="12"/>
  <c r="V679" i="12"/>
  <c r="V678" i="12"/>
  <c r="V677" i="12"/>
  <c r="V676" i="12"/>
  <c r="V675" i="12"/>
  <c r="V674" i="12"/>
  <c r="V673" i="12"/>
  <c r="V672" i="12"/>
  <c r="V671" i="12"/>
  <c r="V670" i="12"/>
  <c r="V669" i="12"/>
  <c r="V668" i="12"/>
  <c r="V667" i="12"/>
  <c r="V666" i="12"/>
  <c r="V665" i="12"/>
  <c r="V664" i="12"/>
  <c r="V663" i="12"/>
  <c r="V662" i="12"/>
  <c r="V661" i="12"/>
  <c r="V660" i="12"/>
  <c r="V659" i="12"/>
  <c r="V658" i="12"/>
  <c r="V657" i="12"/>
  <c r="V656" i="12"/>
  <c r="V655" i="12"/>
  <c r="V654" i="12"/>
  <c r="V653" i="12"/>
  <c r="V652" i="12"/>
  <c r="V651" i="12"/>
  <c r="V650" i="12"/>
  <c r="V649" i="12"/>
  <c r="V648" i="12"/>
  <c r="V647" i="12"/>
  <c r="V646" i="12"/>
  <c r="V645" i="12"/>
  <c r="V644" i="12"/>
  <c r="V643" i="12"/>
  <c r="V642" i="12"/>
  <c r="V641" i="12"/>
  <c r="V640" i="12"/>
  <c r="V639" i="12"/>
  <c r="V638" i="12"/>
  <c r="V637" i="12"/>
  <c r="V636" i="12"/>
  <c r="V635" i="12"/>
  <c r="V634" i="12"/>
  <c r="V633" i="12"/>
  <c r="V632" i="12"/>
  <c r="V631" i="12"/>
  <c r="V630" i="12"/>
  <c r="V629" i="12"/>
  <c r="V628" i="12"/>
  <c r="V627" i="12"/>
  <c r="V626" i="12"/>
  <c r="V625" i="12"/>
  <c r="V624" i="12"/>
  <c r="V623" i="12"/>
  <c r="V622" i="12"/>
  <c r="V621" i="12"/>
  <c r="V620" i="12"/>
  <c r="V619" i="12"/>
  <c r="V618" i="12"/>
  <c r="V617" i="12"/>
  <c r="V616" i="12"/>
  <c r="V615" i="12"/>
  <c r="V614" i="12"/>
  <c r="V613" i="12"/>
  <c r="V612" i="12"/>
  <c r="V611" i="12"/>
  <c r="V610" i="12"/>
  <c r="V609" i="12"/>
  <c r="V608" i="12"/>
  <c r="V607" i="12"/>
  <c r="V606" i="12"/>
  <c r="V605" i="12"/>
  <c r="V604" i="12"/>
  <c r="V603" i="12"/>
  <c r="V602" i="12"/>
  <c r="V601" i="12"/>
  <c r="V600" i="12"/>
  <c r="V599" i="12"/>
  <c r="V598" i="12"/>
  <c r="V597" i="12"/>
  <c r="V596" i="12"/>
  <c r="V595" i="12"/>
  <c r="V594" i="12"/>
  <c r="V593" i="12"/>
  <c r="V592" i="12"/>
  <c r="V591" i="12"/>
  <c r="V590" i="12"/>
  <c r="V589" i="12"/>
  <c r="V588" i="12"/>
  <c r="V587" i="12"/>
  <c r="V586" i="12"/>
  <c r="V585" i="12"/>
  <c r="V584" i="12"/>
  <c r="V583" i="12"/>
  <c r="V582" i="12"/>
  <c r="V581" i="12"/>
  <c r="V580" i="12"/>
  <c r="V579" i="12"/>
  <c r="V578" i="12"/>
  <c r="V577" i="12"/>
  <c r="V576" i="12"/>
  <c r="V575" i="12"/>
  <c r="V574" i="12"/>
  <c r="V573" i="12"/>
  <c r="V572" i="12"/>
  <c r="V571" i="12"/>
  <c r="V570" i="12"/>
  <c r="V569" i="12"/>
  <c r="V568" i="12"/>
  <c r="V567" i="12"/>
  <c r="V566" i="12"/>
  <c r="V565" i="12"/>
  <c r="V564" i="12"/>
  <c r="V563" i="12"/>
  <c r="V562" i="12"/>
  <c r="V561" i="12"/>
  <c r="V560" i="12"/>
  <c r="V559" i="12"/>
  <c r="V558" i="12"/>
  <c r="V557" i="12"/>
  <c r="V556" i="12"/>
  <c r="V555" i="12"/>
  <c r="V554" i="12"/>
  <c r="V553" i="12"/>
  <c r="V552" i="12"/>
  <c r="V551" i="12"/>
  <c r="V550" i="12"/>
  <c r="V549" i="12"/>
  <c r="V548" i="12"/>
  <c r="V547" i="12"/>
  <c r="V546" i="12"/>
  <c r="V545" i="12"/>
  <c r="V544" i="12"/>
  <c r="V543" i="12"/>
  <c r="V542" i="12"/>
  <c r="V541" i="12"/>
  <c r="V540" i="12"/>
  <c r="V539" i="12"/>
  <c r="V538" i="12"/>
  <c r="V537" i="12"/>
  <c r="V536" i="12"/>
  <c r="V535" i="12"/>
  <c r="V534" i="12"/>
  <c r="V533" i="12"/>
  <c r="V532" i="12"/>
  <c r="V531" i="12"/>
  <c r="V530" i="12"/>
  <c r="V529" i="12"/>
  <c r="V528" i="12"/>
  <c r="V527" i="12"/>
  <c r="V526" i="12"/>
  <c r="V525" i="12"/>
  <c r="V524" i="12"/>
  <c r="V523" i="12"/>
  <c r="V522" i="12"/>
  <c r="V521" i="12"/>
  <c r="V520" i="12"/>
  <c r="V519" i="12"/>
  <c r="V518" i="12"/>
  <c r="V517" i="12"/>
  <c r="V516" i="12"/>
  <c r="V515" i="12"/>
  <c r="V514" i="12"/>
  <c r="V513" i="12"/>
  <c r="V512" i="12"/>
  <c r="V511" i="12"/>
  <c r="V510" i="12"/>
  <c r="V509" i="12"/>
  <c r="V508" i="12"/>
  <c r="V507" i="12"/>
  <c r="V506" i="12"/>
  <c r="V505" i="12"/>
  <c r="V504" i="12"/>
  <c r="V503" i="12"/>
  <c r="V502" i="12"/>
  <c r="V501" i="12"/>
  <c r="V500" i="12"/>
  <c r="V499" i="12"/>
  <c r="V498" i="12"/>
  <c r="V497" i="12"/>
  <c r="V496" i="12"/>
  <c r="V495" i="12"/>
  <c r="V494" i="12"/>
  <c r="V493" i="12"/>
  <c r="V492" i="12"/>
  <c r="V491" i="12"/>
  <c r="V490" i="12"/>
  <c r="V489" i="12"/>
  <c r="V488" i="12"/>
  <c r="V487" i="12"/>
  <c r="V486" i="12"/>
  <c r="V485" i="12"/>
  <c r="V484" i="12"/>
  <c r="V483" i="12"/>
  <c r="V482" i="12"/>
  <c r="V481" i="12"/>
  <c r="V480" i="12"/>
  <c r="V479" i="12"/>
  <c r="V478" i="12"/>
  <c r="V477" i="12"/>
  <c r="V476" i="12"/>
  <c r="V475" i="12"/>
  <c r="V474" i="12"/>
  <c r="V473" i="12"/>
  <c r="V472" i="12"/>
  <c r="V471" i="12"/>
  <c r="V470" i="12"/>
  <c r="V469" i="12"/>
  <c r="V468" i="12"/>
  <c r="V467" i="12"/>
  <c r="V466" i="12"/>
  <c r="V465" i="12"/>
  <c r="V464" i="12"/>
  <c r="V463" i="12"/>
  <c r="V462" i="12"/>
  <c r="V461" i="12"/>
  <c r="V460" i="12"/>
  <c r="V459" i="12"/>
  <c r="V458" i="12"/>
  <c r="V457" i="12"/>
  <c r="V456" i="12"/>
  <c r="V455" i="12"/>
  <c r="V454" i="12"/>
  <c r="V453" i="12"/>
  <c r="V452" i="12"/>
  <c r="V451" i="12"/>
  <c r="V450" i="12"/>
  <c r="V449" i="12"/>
  <c r="V448" i="12"/>
  <c r="V447" i="12"/>
  <c r="V446" i="12"/>
  <c r="V445" i="12"/>
  <c r="V444" i="12"/>
  <c r="V443" i="12"/>
  <c r="V442" i="12"/>
  <c r="V441" i="12"/>
  <c r="V440" i="12"/>
  <c r="V439" i="12"/>
  <c r="V438" i="12"/>
  <c r="V437" i="12"/>
  <c r="V436" i="12"/>
  <c r="V435" i="12"/>
  <c r="V434" i="12"/>
  <c r="V433" i="12"/>
  <c r="V432" i="12"/>
  <c r="V431" i="12"/>
  <c r="V430" i="12"/>
  <c r="V429" i="12"/>
  <c r="V428" i="12"/>
  <c r="V427" i="12"/>
  <c r="V426" i="12"/>
  <c r="V425" i="12"/>
  <c r="V424" i="12"/>
  <c r="V423" i="12"/>
  <c r="V422" i="12"/>
  <c r="V421" i="12"/>
  <c r="V420" i="12"/>
  <c r="V419" i="12"/>
  <c r="V418" i="12"/>
  <c r="V417" i="12"/>
  <c r="V416" i="12"/>
  <c r="V415" i="12"/>
  <c r="V414" i="12"/>
  <c r="V413" i="12"/>
  <c r="V412" i="12"/>
  <c r="V411" i="12"/>
  <c r="V410" i="12"/>
  <c r="V409" i="12"/>
  <c r="V408" i="12"/>
  <c r="V407" i="12"/>
  <c r="V406" i="12"/>
  <c r="V405" i="12"/>
  <c r="V404" i="12"/>
  <c r="V403" i="12"/>
  <c r="V402" i="12"/>
  <c r="V401" i="12"/>
  <c r="V400" i="12"/>
  <c r="V399" i="12"/>
  <c r="V398" i="12"/>
  <c r="V397" i="12"/>
  <c r="V396" i="12"/>
  <c r="V395" i="12"/>
  <c r="V394" i="12"/>
  <c r="V393" i="12"/>
  <c r="V392" i="12"/>
  <c r="V391" i="12"/>
  <c r="V390" i="12"/>
  <c r="V389" i="12"/>
  <c r="V388" i="12"/>
  <c r="V387" i="12"/>
  <c r="V386" i="12"/>
  <c r="V385" i="12"/>
  <c r="V384" i="12"/>
  <c r="V383" i="12"/>
  <c r="V382" i="12"/>
  <c r="V381" i="12"/>
  <c r="V380" i="12"/>
  <c r="V379" i="12"/>
  <c r="V378" i="12"/>
  <c r="V377" i="12"/>
  <c r="V376" i="12"/>
  <c r="V375" i="12"/>
  <c r="V374" i="12"/>
  <c r="V373" i="12"/>
  <c r="V372" i="12"/>
  <c r="V371" i="12"/>
  <c r="V370" i="12"/>
  <c r="V369" i="12"/>
  <c r="V368" i="12"/>
  <c r="V367" i="12"/>
  <c r="V366" i="12"/>
  <c r="V365" i="12"/>
  <c r="V364" i="12"/>
  <c r="V363" i="12"/>
  <c r="V362" i="12"/>
  <c r="V361" i="12"/>
  <c r="V360" i="12"/>
  <c r="V359" i="12"/>
  <c r="V358" i="12"/>
  <c r="V357" i="12"/>
  <c r="V356" i="12"/>
  <c r="V355" i="12"/>
  <c r="V354" i="12"/>
  <c r="V353" i="12"/>
  <c r="V352" i="12"/>
  <c r="V351" i="12"/>
  <c r="V350" i="12"/>
  <c r="V349" i="12"/>
  <c r="V348" i="12"/>
  <c r="V347" i="12"/>
  <c r="V346" i="12"/>
  <c r="V345" i="12"/>
  <c r="V344" i="12"/>
  <c r="V343" i="12"/>
  <c r="V342" i="12"/>
  <c r="V341" i="12"/>
  <c r="V340" i="12"/>
  <c r="V339" i="12"/>
  <c r="V338" i="12"/>
  <c r="V337" i="12"/>
  <c r="V336" i="12"/>
  <c r="V335" i="12"/>
  <c r="V334" i="12"/>
  <c r="V333" i="12"/>
  <c r="V332" i="12"/>
  <c r="V331" i="12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A1001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A3" i="13"/>
  <c r="A4" i="13"/>
  <c r="D20" i="8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D19" i="8"/>
  <c r="D17" i="8"/>
  <c r="D14" i="8"/>
  <c r="D13" i="8"/>
  <c r="D12" i="8"/>
  <c r="D11" i="8"/>
  <c r="D10" i="8"/>
  <c r="D9" i="8"/>
  <c r="D5" i="8"/>
  <c r="D4" i="8"/>
  <c r="AJ103" i="8"/>
  <c r="AI103" i="8"/>
  <c r="AJ102" i="8"/>
  <c r="AI102" i="8"/>
  <c r="AJ101" i="8"/>
  <c r="AI101" i="8"/>
  <c r="AJ100" i="8"/>
  <c r="AI100" i="8"/>
  <c r="AJ99" i="8"/>
  <c r="AI99" i="8"/>
  <c r="AJ98" i="8"/>
  <c r="AI98" i="8"/>
  <c r="AJ97" i="8"/>
  <c r="AI97" i="8"/>
  <c r="AJ96" i="8"/>
  <c r="AI96" i="8"/>
  <c r="AJ95" i="8"/>
  <c r="AI95" i="8"/>
  <c r="AJ94" i="8"/>
  <c r="AI94" i="8"/>
  <c r="AJ93" i="8"/>
  <c r="AI93" i="8"/>
  <c r="AJ92" i="8"/>
  <c r="AI92" i="8"/>
  <c r="AJ91" i="8"/>
  <c r="AI91" i="8"/>
  <c r="AJ90" i="8"/>
  <c r="AI90" i="8"/>
  <c r="AJ89" i="8"/>
  <c r="AI89" i="8"/>
  <c r="AJ88" i="8"/>
  <c r="AI88" i="8"/>
  <c r="AJ87" i="8"/>
  <c r="AI87" i="8"/>
  <c r="AJ86" i="8"/>
  <c r="AI86" i="8"/>
  <c r="AJ85" i="8"/>
  <c r="AI85" i="8"/>
  <c r="AJ84" i="8"/>
  <c r="AI84" i="8"/>
  <c r="AJ83" i="8"/>
  <c r="AI83" i="8"/>
  <c r="AJ82" i="8"/>
  <c r="AI82" i="8"/>
  <c r="AJ81" i="8"/>
  <c r="AI81" i="8"/>
  <c r="AJ80" i="8"/>
  <c r="AI80" i="8"/>
  <c r="AJ79" i="8"/>
  <c r="AI79" i="8"/>
  <c r="AJ78" i="8"/>
  <c r="AI78" i="8"/>
  <c r="AJ77" i="8"/>
  <c r="AI77" i="8"/>
  <c r="AJ76" i="8"/>
  <c r="AI76" i="8"/>
  <c r="AJ75" i="8"/>
  <c r="AI75" i="8"/>
  <c r="AJ74" i="8"/>
  <c r="AI74" i="8"/>
  <c r="AJ73" i="8"/>
  <c r="AI73" i="8"/>
  <c r="AJ72" i="8"/>
  <c r="AI72" i="8"/>
  <c r="AJ71" i="8"/>
  <c r="AI71" i="8"/>
  <c r="AJ70" i="8"/>
  <c r="AI70" i="8"/>
  <c r="AJ69" i="8"/>
  <c r="AI69" i="8"/>
  <c r="AJ68" i="8"/>
  <c r="AI68" i="8"/>
  <c r="AJ67" i="8"/>
  <c r="AI67" i="8"/>
  <c r="AJ66" i="8"/>
  <c r="AI66" i="8"/>
  <c r="AJ65" i="8"/>
  <c r="AI65" i="8"/>
  <c r="AJ64" i="8"/>
  <c r="AI64" i="8"/>
  <c r="AJ63" i="8"/>
  <c r="AI63" i="8"/>
  <c r="AJ62" i="8"/>
  <c r="AI62" i="8"/>
  <c r="AJ61" i="8"/>
  <c r="AI61" i="8"/>
  <c r="AJ60" i="8"/>
  <c r="AI60" i="8"/>
  <c r="AJ59" i="8"/>
  <c r="AI59" i="8"/>
  <c r="AJ58" i="8"/>
  <c r="AI58" i="8"/>
  <c r="AJ57" i="8"/>
  <c r="AI57" i="8"/>
  <c r="AJ56" i="8"/>
  <c r="AI56" i="8"/>
  <c r="AJ55" i="8"/>
  <c r="AI55" i="8"/>
  <c r="AJ54" i="8"/>
  <c r="AI54" i="8"/>
  <c r="AJ53" i="8"/>
  <c r="AI53" i="8"/>
  <c r="AJ52" i="8"/>
  <c r="AI52" i="8"/>
  <c r="AJ51" i="8"/>
  <c r="AI51" i="8"/>
  <c r="AJ50" i="8"/>
  <c r="AI50" i="8"/>
  <c r="AJ49" i="8"/>
  <c r="AI49" i="8"/>
  <c r="AJ48" i="8"/>
  <c r="AI48" i="8"/>
  <c r="AJ47" i="8"/>
  <c r="AI47" i="8"/>
  <c r="AJ46" i="8"/>
  <c r="AI46" i="8"/>
  <c r="AJ45" i="8"/>
  <c r="AI45" i="8"/>
  <c r="AJ44" i="8"/>
  <c r="AI44" i="8"/>
  <c r="AJ43" i="8"/>
  <c r="AI43" i="8"/>
  <c r="AJ42" i="8"/>
  <c r="AI42" i="8"/>
  <c r="AJ41" i="8"/>
  <c r="AI41" i="8"/>
  <c r="AJ40" i="8"/>
  <c r="AI40" i="8"/>
  <c r="AJ39" i="8"/>
  <c r="AI39" i="8"/>
  <c r="AJ38" i="8"/>
  <c r="AI38" i="8"/>
  <c r="AJ37" i="8"/>
  <c r="AI37" i="8"/>
  <c r="AJ36" i="8"/>
  <c r="AI36" i="8"/>
  <c r="AJ35" i="8"/>
  <c r="AI35" i="8"/>
  <c r="AJ34" i="8"/>
  <c r="AI34" i="8"/>
  <c r="AJ33" i="8"/>
  <c r="AI33" i="8"/>
  <c r="AJ32" i="8"/>
  <c r="AI32" i="8"/>
  <c r="AJ31" i="8"/>
  <c r="AI31" i="8"/>
  <c r="AJ30" i="8"/>
  <c r="AI30" i="8"/>
  <c r="AJ29" i="8"/>
  <c r="AI29" i="8"/>
  <c r="AJ28" i="8"/>
  <c r="AI28" i="8"/>
  <c r="AJ27" i="8"/>
  <c r="AI27" i="8"/>
  <c r="AJ26" i="8"/>
  <c r="AI26" i="8"/>
  <c r="AJ25" i="8"/>
  <c r="AI25" i="8"/>
  <c r="AJ24" i="8"/>
  <c r="AI24" i="8"/>
  <c r="AJ23" i="8"/>
  <c r="AI23" i="8"/>
  <c r="AJ22" i="8"/>
  <c r="AI22" i="8"/>
  <c r="AJ21" i="8"/>
  <c r="AI21" i="8"/>
  <c r="AJ20" i="8"/>
  <c r="AI20" i="8"/>
  <c r="AJ19" i="8"/>
  <c r="AI19" i="8"/>
  <c r="AJ18" i="8"/>
  <c r="AI18" i="8"/>
  <c r="AJ17" i="8"/>
  <c r="AI17" i="8"/>
  <c r="AJ16" i="8"/>
  <c r="AI16" i="8"/>
  <c r="AJ15" i="8"/>
  <c r="AI15" i="8"/>
  <c r="AJ14" i="8"/>
  <c r="AI14" i="8"/>
  <c r="AJ13" i="8"/>
  <c r="AI13" i="8"/>
  <c r="AJ12" i="8"/>
  <c r="AI12" i="8"/>
  <c r="AJ11" i="8"/>
  <c r="AI11" i="8"/>
  <c r="AJ10" i="8"/>
  <c r="AI10" i="8"/>
  <c r="AJ9" i="8"/>
  <c r="AI9" i="8"/>
  <c r="AJ8" i="8"/>
  <c r="AI8" i="8"/>
  <c r="AJ7" i="8"/>
  <c r="AI7" i="8"/>
  <c r="AJ6" i="8"/>
  <c r="AI6" i="8"/>
  <c r="AJ5" i="8"/>
  <c r="AI5" i="8"/>
  <c r="AJ4" i="8"/>
  <c r="AI4" i="8"/>
  <c r="AI3" i="8"/>
  <c r="AJ3" i="8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7" i="13"/>
  <c r="H46" i="13"/>
  <c r="H45" i="13"/>
  <c r="H44" i="13"/>
  <c r="H42" i="13"/>
  <c r="H41" i="13"/>
  <c r="H40" i="13"/>
  <c r="H39" i="13"/>
  <c r="H38" i="13"/>
  <c r="H37" i="13"/>
  <c r="H34" i="13"/>
  <c r="H32" i="13"/>
  <c r="H30" i="13"/>
  <c r="H29" i="13"/>
  <c r="P3" i="11"/>
  <c r="P4" i="11"/>
  <c r="H15" i="13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H5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6" i="13"/>
  <c r="F45" i="13"/>
  <c r="F44" i="13"/>
  <c r="F43" i="13"/>
  <c r="F42" i="13"/>
  <c r="F41" i="13"/>
  <c r="F40" i="13"/>
  <c r="F39" i="13"/>
  <c r="F38" i="13"/>
  <c r="F37" i="13"/>
  <c r="F35" i="13"/>
  <c r="F34" i="13"/>
  <c r="F32" i="13"/>
  <c r="F30" i="13"/>
  <c r="F29" i="13"/>
  <c r="F28" i="13"/>
  <c r="A3" i="11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V56" i="13" s="1"/>
  <c r="H25" i="12"/>
  <c r="V55" i="13" s="1"/>
  <c r="H24" i="12"/>
  <c r="V53" i="13" s="1"/>
  <c r="H23" i="12"/>
  <c r="V54" i="13" s="1"/>
  <c r="H22" i="12"/>
  <c r="H21" i="12"/>
  <c r="V52" i="13" s="1"/>
  <c r="H20" i="12"/>
  <c r="V37" i="13" s="1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L56" i="13" s="1"/>
  <c r="I25" i="12"/>
  <c r="L55" i="13" s="1"/>
  <c r="I24" i="12"/>
  <c r="L53" i="13" s="1"/>
  <c r="I23" i="12"/>
  <c r="L54" i="13" s="1"/>
  <c r="I22" i="12"/>
  <c r="I21" i="12"/>
  <c r="L52" i="13" s="1"/>
  <c r="I20" i="12"/>
  <c r="L37" i="13" s="1"/>
  <c r="D16" i="8"/>
  <c r="K1002" i="12"/>
  <c r="K1001" i="12"/>
  <c r="K1000" i="12"/>
  <c r="K999" i="12"/>
  <c r="K998" i="12"/>
  <c r="K997" i="12"/>
  <c r="K996" i="12"/>
  <c r="K995" i="12"/>
  <c r="K994" i="12"/>
  <c r="K993" i="12"/>
  <c r="K992" i="12"/>
  <c r="K991" i="12"/>
  <c r="K990" i="12"/>
  <c r="K989" i="12"/>
  <c r="K988" i="12"/>
  <c r="K987" i="12"/>
  <c r="K986" i="12"/>
  <c r="K985" i="12"/>
  <c r="K984" i="12"/>
  <c r="K983" i="12"/>
  <c r="K982" i="12"/>
  <c r="K981" i="12"/>
  <c r="K980" i="12"/>
  <c r="K979" i="12"/>
  <c r="K978" i="12"/>
  <c r="K977" i="12"/>
  <c r="K976" i="12"/>
  <c r="K975" i="12"/>
  <c r="K974" i="12"/>
  <c r="K973" i="12"/>
  <c r="K972" i="12"/>
  <c r="K971" i="12"/>
  <c r="K970" i="12"/>
  <c r="K969" i="12"/>
  <c r="K968" i="12"/>
  <c r="K967" i="12"/>
  <c r="K966" i="12"/>
  <c r="K965" i="12"/>
  <c r="K964" i="12"/>
  <c r="K963" i="12"/>
  <c r="K962" i="12"/>
  <c r="K961" i="12"/>
  <c r="K960" i="12"/>
  <c r="K959" i="12"/>
  <c r="K958" i="12"/>
  <c r="K957" i="12"/>
  <c r="K956" i="12"/>
  <c r="K955" i="12"/>
  <c r="K954" i="12"/>
  <c r="K953" i="12"/>
  <c r="K952" i="12"/>
  <c r="K951" i="12"/>
  <c r="K950" i="12"/>
  <c r="K949" i="12"/>
  <c r="K948" i="12"/>
  <c r="K947" i="12"/>
  <c r="K946" i="12"/>
  <c r="K945" i="12"/>
  <c r="K944" i="12"/>
  <c r="K943" i="12"/>
  <c r="K942" i="12"/>
  <c r="K941" i="12"/>
  <c r="K940" i="12"/>
  <c r="K939" i="12"/>
  <c r="K938" i="12"/>
  <c r="K937" i="12"/>
  <c r="K936" i="12"/>
  <c r="K935" i="12"/>
  <c r="K934" i="12"/>
  <c r="K933" i="12"/>
  <c r="K932" i="12"/>
  <c r="K931" i="12"/>
  <c r="K930" i="12"/>
  <c r="K929" i="12"/>
  <c r="K928" i="12"/>
  <c r="K927" i="12"/>
  <c r="K926" i="12"/>
  <c r="K925" i="12"/>
  <c r="K924" i="12"/>
  <c r="K923" i="12"/>
  <c r="K922" i="12"/>
  <c r="K921" i="12"/>
  <c r="K920" i="12"/>
  <c r="K919" i="12"/>
  <c r="K918" i="12"/>
  <c r="K917" i="12"/>
  <c r="K916" i="12"/>
  <c r="K915" i="12"/>
  <c r="K914" i="12"/>
  <c r="K913" i="12"/>
  <c r="K912" i="12"/>
  <c r="K911" i="12"/>
  <c r="K910" i="12"/>
  <c r="K909" i="12"/>
  <c r="K908" i="12"/>
  <c r="K907" i="12"/>
  <c r="K906" i="12"/>
  <c r="K905" i="12"/>
  <c r="K904" i="12"/>
  <c r="K903" i="12"/>
  <c r="K902" i="12"/>
  <c r="K901" i="12"/>
  <c r="K900" i="12"/>
  <c r="K899" i="12"/>
  <c r="K898" i="12"/>
  <c r="K897" i="12"/>
  <c r="K896" i="12"/>
  <c r="K895" i="12"/>
  <c r="K894" i="12"/>
  <c r="K893" i="12"/>
  <c r="K892" i="12"/>
  <c r="K891" i="12"/>
  <c r="K890" i="12"/>
  <c r="K889" i="12"/>
  <c r="K888" i="12"/>
  <c r="K887" i="12"/>
  <c r="K886" i="12"/>
  <c r="K885" i="12"/>
  <c r="K884" i="12"/>
  <c r="K883" i="12"/>
  <c r="K882" i="12"/>
  <c r="K881" i="12"/>
  <c r="K880" i="12"/>
  <c r="K879" i="12"/>
  <c r="K878" i="12"/>
  <c r="K877" i="12"/>
  <c r="K876" i="12"/>
  <c r="K875" i="12"/>
  <c r="K874" i="12"/>
  <c r="K873" i="12"/>
  <c r="K872" i="12"/>
  <c r="K871" i="12"/>
  <c r="K870" i="12"/>
  <c r="K869" i="12"/>
  <c r="K868" i="12"/>
  <c r="K867" i="12"/>
  <c r="K866" i="12"/>
  <c r="K865" i="12"/>
  <c r="K864" i="12"/>
  <c r="K863" i="12"/>
  <c r="K862" i="12"/>
  <c r="K861" i="12"/>
  <c r="K860" i="12"/>
  <c r="K859" i="12"/>
  <c r="K858" i="12"/>
  <c r="K857" i="12"/>
  <c r="K856" i="12"/>
  <c r="K855" i="12"/>
  <c r="K854" i="12"/>
  <c r="K853" i="12"/>
  <c r="K852" i="12"/>
  <c r="K851" i="12"/>
  <c r="K850" i="12"/>
  <c r="K849" i="12"/>
  <c r="K848" i="12"/>
  <c r="K847" i="12"/>
  <c r="K846" i="12"/>
  <c r="K845" i="12"/>
  <c r="K844" i="12"/>
  <c r="K843" i="12"/>
  <c r="K842" i="12"/>
  <c r="K841" i="12"/>
  <c r="K840" i="12"/>
  <c r="K839" i="12"/>
  <c r="K838" i="12"/>
  <c r="K837" i="12"/>
  <c r="K836" i="12"/>
  <c r="K835" i="12"/>
  <c r="K834" i="12"/>
  <c r="K833" i="12"/>
  <c r="K832" i="12"/>
  <c r="K831" i="12"/>
  <c r="K830" i="12"/>
  <c r="K829" i="12"/>
  <c r="K828" i="12"/>
  <c r="K827" i="12"/>
  <c r="K826" i="12"/>
  <c r="K825" i="12"/>
  <c r="K824" i="12"/>
  <c r="K823" i="12"/>
  <c r="K822" i="12"/>
  <c r="K821" i="12"/>
  <c r="K820" i="12"/>
  <c r="K819" i="12"/>
  <c r="K818" i="12"/>
  <c r="K817" i="12"/>
  <c r="K816" i="12"/>
  <c r="K815" i="12"/>
  <c r="K814" i="12"/>
  <c r="K813" i="12"/>
  <c r="K812" i="12"/>
  <c r="K811" i="12"/>
  <c r="K810" i="12"/>
  <c r="K809" i="12"/>
  <c r="K808" i="12"/>
  <c r="K807" i="12"/>
  <c r="K806" i="12"/>
  <c r="K805" i="12"/>
  <c r="K804" i="12"/>
  <c r="K803" i="12"/>
  <c r="K802" i="12"/>
  <c r="K801" i="12"/>
  <c r="K800" i="12"/>
  <c r="K799" i="12"/>
  <c r="K798" i="12"/>
  <c r="K797" i="12"/>
  <c r="K796" i="12"/>
  <c r="K795" i="12"/>
  <c r="K794" i="12"/>
  <c r="K793" i="12"/>
  <c r="K792" i="12"/>
  <c r="K791" i="12"/>
  <c r="K790" i="12"/>
  <c r="K789" i="12"/>
  <c r="K788" i="12"/>
  <c r="K787" i="12"/>
  <c r="K786" i="12"/>
  <c r="K785" i="12"/>
  <c r="K784" i="12"/>
  <c r="K783" i="12"/>
  <c r="K782" i="12"/>
  <c r="K781" i="12"/>
  <c r="K780" i="12"/>
  <c r="K779" i="12"/>
  <c r="K778" i="12"/>
  <c r="K777" i="12"/>
  <c r="K776" i="12"/>
  <c r="K775" i="12"/>
  <c r="K774" i="12"/>
  <c r="K773" i="12"/>
  <c r="K772" i="12"/>
  <c r="K771" i="12"/>
  <c r="K770" i="12"/>
  <c r="K769" i="12"/>
  <c r="K768" i="12"/>
  <c r="K767" i="12"/>
  <c r="K766" i="12"/>
  <c r="K765" i="12"/>
  <c r="K764" i="12"/>
  <c r="K763" i="12"/>
  <c r="K762" i="12"/>
  <c r="K761" i="12"/>
  <c r="K760" i="12"/>
  <c r="K759" i="12"/>
  <c r="K758" i="12"/>
  <c r="K757" i="12"/>
  <c r="K756" i="12"/>
  <c r="K755" i="12"/>
  <c r="K754" i="12"/>
  <c r="K753" i="12"/>
  <c r="K752" i="12"/>
  <c r="K751" i="12"/>
  <c r="K750" i="12"/>
  <c r="K749" i="12"/>
  <c r="K748" i="12"/>
  <c r="K747" i="12"/>
  <c r="K746" i="12"/>
  <c r="K745" i="12"/>
  <c r="K744" i="12"/>
  <c r="K743" i="12"/>
  <c r="K742" i="12"/>
  <c r="K741" i="12"/>
  <c r="K740" i="12"/>
  <c r="K739" i="12"/>
  <c r="K738" i="12"/>
  <c r="K737" i="12"/>
  <c r="K736" i="12"/>
  <c r="K735" i="12"/>
  <c r="K734" i="12"/>
  <c r="K733" i="12"/>
  <c r="K732" i="12"/>
  <c r="K731" i="12"/>
  <c r="K730" i="12"/>
  <c r="K729" i="12"/>
  <c r="K728" i="12"/>
  <c r="K727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7" i="12"/>
  <c r="K15" i="12"/>
  <c r="K14" i="12"/>
  <c r="K13" i="12"/>
  <c r="K12" i="12"/>
  <c r="K10" i="12"/>
  <c r="K8" i="12"/>
  <c r="K7" i="12"/>
  <c r="K6" i="12"/>
  <c r="K5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3" i="12"/>
  <c r="O4" i="12"/>
  <c r="O5" i="12"/>
  <c r="O6" i="12"/>
  <c r="O7" i="12"/>
  <c r="O8" i="12"/>
  <c r="O9" i="12"/>
  <c r="O10" i="12"/>
  <c r="O11" i="12"/>
  <c r="AU102" i="11"/>
  <c r="AU101" i="11"/>
  <c r="AU100" i="11"/>
  <c r="AU99" i="11"/>
  <c r="AU98" i="11"/>
  <c r="AU97" i="11"/>
  <c r="AU96" i="11"/>
  <c r="AU95" i="11"/>
  <c r="AU94" i="11"/>
  <c r="AU93" i="11"/>
  <c r="AU92" i="11"/>
  <c r="AU91" i="11"/>
  <c r="AU90" i="11"/>
  <c r="AU89" i="11"/>
  <c r="AU88" i="11"/>
  <c r="AU87" i="11"/>
  <c r="AU86" i="11"/>
  <c r="AU85" i="11"/>
  <c r="AU84" i="11"/>
  <c r="AU83" i="11"/>
  <c r="AU82" i="11"/>
  <c r="AU81" i="11"/>
  <c r="AU80" i="11"/>
  <c r="AU79" i="11"/>
  <c r="AU78" i="11"/>
  <c r="AU77" i="11"/>
  <c r="AU76" i="11"/>
  <c r="AU75" i="11"/>
  <c r="AU74" i="11"/>
  <c r="AU73" i="11"/>
  <c r="AU72" i="11"/>
  <c r="AU71" i="11"/>
  <c r="AU70" i="11"/>
  <c r="AU69" i="11"/>
  <c r="AU68" i="11"/>
  <c r="AU67" i="11"/>
  <c r="AU66" i="11"/>
  <c r="AU65" i="11"/>
  <c r="AU64" i="11"/>
  <c r="AU63" i="11"/>
  <c r="AU62" i="11"/>
  <c r="AU61" i="11"/>
  <c r="AU60" i="11"/>
  <c r="AU59" i="11"/>
  <c r="AU58" i="11"/>
  <c r="AU57" i="11"/>
  <c r="AU56" i="11"/>
  <c r="AU55" i="11"/>
  <c r="AU54" i="11"/>
  <c r="AU53" i="11"/>
  <c r="AU52" i="11"/>
  <c r="AU51" i="11"/>
  <c r="AU50" i="11"/>
  <c r="AU49" i="11"/>
  <c r="AU48" i="11"/>
  <c r="AU47" i="11"/>
  <c r="AU46" i="11"/>
  <c r="AU45" i="11"/>
  <c r="AU44" i="11"/>
  <c r="AU43" i="11"/>
  <c r="AU42" i="11"/>
  <c r="AU41" i="11"/>
  <c r="AU40" i="11"/>
  <c r="AU39" i="11"/>
  <c r="AU38" i="11"/>
  <c r="AU37" i="11"/>
  <c r="AU36" i="11"/>
  <c r="AU35" i="11"/>
  <c r="AU34" i="11"/>
  <c r="AU33" i="11"/>
  <c r="AU32" i="11"/>
  <c r="AU31" i="11"/>
  <c r="AU30" i="11"/>
  <c r="AU29" i="11"/>
  <c r="AU28" i="11"/>
  <c r="AU27" i="11"/>
  <c r="AU26" i="11"/>
  <c r="AU25" i="11"/>
  <c r="AU24" i="11"/>
  <c r="AU23" i="11"/>
  <c r="AU22" i="11"/>
  <c r="AU21" i="11"/>
  <c r="AU20" i="11"/>
  <c r="AU19" i="11"/>
  <c r="AU11" i="11"/>
  <c r="AU12" i="11"/>
  <c r="AU13" i="11"/>
  <c r="AU14" i="11"/>
  <c r="AU15" i="11"/>
  <c r="AU16" i="11"/>
  <c r="AU17" i="11"/>
  <c r="AU18" i="11"/>
  <c r="AU3" i="11"/>
  <c r="AU4" i="11"/>
  <c r="AU5" i="11"/>
  <c r="AU6" i="11"/>
  <c r="AU7" i="11"/>
  <c r="AU8" i="11"/>
  <c r="AU9" i="11"/>
  <c r="AU10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P37" i="11"/>
  <c r="AP36" i="11"/>
  <c r="AP35" i="11"/>
  <c r="AP34" i="11"/>
  <c r="AP33" i="11"/>
  <c r="AP32" i="11"/>
  <c r="AP31" i="11"/>
  <c r="AP30" i="11"/>
  <c r="AP29" i="11"/>
  <c r="AP28" i="11"/>
  <c r="AP27" i="11"/>
  <c r="AP26" i="11"/>
  <c r="AP25" i="11"/>
  <c r="AP24" i="11"/>
  <c r="AP23" i="11"/>
  <c r="AP22" i="11"/>
  <c r="AP21" i="11"/>
  <c r="AP20" i="11"/>
  <c r="AP19" i="11"/>
  <c r="AP18" i="11"/>
  <c r="AP17" i="11"/>
  <c r="AP16" i="11"/>
  <c r="AP15" i="11"/>
  <c r="AP14" i="11"/>
  <c r="AP13" i="11"/>
  <c r="AP12" i="11"/>
  <c r="AP11" i="11"/>
  <c r="AP10" i="11"/>
  <c r="AP9" i="11"/>
  <c r="AP8" i="11"/>
  <c r="AP7" i="11"/>
  <c r="AP6" i="11"/>
  <c r="AP5" i="11"/>
  <c r="AP3" i="11"/>
  <c r="AP4" i="11"/>
  <c r="AL102" i="11"/>
  <c r="AL101" i="11"/>
  <c r="AL100" i="11"/>
  <c r="AL99" i="11"/>
  <c r="AL98" i="11"/>
  <c r="AL97" i="11"/>
  <c r="AL96" i="11"/>
  <c r="AL95" i="11"/>
  <c r="AL94" i="11"/>
  <c r="AL93" i="11"/>
  <c r="AL92" i="11"/>
  <c r="AL91" i="11"/>
  <c r="AL90" i="11"/>
  <c r="AL89" i="11"/>
  <c r="AL88" i="11"/>
  <c r="AL87" i="11"/>
  <c r="AL86" i="11"/>
  <c r="AL85" i="11"/>
  <c r="AL84" i="11"/>
  <c r="AL83" i="11"/>
  <c r="AL82" i="11"/>
  <c r="AL81" i="11"/>
  <c r="AL80" i="11"/>
  <c r="AL79" i="11"/>
  <c r="AL78" i="11"/>
  <c r="AL77" i="11"/>
  <c r="AL76" i="11"/>
  <c r="AL75" i="11"/>
  <c r="AL74" i="11"/>
  <c r="AL73" i="11"/>
  <c r="AL72" i="11"/>
  <c r="AL71" i="11"/>
  <c r="AL70" i="11"/>
  <c r="AL69" i="11"/>
  <c r="AL68" i="11"/>
  <c r="AL67" i="11"/>
  <c r="AL66" i="11"/>
  <c r="AL65" i="11"/>
  <c r="AL64" i="11"/>
  <c r="AL63" i="11"/>
  <c r="AL62" i="11"/>
  <c r="AL61" i="11"/>
  <c r="AL60" i="11"/>
  <c r="AL59" i="11"/>
  <c r="AL58" i="11"/>
  <c r="AL57" i="11"/>
  <c r="AL56" i="11"/>
  <c r="AL55" i="11"/>
  <c r="AL54" i="11"/>
  <c r="AL53" i="11"/>
  <c r="AL52" i="11"/>
  <c r="AL51" i="11"/>
  <c r="AL50" i="11"/>
  <c r="AL49" i="11"/>
  <c r="AL48" i="11"/>
  <c r="AL47" i="11"/>
  <c r="AL46" i="11"/>
  <c r="AL45" i="11"/>
  <c r="AL44" i="11"/>
  <c r="AL43" i="11"/>
  <c r="AL42" i="11"/>
  <c r="AL41" i="11"/>
  <c r="AL40" i="11"/>
  <c r="AL39" i="11"/>
  <c r="AL38" i="11"/>
  <c r="AL37" i="11"/>
  <c r="AL36" i="11"/>
  <c r="AL35" i="11"/>
  <c r="AL34" i="11"/>
  <c r="AL33" i="11"/>
  <c r="AL32" i="11"/>
  <c r="AL31" i="11"/>
  <c r="AL30" i="11"/>
  <c r="AL29" i="11"/>
  <c r="AL28" i="11"/>
  <c r="AL27" i="11"/>
  <c r="AL26" i="11"/>
  <c r="AL25" i="11"/>
  <c r="AL24" i="11"/>
  <c r="AL23" i="11"/>
  <c r="AL22" i="11"/>
  <c r="AL21" i="11"/>
  <c r="AL20" i="11"/>
  <c r="AL19" i="11"/>
  <c r="AL3" i="11"/>
  <c r="K18" i="12"/>
  <c r="AL12" i="11"/>
  <c r="AL13" i="11"/>
  <c r="AL14" i="11"/>
  <c r="AL15" i="11"/>
  <c r="AL16" i="11"/>
  <c r="AL17" i="11"/>
  <c r="AL18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B102" i="11"/>
  <c r="AB101" i="11"/>
  <c r="AB100" i="11"/>
  <c r="AB99" i="11"/>
  <c r="AB98" i="11"/>
  <c r="AB97" i="11"/>
  <c r="AB96" i="11"/>
  <c r="AB95" i="11"/>
  <c r="AB94" i="11"/>
  <c r="AB93" i="11"/>
  <c r="AB92" i="11"/>
  <c r="AB91" i="11"/>
  <c r="AB90" i="11"/>
  <c r="AB89" i="11"/>
  <c r="AB88" i="11"/>
  <c r="AB87" i="11"/>
  <c r="AB86" i="11"/>
  <c r="AB85" i="11"/>
  <c r="AB84" i="11"/>
  <c r="AB83" i="11"/>
  <c r="AB82" i="11"/>
  <c r="AB81" i="11"/>
  <c r="AB80" i="11"/>
  <c r="AB79" i="11"/>
  <c r="AB78" i="11"/>
  <c r="AB77" i="11"/>
  <c r="AB76" i="11"/>
  <c r="AB75" i="11"/>
  <c r="AB74" i="11"/>
  <c r="AB73" i="11"/>
  <c r="AB72" i="11"/>
  <c r="AB71" i="11"/>
  <c r="AB70" i="11"/>
  <c r="AB69" i="11"/>
  <c r="AB68" i="11"/>
  <c r="AB67" i="11"/>
  <c r="AB66" i="11"/>
  <c r="AB65" i="11"/>
  <c r="AB64" i="11"/>
  <c r="AB63" i="11"/>
  <c r="AB62" i="11"/>
  <c r="AB61" i="11"/>
  <c r="AB60" i="11"/>
  <c r="AB59" i="11"/>
  <c r="AB58" i="11"/>
  <c r="AB57" i="11"/>
  <c r="AB56" i="11"/>
  <c r="AB55" i="11"/>
  <c r="AB54" i="11"/>
  <c r="AB53" i="11"/>
  <c r="AB52" i="11"/>
  <c r="AB51" i="11"/>
  <c r="AB50" i="11"/>
  <c r="AB49" i="11"/>
  <c r="AB48" i="11"/>
  <c r="AB47" i="11"/>
  <c r="AB46" i="11"/>
  <c r="AB45" i="11"/>
  <c r="AB44" i="11"/>
  <c r="AB43" i="11"/>
  <c r="AB42" i="11"/>
  <c r="AB41" i="11"/>
  <c r="AB40" i="11"/>
  <c r="AB39" i="11"/>
  <c r="AB38" i="11"/>
  <c r="AB37" i="11"/>
  <c r="AB36" i="11"/>
  <c r="AB35" i="11"/>
  <c r="AB34" i="11"/>
  <c r="AB33" i="11"/>
  <c r="AB32" i="11"/>
  <c r="AB31" i="11"/>
  <c r="AB30" i="11"/>
  <c r="AB29" i="11"/>
  <c r="AB28" i="11"/>
  <c r="AB27" i="11"/>
  <c r="AB26" i="11"/>
  <c r="AB25" i="11"/>
  <c r="AB24" i="11"/>
  <c r="AB23" i="11"/>
  <c r="AB22" i="11"/>
  <c r="AB21" i="11"/>
  <c r="AB20" i="11"/>
  <c r="AB19" i="11"/>
  <c r="AB18" i="11"/>
  <c r="AB17" i="11"/>
  <c r="AB16" i="11"/>
  <c r="AB15" i="11"/>
  <c r="AB14" i="11"/>
  <c r="AB13" i="11"/>
  <c r="AB12" i="11"/>
  <c r="AB11" i="11"/>
  <c r="AB10" i="11"/>
  <c r="AB9" i="11"/>
  <c r="AB8" i="11"/>
  <c r="AB7" i="11"/>
  <c r="AB6" i="11"/>
  <c r="AB5" i="11"/>
  <c r="AB3" i="11"/>
  <c r="AB4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T3" i="11"/>
  <c r="T4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H19" i="12" s="1"/>
  <c r="I3" i="11"/>
  <c r="H14" i="12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L4" i="11"/>
  <c r="AL5" i="11"/>
  <c r="I11" i="12"/>
  <c r="H4" i="12"/>
  <c r="H12" i="12"/>
  <c r="A4" i="11"/>
  <c r="F5" i="13"/>
  <c r="F3" i="13"/>
  <c r="I4" i="11"/>
  <c r="I5" i="11"/>
  <c r="I4" i="12"/>
  <c r="L4" i="13" s="1"/>
  <c r="I12" i="12"/>
  <c r="H3" i="12"/>
  <c r="V33" i="13" s="1"/>
  <c r="H11" i="12"/>
  <c r="H17" i="12"/>
  <c r="M5" i="13"/>
  <c r="M10" i="13"/>
  <c r="M15" i="13"/>
  <c r="N3" i="8"/>
  <c r="N4" i="8"/>
  <c r="N7" i="8"/>
  <c r="N19" i="8"/>
  <c r="I5" i="12"/>
  <c r="L5" i="13"/>
  <c r="I15" i="12"/>
  <c r="M19" i="8"/>
  <c r="H10" i="12"/>
  <c r="H16" i="12"/>
  <c r="F8" i="13"/>
  <c r="A5" i="11"/>
  <c r="V3" i="8"/>
  <c r="V4" i="8"/>
  <c r="M4" i="8"/>
  <c r="M3" i="8"/>
  <c r="V10" i="13"/>
  <c r="F6" i="13"/>
  <c r="F22" i="13"/>
  <c r="M7" i="13"/>
  <c r="V7" i="13"/>
  <c r="F23" i="13"/>
  <c r="H36" i="13"/>
  <c r="F27" i="13"/>
  <c r="M33" i="13"/>
  <c r="A6" i="11"/>
  <c r="F4" i="13"/>
  <c r="H13" i="13"/>
  <c r="H48" i="13"/>
  <c r="F4" i="14"/>
  <c r="M7" i="8"/>
  <c r="AL6" i="11"/>
  <c r="AL7" i="11"/>
  <c r="AL8" i="11"/>
  <c r="AL9" i="11"/>
  <c r="AL10" i="11"/>
  <c r="AL11" i="11"/>
  <c r="K3" i="12"/>
  <c r="K4" i="12"/>
  <c r="K16" i="12"/>
  <c r="N8" i="8"/>
  <c r="H9" i="12"/>
  <c r="V9" i="13" s="1"/>
  <c r="I6" i="11"/>
  <c r="I7" i="11"/>
  <c r="I8" i="11"/>
  <c r="I9" i="11"/>
  <c r="I10" i="11"/>
  <c r="I6" i="12"/>
  <c r="F24" i="13"/>
  <c r="M5" i="8"/>
  <c r="H22" i="13"/>
  <c r="I13" i="12"/>
  <c r="H23" i="13"/>
  <c r="H5" i="12"/>
  <c r="V7" i="8" s="1"/>
  <c r="H8" i="12"/>
  <c r="M3" i="13"/>
  <c r="I18" i="12"/>
  <c r="L31" i="13"/>
  <c r="H17" i="13"/>
  <c r="M31" i="13"/>
  <c r="H8" i="13"/>
  <c r="H18" i="12"/>
  <c r="V31" i="13" s="1"/>
  <c r="H10" i="13"/>
  <c r="H31" i="13"/>
  <c r="H20" i="13"/>
  <c r="H21" i="13"/>
  <c r="A7" i="11"/>
  <c r="N21" i="8"/>
  <c r="H19" i="13"/>
  <c r="I16" i="12"/>
  <c r="M21" i="8" s="1"/>
  <c r="H3" i="13"/>
  <c r="H11" i="13"/>
  <c r="P5" i="11"/>
  <c r="H9" i="13"/>
  <c r="F3" i="14"/>
  <c r="H24" i="13"/>
  <c r="H25" i="13"/>
  <c r="H16" i="13"/>
  <c r="M8" i="13"/>
  <c r="I14" i="12"/>
  <c r="F7" i="13"/>
  <c r="I17" i="12"/>
  <c r="L15" i="13"/>
  <c r="H4" i="13"/>
  <c r="H12" i="13"/>
  <c r="H18" i="13"/>
  <c r="H33" i="13"/>
  <c r="I7" i="12"/>
  <c r="L7" i="13"/>
  <c r="N9" i="8"/>
  <c r="F26" i="13"/>
  <c r="I3" i="12"/>
  <c r="M6" i="8" s="1"/>
  <c r="V3" i="13"/>
  <c r="N6" i="8"/>
  <c r="M4" i="13"/>
  <c r="H15" i="12"/>
  <c r="V19" i="8"/>
  <c r="I10" i="12"/>
  <c r="L10" i="13"/>
  <c r="H6" i="13"/>
  <c r="H14" i="13"/>
  <c r="H28" i="13"/>
  <c r="H35" i="13"/>
  <c r="H43" i="13"/>
  <c r="I9" i="12"/>
  <c r="M9" i="8" s="1"/>
  <c r="M6" i="13"/>
  <c r="H26" i="13"/>
  <c r="N5" i="8"/>
  <c r="H27" i="13"/>
  <c r="H13" i="12"/>
  <c r="I8" i="12"/>
  <c r="L8" i="13"/>
  <c r="H7" i="13"/>
  <c r="F10" i="14"/>
  <c r="F6" i="14"/>
  <c r="F27" i="14"/>
  <c r="D6" i="8"/>
  <c r="D21" i="8"/>
  <c r="D23" i="8"/>
  <c r="A5" i="13"/>
  <c r="A6" i="13" s="1"/>
  <c r="D22" i="8"/>
  <c r="H6" i="12"/>
  <c r="V6" i="13" s="1"/>
  <c r="K9" i="12"/>
  <c r="K11" i="12"/>
  <c r="M47" i="13"/>
  <c r="V8" i="13"/>
  <c r="V5" i="13"/>
  <c r="L3" i="13"/>
  <c r="L33" i="13"/>
  <c r="M9" i="13"/>
  <c r="F31" i="13"/>
  <c r="F15" i="13"/>
  <c r="A8" i="11"/>
  <c r="V9" i="8"/>
  <c r="H7" i="12"/>
  <c r="L9" i="13"/>
  <c r="L6" i="13"/>
  <c r="M8" i="8"/>
  <c r="V15" i="13"/>
  <c r="D18" i="8"/>
  <c r="A9" i="11"/>
  <c r="A10" i="11"/>
  <c r="A11" i="11"/>
  <c r="F11" i="13"/>
  <c r="F9" i="13"/>
  <c r="A12" i="11"/>
  <c r="F10" i="13"/>
  <c r="A13" i="11"/>
  <c r="F12" i="13"/>
  <c r="F36" i="13"/>
  <c r="A14" i="11"/>
  <c r="A15" i="11"/>
  <c r="A16" i="11"/>
  <c r="A17" i="11"/>
  <c r="A18" i="11"/>
  <c r="F47" i="13"/>
  <c r="F16" i="13"/>
  <c r="F25" i="13"/>
  <c r="F33" i="13"/>
  <c r="F21" i="13"/>
  <c r="F14" i="13"/>
  <c r="F17" i="13"/>
  <c r="F19" i="13"/>
  <c r="F20" i="13"/>
  <c r="F13" i="13"/>
  <c r="F18" i="13"/>
  <c r="G45" i="22"/>
  <c r="L45" i="22" s="1"/>
  <c r="B48" i="23"/>
  <c r="B45" i="23"/>
  <c r="B92" i="23"/>
  <c r="B88" i="23"/>
  <c r="B42" i="23"/>
  <c r="B82" i="23"/>
  <c r="B38" i="23"/>
  <c r="B35" i="23"/>
  <c r="BE67" i="23" s="1"/>
  <c r="B31" i="23"/>
  <c r="BE63" i="23" s="1"/>
  <c r="B28" i="23"/>
  <c r="B24" i="23"/>
  <c r="BE55" i="23" s="1"/>
  <c r="B79" i="23"/>
  <c r="B19" i="23"/>
  <c r="B13" i="23"/>
  <c r="B74" i="23"/>
  <c r="B71" i="23"/>
  <c r="BE71" i="23" s="1"/>
  <c r="B9" i="23"/>
  <c r="BE31" i="23" s="1"/>
  <c r="B7" i="23"/>
  <c r="B66" i="23"/>
  <c r="B62" i="23"/>
  <c r="B58" i="23"/>
  <c r="BE13" i="23" s="1"/>
  <c r="B55" i="23"/>
  <c r="B51" i="23"/>
  <c r="BE6" i="23" s="1"/>
  <c r="B44" i="23"/>
  <c r="B91" i="23"/>
  <c r="B87" i="23"/>
  <c r="B41" i="23"/>
  <c r="BE74" i="23" s="1"/>
  <c r="B37" i="23"/>
  <c r="B30" i="23"/>
  <c r="B23" i="23"/>
  <c r="B18" i="23"/>
  <c r="B16" i="23"/>
  <c r="B73" i="23"/>
  <c r="B6" i="23"/>
  <c r="B61" i="23"/>
  <c r="B57" i="23"/>
  <c r="B50" i="23"/>
  <c r="BE5" i="23" s="1"/>
  <c r="B43" i="23"/>
  <c r="BE87" i="23" s="1"/>
  <c r="B39" i="23"/>
  <c r="B25" i="23"/>
  <c r="B14" i="23"/>
  <c r="B63" i="23"/>
  <c r="B47" i="23"/>
  <c r="BE93" i="23" s="1"/>
  <c r="B85" i="23"/>
  <c r="B34" i="23"/>
  <c r="B27" i="23"/>
  <c r="B78" i="23"/>
  <c r="B12" i="23"/>
  <c r="B8" i="23"/>
  <c r="BE30" i="23" s="1"/>
  <c r="B4" i="23"/>
  <c r="B54" i="23"/>
  <c r="BE9" i="23" s="1"/>
  <c r="B83" i="23"/>
  <c r="B32" i="23"/>
  <c r="B17" i="23"/>
  <c r="B11" i="23"/>
  <c r="B52" i="23"/>
  <c r="B94" i="23"/>
  <c r="B93" i="23"/>
  <c r="B90" i="23"/>
  <c r="B86" i="23"/>
  <c r="B84" i="23"/>
  <c r="B40" i="23"/>
  <c r="B81" i="23"/>
  <c r="B33" i="23"/>
  <c r="B29" i="23"/>
  <c r="B26" i="23"/>
  <c r="B22" i="23"/>
  <c r="B77" i="23"/>
  <c r="B76" i="23"/>
  <c r="BE45" i="23" s="1"/>
  <c r="B15" i="23"/>
  <c r="BE42" i="23" s="1"/>
  <c r="B72" i="23"/>
  <c r="B10" i="23"/>
  <c r="B70" i="23"/>
  <c r="B65" i="23"/>
  <c r="B64" i="23"/>
  <c r="BE19" i="23" s="1"/>
  <c r="B56" i="23"/>
  <c r="B53" i="23"/>
  <c r="BE8" i="23" s="1"/>
  <c r="B49" i="23"/>
  <c r="BE4" i="23" s="1"/>
  <c r="B89" i="23"/>
  <c r="B36" i="23"/>
  <c r="BE68" i="23" s="1"/>
  <c r="B21" i="23"/>
  <c r="B75" i="23"/>
  <c r="B59" i="23"/>
  <c r="B46" i="23"/>
  <c r="BE91" i="23" s="1"/>
  <c r="B80" i="23"/>
  <c r="B20" i="23"/>
  <c r="BE48" i="23" s="1"/>
  <c r="B69" i="23"/>
  <c r="BE28" i="23" s="1"/>
  <c r="B3" i="23"/>
  <c r="BE3" i="23" s="1"/>
  <c r="BE23" i="23"/>
  <c r="BA66" i="23"/>
  <c r="BE1020" i="25"/>
  <c r="BE1012" i="25"/>
  <c r="BE1022" i="25"/>
  <c r="BE1016" i="25"/>
  <c r="BE1014" i="25"/>
  <c r="BE1019" i="25"/>
  <c r="BE1021" i="25"/>
  <c r="BE1023" i="25"/>
  <c r="BE1013" i="25"/>
  <c r="BE1015" i="25"/>
  <c r="BP1017" i="25" l="1"/>
  <c r="BK1017" i="25"/>
  <c r="BM1017" i="25"/>
  <c r="BH1017" i="25"/>
  <c r="BR1017" i="25"/>
  <c r="BL1017" i="25"/>
  <c r="BG1017" i="25"/>
  <c r="BF1017" i="25"/>
  <c r="BI1017" i="25"/>
  <c r="BO1017" i="25"/>
  <c r="BN1017" i="25"/>
  <c r="BL1024" i="25"/>
  <c r="BN1024" i="25"/>
  <c r="BI1024" i="25"/>
  <c r="BJ1017" i="25"/>
  <c r="BH1024" i="25"/>
  <c r="BK1024" i="25"/>
  <c r="BO1024" i="25"/>
  <c r="BJ1024" i="25"/>
  <c r="BC9" i="23"/>
  <c r="BC14" i="23"/>
  <c r="BE11" i="23"/>
  <c r="BE32" i="23"/>
  <c r="BE49" i="23"/>
  <c r="BE65" i="23"/>
  <c r="BE80" i="23"/>
  <c r="BE76" i="23"/>
  <c r="BE39" i="23"/>
  <c r="BE78" i="23"/>
  <c r="BE43" i="23"/>
  <c r="BE70" i="23"/>
  <c r="BE89" i="23"/>
  <c r="BE17" i="23"/>
  <c r="BE51" i="23"/>
  <c r="BE82" i="23"/>
  <c r="BE34" i="23"/>
  <c r="BE53" i="23"/>
  <c r="BE84" i="23"/>
  <c r="BE50" i="23"/>
  <c r="BE29" i="23"/>
  <c r="BC13" i="23"/>
  <c r="BE46" i="23"/>
  <c r="BE24" i="23"/>
  <c r="BE56" i="23"/>
  <c r="BE12" i="23"/>
  <c r="BE83" i="23"/>
  <c r="BE69" i="23"/>
  <c r="BE72" i="23"/>
  <c r="BE16" i="23"/>
  <c r="BE37" i="23"/>
  <c r="BE86" i="23"/>
  <c r="BE38" i="23"/>
  <c r="BE20" i="23"/>
  <c r="BT20" i="23" s="1"/>
  <c r="BE57" i="23"/>
  <c r="BE73" i="23"/>
  <c r="BE88" i="23"/>
  <c r="BE44" i="23"/>
  <c r="BE21" i="23"/>
  <c r="BE58" i="23"/>
  <c r="BE18" i="23"/>
  <c r="BE26" i="23"/>
  <c r="BE54" i="23"/>
  <c r="BE81" i="23"/>
  <c r="BE10" i="23"/>
  <c r="BE27" i="23"/>
  <c r="BE40" i="23"/>
  <c r="BE59" i="23"/>
  <c r="BE75" i="23"/>
  <c r="BE90" i="23"/>
  <c r="BE33" i="23"/>
  <c r="BE35" i="23"/>
  <c r="BE22" i="23"/>
  <c r="BE25" i="23"/>
  <c r="BE52" i="23"/>
  <c r="BE61" i="23"/>
  <c r="BE77" i="23"/>
  <c r="BE92" i="23"/>
  <c r="BE64" i="23"/>
  <c r="BE66" i="23"/>
  <c r="BE41" i="23"/>
  <c r="BE36" i="23"/>
  <c r="BE62" i="23"/>
  <c r="BE85" i="23"/>
  <c r="BE47" i="23"/>
  <c r="BE79" i="23"/>
  <c r="BE94" i="23"/>
  <c r="BC21" i="23"/>
  <c r="BT21" i="23" s="1"/>
  <c r="BT978" i="23"/>
  <c r="BF978" i="23" s="1"/>
  <c r="BT281" i="23"/>
  <c r="BO281" i="23" s="1"/>
  <c r="D7" i="8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60" i="23"/>
  <c r="BE15" i="23" s="1"/>
  <c r="V47" i="13"/>
  <c r="M17" i="8"/>
  <c r="V17" i="8"/>
  <c r="I19" i="12"/>
  <c r="L47" i="13" s="1"/>
  <c r="V5" i="8"/>
  <c r="V21" i="8"/>
  <c r="V8" i="8"/>
  <c r="V6" i="8"/>
  <c r="V4" i="13"/>
  <c r="H62" i="22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G62" i="22"/>
  <c r="F110" i="22"/>
  <c r="H110" i="22"/>
  <c r="G110" i="22"/>
  <c r="F158" i="22"/>
  <c r="H158" i="22"/>
  <c r="G158" i="22"/>
  <c r="F74" i="22"/>
  <c r="H74" i="22"/>
  <c r="G74" i="22"/>
  <c r="G122" i="22"/>
  <c r="H122" i="22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G86" i="22"/>
  <c r="H86" i="22"/>
  <c r="F134" i="22"/>
  <c r="G134" i="22"/>
  <c r="H134" i="22"/>
  <c r="H98" i="22"/>
  <c r="G98" i="22"/>
  <c r="H146" i="22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G146" i="22"/>
  <c r="BT104" i="23"/>
  <c r="BH104" i="23" s="1"/>
  <c r="AN1006" i="23"/>
  <c r="AX1007" i="23"/>
  <c r="BC4" i="23"/>
  <c r="BC5" i="23"/>
  <c r="BC7" i="23"/>
  <c r="BC8" i="23"/>
  <c r="BC11" i="23"/>
  <c r="BC12" i="23"/>
  <c r="BT12" i="23" s="1"/>
  <c r="BC15" i="23"/>
  <c r="BC16" i="23"/>
  <c r="BC17" i="23"/>
  <c r="BC18" i="23"/>
  <c r="BC19" i="23"/>
  <c r="J1009" i="23"/>
  <c r="BK978" i="23"/>
  <c r="BT736" i="23"/>
  <c r="BP978" i="23"/>
  <c r="BT96" i="23"/>
  <c r="BJ96" i="23" s="1"/>
  <c r="BT98" i="23"/>
  <c r="BT100" i="23"/>
  <c r="BQ100" i="23" s="1"/>
  <c r="BT102" i="23"/>
  <c r="BN102" i="23" s="1"/>
  <c r="BT106" i="23"/>
  <c r="BJ106" i="23" s="1"/>
  <c r="BT108" i="23"/>
  <c r="BJ108" i="23" s="1"/>
  <c r="BT110" i="23"/>
  <c r="BL110" i="23" s="1"/>
  <c r="BT112" i="23"/>
  <c r="BT114" i="23"/>
  <c r="BQ114" i="23" s="1"/>
  <c r="BT116" i="23"/>
  <c r="BQ116" i="23" s="1"/>
  <c r="BT118" i="23"/>
  <c r="BR118" i="23" s="1"/>
  <c r="BT120" i="23"/>
  <c r="BT122" i="23"/>
  <c r="BK122" i="23" s="1"/>
  <c r="BT124" i="23"/>
  <c r="BT126" i="23"/>
  <c r="BT128" i="23"/>
  <c r="BT130" i="23"/>
  <c r="BH130" i="23" s="1"/>
  <c r="BT132" i="23"/>
  <c r="BK132" i="23" s="1"/>
  <c r="BT134" i="23"/>
  <c r="BK134" i="23" s="1"/>
  <c r="BT136" i="23"/>
  <c r="BT138" i="23"/>
  <c r="BI138" i="23" s="1"/>
  <c r="BT140" i="23"/>
  <c r="BT142" i="23"/>
  <c r="BJ142" i="23" s="1"/>
  <c r="BT144" i="23"/>
  <c r="BT146" i="23"/>
  <c r="BO146" i="23" s="1"/>
  <c r="BT148" i="23"/>
  <c r="BP148" i="23" s="1"/>
  <c r="BT150" i="23"/>
  <c r="BT152" i="23"/>
  <c r="BT154" i="23"/>
  <c r="BJ154" i="23" s="1"/>
  <c r="BT156" i="23"/>
  <c r="BT158" i="23"/>
  <c r="BR158" i="23" s="1"/>
  <c r="BT160" i="23"/>
  <c r="BT162" i="23"/>
  <c r="BH162" i="23" s="1"/>
  <c r="BT164" i="23"/>
  <c r="BL164" i="23" s="1"/>
  <c r="BT166" i="23"/>
  <c r="BH166" i="23" s="1"/>
  <c r="BT168" i="23"/>
  <c r="BT170" i="23"/>
  <c r="BT172" i="23"/>
  <c r="BN172" i="23" s="1"/>
  <c r="BT257" i="23"/>
  <c r="BG257" i="23" s="1"/>
  <c r="BT272" i="23"/>
  <c r="BT417" i="23"/>
  <c r="BP417" i="23" s="1"/>
  <c r="BT674" i="23"/>
  <c r="BH674" i="23" s="1"/>
  <c r="BT3" i="23"/>
  <c r="BM978" i="23"/>
  <c r="BR978" i="23"/>
  <c r="BC26" i="23"/>
  <c r="BT614" i="23"/>
  <c r="BG614" i="23" s="1"/>
  <c r="BT899" i="23"/>
  <c r="BT688" i="23"/>
  <c r="BT752" i="23"/>
  <c r="BN752" i="23" s="1"/>
  <c r="BT816" i="23"/>
  <c r="BT874" i="23"/>
  <c r="BT353" i="23"/>
  <c r="BQ353" i="23" s="1"/>
  <c r="BT481" i="23"/>
  <c r="BL481" i="23" s="1"/>
  <c r="BT579" i="23"/>
  <c r="BT642" i="23"/>
  <c r="BT741" i="23"/>
  <c r="BT867" i="23"/>
  <c r="BC6" i="23"/>
  <c r="BC10" i="23"/>
  <c r="BT566" i="23"/>
  <c r="BJ566" i="23" s="1"/>
  <c r="BT784" i="23"/>
  <c r="BM784" i="23" s="1"/>
  <c r="BC22" i="23"/>
  <c r="BT22" i="23" s="1"/>
  <c r="BC23" i="23"/>
  <c r="BC24" i="23"/>
  <c r="BC25" i="23"/>
  <c r="BQ978" i="23"/>
  <c r="BJ978" i="23"/>
  <c r="BT201" i="23"/>
  <c r="BR201" i="23" s="1"/>
  <c r="BT208" i="23"/>
  <c r="BT225" i="23"/>
  <c r="BT264" i="23"/>
  <c r="BT368" i="23"/>
  <c r="BT432" i="23"/>
  <c r="BN432" i="23" s="1"/>
  <c r="BT550" i="23"/>
  <c r="BP550" i="23" s="1"/>
  <c r="BT574" i="23"/>
  <c r="BT704" i="23"/>
  <c r="BH978" i="23"/>
  <c r="BO978" i="23"/>
  <c r="BN978" i="23"/>
  <c r="BT216" i="23"/>
  <c r="BR216" i="23" s="1"/>
  <c r="BT240" i="23"/>
  <c r="BT288" i="23"/>
  <c r="BP288" i="23" s="1"/>
  <c r="BT321" i="23"/>
  <c r="BT385" i="23"/>
  <c r="BP385" i="23" s="1"/>
  <c r="BT449" i="23"/>
  <c r="BT504" i="23"/>
  <c r="BP504" i="23" s="1"/>
  <c r="BT534" i="23"/>
  <c r="BT547" i="23"/>
  <c r="BT611" i="23"/>
  <c r="BH611" i="23" s="1"/>
  <c r="BT768" i="23"/>
  <c r="BR768" i="23" s="1"/>
  <c r="BT800" i="23"/>
  <c r="BT832" i="23"/>
  <c r="BH832" i="23" s="1"/>
  <c r="BT851" i="23"/>
  <c r="BT883" i="23"/>
  <c r="BO883" i="23" s="1"/>
  <c r="BT890" i="23"/>
  <c r="BT915" i="23"/>
  <c r="BN915" i="23" s="1"/>
  <c r="X1010" i="23"/>
  <c r="BT336" i="23"/>
  <c r="BT400" i="23"/>
  <c r="BT464" i="23"/>
  <c r="BN464" i="23" s="1"/>
  <c r="BT542" i="23"/>
  <c r="BT606" i="23"/>
  <c r="BK606" i="23" s="1"/>
  <c r="BT658" i="23"/>
  <c r="BT720" i="23"/>
  <c r="J1006" i="23"/>
  <c r="F1009" i="23"/>
  <c r="AF1008" i="23"/>
  <c r="AB1006" i="23"/>
  <c r="AD1010" i="23"/>
  <c r="AD1009" i="23"/>
  <c r="AV1008" i="23"/>
  <c r="AN1009" i="23"/>
  <c r="BT23" i="23"/>
  <c r="AD1007" i="23"/>
  <c r="AV1009" i="23"/>
  <c r="AR1009" i="23"/>
  <c r="AT1006" i="23"/>
  <c r="H1010" i="23"/>
  <c r="Z1010" i="23"/>
  <c r="H1006" i="23"/>
  <c r="N1010" i="23"/>
  <c r="BE14" i="23"/>
  <c r="BT14" i="23" s="1"/>
  <c r="J1008" i="23"/>
  <c r="AP1007" i="23"/>
  <c r="X1006" i="23"/>
  <c r="AJ1008" i="23"/>
  <c r="AH1010" i="23"/>
  <c r="L1010" i="23"/>
  <c r="L1006" i="23"/>
  <c r="AJ1009" i="23"/>
  <c r="X1008" i="23"/>
  <c r="T1008" i="23"/>
  <c r="AH1006" i="23"/>
  <c r="AL1010" i="23"/>
  <c r="AR1008" i="23"/>
  <c r="AJ1006" i="23"/>
  <c r="AT1009" i="23"/>
  <c r="R1009" i="23"/>
  <c r="AL1009" i="23"/>
  <c r="AT1007" i="23"/>
  <c r="N1008" i="23"/>
  <c r="AF1007" i="23"/>
  <c r="AV1010" i="23"/>
  <c r="F1008" i="23"/>
  <c r="J1007" i="23"/>
  <c r="Z1006" i="23"/>
  <c r="AN1008" i="23"/>
  <c r="D1010" i="23"/>
  <c r="AP1008" i="23"/>
  <c r="AB1007" i="23"/>
  <c r="V1010" i="23"/>
  <c r="AB1008" i="23"/>
  <c r="T1006" i="23"/>
  <c r="BT209" i="23"/>
  <c r="BT224" i="23"/>
  <c r="BT241" i="23"/>
  <c r="BT256" i="23"/>
  <c r="BT273" i="23"/>
  <c r="BT289" i="23"/>
  <c r="BJ289" i="23" s="1"/>
  <c r="BT233" i="23"/>
  <c r="BT248" i="23"/>
  <c r="BT265" i="23"/>
  <c r="BT280" i="23"/>
  <c r="BT25" i="23"/>
  <c r="BT174" i="23"/>
  <c r="BT176" i="23"/>
  <c r="BT178" i="23"/>
  <c r="BT180" i="23"/>
  <c r="BN180" i="23" s="1"/>
  <c r="BT182" i="23"/>
  <c r="BT184" i="23"/>
  <c r="BT186" i="23"/>
  <c r="BF186" i="23" s="1"/>
  <c r="BT188" i="23"/>
  <c r="BH188" i="23" s="1"/>
  <c r="BT190" i="23"/>
  <c r="BT192" i="23"/>
  <c r="BT194" i="23"/>
  <c r="BK194" i="23" s="1"/>
  <c r="BT196" i="23"/>
  <c r="BH196" i="23" s="1"/>
  <c r="BT198" i="23"/>
  <c r="BT200" i="23"/>
  <c r="BJ200" i="23" s="1"/>
  <c r="BT217" i="23"/>
  <c r="BJ217" i="23" s="1"/>
  <c r="BT232" i="23"/>
  <c r="BK232" i="23" s="1"/>
  <c r="BT249" i="23"/>
  <c r="BT304" i="23"/>
  <c r="BP304" i="23" s="1"/>
  <c r="BT862" i="23"/>
  <c r="BT987" i="23"/>
  <c r="BG987" i="23" s="1"/>
  <c r="BT1003" i="23"/>
  <c r="BT296" i="23"/>
  <c r="BQ296" i="23" s="1"/>
  <c r="BT313" i="23"/>
  <c r="BQ313" i="23" s="1"/>
  <c r="BT328" i="23"/>
  <c r="BF328" i="23" s="1"/>
  <c r="BT345" i="23"/>
  <c r="BT360" i="23"/>
  <c r="BT377" i="23"/>
  <c r="BT392" i="23"/>
  <c r="BP392" i="23" s="1"/>
  <c r="BT409" i="23"/>
  <c r="BT424" i="23"/>
  <c r="BT441" i="23"/>
  <c r="BT456" i="23"/>
  <c r="BJ456" i="23" s="1"/>
  <c r="BT473" i="23"/>
  <c r="BT488" i="23"/>
  <c r="BT497" i="23"/>
  <c r="BO497" i="23" s="1"/>
  <c r="BT513" i="23"/>
  <c r="BT520" i="23"/>
  <c r="BT539" i="23"/>
  <c r="BT571" i="23"/>
  <c r="BT598" i="23"/>
  <c r="BT603" i="23"/>
  <c r="BT630" i="23"/>
  <c r="BT635" i="23"/>
  <c r="BT646" i="23"/>
  <c r="BT662" i="23"/>
  <c r="BT685" i="23"/>
  <c r="BN685" i="23" s="1"/>
  <c r="BT843" i="23"/>
  <c r="BT859" i="23"/>
  <c r="BL859" i="23" s="1"/>
  <c r="BT875" i="23"/>
  <c r="BT882" i="23"/>
  <c r="BT891" i="23"/>
  <c r="BT907" i="23"/>
  <c r="BI907" i="23" s="1"/>
  <c r="BT923" i="23"/>
  <c r="BT939" i="23"/>
  <c r="BN939" i="23" s="1"/>
  <c r="BT955" i="23"/>
  <c r="BT971" i="23"/>
  <c r="BQ971" i="23" s="1"/>
  <c r="BT998" i="23"/>
  <c r="BT305" i="23"/>
  <c r="BF305" i="23" s="1"/>
  <c r="BT320" i="23"/>
  <c r="BL320" i="23" s="1"/>
  <c r="BT337" i="23"/>
  <c r="BO337" i="23" s="1"/>
  <c r="BT352" i="23"/>
  <c r="BT369" i="23"/>
  <c r="BF369" i="23" s="1"/>
  <c r="BT384" i="23"/>
  <c r="BF384" i="23" s="1"/>
  <c r="BT401" i="23"/>
  <c r="BT416" i="23"/>
  <c r="BT433" i="23"/>
  <c r="BT448" i="23"/>
  <c r="BT465" i="23"/>
  <c r="BT480" i="23"/>
  <c r="BT526" i="23"/>
  <c r="BT531" i="23"/>
  <c r="BT558" i="23"/>
  <c r="BT563" i="23"/>
  <c r="BT590" i="23"/>
  <c r="BO590" i="23" s="1"/>
  <c r="BT595" i="23"/>
  <c r="BT622" i="23"/>
  <c r="BT627" i="23"/>
  <c r="BT682" i="23"/>
  <c r="BT696" i="23"/>
  <c r="BT712" i="23"/>
  <c r="BT728" i="23"/>
  <c r="BT744" i="23"/>
  <c r="BT749" i="23"/>
  <c r="BT760" i="23"/>
  <c r="BJ760" i="23" s="1"/>
  <c r="BT776" i="23"/>
  <c r="BT792" i="23"/>
  <c r="BT808" i="23"/>
  <c r="BT824" i="23"/>
  <c r="BO824" i="23" s="1"/>
  <c r="BT840" i="23"/>
  <c r="BT902" i="23"/>
  <c r="BT966" i="23"/>
  <c r="BT995" i="23"/>
  <c r="BP995" i="23" s="1"/>
  <c r="BT297" i="23"/>
  <c r="BT312" i="23"/>
  <c r="BP312" i="23" s="1"/>
  <c r="BT329" i="23"/>
  <c r="BT344" i="23"/>
  <c r="BF344" i="23" s="1"/>
  <c r="BT361" i="23"/>
  <c r="BT376" i="23"/>
  <c r="BT393" i="23"/>
  <c r="BT408" i="23"/>
  <c r="BJ408" i="23" s="1"/>
  <c r="BT425" i="23"/>
  <c r="BT440" i="23"/>
  <c r="BT457" i="23"/>
  <c r="BT472" i="23"/>
  <c r="BF472" i="23" s="1"/>
  <c r="BT489" i="23"/>
  <c r="BT496" i="23"/>
  <c r="BT505" i="23"/>
  <c r="BJ505" i="23" s="1"/>
  <c r="BT512" i="23"/>
  <c r="BT523" i="23"/>
  <c r="BT555" i="23"/>
  <c r="BN555" i="23" s="1"/>
  <c r="BT582" i="23"/>
  <c r="BT587" i="23"/>
  <c r="BP587" i="23" s="1"/>
  <c r="BT619" i="23"/>
  <c r="BT677" i="23"/>
  <c r="BT931" i="23"/>
  <c r="BT947" i="23"/>
  <c r="BJ947" i="23" s="1"/>
  <c r="BT963" i="23"/>
  <c r="BT979" i="23"/>
  <c r="L1007" i="23"/>
  <c r="AP1006" i="23"/>
  <c r="H1007" i="23"/>
  <c r="Z1007" i="23"/>
  <c r="P1009" i="23"/>
  <c r="V1008" i="23"/>
  <c r="AR1007" i="23"/>
  <c r="AF1010" i="23"/>
  <c r="D1007" i="23"/>
  <c r="AP1010" i="23"/>
  <c r="N1006" i="23"/>
  <c r="D1008" i="23"/>
  <c r="AJ1010" i="23"/>
  <c r="AX1009" i="23"/>
  <c r="T1009" i="23"/>
  <c r="Z1008" i="23"/>
  <c r="N1007" i="23"/>
  <c r="X1007" i="23"/>
  <c r="R1008" i="23"/>
  <c r="AF1009" i="23"/>
  <c r="AL1008" i="23"/>
  <c r="P1008" i="23"/>
  <c r="AF1006" i="23"/>
  <c r="V1007" i="23"/>
  <c r="AD1006" i="23"/>
  <c r="H1009" i="23"/>
  <c r="AT1008" i="23"/>
  <c r="BE7" i="23"/>
  <c r="D1009" i="23"/>
  <c r="AH1009" i="23"/>
  <c r="T1010" i="23"/>
  <c r="AN1007" i="23"/>
  <c r="R1010" i="23"/>
  <c r="V1009" i="23"/>
  <c r="P1006" i="23"/>
  <c r="P1010" i="23"/>
  <c r="AV1006" i="23"/>
  <c r="J1010" i="23"/>
  <c r="J1011" i="23" s="1"/>
  <c r="AX1010" i="23"/>
  <c r="AV1007" i="23"/>
  <c r="AB1010" i="23"/>
  <c r="AP1009" i="23"/>
  <c r="L1009" i="23"/>
  <c r="T1007" i="23"/>
  <c r="AX1006" i="23"/>
  <c r="P1007" i="23"/>
  <c r="AJ1007" i="23"/>
  <c r="X1009" i="23"/>
  <c r="AD1008" i="23"/>
  <c r="H1008" i="23"/>
  <c r="AN1010" i="23"/>
  <c r="AL1007" i="23"/>
  <c r="D1006" i="23"/>
  <c r="V1006" i="23"/>
  <c r="L1008" i="23"/>
  <c r="AR1010" i="23"/>
  <c r="F1010" i="23"/>
  <c r="AB1009" i="23"/>
  <c r="N1009" i="23"/>
  <c r="AR1006" i="23"/>
  <c r="AX1008" i="23"/>
  <c r="AH1007" i="23"/>
  <c r="AT1010" i="23"/>
  <c r="BC80" i="23"/>
  <c r="BT80" i="23" s="1"/>
  <c r="BC52" i="23"/>
  <c r="BT52" i="23" s="1"/>
  <c r="BL978" i="23"/>
  <c r="BI978" i="23"/>
  <c r="BL606" i="23"/>
  <c r="BO674" i="23"/>
  <c r="BQ674" i="23"/>
  <c r="BL674" i="23"/>
  <c r="BN674" i="23"/>
  <c r="BC31" i="23"/>
  <c r="BT31" i="23" s="1"/>
  <c r="BC35" i="23"/>
  <c r="BT35" i="23" s="1"/>
  <c r="BT205" i="23"/>
  <c r="BN205" i="23" s="1"/>
  <c r="BT213" i="23"/>
  <c r="BF213" i="23" s="1"/>
  <c r="BT221" i="23"/>
  <c r="BJ221" i="23" s="1"/>
  <c r="BT229" i="23"/>
  <c r="BQ229" i="23" s="1"/>
  <c r="BT237" i="23"/>
  <c r="BT245" i="23"/>
  <c r="BL245" i="23" s="1"/>
  <c r="BT253" i="23"/>
  <c r="BF253" i="23" s="1"/>
  <c r="BT261" i="23"/>
  <c r="BM261" i="23" s="1"/>
  <c r="BT269" i="23"/>
  <c r="BL269" i="23" s="1"/>
  <c r="BT277" i="23"/>
  <c r="BT285" i="23"/>
  <c r="BG285" i="23" s="1"/>
  <c r="BT293" i="23"/>
  <c r="BF293" i="23" s="1"/>
  <c r="BT301" i="23"/>
  <c r="BI301" i="23" s="1"/>
  <c r="BT309" i="23"/>
  <c r="BP309" i="23" s="1"/>
  <c r="BT317" i="23"/>
  <c r="BT325" i="23"/>
  <c r="BT333" i="23"/>
  <c r="BN333" i="23" s="1"/>
  <c r="BT341" i="23"/>
  <c r="BQ341" i="23" s="1"/>
  <c r="BT349" i="23"/>
  <c r="BO349" i="23" s="1"/>
  <c r="BT357" i="23"/>
  <c r="BJ357" i="23" s="1"/>
  <c r="BT365" i="23"/>
  <c r="BO365" i="23" s="1"/>
  <c r="BT373" i="23"/>
  <c r="BT381" i="23"/>
  <c r="BK381" i="23" s="1"/>
  <c r="BT389" i="23"/>
  <c r="BL389" i="23" s="1"/>
  <c r="BT397" i="23"/>
  <c r="BQ397" i="23" s="1"/>
  <c r="BT405" i="23"/>
  <c r="BT413" i="23"/>
  <c r="BQ413" i="23" s="1"/>
  <c r="BT421" i="23"/>
  <c r="BL421" i="23" s="1"/>
  <c r="BT429" i="23"/>
  <c r="BK429" i="23" s="1"/>
  <c r="BT437" i="23"/>
  <c r="BM437" i="23" s="1"/>
  <c r="BT445" i="23"/>
  <c r="BF445" i="23" s="1"/>
  <c r="BT453" i="23"/>
  <c r="BT461" i="23"/>
  <c r="BG461" i="23" s="1"/>
  <c r="BT469" i="23"/>
  <c r="BM469" i="23" s="1"/>
  <c r="BT477" i="23"/>
  <c r="BI477" i="23" s="1"/>
  <c r="BT485" i="23"/>
  <c r="BT493" i="23"/>
  <c r="BI493" i="23" s="1"/>
  <c r="BT501" i="23"/>
  <c r="BK501" i="23" s="1"/>
  <c r="BT509" i="23"/>
  <c r="BI509" i="23" s="1"/>
  <c r="BT517" i="23"/>
  <c r="BT546" i="23"/>
  <c r="BT554" i="23"/>
  <c r="BT562" i="23"/>
  <c r="BT570" i="23"/>
  <c r="BT578" i="23"/>
  <c r="BT586" i="23"/>
  <c r="BM586" i="23" s="1"/>
  <c r="BT594" i="23"/>
  <c r="BT602" i="23"/>
  <c r="BT610" i="23"/>
  <c r="BT618" i="23"/>
  <c r="BT626" i="23"/>
  <c r="BT634" i="23"/>
  <c r="BT650" i="23"/>
  <c r="BT666" i="23"/>
  <c r="BT204" i="23"/>
  <c r="BF204" i="23" s="1"/>
  <c r="BT212" i="23"/>
  <c r="BL212" i="23" s="1"/>
  <c r="BT220" i="23"/>
  <c r="BL220" i="23" s="1"/>
  <c r="BT228" i="23"/>
  <c r="BK228" i="23" s="1"/>
  <c r="BT236" i="23"/>
  <c r="BK236" i="23" s="1"/>
  <c r="BT244" i="23"/>
  <c r="BM244" i="23" s="1"/>
  <c r="BT252" i="23"/>
  <c r="BT260" i="23"/>
  <c r="BF260" i="23" s="1"/>
  <c r="BT268" i="23"/>
  <c r="BQ268" i="23" s="1"/>
  <c r="BT276" i="23"/>
  <c r="BT284" i="23"/>
  <c r="BO284" i="23" s="1"/>
  <c r="BT292" i="23"/>
  <c r="BO292" i="23" s="1"/>
  <c r="BT300" i="23"/>
  <c r="BF300" i="23" s="1"/>
  <c r="BT308" i="23"/>
  <c r="BN308" i="23" s="1"/>
  <c r="BT316" i="23"/>
  <c r="BI316" i="23" s="1"/>
  <c r="BT324" i="23"/>
  <c r="BP324" i="23" s="1"/>
  <c r="BT332" i="23"/>
  <c r="BI332" i="23" s="1"/>
  <c r="BT340" i="23"/>
  <c r="BP340" i="23" s="1"/>
  <c r="BT348" i="23"/>
  <c r="BL348" i="23" s="1"/>
  <c r="BT356" i="23"/>
  <c r="BQ356" i="23" s="1"/>
  <c r="BT364" i="23"/>
  <c r="BO364" i="23" s="1"/>
  <c r="BT372" i="23"/>
  <c r="BF372" i="23" s="1"/>
  <c r="BT380" i="23"/>
  <c r="BG380" i="23" s="1"/>
  <c r="BT388" i="23"/>
  <c r="BN388" i="23" s="1"/>
  <c r="BT396" i="23"/>
  <c r="BG396" i="23" s="1"/>
  <c r="BT404" i="23"/>
  <c r="BF404" i="23" s="1"/>
  <c r="BT412" i="23"/>
  <c r="BT420" i="23"/>
  <c r="BO420" i="23" s="1"/>
  <c r="BT428" i="23"/>
  <c r="BG428" i="23" s="1"/>
  <c r="BT436" i="23"/>
  <c r="BT444" i="23"/>
  <c r="BI444" i="23" s="1"/>
  <c r="BT452" i="23"/>
  <c r="BP452" i="23" s="1"/>
  <c r="BT460" i="23"/>
  <c r="BN460" i="23" s="1"/>
  <c r="BT468" i="23"/>
  <c r="BT476" i="23"/>
  <c r="BM476" i="23" s="1"/>
  <c r="BT484" i="23"/>
  <c r="BF484" i="23" s="1"/>
  <c r="BT492" i="23"/>
  <c r="BT500" i="23"/>
  <c r="BT508" i="23"/>
  <c r="BO508" i="23" s="1"/>
  <c r="BT516" i="23"/>
  <c r="BM516" i="23" s="1"/>
  <c r="BT527" i="23"/>
  <c r="BF527" i="23" s="1"/>
  <c r="BT532" i="23"/>
  <c r="BT535" i="23"/>
  <c r="BF535" i="23" s="1"/>
  <c r="BT540" i="23"/>
  <c r="BO540" i="23" s="1"/>
  <c r="BT543" i="23"/>
  <c r="BF543" i="23" s="1"/>
  <c r="BT551" i="23"/>
  <c r="BM551" i="23" s="1"/>
  <c r="BT559" i="23"/>
  <c r="BT567" i="23"/>
  <c r="BJ567" i="23" s="1"/>
  <c r="BT575" i="23"/>
  <c r="BF575" i="23" s="1"/>
  <c r="BT583" i="23"/>
  <c r="BF583" i="23" s="1"/>
  <c r="BT591" i="23"/>
  <c r="BT599" i="23"/>
  <c r="BT607" i="23"/>
  <c r="BT615" i="23"/>
  <c r="BJ615" i="23" s="1"/>
  <c r="BT623" i="23"/>
  <c r="BJ623" i="23" s="1"/>
  <c r="BT631" i="23"/>
  <c r="BL631" i="23" s="1"/>
  <c r="BT638" i="23"/>
  <c r="BT654" i="23"/>
  <c r="BT670" i="23"/>
  <c r="BT639" i="23"/>
  <c r="BT647" i="23"/>
  <c r="BT655" i="23"/>
  <c r="BM655" i="23" s="1"/>
  <c r="BT663" i="23"/>
  <c r="BO663" i="23" s="1"/>
  <c r="BT671" i="23"/>
  <c r="BH671" i="23" s="1"/>
  <c r="BT693" i="23"/>
  <c r="BT701" i="23"/>
  <c r="BT709" i="23"/>
  <c r="BQ709" i="23" s="1"/>
  <c r="BT717" i="23"/>
  <c r="BM717" i="23" s="1"/>
  <c r="BT725" i="23"/>
  <c r="BF725" i="23" s="1"/>
  <c r="BT733" i="23"/>
  <c r="BM733" i="23" s="1"/>
  <c r="BT757" i="23"/>
  <c r="BN757" i="23" s="1"/>
  <c r="BT765" i="23"/>
  <c r="BM765" i="23" s="1"/>
  <c r="BT773" i="23"/>
  <c r="BI773" i="23" s="1"/>
  <c r="BT781" i="23"/>
  <c r="BN781" i="23" s="1"/>
  <c r="BT789" i="23"/>
  <c r="BT797" i="23"/>
  <c r="BP797" i="23" s="1"/>
  <c r="BT805" i="23"/>
  <c r="BL805" i="23" s="1"/>
  <c r="BT813" i="23"/>
  <c r="BT821" i="23"/>
  <c r="BN821" i="23" s="1"/>
  <c r="BT829" i="23"/>
  <c r="BH829" i="23" s="1"/>
  <c r="BT858" i="23"/>
  <c r="BG858" i="23" s="1"/>
  <c r="BT866" i="23"/>
  <c r="BT898" i="23"/>
  <c r="BT906" i="23"/>
  <c r="BM906" i="23" s="1"/>
  <c r="BT914" i="23"/>
  <c r="BO914" i="23" s="1"/>
  <c r="BT922" i="23"/>
  <c r="BP922" i="23" s="1"/>
  <c r="BT930" i="23"/>
  <c r="BT938" i="23"/>
  <c r="BT946" i="23"/>
  <c r="BT954" i="23"/>
  <c r="BT962" i="23"/>
  <c r="BT970" i="23"/>
  <c r="BT986" i="23"/>
  <c r="BT994" i="23"/>
  <c r="BO994" i="23" s="1"/>
  <c r="BT1002" i="23"/>
  <c r="BQ1002" i="23" s="1"/>
  <c r="BT678" i="23"/>
  <c r="BP678" i="23" s="1"/>
  <c r="BT681" i="23"/>
  <c r="BG681" i="23" s="1"/>
  <c r="BT724" i="23"/>
  <c r="BT732" i="23"/>
  <c r="BI732" i="23" s="1"/>
  <c r="BT740" i="23"/>
  <c r="BN740" i="23" s="1"/>
  <c r="BT748" i="23"/>
  <c r="BG748" i="23" s="1"/>
  <c r="BT756" i="23"/>
  <c r="BT764" i="23"/>
  <c r="BF764" i="23" s="1"/>
  <c r="BT772" i="23"/>
  <c r="BT780" i="23"/>
  <c r="BG780" i="23" s="1"/>
  <c r="BT788" i="23"/>
  <c r="BQ788" i="23" s="1"/>
  <c r="BT796" i="23"/>
  <c r="BK796" i="23" s="1"/>
  <c r="BT804" i="23"/>
  <c r="BH804" i="23" s="1"/>
  <c r="BT812" i="23"/>
  <c r="BM812" i="23" s="1"/>
  <c r="BT820" i="23"/>
  <c r="BJ820" i="23" s="1"/>
  <c r="BT828" i="23"/>
  <c r="BP828" i="23" s="1"/>
  <c r="BT836" i="23"/>
  <c r="BQ836" i="23" s="1"/>
  <c r="BT839" i="23"/>
  <c r="BT847" i="23"/>
  <c r="BP847" i="23" s="1"/>
  <c r="BT855" i="23"/>
  <c r="BI855" i="23" s="1"/>
  <c r="BT863" i="23"/>
  <c r="BF863" i="23" s="1"/>
  <c r="BT871" i="23"/>
  <c r="BT879" i="23"/>
  <c r="BP879" i="23" s="1"/>
  <c r="BT887" i="23"/>
  <c r="BJ887" i="23" s="1"/>
  <c r="BT895" i="23"/>
  <c r="BP895" i="23" s="1"/>
  <c r="BT903" i="23"/>
  <c r="BT911" i="23"/>
  <c r="BH911" i="23" s="1"/>
  <c r="BT919" i="23"/>
  <c r="BO919" i="23" s="1"/>
  <c r="BT927" i="23"/>
  <c r="BM927" i="23" s="1"/>
  <c r="BT935" i="23"/>
  <c r="BG935" i="23" s="1"/>
  <c r="BT943" i="23"/>
  <c r="BK943" i="23" s="1"/>
  <c r="BT951" i="23"/>
  <c r="BG951" i="23" s="1"/>
  <c r="BT959" i="23"/>
  <c r="BH959" i="23" s="1"/>
  <c r="BT967" i="23"/>
  <c r="BK967" i="23" s="1"/>
  <c r="BT975" i="23"/>
  <c r="BP975" i="23" s="1"/>
  <c r="BT983" i="23"/>
  <c r="BI983" i="23" s="1"/>
  <c r="BT991" i="23"/>
  <c r="BT999" i="23"/>
  <c r="BT643" i="23"/>
  <c r="BH643" i="23" s="1"/>
  <c r="BT651" i="23"/>
  <c r="BG651" i="23" s="1"/>
  <c r="BT659" i="23"/>
  <c r="BT667" i="23"/>
  <c r="BT689" i="23"/>
  <c r="BO689" i="23" s="1"/>
  <c r="BT697" i="23"/>
  <c r="BF697" i="23" s="1"/>
  <c r="BT705" i="23"/>
  <c r="BK705" i="23" s="1"/>
  <c r="BT713" i="23"/>
  <c r="BI713" i="23" s="1"/>
  <c r="BT721" i="23"/>
  <c r="BT729" i="23"/>
  <c r="BL729" i="23" s="1"/>
  <c r="BT737" i="23"/>
  <c r="BT745" i="23"/>
  <c r="BF745" i="23" s="1"/>
  <c r="BT753" i="23"/>
  <c r="BM753" i="23" s="1"/>
  <c r="BT761" i="23"/>
  <c r="BO761" i="23" s="1"/>
  <c r="BT769" i="23"/>
  <c r="BF769" i="23" s="1"/>
  <c r="BT777" i="23"/>
  <c r="BT785" i="23"/>
  <c r="BT793" i="23"/>
  <c r="BH793" i="23" s="1"/>
  <c r="BT801" i="23"/>
  <c r="BP801" i="23" s="1"/>
  <c r="BT809" i="23"/>
  <c r="BR809" i="23" s="1"/>
  <c r="BT817" i="23"/>
  <c r="BI817" i="23" s="1"/>
  <c r="BT825" i="23"/>
  <c r="BI825" i="23" s="1"/>
  <c r="BT833" i="23"/>
  <c r="BJ833" i="23" s="1"/>
  <c r="BT870" i="23"/>
  <c r="BP870" i="23" s="1"/>
  <c r="BT878" i="23"/>
  <c r="BJ878" i="23" s="1"/>
  <c r="BT886" i="23"/>
  <c r="BL886" i="23" s="1"/>
  <c r="BT894" i="23"/>
  <c r="BT910" i="23"/>
  <c r="BT918" i="23"/>
  <c r="BI918" i="23" s="1"/>
  <c r="BT926" i="23"/>
  <c r="BT934" i="23"/>
  <c r="BT942" i="23"/>
  <c r="BJ942" i="23" s="1"/>
  <c r="BT950" i="23"/>
  <c r="BT958" i="23"/>
  <c r="BT974" i="23"/>
  <c r="BT982" i="23"/>
  <c r="BF982" i="23" s="1"/>
  <c r="BT990" i="23"/>
  <c r="BC93" i="23"/>
  <c r="BT93" i="23" s="1"/>
  <c r="BC83" i="23"/>
  <c r="BT83" i="23" s="1"/>
  <c r="BC90" i="23"/>
  <c r="BT90" i="23" s="1"/>
  <c r="BF90" i="23" s="1"/>
  <c r="BC82" i="23"/>
  <c r="BT82" i="23" s="1"/>
  <c r="BC27" i="23"/>
  <c r="BT27" i="23" s="1"/>
  <c r="BC59" i="23"/>
  <c r="BT59" i="23" s="1"/>
  <c r="BC85" i="23"/>
  <c r="BT85" i="23" s="1"/>
  <c r="BG85" i="23" s="1"/>
  <c r="BC86" i="23"/>
  <c r="BT86" i="23" s="1"/>
  <c r="BC66" i="23"/>
  <c r="BT66" i="23" s="1"/>
  <c r="BC58" i="23"/>
  <c r="BT58" i="23" s="1"/>
  <c r="BH58" i="23" s="1"/>
  <c r="BC50" i="23"/>
  <c r="BT50" i="23" s="1"/>
  <c r="BQ50" i="23" s="1"/>
  <c r="BC77" i="23"/>
  <c r="BT77" i="23" s="1"/>
  <c r="BC69" i="23"/>
  <c r="BT69" i="23" s="1"/>
  <c r="BC28" i="23"/>
  <c r="BT28" i="23" s="1"/>
  <c r="BC29" i="23"/>
  <c r="BT29" i="23" s="1"/>
  <c r="BC30" i="23"/>
  <c r="BT30" i="23" s="1"/>
  <c r="BC32" i="23"/>
  <c r="BT32" i="23" s="1"/>
  <c r="BC33" i="23"/>
  <c r="BT33" i="23" s="1"/>
  <c r="BC34" i="23"/>
  <c r="BT34" i="23" s="1"/>
  <c r="BC36" i="23"/>
  <c r="BT36" i="23" s="1"/>
  <c r="BJ36" i="23" s="1"/>
  <c r="BC37" i="23"/>
  <c r="BT37" i="23" s="1"/>
  <c r="BC38" i="23"/>
  <c r="BT38" i="23" s="1"/>
  <c r="BC39" i="23"/>
  <c r="BT39" i="23" s="1"/>
  <c r="BC40" i="23"/>
  <c r="BT40" i="23" s="1"/>
  <c r="BC43" i="23"/>
  <c r="BT43" i="23" s="1"/>
  <c r="BC72" i="23"/>
  <c r="BT72" i="23" s="1"/>
  <c r="BC41" i="23"/>
  <c r="BT41" i="23" s="1"/>
  <c r="BC42" i="23"/>
  <c r="BT42" i="23" s="1"/>
  <c r="BC44" i="23"/>
  <c r="BT44" i="23" s="1"/>
  <c r="BC45" i="23"/>
  <c r="BT45" i="23" s="1"/>
  <c r="BO45" i="23" s="1"/>
  <c r="BC46" i="23"/>
  <c r="BT46" i="23" s="1"/>
  <c r="BC47" i="23"/>
  <c r="BT47" i="23" s="1"/>
  <c r="BC48" i="23"/>
  <c r="BT48" i="23" s="1"/>
  <c r="BC49" i="23"/>
  <c r="BT49" i="23" s="1"/>
  <c r="BC51" i="23"/>
  <c r="BT51" i="23" s="1"/>
  <c r="BC53" i="23"/>
  <c r="BT53" i="23" s="1"/>
  <c r="BC54" i="23"/>
  <c r="BT54" i="23" s="1"/>
  <c r="BC55" i="23"/>
  <c r="BT55" i="23" s="1"/>
  <c r="BC56" i="23"/>
  <c r="BT56" i="23" s="1"/>
  <c r="BC57" i="23"/>
  <c r="BT57" i="23" s="1"/>
  <c r="BC60" i="23"/>
  <c r="BT60" i="23" s="1"/>
  <c r="BC61" i="23"/>
  <c r="BT61" i="23" s="1"/>
  <c r="BI61" i="23" s="1"/>
  <c r="BC62" i="23"/>
  <c r="BT62" i="23" s="1"/>
  <c r="BC63" i="23"/>
  <c r="BT63" i="23" s="1"/>
  <c r="BC64" i="23"/>
  <c r="BT64" i="23" s="1"/>
  <c r="BC65" i="23"/>
  <c r="BT65" i="23" s="1"/>
  <c r="BC67" i="23"/>
  <c r="BT67" i="23" s="1"/>
  <c r="BC68" i="23"/>
  <c r="BT68" i="23" s="1"/>
  <c r="BC70" i="23"/>
  <c r="BT70" i="23" s="1"/>
  <c r="BC71" i="23"/>
  <c r="BT71" i="23" s="1"/>
  <c r="BC73" i="23"/>
  <c r="BT73" i="23" s="1"/>
  <c r="BC74" i="23"/>
  <c r="BT74" i="23" s="1"/>
  <c r="BC75" i="23"/>
  <c r="BT75" i="23" s="1"/>
  <c r="BC76" i="23"/>
  <c r="BT76" i="23" s="1"/>
  <c r="BC78" i="23"/>
  <c r="BT78" i="23" s="1"/>
  <c r="BC79" i="23"/>
  <c r="BT79" i="23" s="1"/>
  <c r="BC81" i="23"/>
  <c r="BT81" i="23" s="1"/>
  <c r="BC84" i="23"/>
  <c r="BT84" i="23" s="1"/>
  <c r="BI84" i="23" s="1"/>
  <c r="BC87" i="23"/>
  <c r="BT87" i="23" s="1"/>
  <c r="BC88" i="23"/>
  <c r="BT88" i="23" s="1"/>
  <c r="BC89" i="23"/>
  <c r="BT89" i="23" s="1"/>
  <c r="BC91" i="23"/>
  <c r="BT91" i="23" s="1"/>
  <c r="BO91" i="23" s="1"/>
  <c r="BC94" i="23"/>
  <c r="BT94" i="23" s="1"/>
  <c r="BC92" i="23"/>
  <c r="BT92" i="23" s="1"/>
  <c r="BT4" i="23"/>
  <c r="BT5" i="23"/>
  <c r="BT6" i="23"/>
  <c r="BT7" i="23"/>
  <c r="BP7" i="23" s="1"/>
  <c r="BT8" i="23"/>
  <c r="BR8" i="23" s="1"/>
  <c r="BT9" i="23"/>
  <c r="BT11" i="23"/>
  <c r="BT13" i="23"/>
  <c r="BI13" i="23" s="1"/>
  <c r="BT15" i="23"/>
  <c r="BT16" i="23"/>
  <c r="BT17" i="23"/>
  <c r="BP17" i="23" s="1"/>
  <c r="BT18" i="23"/>
  <c r="BT19" i="23"/>
  <c r="BG19" i="23" s="1"/>
  <c r="BT203" i="23"/>
  <c r="BT207" i="23"/>
  <c r="BF207" i="23" s="1"/>
  <c r="BT211" i="23"/>
  <c r="BI211" i="23" s="1"/>
  <c r="BT215" i="23"/>
  <c r="BP215" i="23" s="1"/>
  <c r="BT219" i="23"/>
  <c r="BT223" i="23"/>
  <c r="BT227" i="23"/>
  <c r="BT231" i="23"/>
  <c r="BO231" i="23" s="1"/>
  <c r="BT235" i="23"/>
  <c r="BH235" i="23" s="1"/>
  <c r="BT239" i="23"/>
  <c r="BT243" i="23"/>
  <c r="BT247" i="23"/>
  <c r="BT251" i="23"/>
  <c r="BT255" i="23"/>
  <c r="BT259" i="23"/>
  <c r="BK259" i="23" s="1"/>
  <c r="BT263" i="23"/>
  <c r="BP263" i="23" s="1"/>
  <c r="BT267" i="23"/>
  <c r="BJ267" i="23" s="1"/>
  <c r="BT271" i="23"/>
  <c r="BI271" i="23" s="1"/>
  <c r="BT275" i="23"/>
  <c r="BP275" i="23" s="1"/>
  <c r="BT279" i="23"/>
  <c r="BT283" i="23"/>
  <c r="BT287" i="23"/>
  <c r="BT291" i="23"/>
  <c r="BK291" i="23" s="1"/>
  <c r="BT295" i="23"/>
  <c r="BO295" i="23" s="1"/>
  <c r="BT299" i="23"/>
  <c r="BH299" i="23" s="1"/>
  <c r="BT303" i="23"/>
  <c r="BT307" i="23"/>
  <c r="BO307" i="23" s="1"/>
  <c r="BT311" i="23"/>
  <c r="BT315" i="23"/>
  <c r="BT319" i="23"/>
  <c r="BT323" i="23"/>
  <c r="BN323" i="23" s="1"/>
  <c r="BT327" i="23"/>
  <c r="BT331" i="23"/>
  <c r="BF331" i="23" s="1"/>
  <c r="BT335" i="23"/>
  <c r="BT339" i="23"/>
  <c r="BT343" i="23"/>
  <c r="BT347" i="23"/>
  <c r="BT351" i="23"/>
  <c r="BT355" i="23"/>
  <c r="BT359" i="23"/>
  <c r="BT363" i="23"/>
  <c r="BT367" i="23"/>
  <c r="BT371" i="23"/>
  <c r="BT375" i="23"/>
  <c r="BK375" i="23" s="1"/>
  <c r="BT379" i="23"/>
  <c r="BK379" i="23" s="1"/>
  <c r="BT383" i="23"/>
  <c r="BT387" i="23"/>
  <c r="BT391" i="23"/>
  <c r="BT395" i="23"/>
  <c r="BP395" i="23" s="1"/>
  <c r="BT399" i="23"/>
  <c r="BT403" i="23"/>
  <c r="BT407" i="23"/>
  <c r="BT411" i="23"/>
  <c r="BR411" i="23" s="1"/>
  <c r="BT415" i="23"/>
  <c r="BT419" i="23"/>
  <c r="BT423" i="23"/>
  <c r="BT427" i="23"/>
  <c r="BG427" i="23" s="1"/>
  <c r="BT431" i="23"/>
  <c r="BT435" i="23"/>
  <c r="BQ435" i="23" s="1"/>
  <c r="BT439" i="23"/>
  <c r="BT443" i="23"/>
  <c r="BT447" i="23"/>
  <c r="BT451" i="23"/>
  <c r="BN451" i="23" s="1"/>
  <c r="BT455" i="23"/>
  <c r="BH455" i="23" s="1"/>
  <c r="BT459" i="23"/>
  <c r="BQ459" i="23" s="1"/>
  <c r="BT463" i="23"/>
  <c r="BT467" i="23"/>
  <c r="BL467" i="23" s="1"/>
  <c r="BT471" i="23"/>
  <c r="BT475" i="23"/>
  <c r="BL475" i="23" s="1"/>
  <c r="BT479" i="23"/>
  <c r="BT483" i="23"/>
  <c r="BT487" i="23"/>
  <c r="BT491" i="23"/>
  <c r="BT495" i="23"/>
  <c r="BT499" i="23"/>
  <c r="BI499" i="23" s="1"/>
  <c r="BT503" i="23"/>
  <c r="BT507" i="23"/>
  <c r="BO507" i="23" s="1"/>
  <c r="BT511" i="23"/>
  <c r="BR511" i="23" s="1"/>
  <c r="BT515" i="23"/>
  <c r="BK515" i="23" s="1"/>
  <c r="BT519" i="23"/>
  <c r="BT522" i="23"/>
  <c r="BI522" i="23" s="1"/>
  <c r="BT528" i="23"/>
  <c r="BT536" i="23"/>
  <c r="BT544" i="23"/>
  <c r="BT24" i="23"/>
  <c r="BT26" i="23"/>
  <c r="BK26" i="23" s="1"/>
  <c r="BT95" i="23"/>
  <c r="BF95" i="23" s="1"/>
  <c r="BT97" i="23"/>
  <c r="BH97" i="23" s="1"/>
  <c r="BT99" i="23"/>
  <c r="BT101" i="23"/>
  <c r="BT103" i="23"/>
  <c r="BL103" i="23" s="1"/>
  <c r="BT105" i="23"/>
  <c r="BG105" i="23" s="1"/>
  <c r="BT107" i="23"/>
  <c r="BT109" i="23"/>
  <c r="BT111" i="23"/>
  <c r="BN111" i="23" s="1"/>
  <c r="BT113" i="23"/>
  <c r="BI113" i="23" s="1"/>
  <c r="BT115" i="23"/>
  <c r="BN115" i="23" s="1"/>
  <c r="BT117" i="23"/>
  <c r="BT119" i="23"/>
  <c r="BT121" i="23"/>
  <c r="BT123" i="23"/>
  <c r="BG123" i="23" s="1"/>
  <c r="BT125" i="23"/>
  <c r="BT127" i="23"/>
  <c r="BF127" i="23" s="1"/>
  <c r="BT129" i="23"/>
  <c r="BT131" i="23"/>
  <c r="BJ131" i="23" s="1"/>
  <c r="BT133" i="23"/>
  <c r="BT135" i="23"/>
  <c r="BJ135" i="23" s="1"/>
  <c r="BT137" i="23"/>
  <c r="BT139" i="23"/>
  <c r="BI139" i="23" s="1"/>
  <c r="BT141" i="23"/>
  <c r="BR141" i="23" s="1"/>
  <c r="BT143" i="23"/>
  <c r="BP143" i="23" s="1"/>
  <c r="BT145" i="23"/>
  <c r="BF145" i="23" s="1"/>
  <c r="BT147" i="23"/>
  <c r="BT149" i="23"/>
  <c r="BN149" i="23" s="1"/>
  <c r="BT151" i="23"/>
  <c r="BT153" i="23"/>
  <c r="BG153" i="23" s="1"/>
  <c r="BT155" i="23"/>
  <c r="BT157" i="23"/>
  <c r="BL157" i="23" s="1"/>
  <c r="BT159" i="23"/>
  <c r="BT161" i="23"/>
  <c r="BT163" i="23"/>
  <c r="BT165" i="23"/>
  <c r="BT167" i="23"/>
  <c r="BT169" i="23"/>
  <c r="BH169" i="23" s="1"/>
  <c r="BT171" i="23"/>
  <c r="BT173" i="23"/>
  <c r="BH173" i="23" s="1"/>
  <c r="BT175" i="23"/>
  <c r="BT177" i="23"/>
  <c r="BL177" i="23" s="1"/>
  <c r="BT179" i="23"/>
  <c r="BT181" i="23"/>
  <c r="BT183" i="23"/>
  <c r="BT185" i="23"/>
  <c r="BT187" i="23"/>
  <c r="BT189" i="23"/>
  <c r="BO189" i="23" s="1"/>
  <c r="BT191" i="23"/>
  <c r="BT193" i="23"/>
  <c r="BT195" i="23"/>
  <c r="BT197" i="23"/>
  <c r="BK197" i="23" s="1"/>
  <c r="BT199" i="23"/>
  <c r="BL199" i="23" s="1"/>
  <c r="BT202" i="23"/>
  <c r="BT206" i="23"/>
  <c r="BL206" i="23" s="1"/>
  <c r="BT210" i="23"/>
  <c r="BT214" i="23"/>
  <c r="BP214" i="23" s="1"/>
  <c r="BT218" i="23"/>
  <c r="BT222" i="23"/>
  <c r="BN222" i="23" s="1"/>
  <c r="BT226" i="23"/>
  <c r="BT230" i="23"/>
  <c r="BP230" i="23" s="1"/>
  <c r="BT234" i="23"/>
  <c r="BT238" i="23"/>
  <c r="BT242" i="23"/>
  <c r="BT246" i="23"/>
  <c r="BL246" i="23" s="1"/>
  <c r="BT250" i="23"/>
  <c r="BJ250" i="23" s="1"/>
  <c r="BT254" i="23"/>
  <c r="BO254" i="23" s="1"/>
  <c r="BT258" i="23"/>
  <c r="BT262" i="23"/>
  <c r="BT266" i="23"/>
  <c r="BT270" i="23"/>
  <c r="BT274" i="23"/>
  <c r="BT278" i="23"/>
  <c r="BH278" i="23" s="1"/>
  <c r="BT282" i="23"/>
  <c r="BT286" i="23"/>
  <c r="BR286" i="23" s="1"/>
  <c r="BT290" i="23"/>
  <c r="BT294" i="23"/>
  <c r="BT298" i="23"/>
  <c r="BF298" i="23" s="1"/>
  <c r="BT302" i="23"/>
  <c r="BT306" i="23"/>
  <c r="BL306" i="23" s="1"/>
  <c r="BT310" i="23"/>
  <c r="BP310" i="23" s="1"/>
  <c r="BT314" i="23"/>
  <c r="BT318" i="23"/>
  <c r="BF318" i="23" s="1"/>
  <c r="BT322" i="23"/>
  <c r="BF322" i="23" s="1"/>
  <c r="BT326" i="23"/>
  <c r="BL326" i="23" s="1"/>
  <c r="BT330" i="23"/>
  <c r="BN330" i="23" s="1"/>
  <c r="BT334" i="23"/>
  <c r="BT338" i="23"/>
  <c r="BI338" i="23" s="1"/>
  <c r="BT342" i="23"/>
  <c r="BT346" i="23"/>
  <c r="BT350" i="23"/>
  <c r="BP350" i="23" s="1"/>
  <c r="BT354" i="23"/>
  <c r="BL354" i="23" s="1"/>
  <c r="BT358" i="23"/>
  <c r="BT362" i="23"/>
  <c r="BK362" i="23" s="1"/>
  <c r="BT366" i="23"/>
  <c r="BQ366" i="23" s="1"/>
  <c r="BT370" i="23"/>
  <c r="BT374" i="23"/>
  <c r="BG374" i="23" s="1"/>
  <c r="BT378" i="23"/>
  <c r="BT382" i="23"/>
  <c r="BT386" i="23"/>
  <c r="BH386" i="23" s="1"/>
  <c r="BT390" i="23"/>
  <c r="BT394" i="23"/>
  <c r="BF394" i="23" s="1"/>
  <c r="BT398" i="23"/>
  <c r="BO398" i="23" s="1"/>
  <c r="BT402" i="23"/>
  <c r="BR402" i="23" s="1"/>
  <c r="BT406" i="23"/>
  <c r="BO406" i="23" s="1"/>
  <c r="BT410" i="23"/>
  <c r="BT414" i="23"/>
  <c r="BT418" i="23"/>
  <c r="BT422" i="23"/>
  <c r="BT426" i="23"/>
  <c r="BT430" i="23"/>
  <c r="BT434" i="23"/>
  <c r="BT438" i="23"/>
  <c r="BT442" i="23"/>
  <c r="BF442" i="23" s="1"/>
  <c r="BT446" i="23"/>
  <c r="BP446" i="23" s="1"/>
  <c r="BT450" i="23"/>
  <c r="BF450" i="23" s="1"/>
  <c r="BT454" i="23"/>
  <c r="BT458" i="23"/>
  <c r="BT462" i="23"/>
  <c r="BT466" i="23"/>
  <c r="BT470" i="23"/>
  <c r="BT474" i="23"/>
  <c r="BT478" i="23"/>
  <c r="BF478" i="23" s="1"/>
  <c r="BT482" i="23"/>
  <c r="BP482" i="23" s="1"/>
  <c r="BT486" i="23"/>
  <c r="BF486" i="23" s="1"/>
  <c r="BT490" i="23"/>
  <c r="BT494" i="23"/>
  <c r="BT498" i="23"/>
  <c r="BJ498" i="23" s="1"/>
  <c r="BT502" i="23"/>
  <c r="BO502" i="23" s="1"/>
  <c r="BT506" i="23"/>
  <c r="BT510" i="23"/>
  <c r="BT514" i="23"/>
  <c r="BO514" i="23" s="1"/>
  <c r="BT518" i="23"/>
  <c r="BT524" i="23"/>
  <c r="BT530" i="23"/>
  <c r="BT538" i="23"/>
  <c r="BR538" i="23" s="1"/>
  <c r="BT521" i="23"/>
  <c r="BT525" i="23"/>
  <c r="BN525" i="23" s="1"/>
  <c r="BT529" i="23"/>
  <c r="BT533" i="23"/>
  <c r="BT537" i="23"/>
  <c r="BT541" i="23"/>
  <c r="BQ541" i="23" s="1"/>
  <c r="BT545" i="23"/>
  <c r="BT549" i="23"/>
  <c r="BK549" i="23" s="1"/>
  <c r="BT553" i="23"/>
  <c r="BQ553" i="23" s="1"/>
  <c r="BT557" i="23"/>
  <c r="BR557" i="23" s="1"/>
  <c r="BT561" i="23"/>
  <c r="BT565" i="23"/>
  <c r="BT569" i="23"/>
  <c r="BK569" i="23" s="1"/>
  <c r="BT573" i="23"/>
  <c r="BP573" i="23" s="1"/>
  <c r="BT577" i="23"/>
  <c r="BH577" i="23" s="1"/>
  <c r="BT581" i="23"/>
  <c r="BT585" i="23"/>
  <c r="BO585" i="23" s="1"/>
  <c r="BT589" i="23"/>
  <c r="BG589" i="23" s="1"/>
  <c r="BT593" i="23"/>
  <c r="BR593" i="23" s="1"/>
  <c r="BT597" i="23"/>
  <c r="BN597" i="23" s="1"/>
  <c r="BT601" i="23"/>
  <c r="BJ601" i="23" s="1"/>
  <c r="BT605" i="23"/>
  <c r="BT609" i="23"/>
  <c r="BT613" i="23"/>
  <c r="BJ613" i="23" s="1"/>
  <c r="BT617" i="23"/>
  <c r="BT621" i="23"/>
  <c r="BM621" i="23" s="1"/>
  <c r="BT625" i="23"/>
  <c r="BK625" i="23" s="1"/>
  <c r="BT629" i="23"/>
  <c r="BI629" i="23" s="1"/>
  <c r="BT633" i="23"/>
  <c r="BF633" i="23" s="1"/>
  <c r="BT637" i="23"/>
  <c r="BN637" i="23" s="1"/>
  <c r="BT641" i="23"/>
  <c r="BT645" i="23"/>
  <c r="BT649" i="23"/>
  <c r="BN649" i="23" s="1"/>
  <c r="BT653" i="23"/>
  <c r="BT657" i="23"/>
  <c r="BO657" i="23" s="1"/>
  <c r="BT661" i="23"/>
  <c r="BT665" i="23"/>
  <c r="BT669" i="23"/>
  <c r="BI669" i="23" s="1"/>
  <c r="BT673" i="23"/>
  <c r="BT680" i="23"/>
  <c r="BT686" i="23"/>
  <c r="BT692" i="23"/>
  <c r="BT700" i="23"/>
  <c r="BT708" i="23"/>
  <c r="BG708" i="23" s="1"/>
  <c r="BT716" i="23"/>
  <c r="BH716" i="23" s="1"/>
  <c r="BT548" i="23"/>
  <c r="BT552" i="23"/>
  <c r="BT556" i="23"/>
  <c r="BQ556" i="23" s="1"/>
  <c r="BT560" i="23"/>
  <c r="BK560" i="23" s="1"/>
  <c r="BT564" i="23"/>
  <c r="BM564" i="23" s="1"/>
  <c r="BT568" i="23"/>
  <c r="BT572" i="23"/>
  <c r="BT576" i="23"/>
  <c r="BQ576" i="23" s="1"/>
  <c r="BT580" i="23"/>
  <c r="BT584" i="23"/>
  <c r="BT588" i="23"/>
  <c r="BT592" i="23"/>
  <c r="BT596" i="23"/>
  <c r="BT600" i="23"/>
  <c r="BT604" i="23"/>
  <c r="BT608" i="23"/>
  <c r="BT612" i="23"/>
  <c r="BT616" i="23"/>
  <c r="BT620" i="23"/>
  <c r="BF620" i="23" s="1"/>
  <c r="BT624" i="23"/>
  <c r="BT628" i="23"/>
  <c r="BT632" i="23"/>
  <c r="BT636" i="23"/>
  <c r="BT640" i="23"/>
  <c r="BT644" i="23"/>
  <c r="BM644" i="23" s="1"/>
  <c r="BT648" i="23"/>
  <c r="BT652" i="23"/>
  <c r="BI652" i="23" s="1"/>
  <c r="BT656" i="23"/>
  <c r="BT660" i="23"/>
  <c r="BM660" i="23" s="1"/>
  <c r="BT664" i="23"/>
  <c r="BT668" i="23"/>
  <c r="BF668" i="23" s="1"/>
  <c r="BT672" i="23"/>
  <c r="BT676" i="23"/>
  <c r="BK676" i="23" s="1"/>
  <c r="BT694" i="23"/>
  <c r="BT702" i="23"/>
  <c r="BT710" i="23"/>
  <c r="BT718" i="23"/>
  <c r="BT684" i="23"/>
  <c r="BT690" i="23"/>
  <c r="BT698" i="23"/>
  <c r="BT706" i="23"/>
  <c r="BT714" i="23"/>
  <c r="BT852" i="23"/>
  <c r="BI852" i="23" s="1"/>
  <c r="BT846" i="23"/>
  <c r="BT854" i="23"/>
  <c r="BT675" i="23"/>
  <c r="BJ675" i="23" s="1"/>
  <c r="BT679" i="23"/>
  <c r="BT683" i="23"/>
  <c r="BT687" i="23"/>
  <c r="BT691" i="23"/>
  <c r="BQ691" i="23" s="1"/>
  <c r="BT695" i="23"/>
  <c r="BM695" i="23" s="1"/>
  <c r="BT699" i="23"/>
  <c r="BT703" i="23"/>
  <c r="BF703" i="23" s="1"/>
  <c r="BT707" i="23"/>
  <c r="BM707" i="23" s="1"/>
  <c r="BT711" i="23"/>
  <c r="BT715" i="23"/>
  <c r="BO715" i="23" s="1"/>
  <c r="BT719" i="23"/>
  <c r="BT723" i="23"/>
  <c r="BG723" i="23" s="1"/>
  <c r="BT727" i="23"/>
  <c r="BR727" i="23" s="1"/>
  <c r="BT731" i="23"/>
  <c r="BT735" i="23"/>
  <c r="BJ735" i="23" s="1"/>
  <c r="BT739" i="23"/>
  <c r="BG739" i="23" s="1"/>
  <c r="BT743" i="23"/>
  <c r="BT747" i="23"/>
  <c r="BT751" i="23"/>
  <c r="BT755" i="23"/>
  <c r="BT759" i="23"/>
  <c r="BM759" i="23" s="1"/>
  <c r="BT763" i="23"/>
  <c r="BT767" i="23"/>
  <c r="BH767" i="23" s="1"/>
  <c r="BT771" i="23"/>
  <c r="BP771" i="23" s="1"/>
  <c r="BT775" i="23"/>
  <c r="BT779" i="23"/>
  <c r="BT783" i="23"/>
  <c r="BT787" i="23"/>
  <c r="BT791" i="23"/>
  <c r="BM791" i="23" s="1"/>
  <c r="BT795" i="23"/>
  <c r="BT799" i="23"/>
  <c r="BT803" i="23"/>
  <c r="BT807" i="23"/>
  <c r="BJ807" i="23" s="1"/>
  <c r="BT811" i="23"/>
  <c r="BT815" i="23"/>
  <c r="BT819" i="23"/>
  <c r="BT823" i="23"/>
  <c r="BM823" i="23" s="1"/>
  <c r="BT827" i="23"/>
  <c r="BL827" i="23" s="1"/>
  <c r="BT831" i="23"/>
  <c r="BT835" i="23"/>
  <c r="BT842" i="23"/>
  <c r="BT848" i="23"/>
  <c r="BF848" i="23" s="1"/>
  <c r="BT856" i="23"/>
  <c r="BT722" i="23"/>
  <c r="BT726" i="23"/>
  <c r="BT730" i="23"/>
  <c r="BI730" i="23" s="1"/>
  <c r="BT734" i="23"/>
  <c r="BT738" i="23"/>
  <c r="BK738" i="23" s="1"/>
  <c r="BT742" i="23"/>
  <c r="BT746" i="23"/>
  <c r="BI746" i="23" s="1"/>
  <c r="BT750" i="23"/>
  <c r="BI750" i="23" s="1"/>
  <c r="BT754" i="23"/>
  <c r="BH754" i="23" s="1"/>
  <c r="BT758" i="23"/>
  <c r="BK758" i="23" s="1"/>
  <c r="BT762" i="23"/>
  <c r="BT766" i="23"/>
  <c r="BT770" i="23"/>
  <c r="BT774" i="23"/>
  <c r="BP774" i="23" s="1"/>
  <c r="BT778" i="23"/>
  <c r="BT782" i="23"/>
  <c r="BT786" i="23"/>
  <c r="BF786" i="23" s="1"/>
  <c r="BT790" i="23"/>
  <c r="BR790" i="23" s="1"/>
  <c r="BT794" i="23"/>
  <c r="BT798" i="23"/>
  <c r="BF798" i="23" s="1"/>
  <c r="BT802" i="23"/>
  <c r="BH802" i="23" s="1"/>
  <c r="BT806" i="23"/>
  <c r="BN806" i="23" s="1"/>
  <c r="BT810" i="23"/>
  <c r="BT814" i="23"/>
  <c r="BR814" i="23" s="1"/>
  <c r="BT818" i="23"/>
  <c r="BQ818" i="23" s="1"/>
  <c r="BT822" i="23"/>
  <c r="BT826" i="23"/>
  <c r="BI826" i="23" s="1"/>
  <c r="BT830" i="23"/>
  <c r="BF830" i="23" s="1"/>
  <c r="BT834" i="23"/>
  <c r="BT838" i="23"/>
  <c r="BI838" i="23" s="1"/>
  <c r="BT844" i="23"/>
  <c r="BI844" i="23" s="1"/>
  <c r="BT850" i="23"/>
  <c r="BT837" i="23"/>
  <c r="BT841" i="23"/>
  <c r="BM841" i="23" s="1"/>
  <c r="BT845" i="23"/>
  <c r="BN845" i="23" s="1"/>
  <c r="BT849" i="23"/>
  <c r="BT853" i="23"/>
  <c r="BT857" i="23"/>
  <c r="BT861" i="23"/>
  <c r="BJ861" i="23" s="1"/>
  <c r="BT865" i="23"/>
  <c r="BT869" i="23"/>
  <c r="BH869" i="23" s="1"/>
  <c r="BT873" i="23"/>
  <c r="BT877" i="23"/>
  <c r="BT881" i="23"/>
  <c r="BI881" i="23" s="1"/>
  <c r="BT885" i="23"/>
  <c r="BL885" i="23" s="1"/>
  <c r="BT889" i="23"/>
  <c r="BR889" i="23" s="1"/>
  <c r="BT893" i="23"/>
  <c r="BO893" i="23" s="1"/>
  <c r="BT897" i="23"/>
  <c r="BT901" i="23"/>
  <c r="BN901" i="23" s="1"/>
  <c r="BT905" i="23"/>
  <c r="BT909" i="23"/>
  <c r="BL909" i="23" s="1"/>
  <c r="BT913" i="23"/>
  <c r="BT917" i="23"/>
  <c r="BT921" i="23"/>
  <c r="BT925" i="23"/>
  <c r="BN925" i="23" s="1"/>
  <c r="BT929" i="23"/>
  <c r="BG929" i="23" s="1"/>
  <c r="BT933" i="23"/>
  <c r="BK933" i="23" s="1"/>
  <c r="BT937" i="23"/>
  <c r="BT941" i="23"/>
  <c r="BQ941" i="23" s="1"/>
  <c r="BT945" i="23"/>
  <c r="BF945" i="23" s="1"/>
  <c r="BT949" i="23"/>
  <c r="BT953" i="23"/>
  <c r="BR953" i="23" s="1"/>
  <c r="BT957" i="23"/>
  <c r="BI957" i="23" s="1"/>
  <c r="BT961" i="23"/>
  <c r="BK961" i="23" s="1"/>
  <c r="BT965" i="23"/>
  <c r="BM965" i="23" s="1"/>
  <c r="BT969" i="23"/>
  <c r="BT973" i="23"/>
  <c r="BH973" i="23" s="1"/>
  <c r="BT977" i="23"/>
  <c r="BL977" i="23" s="1"/>
  <c r="BT981" i="23"/>
  <c r="BR981" i="23" s="1"/>
  <c r="BT985" i="23"/>
  <c r="BT989" i="23"/>
  <c r="BN989" i="23" s="1"/>
  <c r="BT993" i="23"/>
  <c r="BT997" i="23"/>
  <c r="BJ997" i="23" s="1"/>
  <c r="BT1001" i="23"/>
  <c r="BT860" i="23"/>
  <c r="BO860" i="23" s="1"/>
  <c r="BT864" i="23"/>
  <c r="BT868" i="23"/>
  <c r="BT872" i="23"/>
  <c r="BP872" i="23" s="1"/>
  <c r="BT876" i="23"/>
  <c r="BT880" i="23"/>
  <c r="BT884" i="23"/>
  <c r="BT888" i="23"/>
  <c r="BJ888" i="23" s="1"/>
  <c r="BT892" i="23"/>
  <c r="BQ892" i="23" s="1"/>
  <c r="BT896" i="23"/>
  <c r="BJ896" i="23" s="1"/>
  <c r="BT900" i="23"/>
  <c r="BT904" i="23"/>
  <c r="BT908" i="23"/>
  <c r="BH908" i="23" s="1"/>
  <c r="BT912" i="23"/>
  <c r="BO912" i="23" s="1"/>
  <c r="BT916" i="23"/>
  <c r="BT920" i="23"/>
  <c r="BN920" i="23" s="1"/>
  <c r="BT924" i="23"/>
  <c r="BH924" i="23" s="1"/>
  <c r="BT928" i="23"/>
  <c r="BT932" i="23"/>
  <c r="BT936" i="23"/>
  <c r="BO936" i="23" s="1"/>
  <c r="BT940" i="23"/>
  <c r="BM940" i="23" s="1"/>
  <c r="BT944" i="23"/>
  <c r="BT948" i="23"/>
  <c r="BT952" i="23"/>
  <c r="BK952" i="23" s="1"/>
  <c r="BT956" i="23"/>
  <c r="BH956" i="23" s="1"/>
  <c r="BT960" i="23"/>
  <c r="BT964" i="23"/>
  <c r="BT968" i="23"/>
  <c r="BJ968" i="23" s="1"/>
  <c r="BT972" i="23"/>
  <c r="BN972" i="23" s="1"/>
  <c r="BT976" i="23"/>
  <c r="BJ976" i="23" s="1"/>
  <c r="BT980" i="23"/>
  <c r="BT984" i="23"/>
  <c r="BH984" i="23" s="1"/>
  <c r="BT988" i="23"/>
  <c r="BN988" i="23" s="1"/>
  <c r="BT992" i="23"/>
  <c r="BT996" i="23"/>
  <c r="BT1000" i="23"/>
  <c r="BN1000" i="23" s="1"/>
  <c r="BT1004" i="23"/>
  <c r="BI1004" i="23" s="1"/>
  <c r="F98" i="22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C17" i="22"/>
  <c r="C5" i="22"/>
  <c r="F122" i="22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62" i="22"/>
  <c r="BJ17" i="23"/>
  <c r="BG821" i="23"/>
  <c r="BJ333" i="23"/>
  <c r="BO289" i="23"/>
  <c r="BK205" i="23"/>
  <c r="BO821" i="23"/>
  <c r="BR497" i="23"/>
  <c r="BL201" i="23"/>
  <c r="BQ793" i="23"/>
  <c r="BM17" i="23"/>
  <c r="BO205" i="23"/>
  <c r="BL237" i="23"/>
  <c r="BM313" i="23"/>
  <c r="BH201" i="23"/>
  <c r="BP201" i="23"/>
  <c r="BK237" i="23"/>
  <c r="BM237" i="23"/>
  <c r="BJ497" i="23"/>
  <c r="BM201" i="23"/>
  <c r="BH217" i="23"/>
  <c r="BK257" i="23"/>
  <c r="BO237" i="23"/>
  <c r="BQ237" i="23"/>
  <c r="BQ201" i="23"/>
  <c r="BJ201" i="23"/>
  <c r="BF201" i="23"/>
  <c r="BN201" i="23"/>
  <c r="BO201" i="23"/>
  <c r="BK201" i="23"/>
  <c r="BI201" i="23"/>
  <c r="BG201" i="23"/>
  <c r="BO209" i="23"/>
  <c r="BQ217" i="23"/>
  <c r="BI217" i="23"/>
  <c r="BK217" i="23"/>
  <c r="BP217" i="23"/>
  <c r="BG217" i="23"/>
  <c r="BF217" i="23"/>
  <c r="BN217" i="23"/>
  <c r="BL217" i="23"/>
  <c r="BO233" i="23"/>
  <c r="BL233" i="23"/>
  <c r="BI253" i="23"/>
  <c r="BO257" i="23"/>
  <c r="BF257" i="23"/>
  <c r="BJ265" i="23"/>
  <c r="BP269" i="23"/>
  <c r="BN269" i="23"/>
  <c r="BJ269" i="23"/>
  <c r="BR273" i="23"/>
  <c r="BG289" i="23"/>
  <c r="BK289" i="23"/>
  <c r="BI289" i="23"/>
  <c r="BH289" i="23"/>
  <c r="BN289" i="23"/>
  <c r="BF289" i="23"/>
  <c r="BP289" i="23"/>
  <c r="BR289" i="23"/>
  <c r="BM289" i="23"/>
  <c r="BL289" i="23"/>
  <c r="BQ289" i="23"/>
  <c r="BK301" i="23"/>
  <c r="BL301" i="23"/>
  <c r="BO301" i="23"/>
  <c r="BJ301" i="23"/>
  <c r="BG313" i="23"/>
  <c r="BJ313" i="23"/>
  <c r="BF313" i="23"/>
  <c r="BN313" i="23"/>
  <c r="BI313" i="23"/>
  <c r="BP313" i="23"/>
  <c r="BR313" i="23"/>
  <c r="BO313" i="23"/>
  <c r="BQ337" i="23"/>
  <c r="BJ353" i="23"/>
  <c r="BO353" i="23"/>
  <c r="BM353" i="23"/>
  <c r="BN353" i="23"/>
  <c r="BL353" i="23"/>
  <c r="BP353" i="23"/>
  <c r="BR353" i="23"/>
  <c r="BI353" i="23"/>
  <c r="BG353" i="23"/>
  <c r="BH353" i="23"/>
  <c r="BH365" i="23"/>
  <c r="BG377" i="23"/>
  <c r="BH377" i="23"/>
  <c r="BI377" i="23"/>
  <c r="BM393" i="23"/>
  <c r="BH393" i="23"/>
  <c r="BN393" i="23"/>
  <c r="BP429" i="23"/>
  <c r="BP433" i="23"/>
  <c r="BJ441" i="23"/>
  <c r="BF441" i="23"/>
  <c r="BR449" i="23"/>
  <c r="BI449" i="23"/>
  <c r="BL449" i="23"/>
  <c r="BH449" i="23"/>
  <c r="BG457" i="23"/>
  <c r="BH457" i="23"/>
  <c r="BH465" i="23"/>
  <c r="BG481" i="23"/>
  <c r="BN481" i="23"/>
  <c r="BP497" i="23"/>
  <c r="BN497" i="23"/>
  <c r="BK497" i="23"/>
  <c r="BL497" i="23"/>
  <c r="BI497" i="23"/>
  <c r="BH497" i="23"/>
  <c r="BQ497" i="23"/>
  <c r="BN505" i="23"/>
  <c r="BK505" i="23"/>
  <c r="BP505" i="23"/>
  <c r="BL505" i="23"/>
  <c r="BQ505" i="23"/>
  <c r="BM505" i="23"/>
  <c r="BO505" i="23"/>
  <c r="BF505" i="23"/>
  <c r="BI505" i="23"/>
  <c r="BG505" i="23"/>
  <c r="BH505" i="23"/>
  <c r="BL513" i="23"/>
  <c r="BO513" i="23"/>
  <c r="BK741" i="23"/>
  <c r="BN741" i="23"/>
  <c r="BI741" i="23"/>
  <c r="BL741" i="23"/>
  <c r="BQ741" i="23"/>
  <c r="BO741" i="23"/>
  <c r="BJ741" i="23"/>
  <c r="BM741" i="23"/>
  <c r="BL749" i="23"/>
  <c r="BM749" i="23"/>
  <c r="BG749" i="23"/>
  <c r="BQ749" i="23"/>
  <c r="BO749" i="23"/>
  <c r="BP749" i="23"/>
  <c r="BF749" i="23"/>
  <c r="BI749" i="23"/>
  <c r="BK749" i="23"/>
  <c r="BR749" i="23"/>
  <c r="BI793" i="23"/>
  <c r="BH821" i="23"/>
  <c r="BQ418" i="23"/>
  <c r="BH29" i="23"/>
  <c r="BK165" i="23"/>
  <c r="BQ874" i="23"/>
  <c r="BG874" i="23"/>
  <c r="BP1002" i="23"/>
  <c r="BI1002" i="23"/>
  <c r="BH526" i="23"/>
  <c r="BQ808" i="23"/>
  <c r="BQ784" i="23"/>
  <c r="BH792" i="23"/>
  <c r="BP620" i="23"/>
  <c r="BK808" i="23"/>
  <c r="BK784" i="23"/>
  <c r="BH808" i="23"/>
  <c r="BH784" i="23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F123" i="22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46" i="22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86" i="22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H111" i="22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C12" i="22"/>
  <c r="F159" i="22"/>
  <c r="F160" i="22" s="1"/>
  <c r="F161" i="22" s="1"/>
  <c r="F162" i="22" s="1"/>
  <c r="F163" i="22" s="1"/>
  <c r="F164" i="22" s="1"/>
  <c r="F165" i="22" s="1"/>
  <c r="F166" i="22" s="1"/>
  <c r="F111" i="22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H87" i="22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F63" i="22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H135" i="22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59" i="22"/>
  <c r="H160" i="22" s="1"/>
  <c r="H161" i="22" s="1"/>
  <c r="H162" i="22" s="1"/>
  <c r="F135" i="22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BL891" i="23"/>
  <c r="BH843" i="23"/>
  <c r="BF843" i="23"/>
  <c r="BJ305" i="23"/>
  <c r="BG281" i="23"/>
  <c r="BK209" i="23"/>
  <c r="BR217" i="23"/>
  <c r="BM217" i="23"/>
  <c r="BP241" i="23"/>
  <c r="BM257" i="23"/>
  <c r="BI257" i="23"/>
  <c r="BI265" i="23"/>
  <c r="BM265" i="23"/>
  <c r="BL265" i="23"/>
  <c r="BO269" i="23"/>
  <c r="BG273" i="23"/>
  <c r="BO273" i="23"/>
  <c r="BF273" i="23"/>
  <c r="BL313" i="23"/>
  <c r="BH313" i="23"/>
  <c r="BK313" i="23"/>
  <c r="BF329" i="23"/>
  <c r="BM329" i="23"/>
  <c r="BI337" i="23"/>
  <c r="BN337" i="23"/>
  <c r="BR349" i="23"/>
  <c r="BF353" i="23"/>
  <c r="BK353" i="23"/>
  <c r="BQ365" i="23"/>
  <c r="BK365" i="23"/>
  <c r="BM365" i="23"/>
  <c r="BL365" i="23"/>
  <c r="BF377" i="23"/>
  <c r="BK377" i="23"/>
  <c r="BN377" i="23"/>
  <c r="BP377" i="23"/>
  <c r="BL377" i="23"/>
  <c r="BJ377" i="23"/>
  <c r="BR377" i="23"/>
  <c r="BQ377" i="23"/>
  <c r="BJ393" i="23"/>
  <c r="BL393" i="23"/>
  <c r="BO393" i="23"/>
  <c r="BP393" i="23"/>
  <c r="BI393" i="23"/>
  <c r="BK393" i="23"/>
  <c r="BR393" i="23"/>
  <c r="BG393" i="23"/>
  <c r="BF393" i="23"/>
  <c r="BQ393" i="23"/>
  <c r="BO401" i="23"/>
  <c r="BP401" i="23"/>
  <c r="BJ401" i="23"/>
  <c r="BR401" i="23"/>
  <c r="BG429" i="23"/>
  <c r="BM429" i="23"/>
  <c r="BN429" i="23"/>
  <c r="BJ429" i="23"/>
  <c r="BR429" i="23"/>
  <c r="BK433" i="23"/>
  <c r="BJ433" i="23"/>
  <c r="BG433" i="23"/>
  <c r="BF433" i="23"/>
  <c r="BF449" i="23"/>
  <c r="BK449" i="23"/>
  <c r="BM449" i="23"/>
  <c r="BK513" i="23"/>
  <c r="BR505" i="23"/>
  <c r="BG449" i="23"/>
  <c r="BO449" i="23"/>
  <c r="BQ449" i="23"/>
  <c r="BP449" i="23"/>
  <c r="BN449" i="23"/>
  <c r="BJ449" i="23"/>
  <c r="BK461" i="23"/>
  <c r="BN461" i="23"/>
  <c r="BJ461" i="23"/>
  <c r="BP461" i="23"/>
  <c r="BH461" i="23"/>
  <c r="BR461" i="23"/>
  <c r="BQ481" i="23"/>
  <c r="BR481" i="23"/>
  <c r="BG497" i="23"/>
  <c r="BM497" i="23"/>
  <c r="BF497" i="23"/>
  <c r="BF565" i="23"/>
  <c r="BG613" i="23"/>
  <c r="BF677" i="23"/>
  <c r="BN677" i="23"/>
  <c r="BR741" i="23"/>
  <c r="BH741" i="23"/>
  <c r="BP741" i="23"/>
  <c r="BF741" i="23"/>
  <c r="BG741" i="23"/>
  <c r="BN749" i="23"/>
  <c r="BJ749" i="23"/>
  <c r="BH749" i="23"/>
  <c r="BK757" i="23"/>
  <c r="BR757" i="23"/>
  <c r="BJ757" i="23"/>
  <c r="BL825" i="23"/>
  <c r="BJ825" i="23"/>
  <c r="BM7" i="23"/>
  <c r="BJ8" i="23"/>
  <c r="BL13" i="23"/>
  <c r="BQ13" i="23"/>
  <c r="BN16" i="23"/>
  <c r="BG16" i="23"/>
  <c r="BF16" i="23"/>
  <c r="BL16" i="23"/>
  <c r="BQ448" i="23"/>
  <c r="BN448" i="23"/>
  <c r="BI333" i="23"/>
  <c r="BH329" i="23"/>
  <c r="BG808" i="23"/>
  <c r="BP808" i="23"/>
  <c r="BF784" i="23"/>
  <c r="BG784" i="23"/>
  <c r="BP784" i="23"/>
  <c r="BM333" i="23"/>
  <c r="BF249" i="23"/>
  <c r="BK329" i="23"/>
  <c r="BO784" i="23"/>
  <c r="BI808" i="23"/>
  <c r="BN808" i="23"/>
  <c r="BL808" i="23"/>
  <c r="BN784" i="23"/>
  <c r="BL784" i="23"/>
  <c r="BR652" i="23"/>
  <c r="BO241" i="23"/>
  <c r="BO217" i="23"/>
  <c r="BF429" i="23"/>
  <c r="BQ461" i="23"/>
  <c r="BM281" i="23"/>
  <c r="BP281" i="23"/>
  <c r="BG337" i="23"/>
  <c r="BO377" i="23"/>
  <c r="BM377" i="23"/>
  <c r="BJ413" i="23"/>
  <c r="BQ429" i="23"/>
  <c r="BO429" i="23"/>
  <c r="BR597" i="23"/>
  <c r="BM677" i="23"/>
  <c r="BH677" i="23"/>
  <c r="BO457" i="23"/>
  <c r="BJ46" i="23"/>
  <c r="BO36" i="23"/>
  <c r="BR333" i="23"/>
  <c r="BP333" i="23"/>
  <c r="BJ329" i="23"/>
  <c r="BQ329" i="23"/>
  <c r="BO329" i="23"/>
  <c r="BR761" i="23"/>
  <c r="BG889" i="23"/>
  <c r="BN320" i="23"/>
  <c r="BQ333" i="23"/>
  <c r="BF333" i="23"/>
  <c r="BI329" i="23"/>
  <c r="BL329" i="23"/>
  <c r="BN329" i="23"/>
  <c r="BM761" i="23"/>
  <c r="BH761" i="23"/>
  <c r="BN761" i="23"/>
  <c r="BF376" i="23"/>
  <c r="BH333" i="23"/>
  <c r="BR329" i="23"/>
  <c r="BG329" i="23"/>
  <c r="BP329" i="23"/>
  <c r="BK761" i="23"/>
  <c r="BN424" i="23"/>
  <c r="BH51" i="23"/>
  <c r="BO51" i="23"/>
  <c r="BQ29" i="23"/>
  <c r="BG84" i="23"/>
  <c r="BJ51" i="23"/>
  <c r="BR29" i="23"/>
  <c r="BI29" i="23"/>
  <c r="BJ211" i="23"/>
  <c r="BP211" i="23"/>
  <c r="BJ223" i="23"/>
  <c r="BN223" i="23"/>
  <c r="BM227" i="23"/>
  <c r="BF227" i="23"/>
  <c r="BH239" i="23"/>
  <c r="BP243" i="23"/>
  <c r="BP259" i="23"/>
  <c r="BH271" i="23"/>
  <c r="BH287" i="23"/>
  <c r="BI287" i="23"/>
  <c r="BM367" i="23"/>
  <c r="BH367" i="23"/>
  <c r="BN367" i="23"/>
  <c r="BL367" i="23"/>
  <c r="BJ367" i="23"/>
  <c r="BK367" i="23"/>
  <c r="BO367" i="23"/>
  <c r="BG367" i="23"/>
  <c r="BK383" i="23"/>
  <c r="BG383" i="23"/>
  <c r="BO383" i="23"/>
  <c r="BF383" i="23"/>
  <c r="BQ383" i="23"/>
  <c r="BP383" i="23"/>
  <c r="BR387" i="23"/>
  <c r="BO399" i="23"/>
  <c r="BN399" i="23"/>
  <c r="BK399" i="23"/>
  <c r="BN415" i="23"/>
  <c r="BF415" i="23"/>
  <c r="BI415" i="23"/>
  <c r="BH415" i="23"/>
  <c r="BJ415" i="23"/>
  <c r="BM431" i="23"/>
  <c r="BH431" i="23"/>
  <c r="BI431" i="23"/>
  <c r="BN431" i="23"/>
  <c r="BK431" i="23"/>
  <c r="BG435" i="23"/>
  <c r="BJ447" i="23"/>
  <c r="BP447" i="23"/>
  <c r="BH447" i="23"/>
  <c r="BI447" i="23"/>
  <c r="BG447" i="23"/>
  <c r="BM451" i="23"/>
  <c r="BK451" i="23"/>
  <c r="BP463" i="23"/>
  <c r="BO463" i="23"/>
  <c r="BI463" i="23"/>
  <c r="BL463" i="23"/>
  <c r="BJ467" i="23"/>
  <c r="BQ499" i="23"/>
  <c r="BL511" i="23"/>
  <c r="BH535" i="23"/>
  <c r="BO535" i="23"/>
  <c r="BR539" i="23"/>
  <c r="BO807" i="23"/>
  <c r="BN807" i="23"/>
  <c r="BO827" i="23"/>
  <c r="BI827" i="23"/>
  <c r="BK843" i="23"/>
  <c r="BN843" i="23"/>
  <c r="BI843" i="23"/>
  <c r="BR843" i="23"/>
  <c r="BM843" i="23"/>
  <c r="BO855" i="23"/>
  <c r="BJ855" i="23"/>
  <c r="BR855" i="23"/>
  <c r="BK855" i="23"/>
  <c r="BM855" i="23"/>
  <c r="BM859" i="23"/>
  <c r="BK859" i="23"/>
  <c r="BM871" i="23"/>
  <c r="BM307" i="23"/>
  <c r="BO319" i="23"/>
  <c r="BK327" i="23"/>
  <c r="BM479" i="23"/>
  <c r="BQ479" i="23"/>
  <c r="BI239" i="23"/>
  <c r="BR239" i="23"/>
  <c r="BF271" i="23"/>
  <c r="BK287" i="23"/>
  <c r="BM223" i="23"/>
  <c r="BO223" i="23"/>
  <c r="BK391" i="23"/>
  <c r="BP415" i="23"/>
  <c r="BG399" i="23"/>
  <c r="BM463" i="23"/>
  <c r="BM287" i="23"/>
  <c r="BO423" i="23"/>
  <c r="BI399" i="23"/>
  <c r="BN447" i="23"/>
  <c r="BQ211" i="23"/>
  <c r="BK239" i="23"/>
  <c r="BL287" i="23"/>
  <c r="BP287" i="23"/>
  <c r="BF223" i="23"/>
  <c r="BO243" i="23"/>
  <c r="BG431" i="23"/>
  <c r="BO287" i="23"/>
  <c r="BR211" i="23"/>
  <c r="BF399" i="23"/>
  <c r="BG463" i="23"/>
  <c r="BL227" i="23"/>
  <c r="BJ891" i="23"/>
  <c r="BK891" i="23"/>
  <c r="BN891" i="23"/>
  <c r="BF891" i="23"/>
  <c r="BN907" i="23"/>
  <c r="BP915" i="23"/>
  <c r="BM915" i="23"/>
  <c r="BH915" i="23"/>
  <c r="BR915" i="23"/>
  <c r="BG915" i="23"/>
  <c r="BJ915" i="23"/>
  <c r="BL915" i="23"/>
  <c r="BI919" i="23"/>
  <c r="BH919" i="23"/>
  <c r="BP919" i="23"/>
  <c r="BJ919" i="23"/>
  <c r="BK919" i="23"/>
  <c r="BI931" i="23"/>
  <c r="BG931" i="23"/>
  <c r="BH931" i="23"/>
  <c r="BL931" i="23"/>
  <c r="BJ967" i="23"/>
  <c r="BF987" i="23"/>
  <c r="BN987" i="23"/>
  <c r="BP987" i="23"/>
  <c r="BN995" i="23"/>
  <c r="BQ891" i="23"/>
  <c r="BQ841" i="23"/>
  <c r="BF549" i="23"/>
  <c r="BH549" i="23"/>
  <c r="BM457" i="23"/>
  <c r="BF457" i="23"/>
  <c r="BK457" i="23"/>
  <c r="BJ457" i="23"/>
  <c r="BF797" i="23"/>
  <c r="BO385" i="23"/>
  <c r="BF103" i="23"/>
  <c r="BP210" i="23"/>
  <c r="BI210" i="23"/>
  <c r="BL226" i="23"/>
  <c r="BO226" i="23"/>
  <c r="BF242" i="23"/>
  <c r="BR258" i="23"/>
  <c r="BN274" i="23"/>
  <c r="BJ306" i="23"/>
  <c r="BN338" i="23"/>
  <c r="BG338" i="23"/>
  <c r="BK402" i="23"/>
  <c r="BO402" i="23"/>
  <c r="BP450" i="23"/>
  <c r="BM188" i="23"/>
  <c r="BJ226" i="23"/>
  <c r="BF210" i="23"/>
  <c r="BI240" i="23"/>
  <c r="BP240" i="23"/>
  <c r="BQ368" i="23"/>
  <c r="BN368" i="23"/>
  <c r="BI384" i="23"/>
  <c r="BR384" i="23"/>
  <c r="BK408" i="23"/>
  <c r="BH408" i="23"/>
  <c r="BL740" i="23"/>
  <c r="BQ526" i="23"/>
  <c r="BQ550" i="23"/>
  <c r="BJ622" i="23"/>
  <c r="BP622" i="23"/>
  <c r="BJ658" i="23"/>
  <c r="BH658" i="23"/>
  <c r="BM742" i="23"/>
  <c r="BG758" i="23"/>
  <c r="BM758" i="23"/>
  <c r="BO758" i="23"/>
  <c r="BH518" i="23"/>
  <c r="BR550" i="23"/>
  <c r="BJ526" i="23"/>
  <c r="BH622" i="23"/>
  <c r="BO658" i="23"/>
  <c r="BK956" i="23"/>
  <c r="BH874" i="23"/>
  <c r="BN150" i="23"/>
  <c r="BP150" i="23"/>
  <c r="BM178" i="23"/>
  <c r="BL178" i="23"/>
  <c r="BN220" i="23"/>
  <c r="BN400" i="23"/>
  <c r="BQ400" i="23"/>
  <c r="BI508" i="23"/>
  <c r="BN720" i="23"/>
  <c r="BM720" i="23"/>
  <c r="BM764" i="23"/>
  <c r="BJ417" i="23"/>
  <c r="BN841" i="23"/>
  <c r="BK181" i="23"/>
  <c r="BO181" i="23"/>
  <c r="BH210" i="23"/>
  <c r="BO210" i="23"/>
  <c r="BI226" i="23"/>
  <c r="BP226" i="23"/>
  <c r="BQ226" i="23"/>
  <c r="BK226" i="23"/>
  <c r="BO258" i="23"/>
  <c r="BL258" i="23"/>
  <c r="BM274" i="23"/>
  <c r="BF274" i="23"/>
  <c r="BM290" i="23"/>
  <c r="BN290" i="23"/>
  <c r="BH290" i="23"/>
  <c r="BI290" i="23"/>
  <c r="BN306" i="23"/>
  <c r="BN322" i="23"/>
  <c r="BL322" i="23"/>
  <c r="BL338" i="23"/>
  <c r="BQ354" i="23"/>
  <c r="BO354" i="23"/>
  <c r="BR354" i="23"/>
  <c r="BI370" i="23"/>
  <c r="BQ370" i="23"/>
  <c r="BK378" i="23"/>
  <c r="BJ386" i="23"/>
  <c r="BR386" i="23"/>
  <c r="BK394" i="23"/>
  <c r="BL402" i="23"/>
  <c r="BG402" i="23"/>
  <c r="BO418" i="23"/>
  <c r="BR434" i="23"/>
  <c r="BQ434" i="23"/>
  <c r="BF434" i="23"/>
  <c r="BH450" i="23"/>
  <c r="BG450" i="23"/>
  <c r="BN466" i="23"/>
  <c r="BJ466" i="23"/>
  <c r="BN502" i="23"/>
  <c r="BP514" i="23"/>
  <c r="BP188" i="23"/>
  <c r="BJ130" i="23"/>
  <c r="BR526" i="23"/>
  <c r="BF526" i="23"/>
  <c r="BG586" i="23"/>
  <c r="BJ702" i="23"/>
  <c r="BL790" i="23"/>
  <c r="BJ858" i="23"/>
  <c r="BN874" i="23"/>
  <c r="BL874" i="23"/>
  <c r="BR874" i="23"/>
  <c r="BF882" i="23"/>
  <c r="BI902" i="23"/>
  <c r="BJ902" i="23"/>
  <c r="BN1002" i="23"/>
  <c r="BO1002" i="23"/>
  <c r="BF1002" i="23"/>
  <c r="BI550" i="23"/>
  <c r="BO550" i="23"/>
  <c r="BK526" i="23"/>
  <c r="BQ750" i="23"/>
  <c r="BK622" i="23"/>
  <c r="BO877" i="23"/>
  <c r="BG332" i="23"/>
  <c r="BG444" i="23"/>
  <c r="BH444" i="23"/>
  <c r="BL548" i="23"/>
  <c r="BH636" i="23"/>
  <c r="BI636" i="23"/>
  <c r="BK732" i="23"/>
  <c r="BP732" i="23"/>
  <c r="BR736" i="23"/>
  <c r="BN736" i="23"/>
  <c r="BJ740" i="23"/>
  <c r="BL780" i="23"/>
  <c r="BO812" i="23"/>
  <c r="BL824" i="23"/>
  <c r="BK828" i="23"/>
  <c r="BN828" i="23"/>
  <c r="BH828" i="23"/>
  <c r="BR828" i="23"/>
  <c r="BH852" i="23"/>
  <c r="BK852" i="23"/>
  <c r="BP852" i="23"/>
  <c r="BN852" i="23"/>
  <c r="BF852" i="23"/>
  <c r="BR860" i="23"/>
  <c r="BJ876" i="23"/>
  <c r="BM936" i="23"/>
  <c r="BL936" i="23"/>
  <c r="BK936" i="23"/>
  <c r="BM972" i="23"/>
  <c r="BO417" i="23"/>
  <c r="BM417" i="23"/>
  <c r="BH186" i="23"/>
  <c r="BF424" i="23"/>
  <c r="BP142" i="23"/>
  <c r="BR360" i="23"/>
  <c r="BN162" i="23"/>
  <c r="BQ432" i="23"/>
  <c r="BQ464" i="23"/>
  <c r="BK508" i="23"/>
  <c r="BO216" i="23"/>
  <c r="BL240" i="23"/>
  <c r="BH524" i="23"/>
  <c r="BN476" i="23"/>
  <c r="BO492" i="23"/>
  <c r="BJ508" i="23"/>
  <c r="BG460" i="23"/>
  <c r="BG636" i="23"/>
  <c r="BO888" i="23"/>
  <c r="BH417" i="23"/>
  <c r="BL150" i="23"/>
  <c r="BR432" i="23"/>
  <c r="BR134" i="23"/>
  <c r="BF142" i="23"/>
  <c r="BQ376" i="23"/>
  <c r="BL186" i="23"/>
  <c r="BN440" i="23"/>
  <c r="BO732" i="23"/>
  <c r="BQ216" i="23"/>
  <c r="BG476" i="23"/>
  <c r="BG740" i="23"/>
  <c r="BJ110" i="23"/>
  <c r="BF192" i="23"/>
  <c r="BI216" i="23"/>
  <c r="BO240" i="23"/>
  <c r="BJ524" i="23"/>
  <c r="BJ540" i="23"/>
  <c r="BL732" i="23"/>
  <c r="BF216" i="23"/>
  <c r="BH501" i="23"/>
  <c r="BJ476" i="23"/>
  <c r="BF166" i="23"/>
  <c r="BP476" i="23"/>
  <c r="BH508" i="23"/>
  <c r="BG364" i="23"/>
  <c r="BO852" i="23"/>
  <c r="BM444" i="23"/>
  <c r="BM828" i="23"/>
  <c r="BL852" i="23"/>
  <c r="BR972" i="23"/>
  <c r="BJ249" i="23"/>
  <c r="BL417" i="23"/>
  <c r="BP572" i="23"/>
  <c r="BG572" i="23"/>
  <c r="BI572" i="23"/>
  <c r="BP560" i="23"/>
  <c r="BN652" i="23"/>
  <c r="BI576" i="23"/>
  <c r="BP652" i="23"/>
  <c r="BJ652" i="23"/>
  <c r="BM652" i="23"/>
  <c r="BQ720" i="23"/>
  <c r="BJ477" i="23"/>
  <c r="BF158" i="23"/>
  <c r="BQ440" i="23"/>
  <c r="BR150" i="23"/>
  <c r="BH384" i="23"/>
  <c r="BN118" i="23"/>
  <c r="BF320" i="23"/>
  <c r="BJ216" i="23"/>
  <c r="BM240" i="23"/>
  <c r="BJ192" i="23"/>
  <c r="BF240" i="23"/>
  <c r="BN748" i="23"/>
  <c r="BL764" i="23"/>
  <c r="BP956" i="23"/>
  <c r="BN166" i="23"/>
  <c r="BF108" i="23"/>
  <c r="BO476" i="23"/>
  <c r="BO828" i="23"/>
  <c r="BL180" i="23"/>
  <c r="BF828" i="23"/>
  <c r="BL138" i="23"/>
  <c r="BQ936" i="23"/>
  <c r="BP780" i="23"/>
  <c r="BR154" i="23"/>
  <c r="BH146" i="23"/>
  <c r="BP110" i="23"/>
  <c r="BO130" i="23"/>
  <c r="BK154" i="23"/>
  <c r="BL132" i="23"/>
  <c r="BP354" i="23"/>
  <c r="BQ120" i="23"/>
  <c r="BF114" i="23"/>
  <c r="BH114" i="23"/>
  <c r="BR122" i="23"/>
  <c r="BO122" i="23"/>
  <c r="BP138" i="23"/>
  <c r="BG138" i="23"/>
  <c r="BN148" i="23"/>
  <c r="BJ148" i="23"/>
  <c r="BK162" i="23"/>
  <c r="BJ162" i="23"/>
  <c r="BK164" i="23"/>
  <c r="BN164" i="23"/>
  <c r="BN168" i="23"/>
  <c r="BJ170" i="23"/>
  <c r="BH170" i="23"/>
  <c r="BF170" i="23"/>
  <c r="BP180" i="23"/>
  <c r="BP220" i="23"/>
  <c r="BP232" i="23"/>
  <c r="BJ232" i="23"/>
  <c r="BN236" i="23"/>
  <c r="BJ252" i="23"/>
  <c r="BK252" i="23"/>
  <c r="BF280" i="23"/>
  <c r="BH280" i="23"/>
  <c r="BH292" i="23"/>
  <c r="BP300" i="23"/>
  <c r="BJ316" i="23"/>
  <c r="BK316" i="23"/>
  <c r="BQ336" i="23"/>
  <c r="BM336" i="23"/>
  <c r="BI348" i="23"/>
  <c r="BG356" i="23"/>
  <c r="BI376" i="23"/>
  <c r="BK376" i="23"/>
  <c r="BL376" i="23"/>
  <c r="BK396" i="23"/>
  <c r="BM400" i="23"/>
  <c r="BF400" i="23"/>
  <c r="BM412" i="23"/>
  <c r="BK412" i="23"/>
  <c r="BJ444" i="23"/>
  <c r="BP464" i="23"/>
  <c r="BI464" i="23"/>
  <c r="BL472" i="23"/>
  <c r="BN472" i="23"/>
  <c r="BP496" i="23"/>
  <c r="BR496" i="23"/>
  <c r="BL504" i="23"/>
  <c r="BO504" i="23"/>
  <c r="BP508" i="23"/>
  <c r="BG508" i="23"/>
  <c r="BI528" i="23"/>
  <c r="BN528" i="23"/>
  <c r="BL528" i="23"/>
  <c r="BP636" i="23"/>
  <c r="BR636" i="23"/>
  <c r="BF636" i="23"/>
  <c r="BR106" i="23"/>
  <c r="BJ118" i="23"/>
  <c r="BQ110" i="23"/>
  <c r="BG178" i="23"/>
  <c r="BO164" i="23"/>
  <c r="BO166" i="23"/>
  <c r="BP166" i="23"/>
  <c r="BL108" i="23"/>
  <c r="BR130" i="23"/>
  <c r="BI164" i="23"/>
  <c r="BM252" i="23"/>
  <c r="BJ122" i="23"/>
  <c r="BN154" i="23"/>
  <c r="BP114" i="23"/>
  <c r="BJ114" i="23"/>
  <c r="BH148" i="23"/>
  <c r="BR292" i="23"/>
  <c r="BN138" i="23"/>
  <c r="BF220" i="23"/>
  <c r="BG132" i="23"/>
  <c r="BO132" i="23"/>
  <c r="BP316" i="23"/>
  <c r="BR316" i="23"/>
  <c r="BM332" i="23"/>
  <c r="BO110" i="23"/>
  <c r="BP408" i="23"/>
  <c r="BI186" i="23"/>
  <c r="BP106" i="23"/>
  <c r="BF118" i="23"/>
  <c r="BL106" i="23"/>
  <c r="BL134" i="23"/>
  <c r="BN110" i="23"/>
  <c r="BP178" i="23"/>
  <c r="BN130" i="23"/>
  <c r="BK204" i="23"/>
  <c r="BJ166" i="23"/>
  <c r="BO108" i="23"/>
  <c r="BF130" i="23"/>
  <c r="BG164" i="23"/>
  <c r="BQ122" i="23"/>
  <c r="BP122" i="23"/>
  <c r="BG154" i="23"/>
  <c r="BG114" i="23"/>
  <c r="BL148" i="23"/>
  <c r="BG148" i="23"/>
  <c r="BP190" i="23"/>
  <c r="BK324" i="23"/>
  <c r="BH138" i="23"/>
  <c r="BG220" i="23"/>
  <c r="BN132" i="23"/>
  <c r="BP132" i="23"/>
  <c r="BL316" i="23"/>
  <c r="BR332" i="23"/>
  <c r="BL412" i="23"/>
  <c r="BN240" i="23"/>
  <c r="BI108" i="23"/>
  <c r="BK178" i="23"/>
  <c r="BQ280" i="23"/>
  <c r="BJ464" i="23"/>
  <c r="BF360" i="23"/>
  <c r="BJ336" i="23"/>
  <c r="BH200" i="23"/>
  <c r="BF504" i="23"/>
  <c r="BN376" i="23"/>
  <c r="BQ118" i="23"/>
  <c r="BL162" i="23"/>
  <c r="BF134" i="23"/>
  <c r="BN186" i="23"/>
  <c r="BN178" i="23"/>
  <c r="BI192" i="23"/>
  <c r="BJ188" i="23"/>
  <c r="BJ240" i="23"/>
  <c r="BG166" i="23"/>
  <c r="BI166" i="23"/>
  <c r="BI130" i="23"/>
  <c r="BM164" i="23"/>
  <c r="BG122" i="23"/>
  <c r="BL122" i="23"/>
  <c r="BP154" i="23"/>
  <c r="BO114" i="23"/>
  <c r="BI148" i="23"/>
  <c r="BQ260" i="23"/>
  <c r="BO154" i="23"/>
  <c r="BF138" i="23"/>
  <c r="BL194" i="23"/>
  <c r="BQ220" i="23"/>
  <c r="BJ132" i="23"/>
  <c r="BG284" i="23"/>
  <c r="BG316" i="23"/>
  <c r="BG348" i="23"/>
  <c r="BL444" i="23"/>
  <c r="BH516" i="23"/>
  <c r="BQ768" i="23"/>
  <c r="BH732" i="23"/>
  <c r="BN832" i="23"/>
  <c r="BI968" i="23"/>
  <c r="BF917" i="23"/>
  <c r="BI883" i="23"/>
  <c r="BJ883" i="23"/>
  <c r="BJ533" i="23"/>
  <c r="BI533" i="23"/>
  <c r="BO533" i="23"/>
  <c r="BP533" i="23"/>
  <c r="BI385" i="23"/>
  <c r="BM445" i="23"/>
  <c r="BM119" i="23"/>
  <c r="BH883" i="23"/>
  <c r="BM883" i="23"/>
  <c r="BN883" i="23"/>
  <c r="BH533" i="23"/>
  <c r="BL533" i="23"/>
  <c r="BF533" i="23"/>
  <c r="BR797" i="23"/>
  <c r="BN881" i="23"/>
  <c r="BR898" i="23"/>
  <c r="BJ898" i="23"/>
  <c r="BG883" i="23"/>
  <c r="BL883" i="23"/>
  <c r="BF385" i="23"/>
  <c r="BM533" i="23"/>
  <c r="BQ533" i="23"/>
  <c r="BG533" i="23"/>
  <c r="BG805" i="23"/>
  <c r="BQ385" i="23"/>
  <c r="BF942" i="23"/>
  <c r="BP569" i="23"/>
  <c r="BR585" i="23"/>
  <c r="BQ593" i="23"/>
  <c r="BG601" i="23"/>
  <c r="BO601" i="23"/>
  <c r="BM649" i="23"/>
  <c r="K464" i="22"/>
  <c r="BI397" i="23"/>
  <c r="BK439" i="23"/>
  <c r="BR535" i="23"/>
  <c r="BF529" i="23"/>
  <c r="BG493" i="23"/>
  <c r="BJ397" i="23"/>
  <c r="BL493" i="23"/>
  <c r="BJ877" i="23"/>
  <c r="BP877" i="23"/>
  <c r="BK877" i="23"/>
  <c r="BM877" i="23"/>
  <c r="BR877" i="23"/>
  <c r="BK957" i="23"/>
  <c r="BJ957" i="23"/>
  <c r="BO952" i="23"/>
  <c r="BP901" i="23"/>
  <c r="BQ913" i="23"/>
  <c r="BN725" i="23"/>
  <c r="BG235" i="23"/>
  <c r="BH387" i="23"/>
  <c r="BI387" i="23"/>
  <c r="BM387" i="23"/>
  <c r="BK387" i="23"/>
  <c r="BJ387" i="23"/>
  <c r="BO387" i="23"/>
  <c r="BF387" i="23"/>
  <c r="BR447" i="23"/>
  <c r="BM447" i="23"/>
  <c r="BM455" i="23"/>
  <c r="BQ463" i="23"/>
  <c r="BR463" i="23"/>
  <c r="BG511" i="23"/>
  <c r="BF511" i="23"/>
  <c r="BK511" i="23"/>
  <c r="BJ511" i="23"/>
  <c r="BQ511" i="23"/>
  <c r="BN515" i="23"/>
  <c r="BJ515" i="23"/>
  <c r="BF515" i="23"/>
  <c r="BQ515" i="23"/>
  <c r="BH515" i="23"/>
  <c r="BM515" i="23"/>
  <c r="BP515" i="23"/>
  <c r="BL515" i="23"/>
  <c r="BO515" i="23"/>
  <c r="BR515" i="23"/>
  <c r="BP519" i="23"/>
  <c r="BK519" i="23"/>
  <c r="BH519" i="23"/>
  <c r="BM527" i="23"/>
  <c r="BR527" i="23"/>
  <c r="BI535" i="23"/>
  <c r="BQ535" i="23"/>
  <c r="BL535" i="23"/>
  <c r="BN535" i="23"/>
  <c r="BJ535" i="23"/>
  <c r="BG535" i="23"/>
  <c r="BQ539" i="23"/>
  <c r="BH539" i="23"/>
  <c r="BI539" i="23"/>
  <c r="BK539" i="23"/>
  <c r="BL539" i="23"/>
  <c r="BO539" i="23"/>
  <c r="BJ539" i="23"/>
  <c r="BG539" i="23"/>
  <c r="BN539" i="23"/>
  <c r="BM539" i="23"/>
  <c r="BN543" i="23"/>
  <c r="BI543" i="23"/>
  <c r="BM703" i="23"/>
  <c r="BQ751" i="23"/>
  <c r="BL751" i="23"/>
  <c r="BL759" i="23"/>
  <c r="BI759" i="23"/>
  <c r="BF759" i="23"/>
  <c r="BR759" i="23"/>
  <c r="BR775" i="23"/>
  <c r="BJ775" i="23"/>
  <c r="BF791" i="23"/>
  <c r="BQ791" i="23"/>
  <c r="BP791" i="23"/>
  <c r="BK799" i="23"/>
  <c r="BQ799" i="23"/>
  <c r="BF807" i="23"/>
  <c r="BQ807" i="23"/>
  <c r="BP807" i="23"/>
  <c r="BR815" i="23"/>
  <c r="BF819" i="23"/>
  <c r="BN823" i="23"/>
  <c r="BK823" i="23"/>
  <c r="BP843" i="23"/>
  <c r="BG843" i="23"/>
  <c r="BJ843" i="23"/>
  <c r="BO843" i="23"/>
  <c r="BI859" i="23"/>
  <c r="BF859" i="23"/>
  <c r="BO863" i="23"/>
  <c r="BR863" i="23"/>
  <c r="BM919" i="23"/>
  <c r="BG919" i="23"/>
  <c r="BP891" i="23"/>
  <c r="BG891" i="23"/>
  <c r="BQ987" i="23"/>
  <c r="BF907" i="23"/>
  <c r="BL887" i="23"/>
  <c r="BK907" i="23"/>
  <c r="BH947" i="23"/>
  <c r="BO915" i="23"/>
  <c r="BF919" i="23"/>
  <c r="BI891" i="23"/>
  <c r="BH987" i="23"/>
  <c r="BL987" i="23"/>
  <c r="BH995" i="23"/>
  <c r="BF887" i="23"/>
  <c r="BL995" i="23"/>
  <c r="BR887" i="23"/>
  <c r="BH907" i="23"/>
  <c r="BQ983" i="23"/>
  <c r="BH971" i="23"/>
  <c r="BL919" i="23"/>
  <c r="BJ987" i="23"/>
  <c r="BL983" i="23"/>
  <c r="BM887" i="23"/>
  <c r="BJ995" i="23"/>
  <c r="BQ887" i="23"/>
  <c r="BF995" i="23"/>
  <c r="BG242" i="23"/>
  <c r="BK242" i="23"/>
  <c r="BO242" i="23"/>
  <c r="BR290" i="23"/>
  <c r="BG514" i="23"/>
  <c r="BQ546" i="23"/>
  <c r="BR135" i="23"/>
  <c r="BM135" i="23"/>
  <c r="BO135" i="23"/>
  <c r="BI214" i="23"/>
  <c r="BO214" i="23"/>
  <c r="BK214" i="23"/>
  <c r="BN218" i="23"/>
  <c r="BM230" i="23"/>
  <c r="BK230" i="23"/>
  <c r="BO230" i="23"/>
  <c r="BQ230" i="23"/>
  <c r="BN230" i="23"/>
  <c r="BH230" i="23"/>
  <c r="BM246" i="23"/>
  <c r="BP246" i="23"/>
  <c r="BG246" i="23"/>
  <c r="BH246" i="23"/>
  <c r="BQ262" i="23"/>
  <c r="BL262" i="23"/>
  <c r="BM262" i="23"/>
  <c r="BK262" i="23"/>
  <c r="BR274" i="23"/>
  <c r="BO274" i="23"/>
  <c r="BQ278" i="23"/>
  <c r="BG278" i="23"/>
  <c r="BR278" i="23"/>
  <c r="BM282" i="23"/>
  <c r="BI294" i="23"/>
  <c r="BH294" i="23"/>
  <c r="BJ294" i="23"/>
  <c r="BR294" i="23"/>
  <c r="BG294" i="23"/>
  <c r="BJ310" i="23"/>
  <c r="BI310" i="23"/>
  <c r="BN310" i="23"/>
  <c r="BG310" i="23"/>
  <c r="BF310" i="23"/>
  <c r="BK322" i="23"/>
  <c r="BJ322" i="23"/>
  <c r="BF326" i="23"/>
  <c r="BI326" i="23"/>
  <c r="BR326" i="23"/>
  <c r="BO338" i="23"/>
  <c r="BQ338" i="23"/>
  <c r="BH338" i="23"/>
  <c r="BM338" i="23"/>
  <c r="BI342" i="23"/>
  <c r="BG342" i="23"/>
  <c r="BN342" i="23"/>
  <c r="BL342" i="23"/>
  <c r="BJ342" i="23"/>
  <c r="BH342" i="23"/>
  <c r="BF354" i="23"/>
  <c r="BG354" i="23"/>
  <c r="BK354" i="23"/>
  <c r="BL358" i="23"/>
  <c r="BO358" i="23"/>
  <c r="BN358" i="23"/>
  <c r="BH370" i="23"/>
  <c r="BN370" i="23"/>
  <c r="BJ370" i="23"/>
  <c r="BO370" i="23"/>
  <c r="BI374" i="23"/>
  <c r="BM374" i="23"/>
  <c r="BP374" i="23"/>
  <c r="BO374" i="23"/>
  <c r="BM386" i="23"/>
  <c r="BN386" i="23"/>
  <c r="BK386" i="23"/>
  <c r="BF390" i="23"/>
  <c r="BO390" i="23"/>
  <c r="BR390" i="23"/>
  <c r="BN406" i="23"/>
  <c r="BL406" i="23"/>
  <c r="BQ406" i="23"/>
  <c r="BL414" i="23"/>
  <c r="BK418" i="23"/>
  <c r="BM418" i="23"/>
  <c r="BF418" i="23"/>
  <c r="BR422" i="23"/>
  <c r="BP422" i="23"/>
  <c r="BI422" i="23"/>
  <c r="BH422" i="23"/>
  <c r="BN426" i="23"/>
  <c r="BH434" i="23"/>
  <c r="BI434" i="23"/>
  <c r="BI438" i="23"/>
  <c r="BK438" i="23"/>
  <c r="BP438" i="23"/>
  <c r="BN454" i="23"/>
  <c r="BQ454" i="23"/>
  <c r="BP454" i="23"/>
  <c r="BR458" i="23"/>
  <c r="BH466" i="23"/>
  <c r="BM466" i="23"/>
  <c r="BI482" i="23"/>
  <c r="BK482" i="23"/>
  <c r="BG486" i="23"/>
  <c r="BQ486" i="23"/>
  <c r="BM490" i="23"/>
  <c r="BH490" i="23"/>
  <c r="BN498" i="23"/>
  <c r="BI498" i="23"/>
  <c r="BL506" i="23"/>
  <c r="BH506" i="23"/>
  <c r="BM518" i="23"/>
  <c r="BK518" i="23"/>
  <c r="BG538" i="23"/>
  <c r="BF538" i="23"/>
  <c r="BO538" i="23"/>
  <c r="BM550" i="23"/>
  <c r="BK550" i="23"/>
  <c r="BH586" i="23"/>
  <c r="BL586" i="23"/>
  <c r="BF622" i="23"/>
  <c r="BQ622" i="23"/>
  <c r="BL622" i="23"/>
  <c r="BI622" i="23"/>
  <c r="BN622" i="23"/>
  <c r="BI658" i="23"/>
  <c r="BP658" i="23"/>
  <c r="BQ658" i="23"/>
  <c r="BK658" i="23"/>
  <c r="BL658" i="23"/>
  <c r="BG658" i="23"/>
  <c r="BM658" i="23"/>
  <c r="BJ678" i="23"/>
  <c r="BH702" i="23"/>
  <c r="BG702" i="23"/>
  <c r="BM702" i="23"/>
  <c r="BF702" i="23"/>
  <c r="BK702" i="23"/>
  <c r="BN722" i="23"/>
  <c r="BQ730" i="23"/>
  <c r="BL730" i="23"/>
  <c r="BP730" i="23"/>
  <c r="BK730" i="23"/>
  <c r="BN730" i="23"/>
  <c r="BG730" i="23"/>
  <c r="BK734" i="23"/>
  <c r="BH734" i="23"/>
  <c r="BQ746" i="23"/>
  <c r="BO746" i="23"/>
  <c r="BR746" i="23"/>
  <c r="BN746" i="23"/>
  <c r="BG746" i="23"/>
  <c r="BH746" i="23"/>
  <c r="BN754" i="23"/>
  <c r="BH762" i="23"/>
  <c r="BR762" i="23"/>
  <c r="BO762" i="23"/>
  <c r="BF770" i="23"/>
  <c r="BF774" i="23"/>
  <c r="BK774" i="23"/>
  <c r="BG774" i="23"/>
  <c r="BM774" i="23"/>
  <c r="BQ790" i="23"/>
  <c r="BO790" i="23"/>
  <c r="BI806" i="23"/>
  <c r="BL806" i="23"/>
  <c r="BO806" i="23"/>
  <c r="BI242" i="23"/>
  <c r="BL242" i="23"/>
  <c r="BP242" i="23"/>
  <c r="BI135" i="23"/>
  <c r="BM314" i="23"/>
  <c r="BM378" i="23"/>
  <c r="BR266" i="23"/>
  <c r="BG298" i="23"/>
  <c r="BK370" i="23"/>
  <c r="BN418" i="23"/>
  <c r="BR119" i="23"/>
  <c r="BJ338" i="23"/>
  <c r="BO282" i="23"/>
  <c r="BM322" i="23"/>
  <c r="BM410" i="23"/>
  <c r="BI185" i="23"/>
  <c r="BP538" i="23"/>
  <c r="BN586" i="23"/>
  <c r="BQ482" i="23"/>
  <c r="BG546" i="23"/>
  <c r="BJ546" i="23"/>
  <c r="BP586" i="23"/>
  <c r="BP358" i="23"/>
  <c r="BO438" i="23"/>
  <c r="BK598" i="23"/>
  <c r="BJ278" i="23"/>
  <c r="BL350" i="23"/>
  <c r="BH390" i="23"/>
  <c r="BH242" i="23"/>
  <c r="BR242" i="23"/>
  <c r="BN242" i="23"/>
  <c r="BI322" i="23"/>
  <c r="BO234" i="23"/>
  <c r="BM266" i="23"/>
  <c r="BI298" i="23"/>
  <c r="BR394" i="23"/>
  <c r="BM434" i="23"/>
  <c r="BI466" i="23"/>
  <c r="BF346" i="23"/>
  <c r="BG274" i="23"/>
  <c r="BO378" i="23"/>
  <c r="BF386" i="23"/>
  <c r="BR466" i="23"/>
  <c r="BN482" i="23"/>
  <c r="BP546" i="23"/>
  <c r="BQ246" i="23"/>
  <c r="BG490" i="23"/>
  <c r="BR482" i="23"/>
  <c r="BQ514" i="23"/>
  <c r="BQ598" i="23"/>
  <c r="BR218" i="23"/>
  <c r="BR262" i="23"/>
  <c r="BR310" i="23"/>
  <c r="BH374" i="23"/>
  <c r="BH454" i="23"/>
  <c r="BI358" i="23"/>
  <c r="BK406" i="23"/>
  <c r="BO482" i="23"/>
  <c r="BH538" i="23"/>
  <c r="BJ814" i="23"/>
  <c r="BN814" i="23"/>
  <c r="BG814" i="23"/>
  <c r="BF814" i="23"/>
  <c r="BO822" i="23"/>
  <c r="BF822" i="23"/>
  <c r="BR822" i="23"/>
  <c r="BK830" i="23"/>
  <c r="BN830" i="23"/>
  <c r="BP830" i="23"/>
  <c r="BL830" i="23"/>
  <c r="BM838" i="23"/>
  <c r="BN838" i="23"/>
  <c r="BO838" i="23"/>
  <c r="BL838" i="23"/>
  <c r="BK846" i="23"/>
  <c r="BQ846" i="23"/>
  <c r="BK862" i="23"/>
  <c r="BH862" i="23"/>
  <c r="BO862" i="23"/>
  <c r="BR862" i="23"/>
  <c r="BN862" i="23"/>
  <c r="BM870" i="23"/>
  <c r="BH870" i="23"/>
  <c r="BO870" i="23"/>
  <c r="BH886" i="23"/>
  <c r="BF886" i="23"/>
  <c r="BR926" i="23"/>
  <c r="BJ926" i="23"/>
  <c r="BL926" i="23"/>
  <c r="BH926" i="23"/>
  <c r="BQ926" i="23"/>
  <c r="BM966" i="23"/>
  <c r="BR966" i="23"/>
  <c r="BN966" i="23"/>
  <c r="BI966" i="23"/>
  <c r="BJ966" i="23"/>
  <c r="BM826" i="23"/>
  <c r="BN826" i="23"/>
  <c r="BP826" i="23"/>
  <c r="BQ842" i="23"/>
  <c r="BP906" i="23"/>
  <c r="BM914" i="23"/>
  <c r="BQ966" i="23"/>
  <c r="BL814" i="23"/>
  <c r="BF838" i="23"/>
  <c r="BN822" i="23"/>
  <c r="BO906" i="23"/>
  <c r="BK914" i="23"/>
  <c r="BR886" i="23"/>
  <c r="BM822" i="23"/>
  <c r="BO757" i="23"/>
  <c r="BL757" i="23"/>
  <c r="BF842" i="23"/>
  <c r="BP874" i="23"/>
  <c r="BM850" i="23"/>
  <c r="BM898" i="23"/>
  <c r="BG914" i="23"/>
  <c r="BH966" i="23"/>
  <c r="BL822" i="23"/>
  <c r="BR838" i="23"/>
  <c r="BP886" i="23"/>
  <c r="BJ906" i="23"/>
  <c r="BF914" i="23"/>
  <c r="BR914" i="23"/>
  <c r="BP822" i="23"/>
  <c r="BJ870" i="23"/>
  <c r="BQ822" i="23"/>
  <c r="BF653" i="23"/>
  <c r="BN1001" i="23"/>
  <c r="BQ1001" i="23"/>
  <c r="BR1001" i="23"/>
  <c r="BI1001" i="23"/>
  <c r="BL1001" i="23"/>
  <c r="BP1001" i="23"/>
  <c r="BP962" i="23"/>
  <c r="BJ962" i="23"/>
  <c r="BF962" i="23"/>
  <c r="BQ962" i="23"/>
  <c r="BL962" i="23"/>
  <c r="BO962" i="23"/>
  <c r="BK962" i="23"/>
  <c r="BI945" i="23"/>
  <c r="BO945" i="23"/>
  <c r="BR945" i="23"/>
  <c r="BP945" i="23"/>
  <c r="BJ945" i="23"/>
  <c r="BG945" i="23"/>
  <c r="BM397" i="23"/>
  <c r="BO397" i="23"/>
  <c r="BH397" i="23"/>
  <c r="BN397" i="23"/>
  <c r="BP397" i="23"/>
  <c r="BK397" i="23"/>
  <c r="BR397" i="23"/>
  <c r="BG397" i="23"/>
  <c r="BR225" i="23"/>
  <c r="BG225" i="23"/>
  <c r="BK225" i="23"/>
  <c r="BJ225" i="23"/>
  <c r="BH225" i="23"/>
  <c r="BN952" i="23"/>
  <c r="BG952" i="23"/>
  <c r="BR952" i="23"/>
  <c r="BH952" i="23"/>
  <c r="BI952" i="23"/>
  <c r="BL952" i="23"/>
  <c r="BF952" i="23"/>
  <c r="BQ952" i="23"/>
  <c r="BM952" i="23"/>
  <c r="BO913" i="23"/>
  <c r="BR913" i="23"/>
  <c r="BI913" i="23"/>
  <c r="BJ913" i="23"/>
  <c r="BH913" i="23"/>
  <c r="BG913" i="23"/>
  <c r="BF932" i="23"/>
  <c r="BO501" i="23"/>
  <c r="BF729" i="23"/>
  <c r="BM729" i="23"/>
  <c r="BJ729" i="23"/>
  <c r="BP729" i="23"/>
  <c r="BG385" i="23"/>
  <c r="BF417" i="23"/>
  <c r="BM549" i="23"/>
  <c r="BQ549" i="23"/>
  <c r="BG549" i="23"/>
  <c r="BF841" i="23"/>
  <c r="BR385" i="23"/>
  <c r="BN385" i="23"/>
  <c r="BR417" i="23"/>
  <c r="BI417" i="23"/>
  <c r="BH897" i="23"/>
  <c r="BK897" i="23"/>
  <c r="BN457" i="23"/>
  <c r="BL457" i="23"/>
  <c r="BP457" i="23"/>
  <c r="BO841" i="23"/>
  <c r="BQ897" i="23"/>
  <c r="BQ417" i="23"/>
  <c r="BK841" i="23"/>
  <c r="BP897" i="23"/>
  <c r="BF881" i="23"/>
  <c r="BM881" i="23"/>
  <c r="BH281" i="23"/>
  <c r="BL445" i="23"/>
  <c r="BN445" i="23"/>
  <c r="BR445" i="23"/>
  <c r="BL477" i="23"/>
  <c r="BR477" i="23"/>
  <c r="BM477" i="23"/>
  <c r="BP477" i="23"/>
  <c r="BG477" i="23"/>
  <c r="BK106" i="23"/>
  <c r="BM106" i="23"/>
  <c r="BI106" i="23"/>
  <c r="BN108" i="23"/>
  <c r="BP108" i="23"/>
  <c r="BQ108" i="23"/>
  <c r="BR108" i="23"/>
  <c r="BM108" i="23"/>
  <c r="BR110" i="23"/>
  <c r="BK110" i="23"/>
  <c r="BF110" i="23"/>
  <c r="BG110" i="23"/>
  <c r="BL114" i="23"/>
  <c r="BK114" i="23"/>
  <c r="BM114" i="23"/>
  <c r="BI116" i="23"/>
  <c r="BG116" i="23"/>
  <c r="BF122" i="23"/>
  <c r="BN122" i="23"/>
  <c r="BM122" i="23"/>
  <c r="BG130" i="23"/>
  <c r="BL130" i="23"/>
  <c r="BK130" i="23"/>
  <c r="BM130" i="23"/>
  <c r="BH132" i="23"/>
  <c r="BQ132" i="23"/>
  <c r="BM132" i="23"/>
  <c r="BI132" i="23"/>
  <c r="BR138" i="23"/>
  <c r="BJ138" i="23"/>
  <c r="BO138" i="23"/>
  <c r="BM142" i="23"/>
  <c r="BL142" i="23"/>
  <c r="BR144" i="23"/>
  <c r="BP146" i="23"/>
  <c r="BK146" i="23"/>
  <c r="BL146" i="23"/>
  <c r="BM148" i="23"/>
  <c r="BK148" i="23"/>
  <c r="BQ148" i="23"/>
  <c r="BN152" i="23"/>
  <c r="BH154" i="23"/>
  <c r="BF154" i="23"/>
  <c r="BL154" i="23"/>
  <c r="BM154" i="23"/>
  <c r="BP158" i="23"/>
  <c r="BK158" i="23"/>
  <c r="BF160" i="23"/>
  <c r="BP164" i="23"/>
  <c r="BQ164" i="23"/>
  <c r="BQ166" i="23"/>
  <c r="BL166" i="23"/>
  <c r="BM166" i="23"/>
  <c r="BG170" i="23"/>
  <c r="BQ170" i="23"/>
  <c r="BN176" i="23"/>
  <c r="BF176" i="23"/>
  <c r="BP176" i="23"/>
  <c r="BO178" i="23"/>
  <c r="BF178" i="23"/>
  <c r="BQ178" i="23"/>
  <c r="BR180" i="23"/>
  <c r="BK180" i="23"/>
  <c r="BQ180" i="23"/>
  <c r="BK184" i="23"/>
  <c r="BL184" i="23"/>
  <c r="BR184" i="23"/>
  <c r="BQ188" i="23"/>
  <c r="BL188" i="23"/>
  <c r="BO188" i="23"/>
  <c r="BH192" i="23"/>
  <c r="BM192" i="23"/>
  <c r="BQ192" i="23"/>
  <c r="BR192" i="23"/>
  <c r="BL192" i="23"/>
  <c r="BK192" i="23"/>
  <c r="BQ196" i="23"/>
  <c r="BG200" i="23"/>
  <c r="BQ200" i="23"/>
  <c r="BN200" i="23"/>
  <c r="BG204" i="23"/>
  <c r="BR204" i="23"/>
  <c r="BR208" i="23"/>
  <c r="BF208" i="23"/>
  <c r="BK208" i="23"/>
  <c r="BG216" i="23"/>
  <c r="BM216" i="23"/>
  <c r="BH216" i="23"/>
  <c r="BN216" i="23"/>
  <c r="BH220" i="23"/>
  <c r="BM220" i="23"/>
  <c r="BR220" i="23"/>
  <c r="BI220" i="23"/>
  <c r="BQ228" i="23"/>
  <c r="BH236" i="23"/>
  <c r="BM236" i="23"/>
  <c r="BI236" i="23"/>
  <c r="BL236" i="23"/>
  <c r="BG240" i="23"/>
  <c r="BQ240" i="23"/>
  <c r="BK240" i="23"/>
  <c r="BR240" i="23"/>
  <c r="BH260" i="23"/>
  <c r="BG288" i="23"/>
  <c r="BK288" i="23"/>
  <c r="BP292" i="23"/>
  <c r="BF316" i="23"/>
  <c r="BN316" i="23"/>
  <c r="BM316" i="23"/>
  <c r="BO324" i="23"/>
  <c r="BO328" i="23"/>
  <c r="BJ332" i="23"/>
  <c r="BP332" i="23"/>
  <c r="BH332" i="23"/>
  <c r="BO356" i="23"/>
  <c r="BH364" i="23"/>
  <c r="BF364" i="23"/>
  <c r="BQ364" i="23"/>
  <c r="BI364" i="23"/>
  <c r="BL368" i="23"/>
  <c r="BF368" i="23"/>
  <c r="BN384" i="23"/>
  <c r="BP384" i="23"/>
  <c r="BF388" i="23"/>
  <c r="BJ392" i="23"/>
  <c r="BP396" i="23"/>
  <c r="BI396" i="23"/>
  <c r="BO408" i="23"/>
  <c r="BQ408" i="23"/>
  <c r="BL420" i="23"/>
  <c r="BI424" i="23"/>
  <c r="BK424" i="23"/>
  <c r="BJ424" i="23"/>
  <c r="BF444" i="23"/>
  <c r="BQ444" i="23"/>
  <c r="BO444" i="23"/>
  <c r="BO484" i="23"/>
  <c r="BP484" i="23"/>
  <c r="BK492" i="23"/>
  <c r="BR492" i="23"/>
  <c r="BM492" i="23"/>
  <c r="BL492" i="23"/>
  <c r="BH492" i="23"/>
  <c r="BJ504" i="23"/>
  <c r="BQ508" i="23"/>
  <c r="BL508" i="23"/>
  <c r="BN508" i="23"/>
  <c r="BO512" i="23"/>
  <c r="BP512" i="23"/>
  <c r="BR516" i="23"/>
  <c r="BK524" i="23"/>
  <c r="BP524" i="23"/>
  <c r="BN524" i="23"/>
  <c r="BF528" i="23"/>
  <c r="BH528" i="23"/>
  <c r="BJ536" i="23"/>
  <c r="BF536" i="23"/>
  <c r="BQ544" i="23"/>
  <c r="BM544" i="23"/>
  <c r="BN544" i="23"/>
  <c r="BI548" i="23"/>
  <c r="BN548" i="23"/>
  <c r="BM548" i="23"/>
  <c r="BJ548" i="23"/>
  <c r="BR548" i="23"/>
  <c r="BL636" i="23"/>
  <c r="BJ636" i="23"/>
  <c r="BQ732" i="23"/>
  <c r="BF732" i="23"/>
  <c r="BG732" i="23"/>
  <c r="BJ732" i="23"/>
  <c r="BI740" i="23"/>
  <c r="BP740" i="23"/>
  <c r="BQ744" i="23"/>
  <c r="BN744" i="23"/>
  <c r="BO748" i="23"/>
  <c r="BL748" i="23"/>
  <c r="BK752" i="23"/>
  <c r="BR752" i="23"/>
  <c r="BP752" i="23"/>
  <c r="BQ752" i="23"/>
  <c r="BL760" i="23"/>
  <c r="BQ760" i="23"/>
  <c r="BR760" i="23"/>
  <c r="BK764" i="23"/>
  <c r="BI764" i="23"/>
  <c r="BQ764" i="23"/>
  <c r="BR764" i="23"/>
  <c r="BG764" i="23"/>
  <c r="BN764" i="23"/>
  <c r="BL768" i="23"/>
  <c r="BJ768" i="23"/>
  <c r="BP768" i="23"/>
  <c r="BO780" i="23"/>
  <c r="BK780" i="23"/>
  <c r="BR780" i="23"/>
  <c r="BQ780" i="23"/>
  <c r="BH780" i="23"/>
  <c r="BF804" i="23"/>
  <c r="BG804" i="23"/>
  <c r="BI812" i="23"/>
  <c r="BQ812" i="23"/>
  <c r="BQ828" i="23"/>
  <c r="BJ828" i="23"/>
  <c r="BL828" i="23"/>
  <c r="BI828" i="23"/>
  <c r="BJ852" i="23"/>
  <c r="BG852" i="23"/>
  <c r="BQ852" i="23"/>
  <c r="BM856" i="23"/>
  <c r="BQ856" i="23"/>
  <c r="BL856" i="23"/>
  <c r="BF856" i="23"/>
  <c r="BJ860" i="23"/>
  <c r="BH860" i="23"/>
  <c r="BL860" i="23"/>
  <c r="BG860" i="23"/>
  <c r="BN860" i="23"/>
  <c r="BF872" i="23"/>
  <c r="BM872" i="23"/>
  <c r="BG872" i="23"/>
  <c r="BI872" i="23"/>
  <c r="BH872" i="23"/>
  <c r="BQ876" i="23"/>
  <c r="BL876" i="23"/>
  <c r="BI876" i="23"/>
  <c r="BK876" i="23"/>
  <c r="BI888" i="23"/>
  <c r="BH888" i="23"/>
  <c r="BJ904" i="23"/>
  <c r="BN904" i="23"/>
  <c r="BF904" i="23"/>
  <c r="BO908" i="23"/>
  <c r="BN908" i="23"/>
  <c r="BG908" i="23"/>
  <c r="BK908" i="23"/>
  <c r="BL924" i="23"/>
  <c r="BF924" i="23"/>
  <c r="BR928" i="23"/>
  <c r="BM928" i="23"/>
  <c r="BL928" i="23"/>
  <c r="BJ936" i="23"/>
  <c r="BI936" i="23"/>
  <c r="BR936" i="23"/>
  <c r="BJ940" i="23"/>
  <c r="BH940" i="23"/>
  <c r="BJ956" i="23"/>
  <c r="BQ956" i="23"/>
  <c r="BF956" i="23"/>
  <c r="BI956" i="23"/>
  <c r="BN956" i="23"/>
  <c r="BG956" i="23"/>
  <c r="BF960" i="23"/>
  <c r="BI960" i="23"/>
  <c r="BM960" i="23"/>
  <c r="BG960" i="23"/>
  <c r="BH960" i="23"/>
  <c r="BO972" i="23"/>
  <c r="BL972" i="23"/>
  <c r="BQ972" i="23"/>
  <c r="BF972" i="23"/>
  <c r="BH988" i="23"/>
  <c r="BF988" i="23"/>
  <c r="BP988" i="23"/>
  <c r="BG992" i="23"/>
  <c r="BI992" i="23"/>
  <c r="BQ992" i="23"/>
  <c r="BK729" i="23"/>
  <c r="BR729" i="23"/>
  <c r="BM897" i="23"/>
  <c r="BQ881" i="23"/>
  <c r="BL385" i="23"/>
  <c r="BG417" i="23"/>
  <c r="BI549" i="23"/>
  <c r="BN549" i="23"/>
  <c r="BR549" i="23"/>
  <c r="BR805" i="23"/>
  <c r="BJ805" i="23"/>
  <c r="BO805" i="23"/>
  <c r="BM385" i="23"/>
  <c r="BJ385" i="23"/>
  <c r="BH385" i="23"/>
  <c r="BK417" i="23"/>
  <c r="BN417" i="23"/>
  <c r="BH841" i="23"/>
  <c r="BH805" i="23"/>
  <c r="BR457" i="23"/>
  <c r="BI457" i="23"/>
  <c r="BJ841" i="23"/>
  <c r="BI897" i="23"/>
  <c r="BQ457" i="23"/>
  <c r="BK385" i="23"/>
  <c r="BR881" i="23"/>
  <c r="BJ881" i="23"/>
  <c r="BH477" i="23"/>
  <c r="BG445" i="23"/>
  <c r="BR424" i="23"/>
  <c r="BF392" i="23"/>
  <c r="BF106" i="23"/>
  <c r="BH158" i="23"/>
  <c r="BH392" i="23"/>
  <c r="BL118" i="23"/>
  <c r="BN134" i="23"/>
  <c r="BF162" i="23"/>
  <c r="BN392" i="23"/>
  <c r="BI178" i="23"/>
  <c r="BQ516" i="23"/>
  <c r="BM818" i="23"/>
  <c r="BI110" i="23"/>
  <c r="BH110" i="23"/>
  <c r="BJ178" i="23"/>
  <c r="BH178" i="23"/>
  <c r="BP192" i="23"/>
  <c r="BL216" i="23"/>
  <c r="BP216" i="23"/>
  <c r="BQ144" i="23"/>
  <c r="BR188" i="23"/>
  <c r="BH240" i="23"/>
  <c r="BL500" i="23"/>
  <c r="BM524" i="23"/>
  <c r="BL524" i="23"/>
  <c r="BH164" i="23"/>
  <c r="BG108" i="23"/>
  <c r="BR178" i="23"/>
  <c r="BI524" i="23"/>
  <c r="BK166" i="23"/>
  <c r="BR166" i="23"/>
  <c r="BI204" i="23"/>
  <c r="BL204" i="23"/>
  <c r="BK108" i="23"/>
  <c r="BH108" i="23"/>
  <c r="BP130" i="23"/>
  <c r="BJ164" i="23"/>
  <c r="BF164" i="23"/>
  <c r="BF476" i="23"/>
  <c r="BN492" i="23"/>
  <c r="BR508" i="23"/>
  <c r="BF548" i="23"/>
  <c r="BR148" i="23"/>
  <c r="BK332" i="23"/>
  <c r="BI122" i="23"/>
  <c r="BH122" i="23"/>
  <c r="BI154" i="23"/>
  <c r="BQ154" i="23"/>
  <c r="BI180" i="23"/>
  <c r="BO180" i="23"/>
  <c r="BN114" i="23"/>
  <c r="BI114" i="23"/>
  <c r="BR114" i="23"/>
  <c r="BF148" i="23"/>
  <c r="BO148" i="23"/>
  <c r="BG292" i="23"/>
  <c r="BJ308" i="23"/>
  <c r="BM324" i="23"/>
  <c r="BF420" i="23"/>
  <c r="BR236" i="23"/>
  <c r="BN300" i="23"/>
  <c r="BM138" i="23"/>
  <c r="BK138" i="23"/>
  <c r="BQ138" i="23"/>
  <c r="BG194" i="23"/>
  <c r="BO220" i="23"/>
  <c r="BK220" i="23"/>
  <c r="BO236" i="23"/>
  <c r="BJ236" i="23"/>
  <c r="BR132" i="23"/>
  <c r="BF132" i="23"/>
  <c r="BQ252" i="23"/>
  <c r="BL284" i="23"/>
  <c r="BQ316" i="23"/>
  <c r="BO316" i="23"/>
  <c r="BL332" i="23"/>
  <c r="BF332" i="23"/>
  <c r="BN332" i="23"/>
  <c r="BK364" i="23"/>
  <c r="BJ364" i="23"/>
  <c r="BN396" i="23"/>
  <c r="BN428" i="23"/>
  <c r="BR444" i="23"/>
  <c r="BN444" i="23"/>
  <c r="BL836" i="23"/>
  <c r="BM852" i="23"/>
  <c r="BR852" i="23"/>
  <c r="BN780" i="23"/>
  <c r="BK216" i="23"/>
  <c r="BR164" i="23"/>
  <c r="BG188" i="23"/>
  <c r="BF508" i="23"/>
  <c r="BO524" i="23"/>
  <c r="BM732" i="23"/>
  <c r="BL908" i="23"/>
  <c r="BK636" i="23"/>
  <c r="BJ885" i="23"/>
  <c r="BQ636" i="23"/>
  <c r="BI780" i="23"/>
  <c r="BO764" i="23"/>
  <c r="BG812" i="23"/>
  <c r="BF336" i="23"/>
  <c r="BP928" i="23"/>
  <c r="BQ134" i="23"/>
  <c r="BO312" i="23"/>
  <c r="BI392" i="23"/>
  <c r="BQ832" i="23"/>
  <c r="BQ130" i="23"/>
  <c r="BF992" i="23"/>
  <c r="BN184" i="23"/>
  <c r="BL176" i="23"/>
  <c r="BN512" i="23"/>
  <c r="BN536" i="23"/>
  <c r="BF744" i="23"/>
  <c r="BN760" i="23"/>
  <c r="BP924" i="23"/>
  <c r="BK992" i="23"/>
  <c r="BM184" i="23"/>
  <c r="BQ736" i="23"/>
  <c r="BJ872" i="23"/>
  <c r="BM288" i="23"/>
  <c r="BI118" i="23"/>
  <c r="BL96" i="23"/>
  <c r="BQ757" i="23"/>
  <c r="BF757" i="23"/>
  <c r="BG757" i="23"/>
  <c r="BM757" i="23"/>
  <c r="BL849" i="23"/>
  <c r="BM849" i="23"/>
  <c r="BJ241" i="23"/>
  <c r="BK241" i="23"/>
  <c r="BR241" i="23"/>
  <c r="BM589" i="23"/>
  <c r="BR589" i="23"/>
  <c r="BN589" i="23"/>
  <c r="BQ589" i="23"/>
  <c r="BF665" i="23"/>
  <c r="BM665" i="23"/>
  <c r="BK413" i="23"/>
  <c r="BF413" i="23"/>
  <c r="BH413" i="23"/>
  <c r="BP589" i="23"/>
  <c r="BI665" i="23"/>
  <c r="BJ665" i="23"/>
  <c r="BK653" i="23"/>
  <c r="BJ653" i="23"/>
  <c r="BP601" i="23"/>
  <c r="BP585" i="23"/>
  <c r="BM585" i="23"/>
  <c r="BR725" i="23"/>
  <c r="BQ725" i="23"/>
  <c r="BL725" i="23"/>
  <c r="BJ725" i="23"/>
  <c r="BL557" i="23"/>
  <c r="BN557" i="23"/>
  <c r="BF557" i="23"/>
  <c r="BP557" i="23"/>
  <c r="BI565" i="23"/>
  <c r="BL565" i="23"/>
  <c r="BP565" i="23"/>
  <c r="BQ565" i="23"/>
  <c r="BG565" i="23"/>
  <c r="BF573" i="23"/>
  <c r="BK573" i="23"/>
  <c r="BJ573" i="23"/>
  <c r="BF585" i="23"/>
  <c r="BQ585" i="23"/>
  <c r="BK585" i="23"/>
  <c r="BJ593" i="23"/>
  <c r="BO597" i="23"/>
  <c r="BP597" i="23"/>
  <c r="BM597" i="23"/>
  <c r="BH597" i="23"/>
  <c r="BQ597" i="23"/>
  <c r="BK597" i="23"/>
  <c r="BQ601" i="23"/>
  <c r="BK601" i="23"/>
  <c r="BR613" i="23"/>
  <c r="BH613" i="23"/>
  <c r="BQ613" i="23"/>
  <c r="BF621" i="23"/>
  <c r="BK621" i="23"/>
  <c r="BG621" i="23"/>
  <c r="BL621" i="23"/>
  <c r="BQ629" i="23"/>
  <c r="BM629" i="23"/>
  <c r="BO629" i="23"/>
  <c r="BL637" i="23"/>
  <c r="BQ637" i="23"/>
  <c r="BM669" i="23"/>
  <c r="BP669" i="23"/>
  <c r="BL669" i="23"/>
  <c r="BR669" i="23"/>
  <c r="BK669" i="23"/>
  <c r="BO677" i="23"/>
  <c r="BL677" i="23"/>
  <c r="BQ677" i="23"/>
  <c r="BK929" i="23"/>
  <c r="BH929" i="23"/>
  <c r="BF941" i="23"/>
  <c r="BJ941" i="23"/>
  <c r="BO941" i="23"/>
  <c r="BM941" i="23"/>
  <c r="BG993" i="23"/>
  <c r="BF993" i="23"/>
  <c r="BH993" i="23"/>
  <c r="BP993" i="23"/>
  <c r="BI331" i="23"/>
  <c r="BP331" i="23"/>
  <c r="BQ331" i="23"/>
  <c r="BP379" i="23"/>
  <c r="BR942" i="23"/>
  <c r="BO942" i="23"/>
  <c r="BM623" i="23"/>
  <c r="BJ513" i="23"/>
  <c r="BQ513" i="23"/>
  <c r="BL281" i="23"/>
  <c r="BN281" i="23"/>
  <c r="BI685" i="23"/>
  <c r="BP685" i="23"/>
  <c r="BH769" i="23"/>
  <c r="BH921" i="23"/>
  <c r="BN921" i="23"/>
  <c r="BQ921" i="23"/>
  <c r="BJ921" i="23"/>
  <c r="BK921" i="23"/>
  <c r="BL921" i="23"/>
  <c r="BF921" i="23"/>
  <c r="BP921" i="23"/>
  <c r="BJ207" i="23"/>
  <c r="BR207" i="23"/>
  <c r="BN235" i="23"/>
  <c r="BP359" i="23"/>
  <c r="BM359" i="23"/>
  <c r="BO359" i="23"/>
  <c r="BH511" i="23"/>
  <c r="BI511" i="23"/>
  <c r="BR519" i="23"/>
  <c r="BG519" i="23"/>
  <c r="BP527" i="23"/>
  <c r="BJ527" i="23"/>
  <c r="BK527" i="23"/>
  <c r="BO527" i="23"/>
  <c r="BM535" i="23"/>
  <c r="BP535" i="23"/>
  <c r="BP543" i="23"/>
  <c r="BR543" i="23"/>
  <c r="BK543" i="23"/>
  <c r="BF587" i="23"/>
  <c r="BQ587" i="23"/>
  <c r="BJ587" i="23"/>
  <c r="BM587" i="23"/>
  <c r="BF607" i="23"/>
  <c r="BG607" i="23"/>
  <c r="BN607" i="23"/>
  <c r="BM643" i="23"/>
  <c r="BN647" i="23"/>
  <c r="BP647" i="23"/>
  <c r="BH647" i="23"/>
  <c r="BL655" i="23"/>
  <c r="BL671" i="23"/>
  <c r="BP687" i="23"/>
  <c r="BM687" i="23"/>
  <c r="BG687" i="23"/>
  <c r="BJ687" i="23"/>
  <c r="BN687" i="23"/>
  <c r="BL687" i="23"/>
  <c r="BO687" i="23"/>
  <c r="BH687" i="23"/>
  <c r="BO699" i="23"/>
  <c r="BF699" i="23"/>
  <c r="BN751" i="23"/>
  <c r="BR751" i="23"/>
  <c r="BH759" i="23"/>
  <c r="BJ759" i="23"/>
  <c r="BN759" i="23"/>
  <c r="BO759" i="23"/>
  <c r="BP759" i="23"/>
  <c r="BI887" i="23"/>
  <c r="BO887" i="23"/>
  <c r="BP887" i="23"/>
  <c r="BN887" i="23"/>
  <c r="BQ907" i="23"/>
  <c r="BJ907" i="23"/>
  <c r="BR907" i="23"/>
  <c r="BI927" i="23"/>
  <c r="BL939" i="23"/>
  <c r="BP939" i="23"/>
  <c r="BQ957" i="23"/>
  <c r="BN511" i="23"/>
  <c r="BK535" i="23"/>
  <c r="BH543" i="23"/>
  <c r="BQ527" i="23"/>
  <c r="BO511" i="23"/>
  <c r="BN207" i="23"/>
  <c r="BM207" i="23"/>
  <c r="BQ543" i="23"/>
  <c r="BK655" i="23"/>
  <c r="BG623" i="23"/>
  <c r="BM921" i="23"/>
  <c r="BG921" i="23"/>
  <c r="BR921" i="23"/>
  <c r="BM651" i="23"/>
  <c r="BP769" i="23"/>
  <c r="BI359" i="23"/>
  <c r="BL647" i="23"/>
  <c r="BG647" i="23"/>
  <c r="BP651" i="23"/>
  <c r="BN971" i="23"/>
  <c r="BQ995" i="23"/>
  <c r="BK1001" i="23"/>
  <c r="BF1001" i="23"/>
  <c r="BJ1001" i="23"/>
  <c r="BI947" i="23"/>
  <c r="BM1001" i="23"/>
  <c r="BR104" i="23"/>
  <c r="BI725" i="23"/>
  <c r="BL971" i="23"/>
  <c r="BO637" i="23"/>
  <c r="BO665" i="23"/>
  <c r="BP665" i="23"/>
  <c r="BM947" i="23"/>
  <c r="BN255" i="23"/>
  <c r="BO255" i="23"/>
  <c r="BF255" i="23"/>
  <c r="BQ255" i="23"/>
  <c r="BR339" i="23"/>
  <c r="BP339" i="23"/>
  <c r="BK339" i="23"/>
  <c r="BG339" i="23"/>
  <c r="BN339" i="23"/>
  <c r="BL339" i="23"/>
  <c r="BQ339" i="23"/>
  <c r="BJ339" i="23"/>
  <c r="BH339" i="23"/>
  <c r="BI339" i="23"/>
  <c r="BF339" i="23"/>
  <c r="BM339" i="23"/>
  <c r="BO339" i="23"/>
  <c r="BR343" i="23"/>
  <c r="BP343" i="23"/>
  <c r="BI343" i="23"/>
  <c r="BK343" i="23"/>
  <c r="BN343" i="23"/>
  <c r="BL343" i="23"/>
  <c r="BO343" i="23"/>
  <c r="BJ343" i="23"/>
  <c r="BH343" i="23"/>
  <c r="BG343" i="23"/>
  <c r="BF343" i="23"/>
  <c r="BQ343" i="23"/>
  <c r="BM343" i="23"/>
  <c r="BQ419" i="23"/>
  <c r="BJ419" i="23"/>
  <c r="BP419" i="23"/>
  <c r="BR419" i="23"/>
  <c r="BL419" i="23"/>
  <c r="BN419" i="23"/>
  <c r="BI419" i="23"/>
  <c r="BK419" i="23"/>
  <c r="BM419" i="23"/>
  <c r="BO419" i="23"/>
  <c r="BH419" i="23"/>
  <c r="BF419" i="23"/>
  <c r="BG419" i="23"/>
  <c r="BH487" i="23"/>
  <c r="BG487" i="23"/>
  <c r="BO547" i="23"/>
  <c r="BQ547" i="23"/>
  <c r="BM547" i="23"/>
  <c r="BH547" i="23"/>
  <c r="BP547" i="23"/>
  <c r="BL547" i="23"/>
  <c r="BR547" i="23"/>
  <c r="BK547" i="23"/>
  <c r="BG547" i="23"/>
  <c r="BI547" i="23"/>
  <c r="BJ547" i="23"/>
  <c r="BF547" i="23"/>
  <c r="BN547" i="23"/>
  <c r="BN731" i="23"/>
  <c r="BI731" i="23"/>
  <c r="BF731" i="23"/>
  <c r="BR731" i="23"/>
  <c r="BP731" i="23"/>
  <c r="BJ731" i="23"/>
  <c r="BQ731" i="23"/>
  <c r="BM731" i="23"/>
  <c r="BG731" i="23"/>
  <c r="BH731" i="23"/>
  <c r="BK731" i="23"/>
  <c r="BL731" i="23"/>
  <c r="BJ739" i="23"/>
  <c r="BQ739" i="23"/>
  <c r="BI739" i="23"/>
  <c r="BO739" i="23"/>
  <c r="BL783" i="23"/>
  <c r="BF783" i="23"/>
  <c r="BJ783" i="23"/>
  <c r="BK783" i="23"/>
  <c r="BP783" i="23"/>
  <c r="BM783" i="23"/>
  <c r="BQ831" i="23"/>
  <c r="BR831" i="23"/>
  <c r="BI831" i="23"/>
  <c r="BF831" i="23"/>
  <c r="BH831" i="23"/>
  <c r="BP831" i="23"/>
  <c r="BL831" i="23"/>
  <c r="BJ831" i="23"/>
  <c r="BN831" i="23"/>
  <c r="BO831" i="23"/>
  <c r="BK831" i="23"/>
  <c r="BM831" i="23"/>
  <c r="BG831" i="23"/>
  <c r="BH839" i="23"/>
  <c r="BR839" i="23"/>
  <c r="BI839" i="23"/>
  <c r="BM989" i="23"/>
  <c r="BO989" i="23"/>
  <c r="BI989" i="23"/>
  <c r="BL989" i="23"/>
  <c r="BJ977" i="23"/>
  <c r="BM977" i="23"/>
  <c r="BL661" i="23"/>
  <c r="BQ661" i="23"/>
  <c r="BN359" i="23"/>
  <c r="BG359" i="23"/>
  <c r="BK559" i="23"/>
  <c r="BN559" i="23"/>
  <c r="BN575" i="23"/>
  <c r="BM575" i="23"/>
  <c r="BJ575" i="23"/>
  <c r="BQ611" i="23"/>
  <c r="BM611" i="23"/>
  <c r="BO615" i="23"/>
  <c r="BR623" i="23"/>
  <c r="BP623" i="23"/>
  <c r="BK623" i="23"/>
  <c r="BP639" i="23"/>
  <c r="BK647" i="23"/>
  <c r="BM647" i="23"/>
  <c r="BI647" i="23"/>
  <c r="BR651" i="23"/>
  <c r="BQ651" i="23"/>
  <c r="BK671" i="23"/>
  <c r="BR671" i="23"/>
  <c r="BR683" i="23"/>
  <c r="BL683" i="23"/>
  <c r="BF683" i="23"/>
  <c r="BK699" i="23"/>
  <c r="BJ699" i="23"/>
  <c r="BM735" i="23"/>
  <c r="BI735" i="23"/>
  <c r="BR735" i="23"/>
  <c r="BP735" i="23"/>
  <c r="BL947" i="23"/>
  <c r="BG947" i="23"/>
  <c r="BF947" i="23"/>
  <c r="BG971" i="23"/>
  <c r="BJ971" i="23"/>
  <c r="BR989" i="23"/>
  <c r="BR977" i="23"/>
  <c r="BM605" i="23"/>
  <c r="BH605" i="23"/>
  <c r="BF438" i="23"/>
  <c r="BG438" i="23"/>
  <c r="BM446" i="23"/>
  <c r="BQ490" i="23"/>
  <c r="BF490" i="23"/>
  <c r="BN506" i="23"/>
  <c r="BM506" i="23"/>
  <c r="BR754" i="23"/>
  <c r="BL762" i="23"/>
  <c r="BI762" i="23"/>
  <c r="BG782" i="23"/>
  <c r="BF782" i="23"/>
  <c r="BQ782" i="23"/>
  <c r="BM782" i="23"/>
  <c r="BQ798" i="23"/>
  <c r="BH798" i="23"/>
  <c r="BO802" i="23"/>
  <c r="BP814" i="23"/>
  <c r="BQ814" i="23"/>
  <c r="BO830" i="23"/>
  <c r="BI830" i="23"/>
  <c r="BM846" i="23"/>
  <c r="BR846" i="23"/>
  <c r="BP854" i="23"/>
  <c r="BR854" i="23"/>
  <c r="BL854" i="23"/>
  <c r="BF862" i="23"/>
  <c r="BQ862" i="23"/>
  <c r="BI862" i="23"/>
  <c r="BM862" i="23"/>
  <c r="BK878" i="23"/>
  <c r="BQ477" i="23"/>
  <c r="BL397" i="23"/>
  <c r="BJ115" i="23"/>
  <c r="BM942" i="23"/>
  <c r="BQ135" i="23"/>
  <c r="BL135" i="23"/>
  <c r="BH185" i="23"/>
  <c r="BN119" i="23"/>
  <c r="BK861" i="23"/>
  <c r="BO861" i="23"/>
  <c r="BG226" i="23"/>
  <c r="BF281" i="23"/>
  <c r="BR281" i="23"/>
  <c r="BG210" i="23"/>
  <c r="BG861" i="23"/>
  <c r="BJ281" i="23"/>
  <c r="BR861" i="23"/>
  <c r="BR99" i="23"/>
  <c r="BQ103" i="23"/>
  <c r="BL207" i="23"/>
  <c r="BH207" i="23"/>
  <c r="BG207" i="23"/>
  <c r="BP207" i="23"/>
  <c r="BJ202" i="23"/>
  <c r="BK281" i="23"/>
  <c r="BQ359" i="23"/>
  <c r="BK246" i="23"/>
  <c r="BR825" i="23"/>
  <c r="BL230" i="23"/>
  <c r="BH218" i="23"/>
  <c r="BP262" i="23"/>
  <c r="BO262" i="23"/>
  <c r="BP270" i="23"/>
  <c r="BO278" i="23"/>
  <c r="BP278" i="23"/>
  <c r="BO294" i="23"/>
  <c r="BP294" i="23"/>
  <c r="BL310" i="23"/>
  <c r="BH318" i="23"/>
  <c r="BP326" i="23"/>
  <c r="BH326" i="23"/>
  <c r="BF342" i="23"/>
  <c r="BL390" i="23"/>
  <c r="BP406" i="23"/>
  <c r="BH430" i="23"/>
  <c r="BH438" i="23"/>
  <c r="BO454" i="23"/>
  <c r="BH462" i="23"/>
  <c r="BQ519" i="23"/>
  <c r="BI230" i="23"/>
  <c r="BK218" i="23"/>
  <c r="BH262" i="23"/>
  <c r="BO270" i="23"/>
  <c r="BL278" i="23"/>
  <c r="BO310" i="23"/>
  <c r="BO326" i="23"/>
  <c r="BR342" i="23"/>
  <c r="BK358" i="23"/>
  <c r="BQ358" i="23"/>
  <c r="BJ366" i="23"/>
  <c r="BK374" i="23"/>
  <c r="BN374" i="23"/>
  <c r="BQ390" i="23"/>
  <c r="BG406" i="23"/>
  <c r="BO422" i="23"/>
  <c r="BR438" i="23"/>
  <c r="BR202" i="23"/>
  <c r="BM214" i="23"/>
  <c r="BJ246" i="23"/>
  <c r="BR615" i="23"/>
  <c r="BI607" i="23"/>
  <c r="BN605" i="23"/>
  <c r="BF639" i="23"/>
  <c r="BI623" i="23"/>
  <c r="BJ655" i="23"/>
  <c r="BM498" i="23"/>
  <c r="BO977" i="23"/>
  <c r="BQ683" i="23"/>
  <c r="BO611" i="23"/>
  <c r="BO575" i="23"/>
  <c r="BL735" i="23"/>
  <c r="BN671" i="23"/>
  <c r="BN625" i="23"/>
  <c r="BG910" i="23"/>
  <c r="BF477" i="23"/>
  <c r="BF397" i="23"/>
  <c r="BH135" i="23"/>
  <c r="BK135" i="23"/>
  <c r="BG185" i="23"/>
  <c r="BG119" i="23"/>
  <c r="BP861" i="23"/>
  <c r="BI861" i="23"/>
  <c r="BH258" i="23"/>
  <c r="BQ281" i="23"/>
  <c r="BI193" i="23"/>
  <c r="BI281" i="23"/>
  <c r="BJ359" i="23"/>
  <c r="BP135" i="23"/>
  <c r="BQ207" i="23"/>
  <c r="BN135" i="23"/>
  <c r="BI207" i="23"/>
  <c r="BI238" i="23"/>
  <c r="BH359" i="23"/>
  <c r="BF230" i="23"/>
  <c r="BJ230" i="23"/>
  <c r="BP218" i="23"/>
  <c r="BN262" i="23"/>
  <c r="BF262" i="23"/>
  <c r="BN278" i="23"/>
  <c r="BF278" i="23"/>
  <c r="BN294" i="23"/>
  <c r="BF294" i="23"/>
  <c r="BH310" i="23"/>
  <c r="BR318" i="23"/>
  <c r="BN326" i="23"/>
  <c r="BP342" i="23"/>
  <c r="BH358" i="23"/>
  <c r="BL374" i="23"/>
  <c r="BP390" i="23"/>
  <c r="BL422" i="23"/>
  <c r="BL430" i="23"/>
  <c r="BL438" i="23"/>
  <c r="BL454" i="23"/>
  <c r="BP462" i="23"/>
  <c r="BM825" i="23"/>
  <c r="BH498" i="23"/>
  <c r="BG230" i="23"/>
  <c r="BJ262" i="23"/>
  <c r="BK278" i="23"/>
  <c r="BK294" i="23"/>
  <c r="BQ342" i="23"/>
  <c r="BO350" i="23"/>
  <c r="BF358" i="23"/>
  <c r="BR374" i="23"/>
  <c r="BN390" i="23"/>
  <c r="BG430" i="23"/>
  <c r="BN438" i="23"/>
  <c r="BR454" i="23"/>
  <c r="BF214" i="23"/>
  <c r="BJ214" i="23"/>
  <c r="BF482" i="23"/>
  <c r="BP581" i="23"/>
  <c r="BF615" i="23"/>
  <c r="BF623" i="23"/>
  <c r="BJ639" i="23"/>
  <c r="BF647" i="23"/>
  <c r="BL639" i="23"/>
  <c r="BQ647" i="23"/>
  <c r="BL587" i="23"/>
  <c r="BN587" i="23"/>
  <c r="BQ989" i="23"/>
  <c r="BF977" i="23"/>
  <c r="BL651" i="23"/>
  <c r="BG683" i="23"/>
  <c r="BG575" i="23"/>
  <c r="BF567" i="23"/>
  <c r="BQ914" i="23"/>
  <c r="BK906" i="23"/>
  <c r="BL229" i="23"/>
  <c r="BJ229" i="23"/>
  <c r="BI229" i="23"/>
  <c r="BH229" i="23"/>
  <c r="BF229" i="23"/>
  <c r="BO229" i="23"/>
  <c r="BR229" i="23"/>
  <c r="BM229" i="23"/>
  <c r="BP229" i="23"/>
  <c r="BK229" i="23"/>
  <c r="BN229" i="23"/>
  <c r="BG229" i="23"/>
  <c r="BG965" i="23"/>
  <c r="BH965" i="23"/>
  <c r="BP965" i="23"/>
  <c r="BF767" i="23"/>
  <c r="BQ767" i="23"/>
  <c r="BN767" i="23"/>
  <c r="BI767" i="23"/>
  <c r="BP767" i="23"/>
  <c r="BL767" i="23"/>
  <c r="BM767" i="23"/>
  <c r="BO767" i="23"/>
  <c r="BG767" i="23"/>
  <c r="BK767" i="23"/>
  <c r="BH789" i="23"/>
  <c r="BP789" i="23"/>
  <c r="BQ789" i="23"/>
  <c r="BL789" i="23"/>
  <c r="BM789" i="23"/>
  <c r="BI789" i="23"/>
  <c r="BK789" i="23"/>
  <c r="BR789" i="23"/>
  <c r="BG789" i="23"/>
  <c r="BO789" i="23"/>
  <c r="BJ789" i="23"/>
  <c r="BF789" i="23"/>
  <c r="BN789" i="23"/>
  <c r="BR553" i="23"/>
  <c r="BH553" i="23"/>
  <c r="BK553" i="23"/>
  <c r="BJ553" i="23"/>
  <c r="BL553" i="23"/>
  <c r="BO553" i="23"/>
  <c r="BI553" i="23"/>
  <c r="BM553" i="23"/>
  <c r="BF553" i="23"/>
  <c r="BG553" i="23"/>
  <c r="BP553" i="23"/>
  <c r="BN553" i="23"/>
  <c r="BJ531" i="23"/>
  <c r="BR531" i="23"/>
  <c r="BL531" i="23"/>
  <c r="BP531" i="23"/>
  <c r="BI531" i="23"/>
  <c r="BF531" i="23"/>
  <c r="BQ531" i="23"/>
  <c r="BM531" i="23"/>
  <c r="BO531" i="23"/>
  <c r="BK531" i="23"/>
  <c r="BH531" i="23"/>
  <c r="BG531" i="23"/>
  <c r="BN531" i="23"/>
  <c r="BQ521" i="23"/>
  <c r="BJ521" i="23"/>
  <c r="BL521" i="23"/>
  <c r="BN521" i="23"/>
  <c r="BP521" i="23"/>
  <c r="BI521" i="23"/>
  <c r="BG521" i="23"/>
  <c r="BK521" i="23"/>
  <c r="BH521" i="23"/>
  <c r="BR521" i="23"/>
  <c r="BM521" i="23"/>
  <c r="BO521" i="23"/>
  <c r="BF521" i="23"/>
  <c r="BH351" i="23"/>
  <c r="BF351" i="23"/>
  <c r="BM351" i="23"/>
  <c r="BI351" i="23"/>
  <c r="BQ351" i="23"/>
  <c r="BO351" i="23"/>
  <c r="BN351" i="23"/>
  <c r="BG351" i="23"/>
  <c r="BL351" i="23"/>
  <c r="BR351" i="23"/>
  <c r="BP351" i="23"/>
  <c r="BN291" i="23"/>
  <c r="BP291" i="23"/>
  <c r="BO291" i="23"/>
  <c r="BM291" i="23"/>
  <c r="BG291" i="23"/>
  <c r="BF291" i="23"/>
  <c r="BI291" i="23"/>
  <c r="BR291" i="23"/>
  <c r="BL291" i="23"/>
  <c r="BJ291" i="23"/>
  <c r="BH291" i="23"/>
  <c r="BQ291" i="23"/>
  <c r="BN909" i="23"/>
  <c r="BM909" i="23"/>
  <c r="BH909" i="23"/>
  <c r="BJ909" i="23"/>
  <c r="BI909" i="23"/>
  <c r="BG909" i="23"/>
  <c r="BF909" i="23"/>
  <c r="BP909" i="23"/>
  <c r="BO909" i="23"/>
  <c r="BK909" i="23"/>
  <c r="BR909" i="23"/>
  <c r="BQ909" i="23"/>
  <c r="BP267" i="23"/>
  <c r="BJ763" i="23"/>
  <c r="BI763" i="23"/>
  <c r="BG763" i="23"/>
  <c r="BF763" i="23"/>
  <c r="BP763" i="23"/>
  <c r="BO763" i="23"/>
  <c r="BR763" i="23"/>
  <c r="BQ763" i="23"/>
  <c r="BL763" i="23"/>
  <c r="BK763" i="23"/>
  <c r="BJ303" i="23"/>
  <c r="BH303" i="23"/>
  <c r="BG303" i="23"/>
  <c r="BF303" i="23"/>
  <c r="BQ303" i="23"/>
  <c r="BM303" i="23"/>
  <c r="BR303" i="23"/>
  <c r="BP303" i="23"/>
  <c r="BI303" i="23"/>
  <c r="BK303" i="23"/>
  <c r="BH489" i="23"/>
  <c r="BK305" i="23"/>
  <c r="BG305" i="23"/>
  <c r="BN305" i="23"/>
  <c r="BR305" i="23"/>
  <c r="BM305" i="23"/>
  <c r="BH305" i="23"/>
  <c r="BI305" i="23"/>
  <c r="BL305" i="23"/>
  <c r="BQ305" i="23"/>
  <c r="BN640" i="23"/>
  <c r="BM640" i="23"/>
  <c r="BH640" i="23"/>
  <c r="BJ640" i="23"/>
  <c r="BI640" i="23"/>
  <c r="BG640" i="23"/>
  <c r="BF640" i="23"/>
  <c r="BP640" i="23"/>
  <c r="BO640" i="23"/>
  <c r="BJ592" i="23"/>
  <c r="BH592" i="23"/>
  <c r="BO592" i="23"/>
  <c r="BF592" i="23"/>
  <c r="BK592" i="23"/>
  <c r="BG592" i="23"/>
  <c r="BR592" i="23"/>
  <c r="BP592" i="23"/>
  <c r="BQ592" i="23"/>
  <c r="BM592" i="23"/>
  <c r="BR487" i="23"/>
  <c r="BQ487" i="23"/>
  <c r="BM487" i="23"/>
  <c r="BP487" i="23"/>
  <c r="BN487" i="23"/>
  <c r="BI487" i="23"/>
  <c r="BK487" i="23"/>
  <c r="BL487" i="23"/>
  <c r="BJ487" i="23"/>
  <c r="BO487" i="23"/>
  <c r="BJ475" i="23"/>
  <c r="BQ475" i="23"/>
  <c r="BH475" i="23"/>
  <c r="BI475" i="23"/>
  <c r="BR475" i="23"/>
  <c r="BM475" i="23"/>
  <c r="BG441" i="23"/>
  <c r="BN441" i="23"/>
  <c r="BP441" i="23"/>
  <c r="BH441" i="23"/>
  <c r="BI441" i="23"/>
  <c r="BM441" i="23"/>
  <c r="BR441" i="23"/>
  <c r="BO441" i="23"/>
  <c r="BK441" i="23"/>
  <c r="BQ441" i="23"/>
  <c r="BI425" i="23"/>
  <c r="BI411" i="23"/>
  <c r="BF411" i="23"/>
  <c r="BQ411" i="23"/>
  <c r="BM411" i="23"/>
  <c r="BP411" i="23"/>
  <c r="BL411" i="23"/>
  <c r="BH411" i="23"/>
  <c r="BJ411" i="23"/>
  <c r="BO411" i="23"/>
  <c r="BK411" i="23"/>
  <c r="BG411" i="23"/>
  <c r="BO369" i="23"/>
  <c r="BH369" i="23"/>
  <c r="BL369" i="23"/>
  <c r="BI369" i="23"/>
  <c r="BK369" i="23"/>
  <c r="BR369" i="23"/>
  <c r="BP369" i="23"/>
  <c r="BJ369" i="23"/>
  <c r="BM369" i="23"/>
  <c r="BI910" i="23"/>
  <c r="BP910" i="23"/>
  <c r="BL910" i="23"/>
  <c r="BR910" i="23"/>
  <c r="BM910" i="23"/>
  <c r="BN910" i="23"/>
  <c r="BO910" i="23"/>
  <c r="BK910" i="23"/>
  <c r="BJ910" i="23"/>
  <c r="BQ910" i="23"/>
  <c r="BN818" i="23"/>
  <c r="BR818" i="23"/>
  <c r="BJ818" i="23"/>
  <c r="BF460" i="23"/>
  <c r="BJ460" i="23"/>
  <c r="BR460" i="23"/>
  <c r="BQ460" i="23"/>
  <c r="BO460" i="23"/>
  <c r="BH460" i="23"/>
  <c r="BL460" i="23"/>
  <c r="BM460" i="23"/>
  <c r="BI460" i="23"/>
  <c r="BI979" i="23"/>
  <c r="BK979" i="23"/>
  <c r="BL953" i="23"/>
  <c r="BO953" i="23"/>
  <c r="BP953" i="23"/>
  <c r="BF953" i="23"/>
  <c r="BM953" i="23"/>
  <c r="BF933" i="23"/>
  <c r="BN701" i="23"/>
  <c r="BP701" i="23"/>
  <c r="BL701" i="23"/>
  <c r="BH701" i="23"/>
  <c r="BQ701" i="23"/>
  <c r="BP661" i="23"/>
  <c r="BH661" i="23"/>
  <c r="BF661" i="23"/>
  <c r="BG661" i="23"/>
  <c r="BK661" i="23"/>
  <c r="BJ661" i="23"/>
  <c r="BO661" i="23"/>
  <c r="BI661" i="23"/>
  <c r="BM661" i="23"/>
  <c r="BR661" i="23"/>
  <c r="BN661" i="23"/>
  <c r="BO625" i="23"/>
  <c r="BI625" i="23"/>
  <c r="BI581" i="23"/>
  <c r="BG581" i="23"/>
  <c r="BH581" i="23"/>
  <c r="BK581" i="23"/>
  <c r="BF581" i="23"/>
  <c r="BR581" i="23"/>
  <c r="BM581" i="23"/>
  <c r="BL581" i="23"/>
  <c r="BQ581" i="23"/>
  <c r="BO581" i="23"/>
  <c r="BJ203" i="23"/>
  <c r="BK203" i="23"/>
  <c r="BF203" i="23"/>
  <c r="BQ203" i="23"/>
  <c r="BR203" i="23"/>
  <c r="BF267" i="23"/>
  <c r="BI267" i="23"/>
  <c r="BH267" i="23"/>
  <c r="BR267" i="23"/>
  <c r="BO267" i="23"/>
  <c r="BM267" i="23"/>
  <c r="BG267" i="23"/>
  <c r="BN267" i="23"/>
  <c r="BL267" i="23"/>
  <c r="BK267" i="23"/>
  <c r="BR307" i="23"/>
  <c r="BP307" i="23"/>
  <c r="BK307" i="23"/>
  <c r="BG307" i="23"/>
  <c r="BN307" i="23"/>
  <c r="BL307" i="23"/>
  <c r="BQ307" i="23"/>
  <c r="BJ307" i="23"/>
  <c r="BH307" i="23"/>
  <c r="BI307" i="23"/>
  <c r="BR311" i="23"/>
  <c r="BP311" i="23"/>
  <c r="BI311" i="23"/>
  <c r="BK311" i="23"/>
  <c r="BN311" i="23"/>
  <c r="BL311" i="23"/>
  <c r="BO311" i="23"/>
  <c r="BJ311" i="23"/>
  <c r="BH311" i="23"/>
  <c r="BG311" i="23"/>
  <c r="BI375" i="23"/>
  <c r="BQ375" i="23"/>
  <c r="BM375" i="23"/>
  <c r="BO375" i="23"/>
  <c r="BL375" i="23"/>
  <c r="BH375" i="23"/>
  <c r="BG375" i="23"/>
  <c r="BP375" i="23"/>
  <c r="BF375" i="23"/>
  <c r="BG403" i="23"/>
  <c r="BH403" i="23"/>
  <c r="BF403" i="23"/>
  <c r="BJ403" i="23"/>
  <c r="BP403" i="23"/>
  <c r="BN403" i="23"/>
  <c r="BI403" i="23"/>
  <c r="BK403" i="23"/>
  <c r="BQ403" i="23"/>
  <c r="BR403" i="23"/>
  <c r="BN443" i="23"/>
  <c r="BF443" i="23"/>
  <c r="BQ443" i="23"/>
  <c r="BJ443" i="23"/>
  <c r="BP443" i="23"/>
  <c r="BL443" i="23"/>
  <c r="BH443" i="23"/>
  <c r="BI443" i="23"/>
  <c r="BK443" i="23"/>
  <c r="BG443" i="23"/>
  <c r="BH467" i="23"/>
  <c r="BM467" i="23"/>
  <c r="BI467" i="23"/>
  <c r="BK467" i="23"/>
  <c r="BG467" i="23"/>
  <c r="BO467" i="23"/>
  <c r="BR467" i="23"/>
  <c r="BF467" i="23"/>
  <c r="BQ467" i="23"/>
  <c r="BN467" i="23"/>
  <c r="BR640" i="23"/>
  <c r="BL592" i="23"/>
  <c r="BF307" i="23"/>
  <c r="BF487" i="23"/>
  <c r="BK475" i="23"/>
  <c r="BQ369" i="23"/>
  <c r="BQ267" i="23"/>
  <c r="BN375" i="23"/>
  <c r="BN411" i="23"/>
  <c r="BO443" i="23"/>
  <c r="BL441" i="23"/>
  <c r="BG369" i="23"/>
  <c r="BK460" i="23"/>
  <c r="BP460" i="23"/>
  <c r="BR771" i="23"/>
  <c r="BN771" i="23"/>
  <c r="BF747" i="23"/>
  <c r="BL747" i="23"/>
  <c r="BO747" i="23"/>
  <c r="BR747" i="23"/>
  <c r="BQ747" i="23"/>
  <c r="BH747" i="23"/>
  <c r="BK747" i="23"/>
  <c r="BN747" i="23"/>
  <c r="BM747" i="23"/>
  <c r="BI747" i="23"/>
  <c r="BL453" i="23"/>
  <c r="BK453" i="23"/>
  <c r="BR453" i="23"/>
  <c r="BJ453" i="23"/>
  <c r="BN453" i="23"/>
  <c r="BG453" i="23"/>
  <c r="BI453" i="23"/>
  <c r="BQ453" i="23"/>
  <c r="BM453" i="23"/>
  <c r="BH255" i="23"/>
  <c r="BP255" i="23"/>
  <c r="BL255" i="23"/>
  <c r="BJ255" i="23"/>
  <c r="BK255" i="23"/>
  <c r="BG255" i="23"/>
  <c r="BI255" i="23"/>
  <c r="BM255" i="23"/>
  <c r="BR255" i="23"/>
  <c r="BQ775" i="23"/>
  <c r="BI775" i="23"/>
  <c r="BL775" i="23"/>
  <c r="BP775" i="23"/>
  <c r="BH775" i="23"/>
  <c r="BM775" i="23"/>
  <c r="BO775" i="23"/>
  <c r="BF775" i="23"/>
  <c r="BN775" i="23"/>
  <c r="BK775" i="23"/>
  <c r="BG775" i="23"/>
  <c r="BO935" i="23"/>
  <c r="BP935" i="23"/>
  <c r="BL935" i="23"/>
  <c r="BM935" i="23"/>
  <c r="BR935" i="23"/>
  <c r="BK935" i="23"/>
  <c r="BI935" i="23"/>
  <c r="BF935" i="23"/>
  <c r="BN935" i="23"/>
  <c r="BH935" i="23"/>
  <c r="BR783" i="23"/>
  <c r="BQ783" i="23"/>
  <c r="BG783" i="23"/>
  <c r="BO783" i="23"/>
  <c r="BN783" i="23"/>
  <c r="BI783" i="23"/>
  <c r="BH783" i="23"/>
  <c r="BJ493" i="23"/>
  <c r="BP493" i="23"/>
  <c r="BN493" i="23"/>
  <c r="BQ493" i="23"/>
  <c r="BK493" i="23"/>
  <c r="BH493" i="23"/>
  <c r="BF493" i="23"/>
  <c r="BM493" i="23"/>
  <c r="BO493" i="23"/>
  <c r="BR493" i="23"/>
  <c r="BK865" i="23"/>
  <c r="BH865" i="23"/>
  <c r="BN865" i="23"/>
  <c r="BG865" i="23"/>
  <c r="BR865" i="23"/>
  <c r="BQ865" i="23"/>
  <c r="BM865" i="23"/>
  <c r="BF865" i="23"/>
  <c r="BJ865" i="23"/>
  <c r="BI865" i="23"/>
  <c r="BQ737" i="23"/>
  <c r="BJ737" i="23"/>
  <c r="BG737" i="23"/>
  <c r="BO737" i="23"/>
  <c r="BH737" i="23"/>
  <c r="BN737" i="23"/>
  <c r="BI737" i="23"/>
  <c r="BP737" i="23"/>
  <c r="BF737" i="23"/>
  <c r="BK737" i="23"/>
  <c r="BK939" i="23"/>
  <c r="BO939" i="23"/>
  <c r="BQ939" i="23"/>
  <c r="BG939" i="23"/>
  <c r="BJ939" i="23"/>
  <c r="BF939" i="23"/>
  <c r="BH939" i="23"/>
  <c r="BR939" i="23"/>
  <c r="BM939" i="23"/>
  <c r="BI939" i="23"/>
  <c r="BM833" i="23"/>
  <c r="BF833" i="23"/>
  <c r="BL833" i="23"/>
  <c r="BK833" i="23"/>
  <c r="BO833" i="23"/>
  <c r="BR833" i="23"/>
  <c r="BP833" i="23"/>
  <c r="BN833" i="23"/>
  <c r="BI833" i="23"/>
  <c r="BQ833" i="23"/>
  <c r="BP839" i="23"/>
  <c r="BL839" i="23"/>
  <c r="BF839" i="23"/>
  <c r="BK839" i="23"/>
  <c r="BQ839" i="23"/>
  <c r="BO839" i="23"/>
  <c r="BG839" i="23"/>
  <c r="BJ839" i="23"/>
  <c r="BN839" i="23"/>
  <c r="BM839" i="23"/>
  <c r="BJ709" i="23"/>
  <c r="BM709" i="23"/>
  <c r="BN709" i="23"/>
  <c r="BH567" i="23"/>
  <c r="BQ567" i="23"/>
  <c r="BL567" i="23"/>
  <c r="BP567" i="23"/>
  <c r="BM567" i="23"/>
  <c r="BG571" i="23"/>
  <c r="BM571" i="23"/>
  <c r="BH571" i="23"/>
  <c r="BH575" i="23"/>
  <c r="BQ575" i="23"/>
  <c r="BL575" i="23"/>
  <c r="BP583" i="23"/>
  <c r="BR583" i="23"/>
  <c r="BJ583" i="23"/>
  <c r="BK583" i="23"/>
  <c r="BI583" i="23"/>
  <c r="BH583" i="23"/>
  <c r="BN583" i="23"/>
  <c r="BG583" i="23"/>
  <c r="BG587" i="23"/>
  <c r="BR587" i="23"/>
  <c r="BK587" i="23"/>
  <c r="BH587" i="23"/>
  <c r="BO587" i="23"/>
  <c r="BI587" i="23"/>
  <c r="BJ595" i="23"/>
  <c r="BL595" i="23"/>
  <c r="BK607" i="23"/>
  <c r="BO607" i="23"/>
  <c r="BN611" i="23"/>
  <c r="BK611" i="23"/>
  <c r="BI611" i="23"/>
  <c r="BJ611" i="23"/>
  <c r="BF611" i="23"/>
  <c r="BG611" i="23"/>
  <c r="BR611" i="23"/>
  <c r="BL611" i="23"/>
  <c r="BP611" i="23"/>
  <c r="BL615" i="23"/>
  <c r="BI615" i="23"/>
  <c r="BH615" i="23"/>
  <c r="BR619" i="23"/>
  <c r="BQ623" i="23"/>
  <c r="BH623" i="23"/>
  <c r="BO623" i="23"/>
  <c r="BL623" i="23"/>
  <c r="BN623" i="23"/>
  <c r="BQ639" i="23"/>
  <c r="BG639" i="23"/>
  <c r="BN639" i="23"/>
  <c r="BM639" i="23"/>
  <c r="BJ647" i="23"/>
  <c r="BO647" i="23"/>
  <c r="BR647" i="23"/>
  <c r="BN651" i="23"/>
  <c r="BO651" i="23"/>
  <c r="BF651" i="23"/>
  <c r="BG655" i="23"/>
  <c r="BN655" i="23"/>
  <c r="BP655" i="23"/>
  <c r="BH655" i="23"/>
  <c r="BG671" i="23"/>
  <c r="BM671" i="23"/>
  <c r="BO675" i="23"/>
  <c r="BP675" i="23"/>
  <c r="BN675" i="23"/>
  <c r="BP683" i="23"/>
  <c r="BO683" i="23"/>
  <c r="BN683" i="23"/>
  <c r="BM683" i="23"/>
  <c r="BK683" i="23"/>
  <c r="BJ683" i="23"/>
  <c r="BI683" i="23"/>
  <c r="BH683" i="23"/>
  <c r="BK687" i="23"/>
  <c r="BI687" i="23"/>
  <c r="BR687" i="23"/>
  <c r="BQ687" i="23"/>
  <c r="BF687" i="23"/>
  <c r="BQ695" i="23"/>
  <c r="BL695" i="23"/>
  <c r="BG699" i="23"/>
  <c r="BM699" i="23"/>
  <c r="BN699" i="23"/>
  <c r="BI699" i="23"/>
  <c r="BF735" i="23"/>
  <c r="BK735" i="23"/>
  <c r="BR947" i="23"/>
  <c r="BP947" i="23"/>
  <c r="BQ947" i="23"/>
  <c r="BK947" i="23"/>
  <c r="BN947" i="23"/>
  <c r="BO947" i="23"/>
  <c r="BL959" i="23"/>
  <c r="BP959" i="23"/>
  <c r="BO959" i="23"/>
  <c r="BG959" i="23"/>
  <c r="BI959" i="23"/>
  <c r="BF971" i="23"/>
  <c r="BM971" i="23"/>
  <c r="BK971" i="23"/>
  <c r="BP971" i="23"/>
  <c r="BI971" i="23"/>
  <c r="BO971" i="23"/>
  <c r="BR971" i="23"/>
  <c r="BK925" i="23"/>
  <c r="BM633" i="23"/>
  <c r="BK633" i="23"/>
  <c r="BR967" i="23"/>
  <c r="BH967" i="23"/>
  <c r="BR717" i="23"/>
  <c r="BO717" i="23"/>
  <c r="BI717" i="23"/>
  <c r="BQ717" i="23"/>
  <c r="BI643" i="23"/>
  <c r="BG643" i="23"/>
  <c r="BQ202" i="23"/>
  <c r="BM202" i="23"/>
  <c r="BG214" i="23"/>
  <c r="BL214" i="23"/>
  <c r="BQ270" i="23"/>
  <c r="BF270" i="23"/>
  <c r="BK270" i="23"/>
  <c r="BM286" i="23"/>
  <c r="BG286" i="23"/>
  <c r="BQ302" i="23"/>
  <c r="BK302" i="23"/>
  <c r="BK310" i="23"/>
  <c r="BQ310" i="23"/>
  <c r="BM310" i="23"/>
  <c r="BG326" i="23"/>
  <c r="BJ326" i="23"/>
  <c r="BL857" i="23"/>
  <c r="BF678" i="23"/>
  <c r="BK678" i="23"/>
  <c r="BP857" i="23"/>
  <c r="BG995" i="23"/>
  <c r="BO678" i="23"/>
  <c r="BM857" i="23"/>
  <c r="BF966" i="23"/>
  <c r="BP966" i="23"/>
  <c r="BL966" i="23"/>
  <c r="BF961" i="23"/>
  <c r="BO103" i="23"/>
  <c r="BL709" i="23"/>
  <c r="BL925" i="23"/>
  <c r="BI633" i="23"/>
  <c r="BG633" i="23"/>
  <c r="BK707" i="23"/>
  <c r="BN643" i="23"/>
  <c r="BG1001" i="23"/>
  <c r="BO1001" i="23"/>
  <c r="BH1001" i="23"/>
  <c r="BG981" i="23"/>
  <c r="BH981" i="23"/>
  <c r="BQ981" i="23"/>
  <c r="BM981" i="23"/>
  <c r="BK981" i="23"/>
  <c r="BF981" i="23"/>
  <c r="BK725" i="23"/>
  <c r="BO725" i="23"/>
  <c r="BH725" i="23"/>
  <c r="BM725" i="23"/>
  <c r="BP725" i="23"/>
  <c r="BG725" i="23"/>
  <c r="BH691" i="23"/>
  <c r="BL691" i="23"/>
  <c r="BO691" i="23"/>
  <c r="BN691" i="23"/>
  <c r="BM691" i="23"/>
  <c r="BK691" i="23"/>
  <c r="BJ691" i="23"/>
  <c r="BI691" i="23"/>
  <c r="BI653" i="23"/>
  <c r="BR653" i="23"/>
  <c r="T62" i="22"/>
  <c r="P264" i="22" s="1"/>
  <c r="AR1011" i="23"/>
  <c r="BA1010" i="23"/>
  <c r="AT1011" i="23"/>
  <c r="BP925" i="23"/>
  <c r="BF997" i="23"/>
  <c r="BM979" i="23"/>
  <c r="BQ723" i="23"/>
  <c r="BH949" i="23"/>
  <c r="BK477" i="23"/>
  <c r="BP723" i="23"/>
  <c r="BR925" i="23"/>
  <c r="BF925" i="23"/>
  <c r="BM785" i="23"/>
  <c r="BN825" i="23"/>
  <c r="BK966" i="23"/>
  <c r="BK825" i="23"/>
  <c r="BP825" i="23"/>
  <c r="BO477" i="23"/>
  <c r="BI925" i="23"/>
  <c r="BM36" i="23"/>
  <c r="BO50" i="23"/>
  <c r="BR50" i="23"/>
  <c r="BR72" i="23"/>
  <c r="BP72" i="23"/>
  <c r="BG36" i="23"/>
  <c r="BG50" i="23"/>
  <c r="BM50" i="23"/>
  <c r="BJ50" i="23"/>
  <c r="BR46" i="23"/>
  <c r="BH50" i="23"/>
  <c r="BL46" i="23"/>
  <c r="BK46" i="23"/>
  <c r="BF46" i="23"/>
  <c r="BO58" i="23"/>
  <c r="BJ72" i="23"/>
  <c r="BI58" i="23"/>
  <c r="BH72" i="23"/>
  <c r="BG72" i="23"/>
  <c r="BR36" i="23"/>
  <c r="BI36" i="23"/>
  <c r="BH36" i="23"/>
  <c r="BN50" i="23"/>
  <c r="BM72" i="23"/>
  <c r="BN58" i="23"/>
  <c r="BR58" i="23"/>
  <c r="BO46" i="23"/>
  <c r="BG46" i="23"/>
  <c r="BI50" i="23"/>
  <c r="BF50" i="23"/>
  <c r="BP36" i="23"/>
  <c r="BF36" i="23"/>
  <c r="BK50" i="23"/>
  <c r="BP50" i="23"/>
  <c r="BM58" i="23"/>
  <c r="BQ72" i="23"/>
  <c r="BP58" i="23"/>
  <c r="BL58" i="23"/>
  <c r="BF72" i="23"/>
  <c r="BF58" i="23"/>
  <c r="BQ540" i="23"/>
  <c r="BM110" i="23"/>
  <c r="BJ116" i="23"/>
  <c r="BL961" i="23"/>
  <c r="BN961" i="23"/>
  <c r="BP985" i="23"/>
  <c r="BG985" i="23"/>
  <c r="BK985" i="23"/>
  <c r="BI985" i="23"/>
  <c r="BO985" i="23"/>
  <c r="BF985" i="23"/>
  <c r="BN985" i="23"/>
  <c r="BR985" i="23"/>
  <c r="BF975" i="23"/>
  <c r="BL975" i="23"/>
  <c r="BQ975" i="23"/>
  <c r="BN975" i="23"/>
  <c r="BQ955" i="23"/>
  <c r="BP955" i="23"/>
  <c r="BM719" i="23"/>
  <c r="BO719" i="23"/>
  <c r="BH719" i="23"/>
  <c r="BF719" i="23"/>
  <c r="BN719" i="23"/>
  <c r="BR719" i="23"/>
  <c r="BK711" i="23"/>
  <c r="BJ711" i="23"/>
  <c r="BO711" i="23"/>
  <c r="BP711" i="23"/>
  <c r="BR711" i="23"/>
  <c r="BH711" i="23"/>
  <c r="BH703" i="23"/>
  <c r="BR703" i="23"/>
  <c r="BP703" i="23"/>
  <c r="BL693" i="23"/>
  <c r="BK693" i="23"/>
  <c r="BJ693" i="23"/>
  <c r="BH595" i="23"/>
  <c r="BR595" i="23"/>
  <c r="BN595" i="23"/>
  <c r="BP595" i="23"/>
  <c r="BG595" i="23"/>
  <c r="BQ595" i="23"/>
  <c r="BO595" i="23"/>
  <c r="BI595" i="23"/>
  <c r="BF595" i="23"/>
  <c r="BM595" i="23"/>
  <c r="BK595" i="23"/>
  <c r="BL569" i="23"/>
  <c r="BN569" i="23"/>
  <c r="BM569" i="23"/>
  <c r="BG569" i="23"/>
  <c r="BH569" i="23"/>
  <c r="BI569" i="23"/>
  <c r="BO569" i="23"/>
  <c r="BF569" i="23"/>
  <c r="BQ569" i="23"/>
  <c r="BJ569" i="23"/>
  <c r="BG555" i="23"/>
  <c r="BL555" i="23"/>
  <c r="BF555" i="23"/>
  <c r="BQ555" i="23"/>
  <c r="BM555" i="23"/>
  <c r="BI555" i="23"/>
  <c r="BP555" i="23"/>
  <c r="BH555" i="23"/>
  <c r="BJ555" i="23"/>
  <c r="BR555" i="23"/>
  <c r="BO555" i="23"/>
  <c r="BL104" i="23"/>
  <c r="BJ104" i="23"/>
  <c r="BI104" i="23"/>
  <c r="BP104" i="23"/>
  <c r="BQ104" i="23"/>
  <c r="BF104" i="23"/>
  <c r="BN104" i="23"/>
  <c r="BK104" i="23"/>
  <c r="BG104" i="23"/>
  <c r="BO104" i="23"/>
  <c r="BM104" i="23"/>
  <c r="BP96" i="23"/>
  <c r="BR96" i="23"/>
  <c r="BQ96" i="23"/>
  <c r="BM96" i="23"/>
  <c r="BF96" i="23"/>
  <c r="BH96" i="23"/>
  <c r="BI96" i="23"/>
  <c r="BK96" i="23"/>
  <c r="BN96" i="23"/>
  <c r="BG96" i="23"/>
  <c r="BO96" i="23"/>
  <c r="BJ98" i="23"/>
  <c r="BL98" i="23"/>
  <c r="BK98" i="23"/>
  <c r="BF98" i="23"/>
  <c r="BO98" i="23"/>
  <c r="BN98" i="23"/>
  <c r="BP98" i="23"/>
  <c r="BR98" i="23"/>
  <c r="BF102" i="23"/>
  <c r="BL102" i="23"/>
  <c r="BR102" i="23"/>
  <c r="BQ106" i="23"/>
  <c r="BN106" i="23"/>
  <c r="BG106" i="23"/>
  <c r="BO106" i="23"/>
  <c r="BH106" i="23"/>
  <c r="BN116" i="23"/>
  <c r="BM116" i="23"/>
  <c r="BK116" i="23"/>
  <c r="BO116" i="23"/>
  <c r="BP116" i="23"/>
  <c r="BF116" i="23"/>
  <c r="BH116" i="23"/>
  <c r="BM118" i="23"/>
  <c r="BO118" i="23"/>
  <c r="BH118" i="23"/>
  <c r="BI128" i="23"/>
  <c r="BJ128" i="23"/>
  <c r="BO128" i="23"/>
  <c r="BP128" i="23"/>
  <c r="BQ128" i="23"/>
  <c r="BI134" i="23"/>
  <c r="BG134" i="23"/>
  <c r="BH134" i="23"/>
  <c r="BP134" i="23"/>
  <c r="BO142" i="23"/>
  <c r="BR142" i="23"/>
  <c r="BK142" i="23"/>
  <c r="BI142" i="23"/>
  <c r="BH142" i="23"/>
  <c r="BG142" i="23"/>
  <c r="BQ142" i="23"/>
  <c r="BR146" i="23"/>
  <c r="BN146" i="23"/>
  <c r="BG146" i="23"/>
  <c r="BO158" i="23"/>
  <c r="BN158" i="23"/>
  <c r="BI158" i="23"/>
  <c r="BL158" i="23"/>
  <c r="BG158" i="23"/>
  <c r="BQ158" i="23"/>
  <c r="BJ158" i="23"/>
  <c r="BM158" i="23"/>
  <c r="BH160" i="23"/>
  <c r="BR160" i="23"/>
  <c r="BL160" i="23"/>
  <c r="BQ162" i="23"/>
  <c r="BI162" i="23"/>
  <c r="BP162" i="23"/>
  <c r="BO162" i="23"/>
  <c r="BG162" i="23"/>
  <c r="BK170" i="23"/>
  <c r="BR170" i="23"/>
  <c r="BI170" i="23"/>
  <c r="BP170" i="23"/>
  <c r="BM170" i="23"/>
  <c r="BN170" i="23"/>
  <c r="BO176" i="23"/>
  <c r="BG176" i="23"/>
  <c r="BJ176" i="23"/>
  <c r="BI176" i="23"/>
  <c r="BK176" i="23"/>
  <c r="BM176" i="23"/>
  <c r="BH176" i="23"/>
  <c r="BO184" i="23"/>
  <c r="BP184" i="23"/>
  <c r="BJ184" i="23"/>
  <c r="BH184" i="23"/>
  <c r="BG184" i="23"/>
  <c r="BP186" i="23"/>
  <c r="BJ186" i="23"/>
  <c r="BR186" i="23"/>
  <c r="BK186" i="23"/>
  <c r="BG186" i="23"/>
  <c r="BK196" i="23"/>
  <c r="BG196" i="23"/>
  <c r="BN196" i="23"/>
  <c r="BP196" i="23"/>
  <c r="BL196" i="23"/>
  <c r="BI196" i="23"/>
  <c r="BM196" i="23"/>
  <c r="BO196" i="23"/>
  <c r="BR196" i="23"/>
  <c r="BF196" i="23"/>
  <c r="BM200" i="23"/>
  <c r="BL200" i="23"/>
  <c r="BI200" i="23"/>
  <c r="BO200" i="23"/>
  <c r="BK200" i="23"/>
  <c r="BF200" i="23"/>
  <c r="BR200" i="23"/>
  <c r="BP200" i="23"/>
  <c r="BQ208" i="23"/>
  <c r="BH208" i="23"/>
  <c r="BI208" i="23"/>
  <c r="BN208" i="23"/>
  <c r="BJ208" i="23"/>
  <c r="BG208" i="23"/>
  <c r="BL208" i="23"/>
  <c r="BM208" i="23"/>
  <c r="BN232" i="23"/>
  <c r="BR232" i="23"/>
  <c r="BG232" i="23"/>
  <c r="BQ232" i="23"/>
  <c r="BH232" i="23"/>
  <c r="BF232" i="23"/>
  <c r="BI232" i="23"/>
  <c r="BO232" i="23"/>
  <c r="BR244" i="23"/>
  <c r="BJ244" i="23"/>
  <c r="BG244" i="23"/>
  <c r="BO244" i="23"/>
  <c r="BF244" i="23"/>
  <c r="BI244" i="23"/>
  <c r="BK244" i="23"/>
  <c r="BP244" i="23"/>
  <c r="BN256" i="23"/>
  <c r="BL272" i="23"/>
  <c r="BR280" i="23"/>
  <c r="BM280" i="23"/>
  <c r="BL280" i="23"/>
  <c r="BI280" i="23"/>
  <c r="BG280" i="23"/>
  <c r="BP280" i="23"/>
  <c r="BK280" i="23"/>
  <c r="BJ280" i="23"/>
  <c r="BN280" i="23"/>
  <c r="BO280" i="23"/>
  <c r="BQ288" i="23"/>
  <c r="BJ288" i="23"/>
  <c r="BI288" i="23"/>
  <c r="BR288" i="23"/>
  <c r="BO288" i="23"/>
  <c r="BN288" i="23"/>
  <c r="BL288" i="23"/>
  <c r="BL296" i="23"/>
  <c r="BK296" i="23"/>
  <c r="BN304" i="23"/>
  <c r="BK304" i="23"/>
  <c r="BG304" i="23"/>
  <c r="BJ304" i="23"/>
  <c r="BL304" i="23"/>
  <c r="BI304" i="23"/>
  <c r="BF304" i="23"/>
  <c r="BH304" i="23"/>
  <c r="BQ304" i="23"/>
  <c r="BO304" i="23"/>
  <c r="BM304" i="23"/>
  <c r="BK312" i="23"/>
  <c r="BN312" i="23"/>
  <c r="BG312" i="23"/>
  <c r="BI312" i="23"/>
  <c r="BG328" i="23"/>
  <c r="BH328" i="23"/>
  <c r="BQ328" i="23"/>
  <c r="BJ328" i="23"/>
  <c r="BP328" i="23"/>
  <c r="BI328" i="23"/>
  <c r="BL328" i="23"/>
  <c r="BR328" i="23"/>
  <c r="BN328" i="23"/>
  <c r="BN336" i="23"/>
  <c r="BK336" i="23"/>
  <c r="BL336" i="23"/>
  <c r="BH336" i="23"/>
  <c r="BG336" i="23"/>
  <c r="BP336" i="23"/>
  <c r="BO336" i="23"/>
  <c r="BR336" i="23"/>
  <c r="BI336" i="23"/>
  <c r="BR344" i="23"/>
  <c r="BP344" i="23"/>
  <c r="BG344" i="23"/>
  <c r="BK344" i="23"/>
  <c r="BO344" i="23"/>
  <c r="BG360" i="23"/>
  <c r="BM360" i="23"/>
  <c r="BO360" i="23"/>
  <c r="BR368" i="23"/>
  <c r="BH368" i="23"/>
  <c r="BP368" i="23"/>
  <c r="BI368" i="23"/>
  <c r="BM368" i="23"/>
  <c r="BK368" i="23"/>
  <c r="BO368" i="23"/>
  <c r="BG368" i="23"/>
  <c r="BJ368" i="23"/>
  <c r="BG376" i="23"/>
  <c r="BM376" i="23"/>
  <c r="BH376" i="23"/>
  <c r="BP376" i="23"/>
  <c r="BO376" i="23"/>
  <c r="BM384" i="23"/>
  <c r="BK384" i="23"/>
  <c r="BG384" i="23"/>
  <c r="BQ384" i="23"/>
  <c r="BR392" i="23"/>
  <c r="BM392" i="23"/>
  <c r="BK392" i="23"/>
  <c r="BG392" i="23"/>
  <c r="BL392" i="23"/>
  <c r="BH400" i="23"/>
  <c r="BI400" i="23"/>
  <c r="BL400" i="23"/>
  <c r="BK400" i="23"/>
  <c r="BO400" i="23"/>
  <c r="BG400" i="23"/>
  <c r="BR400" i="23"/>
  <c r="BP400" i="23"/>
  <c r="BJ400" i="23"/>
  <c r="BL408" i="23"/>
  <c r="BR408" i="23"/>
  <c r="BI408" i="23"/>
  <c r="BL424" i="23"/>
  <c r="BO424" i="23"/>
  <c r="BQ424" i="23"/>
  <c r="BP424" i="23"/>
  <c r="BK464" i="23"/>
  <c r="BL464" i="23"/>
  <c r="BM464" i="23"/>
  <c r="BF464" i="23"/>
  <c r="BO464" i="23"/>
  <c r="BH472" i="23"/>
  <c r="BR472" i="23"/>
  <c r="BG472" i="23"/>
  <c r="BQ472" i="23"/>
  <c r="BJ472" i="23"/>
  <c r="BH496" i="23"/>
  <c r="BM496" i="23"/>
  <c r="BQ496" i="23"/>
  <c r="BI504" i="23"/>
  <c r="BG504" i="23"/>
  <c r="BR504" i="23"/>
  <c r="BH504" i="23"/>
  <c r="BI512" i="23"/>
  <c r="BM512" i="23"/>
  <c r="BJ512" i="23"/>
  <c r="BL512" i="23"/>
  <c r="BK512" i="23"/>
  <c r="BR512" i="23"/>
  <c r="BG512" i="23"/>
  <c r="BQ512" i="23"/>
  <c r="BF512" i="23"/>
  <c r="BH512" i="23"/>
  <c r="BK528" i="23"/>
  <c r="BG528" i="23"/>
  <c r="BO528" i="23"/>
  <c r="BR528" i="23"/>
  <c r="BQ528" i="23"/>
  <c r="BJ528" i="23"/>
  <c r="BP528" i="23"/>
  <c r="BM536" i="23"/>
  <c r="BQ536" i="23"/>
  <c r="BP536" i="23"/>
  <c r="BO536" i="23"/>
  <c r="BR536" i="23"/>
  <c r="BG536" i="23"/>
  <c r="BH536" i="23"/>
  <c r="BL536" i="23"/>
  <c r="BK544" i="23"/>
  <c r="BF544" i="23"/>
  <c r="BR544" i="23"/>
  <c r="BO544" i="23"/>
  <c r="BL544" i="23"/>
  <c r="BJ544" i="23"/>
  <c r="BK552" i="23"/>
  <c r="BM552" i="23"/>
  <c r="BP552" i="23"/>
  <c r="BR552" i="23"/>
  <c r="BG552" i="23"/>
  <c r="BI552" i="23"/>
  <c r="BF552" i="23"/>
  <c r="BO636" i="23"/>
  <c r="BM636" i="23"/>
  <c r="BN636" i="23"/>
  <c r="BF816" i="23"/>
  <c r="BF832" i="23"/>
  <c r="BK832" i="23"/>
  <c r="BI832" i="23"/>
  <c r="BJ832" i="23"/>
  <c r="BN848" i="23"/>
  <c r="BO848" i="23"/>
  <c r="BG540" i="23"/>
  <c r="BF128" i="23"/>
  <c r="BM134" i="23"/>
  <c r="BL116" i="23"/>
  <c r="BR116" i="23"/>
  <c r="BQ146" i="23"/>
  <c r="BL170" i="23"/>
  <c r="BQ184" i="23"/>
  <c r="BN142" i="23"/>
  <c r="BQ719" i="23"/>
  <c r="BQ102" i="23"/>
  <c r="BR569" i="23"/>
  <c r="BF955" i="23"/>
  <c r="BK555" i="23"/>
  <c r="BM203" i="23"/>
  <c r="BL203" i="23"/>
  <c r="BO543" i="23"/>
  <c r="BJ543" i="23"/>
  <c r="BP511" i="23"/>
  <c r="BM511" i="23"/>
  <c r="BH825" i="23"/>
  <c r="BF825" i="23"/>
  <c r="BQ825" i="23"/>
  <c r="BI736" i="23"/>
  <c r="BH736" i="23"/>
  <c r="BO736" i="23"/>
  <c r="BG736" i="23"/>
  <c r="BP736" i="23"/>
  <c r="BF736" i="23"/>
  <c r="BJ736" i="23"/>
  <c r="BL736" i="23"/>
  <c r="BK736" i="23"/>
  <c r="BL752" i="23"/>
  <c r="BO752" i="23"/>
  <c r="BM752" i="23"/>
  <c r="BJ752" i="23"/>
  <c r="BH752" i="23"/>
  <c r="BG752" i="23"/>
  <c r="BF752" i="23"/>
  <c r="BH760" i="23"/>
  <c r="BF760" i="23"/>
  <c r="BG760" i="23"/>
  <c r="BM760" i="23"/>
  <c r="BG768" i="23"/>
  <c r="BH768" i="23"/>
  <c r="BN768" i="23"/>
  <c r="BO768" i="23"/>
  <c r="BI768" i="23"/>
  <c r="BQ804" i="23"/>
  <c r="BJ804" i="23"/>
  <c r="BM804" i="23"/>
  <c r="BR804" i="23"/>
  <c r="BN824" i="23"/>
  <c r="BQ824" i="23"/>
  <c r="BJ824" i="23"/>
  <c r="BI824" i="23"/>
  <c r="BG824" i="23"/>
  <c r="BP824" i="23"/>
  <c r="BN856" i="23"/>
  <c r="BG856" i="23"/>
  <c r="BI856" i="23"/>
  <c r="BK856" i="23"/>
  <c r="BH856" i="23"/>
  <c r="BG864" i="23"/>
  <c r="BN864" i="23"/>
  <c r="BK864" i="23"/>
  <c r="BR872" i="23"/>
  <c r="BK872" i="23"/>
  <c r="BL872" i="23"/>
  <c r="BI880" i="23"/>
  <c r="BK880" i="23"/>
  <c r="BJ880" i="23"/>
  <c r="BN888" i="23"/>
  <c r="BQ888" i="23"/>
  <c r="BI896" i="23"/>
  <c r="BO896" i="23"/>
  <c r="BH896" i="23"/>
  <c r="BP896" i="23"/>
  <c r="BL904" i="23"/>
  <c r="BG904" i="23"/>
  <c r="BQ904" i="23"/>
  <c r="BH912" i="23"/>
  <c r="BK912" i="23"/>
  <c r="BM912" i="23"/>
  <c r="BI912" i="23"/>
  <c r="BQ924" i="23"/>
  <c r="BR924" i="23"/>
  <c r="BM924" i="23"/>
  <c r="BO924" i="23"/>
  <c r="BN924" i="23"/>
  <c r="BI924" i="23"/>
  <c r="BK924" i="23"/>
  <c r="BJ924" i="23"/>
  <c r="BG928" i="23"/>
  <c r="BN928" i="23"/>
  <c r="BI928" i="23"/>
  <c r="BG940" i="23"/>
  <c r="BI940" i="23"/>
  <c r="BO940" i="23"/>
  <c r="BL940" i="23"/>
  <c r="BP940" i="23"/>
  <c r="BK940" i="23"/>
  <c r="BN940" i="23"/>
  <c r="BM944" i="23"/>
  <c r="BL944" i="23"/>
  <c r="BO944" i="23"/>
  <c r="BN944" i="23"/>
  <c r="BR944" i="23"/>
  <c r="BL968" i="23"/>
  <c r="BO968" i="23"/>
  <c r="BM968" i="23"/>
  <c r="BG968" i="23"/>
  <c r="BN968" i="23"/>
  <c r="BO992" i="23"/>
  <c r="BH992" i="23"/>
  <c r="BL992" i="23"/>
  <c r="BI752" i="23"/>
  <c r="BM736" i="23"/>
  <c r="BN984" i="23"/>
  <c r="BP984" i="23"/>
  <c r="BG984" i="23"/>
  <c r="BI984" i="23"/>
  <c r="BR984" i="23"/>
  <c r="BR979" i="23"/>
  <c r="BG979" i="23"/>
  <c r="BP997" i="23"/>
  <c r="BM925" i="23"/>
  <c r="BH979" i="23"/>
  <c r="BF951" i="23"/>
  <c r="BJ124" i="23"/>
  <c r="BG124" i="23"/>
  <c r="BM124" i="23"/>
  <c r="BP124" i="23"/>
  <c r="BH124" i="23"/>
  <c r="BR124" i="23"/>
  <c r="BL124" i="23"/>
  <c r="BQ124" i="23"/>
  <c r="BK124" i="23"/>
  <c r="BO124" i="23"/>
  <c r="BN124" i="23"/>
  <c r="BI124" i="23"/>
  <c r="BF984" i="23"/>
  <c r="BP979" i="23"/>
  <c r="BL979" i="23"/>
  <c r="BJ979" i="23"/>
  <c r="BQ997" i="23"/>
  <c r="BJ925" i="23"/>
  <c r="BL997" i="23"/>
  <c r="BH925" i="23"/>
  <c r="BG925" i="23"/>
  <c r="BK997" i="23"/>
  <c r="BQ979" i="23"/>
  <c r="BI760" i="23"/>
  <c r="BG744" i="23"/>
  <c r="BF768" i="23"/>
  <c r="BO760" i="23"/>
  <c r="BO925" i="23"/>
  <c r="BQ925" i="23"/>
  <c r="BK760" i="23"/>
  <c r="BR723" i="23"/>
  <c r="BR625" i="23"/>
  <c r="BJ912" i="23"/>
  <c r="BN912" i="23"/>
  <c r="BR633" i="23"/>
  <c r="BL633" i="23"/>
  <c r="BF964" i="23"/>
  <c r="BK964" i="23"/>
  <c r="BI964" i="23"/>
  <c r="BG964" i="23"/>
  <c r="BP964" i="23"/>
  <c r="BJ679" i="23"/>
  <c r="BL679" i="23"/>
  <c r="BM679" i="23"/>
  <c r="BI679" i="23"/>
  <c r="BG679" i="23"/>
  <c r="BH679" i="23"/>
  <c r="BR679" i="23"/>
  <c r="BG667" i="23"/>
  <c r="BM667" i="23"/>
  <c r="BN667" i="23"/>
  <c r="BI667" i="23"/>
  <c r="BO667" i="23"/>
  <c r="BJ667" i="23"/>
  <c r="BP667" i="23"/>
  <c r="BR659" i="23"/>
  <c r="BN659" i="23"/>
  <c r="BR641" i="23"/>
  <c r="BM641" i="23"/>
  <c r="BQ641" i="23"/>
  <c r="BG641" i="23"/>
  <c r="BL641" i="23"/>
  <c r="BK641" i="23"/>
  <c r="BG631" i="23"/>
  <c r="BR631" i="23"/>
  <c r="BF631" i="23"/>
  <c r="BQ631" i="23"/>
  <c r="BK631" i="23"/>
  <c r="BJ631" i="23"/>
  <c r="BM609" i="23"/>
  <c r="BJ609" i="23"/>
  <c r="BF609" i="23"/>
  <c r="BI609" i="23"/>
  <c r="BP609" i="23"/>
  <c r="BR609" i="23"/>
  <c r="BK609" i="23"/>
  <c r="BI599" i="23"/>
  <c r="BH599" i="23"/>
  <c r="BP599" i="23"/>
  <c r="BF599" i="23"/>
  <c r="BO599" i="23"/>
  <c r="BK599" i="23"/>
  <c r="BN591" i="23"/>
  <c r="BK591" i="23"/>
  <c r="BG591" i="23"/>
  <c r="BG561" i="23"/>
  <c r="BQ561" i="23"/>
  <c r="BJ561" i="23"/>
  <c r="BM561" i="23"/>
  <c r="BH561" i="23"/>
  <c r="BF561" i="23"/>
  <c r="BP202" i="23"/>
  <c r="BI202" i="23"/>
  <c r="BG202" i="23"/>
  <c r="BR238" i="23"/>
  <c r="BG238" i="23"/>
  <c r="BL238" i="23"/>
  <c r="BQ238" i="23"/>
  <c r="BQ318" i="23"/>
  <c r="BI318" i="23"/>
  <c r="BG414" i="23"/>
  <c r="BI414" i="23"/>
  <c r="BJ454" i="23"/>
  <c r="BF454" i="23"/>
  <c r="BO462" i="23"/>
  <c r="BK462" i="23"/>
  <c r="BJ482" i="23"/>
  <c r="BM482" i="23"/>
  <c r="BG498" i="23"/>
  <c r="BF498" i="23"/>
  <c r="BK986" i="23"/>
  <c r="BH986" i="23"/>
  <c r="BL986" i="23"/>
  <c r="BG520" i="23"/>
  <c r="BJ848" i="23"/>
  <c r="BP848" i="23"/>
  <c r="BL848" i="23"/>
  <c r="BN631" i="23"/>
  <c r="BK679" i="23"/>
  <c r="BO631" i="23"/>
  <c r="BP631" i="23"/>
  <c r="BN679" i="23"/>
  <c r="BM631" i="23"/>
  <c r="BM659" i="23"/>
  <c r="BF667" i="23"/>
  <c r="BM599" i="23"/>
  <c r="BK561" i="23"/>
  <c r="BG685" i="23"/>
  <c r="BM685" i="23"/>
  <c r="BR685" i="23"/>
  <c r="BK685" i="23"/>
  <c r="BO685" i="23"/>
  <c r="BF685" i="23"/>
  <c r="BH685" i="23"/>
  <c r="BL685" i="23"/>
  <c r="BJ685" i="23"/>
  <c r="BQ685" i="23"/>
  <c r="BM848" i="23"/>
  <c r="BI631" i="23"/>
  <c r="BF679" i="23"/>
  <c r="BP679" i="23"/>
  <c r="BQ679" i="23"/>
  <c r="BH631" i="23"/>
  <c r="BO679" i="23"/>
  <c r="BJ964" i="23"/>
  <c r="BO641" i="23"/>
  <c r="BK667" i="23"/>
  <c r="BQ286" i="23"/>
  <c r="BL985" i="23"/>
  <c r="BJ985" i="23"/>
  <c r="BH985" i="23"/>
  <c r="BQ985" i="23"/>
  <c r="BM985" i="23"/>
  <c r="BK975" i="23"/>
  <c r="BJ975" i="23"/>
  <c r="BO975" i="23"/>
  <c r="BH975" i="23"/>
  <c r="BI975" i="23"/>
  <c r="BG975" i="23"/>
  <c r="BR975" i="23"/>
  <c r="BM975" i="23"/>
  <c r="BN955" i="23"/>
  <c r="BR955" i="23"/>
  <c r="BK955" i="23"/>
  <c r="BH955" i="23"/>
  <c r="BL955" i="23"/>
  <c r="BJ955" i="23"/>
  <c r="BO955" i="23"/>
  <c r="BG955" i="23"/>
  <c r="BI955" i="23"/>
  <c r="BM955" i="23"/>
  <c r="BJ937" i="23"/>
  <c r="BF937" i="23"/>
  <c r="BP937" i="23"/>
  <c r="BI937" i="23"/>
  <c r="BF727" i="23"/>
  <c r="BL727" i="23"/>
  <c r="BN727" i="23"/>
  <c r="BK719" i="23"/>
  <c r="BL719" i="23"/>
  <c r="BI719" i="23"/>
  <c r="BP719" i="23"/>
  <c r="BG719" i="23"/>
  <c r="BJ719" i="23"/>
  <c r="BG711" i="23"/>
  <c r="BN711" i="23"/>
  <c r="BQ711" i="23"/>
  <c r="BL711" i="23"/>
  <c r="BM711" i="23"/>
  <c r="BF711" i="23"/>
  <c r="BI711" i="23"/>
  <c r="BN703" i="23"/>
  <c r="BJ703" i="23"/>
  <c r="BI703" i="23"/>
  <c r="BL703" i="23"/>
  <c r="BK703" i="23"/>
  <c r="BQ703" i="23"/>
  <c r="BO703" i="23"/>
  <c r="BG703" i="23"/>
  <c r="BH693" i="23"/>
  <c r="BG693" i="23"/>
  <c r="BI693" i="23"/>
  <c r="BN693" i="23"/>
  <c r="BO693" i="23"/>
  <c r="BM693" i="23"/>
  <c r="BQ693" i="23"/>
  <c r="BR693" i="23"/>
  <c r="BP693" i="23"/>
  <c r="BF693" i="23"/>
  <c r="BG103" i="23"/>
  <c r="BF854" i="23"/>
  <c r="BR786" i="23"/>
  <c r="BR770" i="23"/>
  <c r="BJ762" i="23"/>
  <c r="BL862" i="23"/>
  <c r="BG862" i="23"/>
  <c r="BK782" i="23"/>
  <c r="BQ802" i="23"/>
  <c r="BG770" i="23"/>
  <c r="BG762" i="23"/>
  <c r="BP126" i="23"/>
  <c r="BN126" i="23"/>
  <c r="BH126" i="23"/>
  <c r="BG126" i="23"/>
  <c r="BJ126" i="23"/>
  <c r="BL126" i="23"/>
  <c r="BQ140" i="23"/>
  <c r="BR140" i="23"/>
  <c r="BK140" i="23"/>
  <c r="BL140" i="23"/>
  <c r="BL144" i="23"/>
  <c r="BH144" i="23"/>
  <c r="BO144" i="23"/>
  <c r="BF150" i="23"/>
  <c r="BQ150" i="23"/>
  <c r="BG150" i="23"/>
  <c r="BO150" i="23"/>
  <c r="BK150" i="23"/>
  <c r="BM150" i="23"/>
  <c r="BI150" i="23"/>
  <c r="BJ150" i="23"/>
  <c r="BH150" i="23"/>
  <c r="BF156" i="23"/>
  <c r="BO156" i="23"/>
  <c r="BI156" i="23"/>
  <c r="BJ156" i="23"/>
  <c r="BN156" i="23"/>
  <c r="BQ172" i="23"/>
  <c r="BL172" i="23"/>
  <c r="BI172" i="23"/>
  <c r="BM172" i="23"/>
  <c r="BP172" i="23"/>
  <c r="BO172" i="23"/>
  <c r="BR172" i="23"/>
  <c r="BH172" i="23"/>
  <c r="BK172" i="23"/>
  <c r="BJ172" i="23"/>
  <c r="BF172" i="23"/>
  <c r="BG172" i="23"/>
  <c r="BF194" i="23"/>
  <c r="BM194" i="23"/>
  <c r="BN194" i="23"/>
  <c r="BQ194" i="23"/>
  <c r="BJ194" i="23"/>
  <c r="BR194" i="23"/>
  <c r="BP194" i="23"/>
  <c r="BO194" i="23"/>
  <c r="BH194" i="23"/>
  <c r="BI194" i="23"/>
  <c r="BQ204" i="23"/>
  <c r="BJ204" i="23"/>
  <c r="BN204" i="23"/>
  <c r="BQ224" i="23"/>
  <c r="BJ224" i="23"/>
  <c r="BM224" i="23"/>
  <c r="BK224" i="23"/>
  <c r="BR224" i="23"/>
  <c r="BG224" i="23"/>
  <c r="BN224" i="23"/>
  <c r="BP224" i="23"/>
  <c r="BO224" i="23"/>
  <c r="BL224" i="23"/>
  <c r="BF224" i="23"/>
  <c r="BH224" i="23"/>
  <c r="BN252" i="23"/>
  <c r="BP252" i="23"/>
  <c r="BR252" i="23"/>
  <c r="BL252" i="23"/>
  <c r="BG252" i="23"/>
  <c r="BO252" i="23"/>
  <c r="BF252" i="23"/>
  <c r="BH252" i="23"/>
  <c r="BI252" i="23"/>
  <c r="BJ268" i="23"/>
  <c r="BK268" i="23"/>
  <c r="BM268" i="23"/>
  <c r="BH268" i="23"/>
  <c r="BL268" i="23"/>
  <c r="BP268" i="23"/>
  <c r="BF268" i="23"/>
  <c r="BR268" i="23"/>
  <c r="BO268" i="23"/>
  <c r="BM284" i="23"/>
  <c r="BQ284" i="23"/>
  <c r="BJ284" i="23"/>
  <c r="BK284" i="23"/>
  <c r="BF284" i="23"/>
  <c r="BH284" i="23"/>
  <c r="BN284" i="23"/>
  <c r="BP284" i="23"/>
  <c r="BR284" i="23"/>
  <c r="BH300" i="23"/>
  <c r="BG300" i="23"/>
  <c r="BL300" i="23"/>
  <c r="BQ300" i="23"/>
  <c r="BK300" i="23"/>
  <c r="BO300" i="23"/>
  <c r="BJ300" i="23"/>
  <c r="BI300" i="23"/>
  <c r="BM300" i="23"/>
  <c r="BI320" i="23"/>
  <c r="BO320" i="23"/>
  <c r="BR320" i="23"/>
  <c r="BK320" i="23"/>
  <c r="BG320" i="23"/>
  <c r="BH320" i="23"/>
  <c r="BM320" i="23"/>
  <c r="BP320" i="23"/>
  <c r="BJ320" i="23"/>
  <c r="BH348" i="23"/>
  <c r="BQ348" i="23"/>
  <c r="BF348" i="23"/>
  <c r="BP348" i="23"/>
  <c r="BO348" i="23"/>
  <c r="BJ348" i="23"/>
  <c r="BK348" i="23"/>
  <c r="BN348" i="23"/>
  <c r="BR348" i="23"/>
  <c r="BM348" i="23"/>
  <c r="BK356" i="23"/>
  <c r="BN356" i="23"/>
  <c r="BL380" i="23"/>
  <c r="BF380" i="23"/>
  <c r="BI380" i="23"/>
  <c r="BN380" i="23"/>
  <c r="BQ380" i="23"/>
  <c r="BP380" i="23"/>
  <c r="BM380" i="23"/>
  <c r="BJ380" i="23"/>
  <c r="BH380" i="23"/>
  <c r="BO380" i="23"/>
  <c r="BH396" i="23"/>
  <c r="BL396" i="23"/>
  <c r="BM396" i="23"/>
  <c r="BF396" i="23"/>
  <c r="BJ396" i="23"/>
  <c r="BR396" i="23"/>
  <c r="BQ396" i="23"/>
  <c r="BM404" i="23"/>
  <c r="BO404" i="23"/>
  <c r="BP404" i="23"/>
  <c r="BQ412" i="23"/>
  <c r="BJ412" i="23"/>
  <c r="BI412" i="23"/>
  <c r="BG412" i="23"/>
  <c r="BN412" i="23"/>
  <c r="BP412" i="23"/>
  <c r="BH412" i="23"/>
  <c r="BF412" i="23"/>
  <c r="BR412" i="23"/>
  <c r="BO412" i="23"/>
  <c r="BG416" i="23"/>
  <c r="BO428" i="23"/>
  <c r="BP428" i="23"/>
  <c r="BH428" i="23"/>
  <c r="BF428" i="23"/>
  <c r="BJ428" i="23"/>
  <c r="BR428" i="23"/>
  <c r="BI428" i="23"/>
  <c r="BL428" i="23"/>
  <c r="BM428" i="23"/>
  <c r="BK428" i="23"/>
  <c r="BI432" i="23"/>
  <c r="BM432" i="23"/>
  <c r="BO432" i="23"/>
  <c r="BL432" i="23"/>
  <c r="BJ432" i="23"/>
  <c r="BH432" i="23"/>
  <c r="BP432" i="23"/>
  <c r="BK432" i="23"/>
  <c r="BG432" i="23"/>
  <c r="BF432" i="23"/>
  <c r="BR440" i="23"/>
  <c r="BG440" i="23"/>
  <c r="BO440" i="23"/>
  <c r="BM440" i="23"/>
  <c r="BK440" i="23"/>
  <c r="BF440" i="23"/>
  <c r="BP440" i="23"/>
  <c r="BI440" i="23"/>
  <c r="BL440" i="23"/>
  <c r="BO448" i="23"/>
  <c r="BG448" i="23"/>
  <c r="BF448" i="23"/>
  <c r="BK448" i="23"/>
  <c r="BR448" i="23"/>
  <c r="BP448" i="23"/>
  <c r="BM448" i="23"/>
  <c r="BH448" i="23"/>
  <c r="BI448" i="23"/>
  <c r="BL448" i="23"/>
  <c r="BJ448" i="23"/>
  <c r="BG452" i="23"/>
  <c r="BN452" i="23"/>
  <c r="BH452" i="23"/>
  <c r="BJ452" i="23"/>
  <c r="BR456" i="23"/>
  <c r="BM456" i="23"/>
  <c r="BL456" i="23"/>
  <c r="BI456" i="23"/>
  <c r="BK456" i="23"/>
  <c r="BQ456" i="23"/>
  <c r="BP456" i="23"/>
  <c r="BG456" i="23"/>
  <c r="BO456" i="23"/>
  <c r="BP468" i="23"/>
  <c r="BI468" i="23"/>
  <c r="BJ468" i="23"/>
  <c r="BM468" i="23"/>
  <c r="BR468" i="23"/>
  <c r="BG468" i="23"/>
  <c r="BQ468" i="23"/>
  <c r="BK468" i="23"/>
  <c r="BI476" i="23"/>
  <c r="BR476" i="23"/>
  <c r="BH476" i="23"/>
  <c r="BK476" i="23"/>
  <c r="BF488" i="23"/>
  <c r="BO488" i="23"/>
  <c r="BJ488" i="23"/>
  <c r="BL488" i="23"/>
  <c r="BK488" i="23"/>
  <c r="BQ488" i="23"/>
  <c r="BR488" i="23"/>
  <c r="BN488" i="23"/>
  <c r="BI848" i="23"/>
  <c r="BF944" i="23"/>
  <c r="BJ944" i="23"/>
  <c r="BG544" i="23"/>
  <c r="BI102" i="23"/>
  <c r="BR100" i="23"/>
  <c r="BO186" i="23"/>
  <c r="BM100" i="23"/>
  <c r="BM328" i="23"/>
  <c r="BM162" i="23"/>
  <c r="BK944" i="23"/>
  <c r="BI544" i="23"/>
  <c r="BG424" i="23"/>
  <c r="BJ146" i="23"/>
  <c r="BO160" i="23"/>
  <c r="BN100" i="23"/>
  <c r="BO170" i="23"/>
  <c r="BM408" i="23"/>
  <c r="BF408" i="23"/>
  <c r="BL128" i="23"/>
  <c r="BK128" i="23"/>
  <c r="BO182" i="23"/>
  <c r="BF184" i="23"/>
  <c r="BI184" i="23"/>
  <c r="BO208" i="23"/>
  <c r="BP208" i="23"/>
  <c r="BJ272" i="23"/>
  <c r="BM472" i="23"/>
  <c r="BK472" i="23"/>
  <c r="BH944" i="23"/>
  <c r="BQ944" i="23"/>
  <c r="BM528" i="23"/>
  <c r="BR162" i="23"/>
  <c r="BF124" i="23"/>
  <c r="BQ940" i="23"/>
  <c r="BN641" i="23"/>
  <c r="BR591" i="23"/>
  <c r="BL359" i="23"/>
  <c r="BR359" i="23"/>
  <c r="BR888" i="23"/>
  <c r="BK888" i="23"/>
  <c r="BL888" i="23"/>
  <c r="BM488" i="23"/>
  <c r="BH488" i="23"/>
  <c r="BG488" i="23"/>
  <c r="BI488" i="23"/>
  <c r="BP488" i="23"/>
  <c r="BH482" i="23"/>
  <c r="BL482" i="23"/>
  <c r="BG482" i="23"/>
  <c r="BL937" i="23"/>
  <c r="BR937" i="23"/>
  <c r="BQ937" i="23"/>
  <c r="BG937" i="23"/>
  <c r="BN937" i="23"/>
  <c r="BM937" i="23"/>
  <c r="BO937" i="23"/>
  <c r="BK937" i="23"/>
  <c r="BH937" i="23"/>
  <c r="BG717" i="23"/>
  <c r="BH717" i="23"/>
  <c r="BK717" i="23"/>
  <c r="BP717" i="23"/>
  <c r="BJ717" i="23"/>
  <c r="BO709" i="23"/>
  <c r="BG709" i="23"/>
  <c r="BK709" i="23"/>
  <c r="BF709" i="23"/>
  <c r="BR709" i="23"/>
  <c r="BP709" i="23"/>
  <c r="BI709" i="23"/>
  <c r="BH709" i="23"/>
  <c r="BM701" i="23"/>
  <c r="BJ701" i="23"/>
  <c r="BF701" i="23"/>
  <c r="BR701" i="23"/>
  <c r="BO701" i="23"/>
  <c r="BG701" i="23"/>
  <c r="BI701" i="23"/>
  <c r="BK701" i="23"/>
  <c r="BL675" i="23"/>
  <c r="BK675" i="23"/>
  <c r="BF675" i="23"/>
  <c r="BG675" i="23"/>
  <c r="BM675" i="23"/>
  <c r="BL665" i="23"/>
  <c r="BQ665" i="23"/>
  <c r="BH665" i="23"/>
  <c r="BG665" i="23"/>
  <c r="BR665" i="23"/>
  <c r="BN665" i="23"/>
  <c r="BK665" i="23"/>
  <c r="BO659" i="23"/>
  <c r="BF659" i="23"/>
  <c r="BG659" i="23"/>
  <c r="BQ659" i="23"/>
  <c r="BP659" i="23"/>
  <c r="BR904" i="23"/>
  <c r="BO904" i="23"/>
  <c r="BM904" i="23"/>
  <c r="BH904" i="23"/>
  <c r="BK904" i="23"/>
  <c r="BI904" i="23"/>
  <c r="BP904" i="23"/>
  <c r="BP498" i="23"/>
  <c r="BR498" i="23"/>
  <c r="BQ498" i="23"/>
  <c r="BK390" i="23"/>
  <c r="BM390" i="23"/>
  <c r="BN366" i="23"/>
  <c r="BI366" i="23"/>
  <c r="BG366" i="23"/>
  <c r="BN997" i="23"/>
  <c r="BH997" i="23"/>
  <c r="BR997" i="23"/>
  <c r="BI997" i="23"/>
  <c r="BG997" i="23"/>
  <c r="BO997" i="23"/>
  <c r="BM997" i="23"/>
  <c r="BN967" i="23"/>
  <c r="BL967" i="23"/>
  <c r="BF967" i="23"/>
  <c r="BQ967" i="23"/>
  <c r="BI967" i="23"/>
  <c r="BG967" i="23"/>
  <c r="BP967" i="23"/>
  <c r="BM967" i="23"/>
  <c r="BO967" i="23"/>
  <c r="BK953" i="23"/>
  <c r="BI953" i="23"/>
  <c r="BG953" i="23"/>
  <c r="BN953" i="23"/>
  <c r="BH637" i="23"/>
  <c r="BG637" i="23"/>
  <c r="BI637" i="23"/>
  <c r="BK637" i="23"/>
  <c r="BM637" i="23"/>
  <c r="BF637" i="23"/>
  <c r="BJ637" i="23"/>
  <c r="BQ619" i="23"/>
  <c r="BP607" i="23"/>
  <c r="BJ607" i="23"/>
  <c r="BR607" i="23"/>
  <c r="BQ607" i="23"/>
  <c r="BM607" i="23"/>
  <c r="BH607" i="23"/>
  <c r="BL607" i="23"/>
  <c r="BL599" i="23"/>
  <c r="BN599" i="23"/>
  <c r="BR599" i="23"/>
  <c r="BG599" i="23"/>
  <c r="BJ599" i="23"/>
  <c r="BQ599" i="23"/>
  <c r="BL561" i="23"/>
  <c r="BI561" i="23"/>
  <c r="BP561" i="23"/>
  <c r="BN561" i="23"/>
  <c r="BO561" i="23"/>
  <c r="BM798" i="23"/>
  <c r="BG798" i="23"/>
  <c r="BO798" i="23"/>
  <c r="BF398" i="23"/>
  <c r="BQ398" i="23"/>
  <c r="BM398" i="23"/>
  <c r="BK398" i="23"/>
  <c r="BF312" i="23"/>
  <c r="BR312" i="23"/>
  <c r="BQ312" i="23"/>
  <c r="BM312" i="23"/>
  <c r="BI126" i="23"/>
  <c r="BQ126" i="23"/>
  <c r="BK126" i="23"/>
  <c r="BP118" i="23"/>
  <c r="BG118" i="23"/>
  <c r="BK118" i="23"/>
  <c r="BO645" i="23"/>
  <c r="BM645" i="23"/>
  <c r="BP645" i="23"/>
  <c r="BR645" i="23"/>
  <c r="BH645" i="23"/>
  <c r="BN645" i="23"/>
  <c r="BF645" i="23"/>
  <c r="BL645" i="23"/>
  <c r="BF218" i="23"/>
  <c r="BM218" i="23"/>
  <c r="BO218" i="23"/>
  <c r="BI246" i="23"/>
  <c r="BR246" i="23"/>
  <c r="BI262" i="23"/>
  <c r="BG262" i="23"/>
  <c r="BG302" i="23"/>
  <c r="BO302" i="23"/>
  <c r="BR302" i="23"/>
  <c r="BJ302" i="23"/>
  <c r="BJ318" i="23"/>
  <c r="BO318" i="23"/>
  <c r="BG318" i="23"/>
  <c r="BM326" i="23"/>
  <c r="BK326" i="23"/>
  <c r="BK334" i="23"/>
  <c r="BM334" i="23"/>
  <c r="BG334" i="23"/>
  <c r="BJ350" i="23"/>
  <c r="BR350" i="23"/>
  <c r="BM350" i="23"/>
  <c r="BI350" i="23"/>
  <c r="BG358" i="23"/>
  <c r="BR358" i="23"/>
  <c r="BM358" i="23"/>
  <c r="BJ358" i="23"/>
  <c r="BI406" i="23"/>
  <c r="BF406" i="23"/>
  <c r="BH406" i="23"/>
  <c r="BR406" i="23"/>
  <c r="BM406" i="23"/>
  <c r="BJ406" i="23"/>
  <c r="BM422" i="23"/>
  <c r="BJ422" i="23"/>
  <c r="BK422" i="23"/>
  <c r="BN422" i="23"/>
  <c r="BQ422" i="23"/>
  <c r="BM430" i="23"/>
  <c r="BN430" i="23"/>
  <c r="BF430" i="23"/>
  <c r="BK430" i="23"/>
  <c r="BJ438" i="23"/>
  <c r="BM438" i="23"/>
  <c r="BQ438" i="23"/>
  <c r="BF446" i="23"/>
  <c r="BH446" i="23"/>
  <c r="BR446" i="23"/>
  <c r="BJ446" i="23"/>
  <c r="BL490" i="23"/>
  <c r="BP490" i="23"/>
  <c r="BI490" i="23"/>
  <c r="BR490" i="23"/>
  <c r="BG522" i="23"/>
  <c r="BJ522" i="23"/>
  <c r="BL530" i="23"/>
  <c r="BO530" i="23"/>
  <c r="BJ530" i="23"/>
  <c r="BK530" i="23"/>
  <c r="BN530" i="23"/>
  <c r="BL538" i="23"/>
  <c r="BN538" i="23"/>
  <c r="BQ538" i="23"/>
  <c r="BK538" i="23"/>
  <c r="BM538" i="23"/>
  <c r="BJ538" i="23"/>
  <c r="BI538" i="23"/>
  <c r="BH730" i="23"/>
  <c r="BR730" i="23"/>
  <c r="BO730" i="23"/>
  <c r="BF730" i="23"/>
  <c r="BM730" i="23"/>
  <c r="BJ730" i="23"/>
  <c r="BN738" i="23"/>
  <c r="BF738" i="23"/>
  <c r="BQ738" i="23"/>
  <c r="BP746" i="23"/>
  <c r="BK746" i="23"/>
  <c r="BP754" i="23"/>
  <c r="BM754" i="23"/>
  <c r="BG754" i="23"/>
  <c r="BO754" i="23"/>
  <c r="BR782" i="23"/>
  <c r="BI782" i="23"/>
  <c r="BN782" i="23"/>
  <c r="BJ782" i="23"/>
  <c r="BP782" i="23"/>
  <c r="BL786" i="23"/>
  <c r="BQ786" i="23"/>
  <c r="BO786" i="23"/>
  <c r="BP786" i="23"/>
  <c r="BG786" i="23"/>
  <c r="BM786" i="23"/>
  <c r="BP802" i="23"/>
  <c r="BR802" i="23"/>
  <c r="BN802" i="23"/>
  <c r="BO814" i="23"/>
  <c r="BM814" i="23"/>
  <c r="BK814" i="23"/>
  <c r="BI814" i="23"/>
  <c r="BH814" i="23"/>
  <c r="BK822" i="23"/>
  <c r="BI822" i="23"/>
  <c r="BJ822" i="23"/>
  <c r="BG822" i="23"/>
  <c r="BH822" i="23"/>
  <c r="BJ830" i="23"/>
  <c r="BQ830" i="23"/>
  <c r="BM830" i="23"/>
  <c r="BH830" i="23"/>
  <c r="BJ838" i="23"/>
  <c r="BK838" i="23"/>
  <c r="BH838" i="23"/>
  <c r="BG838" i="23"/>
  <c r="BP838" i="23"/>
  <c r="BH846" i="23"/>
  <c r="BN846" i="23"/>
  <c r="BI846" i="23"/>
  <c r="BO846" i="23"/>
  <c r="BJ846" i="23"/>
  <c r="BL846" i="23"/>
  <c r="BO854" i="23"/>
  <c r="BN854" i="23"/>
  <c r="BM854" i="23"/>
  <c r="BH854" i="23"/>
  <c r="BK854" i="23"/>
  <c r="BJ854" i="23"/>
  <c r="BI854" i="23"/>
  <c r="BK994" i="23"/>
  <c r="BF994" i="23"/>
  <c r="BG994" i="23"/>
  <c r="BH994" i="23"/>
  <c r="BR637" i="23"/>
  <c r="BG986" i="23"/>
  <c r="BM986" i="23"/>
  <c r="BN986" i="23"/>
  <c r="BI986" i="23"/>
  <c r="BO986" i="23"/>
  <c r="BH474" i="23"/>
  <c r="BM474" i="23"/>
  <c r="BI474" i="23"/>
  <c r="BG454" i="23"/>
  <c r="BM454" i="23"/>
  <c r="BI454" i="23"/>
  <c r="BK454" i="23"/>
  <c r="BL384" i="23"/>
  <c r="BO384" i="23"/>
  <c r="BJ384" i="23"/>
  <c r="BL344" i="23"/>
  <c r="BH344" i="23"/>
  <c r="BQ344" i="23"/>
  <c r="BN344" i="23"/>
  <c r="BM344" i="23"/>
  <c r="BG653" i="23"/>
  <c r="BM653" i="23"/>
  <c r="BQ653" i="23"/>
  <c r="BL653" i="23"/>
  <c r="BP653" i="23"/>
  <c r="BH653" i="23"/>
  <c r="BN951" i="23"/>
  <c r="BR951" i="23"/>
  <c r="BR681" i="23"/>
  <c r="BF681" i="23"/>
  <c r="BM294" i="23"/>
  <c r="BL294" i="23"/>
  <c r="BG408" i="23"/>
  <c r="BQ951" i="23"/>
  <c r="BH989" i="23"/>
  <c r="BF989" i="23"/>
  <c r="BG989" i="23"/>
  <c r="BN977" i="23"/>
  <c r="BK951" i="23"/>
  <c r="BQ977" i="23"/>
  <c r="BG977" i="23"/>
  <c r="BR940" i="23"/>
  <c r="BM864" i="23"/>
  <c r="BK898" i="23"/>
  <c r="BO864" i="23"/>
  <c r="BH933" i="23"/>
  <c r="BM933" i="23"/>
  <c r="BN933" i="23"/>
  <c r="BL870" i="23"/>
  <c r="BL912" i="23"/>
  <c r="BQ912" i="23"/>
  <c r="BR912" i="23"/>
  <c r="BI886" i="23"/>
  <c r="BJ886" i="23"/>
  <c r="BK886" i="23"/>
  <c r="BQ870" i="23"/>
  <c r="BR870" i="23"/>
  <c r="BK768" i="23"/>
  <c r="BI697" i="23"/>
  <c r="BM673" i="23"/>
  <c r="BM657" i="23"/>
  <c r="BF878" i="23"/>
  <c r="BO878" i="23"/>
  <c r="BO697" i="23"/>
  <c r="BG689" i="23"/>
  <c r="BO673" i="23"/>
  <c r="BG657" i="23"/>
  <c r="BH617" i="23"/>
  <c r="BO617" i="23"/>
  <c r="BI559" i="23"/>
  <c r="BH559" i="23"/>
  <c r="BP472" i="23"/>
  <c r="BI472" i="23"/>
  <c r="BJ462" i="23"/>
  <c r="BO342" i="23"/>
  <c r="BM232" i="23"/>
  <c r="BM951" i="23"/>
  <c r="BP657" i="23"/>
  <c r="BI977" i="23"/>
  <c r="BJ697" i="23"/>
  <c r="BN697" i="23"/>
  <c r="BR673" i="23"/>
  <c r="BQ673" i="23"/>
  <c r="BJ617" i="23"/>
  <c r="BR559" i="23"/>
  <c r="BH951" i="23"/>
  <c r="BN681" i="23"/>
  <c r="BJ657" i="23"/>
  <c r="BJ681" i="23"/>
  <c r="BQ176" i="23"/>
  <c r="BR176" i="23"/>
  <c r="BO203" i="23"/>
  <c r="BH203" i="23"/>
  <c r="BG506" i="23"/>
  <c r="BO898" i="23"/>
  <c r="BR864" i="23"/>
  <c r="BP898" i="23"/>
  <c r="BR506" i="23"/>
  <c r="BR304" i="23"/>
  <c r="BF589" i="23"/>
  <c r="BQ186" i="23"/>
  <c r="BM186" i="23"/>
  <c r="BK571" i="23"/>
  <c r="BF571" i="23"/>
  <c r="BP977" i="23"/>
  <c r="BL951" i="23"/>
  <c r="BP989" i="23"/>
  <c r="BJ989" i="23"/>
  <c r="BK989" i="23"/>
  <c r="BO951" i="23"/>
  <c r="BH977" i="23"/>
  <c r="BK977" i="23"/>
  <c r="BF940" i="23"/>
  <c r="BI864" i="23"/>
  <c r="BL933" i="23"/>
  <c r="BP933" i="23"/>
  <c r="BQ933" i="23"/>
  <c r="BP912" i="23"/>
  <c r="BF912" i="23"/>
  <c r="BG912" i="23"/>
  <c r="BM886" i="23"/>
  <c r="BN886" i="23"/>
  <c r="BF870" i="23"/>
  <c r="BM689" i="23"/>
  <c r="BI673" i="23"/>
  <c r="BI657" i="23"/>
  <c r="BK697" i="23"/>
  <c r="BO681" i="23"/>
  <c r="BK673" i="23"/>
  <c r="BR617" i="23"/>
  <c r="BN617" i="23"/>
  <c r="BP617" i="23"/>
  <c r="BQ559" i="23"/>
  <c r="BN514" i="23"/>
  <c r="BG382" i="23"/>
  <c r="BQ294" i="23"/>
  <c r="BM270" i="23"/>
  <c r="BH657" i="23"/>
  <c r="BL681" i="23"/>
  <c r="BL657" i="23"/>
  <c r="BR697" i="23"/>
  <c r="BQ697" i="23"/>
  <c r="BL673" i="23"/>
  <c r="BJ951" i="23"/>
  <c r="BH673" i="23"/>
  <c r="BR657" i="23"/>
  <c r="BQ681" i="23"/>
  <c r="BN798" i="23"/>
  <c r="BI798" i="23"/>
  <c r="BP798" i="23"/>
  <c r="BR222" i="23"/>
  <c r="BM222" i="23"/>
  <c r="BP715" i="23"/>
  <c r="BK715" i="23"/>
  <c r="BJ715" i="23"/>
  <c r="BI715" i="23"/>
  <c r="BH707" i="23"/>
  <c r="BP707" i="23"/>
  <c r="BR707" i="23"/>
  <c r="BQ707" i="23"/>
  <c r="BF649" i="23"/>
  <c r="BJ649" i="23"/>
  <c r="BH649" i="23"/>
  <c r="BG649" i="23"/>
  <c r="BP643" i="23"/>
  <c r="BR643" i="23"/>
  <c r="BQ643" i="23"/>
  <c r="BH635" i="23"/>
  <c r="BO635" i="23"/>
  <c r="BN635" i="23"/>
  <c r="BM635" i="23"/>
  <c r="BP635" i="23"/>
  <c r="BF591" i="23"/>
  <c r="BP591" i="23"/>
  <c r="BQ591" i="23"/>
  <c r="BJ591" i="23"/>
  <c r="BJ102" i="23"/>
  <c r="BH102" i="23"/>
  <c r="BK102" i="23"/>
  <c r="BK536" i="23"/>
  <c r="BI536" i="23"/>
  <c r="BK522" i="23"/>
  <c r="BH878" i="23"/>
  <c r="BR878" i="23"/>
  <c r="BQ878" i="23"/>
  <c r="BL878" i="23"/>
  <c r="BK506" i="23"/>
  <c r="BP506" i="23"/>
  <c r="BP981" i="23"/>
  <c r="BI981" i="23"/>
  <c r="BP721" i="23"/>
  <c r="BK721" i="23"/>
  <c r="BF721" i="23"/>
  <c r="BJ721" i="23"/>
  <c r="BQ713" i="23"/>
  <c r="BG713" i="23"/>
  <c r="BF713" i="23"/>
  <c r="BP705" i="23"/>
  <c r="BI705" i="23"/>
  <c r="BR705" i="23"/>
  <c r="BN689" i="23"/>
  <c r="BL689" i="23"/>
  <c r="BH689" i="23"/>
  <c r="BK689" i="23"/>
  <c r="BI689" i="23"/>
  <c r="BH675" i="23"/>
  <c r="BR675" i="23"/>
  <c r="BQ675" i="23"/>
  <c r="BR667" i="23"/>
  <c r="BQ667" i="23"/>
  <c r="BL667" i="23"/>
  <c r="BH667" i="23"/>
  <c r="BH641" i="23"/>
  <c r="BI641" i="23"/>
  <c r="BJ641" i="23"/>
  <c r="BP633" i="23"/>
  <c r="BQ633" i="23"/>
  <c r="BJ633" i="23"/>
  <c r="BH633" i="23"/>
  <c r="BO633" i="23"/>
  <c r="BJ627" i="23"/>
  <c r="BI619" i="23"/>
  <c r="BL609" i="23"/>
  <c r="BO609" i="23"/>
  <c r="BH609" i="23"/>
  <c r="BH100" i="23"/>
  <c r="BL100" i="23"/>
  <c r="BI100" i="23"/>
  <c r="BJ100" i="23"/>
  <c r="BG100" i="23"/>
  <c r="BP100" i="23"/>
  <c r="BN567" i="23"/>
  <c r="BG567" i="23"/>
  <c r="BP575" i="23"/>
  <c r="BR575" i="23"/>
  <c r="BI575" i="23"/>
  <c r="BK575" i="23"/>
  <c r="BK651" i="23"/>
  <c r="BJ651" i="23"/>
  <c r="BI651" i="23"/>
  <c r="BH651" i="23"/>
  <c r="BH699" i="23"/>
  <c r="BP699" i="23"/>
  <c r="BR699" i="23"/>
  <c r="BQ699" i="23"/>
  <c r="BL699" i="23"/>
  <c r="BG735" i="23"/>
  <c r="BO735" i="23"/>
  <c r="BH735" i="23"/>
  <c r="BN735" i="23"/>
  <c r="BQ735" i="23"/>
  <c r="BP968" i="23"/>
  <c r="BF824" i="23"/>
  <c r="BH848" i="23"/>
  <c r="BR880" i="23"/>
  <c r="BK359" i="23"/>
  <c r="BQ872" i="23"/>
  <c r="BQ968" i="23"/>
  <c r="BF888" i="23"/>
  <c r="BF359" i="23"/>
  <c r="BO490" i="23"/>
  <c r="BI546" i="23"/>
  <c r="BM514" i="23"/>
  <c r="BK546" i="23"/>
  <c r="BF546" i="23"/>
  <c r="BG669" i="23"/>
  <c r="BO669" i="23"/>
  <c r="BP994" i="23"/>
  <c r="BR994" i="23"/>
  <c r="BF968" i="23"/>
  <c r="BP986" i="23"/>
  <c r="BQ986" i="23"/>
  <c r="BR986" i="23"/>
  <c r="BH953" i="23"/>
  <c r="BQ953" i="23"/>
  <c r="BF896" i="23"/>
  <c r="BG888" i="23"/>
  <c r="BG848" i="23"/>
  <c r="BQ838" i="23"/>
  <c r="BP832" i="23"/>
  <c r="BG830" i="23"/>
  <c r="BH824" i="23"/>
  <c r="BG832" i="23"/>
  <c r="BK824" i="23"/>
  <c r="BP846" i="23"/>
  <c r="BF846" i="23"/>
  <c r="BG846" i="23"/>
  <c r="BF754" i="23"/>
  <c r="BG738" i="23"/>
  <c r="BM878" i="23"/>
  <c r="BG878" i="23"/>
  <c r="BL798" i="23"/>
  <c r="BO649" i="23"/>
  <c r="BJ798" i="23"/>
  <c r="BO731" i="23"/>
  <c r="BJ707" i="23"/>
  <c r="BO707" i="23"/>
  <c r="BN715" i="23"/>
  <c r="BF643" i="23"/>
  <c r="BK643" i="23"/>
  <c r="BI591" i="23"/>
  <c r="BO591" i="23"/>
  <c r="BG609" i="23"/>
  <c r="BQ609" i="23"/>
  <c r="BI635" i="23"/>
  <c r="BR635" i="23"/>
  <c r="BG496" i="23"/>
  <c r="BI496" i="23"/>
  <c r="BG390" i="23"/>
  <c r="BQ480" i="23"/>
  <c r="BJ374" i="23"/>
  <c r="BK490" i="23"/>
  <c r="BI390" i="23"/>
  <c r="BG222" i="23"/>
  <c r="BK100" i="23"/>
  <c r="BF100" i="23"/>
  <c r="BP156" i="23"/>
  <c r="BI146" i="23"/>
  <c r="BO102" i="23"/>
  <c r="BN713" i="23"/>
  <c r="BH721" i="23"/>
  <c r="BF705" i="23"/>
  <c r="BJ689" i="23"/>
  <c r="BL649" i="23"/>
  <c r="BN633" i="23"/>
  <c r="BL591" i="23"/>
  <c r="BF641" i="23"/>
  <c r="BN609" i="23"/>
  <c r="BJ713" i="23"/>
  <c r="BF689" i="23"/>
  <c r="BF146" i="23"/>
  <c r="BR649" i="23"/>
  <c r="BJ862" i="23"/>
  <c r="BP862" i="23"/>
  <c r="BI744" i="23"/>
  <c r="BK744" i="23"/>
  <c r="BH744" i="23"/>
  <c r="BM382" i="23"/>
  <c r="BF382" i="23"/>
  <c r="BM993" i="23"/>
  <c r="BL993" i="23"/>
  <c r="BN979" i="23"/>
  <c r="BF979" i="23"/>
  <c r="BO979" i="23"/>
  <c r="BI921" i="23"/>
  <c r="BO921" i="23"/>
  <c r="BH659" i="23"/>
  <c r="BL659" i="23"/>
  <c r="BK659" i="23"/>
  <c r="BJ659" i="23"/>
  <c r="BI659" i="23"/>
  <c r="BM625" i="23"/>
  <c r="BG625" i="23"/>
  <c r="BJ625" i="23"/>
  <c r="BO546" i="23"/>
  <c r="BF514" i="23"/>
  <c r="BH312" i="23"/>
  <c r="BI994" i="23"/>
  <c r="BH968" i="23"/>
  <c r="BR968" i="23"/>
  <c r="BM888" i="23"/>
  <c r="BO880" i="23"/>
  <c r="BO840" i="23"/>
  <c r="BR832" i="23"/>
  <c r="BR824" i="23"/>
  <c r="BO832" i="23"/>
  <c r="BM824" i="23"/>
  <c r="BK649" i="23"/>
  <c r="BR798" i="23"/>
  <c r="BI707" i="23"/>
  <c r="BN707" i="23"/>
  <c r="BM715" i="23"/>
  <c r="BR715" i="23"/>
  <c r="BL707" i="23"/>
  <c r="BL643" i="23"/>
  <c r="BJ643" i="23"/>
  <c r="BO643" i="23"/>
  <c r="BM591" i="23"/>
  <c r="BQ635" i="23"/>
  <c r="BG635" i="23"/>
  <c r="BI514" i="23"/>
  <c r="BJ390" i="23"/>
  <c r="BQ320" i="23"/>
  <c r="BL232" i="23"/>
  <c r="BM146" i="23"/>
  <c r="BG102" i="23"/>
  <c r="BJ953" i="23"/>
  <c r="BL721" i="23"/>
  <c r="BH713" i="23"/>
  <c r="BN705" i="23"/>
  <c r="BH705" i="23"/>
  <c r="BR689" i="23"/>
  <c r="BQ649" i="23"/>
  <c r="BH591" i="23"/>
  <c r="BP641" i="23"/>
  <c r="BO100" i="23"/>
  <c r="BK202" i="23"/>
  <c r="BF202" i="23"/>
  <c r="BO134" i="23"/>
  <c r="BJ134" i="23"/>
  <c r="BK577" i="23"/>
  <c r="BF577" i="23"/>
  <c r="BP577" i="23"/>
  <c r="BR567" i="23"/>
  <c r="BJ559" i="23"/>
  <c r="BO559" i="23"/>
  <c r="BM559" i="23"/>
  <c r="BR561" i="23"/>
  <c r="BR6" i="23"/>
  <c r="BG6" i="23"/>
  <c r="BH6" i="23"/>
  <c r="BM6" i="23"/>
  <c r="BI6" i="23"/>
  <c r="BQ4" i="23"/>
  <c r="BJ11" i="23"/>
  <c r="BG43" i="23"/>
  <c r="BO43" i="23"/>
  <c r="BG4" i="23"/>
  <c r="BG11" i="23"/>
  <c r="BM43" i="23"/>
  <c r="BQ43" i="23"/>
  <c r="BH22" i="23"/>
  <c r="BJ14" i="23"/>
  <c r="BK4" i="23"/>
  <c r="BK11" i="23"/>
  <c r="BH14" i="23"/>
  <c r="BF15" i="23"/>
  <c r="BI4" i="23"/>
  <c r="BI20" i="23"/>
  <c r="BJ43" i="23"/>
  <c r="BP14" i="23"/>
  <c r="BN43" i="23"/>
  <c r="BK15" i="23"/>
  <c r="BM5" i="23"/>
  <c r="BK20" i="23"/>
  <c r="BH43" i="23"/>
  <c r="BH4" i="23"/>
  <c r="BJ47" i="23"/>
  <c r="BR47" i="23"/>
  <c r="BR4" i="23"/>
  <c r="BO11" i="23"/>
  <c r="BL14" i="23"/>
  <c r="BI15" i="23"/>
  <c r="BF47" i="23"/>
  <c r="BQ47" i="23"/>
  <c r="BM47" i="23"/>
  <c r="BR30" i="23"/>
  <c r="BL30" i="23"/>
  <c r="BF30" i="23"/>
  <c r="BO30" i="23"/>
  <c r="BO4" i="23"/>
  <c r="BJ4" i="23"/>
  <c r="BH47" i="23"/>
  <c r="BN47" i="23"/>
  <c r="BL47" i="23"/>
  <c r="BQ20" i="23"/>
  <c r="BP43" i="23"/>
  <c r="BK47" i="23"/>
  <c r="BL43" i="23"/>
  <c r="BL4" i="23"/>
  <c r="BI47" i="23"/>
  <c r="BP5" i="23"/>
  <c r="BP52" i="23"/>
  <c r="BM52" i="23"/>
  <c r="BN52" i="23"/>
  <c r="BM35" i="23"/>
  <c r="BL35" i="23"/>
  <c r="BN35" i="23"/>
  <c r="BP35" i="23"/>
  <c r="BI35" i="23"/>
  <c r="BO35" i="23"/>
  <c r="BK35" i="23"/>
  <c r="BJ35" i="23"/>
  <c r="BR35" i="23"/>
  <c r="BQ35" i="23"/>
  <c r="BH35" i="23"/>
  <c r="D158" i="22"/>
  <c r="D160" i="22"/>
  <c r="D164" i="22"/>
  <c r="D163" i="22"/>
  <c r="D166" i="22"/>
  <c r="D161" i="22"/>
  <c r="D159" i="22"/>
  <c r="D165" i="22"/>
  <c r="D162" i="22"/>
  <c r="BK968" i="23" l="1"/>
  <c r="BR848" i="23"/>
  <c r="BN936" i="23"/>
  <c r="BO872" i="23"/>
  <c r="BM502" i="23"/>
  <c r="BP841" i="23"/>
  <c r="BR791" i="23"/>
  <c r="BP435" i="23"/>
  <c r="BL275" i="23"/>
  <c r="BH668" i="23"/>
  <c r="BQ8" i="23"/>
  <c r="BQ761" i="23"/>
  <c r="BI8" i="23"/>
  <c r="BF936" i="23"/>
  <c r="BG936" i="23"/>
  <c r="BN857" i="23"/>
  <c r="BI857" i="23"/>
  <c r="BL742" i="23"/>
  <c r="BK742" i="23"/>
  <c r="BO702" i="23"/>
  <c r="BR702" i="23"/>
  <c r="BH556" i="23"/>
  <c r="BI556" i="23"/>
  <c r="BO565" i="23"/>
  <c r="BR565" i="23"/>
  <c r="BQ466" i="23"/>
  <c r="BP466" i="23"/>
  <c r="BG418" i="23"/>
  <c r="BJ418" i="23"/>
  <c r="BG290" i="23"/>
  <c r="BO290" i="23"/>
  <c r="BI274" i="23"/>
  <c r="BQ274" i="23"/>
  <c r="BJ274" i="23"/>
  <c r="BJ258" i="23"/>
  <c r="BM258" i="23"/>
  <c r="BQ242" i="23"/>
  <c r="BJ242" i="23"/>
  <c r="BN226" i="23"/>
  <c r="BF226" i="23"/>
  <c r="BK210" i="23"/>
  <c r="BM210" i="23"/>
  <c r="BL210" i="23"/>
  <c r="BG165" i="23"/>
  <c r="BR165" i="23"/>
  <c r="BM149" i="23"/>
  <c r="BK149" i="23"/>
  <c r="BJ463" i="23"/>
  <c r="BN463" i="23"/>
  <c r="BO447" i="23"/>
  <c r="BL447" i="23"/>
  <c r="BR431" i="23"/>
  <c r="BL431" i="23"/>
  <c r="BM415" i="23"/>
  <c r="BL415" i="23"/>
  <c r="BR399" i="23"/>
  <c r="BM399" i="23"/>
  <c r="BP399" i="23"/>
  <c r="BM383" i="23"/>
  <c r="BH383" i="23"/>
  <c r="BL383" i="23"/>
  <c r="BI367" i="23"/>
  <c r="BQ367" i="23"/>
  <c r="BK319" i="23"/>
  <c r="BL319" i="23"/>
  <c r="BJ287" i="23"/>
  <c r="BG287" i="23"/>
  <c r="BL239" i="23"/>
  <c r="BN239" i="23"/>
  <c r="BQ239" i="23"/>
  <c r="BI223" i="23"/>
  <c r="BK223" i="23"/>
  <c r="BQ51" i="23"/>
  <c r="BG51" i="23"/>
  <c r="BN46" i="23"/>
  <c r="BI46" i="23"/>
  <c r="BM29" i="23"/>
  <c r="BJ29" i="23"/>
  <c r="BK29" i="23"/>
  <c r="BO777" i="23"/>
  <c r="BQ777" i="23"/>
  <c r="BH871" i="23"/>
  <c r="BR871" i="23"/>
  <c r="BF492" i="23"/>
  <c r="BJ492" i="23"/>
  <c r="BP936" i="23"/>
  <c r="BN872" i="23"/>
  <c r="BL841" i="23"/>
  <c r="BO774" i="23"/>
  <c r="BN758" i="23"/>
  <c r="BJ549" i="23"/>
  <c r="BR823" i="23"/>
  <c r="BQ759" i="23"/>
  <c r="BM565" i="23"/>
  <c r="BP1000" i="23"/>
  <c r="BI597" i="23"/>
  <c r="BM271" i="23"/>
  <c r="BH226" i="23"/>
  <c r="BL141" i="23"/>
  <c r="BH17" i="23"/>
  <c r="BK8" i="23"/>
  <c r="BQ7" i="23"/>
  <c r="BG793" i="23"/>
  <c r="BH729" i="23"/>
  <c r="BP365" i="23"/>
  <c r="BN301" i="23"/>
  <c r="BH269" i="23"/>
  <c r="BO461" i="23"/>
  <c r="BR205" i="23"/>
  <c r="BF94" i="23"/>
  <c r="BH94" i="23"/>
  <c r="BP94" i="23"/>
  <c r="BR94" i="23"/>
  <c r="BM94" i="23"/>
  <c r="BL94" i="23"/>
  <c r="BG8" i="23"/>
  <c r="BO825" i="23"/>
  <c r="BF793" i="23"/>
  <c r="BP761" i="23"/>
  <c r="BI821" i="23"/>
  <c r="BG301" i="23"/>
  <c r="AH1008" i="23"/>
  <c r="BA1008" i="23" s="1"/>
  <c r="BK380" i="23"/>
  <c r="BI284" i="23"/>
  <c r="BK444" i="23"/>
  <c r="BH316" i="23"/>
  <c r="BJ220" i="23"/>
  <c r="BR380" i="23"/>
  <c r="BR732" i="23"/>
  <c r="BL476" i="23"/>
  <c r="BH764" i="23"/>
  <c r="BG828" i="23"/>
  <c r="BP444" i="23"/>
  <c r="BK1002" i="23"/>
  <c r="BJ764" i="23"/>
  <c r="BM508" i="23"/>
  <c r="BN732" i="23"/>
  <c r="BH983" i="23"/>
  <c r="BH887" i="23"/>
  <c r="BN855" i="23"/>
  <c r="BQ476" i="23"/>
  <c r="BO333" i="23"/>
  <c r="BL761" i="23"/>
  <c r="BP13" i="23"/>
  <c r="BJ7" i="23"/>
  <c r="BM461" i="23"/>
  <c r="BL429" i="23"/>
  <c r="BJ365" i="23"/>
  <c r="BP796" i="23"/>
  <c r="BL796" i="23"/>
  <c r="BM1002" i="23"/>
  <c r="BG825" i="23"/>
  <c r="BQ301" i="23"/>
  <c r="BQ269" i="23"/>
  <c r="BF17" i="23"/>
  <c r="BF205" i="23"/>
  <c r="BQ205" i="23"/>
  <c r="AL1006" i="23"/>
  <c r="BE60" i="23"/>
  <c r="BN959" i="23"/>
  <c r="BO671" i="23"/>
  <c r="BM388" i="23"/>
  <c r="BG260" i="23"/>
  <c r="BQ501" i="23"/>
  <c r="BN501" i="23"/>
  <c r="BO516" i="23"/>
  <c r="BP836" i="23"/>
  <c r="BK516" i="23"/>
  <c r="BH356" i="23"/>
  <c r="BI228" i="23"/>
  <c r="BR501" i="23"/>
  <c r="BI501" i="23"/>
  <c r="BH906" i="23"/>
  <c r="BO586" i="23"/>
  <c r="BF927" i="23"/>
  <c r="BP863" i="23"/>
  <c r="BJ797" i="23"/>
  <c r="BG797" i="23"/>
  <c r="BN324" i="23"/>
  <c r="BK769" i="23"/>
  <c r="BI484" i="23"/>
  <c r="BO260" i="23"/>
  <c r="BJ516" i="23"/>
  <c r="BR484" i="23"/>
  <c r="BF324" i="23"/>
  <c r="BR260" i="23"/>
  <c r="BH797" i="23"/>
  <c r="BG836" i="23"/>
  <c r="BJ484" i="23"/>
  <c r="BN84" i="23"/>
  <c r="BF84" i="23"/>
  <c r="BK84" i="23"/>
  <c r="BQ84" i="23"/>
  <c r="BH894" i="23"/>
  <c r="BM894" i="23"/>
  <c r="BI894" i="23"/>
  <c r="BG769" i="23"/>
  <c r="BO769" i="23"/>
  <c r="BL769" i="23"/>
  <c r="BM769" i="23"/>
  <c r="BL737" i="23"/>
  <c r="BR737" i="23"/>
  <c r="BJ959" i="23"/>
  <c r="BF959" i="23"/>
  <c r="BR959" i="23"/>
  <c r="BM959" i="23"/>
  <c r="BQ959" i="23"/>
  <c r="BK959" i="23"/>
  <c r="BP927" i="23"/>
  <c r="BO927" i="23"/>
  <c r="BQ927" i="23"/>
  <c r="BL927" i="23"/>
  <c r="BH927" i="23"/>
  <c r="BG927" i="23"/>
  <c r="BK927" i="23"/>
  <c r="BJ895" i="23"/>
  <c r="BQ895" i="23"/>
  <c r="BN895" i="23"/>
  <c r="BI895" i="23"/>
  <c r="BG895" i="23"/>
  <c r="BL895" i="23"/>
  <c r="BG863" i="23"/>
  <c r="BK863" i="23"/>
  <c r="BN863" i="23"/>
  <c r="BM863" i="23"/>
  <c r="BQ863" i="23"/>
  <c r="BH863" i="23"/>
  <c r="BJ863" i="23"/>
  <c r="BI863" i="23"/>
  <c r="BR836" i="23"/>
  <c r="BF836" i="23"/>
  <c r="BO836" i="23"/>
  <c r="BI836" i="23"/>
  <c r="BM836" i="23"/>
  <c r="BL804" i="23"/>
  <c r="BI804" i="23"/>
  <c r="BO804" i="23"/>
  <c r="BN804" i="23"/>
  <c r="BL772" i="23"/>
  <c r="BF772" i="23"/>
  <c r="BR772" i="23"/>
  <c r="BO740" i="23"/>
  <c r="BH740" i="23"/>
  <c r="BF740" i="23"/>
  <c r="BK740" i="23"/>
  <c r="BM740" i="23"/>
  <c r="BM678" i="23"/>
  <c r="BN678" i="23"/>
  <c r="BN906" i="23"/>
  <c r="BF906" i="23"/>
  <c r="BL906" i="23"/>
  <c r="BR906" i="23"/>
  <c r="BG906" i="23"/>
  <c r="BQ906" i="23"/>
  <c r="BI906" i="23"/>
  <c r="BK797" i="23"/>
  <c r="BO797" i="23"/>
  <c r="BM797" i="23"/>
  <c r="BQ797" i="23"/>
  <c r="BI797" i="23"/>
  <c r="BL797" i="23"/>
  <c r="BN797" i="23"/>
  <c r="BF717" i="23"/>
  <c r="BN717" i="23"/>
  <c r="BL717" i="23"/>
  <c r="BI671" i="23"/>
  <c r="BF671" i="23"/>
  <c r="BP671" i="23"/>
  <c r="BQ671" i="23"/>
  <c r="BJ671" i="23"/>
  <c r="BR639" i="23"/>
  <c r="BK639" i="23"/>
  <c r="BI639" i="23"/>
  <c r="BH639" i="23"/>
  <c r="BO639" i="23"/>
  <c r="BI567" i="23"/>
  <c r="BO567" i="23"/>
  <c r="BK567" i="23"/>
  <c r="BI540" i="23"/>
  <c r="BF540" i="23"/>
  <c r="BL540" i="23"/>
  <c r="BK540" i="23"/>
  <c r="BR540" i="23"/>
  <c r="BH540" i="23"/>
  <c r="BI516" i="23"/>
  <c r="BF516" i="23"/>
  <c r="BP516" i="23"/>
  <c r="BN516" i="23"/>
  <c r="BG516" i="23"/>
  <c r="BL484" i="23"/>
  <c r="BG484" i="23"/>
  <c r="BM484" i="23"/>
  <c r="BQ484" i="23"/>
  <c r="BK484" i="23"/>
  <c r="BH484" i="23"/>
  <c r="BN484" i="23"/>
  <c r="BO452" i="23"/>
  <c r="BQ452" i="23"/>
  <c r="BM452" i="23"/>
  <c r="BI452" i="23"/>
  <c r="BR452" i="23"/>
  <c r="BK452" i="23"/>
  <c r="BL452" i="23"/>
  <c r="BP420" i="23"/>
  <c r="BG420" i="23"/>
  <c r="BI388" i="23"/>
  <c r="BL388" i="23"/>
  <c r="BJ388" i="23"/>
  <c r="BH388" i="23"/>
  <c r="BP388" i="23"/>
  <c r="BO388" i="23"/>
  <c r="BR388" i="23"/>
  <c r="BQ388" i="23"/>
  <c r="BG388" i="23"/>
  <c r="BK388" i="23"/>
  <c r="BP356" i="23"/>
  <c r="BM356" i="23"/>
  <c r="BI356" i="23"/>
  <c r="BJ356" i="23"/>
  <c r="BR356" i="23"/>
  <c r="BF356" i="23"/>
  <c r="BQ324" i="23"/>
  <c r="BG324" i="23"/>
  <c r="BI324" i="23"/>
  <c r="BJ324" i="23"/>
  <c r="BH324" i="23"/>
  <c r="BR324" i="23"/>
  <c r="BL324" i="23"/>
  <c r="BF292" i="23"/>
  <c r="BI292" i="23"/>
  <c r="BJ292" i="23"/>
  <c r="BK292" i="23"/>
  <c r="BM292" i="23"/>
  <c r="BN292" i="23"/>
  <c r="BQ292" i="23"/>
  <c r="BL292" i="23"/>
  <c r="BK260" i="23"/>
  <c r="BI260" i="23"/>
  <c r="BP260" i="23"/>
  <c r="BL260" i="23"/>
  <c r="BN260" i="23"/>
  <c r="BJ260" i="23"/>
  <c r="BM260" i="23"/>
  <c r="BM228" i="23"/>
  <c r="BF228" i="23"/>
  <c r="BH228" i="23"/>
  <c r="BG228" i="23"/>
  <c r="BN228" i="23"/>
  <c r="BR228" i="23"/>
  <c r="BP228" i="23"/>
  <c r="BJ228" i="23"/>
  <c r="BO228" i="23"/>
  <c r="BL228" i="23"/>
  <c r="BF586" i="23"/>
  <c r="BQ586" i="23"/>
  <c r="BI586" i="23"/>
  <c r="BJ586" i="23"/>
  <c r="BG501" i="23"/>
  <c r="BP501" i="23"/>
  <c r="BM501" i="23"/>
  <c r="BL501" i="23"/>
  <c r="BF501" i="23"/>
  <c r="BJ501" i="23"/>
  <c r="BJ469" i="23"/>
  <c r="BP469" i="23"/>
  <c r="BO405" i="23"/>
  <c r="BP405" i="23"/>
  <c r="BP373" i="23"/>
  <c r="BQ373" i="23"/>
  <c r="BO80" i="23"/>
  <c r="BI80" i="23"/>
  <c r="BR753" i="23"/>
  <c r="BH876" i="23"/>
  <c r="BO876" i="23"/>
  <c r="BG876" i="23"/>
  <c r="BF876" i="23"/>
  <c r="BQ860" i="23"/>
  <c r="BF860" i="23"/>
  <c r="BG877" i="23"/>
  <c r="BI877" i="23"/>
  <c r="BO826" i="23"/>
  <c r="BH826" i="23"/>
  <c r="BH810" i="23"/>
  <c r="BK810" i="23"/>
  <c r="BF794" i="23"/>
  <c r="BI794" i="23"/>
  <c r="BP778" i="23"/>
  <c r="BJ778" i="23"/>
  <c r="BM746" i="23"/>
  <c r="BL746" i="23"/>
  <c r="BQ827" i="23"/>
  <c r="BH827" i="23"/>
  <c r="BM827" i="23"/>
  <c r="BN827" i="23"/>
  <c r="BL560" i="23"/>
  <c r="BH560" i="23"/>
  <c r="BM716" i="23"/>
  <c r="BI716" i="23"/>
  <c r="BJ537" i="23"/>
  <c r="BR537" i="23"/>
  <c r="BR518" i="23"/>
  <c r="BJ518" i="23"/>
  <c r="BI502" i="23"/>
  <c r="BL502" i="23"/>
  <c r="BR502" i="23"/>
  <c r="BG502" i="23"/>
  <c r="BO486" i="23"/>
  <c r="BL486" i="23"/>
  <c r="BF246" i="23"/>
  <c r="BN246" i="23"/>
  <c r="BO119" i="23"/>
  <c r="BF119" i="23"/>
  <c r="BH103" i="23"/>
  <c r="BM103" i="23"/>
  <c r="BN103" i="23"/>
  <c r="BG515" i="23"/>
  <c r="BI515" i="23"/>
  <c r="BK499" i="23"/>
  <c r="BN499" i="23"/>
  <c r="BP499" i="23"/>
  <c r="BF499" i="23"/>
  <c r="BQ451" i="23"/>
  <c r="BO451" i="23"/>
  <c r="BI451" i="23"/>
  <c r="BP451" i="23"/>
  <c r="BR451" i="23"/>
  <c r="BJ435" i="23"/>
  <c r="BF435" i="23"/>
  <c r="BK435" i="23"/>
  <c r="BH435" i="23"/>
  <c r="BM403" i="23"/>
  <c r="BL403" i="23"/>
  <c r="BN387" i="23"/>
  <c r="BG387" i="23"/>
  <c r="BR371" i="23"/>
  <c r="BM371" i="23"/>
  <c r="BO275" i="23"/>
  <c r="BN275" i="23"/>
  <c r="BN259" i="23"/>
  <c r="BR259" i="23"/>
  <c r="BH259" i="23"/>
  <c r="BJ259" i="23"/>
  <c r="BQ259" i="23"/>
  <c r="BQ243" i="23"/>
  <c r="BH243" i="23"/>
  <c r="BI227" i="23"/>
  <c r="BR227" i="23"/>
  <c r="BQ227" i="23"/>
  <c r="BJ227" i="23"/>
  <c r="BO211" i="23"/>
  <c r="BL211" i="23"/>
  <c r="BK211" i="23"/>
  <c r="BJ13" i="23"/>
  <c r="BK13" i="23"/>
  <c r="BG13" i="23"/>
  <c r="BN13" i="23"/>
  <c r="BM13" i="23"/>
  <c r="BF13" i="23"/>
  <c r="BH13" i="23"/>
  <c r="BN7" i="23"/>
  <c r="BK7" i="23"/>
  <c r="BG7" i="23"/>
  <c r="BL7" i="23"/>
  <c r="BH7" i="23"/>
  <c r="BF7" i="23"/>
  <c r="BO7" i="23"/>
  <c r="BN36" i="23"/>
  <c r="BK36" i="23"/>
  <c r="BL36" i="23"/>
  <c r="BM436" i="23"/>
  <c r="BI436" i="23"/>
  <c r="BO276" i="23"/>
  <c r="BL276" i="23"/>
  <c r="BJ212" i="23"/>
  <c r="BR551" i="23"/>
  <c r="BL911" i="23"/>
  <c r="BR13" i="23"/>
  <c r="BR7" i="23"/>
  <c r="BQ36" i="23"/>
  <c r="BL17" i="23"/>
  <c r="BN17" i="23"/>
  <c r="BI17" i="23"/>
  <c r="BQ17" i="23"/>
  <c r="BK677" i="23"/>
  <c r="BI677" i="23"/>
  <c r="BJ677" i="23"/>
  <c r="BP677" i="23"/>
  <c r="BJ440" i="23"/>
  <c r="BH440" i="23"/>
  <c r="BJ376" i="23"/>
  <c r="BR376" i="23"/>
  <c r="BN902" i="23"/>
  <c r="BG902" i="23"/>
  <c r="BK902" i="23"/>
  <c r="BL792" i="23"/>
  <c r="BI792" i="23"/>
  <c r="BN526" i="23"/>
  <c r="BP526" i="23"/>
  <c r="BL526" i="23"/>
  <c r="BG526" i="23"/>
  <c r="BI526" i="23"/>
  <c r="BH433" i="23"/>
  <c r="BO433" i="23"/>
  <c r="BL433" i="23"/>
  <c r="BQ433" i="23"/>
  <c r="BR882" i="23"/>
  <c r="BQ882" i="23"/>
  <c r="BF539" i="23"/>
  <c r="BP539" i="23"/>
  <c r="BM424" i="23"/>
  <c r="BH424" i="23"/>
  <c r="BL360" i="23"/>
  <c r="BP360" i="23"/>
  <c r="BG192" i="23"/>
  <c r="BN192" i="23"/>
  <c r="BO192" i="23"/>
  <c r="BH265" i="23"/>
  <c r="BR265" i="23"/>
  <c r="BN265" i="23"/>
  <c r="BQ265" i="23"/>
  <c r="BP265" i="23"/>
  <c r="BM273" i="23"/>
  <c r="BI273" i="23"/>
  <c r="BK273" i="23"/>
  <c r="BQ273" i="23"/>
  <c r="BP273" i="23"/>
  <c r="BP209" i="23"/>
  <c r="BI209" i="23"/>
  <c r="BT10" i="23"/>
  <c r="BI905" i="23"/>
  <c r="BR905" i="23"/>
  <c r="BL889" i="23"/>
  <c r="BI889" i="23"/>
  <c r="BO873" i="23"/>
  <c r="BR873" i="23"/>
  <c r="BP823" i="23"/>
  <c r="BH823" i="23"/>
  <c r="BN791" i="23"/>
  <c r="BL791" i="23"/>
  <c r="BL620" i="23"/>
  <c r="BO620" i="23"/>
  <c r="BO572" i="23"/>
  <c r="BM572" i="23"/>
  <c r="BL629" i="23"/>
  <c r="BP629" i="23"/>
  <c r="BH629" i="23"/>
  <c r="BN581" i="23"/>
  <c r="BJ581" i="23"/>
  <c r="BL549" i="23"/>
  <c r="BO549" i="23"/>
  <c r="BP549" i="23"/>
  <c r="BR533" i="23"/>
  <c r="BK533" i="23"/>
  <c r="BL450" i="23"/>
  <c r="BR450" i="23"/>
  <c r="BJ450" i="23"/>
  <c r="BJ354" i="23"/>
  <c r="BI354" i="23"/>
  <c r="BF306" i="23"/>
  <c r="BO306" i="23"/>
  <c r="BO117" i="23"/>
  <c r="BF117" i="23"/>
  <c r="BK463" i="23"/>
  <c r="BF463" i="23"/>
  <c r="BH463" i="23"/>
  <c r="BQ447" i="23"/>
  <c r="BK447" i="23"/>
  <c r="BF447" i="23"/>
  <c r="BQ431" i="23"/>
  <c r="BF431" i="23"/>
  <c r="BQ415" i="23"/>
  <c r="BO415" i="23"/>
  <c r="BR415" i="23"/>
  <c r="BK415" i="23"/>
  <c r="BG415" i="23"/>
  <c r="BL399" i="23"/>
  <c r="BH399" i="23"/>
  <c r="BI383" i="23"/>
  <c r="BR383" i="23"/>
  <c r="BN383" i="23"/>
  <c r="BJ383" i="23"/>
  <c r="BP367" i="23"/>
  <c r="BF367" i="23"/>
  <c r="BR367" i="23"/>
  <c r="BK351" i="23"/>
  <c r="BJ351" i="23"/>
  <c r="BF287" i="23"/>
  <c r="BN287" i="23"/>
  <c r="BP271" i="23"/>
  <c r="BN271" i="23"/>
  <c r="BQ271" i="23"/>
  <c r="BR271" i="23"/>
  <c r="BM239" i="23"/>
  <c r="BO239" i="23"/>
  <c r="BJ239" i="23"/>
  <c r="BQ223" i="23"/>
  <c r="BG223" i="23"/>
  <c r="BL223" i="23"/>
  <c r="BR793" i="23"/>
  <c r="BJ793" i="23"/>
  <c r="BK793" i="23"/>
  <c r="BI761" i="23"/>
  <c r="BF761" i="23"/>
  <c r="BG761" i="23"/>
  <c r="BN729" i="23"/>
  <c r="BG729" i="23"/>
  <c r="BN919" i="23"/>
  <c r="BR919" i="23"/>
  <c r="BQ919" i="23"/>
  <c r="BH855" i="23"/>
  <c r="BL855" i="23"/>
  <c r="BL821" i="23"/>
  <c r="BJ821" i="23"/>
  <c r="BP757" i="23"/>
  <c r="BI757" i="23"/>
  <c r="BH757" i="23"/>
  <c r="BI461" i="23"/>
  <c r="BF461" i="23"/>
  <c r="BL461" i="23"/>
  <c r="BH429" i="23"/>
  <c r="BI429" i="23"/>
  <c r="BI365" i="23"/>
  <c r="BF365" i="23"/>
  <c r="BR365" i="23"/>
  <c r="BG365" i="23"/>
  <c r="BG333" i="23"/>
  <c r="BL333" i="23"/>
  <c r="BK333" i="23"/>
  <c r="BM301" i="23"/>
  <c r="BH301" i="23"/>
  <c r="BI269" i="23"/>
  <c r="BG269" i="23"/>
  <c r="BM269" i="23"/>
  <c r="BR237" i="23"/>
  <c r="BJ237" i="23"/>
  <c r="BP237" i="23"/>
  <c r="BL205" i="23"/>
  <c r="BM205" i="23"/>
  <c r="BG205" i="23"/>
  <c r="BI205" i="23"/>
  <c r="BO857" i="23"/>
  <c r="BP708" i="23"/>
  <c r="BN905" i="23"/>
  <c r="BP748" i="23"/>
  <c r="BF381" i="23"/>
  <c r="BQ253" i="23"/>
  <c r="BJ981" i="23"/>
  <c r="BO981" i="23"/>
  <c r="BM771" i="23"/>
  <c r="BQ771" i="23"/>
  <c r="BF771" i="23"/>
  <c r="BL625" i="23"/>
  <c r="BH625" i="23"/>
  <c r="BG933" i="23"/>
  <c r="BR933" i="23"/>
  <c r="BH818" i="23"/>
  <c r="BF818" i="23"/>
  <c r="BO475" i="23"/>
  <c r="BF475" i="23"/>
  <c r="BL965" i="23"/>
  <c r="BK965" i="23"/>
  <c r="BM318" i="23"/>
  <c r="BF254" i="23"/>
  <c r="BP398" i="23"/>
  <c r="BK115" i="23"/>
  <c r="BQ583" i="23"/>
  <c r="BR398" i="23"/>
  <c r="BN350" i="23"/>
  <c r="BP318" i="23"/>
  <c r="BL235" i="23"/>
  <c r="BH254" i="23"/>
  <c r="BL115" i="23"/>
  <c r="BK446" i="23"/>
  <c r="BP691" i="23"/>
  <c r="BI655" i="23"/>
  <c r="BQ615" i="23"/>
  <c r="BK739" i="23"/>
  <c r="BM739" i="23"/>
  <c r="BH739" i="23"/>
  <c r="BR901" i="23"/>
  <c r="BQ655" i="23"/>
  <c r="BM379" i="23"/>
  <c r="BK331" i="23"/>
  <c r="BQ577" i="23"/>
  <c r="BG212" i="23"/>
  <c r="BP276" i="23"/>
  <c r="BH885" i="23"/>
  <c r="BG691" i="23"/>
  <c r="BN299" i="23"/>
  <c r="BM932" i="23"/>
  <c r="BL932" i="23"/>
  <c r="BI932" i="23"/>
  <c r="BG932" i="23"/>
  <c r="BK932" i="23"/>
  <c r="BQ932" i="23"/>
  <c r="BJ932" i="23"/>
  <c r="BN932" i="23"/>
  <c r="BH932" i="23"/>
  <c r="BR932" i="23"/>
  <c r="BR916" i="23"/>
  <c r="BM916" i="23"/>
  <c r="BF916" i="23"/>
  <c r="BN916" i="23"/>
  <c r="BK916" i="23"/>
  <c r="BO900" i="23"/>
  <c r="BI900" i="23"/>
  <c r="BH884" i="23"/>
  <c r="BR884" i="23"/>
  <c r="BI884" i="23"/>
  <c r="BN884" i="23"/>
  <c r="BJ884" i="23"/>
  <c r="BN868" i="23"/>
  <c r="BF868" i="23"/>
  <c r="BQ868" i="23"/>
  <c r="BK868" i="23"/>
  <c r="BL868" i="23"/>
  <c r="BQ949" i="23"/>
  <c r="BK949" i="23"/>
  <c r="BQ917" i="23"/>
  <c r="BK917" i="23"/>
  <c r="BO917" i="23"/>
  <c r="BI917" i="23"/>
  <c r="BQ901" i="23"/>
  <c r="BO901" i="23"/>
  <c r="BH901" i="23"/>
  <c r="BJ901" i="23"/>
  <c r="BF901" i="23"/>
  <c r="BM901" i="23"/>
  <c r="BN885" i="23"/>
  <c r="BP885" i="23"/>
  <c r="BI885" i="23"/>
  <c r="BK885" i="23"/>
  <c r="BF885" i="23"/>
  <c r="BM885" i="23"/>
  <c r="BO885" i="23"/>
  <c r="BI853" i="23"/>
  <c r="BQ853" i="23"/>
  <c r="BF853" i="23"/>
  <c r="BR853" i="23"/>
  <c r="BH853" i="23"/>
  <c r="BF802" i="23"/>
  <c r="BG802" i="23"/>
  <c r="BI802" i="23"/>
  <c r="BJ802" i="23"/>
  <c r="BI786" i="23"/>
  <c r="BN786" i="23"/>
  <c r="BH786" i="23"/>
  <c r="BK786" i="23"/>
  <c r="BJ786" i="23"/>
  <c r="BI770" i="23"/>
  <c r="BJ770" i="23"/>
  <c r="BH770" i="23"/>
  <c r="BP770" i="23"/>
  <c r="BM770" i="23"/>
  <c r="BI754" i="23"/>
  <c r="BK754" i="23"/>
  <c r="BL754" i="23"/>
  <c r="BJ754" i="23"/>
  <c r="BI738" i="23"/>
  <c r="BR738" i="23"/>
  <c r="BJ738" i="23"/>
  <c r="BO738" i="23"/>
  <c r="BG722" i="23"/>
  <c r="BJ722" i="23"/>
  <c r="BK722" i="23"/>
  <c r="BP722" i="23"/>
  <c r="BO722" i="23"/>
  <c r="BR722" i="23"/>
  <c r="BJ835" i="23"/>
  <c r="BK835" i="23"/>
  <c r="BG819" i="23"/>
  <c r="BH819" i="23"/>
  <c r="BN684" i="23"/>
  <c r="BQ684" i="23"/>
  <c r="BL552" i="23"/>
  <c r="BO552" i="23"/>
  <c r="BJ552" i="23"/>
  <c r="BH552" i="23"/>
  <c r="BM593" i="23"/>
  <c r="BP593" i="23"/>
  <c r="BG593" i="23"/>
  <c r="BL593" i="23"/>
  <c r="BO593" i="23"/>
  <c r="BH545" i="23"/>
  <c r="BJ545" i="23"/>
  <c r="BN545" i="23"/>
  <c r="BH529" i="23"/>
  <c r="BG529" i="23"/>
  <c r="BQ529" i="23"/>
  <c r="BJ529" i="23"/>
  <c r="BO529" i="23"/>
  <c r="BR529" i="23"/>
  <c r="BI529" i="23"/>
  <c r="BP529" i="23"/>
  <c r="BR530" i="23"/>
  <c r="BI530" i="23"/>
  <c r="BF530" i="23"/>
  <c r="BG530" i="23"/>
  <c r="BO510" i="23"/>
  <c r="BP510" i="23"/>
  <c r="BQ510" i="23"/>
  <c r="BI494" i="23"/>
  <c r="BK494" i="23"/>
  <c r="BF494" i="23"/>
  <c r="BN462" i="23"/>
  <c r="BG462" i="23"/>
  <c r="BL462" i="23"/>
  <c r="BI462" i="23"/>
  <c r="BQ430" i="23"/>
  <c r="BR430" i="23"/>
  <c r="BO430" i="23"/>
  <c r="BP430" i="23"/>
  <c r="BO414" i="23"/>
  <c r="BQ414" i="23"/>
  <c r="BM414" i="23"/>
  <c r="BR414" i="23"/>
  <c r="BJ398" i="23"/>
  <c r="BH398" i="23"/>
  <c r="BL398" i="23"/>
  <c r="BG398" i="23"/>
  <c r="BI398" i="23"/>
  <c r="BR382" i="23"/>
  <c r="BH382" i="23"/>
  <c r="BN382" i="23"/>
  <c r="BM366" i="23"/>
  <c r="BP366" i="23"/>
  <c r="BO366" i="23"/>
  <c r="BL366" i="23"/>
  <c r="BR366" i="23"/>
  <c r="BQ350" i="23"/>
  <c r="BG350" i="23"/>
  <c r="BH350" i="23"/>
  <c r="BL334" i="23"/>
  <c r="BO334" i="23"/>
  <c r="BR334" i="23"/>
  <c r="BH334" i="23"/>
  <c r="BN318" i="23"/>
  <c r="BL318" i="23"/>
  <c r="BK318" i="23"/>
  <c r="BM302" i="23"/>
  <c r="BF302" i="23"/>
  <c r="BP302" i="23"/>
  <c r="BJ286" i="23"/>
  <c r="BP286" i="23"/>
  <c r="BH286" i="23"/>
  <c r="BI286" i="23"/>
  <c r="BK286" i="23"/>
  <c r="BO286" i="23"/>
  <c r="BJ270" i="23"/>
  <c r="BN270" i="23"/>
  <c r="BR270" i="23"/>
  <c r="BI270" i="23"/>
  <c r="BH270" i="23"/>
  <c r="BG270" i="23"/>
  <c r="BL254" i="23"/>
  <c r="BQ254" i="23"/>
  <c r="BJ254" i="23"/>
  <c r="BP254" i="23"/>
  <c r="BK254" i="23"/>
  <c r="BR254" i="23"/>
  <c r="BN238" i="23"/>
  <c r="BJ238" i="23"/>
  <c r="BK238" i="23"/>
  <c r="BH238" i="23"/>
  <c r="BF238" i="23"/>
  <c r="BO222" i="23"/>
  <c r="BF222" i="23"/>
  <c r="BL222" i="23"/>
  <c r="BJ222" i="23"/>
  <c r="BQ206" i="23"/>
  <c r="BN206" i="23"/>
  <c r="BK206" i="23"/>
  <c r="BJ206" i="23"/>
  <c r="BO206" i="23"/>
  <c r="BI206" i="23"/>
  <c r="BR206" i="23"/>
  <c r="BF206" i="23"/>
  <c r="BH115" i="23"/>
  <c r="BF115" i="23"/>
  <c r="BR115" i="23"/>
  <c r="BP115" i="23"/>
  <c r="BM115" i="23"/>
  <c r="BI115" i="23"/>
  <c r="BO99" i="23"/>
  <c r="BN99" i="23"/>
  <c r="BO522" i="23"/>
  <c r="BR522" i="23"/>
  <c r="BH522" i="23"/>
  <c r="BN522" i="23"/>
  <c r="BM522" i="23"/>
  <c r="BL522" i="23"/>
  <c r="BP522" i="23"/>
  <c r="BL507" i="23"/>
  <c r="BP507" i="23"/>
  <c r="BM507" i="23"/>
  <c r="BQ507" i="23"/>
  <c r="BJ507" i="23"/>
  <c r="BI379" i="23"/>
  <c r="BN379" i="23"/>
  <c r="BQ379" i="23"/>
  <c r="BH331" i="23"/>
  <c r="BO331" i="23"/>
  <c r="BG331" i="23"/>
  <c r="BI235" i="23"/>
  <c r="BQ235" i="23"/>
  <c r="BO235" i="23"/>
  <c r="BK235" i="23"/>
  <c r="BJ235" i="23"/>
  <c r="BR235" i="23"/>
  <c r="BM235" i="23"/>
  <c r="BP235" i="23"/>
  <c r="BG203" i="23"/>
  <c r="BP203" i="23"/>
  <c r="BF817" i="23"/>
  <c r="BG817" i="23"/>
  <c r="BQ785" i="23"/>
  <c r="BH785" i="23"/>
  <c r="BF785" i="23"/>
  <c r="BG785" i="23"/>
  <c r="BO785" i="23"/>
  <c r="BJ785" i="23"/>
  <c r="BL785" i="23"/>
  <c r="BN785" i="23"/>
  <c r="BP785" i="23"/>
  <c r="BF753" i="23"/>
  <c r="BL753" i="23"/>
  <c r="BI753" i="23"/>
  <c r="BJ753" i="23"/>
  <c r="BL943" i="23"/>
  <c r="BP943" i="23"/>
  <c r="BL847" i="23"/>
  <c r="BQ847" i="23"/>
  <c r="BN847" i="23"/>
  <c r="BM847" i="23"/>
  <c r="BK847" i="23"/>
  <c r="BG847" i="23"/>
  <c r="BL820" i="23"/>
  <c r="BN820" i="23"/>
  <c r="BK788" i="23"/>
  <c r="BG788" i="23"/>
  <c r="BI788" i="23"/>
  <c r="BR788" i="23"/>
  <c r="BN788" i="23"/>
  <c r="BP788" i="23"/>
  <c r="BJ788" i="23"/>
  <c r="BL788" i="23"/>
  <c r="BO756" i="23"/>
  <c r="BJ756" i="23"/>
  <c r="BM756" i="23"/>
  <c r="BH756" i="23"/>
  <c r="BL756" i="23"/>
  <c r="BF756" i="23"/>
  <c r="BG756" i="23"/>
  <c r="BF724" i="23"/>
  <c r="BM724" i="23"/>
  <c r="BL724" i="23"/>
  <c r="BK724" i="23"/>
  <c r="BL994" i="23"/>
  <c r="BJ994" i="23"/>
  <c r="BM866" i="23"/>
  <c r="BQ866" i="23"/>
  <c r="BF733" i="23"/>
  <c r="BG733" i="23"/>
  <c r="BN733" i="23"/>
  <c r="BL733" i="23"/>
  <c r="BR733" i="23"/>
  <c r="BP733" i="23"/>
  <c r="BI733" i="23"/>
  <c r="BO551" i="23"/>
  <c r="BK551" i="23"/>
  <c r="BF551" i="23"/>
  <c r="BJ551" i="23"/>
  <c r="BH551" i="23"/>
  <c r="BI551" i="23"/>
  <c r="BQ551" i="23"/>
  <c r="BJ532" i="23"/>
  <c r="BO532" i="23"/>
  <c r="BR532" i="23"/>
  <c r="BF532" i="23"/>
  <c r="BP532" i="23"/>
  <c r="BH532" i="23"/>
  <c r="BM532" i="23"/>
  <c r="BI532" i="23"/>
  <c r="BQ532" i="23"/>
  <c r="BK532" i="23"/>
  <c r="BN532" i="23"/>
  <c r="BO500" i="23"/>
  <c r="BP500" i="23"/>
  <c r="BM500" i="23"/>
  <c r="BH500" i="23"/>
  <c r="BR500" i="23"/>
  <c r="BQ500" i="23"/>
  <c r="BK500" i="23"/>
  <c r="BF468" i="23"/>
  <c r="BN468" i="23"/>
  <c r="BL468" i="23"/>
  <c r="BF436" i="23"/>
  <c r="BH436" i="23"/>
  <c r="BO436" i="23"/>
  <c r="BJ436" i="23"/>
  <c r="BQ436" i="23"/>
  <c r="BR436" i="23"/>
  <c r="BK436" i="23"/>
  <c r="BL436" i="23"/>
  <c r="BN436" i="23"/>
  <c r="BG436" i="23"/>
  <c r="BH404" i="23"/>
  <c r="BN404" i="23"/>
  <c r="BL404" i="23"/>
  <c r="BG404" i="23"/>
  <c r="BK404" i="23"/>
  <c r="BR404" i="23"/>
  <c r="BQ404" i="23"/>
  <c r="BQ372" i="23"/>
  <c r="BI372" i="23"/>
  <c r="BO372" i="23"/>
  <c r="BN372" i="23"/>
  <c r="BM372" i="23"/>
  <c r="BK372" i="23"/>
  <c r="BG372" i="23"/>
  <c r="BJ372" i="23"/>
  <c r="BP372" i="23"/>
  <c r="BH372" i="23"/>
  <c r="BO340" i="23"/>
  <c r="BR340" i="23"/>
  <c r="BH340" i="23"/>
  <c r="BJ340" i="23"/>
  <c r="BF340" i="23"/>
  <c r="BN340" i="23"/>
  <c r="BK340" i="23"/>
  <c r="BM340" i="23"/>
  <c r="BL340" i="23"/>
  <c r="BI340" i="23"/>
  <c r="BL308" i="23"/>
  <c r="BI308" i="23"/>
  <c r="BF308" i="23"/>
  <c r="BM308" i="23"/>
  <c r="BK308" i="23"/>
  <c r="BQ308" i="23"/>
  <c r="BR308" i="23"/>
  <c r="BO308" i="23"/>
  <c r="BG308" i="23"/>
  <c r="BJ276" i="23"/>
  <c r="BK276" i="23"/>
  <c r="BN276" i="23"/>
  <c r="BH276" i="23"/>
  <c r="BF276" i="23"/>
  <c r="BM276" i="23"/>
  <c r="BI276" i="23"/>
  <c r="BR276" i="23"/>
  <c r="BG276" i="23"/>
  <c r="BQ276" i="23"/>
  <c r="BH244" i="23"/>
  <c r="BQ244" i="23"/>
  <c r="BL244" i="23"/>
  <c r="BN244" i="23"/>
  <c r="BH212" i="23"/>
  <c r="BQ212" i="23"/>
  <c r="BI212" i="23"/>
  <c r="BN212" i="23"/>
  <c r="BM212" i="23"/>
  <c r="BK212" i="23"/>
  <c r="BF212" i="23"/>
  <c r="BR212" i="23"/>
  <c r="BO212" i="23"/>
  <c r="BL517" i="23"/>
  <c r="BO517" i="23"/>
  <c r="BG517" i="23"/>
  <c r="BH517" i="23"/>
  <c r="BM517" i="23"/>
  <c r="BP517" i="23"/>
  <c r="BJ517" i="23"/>
  <c r="BR517" i="23"/>
  <c r="BI517" i="23"/>
  <c r="BQ517" i="23"/>
  <c r="BN517" i="23"/>
  <c r="BK485" i="23"/>
  <c r="BL485" i="23"/>
  <c r="BO261" i="23"/>
  <c r="BI261" i="23"/>
  <c r="BG261" i="23"/>
  <c r="BP261" i="23"/>
  <c r="BG771" i="23"/>
  <c r="BK771" i="23"/>
  <c r="BQ625" i="23"/>
  <c r="BF625" i="23"/>
  <c r="BO933" i="23"/>
  <c r="BI818" i="23"/>
  <c r="BL818" i="23"/>
  <c r="BG818" i="23"/>
  <c r="BQ965" i="23"/>
  <c r="BJ965" i="23"/>
  <c r="BO965" i="23"/>
  <c r="BM462" i="23"/>
  <c r="BN414" i="23"/>
  <c r="BK366" i="23"/>
  <c r="BK350" i="23"/>
  <c r="BQ222" i="23"/>
  <c r="BP382" i="23"/>
  <c r="BN334" i="23"/>
  <c r="BN286" i="23"/>
  <c r="BR379" i="23"/>
  <c r="BG379" i="23"/>
  <c r="BP625" i="23"/>
  <c r="BI675" i="23"/>
  <c r="BO655" i="23"/>
  <c r="BP615" i="23"/>
  <c r="BR462" i="23"/>
  <c r="BK414" i="23"/>
  <c r="BI382" i="23"/>
  <c r="BQ334" i="23"/>
  <c r="BI302" i="23"/>
  <c r="BK222" i="23"/>
  <c r="BP414" i="23"/>
  <c r="BL382" i="23"/>
  <c r="BP334" i="23"/>
  <c r="BL286" i="23"/>
  <c r="BL379" i="23"/>
  <c r="BQ115" i="23"/>
  <c r="BP878" i="23"/>
  <c r="BM802" i="23"/>
  <c r="BQ530" i="23"/>
  <c r="BF691" i="23"/>
  <c r="BK615" i="23"/>
  <c r="BL583" i="23"/>
  <c r="BL739" i="23"/>
  <c r="BP739" i="23"/>
  <c r="BF739" i="23"/>
  <c r="BL551" i="23"/>
  <c r="BN615" i="23"/>
  <c r="BG551" i="23"/>
  <c r="BF235" i="23"/>
  <c r="BO379" i="23"/>
  <c r="BL331" i="23"/>
  <c r="BR331" i="23"/>
  <c r="BJ331" i="23"/>
  <c r="BH593" i="23"/>
  <c r="BI916" i="23"/>
  <c r="BH868" i="23"/>
  <c r="BQ340" i="23"/>
  <c r="BL532" i="23"/>
  <c r="BK756" i="23"/>
  <c r="BO932" i="23"/>
  <c r="BQ994" i="23"/>
  <c r="BQ522" i="23"/>
  <c r="BP206" i="23"/>
  <c r="BH530" i="23"/>
  <c r="BJ334" i="23"/>
  <c r="BL302" i="23"/>
  <c r="BM206" i="23"/>
  <c r="BH847" i="23"/>
  <c r="BN529" i="23"/>
  <c r="BP308" i="23"/>
  <c r="BI756" i="23"/>
  <c r="BH421" i="23"/>
  <c r="BG389" i="23"/>
  <c r="BH771" i="23"/>
  <c r="BL771" i="23"/>
  <c r="BK818" i="23"/>
  <c r="BI933" i="23"/>
  <c r="BJ933" i="23"/>
  <c r="BP818" i="23"/>
  <c r="BO818" i="23"/>
  <c r="BI965" i="23"/>
  <c r="BF965" i="23"/>
  <c r="BN965" i="23"/>
  <c r="BO583" i="23"/>
  <c r="BN398" i="23"/>
  <c r="BF366" i="23"/>
  <c r="BO446" i="23"/>
  <c r="BH414" i="23"/>
  <c r="BF334" i="23"/>
  <c r="BN302" i="23"/>
  <c r="BN254" i="23"/>
  <c r="BH222" i="23"/>
  <c r="BF379" i="23"/>
  <c r="BO115" i="23"/>
  <c r="BF522" i="23"/>
  <c r="BN446" i="23"/>
  <c r="BF286" i="23"/>
  <c r="BG254" i="23"/>
  <c r="BL446" i="23"/>
  <c r="BH366" i="23"/>
  <c r="BH302" i="23"/>
  <c r="BP222" i="23"/>
  <c r="BQ754" i="23"/>
  <c r="BM530" i="23"/>
  <c r="BR691" i="23"/>
  <c r="BR655" i="23"/>
  <c r="BG615" i="23"/>
  <c r="BM615" i="23"/>
  <c r="BM583" i="23"/>
  <c r="BN739" i="23"/>
  <c r="BR739" i="23"/>
  <c r="BN551" i="23"/>
  <c r="BG901" i="23"/>
  <c r="BF655" i="23"/>
  <c r="BP551" i="23"/>
  <c r="BH379" i="23"/>
  <c r="BJ379" i="23"/>
  <c r="BN331" i="23"/>
  <c r="BM331" i="23"/>
  <c r="BI593" i="23"/>
  <c r="BJ577" i="23"/>
  <c r="BO949" i="23"/>
  <c r="BQ900" i="23"/>
  <c r="BN500" i="23"/>
  <c r="BG532" i="23"/>
  <c r="BI500" i="23"/>
  <c r="BL372" i="23"/>
  <c r="BR785" i="23"/>
  <c r="BR885" i="23"/>
  <c r="BR922" i="23"/>
  <c r="BK785" i="23"/>
  <c r="BP530" i="23"/>
  <c r="BG510" i="23"/>
  <c r="BK382" i="23"/>
  <c r="BF350" i="23"/>
  <c r="BL270" i="23"/>
  <c r="BI222" i="23"/>
  <c r="BG115" i="23"/>
  <c r="BK733" i="23"/>
  <c r="BG340" i="23"/>
  <c r="BL770" i="23"/>
  <c r="AX1011" i="23"/>
  <c r="BG978" i="23"/>
  <c r="BN527" i="23"/>
  <c r="BL381" i="23"/>
  <c r="BK509" i="23"/>
  <c r="BF1000" i="23"/>
  <c r="BL881" i="23"/>
  <c r="BL644" i="23"/>
  <c r="BR960" i="23"/>
  <c r="BJ960" i="23"/>
  <c r="BK960" i="23"/>
  <c r="BO960" i="23"/>
  <c r="BP944" i="23"/>
  <c r="BI944" i="23"/>
  <c r="BH928" i="23"/>
  <c r="BQ928" i="23"/>
  <c r="BR896" i="23"/>
  <c r="BL896" i="23"/>
  <c r="BG880" i="23"/>
  <c r="BH880" i="23"/>
  <c r="BQ880" i="23"/>
  <c r="BH864" i="23"/>
  <c r="BP864" i="23"/>
  <c r="BO993" i="23"/>
  <c r="BJ993" i="23"/>
  <c r="BF913" i="23"/>
  <c r="BM913" i="23"/>
  <c r="BN913" i="23"/>
  <c r="BP913" i="23"/>
  <c r="BG897" i="23"/>
  <c r="BN897" i="23"/>
  <c r="BL897" i="23"/>
  <c r="BR897" i="23"/>
  <c r="BO897" i="23"/>
  <c r="BF897" i="23"/>
  <c r="BJ897" i="23"/>
  <c r="BP881" i="23"/>
  <c r="BO881" i="23"/>
  <c r="BG881" i="23"/>
  <c r="BO850" i="23"/>
  <c r="BJ850" i="23"/>
  <c r="BO782" i="23"/>
  <c r="BH782" i="23"/>
  <c r="BK766" i="23"/>
  <c r="BG766" i="23"/>
  <c r="BI766" i="23"/>
  <c r="BL766" i="23"/>
  <c r="BR750" i="23"/>
  <c r="BN750" i="23"/>
  <c r="BL750" i="23"/>
  <c r="BP750" i="23"/>
  <c r="BN734" i="23"/>
  <c r="BL734" i="23"/>
  <c r="BG734" i="23"/>
  <c r="BP856" i="23"/>
  <c r="BJ856" i="23"/>
  <c r="BJ815" i="23"/>
  <c r="BP815" i="23"/>
  <c r="BK815" i="23"/>
  <c r="BF815" i="23"/>
  <c r="BJ799" i="23"/>
  <c r="BO799" i="23"/>
  <c r="BP799" i="23"/>
  <c r="BM799" i="23"/>
  <c r="BL799" i="23"/>
  <c r="BG799" i="23"/>
  <c r="BI799" i="23"/>
  <c r="BF799" i="23"/>
  <c r="BN799" i="23"/>
  <c r="BR799" i="23"/>
  <c r="BH799" i="23"/>
  <c r="BJ751" i="23"/>
  <c r="BP751" i="23"/>
  <c r="BK751" i="23"/>
  <c r="BO751" i="23"/>
  <c r="BH751" i="23"/>
  <c r="BM751" i="23"/>
  <c r="BP644" i="23"/>
  <c r="BR644" i="23"/>
  <c r="BJ644" i="23"/>
  <c r="BI644" i="23"/>
  <c r="BL580" i="23"/>
  <c r="BG580" i="23"/>
  <c r="BP580" i="23"/>
  <c r="BK548" i="23"/>
  <c r="BH548" i="23"/>
  <c r="BQ548" i="23"/>
  <c r="BP548" i="23"/>
  <c r="BG548" i="23"/>
  <c r="BH692" i="23"/>
  <c r="BR692" i="23"/>
  <c r="BO653" i="23"/>
  <c r="BN653" i="23"/>
  <c r="BQ524" i="23"/>
  <c r="BG524" i="23"/>
  <c r="BF506" i="23"/>
  <c r="BO506" i="23"/>
  <c r="BJ506" i="23"/>
  <c r="BN490" i="23"/>
  <c r="BJ490" i="23"/>
  <c r="BN474" i="23"/>
  <c r="BQ474" i="23"/>
  <c r="BF474" i="23"/>
  <c r="BG458" i="23"/>
  <c r="BJ458" i="23"/>
  <c r="BF458" i="23"/>
  <c r="BO458" i="23"/>
  <c r="BH458" i="23"/>
  <c r="BL458" i="23"/>
  <c r="BN458" i="23"/>
  <c r="BI458" i="23"/>
  <c r="BR442" i="23"/>
  <c r="BK442" i="23"/>
  <c r="BN442" i="23"/>
  <c r="BQ442" i="23"/>
  <c r="BP442" i="23"/>
  <c r="BM442" i="23"/>
  <c r="BL426" i="23"/>
  <c r="BG426" i="23"/>
  <c r="BR426" i="23"/>
  <c r="BJ426" i="23"/>
  <c r="BI426" i="23"/>
  <c r="BM426" i="23"/>
  <c r="BK426" i="23"/>
  <c r="BO410" i="23"/>
  <c r="BJ410" i="23"/>
  <c r="BQ410" i="23"/>
  <c r="BR410" i="23"/>
  <c r="BF410" i="23"/>
  <c r="BG394" i="23"/>
  <c r="BO394" i="23"/>
  <c r="BI394" i="23"/>
  <c r="BN394" i="23"/>
  <c r="BQ394" i="23"/>
  <c r="BI378" i="23"/>
  <c r="BF378" i="23"/>
  <c r="BN378" i="23"/>
  <c r="BP378" i="23"/>
  <c r="BL362" i="23"/>
  <c r="BN362" i="23"/>
  <c r="BM362" i="23"/>
  <c r="BJ362" i="23"/>
  <c r="BP362" i="23"/>
  <c r="BQ362" i="23"/>
  <c r="BG362" i="23"/>
  <c r="BP346" i="23"/>
  <c r="BM346" i="23"/>
  <c r="BI346" i="23"/>
  <c r="BO346" i="23"/>
  <c r="BL346" i="23"/>
  <c r="BH346" i="23"/>
  <c r="BM330" i="23"/>
  <c r="BR330" i="23"/>
  <c r="BQ330" i="23"/>
  <c r="BO330" i="23"/>
  <c r="BG330" i="23"/>
  <c r="BI330" i="23"/>
  <c r="BJ330" i="23"/>
  <c r="BN314" i="23"/>
  <c r="BJ314" i="23"/>
  <c r="BH314" i="23"/>
  <c r="BP298" i="23"/>
  <c r="BH298" i="23"/>
  <c r="BN298" i="23"/>
  <c r="BL298" i="23"/>
  <c r="BJ298" i="23"/>
  <c r="BR282" i="23"/>
  <c r="BJ282" i="23"/>
  <c r="BQ282" i="23"/>
  <c r="BI282" i="23"/>
  <c r="BL266" i="23"/>
  <c r="BN266" i="23"/>
  <c r="BH266" i="23"/>
  <c r="BJ266" i="23"/>
  <c r="BI266" i="23"/>
  <c r="BG266" i="23"/>
  <c r="BJ234" i="23"/>
  <c r="BH234" i="23"/>
  <c r="BM234" i="23"/>
  <c r="BI218" i="23"/>
  <c r="BJ218" i="23"/>
  <c r="BL218" i="23"/>
  <c r="BQ218" i="23"/>
  <c r="BG218" i="23"/>
  <c r="BO202" i="23"/>
  <c r="BL202" i="23"/>
  <c r="BR193" i="23"/>
  <c r="BK193" i="23"/>
  <c r="BJ185" i="23"/>
  <c r="BR185" i="23"/>
  <c r="BQ185" i="23"/>
  <c r="BP544" i="23"/>
  <c r="BH544" i="23"/>
  <c r="BI519" i="23"/>
  <c r="BF519" i="23"/>
  <c r="BJ519" i="23"/>
  <c r="BO519" i="23"/>
  <c r="BN519" i="23"/>
  <c r="BM519" i="23"/>
  <c r="BL519" i="23"/>
  <c r="BR455" i="23"/>
  <c r="BF455" i="23"/>
  <c r="BO455" i="23"/>
  <c r="BN455" i="23"/>
  <c r="BP455" i="23"/>
  <c r="BG455" i="23"/>
  <c r="BO439" i="23"/>
  <c r="BJ439" i="23"/>
  <c r="BP439" i="23"/>
  <c r="BQ439" i="23"/>
  <c r="BR423" i="23"/>
  <c r="BN423" i="23"/>
  <c r="BG423" i="23"/>
  <c r="BQ407" i="23"/>
  <c r="BI407" i="23"/>
  <c r="BO407" i="23"/>
  <c r="BM407" i="23"/>
  <c r="BH407" i="23"/>
  <c r="BJ407" i="23"/>
  <c r="BN407" i="23"/>
  <c r="BG391" i="23"/>
  <c r="BH391" i="23"/>
  <c r="BI327" i="23"/>
  <c r="BP327" i="23"/>
  <c r="BQ327" i="23"/>
  <c r="BF295" i="23"/>
  <c r="BM295" i="23"/>
  <c r="BP295" i="23"/>
  <c r="BI295" i="23"/>
  <c r="BL295" i="23"/>
  <c r="BN295" i="23"/>
  <c r="BN279" i="23"/>
  <c r="BR279" i="23"/>
  <c r="BO279" i="23"/>
  <c r="BJ279" i="23"/>
  <c r="BM279" i="23"/>
  <c r="BF263" i="23"/>
  <c r="BL263" i="23"/>
  <c r="BJ263" i="23"/>
  <c r="BN263" i="23"/>
  <c r="BQ247" i="23"/>
  <c r="BO247" i="23"/>
  <c r="BP247" i="23"/>
  <c r="BK247" i="23"/>
  <c r="BJ247" i="23"/>
  <c r="BR231" i="23"/>
  <c r="BI231" i="23"/>
  <c r="BQ231" i="23"/>
  <c r="BP231" i="23"/>
  <c r="BH231" i="23"/>
  <c r="BG215" i="23"/>
  <c r="BK215" i="23"/>
  <c r="BQ215" i="23"/>
  <c r="BP81" i="23"/>
  <c r="BF81" i="23"/>
  <c r="BI81" i="23"/>
  <c r="BK81" i="23"/>
  <c r="BQ864" i="23"/>
  <c r="BG944" i="23"/>
  <c r="BI751" i="23"/>
  <c r="BP871" i="23"/>
  <c r="BL871" i="23"/>
  <c r="BM543" i="23"/>
  <c r="BG543" i="23"/>
  <c r="BG527" i="23"/>
  <c r="BN805" i="23"/>
  <c r="BK445" i="23"/>
  <c r="BQ445" i="23"/>
  <c r="BF805" i="23"/>
  <c r="BJ445" i="23"/>
  <c r="BK805" i="23"/>
  <c r="BN812" i="23"/>
  <c r="BM364" i="23"/>
  <c r="BL364" i="23"/>
  <c r="BG268" i="23"/>
  <c r="BF236" i="23"/>
  <c r="BR364" i="23"/>
  <c r="BI268" i="23"/>
  <c r="BP236" i="23"/>
  <c r="BN268" i="23"/>
  <c r="BN477" i="23"/>
  <c r="BH812" i="23"/>
  <c r="BM780" i="23"/>
  <c r="BK748" i="23"/>
  <c r="BN364" i="23"/>
  <c r="BF858" i="23"/>
  <c r="BM204" i="23"/>
  <c r="BL527" i="23"/>
  <c r="BN381" i="23"/>
  <c r="BP413" i="23"/>
  <c r="BK90" i="23"/>
  <c r="BR90" i="23"/>
  <c r="BH982" i="23"/>
  <c r="BP982" i="23"/>
  <c r="BI871" i="23"/>
  <c r="BF871" i="23"/>
  <c r="BF748" i="23"/>
  <c r="BR748" i="23"/>
  <c r="BH748" i="23"/>
  <c r="BP492" i="23"/>
  <c r="BI492" i="23"/>
  <c r="BF317" i="23"/>
  <c r="BL317" i="23"/>
  <c r="BL543" i="23"/>
  <c r="BH527" i="23"/>
  <c r="BI527" i="23"/>
  <c r="BH445" i="23"/>
  <c r="BO445" i="23"/>
  <c r="BO332" i="23"/>
  <c r="BQ332" i="23"/>
  <c r="BH204" i="23"/>
  <c r="BO396" i="23"/>
  <c r="BR300" i="23"/>
  <c r="BQ236" i="23"/>
  <c r="BP812" i="23"/>
  <c r="BQ748" i="23"/>
  <c r="BR812" i="23"/>
  <c r="BP364" i="23"/>
  <c r="BR982" i="23"/>
  <c r="BH914" i="23"/>
  <c r="BQ871" i="23"/>
  <c r="BQ90" i="23"/>
  <c r="BM777" i="23"/>
  <c r="BH381" i="23"/>
  <c r="BN777" i="23"/>
  <c r="BR381" i="23"/>
  <c r="BK773" i="23"/>
  <c r="BK349" i="23"/>
  <c r="BQ317" i="23"/>
  <c r="BQ805" i="23"/>
  <c r="BK942" i="23"/>
  <c r="BP805" i="23"/>
  <c r="BI445" i="23"/>
  <c r="BQ428" i="23"/>
  <c r="BG236" i="23"/>
  <c r="BP204" i="23"/>
  <c r="BJ812" i="23"/>
  <c r="BI748" i="23"/>
  <c r="BQ492" i="23"/>
  <c r="BO204" i="23"/>
  <c r="BM748" i="23"/>
  <c r="BI982" i="23"/>
  <c r="BN914" i="23"/>
  <c r="BG492" i="23"/>
  <c r="BP942" i="23"/>
  <c r="BJ871" i="23"/>
  <c r="BL90" i="23"/>
  <c r="BO381" i="23"/>
  <c r="BJ381" i="23"/>
  <c r="BP445" i="23"/>
  <c r="BL285" i="23"/>
  <c r="BH936" i="23"/>
  <c r="BI823" i="23"/>
  <c r="BI791" i="23"/>
  <c r="BQ889" i="23"/>
  <c r="BJ565" i="23"/>
  <c r="BI620" i="23"/>
  <c r="BG620" i="23"/>
  <c r="BG873" i="23"/>
  <c r="BF613" i="23"/>
  <c r="BN533" i="23"/>
  <c r="BP223" i="23"/>
  <c r="BI668" i="23"/>
  <c r="BG306" i="23"/>
  <c r="BQ821" i="23"/>
  <c r="BN793" i="23"/>
  <c r="BO793" i="23"/>
  <c r="BJ761" i="23"/>
  <c r="BO729" i="23"/>
  <c r="BN365" i="23"/>
  <c r="BF301" i="23"/>
  <c r="BP301" i="23"/>
  <c r="BR301" i="23"/>
  <c r="BF269" i="23"/>
  <c r="BK269" i="23"/>
  <c r="BJ205" i="23"/>
  <c r="BH205" i="23"/>
  <c r="BR269" i="23"/>
  <c r="BI237" i="23"/>
  <c r="BH237" i="23"/>
  <c r="BF237" i="23"/>
  <c r="BP205" i="23"/>
  <c r="BF821" i="23"/>
  <c r="BP957" i="23"/>
  <c r="BH877" i="23"/>
  <c r="BQ877" i="23"/>
  <c r="BI649" i="23"/>
  <c r="BN585" i="23"/>
  <c r="BH836" i="23"/>
  <c r="BN876" i="23"/>
  <c r="BQ420" i="23"/>
  <c r="BR740" i="23"/>
  <c r="BP540" i="23"/>
  <c r="BI560" i="23"/>
  <c r="BL356" i="23"/>
  <c r="BH972" i="23"/>
  <c r="BM908" i="23"/>
  <c r="BR876" i="23"/>
  <c r="BM860" i="23"/>
  <c r="BJ836" i="23"/>
  <c r="BF452" i="23"/>
  <c r="BN877" i="23"/>
  <c r="BQ810" i="23"/>
  <c r="BQ844" i="23"/>
  <c r="BP518" i="23"/>
  <c r="BH502" i="23"/>
  <c r="BI486" i="23"/>
  <c r="BR830" i="23"/>
  <c r="BO810" i="23"/>
  <c r="BQ960" i="23"/>
  <c r="BJ486" i="23"/>
  <c r="BF778" i="23"/>
  <c r="BM766" i="23"/>
  <c r="BK750" i="23"/>
  <c r="BP486" i="23"/>
  <c r="BQ740" i="23"/>
  <c r="BF135" i="23"/>
  <c r="BH881" i="23"/>
  <c r="BO895" i="23"/>
  <c r="BF259" i="23"/>
  <c r="BK275" i="23"/>
  <c r="BL259" i="23"/>
  <c r="BK243" i="23"/>
  <c r="BM243" i="23"/>
  <c r="BO371" i="23"/>
  <c r="BI323" i="23"/>
  <c r="BL863" i="23"/>
  <c r="BK827" i="23"/>
  <c r="BJ827" i="23"/>
  <c r="BF827" i="23"/>
  <c r="BJ767" i="23"/>
  <c r="BR499" i="23"/>
  <c r="BJ499" i="23"/>
  <c r="BP467" i="23"/>
  <c r="BG451" i="23"/>
  <c r="BL451" i="23"/>
  <c r="BF451" i="23"/>
  <c r="BM435" i="23"/>
  <c r="BR435" i="23"/>
  <c r="BQ387" i="23"/>
  <c r="BP387" i="23"/>
  <c r="BI275" i="23"/>
  <c r="BO259" i="23"/>
  <c r="BI243" i="23"/>
  <c r="BN227" i="23"/>
  <c r="BG227" i="23"/>
  <c r="BH227" i="23"/>
  <c r="BF211" i="23"/>
  <c r="BN211" i="23"/>
  <c r="BH84" i="23"/>
  <c r="BM84" i="23"/>
  <c r="BK836" i="23"/>
  <c r="BF957" i="23"/>
  <c r="BR957" i="23"/>
  <c r="BH861" i="23"/>
  <c r="BM772" i="23"/>
  <c r="BQ560" i="23"/>
  <c r="BP716" i="23"/>
  <c r="BG585" i="23"/>
  <c r="BL437" i="23"/>
  <c r="BF716" i="23"/>
  <c r="BP894" i="23"/>
  <c r="BR778" i="23"/>
  <c r="BR773" i="23"/>
  <c r="BL957" i="23"/>
  <c r="BK941" i="23"/>
  <c r="BL877" i="23"/>
  <c r="BF877" i="23"/>
  <c r="BP649" i="23"/>
  <c r="BI585" i="23"/>
  <c r="BQ326" i="23"/>
  <c r="BF908" i="23"/>
  <c r="BK804" i="23"/>
  <c r="BQ908" i="23"/>
  <c r="BR988" i="23"/>
  <c r="BI860" i="23"/>
  <c r="BG924" i="23"/>
  <c r="BL516" i="23"/>
  <c r="BR908" i="23"/>
  <c r="BM876" i="23"/>
  <c r="BK860" i="23"/>
  <c r="BN836" i="23"/>
  <c r="BP876" i="23"/>
  <c r="BP804" i="23"/>
  <c r="BF810" i="23"/>
  <c r="BF518" i="23"/>
  <c r="BK502" i="23"/>
  <c r="BL119" i="23"/>
  <c r="BN810" i="23"/>
  <c r="BP502" i="23"/>
  <c r="BN778" i="23"/>
  <c r="BF243" i="23"/>
  <c r="BJ275" i="23"/>
  <c r="BL435" i="23"/>
  <c r="BR275" i="23"/>
  <c r="BG243" i="23"/>
  <c r="BI371" i="23"/>
  <c r="BH323" i="23"/>
  <c r="BP827" i="23"/>
  <c r="BR827" i="23"/>
  <c r="BG827" i="23"/>
  <c r="BR767" i="23"/>
  <c r="BG751" i="23"/>
  <c r="BL499" i="23"/>
  <c r="BO499" i="23"/>
  <c r="BJ451" i="23"/>
  <c r="BH451" i="23"/>
  <c r="BI435" i="23"/>
  <c r="BN435" i="23"/>
  <c r="BO435" i="23"/>
  <c r="BO403" i="23"/>
  <c r="BL387" i="23"/>
  <c r="BH275" i="23"/>
  <c r="BO227" i="23"/>
  <c r="BP227" i="23"/>
  <c r="BK227" i="23"/>
  <c r="BH211" i="23"/>
  <c r="BR84" i="23"/>
  <c r="BJ988" i="23"/>
  <c r="BM737" i="23"/>
  <c r="BO437" i="23"/>
  <c r="BH772" i="23"/>
  <c r="BG845" i="23"/>
  <c r="BO245" i="23"/>
  <c r="BM247" i="23"/>
  <c r="BG826" i="23"/>
  <c r="BK644" i="23"/>
  <c r="BO548" i="23"/>
  <c r="BN960" i="23"/>
  <c r="BF864" i="23"/>
  <c r="BQ734" i="23"/>
  <c r="BP960" i="23"/>
  <c r="BF766" i="23"/>
  <c r="BK474" i="23"/>
  <c r="BK458" i="23"/>
  <c r="BI442" i="23"/>
  <c r="BP426" i="23"/>
  <c r="BL410" i="23"/>
  <c r="BJ378" i="23"/>
  <c r="BJ346" i="23"/>
  <c r="BL314" i="23"/>
  <c r="BM298" i="23"/>
  <c r="BH282" i="23"/>
  <c r="BQ266" i="23"/>
  <c r="BG442" i="23"/>
  <c r="BM394" i="23"/>
  <c r="BG378" i="23"/>
  <c r="BK314" i="23"/>
  <c r="BR298" i="23"/>
  <c r="BF266" i="23"/>
  <c r="BN250" i="23"/>
  <c r="BO391" i="23"/>
  <c r="BL407" i="23"/>
  <c r="BQ295" i="23"/>
  <c r="BJ231" i="23"/>
  <c r="BJ81" i="23"/>
  <c r="BM815" i="23"/>
  <c r="BM807" i="23"/>
  <c r="BO791" i="23"/>
  <c r="BM423" i="23"/>
  <c r="BN391" i="23"/>
  <c r="BH279" i="23"/>
  <c r="BF231" i="23"/>
  <c r="BL81" i="23"/>
  <c r="BG90" i="23"/>
  <c r="BJ777" i="23"/>
  <c r="BQ905" i="23"/>
  <c r="BM620" i="23"/>
  <c r="BP873" i="23"/>
  <c r="BG317" i="23"/>
  <c r="BG253" i="23"/>
  <c r="BJ271" i="23"/>
  <c r="BP431" i="23"/>
  <c r="BL327" i="23"/>
  <c r="BF708" i="23"/>
  <c r="BM306" i="23"/>
  <c r="BM805" i="23"/>
  <c r="BO157" i="23"/>
  <c r="BM996" i="23"/>
  <c r="BH996" i="23"/>
  <c r="BR996" i="23"/>
  <c r="BJ948" i="23"/>
  <c r="BK948" i="23"/>
  <c r="BK900" i="23"/>
  <c r="BH900" i="23"/>
  <c r="BF900" i="23"/>
  <c r="BO837" i="23"/>
  <c r="BI837" i="23"/>
  <c r="BK802" i="23"/>
  <c r="BL802" i="23"/>
  <c r="BF835" i="23"/>
  <c r="BR835" i="23"/>
  <c r="BP819" i="23"/>
  <c r="BK819" i="23"/>
  <c r="BO819" i="23"/>
  <c r="BL819" i="23"/>
  <c r="BJ819" i="23"/>
  <c r="BM684" i="23"/>
  <c r="BI684" i="23"/>
  <c r="BP568" i="23"/>
  <c r="BR568" i="23"/>
  <c r="BL700" i="23"/>
  <c r="BN700" i="23"/>
  <c r="BF657" i="23"/>
  <c r="BK657" i="23"/>
  <c r="BR577" i="23"/>
  <c r="BO577" i="23"/>
  <c r="BR545" i="23"/>
  <c r="BQ545" i="23"/>
  <c r="BO545" i="23"/>
  <c r="BK529" i="23"/>
  <c r="BL529" i="23"/>
  <c r="BM510" i="23"/>
  <c r="BL510" i="23"/>
  <c r="BJ494" i="23"/>
  <c r="BH494" i="23"/>
  <c r="BM494" i="23"/>
  <c r="BJ478" i="23"/>
  <c r="BP478" i="23"/>
  <c r="BH206" i="23"/>
  <c r="BG206" i="23"/>
  <c r="BL131" i="23"/>
  <c r="BP131" i="23"/>
  <c r="BN131" i="23"/>
  <c r="BO131" i="23"/>
  <c r="BF131" i="23"/>
  <c r="BI123" i="23"/>
  <c r="BK123" i="23"/>
  <c r="BK107" i="23"/>
  <c r="BJ107" i="23"/>
  <c r="BH99" i="23"/>
  <c r="BQ99" i="23"/>
  <c r="BH507" i="23"/>
  <c r="BF507" i="23"/>
  <c r="BI507" i="23"/>
  <c r="BH459" i="23"/>
  <c r="BJ459" i="23"/>
  <c r="BN459" i="23"/>
  <c r="BM459" i="23"/>
  <c r="BF459" i="23"/>
  <c r="BI459" i="23"/>
  <c r="BO459" i="23"/>
  <c r="BP459" i="23"/>
  <c r="BK459" i="23"/>
  <c r="BL459" i="23"/>
  <c r="BR443" i="23"/>
  <c r="BM443" i="23"/>
  <c r="BI427" i="23"/>
  <c r="BO427" i="23"/>
  <c r="BK427" i="23"/>
  <c r="BP427" i="23"/>
  <c r="BL427" i="23"/>
  <c r="BR427" i="23"/>
  <c r="BQ427" i="23"/>
  <c r="BH427" i="23"/>
  <c r="BL395" i="23"/>
  <c r="BG395" i="23"/>
  <c r="BM395" i="23"/>
  <c r="BH395" i="23"/>
  <c r="BN395" i="23"/>
  <c r="BO395" i="23"/>
  <c r="BQ395" i="23"/>
  <c r="BJ395" i="23"/>
  <c r="BI395" i="23"/>
  <c r="BR395" i="23"/>
  <c r="BO363" i="23"/>
  <c r="BL363" i="23"/>
  <c r="BI363" i="23"/>
  <c r="BG363" i="23"/>
  <c r="BQ363" i="23"/>
  <c r="BN363" i="23"/>
  <c r="BJ347" i="23"/>
  <c r="BL347" i="23"/>
  <c r="BO347" i="23"/>
  <c r="BP347" i="23"/>
  <c r="BI315" i="23"/>
  <c r="BP315" i="23"/>
  <c r="BQ315" i="23"/>
  <c r="BL315" i="23"/>
  <c r="BK299" i="23"/>
  <c r="BR299" i="23"/>
  <c r="BJ299" i="23"/>
  <c r="BG299" i="23"/>
  <c r="BP299" i="23"/>
  <c r="BQ299" i="23"/>
  <c r="BI299" i="23"/>
  <c r="BO283" i="23"/>
  <c r="BN283" i="23"/>
  <c r="BJ283" i="23"/>
  <c r="BQ283" i="23"/>
  <c r="BM283" i="23"/>
  <c r="BL283" i="23"/>
  <c r="BH283" i="23"/>
  <c r="BF283" i="23"/>
  <c r="BR283" i="23"/>
  <c r="BK251" i="23"/>
  <c r="BR251" i="23"/>
  <c r="BG251" i="23"/>
  <c r="BO251" i="23"/>
  <c r="BM251" i="23"/>
  <c r="BH251" i="23"/>
  <c r="BF251" i="23"/>
  <c r="BJ251" i="23"/>
  <c r="BP251" i="23"/>
  <c r="BR219" i="23"/>
  <c r="BL219" i="23"/>
  <c r="BF219" i="23"/>
  <c r="BK219" i="23"/>
  <c r="BO219" i="23"/>
  <c r="BM219" i="23"/>
  <c r="BG219" i="23"/>
  <c r="BR63" i="23"/>
  <c r="BL63" i="23"/>
  <c r="BF918" i="23"/>
  <c r="BG918" i="23"/>
  <c r="BH817" i="23"/>
  <c r="BO817" i="23"/>
  <c r="BN817" i="23"/>
  <c r="BL817" i="23"/>
  <c r="BJ817" i="23"/>
  <c r="BP817" i="23"/>
  <c r="BQ817" i="23"/>
  <c r="BR817" i="23"/>
  <c r="BN753" i="23"/>
  <c r="BK753" i="23"/>
  <c r="BQ753" i="23"/>
  <c r="BO753" i="23"/>
  <c r="BG753" i="23"/>
  <c r="BO943" i="23"/>
  <c r="BH943" i="23"/>
  <c r="BG943" i="23"/>
  <c r="BF911" i="23"/>
  <c r="BN911" i="23"/>
  <c r="BK911" i="23"/>
  <c r="BR911" i="23"/>
  <c r="BM911" i="23"/>
  <c r="BI911" i="23"/>
  <c r="BQ911" i="23"/>
  <c r="BQ879" i="23"/>
  <c r="BJ879" i="23"/>
  <c r="BI879" i="23"/>
  <c r="BH879" i="23"/>
  <c r="BF879" i="23"/>
  <c r="BK879" i="23"/>
  <c r="BJ847" i="23"/>
  <c r="BO847" i="23"/>
  <c r="BI847" i="23"/>
  <c r="BF847" i="23"/>
  <c r="BJ724" i="23"/>
  <c r="BR724" i="23"/>
  <c r="BN724" i="23"/>
  <c r="BG866" i="23"/>
  <c r="BL866" i="23"/>
  <c r="BH813" i="23"/>
  <c r="BR813" i="23"/>
  <c r="BF813" i="23"/>
  <c r="BK813" i="23"/>
  <c r="BO813" i="23"/>
  <c r="BI813" i="23"/>
  <c r="BJ813" i="23"/>
  <c r="BN813" i="23"/>
  <c r="BM781" i="23"/>
  <c r="BL781" i="23"/>
  <c r="BH781" i="23"/>
  <c r="BR781" i="23"/>
  <c r="BO781" i="23"/>
  <c r="BG781" i="23"/>
  <c r="BP781" i="23"/>
  <c r="BK781" i="23"/>
  <c r="BJ781" i="23"/>
  <c r="BI781" i="23"/>
  <c r="BO733" i="23"/>
  <c r="BH733" i="23"/>
  <c r="BJ733" i="23"/>
  <c r="BF500" i="23"/>
  <c r="BJ500" i="23"/>
  <c r="BG500" i="23"/>
  <c r="BH468" i="23"/>
  <c r="BO468" i="23"/>
  <c r="BJ404" i="23"/>
  <c r="BI404" i="23"/>
  <c r="BK517" i="23"/>
  <c r="BF517" i="23"/>
  <c r="BI485" i="23"/>
  <c r="BF485" i="23"/>
  <c r="BJ485" i="23"/>
  <c r="BG485" i="23"/>
  <c r="BO485" i="23"/>
  <c r="BN485" i="23"/>
  <c r="BM485" i="23"/>
  <c r="BO453" i="23"/>
  <c r="BH453" i="23"/>
  <c r="BP453" i="23"/>
  <c r="BI421" i="23"/>
  <c r="BP421" i="23"/>
  <c r="BN421" i="23"/>
  <c r="BK421" i="23"/>
  <c r="BM421" i="23"/>
  <c r="BR421" i="23"/>
  <c r="BO421" i="23"/>
  <c r="BJ421" i="23"/>
  <c r="BG421" i="23"/>
  <c r="BQ421" i="23"/>
  <c r="BM389" i="23"/>
  <c r="BJ389" i="23"/>
  <c r="BI389" i="23"/>
  <c r="BP389" i="23"/>
  <c r="BK389" i="23"/>
  <c r="BR389" i="23"/>
  <c r="BO389" i="23"/>
  <c r="BF389" i="23"/>
  <c r="BQ389" i="23"/>
  <c r="BN389" i="23"/>
  <c r="BK357" i="23"/>
  <c r="BM357" i="23"/>
  <c r="BI357" i="23"/>
  <c r="BR357" i="23"/>
  <c r="BG357" i="23"/>
  <c r="BO357" i="23"/>
  <c r="BH357" i="23"/>
  <c r="BN357" i="23"/>
  <c r="BF357" i="23"/>
  <c r="BQ357" i="23"/>
  <c r="BO325" i="23"/>
  <c r="BH325" i="23"/>
  <c r="BJ325" i="23"/>
  <c r="BM325" i="23"/>
  <c r="BP325" i="23"/>
  <c r="BR325" i="23"/>
  <c r="BL325" i="23"/>
  <c r="BK325" i="23"/>
  <c r="BG325" i="23"/>
  <c r="BQ325" i="23"/>
  <c r="BL293" i="23"/>
  <c r="BJ293" i="23"/>
  <c r="BK293" i="23"/>
  <c r="BR293" i="23"/>
  <c r="BM293" i="23"/>
  <c r="BO293" i="23"/>
  <c r="BI293" i="23"/>
  <c r="BN293" i="23"/>
  <c r="BP293" i="23"/>
  <c r="BQ293" i="23"/>
  <c r="BN261" i="23"/>
  <c r="BJ261" i="23"/>
  <c r="BL261" i="23"/>
  <c r="BR261" i="23"/>
  <c r="BQ261" i="23"/>
  <c r="BF261" i="23"/>
  <c r="BK261" i="23"/>
  <c r="BK901" i="23"/>
  <c r="BG885" i="23"/>
  <c r="BL917" i="23"/>
  <c r="BP884" i="23"/>
  <c r="BP853" i="23"/>
  <c r="BK884" i="23"/>
  <c r="BL916" i="23"/>
  <c r="BJ853" i="23"/>
  <c r="BJ900" i="23"/>
  <c r="BG884" i="23"/>
  <c r="BF884" i="23"/>
  <c r="BJ868" i="23"/>
  <c r="BM788" i="23"/>
  <c r="BQ885" i="23"/>
  <c r="BQ916" i="23"/>
  <c r="BK918" i="23"/>
  <c r="BF722" i="23"/>
  <c r="BN510" i="23"/>
  <c r="BL494" i="23"/>
  <c r="BR494" i="23"/>
  <c r="BI478" i="23"/>
  <c r="BL478" i="23"/>
  <c r="BM238" i="23"/>
  <c r="BM131" i="23"/>
  <c r="BK131" i="23"/>
  <c r="BG724" i="23"/>
  <c r="BO724" i="23"/>
  <c r="BP684" i="23"/>
  <c r="BH308" i="23"/>
  <c r="BG478" i="23"/>
  <c r="BI943" i="23"/>
  <c r="BJ911" i="23"/>
  <c r="BP911" i="23"/>
  <c r="BN879" i="23"/>
  <c r="BG879" i="23"/>
  <c r="BP219" i="23"/>
  <c r="BR819" i="23"/>
  <c r="BR459" i="23"/>
  <c r="BM427" i="23"/>
  <c r="BK817" i="23"/>
  <c r="BF453" i="23"/>
  <c r="BH389" i="23"/>
  <c r="BF325" i="23"/>
  <c r="BH261" i="23"/>
  <c r="BK315" i="23"/>
  <c r="BQ820" i="23"/>
  <c r="BR866" i="23"/>
  <c r="BF781" i="23"/>
  <c r="BP357" i="23"/>
  <c r="BI785" i="23"/>
  <c r="BR917" i="23"/>
  <c r="BI868" i="23"/>
  <c r="BJ684" i="23"/>
  <c r="BG853" i="23"/>
  <c r="BN756" i="23"/>
  <c r="BN853" i="23"/>
  <c r="BR820" i="23"/>
  <c r="BR900" i="23"/>
  <c r="BQ884" i="23"/>
  <c r="BL884" i="23"/>
  <c r="BM868" i="23"/>
  <c r="BF788" i="23"/>
  <c r="BR756" i="23"/>
  <c r="BR372" i="23"/>
  <c r="BP212" i="23"/>
  <c r="BG900" i="23"/>
  <c r="BJ918" i="23"/>
  <c r="BO916" i="23"/>
  <c r="BJ510" i="23"/>
  <c r="BH510" i="23"/>
  <c r="BG494" i="23"/>
  <c r="BQ494" i="23"/>
  <c r="BQ478" i="23"/>
  <c r="BO478" i="23"/>
  <c r="BQ131" i="23"/>
  <c r="BI724" i="23"/>
  <c r="BI510" i="23"/>
  <c r="BI131" i="23"/>
  <c r="BQ943" i="23"/>
  <c r="BO911" i="23"/>
  <c r="BO879" i="23"/>
  <c r="BH219" i="23"/>
  <c r="BN251" i="23"/>
  <c r="BR847" i="23"/>
  <c r="BG507" i="23"/>
  <c r="BG459" i="23"/>
  <c r="BN427" i="23"/>
  <c r="BF395" i="23"/>
  <c r="BQ251" i="23"/>
  <c r="BJ219" i="23"/>
  <c r="BH753" i="23"/>
  <c r="BP436" i="23"/>
  <c r="BQ756" i="23"/>
  <c r="BP932" i="23"/>
  <c r="BQ781" i="23"/>
  <c r="BM700" i="23"/>
  <c r="BQ733" i="23"/>
  <c r="BN325" i="23"/>
  <c r="BL813" i="23"/>
  <c r="BM813" i="23"/>
  <c r="BN657" i="23"/>
  <c r="BM917" i="23"/>
  <c r="BR868" i="23"/>
  <c r="BG916" i="23"/>
  <c r="BJ916" i="23"/>
  <c r="BO868" i="23"/>
  <c r="BM853" i="23"/>
  <c r="BO853" i="23"/>
  <c r="BN900" i="23"/>
  <c r="BO884" i="23"/>
  <c r="BP868" i="23"/>
  <c r="BO788" i="23"/>
  <c r="BH788" i="23"/>
  <c r="BP756" i="23"/>
  <c r="BM722" i="23"/>
  <c r="BH918" i="23"/>
  <c r="BP916" i="23"/>
  <c r="BK853" i="23"/>
  <c r="BK510" i="23"/>
  <c r="BN494" i="23"/>
  <c r="BM478" i="23"/>
  <c r="BP238" i="23"/>
  <c r="BG131" i="23"/>
  <c r="BM99" i="23"/>
  <c r="BL853" i="23"/>
  <c r="BP724" i="23"/>
  <c r="BN866" i="23"/>
  <c r="BO494" i="23"/>
  <c r="BH478" i="23"/>
  <c r="BR131" i="23"/>
  <c r="BG911" i="23"/>
  <c r="BL879" i="23"/>
  <c r="BK363" i="23"/>
  <c r="BK507" i="23"/>
  <c r="BK395" i="23"/>
  <c r="BF299" i="23"/>
  <c r="BK283" i="23"/>
  <c r="BH131" i="23"/>
  <c r="BP485" i="23"/>
  <c r="BF421" i="23"/>
  <c r="BL357" i="23"/>
  <c r="BG293" i="23"/>
  <c r="BG283" i="23"/>
  <c r="BM817" i="23"/>
  <c r="BP753" i="23"/>
  <c r="BI325" i="23"/>
  <c r="BH293" i="23"/>
  <c r="BG813" i="23"/>
  <c r="BP888" i="23"/>
  <c r="BL900" i="23"/>
  <c r="BH684" i="23"/>
  <c r="BG1000" i="23"/>
  <c r="BM884" i="23"/>
  <c r="BL869" i="23"/>
  <c r="BI545" i="23"/>
  <c r="BH708" i="23"/>
  <c r="BJ806" i="23"/>
  <c r="BI446" i="23"/>
  <c r="BJ928" i="23"/>
  <c r="BG750" i="23"/>
  <c r="BO750" i="23"/>
  <c r="BQ644" i="23"/>
  <c r="BL960" i="23"/>
  <c r="BN185" i="23"/>
  <c r="BJ442" i="23"/>
  <c r="BH426" i="23"/>
  <c r="BL394" i="23"/>
  <c r="BI362" i="23"/>
  <c r="BK881" i="23"/>
  <c r="BH295" i="23"/>
  <c r="BH439" i="23"/>
  <c r="BL391" i="23"/>
  <c r="BJ215" i="23"/>
  <c r="BG279" i="23"/>
  <c r="BL247" i="23"/>
  <c r="BM327" i="23"/>
  <c r="BM439" i="23"/>
  <c r="BN247" i="23"/>
  <c r="BM81" i="23"/>
  <c r="BH815" i="23"/>
  <c r="BF751" i="23"/>
  <c r="BM231" i="23"/>
  <c r="BQ81" i="23"/>
  <c r="BK51" i="23"/>
  <c r="BL51" i="23"/>
  <c r="BL50" i="23"/>
  <c r="BH916" i="23"/>
  <c r="BG948" i="23"/>
  <c r="BG868" i="23"/>
  <c r="BJ748" i="23"/>
  <c r="BH568" i="23"/>
  <c r="BN593" i="23"/>
  <c r="BL509" i="23"/>
  <c r="BG381" i="23"/>
  <c r="BK317" i="23"/>
  <c r="BM363" i="23"/>
  <c r="BN219" i="23"/>
  <c r="BQ347" i="23"/>
  <c r="BM568" i="23"/>
  <c r="BM982" i="23"/>
  <c r="BH63" i="23"/>
  <c r="BI1006" i="23"/>
  <c r="BM869" i="23"/>
  <c r="BI577" i="23"/>
  <c r="BP692" i="23"/>
  <c r="BH766" i="23"/>
  <c r="BR766" i="23"/>
  <c r="BR524" i="23"/>
  <c r="BF524" i="23"/>
  <c r="BQ314" i="23"/>
  <c r="BO314" i="23"/>
  <c r="BN282" i="23"/>
  <c r="BL282" i="23"/>
  <c r="BK455" i="23"/>
  <c r="BI455" i="23"/>
  <c r="BL455" i="23"/>
  <c r="BR439" i="23"/>
  <c r="BL439" i="23"/>
  <c r="BJ423" i="23"/>
  <c r="BP423" i="23"/>
  <c r="BQ423" i="23"/>
  <c r="BH423" i="23"/>
  <c r="BP407" i="23"/>
  <c r="BR407" i="23"/>
  <c r="BP391" i="23"/>
  <c r="BM391" i="23"/>
  <c r="BQ391" i="23"/>
  <c r="BI391" i="23"/>
  <c r="BR375" i="23"/>
  <c r="BJ375" i="23"/>
  <c r="BN327" i="23"/>
  <c r="BR327" i="23"/>
  <c r="BP279" i="23"/>
  <c r="BI279" i="23"/>
  <c r="BK279" i="23"/>
  <c r="BQ263" i="23"/>
  <c r="BH263" i="23"/>
  <c r="BI247" i="23"/>
  <c r="BG247" i="23"/>
  <c r="BN231" i="23"/>
  <c r="BG231" i="23"/>
  <c r="BL231" i="23"/>
  <c r="BK231" i="23"/>
  <c r="BI215" i="23"/>
  <c r="BF215" i="23"/>
  <c r="BH215" i="23"/>
  <c r="BM215" i="23"/>
  <c r="BP660" i="23"/>
  <c r="BO856" i="23"/>
  <c r="BM819" i="23"/>
  <c r="BN90" i="23"/>
  <c r="BJ90" i="23"/>
  <c r="BI381" i="23"/>
  <c r="BM381" i="23"/>
  <c r="BP381" i="23"/>
  <c r="BL981" i="23"/>
  <c r="BI996" i="23"/>
  <c r="BR684" i="23"/>
  <c r="BO948" i="23"/>
  <c r="BM900" i="23"/>
  <c r="BQ869" i="23"/>
  <c r="BG577" i="23"/>
  <c r="BM529" i="23"/>
  <c r="BF509" i="23"/>
  <c r="BO509" i="23"/>
  <c r="BF315" i="23"/>
  <c r="BH347" i="23"/>
  <c r="BI107" i="23"/>
  <c r="BO90" i="23"/>
  <c r="BK63" i="23"/>
  <c r="BO63" i="23"/>
  <c r="BP494" i="23"/>
  <c r="BP869" i="23"/>
  <c r="BP773" i="23"/>
  <c r="BJ509" i="23"/>
  <c r="BO773" i="23"/>
  <c r="BJ949" i="23"/>
  <c r="BG949" i="23"/>
  <c r="BF949" i="23"/>
  <c r="BJ917" i="23"/>
  <c r="BP917" i="23"/>
  <c r="BG869" i="23"/>
  <c r="BF869" i="23"/>
  <c r="BJ869" i="23"/>
  <c r="BR869" i="23"/>
  <c r="BM837" i="23"/>
  <c r="BG837" i="23"/>
  <c r="BG568" i="23"/>
  <c r="BI568" i="23"/>
  <c r="BO568" i="23"/>
  <c r="BK700" i="23"/>
  <c r="BQ700" i="23"/>
  <c r="BF593" i="23"/>
  <c r="BK593" i="23"/>
  <c r="BN577" i="23"/>
  <c r="BM577" i="23"/>
  <c r="BK545" i="23"/>
  <c r="BL545" i="23"/>
  <c r="BF545" i="23"/>
  <c r="BG545" i="23"/>
  <c r="BP545" i="23"/>
  <c r="BN139" i="23"/>
  <c r="BL139" i="23"/>
  <c r="BG139" i="23"/>
  <c r="BQ123" i="23"/>
  <c r="BJ123" i="23"/>
  <c r="BF107" i="23"/>
  <c r="BG107" i="23"/>
  <c r="BP107" i="23"/>
  <c r="BF849" i="23"/>
  <c r="BR849" i="23"/>
  <c r="BH362" i="23"/>
  <c r="BR362" i="23"/>
  <c r="BN161" i="23"/>
  <c r="BF161" i="23"/>
  <c r="BH809" i="23"/>
  <c r="BI809" i="23"/>
  <c r="BH777" i="23"/>
  <c r="BL777" i="23"/>
  <c r="BQ745" i="23"/>
  <c r="BN745" i="23"/>
  <c r="BI413" i="23"/>
  <c r="BR413" i="23"/>
  <c r="BG349" i="23"/>
  <c r="BF349" i="23"/>
  <c r="BK285" i="23"/>
  <c r="BJ285" i="23"/>
  <c r="BO285" i="23"/>
  <c r="BR253" i="23"/>
  <c r="BL253" i="23"/>
  <c r="BO221" i="23"/>
  <c r="BK221" i="23"/>
  <c r="BQ153" i="23"/>
  <c r="BN981" i="23"/>
  <c r="BF684" i="23"/>
  <c r="BP900" i="23"/>
  <c r="BL684" i="23"/>
  <c r="BL996" i="23"/>
  <c r="BP676" i="23"/>
  <c r="BJ568" i="23"/>
  <c r="BL577" i="23"/>
  <c r="BM545" i="23"/>
  <c r="BL815" i="23"/>
  <c r="BF700" i="23"/>
  <c r="BI948" i="23"/>
  <c r="BR510" i="23"/>
  <c r="BO238" i="23"/>
  <c r="BL107" i="23"/>
  <c r="BP123" i="23"/>
  <c r="BN837" i="23"/>
  <c r="BP949" i="23"/>
  <c r="BM905" i="23"/>
  <c r="BF905" i="23"/>
  <c r="BM889" i="23"/>
  <c r="BO889" i="23"/>
  <c r="BH742" i="23"/>
  <c r="BQ742" i="23"/>
  <c r="BQ823" i="23"/>
  <c r="BJ823" i="23"/>
  <c r="BP668" i="23"/>
  <c r="BN668" i="23"/>
  <c r="BL556" i="23"/>
  <c r="BM556" i="23"/>
  <c r="BP613" i="23"/>
  <c r="BN613" i="23"/>
  <c r="BQ173" i="23"/>
  <c r="BR173" i="23"/>
  <c r="BQ219" i="23"/>
  <c r="BI219" i="23"/>
  <c r="BI203" i="23"/>
  <c r="BJ63" i="23"/>
  <c r="BN63" i="23"/>
  <c r="BP63" i="23"/>
  <c r="BR821" i="23"/>
  <c r="BP793" i="23"/>
  <c r="BM793" i="23"/>
  <c r="BL793" i="23"/>
  <c r="BQ729" i="23"/>
  <c r="BI729" i="23"/>
  <c r="BN237" i="23"/>
  <c r="BK821" i="23"/>
  <c r="BG237" i="23"/>
  <c r="BP821" i="23"/>
  <c r="BM821" i="23"/>
  <c r="BN949" i="23"/>
  <c r="BM949" i="23"/>
  <c r="BH917" i="23"/>
  <c r="BH669" i="23"/>
  <c r="BF644" i="23"/>
  <c r="BJ692" i="23"/>
  <c r="BN660" i="23"/>
  <c r="BK692" i="23"/>
  <c r="BM676" i="23"/>
  <c r="BO589" i="23"/>
  <c r="BI815" i="23"/>
  <c r="BF279" i="23"/>
  <c r="BR215" i="23"/>
  <c r="BF391" i="23"/>
  <c r="BP880" i="23"/>
  <c r="BF880" i="23"/>
  <c r="BL880" i="23"/>
  <c r="BI993" i="23"/>
  <c r="BK993" i="23"/>
  <c r="BQ993" i="23"/>
  <c r="BR961" i="23"/>
  <c r="BQ961" i="23"/>
  <c r="BL929" i="23"/>
  <c r="BM929" i="23"/>
  <c r="BF929" i="23"/>
  <c r="BP929" i="23"/>
  <c r="BQ929" i="23"/>
  <c r="BJ929" i="23"/>
  <c r="BL913" i="23"/>
  <c r="BK913" i="23"/>
  <c r="BL865" i="23"/>
  <c r="BO865" i="23"/>
  <c r="BJ849" i="23"/>
  <c r="BG849" i="23"/>
  <c r="BO849" i="23"/>
  <c r="BP849" i="23"/>
  <c r="BN849" i="23"/>
  <c r="BI850" i="23"/>
  <c r="BH850" i="23"/>
  <c r="BP734" i="23"/>
  <c r="BF734" i="23"/>
  <c r="BL676" i="23"/>
  <c r="BO676" i="23"/>
  <c r="BG676" i="23"/>
  <c r="BF676" i="23"/>
  <c r="BG660" i="23"/>
  <c r="BK660" i="23"/>
  <c r="BJ660" i="23"/>
  <c r="BL660" i="23"/>
  <c r="BO660" i="23"/>
  <c r="BF660" i="23"/>
  <c r="BH660" i="23"/>
  <c r="BI660" i="23"/>
  <c r="BO580" i="23"/>
  <c r="BF580" i="23"/>
  <c r="BI580" i="23"/>
  <c r="BM580" i="23"/>
  <c r="BN580" i="23"/>
  <c r="BH564" i="23"/>
  <c r="BP564" i="23"/>
  <c r="BK564" i="23"/>
  <c r="BJ564" i="23"/>
  <c r="BL564" i="23"/>
  <c r="BO692" i="23"/>
  <c r="BI692" i="23"/>
  <c r="BG692" i="23"/>
  <c r="BF692" i="23"/>
  <c r="BQ669" i="23"/>
  <c r="BJ669" i="23"/>
  <c r="BF669" i="23"/>
  <c r="BP621" i="23"/>
  <c r="BN621" i="23"/>
  <c r="BR621" i="23"/>
  <c r="BJ621" i="23"/>
  <c r="BO621" i="23"/>
  <c r="BI621" i="23"/>
  <c r="BG605" i="23"/>
  <c r="BF605" i="23"/>
  <c r="BI573" i="23"/>
  <c r="BN573" i="23"/>
  <c r="BQ573" i="23"/>
  <c r="BG573" i="23"/>
  <c r="BH573" i="23"/>
  <c r="BO557" i="23"/>
  <c r="BK557" i="23"/>
  <c r="BI557" i="23"/>
  <c r="BG557" i="23"/>
  <c r="BJ557" i="23"/>
  <c r="BF541" i="23"/>
  <c r="BO541" i="23"/>
  <c r="BI541" i="23"/>
  <c r="BP541" i="23"/>
  <c r="BJ541" i="23"/>
  <c r="BG541" i="23"/>
  <c r="BH541" i="23"/>
  <c r="BM541" i="23"/>
  <c r="BR541" i="23"/>
  <c r="BO525" i="23"/>
  <c r="BH525" i="23"/>
  <c r="BI525" i="23"/>
  <c r="BJ525" i="23"/>
  <c r="BQ525" i="23"/>
  <c r="BR525" i="23"/>
  <c r="BL525" i="23"/>
  <c r="BP458" i="23"/>
  <c r="BQ458" i="23"/>
  <c r="BM458" i="23"/>
  <c r="BH442" i="23"/>
  <c r="BO442" i="23"/>
  <c r="BN410" i="23"/>
  <c r="BH410" i="23"/>
  <c r="BP410" i="23"/>
  <c r="BK410" i="23"/>
  <c r="BP394" i="23"/>
  <c r="BJ394" i="23"/>
  <c r="BH378" i="23"/>
  <c r="BQ378" i="23"/>
  <c r="BL378" i="23"/>
  <c r="BR378" i="23"/>
  <c r="BO362" i="23"/>
  <c r="BF362" i="23"/>
  <c r="BR346" i="23"/>
  <c r="BG346" i="23"/>
  <c r="BN346" i="23"/>
  <c r="BK346" i="23"/>
  <c r="BL330" i="23"/>
  <c r="BF330" i="23"/>
  <c r="BH330" i="23"/>
  <c r="BP330" i="23"/>
  <c r="BG314" i="23"/>
  <c r="BP314" i="23"/>
  <c r="BI314" i="23"/>
  <c r="BF314" i="23"/>
  <c r="BO298" i="23"/>
  <c r="BQ298" i="23"/>
  <c r="BK282" i="23"/>
  <c r="BG282" i="23"/>
  <c r="BP266" i="23"/>
  <c r="BK266" i="23"/>
  <c r="BO266" i="23"/>
  <c r="BP250" i="23"/>
  <c r="BH250" i="23"/>
  <c r="BF234" i="23"/>
  <c r="BK234" i="23"/>
  <c r="BP234" i="23"/>
  <c r="BH202" i="23"/>
  <c r="BN202" i="23"/>
  <c r="BQ193" i="23"/>
  <c r="BH193" i="23"/>
  <c r="BJ193" i="23"/>
  <c r="BN193" i="23"/>
  <c r="BP185" i="23"/>
  <c r="BF185" i="23"/>
  <c r="BJ177" i="23"/>
  <c r="BK177" i="23"/>
  <c r="BP177" i="23"/>
  <c r="BQ177" i="23"/>
  <c r="BG177" i="23"/>
  <c r="BI177" i="23"/>
  <c r="BN169" i="23"/>
  <c r="BK169" i="23"/>
  <c r="BP169" i="23"/>
  <c r="BP161" i="23"/>
  <c r="BG161" i="23"/>
  <c r="BJ161" i="23"/>
  <c r="BH161" i="23"/>
  <c r="BL161" i="23"/>
  <c r="BR153" i="23"/>
  <c r="BP153" i="23"/>
  <c r="BL153" i="23"/>
  <c r="BJ153" i="23"/>
  <c r="BK153" i="23"/>
  <c r="BN153" i="23"/>
  <c r="BK145" i="23"/>
  <c r="BG145" i="23"/>
  <c r="BN145" i="23"/>
  <c r="BH145" i="23"/>
  <c r="BI145" i="23"/>
  <c r="BI137" i="23"/>
  <c r="BN137" i="23"/>
  <c r="BR137" i="23"/>
  <c r="BH137" i="23"/>
  <c r="BJ129" i="23"/>
  <c r="BG129" i="23"/>
  <c r="BH129" i="23"/>
  <c r="BJ121" i="23"/>
  <c r="BO121" i="23"/>
  <c r="BM121" i="23"/>
  <c r="BQ121" i="23"/>
  <c r="BL113" i="23"/>
  <c r="BR113" i="23"/>
  <c r="BN113" i="23"/>
  <c r="BQ113" i="23"/>
  <c r="BH105" i="23"/>
  <c r="BO105" i="23"/>
  <c r="BM105" i="23"/>
  <c r="BJ105" i="23"/>
  <c r="BQ105" i="23"/>
  <c r="BJ97" i="23"/>
  <c r="BR97" i="23"/>
  <c r="BI97" i="23"/>
  <c r="BN97" i="23"/>
  <c r="BF439" i="23"/>
  <c r="BN439" i="23"/>
  <c r="BI439" i="23"/>
  <c r="BG439" i="23"/>
  <c r="BK407" i="23"/>
  <c r="BG407" i="23"/>
  <c r="BF407" i="23"/>
  <c r="BO327" i="23"/>
  <c r="BG327" i="23"/>
  <c r="BR295" i="23"/>
  <c r="BG295" i="23"/>
  <c r="BR263" i="23"/>
  <c r="BK263" i="23"/>
  <c r="BM263" i="23"/>
  <c r="BH247" i="23"/>
  <c r="BF247" i="23"/>
  <c r="BG81" i="23"/>
  <c r="BN81" i="23"/>
  <c r="BR81" i="23"/>
  <c r="BQ16" i="23"/>
  <c r="BJ16" i="23"/>
  <c r="BO16" i="23"/>
  <c r="BM16" i="23"/>
  <c r="BP16" i="23"/>
  <c r="BR51" i="23"/>
  <c r="BI51" i="23"/>
  <c r="BF51" i="23"/>
  <c r="BP51" i="23"/>
  <c r="BH46" i="23"/>
  <c r="BP46" i="23"/>
  <c r="BQ46" i="23"/>
  <c r="BM46" i="23"/>
  <c r="BQ161" i="23"/>
  <c r="BI929" i="23"/>
  <c r="BO573" i="23"/>
  <c r="BQ557" i="23"/>
  <c r="BL692" i="23"/>
  <c r="BF564" i="23"/>
  <c r="BR856" i="23"/>
  <c r="BI16" i="23"/>
  <c r="BN929" i="23"/>
  <c r="BK849" i="23"/>
  <c r="BQ621" i="23"/>
  <c r="BL573" i="23"/>
  <c r="BM557" i="23"/>
  <c r="BG525" i="23"/>
  <c r="BL215" i="23"/>
  <c r="BR247" i="23"/>
  <c r="BJ327" i="23"/>
  <c r="BR676" i="23"/>
  <c r="BI564" i="23"/>
  <c r="BQ850" i="23"/>
  <c r="BK330" i="23"/>
  <c r="BK298" i="23"/>
  <c r="BL185" i="23"/>
  <c r="BL169" i="23"/>
  <c r="BF153" i="23"/>
  <c r="BR314" i="23"/>
  <c r="BR177" i="23"/>
  <c r="BR129" i="23"/>
  <c r="BP637" i="23"/>
  <c r="BK541" i="23"/>
  <c r="BR929" i="23"/>
  <c r="BH621" i="23"/>
  <c r="BR573" i="23"/>
  <c r="BN676" i="23"/>
  <c r="BJ676" i="23"/>
  <c r="BG564" i="23"/>
  <c r="BQ564" i="23"/>
  <c r="BM692" i="23"/>
  <c r="BN564" i="23"/>
  <c r="BN993" i="23"/>
  <c r="BH849" i="23"/>
  <c r="BN669" i="23"/>
  <c r="BL605" i="23"/>
  <c r="BM573" i="23"/>
  <c r="BH557" i="23"/>
  <c r="BN541" i="23"/>
  <c r="BK525" i="23"/>
  <c r="BM525" i="23"/>
  <c r="BO81" i="23"/>
  <c r="BL442" i="23"/>
  <c r="BN234" i="23"/>
  <c r="BN850" i="23"/>
  <c r="BO734" i="23"/>
  <c r="BH177" i="23"/>
  <c r="BL234" i="23"/>
  <c r="BH394" i="23"/>
  <c r="BP145" i="23"/>
  <c r="BG121" i="23"/>
  <c r="BF525" i="23"/>
  <c r="BG773" i="23"/>
  <c r="BP509" i="23"/>
  <c r="BO413" i="23"/>
  <c r="BQ381" i="23"/>
  <c r="BJ349" i="23"/>
  <c r="BO317" i="23"/>
  <c r="BI285" i="23"/>
  <c r="BJ253" i="23"/>
  <c r="BK253" i="23"/>
  <c r="BK982" i="23"/>
  <c r="BJ773" i="23"/>
  <c r="BH745" i="23"/>
  <c r="BI317" i="23"/>
  <c r="BN285" i="23"/>
  <c r="BN253" i="23"/>
  <c r="BO29" i="23"/>
  <c r="BG29" i="23"/>
  <c r="BM90" i="23"/>
  <c r="BH90" i="23"/>
  <c r="BP90" i="23"/>
  <c r="BM809" i="23"/>
  <c r="BO809" i="23"/>
  <c r="BM413" i="23"/>
  <c r="BG413" i="23"/>
  <c r="BM745" i="23"/>
  <c r="BH509" i="23"/>
  <c r="BL413" i="23"/>
  <c r="BN349" i="23"/>
  <c r="BH349" i="23"/>
  <c r="BN317" i="23"/>
  <c r="BP285" i="23"/>
  <c r="BQ285" i="23"/>
  <c r="BO253" i="23"/>
  <c r="BH253" i="23"/>
  <c r="BI805" i="23"/>
  <c r="BF29" i="23"/>
  <c r="BI90" i="23"/>
  <c r="BP29" i="23"/>
  <c r="BP85" i="23"/>
  <c r="BJ809" i="23"/>
  <c r="BF777" i="23"/>
  <c r="BQ773" i="23"/>
  <c r="BR745" i="23"/>
  <c r="BG509" i="23"/>
  <c r="BN413" i="23"/>
  <c r="BI349" i="23"/>
  <c r="BP221" i="23"/>
  <c r="BN29" i="23"/>
  <c r="BL29" i="23"/>
  <c r="BP745" i="23"/>
  <c r="BR338" i="23"/>
  <c r="BK338" i="23"/>
  <c r="BL274" i="23"/>
  <c r="BP274" i="23"/>
  <c r="BF510" i="23"/>
  <c r="BO869" i="23"/>
  <c r="BI869" i="23"/>
  <c r="BO17" i="23"/>
  <c r="BG917" i="23"/>
  <c r="BK17" i="23"/>
  <c r="BR965" i="23"/>
  <c r="BP837" i="23"/>
  <c r="BQ1006" i="23"/>
  <c r="D8" i="8"/>
  <c r="D3" i="8"/>
  <c r="D15" i="8"/>
  <c r="D24" i="8"/>
  <c r="D25" i="8"/>
  <c r="T1011" i="23"/>
  <c r="BP764" i="23"/>
  <c r="Z1009" i="23"/>
  <c r="BA1009" i="23" s="1"/>
  <c r="AJ1011" i="23"/>
  <c r="F1007" i="23"/>
  <c r="R1006" i="23"/>
  <c r="R1007" i="23"/>
  <c r="AV1011" i="23"/>
  <c r="V1011" i="23"/>
  <c r="BI566" i="23"/>
  <c r="AF1011" i="23"/>
  <c r="BQ566" i="23"/>
  <c r="BL566" i="23"/>
  <c r="BM566" i="23"/>
  <c r="BN566" i="23"/>
  <c r="BO566" i="23"/>
  <c r="BG566" i="23"/>
  <c r="BL601" i="23"/>
  <c r="BJ908" i="23"/>
  <c r="BJ560" i="23"/>
  <c r="BL988" i="23"/>
  <c r="BJ716" i="23"/>
  <c r="BP941" i="23"/>
  <c r="BN861" i="23"/>
  <c r="BP845" i="23"/>
  <c r="BI601" i="23"/>
  <c r="BO537" i="23"/>
  <c r="BQ469" i="23"/>
  <c r="BQ437" i="23"/>
  <c r="BM405" i="23"/>
  <c r="BG373" i="23"/>
  <c r="BN369" i="23"/>
  <c r="BO305" i="23"/>
  <c r="BR323" i="23"/>
  <c r="BL243" i="23"/>
  <c r="BN772" i="23"/>
  <c r="BP576" i="23"/>
  <c r="BJ792" i="23"/>
  <c r="BI893" i="23"/>
  <c r="BR576" i="23"/>
  <c r="BF902" i="23"/>
  <c r="BI882" i="23"/>
  <c r="BO481" i="23"/>
  <c r="BI481" i="23"/>
  <c r="BI433" i="23"/>
  <c r="BJ273" i="23"/>
  <c r="BN273" i="23"/>
  <c r="BO265" i="23"/>
  <c r="BN257" i="23"/>
  <c r="BP257" i="23"/>
  <c r="BH209" i="23"/>
  <c r="BN209" i="23"/>
  <c r="BJ209" i="23"/>
  <c r="BQ58" i="23"/>
  <c r="BG135" i="23"/>
  <c r="BG576" i="23"/>
  <c r="BG537" i="23"/>
  <c r="BL469" i="23"/>
  <c r="BG677" i="23"/>
  <c r="BG437" i="23"/>
  <c r="BH405" i="23"/>
  <c r="BK373" i="23"/>
  <c r="BK341" i="23"/>
  <c r="BP305" i="23"/>
  <c r="BM792" i="23"/>
  <c r="BN892" i="23"/>
  <c r="BQ716" i="23"/>
  <c r="BG518" i="23"/>
  <c r="BH486" i="23"/>
  <c r="BJ502" i="23"/>
  <c r="BM481" i="23"/>
  <c r="BF481" i="23"/>
  <c r="BP481" i="23"/>
  <c r="BN433" i="23"/>
  <c r="BO309" i="23"/>
  <c r="BH273" i="23"/>
  <c r="BK265" i="23"/>
  <c r="BJ257" i="23"/>
  <c r="BQ257" i="23"/>
  <c r="BL209" i="23"/>
  <c r="BM209" i="23"/>
  <c r="BF209" i="23"/>
  <c r="BK481" i="23"/>
  <c r="BG58" i="23"/>
  <c r="BJ58" i="23"/>
  <c r="BP860" i="23"/>
  <c r="BG469" i="23"/>
  <c r="BR677" i="23"/>
  <c r="BF437" i="23"/>
  <c r="BH371" i="23"/>
  <c r="BO792" i="23"/>
  <c r="BO518" i="23"/>
  <c r="BM91" i="23"/>
  <c r="BH481" i="23"/>
  <c r="BJ481" i="23"/>
  <c r="BL273" i="23"/>
  <c r="BG265" i="23"/>
  <c r="BF265" i="23"/>
  <c r="BR257" i="23"/>
  <c r="BH257" i="23"/>
  <c r="BQ209" i="23"/>
  <c r="BR209" i="23"/>
  <c r="BG209" i="23"/>
  <c r="BL257" i="23"/>
  <c r="N62" i="22"/>
  <c r="N63" i="22" s="1"/>
  <c r="O64" i="22" s="1"/>
  <c r="Q62" i="22"/>
  <c r="P464" i="22" s="1"/>
  <c r="BN19" i="23"/>
  <c r="BF199" i="23"/>
  <c r="BR433" i="23"/>
  <c r="BM433" i="23"/>
  <c r="BN973" i="23"/>
  <c r="BN486" i="23"/>
  <c r="BR826" i="23"/>
  <c r="BR794" i="23"/>
  <c r="BK486" i="23"/>
  <c r="BN214" i="23"/>
  <c r="BG973" i="23"/>
  <c r="BJ837" i="23"/>
  <c r="BF568" i="23"/>
  <c r="BR837" i="23"/>
  <c r="BK869" i="23"/>
  <c r="BN869" i="23"/>
  <c r="BI7" i="23"/>
  <c r="BG17" i="23"/>
  <c r="BR17" i="23"/>
  <c r="BO13" i="23"/>
  <c r="BR949" i="23"/>
  <c r="BF837" i="23"/>
  <c r="BN917" i="23"/>
  <c r="BK837" i="23"/>
  <c r="BL837" i="23"/>
  <c r="BP566" i="23"/>
  <c r="BG1006" i="23"/>
  <c r="BQ963" i="23"/>
  <c r="BR963" i="23"/>
  <c r="BK963" i="23"/>
  <c r="BJ963" i="23"/>
  <c r="BF963" i="23"/>
  <c r="BN963" i="23"/>
  <c r="BM963" i="23"/>
  <c r="BH963" i="23"/>
  <c r="BG963" i="23"/>
  <c r="BI963" i="23"/>
  <c r="BJ619" i="23"/>
  <c r="BG619" i="23"/>
  <c r="BP619" i="23"/>
  <c r="BM619" i="23"/>
  <c r="BL619" i="23"/>
  <c r="BN619" i="23"/>
  <c r="BH619" i="23"/>
  <c r="BO619" i="23"/>
  <c r="BF619" i="23"/>
  <c r="BL523" i="23"/>
  <c r="BI523" i="23"/>
  <c r="BK523" i="23"/>
  <c r="BN523" i="23"/>
  <c r="BR523" i="23"/>
  <c r="BH523" i="23"/>
  <c r="BM523" i="23"/>
  <c r="BO523" i="23"/>
  <c r="BG523" i="23"/>
  <c r="BP523" i="23"/>
  <c r="BQ523" i="23"/>
  <c r="BF523" i="23"/>
  <c r="BK489" i="23"/>
  <c r="BR489" i="23"/>
  <c r="BL489" i="23"/>
  <c r="BM489" i="23"/>
  <c r="BQ489" i="23"/>
  <c r="BG489" i="23"/>
  <c r="BP489" i="23"/>
  <c r="BF489" i="23"/>
  <c r="BJ489" i="23"/>
  <c r="BN489" i="23"/>
  <c r="BO489" i="23"/>
  <c r="BR425" i="23"/>
  <c r="BG425" i="23"/>
  <c r="BF425" i="23"/>
  <c r="BN425" i="23"/>
  <c r="BM425" i="23"/>
  <c r="BQ425" i="23"/>
  <c r="BO425" i="23"/>
  <c r="BL425" i="23"/>
  <c r="BK425" i="23"/>
  <c r="BH425" i="23"/>
  <c r="BI361" i="23"/>
  <c r="BF361" i="23"/>
  <c r="BM361" i="23"/>
  <c r="BP361" i="23"/>
  <c r="BG361" i="23"/>
  <c r="BH361" i="23"/>
  <c r="BK361" i="23"/>
  <c r="BJ361" i="23"/>
  <c r="BO361" i="23"/>
  <c r="BR361" i="23"/>
  <c r="BL361" i="23"/>
  <c r="BN361" i="23"/>
  <c r="BO297" i="23"/>
  <c r="BP297" i="23"/>
  <c r="BM297" i="23"/>
  <c r="BI297" i="23"/>
  <c r="BN297" i="23"/>
  <c r="BH297" i="23"/>
  <c r="BG297" i="23"/>
  <c r="BQ297" i="23"/>
  <c r="BL297" i="23"/>
  <c r="BF297" i="23"/>
  <c r="BK297" i="23"/>
  <c r="BR297" i="23"/>
  <c r="BJ297" i="23"/>
  <c r="BL840" i="23"/>
  <c r="BP840" i="23"/>
  <c r="BK840" i="23"/>
  <c r="BQ840" i="23"/>
  <c r="BG840" i="23"/>
  <c r="BI840" i="23"/>
  <c r="BN840" i="23"/>
  <c r="BF840" i="23"/>
  <c r="BJ840" i="23"/>
  <c r="BR840" i="23"/>
  <c r="BI776" i="23"/>
  <c r="BQ776" i="23"/>
  <c r="BP776" i="23"/>
  <c r="BO776" i="23"/>
  <c r="BL776" i="23"/>
  <c r="BH776" i="23"/>
  <c r="BG776" i="23"/>
  <c r="BN776" i="23"/>
  <c r="BM776" i="23"/>
  <c r="BM728" i="23"/>
  <c r="BK728" i="23"/>
  <c r="BF728" i="23"/>
  <c r="BQ728" i="23"/>
  <c r="BP728" i="23"/>
  <c r="BI728" i="23"/>
  <c r="BJ728" i="23"/>
  <c r="BR728" i="23"/>
  <c r="BH728" i="23"/>
  <c r="BN728" i="23"/>
  <c r="BG728" i="23"/>
  <c r="BI627" i="23"/>
  <c r="BN627" i="23"/>
  <c r="BO627" i="23"/>
  <c r="BH627" i="23"/>
  <c r="BJ563" i="23"/>
  <c r="BN563" i="23"/>
  <c r="BQ563" i="23"/>
  <c r="BH563" i="23"/>
  <c r="BM563" i="23"/>
  <c r="BO563" i="23"/>
  <c r="BG563" i="23"/>
  <c r="BR563" i="23"/>
  <c r="BL563" i="23"/>
  <c r="BI563" i="23"/>
  <c r="BK563" i="23"/>
  <c r="BK480" i="23"/>
  <c r="BP480" i="23"/>
  <c r="BM480" i="23"/>
  <c r="BF480" i="23"/>
  <c r="BL480" i="23"/>
  <c r="BJ480" i="23"/>
  <c r="BG480" i="23"/>
  <c r="BI480" i="23"/>
  <c r="BR480" i="23"/>
  <c r="BN480" i="23"/>
  <c r="BQ416" i="23"/>
  <c r="BH416" i="23"/>
  <c r="BP416" i="23"/>
  <c r="BL416" i="23"/>
  <c r="BR416" i="23"/>
  <c r="BF416" i="23"/>
  <c r="BN416" i="23"/>
  <c r="BO416" i="23"/>
  <c r="BI416" i="23"/>
  <c r="BJ352" i="23"/>
  <c r="BH352" i="23"/>
  <c r="BF352" i="23"/>
  <c r="BO352" i="23"/>
  <c r="BK352" i="23"/>
  <c r="BQ352" i="23"/>
  <c r="BL352" i="23"/>
  <c r="BR352" i="23"/>
  <c r="BG352" i="23"/>
  <c r="BM352" i="23"/>
  <c r="BP352" i="23"/>
  <c r="BP998" i="23"/>
  <c r="BK998" i="23"/>
  <c r="BL923" i="23"/>
  <c r="BO923" i="23"/>
  <c r="BG923" i="23"/>
  <c r="BH923" i="23"/>
  <c r="BQ923" i="23"/>
  <c r="BK923" i="23"/>
  <c r="BO875" i="23"/>
  <c r="BP875" i="23"/>
  <c r="BJ875" i="23"/>
  <c r="BI875" i="23"/>
  <c r="BK875" i="23"/>
  <c r="BF662" i="23"/>
  <c r="BN662" i="23"/>
  <c r="BR662" i="23"/>
  <c r="BQ662" i="23"/>
  <c r="BL662" i="23"/>
  <c r="BM662" i="23"/>
  <c r="BJ662" i="23"/>
  <c r="BI662" i="23"/>
  <c r="BO662" i="23"/>
  <c r="BP662" i="23"/>
  <c r="BG662" i="23"/>
  <c r="BK662" i="23"/>
  <c r="BK603" i="23"/>
  <c r="BO603" i="23"/>
  <c r="BM603" i="23"/>
  <c r="BF603" i="23"/>
  <c r="BH603" i="23"/>
  <c r="BL603" i="23"/>
  <c r="BN603" i="23"/>
  <c r="BI603" i="23"/>
  <c r="BJ603" i="23"/>
  <c r="BG603" i="23"/>
  <c r="BQ603" i="23"/>
  <c r="BI520" i="23"/>
  <c r="BL520" i="23"/>
  <c r="BF520" i="23"/>
  <c r="BO520" i="23"/>
  <c r="BK520" i="23"/>
  <c r="BQ520" i="23"/>
  <c r="BM520" i="23"/>
  <c r="BN520" i="23"/>
  <c r="BH520" i="23"/>
  <c r="BR520" i="23"/>
  <c r="BI473" i="23"/>
  <c r="BH473" i="23"/>
  <c r="BM473" i="23"/>
  <c r="BJ473" i="23"/>
  <c r="BL473" i="23"/>
  <c r="BG473" i="23"/>
  <c r="BO473" i="23"/>
  <c r="BK473" i="23"/>
  <c r="BQ473" i="23"/>
  <c r="BP473" i="23"/>
  <c r="BF473" i="23"/>
  <c r="BR473" i="23"/>
  <c r="BN473" i="23"/>
  <c r="BF409" i="23"/>
  <c r="BN409" i="23"/>
  <c r="BG409" i="23"/>
  <c r="BO409" i="23"/>
  <c r="BL409" i="23"/>
  <c r="BH409" i="23"/>
  <c r="BQ409" i="23"/>
  <c r="BP409" i="23"/>
  <c r="BJ409" i="23"/>
  <c r="BR409" i="23"/>
  <c r="BI409" i="23"/>
  <c r="BF345" i="23"/>
  <c r="BJ345" i="23"/>
  <c r="BL345" i="23"/>
  <c r="BN345" i="23"/>
  <c r="BG345" i="23"/>
  <c r="BI345" i="23"/>
  <c r="BO345" i="23"/>
  <c r="BQ345" i="23"/>
  <c r="BM345" i="23"/>
  <c r="BH345" i="23"/>
  <c r="BP345" i="23"/>
  <c r="BK345" i="23"/>
  <c r="BQ249" i="23"/>
  <c r="BO249" i="23"/>
  <c r="BM249" i="23"/>
  <c r="BL249" i="23"/>
  <c r="BI249" i="23"/>
  <c r="BH249" i="23"/>
  <c r="BN249" i="23"/>
  <c r="BK249" i="23"/>
  <c r="BG249" i="23"/>
  <c r="BP249" i="23"/>
  <c r="BF198" i="23"/>
  <c r="BH198" i="23"/>
  <c r="BG198" i="23"/>
  <c r="BP198" i="23"/>
  <c r="BJ198" i="23"/>
  <c r="BO198" i="23"/>
  <c r="BI198" i="23"/>
  <c r="BN198" i="23"/>
  <c r="BR198" i="23"/>
  <c r="BM198" i="23"/>
  <c r="BQ198" i="23"/>
  <c r="BL198" i="23"/>
  <c r="BK198" i="23"/>
  <c r="BF190" i="23"/>
  <c r="BR190" i="23"/>
  <c r="BH190" i="23"/>
  <c r="BO190" i="23"/>
  <c r="BJ190" i="23"/>
  <c r="BN190" i="23"/>
  <c r="BI190" i="23"/>
  <c r="BM190" i="23"/>
  <c r="BL190" i="23"/>
  <c r="BQ190" i="23"/>
  <c r="BH182" i="23"/>
  <c r="BQ182" i="23"/>
  <c r="BK182" i="23"/>
  <c r="BN182" i="23"/>
  <c r="BF182" i="23"/>
  <c r="BR182" i="23"/>
  <c r="BG182" i="23"/>
  <c r="BP182" i="23"/>
  <c r="BJ182" i="23"/>
  <c r="BM182" i="23"/>
  <c r="BL182" i="23"/>
  <c r="BO174" i="23"/>
  <c r="BI174" i="23"/>
  <c r="BF174" i="23"/>
  <c r="BN174" i="23"/>
  <c r="BH174" i="23"/>
  <c r="BM174" i="23"/>
  <c r="BP174" i="23"/>
  <c r="BL174" i="23"/>
  <c r="BG174" i="23"/>
  <c r="BQ174" i="23"/>
  <c r="BM248" i="23"/>
  <c r="BQ248" i="23"/>
  <c r="BK248" i="23"/>
  <c r="BF248" i="23"/>
  <c r="BO248" i="23"/>
  <c r="BJ248" i="23"/>
  <c r="BG248" i="23"/>
  <c r="BL248" i="23"/>
  <c r="BI248" i="23"/>
  <c r="BN248" i="23"/>
  <c r="BH248" i="23"/>
  <c r="BR248" i="23"/>
  <c r="BP256" i="23"/>
  <c r="BR256" i="23"/>
  <c r="BO256" i="23"/>
  <c r="BQ256" i="23"/>
  <c r="BI256" i="23"/>
  <c r="BK256" i="23"/>
  <c r="BH256" i="23"/>
  <c r="BF256" i="23"/>
  <c r="BM256" i="23"/>
  <c r="BJ256" i="23"/>
  <c r="BL256" i="23"/>
  <c r="BK542" i="23"/>
  <c r="BJ542" i="23"/>
  <c r="BP542" i="23"/>
  <c r="BR542" i="23"/>
  <c r="BF542" i="23"/>
  <c r="BI542" i="23"/>
  <c r="BN542" i="23"/>
  <c r="BM542" i="23"/>
  <c r="BG542" i="23"/>
  <c r="BQ542" i="23"/>
  <c r="BH542" i="23"/>
  <c r="BJ890" i="23"/>
  <c r="BK890" i="23"/>
  <c r="BF890" i="23"/>
  <c r="BM800" i="23"/>
  <c r="BH800" i="23"/>
  <c r="BP800" i="23"/>
  <c r="BN800" i="23"/>
  <c r="BL800" i="23"/>
  <c r="BI800" i="23"/>
  <c r="BF800" i="23"/>
  <c r="BG800" i="23"/>
  <c r="BO800" i="23"/>
  <c r="BP534" i="23"/>
  <c r="BM534" i="23"/>
  <c r="BN534" i="23"/>
  <c r="BG534" i="23"/>
  <c r="BK534" i="23"/>
  <c r="BH534" i="23"/>
  <c r="BI534" i="23"/>
  <c r="BO534" i="23"/>
  <c r="BF534" i="23"/>
  <c r="BJ534" i="23"/>
  <c r="BN321" i="23"/>
  <c r="BG321" i="23"/>
  <c r="BJ321" i="23"/>
  <c r="BO321" i="23"/>
  <c r="BM321" i="23"/>
  <c r="BL321" i="23"/>
  <c r="BR321" i="23"/>
  <c r="BN264" i="23"/>
  <c r="BQ264" i="23"/>
  <c r="BJ264" i="23"/>
  <c r="BH264" i="23"/>
  <c r="BM579" i="23"/>
  <c r="BL579" i="23"/>
  <c r="BG579" i="23"/>
  <c r="BF579" i="23"/>
  <c r="BR579" i="23"/>
  <c r="BJ579" i="23"/>
  <c r="BI579" i="23"/>
  <c r="BO579" i="23"/>
  <c r="BP579" i="23"/>
  <c r="BH579" i="23"/>
  <c r="BQ579" i="23"/>
  <c r="BK579" i="23"/>
  <c r="BR816" i="23"/>
  <c r="BQ816" i="23"/>
  <c r="BG816" i="23"/>
  <c r="BJ816" i="23"/>
  <c r="BP816" i="23"/>
  <c r="BI816" i="23"/>
  <c r="BM816" i="23"/>
  <c r="BH816" i="23"/>
  <c r="BO816" i="23"/>
  <c r="BL816" i="23"/>
  <c r="BK816" i="23"/>
  <c r="BP563" i="23"/>
  <c r="BP248" i="23"/>
  <c r="BG190" i="23"/>
  <c r="BF875" i="23"/>
  <c r="BJ416" i="23"/>
  <c r="BI923" i="23"/>
  <c r="BH321" i="23"/>
  <c r="BI489" i="23"/>
  <c r="BK416" i="23"/>
  <c r="BK174" i="23"/>
  <c r="BQ800" i="23"/>
  <c r="BI352" i="23"/>
  <c r="BO264" i="23"/>
  <c r="BR603" i="23"/>
  <c r="BF563" i="23"/>
  <c r="BR345" i="23"/>
  <c r="BH662" i="23"/>
  <c r="BJ425" i="23"/>
  <c r="BJ174" i="23"/>
  <c r="BP520" i="23"/>
  <c r="BK190" i="23"/>
  <c r="BR174" i="23"/>
  <c r="BO480" i="23"/>
  <c r="BI182" i="23"/>
  <c r="BP425" i="23"/>
  <c r="BH480" i="23"/>
  <c r="BF627" i="23"/>
  <c r="BP963" i="23"/>
  <c r="BM840" i="23"/>
  <c r="BK619" i="23"/>
  <c r="BQ627" i="23"/>
  <c r="BL963" i="23"/>
  <c r="BM416" i="23"/>
  <c r="BJ520" i="23"/>
  <c r="BO963" i="23"/>
  <c r="BH840" i="23"/>
  <c r="BN352" i="23"/>
  <c r="BG256" i="23"/>
  <c r="BP603" i="23"/>
  <c r="BN579" i="23"/>
  <c r="BN816" i="23"/>
  <c r="BL534" i="23"/>
  <c r="BJ523" i="23"/>
  <c r="BK272" i="23"/>
  <c r="BP272" i="23"/>
  <c r="BR272" i="23"/>
  <c r="BI272" i="23"/>
  <c r="BM272" i="23"/>
  <c r="BM168" i="23"/>
  <c r="BO168" i="23"/>
  <c r="BL168" i="23"/>
  <c r="BQ168" i="23"/>
  <c r="BF168" i="23"/>
  <c r="BI168" i="23"/>
  <c r="BG168" i="23"/>
  <c r="BR168" i="23"/>
  <c r="BM160" i="23"/>
  <c r="BK160" i="23"/>
  <c r="BJ160" i="23"/>
  <c r="BI160" i="23"/>
  <c r="BK152" i="23"/>
  <c r="BM152" i="23"/>
  <c r="BI152" i="23"/>
  <c r="BH152" i="23"/>
  <c r="BP152" i="23"/>
  <c r="BG152" i="23"/>
  <c r="BO152" i="23"/>
  <c r="BI144" i="23"/>
  <c r="BM144" i="23"/>
  <c r="BK144" i="23"/>
  <c r="BH136" i="23"/>
  <c r="BP136" i="23"/>
  <c r="BF136" i="23"/>
  <c r="BJ136" i="23"/>
  <c r="BK136" i="23"/>
  <c r="BQ136" i="23"/>
  <c r="BH128" i="23"/>
  <c r="BN128" i="23"/>
  <c r="BG128" i="23"/>
  <c r="BF120" i="23"/>
  <c r="BG120" i="23"/>
  <c r="BM120" i="23"/>
  <c r="BN120" i="23"/>
  <c r="BR120" i="23"/>
  <c r="BH120" i="23"/>
  <c r="BL120" i="23"/>
  <c r="BI120" i="23"/>
  <c r="BK120" i="23"/>
  <c r="BH112" i="23"/>
  <c r="BO112" i="23"/>
  <c r="BP112" i="23"/>
  <c r="BM112" i="23"/>
  <c r="BK112" i="23"/>
  <c r="BG160" i="23"/>
  <c r="BG272" i="23"/>
  <c r="BP160" i="23"/>
  <c r="BR152" i="23"/>
  <c r="BL112" i="23"/>
  <c r="BP168" i="23"/>
  <c r="BG112" i="23"/>
  <c r="BJ168" i="23"/>
  <c r="BF152" i="23"/>
  <c r="BM136" i="23"/>
  <c r="BJ112" i="23"/>
  <c r="BN136" i="23"/>
  <c r="BO272" i="23"/>
  <c r="BP120" i="23"/>
  <c r="BH168" i="23"/>
  <c r="BI136" i="23"/>
  <c r="BQ112" i="23"/>
  <c r="BO136" i="23"/>
  <c r="BJ152" i="23"/>
  <c r="BN144" i="23"/>
  <c r="BR136" i="23"/>
  <c r="BH272" i="23"/>
  <c r="BF272" i="23"/>
  <c r="BN272" i="23"/>
  <c r="BQ160" i="23"/>
  <c r="BM128" i="23"/>
  <c r="BR128" i="23"/>
  <c r="BP102" i="23"/>
  <c r="BM102" i="23"/>
  <c r="BN160" i="23"/>
  <c r="BN112" i="23"/>
  <c r="BQ152" i="23"/>
  <c r="BL152" i="23"/>
  <c r="BP144" i="23"/>
  <c r="BL136" i="23"/>
  <c r="BJ120" i="23"/>
  <c r="BR112" i="23"/>
  <c r="BI112" i="23"/>
  <c r="BG136" i="23"/>
  <c r="BG144" i="23"/>
  <c r="BF112" i="23"/>
  <c r="BJ144" i="23"/>
  <c r="BK168" i="23"/>
  <c r="BO120" i="23"/>
  <c r="BF144" i="23"/>
  <c r="BQ272" i="23"/>
  <c r="BR622" i="23"/>
  <c r="BG622" i="23"/>
  <c r="BO622" i="23"/>
  <c r="BN465" i="23"/>
  <c r="BQ465" i="23"/>
  <c r="BJ465" i="23"/>
  <c r="BK465" i="23"/>
  <c r="BO465" i="23"/>
  <c r="BG465" i="23"/>
  <c r="BM465" i="23"/>
  <c r="BI465" i="23"/>
  <c r="BR465" i="23"/>
  <c r="BP465" i="23"/>
  <c r="BL401" i="23"/>
  <c r="BQ401" i="23"/>
  <c r="BI401" i="23"/>
  <c r="BN401" i="23"/>
  <c r="BH401" i="23"/>
  <c r="BF401" i="23"/>
  <c r="BM401" i="23"/>
  <c r="BK337" i="23"/>
  <c r="BL337" i="23"/>
  <c r="BP337" i="23"/>
  <c r="BM337" i="23"/>
  <c r="BR337" i="23"/>
  <c r="BF513" i="23"/>
  <c r="BP513" i="23"/>
  <c r="BR513" i="23"/>
  <c r="BI513" i="23"/>
  <c r="BG513" i="23"/>
  <c r="BM513" i="23"/>
  <c r="BH513" i="23"/>
  <c r="BN513" i="23"/>
  <c r="BJ233" i="23"/>
  <c r="BR233" i="23"/>
  <c r="BQ233" i="23"/>
  <c r="BN233" i="23"/>
  <c r="BG233" i="23"/>
  <c r="BF233" i="23"/>
  <c r="BP233" i="23"/>
  <c r="BM233" i="23"/>
  <c r="BK233" i="23"/>
  <c r="BI233" i="23"/>
  <c r="BH233" i="23"/>
  <c r="BQ241" i="23"/>
  <c r="BM241" i="23"/>
  <c r="BF241" i="23"/>
  <c r="BL241" i="23"/>
  <c r="BH241" i="23"/>
  <c r="BI241" i="23"/>
  <c r="BL720" i="23"/>
  <c r="BG720" i="23"/>
  <c r="BR720" i="23"/>
  <c r="BI225" i="23"/>
  <c r="BO225" i="23"/>
  <c r="BQ225" i="23"/>
  <c r="BF225" i="23"/>
  <c r="BH180" i="23"/>
  <c r="BJ180" i="23"/>
  <c r="BO472" i="23"/>
  <c r="BR464" i="23"/>
  <c r="BG180" i="23"/>
  <c r="BK188" i="23"/>
  <c r="BH288" i="23"/>
  <c r="BJ720" i="23"/>
  <c r="BN408" i="23"/>
  <c r="BF456" i="23"/>
  <c r="BP760" i="23"/>
  <c r="BI188" i="23"/>
  <c r="BI720" i="23"/>
  <c r="BG550" i="23"/>
  <c r="BI995" i="23"/>
  <c r="BR987" i="23"/>
  <c r="BM987" i="23"/>
  <c r="BP907" i="23"/>
  <c r="BR859" i="23"/>
  <c r="BF337" i="23"/>
  <c r="BK401" i="23"/>
  <c r="BJ337" i="23"/>
  <c r="BN241" i="23"/>
  <c r="BG859" i="23"/>
  <c r="BH859" i="23"/>
  <c r="BO720" i="23"/>
  <c r="BF550" i="23"/>
  <c r="BN225" i="23"/>
  <c r="BH1004" i="23"/>
  <c r="BJ1004" i="23"/>
  <c r="BN1004" i="23"/>
  <c r="BM988" i="23"/>
  <c r="BG988" i="23"/>
  <c r="BJ972" i="23"/>
  <c r="BK972" i="23"/>
  <c r="BI972" i="23"/>
  <c r="BP972" i="23"/>
  <c r="BG972" i="23"/>
  <c r="BM956" i="23"/>
  <c r="BL956" i="23"/>
  <c r="BR956" i="23"/>
  <c r="BO956" i="23"/>
  <c r="BI908" i="23"/>
  <c r="BP908" i="23"/>
  <c r="BK892" i="23"/>
  <c r="BR892" i="23"/>
  <c r="BL973" i="23"/>
  <c r="BQ973" i="23"/>
  <c r="BI973" i="23"/>
  <c r="BO973" i="23"/>
  <c r="BP973" i="23"/>
  <c r="BR973" i="23"/>
  <c r="BF973" i="23"/>
  <c r="BK973" i="23"/>
  <c r="BN957" i="23"/>
  <c r="BH957" i="23"/>
  <c r="BO957" i="23"/>
  <c r="BM957" i="23"/>
  <c r="BN941" i="23"/>
  <c r="BG941" i="23"/>
  <c r="BI941" i="23"/>
  <c r="BL941" i="23"/>
  <c r="BR941" i="23"/>
  <c r="BH941" i="23"/>
  <c r="BF893" i="23"/>
  <c r="BJ893" i="23"/>
  <c r="BM893" i="23"/>
  <c r="BP893" i="23"/>
  <c r="BK893" i="23"/>
  <c r="BH893" i="23"/>
  <c r="BN893" i="23"/>
  <c r="BR893" i="23"/>
  <c r="BM861" i="23"/>
  <c r="BQ861" i="23"/>
  <c r="BF845" i="23"/>
  <c r="BK845" i="23"/>
  <c r="BO845" i="23"/>
  <c r="BQ845" i="23"/>
  <c r="BH845" i="23"/>
  <c r="BJ845" i="23"/>
  <c r="BL845" i="23"/>
  <c r="BM845" i="23"/>
  <c r="BR845" i="23"/>
  <c r="BK848" i="23"/>
  <c r="BQ848" i="23"/>
  <c r="BN576" i="23"/>
  <c r="BJ576" i="23"/>
  <c r="BL576" i="23"/>
  <c r="BM576" i="23"/>
  <c r="BF576" i="23"/>
  <c r="BO576" i="23"/>
  <c r="BF560" i="23"/>
  <c r="BN560" i="23"/>
  <c r="BR560" i="23"/>
  <c r="BR716" i="23"/>
  <c r="BL716" i="23"/>
  <c r="BN716" i="23"/>
  <c r="BF601" i="23"/>
  <c r="BN601" i="23"/>
  <c r="BR601" i="23"/>
  <c r="BM601" i="23"/>
  <c r="BL585" i="23"/>
  <c r="BH585" i="23"/>
  <c r="BJ585" i="23"/>
  <c r="BI537" i="23"/>
  <c r="BQ537" i="23"/>
  <c r="BP537" i="23"/>
  <c r="BF537" i="23"/>
  <c r="BH537" i="23"/>
  <c r="BK537" i="23"/>
  <c r="BM537" i="23"/>
  <c r="BN537" i="23"/>
  <c r="BN518" i="23"/>
  <c r="BL518" i="23"/>
  <c r="BJ199" i="23"/>
  <c r="BI199" i="23"/>
  <c r="BP199" i="23"/>
  <c r="BR199" i="23"/>
  <c r="BN199" i="23"/>
  <c r="BI143" i="23"/>
  <c r="BH143" i="23"/>
  <c r="BF143" i="23"/>
  <c r="BN143" i="23"/>
  <c r="BO143" i="23"/>
  <c r="BJ143" i="23"/>
  <c r="BO127" i="23"/>
  <c r="BK127" i="23"/>
  <c r="BH119" i="23"/>
  <c r="BQ119" i="23"/>
  <c r="BO111" i="23"/>
  <c r="BH111" i="23"/>
  <c r="BQ95" i="23"/>
  <c r="BH95" i="23"/>
  <c r="BR95" i="23"/>
  <c r="BG323" i="23"/>
  <c r="BO323" i="23"/>
  <c r="BM323" i="23"/>
  <c r="BL323" i="23"/>
  <c r="BQ275" i="23"/>
  <c r="BG275" i="23"/>
  <c r="BF275" i="23"/>
  <c r="BM275" i="23"/>
  <c r="BI259" i="23"/>
  <c r="BG259" i="23"/>
  <c r="BM259" i="23"/>
  <c r="BM211" i="23"/>
  <c r="BG211" i="23"/>
  <c r="BH19" i="23"/>
  <c r="BL19" i="23"/>
  <c r="BP19" i="23"/>
  <c r="BI19" i="23"/>
  <c r="BM19" i="23"/>
  <c r="BJ19" i="23"/>
  <c r="BF19" i="23"/>
  <c r="BK19" i="23"/>
  <c r="BP91" i="23"/>
  <c r="BF91" i="23"/>
  <c r="BJ91" i="23"/>
  <c r="BK91" i="23"/>
  <c r="BR91" i="23"/>
  <c r="BL91" i="23"/>
  <c r="BP84" i="23"/>
  <c r="BL84" i="23"/>
  <c r="BN61" i="23"/>
  <c r="BR61" i="23"/>
  <c r="BJ61" i="23"/>
  <c r="BG61" i="23"/>
  <c r="BF45" i="23"/>
  <c r="BJ45" i="23"/>
  <c r="BK45" i="23"/>
  <c r="BP45" i="23"/>
  <c r="BQ45" i="23"/>
  <c r="BL45" i="23"/>
  <c r="BR45" i="23"/>
  <c r="BK72" i="23"/>
  <c r="BO72" i="23"/>
  <c r="BI72" i="23"/>
  <c r="BL72" i="23"/>
  <c r="BQ894" i="23"/>
  <c r="BL894" i="23"/>
  <c r="BJ894" i="23"/>
  <c r="BH833" i="23"/>
  <c r="BG833" i="23"/>
  <c r="BH801" i="23"/>
  <c r="BR801" i="23"/>
  <c r="BK801" i="23"/>
  <c r="BQ801" i="23"/>
  <c r="BI801" i="23"/>
  <c r="BJ801" i="23"/>
  <c r="BN769" i="23"/>
  <c r="BJ769" i="23"/>
  <c r="BG772" i="23"/>
  <c r="BK772" i="23"/>
  <c r="BI772" i="23"/>
  <c r="BJ772" i="23"/>
  <c r="BQ829" i="23"/>
  <c r="BN829" i="23"/>
  <c r="BR829" i="23"/>
  <c r="BO829" i="23"/>
  <c r="BN765" i="23"/>
  <c r="BP765" i="23"/>
  <c r="BF765" i="23"/>
  <c r="BJ765" i="23"/>
  <c r="BQ765" i="23"/>
  <c r="BN540" i="23"/>
  <c r="BM540" i="23"/>
  <c r="BI469" i="23"/>
  <c r="BO469" i="23"/>
  <c r="BK469" i="23"/>
  <c r="BR469" i="23"/>
  <c r="BH469" i="23"/>
  <c r="BN469" i="23"/>
  <c r="BF469" i="23"/>
  <c r="BP437" i="23"/>
  <c r="BR437" i="23"/>
  <c r="BJ437" i="23"/>
  <c r="BN437" i="23"/>
  <c r="BH437" i="23"/>
  <c r="BI437" i="23"/>
  <c r="BI405" i="23"/>
  <c r="BR405" i="23"/>
  <c r="BF405" i="23"/>
  <c r="BK405" i="23"/>
  <c r="BQ405" i="23"/>
  <c r="BJ405" i="23"/>
  <c r="BL405" i="23"/>
  <c r="BN405" i="23"/>
  <c r="BR373" i="23"/>
  <c r="BJ373" i="23"/>
  <c r="BN373" i="23"/>
  <c r="BL373" i="23"/>
  <c r="BO373" i="23"/>
  <c r="BO341" i="23"/>
  <c r="BN341" i="23"/>
  <c r="BJ341" i="23"/>
  <c r="BH341" i="23"/>
  <c r="BL341" i="23"/>
  <c r="BP341" i="23"/>
  <c r="BJ309" i="23"/>
  <c r="BN309" i="23"/>
  <c r="BH309" i="23"/>
  <c r="BI309" i="23"/>
  <c r="BK309" i="23"/>
  <c r="BR277" i="23"/>
  <c r="BG277" i="23"/>
  <c r="BQ277" i="23"/>
  <c r="BL277" i="23"/>
  <c r="BP277" i="23"/>
  <c r="BF245" i="23"/>
  <c r="BP245" i="23"/>
  <c r="BR245" i="23"/>
  <c r="BJ245" i="23"/>
  <c r="BK245" i="23"/>
  <c r="BH213" i="23"/>
  <c r="BG213" i="23"/>
  <c r="BR213" i="23"/>
  <c r="BJ213" i="23"/>
  <c r="BK213" i="23"/>
  <c r="BM995" i="23"/>
  <c r="BO907" i="23"/>
  <c r="BG464" i="23"/>
  <c r="BQ392" i="23"/>
  <c r="BF188" i="23"/>
  <c r="BN456" i="23"/>
  <c r="BH456" i="23"/>
  <c r="BM768" i="23"/>
  <c r="BO392" i="23"/>
  <c r="BK328" i="23"/>
  <c r="BF288" i="23"/>
  <c r="BJ196" i="23"/>
  <c r="BN188" i="23"/>
  <c r="BM180" i="23"/>
  <c r="BM225" i="23"/>
  <c r="BP225" i="23"/>
  <c r="BM622" i="23"/>
  <c r="BL907" i="23"/>
  <c r="BK987" i="23"/>
  <c r="BM907" i="23"/>
  <c r="BK995" i="23"/>
  <c r="BL225" i="23"/>
  <c r="BQ883" i="23"/>
  <c r="BF180" i="23"/>
  <c r="BH464" i="23"/>
  <c r="BH720" i="23"/>
  <c r="BL550" i="23"/>
  <c r="BP720" i="23"/>
  <c r="BJ550" i="23"/>
  <c r="BG907" i="23"/>
  <c r="BQ859" i="23"/>
  <c r="BK58" i="23"/>
  <c r="BF861" i="23"/>
  <c r="BH337" i="23"/>
  <c r="BL1004" i="23"/>
  <c r="BO988" i="23"/>
  <c r="BR769" i="23"/>
  <c r="BH601" i="23"/>
  <c r="BL537" i="23"/>
  <c r="BL465" i="23"/>
  <c r="BF465" i="23"/>
  <c r="BG401" i="23"/>
  <c r="BG241" i="23"/>
  <c r="BN72" i="23"/>
  <c r="BQ371" i="23"/>
  <c r="BK371" i="23"/>
  <c r="BR243" i="23"/>
  <c r="BM892" i="23"/>
  <c r="BG893" i="23"/>
  <c r="BG560" i="23"/>
  <c r="BG892" i="23"/>
  <c r="BQ893" i="23"/>
  <c r="BH576" i="23"/>
  <c r="BR214" i="23"/>
  <c r="BG810" i="23"/>
  <c r="BG794" i="23"/>
  <c r="BK143" i="23"/>
  <c r="BG95" i="23"/>
  <c r="BO246" i="23"/>
  <c r="BG127" i="23"/>
  <c r="BG957" i="23"/>
  <c r="BL893" i="23"/>
  <c r="BL861" i="23"/>
  <c r="BI845" i="23"/>
  <c r="BM245" i="23"/>
  <c r="BR19" i="23"/>
  <c r="BO1000" i="23"/>
  <c r="BQ1000" i="23"/>
  <c r="BL1000" i="23"/>
  <c r="BI1000" i="23"/>
  <c r="BQ920" i="23"/>
  <c r="BG920" i="23"/>
  <c r="BP920" i="23"/>
  <c r="BR920" i="23"/>
  <c r="BR969" i="23"/>
  <c r="BG969" i="23"/>
  <c r="BQ969" i="23"/>
  <c r="BK969" i="23"/>
  <c r="BP969" i="23"/>
  <c r="BM969" i="23"/>
  <c r="BL905" i="23"/>
  <c r="BP905" i="23"/>
  <c r="BH905" i="23"/>
  <c r="BO905" i="23"/>
  <c r="BJ905" i="23"/>
  <c r="BF889" i="23"/>
  <c r="BK889" i="23"/>
  <c r="BJ889" i="23"/>
  <c r="BP889" i="23"/>
  <c r="BH889" i="23"/>
  <c r="BN889" i="23"/>
  <c r="BF873" i="23"/>
  <c r="BH873" i="23"/>
  <c r="BQ873" i="23"/>
  <c r="BF857" i="23"/>
  <c r="BK857" i="23"/>
  <c r="BR857" i="23"/>
  <c r="BH857" i="23"/>
  <c r="BQ857" i="23"/>
  <c r="BJ857" i="23"/>
  <c r="BG857" i="23"/>
  <c r="BR841" i="23"/>
  <c r="BI841" i="23"/>
  <c r="BM790" i="23"/>
  <c r="BK790" i="23"/>
  <c r="BH758" i="23"/>
  <c r="BF758" i="23"/>
  <c r="BR842" i="23"/>
  <c r="BI842" i="23"/>
  <c r="BI807" i="23"/>
  <c r="BR807" i="23"/>
  <c r="BL807" i="23"/>
  <c r="BQ668" i="23"/>
  <c r="BG668" i="23"/>
  <c r="BL652" i="23"/>
  <c r="BH652" i="23"/>
  <c r="BF652" i="23"/>
  <c r="BQ652" i="23"/>
  <c r="BH620" i="23"/>
  <c r="BJ620" i="23"/>
  <c r="BR620" i="23"/>
  <c r="BK620" i="23"/>
  <c r="BK572" i="23"/>
  <c r="BL572" i="23"/>
  <c r="BQ572" i="23"/>
  <c r="BF572" i="23"/>
  <c r="BJ572" i="23"/>
  <c r="BN572" i="23"/>
  <c r="BH572" i="23"/>
  <c r="BR572" i="23"/>
  <c r="BO556" i="23"/>
  <c r="BP556" i="23"/>
  <c r="BG556" i="23"/>
  <c r="BR556" i="23"/>
  <c r="BN556" i="23"/>
  <c r="BF556" i="23"/>
  <c r="BO708" i="23"/>
  <c r="BI708" i="23"/>
  <c r="BK708" i="23"/>
  <c r="BN708" i="23"/>
  <c r="BJ708" i="23"/>
  <c r="BJ629" i="23"/>
  <c r="BG629" i="23"/>
  <c r="BR629" i="23"/>
  <c r="BK629" i="23"/>
  <c r="BF629" i="23"/>
  <c r="BN629" i="23"/>
  <c r="BM613" i="23"/>
  <c r="BI613" i="23"/>
  <c r="BL613" i="23"/>
  <c r="BO613" i="23"/>
  <c r="BK613" i="23"/>
  <c r="BJ597" i="23"/>
  <c r="BG597" i="23"/>
  <c r="BL597" i="23"/>
  <c r="BF597" i="23"/>
  <c r="BK565" i="23"/>
  <c r="BH565" i="23"/>
  <c r="BN565" i="23"/>
  <c r="BG466" i="23"/>
  <c r="BK466" i="23"/>
  <c r="BK434" i="23"/>
  <c r="BJ434" i="23"/>
  <c r="BP418" i="23"/>
  <c r="BH418" i="23"/>
  <c r="BN402" i="23"/>
  <c r="BF402" i="23"/>
  <c r="BQ402" i="23"/>
  <c r="BG386" i="23"/>
  <c r="BQ386" i="23"/>
  <c r="BL370" i="23"/>
  <c r="BP370" i="23"/>
  <c r="BF370" i="23"/>
  <c r="BM370" i="23"/>
  <c r="BR370" i="23"/>
  <c r="BQ322" i="23"/>
  <c r="BP322" i="23"/>
  <c r="BP306" i="23"/>
  <c r="BQ306" i="23"/>
  <c r="BF290" i="23"/>
  <c r="BK290" i="23"/>
  <c r="BG258" i="23"/>
  <c r="BQ258" i="23"/>
  <c r="BI258" i="23"/>
  <c r="BK258" i="23"/>
  <c r="BN210" i="23"/>
  <c r="BQ210" i="23"/>
  <c r="BG197" i="23"/>
  <c r="BI197" i="23"/>
  <c r="BM197" i="23"/>
  <c r="BG189" i="23"/>
  <c r="BP189" i="23"/>
  <c r="BK189" i="23"/>
  <c r="BF181" i="23"/>
  <c r="BQ181" i="23"/>
  <c r="BH181" i="23"/>
  <c r="BM173" i="23"/>
  <c r="BP173" i="23"/>
  <c r="BM157" i="23"/>
  <c r="BG157" i="23"/>
  <c r="BL149" i="23"/>
  <c r="BG149" i="23"/>
  <c r="BQ133" i="23"/>
  <c r="BK133" i="23"/>
  <c r="BL133" i="23"/>
  <c r="BR125" i="23"/>
  <c r="BJ125" i="23"/>
  <c r="BQ125" i="23"/>
  <c r="BL109" i="23"/>
  <c r="BJ109" i="23"/>
  <c r="BP109" i="23"/>
  <c r="BO101" i="23"/>
  <c r="BJ101" i="23"/>
  <c r="BL26" i="23"/>
  <c r="BP26" i="23"/>
  <c r="BJ26" i="23"/>
  <c r="BI319" i="23"/>
  <c r="BQ319" i="23"/>
  <c r="BF319" i="23"/>
  <c r="BJ319" i="23"/>
  <c r="BK271" i="23"/>
  <c r="BO271" i="23"/>
  <c r="BK207" i="23"/>
  <c r="BO207" i="23"/>
  <c r="BL18" i="23"/>
  <c r="BM18" i="23"/>
  <c r="BJ18" i="23"/>
  <c r="BF8" i="23"/>
  <c r="BF1006" i="23" s="1"/>
  <c r="BN8" i="23"/>
  <c r="BN1006" i="23" s="1"/>
  <c r="BO8" i="23"/>
  <c r="BO1006" i="23" s="1"/>
  <c r="BP8" i="23"/>
  <c r="BP1006" i="23" s="1"/>
  <c r="BH8" i="23"/>
  <c r="BH1006" i="23" s="1"/>
  <c r="BL8" i="23"/>
  <c r="BL1006" i="23" s="1"/>
  <c r="BN809" i="23"/>
  <c r="BG809" i="23"/>
  <c r="BP809" i="23"/>
  <c r="BK809" i="23"/>
  <c r="BL809" i="23"/>
  <c r="BQ809" i="23"/>
  <c r="BF809" i="23"/>
  <c r="BR777" i="23"/>
  <c r="BK777" i="23"/>
  <c r="BI777" i="23"/>
  <c r="BP777" i="23"/>
  <c r="BG777" i="23"/>
  <c r="BK745" i="23"/>
  <c r="BJ745" i="23"/>
  <c r="BO745" i="23"/>
  <c r="BL745" i="23"/>
  <c r="BI745" i="23"/>
  <c r="BG745" i="23"/>
  <c r="BH773" i="23"/>
  <c r="BL773" i="23"/>
  <c r="BN773" i="23"/>
  <c r="BM773" i="23"/>
  <c r="BF773" i="23"/>
  <c r="BQ509" i="23"/>
  <c r="BM509" i="23"/>
  <c r="BN509" i="23"/>
  <c r="BR509" i="23"/>
  <c r="BM349" i="23"/>
  <c r="BP349" i="23"/>
  <c r="BQ349" i="23"/>
  <c r="BL349" i="23"/>
  <c r="BR317" i="23"/>
  <c r="BM317" i="23"/>
  <c r="BP317" i="23"/>
  <c r="BJ317" i="23"/>
  <c r="BH317" i="23"/>
  <c r="BR285" i="23"/>
  <c r="BM285" i="23"/>
  <c r="BF285" i="23"/>
  <c r="BH285" i="23"/>
  <c r="BP253" i="23"/>
  <c r="BM253" i="23"/>
  <c r="BM221" i="23"/>
  <c r="BQ221" i="23"/>
  <c r="BG221" i="23"/>
  <c r="BI221" i="23"/>
  <c r="BN221" i="23"/>
  <c r="BR221" i="23"/>
  <c r="BF221" i="23"/>
  <c r="BL590" i="23"/>
  <c r="BJ590" i="23"/>
  <c r="BO606" i="23"/>
  <c r="BJ606" i="23"/>
  <c r="BJ556" i="23"/>
  <c r="BH920" i="23"/>
  <c r="BJ920" i="23"/>
  <c r="BJ210" i="23"/>
  <c r="BO434" i="23"/>
  <c r="BH354" i="23"/>
  <c r="BQ290" i="23"/>
  <c r="BI418" i="23"/>
  <c r="BG806" i="23"/>
  <c r="BN434" i="23"/>
  <c r="BQ450" i="23"/>
  <c r="BM354" i="23"/>
  <c r="BJ290" i="23"/>
  <c r="BH189" i="23"/>
  <c r="BO173" i="23"/>
  <c r="BP157" i="23"/>
  <c r="BO149" i="23"/>
  <c r="BN26" i="23"/>
  <c r="BP402" i="23"/>
  <c r="BR210" i="23"/>
  <c r="BO197" i="23"/>
  <c r="BL197" i="23"/>
  <c r="BN354" i="23"/>
  <c r="BF173" i="23"/>
  <c r="BM165" i="23"/>
  <c r="BN157" i="23"/>
  <c r="BI149" i="23"/>
  <c r="BP125" i="23"/>
  <c r="BJ117" i="23"/>
  <c r="BO109" i="23"/>
  <c r="BG26" i="23"/>
  <c r="BF969" i="23"/>
  <c r="BK873" i="23"/>
  <c r="BG841" i="23"/>
  <c r="BN801" i="23"/>
  <c r="BH765" i="23"/>
  <c r="BI765" i="23"/>
  <c r="BM409" i="23"/>
  <c r="BF373" i="23"/>
  <c r="BI341" i="23"/>
  <c r="BG309" i="23"/>
  <c r="BI277" i="23"/>
  <c r="BR249" i="23"/>
  <c r="BP18" i="23"/>
  <c r="BR18" i="23"/>
  <c r="BL969" i="23"/>
  <c r="BI386" i="23"/>
  <c r="BN969" i="23"/>
  <c r="BJ969" i="23"/>
  <c r="BK905" i="23"/>
  <c r="BG905" i="23"/>
  <c r="BM873" i="23"/>
  <c r="BN873" i="23"/>
  <c r="BJ873" i="23"/>
  <c r="BR668" i="23"/>
  <c r="BM668" i="23"/>
  <c r="BL418" i="23"/>
  <c r="BR418" i="23"/>
  <c r="BH274" i="23"/>
  <c r="BK274" i="23"/>
  <c r="BF258" i="23"/>
  <c r="BP258" i="23"/>
  <c r="BR226" i="23"/>
  <c r="BM226" i="23"/>
  <c r="BM189" i="23"/>
  <c r="BF189" i="23"/>
  <c r="BO141" i="23"/>
  <c r="BP141" i="23"/>
  <c r="BP101" i="23"/>
  <c r="BL101" i="23"/>
  <c r="BQ18" i="23"/>
  <c r="BF18" i="23"/>
  <c r="BK18" i="23"/>
  <c r="BO18" i="23"/>
  <c r="BN18" i="23"/>
  <c r="BI18" i="23"/>
  <c r="BM801" i="23"/>
  <c r="BF801" i="23"/>
  <c r="BL801" i="23"/>
  <c r="BQ769" i="23"/>
  <c r="BI769" i="23"/>
  <c r="BM829" i="23"/>
  <c r="BF829" i="23"/>
  <c r="BJ829" i="23"/>
  <c r="BR765" i="23"/>
  <c r="BL765" i="23"/>
  <c r="BO765" i="23"/>
  <c r="BK765" i="23"/>
  <c r="BM373" i="23"/>
  <c r="BI373" i="23"/>
  <c r="BF341" i="23"/>
  <c r="BM341" i="23"/>
  <c r="BG341" i="23"/>
  <c r="BL309" i="23"/>
  <c r="BQ309" i="23"/>
  <c r="BR309" i="23"/>
  <c r="BM277" i="23"/>
  <c r="BK277" i="23"/>
  <c r="BH277" i="23"/>
  <c r="BO277" i="23"/>
  <c r="BF277" i="23"/>
  <c r="BH245" i="23"/>
  <c r="BN245" i="23"/>
  <c r="BQ245" i="23"/>
  <c r="BL213" i="23"/>
  <c r="BN213" i="23"/>
  <c r="BO213" i="23"/>
  <c r="BR534" i="23"/>
  <c r="BQ534" i="23"/>
  <c r="BR614" i="23"/>
  <c r="BF614" i="23"/>
  <c r="BI614" i="23"/>
  <c r="BF920" i="23"/>
  <c r="BJ668" i="23"/>
  <c r="BL668" i="23"/>
  <c r="BM242" i="23"/>
  <c r="BH402" i="23"/>
  <c r="BJ402" i="23"/>
  <c r="BG322" i="23"/>
  <c r="BN258" i="23"/>
  <c r="BL386" i="23"/>
  <c r="BN189" i="23"/>
  <c r="BM181" i="23"/>
  <c r="BG173" i="23"/>
  <c r="BQ149" i="23"/>
  <c r="BJ149" i="23"/>
  <c r="BH322" i="23"/>
  <c r="BG370" i="23"/>
  <c r="BP290" i="23"/>
  <c r="BL290" i="23"/>
  <c r="BK173" i="23"/>
  <c r="BQ157" i="23"/>
  <c r="BP149" i="23"/>
  <c r="BJ141" i="23"/>
  <c r="BI133" i="23"/>
  <c r="BL125" i="23"/>
  <c r="BR117" i="23"/>
  <c r="BR109" i="23"/>
  <c r="BR101" i="23"/>
  <c r="BI969" i="23"/>
  <c r="BH969" i="23"/>
  <c r="BL873" i="23"/>
  <c r="BI873" i="23"/>
  <c r="BG801" i="23"/>
  <c r="BO801" i="23"/>
  <c r="BG765" i="23"/>
  <c r="BK437" i="23"/>
  <c r="BK409" i="23"/>
  <c r="BG405" i="23"/>
  <c r="BH373" i="23"/>
  <c r="BQ361" i="23"/>
  <c r="BR341" i="23"/>
  <c r="BF309" i="23"/>
  <c r="BM309" i="23"/>
  <c r="BJ277" i="23"/>
  <c r="BN277" i="23"/>
  <c r="BG245" i="23"/>
  <c r="BI245" i="23"/>
  <c r="BG18" i="23"/>
  <c r="BM8" i="23"/>
  <c r="BM1006" i="23" s="1"/>
  <c r="BH18" i="23"/>
  <c r="BI213" i="23"/>
  <c r="BQ213" i="23"/>
  <c r="BO969" i="23"/>
  <c r="BG829" i="23"/>
  <c r="BM213" i="23"/>
  <c r="BI829" i="23"/>
  <c r="BK829" i="23"/>
  <c r="BP213" i="23"/>
  <c r="BM961" i="23"/>
  <c r="BJ1006" i="23"/>
  <c r="BK16" i="23"/>
  <c r="BH16" i="23"/>
  <c r="BH961" i="23"/>
  <c r="BO961" i="23"/>
  <c r="BJ961" i="23"/>
  <c r="BN945" i="23"/>
  <c r="BR16" i="23"/>
  <c r="BO614" i="23"/>
  <c r="BM614" i="23"/>
  <c r="BL614" i="23"/>
  <c r="BN614" i="23"/>
  <c r="BJ614" i="23"/>
  <c r="BK614" i="23"/>
  <c r="BQ614" i="23"/>
  <c r="BH614" i="23"/>
  <c r="BP614" i="23"/>
  <c r="BO929" i="23"/>
  <c r="BP865" i="23"/>
  <c r="BI849" i="23"/>
  <c r="BG961" i="23"/>
  <c r="BR993" i="23"/>
  <c r="BQ849" i="23"/>
  <c r="AB1011" i="23"/>
  <c r="BI674" i="23"/>
  <c r="BG674" i="23"/>
  <c r="BP674" i="23"/>
  <c r="BF674" i="23"/>
  <c r="BK674" i="23"/>
  <c r="BM674" i="23"/>
  <c r="BR674" i="23"/>
  <c r="BJ674" i="23"/>
  <c r="BL541" i="23"/>
  <c r="BP525" i="23"/>
  <c r="BI961" i="23"/>
  <c r="BK945" i="23"/>
  <c r="BH81" i="23"/>
  <c r="BQ346" i="23"/>
  <c r="BP961" i="23"/>
  <c r="BQ580" i="23"/>
  <c r="AL1011" i="23"/>
  <c r="BQ69" i="23"/>
  <c r="BF69" i="23"/>
  <c r="BK69" i="23"/>
  <c r="BH69" i="23"/>
  <c r="BL69" i="23"/>
  <c r="BR69" i="23"/>
  <c r="BP69" i="23"/>
  <c r="BM69" i="23"/>
  <c r="BI69" i="23"/>
  <c r="BN69" i="23"/>
  <c r="BJ69" i="23"/>
  <c r="BQ660" i="23"/>
  <c r="BL945" i="23"/>
  <c r="BM945" i="23"/>
  <c r="BR660" i="23"/>
  <c r="BK576" i="23"/>
  <c r="BI784" i="23"/>
  <c r="BJ784" i="23"/>
  <c r="BR784" i="23"/>
  <c r="BN867" i="23"/>
  <c r="BM867" i="23"/>
  <c r="BH867" i="23"/>
  <c r="BJ867" i="23"/>
  <c r="BI867" i="23"/>
  <c r="BO867" i="23"/>
  <c r="BF867" i="23"/>
  <c r="BP867" i="23"/>
  <c r="BK867" i="23"/>
  <c r="BR867" i="23"/>
  <c r="BQ867" i="23"/>
  <c r="BL867" i="23"/>
  <c r="BG867" i="23"/>
  <c r="BR566" i="23"/>
  <c r="BH566" i="23"/>
  <c r="BF566" i="23"/>
  <c r="BK566" i="23"/>
  <c r="BR688" i="23"/>
  <c r="BQ688" i="23"/>
  <c r="BL688" i="23"/>
  <c r="BO688" i="23"/>
  <c r="BN688" i="23"/>
  <c r="BM688" i="23"/>
  <c r="BH688" i="23"/>
  <c r="BJ688" i="23"/>
  <c r="BI688" i="23"/>
  <c r="BK688" i="23"/>
  <c r="BF688" i="23"/>
  <c r="BP688" i="23"/>
  <c r="BG688" i="23"/>
  <c r="BG642" i="23"/>
  <c r="BM642" i="23"/>
  <c r="BP642" i="23"/>
  <c r="BH642" i="23"/>
  <c r="BO642" i="23"/>
  <c r="BK642" i="23"/>
  <c r="BF642" i="23"/>
  <c r="BR642" i="23"/>
  <c r="BN642" i="23"/>
  <c r="BJ642" i="23"/>
  <c r="BL642" i="23"/>
  <c r="BQ642" i="23"/>
  <c r="BI642" i="23"/>
  <c r="BO874" i="23"/>
  <c r="BJ874" i="23"/>
  <c r="BM874" i="23"/>
  <c r="BK874" i="23"/>
  <c r="BF874" i="23"/>
  <c r="BI874" i="23"/>
  <c r="BR899" i="23"/>
  <c r="BM899" i="23"/>
  <c r="BO899" i="23"/>
  <c r="BP899" i="23"/>
  <c r="BN899" i="23"/>
  <c r="BK899" i="23"/>
  <c r="BG899" i="23"/>
  <c r="BL899" i="23"/>
  <c r="BJ899" i="23"/>
  <c r="BQ899" i="23"/>
  <c r="BH899" i="23"/>
  <c r="BF899" i="23"/>
  <c r="BI899" i="23"/>
  <c r="BN60" i="23"/>
  <c r="BJ60" i="23"/>
  <c r="BF60" i="23"/>
  <c r="BR60" i="23"/>
  <c r="BM60" i="23"/>
  <c r="BQ60" i="23"/>
  <c r="BG60" i="23"/>
  <c r="BI60" i="23"/>
  <c r="BH60" i="23"/>
  <c r="BL60" i="23"/>
  <c r="BK60" i="23"/>
  <c r="BO60" i="23"/>
  <c r="BP60" i="23"/>
  <c r="BH82" i="23"/>
  <c r="BL82" i="23"/>
  <c r="BI82" i="23"/>
  <c r="BJ82" i="23"/>
  <c r="BF82" i="23"/>
  <c r="BK82" i="23"/>
  <c r="BQ82" i="23"/>
  <c r="BN82" i="23"/>
  <c r="BR82" i="23"/>
  <c r="BG82" i="23"/>
  <c r="D1011" i="23"/>
  <c r="AZ1006" i="23"/>
  <c r="AZ1009" i="23"/>
  <c r="AZ1007" i="23"/>
  <c r="BN658" i="23"/>
  <c r="BF658" i="23"/>
  <c r="BR658" i="23"/>
  <c r="BN851" i="23"/>
  <c r="BM851" i="23"/>
  <c r="BH851" i="23"/>
  <c r="BJ851" i="23"/>
  <c r="BI851" i="23"/>
  <c r="BO851" i="23"/>
  <c r="BF851" i="23"/>
  <c r="BP851" i="23"/>
  <c r="BK851" i="23"/>
  <c r="BR851" i="23"/>
  <c r="BQ851" i="23"/>
  <c r="BL851" i="23"/>
  <c r="BG851" i="23"/>
  <c r="BK556" i="23"/>
  <c r="AZ1008" i="23"/>
  <c r="BR606" i="23"/>
  <c r="BQ606" i="23"/>
  <c r="BN606" i="23"/>
  <c r="BG606" i="23"/>
  <c r="BI606" i="23"/>
  <c r="BH606" i="23"/>
  <c r="BM606" i="23"/>
  <c r="BF606" i="23"/>
  <c r="BP606" i="23"/>
  <c r="BF915" i="23"/>
  <c r="BI915" i="23"/>
  <c r="BQ915" i="23"/>
  <c r="BK915" i="23"/>
  <c r="BN704" i="23"/>
  <c r="BM704" i="23"/>
  <c r="BH704" i="23"/>
  <c r="BJ704" i="23"/>
  <c r="BI704" i="23"/>
  <c r="BK704" i="23"/>
  <c r="BF704" i="23"/>
  <c r="BP704" i="23"/>
  <c r="BG704" i="23"/>
  <c r="BR704" i="23"/>
  <c r="BQ704" i="23"/>
  <c r="BL704" i="23"/>
  <c r="BO704" i="23"/>
  <c r="BL542" i="23"/>
  <c r="BO542" i="23"/>
  <c r="BM890" i="23"/>
  <c r="BN890" i="23"/>
  <c r="BR890" i="23"/>
  <c r="BI890" i="23"/>
  <c r="BO890" i="23"/>
  <c r="BG890" i="23"/>
  <c r="BP890" i="23"/>
  <c r="BH890" i="23"/>
  <c r="BL890" i="23"/>
  <c r="BQ890" i="23"/>
  <c r="BK800" i="23"/>
  <c r="BR800" i="23"/>
  <c r="BJ800" i="23"/>
  <c r="BQ574" i="23"/>
  <c r="BP574" i="23"/>
  <c r="BL574" i="23"/>
  <c r="BN574" i="23"/>
  <c r="BH574" i="23"/>
  <c r="BK574" i="23"/>
  <c r="BG574" i="23"/>
  <c r="BI574" i="23"/>
  <c r="BR574" i="23"/>
  <c r="BO574" i="23"/>
  <c r="BJ574" i="23"/>
  <c r="BF574" i="23"/>
  <c r="BM574" i="23"/>
  <c r="AZ1010" i="23"/>
  <c r="BF720" i="23"/>
  <c r="BK720" i="23"/>
  <c r="BR883" i="23"/>
  <c r="BF883" i="23"/>
  <c r="BP883" i="23"/>
  <c r="BK883" i="23"/>
  <c r="BH550" i="23"/>
  <c r="BN550" i="23"/>
  <c r="BH74" i="23"/>
  <c r="BJ74" i="23"/>
  <c r="BQ74" i="23"/>
  <c r="BF74" i="23"/>
  <c r="BN74" i="23"/>
  <c r="BP74" i="23"/>
  <c r="BI74" i="23"/>
  <c r="BK74" i="23"/>
  <c r="BR74" i="23"/>
  <c r="BO74" i="23"/>
  <c r="BM74" i="23"/>
  <c r="BH75" i="23"/>
  <c r="BL75" i="23"/>
  <c r="BG75" i="23"/>
  <c r="BK75" i="23"/>
  <c r="BR75" i="23"/>
  <c r="BQ75" i="23"/>
  <c r="BJ75" i="23"/>
  <c r="BM75" i="23"/>
  <c r="BN75" i="23"/>
  <c r="BO75" i="23"/>
  <c r="BI75" i="23"/>
  <c r="BP75" i="23"/>
  <c r="BF75" i="23"/>
  <c r="BR995" i="23"/>
  <c r="BO995" i="23"/>
  <c r="BN712" i="23"/>
  <c r="BM712" i="23"/>
  <c r="BH712" i="23"/>
  <c r="BJ712" i="23"/>
  <c r="BI712" i="23"/>
  <c r="BO712" i="23"/>
  <c r="BF712" i="23"/>
  <c r="BP712" i="23"/>
  <c r="BK712" i="23"/>
  <c r="BR712" i="23"/>
  <c r="BQ712" i="23"/>
  <c r="BL712" i="23"/>
  <c r="BG712" i="23"/>
  <c r="BP558" i="23"/>
  <c r="BN558" i="23"/>
  <c r="BG558" i="23"/>
  <c r="BI558" i="23"/>
  <c r="BL558" i="23"/>
  <c r="BJ558" i="23"/>
  <c r="BM558" i="23"/>
  <c r="BH558" i="23"/>
  <c r="BF558" i="23"/>
  <c r="BK558" i="23"/>
  <c r="BR558" i="23"/>
  <c r="BO558" i="23"/>
  <c r="BQ558" i="23"/>
  <c r="BN859" i="23"/>
  <c r="BO859" i="23"/>
  <c r="BJ859" i="23"/>
  <c r="BP859" i="23"/>
  <c r="BP646" i="23"/>
  <c r="BK646" i="23"/>
  <c r="BI646" i="23"/>
  <c r="BN646" i="23"/>
  <c r="BM646" i="23"/>
  <c r="BG646" i="23"/>
  <c r="BQ646" i="23"/>
  <c r="BO646" i="23"/>
  <c r="BR646" i="23"/>
  <c r="BL646" i="23"/>
  <c r="BJ646" i="23"/>
  <c r="BH646" i="23"/>
  <c r="BF646" i="23"/>
  <c r="BP598" i="23"/>
  <c r="BJ598" i="23"/>
  <c r="BR598" i="23"/>
  <c r="BG598" i="23"/>
  <c r="BI598" i="23"/>
  <c r="BO598" i="23"/>
  <c r="BH598" i="23"/>
  <c r="BN598" i="23"/>
  <c r="BL598" i="23"/>
  <c r="BF598" i="23"/>
  <c r="BM598" i="23"/>
  <c r="BO987" i="23"/>
  <c r="BI987" i="23"/>
  <c r="L1011" i="23"/>
  <c r="BN931" i="23"/>
  <c r="BO931" i="23"/>
  <c r="BR931" i="23"/>
  <c r="BJ931" i="23"/>
  <c r="BK931" i="23"/>
  <c r="BF931" i="23"/>
  <c r="BM931" i="23"/>
  <c r="BP931" i="23"/>
  <c r="BQ931" i="23"/>
  <c r="BM582" i="23"/>
  <c r="BG582" i="23"/>
  <c r="BK582" i="23"/>
  <c r="BI582" i="23"/>
  <c r="BP582" i="23"/>
  <c r="BR582" i="23"/>
  <c r="BF582" i="23"/>
  <c r="BH582" i="23"/>
  <c r="BL582" i="23"/>
  <c r="BO582" i="23"/>
  <c r="BQ582" i="23"/>
  <c r="BJ582" i="23"/>
  <c r="BN582" i="23"/>
  <c r="BG966" i="23"/>
  <c r="BO966" i="23"/>
  <c r="BO808" i="23"/>
  <c r="BR808" i="23"/>
  <c r="BM808" i="23"/>
  <c r="BJ808" i="23"/>
  <c r="BF808" i="23"/>
  <c r="BR696" i="23"/>
  <c r="BQ696" i="23"/>
  <c r="BL696" i="23"/>
  <c r="BG696" i="23"/>
  <c r="BN696" i="23"/>
  <c r="BM696" i="23"/>
  <c r="BH696" i="23"/>
  <c r="BJ696" i="23"/>
  <c r="BI696" i="23"/>
  <c r="BO696" i="23"/>
  <c r="BF696" i="23"/>
  <c r="BP696" i="23"/>
  <c r="BK696" i="23"/>
  <c r="BR891" i="23"/>
  <c r="BO891" i="23"/>
  <c r="BM891" i="23"/>
  <c r="BH891" i="23"/>
  <c r="BL843" i="23"/>
  <c r="BQ843" i="23"/>
  <c r="BL902" i="23"/>
  <c r="BO902" i="23"/>
  <c r="BP902" i="23"/>
  <c r="BQ902" i="23"/>
  <c r="BM902" i="23"/>
  <c r="BR902" i="23"/>
  <c r="BH902" i="23"/>
  <c r="BP792" i="23"/>
  <c r="BR792" i="23"/>
  <c r="BK792" i="23"/>
  <c r="BF792" i="23"/>
  <c r="BN792" i="23"/>
  <c r="BG792" i="23"/>
  <c r="BQ792" i="23"/>
  <c r="BF682" i="23"/>
  <c r="BR682" i="23"/>
  <c r="BO682" i="23"/>
  <c r="BK682" i="23"/>
  <c r="BG682" i="23"/>
  <c r="BN682" i="23"/>
  <c r="BJ682" i="23"/>
  <c r="BL682" i="23"/>
  <c r="BQ682" i="23"/>
  <c r="BM682" i="23"/>
  <c r="BI682" i="23"/>
  <c r="BP682" i="23"/>
  <c r="BH682" i="23"/>
  <c r="BH590" i="23"/>
  <c r="BI590" i="23"/>
  <c r="BQ590" i="23"/>
  <c r="BF590" i="23"/>
  <c r="BK590" i="23"/>
  <c r="BM590" i="23"/>
  <c r="BP590" i="23"/>
  <c r="BG590" i="23"/>
  <c r="BR590" i="23"/>
  <c r="BN590" i="23"/>
  <c r="BO526" i="23"/>
  <c r="BM526" i="23"/>
  <c r="BL882" i="23"/>
  <c r="BM882" i="23"/>
  <c r="BH882" i="23"/>
  <c r="BJ882" i="23"/>
  <c r="BN882" i="23"/>
  <c r="BG882" i="23"/>
  <c r="BK882" i="23"/>
  <c r="BO882" i="23"/>
  <c r="BP882" i="23"/>
  <c r="BK630" i="23"/>
  <c r="BR630" i="23"/>
  <c r="BM630" i="23"/>
  <c r="BH630" i="23"/>
  <c r="BJ630" i="23"/>
  <c r="BF630" i="23"/>
  <c r="BN630" i="23"/>
  <c r="BQ630" i="23"/>
  <c r="BP630" i="23"/>
  <c r="BG630" i="23"/>
  <c r="BL630" i="23"/>
  <c r="BI630" i="23"/>
  <c r="BO630" i="23"/>
  <c r="R1011" i="23"/>
  <c r="H1011" i="23"/>
  <c r="BK776" i="23"/>
  <c r="BF776" i="23"/>
  <c r="BJ776" i="23"/>
  <c r="BR776" i="23"/>
  <c r="BO728" i="23"/>
  <c r="BL728" i="23"/>
  <c r="BR998" i="23"/>
  <c r="BG998" i="23"/>
  <c r="BL998" i="23"/>
  <c r="BM998" i="23"/>
  <c r="BQ998" i="23"/>
  <c r="BF998" i="23"/>
  <c r="BI998" i="23"/>
  <c r="BN998" i="23"/>
  <c r="BJ998" i="23"/>
  <c r="BH998" i="23"/>
  <c r="BO998" i="23"/>
  <c r="BP923" i="23"/>
  <c r="BN923" i="23"/>
  <c r="BR923" i="23"/>
  <c r="BM923" i="23"/>
  <c r="BJ923" i="23"/>
  <c r="BF923" i="23"/>
  <c r="BG875" i="23"/>
  <c r="BH875" i="23"/>
  <c r="BL875" i="23"/>
  <c r="BM875" i="23"/>
  <c r="BQ875" i="23"/>
  <c r="BN875" i="23"/>
  <c r="BR875" i="23"/>
  <c r="BF1003" i="23"/>
  <c r="BP1003" i="23"/>
  <c r="BK1003" i="23"/>
  <c r="BR1003" i="23"/>
  <c r="BQ1003" i="23"/>
  <c r="BL1003" i="23"/>
  <c r="BG1003" i="23"/>
  <c r="BN1003" i="23"/>
  <c r="BM1003" i="23"/>
  <c r="BH1003" i="23"/>
  <c r="BJ1003" i="23"/>
  <c r="BI1003" i="23"/>
  <c r="BO1003" i="23"/>
  <c r="BK76" i="23"/>
  <c r="BJ76" i="23"/>
  <c r="BQ76" i="23"/>
  <c r="BF76" i="23"/>
  <c r="BO76" i="23"/>
  <c r="BR76" i="23"/>
  <c r="BJ71" i="23"/>
  <c r="BG71" i="23"/>
  <c r="BI71" i="23"/>
  <c r="BN71" i="23"/>
  <c r="BF71" i="23"/>
  <c r="BH71" i="23"/>
  <c r="BQ71" i="23"/>
  <c r="BP71" i="23"/>
  <c r="BR71" i="23"/>
  <c r="BL71" i="23"/>
  <c r="BO71" i="23"/>
  <c r="BM71" i="23"/>
  <c r="BK71" i="23"/>
  <c r="BN83" i="23"/>
  <c r="BM83" i="23"/>
  <c r="BG83" i="23"/>
  <c r="BO83" i="23"/>
  <c r="BR83" i="23"/>
  <c r="BK83" i="23"/>
  <c r="BL83" i="23"/>
  <c r="BJ83" i="23"/>
  <c r="BP83" i="23"/>
  <c r="BF83" i="23"/>
  <c r="BI83" i="23"/>
  <c r="BP78" i="23"/>
  <c r="BO78" i="23"/>
  <c r="BH78" i="23"/>
  <c r="BR78" i="23"/>
  <c r="BJ78" i="23"/>
  <c r="BL78" i="23"/>
  <c r="BI78" i="23"/>
  <c r="BF78" i="23"/>
  <c r="BN78" i="23"/>
  <c r="BM78" i="23"/>
  <c r="BQ78" i="23"/>
  <c r="BQ958" i="23"/>
  <c r="BI958" i="23"/>
  <c r="BO958" i="23"/>
  <c r="BR958" i="23"/>
  <c r="BF958" i="23"/>
  <c r="BH958" i="23"/>
  <c r="BL958" i="23"/>
  <c r="BJ958" i="23"/>
  <c r="BG958" i="23"/>
  <c r="BM958" i="23"/>
  <c r="BK958" i="23"/>
  <c r="BN958" i="23"/>
  <c r="BP958" i="23"/>
  <c r="BN926" i="23"/>
  <c r="BM926" i="23"/>
  <c r="BG926" i="23"/>
  <c r="BK926" i="23"/>
  <c r="BP926" i="23"/>
  <c r="BO926" i="23"/>
  <c r="BI926" i="23"/>
  <c r="BF926" i="23"/>
  <c r="BM983" i="23"/>
  <c r="BK983" i="23"/>
  <c r="BO983" i="23"/>
  <c r="BG983" i="23"/>
  <c r="BN983" i="23"/>
  <c r="BJ983" i="23"/>
  <c r="BR983" i="23"/>
  <c r="BP983" i="23"/>
  <c r="BF983" i="23"/>
  <c r="BG887" i="23"/>
  <c r="BK887" i="23"/>
  <c r="BF855" i="23"/>
  <c r="BQ855" i="23"/>
  <c r="BP855" i="23"/>
  <c r="BG855" i="23"/>
  <c r="BG796" i="23"/>
  <c r="BJ796" i="23"/>
  <c r="BI796" i="23"/>
  <c r="BM796" i="23"/>
  <c r="BF796" i="23"/>
  <c r="BN796" i="23"/>
  <c r="BR796" i="23"/>
  <c r="BH796" i="23"/>
  <c r="BQ796" i="23"/>
  <c r="BO796" i="23"/>
  <c r="BH1002" i="23"/>
  <c r="BL1002" i="23"/>
  <c r="BJ1002" i="23"/>
  <c r="BR1002" i="23"/>
  <c r="BG1002" i="23"/>
  <c r="BI962" i="23"/>
  <c r="BN962" i="23"/>
  <c r="BH962" i="23"/>
  <c r="BR962" i="23"/>
  <c r="BM962" i="23"/>
  <c r="BG962" i="23"/>
  <c r="BI930" i="23"/>
  <c r="BP930" i="23"/>
  <c r="BO930" i="23"/>
  <c r="BH930" i="23"/>
  <c r="BK930" i="23"/>
  <c r="BF930" i="23"/>
  <c r="BM930" i="23"/>
  <c r="BJ930" i="23"/>
  <c r="BL930" i="23"/>
  <c r="BR930" i="23"/>
  <c r="BN930" i="23"/>
  <c r="BQ930" i="23"/>
  <c r="BG930" i="23"/>
  <c r="BG898" i="23"/>
  <c r="BN898" i="23"/>
  <c r="BL898" i="23"/>
  <c r="BF898" i="23"/>
  <c r="BO670" i="23"/>
  <c r="BL670" i="23"/>
  <c r="BH670" i="23"/>
  <c r="BP670" i="23"/>
  <c r="BG670" i="23"/>
  <c r="BR670" i="23"/>
  <c r="BF670" i="23"/>
  <c r="BQ670" i="23"/>
  <c r="BI670" i="23"/>
  <c r="BK670" i="23"/>
  <c r="BM670" i="23"/>
  <c r="BJ670" i="23"/>
  <c r="BN670" i="23"/>
  <c r="BL650" i="23"/>
  <c r="BG650" i="23"/>
  <c r="BH650" i="23"/>
  <c r="BN650" i="23"/>
  <c r="BO650" i="23"/>
  <c r="BI650" i="23"/>
  <c r="BP650" i="23"/>
  <c r="BQ650" i="23"/>
  <c r="BK650" i="23"/>
  <c r="BF650" i="23"/>
  <c r="BJ650" i="23"/>
  <c r="BR650" i="23"/>
  <c r="BM650" i="23"/>
  <c r="BI610" i="23"/>
  <c r="BP610" i="23"/>
  <c r="BL610" i="23"/>
  <c r="BF610" i="23"/>
  <c r="BN610" i="23"/>
  <c r="BJ610" i="23"/>
  <c r="BR610" i="23"/>
  <c r="BK610" i="23"/>
  <c r="BG610" i="23"/>
  <c r="BO610" i="23"/>
  <c r="BH610" i="23"/>
  <c r="BQ610" i="23"/>
  <c r="BM610" i="23"/>
  <c r="BR578" i="23"/>
  <c r="BK578" i="23"/>
  <c r="BJ578" i="23"/>
  <c r="BI578" i="23"/>
  <c r="BQ578" i="23"/>
  <c r="BL578" i="23"/>
  <c r="BN578" i="23"/>
  <c r="BM578" i="23"/>
  <c r="BG578" i="23"/>
  <c r="BF578" i="23"/>
  <c r="BH578" i="23"/>
  <c r="BP578" i="23"/>
  <c r="BO578" i="23"/>
  <c r="BH546" i="23"/>
  <c r="BR546" i="23"/>
  <c r="P1011" i="23"/>
  <c r="N1011" i="23"/>
  <c r="BN990" i="23"/>
  <c r="BR990" i="23"/>
  <c r="BH990" i="23"/>
  <c r="BG990" i="23"/>
  <c r="BO990" i="23"/>
  <c r="BP990" i="23"/>
  <c r="BJ990" i="23"/>
  <c r="BK990" i="23"/>
  <c r="BQ990" i="23"/>
  <c r="BL990" i="23"/>
  <c r="BF990" i="23"/>
  <c r="BI990" i="23"/>
  <c r="BM990" i="23"/>
  <c r="BH950" i="23"/>
  <c r="BQ950" i="23"/>
  <c r="BN950" i="23"/>
  <c r="BR950" i="23"/>
  <c r="BK950" i="23"/>
  <c r="BJ950" i="23"/>
  <c r="BP950" i="23"/>
  <c r="BM950" i="23"/>
  <c r="BF950" i="23"/>
  <c r="BI950" i="23"/>
  <c r="BL950" i="23"/>
  <c r="BG950" i="23"/>
  <c r="BO950" i="23"/>
  <c r="BL918" i="23"/>
  <c r="BR918" i="23"/>
  <c r="BP918" i="23"/>
  <c r="BO918" i="23"/>
  <c r="BN918" i="23"/>
  <c r="BQ918" i="23"/>
  <c r="BM918" i="23"/>
  <c r="BN878" i="23"/>
  <c r="BI878" i="23"/>
  <c r="BR943" i="23"/>
  <c r="BF943" i="23"/>
  <c r="BJ943" i="23"/>
  <c r="BM943" i="23"/>
  <c r="BN943" i="23"/>
  <c r="BR879" i="23"/>
  <c r="BM879" i="23"/>
  <c r="BQ724" i="23"/>
  <c r="BH724" i="23"/>
  <c r="BM994" i="23"/>
  <c r="BN994" i="23"/>
  <c r="BL954" i="23"/>
  <c r="BQ954" i="23"/>
  <c r="BF954" i="23"/>
  <c r="BP954" i="23"/>
  <c r="BO954" i="23"/>
  <c r="BJ954" i="23"/>
  <c r="BH954" i="23"/>
  <c r="BN954" i="23"/>
  <c r="BK954" i="23"/>
  <c r="BR954" i="23"/>
  <c r="BM954" i="23"/>
  <c r="BG954" i="23"/>
  <c r="BI954" i="23"/>
  <c r="BL922" i="23"/>
  <c r="BN922" i="23"/>
  <c r="BO922" i="23"/>
  <c r="BM922" i="23"/>
  <c r="BI922" i="23"/>
  <c r="BF922" i="23"/>
  <c r="BG922" i="23"/>
  <c r="BK922" i="23"/>
  <c r="BQ922" i="23"/>
  <c r="BH922" i="23"/>
  <c r="BJ922" i="23"/>
  <c r="BO866" i="23"/>
  <c r="BP866" i="23"/>
  <c r="BI866" i="23"/>
  <c r="BF866" i="23"/>
  <c r="BJ866" i="23"/>
  <c r="BH866" i="23"/>
  <c r="BK866" i="23"/>
  <c r="BP813" i="23"/>
  <c r="BQ813" i="23"/>
  <c r="BF654" i="23"/>
  <c r="BP654" i="23"/>
  <c r="BL654" i="23"/>
  <c r="BO654" i="23"/>
  <c r="BM654" i="23"/>
  <c r="BG654" i="23"/>
  <c r="BJ654" i="23"/>
  <c r="BK654" i="23"/>
  <c r="BI654" i="23"/>
  <c r="BH654" i="23"/>
  <c r="BN654" i="23"/>
  <c r="BR654" i="23"/>
  <c r="BQ654" i="23"/>
  <c r="BP634" i="23"/>
  <c r="BN634" i="23"/>
  <c r="BL634" i="23"/>
  <c r="BR634" i="23"/>
  <c r="BG634" i="23"/>
  <c r="BQ634" i="23"/>
  <c r="BI634" i="23"/>
  <c r="BH634" i="23"/>
  <c r="BK634" i="23"/>
  <c r="BO634" i="23"/>
  <c r="BM634" i="23"/>
  <c r="BJ634" i="23"/>
  <c r="BF634" i="23"/>
  <c r="BM602" i="23"/>
  <c r="BG602" i="23"/>
  <c r="BK602" i="23"/>
  <c r="BP602" i="23"/>
  <c r="BO602" i="23"/>
  <c r="BH602" i="23"/>
  <c r="BN602" i="23"/>
  <c r="BQ602" i="23"/>
  <c r="BJ602" i="23"/>
  <c r="BF602" i="23"/>
  <c r="BR602" i="23"/>
  <c r="BL602" i="23"/>
  <c r="BI602" i="23"/>
  <c r="BR570" i="23"/>
  <c r="BK570" i="23"/>
  <c r="BG570" i="23"/>
  <c r="BP570" i="23"/>
  <c r="BN570" i="23"/>
  <c r="BQ570" i="23"/>
  <c r="BM570" i="23"/>
  <c r="BL570" i="23"/>
  <c r="BJ570" i="23"/>
  <c r="BI570" i="23"/>
  <c r="BH570" i="23"/>
  <c r="BF570" i="23"/>
  <c r="BO570" i="23"/>
  <c r="X1011" i="23"/>
  <c r="AP1011" i="23"/>
  <c r="BL982" i="23"/>
  <c r="BN982" i="23"/>
  <c r="BO982" i="23"/>
  <c r="BG982" i="23"/>
  <c r="BQ982" i="23"/>
  <c r="BJ982" i="23"/>
  <c r="BF910" i="23"/>
  <c r="BH910" i="23"/>
  <c r="BR999" i="23"/>
  <c r="BQ999" i="23"/>
  <c r="BL999" i="23"/>
  <c r="BO999" i="23"/>
  <c r="BN999" i="23"/>
  <c r="BM999" i="23"/>
  <c r="BH999" i="23"/>
  <c r="BJ999" i="23"/>
  <c r="BI999" i="23"/>
  <c r="BK999" i="23"/>
  <c r="BF999" i="23"/>
  <c r="BP999" i="23"/>
  <c r="BG999" i="23"/>
  <c r="BQ935" i="23"/>
  <c r="BJ935" i="23"/>
  <c r="BP903" i="23"/>
  <c r="BN903" i="23"/>
  <c r="BI903" i="23"/>
  <c r="BK903" i="23"/>
  <c r="BL903" i="23"/>
  <c r="BJ903" i="23"/>
  <c r="BO903" i="23"/>
  <c r="BH903" i="23"/>
  <c r="BF903" i="23"/>
  <c r="BG903" i="23"/>
  <c r="BR903" i="23"/>
  <c r="BQ903" i="23"/>
  <c r="BM903" i="23"/>
  <c r="BN871" i="23"/>
  <c r="BG871" i="23"/>
  <c r="BO871" i="23"/>
  <c r="BK871" i="23"/>
  <c r="BL812" i="23"/>
  <c r="BF812" i="23"/>
  <c r="BK812" i="23"/>
  <c r="BF780" i="23"/>
  <c r="BJ780" i="23"/>
  <c r="BP946" i="23"/>
  <c r="BL946" i="23"/>
  <c r="BK946" i="23"/>
  <c r="BH946" i="23"/>
  <c r="BM946" i="23"/>
  <c r="BQ946" i="23"/>
  <c r="BI946" i="23"/>
  <c r="BO946" i="23"/>
  <c r="BR946" i="23"/>
  <c r="BJ946" i="23"/>
  <c r="BN946" i="23"/>
  <c r="BG946" i="23"/>
  <c r="BF946" i="23"/>
  <c r="BI914" i="23"/>
  <c r="BL914" i="23"/>
  <c r="BJ914" i="23"/>
  <c r="BP914" i="23"/>
  <c r="BN858" i="23"/>
  <c r="BI858" i="23"/>
  <c r="BQ858" i="23"/>
  <c r="BP858" i="23"/>
  <c r="BM858" i="23"/>
  <c r="BL858" i="23"/>
  <c r="BK858" i="23"/>
  <c r="BO858" i="23"/>
  <c r="BH858" i="23"/>
  <c r="BR858" i="23"/>
  <c r="BO638" i="23"/>
  <c r="BK638" i="23"/>
  <c r="BH638" i="23"/>
  <c r="BJ638" i="23"/>
  <c r="BN638" i="23"/>
  <c r="BL638" i="23"/>
  <c r="BR638" i="23"/>
  <c r="BP638" i="23"/>
  <c r="BG638" i="23"/>
  <c r="BQ638" i="23"/>
  <c r="BF638" i="23"/>
  <c r="BI638" i="23"/>
  <c r="BM638" i="23"/>
  <c r="BP626" i="23"/>
  <c r="BH626" i="23"/>
  <c r="BO626" i="23"/>
  <c r="BK626" i="23"/>
  <c r="BG626" i="23"/>
  <c r="BN626" i="23"/>
  <c r="BF626" i="23"/>
  <c r="BI626" i="23"/>
  <c r="BJ626" i="23"/>
  <c r="BQ626" i="23"/>
  <c r="BM626" i="23"/>
  <c r="BR626" i="23"/>
  <c r="BL626" i="23"/>
  <c r="BN594" i="23"/>
  <c r="BQ594" i="23"/>
  <c r="BJ594" i="23"/>
  <c r="BO594" i="23"/>
  <c r="BF594" i="23"/>
  <c r="BM594" i="23"/>
  <c r="BP594" i="23"/>
  <c r="BR594" i="23"/>
  <c r="BH594" i="23"/>
  <c r="BK594" i="23"/>
  <c r="BG594" i="23"/>
  <c r="BL594" i="23"/>
  <c r="BI594" i="23"/>
  <c r="BR562" i="23"/>
  <c r="BK562" i="23"/>
  <c r="BG562" i="23"/>
  <c r="BP562" i="23"/>
  <c r="BN562" i="23"/>
  <c r="BQ562" i="23"/>
  <c r="BM562" i="23"/>
  <c r="BL562" i="23"/>
  <c r="BJ562" i="23"/>
  <c r="BI562" i="23"/>
  <c r="BH562" i="23"/>
  <c r="BF562" i="23"/>
  <c r="BO562" i="23"/>
  <c r="BH221" i="23"/>
  <c r="BL221" i="23"/>
  <c r="AD1011" i="23"/>
  <c r="BH974" i="23"/>
  <c r="BM974" i="23"/>
  <c r="BJ974" i="23"/>
  <c r="BF974" i="23"/>
  <c r="BP974" i="23"/>
  <c r="BQ974" i="23"/>
  <c r="BK974" i="23"/>
  <c r="BI974" i="23"/>
  <c r="BN974" i="23"/>
  <c r="BR974" i="23"/>
  <c r="BL974" i="23"/>
  <c r="BO974" i="23"/>
  <c r="BG974" i="23"/>
  <c r="BI934" i="23"/>
  <c r="BQ934" i="23"/>
  <c r="BH934" i="23"/>
  <c r="BL934" i="23"/>
  <c r="BF934" i="23"/>
  <c r="BO934" i="23"/>
  <c r="BP934" i="23"/>
  <c r="BK934" i="23"/>
  <c r="BM934" i="23"/>
  <c r="BR934" i="23"/>
  <c r="BJ934" i="23"/>
  <c r="BG934" i="23"/>
  <c r="BN934" i="23"/>
  <c r="BF894" i="23"/>
  <c r="BO894" i="23"/>
  <c r="BG894" i="23"/>
  <c r="BR894" i="23"/>
  <c r="BK894" i="23"/>
  <c r="BN894" i="23"/>
  <c r="BM991" i="23"/>
  <c r="BH991" i="23"/>
  <c r="BN991" i="23"/>
  <c r="BI991" i="23"/>
  <c r="BK991" i="23"/>
  <c r="BG991" i="23"/>
  <c r="BP991" i="23"/>
  <c r="BR991" i="23"/>
  <c r="BF991" i="23"/>
  <c r="BQ991" i="23"/>
  <c r="BL991" i="23"/>
  <c r="BJ991" i="23"/>
  <c r="BO991" i="23"/>
  <c r="BR927" i="23"/>
  <c r="BJ927" i="23"/>
  <c r="BN927" i="23"/>
  <c r="BR895" i="23"/>
  <c r="BM895" i="23"/>
  <c r="BK895" i="23"/>
  <c r="BH895" i="23"/>
  <c r="BF895" i="23"/>
  <c r="BP772" i="23"/>
  <c r="BO772" i="23"/>
  <c r="BQ772" i="23"/>
  <c r="BH678" i="23"/>
  <c r="BR678" i="23"/>
  <c r="BI678" i="23"/>
  <c r="BL678" i="23"/>
  <c r="BQ678" i="23"/>
  <c r="BG678" i="23"/>
  <c r="BP970" i="23"/>
  <c r="BJ970" i="23"/>
  <c r="BF970" i="23"/>
  <c r="BQ970" i="23"/>
  <c r="BL970" i="23"/>
  <c r="BO970" i="23"/>
  <c r="BK970" i="23"/>
  <c r="BM970" i="23"/>
  <c r="BH970" i="23"/>
  <c r="BG970" i="23"/>
  <c r="BI970" i="23"/>
  <c r="BR970" i="23"/>
  <c r="BN970" i="23"/>
  <c r="BM938" i="23"/>
  <c r="BK938" i="23"/>
  <c r="BR938" i="23"/>
  <c r="BP938" i="23"/>
  <c r="BL938" i="23"/>
  <c r="BF938" i="23"/>
  <c r="BG938" i="23"/>
  <c r="BH938" i="23"/>
  <c r="BO938" i="23"/>
  <c r="BN938" i="23"/>
  <c r="BQ938" i="23"/>
  <c r="BJ938" i="23"/>
  <c r="BI938" i="23"/>
  <c r="BL829" i="23"/>
  <c r="BP829" i="23"/>
  <c r="BR666" i="23"/>
  <c r="BP666" i="23"/>
  <c r="BH666" i="23"/>
  <c r="BL666" i="23"/>
  <c r="BI666" i="23"/>
  <c r="BJ666" i="23"/>
  <c r="BF666" i="23"/>
  <c r="BO666" i="23"/>
  <c r="BQ666" i="23"/>
  <c r="BN666" i="23"/>
  <c r="BG666" i="23"/>
  <c r="BK666" i="23"/>
  <c r="BM666" i="23"/>
  <c r="BL618" i="23"/>
  <c r="BJ618" i="23"/>
  <c r="BH618" i="23"/>
  <c r="BR618" i="23"/>
  <c r="BP618" i="23"/>
  <c r="BF618" i="23"/>
  <c r="BK618" i="23"/>
  <c r="BI618" i="23"/>
  <c r="BN618" i="23"/>
  <c r="BO618" i="23"/>
  <c r="BM618" i="23"/>
  <c r="BQ618" i="23"/>
  <c r="BG618" i="23"/>
  <c r="BK586" i="23"/>
  <c r="BR586" i="23"/>
  <c r="BR554" i="23"/>
  <c r="BQ554" i="23"/>
  <c r="BM554" i="23"/>
  <c r="BP554" i="23"/>
  <c r="BN554" i="23"/>
  <c r="BJ554" i="23"/>
  <c r="BG554" i="23"/>
  <c r="BL554" i="23"/>
  <c r="BK554" i="23"/>
  <c r="BO554" i="23"/>
  <c r="BH554" i="23"/>
  <c r="BF554" i="23"/>
  <c r="BI554" i="23"/>
  <c r="AN1011" i="23"/>
  <c r="Z1011" i="23"/>
  <c r="BH79" i="23"/>
  <c r="BJ79" i="23"/>
  <c r="BP79" i="23"/>
  <c r="BL79" i="23"/>
  <c r="BF79" i="23"/>
  <c r="BG79" i="23"/>
  <c r="BO79" i="23"/>
  <c r="BQ79" i="23"/>
  <c r="BI79" i="23"/>
  <c r="BM79" i="23"/>
  <c r="BR79" i="23"/>
  <c r="BK79" i="23"/>
  <c r="BN79" i="23"/>
  <c r="BQ68" i="23"/>
  <c r="BP68" i="23"/>
  <c r="BK68" i="23"/>
  <c r="BO68" i="23"/>
  <c r="BH68" i="23"/>
  <c r="BL68" i="23"/>
  <c r="BR68" i="23"/>
  <c r="BF68" i="23"/>
  <c r="BN68" i="23"/>
  <c r="BM68" i="23"/>
  <c r="BI68" i="23"/>
  <c r="BG68" i="23"/>
  <c r="BJ68" i="23"/>
  <c r="BR57" i="23"/>
  <c r="BI57" i="23"/>
  <c r="BJ57" i="23"/>
  <c r="BN57" i="23"/>
  <c r="BG57" i="23"/>
  <c r="BK57" i="23"/>
  <c r="BP57" i="23"/>
  <c r="BL57" i="23"/>
  <c r="BF57" i="23"/>
  <c r="BH57" i="23"/>
  <c r="BQ57" i="23"/>
  <c r="BO57" i="23"/>
  <c r="BM57" i="23"/>
  <c r="BK77" i="23"/>
  <c r="BR77" i="23"/>
  <c r="BJ77" i="23"/>
  <c r="BG77" i="23"/>
  <c r="BF77" i="23"/>
  <c r="BO77" i="23"/>
  <c r="BQ77" i="23"/>
  <c r="BL77" i="23"/>
  <c r="BM77" i="23"/>
  <c r="BI77" i="23"/>
  <c r="BN77" i="23"/>
  <c r="BP77" i="23"/>
  <c r="BH77" i="23"/>
  <c r="BR1000" i="23"/>
  <c r="BH1000" i="23"/>
  <c r="BM1000" i="23"/>
  <c r="BK1000" i="23"/>
  <c r="BJ1000" i="23"/>
  <c r="BJ952" i="23"/>
  <c r="BP952" i="23"/>
  <c r="BM920" i="23"/>
  <c r="BK920" i="23"/>
  <c r="BL920" i="23"/>
  <c r="BI920" i="23"/>
  <c r="BO920" i="23"/>
  <c r="BP806" i="23"/>
  <c r="BM806" i="23"/>
  <c r="BF806" i="23"/>
  <c r="BK806" i="23"/>
  <c r="BH806" i="23"/>
  <c r="BR806" i="23"/>
  <c r="BQ806" i="23"/>
  <c r="BP790" i="23"/>
  <c r="BN790" i="23"/>
  <c r="BH790" i="23"/>
  <c r="BF790" i="23"/>
  <c r="BJ790" i="23"/>
  <c r="BI790" i="23"/>
  <c r="BG790" i="23"/>
  <c r="BR774" i="23"/>
  <c r="BL774" i="23"/>
  <c r="BI774" i="23"/>
  <c r="BH774" i="23"/>
  <c r="BQ774" i="23"/>
  <c r="BJ774" i="23"/>
  <c r="BN774" i="23"/>
  <c r="BJ758" i="23"/>
  <c r="BR758" i="23"/>
  <c r="BI758" i="23"/>
  <c r="BP758" i="23"/>
  <c r="BL758" i="23"/>
  <c r="BQ758" i="23"/>
  <c r="BN742" i="23"/>
  <c r="BR742" i="23"/>
  <c r="BF742" i="23"/>
  <c r="BI742" i="23"/>
  <c r="BP742" i="23"/>
  <c r="BG742" i="23"/>
  <c r="BJ742" i="23"/>
  <c r="BO742" i="23"/>
  <c r="BQ726" i="23"/>
  <c r="BN726" i="23"/>
  <c r="BP726" i="23"/>
  <c r="BL726" i="23"/>
  <c r="BH726" i="23"/>
  <c r="BI726" i="23"/>
  <c r="BF726" i="23"/>
  <c r="BO726" i="23"/>
  <c r="BR726" i="23"/>
  <c r="BK726" i="23"/>
  <c r="BG726" i="23"/>
  <c r="BM726" i="23"/>
  <c r="BJ726" i="23"/>
  <c r="BG842" i="23"/>
  <c r="BP842" i="23"/>
  <c r="BJ842" i="23"/>
  <c r="BN842" i="23"/>
  <c r="BK842" i="23"/>
  <c r="BO842" i="23"/>
  <c r="BH842" i="23"/>
  <c r="BL842" i="23"/>
  <c r="BM842" i="23"/>
  <c r="BF823" i="23"/>
  <c r="BO823" i="23"/>
  <c r="BL823" i="23"/>
  <c r="BG823" i="23"/>
  <c r="BH807" i="23"/>
  <c r="BK807" i="23"/>
  <c r="BG807" i="23"/>
  <c r="BH791" i="23"/>
  <c r="BJ791" i="23"/>
  <c r="BK791" i="23"/>
  <c r="BG791" i="23"/>
  <c r="BK759" i="23"/>
  <c r="BG759" i="23"/>
  <c r="BR743" i="23"/>
  <c r="BP743" i="23"/>
  <c r="BK743" i="23"/>
  <c r="BG743" i="23"/>
  <c r="BJ743" i="23"/>
  <c r="BH743" i="23"/>
  <c r="BI743" i="23"/>
  <c r="BF743" i="23"/>
  <c r="BO743" i="23"/>
  <c r="BL743" i="23"/>
  <c r="BM743" i="23"/>
  <c r="BN743" i="23"/>
  <c r="BQ743" i="23"/>
  <c r="BK690" i="23"/>
  <c r="BQ690" i="23"/>
  <c r="BO690" i="23"/>
  <c r="BL690" i="23"/>
  <c r="BG690" i="23"/>
  <c r="BI690" i="23"/>
  <c r="BM690" i="23"/>
  <c r="BF690" i="23"/>
  <c r="BR690" i="23"/>
  <c r="BN690" i="23"/>
  <c r="BH690" i="23"/>
  <c r="BP690" i="23"/>
  <c r="BJ690" i="23"/>
  <c r="BP702" i="23"/>
  <c r="BQ702" i="23"/>
  <c r="BL702" i="23"/>
  <c r="BN702" i="23"/>
  <c r="BI702" i="23"/>
  <c r="BO668" i="23"/>
  <c r="BK668" i="23"/>
  <c r="BO652" i="23"/>
  <c r="BG652" i="23"/>
  <c r="BK652" i="23"/>
  <c r="BN620" i="23"/>
  <c r="BQ620" i="23"/>
  <c r="BN604" i="23"/>
  <c r="BL604" i="23"/>
  <c r="BM604" i="23"/>
  <c r="BF604" i="23"/>
  <c r="BO604" i="23"/>
  <c r="BQ604" i="23"/>
  <c r="BJ604" i="23"/>
  <c r="BK604" i="23"/>
  <c r="BP604" i="23"/>
  <c r="BI604" i="23"/>
  <c r="BH604" i="23"/>
  <c r="BR604" i="23"/>
  <c r="BG604" i="23"/>
  <c r="BN588" i="23"/>
  <c r="BL588" i="23"/>
  <c r="BM588" i="23"/>
  <c r="BJ588" i="23"/>
  <c r="BH588" i="23"/>
  <c r="BK588" i="23"/>
  <c r="BR588" i="23"/>
  <c r="BP588" i="23"/>
  <c r="BG588" i="23"/>
  <c r="BI588" i="23"/>
  <c r="BF588" i="23"/>
  <c r="BO588" i="23"/>
  <c r="BQ588" i="23"/>
  <c r="BQ708" i="23"/>
  <c r="BL708" i="23"/>
  <c r="BM708" i="23"/>
  <c r="BR708" i="23"/>
  <c r="BR680" i="23"/>
  <c r="BQ680" i="23"/>
  <c r="BL680" i="23"/>
  <c r="BG680" i="23"/>
  <c r="BJ680" i="23"/>
  <c r="BI680" i="23"/>
  <c r="BO680" i="23"/>
  <c r="BM680" i="23"/>
  <c r="BP680" i="23"/>
  <c r="BN680" i="23"/>
  <c r="BH680" i="23"/>
  <c r="BF680" i="23"/>
  <c r="BK680" i="23"/>
  <c r="BO466" i="23"/>
  <c r="BF466" i="23"/>
  <c r="BL466" i="23"/>
  <c r="BO450" i="23"/>
  <c r="BI450" i="23"/>
  <c r="BG434" i="23"/>
  <c r="BP434" i="23"/>
  <c r="BL434" i="23"/>
  <c r="BP386" i="23"/>
  <c r="BO386" i="23"/>
  <c r="BF338" i="23"/>
  <c r="BP338" i="23"/>
  <c r="BR322" i="23"/>
  <c r="BO322" i="23"/>
  <c r="BI306" i="23"/>
  <c r="BH306" i="23"/>
  <c r="BH197" i="23"/>
  <c r="BN197" i="23"/>
  <c r="BR197" i="23"/>
  <c r="BP197" i="23"/>
  <c r="BJ197" i="23"/>
  <c r="BQ197" i="23"/>
  <c r="BF197" i="23"/>
  <c r="BL189" i="23"/>
  <c r="BJ189" i="23"/>
  <c r="BR189" i="23"/>
  <c r="BQ189" i="23"/>
  <c r="BI189" i="23"/>
  <c r="BR181" i="23"/>
  <c r="BG181" i="23"/>
  <c r="BN181" i="23"/>
  <c r="BL181" i="23"/>
  <c r="BP181" i="23"/>
  <c r="BJ181" i="23"/>
  <c r="BI181" i="23"/>
  <c r="BI173" i="23"/>
  <c r="BN173" i="23"/>
  <c r="BL173" i="23"/>
  <c r="BJ173" i="23"/>
  <c r="BP165" i="23"/>
  <c r="BL165" i="23"/>
  <c r="BN165" i="23"/>
  <c r="BF165" i="23"/>
  <c r="BI165" i="23"/>
  <c r="BH165" i="23"/>
  <c r="BJ165" i="23"/>
  <c r="BO165" i="23"/>
  <c r="BQ165" i="23"/>
  <c r="BH157" i="23"/>
  <c r="BK157" i="23"/>
  <c r="BF157" i="23"/>
  <c r="BJ157" i="23"/>
  <c r="BR157" i="23"/>
  <c r="BI157" i="23"/>
  <c r="BR149" i="23"/>
  <c r="BH149" i="23"/>
  <c r="BF149" i="23"/>
  <c r="BI141" i="23"/>
  <c r="BQ141" i="23"/>
  <c r="BF141" i="23"/>
  <c r="BN141" i="23"/>
  <c r="BK141" i="23"/>
  <c r="BM141" i="23"/>
  <c r="BG141" i="23"/>
  <c r="BH141" i="23"/>
  <c r="BO133" i="23"/>
  <c r="BH133" i="23"/>
  <c r="BG133" i="23"/>
  <c r="BR133" i="23"/>
  <c r="BN133" i="23"/>
  <c r="BF133" i="23"/>
  <c r="BP133" i="23"/>
  <c r="BM133" i="23"/>
  <c r="BJ133" i="23"/>
  <c r="BG125" i="23"/>
  <c r="BO125" i="23"/>
  <c r="BK125" i="23"/>
  <c r="BN125" i="23"/>
  <c r="BF125" i="23"/>
  <c r="BM125" i="23"/>
  <c r="BI125" i="23"/>
  <c r="BH125" i="23"/>
  <c r="BI117" i="23"/>
  <c r="BG117" i="23"/>
  <c r="BP117" i="23"/>
  <c r="BH117" i="23"/>
  <c r="BL117" i="23"/>
  <c r="BK117" i="23"/>
  <c r="BQ117" i="23"/>
  <c r="BM117" i="23"/>
  <c r="BN117" i="23"/>
  <c r="BQ109" i="23"/>
  <c r="BG109" i="23"/>
  <c r="BN109" i="23"/>
  <c r="BF109" i="23"/>
  <c r="BM109" i="23"/>
  <c r="BK109" i="23"/>
  <c r="BI109" i="23"/>
  <c r="BH109" i="23"/>
  <c r="BQ101" i="23"/>
  <c r="BK101" i="23"/>
  <c r="BG101" i="23"/>
  <c r="BH101" i="23"/>
  <c r="BI101" i="23"/>
  <c r="BN101" i="23"/>
  <c r="BM101" i="23"/>
  <c r="BF101" i="23"/>
  <c r="BQ26" i="23"/>
  <c r="BF26" i="23"/>
  <c r="BI26" i="23"/>
  <c r="BH26" i="23"/>
  <c r="BR26" i="23"/>
  <c r="BM26" i="23"/>
  <c r="BO26" i="23"/>
  <c r="BH495" i="23"/>
  <c r="BF495" i="23"/>
  <c r="BG495" i="23"/>
  <c r="BP495" i="23"/>
  <c r="BN495" i="23"/>
  <c r="BI495" i="23"/>
  <c r="BK495" i="23"/>
  <c r="BL495" i="23"/>
  <c r="BO495" i="23"/>
  <c r="BR495" i="23"/>
  <c r="BM495" i="23"/>
  <c r="BJ495" i="23"/>
  <c r="BQ495" i="23"/>
  <c r="BR479" i="23"/>
  <c r="BH479" i="23"/>
  <c r="BI479" i="23"/>
  <c r="BN479" i="23"/>
  <c r="BO479" i="23"/>
  <c r="BL479" i="23"/>
  <c r="BK479" i="23"/>
  <c r="BJ479" i="23"/>
  <c r="BP479" i="23"/>
  <c r="BG479" i="23"/>
  <c r="BF479" i="23"/>
  <c r="BJ431" i="23"/>
  <c r="BO431" i="23"/>
  <c r="BJ399" i="23"/>
  <c r="BQ399" i="23"/>
  <c r="BJ335" i="23"/>
  <c r="BH335" i="23"/>
  <c r="BG335" i="23"/>
  <c r="BR335" i="23"/>
  <c r="BP335" i="23"/>
  <c r="BI335" i="23"/>
  <c r="BK335" i="23"/>
  <c r="BF335" i="23"/>
  <c r="BM335" i="23"/>
  <c r="BL335" i="23"/>
  <c r="BQ335" i="23"/>
  <c r="BN335" i="23"/>
  <c r="BO335" i="23"/>
  <c r="BN319" i="23"/>
  <c r="BH319" i="23"/>
  <c r="BG319" i="23"/>
  <c r="BM319" i="23"/>
  <c r="BP319" i="23"/>
  <c r="BR319" i="23"/>
  <c r="BL303" i="23"/>
  <c r="BN303" i="23"/>
  <c r="BO303" i="23"/>
  <c r="BQ287" i="23"/>
  <c r="BR287" i="23"/>
  <c r="BG271" i="23"/>
  <c r="BL271" i="23"/>
  <c r="BP239" i="23"/>
  <c r="BF239" i="23"/>
  <c r="BG239" i="23"/>
  <c r="BH223" i="23"/>
  <c r="BR223" i="23"/>
  <c r="BM51" i="23"/>
  <c r="BN51" i="23"/>
  <c r="BR85" i="23"/>
  <c r="BQ85" i="23"/>
  <c r="BN85" i="23"/>
  <c r="BL85" i="23"/>
  <c r="BM85" i="23"/>
  <c r="BF85" i="23"/>
  <c r="BH85" i="23"/>
  <c r="BI85" i="23"/>
  <c r="BO85" i="23"/>
  <c r="BK85" i="23"/>
  <c r="BJ85" i="23"/>
  <c r="BK996" i="23"/>
  <c r="BO996" i="23"/>
  <c r="BQ996" i="23"/>
  <c r="BP996" i="23"/>
  <c r="BN996" i="23"/>
  <c r="BG996" i="23"/>
  <c r="BF996" i="23"/>
  <c r="BJ996" i="23"/>
  <c r="BH980" i="23"/>
  <c r="BQ980" i="23"/>
  <c r="BI980" i="23"/>
  <c r="BR980" i="23"/>
  <c r="BK980" i="23"/>
  <c r="BO980" i="23"/>
  <c r="BL980" i="23"/>
  <c r="BG980" i="23"/>
  <c r="BJ980" i="23"/>
  <c r="BN980" i="23"/>
  <c r="BP980" i="23"/>
  <c r="BM980" i="23"/>
  <c r="BF980" i="23"/>
  <c r="BF948" i="23"/>
  <c r="BN948" i="23"/>
  <c r="BP948" i="23"/>
  <c r="BM948" i="23"/>
  <c r="BR948" i="23"/>
  <c r="BL948" i="23"/>
  <c r="BH948" i="23"/>
  <c r="BQ948" i="23"/>
  <c r="BI949" i="23"/>
  <c r="BL949" i="23"/>
  <c r="BL901" i="23"/>
  <c r="BI901" i="23"/>
  <c r="BH837" i="23"/>
  <c r="BQ837" i="23"/>
  <c r="BI834" i="23"/>
  <c r="BO834" i="23"/>
  <c r="BK834" i="23"/>
  <c r="BM834" i="23"/>
  <c r="BJ834" i="23"/>
  <c r="BP834" i="23"/>
  <c r="BK770" i="23"/>
  <c r="BN770" i="23"/>
  <c r="BO770" i="23"/>
  <c r="BM738" i="23"/>
  <c r="BH738" i="23"/>
  <c r="BP738" i="23"/>
  <c r="BL738" i="23"/>
  <c r="BL722" i="23"/>
  <c r="BQ722" i="23"/>
  <c r="BI722" i="23"/>
  <c r="BH722" i="23"/>
  <c r="BO835" i="23"/>
  <c r="BH835" i="23"/>
  <c r="BM835" i="23"/>
  <c r="BG835" i="23"/>
  <c r="BQ835" i="23"/>
  <c r="BN835" i="23"/>
  <c r="BP835" i="23"/>
  <c r="BI835" i="23"/>
  <c r="BL835" i="23"/>
  <c r="BN819" i="23"/>
  <c r="BQ819" i="23"/>
  <c r="BI819" i="23"/>
  <c r="BR803" i="23"/>
  <c r="BQ803" i="23"/>
  <c r="BL803" i="23"/>
  <c r="BG803" i="23"/>
  <c r="BN803" i="23"/>
  <c r="BM803" i="23"/>
  <c r="BH803" i="23"/>
  <c r="BI803" i="23"/>
  <c r="BP803" i="23"/>
  <c r="BF803" i="23"/>
  <c r="BK803" i="23"/>
  <c r="BJ803" i="23"/>
  <c r="BO803" i="23"/>
  <c r="BJ787" i="23"/>
  <c r="BI787" i="23"/>
  <c r="BO787" i="23"/>
  <c r="BF787" i="23"/>
  <c r="BP787" i="23"/>
  <c r="BK787" i="23"/>
  <c r="BN787" i="23"/>
  <c r="BM787" i="23"/>
  <c r="BH787" i="23"/>
  <c r="BG787" i="23"/>
  <c r="BR787" i="23"/>
  <c r="BQ787" i="23"/>
  <c r="BL787" i="23"/>
  <c r="BI771" i="23"/>
  <c r="BO771" i="23"/>
  <c r="BJ771" i="23"/>
  <c r="BR755" i="23"/>
  <c r="BQ755" i="23"/>
  <c r="BL755" i="23"/>
  <c r="BG755" i="23"/>
  <c r="BN755" i="23"/>
  <c r="BM755" i="23"/>
  <c r="BH755" i="23"/>
  <c r="BI755" i="23"/>
  <c r="BP755" i="23"/>
  <c r="BF755" i="23"/>
  <c r="BK755" i="23"/>
  <c r="BO755" i="23"/>
  <c r="BJ755" i="23"/>
  <c r="BR714" i="23"/>
  <c r="BI714" i="23"/>
  <c r="BP714" i="23"/>
  <c r="BG714" i="23"/>
  <c r="BH714" i="23"/>
  <c r="BM714" i="23"/>
  <c r="BQ714" i="23"/>
  <c r="BL714" i="23"/>
  <c r="BJ714" i="23"/>
  <c r="BO714" i="23"/>
  <c r="BF714" i="23"/>
  <c r="BK714" i="23"/>
  <c r="BN714" i="23"/>
  <c r="BO684" i="23"/>
  <c r="BG684" i="23"/>
  <c r="BK684" i="23"/>
  <c r="BK694" i="23"/>
  <c r="BP694" i="23"/>
  <c r="BI694" i="23"/>
  <c r="BL694" i="23"/>
  <c r="BG694" i="23"/>
  <c r="BO694" i="23"/>
  <c r="BH694" i="23"/>
  <c r="BF694" i="23"/>
  <c r="BQ694" i="23"/>
  <c r="BJ694" i="23"/>
  <c r="BN694" i="23"/>
  <c r="BR694" i="23"/>
  <c r="BM694" i="23"/>
  <c r="BF664" i="23"/>
  <c r="BP664" i="23"/>
  <c r="BK664" i="23"/>
  <c r="BN664" i="23"/>
  <c r="BM664" i="23"/>
  <c r="BH664" i="23"/>
  <c r="BR664" i="23"/>
  <c r="BL664" i="23"/>
  <c r="BJ664" i="23"/>
  <c r="BO664" i="23"/>
  <c r="BQ664" i="23"/>
  <c r="BG664" i="23"/>
  <c r="BI664" i="23"/>
  <c r="BJ648" i="23"/>
  <c r="BI648" i="23"/>
  <c r="BO648" i="23"/>
  <c r="BR648" i="23"/>
  <c r="BQ648" i="23"/>
  <c r="BL648" i="23"/>
  <c r="BK648" i="23"/>
  <c r="BF648" i="23"/>
  <c r="BG648" i="23"/>
  <c r="BM648" i="23"/>
  <c r="BP648" i="23"/>
  <c r="BN648" i="23"/>
  <c r="BH648" i="23"/>
  <c r="BF632" i="23"/>
  <c r="BP632" i="23"/>
  <c r="BG632" i="23"/>
  <c r="BR632" i="23"/>
  <c r="BQ632" i="23"/>
  <c r="BL632" i="23"/>
  <c r="BK632" i="23"/>
  <c r="BJ632" i="23"/>
  <c r="BI632" i="23"/>
  <c r="BO632" i="23"/>
  <c r="BN632" i="23"/>
  <c r="BM632" i="23"/>
  <c r="BH632" i="23"/>
  <c r="BF616" i="23"/>
  <c r="BQ616" i="23"/>
  <c r="BG616" i="23"/>
  <c r="BN616" i="23"/>
  <c r="BL616" i="23"/>
  <c r="BM616" i="23"/>
  <c r="BP616" i="23"/>
  <c r="BO616" i="23"/>
  <c r="BH616" i="23"/>
  <c r="BR616" i="23"/>
  <c r="BI616" i="23"/>
  <c r="BJ616" i="23"/>
  <c r="BK616" i="23"/>
  <c r="BJ600" i="23"/>
  <c r="BH600" i="23"/>
  <c r="BO600" i="23"/>
  <c r="BF600" i="23"/>
  <c r="BK600" i="23"/>
  <c r="BG600" i="23"/>
  <c r="BN600" i="23"/>
  <c r="BL600" i="23"/>
  <c r="BI600" i="23"/>
  <c r="BR600" i="23"/>
  <c r="BP600" i="23"/>
  <c r="BQ600" i="23"/>
  <c r="BM600" i="23"/>
  <c r="BJ584" i="23"/>
  <c r="BH584" i="23"/>
  <c r="BO584" i="23"/>
  <c r="BR584" i="23"/>
  <c r="BP584" i="23"/>
  <c r="BQ584" i="23"/>
  <c r="BM584" i="23"/>
  <c r="BK584" i="23"/>
  <c r="BN584" i="23"/>
  <c r="BI584" i="23"/>
  <c r="BF584" i="23"/>
  <c r="BG584" i="23"/>
  <c r="BL584" i="23"/>
  <c r="BK568" i="23"/>
  <c r="BN568" i="23"/>
  <c r="BL568" i="23"/>
  <c r="BQ568" i="23"/>
  <c r="BP700" i="23"/>
  <c r="BG700" i="23"/>
  <c r="BH700" i="23"/>
  <c r="BR700" i="23"/>
  <c r="BO700" i="23"/>
  <c r="BI700" i="23"/>
  <c r="BJ700" i="23"/>
  <c r="BR478" i="23"/>
  <c r="BK478" i="23"/>
  <c r="BN478" i="23"/>
  <c r="BR195" i="23"/>
  <c r="BP195" i="23"/>
  <c r="BK195" i="23"/>
  <c r="BG195" i="23"/>
  <c r="BN195" i="23"/>
  <c r="BL195" i="23"/>
  <c r="BQ195" i="23"/>
  <c r="BJ195" i="23"/>
  <c r="BH195" i="23"/>
  <c r="BI195" i="23"/>
  <c r="BF195" i="23"/>
  <c r="BM195" i="23"/>
  <c r="BO195" i="23"/>
  <c r="BN187" i="23"/>
  <c r="BL187" i="23"/>
  <c r="BQ187" i="23"/>
  <c r="BF187" i="23"/>
  <c r="BM187" i="23"/>
  <c r="BO187" i="23"/>
  <c r="BJ187" i="23"/>
  <c r="BI187" i="23"/>
  <c r="BP187" i="23"/>
  <c r="BG187" i="23"/>
  <c r="BH187" i="23"/>
  <c r="BR187" i="23"/>
  <c r="BK187" i="23"/>
  <c r="BN179" i="23"/>
  <c r="BL179" i="23"/>
  <c r="BQ179" i="23"/>
  <c r="BJ179" i="23"/>
  <c r="BH179" i="23"/>
  <c r="BI179" i="23"/>
  <c r="BF179" i="23"/>
  <c r="BO179" i="23"/>
  <c r="BP179" i="23"/>
  <c r="BG179" i="23"/>
  <c r="BR179" i="23"/>
  <c r="BK179" i="23"/>
  <c r="BM179" i="23"/>
  <c r="BF171" i="23"/>
  <c r="BM171" i="23"/>
  <c r="BO171" i="23"/>
  <c r="BR171" i="23"/>
  <c r="BP171" i="23"/>
  <c r="BK171" i="23"/>
  <c r="BG171" i="23"/>
  <c r="BH171" i="23"/>
  <c r="BN171" i="23"/>
  <c r="BQ171" i="23"/>
  <c r="BL171" i="23"/>
  <c r="BI171" i="23"/>
  <c r="BJ171" i="23"/>
  <c r="BF163" i="23"/>
  <c r="BM163" i="23"/>
  <c r="BO163" i="23"/>
  <c r="BR163" i="23"/>
  <c r="BP163" i="23"/>
  <c r="BK163" i="23"/>
  <c r="BG163" i="23"/>
  <c r="BN163" i="23"/>
  <c r="BL163" i="23"/>
  <c r="BQ163" i="23"/>
  <c r="BJ163" i="23"/>
  <c r="BH163" i="23"/>
  <c r="BI163" i="23"/>
  <c r="BR155" i="23"/>
  <c r="BP155" i="23"/>
  <c r="BK155" i="23"/>
  <c r="BG155" i="23"/>
  <c r="BJ155" i="23"/>
  <c r="BH155" i="23"/>
  <c r="BI155" i="23"/>
  <c r="BL155" i="23"/>
  <c r="BM155" i="23"/>
  <c r="BN155" i="23"/>
  <c r="BQ155" i="23"/>
  <c r="BF155" i="23"/>
  <c r="BO155" i="23"/>
  <c r="BR147" i="23"/>
  <c r="BP147" i="23"/>
  <c r="BN147" i="23"/>
  <c r="BL147" i="23"/>
  <c r="BQ147" i="23"/>
  <c r="BH147" i="23"/>
  <c r="BO147" i="23"/>
  <c r="BM147" i="23"/>
  <c r="BG147" i="23"/>
  <c r="BF147" i="23"/>
  <c r="BI147" i="23"/>
  <c r="BK147" i="23"/>
  <c r="BJ147" i="23"/>
  <c r="BM139" i="23"/>
  <c r="BO139" i="23"/>
  <c r="BR139" i="23"/>
  <c r="BJ139" i="23"/>
  <c r="BQ139" i="23"/>
  <c r="BF139" i="23"/>
  <c r="BH139" i="23"/>
  <c r="BP139" i="23"/>
  <c r="BK139" i="23"/>
  <c r="BF123" i="23"/>
  <c r="BN123" i="23"/>
  <c r="BH123" i="23"/>
  <c r="BM123" i="23"/>
  <c r="BL123" i="23"/>
  <c r="BO123" i="23"/>
  <c r="BR123" i="23"/>
  <c r="BH107" i="23"/>
  <c r="BN107" i="23"/>
  <c r="BR107" i="23"/>
  <c r="BM107" i="23"/>
  <c r="BO107" i="23"/>
  <c r="BQ107" i="23"/>
  <c r="BI99" i="23"/>
  <c r="BP99" i="23"/>
  <c r="BL99" i="23"/>
  <c r="BF99" i="23"/>
  <c r="BK99" i="23"/>
  <c r="BG99" i="23"/>
  <c r="BJ99" i="23"/>
  <c r="BR507" i="23"/>
  <c r="BN507" i="23"/>
  <c r="BL491" i="23"/>
  <c r="BJ491" i="23"/>
  <c r="BQ491" i="23"/>
  <c r="BR491" i="23"/>
  <c r="BM491" i="23"/>
  <c r="BO491" i="23"/>
  <c r="BN491" i="23"/>
  <c r="BG491" i="23"/>
  <c r="BF491" i="23"/>
  <c r="BP491" i="23"/>
  <c r="BK491" i="23"/>
  <c r="BH491" i="23"/>
  <c r="BI491" i="23"/>
  <c r="BP475" i="23"/>
  <c r="BN475" i="23"/>
  <c r="BG475" i="23"/>
  <c r="BJ427" i="23"/>
  <c r="BF427" i="23"/>
  <c r="BR363" i="23"/>
  <c r="BF363" i="23"/>
  <c r="BP363" i="23"/>
  <c r="BJ363" i="23"/>
  <c r="BH363" i="23"/>
  <c r="BF347" i="23"/>
  <c r="BN347" i="23"/>
  <c r="BK347" i="23"/>
  <c r="BM347" i="23"/>
  <c r="BI347" i="23"/>
  <c r="BG347" i="23"/>
  <c r="BR347" i="23"/>
  <c r="BN315" i="23"/>
  <c r="BM315" i="23"/>
  <c r="BR315" i="23"/>
  <c r="BO315" i="23"/>
  <c r="BJ315" i="23"/>
  <c r="BH315" i="23"/>
  <c r="BG315" i="23"/>
  <c r="BO299" i="23"/>
  <c r="BM299" i="23"/>
  <c r="BL299" i="23"/>
  <c r="BP283" i="23"/>
  <c r="BI283" i="23"/>
  <c r="BI251" i="23"/>
  <c r="BL251" i="23"/>
  <c r="BJ80" i="23"/>
  <c r="BF80" i="23"/>
  <c r="BL80" i="23"/>
  <c r="BQ80" i="23"/>
  <c r="BH80" i="23"/>
  <c r="BR80" i="23"/>
  <c r="BM80" i="23"/>
  <c r="BK80" i="23"/>
  <c r="BN80" i="23"/>
  <c r="BP80" i="23"/>
  <c r="BG80" i="23"/>
  <c r="BH76" i="23"/>
  <c r="BG76" i="23"/>
  <c r="BN76" i="23"/>
  <c r="BP76" i="23"/>
  <c r="BM76" i="23"/>
  <c r="BL76" i="23"/>
  <c r="BI76" i="23"/>
  <c r="BO69" i="23"/>
  <c r="BG69" i="23"/>
  <c r="BO19" i="23"/>
  <c r="BQ19" i="23"/>
  <c r="BQ91" i="23"/>
  <c r="BH91" i="23"/>
  <c r="BG91" i="23"/>
  <c r="BN91" i="23"/>
  <c r="BI91" i="23"/>
  <c r="BO84" i="23"/>
  <c r="BJ84" i="23"/>
  <c r="BM61" i="23"/>
  <c r="BP61" i="23"/>
  <c r="BL61" i="23"/>
  <c r="BQ61" i="23"/>
  <c r="BK61" i="23"/>
  <c r="BO61" i="23"/>
  <c r="BF61" i="23"/>
  <c r="BH61" i="23"/>
  <c r="BG45" i="23"/>
  <c r="BN45" i="23"/>
  <c r="BI45" i="23"/>
  <c r="BH45" i="23"/>
  <c r="BM45" i="23"/>
  <c r="BJ38" i="23"/>
  <c r="BO38" i="23"/>
  <c r="BN38" i="23"/>
  <c r="BM38" i="23"/>
  <c r="BI38" i="23"/>
  <c r="BH38" i="23"/>
  <c r="BG38" i="23"/>
  <c r="BQ38" i="23"/>
  <c r="BL38" i="23"/>
  <c r="BF38" i="23"/>
  <c r="BR38" i="23"/>
  <c r="BK38" i="23"/>
  <c r="BP38" i="23"/>
  <c r="BP992" i="23"/>
  <c r="BR992" i="23"/>
  <c r="BM992" i="23"/>
  <c r="BJ992" i="23"/>
  <c r="BN992" i="23"/>
  <c r="BR976" i="23"/>
  <c r="BK976" i="23"/>
  <c r="BF976" i="23"/>
  <c r="BG976" i="23"/>
  <c r="BO976" i="23"/>
  <c r="BH976" i="23"/>
  <c r="BQ976" i="23"/>
  <c r="BM976" i="23"/>
  <c r="BN976" i="23"/>
  <c r="BI976" i="23"/>
  <c r="BL976" i="23"/>
  <c r="BP976" i="23"/>
  <c r="BL864" i="23"/>
  <c r="BJ864" i="23"/>
  <c r="BQ945" i="23"/>
  <c r="BH945" i="23"/>
  <c r="BK850" i="23"/>
  <c r="BP850" i="23"/>
  <c r="BF850" i="23"/>
  <c r="BG850" i="23"/>
  <c r="BR850" i="23"/>
  <c r="BL850" i="23"/>
  <c r="BP766" i="23"/>
  <c r="BQ766" i="23"/>
  <c r="BN766" i="23"/>
  <c r="BJ766" i="23"/>
  <c r="BO766" i="23"/>
  <c r="BJ750" i="23"/>
  <c r="BM750" i="23"/>
  <c r="BF750" i="23"/>
  <c r="BH750" i="23"/>
  <c r="BJ734" i="23"/>
  <c r="BM734" i="23"/>
  <c r="BR734" i="23"/>
  <c r="BI734" i="23"/>
  <c r="BQ815" i="23"/>
  <c r="BN815" i="23"/>
  <c r="BO815" i="23"/>
  <c r="BG815" i="23"/>
  <c r="BQ854" i="23"/>
  <c r="BG854" i="23"/>
  <c r="BK706" i="23"/>
  <c r="BF706" i="23"/>
  <c r="BH706" i="23"/>
  <c r="BQ706" i="23"/>
  <c r="BO706" i="23"/>
  <c r="BJ706" i="23"/>
  <c r="BP706" i="23"/>
  <c r="BG706" i="23"/>
  <c r="BM706" i="23"/>
  <c r="BR706" i="23"/>
  <c r="BI706" i="23"/>
  <c r="BL706" i="23"/>
  <c r="BN706" i="23"/>
  <c r="BO718" i="23"/>
  <c r="BH718" i="23"/>
  <c r="BN718" i="23"/>
  <c r="BG718" i="23"/>
  <c r="BR718" i="23"/>
  <c r="BL718" i="23"/>
  <c r="BJ718" i="23"/>
  <c r="BM718" i="23"/>
  <c r="BI718" i="23"/>
  <c r="BF718" i="23"/>
  <c r="BP718" i="23"/>
  <c r="BK718" i="23"/>
  <c r="BQ718" i="23"/>
  <c r="BH676" i="23"/>
  <c r="BI676" i="23"/>
  <c r="BQ676" i="23"/>
  <c r="BH644" i="23"/>
  <c r="BN644" i="23"/>
  <c r="BG644" i="23"/>
  <c r="BO644" i="23"/>
  <c r="BJ628" i="23"/>
  <c r="BH628" i="23"/>
  <c r="BK628" i="23"/>
  <c r="BF628" i="23"/>
  <c r="BQ628" i="23"/>
  <c r="BG628" i="23"/>
  <c r="BN628" i="23"/>
  <c r="BM628" i="23"/>
  <c r="BP628" i="23"/>
  <c r="BO628" i="23"/>
  <c r="BR628" i="23"/>
  <c r="BI628" i="23"/>
  <c r="BL628" i="23"/>
  <c r="BN612" i="23"/>
  <c r="BL612" i="23"/>
  <c r="BM612" i="23"/>
  <c r="BJ612" i="23"/>
  <c r="BH612" i="23"/>
  <c r="BK612" i="23"/>
  <c r="BP612" i="23"/>
  <c r="BI612" i="23"/>
  <c r="BO612" i="23"/>
  <c r="BF612" i="23"/>
  <c r="BQ612" i="23"/>
  <c r="BR612" i="23"/>
  <c r="BG612" i="23"/>
  <c r="BR596" i="23"/>
  <c r="BP596" i="23"/>
  <c r="BG596" i="23"/>
  <c r="BI596" i="23"/>
  <c r="BJ596" i="23"/>
  <c r="BH596" i="23"/>
  <c r="BK596" i="23"/>
  <c r="BO596" i="23"/>
  <c r="BN596" i="23"/>
  <c r="BM596" i="23"/>
  <c r="BF596" i="23"/>
  <c r="BQ596" i="23"/>
  <c r="BL596" i="23"/>
  <c r="BR580" i="23"/>
  <c r="BJ580" i="23"/>
  <c r="BK580" i="23"/>
  <c r="BH580" i="23"/>
  <c r="BR564" i="23"/>
  <c r="BO564" i="23"/>
  <c r="BN692" i="23"/>
  <c r="BQ692" i="23"/>
  <c r="BQ426" i="23"/>
  <c r="BF426" i="23"/>
  <c r="BO426" i="23"/>
  <c r="BG410" i="23"/>
  <c r="BI410" i="23"/>
  <c r="BP282" i="23"/>
  <c r="BF282" i="23"/>
  <c r="BR234" i="23"/>
  <c r="BI234" i="23"/>
  <c r="BL193" i="23"/>
  <c r="BG193" i="23"/>
  <c r="BP193" i="23"/>
  <c r="BM193" i="23"/>
  <c r="BF193" i="23"/>
  <c r="BO193" i="23"/>
  <c r="BK185" i="23"/>
  <c r="BO185" i="23"/>
  <c r="BM185" i="23"/>
  <c r="BF177" i="23"/>
  <c r="BN177" i="23"/>
  <c r="BO177" i="23"/>
  <c r="BM177" i="23"/>
  <c r="BO169" i="23"/>
  <c r="BR169" i="23"/>
  <c r="BJ169" i="23"/>
  <c r="BM169" i="23"/>
  <c r="BI169" i="23"/>
  <c r="BF169" i="23"/>
  <c r="BQ169" i="23"/>
  <c r="BG169" i="23"/>
  <c r="BR161" i="23"/>
  <c r="BK161" i="23"/>
  <c r="BO161" i="23"/>
  <c r="BI161" i="23"/>
  <c r="BM161" i="23"/>
  <c r="BH153" i="23"/>
  <c r="BI153" i="23"/>
  <c r="BO153" i="23"/>
  <c r="BM153" i="23"/>
  <c r="BJ145" i="23"/>
  <c r="BL145" i="23"/>
  <c r="BQ145" i="23"/>
  <c r="BO145" i="23"/>
  <c r="BM145" i="23"/>
  <c r="BR145" i="23"/>
  <c r="BM137" i="23"/>
  <c r="BO137" i="23"/>
  <c r="BP137" i="23"/>
  <c r="BG137" i="23"/>
  <c r="BL137" i="23"/>
  <c r="BJ137" i="23"/>
  <c r="BK137" i="23"/>
  <c r="BQ137" i="23"/>
  <c r="BF137" i="23"/>
  <c r="BL129" i="23"/>
  <c r="BN129" i="23"/>
  <c r="BI129" i="23"/>
  <c r="BF129" i="23"/>
  <c r="BM129" i="23"/>
  <c r="BO129" i="23"/>
  <c r="BK129" i="23"/>
  <c r="BQ129" i="23"/>
  <c r="BP129" i="23"/>
  <c r="BN121" i="23"/>
  <c r="BI121" i="23"/>
  <c r="BP121" i="23"/>
  <c r="BK121" i="23"/>
  <c r="BR121" i="23"/>
  <c r="BL121" i="23"/>
  <c r="BF121" i="23"/>
  <c r="BH121" i="23"/>
  <c r="BH113" i="23"/>
  <c r="BG113" i="23"/>
  <c r="BO113" i="23"/>
  <c r="BJ113" i="23"/>
  <c r="BM113" i="23"/>
  <c r="BF113" i="23"/>
  <c r="BP113" i="23"/>
  <c r="BK113" i="23"/>
  <c r="BR105" i="23"/>
  <c r="BN105" i="23"/>
  <c r="BP105" i="23"/>
  <c r="BI105" i="23"/>
  <c r="BK105" i="23"/>
  <c r="BF105" i="23"/>
  <c r="BL105" i="23"/>
  <c r="BQ97" i="23"/>
  <c r="BG97" i="23"/>
  <c r="BM97" i="23"/>
  <c r="BF97" i="23"/>
  <c r="BL97" i="23"/>
  <c r="BO97" i="23"/>
  <c r="BK97" i="23"/>
  <c r="BP97" i="23"/>
  <c r="BM503" i="23"/>
  <c r="BH503" i="23"/>
  <c r="BF503" i="23"/>
  <c r="BI503" i="23"/>
  <c r="BR503" i="23"/>
  <c r="BG503" i="23"/>
  <c r="BP503" i="23"/>
  <c r="BO503" i="23"/>
  <c r="BL503" i="23"/>
  <c r="BK503" i="23"/>
  <c r="BQ503" i="23"/>
  <c r="BJ503" i="23"/>
  <c r="BN503" i="23"/>
  <c r="BP471" i="23"/>
  <c r="BN471" i="23"/>
  <c r="BI471" i="23"/>
  <c r="BK471" i="23"/>
  <c r="BH471" i="23"/>
  <c r="BF471" i="23"/>
  <c r="BG471" i="23"/>
  <c r="BJ471" i="23"/>
  <c r="BQ471" i="23"/>
  <c r="BL471" i="23"/>
  <c r="BO471" i="23"/>
  <c r="BR471" i="23"/>
  <c r="BM471" i="23"/>
  <c r="BQ455" i="23"/>
  <c r="BJ455" i="23"/>
  <c r="BI423" i="23"/>
  <c r="BK423" i="23"/>
  <c r="BF423" i="23"/>
  <c r="BL423" i="23"/>
  <c r="BR391" i="23"/>
  <c r="BJ391" i="23"/>
  <c r="BF327" i="23"/>
  <c r="BH327" i="23"/>
  <c r="BF311" i="23"/>
  <c r="BM311" i="23"/>
  <c r="BQ311" i="23"/>
  <c r="BJ295" i="23"/>
  <c r="BK295" i="23"/>
  <c r="BL279" i="23"/>
  <c r="BQ279" i="23"/>
  <c r="BO263" i="23"/>
  <c r="BI263" i="23"/>
  <c r="BG263" i="23"/>
  <c r="BN215" i="23"/>
  <c r="BO215" i="23"/>
  <c r="BQ83" i="23"/>
  <c r="BH83" i="23"/>
  <c r="BR70" i="23"/>
  <c r="BM70" i="23"/>
  <c r="BH70" i="23"/>
  <c r="BO70" i="23"/>
  <c r="BK70" i="23"/>
  <c r="BI70" i="23"/>
  <c r="BQ70" i="23"/>
  <c r="BN70" i="23"/>
  <c r="BJ70" i="23"/>
  <c r="BL70" i="23"/>
  <c r="BG70" i="23"/>
  <c r="BP70" i="23"/>
  <c r="BF70" i="23"/>
  <c r="BG27" i="23"/>
  <c r="BO27" i="23"/>
  <c r="BM27" i="23"/>
  <c r="BH27" i="23"/>
  <c r="BR27" i="23"/>
  <c r="BL27" i="23"/>
  <c r="BN27" i="23"/>
  <c r="BF27" i="23"/>
  <c r="BK27" i="23"/>
  <c r="BJ27" i="23"/>
  <c r="BI27" i="23"/>
  <c r="BP27" i="23"/>
  <c r="BQ27" i="23"/>
  <c r="BM1004" i="23"/>
  <c r="BR1004" i="23"/>
  <c r="BG1004" i="23"/>
  <c r="BO1004" i="23"/>
  <c r="BP1004" i="23"/>
  <c r="BQ1004" i="23"/>
  <c r="BK1004" i="23"/>
  <c r="BF1004" i="23"/>
  <c r="BK988" i="23"/>
  <c r="BQ988" i="23"/>
  <c r="BI988" i="23"/>
  <c r="BH892" i="23"/>
  <c r="BF892" i="23"/>
  <c r="BL892" i="23"/>
  <c r="BO892" i="23"/>
  <c r="BI892" i="23"/>
  <c r="BJ892" i="23"/>
  <c r="BP892" i="23"/>
  <c r="BJ973" i="23"/>
  <c r="BM973" i="23"/>
  <c r="BK826" i="23"/>
  <c r="BF826" i="23"/>
  <c r="BJ826" i="23"/>
  <c r="BL826" i="23"/>
  <c r="BQ826" i="23"/>
  <c r="BM810" i="23"/>
  <c r="BI810" i="23"/>
  <c r="BR810" i="23"/>
  <c r="BP810" i="23"/>
  <c r="BL810" i="23"/>
  <c r="BJ810" i="23"/>
  <c r="BO778" i="23"/>
  <c r="BM778" i="23"/>
  <c r="BH778" i="23"/>
  <c r="BG778" i="23"/>
  <c r="BQ778" i="23"/>
  <c r="BL778" i="23"/>
  <c r="BI778" i="23"/>
  <c r="BK778" i="23"/>
  <c r="BM762" i="23"/>
  <c r="BN762" i="23"/>
  <c r="BJ746" i="23"/>
  <c r="BF746" i="23"/>
  <c r="BF811" i="23"/>
  <c r="BP811" i="23"/>
  <c r="BO811" i="23"/>
  <c r="BR811" i="23"/>
  <c r="BQ811" i="23"/>
  <c r="BL811" i="23"/>
  <c r="BK811" i="23"/>
  <c r="BN811" i="23"/>
  <c r="BH811" i="23"/>
  <c r="BJ811" i="23"/>
  <c r="BG811" i="23"/>
  <c r="BI811" i="23"/>
  <c r="BM811" i="23"/>
  <c r="BF795" i="23"/>
  <c r="BP795" i="23"/>
  <c r="BO795" i="23"/>
  <c r="BR795" i="23"/>
  <c r="BQ795" i="23"/>
  <c r="BL795" i="23"/>
  <c r="BK795" i="23"/>
  <c r="BJ795" i="23"/>
  <c r="BI795" i="23"/>
  <c r="BG795" i="23"/>
  <c r="BH795" i="23"/>
  <c r="BN795" i="23"/>
  <c r="BM795" i="23"/>
  <c r="BR779" i="23"/>
  <c r="BQ779" i="23"/>
  <c r="BN779" i="23"/>
  <c r="BM779" i="23"/>
  <c r="BH779" i="23"/>
  <c r="BF779" i="23"/>
  <c r="BP779" i="23"/>
  <c r="BO779" i="23"/>
  <c r="BL779" i="23"/>
  <c r="BG779" i="23"/>
  <c r="BJ779" i="23"/>
  <c r="BK779" i="23"/>
  <c r="BI779" i="23"/>
  <c r="BH763" i="23"/>
  <c r="BN763" i="23"/>
  <c r="BM763" i="23"/>
  <c r="BP747" i="23"/>
  <c r="BG747" i="23"/>
  <c r="BJ747" i="23"/>
  <c r="BK698" i="23"/>
  <c r="BL698" i="23"/>
  <c r="BR698" i="23"/>
  <c r="BP698" i="23"/>
  <c r="BI698" i="23"/>
  <c r="BH698" i="23"/>
  <c r="BN698" i="23"/>
  <c r="BM698" i="23"/>
  <c r="BJ698" i="23"/>
  <c r="BO698" i="23"/>
  <c r="BQ698" i="23"/>
  <c r="BF698" i="23"/>
  <c r="BG698" i="23"/>
  <c r="BL710" i="23"/>
  <c r="BM710" i="23"/>
  <c r="BF710" i="23"/>
  <c r="BN710" i="23"/>
  <c r="BG710" i="23"/>
  <c r="BQ710" i="23"/>
  <c r="BP710" i="23"/>
  <c r="BK710" i="23"/>
  <c r="BI710" i="23"/>
  <c r="BH710" i="23"/>
  <c r="BO710" i="23"/>
  <c r="BJ710" i="23"/>
  <c r="BR710" i="23"/>
  <c r="BR672" i="23"/>
  <c r="BQ672" i="23"/>
  <c r="BL672" i="23"/>
  <c r="BO672" i="23"/>
  <c r="BN672" i="23"/>
  <c r="BM672" i="23"/>
  <c r="BH672" i="23"/>
  <c r="BF672" i="23"/>
  <c r="BP672" i="23"/>
  <c r="BG672" i="23"/>
  <c r="BK672" i="23"/>
  <c r="BJ672" i="23"/>
  <c r="BI672" i="23"/>
  <c r="BF656" i="23"/>
  <c r="BP656" i="23"/>
  <c r="BG656" i="23"/>
  <c r="BR656" i="23"/>
  <c r="BQ656" i="23"/>
  <c r="BL656" i="23"/>
  <c r="BO656" i="23"/>
  <c r="BJ656" i="23"/>
  <c r="BI656" i="23"/>
  <c r="BK656" i="23"/>
  <c r="BN656" i="23"/>
  <c r="BM656" i="23"/>
  <c r="BH656" i="23"/>
  <c r="BL640" i="23"/>
  <c r="BK640" i="23"/>
  <c r="BQ640" i="23"/>
  <c r="BF624" i="23"/>
  <c r="BM624" i="23"/>
  <c r="BK624" i="23"/>
  <c r="BN624" i="23"/>
  <c r="BL624" i="23"/>
  <c r="BI624" i="23"/>
  <c r="BH624" i="23"/>
  <c r="BR624" i="23"/>
  <c r="BQ624" i="23"/>
  <c r="BJ624" i="23"/>
  <c r="BO624" i="23"/>
  <c r="BP624" i="23"/>
  <c r="BG624" i="23"/>
  <c r="BN608" i="23"/>
  <c r="BL608" i="23"/>
  <c r="BI608" i="23"/>
  <c r="BJ608" i="23"/>
  <c r="BH608" i="23"/>
  <c r="BO608" i="23"/>
  <c r="BR608" i="23"/>
  <c r="BP608" i="23"/>
  <c r="BQ608" i="23"/>
  <c r="BM608" i="23"/>
  <c r="BF608" i="23"/>
  <c r="BK608" i="23"/>
  <c r="BG608" i="23"/>
  <c r="BN592" i="23"/>
  <c r="BI592" i="23"/>
  <c r="BM560" i="23"/>
  <c r="BO560" i="23"/>
  <c r="BO716" i="23"/>
  <c r="BG716" i="23"/>
  <c r="BK716" i="23"/>
  <c r="BO686" i="23"/>
  <c r="BN686" i="23"/>
  <c r="BP686" i="23"/>
  <c r="BR686" i="23"/>
  <c r="BF686" i="23"/>
  <c r="BK686" i="23"/>
  <c r="BM686" i="23"/>
  <c r="BQ686" i="23"/>
  <c r="BH686" i="23"/>
  <c r="BG686" i="23"/>
  <c r="BI686" i="23"/>
  <c r="BL686" i="23"/>
  <c r="BJ686" i="23"/>
  <c r="BQ518" i="23"/>
  <c r="BI518" i="23"/>
  <c r="BQ502" i="23"/>
  <c r="BF502" i="23"/>
  <c r="BM486" i="23"/>
  <c r="BR486" i="23"/>
  <c r="BP470" i="23"/>
  <c r="BR470" i="23"/>
  <c r="BK470" i="23"/>
  <c r="BF470" i="23"/>
  <c r="BN470" i="23"/>
  <c r="BH470" i="23"/>
  <c r="BI470" i="23"/>
  <c r="BL470" i="23"/>
  <c r="BQ470" i="23"/>
  <c r="BG470" i="23"/>
  <c r="BM470" i="23"/>
  <c r="BO470" i="23"/>
  <c r="BJ470" i="23"/>
  <c r="BH199" i="23"/>
  <c r="BG199" i="23"/>
  <c r="BM199" i="23"/>
  <c r="BQ199" i="23"/>
  <c r="BO199" i="23"/>
  <c r="BK199" i="23"/>
  <c r="BJ191" i="23"/>
  <c r="BH191" i="23"/>
  <c r="BG191" i="23"/>
  <c r="BR191" i="23"/>
  <c r="BP191" i="23"/>
  <c r="BI191" i="23"/>
  <c r="BK191" i="23"/>
  <c r="BF191" i="23"/>
  <c r="BM191" i="23"/>
  <c r="BL191" i="23"/>
  <c r="BQ191" i="23"/>
  <c r="BN191" i="23"/>
  <c r="BO191" i="23"/>
  <c r="BN183" i="23"/>
  <c r="BL183" i="23"/>
  <c r="BO183" i="23"/>
  <c r="BF183" i="23"/>
  <c r="BQ183" i="23"/>
  <c r="BM183" i="23"/>
  <c r="BP183" i="23"/>
  <c r="BK183" i="23"/>
  <c r="BH183" i="23"/>
  <c r="BR183" i="23"/>
  <c r="BI183" i="23"/>
  <c r="BJ183" i="23"/>
  <c r="BG183" i="23"/>
  <c r="BN175" i="23"/>
  <c r="BL175" i="23"/>
  <c r="BO175" i="23"/>
  <c r="BJ175" i="23"/>
  <c r="BH175" i="23"/>
  <c r="BG175" i="23"/>
  <c r="BF175" i="23"/>
  <c r="BM175" i="23"/>
  <c r="BP175" i="23"/>
  <c r="BK175" i="23"/>
  <c r="BR175" i="23"/>
  <c r="BI175" i="23"/>
  <c r="BQ175" i="23"/>
  <c r="BN167" i="23"/>
  <c r="BL167" i="23"/>
  <c r="BO167" i="23"/>
  <c r="BJ167" i="23"/>
  <c r="BH167" i="23"/>
  <c r="BG167" i="23"/>
  <c r="BP167" i="23"/>
  <c r="BK167" i="23"/>
  <c r="BQ167" i="23"/>
  <c r="BF167" i="23"/>
  <c r="BM167" i="23"/>
  <c r="BR167" i="23"/>
  <c r="BI167" i="23"/>
  <c r="BN159" i="23"/>
  <c r="BL159" i="23"/>
  <c r="BO159" i="23"/>
  <c r="BF159" i="23"/>
  <c r="BQ159" i="23"/>
  <c r="BH159" i="23"/>
  <c r="BK159" i="23"/>
  <c r="BR159" i="23"/>
  <c r="BI159" i="23"/>
  <c r="BJ159" i="23"/>
  <c r="BG159" i="23"/>
  <c r="BP159" i="23"/>
  <c r="BM159" i="23"/>
  <c r="BR151" i="23"/>
  <c r="BP151" i="23"/>
  <c r="BI151" i="23"/>
  <c r="BK151" i="23"/>
  <c r="BJ151" i="23"/>
  <c r="BH151" i="23"/>
  <c r="BG151" i="23"/>
  <c r="BQ151" i="23"/>
  <c r="BN151" i="23"/>
  <c r="BO151" i="23"/>
  <c r="BF151" i="23"/>
  <c r="BM151" i="23"/>
  <c r="BL151" i="23"/>
  <c r="BQ143" i="23"/>
  <c r="BR143" i="23"/>
  <c r="BM143" i="23"/>
  <c r="BG143" i="23"/>
  <c r="BL143" i="23"/>
  <c r="BN127" i="23"/>
  <c r="BI127" i="23"/>
  <c r="BM127" i="23"/>
  <c r="BL127" i="23"/>
  <c r="BJ127" i="23"/>
  <c r="BQ127" i="23"/>
  <c r="BR127" i="23"/>
  <c r="BH127" i="23"/>
  <c r="BP127" i="23"/>
  <c r="BI119" i="23"/>
  <c r="BP119" i="23"/>
  <c r="BJ119" i="23"/>
  <c r="BK119" i="23"/>
  <c r="BG111" i="23"/>
  <c r="BM111" i="23"/>
  <c r="BJ111" i="23"/>
  <c r="BQ111" i="23"/>
  <c r="BI111" i="23"/>
  <c r="BF111" i="23"/>
  <c r="BR111" i="23"/>
  <c r="BL111" i="23"/>
  <c r="BK111" i="23"/>
  <c r="BP111" i="23"/>
  <c r="BR103" i="23"/>
  <c r="BI103" i="23"/>
  <c r="BP103" i="23"/>
  <c r="BK103" i="23"/>
  <c r="BJ103" i="23"/>
  <c r="BL95" i="23"/>
  <c r="BM95" i="23"/>
  <c r="BI95" i="23"/>
  <c r="BP95" i="23"/>
  <c r="BN95" i="23"/>
  <c r="BK95" i="23"/>
  <c r="BO95" i="23"/>
  <c r="BJ95" i="23"/>
  <c r="BM499" i="23"/>
  <c r="BG499" i="23"/>
  <c r="BH499" i="23"/>
  <c r="BP483" i="23"/>
  <c r="BN483" i="23"/>
  <c r="BK483" i="23"/>
  <c r="BG483" i="23"/>
  <c r="BL483" i="23"/>
  <c r="BJ483" i="23"/>
  <c r="BQ483" i="23"/>
  <c r="BF483" i="23"/>
  <c r="BM483" i="23"/>
  <c r="BR483" i="23"/>
  <c r="BO483" i="23"/>
  <c r="BH483" i="23"/>
  <c r="BI483" i="23"/>
  <c r="BJ371" i="23"/>
  <c r="BL371" i="23"/>
  <c r="BN371" i="23"/>
  <c r="BG371" i="23"/>
  <c r="BF371" i="23"/>
  <c r="BP371" i="23"/>
  <c r="BF355" i="23"/>
  <c r="BP355" i="23"/>
  <c r="BK355" i="23"/>
  <c r="BN355" i="23"/>
  <c r="BM355" i="23"/>
  <c r="BH355" i="23"/>
  <c r="BR355" i="23"/>
  <c r="BL355" i="23"/>
  <c r="BJ355" i="23"/>
  <c r="BO355" i="23"/>
  <c r="BQ355" i="23"/>
  <c r="BG355" i="23"/>
  <c r="BI355" i="23"/>
  <c r="BJ323" i="23"/>
  <c r="BQ323" i="23"/>
  <c r="BF323" i="23"/>
  <c r="BK323" i="23"/>
  <c r="BP323" i="23"/>
  <c r="BN243" i="23"/>
  <c r="BJ243" i="23"/>
  <c r="BP82" i="23"/>
  <c r="BO82" i="23"/>
  <c r="BM82" i="23"/>
  <c r="BG78" i="23"/>
  <c r="BK78" i="23"/>
  <c r="BG74" i="23"/>
  <c r="BL74" i="23"/>
  <c r="BM63" i="23"/>
  <c r="BG63" i="23"/>
  <c r="BF63" i="23"/>
  <c r="BQ63" i="23"/>
  <c r="BI63" i="23"/>
  <c r="BI86" i="23"/>
  <c r="BG86" i="23"/>
  <c r="BJ86" i="23"/>
  <c r="BN86" i="23"/>
  <c r="BF86" i="23"/>
  <c r="BL86" i="23"/>
  <c r="BR86" i="23"/>
  <c r="BO86" i="23"/>
  <c r="BP86" i="23"/>
  <c r="BH86" i="23"/>
  <c r="BM86" i="23"/>
  <c r="BK86" i="23"/>
  <c r="BQ86" i="23"/>
  <c r="C18" i="22"/>
  <c r="U62" i="22"/>
  <c r="N264" i="22" s="1"/>
  <c r="T63" i="22"/>
  <c r="O264" i="22" s="1"/>
  <c r="BK1006" i="23"/>
  <c r="BR1006" i="23"/>
  <c r="H163" i="22"/>
  <c r="F167" i="22"/>
  <c r="R62" i="22"/>
  <c r="R63" i="22" s="1"/>
  <c r="Q63" i="22"/>
  <c r="O464" i="22" s="1"/>
  <c r="P64" i="22"/>
  <c r="BH942" i="23"/>
  <c r="BG942" i="23"/>
  <c r="BN942" i="23"/>
  <c r="BH485" i="23"/>
  <c r="BR485" i="23"/>
  <c r="BN844" i="23"/>
  <c r="BG844" i="23"/>
  <c r="BQ834" i="23"/>
  <c r="BH834" i="23"/>
  <c r="BG834" i="23"/>
  <c r="BK663" i="23"/>
  <c r="BN663" i="23"/>
  <c r="BP663" i="23"/>
  <c r="BF663" i="23"/>
  <c r="BM663" i="23"/>
  <c r="BI663" i="23"/>
  <c r="BQ663" i="23"/>
  <c r="BL663" i="23"/>
  <c r="BH663" i="23"/>
  <c r="BR663" i="23"/>
  <c r="BG663" i="23"/>
  <c r="BQ645" i="23"/>
  <c r="BG645" i="23"/>
  <c r="BK645" i="23"/>
  <c r="BI645" i="23"/>
  <c r="BJ645" i="23"/>
  <c r="BJ635" i="23"/>
  <c r="BF635" i="23"/>
  <c r="BK635" i="23"/>
  <c r="BM627" i="23"/>
  <c r="BG627" i="23"/>
  <c r="BR627" i="23"/>
  <c r="BL627" i="23"/>
  <c r="BP627" i="23"/>
  <c r="BI617" i="23"/>
  <c r="BL617" i="23"/>
  <c r="BQ617" i="23"/>
  <c r="BM617" i="23"/>
  <c r="BK617" i="23"/>
  <c r="BG617" i="23"/>
  <c r="BF617" i="23"/>
  <c r="BN834" i="23"/>
  <c r="BQ794" i="23"/>
  <c r="BM420" i="23"/>
  <c r="BJ420" i="23"/>
  <c r="BR420" i="23"/>
  <c r="BO844" i="23"/>
  <c r="BR844" i="23"/>
  <c r="BO820" i="23"/>
  <c r="BO794" i="23"/>
  <c r="BJ794" i="23"/>
  <c r="BI820" i="23"/>
  <c r="BF820" i="23"/>
  <c r="BI942" i="23"/>
  <c r="BF321" i="23"/>
  <c r="BP321" i="23"/>
  <c r="BI321" i="23"/>
  <c r="BQ321" i="23"/>
  <c r="BK321" i="23"/>
  <c r="BK156" i="23"/>
  <c r="BH156" i="23"/>
  <c r="BM156" i="23"/>
  <c r="BL156" i="23"/>
  <c r="BR156" i="23"/>
  <c r="BG156" i="23"/>
  <c r="BQ156" i="23"/>
  <c r="BH140" i="23"/>
  <c r="BJ140" i="23"/>
  <c r="BM140" i="23"/>
  <c r="BN140" i="23"/>
  <c r="BP140" i="23"/>
  <c r="BI140" i="23"/>
  <c r="BF140" i="23"/>
  <c r="BG140" i="23"/>
  <c r="BO140" i="23"/>
  <c r="BO126" i="23"/>
  <c r="BM126" i="23"/>
  <c r="BR126" i="23"/>
  <c r="BF126" i="23"/>
  <c r="BQ234" i="23"/>
  <c r="BG234" i="23"/>
  <c r="BQ727" i="23"/>
  <c r="BG727" i="23"/>
  <c r="BJ727" i="23"/>
  <c r="BI727" i="23"/>
  <c r="BM727" i="23"/>
  <c r="BH727" i="23"/>
  <c r="BO727" i="23"/>
  <c r="BP727" i="23"/>
  <c r="BK727" i="23"/>
  <c r="BR721" i="23"/>
  <c r="BQ721" i="23"/>
  <c r="BN721" i="23"/>
  <c r="BI721" i="23"/>
  <c r="BM721" i="23"/>
  <c r="BG721" i="23"/>
  <c r="BO721" i="23"/>
  <c r="BP713" i="23"/>
  <c r="BK713" i="23"/>
  <c r="BO713" i="23"/>
  <c r="BM713" i="23"/>
  <c r="BL713" i="23"/>
  <c r="BR713" i="23"/>
  <c r="BJ705" i="23"/>
  <c r="BQ705" i="23"/>
  <c r="BL705" i="23"/>
  <c r="BG705" i="23"/>
  <c r="BM705" i="23"/>
  <c r="BO705" i="23"/>
  <c r="BR695" i="23"/>
  <c r="BH695" i="23"/>
  <c r="BP695" i="23"/>
  <c r="BG695" i="23"/>
  <c r="BO695" i="23"/>
  <c r="BF695" i="23"/>
  <c r="BI695" i="23"/>
  <c r="BN695" i="23"/>
  <c r="BK695" i="23"/>
  <c r="BJ695" i="23"/>
  <c r="BF834" i="23"/>
  <c r="BK844" i="23"/>
  <c r="BP794" i="23"/>
  <c r="BI420" i="23"/>
  <c r="BH420" i="23"/>
  <c r="BN420" i="23"/>
  <c r="BM844" i="23"/>
  <c r="BL844" i="23"/>
  <c r="BF844" i="23"/>
  <c r="BK820" i="23"/>
  <c r="BL794" i="23"/>
  <c r="BK794" i="23"/>
  <c r="BG820" i="23"/>
  <c r="BH820" i="23"/>
  <c r="BR834" i="23"/>
  <c r="BL942" i="23"/>
  <c r="BL635" i="23"/>
  <c r="BH296" i="23"/>
  <c r="BM296" i="23"/>
  <c r="BJ296" i="23"/>
  <c r="BR296" i="23"/>
  <c r="BO296" i="23"/>
  <c r="BG296" i="23"/>
  <c r="BF296" i="23"/>
  <c r="BN296" i="23"/>
  <c r="BI296" i="23"/>
  <c r="BP296" i="23"/>
  <c r="BP264" i="23"/>
  <c r="BG264" i="23"/>
  <c r="BM264" i="23"/>
  <c r="BR264" i="23"/>
  <c r="BI264" i="23"/>
  <c r="BK264" i="23"/>
  <c r="BF264" i="23"/>
  <c r="BL264" i="23"/>
  <c r="BP844" i="23"/>
  <c r="BJ844" i="23"/>
  <c r="BH844" i="23"/>
  <c r="BP820" i="23"/>
  <c r="BM794" i="23"/>
  <c r="BK420" i="23"/>
  <c r="BN794" i="23"/>
  <c r="BH794" i="23"/>
  <c r="BM820" i="23"/>
  <c r="BQ485" i="23"/>
  <c r="BL834" i="23"/>
  <c r="BQ942" i="23"/>
  <c r="BJ663" i="23"/>
  <c r="BK627" i="23"/>
  <c r="BL514" i="23"/>
  <c r="BK514" i="23"/>
  <c r="BR514" i="23"/>
  <c r="BJ514" i="23"/>
  <c r="BH514" i="23"/>
  <c r="BK496" i="23"/>
  <c r="BL496" i="23"/>
  <c r="BN496" i="23"/>
  <c r="BF496" i="23"/>
  <c r="BO496" i="23"/>
  <c r="BJ496" i="23"/>
  <c r="BO474" i="23"/>
  <c r="BL474" i="23"/>
  <c r="BJ474" i="23"/>
  <c r="BP474" i="23"/>
  <c r="BG474" i="23"/>
  <c r="BR474" i="23"/>
  <c r="BI402" i="23"/>
  <c r="BM402" i="23"/>
  <c r="BL250" i="23"/>
  <c r="BG250" i="23"/>
  <c r="BI250" i="23"/>
  <c r="BF250" i="23"/>
  <c r="BK250" i="23"/>
  <c r="BQ250" i="23"/>
  <c r="BR250" i="23"/>
  <c r="BM250" i="23"/>
  <c r="BO250" i="23"/>
  <c r="BR306" i="23"/>
  <c r="BK306" i="23"/>
  <c r="BN450" i="23"/>
  <c r="BM450" i="23"/>
  <c r="BK450" i="23"/>
  <c r="BL546" i="23"/>
  <c r="BM546" i="23"/>
  <c r="BN546" i="23"/>
  <c r="BQ504" i="23"/>
  <c r="BN896" i="23"/>
  <c r="BH360" i="23"/>
  <c r="BO498" i="23"/>
  <c r="BL984" i="23"/>
  <c r="BL312" i="23"/>
  <c r="BI344" i="23"/>
  <c r="BJ984" i="23"/>
  <c r="BQ360" i="23"/>
  <c r="BJ360" i="23"/>
  <c r="BK498" i="23"/>
  <c r="BM98" i="23"/>
  <c r="BQ98" i="23"/>
  <c r="BI605" i="23"/>
  <c r="BL589" i="23"/>
  <c r="BK589" i="23"/>
  <c r="BP605" i="23"/>
  <c r="BH589" i="23"/>
  <c r="BK605" i="23"/>
  <c r="BG94" i="23"/>
  <c r="BO571" i="23"/>
  <c r="BO94" i="23"/>
  <c r="BK723" i="23"/>
  <c r="BM681" i="23"/>
  <c r="BF723" i="23"/>
  <c r="BK798" i="23"/>
  <c r="BG715" i="23"/>
  <c r="BG559" i="23"/>
  <c r="BM342" i="23"/>
  <c r="BI334" i="23"/>
  <c r="BP681" i="23"/>
  <c r="BR230" i="23"/>
  <c r="BL832" i="23"/>
  <c r="BM832" i="23"/>
  <c r="BK504" i="23"/>
  <c r="BN504" i="23"/>
  <c r="BG896" i="23"/>
  <c r="BN203" i="23"/>
  <c r="BM984" i="23"/>
  <c r="BJ312" i="23"/>
  <c r="BI360" i="23"/>
  <c r="BL498" i="23"/>
  <c r="BQ984" i="23"/>
  <c r="BJ344" i="23"/>
  <c r="BH98" i="23"/>
  <c r="BG98" i="23"/>
  <c r="BQ605" i="23"/>
  <c r="BK984" i="23"/>
  <c r="BJ605" i="23"/>
  <c r="BR605" i="23"/>
  <c r="BJ589" i="23"/>
  <c r="BO605" i="23"/>
  <c r="BI589" i="23"/>
  <c r="BI98" i="23"/>
  <c r="BO984" i="23"/>
  <c r="BL723" i="23"/>
  <c r="BQ94" i="23"/>
  <c r="BO723" i="23"/>
  <c r="BJ571" i="23"/>
  <c r="BQ571" i="23"/>
  <c r="BI681" i="23"/>
  <c r="BK681" i="23"/>
  <c r="BM504" i="23"/>
  <c r="BK342" i="23"/>
  <c r="BH681" i="23"/>
  <c r="BR964" i="23"/>
  <c r="BL964" i="23"/>
  <c r="BH964" i="23"/>
  <c r="BO964" i="23"/>
  <c r="BN964" i="23"/>
  <c r="BQ964" i="23"/>
  <c r="BM964" i="23"/>
  <c r="BO928" i="23"/>
  <c r="BF928" i="23"/>
  <c r="BK928" i="23"/>
  <c r="BN880" i="23"/>
  <c r="BM880" i="23"/>
  <c r="BM744" i="23"/>
  <c r="BP744" i="23"/>
  <c r="BJ744" i="23"/>
  <c r="BO744" i="23"/>
  <c r="BR744" i="23"/>
  <c r="BL744" i="23"/>
  <c r="BJ986" i="23"/>
  <c r="BF986" i="23"/>
  <c r="BM896" i="23"/>
  <c r="BQ896" i="23"/>
  <c r="BK896" i="23"/>
  <c r="BN360" i="23"/>
  <c r="BK360" i="23"/>
  <c r="BH723" i="23"/>
  <c r="BI723" i="23"/>
  <c r="BJ723" i="23"/>
  <c r="BM723" i="23"/>
  <c r="BN723" i="23"/>
  <c r="BH715" i="23"/>
  <c r="BF715" i="23"/>
  <c r="BQ715" i="23"/>
  <c r="BL715" i="23"/>
  <c r="BG707" i="23"/>
  <c r="BF707" i="23"/>
  <c r="BP697" i="23"/>
  <c r="BL697" i="23"/>
  <c r="BG697" i="23"/>
  <c r="BM697" i="23"/>
  <c r="BH697" i="23"/>
  <c r="BP689" i="23"/>
  <c r="BQ689" i="23"/>
  <c r="BP673" i="23"/>
  <c r="BJ673" i="23"/>
  <c r="BN673" i="23"/>
  <c r="BG673" i="23"/>
  <c r="BF673" i="23"/>
  <c r="BL571" i="23"/>
  <c r="BR571" i="23"/>
  <c r="BN571" i="23"/>
  <c r="BI571" i="23"/>
  <c r="BP571" i="23"/>
  <c r="BL559" i="23"/>
  <c r="BF559" i="23"/>
  <c r="BP559" i="23"/>
  <c r="BK94" i="23"/>
  <c r="BN94" i="23"/>
  <c r="BJ94" i="23"/>
  <c r="BI94" i="23"/>
  <c r="BH214" i="23"/>
  <c r="BQ214" i="23"/>
  <c r="BM254" i="23"/>
  <c r="BI254" i="23"/>
  <c r="BI278" i="23"/>
  <c r="BM278" i="23"/>
  <c r="BF374" i="23"/>
  <c r="BQ374" i="23"/>
  <c r="BO382" i="23"/>
  <c r="BJ382" i="23"/>
  <c r="BQ382" i="23"/>
  <c r="BF414" i="23"/>
  <c r="BJ414" i="23"/>
  <c r="BF422" i="23"/>
  <c r="BG422" i="23"/>
  <c r="BI430" i="23"/>
  <c r="BJ430" i="23"/>
  <c r="BQ446" i="23"/>
  <c r="BG446" i="23"/>
  <c r="BF462" i="23"/>
  <c r="BQ462" i="23"/>
  <c r="BQ506" i="23"/>
  <c r="BI506" i="23"/>
  <c r="BG870" i="23"/>
  <c r="BK870" i="23"/>
  <c r="BI870" i="23"/>
  <c r="BN870" i="23"/>
  <c r="BO886" i="23"/>
  <c r="BQ886" i="23"/>
  <c r="BG886" i="23"/>
  <c r="BI898" i="23"/>
  <c r="BQ898" i="23"/>
  <c r="BH898" i="23"/>
  <c r="BQ762" i="23"/>
  <c r="BK762" i="23"/>
  <c r="BQ770" i="23"/>
  <c r="BP762" i="23"/>
  <c r="BL782" i="23"/>
  <c r="BF762" i="23"/>
  <c r="BQ552" i="23"/>
  <c r="BN552" i="23"/>
  <c r="BP951" i="23"/>
  <c r="BI951" i="23"/>
  <c r="BI224" i="23"/>
  <c r="BQ657" i="23"/>
  <c r="BN6" i="23"/>
  <c r="BQ6" i="23"/>
  <c r="BO6" i="23"/>
  <c r="BP6" i="23"/>
  <c r="BK6" i="23"/>
  <c r="BF6" i="23"/>
  <c r="BL6" i="23"/>
  <c r="BJ6" i="23"/>
  <c r="BR15" i="23"/>
  <c r="BH20" i="23"/>
  <c r="BM20" i="23"/>
  <c r="BO47" i="23"/>
  <c r="BM30" i="23"/>
  <c r="BP30" i="23"/>
  <c r="BH30" i="23"/>
  <c r="BK30" i="23"/>
  <c r="BJ30" i="23"/>
  <c r="BI11" i="23"/>
  <c r="BK9" i="23"/>
  <c r="BN22" i="23"/>
  <c r="BG15" i="23"/>
  <c r="BL9" i="23"/>
  <c r="BM9" i="23"/>
  <c r="BF5" i="23"/>
  <c r="BJ5" i="23"/>
  <c r="BO9" i="23"/>
  <c r="BL22" i="23"/>
  <c r="BF43" i="23"/>
  <c r="BR14" i="23"/>
  <c r="BM14" i="23"/>
  <c r="BM4" i="23"/>
  <c r="BO14" i="23"/>
  <c r="BG22" i="23"/>
  <c r="BO22" i="23"/>
  <c r="BL44" i="23"/>
  <c r="BN44" i="23"/>
  <c r="BJ34" i="23"/>
  <c r="BF34" i="23"/>
  <c r="BI34" i="23"/>
  <c r="BP24" i="23"/>
  <c r="BL24" i="23"/>
  <c r="BQ24" i="23"/>
  <c r="BJ44" i="23"/>
  <c r="BR43" i="23"/>
  <c r="BR40" i="23"/>
  <c r="BM40" i="23"/>
  <c r="BO40" i="23"/>
  <c r="BQ15" i="23"/>
  <c r="BP20" i="23"/>
  <c r="BN20" i="23"/>
  <c r="BQ30" i="23"/>
  <c r="BN11" i="23"/>
  <c r="BR11" i="23"/>
  <c r="BK5" i="23"/>
  <c r="BP15" i="23"/>
  <c r="BF22" i="23"/>
  <c r="BJ15" i="23"/>
  <c r="BG9" i="23"/>
  <c r="BI9" i="23"/>
  <c r="BG5" i="23"/>
  <c r="BI5" i="23"/>
  <c r="BQ5" i="23"/>
  <c r="BN14" i="23"/>
  <c r="BN4" i="23"/>
  <c r="BI14" i="23"/>
  <c r="BH11" i="23"/>
  <c r="BQ22" i="23"/>
  <c r="BM44" i="23"/>
  <c r="BF44" i="23"/>
  <c r="BK44" i="23"/>
  <c r="BP34" i="23"/>
  <c r="BN34" i="23"/>
  <c r="BL34" i="23"/>
  <c r="BO24" i="23"/>
  <c r="BK24" i="23"/>
  <c r="BG24" i="23"/>
  <c r="BN24" i="23"/>
  <c r="BG44" i="23"/>
  <c r="BI43" i="23"/>
  <c r="BP40" i="23"/>
  <c r="BF40" i="23"/>
  <c r="BH40" i="23"/>
  <c r="BH9" i="23"/>
  <c r="BL20" i="23"/>
  <c r="BG20" i="23"/>
  <c r="BR20" i="23"/>
  <c r="BG47" i="23"/>
  <c r="BG30" i="23"/>
  <c r="BG14" i="23"/>
  <c r="BQ11" i="23"/>
  <c r="BP11" i="23"/>
  <c r="BF11" i="23"/>
  <c r="BN9" i="23"/>
  <c r="BR5" i="23"/>
  <c r="BR22" i="23"/>
  <c r="BN15" i="23"/>
  <c r="BF9" i="23"/>
  <c r="BQ9" i="23"/>
  <c r="BL5" i="23"/>
  <c r="BN5" i="23"/>
  <c r="BF14" i="23"/>
  <c r="BP4" i="23"/>
  <c r="BI22" i="23"/>
  <c r="BM22" i="23"/>
  <c r="BP44" i="23"/>
  <c r="BH44" i="23"/>
  <c r="BO44" i="23"/>
  <c r="BH34" i="23"/>
  <c r="BK34" i="23"/>
  <c r="BM34" i="23"/>
  <c r="BG34" i="23"/>
  <c r="BM24" i="23"/>
  <c r="BI24" i="23"/>
  <c r="BR24" i="23"/>
  <c r="BQ44" i="23"/>
  <c r="BQ40" i="23"/>
  <c r="BN40" i="23"/>
  <c r="BK40" i="23"/>
  <c r="BJ9" i="23"/>
  <c r="BI30" i="23"/>
  <c r="BO20" i="23"/>
  <c r="BJ20" i="23"/>
  <c r="BF20" i="23"/>
  <c r="BP47" i="23"/>
  <c r="BN30" i="23"/>
  <c r="BK14" i="23"/>
  <c r="BM11" i="23"/>
  <c r="BL11" i="23"/>
  <c r="BL15" i="23"/>
  <c r="BH5" i="23"/>
  <c r="BK22" i="23"/>
  <c r="BO15" i="23"/>
  <c r="BH15" i="23"/>
  <c r="BR9" i="23"/>
  <c r="BP9" i="23"/>
  <c r="BO5" i="23"/>
  <c r="BM15" i="23"/>
  <c r="BK43" i="23"/>
  <c r="BQ14" i="23"/>
  <c r="BF4" i="23"/>
  <c r="BJ22" i="23"/>
  <c r="BP22" i="23"/>
  <c r="BI44" i="23"/>
  <c r="BR44" i="23"/>
  <c r="BQ34" i="23"/>
  <c r="BR34" i="23"/>
  <c r="BO34" i="23"/>
  <c r="BJ24" i="23"/>
  <c r="BF24" i="23"/>
  <c r="BH24" i="23"/>
  <c r="BG40" i="23"/>
  <c r="BI40" i="23"/>
  <c r="BL40" i="23"/>
  <c r="BJ40" i="23"/>
  <c r="BR89" i="23"/>
  <c r="BG89" i="23"/>
  <c r="BM89" i="23"/>
  <c r="BP89" i="23"/>
  <c r="BN89" i="23"/>
  <c r="BH89" i="23"/>
  <c r="BK89" i="23"/>
  <c r="BQ89" i="23"/>
  <c r="BL89" i="23"/>
  <c r="BF89" i="23"/>
  <c r="BJ89" i="23"/>
  <c r="BO89" i="23"/>
  <c r="BI89" i="23"/>
  <c r="BH52" i="23"/>
  <c r="BI52" i="23"/>
  <c r="BQ52" i="23"/>
  <c r="BJ52" i="23"/>
  <c r="BL52" i="23"/>
  <c r="BR52" i="23"/>
  <c r="BK52" i="23"/>
  <c r="BO52" i="23"/>
  <c r="BG52" i="23"/>
  <c r="BF52" i="23"/>
  <c r="BG35" i="23"/>
  <c r="BF35" i="23"/>
  <c r="Q10" i="22"/>
  <c r="Q9" i="22"/>
  <c r="D167" i="22"/>
  <c r="Q8" i="22"/>
  <c r="O62" i="22" l="1"/>
  <c r="U63" i="22"/>
  <c r="M264" i="22" s="1"/>
  <c r="AH1011" i="23"/>
  <c r="BA1007" i="23"/>
  <c r="AZ1011" i="23"/>
  <c r="F168" i="22"/>
  <c r="H164" i="22"/>
  <c r="M464" i="22"/>
  <c r="N464" i="22"/>
  <c r="N64" i="22"/>
  <c r="O63" i="22"/>
  <c r="M64" i="22" s="1"/>
  <c r="Q7" i="22"/>
  <c r="D168" i="22"/>
  <c r="H165" i="22" l="1"/>
  <c r="F169" i="22"/>
  <c r="P18" i="22"/>
  <c r="H166" i="22" l="1"/>
  <c r="P17" i="22"/>
  <c r="G1005" i="23" l="1"/>
  <c r="BA8" i="23"/>
  <c r="F1006" i="23"/>
  <c r="H167" i="22"/>
  <c r="F1011" i="23" l="1"/>
  <c r="BA1006" i="23"/>
  <c r="BA1005" i="23"/>
  <c r="BU3" i="23"/>
  <c r="H168" i="22"/>
  <c r="Q6" i="22"/>
  <c r="P16" i="22"/>
  <c r="BA1011" i="23" l="1"/>
  <c r="H169" i="22"/>
  <c r="P15" i="22"/>
  <c r="Q11" i="22"/>
  <c r="Q17" i="22" l="1"/>
  <c r="Q15" i="22"/>
  <c r="Q12" i="22"/>
  <c r="Q16" i="22"/>
  <c r="L212" i="22"/>
  <c r="M663" i="22"/>
  <c r="M468" i="22"/>
  <c r="N215" i="22"/>
  <c r="M239" i="22"/>
  <c r="P252" i="22"/>
  <c r="E18" i="22"/>
  <c r="P615" i="22"/>
  <c r="L413" i="22"/>
  <c r="BR56" i="23"/>
  <c r="L296" i="22"/>
  <c r="O504" i="22"/>
  <c r="O190" i="22"/>
  <c r="O468" i="22"/>
  <c r="D122" i="22"/>
  <c r="BQ28" i="23"/>
  <c r="L500" i="22"/>
  <c r="M292" i="22"/>
  <c r="N86" i="22"/>
  <c r="M18" i="22"/>
  <c r="L601" i="22"/>
  <c r="BQ42" i="23"/>
  <c r="O267" i="22"/>
  <c r="L139" i="22"/>
  <c r="N625" i="22"/>
  <c r="L238" i="22"/>
  <c r="N462" i="22"/>
  <c r="L639" i="22"/>
  <c r="N428" i="22"/>
  <c r="N222" i="22"/>
  <c r="L563" i="22"/>
  <c r="L310" i="22"/>
  <c r="M303" i="22"/>
  <c r="L109" i="22"/>
  <c r="O510" i="22"/>
  <c r="P564" i="22"/>
  <c r="N570" i="22"/>
  <c r="BF56" i="23"/>
  <c r="L388" i="22"/>
  <c r="BO64" i="23"/>
  <c r="O644" i="22"/>
  <c r="N148" i="22"/>
  <c r="D149" i="22"/>
  <c r="N634" i="22"/>
  <c r="L427" i="22"/>
  <c r="J8" i="22"/>
  <c r="N656" i="22"/>
  <c r="M123" i="22"/>
  <c r="P270" i="22"/>
  <c r="M510" i="22"/>
  <c r="D144" i="22"/>
  <c r="O460" i="22"/>
  <c r="P212" i="22"/>
  <c r="L273" i="22"/>
  <c r="L208" i="22"/>
  <c r="BP32" i="23"/>
  <c r="M506" i="22"/>
  <c r="N237" i="22"/>
  <c r="M567" i="22"/>
  <c r="BH10" i="23"/>
  <c r="N122" i="22"/>
  <c r="P327" i="22"/>
  <c r="P320" i="22"/>
  <c r="N587" i="22"/>
  <c r="L146" i="22"/>
  <c r="L300" i="22"/>
  <c r="M539" i="22"/>
  <c r="D71" i="22"/>
  <c r="L589" i="22"/>
  <c r="O136" i="22"/>
  <c r="O608" i="22"/>
  <c r="N190" i="22"/>
  <c r="L369" i="22"/>
  <c r="P387" i="22"/>
  <c r="L266" i="22"/>
  <c r="O587" i="22"/>
  <c r="L138" i="22"/>
  <c r="P395" i="22"/>
  <c r="N356" i="22"/>
  <c r="N435" i="22"/>
  <c r="L564" i="22"/>
  <c r="D66" i="22"/>
  <c r="BF31" i="23"/>
  <c r="BK37" i="23"/>
  <c r="O255" i="22"/>
  <c r="P287" i="22"/>
  <c r="L523" i="22"/>
  <c r="BJ32" i="23"/>
  <c r="L640" i="22"/>
  <c r="O124" i="22"/>
  <c r="L311" i="22"/>
  <c r="P353" i="22"/>
  <c r="P431" i="22"/>
  <c r="L277" i="22"/>
  <c r="P433" i="22"/>
  <c r="P355" i="22"/>
  <c r="N392" i="22"/>
  <c r="M395" i="22"/>
  <c r="P496" i="22"/>
  <c r="N261" i="22"/>
  <c r="P373" i="22"/>
  <c r="O260" i="22"/>
  <c r="N636" i="22"/>
  <c r="M178" i="22"/>
  <c r="N252" i="22"/>
  <c r="O545" i="22"/>
  <c r="N615" i="22"/>
  <c r="O217" i="22"/>
  <c r="O570" i="22"/>
  <c r="N417" i="22"/>
  <c r="O213" i="22"/>
  <c r="N610" i="22"/>
  <c r="N434" i="22"/>
  <c r="P103" i="22"/>
  <c r="N204" i="22"/>
  <c r="O522" i="22"/>
  <c r="L414" i="22"/>
  <c r="N181" i="22"/>
  <c r="P157" i="22"/>
  <c r="N189" i="22"/>
  <c r="BM53" i="23"/>
  <c r="N235" i="22"/>
  <c r="D101" i="22"/>
  <c r="N418" i="22"/>
  <c r="BN67" i="23"/>
  <c r="N624" i="22"/>
  <c r="N622" i="22"/>
  <c r="P205" i="22"/>
  <c r="BK62" i="23"/>
  <c r="N198" i="22"/>
  <c r="N579" i="22"/>
  <c r="M114" i="22"/>
  <c r="P410" i="22"/>
  <c r="L510" i="22"/>
  <c r="P69" i="22"/>
  <c r="G6" i="22"/>
  <c r="BP39" i="23"/>
  <c r="BJ28" i="23"/>
  <c r="BN25" i="23"/>
  <c r="M534" i="22"/>
  <c r="P507" i="22"/>
  <c r="P323" i="22"/>
  <c r="BH39" i="23"/>
  <c r="D99" i="22"/>
  <c r="D169" i="22"/>
  <c r="P8" i="22"/>
  <c r="P392" i="22"/>
  <c r="M211" i="22"/>
  <c r="P546" i="22"/>
  <c r="M507" i="22"/>
  <c r="P71" i="22"/>
  <c r="M381" i="22"/>
  <c r="L366" i="22"/>
  <c r="F16" i="22"/>
  <c r="D77" i="22"/>
  <c r="H9" i="22"/>
  <c r="L154" i="22"/>
  <c r="L362" i="22"/>
  <c r="BO55" i="23"/>
  <c r="G16" i="22"/>
  <c r="N310" i="22"/>
  <c r="N162" i="22"/>
  <c r="L127" i="22"/>
  <c r="N378" i="22"/>
  <c r="BK10" i="23"/>
  <c r="BF37" i="23"/>
  <c r="L605" i="22"/>
  <c r="M8" i="22"/>
  <c r="L578" i="22"/>
  <c r="BM37" i="23"/>
  <c r="L155" i="22"/>
  <c r="N482" i="22"/>
  <c r="O156" i="22"/>
  <c r="L363" i="22"/>
  <c r="P511" i="22"/>
  <c r="M583" i="22"/>
  <c r="M639" i="22"/>
  <c r="N564" i="22"/>
  <c r="P657" i="22"/>
  <c r="L66" i="22"/>
  <c r="N549" i="22"/>
  <c r="O425" i="22"/>
  <c r="L291" i="22"/>
  <c r="N138" i="22"/>
  <c r="D83" i="22"/>
  <c r="L440" i="22"/>
  <c r="M130" i="22"/>
  <c r="L140" i="22"/>
  <c r="P498" i="22"/>
  <c r="N11" i="22"/>
  <c r="M519" i="22"/>
  <c r="O240" i="22"/>
  <c r="O564" i="22"/>
  <c r="L305" i="22"/>
  <c r="L445" i="22"/>
  <c r="O483" i="22"/>
  <c r="L517" i="22"/>
  <c r="BR39" i="23"/>
  <c r="L373" i="22"/>
  <c r="L346" i="22"/>
  <c r="O249" i="22"/>
  <c r="M557" i="22"/>
  <c r="P174" i="22"/>
  <c r="N557" i="22"/>
  <c r="L593" i="22"/>
  <c r="O104" i="22"/>
  <c r="J11" i="22"/>
  <c r="BN59" i="23"/>
  <c r="BI73" i="23"/>
  <c r="O395" i="22"/>
  <c r="N419" i="22"/>
  <c r="L275" i="22"/>
  <c r="O212" i="22"/>
  <c r="BM93" i="23"/>
  <c r="L511" i="22"/>
  <c r="O534" i="22"/>
  <c r="L333" i="22"/>
  <c r="L211" i="22"/>
  <c r="O525" i="22"/>
  <c r="M511" i="22"/>
  <c r="BG62" i="23"/>
  <c r="L580" i="22"/>
  <c r="N82" i="22"/>
  <c r="P336" i="22"/>
  <c r="O447" i="22"/>
  <c r="BL32" i="23"/>
  <c r="N421" i="22"/>
  <c r="BJ37" i="23"/>
  <c r="P548" i="22"/>
  <c r="L431" i="22"/>
  <c r="O145" i="22"/>
  <c r="O270" i="22"/>
  <c r="O550" i="22"/>
  <c r="O113" i="22"/>
  <c r="O470" i="22"/>
  <c r="N396" i="22"/>
  <c r="P307" i="22"/>
  <c r="N483" i="22"/>
  <c r="O245" i="22"/>
  <c r="P457" i="22"/>
  <c r="L433" i="22"/>
  <c r="O140" i="22"/>
  <c r="M387" i="22"/>
  <c r="N78" i="22"/>
  <c r="M101" i="22"/>
  <c r="N643" i="22"/>
  <c r="N343" i="22"/>
  <c r="O579" i="22"/>
  <c r="N366" i="22"/>
  <c r="I17" i="22"/>
  <c r="M241" i="22"/>
  <c r="BL92" i="23"/>
  <c r="O6" i="22"/>
  <c r="BR93" i="23"/>
  <c r="P376" i="22"/>
  <c r="BP25" i="23"/>
  <c r="M449" i="22"/>
  <c r="O452" i="22"/>
  <c r="P483" i="22"/>
  <c r="L82" i="22"/>
  <c r="O159" i="22"/>
  <c r="O196" i="22"/>
  <c r="M373" i="22"/>
  <c r="N272" i="22"/>
  <c r="BI88" i="23"/>
  <c r="BI12" i="23"/>
  <c r="N100" i="22"/>
  <c r="BL33" i="23"/>
  <c r="O327" i="22"/>
  <c r="O118" i="22"/>
  <c r="L515" i="22"/>
  <c r="O266" i="22"/>
  <c r="L187" i="22"/>
  <c r="N84" i="22"/>
  <c r="L233" i="22"/>
  <c r="N370" i="22"/>
  <c r="P296" i="22"/>
  <c r="N187" i="22"/>
  <c r="BJ48" i="23"/>
  <c r="D155" i="22"/>
  <c r="L472" i="22"/>
  <c r="M308" i="22"/>
  <c r="N117" i="22"/>
  <c r="L627" i="22"/>
  <c r="L401" i="22"/>
  <c r="N518" i="22"/>
  <c r="P439" i="22"/>
  <c r="M227" i="22"/>
  <c r="L655" i="22"/>
  <c r="BR67" i="23"/>
  <c r="BQ62" i="23"/>
  <c r="N413" i="22"/>
  <c r="BM23" i="23"/>
  <c r="P328" i="22"/>
  <c r="L95" i="22"/>
  <c r="BJ56" i="23"/>
  <c r="O651" i="22"/>
  <c r="L544" i="22"/>
  <c r="P93" i="22"/>
  <c r="N234" i="22"/>
  <c r="M206" i="22"/>
  <c r="BQ33" i="23"/>
  <c r="O184" i="22"/>
  <c r="P159" i="22"/>
  <c r="BH88" i="23"/>
  <c r="M212" i="22"/>
  <c r="H15" i="22"/>
  <c r="M545" i="22"/>
  <c r="BK12" i="23"/>
  <c r="M566" i="22"/>
  <c r="L540" i="22"/>
  <c r="N439" i="22"/>
  <c r="L579" i="22"/>
  <c r="L603" i="22"/>
  <c r="L342" i="22"/>
  <c r="BO25" i="23"/>
  <c r="M661" i="22"/>
  <c r="L539" i="22"/>
  <c r="N404" i="22"/>
  <c r="N141" i="22"/>
  <c r="M617" i="22"/>
  <c r="P185" i="22"/>
  <c r="BO3" i="23"/>
  <c r="N580" i="22"/>
  <c r="N273" i="22"/>
  <c r="N364" i="22"/>
  <c r="M357" i="22"/>
  <c r="N83" i="22"/>
  <c r="L397" i="22"/>
  <c r="M393" i="22"/>
  <c r="P570" i="22"/>
  <c r="N107" i="22"/>
  <c r="N498" i="22"/>
  <c r="M190" i="22"/>
  <c r="L324" i="22"/>
  <c r="P72" i="22"/>
  <c r="BM49" i="23"/>
  <c r="O648" i="22"/>
  <c r="P165" i="22"/>
  <c r="N450" i="22"/>
  <c r="BO28" i="23"/>
  <c r="O161" i="22"/>
  <c r="L467" i="22"/>
  <c r="P517" i="22"/>
  <c r="P661" i="22"/>
  <c r="O324" i="22"/>
  <c r="N352" i="22"/>
  <c r="D138" i="22"/>
  <c r="BF28" i="23"/>
  <c r="M384" i="22"/>
  <c r="O500" i="22"/>
  <c r="O406" i="22"/>
  <c r="N548" i="22"/>
  <c r="O551" i="22"/>
  <c r="BM62" i="23"/>
  <c r="P249" i="22"/>
  <c r="BF49" i="23"/>
  <c r="N321" i="22"/>
  <c r="L141" i="22"/>
  <c r="O228" i="22"/>
  <c r="O279" i="22"/>
  <c r="L553" i="22"/>
  <c r="BJ31" i="23"/>
  <c r="O157" i="22"/>
  <c r="N355" i="22"/>
  <c r="P100" i="22"/>
  <c r="BJ62" i="23"/>
  <c r="O319" i="22"/>
  <c r="L387" i="22"/>
  <c r="P74" i="22"/>
  <c r="BF59" i="23"/>
  <c r="M379" i="22"/>
  <c r="N157" i="22"/>
  <c r="N607" i="22"/>
  <c r="P478" i="22"/>
  <c r="BI28" i="23"/>
  <c r="L516" i="22"/>
  <c r="L513" i="22"/>
  <c r="L422" i="22"/>
  <c r="L263" i="22"/>
  <c r="M226" i="22"/>
  <c r="M493" i="22"/>
  <c r="BJ53" i="23"/>
  <c r="N80" i="22"/>
  <c r="BL66" i="23"/>
  <c r="BM55" i="23"/>
  <c r="O226" i="22"/>
  <c r="D108" i="22"/>
  <c r="BJ42" i="23"/>
  <c r="L252" i="22"/>
  <c r="P581" i="22"/>
  <c r="P628" i="22"/>
  <c r="L602" i="22"/>
  <c r="BF92" i="23"/>
  <c r="N8" i="22"/>
  <c r="N585" i="22"/>
  <c r="L75" i="22"/>
  <c r="O636" i="22"/>
  <c r="L169" i="22"/>
  <c r="N522" i="22"/>
  <c r="O109" i="22"/>
  <c r="N258" i="22"/>
  <c r="L116" i="22"/>
  <c r="O540" i="22"/>
  <c r="P541" i="22"/>
  <c r="L374" i="22"/>
  <c r="P135" i="22"/>
  <c r="N639" i="22"/>
  <c r="P441" i="22"/>
  <c r="M74" i="22"/>
  <c r="L183" i="22"/>
  <c r="P282" i="22"/>
  <c r="N367" i="22"/>
  <c r="L80" i="22"/>
  <c r="O16" i="22"/>
  <c r="M339" i="22"/>
  <c r="O538" i="22"/>
  <c r="M287" i="22"/>
  <c r="L377" i="22"/>
  <c r="O614" i="22"/>
  <c r="N486" i="22"/>
  <c r="N437" i="22"/>
  <c r="P468" i="22"/>
  <c r="M474" i="22"/>
  <c r="M198" i="22"/>
  <c r="O143" i="22"/>
  <c r="BQ10" i="23"/>
  <c r="N577" i="22"/>
  <c r="P428" i="22"/>
  <c r="BM3" i="23"/>
  <c r="BN62" i="23"/>
  <c r="L409" i="22"/>
  <c r="M640" i="22"/>
  <c r="P261" i="22"/>
  <c r="O320" i="22"/>
  <c r="L281" i="22"/>
  <c r="D88" i="22"/>
  <c r="O580" i="22"/>
  <c r="O88" i="22"/>
  <c r="BP21" i="23"/>
  <c r="P406" i="22"/>
  <c r="O204" i="22"/>
  <c r="L231" i="22"/>
  <c r="N453" i="22"/>
  <c r="O440" i="22"/>
  <c r="M216" i="22"/>
  <c r="P591" i="22"/>
  <c r="P435" i="22"/>
  <c r="O516" i="22"/>
  <c r="P262" i="22"/>
  <c r="M336" i="22"/>
  <c r="D84" i="22"/>
  <c r="N556" i="22"/>
  <c r="L405" i="22"/>
  <c r="O193" i="22"/>
  <c r="BO92" i="23"/>
  <c r="P533" i="22"/>
  <c r="BR88" i="23"/>
  <c r="P509" i="22"/>
  <c r="N206" i="22"/>
  <c r="BP33" i="23"/>
  <c r="P200" i="22"/>
  <c r="N422" i="22"/>
  <c r="P291" i="22"/>
  <c r="BP93" i="23"/>
  <c r="M269" i="22"/>
  <c r="M498" i="22"/>
  <c r="N503" i="22"/>
  <c r="N430" i="22"/>
  <c r="L654" i="22"/>
  <c r="BL49" i="23"/>
  <c r="N123" i="22"/>
  <c r="M582" i="22"/>
  <c r="L306" i="22"/>
  <c r="P573" i="22"/>
  <c r="N542" i="22"/>
  <c r="BG53" i="23"/>
  <c r="BR25" i="23"/>
  <c r="L584" i="22"/>
  <c r="N236" i="22"/>
  <c r="M462" i="22"/>
  <c r="BN37" i="23"/>
  <c r="L322" i="22"/>
  <c r="M205" i="22"/>
  <c r="O633" i="22"/>
  <c r="P490" i="22"/>
  <c r="M116" i="22"/>
  <c r="P551" i="22"/>
  <c r="L326" i="22"/>
  <c r="N85" i="22"/>
  <c r="O98" i="22"/>
  <c r="M438" i="22"/>
  <c r="P579" i="22"/>
  <c r="L474" i="22"/>
  <c r="D74" i="22"/>
  <c r="O128" i="22"/>
  <c r="M645" i="22"/>
  <c r="P502" i="22"/>
  <c r="L536" i="22"/>
  <c r="P193" i="22"/>
  <c r="L572" i="22"/>
  <c r="L282" i="22"/>
  <c r="M533" i="22"/>
  <c r="D76" i="22"/>
  <c r="BJ54" i="23"/>
  <c r="L628" i="22"/>
  <c r="M119" i="22"/>
  <c r="BQ25" i="23"/>
  <c r="L619" i="22"/>
  <c r="L83" i="22"/>
  <c r="L216" i="22"/>
  <c r="BG55" i="23"/>
  <c r="L497" i="22"/>
  <c r="O9" i="22"/>
  <c r="BI56" i="23"/>
  <c r="N447" i="22"/>
  <c r="O200" i="22"/>
  <c r="N134" i="22"/>
  <c r="P211" i="22"/>
  <c r="L591" i="22"/>
  <c r="N406" i="22"/>
  <c r="L100" i="22"/>
  <c r="BM39" i="23"/>
  <c r="M258" i="22"/>
  <c r="BF62" i="23"/>
  <c r="N250" i="22"/>
  <c r="M564" i="22"/>
  <c r="O174" i="22"/>
  <c r="BN42" i="23"/>
  <c r="L244" i="22"/>
  <c r="M102" i="22"/>
  <c r="N220" i="22"/>
  <c r="L335" i="22"/>
  <c r="M630" i="22"/>
  <c r="P333" i="22"/>
  <c r="N442" i="22"/>
  <c r="O363" i="22"/>
  <c r="O505" i="22"/>
  <c r="P630" i="22"/>
  <c r="P230" i="22"/>
  <c r="L7" i="22"/>
  <c r="P634" i="22"/>
  <c r="BQ48" i="23"/>
  <c r="BL31" i="23"/>
  <c r="N126" i="22"/>
  <c r="L195" i="22"/>
  <c r="P571" i="22"/>
  <c r="M414" i="22"/>
  <c r="I6" i="22"/>
  <c r="M657" i="22"/>
  <c r="M326" i="22"/>
  <c r="L396" i="22"/>
  <c r="L554" i="22"/>
  <c r="M570" i="22"/>
  <c r="O487" i="22"/>
  <c r="L538" i="22"/>
  <c r="L247" i="22"/>
  <c r="N568" i="22"/>
  <c r="H16" i="22"/>
  <c r="M653" i="22"/>
  <c r="N509" i="22"/>
  <c r="M555" i="22"/>
  <c r="BG25" i="23"/>
  <c r="N194" i="22"/>
  <c r="N623" i="22"/>
  <c r="BJ59" i="23"/>
  <c r="BF54" i="23"/>
  <c r="N239" i="22"/>
  <c r="L426" i="22"/>
  <c r="BR64" i="23"/>
  <c r="N399" i="22"/>
  <c r="P237" i="22"/>
  <c r="M658" i="22"/>
  <c r="BN31" i="23"/>
  <c r="D90" i="22"/>
  <c r="P225" i="22"/>
  <c r="L17" i="22"/>
  <c r="L286" i="22"/>
  <c r="P289" i="22"/>
  <c r="L432" i="22"/>
  <c r="M391" i="22"/>
  <c r="J17" i="22"/>
  <c r="L460" i="22"/>
  <c r="O313" i="22"/>
  <c r="O479" i="22"/>
  <c r="P178" i="22"/>
  <c r="M257" i="22"/>
  <c r="M355" i="22"/>
  <c r="P90" i="22"/>
  <c r="O421" i="22"/>
  <c r="P446" i="22"/>
  <c r="L642" i="22"/>
  <c r="O70" i="22"/>
  <c r="M563" i="22"/>
  <c r="P208" i="22"/>
  <c r="M173" i="22"/>
  <c r="K9" i="22"/>
  <c r="M450" i="22"/>
  <c r="O585" i="22"/>
  <c r="N652" i="22"/>
  <c r="N67" i="22"/>
  <c r="D63" i="22"/>
  <c r="N301" i="22"/>
  <c r="BG56" i="23"/>
  <c r="BO39" i="23"/>
  <c r="BQ59" i="23"/>
  <c r="P626" i="22"/>
  <c r="D98" i="22"/>
  <c r="BO21" i="23"/>
  <c r="L124" i="22"/>
  <c r="N377" i="22"/>
  <c r="L496" i="22"/>
  <c r="P371" i="22"/>
  <c r="N271" i="22"/>
  <c r="O589" i="22"/>
  <c r="P590" i="22"/>
  <c r="BN73" i="23"/>
  <c r="L284" i="22"/>
  <c r="P503" i="22"/>
  <c r="P425" i="22"/>
  <c r="BK59" i="23"/>
  <c r="M356" i="22"/>
  <c r="BN56" i="23"/>
  <c r="O645" i="22"/>
  <c r="N506" i="22"/>
  <c r="P390" i="22"/>
  <c r="M383" i="22"/>
  <c r="N332" i="22"/>
  <c r="O144" i="22"/>
  <c r="N284" i="22"/>
  <c r="O162" i="22"/>
  <c r="BQ53" i="23"/>
  <c r="P191" i="22"/>
  <c r="N233" i="22"/>
  <c r="N409" i="22"/>
  <c r="N358" i="22"/>
  <c r="P330" i="22"/>
  <c r="O466" i="22"/>
  <c r="L547" i="22"/>
  <c r="P482" i="22"/>
  <c r="N500" i="22"/>
  <c r="O366" i="22"/>
  <c r="M97" i="22"/>
  <c r="M475" i="22"/>
  <c r="N174" i="22"/>
  <c r="BQ3" i="23"/>
  <c r="O473" i="22"/>
  <c r="M148" i="22"/>
  <c r="L600" i="22"/>
  <c r="M113" i="22"/>
  <c r="BO12" i="23"/>
  <c r="BJ21" i="23"/>
  <c r="BR87" i="23"/>
  <c r="M390" i="22"/>
  <c r="P113" i="22"/>
  <c r="M442" i="22"/>
  <c r="N216" i="22"/>
  <c r="L541" i="22"/>
  <c r="L423" i="22"/>
  <c r="N302" i="22"/>
  <c r="BH87" i="23"/>
  <c r="P79" i="22"/>
  <c r="O391" i="22"/>
  <c r="O197" i="22"/>
  <c r="N588" i="22"/>
  <c r="P523" i="22"/>
  <c r="N351" i="22"/>
  <c r="P639" i="22"/>
  <c r="M584" i="22"/>
  <c r="BN87" i="23"/>
  <c r="N96" i="22"/>
  <c r="M268" i="22"/>
  <c r="N88" i="22"/>
  <c r="P298" i="22"/>
  <c r="P136" i="22"/>
  <c r="N385" i="22"/>
  <c r="M84" i="22"/>
  <c r="L548" i="22"/>
  <c r="P104" i="22"/>
  <c r="P240" i="22"/>
  <c r="L10" i="22"/>
  <c r="P243" i="22"/>
  <c r="D104" i="22"/>
  <c r="M605" i="22"/>
  <c r="M569" i="22"/>
  <c r="O315" i="22"/>
  <c r="BL73" i="23"/>
  <c r="O201" i="22"/>
  <c r="D81" i="22"/>
  <c r="M497" i="22"/>
  <c r="P525" i="22"/>
  <c r="P662" i="22"/>
  <c r="L479" i="22"/>
  <c r="M278" i="22"/>
  <c r="BO62" i="23"/>
  <c r="O189" i="22"/>
  <c r="M476" i="22"/>
  <c r="L531" i="22"/>
  <c r="O137" i="22"/>
  <c r="BG41" i="23"/>
  <c r="L407" i="22"/>
  <c r="BI87" i="23"/>
  <c r="M636" i="22"/>
  <c r="F11" i="22"/>
  <c r="BH28" i="23"/>
  <c r="O415" i="22"/>
  <c r="N475" i="22"/>
  <c r="N290" i="22"/>
  <c r="M214" i="22"/>
  <c r="P306" i="22"/>
  <c r="P78" i="22"/>
  <c r="O177" i="22"/>
  <c r="N164" i="22"/>
  <c r="BJ73" i="23"/>
  <c r="M466" i="22"/>
  <c r="BK55" i="23"/>
  <c r="M174" i="22"/>
  <c r="O100" i="22"/>
  <c r="L410" i="22"/>
  <c r="BG87" i="23"/>
  <c r="M561" i="22"/>
  <c r="L200" i="22"/>
  <c r="P577" i="22"/>
  <c r="L357" i="22"/>
  <c r="P300" i="22"/>
  <c r="M365" i="22"/>
  <c r="M327" i="22"/>
  <c r="L522" i="22"/>
  <c r="P600" i="22"/>
  <c r="L558" i="22"/>
  <c r="M279" i="22"/>
  <c r="BG23" i="23"/>
  <c r="N166" i="22"/>
  <c r="BP67" i="23"/>
  <c r="N219" i="22"/>
  <c r="L254" i="22"/>
  <c r="O188" i="22"/>
  <c r="BK92" i="23"/>
  <c r="P536" i="22"/>
  <c r="P505" i="22"/>
  <c r="O617" i="22"/>
  <c r="L309" i="22"/>
  <c r="L468" i="22"/>
  <c r="O388" i="22"/>
  <c r="O555" i="22"/>
  <c r="N87" i="22"/>
  <c r="M437" i="22"/>
  <c r="BJ66" i="23"/>
  <c r="O634" i="22"/>
  <c r="L384" i="22"/>
  <c r="P131" i="22"/>
  <c r="M598" i="22"/>
  <c r="BR23" i="23"/>
  <c r="M375" i="22"/>
  <c r="L454" i="22"/>
  <c r="O91" i="22"/>
  <c r="L565" i="22"/>
  <c r="L378" i="22"/>
  <c r="P360" i="22"/>
  <c r="F17" i="22"/>
  <c r="BN10" i="23"/>
  <c r="O596" i="22"/>
  <c r="BI62" i="23"/>
  <c r="BH59" i="23"/>
  <c r="N569" i="22"/>
  <c r="O148" i="22"/>
  <c r="BH41" i="23"/>
  <c r="P563" i="22"/>
  <c r="L614" i="22"/>
  <c r="N111" i="22"/>
  <c r="BK48" i="23"/>
  <c r="L304" i="22"/>
  <c r="M329" i="22"/>
  <c r="M521" i="22"/>
  <c r="L606" i="22"/>
  <c r="P515" i="22"/>
  <c r="O74" i="22"/>
  <c r="P532" i="22"/>
  <c r="O303" i="22"/>
  <c r="P255" i="22"/>
  <c r="O337" i="22"/>
  <c r="L184" i="22"/>
  <c r="L96" i="22"/>
  <c r="BK93" i="23"/>
  <c r="P408" i="22"/>
  <c r="L87" i="22"/>
  <c r="F7" i="22"/>
  <c r="O325" i="22"/>
  <c r="M421" i="22"/>
  <c r="M253" i="22"/>
  <c r="M361" i="22"/>
  <c r="BI3" i="23"/>
  <c r="P92" i="22"/>
  <c r="D128" i="22"/>
  <c r="O287" i="22"/>
  <c r="N260" i="22"/>
  <c r="N476" i="22"/>
  <c r="N277" i="22"/>
  <c r="N427" i="22"/>
  <c r="P364" i="22"/>
  <c r="P184" i="22"/>
  <c r="O623" i="22"/>
  <c r="M420" i="22"/>
  <c r="L450" i="22"/>
  <c r="M69" i="22"/>
  <c r="P96" i="22"/>
  <c r="BH92" i="23"/>
  <c r="N654" i="22"/>
  <c r="O499" i="22"/>
  <c r="P269" i="22"/>
  <c r="P565" i="22"/>
  <c r="P188" i="22"/>
  <c r="P124" i="22"/>
  <c r="N540" i="22"/>
  <c r="N16" i="22"/>
  <c r="L222" i="22"/>
  <c r="P400" i="22"/>
  <c r="P486" i="22"/>
  <c r="L99" i="22"/>
  <c r="D100" i="22"/>
  <c r="O604" i="22"/>
  <c r="N6" i="22"/>
  <c r="L170" i="22"/>
  <c r="L105" i="22"/>
  <c r="L193" i="22"/>
  <c r="L625" i="22"/>
  <c r="P418" i="22"/>
  <c r="N502" i="22"/>
  <c r="L392" i="22"/>
  <c r="L383" i="22"/>
  <c r="M171" i="22"/>
  <c r="O329" i="22"/>
  <c r="L537" i="22"/>
  <c r="N177" i="22"/>
  <c r="M372" i="22"/>
  <c r="L367" i="22"/>
  <c r="L491" i="22"/>
  <c r="O524" i="22"/>
  <c r="L328" i="22"/>
  <c r="L620" i="22"/>
  <c r="O347" i="22"/>
  <c r="O454" i="22"/>
  <c r="P318" i="22"/>
  <c r="M261" i="22"/>
  <c r="L633" i="22"/>
  <c r="P109" i="22"/>
  <c r="BM59" i="23"/>
  <c r="M68" i="22"/>
  <c r="D16" i="22"/>
  <c r="P575" i="22"/>
  <c r="L644" i="22"/>
  <c r="M530" i="22"/>
  <c r="N297" i="22"/>
  <c r="M454" i="22"/>
  <c r="D141" i="22"/>
  <c r="BO67" i="23"/>
  <c r="M181" i="22"/>
  <c r="N662" i="22"/>
  <c r="P513" i="22"/>
  <c r="P460" i="22"/>
  <c r="N393" i="22"/>
  <c r="M426" i="22"/>
  <c r="L463" i="22"/>
  <c r="O84" i="22"/>
  <c r="L320" i="22"/>
  <c r="O253" i="22"/>
  <c r="L330" i="22"/>
  <c r="M527" i="22"/>
  <c r="M407" i="22"/>
  <c r="L598" i="22"/>
  <c r="O657" i="22"/>
  <c r="O17" i="22"/>
  <c r="O433" i="22"/>
  <c r="L289" i="22"/>
  <c r="BH33" i="23"/>
  <c r="P578" i="22"/>
  <c r="L518" i="22"/>
  <c r="O404" i="22"/>
  <c r="P176" i="22"/>
  <c r="M629" i="22"/>
  <c r="P81" i="22"/>
  <c r="BQ39" i="23"/>
  <c r="D94" i="22"/>
  <c r="BN28" i="23"/>
  <c r="O660" i="22"/>
  <c r="O82" i="22"/>
  <c r="L632" i="22"/>
  <c r="P161" i="22"/>
  <c r="L218" i="22"/>
  <c r="O299" i="22"/>
  <c r="P88" i="22"/>
  <c r="N400" i="22"/>
  <c r="P310" i="22"/>
  <c r="O632" i="22"/>
  <c r="M342" i="22"/>
  <c r="L621" i="22"/>
  <c r="L102" i="22"/>
  <c r="N423" i="22"/>
  <c r="N118" i="22"/>
  <c r="L81" i="22"/>
  <c r="P169" i="22"/>
  <c r="L232" i="22"/>
  <c r="N108" i="22"/>
  <c r="L203" i="22"/>
  <c r="M85" i="22"/>
  <c r="P598" i="22"/>
  <c r="P506" i="22"/>
  <c r="BN12" i="23"/>
  <c r="O556" i="22"/>
  <c r="N270" i="22"/>
  <c r="BK3" i="23"/>
  <c r="P527" i="22"/>
  <c r="P375" i="22"/>
  <c r="BK33" i="23"/>
  <c r="E9" i="22"/>
  <c r="L348" i="22"/>
  <c r="L622" i="22"/>
  <c r="O318" i="22"/>
  <c r="L461" i="22"/>
  <c r="P263" i="22"/>
  <c r="M274" i="22"/>
  <c r="N596" i="22"/>
  <c r="O566" i="22"/>
  <c r="P604" i="22"/>
  <c r="D134" i="22"/>
  <c r="L569" i="22"/>
  <c r="BI37" i="23"/>
  <c r="N658" i="22"/>
  <c r="N167" i="22"/>
  <c r="P162" i="22"/>
  <c r="N559" i="22"/>
  <c r="BQ67" i="23"/>
  <c r="BN88" i="23"/>
  <c r="P83" i="22"/>
  <c r="O583" i="22"/>
  <c r="N90" i="22"/>
  <c r="P146" i="22"/>
  <c r="N555" i="22"/>
  <c r="BJ65" i="23"/>
  <c r="M210" i="22"/>
  <c r="P643" i="22"/>
  <c r="P276" i="22"/>
  <c r="N381" i="22"/>
  <c r="O462" i="22"/>
  <c r="L107" i="22"/>
  <c r="O151" i="22"/>
  <c r="P627" i="22"/>
  <c r="M195" i="22"/>
  <c r="N335" i="22"/>
  <c r="P386" i="22"/>
  <c r="L149" i="22"/>
  <c r="G15" i="22"/>
  <c r="L73" i="22"/>
  <c r="BP59" i="23"/>
  <c r="BM92" i="23"/>
  <c r="P629" i="22"/>
  <c r="N226" i="22"/>
  <c r="O125" i="22"/>
  <c r="N524" i="22"/>
  <c r="N193" i="22"/>
  <c r="P281" i="22"/>
  <c r="O126" i="22"/>
  <c r="M169" i="22"/>
  <c r="BG31" i="23"/>
  <c r="O250" i="22"/>
  <c r="P198" i="22"/>
  <c r="L525" i="22"/>
  <c r="O234" i="22"/>
  <c r="P294" i="22"/>
  <c r="BH21" i="23"/>
  <c r="M648" i="22"/>
  <c r="N512" i="22"/>
  <c r="BL23" i="23"/>
  <c r="O432" i="22"/>
  <c r="M425" i="22"/>
  <c r="N212" i="22"/>
  <c r="M263" i="22"/>
  <c r="M83" i="22"/>
  <c r="L562" i="22"/>
  <c r="N374" i="22"/>
  <c r="O186" i="22"/>
  <c r="BP12" i="23"/>
  <c r="L71" i="22"/>
  <c r="N209" i="22"/>
  <c r="BK73" i="23"/>
  <c r="G18" i="22"/>
  <c r="BG39" i="23"/>
  <c r="M585" i="22"/>
  <c r="M321" i="22"/>
  <c r="L213" i="22"/>
  <c r="P166" i="22"/>
  <c r="K8" i="22"/>
  <c r="O290" i="22"/>
  <c r="D96" i="22"/>
  <c r="L112" i="22"/>
  <c r="BG66" i="23"/>
  <c r="N101" i="22"/>
  <c r="M224" i="22"/>
  <c r="M281" i="22"/>
  <c r="N158" i="22"/>
  <c r="O561" i="22"/>
  <c r="O517" i="22"/>
  <c r="BQ66" i="23"/>
  <c r="O612" i="22"/>
  <c r="P554" i="22"/>
  <c r="J10" i="22"/>
  <c r="N71" i="22"/>
  <c r="P587" i="22"/>
  <c r="L145" i="22"/>
  <c r="P278" i="22"/>
  <c r="L150" i="22"/>
  <c r="BO93" i="23"/>
  <c r="O621" i="22"/>
  <c r="P222" i="22"/>
  <c r="O305" i="22"/>
  <c r="N345" i="22"/>
  <c r="N561" i="22"/>
  <c r="BF39" i="23"/>
  <c r="P584" i="22"/>
  <c r="BH64" i="23"/>
  <c r="M552" i="22"/>
  <c r="BQ49" i="23"/>
  <c r="P133" i="22"/>
  <c r="P233" i="22"/>
  <c r="O374" i="22"/>
  <c r="D143" i="22"/>
  <c r="L528" i="22"/>
  <c r="P614" i="22"/>
  <c r="L616" i="22"/>
  <c r="L482" i="22"/>
  <c r="M219" i="22"/>
  <c r="M348" i="22"/>
  <c r="P238" i="22"/>
  <c r="BR53" i="23"/>
  <c r="P167" i="22"/>
  <c r="L637" i="22"/>
  <c r="N262" i="22"/>
  <c r="O132" i="22"/>
  <c r="L153" i="22"/>
  <c r="P453" i="22"/>
  <c r="P368" i="22"/>
  <c r="P290" i="22"/>
  <c r="M248" i="22"/>
  <c r="P499" i="22"/>
  <c r="BJ64" i="23"/>
  <c r="BL56" i="23"/>
  <c r="BI93" i="23"/>
  <c r="O75" i="22"/>
  <c r="M150" i="22"/>
  <c r="O211" i="22"/>
  <c r="M612" i="22"/>
  <c r="L545" i="22"/>
  <c r="P438" i="22"/>
  <c r="N7" i="22"/>
  <c r="BM54" i="23"/>
  <c r="BR65" i="23"/>
  <c r="O105" i="22"/>
  <c r="P108" i="22"/>
  <c r="M486" i="22"/>
  <c r="O348" i="22"/>
  <c r="P242" i="22"/>
  <c r="L630" i="22"/>
  <c r="O165" i="22"/>
  <c r="P636" i="22"/>
  <c r="L210" i="22"/>
  <c r="N293" i="22"/>
  <c r="P403" i="22"/>
  <c r="L498" i="22"/>
  <c r="P642" i="22"/>
  <c r="P663" i="22"/>
  <c r="L165" i="22"/>
  <c r="O641" i="22"/>
  <c r="N303" i="22"/>
  <c r="G9" i="22"/>
  <c r="N627" i="22"/>
  <c r="M132" i="22"/>
  <c r="L86" i="22"/>
  <c r="BK56" i="23"/>
  <c r="L134" i="22"/>
  <c r="L555" i="22"/>
  <c r="P295" i="22"/>
  <c r="P419" i="22"/>
  <c r="P610" i="22"/>
  <c r="O419" i="22"/>
  <c r="D105" i="22"/>
  <c r="P463" i="22"/>
  <c r="N470" i="22"/>
  <c r="O199" i="22"/>
  <c r="L456" i="22"/>
  <c r="O586" i="22"/>
  <c r="BJ23" i="23"/>
  <c r="P7" i="22"/>
  <c r="P352" i="22"/>
  <c r="BI25" i="23"/>
  <c r="N223" i="22"/>
  <c r="P595" i="22"/>
  <c r="M347" i="22"/>
  <c r="M430" i="22"/>
  <c r="P361" i="22"/>
  <c r="O160" i="22"/>
  <c r="L115" i="22"/>
  <c r="L379" i="22"/>
  <c r="O71" i="22"/>
  <c r="P199" i="22"/>
  <c r="O269" i="22"/>
  <c r="M378" i="22"/>
  <c r="M170" i="22"/>
  <c r="P111" i="22"/>
  <c r="N481" i="22"/>
  <c r="N106" i="22"/>
  <c r="BP53" i="23"/>
  <c r="N287" i="22"/>
  <c r="P495" i="22"/>
  <c r="O112" i="22"/>
  <c r="L345" i="22"/>
  <c r="BJ67" i="23"/>
  <c r="P426" i="22"/>
  <c r="M364" i="22"/>
  <c r="N161" i="22"/>
  <c r="BO87" i="23"/>
  <c r="M624" i="22"/>
  <c r="M242" i="22"/>
  <c r="O168" i="22"/>
  <c r="M96" i="22"/>
  <c r="N412" i="22"/>
  <c r="O611" i="22"/>
  <c r="M662" i="22"/>
  <c r="BO37" i="23"/>
  <c r="O259" i="22"/>
  <c r="L298" i="22"/>
  <c r="M325" i="22"/>
  <c r="M543" i="22"/>
  <c r="N630" i="22"/>
  <c r="M358" i="22"/>
  <c r="O507" i="22"/>
  <c r="O526" i="22"/>
  <c r="M262" i="22"/>
  <c r="L573" i="22"/>
  <c r="N414" i="22"/>
  <c r="P585" i="22"/>
  <c r="L248" i="22"/>
  <c r="P566" i="22"/>
  <c r="M179" i="22"/>
  <c r="O401" i="22"/>
  <c r="M487" i="22"/>
  <c r="P241" i="22"/>
  <c r="N573" i="22"/>
  <c r="O436" i="22"/>
  <c r="P313" i="22"/>
  <c r="L319" i="22"/>
  <c r="P567" i="22"/>
  <c r="M111" i="22"/>
  <c r="N199" i="22"/>
  <c r="N255" i="22"/>
  <c r="J18" i="22"/>
  <c r="P519" i="22"/>
  <c r="P180" i="22"/>
  <c r="M594" i="22"/>
  <c r="M149" i="22"/>
  <c r="M542" i="22"/>
  <c r="P635" i="22"/>
  <c r="N567" i="22"/>
  <c r="O490" i="22"/>
  <c r="P239" i="22"/>
  <c r="P346" i="22"/>
  <c r="O225" i="22"/>
  <c r="BF42" i="23"/>
  <c r="D18" i="22"/>
  <c r="P603" i="22"/>
  <c r="P530" i="22"/>
  <c r="N593" i="22"/>
  <c r="D93" i="22"/>
  <c r="M575" i="22"/>
  <c r="L135" i="22"/>
  <c r="M618" i="22"/>
  <c r="P611" i="22"/>
  <c r="P434" i="22"/>
  <c r="N171" i="22"/>
  <c r="L312" i="22"/>
  <c r="L552" i="22"/>
  <c r="N574" i="22"/>
  <c r="M516" i="22"/>
  <c r="L530" i="22"/>
  <c r="D152" i="22"/>
  <c r="N516" i="22"/>
  <c r="N98" i="22"/>
  <c r="O656" i="22"/>
  <c r="P129" i="22"/>
  <c r="O295" i="22"/>
  <c r="N69" i="22"/>
  <c r="D127" i="22"/>
  <c r="N571" i="22"/>
  <c r="N229" i="22"/>
  <c r="M92" i="22"/>
  <c r="BR3" i="23"/>
  <c r="M67" i="22"/>
  <c r="P156" i="22"/>
  <c r="P522" i="22"/>
  <c r="P322" i="22"/>
  <c r="O135" i="22"/>
  <c r="P544" i="22"/>
  <c r="BQ92" i="23"/>
  <c r="BQ23" i="23"/>
  <c r="O68" i="22"/>
  <c r="M642" i="22"/>
  <c r="M146" i="22"/>
  <c r="P348" i="22"/>
  <c r="L173" i="22"/>
  <c r="L612" i="22"/>
  <c r="L662" i="22"/>
  <c r="P531" i="22"/>
  <c r="P646" i="22"/>
  <c r="L551" i="22"/>
  <c r="O455" i="22"/>
  <c r="D72" i="22"/>
  <c r="L508" i="22"/>
  <c r="N575" i="22"/>
  <c r="O565" i="22"/>
  <c r="P354" i="22"/>
  <c r="BJ3" i="23"/>
  <c r="N74" i="22"/>
  <c r="M125" i="22"/>
  <c r="M343" i="22"/>
  <c r="O323" i="22"/>
  <c r="O372" i="22"/>
  <c r="O642" i="22"/>
  <c r="L137" i="22"/>
  <c r="P171" i="22"/>
  <c r="BO33" i="23"/>
  <c r="P335" i="22"/>
  <c r="P259" i="22"/>
  <c r="O497" i="22"/>
  <c r="M452" i="22"/>
  <c r="O307" i="22"/>
  <c r="P605" i="22"/>
  <c r="I15" i="22"/>
  <c r="L550" i="22"/>
  <c r="M117" i="22"/>
  <c r="P401" i="22"/>
  <c r="O571" i="22"/>
  <c r="M647" i="22"/>
  <c r="M616" i="22"/>
  <c r="K7" i="22"/>
  <c r="O191" i="22"/>
  <c r="L123" i="22"/>
  <c r="O87" i="22"/>
  <c r="P118" i="22"/>
  <c r="O494" i="22"/>
  <c r="L142" i="22"/>
  <c r="L596" i="22"/>
  <c r="O563" i="22"/>
  <c r="O222" i="22"/>
  <c r="O114" i="22"/>
  <c r="M283" i="22"/>
  <c r="L608" i="22"/>
  <c r="O185" i="22"/>
  <c r="L151" i="22"/>
  <c r="L343" i="22"/>
  <c r="L402" i="22"/>
  <c r="O459" i="22"/>
  <c r="N403" i="22"/>
  <c r="L285" i="22"/>
  <c r="M183" i="22"/>
  <c r="P245" i="22"/>
  <c r="M140" i="22"/>
  <c r="L97" i="22"/>
  <c r="L492" i="22"/>
  <c r="N218" i="22"/>
  <c r="L143" i="22"/>
  <c r="D86" i="22"/>
  <c r="K17" i="22"/>
  <c r="M163" i="22"/>
  <c r="L649" i="22"/>
  <c r="N484" i="22"/>
  <c r="L221" i="22"/>
  <c r="BL59" i="23"/>
  <c r="P338" i="22"/>
  <c r="N424" i="22"/>
  <c r="D115" i="22"/>
  <c r="L574" i="22"/>
  <c r="P617" i="22"/>
  <c r="P582" i="22"/>
  <c r="BI55" i="23"/>
  <c r="L371" i="22"/>
  <c r="L613" i="22"/>
  <c r="O533" i="22"/>
  <c r="M349" i="22"/>
  <c r="O280" i="22"/>
  <c r="L504" i="22"/>
  <c r="D107" i="22"/>
  <c r="M202" i="22"/>
  <c r="BH25" i="23"/>
  <c r="P480" i="22"/>
  <c r="N648" i="22"/>
  <c r="O322" i="22"/>
  <c r="N281" i="22"/>
  <c r="N294" i="22"/>
  <c r="P152" i="22"/>
  <c r="N620" i="22"/>
  <c r="O96" i="22"/>
  <c r="O198" i="22"/>
  <c r="O300" i="22"/>
  <c r="P260" i="22"/>
  <c r="L172" i="22"/>
  <c r="M363" i="22"/>
  <c r="M155" i="22"/>
  <c r="P417" i="22"/>
  <c r="N299" i="22"/>
  <c r="O284" i="22"/>
  <c r="M546" i="22"/>
  <c r="L223" i="22"/>
  <c r="P459" i="22"/>
  <c r="O539" i="22"/>
  <c r="O602" i="22"/>
  <c r="M120" i="22"/>
  <c r="BL54" i="23"/>
  <c r="M307" i="22"/>
  <c r="O11" i="22"/>
  <c r="BJ39" i="23"/>
  <c r="O283" i="22"/>
  <c r="BQ31" i="23"/>
  <c r="M220" i="22"/>
  <c r="M614" i="22"/>
  <c r="P11" i="22"/>
  <c r="M335" i="22"/>
  <c r="P372" i="22"/>
  <c r="L182" i="22"/>
  <c r="M235" i="22"/>
  <c r="P620" i="22"/>
  <c r="M494" i="22"/>
  <c r="N368" i="22"/>
  <c r="N143" i="22"/>
  <c r="M483" i="22"/>
  <c r="L361" i="22"/>
  <c r="L334" i="22"/>
  <c r="O127" i="22"/>
  <c r="P137" i="22"/>
  <c r="BH48" i="23"/>
  <c r="D69" i="22"/>
  <c r="O519" i="22"/>
  <c r="O493" i="22"/>
  <c r="L68" i="22"/>
  <c r="L132" i="22"/>
  <c r="P149" i="22"/>
  <c r="N208" i="22"/>
  <c r="M401" i="22"/>
  <c r="L148" i="22"/>
  <c r="M154" i="22"/>
  <c r="BK66" i="23"/>
  <c r="L499" i="22"/>
  <c r="L646" i="22"/>
  <c r="L355" i="22"/>
  <c r="N592" i="22"/>
  <c r="M95" i="22"/>
  <c r="M656" i="22"/>
  <c r="D120" i="22"/>
  <c r="K6" i="22"/>
  <c r="N478" i="22"/>
  <c r="L119" i="22"/>
  <c r="P370" i="22"/>
  <c r="N92" i="22"/>
  <c r="N145" i="22"/>
  <c r="L250" i="22"/>
  <c r="N267" i="22"/>
  <c r="L452" i="22"/>
  <c r="N346" i="22"/>
  <c r="P250" i="22"/>
  <c r="O349" i="22"/>
  <c r="N280" i="22"/>
  <c r="L455" i="22"/>
  <c r="P316" i="22"/>
  <c r="D129" i="22"/>
  <c r="O531" i="22"/>
  <c r="O568" i="22"/>
  <c r="P576" i="22"/>
  <c r="D136" i="22"/>
  <c r="BR48" i="23"/>
  <c r="L577" i="22"/>
  <c r="P528" i="22"/>
  <c r="L9" i="22"/>
  <c r="L503" i="22"/>
  <c r="BG28" i="23"/>
  <c r="O625" i="22"/>
  <c r="L425" i="22"/>
  <c r="M424" i="22"/>
  <c r="L163" i="22"/>
  <c r="L237" i="22"/>
  <c r="L520" i="22"/>
  <c r="O317" i="22"/>
  <c r="BK49" i="23"/>
  <c r="O458" i="22"/>
  <c r="P70" i="22"/>
  <c r="N333" i="22"/>
  <c r="O380" i="22"/>
  <c r="BK42" i="23"/>
  <c r="L117" i="22"/>
  <c r="P126" i="22"/>
  <c r="O149" i="22"/>
  <c r="P380" i="22"/>
  <c r="BH31" i="23"/>
  <c r="M105" i="22"/>
  <c r="M503" i="22"/>
  <c r="P128" i="22"/>
  <c r="D91" i="22"/>
  <c r="P485" i="22"/>
  <c r="N291" i="22"/>
  <c r="L125" i="22"/>
  <c r="BM66" i="23"/>
  <c r="L394" i="22"/>
  <c r="P268" i="22"/>
  <c r="P653" i="22"/>
  <c r="P213" i="22"/>
  <c r="I18" i="22"/>
  <c r="O629" i="22"/>
  <c r="BJ92" i="23"/>
  <c r="M352" i="22"/>
  <c r="N77" i="22"/>
  <c r="O640" i="22"/>
  <c r="BM33" i="23"/>
  <c r="L336" i="22"/>
  <c r="N628" i="22"/>
  <c r="P393" i="22"/>
  <c r="O489" i="22"/>
  <c r="N438" i="22"/>
  <c r="D111" i="22"/>
  <c r="O392" i="22"/>
  <c r="K16" i="22"/>
  <c r="L11" i="22"/>
  <c r="M72" i="22"/>
  <c r="O477" i="22"/>
  <c r="M164" i="22"/>
  <c r="L185" i="22"/>
  <c r="O457" i="22"/>
  <c r="O131" i="22"/>
  <c r="O214" i="22"/>
  <c r="N231" i="22"/>
  <c r="L506" i="22"/>
  <c r="O99" i="22"/>
  <c r="L78" i="22"/>
  <c r="M277" i="22"/>
  <c r="O423" i="22"/>
  <c r="O153" i="22"/>
  <c r="M540" i="22"/>
  <c r="O609" i="22"/>
  <c r="P67" i="22"/>
  <c r="M526" i="22"/>
  <c r="I9" i="22"/>
  <c r="P356" i="22"/>
  <c r="M431" i="22"/>
  <c r="N501" i="22"/>
  <c r="M470" i="22"/>
  <c r="O203" i="22"/>
  <c r="N228" i="22"/>
  <c r="N130" i="22"/>
  <c r="M580" i="22"/>
  <c r="L198" i="22"/>
  <c r="M415" i="22"/>
  <c r="P518" i="22"/>
  <c r="BG21" i="23"/>
  <c r="M251" i="22"/>
  <c r="O424" i="22"/>
  <c r="L18" i="22"/>
  <c r="BK53" i="23"/>
  <c r="O378" i="22"/>
  <c r="O385" i="22"/>
  <c r="BM25" i="23"/>
  <c r="P440" i="22"/>
  <c r="P381" i="22"/>
  <c r="M641" i="22"/>
  <c r="N329" i="22"/>
  <c r="L658" i="22"/>
  <c r="BQ87" i="23"/>
  <c r="N116" i="22"/>
  <c r="O67" i="22"/>
  <c r="L228" i="22"/>
  <c r="M382" i="22"/>
  <c r="O527" i="22"/>
  <c r="M633" i="22"/>
  <c r="K10" i="22"/>
  <c r="L368" i="22"/>
  <c r="P447" i="22"/>
  <c r="D68" i="22"/>
  <c r="O514" i="22"/>
  <c r="M374" i="22"/>
  <c r="BM87" i="23"/>
  <c r="N131" i="22"/>
  <c r="N546" i="22"/>
  <c r="O276" i="22"/>
  <c r="P99" i="22"/>
  <c r="O411" i="22"/>
  <c r="M485" i="22"/>
  <c r="N243" i="22"/>
  <c r="L609" i="22"/>
  <c r="M197" i="22"/>
  <c r="L178" i="22"/>
  <c r="P424" i="22"/>
  <c r="P647" i="22"/>
  <c r="O422" i="22"/>
  <c r="L206" i="22"/>
  <c r="M427" i="22"/>
  <c r="BP31" i="23"/>
  <c r="O379" i="22"/>
  <c r="O289" i="22"/>
  <c r="D140" i="22"/>
  <c r="O216" i="22"/>
  <c r="L290" i="22"/>
  <c r="P558" i="22"/>
  <c r="BO56" i="23"/>
  <c r="M295" i="22"/>
  <c r="BR92" i="23"/>
  <c r="M324" i="22"/>
  <c r="L74" i="22"/>
  <c r="M204" i="22"/>
  <c r="M481" i="22"/>
  <c r="L121" i="22"/>
  <c r="L453" i="22"/>
  <c r="O381" i="22"/>
  <c r="P583" i="22"/>
  <c r="N531" i="22"/>
  <c r="M472" i="22"/>
  <c r="M243" i="22"/>
  <c r="L470" i="22"/>
  <c r="L358" i="22"/>
  <c r="L315" i="22"/>
  <c r="N388" i="22"/>
  <c r="P391" i="22"/>
  <c r="P384" i="22"/>
  <c r="O542" i="22"/>
  <c r="BI67" i="23"/>
  <c r="N178" i="22"/>
  <c r="BP37" i="23"/>
  <c r="BG59" i="23"/>
  <c r="O409" i="22"/>
  <c r="P474" i="22"/>
  <c r="O116" i="22"/>
  <c r="N458" i="22"/>
  <c r="P592" i="22"/>
  <c r="N256" i="22"/>
  <c r="P562" i="22"/>
  <c r="L364" i="22"/>
  <c r="M388" i="22"/>
  <c r="P179" i="22"/>
  <c r="O610" i="22"/>
  <c r="N520" i="22"/>
  <c r="P317" i="22"/>
  <c r="M572" i="22"/>
  <c r="L280" i="22"/>
  <c r="M553" i="22"/>
  <c r="M377" i="22"/>
  <c r="M165" i="22"/>
  <c r="BM64" i="23"/>
  <c r="M288" i="22"/>
  <c r="L191" i="22"/>
  <c r="O484" i="22"/>
  <c r="M524" i="22"/>
  <c r="D112" i="22"/>
  <c r="P207" i="22"/>
  <c r="N246" i="22"/>
  <c r="M492" i="22"/>
  <c r="O353" i="22"/>
  <c r="O223" i="22"/>
  <c r="I11" i="22"/>
  <c r="L129" i="22"/>
  <c r="M518" i="22"/>
  <c r="P119" i="22"/>
  <c r="N429" i="22"/>
  <c r="M655" i="22"/>
  <c r="P612" i="22"/>
  <c r="O376" i="22"/>
  <c r="L356" i="22"/>
  <c r="M628" i="22"/>
  <c r="BJ10" i="23"/>
  <c r="P374" i="22"/>
  <c r="O215" i="22"/>
  <c r="L110" i="22"/>
  <c r="D78" i="22"/>
  <c r="M587" i="22"/>
  <c r="L104" i="22"/>
  <c r="L159" i="22"/>
  <c r="O235" i="22"/>
  <c r="M138" i="22"/>
  <c r="O598" i="22"/>
  <c r="P363" i="22"/>
  <c r="N386" i="22"/>
  <c r="D85" i="22"/>
  <c r="P345" i="22"/>
  <c r="O242" i="22"/>
  <c r="M200" i="22"/>
  <c r="O275" i="22"/>
  <c r="L113" i="22"/>
  <c r="L241" i="22"/>
  <c r="P266" i="22"/>
  <c r="P150" i="22"/>
  <c r="O273" i="22"/>
  <c r="M280" i="22"/>
  <c r="N468" i="22"/>
  <c r="O356" i="22"/>
  <c r="M94" i="22"/>
  <c r="G10" i="22"/>
  <c r="N584" i="22"/>
  <c r="N659" i="22"/>
  <c r="N504" i="22"/>
  <c r="M266" i="22"/>
  <c r="N10" i="22"/>
  <c r="L483" i="22"/>
  <c r="BF65" i="23"/>
  <c r="O294" i="22"/>
  <c r="P343" i="22"/>
  <c r="BM28" i="23"/>
  <c r="BF3" i="23"/>
  <c r="N183" i="22"/>
  <c r="M458" i="22"/>
  <c r="L485" i="22"/>
  <c r="M491" i="22"/>
  <c r="O7" i="22"/>
  <c r="N491" i="22"/>
  <c r="O486" i="22"/>
  <c r="M221" i="22"/>
  <c r="N127" i="22"/>
  <c r="M157" i="22"/>
  <c r="N661" i="22"/>
  <c r="BM65" i="23"/>
  <c r="O328" i="22"/>
  <c r="BG42" i="23"/>
  <c r="O414" i="22"/>
  <c r="L120" i="22"/>
  <c r="O546" i="22"/>
  <c r="O258" i="22"/>
  <c r="L588" i="22"/>
  <c r="M591" i="22"/>
  <c r="M523" i="22"/>
  <c r="M451" i="22"/>
  <c r="BM56" i="23"/>
  <c r="M637" i="22"/>
  <c r="M115" i="22"/>
  <c r="L166" i="22"/>
  <c r="D154" i="22"/>
  <c r="M386" i="22"/>
  <c r="M556" i="22"/>
  <c r="M240" i="22"/>
  <c r="N224" i="22"/>
  <c r="N242" i="22"/>
  <c r="BP28" i="23"/>
  <c r="N514" i="22"/>
  <c r="N449" i="22"/>
  <c r="N497" i="22"/>
  <c r="O588" i="22"/>
  <c r="N315" i="22"/>
  <c r="O467" i="22"/>
  <c r="O272" i="22"/>
  <c r="N613" i="22"/>
  <c r="N307" i="22"/>
  <c r="L437" i="22"/>
  <c r="L288" i="22"/>
  <c r="M127" i="22"/>
  <c r="D65" i="22"/>
  <c r="M650" i="22"/>
  <c r="P84" i="22"/>
  <c r="M151" i="22"/>
  <c r="L267" i="22"/>
  <c r="L430" i="22"/>
  <c r="L375" i="22"/>
  <c r="L197" i="22"/>
  <c r="M610" i="22"/>
  <c r="BG33" i="23"/>
  <c r="M133" i="22"/>
  <c r="N306" i="22"/>
  <c r="BL64" i="23"/>
  <c r="M490" i="22"/>
  <c r="O488" i="22"/>
  <c r="M238" i="22"/>
  <c r="L661" i="22"/>
  <c r="N376" i="22"/>
  <c r="O593" i="22"/>
  <c r="L390" i="22"/>
  <c r="N495" i="22"/>
  <c r="M259" i="22"/>
  <c r="L575" i="22"/>
  <c r="L243" i="22"/>
  <c r="P145" i="22"/>
  <c r="BM73" i="23"/>
  <c r="P86" i="22"/>
  <c r="L505" i="22"/>
  <c r="N357" i="22"/>
  <c r="N490" i="22"/>
  <c r="N331" i="22"/>
  <c r="M6" i="22"/>
  <c r="O346" i="22"/>
  <c r="N156" i="22"/>
  <c r="P470" i="22"/>
  <c r="BR10" i="23"/>
  <c r="N91" i="22"/>
  <c r="N251" i="22"/>
  <c r="N75" i="22"/>
  <c r="N121" i="22"/>
  <c r="D151" i="22"/>
  <c r="M203" i="22"/>
  <c r="M573" i="22"/>
  <c r="L449" i="22"/>
  <c r="N644" i="22"/>
  <c r="M225" i="22"/>
  <c r="O594" i="22"/>
  <c r="M500" i="22"/>
  <c r="O578" i="22"/>
  <c r="BN33" i="23"/>
  <c r="N146" i="22"/>
  <c r="O503" i="22"/>
  <c r="D114" i="22"/>
  <c r="L235" i="22"/>
  <c r="N248" i="22"/>
  <c r="BN39" i="23"/>
  <c r="N151" i="22"/>
  <c r="N586" i="22"/>
  <c r="N305" i="22"/>
  <c r="M600" i="22"/>
  <c r="N124" i="22"/>
  <c r="L436" i="22"/>
  <c r="L230" i="22"/>
  <c r="O474" i="22"/>
  <c r="M453" i="22"/>
  <c r="O133" i="22"/>
  <c r="M161" i="22"/>
  <c r="E6" i="22"/>
  <c r="L118" i="22"/>
  <c r="P218" i="22"/>
  <c r="N104" i="22"/>
  <c r="L93" i="22"/>
  <c r="P107" i="22"/>
  <c r="O569" i="22"/>
  <c r="P649" i="22"/>
  <c r="L114" i="22"/>
  <c r="BG3" i="23"/>
  <c r="O256" i="22"/>
  <c r="L385" i="22"/>
  <c r="M182" i="22"/>
  <c r="BQ54" i="23"/>
  <c r="M213" i="22"/>
  <c r="O607" i="22"/>
  <c r="O117" i="22"/>
  <c r="P271" i="22"/>
  <c r="BR21" i="23"/>
  <c r="O592" i="22"/>
  <c r="O655" i="22"/>
  <c r="BM32" i="23"/>
  <c r="L181" i="22"/>
  <c r="O243" i="22"/>
  <c r="P187" i="22"/>
  <c r="F18" i="22"/>
  <c r="BI66" i="23"/>
  <c r="P95" i="22"/>
  <c r="D113" i="22"/>
  <c r="L597" i="22"/>
  <c r="O600" i="22"/>
  <c r="M209" i="22"/>
  <c r="N232" i="22"/>
  <c r="L192" i="22"/>
  <c r="E168" i="22"/>
  <c r="O221" i="22"/>
  <c r="M160" i="22"/>
  <c r="N466" i="22"/>
  <c r="O443" i="22"/>
  <c r="L175" i="22"/>
  <c r="N446" i="22"/>
  <c r="O86" i="22"/>
  <c r="M73" i="22"/>
  <c r="N9" i="22"/>
  <c r="P574" i="22"/>
  <c r="L381" i="22"/>
  <c r="L534" i="22"/>
  <c r="P556" i="22"/>
  <c r="H6" i="22"/>
  <c r="O224" i="22"/>
  <c r="N249" i="22"/>
  <c r="P616" i="22"/>
  <c r="L332" i="22"/>
  <c r="BO88" i="23"/>
  <c r="M250" i="22"/>
  <c r="D137" i="22"/>
  <c r="N560" i="22"/>
  <c r="P134" i="22"/>
  <c r="P448" i="22"/>
  <c r="BM88" i="23"/>
  <c r="O285" i="22"/>
  <c r="M136" i="22"/>
  <c r="M302" i="22"/>
  <c r="P652" i="22"/>
  <c r="L8" i="22"/>
  <c r="N176" i="22"/>
  <c r="M81" i="22"/>
  <c r="O343" i="22"/>
  <c r="N626" i="22"/>
  <c r="L462" i="22"/>
  <c r="M110" i="22"/>
  <c r="BG64" i="23"/>
  <c r="N119" i="22"/>
  <c r="BL37" i="23"/>
  <c r="J7" i="22"/>
  <c r="P206" i="22"/>
  <c r="L365" i="22"/>
  <c r="BQ41" i="23"/>
  <c r="P288" i="22"/>
  <c r="L411" i="22"/>
  <c r="P599" i="22"/>
  <c r="N402" i="22"/>
  <c r="M217" i="22"/>
  <c r="O420" i="22"/>
  <c r="O103" i="22"/>
  <c r="O581" i="22"/>
  <c r="M318" i="22"/>
  <c r="L535" i="22"/>
  <c r="N471" i="22"/>
  <c r="P432" i="22"/>
  <c r="P443" i="22"/>
  <c r="L249" i="22"/>
  <c r="N144" i="22"/>
  <c r="O183" i="22"/>
  <c r="M175" i="22"/>
  <c r="L101" i="22"/>
  <c r="M515" i="22"/>
  <c r="L412" i="22"/>
  <c r="M613" i="22"/>
  <c r="O314" i="22"/>
  <c r="L131" i="22"/>
  <c r="N583" i="22"/>
  <c r="E8" i="22"/>
  <c r="O333" i="22"/>
  <c r="P516" i="22"/>
  <c r="M586" i="22"/>
  <c r="L164" i="22"/>
  <c r="O219" i="22"/>
  <c r="N589" i="22"/>
  <c r="N338" i="22"/>
  <c r="O365" i="22"/>
  <c r="L629" i="22"/>
  <c r="N155" i="22"/>
  <c r="N452" i="22"/>
  <c r="BJ33" i="23"/>
  <c r="M306" i="22"/>
  <c r="N485" i="22"/>
  <c r="BJ88" i="23"/>
  <c r="L585" i="22"/>
  <c r="P388" i="22"/>
  <c r="P130" i="22"/>
  <c r="P377" i="22"/>
  <c r="O631" i="22"/>
  <c r="J15" i="22"/>
  <c r="O506" i="22"/>
  <c r="O511" i="22"/>
  <c r="P163" i="22"/>
  <c r="M207" i="22"/>
  <c r="N330" i="22"/>
  <c r="O649" i="22"/>
  <c r="M603" i="22"/>
  <c r="P235" i="22"/>
  <c r="M652" i="22"/>
  <c r="BF33" i="23"/>
  <c r="BP56" i="23"/>
  <c r="O482" i="22"/>
  <c r="M456" i="22"/>
  <c r="O377" i="22"/>
  <c r="M108" i="22"/>
  <c r="P258" i="22"/>
  <c r="L239" i="22"/>
  <c r="L136" i="22"/>
  <c r="N210" i="22"/>
  <c r="L108" i="22"/>
  <c r="P112" i="22"/>
  <c r="P540" i="22"/>
  <c r="M469" i="22"/>
  <c r="N633" i="22"/>
  <c r="L435" i="22"/>
  <c r="M255" i="22"/>
  <c r="P342" i="22"/>
  <c r="N408" i="22"/>
  <c r="P301" i="22"/>
  <c r="P277" i="22"/>
  <c r="N185" i="22"/>
  <c r="M396" i="22"/>
  <c r="L471" i="22"/>
  <c r="L160" i="22"/>
  <c r="O355" i="22"/>
  <c r="BN48" i="23"/>
  <c r="M11" i="22"/>
  <c r="M107" i="22"/>
  <c r="M599" i="22"/>
  <c r="O582" i="22"/>
  <c r="BF12" i="23"/>
  <c r="N457" i="22"/>
  <c r="O254" i="22"/>
  <c r="L636" i="22"/>
  <c r="O233" i="22"/>
  <c r="M16" i="22"/>
  <c r="O413" i="22"/>
  <c r="BH42" i="23"/>
  <c r="BO48" i="23"/>
  <c r="M602" i="22"/>
  <c r="P524" i="22"/>
  <c r="O78" i="22"/>
  <c r="O345" i="22"/>
  <c r="O481" i="22"/>
  <c r="M504" i="22"/>
  <c r="P462" i="22"/>
  <c r="L615" i="22"/>
  <c r="P475" i="22"/>
  <c r="N295" i="22"/>
  <c r="M411" i="22"/>
  <c r="BP23" i="23"/>
  <c r="O205" i="22"/>
  <c r="O292" i="22"/>
  <c r="M341" i="22"/>
  <c r="P650" i="22"/>
  <c r="N201" i="22"/>
  <c r="L487" i="22"/>
  <c r="L626" i="22"/>
  <c r="L419" i="22"/>
  <c r="P351" i="22"/>
  <c r="P215" i="22"/>
  <c r="P267" i="22"/>
  <c r="M538" i="22"/>
  <c r="O247" i="22"/>
  <c r="N601" i="22"/>
  <c r="P138" i="22"/>
  <c r="O530" i="22"/>
  <c r="O446" i="22"/>
  <c r="BN21" i="23"/>
  <c r="M186" i="22"/>
  <c r="L303" i="22"/>
  <c r="M121" i="22"/>
  <c r="L459" i="22"/>
  <c r="N650" i="22"/>
  <c r="L370" i="22"/>
  <c r="N133" i="22"/>
  <c r="N635" i="22"/>
  <c r="N324" i="22"/>
  <c r="N660" i="22"/>
  <c r="N389" i="22"/>
  <c r="L317" i="22"/>
  <c r="BF53" i="23"/>
  <c r="N651" i="22"/>
  <c r="L604" i="22"/>
  <c r="BP55" i="23"/>
  <c r="L327" i="22"/>
  <c r="BF66" i="23"/>
  <c r="P357" i="22"/>
  <c r="O178" i="22"/>
  <c r="P311" i="22"/>
  <c r="L214" i="22"/>
  <c r="L91" i="22"/>
  <c r="N362" i="22"/>
  <c r="L354" i="22"/>
  <c r="M305" i="22"/>
  <c r="E7" i="22"/>
  <c r="F9" i="22"/>
  <c r="M651" i="22"/>
  <c r="O155" i="22"/>
  <c r="M328" i="22"/>
  <c r="P550" i="22"/>
  <c r="BR32" i="23"/>
  <c r="M392" i="22"/>
  <c r="N572" i="22"/>
  <c r="BP41" i="23"/>
  <c r="P589" i="22"/>
  <c r="BR41" i="23"/>
  <c r="H8" i="22"/>
  <c r="L257" i="22"/>
  <c r="M271" i="22"/>
  <c r="N173" i="22"/>
  <c r="O81" i="22"/>
  <c r="M299" i="22"/>
  <c r="O277" i="22"/>
  <c r="L152" i="22"/>
  <c r="N253" i="22"/>
  <c r="D118" i="22"/>
  <c r="O147" i="22"/>
  <c r="M581" i="22"/>
  <c r="P537" i="22"/>
  <c r="L486" i="22"/>
  <c r="N113" i="22"/>
  <c r="BR66" i="23"/>
  <c r="L307" i="22"/>
  <c r="P369" i="22"/>
  <c r="L527" i="22"/>
  <c r="P477" i="22"/>
  <c r="N172" i="22"/>
  <c r="M433" i="22"/>
  <c r="M549" i="22"/>
  <c r="M554" i="22"/>
  <c r="L391" i="22"/>
  <c r="P414" i="22"/>
  <c r="P101" i="22"/>
  <c r="N566" i="22"/>
  <c r="P624" i="22"/>
  <c r="L260" i="22"/>
  <c r="D126" i="22"/>
  <c r="P6" i="22"/>
  <c r="M405" i="22"/>
  <c r="L217" i="22"/>
  <c r="O167" i="22"/>
  <c r="L607" i="22"/>
  <c r="N225" i="22"/>
  <c r="M547" i="22"/>
  <c r="P251" i="22"/>
  <c r="O175" i="22"/>
  <c r="P437" i="22"/>
  <c r="O173" i="22"/>
  <c r="L415" i="22"/>
  <c r="M550" i="22"/>
  <c r="M131" i="22"/>
  <c r="BP42" i="23"/>
  <c r="M70" i="22"/>
  <c r="L595" i="22"/>
  <c r="D73" i="22"/>
  <c r="L130" i="22"/>
  <c r="M370" i="22"/>
  <c r="M142" i="22"/>
  <c r="O111" i="22"/>
  <c r="O208" i="22"/>
  <c r="L161" i="22"/>
  <c r="BL10" i="23"/>
  <c r="P481" i="22"/>
  <c r="P542" i="22"/>
  <c r="BF64" i="23"/>
  <c r="M646" i="22"/>
  <c r="BO42" i="23"/>
  <c r="P182" i="22"/>
  <c r="M323" i="22"/>
  <c r="BG65" i="23"/>
  <c r="L444" i="22"/>
  <c r="L196" i="22"/>
  <c r="M558" i="22"/>
  <c r="M520" i="22"/>
  <c r="P449" i="22"/>
  <c r="P80" i="22"/>
  <c r="P224" i="22"/>
  <c r="G11" i="22"/>
  <c r="D92" i="22"/>
  <c r="P334" i="22"/>
  <c r="O502" i="22"/>
  <c r="O400" i="22"/>
  <c r="O142" i="22"/>
  <c r="P608" i="22"/>
  <c r="M300" i="22"/>
  <c r="P545" i="22"/>
  <c r="M611" i="22"/>
  <c r="O257" i="22"/>
  <c r="N372" i="22"/>
  <c r="L549" i="22"/>
  <c r="BM41" i="23"/>
  <c r="N336" i="22"/>
  <c r="L308" i="22"/>
  <c r="P173" i="22"/>
  <c r="P631" i="22"/>
  <c r="L251" i="22"/>
  <c r="O154" i="22"/>
  <c r="M344" i="22"/>
  <c r="D103" i="22"/>
  <c r="L481" i="22"/>
  <c r="L177" i="22"/>
  <c r="P621" i="22"/>
  <c r="BR37" i="23"/>
  <c r="O373" i="22"/>
  <c r="M537" i="22"/>
  <c r="O237" i="22"/>
  <c r="O434" i="22"/>
  <c r="L663" i="22"/>
  <c r="P512" i="22"/>
  <c r="L647" i="22"/>
  <c r="M460" i="22"/>
  <c r="N282" i="22"/>
  <c r="L318" i="22"/>
  <c r="P227" i="22"/>
  <c r="O350" i="22"/>
  <c r="BK67" i="23"/>
  <c r="O575" i="22"/>
  <c r="P304" i="22"/>
  <c r="L271" i="22"/>
  <c r="L167" i="22"/>
  <c r="M284" i="22"/>
  <c r="O93" i="22"/>
  <c r="M290" i="22"/>
  <c r="M659" i="22"/>
  <c r="M333" i="22"/>
  <c r="O301" i="22"/>
  <c r="D67" i="22"/>
  <c r="N619" i="22"/>
  <c r="BF32" i="23"/>
  <c r="P445" i="22"/>
  <c r="N114" i="22"/>
  <c r="O552" i="22"/>
  <c r="O66" i="22"/>
  <c r="O416" i="22"/>
  <c r="L344" i="22"/>
  <c r="M246" i="22"/>
  <c r="D125" i="22"/>
  <c r="M529" i="22"/>
  <c r="N511" i="22"/>
  <c r="M541" i="22"/>
  <c r="M289" i="22"/>
  <c r="M626" i="22"/>
  <c r="BH62" i="23"/>
  <c r="L556" i="22"/>
  <c r="P622" i="22"/>
  <c r="E16" i="22"/>
  <c r="M495" i="22"/>
  <c r="BL21" i="23"/>
  <c r="L582" i="22"/>
  <c r="P359" i="22"/>
  <c r="BF93" i="23"/>
  <c r="M143" i="22"/>
  <c r="N319" i="22"/>
  <c r="O430" i="22"/>
  <c r="O268" i="22"/>
  <c r="L337" i="22"/>
  <c r="P120" i="22"/>
  <c r="N89" i="22"/>
  <c r="P201" i="22"/>
  <c r="P467" i="22"/>
  <c r="P640" i="22"/>
  <c r="L447" i="22"/>
  <c r="M176" i="22"/>
  <c r="O130" i="22"/>
  <c r="M153" i="22"/>
  <c r="N467" i="22"/>
  <c r="O335" i="22"/>
  <c r="O367" i="22"/>
  <c r="N443" i="22"/>
  <c r="L406" i="22"/>
  <c r="M232" i="22"/>
  <c r="L532" i="22"/>
  <c r="P510" i="22"/>
  <c r="P442" i="22"/>
  <c r="P155" i="22"/>
  <c r="M215" i="22"/>
  <c r="L635" i="22"/>
  <c r="L583" i="22"/>
  <c r="BK31" i="23"/>
  <c r="N536" i="22"/>
  <c r="O263" i="22"/>
  <c r="N551" i="22"/>
  <c r="D109" i="22"/>
  <c r="L174" i="22"/>
  <c r="BR12" i="23"/>
  <c r="M137" i="22"/>
  <c r="L434" i="22"/>
  <c r="BR33" i="23"/>
  <c r="N526" i="22"/>
  <c r="BK25" i="23"/>
  <c r="P596" i="22"/>
  <c r="M434" i="22"/>
  <c r="N288" i="22"/>
  <c r="O150" i="22"/>
  <c r="M535" i="22"/>
  <c r="E11" i="22"/>
  <c r="O179" i="22"/>
  <c r="P247" i="22"/>
  <c r="P601" i="22"/>
  <c r="N436" i="22"/>
  <c r="BH23" i="23"/>
  <c r="P366" i="22"/>
  <c r="N318" i="22"/>
  <c r="M479" i="22"/>
  <c r="N240" i="22"/>
  <c r="O584" i="22"/>
  <c r="BL88" i="23"/>
  <c r="N532" i="22"/>
  <c r="BH12" i="23"/>
  <c r="M334" i="22"/>
  <c r="L220" i="22"/>
  <c r="O548" i="22"/>
  <c r="P593" i="22"/>
  <c r="N347" i="22"/>
  <c r="O342" i="22"/>
  <c r="M98" i="22"/>
  <c r="P339" i="22"/>
  <c r="BN54" i="23"/>
  <c r="N170" i="22"/>
  <c r="P409" i="22"/>
  <c r="L352" i="22"/>
  <c r="D146" i="22"/>
  <c r="O146" i="22"/>
  <c r="L566" i="22"/>
  <c r="M159" i="22"/>
  <c r="L659" i="22"/>
  <c r="O207" i="22"/>
  <c r="M360" i="22"/>
  <c r="L321" i="22"/>
  <c r="BR31" i="23"/>
  <c r="M158" i="22"/>
  <c r="N152" i="22"/>
  <c r="M473" i="22"/>
  <c r="M643" i="22"/>
  <c r="M463" i="22"/>
  <c r="O485" i="22"/>
  <c r="D145" i="22"/>
  <c r="O426" i="22"/>
  <c r="N595" i="22"/>
  <c r="N539" i="22"/>
  <c r="N655" i="22"/>
  <c r="M413" i="22"/>
  <c r="P68" i="22"/>
  <c r="P553" i="22"/>
  <c r="P172" i="22"/>
  <c r="N147" i="22"/>
  <c r="L224" i="22"/>
  <c r="N349" i="22"/>
  <c r="M273" i="22"/>
  <c r="D17" i="22"/>
  <c r="P197" i="22"/>
  <c r="D153" i="22"/>
  <c r="N605" i="22"/>
  <c r="O438" i="22"/>
  <c r="J9" i="22"/>
  <c r="O180" i="22"/>
  <c r="M505" i="22"/>
  <c r="M77" i="22"/>
  <c r="O412" i="22"/>
  <c r="P324" i="22"/>
  <c r="P229" i="22"/>
  <c r="L473" i="22"/>
  <c r="P175" i="22"/>
  <c r="N617" i="22"/>
  <c r="E159" i="22"/>
  <c r="P284" i="22"/>
  <c r="D123" i="22"/>
  <c r="N387" i="22"/>
  <c r="D62" i="22"/>
  <c r="BI59" i="23"/>
  <c r="N66" i="22"/>
  <c r="L89" i="22"/>
  <c r="M403" i="22"/>
  <c r="L448" i="22"/>
  <c r="M304" i="22"/>
  <c r="P183" i="22"/>
  <c r="BI41" i="23"/>
  <c r="N283" i="22"/>
  <c r="L420" i="22"/>
  <c r="O246" i="22"/>
  <c r="O110" i="22"/>
  <c r="M408" i="22"/>
  <c r="O508" i="22"/>
  <c r="N94" i="22"/>
  <c r="L188" i="22"/>
  <c r="N373" i="22"/>
  <c r="BP64" i="23"/>
  <c r="M229" i="22"/>
  <c r="O442" i="22"/>
  <c r="L417" i="22"/>
  <c r="P326" i="22"/>
  <c r="P501" i="22"/>
  <c r="I16" i="22"/>
  <c r="N380" i="22"/>
  <c r="N340" i="22"/>
  <c r="N128" i="22"/>
  <c r="N496" i="22"/>
  <c r="P105" i="22"/>
  <c r="P378" i="22"/>
  <c r="N292" i="22"/>
  <c r="O501" i="22"/>
  <c r="M638" i="22"/>
  <c r="P367" i="22"/>
  <c r="O231" i="22"/>
  <c r="L201" i="22"/>
  <c r="BG67" i="23"/>
  <c r="O77" i="22"/>
  <c r="BN55" i="23"/>
  <c r="O293" i="22"/>
  <c r="M297" i="22"/>
  <c r="P521" i="22"/>
  <c r="L543" i="22"/>
  <c r="L351" i="22"/>
  <c r="L106" i="22"/>
  <c r="O210" i="22"/>
  <c r="M91" i="22"/>
  <c r="N196" i="22"/>
  <c r="O152" i="22"/>
  <c r="M501" i="22"/>
  <c r="P514" i="22"/>
  <c r="P655" i="22"/>
  <c r="O115" i="22"/>
  <c r="L484" i="22"/>
  <c r="M218" i="22"/>
  <c r="N337" i="22"/>
  <c r="M592" i="22"/>
  <c r="N527" i="22"/>
  <c r="M416" i="22"/>
  <c r="O599" i="22"/>
  <c r="L512" i="22"/>
  <c r="L526" i="22"/>
  <c r="O95" i="22"/>
  <c r="P644" i="22"/>
  <c r="L382" i="22"/>
  <c r="H11" i="22"/>
  <c r="I7" i="22"/>
  <c r="P85" i="22"/>
  <c r="N553" i="22"/>
  <c r="O106" i="22"/>
  <c r="P508" i="22"/>
  <c r="L240" i="22"/>
  <c r="BK88" i="23"/>
  <c r="O227" i="22"/>
  <c r="BJ55" i="23"/>
  <c r="BO65" i="23"/>
  <c r="N298" i="22"/>
  <c r="O170" i="22"/>
  <c r="P77" i="22"/>
  <c r="L495" i="22"/>
  <c r="BM12" i="23"/>
  <c r="L439" i="22"/>
  <c r="O528" i="22"/>
  <c r="BL55" i="23"/>
  <c r="N238" i="22"/>
  <c r="P123" i="22"/>
  <c r="O435" i="22"/>
  <c r="L559" i="22"/>
  <c r="P350" i="22"/>
  <c r="BF87" i="23"/>
  <c r="O375" i="22"/>
  <c r="P452" i="22"/>
  <c r="O72" i="22"/>
  <c r="M559" i="22"/>
  <c r="L514" i="22"/>
  <c r="BL65" i="23"/>
  <c r="P234" i="22"/>
  <c r="P153" i="22"/>
  <c r="O89" i="22"/>
  <c r="N135" i="22"/>
  <c r="L301" i="22"/>
  <c r="O310" i="22"/>
  <c r="O394" i="22"/>
  <c r="P504" i="22"/>
  <c r="M590" i="22"/>
  <c r="M276" i="22"/>
  <c r="N159" i="22"/>
  <c r="P115" i="22"/>
  <c r="N640" i="22"/>
  <c r="P638" i="22"/>
  <c r="O232" i="22"/>
  <c r="L493" i="22"/>
  <c r="P274" i="22"/>
  <c r="M634" i="22"/>
  <c r="O427" i="22"/>
  <c r="M459" i="22"/>
  <c r="P9" i="22"/>
  <c r="N365" i="22"/>
  <c r="O336" i="22"/>
  <c r="BK28" i="23"/>
  <c r="L399" i="22"/>
  <c r="O387" i="22"/>
  <c r="P160" i="22"/>
  <c r="M260" i="22"/>
  <c r="M147" i="22"/>
  <c r="O296" i="22"/>
  <c r="BM31" i="23"/>
  <c r="M331" i="22"/>
  <c r="P588" i="22"/>
  <c r="P382" i="22"/>
  <c r="O238" i="22"/>
  <c r="N405" i="22"/>
  <c r="O478" i="22"/>
  <c r="O613" i="22"/>
  <c r="M340" i="22"/>
  <c r="P660" i="22"/>
  <c r="O597" i="22"/>
  <c r="M402" i="22"/>
  <c r="P411" i="22"/>
  <c r="M609" i="22"/>
  <c r="L408" i="22"/>
  <c r="BO31" i="23"/>
  <c r="P538" i="22"/>
  <c r="N153" i="22"/>
  <c r="L446" i="22"/>
  <c r="L85" i="22"/>
  <c r="P121" i="22"/>
  <c r="P280" i="22"/>
  <c r="O10" i="22"/>
  <c r="M141" i="22"/>
  <c r="M428" i="22"/>
  <c r="L638" i="22"/>
  <c r="N168" i="22"/>
  <c r="BM42" i="23"/>
  <c r="E88" i="22"/>
  <c r="BH93" i="23"/>
  <c r="N543" i="22"/>
  <c r="N618" i="22"/>
  <c r="E127" i="22"/>
  <c r="P75" i="22"/>
  <c r="P552" i="22"/>
  <c r="P472" i="22"/>
  <c r="L581" i="22"/>
  <c r="M409" i="22"/>
  <c r="M589" i="22"/>
  <c r="N99" i="22"/>
  <c r="P399" i="22"/>
  <c r="L652" i="22"/>
  <c r="BI33" i="23"/>
  <c r="M389" i="22"/>
  <c r="M272" i="22"/>
  <c r="L660" i="22"/>
  <c r="P297" i="22"/>
  <c r="H10" i="22"/>
  <c r="O85" i="22"/>
  <c r="E15" i="22"/>
  <c r="M440" i="22"/>
  <c r="O163" i="22"/>
  <c r="L77" i="22"/>
  <c r="O18" i="22"/>
  <c r="N604" i="22"/>
  <c r="N582" i="22"/>
  <c r="L72" i="22"/>
  <c r="BQ73" i="23"/>
  <c r="M79" i="22"/>
  <c r="E108" i="22"/>
  <c r="N254" i="22"/>
  <c r="P407" i="22"/>
  <c r="M291" i="22"/>
  <c r="N455" i="22"/>
  <c r="M345" i="22"/>
  <c r="O437" i="22"/>
  <c r="BG37" i="23"/>
  <c r="L84" i="22"/>
  <c r="M310" i="22"/>
  <c r="O251" i="22"/>
  <c r="N289" i="22"/>
  <c r="O515" i="22"/>
  <c r="P469" i="22"/>
  <c r="O532" i="22"/>
  <c r="M398" i="22"/>
  <c r="L168" i="22"/>
  <c r="P196" i="22"/>
  <c r="E161" i="22"/>
  <c r="N515" i="22"/>
  <c r="D79" i="22"/>
  <c r="P344" i="22"/>
  <c r="L92" i="22"/>
  <c r="N230" i="22"/>
  <c r="N507" i="22"/>
  <c r="M619" i="22"/>
  <c r="P659" i="22"/>
  <c r="P102" i="22"/>
  <c r="M596" i="22"/>
  <c r="M606" i="22"/>
  <c r="N538" i="22"/>
  <c r="O344" i="22"/>
  <c r="N296" i="22"/>
  <c r="O192" i="22"/>
  <c r="M193" i="22"/>
  <c r="P228" i="22"/>
  <c r="N390" i="22"/>
  <c r="BL93" i="23"/>
  <c r="BJ93" i="23"/>
  <c r="M88" i="22"/>
  <c r="P423" i="22"/>
  <c r="P231" i="22"/>
  <c r="O543" i="22"/>
  <c r="L94" i="22"/>
  <c r="N616" i="22"/>
  <c r="E85" i="22"/>
  <c r="E137" i="22"/>
  <c r="L475" i="22"/>
  <c r="N534" i="22"/>
  <c r="M536" i="22"/>
  <c r="BR54" i="23"/>
  <c r="M371" i="22"/>
  <c r="P181" i="22"/>
  <c r="N384" i="22"/>
  <c r="L283" i="22"/>
  <c r="L592" i="22"/>
  <c r="P557" i="22"/>
  <c r="P379" i="22"/>
  <c r="L478" i="22"/>
  <c r="BK64" i="23"/>
  <c r="O229" i="22"/>
  <c r="L421" i="22"/>
  <c r="BK23" i="23"/>
  <c r="BG10" i="23"/>
  <c r="P484" i="22"/>
  <c r="M380" i="22"/>
  <c r="P526" i="22"/>
  <c r="P329" i="22"/>
  <c r="BN23" i="23"/>
  <c r="BF67" i="23"/>
  <c r="M87" i="22"/>
  <c r="L507" i="22"/>
  <c r="P226" i="22"/>
  <c r="M351" i="22"/>
  <c r="M551" i="22"/>
  <c r="L404" i="22"/>
  <c r="L276" i="22"/>
  <c r="P479" i="22"/>
  <c r="E17" i="22"/>
  <c r="L489" i="22"/>
  <c r="P520" i="22"/>
  <c r="L590" i="22"/>
  <c r="BH56" i="23"/>
  <c r="L610" i="22"/>
  <c r="M222" i="22"/>
  <c r="M457" i="22"/>
  <c r="M124" i="22"/>
  <c r="P383" i="22"/>
  <c r="L557" i="22"/>
  <c r="O521" i="22"/>
  <c r="L350" i="22"/>
  <c r="P421" i="22"/>
  <c r="L293" i="22"/>
  <c r="O298" i="22"/>
  <c r="BP3" i="23"/>
  <c r="M517" i="22"/>
  <c r="J6" i="22"/>
  <c r="O244" i="22"/>
  <c r="P139" i="22"/>
  <c r="M332" i="22"/>
  <c r="N401" i="22"/>
  <c r="BK21" i="23"/>
  <c r="L386" i="22"/>
  <c r="M455" i="22"/>
  <c r="BJ25" i="23"/>
  <c r="L631" i="22"/>
  <c r="O101" i="22"/>
  <c r="N523" i="22"/>
  <c r="O330" i="22"/>
  <c r="O639" i="22"/>
  <c r="O577" i="22"/>
  <c r="D95" i="22"/>
  <c r="N169" i="22"/>
  <c r="N214" i="22"/>
  <c r="E139" i="22"/>
  <c r="P144" i="22"/>
  <c r="M353" i="22"/>
  <c r="L570" i="22"/>
  <c r="E87" i="22"/>
  <c r="P195" i="22"/>
  <c r="P283" i="22"/>
  <c r="BO66" i="23"/>
  <c r="O603" i="22"/>
  <c r="N415" i="22"/>
  <c r="O90" i="22"/>
  <c r="O194" i="22"/>
  <c r="N395" i="22"/>
  <c r="P413" i="22"/>
  <c r="M129" i="22"/>
  <c r="M499" i="22"/>
  <c r="N179" i="22"/>
  <c r="N354" i="22"/>
  <c r="M660" i="22"/>
  <c r="L651" i="22"/>
  <c r="O107" i="22"/>
  <c r="P140" i="22"/>
  <c r="P97" i="22"/>
  <c r="L88" i="22"/>
  <c r="L501" i="22"/>
  <c r="L349" i="22"/>
  <c r="N344" i="22"/>
  <c r="M315" i="22"/>
  <c r="O663" i="22"/>
  <c r="O261" i="22"/>
  <c r="P170" i="22"/>
  <c r="O397" i="22"/>
  <c r="M76" i="22"/>
  <c r="P275" i="22"/>
  <c r="BF41" i="23"/>
  <c r="O304" i="22"/>
  <c r="O591" i="22"/>
  <c r="L157" i="22"/>
  <c r="BQ64" i="23"/>
  <c r="BN3" i="23"/>
  <c r="M245" i="22"/>
  <c r="P82" i="22"/>
  <c r="L133" i="22"/>
  <c r="M576" i="22"/>
  <c r="P110" i="22"/>
  <c r="BM10" i="23"/>
  <c r="P454" i="22"/>
  <c r="L641" i="22"/>
  <c r="O326" i="22"/>
  <c r="H17" i="22"/>
  <c r="M152" i="22"/>
  <c r="F8" i="22"/>
  <c r="P607" i="22"/>
  <c r="O537" i="22"/>
  <c r="N15" i="22"/>
  <c r="L376" i="22"/>
  <c r="O573" i="22"/>
  <c r="N510" i="22"/>
  <c r="M184" i="22"/>
  <c r="BH32" i="23"/>
  <c r="N554" i="22"/>
  <c r="L258" i="22"/>
  <c r="BJ41" i="23"/>
  <c r="N537" i="22"/>
  <c r="G17" i="22"/>
  <c r="O456" i="22"/>
  <c r="P209" i="22"/>
  <c r="L229" i="22"/>
  <c r="D147" i="22"/>
  <c r="BL48" i="23"/>
  <c r="L331" i="22"/>
  <c r="M562" i="22"/>
  <c r="O601" i="22"/>
  <c r="P349" i="22"/>
  <c r="N112" i="22"/>
  <c r="O121" i="22"/>
  <c r="M367" i="22"/>
  <c r="D15" i="22"/>
  <c r="M480" i="22"/>
  <c r="L76" i="22"/>
  <c r="P98" i="22"/>
  <c r="O94" i="22"/>
  <c r="O471" i="22"/>
  <c r="N525" i="22"/>
  <c r="P420" i="22"/>
  <c r="P396" i="22"/>
  <c r="BH37" i="23"/>
  <c r="M522" i="22"/>
  <c r="O536" i="22"/>
  <c r="M635" i="22"/>
  <c r="L653" i="22"/>
  <c r="P210" i="22"/>
  <c r="BM67" i="23"/>
  <c r="P315" i="22"/>
  <c r="P341" i="22"/>
  <c r="M448" i="22"/>
  <c r="M571" i="22"/>
  <c r="L400" i="22"/>
  <c r="M417" i="22"/>
  <c r="BQ32" i="23"/>
  <c r="M162" i="22"/>
  <c r="M412" i="22"/>
  <c r="O547" i="22"/>
  <c r="P204" i="22"/>
  <c r="L226" i="22"/>
  <c r="O559" i="22"/>
  <c r="N480" i="22"/>
  <c r="BG48" i="23"/>
  <c r="D157" i="22"/>
  <c r="N311" i="22"/>
  <c r="O360" i="22"/>
  <c r="E71" i="22"/>
  <c r="L428" i="22"/>
  <c r="BP65" i="23"/>
  <c r="M436" i="22"/>
  <c r="M509" i="22"/>
  <c r="O369" i="22"/>
  <c r="P456" i="22"/>
  <c r="P340" i="22"/>
  <c r="O123" i="22"/>
  <c r="M399" i="22"/>
  <c r="E149" i="22"/>
  <c r="L509" i="22"/>
  <c r="BN49" i="23"/>
  <c r="O206" i="22"/>
  <c r="O73" i="22"/>
  <c r="M267" i="22"/>
  <c r="M135" i="22"/>
  <c r="N463" i="22"/>
  <c r="M112" i="22"/>
  <c r="E118" i="22"/>
  <c r="BR28" i="23"/>
  <c r="L242" i="22"/>
  <c r="D97" i="22"/>
  <c r="O138" i="22"/>
  <c r="O338" i="22"/>
  <c r="L643" i="22"/>
  <c r="N614" i="22"/>
  <c r="M385" i="22"/>
  <c r="O218" i="22"/>
  <c r="E134" i="22"/>
  <c r="BI54" i="23"/>
  <c r="L162" i="22"/>
  <c r="N17" i="22"/>
  <c r="E151" i="22"/>
  <c r="O354" i="22"/>
  <c r="M15" i="22"/>
  <c r="BL42" i="23"/>
  <c r="BI53" i="23"/>
  <c r="N184" i="22"/>
  <c r="E112" i="22"/>
  <c r="E126" i="22"/>
  <c r="O129" i="22"/>
  <c r="L287" i="22"/>
  <c r="BO23" i="23"/>
  <c r="O359" i="22"/>
  <c r="M467" i="22"/>
  <c r="P500" i="22"/>
  <c r="O627" i="22"/>
  <c r="E120" i="22"/>
  <c r="P10" i="22"/>
  <c r="BP10" i="23"/>
  <c r="O523" i="22"/>
  <c r="BO73" i="23"/>
  <c r="N398" i="22"/>
  <c r="N649" i="22"/>
  <c r="N382" i="22"/>
  <c r="M118" i="22"/>
  <c r="BI39" i="23"/>
  <c r="BO32" i="23"/>
  <c r="M168" i="22"/>
  <c r="O389" i="22"/>
  <c r="O498" i="22"/>
  <c r="O166" i="22"/>
  <c r="M208" i="22"/>
  <c r="BL3" i="23"/>
  <c r="O139" i="22"/>
  <c r="N105" i="22"/>
  <c r="L278" i="22"/>
  <c r="F15" i="22"/>
  <c r="L488" i="22"/>
  <c r="M482" i="22"/>
  <c r="M441" i="22"/>
  <c r="O309" i="22"/>
  <c r="O141" i="22"/>
  <c r="P154" i="22"/>
  <c r="N70" i="22"/>
  <c r="E132" i="22"/>
  <c r="P122" i="22"/>
  <c r="M156" i="22"/>
  <c r="O274" i="22"/>
  <c r="P561" i="22"/>
  <c r="M322" i="22"/>
  <c r="O492" i="22"/>
  <c r="M78" i="22"/>
  <c r="M579" i="22"/>
  <c r="N581" i="22"/>
  <c r="P633" i="22"/>
  <c r="M429" i="22"/>
  <c r="O544" i="22"/>
  <c r="O647" i="22"/>
  <c r="P651" i="22"/>
  <c r="L122" i="22"/>
  <c r="N139" i="22"/>
  <c r="M435" i="22"/>
  <c r="D139" i="22"/>
  <c r="O120" i="22"/>
  <c r="N472" i="22"/>
  <c r="BI42" i="23"/>
  <c r="O241" i="22"/>
  <c r="L279" i="22"/>
  <c r="N316" i="22"/>
  <c r="P429" i="22"/>
  <c r="M531" i="22"/>
  <c r="BH49" i="23"/>
  <c r="O553" i="22"/>
  <c r="N125" i="22"/>
  <c r="M286" i="22"/>
  <c r="L458" i="22"/>
  <c r="P488" i="22"/>
  <c r="E153" i="22"/>
  <c r="E89" i="22"/>
  <c r="E64" i="22"/>
  <c r="E163" i="22"/>
  <c r="N519" i="22"/>
  <c r="P405" i="22"/>
  <c r="M410" i="22"/>
  <c r="P312" i="22"/>
  <c r="O449" i="22"/>
  <c r="P365" i="22"/>
  <c r="O362" i="22"/>
  <c r="O445" i="22"/>
  <c r="BF88" i="23"/>
  <c r="M443" i="22"/>
  <c r="M513" i="22"/>
  <c r="N18" i="22"/>
  <c r="M144" i="22"/>
  <c r="M654" i="22"/>
  <c r="N591" i="22"/>
  <c r="N597" i="22"/>
  <c r="O428" i="22"/>
  <c r="L256" i="22"/>
  <c r="M376" i="22"/>
  <c r="BK87" i="23"/>
  <c r="N642" i="22"/>
  <c r="K18" i="22"/>
  <c r="E123" i="22"/>
  <c r="M362" i="22"/>
  <c r="I8" i="22"/>
  <c r="O102" i="22"/>
  <c r="M368" i="22"/>
  <c r="L360" i="22"/>
  <c r="M237" i="22"/>
  <c r="M319" i="22"/>
  <c r="D121" i="22"/>
  <c r="P293" i="22"/>
  <c r="BP73" i="23"/>
  <c r="N312" i="22"/>
  <c r="M126" i="22"/>
  <c r="N426" i="22"/>
  <c r="BN93" i="23"/>
  <c r="O407" i="22"/>
  <c r="M234" i="22"/>
  <c r="N461" i="22"/>
  <c r="L128" i="22"/>
  <c r="M296" i="22"/>
  <c r="O383" i="22"/>
  <c r="P114" i="22"/>
  <c r="M338" i="22"/>
  <c r="M180" i="22"/>
  <c r="P487" i="22"/>
  <c r="O628" i="22"/>
  <c r="N81" i="22"/>
  <c r="BO10" i="23"/>
  <c r="N609" i="22"/>
  <c r="BP66" i="23"/>
  <c r="M270" i="22"/>
  <c r="M317" i="22"/>
  <c r="L171" i="22"/>
  <c r="M172" i="22"/>
  <c r="N266" i="22"/>
  <c r="N165" i="22"/>
  <c r="BL41" i="23"/>
  <c r="L353" i="22"/>
  <c r="BL25" i="23"/>
  <c r="M106" i="22"/>
  <c r="L442" i="22"/>
  <c r="P397" i="22"/>
  <c r="P127" i="22"/>
  <c r="P416" i="22"/>
  <c r="G7" i="22"/>
  <c r="L519" i="22"/>
  <c r="L441" i="22"/>
  <c r="M394" i="22"/>
  <c r="M354" i="22"/>
  <c r="N317" i="22"/>
  <c r="L294" i="22"/>
  <c r="L15" i="22"/>
  <c r="L648" i="22"/>
  <c r="M601" i="22"/>
  <c r="L103" i="22"/>
  <c r="BO59" i="23"/>
  <c r="N492" i="22"/>
  <c r="N545" i="22"/>
  <c r="P308" i="22"/>
  <c r="N323" i="22"/>
  <c r="O549" i="22"/>
  <c r="E166" i="22"/>
  <c r="L259" i="22"/>
  <c r="L156" i="22"/>
  <c r="O429" i="22"/>
  <c r="D80" i="22"/>
  <c r="P89" i="22"/>
  <c r="L190" i="22"/>
  <c r="L594" i="22"/>
  <c r="P66" i="22"/>
  <c r="N599" i="22"/>
  <c r="N334" i="22"/>
  <c r="L393" i="22"/>
  <c r="M104" i="22"/>
  <c r="N257" i="22"/>
  <c r="O637" i="22"/>
  <c r="N73" i="22"/>
  <c r="P347" i="22"/>
  <c r="L586" i="22"/>
  <c r="L180" i="22"/>
  <c r="BR42" i="23"/>
  <c r="L90" i="22"/>
  <c r="BO54" i="23"/>
  <c r="M191" i="22"/>
  <c r="M548" i="22"/>
  <c r="L147" i="22"/>
  <c r="N103" i="22"/>
  <c r="N494" i="22"/>
  <c r="P272" i="22"/>
  <c r="M444" i="22"/>
  <c r="N304" i="22"/>
  <c r="O352" i="22"/>
  <c r="BQ37" i="23"/>
  <c r="N602" i="22"/>
  <c r="BH67" i="23"/>
  <c r="O316" i="22"/>
  <c r="BH54" i="23"/>
  <c r="N286" i="22"/>
  <c r="P637" i="22"/>
  <c r="N160" i="22"/>
  <c r="P613" i="22"/>
  <c r="P168" i="22"/>
  <c r="L576" i="22"/>
  <c r="N200" i="22"/>
  <c r="O558" i="22"/>
  <c r="BP49" i="23"/>
  <c r="P489" i="22"/>
  <c r="N411" i="22"/>
  <c r="P535" i="22"/>
  <c r="N432" i="22"/>
  <c r="M312" i="22"/>
  <c r="L215" i="22"/>
  <c r="M139" i="22"/>
  <c r="N175" i="22"/>
  <c r="O382" i="22"/>
  <c r="P493" i="22"/>
  <c r="O618" i="22"/>
  <c r="BL28" i="23"/>
  <c r="L476" i="22"/>
  <c r="N79" i="22"/>
  <c r="M621" i="22"/>
  <c r="N192" i="22"/>
  <c r="O341" i="22"/>
  <c r="M223" i="22"/>
  <c r="O384" i="22"/>
  <c r="D156" i="22"/>
  <c r="M256" i="22"/>
  <c r="L477" i="22"/>
  <c r="O176" i="22"/>
  <c r="N247" i="22"/>
  <c r="N328" i="22"/>
  <c r="L542" i="22"/>
  <c r="O308" i="22"/>
  <c r="M282" i="22"/>
  <c r="D89" i="22"/>
  <c r="O496" i="22"/>
  <c r="BR73" i="23"/>
  <c r="L209" i="22"/>
  <c r="N213" i="22"/>
  <c r="BK32" i="23"/>
  <c r="M185" i="22"/>
  <c r="BO49" i="23"/>
  <c r="L338" i="22"/>
  <c r="M400" i="22"/>
  <c r="M418" i="22"/>
  <c r="N383" i="22"/>
  <c r="M406" i="22"/>
  <c r="O475" i="22"/>
  <c r="M177" i="22"/>
  <c r="L67" i="22"/>
  <c r="L302" i="22"/>
  <c r="M80" i="22"/>
  <c r="M293" i="22"/>
  <c r="N420" i="22"/>
  <c r="M632" i="22"/>
  <c r="P398" i="22"/>
  <c r="P285" i="22"/>
  <c r="O572" i="22"/>
  <c r="E143" i="22"/>
  <c r="E95" i="22"/>
  <c r="L490" i="22"/>
  <c r="N508" i="22"/>
  <c r="O282" i="22"/>
  <c r="N361" i="22"/>
  <c r="N499" i="22"/>
  <c r="N416" i="22"/>
  <c r="M607" i="22"/>
  <c r="P76" i="22"/>
  <c r="L560" i="22"/>
  <c r="M134" i="22"/>
  <c r="O119" i="22"/>
  <c r="M484" i="22"/>
  <c r="M71" i="22"/>
  <c r="P623" i="22"/>
  <c r="N612" i="22"/>
  <c r="P286" i="22"/>
  <c r="N535" i="22"/>
  <c r="O630" i="22"/>
  <c r="L347" i="22"/>
  <c r="N598" i="22"/>
  <c r="N629" i="22"/>
  <c r="L524" i="22"/>
  <c r="M488" i="22"/>
  <c r="BG92" i="23"/>
  <c r="N533" i="22"/>
  <c r="O408" i="22"/>
  <c r="N276" i="22"/>
  <c r="O80" i="22"/>
  <c r="N576" i="22"/>
  <c r="O450" i="22"/>
  <c r="O271" i="22"/>
  <c r="M588" i="22"/>
  <c r="BQ93" i="23"/>
  <c r="N562" i="22"/>
  <c r="E96" i="22"/>
  <c r="N120" i="22"/>
  <c r="M199" i="22"/>
  <c r="O554" i="22"/>
  <c r="L623" i="22"/>
  <c r="O339" i="22"/>
  <c r="P279" i="22"/>
  <c r="P569" i="22"/>
  <c r="BJ12" i="23"/>
  <c r="M439" i="22"/>
  <c r="N431" i="22"/>
  <c r="N359" i="22"/>
  <c r="M359" i="22"/>
  <c r="M201" i="22"/>
  <c r="P656" i="22"/>
  <c r="L323" i="22"/>
  <c r="L70" i="22"/>
  <c r="BN32" i="23"/>
  <c r="D117" i="22"/>
  <c r="O278" i="22"/>
  <c r="BI32" i="23"/>
  <c r="N191" i="22"/>
  <c r="N493" i="22"/>
  <c r="L341" i="22"/>
  <c r="N263" i="22"/>
  <c r="O297" i="22"/>
  <c r="N278" i="22"/>
  <c r="N621" i="22"/>
  <c r="O658" i="22"/>
  <c r="P568" i="22"/>
  <c r="BF48" i="23"/>
  <c r="N456" i="22"/>
  <c r="BN65" i="23"/>
  <c r="N341" i="22"/>
  <c r="P422" i="22"/>
  <c r="M244" i="22"/>
  <c r="E109" i="22"/>
  <c r="E92" i="22"/>
  <c r="N275" i="22"/>
  <c r="N513" i="22"/>
  <c r="M233" i="22"/>
  <c r="O291" i="22"/>
  <c r="O448" i="22"/>
  <c r="N606" i="22"/>
  <c r="N360" i="22"/>
  <c r="P292" i="22"/>
  <c r="O361" i="22"/>
  <c r="M461" i="22"/>
  <c r="L380" i="22"/>
  <c r="P256" i="22"/>
  <c r="N211" i="22"/>
  <c r="P117" i="22"/>
  <c r="O358" i="22"/>
  <c r="N631" i="22"/>
  <c r="P580" i="22"/>
  <c r="M103" i="22"/>
  <c r="L359" i="22"/>
  <c r="L624" i="22"/>
  <c r="L272" i="22"/>
  <c r="L98" i="22"/>
  <c r="M247" i="22"/>
  <c r="O108" i="22"/>
  <c r="O399" i="22"/>
  <c r="BI65" i="23"/>
  <c r="M99" i="22"/>
  <c r="O79" i="22"/>
  <c r="N322" i="22"/>
  <c r="P164" i="22"/>
  <c r="N544" i="22"/>
  <c r="L270" i="22"/>
  <c r="N440" i="22"/>
  <c r="N487" i="22"/>
  <c r="E158" i="22"/>
  <c r="P427" i="22"/>
  <c r="L204" i="22"/>
  <c r="M337" i="22"/>
  <c r="M254" i="22"/>
  <c r="O195" i="22"/>
  <c r="E122" i="22"/>
  <c r="M620" i="22"/>
  <c r="N608" i="22"/>
  <c r="E98" i="22"/>
  <c r="P458" i="22"/>
  <c r="O562" i="22"/>
  <c r="N632" i="22"/>
  <c r="N279" i="22"/>
  <c r="P220" i="22"/>
  <c r="N444" i="22"/>
  <c r="E138" i="22"/>
  <c r="BP62" i="23"/>
  <c r="M604" i="22"/>
  <c r="E155" i="22"/>
  <c r="O451" i="22"/>
  <c r="M314" i="22"/>
  <c r="L340" i="22"/>
  <c r="BN66" i="23"/>
  <c r="BJ49" i="23"/>
  <c r="N325" i="22"/>
  <c r="O239" i="22"/>
  <c r="O97" i="22"/>
  <c r="O182" i="22"/>
  <c r="D116" i="22"/>
  <c r="BP48" i="23"/>
  <c r="P451" i="22"/>
  <c r="O535" i="22"/>
  <c r="N394" i="22"/>
  <c r="O469" i="22"/>
  <c r="M252" i="22"/>
  <c r="E135" i="22"/>
  <c r="E76" i="22"/>
  <c r="E91" i="22"/>
  <c r="O495" i="22"/>
  <c r="N326" i="22"/>
  <c r="P158" i="22"/>
  <c r="L179" i="22"/>
  <c r="N541" i="22"/>
  <c r="O643" i="22"/>
  <c r="M66" i="22"/>
  <c r="O518" i="22"/>
  <c r="E70" i="22"/>
  <c r="L207" i="22"/>
  <c r="O134" i="22"/>
  <c r="L219" i="22"/>
  <c r="L617" i="22"/>
  <c r="P476" i="22"/>
  <c r="M593" i="22"/>
  <c r="M167" i="22"/>
  <c r="N410" i="22"/>
  <c r="O567" i="22"/>
  <c r="P116" i="22"/>
  <c r="H7" i="22"/>
  <c r="P73" i="22"/>
  <c r="P142" i="22"/>
  <c r="M301" i="22"/>
  <c r="L292" i="22"/>
  <c r="P491" i="22"/>
  <c r="O92" i="22"/>
  <c r="BP54" i="23"/>
  <c r="E157" i="22"/>
  <c r="N445" i="22"/>
  <c r="BF73" i="23"/>
  <c r="N227" i="22"/>
  <c r="L599" i="22"/>
  <c r="N469" i="22"/>
  <c r="O158" i="22"/>
  <c r="BK41" i="23"/>
  <c r="O616" i="22"/>
  <c r="BR62" i="23"/>
  <c r="M346" i="22"/>
  <c r="P194" i="22"/>
  <c r="O463" i="22"/>
  <c r="BI92" i="23"/>
  <c r="P132" i="22"/>
  <c r="O371" i="22"/>
  <c r="O513" i="22"/>
  <c r="P529" i="22"/>
  <c r="O288" i="22"/>
  <c r="M445" i="22"/>
  <c r="M10" i="22"/>
  <c r="BI48" i="23"/>
  <c r="N369" i="22"/>
  <c r="P466" i="22"/>
  <c r="O417" i="22"/>
  <c r="N339" i="22"/>
  <c r="BQ12" i="23"/>
  <c r="F10" i="22"/>
  <c r="P497" i="22"/>
  <c r="P303" i="22"/>
  <c r="P253" i="22"/>
  <c r="E148" i="22"/>
  <c r="O334" i="22"/>
  <c r="L645" i="22"/>
  <c r="L634" i="22"/>
  <c r="BG54" i="23"/>
  <c r="BG49" i="23"/>
  <c r="BI64" i="23"/>
  <c r="L571" i="22"/>
  <c r="N473" i="22"/>
  <c r="P494" i="22"/>
  <c r="P309" i="22"/>
  <c r="P248" i="22"/>
  <c r="M489" i="22"/>
  <c r="O164" i="22"/>
  <c r="M574" i="22"/>
  <c r="P232" i="22"/>
  <c r="O202" i="22"/>
  <c r="O368" i="22"/>
  <c r="L329" i="22"/>
  <c r="M496" i="22"/>
  <c r="O595" i="22"/>
  <c r="M122" i="22"/>
  <c r="N202" i="22"/>
  <c r="N547" i="22"/>
  <c r="P461" i="22"/>
  <c r="O370" i="22"/>
  <c r="N529" i="22"/>
  <c r="M597" i="22"/>
  <c r="O418" i="22"/>
  <c r="BN92" i="23"/>
  <c r="BM21" i="23"/>
  <c r="D75" i="22"/>
  <c r="N454" i="22"/>
  <c r="L466" i="22"/>
  <c r="L650" i="22"/>
  <c r="N611" i="22"/>
  <c r="O390" i="22"/>
  <c r="N479" i="22"/>
  <c r="O230" i="22"/>
  <c r="O321" i="22"/>
  <c r="M595" i="22"/>
  <c r="N637" i="22"/>
  <c r="P645" i="22"/>
  <c r="O439" i="22"/>
  <c r="L451" i="22"/>
  <c r="P602" i="22"/>
  <c r="BK54" i="23"/>
  <c r="N371" i="22"/>
  <c r="BQ21" i="23"/>
  <c r="BN41" i="23"/>
  <c r="N313" i="22"/>
  <c r="N195" i="22"/>
  <c r="M446" i="22"/>
  <c r="D130" i="22"/>
  <c r="N217" i="22"/>
  <c r="N269" i="22"/>
  <c r="N259" i="22"/>
  <c r="N129" i="22"/>
  <c r="D64" i="22"/>
  <c r="L205" i="22"/>
  <c r="N150" i="22"/>
  <c r="O396" i="22"/>
  <c r="O262" i="22"/>
  <c r="O357" i="22"/>
  <c r="E156" i="22"/>
  <c r="E119" i="22"/>
  <c r="N314" i="22"/>
  <c r="N391" i="22"/>
  <c r="N109" i="22"/>
  <c r="P141" i="22"/>
  <c r="P560" i="22"/>
  <c r="L194" i="22"/>
  <c r="L189" i="22"/>
  <c r="E94" i="22"/>
  <c r="E77" i="22"/>
  <c r="BH53" i="23"/>
  <c r="L325" i="22"/>
  <c r="P214" i="22"/>
  <c r="O402" i="22"/>
  <c r="BH66" i="23"/>
  <c r="M230" i="22"/>
  <c r="N657" i="22"/>
  <c r="D131" i="22"/>
  <c r="L199" i="22"/>
  <c r="M228" i="22"/>
  <c r="O172" i="22"/>
  <c r="N132" i="22"/>
  <c r="N448" i="22"/>
  <c r="L69" i="22"/>
  <c r="M196" i="22"/>
  <c r="P332" i="22"/>
  <c r="P125" i="22"/>
  <c r="N76" i="22"/>
  <c r="O615" i="22"/>
  <c r="L339" i="22"/>
  <c r="BQ56" i="23"/>
  <c r="M100" i="22"/>
  <c r="N68" i="22"/>
  <c r="E128" i="22"/>
  <c r="P217" i="22"/>
  <c r="P143" i="22"/>
  <c r="D124" i="22"/>
  <c r="N110" i="22"/>
  <c r="N348" i="22"/>
  <c r="P559" i="22"/>
  <c r="P609" i="22"/>
  <c r="BF25" i="23"/>
  <c r="BJ87" i="23"/>
  <c r="O187" i="22"/>
  <c r="M615" i="22"/>
  <c r="L403" i="22"/>
  <c r="L225" i="22"/>
  <c r="M192" i="22"/>
  <c r="BK39" i="23"/>
  <c r="N474" i="22"/>
  <c r="N425" i="22"/>
  <c r="M631" i="22"/>
  <c r="BI10" i="23"/>
  <c r="O364" i="22"/>
  <c r="O83" i="22"/>
  <c r="L236" i="22"/>
  <c r="P223" i="22"/>
  <c r="M502" i="22"/>
  <c r="O431" i="22"/>
  <c r="O311" i="22"/>
  <c r="L656" i="22"/>
  <c r="BP92" i="23"/>
  <c r="L502" i="22"/>
  <c r="L158" i="22"/>
  <c r="N594" i="22"/>
  <c r="L438" i="22"/>
  <c r="L480" i="22"/>
  <c r="E129" i="22"/>
  <c r="N115" i="22"/>
  <c r="I10" i="22"/>
  <c r="P273" i="22"/>
  <c r="N300" i="22"/>
  <c r="P572" i="22"/>
  <c r="O444" i="22"/>
  <c r="M90" i="22"/>
  <c r="O624" i="22"/>
  <c r="E69" i="22"/>
  <c r="O332" i="22"/>
  <c r="M187" i="22"/>
  <c r="P430" i="22"/>
  <c r="E100" i="22"/>
  <c r="E75" i="22"/>
  <c r="E147" i="22"/>
  <c r="M7" i="22"/>
  <c r="P219" i="22"/>
  <c r="P547" i="22"/>
  <c r="P91" i="22"/>
  <c r="M249" i="22"/>
  <c r="P186" i="22"/>
  <c r="P221" i="22"/>
  <c r="P389" i="22"/>
  <c r="L389" i="22"/>
  <c r="L469" i="22"/>
  <c r="N149" i="22"/>
  <c r="N163" i="22"/>
  <c r="O635" i="22"/>
  <c r="O15" i="22"/>
  <c r="P641" i="22"/>
  <c r="D150" i="22"/>
  <c r="L567" i="22"/>
  <c r="L657" i="22"/>
  <c r="N137" i="22"/>
  <c r="L395" i="22"/>
  <c r="O220" i="22"/>
  <c r="O181" i="22"/>
  <c r="E133" i="22"/>
  <c r="P257" i="22"/>
  <c r="O286" i="22"/>
  <c r="O453" i="22"/>
  <c r="BG32" i="23"/>
  <c r="N638" i="22"/>
  <c r="D148" i="22"/>
  <c r="N375" i="22"/>
  <c r="M560" i="22"/>
  <c r="P192" i="22"/>
  <c r="M622" i="22"/>
  <c r="E113" i="22"/>
  <c r="M423" i="22"/>
  <c r="P658" i="22"/>
  <c r="N285" i="22"/>
  <c r="M578" i="22"/>
  <c r="P606" i="22"/>
  <c r="M231" i="22"/>
  <c r="N244" i="22"/>
  <c r="P337" i="22"/>
  <c r="N517" i="22"/>
  <c r="O281" i="22"/>
  <c r="O622" i="22"/>
  <c r="M350" i="22"/>
  <c r="D133" i="22"/>
  <c r="N363" i="22"/>
  <c r="L429" i="22"/>
  <c r="P106" i="22"/>
  <c r="BK65" i="23"/>
  <c r="L611" i="22"/>
  <c r="E141" i="22"/>
  <c r="O461" i="22"/>
  <c r="L398" i="22"/>
  <c r="BQ88" i="23"/>
  <c r="P586" i="22"/>
  <c r="E140" i="22"/>
  <c r="N550" i="22"/>
  <c r="M17" i="22"/>
  <c r="O403" i="22"/>
  <c r="N558" i="22"/>
  <c r="D87" i="22"/>
  <c r="L372" i="22"/>
  <c r="N505" i="22"/>
  <c r="E160" i="22"/>
  <c r="M366" i="22"/>
  <c r="M166" i="22"/>
  <c r="P632" i="22"/>
  <c r="N590" i="22"/>
  <c r="E106" i="22"/>
  <c r="P216" i="22"/>
  <c r="N205" i="22"/>
  <c r="BF23" i="23"/>
  <c r="P619" i="22"/>
  <c r="O620" i="22"/>
  <c r="P450" i="22"/>
  <c r="E62" i="22"/>
  <c r="BQ65" i="23"/>
  <c r="O248" i="22"/>
  <c r="O638" i="22"/>
  <c r="L494" i="22"/>
  <c r="P594" i="22"/>
  <c r="BR55" i="23"/>
  <c r="M544" i="22"/>
  <c r="M145" i="22"/>
  <c r="G8" i="22"/>
  <c r="P314" i="22"/>
  <c r="O252" i="22"/>
  <c r="O654" i="22"/>
  <c r="H18" i="22"/>
  <c r="BL87" i="23"/>
  <c r="N245" i="22"/>
  <c r="P331" i="22"/>
  <c r="M320" i="22"/>
  <c r="M419" i="22"/>
  <c r="O236" i="22"/>
  <c r="L521" i="22"/>
  <c r="L253" i="22"/>
  <c r="N489" i="22"/>
  <c r="L297" i="22"/>
  <c r="L457" i="22"/>
  <c r="P444" i="22"/>
  <c r="D110" i="22"/>
  <c r="E145" i="22"/>
  <c r="E66" i="22"/>
  <c r="O574" i="22"/>
  <c r="L269" i="22"/>
  <c r="M316" i="22"/>
  <c r="P543" i="22"/>
  <c r="BL12" i="23"/>
  <c r="E67" i="22" s="1"/>
  <c r="N72" i="22"/>
  <c r="N327" i="22"/>
  <c r="O646" i="22"/>
  <c r="O619" i="22"/>
  <c r="P415" i="22"/>
  <c r="N180" i="22"/>
  <c r="M528" i="22"/>
  <c r="E150" i="22"/>
  <c r="D119" i="22"/>
  <c r="O171" i="22"/>
  <c r="P492" i="22"/>
  <c r="F6" i="22"/>
  <c r="M644" i="22"/>
  <c r="E86" i="22"/>
  <c r="M236" i="22"/>
  <c r="M9" i="22"/>
  <c r="O122" i="22"/>
  <c r="E121" i="22"/>
  <c r="N186" i="22"/>
  <c r="L313" i="22"/>
  <c r="L533" i="22"/>
  <c r="E164" i="22"/>
  <c r="BG88" i="23"/>
  <c r="N603" i="22"/>
  <c r="P190" i="22"/>
  <c r="O590" i="22"/>
  <c r="M194" i="22"/>
  <c r="M369" i="22"/>
  <c r="M89" i="22"/>
  <c r="L314" i="22"/>
  <c r="BO41" i="23"/>
  <c r="BN64" i="23"/>
  <c r="O476" i="22"/>
  <c r="O626" i="22"/>
  <c r="BH65" i="23"/>
  <c r="N647" i="22"/>
  <c r="P549" i="22"/>
  <c r="P539" i="22"/>
  <c r="M447" i="22"/>
  <c r="N136" i="22"/>
  <c r="P299" i="22"/>
  <c r="M577" i="22"/>
  <c r="P203" i="22"/>
  <c r="M627" i="22"/>
  <c r="O209" i="22"/>
  <c r="M404" i="22"/>
  <c r="M397" i="22"/>
  <c r="P404" i="22"/>
  <c r="O351" i="22"/>
  <c r="O606" i="22"/>
  <c r="L618" i="22"/>
  <c r="M82" i="22"/>
  <c r="D82" i="22"/>
  <c r="BM48" i="23"/>
  <c r="N308" i="22"/>
  <c r="N95" i="22"/>
  <c r="E125" i="22"/>
  <c r="E152" i="22"/>
  <c r="N433" i="22"/>
  <c r="P325" i="22"/>
  <c r="M608" i="22"/>
  <c r="BL53" i="23"/>
  <c r="L234" i="22"/>
  <c r="N203" i="22"/>
  <c r="N477" i="22"/>
  <c r="BI21" i="23"/>
  <c r="O405" i="22"/>
  <c r="J16" i="22"/>
  <c r="L546" i="22"/>
  <c r="E99" i="22"/>
  <c r="P471" i="22"/>
  <c r="L568" i="22"/>
  <c r="D70" i="22"/>
  <c r="K15" i="22"/>
  <c r="L587" i="22"/>
  <c r="P147" i="22"/>
  <c r="BH73" i="23"/>
  <c r="N459" i="22"/>
  <c r="P618" i="22"/>
  <c r="O69" i="22"/>
  <c r="L6" i="22"/>
  <c r="O480" i="22"/>
  <c r="N197" i="22"/>
  <c r="K11" i="22"/>
  <c r="BI31" i="23"/>
  <c r="P358" i="22"/>
  <c r="L274" i="22"/>
  <c r="N552" i="22"/>
  <c r="O661" i="22"/>
  <c r="E142" i="22"/>
  <c r="P236" i="22"/>
  <c r="BG12" i="23"/>
  <c r="E72" i="22" s="1"/>
  <c r="P244" i="22"/>
  <c r="E110" i="22"/>
  <c r="E102" i="22"/>
  <c r="E117" i="22"/>
  <c r="N645" i="22"/>
  <c r="L316" i="22"/>
  <c r="L111" i="22"/>
  <c r="M298" i="22"/>
  <c r="M478" i="22"/>
  <c r="E146" i="22"/>
  <c r="BH55" i="23"/>
  <c r="L176" i="22"/>
  <c r="O302" i="22"/>
  <c r="N653" i="22"/>
  <c r="L255" i="22"/>
  <c r="BO53" i="23"/>
  <c r="BL39" i="23"/>
  <c r="E79" i="22" s="1"/>
  <c r="M422" i="22"/>
  <c r="L227" i="22"/>
  <c r="E101" i="22"/>
  <c r="O509" i="22"/>
  <c r="BF10" i="23"/>
  <c r="N379" i="22"/>
  <c r="E97" i="22"/>
  <c r="P177" i="22"/>
  <c r="N350" i="22"/>
  <c r="N221" i="22"/>
  <c r="L268" i="22"/>
  <c r="O393" i="22"/>
  <c r="BL67" i="23"/>
  <c r="E10" i="22"/>
  <c r="BP88" i="23"/>
  <c r="P654" i="22"/>
  <c r="BI49" i="23"/>
  <c r="N460" i="22"/>
  <c r="P473" i="22"/>
  <c r="L561" i="22"/>
  <c r="M128" i="22"/>
  <c r="P148" i="22"/>
  <c r="P189" i="22"/>
  <c r="N207" i="22"/>
  <c r="O340" i="22"/>
  <c r="L416" i="22"/>
  <c r="P555" i="22"/>
  <c r="O472" i="22"/>
  <c r="M309" i="22"/>
  <c r="M188" i="22"/>
  <c r="L16" i="22"/>
  <c r="O520" i="22"/>
  <c r="O512" i="22"/>
  <c r="N488" i="22"/>
  <c r="L261" i="22"/>
  <c r="M311" i="22"/>
  <c r="M313" i="22"/>
  <c r="N142" i="22"/>
  <c r="P394" i="22"/>
  <c r="P202" i="22"/>
  <c r="N154" i="22"/>
  <c r="P402" i="22"/>
  <c r="P625" i="22"/>
  <c r="P321" i="22"/>
  <c r="O331" i="22"/>
  <c r="M93" i="22"/>
  <c r="L262" i="22"/>
  <c r="L79" i="22"/>
  <c r="E93" i="22"/>
  <c r="E167" i="22"/>
  <c r="D132" i="22"/>
  <c r="P254" i="22"/>
  <c r="M285" i="22"/>
  <c r="BP87" i="23"/>
  <c r="E154" i="22"/>
  <c r="N578" i="22"/>
  <c r="E124" i="22"/>
  <c r="E115" i="22"/>
  <c r="E162" i="22"/>
  <c r="M275" i="22"/>
  <c r="M330" i="22"/>
  <c r="L246" i="22"/>
  <c r="O662" i="22"/>
  <c r="BF55" i="23"/>
  <c r="N530" i="22"/>
  <c r="N93" i="22"/>
  <c r="P648" i="22"/>
  <c r="E114" i="22"/>
  <c r="M294" i="22"/>
  <c r="N188" i="22"/>
  <c r="O410" i="22"/>
  <c r="P534" i="22"/>
  <c r="D102" i="22"/>
  <c r="N563" i="22"/>
  <c r="M532" i="22"/>
  <c r="M471" i="22"/>
  <c r="M514" i="22"/>
  <c r="O653" i="22"/>
  <c r="O398" i="22"/>
  <c r="BF21" i="23"/>
  <c r="BL62" i="23"/>
  <c r="BN53" i="23"/>
  <c r="E103" i="22"/>
  <c r="L186" i="22"/>
  <c r="O441" i="22"/>
  <c r="M525" i="22"/>
  <c r="O306" i="22"/>
  <c r="M477" i="22"/>
  <c r="N342" i="22"/>
  <c r="N241" i="22"/>
  <c r="M649" i="22"/>
  <c r="P385" i="22"/>
  <c r="O650" i="22"/>
  <c r="BQ55" i="23"/>
  <c r="P362" i="22"/>
  <c r="O560" i="22"/>
  <c r="O169" i="22"/>
  <c r="L245" i="22"/>
  <c r="E68" i="22"/>
  <c r="O541" i="22"/>
  <c r="L418" i="22"/>
  <c r="BR59" i="23"/>
  <c r="L202" i="22"/>
  <c r="L424" i="22"/>
  <c r="M508" i="22"/>
  <c r="P597" i="22"/>
  <c r="L443" i="22"/>
  <c r="N397" i="22"/>
  <c r="N521" i="22"/>
  <c r="M512" i="22"/>
  <c r="L529" i="22"/>
  <c r="N320" i="22"/>
  <c r="N353" i="22"/>
  <c r="L295" i="22"/>
  <c r="M86" i="22"/>
  <c r="E84" i="22"/>
  <c r="O491" i="22"/>
  <c r="N441" i="22"/>
  <c r="O659" i="22"/>
  <c r="L126" i="22"/>
  <c r="M432" i="22"/>
  <c r="BG93" i="23"/>
  <c r="M109" i="22"/>
  <c r="N309" i="22"/>
  <c r="N274" i="22"/>
  <c r="O652" i="22"/>
  <c r="P436" i="22"/>
  <c r="BR49" i="23"/>
  <c r="L299" i="22"/>
  <c r="N641" i="22"/>
  <c r="N140" i="22"/>
  <c r="O312" i="22"/>
  <c r="P305" i="22"/>
  <c r="BG73" i="23"/>
  <c r="P94" i="22"/>
  <c r="M565" i="22"/>
  <c r="N451" i="22"/>
  <c r="O605" i="22"/>
  <c r="O576" i="22"/>
  <c r="N97" i="22"/>
  <c r="P319" i="22"/>
  <c r="O76" i="22"/>
  <c r="E116" i="22"/>
  <c r="D106" i="22"/>
  <c r="E65" i="22"/>
  <c r="M189" i="22"/>
  <c r="D142" i="22"/>
  <c r="BI23" i="23"/>
  <c r="M625" i="22"/>
  <c r="O8" i="22"/>
  <c r="O557" i="22"/>
  <c r="M75" i="22"/>
  <c r="P151" i="22"/>
  <c r="M568" i="22"/>
  <c r="N600" i="22"/>
  <c r="M623" i="22"/>
  <c r="N407" i="22"/>
  <c r="N528" i="22"/>
  <c r="P412" i="22"/>
  <c r="P246" i="22"/>
  <c r="P302" i="22"/>
  <c r="O529" i="22"/>
  <c r="N182" i="22"/>
  <c r="N565" i="22"/>
  <c r="P455" i="22"/>
  <c r="N663" i="22"/>
  <c r="N646" i="22"/>
  <c r="N102" i="22"/>
  <c r="N268" i="22"/>
  <c r="O386" i="22"/>
  <c r="D135" i="22"/>
  <c r="P87" i="22"/>
  <c r="E131" i="22"/>
  <c r="E83" i="22"/>
  <c r="E111" i="22"/>
  <c r="BH3" i="23"/>
  <c r="L144" i="22"/>
  <c r="E130" i="22"/>
  <c r="E169" i="22"/>
  <c r="E90" i="22"/>
  <c r="E63" i="22"/>
  <c r="E78" i="22"/>
  <c r="E74" i="22"/>
  <c r="E81" i="22"/>
  <c r="E104" i="22"/>
  <c r="E136" i="22"/>
  <c r="BH1013" i="23" l="1"/>
  <c r="BH1022" i="23"/>
  <c r="BH1023" i="23"/>
  <c r="BH1014" i="23"/>
  <c r="BH1005" i="23"/>
  <c r="BH1016" i="23"/>
  <c r="BH1019" i="23"/>
  <c r="BH1020" i="23"/>
  <c r="BH1012" i="23"/>
  <c r="BH1021" i="23"/>
  <c r="BH1007" i="23"/>
  <c r="BH1015" i="23"/>
  <c r="J623" i="22"/>
  <c r="J568" i="22"/>
  <c r="J75" i="22"/>
  <c r="J625" i="22"/>
  <c r="J189" i="22"/>
  <c r="J565" i="22"/>
  <c r="J109" i="22"/>
  <c r="J432" i="22"/>
  <c r="J86" i="22"/>
  <c r="J512" i="22"/>
  <c r="J508" i="22"/>
  <c r="J649" i="22"/>
  <c r="J477" i="22"/>
  <c r="J525" i="22"/>
  <c r="J514" i="22"/>
  <c r="J471" i="22"/>
  <c r="J532" i="22"/>
  <c r="J294" i="22"/>
  <c r="J330" i="22"/>
  <c r="J275" i="22"/>
  <c r="J285" i="22"/>
  <c r="J93" i="22"/>
  <c r="J313" i="22"/>
  <c r="J311" i="22"/>
  <c r="M12" i="22"/>
  <c r="J188" i="22"/>
  <c r="J309" i="22"/>
  <c r="J128" i="22"/>
  <c r="J422" i="22"/>
  <c r="J478" i="22"/>
  <c r="J298" i="22"/>
  <c r="BI1010" i="23"/>
  <c r="K12" i="22"/>
  <c r="J608" i="22"/>
  <c r="J82" i="22"/>
  <c r="J397" i="22"/>
  <c r="J404" i="22"/>
  <c r="J627" i="22"/>
  <c r="J577" i="22"/>
  <c r="J447" i="22"/>
  <c r="J89" i="22"/>
  <c r="J369" i="22"/>
  <c r="J194" i="22"/>
  <c r="J236" i="22"/>
  <c r="J644" i="22"/>
  <c r="T6" i="22"/>
  <c r="J528" i="22"/>
  <c r="J316" i="22"/>
  <c r="J419" i="22"/>
  <c r="J320" i="22"/>
  <c r="J145" i="22"/>
  <c r="J544" i="22"/>
  <c r="J166" i="22"/>
  <c r="J366" i="22"/>
  <c r="J350" i="22"/>
  <c r="J231" i="22"/>
  <c r="J578" i="22"/>
  <c r="J423" i="22"/>
  <c r="J622" i="22"/>
  <c r="J560" i="22"/>
  <c r="BG1009" i="23"/>
  <c r="J249" i="22"/>
  <c r="J187" i="22"/>
  <c r="J90" i="22"/>
  <c r="J502" i="22"/>
  <c r="J631" i="22"/>
  <c r="J192" i="22"/>
  <c r="J615" i="22"/>
  <c r="J100" i="22"/>
  <c r="J196" i="22"/>
  <c r="J228" i="22"/>
  <c r="J230" i="22"/>
  <c r="J446" i="22"/>
  <c r="J595" i="22"/>
  <c r="J597" i="22"/>
  <c r="J122" i="22"/>
  <c r="J496" i="22"/>
  <c r="J574" i="22"/>
  <c r="J489" i="22"/>
  <c r="T10" i="22"/>
  <c r="J445" i="22"/>
  <c r="J346" i="22"/>
  <c r="J301" i="22"/>
  <c r="J167" i="22"/>
  <c r="J593" i="22"/>
  <c r="J66" i="22"/>
  <c r="J252" i="22"/>
  <c r="J314" i="22"/>
  <c r="J604" i="22"/>
  <c r="J620" i="22"/>
  <c r="J254" i="22"/>
  <c r="J337" i="22"/>
  <c r="J99" i="22"/>
  <c r="J247" i="22"/>
  <c r="J103" i="22"/>
  <c r="J461" i="22"/>
  <c r="J233" i="22"/>
  <c r="J244" i="22"/>
  <c r="BI1009" i="23"/>
  <c r="BN1009" i="23"/>
  <c r="J201" i="22"/>
  <c r="J359" i="22"/>
  <c r="J439" i="22"/>
  <c r="J199" i="22"/>
  <c r="J588" i="22"/>
  <c r="J488" i="22"/>
  <c r="J71" i="22"/>
  <c r="J484" i="22"/>
  <c r="J134" i="22"/>
  <c r="J607" i="22"/>
  <c r="J632" i="22"/>
  <c r="J293" i="22"/>
  <c r="J80" i="22"/>
  <c r="J177" i="22"/>
  <c r="J406" i="22"/>
  <c r="J418" i="22"/>
  <c r="J400" i="22"/>
  <c r="J185" i="22"/>
  <c r="BK1009" i="23"/>
  <c r="J282" i="22"/>
  <c r="J256" i="22"/>
  <c r="J223" i="22"/>
  <c r="J621" i="22"/>
  <c r="J139" i="22"/>
  <c r="J312" i="22"/>
  <c r="J444" i="22"/>
  <c r="J548" i="22"/>
  <c r="J191" i="22"/>
  <c r="J104" i="22"/>
  <c r="J601" i="22"/>
  <c r="J354" i="22"/>
  <c r="J394" i="22"/>
  <c r="J106" i="22"/>
  <c r="J172" i="22"/>
  <c r="J317" i="22"/>
  <c r="J270" i="22"/>
  <c r="J180" i="22"/>
  <c r="J338" i="22"/>
  <c r="J296" i="22"/>
  <c r="J234" i="22"/>
  <c r="J126" i="22"/>
  <c r="J319" i="22"/>
  <c r="J237" i="22"/>
  <c r="J368" i="22"/>
  <c r="J362" i="22"/>
  <c r="J376" i="22"/>
  <c r="J654" i="22"/>
  <c r="J144" i="22"/>
  <c r="J513" i="22"/>
  <c r="J443" i="22"/>
  <c r="J410" i="22"/>
  <c r="J286" i="22"/>
  <c r="J531" i="22"/>
  <c r="J435" i="22"/>
  <c r="J429" i="22"/>
  <c r="J579" i="22"/>
  <c r="J78" i="22"/>
  <c r="J322" i="22"/>
  <c r="J156" i="22"/>
  <c r="J441" i="22"/>
  <c r="J482" i="22"/>
  <c r="BL1012" i="23"/>
  <c r="BL1022" i="23"/>
  <c r="BL1020" i="23"/>
  <c r="BL1005" i="23"/>
  <c r="BL1013" i="23"/>
  <c r="BL1014" i="23"/>
  <c r="BL1016" i="23"/>
  <c r="BL1019" i="23"/>
  <c r="BL1007" i="23"/>
  <c r="BL1021" i="23"/>
  <c r="BL1023" i="23"/>
  <c r="BL1015" i="23"/>
  <c r="J208" i="22"/>
  <c r="J168" i="22"/>
  <c r="BO1009" i="23"/>
  <c r="J118" i="22"/>
  <c r="J467" i="22"/>
  <c r="J385" i="22"/>
  <c r="J112" i="22"/>
  <c r="J135" i="22"/>
  <c r="J267" i="22"/>
  <c r="J399" i="22"/>
  <c r="J509" i="22"/>
  <c r="J436" i="22"/>
  <c r="J412" i="22"/>
  <c r="J162" i="22"/>
  <c r="BQ1009" i="23"/>
  <c r="J417" i="22"/>
  <c r="J571" i="22"/>
  <c r="J448" i="22"/>
  <c r="J635" i="22"/>
  <c r="J522" i="22"/>
  <c r="J480" i="22"/>
  <c r="J367" i="22"/>
  <c r="J562" i="22"/>
  <c r="BH1009" i="23"/>
  <c r="J184" i="22"/>
  <c r="T8" i="22"/>
  <c r="J152" i="22"/>
  <c r="J576" i="22"/>
  <c r="J245" i="22"/>
  <c r="BN1015" i="23"/>
  <c r="BN1012" i="23"/>
  <c r="BN1020" i="23"/>
  <c r="BN1013" i="23"/>
  <c r="BN1016" i="23"/>
  <c r="BN1019" i="23"/>
  <c r="BN1021" i="23"/>
  <c r="BN1023" i="23"/>
  <c r="BN1022" i="23"/>
  <c r="BN1005" i="23"/>
  <c r="BN1007" i="23"/>
  <c r="BN1014" i="23"/>
  <c r="J76" i="22"/>
  <c r="J315" i="22"/>
  <c r="J660" i="22"/>
  <c r="J499" i="22"/>
  <c r="J129" i="22"/>
  <c r="J353" i="22"/>
  <c r="J455" i="22"/>
  <c r="J332" i="22"/>
  <c r="J517" i="22"/>
  <c r="BP1022" i="23"/>
  <c r="BP1012" i="23"/>
  <c r="BP1014" i="23"/>
  <c r="BP1021" i="23"/>
  <c r="BP1007" i="23"/>
  <c r="BP1023" i="23"/>
  <c r="BP1019" i="23"/>
  <c r="BP1016" i="23"/>
  <c r="BP1013" i="23"/>
  <c r="BP1020" i="23"/>
  <c r="BP1015" i="23"/>
  <c r="BP1005" i="23"/>
  <c r="J124" i="22"/>
  <c r="J457" i="22"/>
  <c r="J222" i="22"/>
  <c r="J551" i="22"/>
  <c r="J351" i="22"/>
  <c r="J87" i="22"/>
  <c r="J380" i="22"/>
  <c r="J371" i="22"/>
  <c r="J536" i="22"/>
  <c r="J88" i="22"/>
  <c r="J193" i="22"/>
  <c r="J606" i="22"/>
  <c r="J596" i="22"/>
  <c r="J619" i="22"/>
  <c r="J398" i="22"/>
  <c r="J310" i="22"/>
  <c r="J345" i="22"/>
  <c r="J291" i="22"/>
  <c r="J79" i="22"/>
  <c r="J440" i="22"/>
  <c r="J272" i="22"/>
  <c r="J389" i="22"/>
  <c r="BI1008" i="23"/>
  <c r="J589" i="22"/>
  <c r="J409" i="22"/>
  <c r="J428" i="22"/>
  <c r="J141" i="22"/>
  <c r="BO1010" i="23"/>
  <c r="J609" i="22"/>
  <c r="J402" i="22"/>
  <c r="J340" i="22"/>
  <c r="J331" i="22"/>
  <c r="BM1010" i="23"/>
  <c r="J147" i="22"/>
  <c r="J260" i="22"/>
  <c r="J459" i="22"/>
  <c r="J634" i="22"/>
  <c r="J276" i="22"/>
  <c r="J590" i="22"/>
  <c r="J559" i="22"/>
  <c r="J416" i="22"/>
  <c r="J592" i="22"/>
  <c r="J218" i="22"/>
  <c r="J501" i="22"/>
  <c r="J91" i="22"/>
  <c r="J297" i="22"/>
  <c r="J638" i="22"/>
  <c r="J12" i="22"/>
  <c r="J229" i="22"/>
  <c r="J408" i="22"/>
  <c r="J304" i="22"/>
  <c r="J403" i="22"/>
  <c r="J77" i="22"/>
  <c r="J505" i="22"/>
  <c r="J273" i="22"/>
  <c r="J413" i="22"/>
  <c r="J463" i="22"/>
  <c r="J643" i="22"/>
  <c r="J473" i="22"/>
  <c r="J158" i="22"/>
  <c r="BR1010" i="23"/>
  <c r="J360" i="22"/>
  <c r="J159" i="22"/>
  <c r="J98" i="22"/>
  <c r="J334" i="22"/>
  <c r="J479" i="22"/>
  <c r="J535" i="22"/>
  <c r="J434" i="22"/>
  <c r="BR1008" i="23"/>
  <c r="J137" i="22"/>
  <c r="BK1010" i="23"/>
  <c r="J215" i="22"/>
  <c r="J232" i="22"/>
  <c r="J153" i="22"/>
  <c r="J176" i="22"/>
  <c r="J143" i="22"/>
  <c r="J495" i="22"/>
  <c r="F12" i="22"/>
  <c r="J626" i="22"/>
  <c r="J289" i="22"/>
  <c r="J541" i="22"/>
  <c r="J529" i="22"/>
  <c r="J246" i="22"/>
  <c r="BF1009" i="23"/>
  <c r="J333" i="22"/>
  <c r="J659" i="22"/>
  <c r="J290" i="22"/>
  <c r="J284" i="22"/>
  <c r="J460" i="22"/>
  <c r="J537" i="22"/>
  <c r="J344" i="22"/>
  <c r="J611" i="22"/>
  <c r="J300" i="22"/>
  <c r="J520" i="22"/>
  <c r="J558" i="22"/>
  <c r="J323" i="22"/>
  <c r="J646" i="22"/>
  <c r="J142" i="22"/>
  <c r="J370" i="22"/>
  <c r="J70" i="22"/>
  <c r="J131" i="22"/>
  <c r="J550" i="22"/>
  <c r="J547" i="22"/>
  <c r="J405" i="22"/>
  <c r="J554" i="22"/>
  <c r="J549" i="22"/>
  <c r="J433" i="22"/>
  <c r="J581" i="22"/>
  <c r="J299" i="22"/>
  <c r="J271" i="22"/>
  <c r="J392" i="22"/>
  <c r="BR1009" i="23"/>
  <c r="J328" i="22"/>
  <c r="J651" i="22"/>
  <c r="T9" i="22"/>
  <c r="J305" i="22"/>
  <c r="J121" i="22"/>
  <c r="J186" i="22"/>
  <c r="J538" i="22"/>
  <c r="J341" i="22"/>
  <c r="J411" i="22"/>
  <c r="J504" i="22"/>
  <c r="J602" i="22"/>
  <c r="N12" i="22"/>
  <c r="J599" i="22"/>
  <c r="J107" i="22"/>
  <c r="J396" i="22"/>
  <c r="J255" i="22"/>
  <c r="J469" i="22"/>
  <c r="J108" i="22"/>
  <c r="J456" i="22"/>
  <c r="BF1008" i="23"/>
  <c r="J652" i="22"/>
  <c r="J603" i="22"/>
  <c r="J207" i="22"/>
  <c r="J306" i="22"/>
  <c r="BJ1008" i="23"/>
  <c r="J586" i="22"/>
  <c r="J613" i="22"/>
  <c r="J515" i="22"/>
  <c r="J175" i="22"/>
  <c r="J318" i="22"/>
  <c r="J217" i="22"/>
  <c r="J110" i="22"/>
  <c r="J81" i="22"/>
  <c r="J302" i="22"/>
  <c r="J136" i="22"/>
  <c r="J250" i="22"/>
  <c r="J73" i="22"/>
  <c r="J160" i="22"/>
  <c r="J209" i="22"/>
  <c r="BM1009" i="23"/>
  <c r="J213" i="22"/>
  <c r="J182" i="22"/>
  <c r="BG1020" i="23"/>
  <c r="BG1007" i="23"/>
  <c r="BG1021" i="23"/>
  <c r="BG1012" i="23"/>
  <c r="BG1019" i="23"/>
  <c r="BG1014" i="23"/>
  <c r="BG1015" i="23"/>
  <c r="BG1005" i="23"/>
  <c r="BG1022" i="23"/>
  <c r="BG1016" i="23"/>
  <c r="BG1013" i="23"/>
  <c r="BG1023" i="23"/>
  <c r="J161" i="22"/>
  <c r="J453" i="22"/>
  <c r="J600" i="22"/>
  <c r="BN1008" i="23"/>
  <c r="J500" i="22"/>
  <c r="J225" i="22"/>
  <c r="J573" i="22"/>
  <c r="J203" i="22"/>
  <c r="J259" i="22"/>
  <c r="J238" i="22"/>
  <c r="J490" i="22"/>
  <c r="J133" i="22"/>
  <c r="BG1008" i="23"/>
  <c r="J610" i="22"/>
  <c r="J151" i="22"/>
  <c r="J650" i="22"/>
  <c r="J127" i="22"/>
  <c r="J240" i="22"/>
  <c r="J556" i="22"/>
  <c r="J386" i="22"/>
  <c r="J115" i="22"/>
  <c r="J637" i="22"/>
  <c r="J451" i="22"/>
  <c r="J523" i="22"/>
  <c r="J591" i="22"/>
  <c r="J157" i="22"/>
  <c r="J221" i="22"/>
  <c r="J491" i="22"/>
  <c r="J458" i="22"/>
  <c r="BF1021" i="23"/>
  <c r="BF1012" i="23"/>
  <c r="BF1019" i="23"/>
  <c r="BF1007" i="23"/>
  <c r="BF1015" i="23"/>
  <c r="BF1020" i="23"/>
  <c r="BF1016" i="23"/>
  <c r="BF1022" i="23"/>
  <c r="BF1013" i="23"/>
  <c r="BF1005" i="23"/>
  <c r="BF1023" i="23"/>
  <c r="BF1014" i="23"/>
  <c r="J266" i="22"/>
  <c r="J94" i="22"/>
  <c r="J280" i="22"/>
  <c r="J200" i="22"/>
  <c r="J138" i="22"/>
  <c r="J587" i="22"/>
  <c r="J628" i="22"/>
  <c r="J655" i="22"/>
  <c r="J518" i="22"/>
  <c r="J492" i="22"/>
  <c r="J524" i="22"/>
  <c r="J288" i="22"/>
  <c r="J165" i="22"/>
  <c r="J377" i="22"/>
  <c r="J553" i="22"/>
  <c r="J572" i="22"/>
  <c r="J388" i="22"/>
  <c r="J243" i="22"/>
  <c r="J472" i="22"/>
  <c r="J481" i="22"/>
  <c r="J204" i="22"/>
  <c r="J324" i="22"/>
  <c r="J295" i="22"/>
  <c r="BP1010" i="23"/>
  <c r="J427" i="22"/>
  <c r="J197" i="22"/>
  <c r="J485" i="22"/>
  <c r="J374" i="22"/>
  <c r="J633" i="22"/>
  <c r="J382" i="22"/>
  <c r="J641" i="22"/>
  <c r="J251" i="22"/>
  <c r="J415" i="22"/>
  <c r="J580" i="22"/>
  <c r="J470" i="22"/>
  <c r="J431" i="22"/>
  <c r="J526" i="22"/>
  <c r="J540" i="22"/>
  <c r="J277" i="22"/>
  <c r="J164" i="22"/>
  <c r="J72" i="22"/>
  <c r="L12" i="22"/>
  <c r="BM1008" i="23"/>
  <c r="J352" i="22"/>
  <c r="J503" i="22"/>
  <c r="J105" i="22"/>
  <c r="BH1010" i="23"/>
  <c r="J424" i="22"/>
  <c r="J656" i="22"/>
  <c r="J95" i="22"/>
  <c r="J154" i="22"/>
  <c r="J401" i="22"/>
  <c r="J483" i="22"/>
  <c r="J494" i="22"/>
  <c r="J235" i="22"/>
  <c r="J335" i="22"/>
  <c r="J614" i="22"/>
  <c r="J220" i="22"/>
  <c r="BQ1010" i="23"/>
  <c r="J307" i="22"/>
  <c r="J120" i="22"/>
  <c r="J546" i="22"/>
  <c r="J155" i="22"/>
  <c r="J363" i="22"/>
  <c r="J202" i="22"/>
  <c r="J349" i="22"/>
  <c r="J163" i="22"/>
  <c r="J140" i="22"/>
  <c r="J183" i="22"/>
  <c r="J283" i="22"/>
  <c r="J616" i="22"/>
  <c r="J647" i="22"/>
  <c r="J117" i="22"/>
  <c r="J452" i="22"/>
  <c r="BO1008" i="23"/>
  <c r="J343" i="22"/>
  <c r="J125" i="22"/>
  <c r="BJ1019" i="23"/>
  <c r="BJ1020" i="23"/>
  <c r="BJ1013" i="23"/>
  <c r="BJ1023" i="23"/>
  <c r="BJ1012" i="23"/>
  <c r="BJ1007" i="23"/>
  <c r="BJ1022" i="23"/>
  <c r="BJ1021" i="23"/>
  <c r="BJ1016" i="23"/>
  <c r="BJ1015" i="23"/>
  <c r="BJ1005" i="23"/>
  <c r="BJ1014" i="23"/>
  <c r="J146" i="22"/>
  <c r="J642" i="22"/>
  <c r="J67" i="22"/>
  <c r="BR1005" i="23"/>
  <c r="BR1022" i="23"/>
  <c r="BS1022" i="23" s="1"/>
  <c r="BR1015" i="23"/>
  <c r="BS1015" i="23" s="1"/>
  <c r="BR1016" i="23"/>
  <c r="BS1016" i="23" s="1"/>
  <c r="BR1019" i="23"/>
  <c r="BS1019" i="23" s="1"/>
  <c r="BR1020" i="23"/>
  <c r="BS1020" i="23" s="1"/>
  <c r="BR1021" i="23"/>
  <c r="BS1021" i="23" s="1"/>
  <c r="BR1012" i="23"/>
  <c r="BS1012" i="23" s="1"/>
  <c r="BR1013" i="23"/>
  <c r="BS1013" i="23" s="1"/>
  <c r="BR1014" i="23"/>
  <c r="BS1014" i="23" s="1"/>
  <c r="BR1007" i="23"/>
  <c r="BR1023" i="23"/>
  <c r="BS1023" i="23" s="1"/>
  <c r="J92" i="22"/>
  <c r="J516" i="22"/>
  <c r="J618" i="22"/>
  <c r="J575" i="22"/>
  <c r="J542" i="22"/>
  <c r="J149" i="22"/>
  <c r="J594" i="22"/>
  <c r="J111" i="22"/>
  <c r="J487" i="22"/>
  <c r="J179" i="22"/>
  <c r="J262" i="22"/>
  <c r="J358" i="22"/>
  <c r="J543" i="22"/>
  <c r="J325" i="22"/>
  <c r="J662" i="22"/>
  <c r="J96" i="22"/>
  <c r="J242" i="22"/>
  <c r="J624" i="22"/>
  <c r="J364" i="22"/>
  <c r="J170" i="22"/>
  <c r="J378" i="22"/>
  <c r="J430" i="22"/>
  <c r="J347" i="22"/>
  <c r="J132" i="22"/>
  <c r="J486" i="22"/>
  <c r="J612" i="22"/>
  <c r="J150" i="22"/>
  <c r="J248" i="22"/>
  <c r="J348" i="22"/>
  <c r="J219" i="22"/>
  <c r="J552" i="22"/>
  <c r="J281" i="22"/>
  <c r="J224" i="22"/>
  <c r="J321" i="22"/>
  <c r="J585" i="22"/>
  <c r="J83" i="22"/>
  <c r="J263" i="22"/>
  <c r="J425" i="22"/>
  <c r="J648" i="22"/>
  <c r="BG1010" i="23"/>
  <c r="J169" i="22"/>
  <c r="J195" i="22"/>
  <c r="J210" i="22"/>
  <c r="J274" i="22"/>
  <c r="BK1008" i="23"/>
  <c r="BK1021" i="23"/>
  <c r="BK1007" i="23"/>
  <c r="BK1023" i="23"/>
  <c r="BK1016" i="23"/>
  <c r="BK1019" i="23"/>
  <c r="BK1013" i="23"/>
  <c r="BK1020" i="23"/>
  <c r="BK1022" i="23"/>
  <c r="BK1015" i="23"/>
  <c r="BK1014" i="23"/>
  <c r="BK1005" i="23"/>
  <c r="BK1012" i="23"/>
  <c r="J85" i="22"/>
  <c r="J342" i="22"/>
  <c r="J629" i="22"/>
  <c r="BH1008" i="23"/>
  <c r="BH1024" i="23" s="1"/>
  <c r="J407" i="22"/>
  <c r="J527" i="22"/>
  <c r="J426" i="22"/>
  <c r="J181" i="22"/>
  <c r="J454" i="22"/>
  <c r="J530" i="22"/>
  <c r="E12" i="22"/>
  <c r="J68" i="22"/>
  <c r="J261" i="22"/>
  <c r="J372" i="22"/>
  <c r="J171" i="22"/>
  <c r="O12" i="22"/>
  <c r="J69" i="22"/>
  <c r="J420" i="22"/>
  <c r="BI1022" i="23"/>
  <c r="BI1005" i="23"/>
  <c r="BI1013" i="23"/>
  <c r="BI1019" i="23"/>
  <c r="BI1020" i="23"/>
  <c r="BI1007" i="23"/>
  <c r="BI1023" i="23"/>
  <c r="BI1014" i="23"/>
  <c r="BI1012" i="23"/>
  <c r="BI1021" i="23"/>
  <c r="BI1015" i="23"/>
  <c r="BI1016" i="23"/>
  <c r="J361" i="22"/>
  <c r="J253" i="22"/>
  <c r="J421" i="22"/>
  <c r="T7" i="22"/>
  <c r="T5" i="22" s="1"/>
  <c r="J521" i="22"/>
  <c r="J329" i="22"/>
  <c r="J375" i="22"/>
  <c r="J598" i="22"/>
  <c r="J437" i="22"/>
  <c r="J279" i="22"/>
  <c r="J327" i="22"/>
  <c r="J365" i="22"/>
  <c r="J561" i="22"/>
  <c r="J174" i="22"/>
  <c r="J466" i="22"/>
  <c r="J214" i="22"/>
  <c r="T11" i="22"/>
  <c r="J636" i="22"/>
  <c r="J476" i="22"/>
  <c r="J278" i="22"/>
  <c r="J497" i="22"/>
  <c r="J569" i="22"/>
  <c r="J605" i="22"/>
  <c r="J84" i="22"/>
  <c r="J268" i="22"/>
  <c r="J584" i="22"/>
  <c r="J442" i="22"/>
  <c r="J390" i="22"/>
  <c r="J113" i="22"/>
  <c r="J148" i="22"/>
  <c r="BQ1023" i="23"/>
  <c r="BQ1014" i="23"/>
  <c r="BQ1015" i="23"/>
  <c r="BQ1013" i="23"/>
  <c r="BQ1012" i="23"/>
  <c r="BQ1007" i="23"/>
  <c r="BQ1005" i="23"/>
  <c r="BQ1020" i="23"/>
  <c r="BQ1019" i="23"/>
  <c r="BQ1021" i="23"/>
  <c r="BQ1022" i="23"/>
  <c r="BQ1016" i="23"/>
  <c r="J475" i="22"/>
  <c r="J97" i="22"/>
  <c r="J383" i="22"/>
  <c r="J356" i="22"/>
  <c r="J450" i="22"/>
  <c r="J173" i="22"/>
  <c r="J563" i="22"/>
  <c r="J355" i="22"/>
  <c r="J257" i="22"/>
  <c r="J391" i="22"/>
  <c r="BN1010" i="23"/>
  <c r="J658" i="22"/>
  <c r="J555" i="22"/>
  <c r="J653" i="22"/>
  <c r="I12" i="22"/>
  <c r="J570" i="22"/>
  <c r="J326" i="22"/>
  <c r="J657" i="22"/>
  <c r="J414" i="22"/>
  <c r="BL1010" i="23"/>
  <c r="J630" i="22"/>
  <c r="J102" i="22"/>
  <c r="J564" i="22"/>
  <c r="J258" i="22"/>
  <c r="J119" i="22"/>
  <c r="J533" i="22"/>
  <c r="J645" i="22"/>
  <c r="J438" i="22"/>
  <c r="J116" i="22"/>
  <c r="J205" i="22"/>
  <c r="J462" i="22"/>
  <c r="J582" i="22"/>
  <c r="J498" i="22"/>
  <c r="J269" i="22"/>
  <c r="BP1008" i="23"/>
  <c r="J336" i="22"/>
  <c r="J216" i="22"/>
  <c r="J640" i="22"/>
  <c r="BM1020" i="23"/>
  <c r="BM1022" i="23"/>
  <c r="BM1021" i="23"/>
  <c r="BM1015" i="23"/>
  <c r="BM1005" i="23"/>
  <c r="BM1012" i="23"/>
  <c r="BM1013" i="23"/>
  <c r="BM1007" i="23"/>
  <c r="BM1014" i="23"/>
  <c r="BM1019" i="23"/>
  <c r="BM1023" i="23"/>
  <c r="BM1016" i="23"/>
  <c r="J198" i="22"/>
  <c r="J474" i="22"/>
  <c r="J287" i="22"/>
  <c r="J339" i="22"/>
  <c r="P12" i="22"/>
  <c r="J74" i="22"/>
  <c r="J493" i="22"/>
  <c r="J226" i="22"/>
  <c r="J379" i="22"/>
  <c r="BJ1010" i="23"/>
  <c r="J384" i="22"/>
  <c r="J190" i="22"/>
  <c r="J393" i="22"/>
  <c r="J357" i="22"/>
  <c r="BO1005" i="23"/>
  <c r="BO1012" i="23"/>
  <c r="BO1023" i="23"/>
  <c r="BO1022" i="23"/>
  <c r="BO1020" i="23"/>
  <c r="BO1019" i="23"/>
  <c r="BO1015" i="23"/>
  <c r="BO1014" i="23"/>
  <c r="BO1013" i="23"/>
  <c r="BO1016" i="23"/>
  <c r="BO1007" i="23"/>
  <c r="BO1021" i="23"/>
  <c r="J617" i="22"/>
  <c r="J661" i="22"/>
  <c r="J566" i="22"/>
  <c r="J545" i="22"/>
  <c r="J212" i="22"/>
  <c r="BQ1008" i="23"/>
  <c r="J206" i="22"/>
  <c r="J227" i="22"/>
  <c r="J308" i="22"/>
  <c r="BL1008" i="23"/>
  <c r="J373" i="22"/>
  <c r="J449" i="22"/>
  <c r="J241" i="22"/>
  <c r="J101" i="22"/>
  <c r="J387" i="22"/>
  <c r="BL1009" i="23"/>
  <c r="J511" i="22"/>
  <c r="J557" i="22"/>
  <c r="J519" i="22"/>
  <c r="J130" i="22"/>
  <c r="J639" i="22"/>
  <c r="J583" i="22"/>
  <c r="H12" i="22"/>
  <c r="G12" i="22"/>
  <c r="J381" i="22"/>
  <c r="J507" i="22"/>
  <c r="J211" i="22"/>
  <c r="J534" i="22"/>
  <c r="J114" i="22"/>
  <c r="J178" i="22"/>
  <c r="J395" i="22"/>
  <c r="BJ1009" i="23"/>
  <c r="BF1010" i="23"/>
  <c r="J539" i="22"/>
  <c r="J567" i="22"/>
  <c r="J506" i="22"/>
  <c r="BP1009" i="23"/>
  <c r="J510" i="22"/>
  <c r="J123" i="22"/>
  <c r="J303" i="22"/>
  <c r="J292" i="22"/>
  <c r="J239" i="22"/>
  <c r="J468" i="22"/>
  <c r="J663" i="22"/>
  <c r="E165" i="22"/>
  <c r="BE1020" i="23"/>
  <c r="BE1019" i="23"/>
  <c r="BE1022" i="23"/>
  <c r="E105" i="22"/>
  <c r="BE1014" i="23"/>
  <c r="BE1016" i="23"/>
  <c r="X22" i="22"/>
  <c r="X23" i="22"/>
  <c r="T22" i="22"/>
  <c r="E80" i="22"/>
  <c r="BE1021" i="23"/>
  <c r="BE1015" i="23"/>
  <c r="BE1013" i="23"/>
  <c r="T24" i="22"/>
  <c r="Q24" i="22"/>
  <c r="E107" i="22"/>
  <c r="E144" i="22"/>
  <c r="E73" i="22"/>
  <c r="E82" i="22"/>
  <c r="BE1012" i="23"/>
  <c r="Q22" i="22" s="1"/>
  <c r="BE1023" i="23"/>
  <c r="Q23" i="22"/>
  <c r="T23" i="22"/>
  <c r="U25" i="22"/>
  <c r="X25" i="22"/>
  <c r="X24" i="22"/>
  <c r="U24" i="22"/>
  <c r="T25" i="22"/>
  <c r="T26" i="22"/>
  <c r="Q26" i="22"/>
  <c r="X26" i="22"/>
  <c r="T12" i="22" l="1"/>
  <c r="BH1017" i="23"/>
  <c r="BL1024" i="23"/>
  <c r="BQ1024" i="23"/>
  <c r="BO1017" i="23"/>
  <c r="BL1017" i="23"/>
  <c r="BN1017" i="23"/>
  <c r="Y26" i="22"/>
  <c r="Y24" i="22"/>
  <c r="Y25" i="22"/>
  <c r="Y23" i="22"/>
  <c r="Y22" i="22"/>
  <c r="BM1017" i="23"/>
  <c r="BR1017" i="23"/>
  <c r="BN1024" i="23"/>
  <c r="BF1024" i="23"/>
  <c r="O57" i="22"/>
  <c r="O60" i="22"/>
  <c r="O49" i="22"/>
  <c r="O47" i="22"/>
  <c r="O48" i="22"/>
  <c r="O56" i="22"/>
  <c r="O55" i="22"/>
  <c r="O58" i="22"/>
  <c r="O52" i="22"/>
  <c r="O53" i="22"/>
  <c r="O51" i="22"/>
  <c r="O59" i="22"/>
  <c r="O50" i="22"/>
  <c r="O46" i="22"/>
  <c r="O54" i="22"/>
  <c r="BK1024" i="23"/>
  <c r="BJ1017" i="23"/>
  <c r="BO1024" i="23"/>
  <c r="BM1024" i="23"/>
  <c r="BJ1024" i="23"/>
  <c r="BR1024" i="23"/>
  <c r="BP1024" i="23"/>
  <c r="BQ1017" i="23"/>
  <c r="BF1017" i="23"/>
  <c r="BG1017" i="23"/>
  <c r="BP1017" i="23"/>
  <c r="BI1017" i="23"/>
  <c r="BK1017" i="23"/>
  <c r="BG1024" i="23"/>
  <c r="BI1024" i="23"/>
  <c r="T27" i="22"/>
  <c r="U26" i="22"/>
  <c r="U22" i="22"/>
  <c r="Q25" i="22"/>
  <c r="U23" i="22"/>
  <c r="X27" i="22"/>
  <c r="Y27" i="22" l="1"/>
  <c r="V20" i="22" s="1"/>
  <c r="P46" i="22"/>
  <c r="V46" i="22"/>
  <c r="X46" i="22" s="1"/>
  <c r="W46" i="22"/>
  <c r="W53" i="22"/>
  <c r="V53" i="22"/>
  <c r="X53" i="22" s="1"/>
  <c r="P53" i="22"/>
  <c r="P56" i="22"/>
  <c r="V56" i="22"/>
  <c r="X56" i="22" s="1"/>
  <c r="W56" i="22"/>
  <c r="P60" i="22"/>
  <c r="V60" i="22"/>
  <c r="X60" i="22" s="1"/>
  <c r="W60" i="22"/>
  <c r="V50" i="22"/>
  <c r="X50" i="22" s="1"/>
  <c r="P50" i="22"/>
  <c r="W50" i="22"/>
  <c r="V52" i="22"/>
  <c r="X52" i="22" s="1"/>
  <c r="P52" i="22"/>
  <c r="W52" i="22"/>
  <c r="P48" i="22"/>
  <c r="V48" i="22"/>
  <c r="X48" i="22" s="1"/>
  <c r="W48" i="22"/>
  <c r="P57" i="22"/>
  <c r="W57" i="22"/>
  <c r="V57" i="22"/>
  <c r="X57" i="22" s="1"/>
  <c r="P59" i="22"/>
  <c r="V59" i="22"/>
  <c r="X59" i="22" s="1"/>
  <c r="W59" i="22"/>
  <c r="W58" i="22"/>
  <c r="P58" i="22"/>
  <c r="V58" i="22"/>
  <c r="X58" i="22" s="1"/>
  <c r="W47" i="22"/>
  <c r="V47" i="22"/>
  <c r="X47" i="22" s="1"/>
  <c r="P47" i="22"/>
  <c r="W54" i="22"/>
  <c r="V54" i="22"/>
  <c r="X54" i="22" s="1"/>
  <c r="P54" i="22"/>
  <c r="P51" i="22"/>
  <c r="V51" i="22"/>
  <c r="X51" i="22" s="1"/>
  <c r="W51" i="22"/>
  <c r="P55" i="22"/>
  <c r="V55" i="22"/>
  <c r="X55" i="22" s="1"/>
  <c r="W55" i="22"/>
  <c r="W49" i="22"/>
  <c r="V49" i="22"/>
  <c r="X49" i="22" s="1"/>
  <c r="P49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perciliano</author>
  </authors>
  <commentList>
    <comment ref="V20" authorId="0" shapeId="0" xr:uid="{3A9667EE-0228-4FA6-9302-0A96FBDB10F8}">
      <text>
        <r>
          <rPr>
            <b/>
            <sz val="9"/>
            <color indexed="81"/>
            <rFont val="Segoe UI"/>
            <family val="2"/>
          </rPr>
          <t>perciliano:</t>
        </r>
        <r>
          <rPr>
            <sz val="9"/>
            <color indexed="81"/>
            <rFont val="Segoe UI"/>
            <family val="2"/>
          </rPr>
          <t xml:space="preserve">
=Soma de Despesas / Soma de Receitas
* Informa o quanto a DESPESA tem representatividade sobre a RECEITA, ideal abaixo de 100%.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</author>
  </authors>
  <commentList>
    <comment ref="J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Carlos:</t>
        </r>
        <r>
          <rPr>
            <sz val="8"/>
            <color indexed="81"/>
            <rFont val="Tahoma"/>
            <family val="2"/>
          </rPr>
          <t xml:space="preserve">
E.entrada
S.saida
T.transferencia
V.verificar
I.inativo</t>
        </r>
      </text>
    </comment>
  </commentList>
</comments>
</file>

<file path=xl/sharedStrings.xml><?xml version="1.0" encoding="utf-8"?>
<sst xmlns="http://schemas.openxmlformats.org/spreadsheetml/2006/main" count="882" uniqueCount="540">
  <si>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</si>
  <si>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</si>
  <si>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</si>
  <si>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</si>
  <si>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</si>
  <si>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</si>
  <si>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</si>
  <si>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</si>
  <si>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</si>
  <si>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</si>
  <si>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</si>
  <si>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</si>
  <si>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Acumulado</t>
  </si>
  <si>
    <t>Transferencias</t>
  </si>
  <si>
    <t>Receitas</t>
  </si>
  <si>
    <t>Despesas</t>
  </si>
  <si>
    <t>Fixas</t>
  </si>
  <si>
    <t>Variaveis</t>
  </si>
  <si>
    <t>Extras</t>
  </si>
  <si>
    <t>Saldo</t>
  </si>
  <si>
    <t>Ano para análise:</t>
  </si>
  <si>
    <t>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</si>
  <si>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</si>
  <si>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</si>
  <si>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</si>
  <si>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</si>
  <si>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</si>
  <si>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</si>
  <si>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</si>
  <si>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</si>
  <si>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</si>
  <si>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</si>
  <si>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</si>
  <si>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</si>
  <si>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Evolução</t>
  </si>
  <si>
    <t>Mês análise:</t>
  </si>
  <si>
    <t>Mês</t>
  </si>
  <si>
    <t>Conta para análise de evolutiva:</t>
  </si>
  <si>
    <t>Grupo:</t>
  </si>
  <si>
    <t>Vencimento</t>
  </si>
  <si>
    <t>Valor</t>
  </si>
  <si>
    <t>Prazo</t>
  </si>
  <si>
    <t>Período</t>
  </si>
  <si>
    <t>Situação</t>
  </si>
  <si>
    <t>Grupo</t>
  </si>
  <si>
    <t>Realizado</t>
  </si>
  <si>
    <t>Col.Grupo</t>
  </si>
  <si>
    <t>Mês/Grp</t>
  </si>
  <si>
    <t>Margem Pago</t>
  </si>
  <si>
    <t>atual</t>
  </si>
  <si>
    <t>Previsto</t>
  </si>
  <si>
    <t>proximo</t>
  </si>
  <si>
    <t>Prev</t>
  </si>
  <si>
    <t>anterior</t>
  </si>
  <si>
    <t>valor</t>
  </si>
  <si>
    <t>data</t>
  </si>
  <si>
    <t>chk</t>
  </si>
  <si>
    <t>id</t>
  </si>
  <si>
    <t>L</t>
  </si>
  <si>
    <t>CONTA</t>
  </si>
  <si>
    <t>PREV</t>
  </si>
  <si>
    <t>$</t>
  </si>
  <si>
    <t>PAGO</t>
  </si>
  <si>
    <t>Conta</t>
  </si>
  <si>
    <t>Conta - Descrição</t>
  </si>
  <si>
    <t>Empresa</t>
  </si>
  <si>
    <t>Total</t>
  </si>
  <si>
    <t>Repete</t>
  </si>
  <si>
    <t>Categ</t>
  </si>
  <si>
    <t>TP</t>
  </si>
  <si>
    <t>Descrição</t>
  </si>
  <si>
    <t>[Codigo]+[Categoria]+[Descricao]+[Tipo]</t>
  </si>
  <si>
    <t>colunaOrigem</t>
  </si>
  <si>
    <t>se_matriz(exceto repete&gt;1 e tp=T)</t>
  </si>
  <si>
    <t>Domestica</t>
  </si>
  <si>
    <t>∑</t>
  </si>
  <si>
    <t>Saldo Total (Transações)</t>
  </si>
  <si>
    <t>Totais</t>
  </si>
  <si>
    <t>Movimentações/Transferências no Mês</t>
  </si>
  <si>
    <t>T</t>
  </si>
  <si>
    <t>Receitas do Mês</t>
  </si>
  <si>
    <t>E</t>
  </si>
  <si>
    <t>Soma de Despesas Fixas</t>
  </si>
  <si>
    <t>S</t>
  </si>
  <si>
    <t>Soma de Despesas Variáveis</t>
  </si>
  <si>
    <t>V</t>
  </si>
  <si>
    <t>Soma de Despesas Extras</t>
  </si>
  <si>
    <t>I</t>
  </si>
  <si>
    <t>Saldo Mensal</t>
  </si>
  <si>
    <t>top 5</t>
  </si>
  <si>
    <t>Outras Receitas</t>
  </si>
  <si>
    <t>*</t>
  </si>
  <si>
    <t>Outras Despesas</t>
  </si>
  <si>
    <t>Planalto</t>
  </si>
  <si>
    <t>ID</t>
  </si>
  <si>
    <t>Contato</t>
  </si>
  <si>
    <t>Comunicação</t>
  </si>
  <si>
    <t>Endereço Principal/Residência</t>
  </si>
  <si>
    <t>Status</t>
  </si>
  <si>
    <t>[ Parametros ]</t>
  </si>
  <si>
    <t>Apelido</t>
  </si>
  <si>
    <t>Nome</t>
  </si>
  <si>
    <t>Sobrenome</t>
  </si>
  <si>
    <t>Cargo</t>
  </si>
  <si>
    <t>CPF</t>
  </si>
  <si>
    <t>RG</t>
  </si>
  <si>
    <t>Nascimento</t>
  </si>
  <si>
    <t>Idade</t>
  </si>
  <si>
    <t>DDI</t>
  </si>
  <si>
    <t>DDD</t>
  </si>
  <si>
    <t>Telefone</t>
  </si>
  <si>
    <t>Celular</t>
  </si>
  <si>
    <t>Outro</t>
  </si>
  <si>
    <t>E-mail</t>
  </si>
  <si>
    <t>Site</t>
  </si>
  <si>
    <t>MSN/ICQ</t>
  </si>
  <si>
    <t>CEP</t>
  </si>
  <si>
    <t>Endereço</t>
  </si>
  <si>
    <t>Número</t>
  </si>
  <si>
    <t>Complemento</t>
  </si>
  <si>
    <t>Notas</t>
  </si>
  <si>
    <t>Grupos</t>
  </si>
  <si>
    <t>Cargos</t>
  </si>
  <si>
    <t>Fornecedor</t>
  </si>
  <si>
    <t>Coordenador</t>
  </si>
  <si>
    <t>Ativo</t>
  </si>
  <si>
    <t>Diretor Comercial</t>
  </si>
  <si>
    <t>Analista de Sistemas</t>
  </si>
  <si>
    <t>04571-010</t>
  </si>
  <si>
    <t>Chefe</t>
  </si>
  <si>
    <t>Diretor de Desenvolvimento</t>
  </si>
  <si>
    <t>Consultoria</t>
  </si>
  <si>
    <t>Contabilidade</t>
  </si>
  <si>
    <t>Veiculos</t>
  </si>
  <si>
    <t>Apartamento</t>
  </si>
  <si>
    <t>Cliente</t>
  </si>
  <si>
    <t>Endereço CNPJ</t>
  </si>
  <si>
    <t>Contas Principais</t>
  </si>
  <si>
    <t>Rasão</t>
  </si>
  <si>
    <t>Fantasia</t>
  </si>
  <si>
    <t>Matriz</t>
  </si>
  <si>
    <t>Ramo</t>
  </si>
  <si>
    <t>CNPJ</t>
  </si>
  <si>
    <t>IE</t>
  </si>
  <si>
    <t>IM</t>
  </si>
  <si>
    <t>PABX</t>
  </si>
  <si>
    <t>FAX</t>
  </si>
  <si>
    <t>Portal</t>
  </si>
  <si>
    <t>SMTP</t>
  </si>
  <si>
    <t>Entrada</t>
  </si>
  <si>
    <t>20.588.280/0001-08</t>
  </si>
  <si>
    <t>cpf: 319.782.398-23</t>
  </si>
  <si>
    <t>29.309.127/0001-79</t>
  </si>
  <si>
    <t>IM: 39569896</t>
  </si>
  <si>
    <t>Condomínio</t>
  </si>
  <si>
    <t>57.998.064/0001-40</t>
  </si>
  <si>
    <t>Endereços</t>
  </si>
  <si>
    <t>Tipo</t>
  </si>
  <si>
    <t>Bairro</t>
  </si>
  <si>
    <t>Quadra</t>
  </si>
  <si>
    <t>Cidade</t>
  </si>
  <si>
    <t>UF</t>
  </si>
  <si>
    <t>Zona</t>
  </si>
  <si>
    <t>Lote/Tam.</t>
  </si>
  <si>
    <t>Abrv.</t>
  </si>
  <si>
    <t>Label</t>
  </si>
  <si>
    <t>Avenida</t>
  </si>
  <si>
    <t>Eng. Luís Carlos Berrini</t>
  </si>
  <si>
    <t>Brooklim</t>
  </si>
  <si>
    <t>R.</t>
  </si>
  <si>
    <t>Rua</t>
  </si>
  <si>
    <t>Vergueiro</t>
  </si>
  <si>
    <t>Av.</t>
  </si>
  <si>
    <t>Rd.</t>
  </si>
  <si>
    <t>Rodovia</t>
  </si>
  <si>
    <t>Marginal Sul</t>
  </si>
  <si>
    <t>Pc.</t>
  </si>
  <si>
    <t>Praça</t>
  </si>
  <si>
    <t>Distrito Industrial</t>
  </si>
  <si>
    <t>Estr.</t>
  </si>
  <si>
    <t>Estrada</t>
  </si>
  <si>
    <t>Jd.</t>
  </si>
  <si>
    <t>Jardim</t>
  </si>
  <si>
    <t>Itaim Bibi</t>
  </si>
  <si>
    <t>Pq.</t>
  </si>
  <si>
    <t>Parque</t>
  </si>
  <si>
    <t>Centro</t>
  </si>
  <si>
    <t>Al.</t>
  </si>
  <si>
    <t>Alameda</t>
  </si>
  <si>
    <t>Paulista</t>
  </si>
  <si>
    <t>Campinas</t>
  </si>
  <si>
    <t>Vl.</t>
  </si>
  <si>
    <t>Vila</t>
  </si>
  <si>
    <t>do Colégio</t>
  </si>
  <si>
    <t>Olímpia</t>
  </si>
  <si>
    <t>Cerqueira César</t>
  </si>
  <si>
    <t>Campo Belo</t>
  </si>
  <si>
    <t>Alto da Boa Vista</t>
  </si>
  <si>
    <t>Santa Madalena</t>
  </si>
  <si>
    <t>Perdizes</t>
  </si>
  <si>
    <t>América</t>
  </si>
  <si>
    <t>Brasil</t>
  </si>
  <si>
    <t>Interlagos</t>
  </si>
  <si>
    <t xml:space="preserve">Cerqueira Cesar </t>
  </si>
  <si>
    <t>Morumbi</t>
  </si>
  <si>
    <t>Plano de Contas</t>
  </si>
  <si>
    <t>Grupos de Contas</t>
  </si>
  <si>
    <t>Categorias</t>
  </si>
  <si>
    <t>Unidade de Medida</t>
  </si>
  <si>
    <t>Tipos de Contas</t>
  </si>
  <si>
    <t>SubConta</t>
  </si>
  <si>
    <t>Código</t>
  </si>
  <si>
    <t>Conversão</t>
  </si>
  <si>
    <t>Empresa - Serviços</t>
  </si>
  <si>
    <t>Entradas</t>
  </si>
  <si>
    <t>Habitação</t>
  </si>
  <si>
    <t>UN</t>
  </si>
  <si>
    <t>Unidade</t>
  </si>
  <si>
    <t>Receitas / Entradas Diversas</t>
  </si>
  <si>
    <t>Reembolsos Diversos</t>
  </si>
  <si>
    <t>Transporte</t>
  </si>
  <si>
    <t>KG</t>
  </si>
  <si>
    <t>Kilograma</t>
  </si>
  <si>
    <t>Despesas Fixas</t>
  </si>
  <si>
    <t>Vida e Previdencia, Saque/Reembolso</t>
  </si>
  <si>
    <t>Reembolso</t>
  </si>
  <si>
    <t>Alimentação</t>
  </si>
  <si>
    <t>Kw/h</t>
  </si>
  <si>
    <t>Kilowats/Hora</t>
  </si>
  <si>
    <t>Transferência (Temporária)</t>
  </si>
  <si>
    <t>Salários Diversos</t>
  </si>
  <si>
    <t>Salário</t>
  </si>
  <si>
    <t>Saúde</t>
  </si>
  <si>
    <t>P</t>
  </si>
  <si>
    <t>Pessoa</t>
  </si>
  <si>
    <t>Despesas Variaveis</t>
  </si>
  <si>
    <t>Receita de Aluguel</t>
  </si>
  <si>
    <t>Aluguel Imóveis</t>
  </si>
  <si>
    <t>Vestuário</t>
  </si>
  <si>
    <t>g</t>
  </si>
  <si>
    <t>Grama</t>
  </si>
  <si>
    <t>Despesas Extras / Indeterminadas</t>
  </si>
  <si>
    <t>Operações Financeiras</t>
  </si>
  <si>
    <t>M2</t>
  </si>
  <si>
    <t>Metros quadrados</t>
  </si>
  <si>
    <t>Empréstimo</t>
  </si>
  <si>
    <t>Banco</t>
  </si>
  <si>
    <t>Litros</t>
  </si>
  <si>
    <t>Rendimentos</t>
  </si>
  <si>
    <t>ml</t>
  </si>
  <si>
    <t>Mililitros</t>
  </si>
  <si>
    <t>Venda de Ativo</t>
  </si>
  <si>
    <t>Advogado</t>
  </si>
  <si>
    <t>K/h</t>
  </si>
  <si>
    <t>Quilômetros/hora</t>
  </si>
  <si>
    <t>Bolsas Diversas</t>
  </si>
  <si>
    <t>Publico</t>
  </si>
  <si>
    <t>Serviço Prestado</t>
  </si>
  <si>
    <t>Educação</t>
  </si>
  <si>
    <t>Reembolsos Federais</t>
  </si>
  <si>
    <t>Turismo</t>
  </si>
  <si>
    <t>Vale Alimentacao</t>
  </si>
  <si>
    <t>Receita</t>
  </si>
  <si>
    <t>Vale Transporte</t>
  </si>
  <si>
    <t>Despesa</t>
  </si>
  <si>
    <t>Alugueis Diversos</t>
  </si>
  <si>
    <t>Serviços</t>
  </si>
  <si>
    <t>Dependentes</t>
  </si>
  <si>
    <t>Higiene</t>
  </si>
  <si>
    <t>Manutenção</t>
  </si>
  <si>
    <t>Emprestimo Bancario</t>
  </si>
  <si>
    <t>Rendimento Poupança</t>
  </si>
  <si>
    <t>Transferecia entre Contas</t>
  </si>
  <si>
    <t>Rendimento de aplicaçao Bx.Risco-RF/DI</t>
  </si>
  <si>
    <t>Saídas</t>
  </si>
  <si>
    <t>Empregados</t>
  </si>
  <si>
    <t>Venda de Imobilizados</t>
  </si>
  <si>
    <t>Estudos/Educação</t>
  </si>
  <si>
    <t>Bolsas de Estudo / Cursos</t>
  </si>
  <si>
    <t>Manutenções / Reformas</t>
  </si>
  <si>
    <t>Serviços Prestados</t>
  </si>
  <si>
    <t>Reembolsos Governo</t>
  </si>
  <si>
    <t>Restituição de IR</t>
  </si>
  <si>
    <t>FGTS, Multa e Recisão Trabalhista</t>
  </si>
  <si>
    <t>Vale Alimentação, Reembolso</t>
  </si>
  <si>
    <t>Compra de Ativo</t>
  </si>
  <si>
    <t>Transferências entre contas</t>
  </si>
  <si>
    <t>Serviços de Terceiros</t>
  </si>
  <si>
    <t>Saldo Mês Anterior</t>
  </si>
  <si>
    <t>Roupas / Vestuario</t>
  </si>
  <si>
    <t>Saidas Diversas</t>
  </si>
  <si>
    <t>Material Escolar</t>
  </si>
  <si>
    <t>Despesas com Empregados</t>
  </si>
  <si>
    <t>Material de Escritório</t>
  </si>
  <si>
    <t>Empregada Domestica</t>
  </si>
  <si>
    <t>Turismo/Lazer</t>
  </si>
  <si>
    <t>Colegio / Faculdade</t>
  </si>
  <si>
    <t>Despesas Bancárias</t>
  </si>
  <si>
    <t>Cursos / Estudo Basico</t>
  </si>
  <si>
    <t>Compras de Imóveis</t>
  </si>
  <si>
    <t>Manutenções e Reformas de Imóveis</t>
  </si>
  <si>
    <t>Material de Construção</t>
  </si>
  <si>
    <t>Correspondências</t>
  </si>
  <si>
    <t>Alimentação / Restaurantes</t>
  </si>
  <si>
    <t>Presentes</t>
  </si>
  <si>
    <t>Supermercado</t>
  </si>
  <si>
    <t>Maquiagem / Beleza</t>
  </si>
  <si>
    <t>Feira, Ortifrutis</t>
  </si>
  <si>
    <t>Produtos de Limpeza</t>
  </si>
  <si>
    <t>Despesas Públicas</t>
  </si>
  <si>
    <t>Transportes em geral / publico</t>
  </si>
  <si>
    <t>Multas</t>
  </si>
  <si>
    <t>Uso de taxi / motorista</t>
  </si>
  <si>
    <t>Imoveis</t>
  </si>
  <si>
    <t>Veiculos / Automóveis</t>
  </si>
  <si>
    <t>Descontos em Folha</t>
  </si>
  <si>
    <t>Combustível</t>
  </si>
  <si>
    <t>Doações</t>
  </si>
  <si>
    <t>Estacionamento</t>
  </si>
  <si>
    <t>Manutenção/Óleo/Peças de Veículos</t>
  </si>
  <si>
    <t>Seguros Automotivos</t>
  </si>
  <si>
    <t>Mobilias / Ativos</t>
  </si>
  <si>
    <t>Pedreiro / Pintor / Marceneiro</t>
  </si>
  <si>
    <t>Eletricista / Cabeamentos</t>
  </si>
  <si>
    <t>Encanador / Esgoto</t>
  </si>
  <si>
    <t>Academia, Fisioterapia</t>
  </si>
  <si>
    <t>Roupas e Sapatos, Aquisicao</t>
  </si>
  <si>
    <t>Compras de Material Escolar / Livros</t>
  </si>
  <si>
    <t>Material de Escritório / Papelaria</t>
  </si>
  <si>
    <t>Equipamentos de Informatica</t>
  </si>
  <si>
    <t>Turismo, Viagem, Passagem, hotel</t>
  </si>
  <si>
    <t>Fim de semana, parques, Lazer</t>
  </si>
  <si>
    <t>Festas e Eventos</t>
  </si>
  <si>
    <t>Juros de Financiamento</t>
  </si>
  <si>
    <t>Amortização de Principal/Emprestimos</t>
  </si>
  <si>
    <t>Financeiras, Tarifas Diversas</t>
  </si>
  <si>
    <t>Desp.Cartao de Crédito</t>
  </si>
  <si>
    <t>Descontos em Cartões e duplicatas</t>
  </si>
  <si>
    <t>Descontos em Cheques</t>
  </si>
  <si>
    <t>Descontos Diversos</t>
  </si>
  <si>
    <t>Plano de Saude</t>
  </si>
  <si>
    <t>Remédios e Tratamentos</t>
  </si>
  <si>
    <t>Correspondencias em Geral</t>
  </si>
  <si>
    <t>Maquiagens / Cabelereiro / Beleza</t>
  </si>
  <si>
    <t>Despesas Fixas com Imoveis</t>
  </si>
  <si>
    <t>Luz</t>
  </si>
  <si>
    <t>Água</t>
  </si>
  <si>
    <t>Telefone Fixo</t>
  </si>
  <si>
    <t>Televisão e Internet</t>
  </si>
  <si>
    <t>IPTU</t>
  </si>
  <si>
    <t>IPVA</t>
  </si>
  <si>
    <t>DARF 8109 - PIS</t>
  </si>
  <si>
    <t>DAMSP 3158 [02682] - ISS</t>
  </si>
  <si>
    <t>MPS 2100 - GPS</t>
  </si>
  <si>
    <t>DARF 2089 - IRPJ</t>
  </si>
  <si>
    <t>INSS - Salario (Folha)</t>
  </si>
  <si>
    <t>DARF 2172 - COFINS</t>
  </si>
  <si>
    <t>CPMF</t>
  </si>
  <si>
    <t>DPVAT - Seguro Obrigatorio</t>
  </si>
  <si>
    <t>DARF 2372 - CSLL</t>
  </si>
  <si>
    <t>Sindicatos - Empresa</t>
  </si>
  <si>
    <t>TFE 2010 - Anual</t>
  </si>
  <si>
    <t>Seguro de Vida (Folha)</t>
  </si>
  <si>
    <t>Contribuição Sindical (Folha)</t>
  </si>
  <si>
    <t>IR Retido na Fonte (Folha)</t>
  </si>
  <si>
    <t>MPS 1600 Domestica - GPS</t>
  </si>
  <si>
    <t>GFIP 115 Domestica - FGTS</t>
  </si>
  <si>
    <t>DAS 0328 - Simples Nacional</t>
  </si>
  <si>
    <t>GPS 2003 - Simples</t>
  </si>
  <si>
    <t>DAE Domestica 1082/1138/1646/1251/1718</t>
  </si>
  <si>
    <t>Multas de Transito, veiculos</t>
  </si>
  <si>
    <t>Despesas rurais, sitio, chacara</t>
  </si>
  <si>
    <t>Aquisição de Imóveis</t>
  </si>
  <si>
    <t>Seguro Residencial</t>
  </si>
  <si>
    <t>Produtos para jardinagem</t>
  </si>
  <si>
    <t>Rações, vacinas - Produtos PET</t>
  </si>
  <si>
    <t>VR/VT/Odonto (Folha)</t>
  </si>
  <si>
    <t>Doações em Geral</t>
  </si>
  <si>
    <t>Mesada Filhos</t>
  </si>
  <si>
    <t>Ramo de Atividade</t>
  </si>
  <si>
    <t>Cargos &amp; Funções</t>
  </si>
  <si>
    <t>Cidades</t>
  </si>
  <si>
    <t>Grupo ou Divisão</t>
  </si>
  <si>
    <t>Pais</t>
  </si>
  <si>
    <t>Idioma</t>
  </si>
  <si>
    <t>Estado</t>
  </si>
  <si>
    <t>Região / Zona</t>
  </si>
  <si>
    <t>Moeda</t>
  </si>
  <si>
    <t>Continente</t>
  </si>
  <si>
    <t xml:space="preserve">Descrição </t>
  </si>
  <si>
    <t>Região</t>
  </si>
  <si>
    <t>Sigla</t>
  </si>
  <si>
    <t>Abreviado</t>
  </si>
  <si>
    <t>Abrev.</t>
  </si>
  <si>
    <t>Fator Para</t>
  </si>
  <si>
    <t>Area</t>
  </si>
  <si>
    <t>Seguradora</t>
  </si>
  <si>
    <t>Seguros em geral</t>
  </si>
  <si>
    <t>São Paulo</t>
  </si>
  <si>
    <t>Sudeste</t>
  </si>
  <si>
    <t>SP</t>
  </si>
  <si>
    <t>br</t>
  </si>
  <si>
    <t>pt</t>
  </si>
  <si>
    <t>R$</t>
  </si>
  <si>
    <t>América latina</t>
  </si>
  <si>
    <t>Português</t>
  </si>
  <si>
    <t>AC</t>
  </si>
  <si>
    <t>Acre</t>
  </si>
  <si>
    <t>Leste</t>
  </si>
  <si>
    <t>Real</t>
  </si>
  <si>
    <t>Região livre</t>
  </si>
  <si>
    <t>Montadora</t>
  </si>
  <si>
    <t>Montadora automobilistica</t>
  </si>
  <si>
    <t>São Bernardo do Campo</t>
  </si>
  <si>
    <t>ar</t>
  </si>
  <si>
    <t>Argentina</t>
  </si>
  <si>
    <t>es</t>
  </si>
  <si>
    <t>Espanhol</t>
  </si>
  <si>
    <t>AL</t>
  </si>
  <si>
    <t>Alagoas</t>
  </si>
  <si>
    <t>Oeste</t>
  </si>
  <si>
    <t>US$</t>
  </si>
  <si>
    <t>Dollar</t>
  </si>
  <si>
    <t>América do Norte</t>
  </si>
  <si>
    <t>Distribuidora</t>
  </si>
  <si>
    <t>Distribuidoras em geral</t>
  </si>
  <si>
    <t>Desenvolvedor</t>
  </si>
  <si>
    <t>Diadema</t>
  </si>
  <si>
    <t>Cliente e Fornecedor</t>
  </si>
  <si>
    <t>AP</t>
  </si>
  <si>
    <t>Amapá</t>
  </si>
  <si>
    <t>Norte</t>
  </si>
  <si>
    <t>Consultoria de informática</t>
  </si>
  <si>
    <t>Jundiaí</t>
  </si>
  <si>
    <t>AM</t>
  </si>
  <si>
    <t>Amazonas</t>
  </si>
  <si>
    <t>Sul</t>
  </si>
  <si>
    <t>Serv. de contador, fiscal</t>
  </si>
  <si>
    <t>Guaíba</t>
  </si>
  <si>
    <t>RS</t>
  </si>
  <si>
    <t>BA</t>
  </si>
  <si>
    <t>Bahia</t>
  </si>
  <si>
    <t>Imobiliária</t>
  </si>
  <si>
    <t>Imóveis, aluguel, venda</t>
  </si>
  <si>
    <t>Indaiatuba</t>
  </si>
  <si>
    <t>CE</t>
  </si>
  <si>
    <t>Ceará</t>
  </si>
  <si>
    <t>Sudoeste</t>
  </si>
  <si>
    <t>Advocacia</t>
  </si>
  <si>
    <t>Advogados</t>
  </si>
  <si>
    <t>DF</t>
  </si>
  <si>
    <t>Distrito Federal</t>
  </si>
  <si>
    <t>Noroeste</t>
  </si>
  <si>
    <t>Nororeste</t>
  </si>
  <si>
    <t>Software</t>
  </si>
  <si>
    <t>Desenvolvimento Sistemas</t>
  </si>
  <si>
    <t>ES</t>
  </si>
  <si>
    <t>Espírito Santo</t>
  </si>
  <si>
    <t>Centroeste</t>
  </si>
  <si>
    <t>Escolas, Cursos</t>
  </si>
  <si>
    <t>GO</t>
  </si>
  <si>
    <t>Goiás</t>
  </si>
  <si>
    <t>Saude</t>
  </si>
  <si>
    <t>Convenios, Saude</t>
  </si>
  <si>
    <t>MA</t>
  </si>
  <si>
    <t>Maranhão</t>
  </si>
  <si>
    <t>Telefonia</t>
  </si>
  <si>
    <t>Telefonia / Celular - Fixo</t>
  </si>
  <si>
    <t>MT</t>
  </si>
  <si>
    <t>Mato Grosso</t>
  </si>
  <si>
    <t>Eletricidade</t>
  </si>
  <si>
    <t>Eletrica, Iluminação</t>
  </si>
  <si>
    <t>MS</t>
  </si>
  <si>
    <t>Mato Grosso do Sul</t>
  </si>
  <si>
    <t>Agua e Esgoto</t>
  </si>
  <si>
    <t>Saneamento-Agua/Esgoto</t>
  </si>
  <si>
    <t>MG</t>
  </si>
  <si>
    <t>Minas Gerais</t>
  </si>
  <si>
    <t>Governo</t>
  </si>
  <si>
    <t>Fazenda/Estado/Governo</t>
  </si>
  <si>
    <t>PA</t>
  </si>
  <si>
    <t>Pará</t>
  </si>
  <si>
    <t>Financeiras/Bancos</t>
  </si>
  <si>
    <t>PB</t>
  </si>
  <si>
    <t>Paraíba</t>
  </si>
  <si>
    <t>Construtora</t>
  </si>
  <si>
    <t>Construtoras imobiliarias</t>
  </si>
  <si>
    <t>PR</t>
  </si>
  <si>
    <t>Paraná</t>
  </si>
  <si>
    <t>Administradoras e Condominios</t>
  </si>
  <si>
    <t>PE</t>
  </si>
  <si>
    <t>Pernambuco</t>
  </si>
  <si>
    <t>PI</t>
  </si>
  <si>
    <t>Piauí</t>
  </si>
  <si>
    <t>RJ</t>
  </si>
  <si>
    <t>Rio de Janeiro</t>
  </si>
  <si>
    <t>RN</t>
  </si>
  <si>
    <t>Rio Grande do Norte</t>
  </si>
  <si>
    <t>Rio Grande do Sul</t>
  </si>
  <si>
    <t>RO</t>
  </si>
  <si>
    <t>Rondônia</t>
  </si>
  <si>
    <t>RR</t>
  </si>
  <si>
    <t>Roraima</t>
  </si>
  <si>
    <t>SC</t>
  </si>
  <si>
    <t>Santa Catarina</t>
  </si>
  <si>
    <t>SE</t>
  </si>
  <si>
    <t>Sergipe</t>
  </si>
  <si>
    <t>TO</t>
  </si>
  <si>
    <t>Tocantins</t>
  </si>
  <si>
    <t>Paraíso</t>
  </si>
  <si>
    <t>3411</t>
  </si>
  <si>
    <t>en</t>
  </si>
  <si>
    <t>Inglês</t>
  </si>
  <si>
    <t>us</t>
  </si>
  <si>
    <t>Estados Unidos</t>
  </si>
  <si>
    <t>Aluguel de residencias</t>
  </si>
  <si>
    <t>Aluguel de garagem</t>
  </si>
  <si>
    <t>Aluguel de veiculos</t>
  </si>
  <si>
    <t>Aluguel de Sítio / Chácara</t>
  </si>
  <si>
    <t>Aluguel de Veraneio/Campo</t>
  </si>
  <si>
    <t>Aluguel Utensilios / Equipamentos</t>
  </si>
  <si>
    <t>Aluguel de Sala comercial</t>
  </si>
  <si>
    <t>Aluguel de Parques e praças</t>
  </si>
  <si>
    <t>Aluguel de Maquinarios</t>
  </si>
  <si>
    <t>Aluguel tipo 1</t>
  </si>
  <si>
    <t>Aluguel tipo 2</t>
  </si>
  <si>
    <t>Contabilidade ou Serv. Adivocaticios</t>
  </si>
  <si>
    <t>Amália Franco</t>
  </si>
  <si>
    <t>Botânico</t>
  </si>
  <si>
    <t>Romana</t>
  </si>
  <si>
    <t>Saneamento</t>
  </si>
  <si>
    <t>Condominio</t>
  </si>
  <si>
    <t>Meu Trabalho</t>
  </si>
  <si>
    <t>Minha Empresa</t>
  </si>
  <si>
    <t>Telef</t>
  </si>
  <si>
    <t>Agua</t>
  </si>
  <si>
    <t>Cond</t>
  </si>
  <si>
    <t>Traba</t>
  </si>
  <si>
    <t>Empr</t>
  </si>
  <si>
    <t>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</si>
</sst>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_);[Red]\(&quot;R$ &quot;#,##0.00\)"/>
    <numFmt numFmtId="165" formatCode="0.0"/>
    <numFmt numFmtId="166" formatCode="000"/>
    <numFmt numFmtId="167" formatCode="dd/mmmm"/>
    <numFmt numFmtId="168" formatCode="d/m;@"/>
    <numFmt numFmtId="169" formatCode="00"/>
    <numFmt numFmtId="170" formatCode="0.00%;[Red]\-0.00%"/>
    <numFmt numFmtId="171" formatCode="[$-416]d\-mmm\-yyyy;@"/>
    <numFmt numFmtId="172" formatCode="0_ ;[Red]\-0\ 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name val="Arial"/>
      <family val="2"/>
    </font>
    <font>
      <sz val="10"/>
      <color theme="0" tint="-0.499984740745262"/>
      <name val="Arial"/>
      <family val="2"/>
    </font>
    <font>
      <b/>
      <sz val="10"/>
      <color theme="0" tint="-0.499984740745262"/>
      <name val="Arial"/>
      <family val="2"/>
    </font>
    <font>
      <sz val="10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theme="0" tint="-0.499984740745262"/>
      <name val="Arial"/>
      <family val="2"/>
    </font>
    <font>
      <b/>
      <sz val="10"/>
      <color theme="0"/>
      <name val="Arial"/>
      <family val="2"/>
    </font>
    <font>
      <b/>
      <sz val="12"/>
      <color theme="4" tint="-0.499984740745262"/>
      <name val="Arial"/>
      <family val="2"/>
    </font>
    <font>
      <sz val="16"/>
      <name val="Arial"/>
      <family val="2"/>
    </font>
    <font>
      <sz val="10"/>
      <color theme="9" tint="-0.249977111117893"/>
      <name val="Arial"/>
      <family val="2"/>
    </font>
    <font>
      <sz val="9"/>
      <name val="Arial"/>
      <family val="2"/>
    </font>
    <font>
      <b/>
      <sz val="10"/>
      <color theme="0" tint="-0.34998626667073579"/>
      <name val="Arial"/>
      <family val="2"/>
    </font>
    <font>
      <sz val="10"/>
      <color theme="0" tint="-0.34998626667073579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34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5" fillId="0" borderId="0" applyFon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/>
    <xf numFmtId="0" fontId="5" fillId="0" borderId="0" xfId="0" applyFont="1"/>
    <xf numFmtId="0" fontId="5" fillId="0" borderId="0" xfId="0" applyFont="1" applyAlignment="1">
      <alignment horizontal="center"/>
    </xf>
    <xf numFmtId="0" fontId="3" fillId="0" borderId="1" xfId="0" applyFont="1" applyBorder="1" applyProtection="1">
      <protection locked="0"/>
    </xf>
    <xf numFmtId="0" fontId="3" fillId="0" borderId="2" xfId="0" applyFont="1" applyBorder="1" applyProtection="1">
      <protection locked="0"/>
    </xf>
    <xf numFmtId="0" fontId="3" fillId="0" borderId="3" xfId="0" applyFont="1" applyBorder="1" applyProtection="1">
      <protection locked="0"/>
    </xf>
    <xf numFmtId="0" fontId="3" fillId="0" borderId="4" xfId="0" applyFont="1" applyBorder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0" fillId="0" borderId="5" xfId="0" applyBorder="1" applyProtection="1">
      <protection locked="0"/>
    </xf>
    <xf numFmtId="0" fontId="0" fillId="0" borderId="6" xfId="0" applyBorder="1" applyProtection="1">
      <protection locked="0"/>
    </xf>
    <xf numFmtId="0" fontId="0" fillId="0" borderId="2" xfId="0" applyBorder="1" applyProtection="1">
      <protection locked="0"/>
    </xf>
    <xf numFmtId="0" fontId="0" fillId="0" borderId="1" xfId="0" applyBorder="1" applyProtection="1">
      <protection locked="0"/>
    </xf>
    <xf numFmtId="0" fontId="0" fillId="0" borderId="7" xfId="0" applyBorder="1" applyProtection="1">
      <protection locked="0"/>
    </xf>
    <xf numFmtId="0" fontId="0" fillId="0" borderId="8" xfId="0" applyBorder="1" applyProtection="1">
      <protection locked="0"/>
    </xf>
    <xf numFmtId="0" fontId="0" fillId="0" borderId="9" xfId="0" applyBorder="1" applyProtection="1">
      <protection locked="0"/>
    </xf>
    <xf numFmtId="0" fontId="4" fillId="0" borderId="1" xfId="1" applyBorder="1" applyAlignment="1" applyProtection="1">
      <protection locked="0"/>
    </xf>
    <xf numFmtId="0" fontId="5" fillId="2" borderId="10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5" fillId="2" borderId="11" xfId="0" applyFont="1" applyFill="1" applyBorder="1"/>
    <xf numFmtId="0" fontId="5" fillId="2" borderId="12" xfId="0" applyFont="1" applyFill="1" applyBorder="1"/>
    <xf numFmtId="0" fontId="5" fillId="2" borderId="10" xfId="0" applyFont="1" applyFill="1" applyBorder="1"/>
    <xf numFmtId="0" fontId="5" fillId="2" borderId="5" xfId="0" applyFont="1" applyFill="1" applyBorder="1" applyAlignment="1">
      <alignment horizontal="center"/>
    </xf>
    <xf numFmtId="0" fontId="3" fillId="2" borderId="11" xfId="0" applyFont="1" applyFill="1" applyBorder="1"/>
    <xf numFmtId="0" fontId="3" fillId="2" borderId="12" xfId="0" applyFont="1" applyFill="1" applyBorder="1"/>
    <xf numFmtId="0" fontId="3" fillId="2" borderId="10" xfId="0" applyFont="1" applyFill="1" applyBorder="1"/>
    <xf numFmtId="0" fontId="5" fillId="2" borderId="9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Protection="1"/>
    <xf numFmtId="0" fontId="0" fillId="4" borderId="5" xfId="0" applyFill="1" applyBorder="1" applyProtection="1"/>
    <xf numFmtId="0" fontId="0" fillId="0" borderId="1" xfId="0" applyFill="1" applyBorder="1" applyProtection="1">
      <protection locked="0"/>
    </xf>
    <xf numFmtId="0" fontId="0" fillId="0" borderId="3" xfId="0" applyFill="1" applyBorder="1" applyProtection="1">
      <protection locked="0"/>
    </xf>
    <xf numFmtId="166" fontId="5" fillId="3" borderId="11" xfId="0" applyNumberFormat="1" applyFont="1" applyFill="1" applyBorder="1"/>
    <xf numFmtId="166" fontId="5" fillId="3" borderId="12" xfId="0" applyNumberFormat="1" applyFont="1" applyFill="1" applyBorder="1"/>
    <xf numFmtId="166" fontId="5" fillId="3" borderId="10" xfId="0" applyNumberFormat="1" applyFont="1" applyFill="1" applyBorder="1"/>
    <xf numFmtId="0" fontId="0" fillId="0" borderId="15" xfId="0" applyBorder="1" applyProtection="1">
      <protection locked="0"/>
    </xf>
    <xf numFmtId="0" fontId="0" fillId="4" borderId="15" xfId="0" applyFill="1" applyBorder="1" applyProtection="1"/>
    <xf numFmtId="0" fontId="0" fillId="0" borderId="5" xfId="0" applyFill="1" applyBorder="1" applyProtection="1">
      <protection locked="0"/>
    </xf>
    <xf numFmtId="0" fontId="5" fillId="5" borderId="5" xfId="0" applyFont="1" applyFill="1" applyBorder="1" applyAlignment="1">
      <alignment horizontal="center"/>
    </xf>
    <xf numFmtId="166" fontId="5" fillId="5" borderId="12" xfId="0" applyNumberFormat="1" applyFont="1" applyFill="1" applyBorder="1"/>
    <xf numFmtId="166" fontId="5" fillId="5" borderId="10" xfId="0" applyNumberFormat="1" applyFont="1" applyFill="1" applyBorder="1"/>
    <xf numFmtId="166" fontId="5" fillId="5" borderId="11" xfId="0" applyNumberFormat="1" applyFont="1" applyFill="1" applyBorder="1"/>
    <xf numFmtId="0" fontId="0" fillId="4" borderId="5" xfId="0" applyFill="1" applyBorder="1"/>
    <xf numFmtId="0" fontId="5" fillId="5" borderId="9" xfId="0" applyFont="1" applyFill="1" applyBorder="1" applyAlignment="1">
      <alignment horizontal="center"/>
    </xf>
    <xf numFmtId="0" fontId="5" fillId="5" borderId="16" xfId="0" applyFont="1" applyFill="1" applyBorder="1" applyAlignment="1"/>
    <xf numFmtId="165" fontId="3" fillId="4" borderId="7" xfId="0" applyNumberFormat="1" applyFont="1" applyFill="1" applyBorder="1"/>
    <xf numFmtId="165" fontId="3" fillId="4" borderId="5" xfId="0" applyNumberFormat="1" applyFont="1" applyFill="1" applyBorder="1"/>
    <xf numFmtId="0" fontId="0" fillId="4" borderId="3" xfId="0" applyFill="1" applyBorder="1"/>
    <xf numFmtId="167" fontId="3" fillId="0" borderId="7" xfId="0" applyNumberFormat="1" applyFont="1" applyBorder="1" applyProtection="1">
      <protection locked="0"/>
    </xf>
    <xf numFmtId="167" fontId="3" fillId="0" borderId="9" xfId="0" applyNumberFormat="1" applyFont="1" applyBorder="1" applyProtection="1">
      <protection locked="0"/>
    </xf>
    <xf numFmtId="0" fontId="4" fillId="0" borderId="3" xfId="1" applyBorder="1" applyAlignment="1" applyProtection="1">
      <protection locked="0"/>
    </xf>
    <xf numFmtId="0" fontId="0" fillId="0" borderId="0" xfId="0" applyProtection="1">
      <protection locked="0"/>
    </xf>
    <xf numFmtId="0" fontId="4" fillId="0" borderId="17" xfId="1" applyFill="1" applyBorder="1" applyAlignment="1" applyProtection="1">
      <protection locked="0"/>
    </xf>
    <xf numFmtId="0" fontId="0" fillId="3" borderId="2" xfId="0" applyFill="1" applyBorder="1" applyProtection="1">
      <protection locked="0"/>
    </xf>
    <xf numFmtId="0" fontId="0" fillId="3" borderId="4" xfId="0" applyFill="1" applyBorder="1" applyProtection="1">
      <protection locked="0"/>
    </xf>
    <xf numFmtId="0" fontId="3" fillId="3" borderId="4" xfId="0" applyFont="1" applyFill="1" applyBorder="1" applyProtection="1">
      <protection locked="0"/>
    </xf>
    <xf numFmtId="0" fontId="3" fillId="3" borderId="6" xfId="0" applyFont="1" applyFill="1" applyBorder="1" applyProtection="1">
      <protection locked="0"/>
    </xf>
    <xf numFmtId="0" fontId="3" fillId="0" borderId="5" xfId="0" applyFont="1" applyBorder="1" applyProtection="1">
      <protection locked="0"/>
    </xf>
    <xf numFmtId="0" fontId="5" fillId="2" borderId="18" xfId="0" applyFont="1" applyFill="1" applyBorder="1" applyAlignment="1">
      <alignment horizontal="center"/>
    </xf>
    <xf numFmtId="0" fontId="3" fillId="0" borderId="19" xfId="0" applyFont="1" applyBorder="1" applyProtection="1">
      <protection locked="0"/>
    </xf>
    <xf numFmtId="0" fontId="3" fillId="0" borderId="20" xfId="0" applyFont="1" applyBorder="1" applyProtection="1">
      <protection locked="0"/>
    </xf>
    <xf numFmtId="0" fontId="0" fillId="0" borderId="20" xfId="0" applyBorder="1" applyProtection="1">
      <protection locked="0"/>
    </xf>
    <xf numFmtId="0" fontId="0" fillId="0" borderId="21" xfId="0" applyBorder="1" applyProtection="1">
      <protection locked="0"/>
    </xf>
    <xf numFmtId="0" fontId="3" fillId="0" borderId="13" xfId="0" applyFont="1" applyBorder="1" applyProtection="1">
      <protection locked="0"/>
    </xf>
    <xf numFmtId="0" fontId="3" fillId="4" borderId="7" xfId="0" applyFont="1" applyFill="1" applyBorder="1" applyProtection="1"/>
    <xf numFmtId="0" fontId="3" fillId="4" borderId="5" xfId="0" applyFont="1" applyFill="1" applyBorder="1" applyProtection="1"/>
    <xf numFmtId="0" fontId="3" fillId="4" borderId="2" xfId="0" applyFont="1" applyFill="1" applyBorder="1" applyProtection="1">
      <protection locked="0"/>
    </xf>
    <xf numFmtId="0" fontId="3" fillId="4" borderId="4" xfId="0" applyFont="1" applyFill="1" applyBorder="1" applyProtection="1">
      <protection locked="0"/>
    </xf>
    <xf numFmtId="0" fontId="3" fillId="4" borderId="6" xfId="0" applyFont="1" applyFill="1" applyBorder="1" applyProtection="1">
      <protection locked="0"/>
    </xf>
    <xf numFmtId="3" fontId="0" fillId="0" borderId="3" xfId="0" applyNumberFormat="1" applyBorder="1" applyProtection="1">
      <protection locked="0"/>
    </xf>
    <xf numFmtId="0" fontId="5" fillId="3" borderId="9" xfId="0" applyFont="1" applyFill="1" applyBorder="1" applyAlignment="1">
      <alignment horizontal="center"/>
    </xf>
    <xf numFmtId="0" fontId="0" fillId="2" borderId="4" xfId="0" applyFill="1" applyBorder="1"/>
    <xf numFmtId="0" fontId="0" fillId="2" borderId="6" xfId="0" applyFill="1" applyBorder="1"/>
    <xf numFmtId="0" fontId="0" fillId="0" borderId="22" xfId="0" applyBorder="1" applyProtection="1">
      <protection locked="0"/>
    </xf>
    <xf numFmtId="0" fontId="0" fillId="0" borderId="11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12" xfId="0" applyBorder="1" applyProtection="1">
      <protection locked="0"/>
    </xf>
    <xf numFmtId="0" fontId="0" fillId="0" borderId="24" xfId="0" applyBorder="1" applyProtection="1">
      <protection locked="0"/>
    </xf>
    <xf numFmtId="0" fontId="0" fillId="0" borderId="10" xfId="0" applyBorder="1" applyProtection="1">
      <protection locked="0"/>
    </xf>
    <xf numFmtId="0" fontId="0" fillId="0" borderId="18" xfId="0" applyBorder="1" applyProtection="1">
      <protection locked="0"/>
    </xf>
    <xf numFmtId="164" fontId="0" fillId="0" borderId="3" xfId="0" applyNumberFormat="1" applyBorder="1" applyProtection="1">
      <protection locked="0"/>
    </xf>
    <xf numFmtId="164" fontId="0" fillId="0" borderId="25" xfId="0" applyNumberFormat="1" applyBorder="1" applyProtection="1">
      <protection locked="0"/>
    </xf>
    <xf numFmtId="168" fontId="0" fillId="0" borderId="3" xfId="0" applyNumberFormat="1" applyBorder="1" applyProtection="1">
      <protection locked="0"/>
    </xf>
    <xf numFmtId="164" fontId="0" fillId="4" borderId="4" xfId="0" applyNumberFormat="1" applyFill="1" applyBorder="1"/>
    <xf numFmtId="0" fontId="0" fillId="0" borderId="12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0" fillId="6" borderId="3" xfId="0" applyFill="1" applyBorder="1" applyProtection="1">
      <protection locked="0"/>
    </xf>
    <xf numFmtId="0" fontId="0" fillId="6" borderId="25" xfId="0" applyFill="1" applyBorder="1" applyProtection="1">
      <protection locked="0"/>
    </xf>
    <xf numFmtId="0" fontId="5" fillId="4" borderId="3" xfId="0" applyFont="1" applyFill="1" applyBorder="1"/>
    <xf numFmtId="0" fontId="3" fillId="4" borderId="3" xfId="0" applyFont="1" applyFill="1" applyBorder="1"/>
    <xf numFmtId="168" fontId="0" fillId="0" borderId="3" xfId="0" quotePrefix="1" applyNumberFormat="1" applyBorder="1" applyProtection="1">
      <protection locked="0"/>
    </xf>
    <xf numFmtId="0" fontId="0" fillId="0" borderId="19" xfId="0" applyBorder="1" applyProtection="1">
      <protection locked="0"/>
    </xf>
    <xf numFmtId="169" fontId="0" fillId="0" borderId="1" xfId="0" applyNumberFormat="1" applyBorder="1" applyProtection="1">
      <protection locked="0"/>
    </xf>
    <xf numFmtId="169" fontId="0" fillId="0" borderId="3" xfId="0" applyNumberFormat="1" applyBorder="1" applyProtection="1">
      <protection locked="0"/>
    </xf>
    <xf numFmtId="169" fontId="0" fillId="0" borderId="5" xfId="0" applyNumberFormat="1" applyBorder="1" applyProtection="1">
      <protection locked="0"/>
    </xf>
    <xf numFmtId="0" fontId="3" fillId="0" borderId="12" xfId="0" applyFont="1" applyBorder="1" applyProtection="1">
      <protection locked="0"/>
    </xf>
    <xf numFmtId="0" fontId="3" fillId="0" borderId="24" xfId="0" applyFont="1" applyBorder="1" applyProtection="1">
      <protection locked="0"/>
    </xf>
    <xf numFmtId="0" fontId="5" fillId="2" borderId="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169" fontId="5" fillId="2" borderId="11" xfId="0" applyNumberFormat="1" applyFont="1" applyFill="1" applyBorder="1"/>
    <xf numFmtId="169" fontId="5" fillId="2" borderId="10" xfId="0" applyNumberFormat="1" applyFont="1" applyFill="1" applyBorder="1"/>
    <xf numFmtId="0" fontId="5" fillId="6" borderId="2" xfId="0" applyFont="1" applyFill="1" applyBorder="1" applyAlignment="1">
      <alignment horizontal="center"/>
    </xf>
    <xf numFmtId="168" fontId="0" fillId="0" borderId="25" xfId="0" applyNumberFormat="1" applyBorder="1" applyProtection="1">
      <protection locked="0"/>
    </xf>
    <xf numFmtId="0" fontId="5" fillId="6" borderId="38" xfId="0" applyFont="1" applyFill="1" applyBorder="1" applyAlignment="1">
      <alignment horizontal="center" vertical="top"/>
    </xf>
    <xf numFmtId="0" fontId="10" fillId="6" borderId="1" xfId="0" applyFont="1" applyFill="1" applyBorder="1" applyAlignment="1">
      <alignment horizontal="center" vertical="center"/>
    </xf>
    <xf numFmtId="168" fontId="9" fillId="7" borderId="3" xfId="0" applyNumberFormat="1" applyFont="1" applyFill="1" applyBorder="1" applyProtection="1">
      <protection locked="0"/>
    </xf>
    <xf numFmtId="164" fontId="9" fillId="7" borderId="3" xfId="0" applyNumberFormat="1" applyFont="1" applyFill="1" applyBorder="1" applyProtection="1">
      <protection locked="0"/>
    </xf>
    <xf numFmtId="0" fontId="3" fillId="6" borderId="3" xfId="0" applyFont="1" applyFill="1" applyBorder="1" applyProtection="1">
      <protection locked="0"/>
    </xf>
    <xf numFmtId="0" fontId="5" fillId="6" borderId="3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164" fontId="0" fillId="0" borderId="0" xfId="0" applyNumberFormat="1" applyBorder="1" applyProtection="1">
      <protection locked="0"/>
    </xf>
    <xf numFmtId="164" fontId="3" fillId="0" borderId="3" xfId="0" applyNumberFormat="1" applyFont="1" applyBorder="1" applyProtection="1">
      <protection locked="0"/>
    </xf>
    <xf numFmtId="168" fontId="3" fillId="0" borderId="3" xfId="0" applyNumberFormat="1" applyFont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11" fillId="0" borderId="37" xfId="0" applyFont="1" applyFill="1" applyBorder="1"/>
    <xf numFmtId="0" fontId="5" fillId="6" borderId="38" xfId="0" applyFont="1" applyFill="1" applyBorder="1"/>
    <xf numFmtId="0" fontId="9" fillId="6" borderId="38" xfId="0" applyFont="1" applyFill="1" applyBorder="1" applyAlignment="1" applyProtection="1">
      <alignment horizontal="center"/>
      <protection locked="0"/>
    </xf>
    <xf numFmtId="0" fontId="9" fillId="6" borderId="38" xfId="0" applyFont="1" applyFill="1" applyBorder="1" applyAlignment="1">
      <alignment horizontal="center"/>
    </xf>
    <xf numFmtId="164" fontId="9" fillId="6" borderId="38" xfId="0" applyNumberFormat="1" applyFont="1" applyFill="1" applyBorder="1"/>
    <xf numFmtId="164" fontId="0" fillId="6" borderId="38" xfId="0" applyNumberFormat="1" applyFill="1" applyBorder="1"/>
    <xf numFmtId="164" fontId="0" fillId="4" borderId="39" xfId="0" applyNumberFormat="1" applyFill="1" applyBorder="1"/>
    <xf numFmtId="0" fontId="13" fillId="0" borderId="28" xfId="0" applyFont="1" applyFill="1" applyBorder="1"/>
    <xf numFmtId="0" fontId="13" fillId="0" borderId="12" xfId="0" applyFont="1" applyFill="1" applyBorder="1"/>
    <xf numFmtId="0" fontId="14" fillId="9" borderId="3" xfId="0" applyFont="1" applyFill="1" applyBorder="1"/>
    <xf numFmtId="0" fontId="13" fillId="0" borderId="10" xfId="0" applyFont="1" applyFill="1" applyBorder="1"/>
    <xf numFmtId="0" fontId="14" fillId="0" borderId="5" xfId="0" applyFont="1" applyBorder="1"/>
    <xf numFmtId="40" fontId="5" fillId="9" borderId="4" xfId="0" applyNumberFormat="1" applyFont="1" applyFill="1" applyBorder="1"/>
    <xf numFmtId="40" fontId="5" fillId="0" borderId="6" xfId="0" applyNumberFormat="1" applyFont="1" applyBorder="1"/>
    <xf numFmtId="0" fontId="14" fillId="10" borderId="3" xfId="0" applyFont="1" applyFill="1" applyBorder="1"/>
    <xf numFmtId="40" fontId="5" fillId="10" borderId="4" xfId="0" applyNumberFormat="1" applyFont="1" applyFill="1" applyBorder="1"/>
    <xf numFmtId="0" fontId="14" fillId="11" borderId="3" xfId="0" applyFont="1" applyFill="1" applyBorder="1"/>
    <xf numFmtId="40" fontId="5" fillId="11" borderId="4" xfId="0" applyNumberFormat="1" applyFont="1" applyFill="1" applyBorder="1"/>
    <xf numFmtId="8" fontId="0" fillId="0" borderId="3" xfId="2337" applyNumberFormat="1" applyFont="1" applyBorder="1"/>
    <xf numFmtId="8" fontId="0" fillId="0" borderId="5" xfId="2337" applyNumberFormat="1" applyFont="1" applyBorder="1"/>
    <xf numFmtId="8" fontId="0" fillId="0" borderId="36" xfId="2337" applyNumberFormat="1" applyFont="1" applyBorder="1"/>
    <xf numFmtId="8" fontId="0" fillId="0" borderId="40" xfId="2337" applyNumberFormat="1" applyFont="1" applyBorder="1"/>
    <xf numFmtId="0" fontId="17" fillId="14" borderId="41" xfId="0" applyFont="1" applyFill="1" applyBorder="1" applyAlignment="1">
      <alignment horizontal="right"/>
    </xf>
    <xf numFmtId="0" fontId="17" fillId="14" borderId="42" xfId="0" applyFont="1" applyFill="1" applyBorder="1"/>
    <xf numFmtId="0" fontId="17" fillId="14" borderId="43" xfId="0" applyFont="1" applyFill="1" applyBorder="1"/>
    <xf numFmtId="8" fontId="0" fillId="0" borderId="44" xfId="2337" applyNumberFormat="1" applyFont="1" applyBorder="1"/>
    <xf numFmtId="8" fontId="0" fillId="0" borderId="1" xfId="2337" applyNumberFormat="1" applyFont="1" applyBorder="1"/>
    <xf numFmtId="0" fontId="17" fillId="14" borderId="27" xfId="0" applyFont="1" applyFill="1" applyBorder="1" applyAlignment="1">
      <alignment horizontal="center"/>
    </xf>
    <xf numFmtId="0" fontId="17" fillId="14" borderId="26" xfId="0" applyFont="1" applyFill="1" applyBorder="1" applyAlignment="1">
      <alignment horizontal="center"/>
    </xf>
    <xf numFmtId="170" fontId="0" fillId="13" borderId="40" xfId="2338" applyNumberFormat="1" applyFont="1" applyFill="1" applyBorder="1"/>
    <xf numFmtId="8" fontId="0" fillId="12" borderId="3" xfId="2337" applyNumberFormat="1" applyFont="1" applyFill="1" applyBorder="1"/>
    <xf numFmtId="8" fontId="0" fillId="15" borderId="1" xfId="2337" applyNumberFormat="1" applyFont="1" applyFill="1" applyBorder="1"/>
    <xf numFmtId="0" fontId="17" fillId="17" borderId="4" xfId="0" applyFont="1" applyFill="1" applyBorder="1" applyAlignment="1">
      <alignment horizontal="right"/>
    </xf>
    <xf numFmtId="0" fontId="13" fillId="0" borderId="11" xfId="0" applyFont="1" applyFill="1" applyBorder="1"/>
    <xf numFmtId="0" fontId="14" fillId="8" borderId="1" xfId="0" applyFont="1" applyFill="1" applyBorder="1"/>
    <xf numFmtId="40" fontId="5" fillId="8" borderId="2" xfId="0" applyNumberFormat="1" applyFont="1" applyFill="1" applyBorder="1"/>
    <xf numFmtId="0" fontId="14" fillId="18" borderId="13" xfId="0" applyFont="1" applyFill="1" applyBorder="1"/>
    <xf numFmtId="40" fontId="5" fillId="18" borderId="14" xfId="0" applyNumberFormat="1" applyFont="1" applyFill="1" applyBorder="1"/>
    <xf numFmtId="8" fontId="0" fillId="13" borderId="28" xfId="2337" applyNumberFormat="1" applyFont="1" applyFill="1" applyBorder="1"/>
    <xf numFmtId="8" fontId="0" fillId="13" borderId="13" xfId="2337" applyNumberFormat="1" applyFont="1" applyFill="1" applyBorder="1"/>
    <xf numFmtId="8" fontId="0" fillId="15" borderId="11" xfId="2337" applyNumberFormat="1" applyFont="1" applyFill="1" applyBorder="1"/>
    <xf numFmtId="8" fontId="0" fillId="0" borderId="12" xfId="2337" applyNumberFormat="1" applyFont="1" applyBorder="1"/>
    <xf numFmtId="8" fontId="0" fillId="12" borderId="12" xfId="2337" applyNumberFormat="1" applyFont="1" applyFill="1" applyBorder="1"/>
    <xf numFmtId="170" fontId="0" fillId="13" borderId="10" xfId="2338" applyNumberFormat="1" applyFont="1" applyFill="1" applyBorder="1"/>
    <xf numFmtId="0" fontId="17" fillId="14" borderId="50" xfId="0" applyFont="1" applyFill="1" applyBorder="1" applyAlignment="1">
      <alignment horizontal="center"/>
    </xf>
    <xf numFmtId="8" fontId="0" fillId="13" borderId="30" xfId="2337" applyNumberFormat="1" applyFont="1" applyFill="1" applyBorder="1"/>
    <xf numFmtId="8" fontId="0" fillId="15" borderId="7" xfId="2337" applyNumberFormat="1" applyFont="1" applyFill="1" applyBorder="1"/>
    <xf numFmtId="8" fontId="0" fillId="0" borderId="8" xfId="2337" applyNumberFormat="1" applyFont="1" applyBorder="1"/>
    <xf numFmtId="8" fontId="0" fillId="12" borderId="8" xfId="2337" applyNumberFormat="1" applyFont="1" applyFill="1" applyBorder="1"/>
    <xf numFmtId="170" fontId="0" fillId="13" borderId="18" xfId="2338" applyNumberFormat="1" applyFont="1" applyFill="1" applyBorder="1"/>
    <xf numFmtId="0" fontId="17" fillId="14" borderId="49" xfId="0" applyFont="1" applyFill="1" applyBorder="1" applyAlignment="1">
      <alignment horizontal="center"/>
    </xf>
    <xf numFmtId="8" fontId="3" fillId="13" borderId="41" xfId="2337" applyNumberFormat="1" applyFont="1" applyFill="1" applyBorder="1"/>
    <xf numFmtId="8" fontId="3" fillId="15" borderId="51" xfId="2337" applyNumberFormat="1" applyFont="1" applyFill="1" applyBorder="1"/>
    <xf numFmtId="8" fontId="3" fillId="0" borderId="42" xfId="2337" applyNumberFormat="1" applyFont="1" applyBorder="1"/>
    <xf numFmtId="8" fontId="3" fillId="12" borderId="42" xfId="2337" applyNumberFormat="1" applyFont="1" applyFill="1" applyBorder="1"/>
    <xf numFmtId="170" fontId="3" fillId="13" borderId="43" xfId="2338" applyNumberFormat="1" applyFont="1" applyFill="1" applyBorder="1"/>
    <xf numFmtId="8" fontId="0" fillId="0" borderId="7" xfId="2337" applyNumberFormat="1" applyFont="1" applyBorder="1"/>
    <xf numFmtId="8" fontId="0" fillId="0" borderId="9" xfId="2337" applyNumberFormat="1" applyFont="1" applyBorder="1"/>
    <xf numFmtId="0" fontId="17" fillId="14" borderId="52" xfId="0" applyFont="1" applyFill="1" applyBorder="1" applyAlignment="1">
      <alignment horizontal="center"/>
    </xf>
    <xf numFmtId="8" fontId="0" fillId="20" borderId="53" xfId="2337" applyNumberFormat="1" applyFont="1" applyFill="1" applyBorder="1"/>
    <xf numFmtId="8" fontId="0" fillId="20" borderId="46" xfId="2337" applyNumberFormat="1" applyFont="1" applyFill="1" applyBorder="1"/>
    <xf numFmtId="8" fontId="0" fillId="20" borderId="48" xfId="2337" applyNumberFormat="1" applyFont="1" applyFill="1" applyBorder="1"/>
    <xf numFmtId="170" fontId="0" fillId="20" borderId="51" xfId="2338" applyNumberFormat="1" applyFont="1" applyFill="1" applyBorder="1"/>
    <xf numFmtId="170" fontId="0" fillId="20" borderId="42" xfId="2338" applyNumberFormat="1" applyFont="1" applyFill="1" applyBorder="1"/>
    <xf numFmtId="170" fontId="0" fillId="20" borderId="43" xfId="2338" applyNumberFormat="1" applyFont="1" applyFill="1" applyBorder="1"/>
    <xf numFmtId="0" fontId="0" fillId="21" borderId="0" xfId="0" applyFill="1"/>
    <xf numFmtId="0" fontId="0" fillId="21" borderId="0" xfId="0" applyFill="1" applyProtection="1"/>
    <xf numFmtId="0" fontId="0" fillId="0" borderId="32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0" xfId="0" applyBorder="1"/>
    <xf numFmtId="0" fontId="9" fillId="0" borderId="0" xfId="0" applyFont="1" applyBorder="1" applyProtection="1">
      <protection locked="0"/>
    </xf>
    <xf numFmtId="0" fontId="0" fillId="0" borderId="56" xfId="0" applyBorder="1" applyProtection="1"/>
    <xf numFmtId="0" fontId="0" fillId="0" borderId="0" xfId="0" applyBorder="1" applyProtection="1"/>
    <xf numFmtId="0" fontId="0" fillId="0" borderId="33" xfId="0" applyBorder="1" applyProtection="1"/>
    <xf numFmtId="0" fontId="0" fillId="0" borderId="58" xfId="0" applyBorder="1" applyProtection="1"/>
    <xf numFmtId="0" fontId="0" fillId="0" borderId="58" xfId="0" applyBorder="1"/>
    <xf numFmtId="0" fontId="0" fillId="0" borderId="59" xfId="0" applyBorder="1"/>
    <xf numFmtId="2" fontId="0" fillId="0" borderId="0" xfId="0" applyNumberFormat="1"/>
    <xf numFmtId="0" fontId="3" fillId="0" borderId="0" xfId="0" applyFont="1"/>
    <xf numFmtId="0" fontId="0" fillId="0" borderId="0" xfId="0" applyAlignment="1"/>
    <xf numFmtId="0" fontId="0" fillId="0" borderId="0" xfId="0" applyAlignment="1">
      <alignment horizontal="right"/>
    </xf>
    <xf numFmtId="0" fontId="3" fillId="0" borderId="0" xfId="0" applyFont="1" applyFill="1" applyBorder="1"/>
    <xf numFmtId="0" fontId="9" fillId="0" borderId="0" xfId="0" applyFont="1"/>
    <xf numFmtId="0" fontId="20" fillId="0" borderId="0" xfId="0" applyFont="1"/>
    <xf numFmtId="1" fontId="9" fillId="0" borderId="0" xfId="2" applyNumberFormat="1" applyFont="1" applyBorder="1" applyProtection="1">
      <protection locked="0"/>
    </xf>
    <xf numFmtId="0" fontId="3" fillId="0" borderId="0" xfId="2" applyBorder="1"/>
    <xf numFmtId="0" fontId="3" fillId="0" borderId="0" xfId="2" applyBorder="1" applyProtection="1"/>
    <xf numFmtId="0" fontId="3" fillId="0" borderId="0" xfId="2" applyFill="1" applyBorder="1" applyProtection="1"/>
    <xf numFmtId="8" fontId="21" fillId="0" borderId="0" xfId="2337" applyNumberFormat="1" applyFont="1" applyBorder="1" applyProtection="1"/>
    <xf numFmtId="0" fontId="18" fillId="0" borderId="0" xfId="2" applyFont="1" applyBorder="1" applyProtection="1"/>
    <xf numFmtId="0" fontId="5" fillId="0" borderId="0" xfId="2" applyFont="1" applyBorder="1" applyAlignment="1" applyProtection="1">
      <alignment horizontal="center"/>
    </xf>
    <xf numFmtId="0" fontId="5" fillId="0" borderId="0" xfId="2" applyFont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0" fontId="21" fillId="0" borderId="0" xfId="2" applyFont="1" applyBorder="1" applyProtection="1"/>
    <xf numFmtId="0" fontId="17" fillId="14" borderId="0" xfId="0" applyFont="1" applyFill="1" applyBorder="1" applyAlignment="1">
      <alignment horizontal="center"/>
    </xf>
    <xf numFmtId="8" fontId="0" fillId="13" borderId="0" xfId="2337" applyNumberFormat="1" applyFont="1" applyFill="1" applyBorder="1"/>
    <xf numFmtId="8" fontId="0" fillId="15" borderId="0" xfId="2337" applyNumberFormat="1" applyFont="1" applyFill="1" applyBorder="1"/>
    <xf numFmtId="8" fontId="0" fillId="0" borderId="0" xfId="2337" applyNumberFormat="1" applyFont="1" applyBorder="1"/>
    <xf numFmtId="8" fontId="0" fillId="12" borderId="0" xfId="2337" applyNumberFormat="1" applyFont="1" applyFill="1" applyBorder="1"/>
    <xf numFmtId="170" fontId="0" fillId="13" borderId="0" xfId="2338" applyNumberFormat="1" applyFont="1" applyFill="1" applyBorder="1"/>
    <xf numFmtId="0" fontId="0" fillId="21" borderId="0" xfId="0" applyFill="1" applyAlignment="1" applyProtection="1">
      <alignment vertical="center"/>
    </xf>
    <xf numFmtId="0" fontId="9" fillId="0" borderId="0" xfId="0" applyFont="1" applyBorder="1" applyProtection="1"/>
    <xf numFmtId="0" fontId="0" fillId="0" borderId="0" xfId="0" applyBorder="1" applyAlignment="1" applyProtection="1">
      <alignment horizontal="right"/>
    </xf>
    <xf numFmtId="0" fontId="5" fillId="21" borderId="0" xfId="0" applyFont="1" applyFill="1" applyProtection="1"/>
    <xf numFmtId="0" fontId="5" fillId="21" borderId="0" xfId="0" applyFont="1" applyFill="1"/>
    <xf numFmtId="0" fontId="22" fillId="21" borderId="0" xfId="0" applyFont="1" applyFill="1" applyAlignment="1" applyProtection="1">
      <alignment horizontal="center"/>
    </xf>
    <xf numFmtId="0" fontId="23" fillId="21" borderId="0" xfId="0" applyFont="1" applyFill="1" applyAlignment="1" applyProtection="1">
      <alignment horizontal="center"/>
    </xf>
    <xf numFmtId="0" fontId="23" fillId="21" borderId="0" xfId="0" applyFont="1" applyFill="1" applyAlignment="1" applyProtection="1">
      <alignment horizontal="right"/>
    </xf>
    <xf numFmtId="0" fontId="22" fillId="21" borderId="0" xfId="0" applyFont="1" applyFill="1" applyProtection="1"/>
    <xf numFmtId="0" fontId="23" fillId="21" borderId="0" xfId="0" applyFont="1" applyFill="1" applyProtection="1"/>
    <xf numFmtId="0" fontId="23" fillId="21" borderId="3" xfId="0" applyFont="1" applyFill="1" applyBorder="1" applyAlignment="1" applyProtection="1">
      <alignment horizontal="center"/>
    </xf>
    <xf numFmtId="0" fontId="23" fillId="21" borderId="3" xfId="0" applyFont="1" applyFill="1" applyBorder="1" applyAlignment="1">
      <alignment horizontal="center"/>
    </xf>
    <xf numFmtId="44" fontId="23" fillId="21" borderId="0" xfId="2337" applyFont="1" applyFill="1" applyProtection="1"/>
    <xf numFmtId="171" fontId="23" fillId="21" borderId="0" xfId="0" applyNumberFormat="1" applyFont="1" applyFill="1" applyProtection="1"/>
    <xf numFmtId="1" fontId="23" fillId="21" borderId="0" xfId="0" applyNumberFormat="1" applyFont="1" applyFill="1"/>
    <xf numFmtId="14" fontId="0" fillId="0" borderId="0" xfId="0" applyNumberFormat="1" applyBorder="1"/>
    <xf numFmtId="14" fontId="0" fillId="0" borderId="58" xfId="0" applyNumberFormat="1" applyBorder="1"/>
    <xf numFmtId="8" fontId="0" fillId="0" borderId="58" xfId="2337" applyNumberFormat="1" applyFont="1" applyBorder="1"/>
    <xf numFmtId="0" fontId="9" fillId="0" borderId="0" xfId="0" applyFont="1" applyFill="1" applyBorder="1" applyProtection="1"/>
    <xf numFmtId="0" fontId="9" fillId="0" borderId="58" xfId="0" applyFont="1" applyBorder="1" applyProtection="1"/>
    <xf numFmtId="0" fontId="24" fillId="0" borderId="0" xfId="0" applyFont="1" applyBorder="1" applyProtection="1"/>
    <xf numFmtId="0" fontId="24" fillId="0" borderId="58" xfId="0" applyFont="1" applyBorder="1"/>
    <xf numFmtId="0" fontId="23" fillId="21" borderId="3" xfId="0" applyFont="1" applyFill="1" applyBorder="1" applyAlignment="1" applyProtection="1"/>
    <xf numFmtId="44" fontId="23" fillId="21" borderId="0" xfId="2337" applyFont="1" applyFill="1" applyBorder="1" applyAlignment="1" applyProtection="1"/>
    <xf numFmtId="172" fontId="0" fillId="0" borderId="0" xfId="0" applyNumberFormat="1" applyBorder="1"/>
    <xf numFmtId="172" fontId="0" fillId="0" borderId="58" xfId="0" applyNumberFormat="1" applyBorder="1"/>
    <xf numFmtId="0" fontId="5" fillId="0" borderId="0" xfId="2" applyFont="1" applyBorder="1" applyAlignment="1">
      <alignment horizontal="left"/>
    </xf>
    <xf numFmtId="0" fontId="5" fillId="0" borderId="0" xfId="0" applyFont="1" applyBorder="1" applyAlignment="1">
      <alignment horizontal="right"/>
    </xf>
    <xf numFmtId="0" fontId="3" fillId="0" borderId="3" xfId="0" quotePrefix="1" applyFont="1" applyBorder="1" applyProtection="1">
      <protection locked="0"/>
    </xf>
    <xf numFmtId="0" fontId="3" fillId="21" borderId="0" xfId="0" applyFont="1" applyFill="1" applyProtection="1"/>
    <xf numFmtId="43" fontId="24" fillId="21" borderId="0" xfId="2342" applyFont="1" applyFill="1" applyProtection="1">
      <protection locked="0"/>
    </xf>
    <xf numFmtId="0" fontId="0" fillId="0" borderId="0" xfId="0" applyAlignment="1">
      <alignment horizontal="center"/>
    </xf>
    <xf numFmtId="0" fontId="5" fillId="5" borderId="16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44" fontId="0" fillId="0" borderId="57" xfId="2337" applyFont="1" applyBorder="1"/>
    <xf numFmtId="10" fontId="3" fillId="9" borderId="0" xfId="2338" applyNumberFormat="1" applyFont="1" applyFill="1" applyBorder="1"/>
    <xf numFmtId="0" fontId="10" fillId="6" borderId="23" xfId="0" applyFont="1" applyFill="1" applyBorder="1" applyAlignment="1">
      <alignment horizontal="center"/>
    </xf>
    <xf numFmtId="40" fontId="16" fillId="18" borderId="16" xfId="2337" applyNumberFormat="1" applyFont="1" applyFill="1" applyBorder="1" applyAlignment="1">
      <alignment horizontal="center"/>
    </xf>
    <xf numFmtId="40" fontId="16" fillId="8" borderId="23" xfId="2337" applyNumberFormat="1" applyFont="1" applyFill="1" applyBorder="1" applyAlignment="1">
      <alignment horizontal="center"/>
    </xf>
    <xf numFmtId="40" fontId="16" fillId="10" borderId="24" xfId="2337" applyNumberFormat="1" applyFont="1" applyFill="1" applyBorder="1" applyAlignment="1">
      <alignment horizontal="center"/>
    </xf>
    <xf numFmtId="40" fontId="16" fillId="9" borderId="24" xfId="2337" applyNumberFormat="1" applyFont="1" applyFill="1" applyBorder="1" applyAlignment="1">
      <alignment horizontal="center"/>
    </xf>
    <xf numFmtId="40" fontId="16" fillId="11" borderId="24" xfId="2337" applyNumberFormat="1" applyFont="1" applyFill="1" applyBorder="1" applyAlignment="1">
      <alignment horizontal="center"/>
    </xf>
    <xf numFmtId="40" fontId="16" fillId="0" borderId="18" xfId="2337" applyNumberFormat="1" applyFont="1" applyBorder="1" applyAlignment="1">
      <alignment horizontal="center"/>
    </xf>
    <xf numFmtId="164" fontId="9" fillId="7" borderId="8" xfId="0" applyNumberFormat="1" applyFont="1" applyFill="1" applyBorder="1" applyProtection="1">
      <protection locked="0"/>
    </xf>
    <xf numFmtId="0" fontId="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44" fontId="23" fillId="21" borderId="0" xfId="2337" applyFont="1" applyFill="1" applyBorder="1" applyAlignment="1" applyProtection="1">
      <alignment horizontal="center"/>
    </xf>
    <xf numFmtId="0" fontId="19" fillId="0" borderId="0" xfId="0" applyFont="1" applyBorder="1" applyAlignment="1">
      <alignment horizontal="center"/>
    </xf>
    <xf numFmtId="0" fontId="17" fillId="17" borderId="29" xfId="0" applyFont="1" applyFill="1" applyBorder="1" applyAlignment="1">
      <alignment horizontal="center" vertical="center"/>
    </xf>
    <xf numFmtId="0" fontId="17" fillId="17" borderId="45" xfId="0" applyFont="1" applyFill="1" applyBorder="1" applyAlignment="1">
      <alignment horizontal="center" vertical="center"/>
    </xf>
    <xf numFmtId="0" fontId="17" fillId="17" borderId="11" xfId="0" applyFont="1" applyFill="1" applyBorder="1" applyAlignment="1">
      <alignment horizontal="center" vertical="center"/>
    </xf>
    <xf numFmtId="0" fontId="17" fillId="14" borderId="34" xfId="0" applyFont="1" applyFill="1" applyBorder="1" applyAlignment="1">
      <alignment horizontal="right"/>
    </xf>
    <xf numFmtId="0" fontId="17" fillId="14" borderId="35" xfId="0" applyFont="1" applyFill="1" applyBorder="1" applyAlignment="1">
      <alignment horizontal="right"/>
    </xf>
    <xf numFmtId="0" fontId="17" fillId="14" borderId="48" xfId="0" applyFont="1" applyFill="1" applyBorder="1" applyAlignment="1">
      <alignment horizontal="right"/>
    </xf>
    <xf numFmtId="0" fontId="17" fillId="14" borderId="21" xfId="0" applyFont="1" applyFill="1" applyBorder="1" applyAlignment="1">
      <alignment horizontal="right"/>
    </xf>
    <xf numFmtId="0" fontId="17" fillId="16" borderId="46" xfId="0" applyFont="1" applyFill="1" applyBorder="1" applyAlignment="1">
      <alignment horizontal="right"/>
    </xf>
    <xf numFmtId="0" fontId="17" fillId="16" borderId="20" xfId="0" applyFont="1" applyFill="1" applyBorder="1" applyAlignment="1">
      <alignment horizontal="right"/>
    </xf>
    <xf numFmtId="0" fontId="17" fillId="14" borderId="46" xfId="0" applyFont="1" applyFill="1" applyBorder="1" applyAlignment="1">
      <alignment horizontal="right"/>
    </xf>
    <xf numFmtId="0" fontId="17" fillId="14" borderId="20" xfId="0" applyFont="1" applyFill="1" applyBorder="1" applyAlignment="1">
      <alignment horizontal="right"/>
    </xf>
    <xf numFmtId="0" fontId="18" fillId="0" borderId="47" xfId="0" applyFont="1" applyBorder="1" applyAlignment="1">
      <alignment horizontal="center"/>
    </xf>
    <xf numFmtId="0" fontId="17" fillId="19" borderId="46" xfId="0" applyFont="1" applyFill="1" applyBorder="1" applyAlignment="1">
      <alignment horizontal="right"/>
    </xf>
    <xf numFmtId="0" fontId="17" fillId="19" borderId="20" xfId="0" applyFont="1" applyFill="1" applyBorder="1" applyAlignment="1">
      <alignment horizontal="right"/>
    </xf>
    <xf numFmtId="0" fontId="5" fillId="6" borderId="37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6" borderId="30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center"/>
    </xf>
    <xf numFmtId="0" fontId="5" fillId="6" borderId="31" xfId="0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5" fillId="6" borderId="24" xfId="0" applyFont="1" applyFill="1" applyBorder="1" applyAlignment="1">
      <alignment horizontal="center"/>
    </xf>
    <xf numFmtId="0" fontId="5" fillId="6" borderId="36" xfId="0" applyFont="1" applyFill="1" applyBorder="1" applyAlignment="1">
      <alignment horizontal="center"/>
    </xf>
    <xf numFmtId="0" fontId="10" fillId="6" borderId="8" xfId="0" applyFont="1" applyFill="1" applyBorder="1" applyAlignment="1">
      <alignment horizontal="center"/>
    </xf>
    <xf numFmtId="0" fontId="10" fillId="6" borderId="36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" fillId="6" borderId="35" xfId="0" applyFont="1" applyFill="1" applyBorder="1" applyAlignment="1">
      <alignment horizontal="center"/>
    </xf>
    <xf numFmtId="40" fontId="15" fillId="18" borderId="30" xfId="2337" applyNumberFormat="1" applyFont="1" applyFill="1" applyBorder="1" applyAlignment="1">
      <alignment horizontal="center"/>
    </xf>
    <xf numFmtId="40" fontId="15" fillId="18" borderId="31" xfId="2337" applyNumberFormat="1" applyFont="1" applyFill="1" applyBorder="1" applyAlignment="1">
      <alignment horizontal="center"/>
    </xf>
    <xf numFmtId="40" fontId="15" fillId="8" borderId="7" xfId="2337" applyNumberFormat="1" applyFont="1" applyFill="1" applyBorder="1" applyAlignment="1">
      <alignment horizontal="center"/>
    </xf>
    <xf numFmtId="40" fontId="15" fillId="8" borderId="44" xfId="2337" applyNumberFormat="1" applyFont="1" applyFill="1" applyBorder="1" applyAlignment="1">
      <alignment horizontal="center"/>
    </xf>
    <xf numFmtId="40" fontId="16" fillId="8" borderId="7" xfId="2337" applyNumberFormat="1" applyFont="1" applyFill="1" applyBorder="1" applyAlignment="1">
      <alignment horizontal="center"/>
    </xf>
    <xf numFmtId="40" fontId="16" fillId="8" borderId="44" xfId="2337" applyNumberFormat="1" applyFont="1" applyFill="1" applyBorder="1" applyAlignment="1">
      <alignment horizontal="center"/>
    </xf>
    <xf numFmtId="40" fontId="16" fillId="18" borderId="30" xfId="2337" applyNumberFormat="1" applyFont="1" applyFill="1" applyBorder="1" applyAlignment="1">
      <alignment horizontal="center"/>
    </xf>
    <xf numFmtId="40" fontId="16" fillId="18" borderId="31" xfId="2337" applyNumberFormat="1" applyFont="1" applyFill="1" applyBorder="1" applyAlignment="1">
      <alignment horizontal="center"/>
    </xf>
    <xf numFmtId="40" fontId="15" fillId="10" borderId="8" xfId="2337" applyNumberFormat="1" applyFont="1" applyFill="1" applyBorder="1" applyAlignment="1">
      <alignment horizontal="center"/>
    </xf>
    <xf numFmtId="40" fontId="15" fillId="10" borderId="36" xfId="2337" applyNumberFormat="1" applyFont="1" applyFill="1" applyBorder="1" applyAlignment="1">
      <alignment horizontal="center"/>
    </xf>
    <xf numFmtId="40" fontId="16" fillId="10" borderId="8" xfId="2337" applyNumberFormat="1" applyFont="1" applyFill="1" applyBorder="1" applyAlignment="1">
      <alignment horizontal="center"/>
    </xf>
    <xf numFmtId="40" fontId="16" fillId="10" borderId="36" xfId="2337" applyNumberFormat="1" applyFont="1" applyFill="1" applyBorder="1" applyAlignment="1">
      <alignment horizontal="center"/>
    </xf>
    <xf numFmtId="40" fontId="16" fillId="9" borderId="8" xfId="2337" applyNumberFormat="1" applyFont="1" applyFill="1" applyBorder="1" applyAlignment="1">
      <alignment horizontal="center"/>
    </xf>
    <xf numFmtId="40" fontId="16" fillId="9" borderId="36" xfId="2337" applyNumberFormat="1" applyFont="1" applyFill="1" applyBorder="1" applyAlignment="1">
      <alignment horizontal="center"/>
    </xf>
    <xf numFmtId="40" fontId="15" fillId="9" borderId="8" xfId="2337" applyNumberFormat="1" applyFont="1" applyFill="1" applyBorder="1" applyAlignment="1">
      <alignment horizontal="center"/>
    </xf>
    <xf numFmtId="40" fontId="15" fillId="9" borderId="36" xfId="2337" applyNumberFormat="1" applyFont="1" applyFill="1" applyBorder="1" applyAlignment="1">
      <alignment horizontal="center"/>
    </xf>
    <xf numFmtId="40" fontId="16" fillId="11" borderId="8" xfId="2337" applyNumberFormat="1" applyFont="1" applyFill="1" applyBorder="1" applyAlignment="1">
      <alignment horizontal="center"/>
    </xf>
    <xf numFmtId="40" fontId="16" fillId="11" borderId="36" xfId="2337" applyNumberFormat="1" applyFont="1" applyFill="1" applyBorder="1" applyAlignment="1">
      <alignment horizontal="center"/>
    </xf>
    <xf numFmtId="40" fontId="15" fillId="11" borderId="8" xfId="2337" applyNumberFormat="1" applyFont="1" applyFill="1" applyBorder="1" applyAlignment="1">
      <alignment horizontal="center"/>
    </xf>
    <xf numFmtId="40" fontId="15" fillId="11" borderId="36" xfId="2337" applyNumberFormat="1" applyFont="1" applyFill="1" applyBorder="1" applyAlignment="1">
      <alignment horizontal="center"/>
    </xf>
    <xf numFmtId="40" fontId="16" fillId="0" borderId="9" xfId="2337" applyNumberFormat="1" applyFont="1" applyBorder="1" applyAlignment="1">
      <alignment horizontal="center"/>
    </xf>
    <xf numFmtId="40" fontId="16" fillId="0" borderId="40" xfId="2337" applyNumberFormat="1" applyFont="1" applyBorder="1" applyAlignment="1">
      <alignment horizontal="center"/>
    </xf>
    <xf numFmtId="40" fontId="15" fillId="0" borderId="9" xfId="2337" applyNumberFormat="1" applyFont="1" applyBorder="1" applyAlignment="1">
      <alignment horizontal="center"/>
    </xf>
    <xf numFmtId="40" fontId="15" fillId="0" borderId="40" xfId="2337" applyNumberFormat="1" applyFont="1" applyBorder="1" applyAlignment="1">
      <alignment horizontal="center"/>
    </xf>
    <xf numFmtId="0" fontId="5" fillId="5" borderId="28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5" borderId="16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3" borderId="30" xfId="0" applyFont="1" applyFill="1" applyBorder="1" applyAlignment="1">
      <alignment horizontal="center"/>
    </xf>
    <xf numFmtId="0" fontId="5" fillId="3" borderId="31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5" fillId="3" borderId="33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5" fillId="2" borderId="30" xfId="0" applyFont="1" applyFill="1" applyBorder="1" applyAlignment="1">
      <alignment horizontal="center"/>
    </xf>
    <xf numFmtId="0" fontId="24" fillId="0" borderId="47" xfId="0" applyFont="1" applyBorder="1" applyAlignment="1">
      <alignment horizontal="right"/>
    </xf>
    <xf numFmtId="0" fontId="24" fillId="0" borderId="0" xfId="2" applyFont="1" applyBorder="1" applyAlignment="1">
      <alignment horizontal="right"/>
    </xf>
  </cellXfs>
  <cellStyles count="2343">
    <cellStyle name="Hiperlink" xfId="1" builtinId="8"/>
    <cellStyle name="Moeda" xfId="2337" builtinId="4"/>
    <cellStyle name="Moeda 2" xfId="2340" xr:uid="{00000000-0005-0000-0000-000002000000}"/>
    <cellStyle name="Normal" xfId="0" builtinId="0"/>
    <cellStyle name="Normal 10 10" xfId="2" xr:uid="{00000000-0005-0000-0000-000004000000}"/>
    <cellStyle name="Normal 10 11" xfId="3" xr:uid="{00000000-0005-0000-0000-000005000000}"/>
    <cellStyle name="Normal 10 12" xfId="4" xr:uid="{00000000-0005-0000-0000-000006000000}"/>
    <cellStyle name="Normal 10 13" xfId="5" xr:uid="{00000000-0005-0000-0000-000007000000}"/>
    <cellStyle name="Normal 10 14" xfId="6" xr:uid="{00000000-0005-0000-0000-000008000000}"/>
    <cellStyle name="Normal 10 15" xfId="7" xr:uid="{00000000-0005-0000-0000-000009000000}"/>
    <cellStyle name="Normal 10 16" xfId="8" xr:uid="{00000000-0005-0000-0000-00000A000000}"/>
    <cellStyle name="Normal 10 17" xfId="9" xr:uid="{00000000-0005-0000-0000-00000B000000}"/>
    <cellStyle name="Normal 10 18" xfId="10" xr:uid="{00000000-0005-0000-0000-00000C000000}"/>
    <cellStyle name="Normal 10 19" xfId="11" xr:uid="{00000000-0005-0000-0000-00000D000000}"/>
    <cellStyle name="Normal 10 2" xfId="12" xr:uid="{00000000-0005-0000-0000-00000E000000}"/>
    <cellStyle name="Normal 10 20" xfId="13" xr:uid="{00000000-0005-0000-0000-00000F000000}"/>
    <cellStyle name="Normal 10 21" xfId="14" xr:uid="{00000000-0005-0000-0000-000010000000}"/>
    <cellStyle name="Normal 10 22" xfId="15" xr:uid="{00000000-0005-0000-0000-000011000000}"/>
    <cellStyle name="Normal 10 23" xfId="16" xr:uid="{00000000-0005-0000-0000-000012000000}"/>
    <cellStyle name="Normal 10 24" xfId="17" xr:uid="{00000000-0005-0000-0000-000013000000}"/>
    <cellStyle name="Normal 10 25" xfId="18" xr:uid="{00000000-0005-0000-0000-000014000000}"/>
    <cellStyle name="Normal 10 26" xfId="19" xr:uid="{00000000-0005-0000-0000-000015000000}"/>
    <cellStyle name="Normal 10 27" xfId="20" xr:uid="{00000000-0005-0000-0000-000016000000}"/>
    <cellStyle name="Normal 10 28" xfId="21" xr:uid="{00000000-0005-0000-0000-000017000000}"/>
    <cellStyle name="Normal 10 29" xfId="22" xr:uid="{00000000-0005-0000-0000-000018000000}"/>
    <cellStyle name="Normal 10 3" xfId="23" xr:uid="{00000000-0005-0000-0000-000019000000}"/>
    <cellStyle name="Normal 10 30" xfId="24" xr:uid="{00000000-0005-0000-0000-00001A000000}"/>
    <cellStyle name="Normal 10 31" xfId="25" xr:uid="{00000000-0005-0000-0000-00001B000000}"/>
    <cellStyle name="Normal 10 32" xfId="26" xr:uid="{00000000-0005-0000-0000-00001C000000}"/>
    <cellStyle name="Normal 10 33" xfId="27" xr:uid="{00000000-0005-0000-0000-00001D000000}"/>
    <cellStyle name="Normal 10 34" xfId="28" xr:uid="{00000000-0005-0000-0000-00001E000000}"/>
    <cellStyle name="Normal 10 35" xfId="29" xr:uid="{00000000-0005-0000-0000-00001F000000}"/>
    <cellStyle name="Normal 10 36" xfId="30" xr:uid="{00000000-0005-0000-0000-000020000000}"/>
    <cellStyle name="Normal 10 37" xfId="31" xr:uid="{00000000-0005-0000-0000-000021000000}"/>
    <cellStyle name="Normal 10 38" xfId="32" xr:uid="{00000000-0005-0000-0000-000022000000}"/>
    <cellStyle name="Normal 10 39" xfId="33" xr:uid="{00000000-0005-0000-0000-000023000000}"/>
    <cellStyle name="Normal 10 4" xfId="34" xr:uid="{00000000-0005-0000-0000-000024000000}"/>
    <cellStyle name="Normal 10 40" xfId="35" xr:uid="{00000000-0005-0000-0000-000025000000}"/>
    <cellStyle name="Normal 10 41" xfId="36" xr:uid="{00000000-0005-0000-0000-000026000000}"/>
    <cellStyle name="Normal 10 42" xfId="37" xr:uid="{00000000-0005-0000-0000-000027000000}"/>
    <cellStyle name="Normal 10 43" xfId="38" xr:uid="{00000000-0005-0000-0000-000028000000}"/>
    <cellStyle name="Normal 10 44" xfId="39" xr:uid="{00000000-0005-0000-0000-000029000000}"/>
    <cellStyle name="Normal 10 45" xfId="40" xr:uid="{00000000-0005-0000-0000-00002A000000}"/>
    <cellStyle name="Normal 10 46" xfId="41" xr:uid="{00000000-0005-0000-0000-00002B000000}"/>
    <cellStyle name="Normal 10 47" xfId="42" xr:uid="{00000000-0005-0000-0000-00002C000000}"/>
    <cellStyle name="Normal 10 48" xfId="43" xr:uid="{00000000-0005-0000-0000-00002D000000}"/>
    <cellStyle name="Normal 10 49" xfId="44" xr:uid="{00000000-0005-0000-0000-00002E000000}"/>
    <cellStyle name="Normal 10 5" xfId="45" xr:uid="{00000000-0005-0000-0000-00002F000000}"/>
    <cellStyle name="Normal 10 50" xfId="46" xr:uid="{00000000-0005-0000-0000-000030000000}"/>
    <cellStyle name="Normal 10 51" xfId="47" xr:uid="{00000000-0005-0000-0000-000031000000}"/>
    <cellStyle name="Normal 10 52" xfId="48" xr:uid="{00000000-0005-0000-0000-000032000000}"/>
    <cellStyle name="Normal 10 53" xfId="49" xr:uid="{00000000-0005-0000-0000-000033000000}"/>
    <cellStyle name="Normal 10 54" xfId="50" xr:uid="{00000000-0005-0000-0000-000034000000}"/>
    <cellStyle name="Normal 10 55" xfId="51" xr:uid="{00000000-0005-0000-0000-000035000000}"/>
    <cellStyle name="Normal 10 56" xfId="52" xr:uid="{00000000-0005-0000-0000-000036000000}"/>
    <cellStyle name="Normal 10 57" xfId="53" xr:uid="{00000000-0005-0000-0000-000037000000}"/>
    <cellStyle name="Normal 10 58" xfId="54" xr:uid="{00000000-0005-0000-0000-000038000000}"/>
    <cellStyle name="Normal 10 59" xfId="55" xr:uid="{00000000-0005-0000-0000-000039000000}"/>
    <cellStyle name="Normal 10 6" xfId="56" xr:uid="{00000000-0005-0000-0000-00003A000000}"/>
    <cellStyle name="Normal 10 60" xfId="57" xr:uid="{00000000-0005-0000-0000-00003B000000}"/>
    <cellStyle name="Normal 10 61" xfId="58" xr:uid="{00000000-0005-0000-0000-00003C000000}"/>
    <cellStyle name="Normal 10 7" xfId="59" xr:uid="{00000000-0005-0000-0000-00003D000000}"/>
    <cellStyle name="Normal 10 8" xfId="60" xr:uid="{00000000-0005-0000-0000-00003E000000}"/>
    <cellStyle name="Normal 10 9" xfId="61" xr:uid="{00000000-0005-0000-0000-00003F000000}"/>
    <cellStyle name="Normal 11 10" xfId="62" xr:uid="{00000000-0005-0000-0000-000040000000}"/>
    <cellStyle name="Normal 11 11" xfId="63" xr:uid="{00000000-0005-0000-0000-000041000000}"/>
    <cellStyle name="Normal 11 12" xfId="64" xr:uid="{00000000-0005-0000-0000-000042000000}"/>
    <cellStyle name="Normal 11 13" xfId="65" xr:uid="{00000000-0005-0000-0000-000043000000}"/>
    <cellStyle name="Normal 11 14" xfId="66" xr:uid="{00000000-0005-0000-0000-000044000000}"/>
    <cellStyle name="Normal 11 15" xfId="67" xr:uid="{00000000-0005-0000-0000-000045000000}"/>
    <cellStyle name="Normal 11 16" xfId="68" xr:uid="{00000000-0005-0000-0000-000046000000}"/>
    <cellStyle name="Normal 11 17" xfId="69" xr:uid="{00000000-0005-0000-0000-000047000000}"/>
    <cellStyle name="Normal 11 18" xfId="70" xr:uid="{00000000-0005-0000-0000-000048000000}"/>
    <cellStyle name="Normal 11 19" xfId="71" xr:uid="{00000000-0005-0000-0000-000049000000}"/>
    <cellStyle name="Normal 11 2" xfId="72" xr:uid="{00000000-0005-0000-0000-00004A000000}"/>
    <cellStyle name="Normal 11 20" xfId="73" xr:uid="{00000000-0005-0000-0000-00004B000000}"/>
    <cellStyle name="Normal 11 21" xfId="74" xr:uid="{00000000-0005-0000-0000-00004C000000}"/>
    <cellStyle name="Normal 11 22" xfId="75" xr:uid="{00000000-0005-0000-0000-00004D000000}"/>
    <cellStyle name="Normal 11 23" xfId="76" xr:uid="{00000000-0005-0000-0000-00004E000000}"/>
    <cellStyle name="Normal 11 24" xfId="77" xr:uid="{00000000-0005-0000-0000-00004F000000}"/>
    <cellStyle name="Normal 11 25" xfId="78" xr:uid="{00000000-0005-0000-0000-000050000000}"/>
    <cellStyle name="Normal 11 26" xfId="79" xr:uid="{00000000-0005-0000-0000-000051000000}"/>
    <cellStyle name="Normal 11 27" xfId="80" xr:uid="{00000000-0005-0000-0000-000052000000}"/>
    <cellStyle name="Normal 11 28" xfId="81" xr:uid="{00000000-0005-0000-0000-000053000000}"/>
    <cellStyle name="Normal 11 29" xfId="82" xr:uid="{00000000-0005-0000-0000-000054000000}"/>
    <cellStyle name="Normal 11 3" xfId="83" xr:uid="{00000000-0005-0000-0000-000055000000}"/>
    <cellStyle name="Normal 11 30" xfId="84" xr:uid="{00000000-0005-0000-0000-000056000000}"/>
    <cellStyle name="Normal 11 31" xfId="85" xr:uid="{00000000-0005-0000-0000-000057000000}"/>
    <cellStyle name="Normal 11 32" xfId="86" xr:uid="{00000000-0005-0000-0000-000058000000}"/>
    <cellStyle name="Normal 11 33" xfId="87" xr:uid="{00000000-0005-0000-0000-000059000000}"/>
    <cellStyle name="Normal 11 34" xfId="88" xr:uid="{00000000-0005-0000-0000-00005A000000}"/>
    <cellStyle name="Normal 11 35" xfId="89" xr:uid="{00000000-0005-0000-0000-00005B000000}"/>
    <cellStyle name="Normal 11 36" xfId="90" xr:uid="{00000000-0005-0000-0000-00005C000000}"/>
    <cellStyle name="Normal 11 37" xfId="91" xr:uid="{00000000-0005-0000-0000-00005D000000}"/>
    <cellStyle name="Normal 11 38" xfId="92" xr:uid="{00000000-0005-0000-0000-00005E000000}"/>
    <cellStyle name="Normal 11 39" xfId="93" xr:uid="{00000000-0005-0000-0000-00005F000000}"/>
    <cellStyle name="Normal 11 4" xfId="94" xr:uid="{00000000-0005-0000-0000-000060000000}"/>
    <cellStyle name="Normal 11 40" xfId="95" xr:uid="{00000000-0005-0000-0000-000061000000}"/>
    <cellStyle name="Normal 11 41" xfId="96" xr:uid="{00000000-0005-0000-0000-000062000000}"/>
    <cellStyle name="Normal 11 42" xfId="97" xr:uid="{00000000-0005-0000-0000-000063000000}"/>
    <cellStyle name="Normal 11 43" xfId="98" xr:uid="{00000000-0005-0000-0000-000064000000}"/>
    <cellStyle name="Normal 11 44" xfId="99" xr:uid="{00000000-0005-0000-0000-000065000000}"/>
    <cellStyle name="Normal 11 45" xfId="100" xr:uid="{00000000-0005-0000-0000-000066000000}"/>
    <cellStyle name="Normal 11 46" xfId="101" xr:uid="{00000000-0005-0000-0000-000067000000}"/>
    <cellStyle name="Normal 11 47" xfId="102" xr:uid="{00000000-0005-0000-0000-000068000000}"/>
    <cellStyle name="Normal 11 48" xfId="103" xr:uid="{00000000-0005-0000-0000-000069000000}"/>
    <cellStyle name="Normal 11 49" xfId="104" xr:uid="{00000000-0005-0000-0000-00006A000000}"/>
    <cellStyle name="Normal 11 5" xfId="105" xr:uid="{00000000-0005-0000-0000-00006B000000}"/>
    <cellStyle name="Normal 11 50" xfId="106" xr:uid="{00000000-0005-0000-0000-00006C000000}"/>
    <cellStyle name="Normal 11 51" xfId="107" xr:uid="{00000000-0005-0000-0000-00006D000000}"/>
    <cellStyle name="Normal 11 52" xfId="108" xr:uid="{00000000-0005-0000-0000-00006E000000}"/>
    <cellStyle name="Normal 11 53" xfId="109" xr:uid="{00000000-0005-0000-0000-00006F000000}"/>
    <cellStyle name="Normal 11 54" xfId="110" xr:uid="{00000000-0005-0000-0000-000070000000}"/>
    <cellStyle name="Normal 11 55" xfId="111" xr:uid="{00000000-0005-0000-0000-000071000000}"/>
    <cellStyle name="Normal 11 56" xfId="112" xr:uid="{00000000-0005-0000-0000-000072000000}"/>
    <cellStyle name="Normal 11 57" xfId="113" xr:uid="{00000000-0005-0000-0000-000073000000}"/>
    <cellStyle name="Normal 11 58" xfId="114" xr:uid="{00000000-0005-0000-0000-000074000000}"/>
    <cellStyle name="Normal 11 59" xfId="115" xr:uid="{00000000-0005-0000-0000-000075000000}"/>
    <cellStyle name="Normal 11 6" xfId="116" xr:uid="{00000000-0005-0000-0000-000076000000}"/>
    <cellStyle name="Normal 11 60" xfId="117" xr:uid="{00000000-0005-0000-0000-000077000000}"/>
    <cellStyle name="Normal 11 7" xfId="118" xr:uid="{00000000-0005-0000-0000-000078000000}"/>
    <cellStyle name="Normal 11 8" xfId="119" xr:uid="{00000000-0005-0000-0000-000079000000}"/>
    <cellStyle name="Normal 11 9" xfId="120" xr:uid="{00000000-0005-0000-0000-00007A000000}"/>
    <cellStyle name="Normal 12 10" xfId="121" xr:uid="{00000000-0005-0000-0000-00007B000000}"/>
    <cellStyle name="Normal 12 11" xfId="122" xr:uid="{00000000-0005-0000-0000-00007C000000}"/>
    <cellStyle name="Normal 12 12" xfId="123" xr:uid="{00000000-0005-0000-0000-00007D000000}"/>
    <cellStyle name="Normal 12 13" xfId="124" xr:uid="{00000000-0005-0000-0000-00007E000000}"/>
    <cellStyle name="Normal 12 14" xfId="125" xr:uid="{00000000-0005-0000-0000-00007F000000}"/>
    <cellStyle name="Normal 12 15" xfId="126" xr:uid="{00000000-0005-0000-0000-000080000000}"/>
    <cellStyle name="Normal 12 16" xfId="127" xr:uid="{00000000-0005-0000-0000-000081000000}"/>
    <cellStyle name="Normal 12 17" xfId="128" xr:uid="{00000000-0005-0000-0000-000082000000}"/>
    <cellStyle name="Normal 12 18" xfId="129" xr:uid="{00000000-0005-0000-0000-000083000000}"/>
    <cellStyle name="Normal 12 19" xfId="130" xr:uid="{00000000-0005-0000-0000-000084000000}"/>
    <cellStyle name="Normal 12 2" xfId="131" xr:uid="{00000000-0005-0000-0000-000085000000}"/>
    <cellStyle name="Normal 12 20" xfId="132" xr:uid="{00000000-0005-0000-0000-000086000000}"/>
    <cellStyle name="Normal 12 21" xfId="133" xr:uid="{00000000-0005-0000-0000-000087000000}"/>
    <cellStyle name="Normal 12 22" xfId="134" xr:uid="{00000000-0005-0000-0000-000088000000}"/>
    <cellStyle name="Normal 12 23" xfId="135" xr:uid="{00000000-0005-0000-0000-000089000000}"/>
    <cellStyle name="Normal 12 24" xfId="136" xr:uid="{00000000-0005-0000-0000-00008A000000}"/>
    <cellStyle name="Normal 12 25" xfId="137" xr:uid="{00000000-0005-0000-0000-00008B000000}"/>
    <cellStyle name="Normal 12 26" xfId="138" xr:uid="{00000000-0005-0000-0000-00008C000000}"/>
    <cellStyle name="Normal 12 27" xfId="139" xr:uid="{00000000-0005-0000-0000-00008D000000}"/>
    <cellStyle name="Normal 12 28" xfId="140" xr:uid="{00000000-0005-0000-0000-00008E000000}"/>
    <cellStyle name="Normal 12 29" xfId="141" xr:uid="{00000000-0005-0000-0000-00008F000000}"/>
    <cellStyle name="Normal 12 3" xfId="142" xr:uid="{00000000-0005-0000-0000-000090000000}"/>
    <cellStyle name="Normal 12 30" xfId="143" xr:uid="{00000000-0005-0000-0000-000091000000}"/>
    <cellStyle name="Normal 12 31" xfId="144" xr:uid="{00000000-0005-0000-0000-000092000000}"/>
    <cellStyle name="Normal 12 32" xfId="145" xr:uid="{00000000-0005-0000-0000-000093000000}"/>
    <cellStyle name="Normal 12 33" xfId="146" xr:uid="{00000000-0005-0000-0000-000094000000}"/>
    <cellStyle name="Normal 12 34" xfId="147" xr:uid="{00000000-0005-0000-0000-000095000000}"/>
    <cellStyle name="Normal 12 35" xfId="148" xr:uid="{00000000-0005-0000-0000-000096000000}"/>
    <cellStyle name="Normal 12 36" xfId="149" xr:uid="{00000000-0005-0000-0000-000097000000}"/>
    <cellStyle name="Normal 12 37" xfId="150" xr:uid="{00000000-0005-0000-0000-000098000000}"/>
    <cellStyle name="Normal 12 38" xfId="151" xr:uid="{00000000-0005-0000-0000-000099000000}"/>
    <cellStyle name="Normal 12 39" xfId="152" xr:uid="{00000000-0005-0000-0000-00009A000000}"/>
    <cellStyle name="Normal 12 4" xfId="153" xr:uid="{00000000-0005-0000-0000-00009B000000}"/>
    <cellStyle name="Normal 12 40" xfId="154" xr:uid="{00000000-0005-0000-0000-00009C000000}"/>
    <cellStyle name="Normal 12 41" xfId="155" xr:uid="{00000000-0005-0000-0000-00009D000000}"/>
    <cellStyle name="Normal 12 42" xfId="156" xr:uid="{00000000-0005-0000-0000-00009E000000}"/>
    <cellStyle name="Normal 12 43" xfId="157" xr:uid="{00000000-0005-0000-0000-00009F000000}"/>
    <cellStyle name="Normal 12 44" xfId="158" xr:uid="{00000000-0005-0000-0000-0000A0000000}"/>
    <cellStyle name="Normal 12 45" xfId="159" xr:uid="{00000000-0005-0000-0000-0000A1000000}"/>
    <cellStyle name="Normal 12 46" xfId="160" xr:uid="{00000000-0005-0000-0000-0000A2000000}"/>
    <cellStyle name="Normal 12 47" xfId="161" xr:uid="{00000000-0005-0000-0000-0000A3000000}"/>
    <cellStyle name="Normal 12 48" xfId="162" xr:uid="{00000000-0005-0000-0000-0000A4000000}"/>
    <cellStyle name="Normal 12 49" xfId="163" xr:uid="{00000000-0005-0000-0000-0000A5000000}"/>
    <cellStyle name="Normal 12 5" xfId="164" xr:uid="{00000000-0005-0000-0000-0000A6000000}"/>
    <cellStyle name="Normal 12 50" xfId="165" xr:uid="{00000000-0005-0000-0000-0000A7000000}"/>
    <cellStyle name="Normal 12 51" xfId="166" xr:uid="{00000000-0005-0000-0000-0000A8000000}"/>
    <cellStyle name="Normal 12 52" xfId="167" xr:uid="{00000000-0005-0000-0000-0000A9000000}"/>
    <cellStyle name="Normal 12 53" xfId="168" xr:uid="{00000000-0005-0000-0000-0000AA000000}"/>
    <cellStyle name="Normal 12 54" xfId="169" xr:uid="{00000000-0005-0000-0000-0000AB000000}"/>
    <cellStyle name="Normal 12 55" xfId="170" xr:uid="{00000000-0005-0000-0000-0000AC000000}"/>
    <cellStyle name="Normal 12 56" xfId="171" xr:uid="{00000000-0005-0000-0000-0000AD000000}"/>
    <cellStyle name="Normal 12 57" xfId="172" xr:uid="{00000000-0005-0000-0000-0000AE000000}"/>
    <cellStyle name="Normal 12 58" xfId="173" xr:uid="{00000000-0005-0000-0000-0000AF000000}"/>
    <cellStyle name="Normal 12 59" xfId="174" xr:uid="{00000000-0005-0000-0000-0000B0000000}"/>
    <cellStyle name="Normal 12 6" xfId="175" xr:uid="{00000000-0005-0000-0000-0000B1000000}"/>
    <cellStyle name="Normal 12 7" xfId="176" xr:uid="{00000000-0005-0000-0000-0000B2000000}"/>
    <cellStyle name="Normal 12 8" xfId="177" xr:uid="{00000000-0005-0000-0000-0000B3000000}"/>
    <cellStyle name="Normal 12 9" xfId="178" xr:uid="{00000000-0005-0000-0000-0000B4000000}"/>
    <cellStyle name="Normal 13 10" xfId="179" xr:uid="{00000000-0005-0000-0000-0000B5000000}"/>
    <cellStyle name="Normal 13 11" xfId="180" xr:uid="{00000000-0005-0000-0000-0000B6000000}"/>
    <cellStyle name="Normal 13 12" xfId="181" xr:uid="{00000000-0005-0000-0000-0000B7000000}"/>
    <cellStyle name="Normal 13 13" xfId="182" xr:uid="{00000000-0005-0000-0000-0000B8000000}"/>
    <cellStyle name="Normal 13 14" xfId="183" xr:uid="{00000000-0005-0000-0000-0000B9000000}"/>
    <cellStyle name="Normal 13 15" xfId="184" xr:uid="{00000000-0005-0000-0000-0000BA000000}"/>
    <cellStyle name="Normal 13 16" xfId="185" xr:uid="{00000000-0005-0000-0000-0000BB000000}"/>
    <cellStyle name="Normal 13 17" xfId="186" xr:uid="{00000000-0005-0000-0000-0000BC000000}"/>
    <cellStyle name="Normal 13 18" xfId="187" xr:uid="{00000000-0005-0000-0000-0000BD000000}"/>
    <cellStyle name="Normal 13 19" xfId="188" xr:uid="{00000000-0005-0000-0000-0000BE000000}"/>
    <cellStyle name="Normal 13 2" xfId="189" xr:uid="{00000000-0005-0000-0000-0000BF000000}"/>
    <cellStyle name="Normal 13 20" xfId="190" xr:uid="{00000000-0005-0000-0000-0000C0000000}"/>
    <cellStyle name="Normal 13 21" xfId="191" xr:uid="{00000000-0005-0000-0000-0000C1000000}"/>
    <cellStyle name="Normal 13 22" xfId="192" xr:uid="{00000000-0005-0000-0000-0000C2000000}"/>
    <cellStyle name="Normal 13 23" xfId="193" xr:uid="{00000000-0005-0000-0000-0000C3000000}"/>
    <cellStyle name="Normal 13 24" xfId="194" xr:uid="{00000000-0005-0000-0000-0000C4000000}"/>
    <cellStyle name="Normal 13 25" xfId="195" xr:uid="{00000000-0005-0000-0000-0000C5000000}"/>
    <cellStyle name="Normal 13 26" xfId="196" xr:uid="{00000000-0005-0000-0000-0000C6000000}"/>
    <cellStyle name="Normal 13 27" xfId="197" xr:uid="{00000000-0005-0000-0000-0000C7000000}"/>
    <cellStyle name="Normal 13 28" xfId="198" xr:uid="{00000000-0005-0000-0000-0000C8000000}"/>
    <cellStyle name="Normal 13 29" xfId="199" xr:uid="{00000000-0005-0000-0000-0000C9000000}"/>
    <cellStyle name="Normal 13 3" xfId="200" xr:uid="{00000000-0005-0000-0000-0000CA000000}"/>
    <cellStyle name="Normal 13 30" xfId="201" xr:uid="{00000000-0005-0000-0000-0000CB000000}"/>
    <cellStyle name="Normal 13 31" xfId="202" xr:uid="{00000000-0005-0000-0000-0000CC000000}"/>
    <cellStyle name="Normal 13 32" xfId="203" xr:uid="{00000000-0005-0000-0000-0000CD000000}"/>
    <cellStyle name="Normal 13 33" xfId="204" xr:uid="{00000000-0005-0000-0000-0000CE000000}"/>
    <cellStyle name="Normal 13 34" xfId="205" xr:uid="{00000000-0005-0000-0000-0000CF000000}"/>
    <cellStyle name="Normal 13 35" xfId="206" xr:uid="{00000000-0005-0000-0000-0000D0000000}"/>
    <cellStyle name="Normal 13 36" xfId="207" xr:uid="{00000000-0005-0000-0000-0000D1000000}"/>
    <cellStyle name="Normal 13 37" xfId="208" xr:uid="{00000000-0005-0000-0000-0000D2000000}"/>
    <cellStyle name="Normal 13 38" xfId="209" xr:uid="{00000000-0005-0000-0000-0000D3000000}"/>
    <cellStyle name="Normal 13 39" xfId="210" xr:uid="{00000000-0005-0000-0000-0000D4000000}"/>
    <cellStyle name="Normal 13 4" xfId="211" xr:uid="{00000000-0005-0000-0000-0000D5000000}"/>
    <cellStyle name="Normal 13 40" xfId="212" xr:uid="{00000000-0005-0000-0000-0000D6000000}"/>
    <cellStyle name="Normal 13 41" xfId="213" xr:uid="{00000000-0005-0000-0000-0000D7000000}"/>
    <cellStyle name="Normal 13 42" xfId="214" xr:uid="{00000000-0005-0000-0000-0000D8000000}"/>
    <cellStyle name="Normal 13 43" xfId="215" xr:uid="{00000000-0005-0000-0000-0000D9000000}"/>
    <cellStyle name="Normal 13 44" xfId="216" xr:uid="{00000000-0005-0000-0000-0000DA000000}"/>
    <cellStyle name="Normal 13 45" xfId="217" xr:uid="{00000000-0005-0000-0000-0000DB000000}"/>
    <cellStyle name="Normal 13 46" xfId="218" xr:uid="{00000000-0005-0000-0000-0000DC000000}"/>
    <cellStyle name="Normal 13 47" xfId="219" xr:uid="{00000000-0005-0000-0000-0000DD000000}"/>
    <cellStyle name="Normal 13 48" xfId="220" xr:uid="{00000000-0005-0000-0000-0000DE000000}"/>
    <cellStyle name="Normal 13 49" xfId="221" xr:uid="{00000000-0005-0000-0000-0000DF000000}"/>
    <cellStyle name="Normal 13 5" xfId="222" xr:uid="{00000000-0005-0000-0000-0000E0000000}"/>
    <cellStyle name="Normal 13 50" xfId="223" xr:uid="{00000000-0005-0000-0000-0000E1000000}"/>
    <cellStyle name="Normal 13 51" xfId="224" xr:uid="{00000000-0005-0000-0000-0000E2000000}"/>
    <cellStyle name="Normal 13 52" xfId="225" xr:uid="{00000000-0005-0000-0000-0000E3000000}"/>
    <cellStyle name="Normal 13 53" xfId="226" xr:uid="{00000000-0005-0000-0000-0000E4000000}"/>
    <cellStyle name="Normal 13 54" xfId="227" xr:uid="{00000000-0005-0000-0000-0000E5000000}"/>
    <cellStyle name="Normal 13 55" xfId="228" xr:uid="{00000000-0005-0000-0000-0000E6000000}"/>
    <cellStyle name="Normal 13 56" xfId="229" xr:uid="{00000000-0005-0000-0000-0000E7000000}"/>
    <cellStyle name="Normal 13 57" xfId="230" xr:uid="{00000000-0005-0000-0000-0000E8000000}"/>
    <cellStyle name="Normal 13 58" xfId="231" xr:uid="{00000000-0005-0000-0000-0000E9000000}"/>
    <cellStyle name="Normal 13 6" xfId="232" xr:uid="{00000000-0005-0000-0000-0000EA000000}"/>
    <cellStyle name="Normal 13 7" xfId="233" xr:uid="{00000000-0005-0000-0000-0000EB000000}"/>
    <cellStyle name="Normal 13 8" xfId="234" xr:uid="{00000000-0005-0000-0000-0000EC000000}"/>
    <cellStyle name="Normal 13 9" xfId="235" xr:uid="{00000000-0005-0000-0000-0000ED000000}"/>
    <cellStyle name="Normal 14 10" xfId="236" xr:uid="{00000000-0005-0000-0000-0000EE000000}"/>
    <cellStyle name="Normal 14 11" xfId="237" xr:uid="{00000000-0005-0000-0000-0000EF000000}"/>
    <cellStyle name="Normal 14 12" xfId="238" xr:uid="{00000000-0005-0000-0000-0000F0000000}"/>
    <cellStyle name="Normal 14 13" xfId="239" xr:uid="{00000000-0005-0000-0000-0000F1000000}"/>
    <cellStyle name="Normal 14 14" xfId="240" xr:uid="{00000000-0005-0000-0000-0000F2000000}"/>
    <cellStyle name="Normal 14 15" xfId="241" xr:uid="{00000000-0005-0000-0000-0000F3000000}"/>
    <cellStyle name="Normal 14 16" xfId="242" xr:uid="{00000000-0005-0000-0000-0000F4000000}"/>
    <cellStyle name="Normal 14 17" xfId="243" xr:uid="{00000000-0005-0000-0000-0000F5000000}"/>
    <cellStyle name="Normal 14 18" xfId="244" xr:uid="{00000000-0005-0000-0000-0000F6000000}"/>
    <cellStyle name="Normal 14 19" xfId="245" xr:uid="{00000000-0005-0000-0000-0000F7000000}"/>
    <cellStyle name="Normal 14 2" xfId="246" xr:uid="{00000000-0005-0000-0000-0000F8000000}"/>
    <cellStyle name="Normal 14 20" xfId="247" xr:uid="{00000000-0005-0000-0000-0000F9000000}"/>
    <cellStyle name="Normal 14 21" xfId="248" xr:uid="{00000000-0005-0000-0000-0000FA000000}"/>
    <cellStyle name="Normal 14 22" xfId="249" xr:uid="{00000000-0005-0000-0000-0000FB000000}"/>
    <cellStyle name="Normal 14 23" xfId="250" xr:uid="{00000000-0005-0000-0000-0000FC000000}"/>
    <cellStyle name="Normal 14 24" xfId="251" xr:uid="{00000000-0005-0000-0000-0000FD000000}"/>
    <cellStyle name="Normal 14 25" xfId="252" xr:uid="{00000000-0005-0000-0000-0000FE000000}"/>
    <cellStyle name="Normal 14 26" xfId="253" xr:uid="{00000000-0005-0000-0000-0000FF000000}"/>
    <cellStyle name="Normal 14 27" xfId="254" xr:uid="{00000000-0005-0000-0000-000000010000}"/>
    <cellStyle name="Normal 14 28" xfId="255" xr:uid="{00000000-0005-0000-0000-000001010000}"/>
    <cellStyle name="Normal 14 29" xfId="256" xr:uid="{00000000-0005-0000-0000-000002010000}"/>
    <cellStyle name="Normal 14 3" xfId="257" xr:uid="{00000000-0005-0000-0000-000003010000}"/>
    <cellStyle name="Normal 14 30" xfId="258" xr:uid="{00000000-0005-0000-0000-000004010000}"/>
    <cellStyle name="Normal 14 31" xfId="259" xr:uid="{00000000-0005-0000-0000-000005010000}"/>
    <cellStyle name="Normal 14 32" xfId="260" xr:uid="{00000000-0005-0000-0000-000006010000}"/>
    <cellStyle name="Normal 14 33" xfId="261" xr:uid="{00000000-0005-0000-0000-000007010000}"/>
    <cellStyle name="Normal 14 34" xfId="262" xr:uid="{00000000-0005-0000-0000-000008010000}"/>
    <cellStyle name="Normal 14 35" xfId="263" xr:uid="{00000000-0005-0000-0000-000009010000}"/>
    <cellStyle name="Normal 14 36" xfId="264" xr:uid="{00000000-0005-0000-0000-00000A010000}"/>
    <cellStyle name="Normal 14 37" xfId="265" xr:uid="{00000000-0005-0000-0000-00000B010000}"/>
    <cellStyle name="Normal 14 38" xfId="266" xr:uid="{00000000-0005-0000-0000-00000C010000}"/>
    <cellStyle name="Normal 14 39" xfId="267" xr:uid="{00000000-0005-0000-0000-00000D010000}"/>
    <cellStyle name="Normal 14 4" xfId="268" xr:uid="{00000000-0005-0000-0000-00000E010000}"/>
    <cellStyle name="Normal 14 40" xfId="269" xr:uid="{00000000-0005-0000-0000-00000F010000}"/>
    <cellStyle name="Normal 14 41" xfId="270" xr:uid="{00000000-0005-0000-0000-000010010000}"/>
    <cellStyle name="Normal 14 42" xfId="271" xr:uid="{00000000-0005-0000-0000-000011010000}"/>
    <cellStyle name="Normal 14 43" xfId="272" xr:uid="{00000000-0005-0000-0000-000012010000}"/>
    <cellStyle name="Normal 14 44" xfId="273" xr:uid="{00000000-0005-0000-0000-000013010000}"/>
    <cellStyle name="Normal 14 45" xfId="274" xr:uid="{00000000-0005-0000-0000-000014010000}"/>
    <cellStyle name="Normal 14 46" xfId="275" xr:uid="{00000000-0005-0000-0000-000015010000}"/>
    <cellStyle name="Normal 14 47" xfId="276" xr:uid="{00000000-0005-0000-0000-000016010000}"/>
    <cellStyle name="Normal 14 48" xfId="277" xr:uid="{00000000-0005-0000-0000-000017010000}"/>
    <cellStyle name="Normal 14 49" xfId="278" xr:uid="{00000000-0005-0000-0000-000018010000}"/>
    <cellStyle name="Normal 14 5" xfId="279" xr:uid="{00000000-0005-0000-0000-000019010000}"/>
    <cellStyle name="Normal 14 50" xfId="280" xr:uid="{00000000-0005-0000-0000-00001A010000}"/>
    <cellStyle name="Normal 14 51" xfId="281" xr:uid="{00000000-0005-0000-0000-00001B010000}"/>
    <cellStyle name="Normal 14 52" xfId="282" xr:uid="{00000000-0005-0000-0000-00001C010000}"/>
    <cellStyle name="Normal 14 53" xfId="283" xr:uid="{00000000-0005-0000-0000-00001D010000}"/>
    <cellStyle name="Normal 14 54" xfId="284" xr:uid="{00000000-0005-0000-0000-00001E010000}"/>
    <cellStyle name="Normal 14 55" xfId="285" xr:uid="{00000000-0005-0000-0000-00001F010000}"/>
    <cellStyle name="Normal 14 56" xfId="286" xr:uid="{00000000-0005-0000-0000-000020010000}"/>
    <cellStyle name="Normal 14 57" xfId="287" xr:uid="{00000000-0005-0000-0000-000021010000}"/>
    <cellStyle name="Normal 14 6" xfId="288" xr:uid="{00000000-0005-0000-0000-000022010000}"/>
    <cellStyle name="Normal 14 7" xfId="289" xr:uid="{00000000-0005-0000-0000-000023010000}"/>
    <cellStyle name="Normal 14 8" xfId="290" xr:uid="{00000000-0005-0000-0000-000024010000}"/>
    <cellStyle name="Normal 14 9" xfId="291" xr:uid="{00000000-0005-0000-0000-000025010000}"/>
    <cellStyle name="Normal 15 10" xfId="292" xr:uid="{00000000-0005-0000-0000-000026010000}"/>
    <cellStyle name="Normal 15 11" xfId="293" xr:uid="{00000000-0005-0000-0000-000027010000}"/>
    <cellStyle name="Normal 15 12" xfId="294" xr:uid="{00000000-0005-0000-0000-000028010000}"/>
    <cellStyle name="Normal 15 13" xfId="295" xr:uid="{00000000-0005-0000-0000-000029010000}"/>
    <cellStyle name="Normal 15 14" xfId="296" xr:uid="{00000000-0005-0000-0000-00002A010000}"/>
    <cellStyle name="Normal 15 15" xfId="297" xr:uid="{00000000-0005-0000-0000-00002B010000}"/>
    <cellStyle name="Normal 15 16" xfId="298" xr:uid="{00000000-0005-0000-0000-00002C010000}"/>
    <cellStyle name="Normal 15 17" xfId="299" xr:uid="{00000000-0005-0000-0000-00002D010000}"/>
    <cellStyle name="Normal 15 18" xfId="300" xr:uid="{00000000-0005-0000-0000-00002E010000}"/>
    <cellStyle name="Normal 15 19" xfId="301" xr:uid="{00000000-0005-0000-0000-00002F010000}"/>
    <cellStyle name="Normal 15 2" xfId="302" xr:uid="{00000000-0005-0000-0000-000030010000}"/>
    <cellStyle name="Normal 15 20" xfId="303" xr:uid="{00000000-0005-0000-0000-000031010000}"/>
    <cellStyle name="Normal 15 21" xfId="304" xr:uid="{00000000-0005-0000-0000-000032010000}"/>
    <cellStyle name="Normal 15 22" xfId="305" xr:uid="{00000000-0005-0000-0000-000033010000}"/>
    <cellStyle name="Normal 15 23" xfId="306" xr:uid="{00000000-0005-0000-0000-000034010000}"/>
    <cellStyle name="Normal 15 24" xfId="307" xr:uid="{00000000-0005-0000-0000-000035010000}"/>
    <cellStyle name="Normal 15 25" xfId="308" xr:uid="{00000000-0005-0000-0000-000036010000}"/>
    <cellStyle name="Normal 15 26" xfId="309" xr:uid="{00000000-0005-0000-0000-000037010000}"/>
    <cellStyle name="Normal 15 27" xfId="310" xr:uid="{00000000-0005-0000-0000-000038010000}"/>
    <cellStyle name="Normal 15 28" xfId="311" xr:uid="{00000000-0005-0000-0000-000039010000}"/>
    <cellStyle name="Normal 15 29" xfId="312" xr:uid="{00000000-0005-0000-0000-00003A010000}"/>
    <cellStyle name="Normal 15 3" xfId="313" xr:uid="{00000000-0005-0000-0000-00003B010000}"/>
    <cellStyle name="Normal 15 30" xfId="314" xr:uid="{00000000-0005-0000-0000-00003C010000}"/>
    <cellStyle name="Normal 15 31" xfId="315" xr:uid="{00000000-0005-0000-0000-00003D010000}"/>
    <cellStyle name="Normal 15 32" xfId="316" xr:uid="{00000000-0005-0000-0000-00003E010000}"/>
    <cellStyle name="Normal 15 33" xfId="317" xr:uid="{00000000-0005-0000-0000-00003F010000}"/>
    <cellStyle name="Normal 15 34" xfId="318" xr:uid="{00000000-0005-0000-0000-000040010000}"/>
    <cellStyle name="Normal 15 35" xfId="319" xr:uid="{00000000-0005-0000-0000-000041010000}"/>
    <cellStyle name="Normal 15 36" xfId="320" xr:uid="{00000000-0005-0000-0000-000042010000}"/>
    <cellStyle name="Normal 15 37" xfId="321" xr:uid="{00000000-0005-0000-0000-000043010000}"/>
    <cellStyle name="Normal 15 38" xfId="322" xr:uid="{00000000-0005-0000-0000-000044010000}"/>
    <cellStyle name="Normal 15 39" xfId="323" xr:uid="{00000000-0005-0000-0000-000045010000}"/>
    <cellStyle name="Normal 15 4" xfId="324" xr:uid="{00000000-0005-0000-0000-000046010000}"/>
    <cellStyle name="Normal 15 40" xfId="325" xr:uid="{00000000-0005-0000-0000-000047010000}"/>
    <cellStyle name="Normal 15 41" xfId="326" xr:uid="{00000000-0005-0000-0000-000048010000}"/>
    <cellStyle name="Normal 15 42" xfId="327" xr:uid="{00000000-0005-0000-0000-000049010000}"/>
    <cellStyle name="Normal 15 43" xfId="328" xr:uid="{00000000-0005-0000-0000-00004A010000}"/>
    <cellStyle name="Normal 15 44" xfId="329" xr:uid="{00000000-0005-0000-0000-00004B010000}"/>
    <cellStyle name="Normal 15 45" xfId="330" xr:uid="{00000000-0005-0000-0000-00004C010000}"/>
    <cellStyle name="Normal 15 46" xfId="331" xr:uid="{00000000-0005-0000-0000-00004D010000}"/>
    <cellStyle name="Normal 15 47" xfId="332" xr:uid="{00000000-0005-0000-0000-00004E010000}"/>
    <cellStyle name="Normal 15 48" xfId="333" xr:uid="{00000000-0005-0000-0000-00004F010000}"/>
    <cellStyle name="Normal 15 49" xfId="334" xr:uid="{00000000-0005-0000-0000-000050010000}"/>
    <cellStyle name="Normal 15 5" xfId="335" xr:uid="{00000000-0005-0000-0000-000051010000}"/>
    <cellStyle name="Normal 15 50" xfId="336" xr:uid="{00000000-0005-0000-0000-000052010000}"/>
    <cellStyle name="Normal 15 51" xfId="337" xr:uid="{00000000-0005-0000-0000-000053010000}"/>
    <cellStyle name="Normal 15 52" xfId="338" xr:uid="{00000000-0005-0000-0000-000054010000}"/>
    <cellStyle name="Normal 15 53" xfId="339" xr:uid="{00000000-0005-0000-0000-000055010000}"/>
    <cellStyle name="Normal 15 54" xfId="340" xr:uid="{00000000-0005-0000-0000-000056010000}"/>
    <cellStyle name="Normal 15 55" xfId="341" xr:uid="{00000000-0005-0000-0000-000057010000}"/>
    <cellStyle name="Normal 15 56" xfId="342" xr:uid="{00000000-0005-0000-0000-000058010000}"/>
    <cellStyle name="Normal 15 6" xfId="343" xr:uid="{00000000-0005-0000-0000-000059010000}"/>
    <cellStyle name="Normal 15 7" xfId="344" xr:uid="{00000000-0005-0000-0000-00005A010000}"/>
    <cellStyle name="Normal 15 8" xfId="345" xr:uid="{00000000-0005-0000-0000-00005B010000}"/>
    <cellStyle name="Normal 15 9" xfId="346" xr:uid="{00000000-0005-0000-0000-00005C010000}"/>
    <cellStyle name="Normal 16 10" xfId="347" xr:uid="{00000000-0005-0000-0000-00005D010000}"/>
    <cellStyle name="Normal 16 11" xfId="348" xr:uid="{00000000-0005-0000-0000-00005E010000}"/>
    <cellStyle name="Normal 16 12" xfId="349" xr:uid="{00000000-0005-0000-0000-00005F010000}"/>
    <cellStyle name="Normal 16 13" xfId="350" xr:uid="{00000000-0005-0000-0000-000060010000}"/>
    <cellStyle name="Normal 16 14" xfId="351" xr:uid="{00000000-0005-0000-0000-000061010000}"/>
    <cellStyle name="Normal 16 15" xfId="352" xr:uid="{00000000-0005-0000-0000-000062010000}"/>
    <cellStyle name="Normal 16 16" xfId="353" xr:uid="{00000000-0005-0000-0000-000063010000}"/>
    <cellStyle name="Normal 16 17" xfId="354" xr:uid="{00000000-0005-0000-0000-000064010000}"/>
    <cellStyle name="Normal 16 18" xfId="355" xr:uid="{00000000-0005-0000-0000-000065010000}"/>
    <cellStyle name="Normal 16 19" xfId="356" xr:uid="{00000000-0005-0000-0000-000066010000}"/>
    <cellStyle name="Normal 16 2" xfId="357" xr:uid="{00000000-0005-0000-0000-000067010000}"/>
    <cellStyle name="Normal 16 20" xfId="358" xr:uid="{00000000-0005-0000-0000-000068010000}"/>
    <cellStyle name="Normal 16 21" xfId="359" xr:uid="{00000000-0005-0000-0000-000069010000}"/>
    <cellStyle name="Normal 16 22" xfId="360" xr:uid="{00000000-0005-0000-0000-00006A010000}"/>
    <cellStyle name="Normal 16 23" xfId="361" xr:uid="{00000000-0005-0000-0000-00006B010000}"/>
    <cellStyle name="Normal 16 24" xfId="362" xr:uid="{00000000-0005-0000-0000-00006C010000}"/>
    <cellStyle name="Normal 16 25" xfId="363" xr:uid="{00000000-0005-0000-0000-00006D010000}"/>
    <cellStyle name="Normal 16 26" xfId="364" xr:uid="{00000000-0005-0000-0000-00006E010000}"/>
    <cellStyle name="Normal 16 27" xfId="365" xr:uid="{00000000-0005-0000-0000-00006F010000}"/>
    <cellStyle name="Normal 16 28" xfId="366" xr:uid="{00000000-0005-0000-0000-000070010000}"/>
    <cellStyle name="Normal 16 29" xfId="367" xr:uid="{00000000-0005-0000-0000-000071010000}"/>
    <cellStyle name="Normal 16 3" xfId="368" xr:uid="{00000000-0005-0000-0000-000072010000}"/>
    <cellStyle name="Normal 16 30" xfId="369" xr:uid="{00000000-0005-0000-0000-000073010000}"/>
    <cellStyle name="Normal 16 31" xfId="370" xr:uid="{00000000-0005-0000-0000-000074010000}"/>
    <cellStyle name="Normal 16 32" xfId="371" xr:uid="{00000000-0005-0000-0000-000075010000}"/>
    <cellStyle name="Normal 16 33" xfId="372" xr:uid="{00000000-0005-0000-0000-000076010000}"/>
    <cellStyle name="Normal 16 34" xfId="373" xr:uid="{00000000-0005-0000-0000-000077010000}"/>
    <cellStyle name="Normal 16 35" xfId="374" xr:uid="{00000000-0005-0000-0000-000078010000}"/>
    <cellStyle name="Normal 16 36" xfId="375" xr:uid="{00000000-0005-0000-0000-000079010000}"/>
    <cellStyle name="Normal 16 37" xfId="376" xr:uid="{00000000-0005-0000-0000-00007A010000}"/>
    <cellStyle name="Normal 16 38" xfId="377" xr:uid="{00000000-0005-0000-0000-00007B010000}"/>
    <cellStyle name="Normal 16 39" xfId="378" xr:uid="{00000000-0005-0000-0000-00007C010000}"/>
    <cellStyle name="Normal 16 4" xfId="379" xr:uid="{00000000-0005-0000-0000-00007D010000}"/>
    <cellStyle name="Normal 16 40" xfId="380" xr:uid="{00000000-0005-0000-0000-00007E010000}"/>
    <cellStyle name="Normal 16 41" xfId="381" xr:uid="{00000000-0005-0000-0000-00007F010000}"/>
    <cellStyle name="Normal 16 42" xfId="382" xr:uid="{00000000-0005-0000-0000-000080010000}"/>
    <cellStyle name="Normal 16 43" xfId="383" xr:uid="{00000000-0005-0000-0000-000081010000}"/>
    <cellStyle name="Normal 16 44" xfId="384" xr:uid="{00000000-0005-0000-0000-000082010000}"/>
    <cellStyle name="Normal 16 45" xfId="385" xr:uid="{00000000-0005-0000-0000-000083010000}"/>
    <cellStyle name="Normal 16 46" xfId="386" xr:uid="{00000000-0005-0000-0000-000084010000}"/>
    <cellStyle name="Normal 16 47" xfId="387" xr:uid="{00000000-0005-0000-0000-000085010000}"/>
    <cellStyle name="Normal 16 48" xfId="388" xr:uid="{00000000-0005-0000-0000-000086010000}"/>
    <cellStyle name="Normal 16 49" xfId="389" xr:uid="{00000000-0005-0000-0000-000087010000}"/>
    <cellStyle name="Normal 16 5" xfId="390" xr:uid="{00000000-0005-0000-0000-000088010000}"/>
    <cellStyle name="Normal 16 50" xfId="391" xr:uid="{00000000-0005-0000-0000-000089010000}"/>
    <cellStyle name="Normal 16 51" xfId="392" xr:uid="{00000000-0005-0000-0000-00008A010000}"/>
    <cellStyle name="Normal 16 52" xfId="393" xr:uid="{00000000-0005-0000-0000-00008B010000}"/>
    <cellStyle name="Normal 16 53" xfId="394" xr:uid="{00000000-0005-0000-0000-00008C010000}"/>
    <cellStyle name="Normal 16 54" xfId="395" xr:uid="{00000000-0005-0000-0000-00008D010000}"/>
    <cellStyle name="Normal 16 55" xfId="396" xr:uid="{00000000-0005-0000-0000-00008E010000}"/>
    <cellStyle name="Normal 16 6" xfId="397" xr:uid="{00000000-0005-0000-0000-00008F010000}"/>
    <cellStyle name="Normal 16 7" xfId="398" xr:uid="{00000000-0005-0000-0000-000090010000}"/>
    <cellStyle name="Normal 16 8" xfId="399" xr:uid="{00000000-0005-0000-0000-000091010000}"/>
    <cellStyle name="Normal 16 9" xfId="400" xr:uid="{00000000-0005-0000-0000-000092010000}"/>
    <cellStyle name="Normal 17 10" xfId="401" xr:uid="{00000000-0005-0000-0000-000093010000}"/>
    <cellStyle name="Normal 17 11" xfId="402" xr:uid="{00000000-0005-0000-0000-000094010000}"/>
    <cellStyle name="Normal 17 12" xfId="403" xr:uid="{00000000-0005-0000-0000-000095010000}"/>
    <cellStyle name="Normal 17 13" xfId="404" xr:uid="{00000000-0005-0000-0000-000096010000}"/>
    <cellStyle name="Normal 17 14" xfId="405" xr:uid="{00000000-0005-0000-0000-000097010000}"/>
    <cellStyle name="Normal 17 15" xfId="406" xr:uid="{00000000-0005-0000-0000-000098010000}"/>
    <cellStyle name="Normal 17 16" xfId="407" xr:uid="{00000000-0005-0000-0000-000099010000}"/>
    <cellStyle name="Normal 17 17" xfId="408" xr:uid="{00000000-0005-0000-0000-00009A010000}"/>
    <cellStyle name="Normal 17 18" xfId="409" xr:uid="{00000000-0005-0000-0000-00009B010000}"/>
    <cellStyle name="Normal 17 19" xfId="410" xr:uid="{00000000-0005-0000-0000-00009C010000}"/>
    <cellStyle name="Normal 17 2" xfId="411" xr:uid="{00000000-0005-0000-0000-00009D010000}"/>
    <cellStyle name="Normal 17 20" xfId="412" xr:uid="{00000000-0005-0000-0000-00009E010000}"/>
    <cellStyle name="Normal 17 21" xfId="413" xr:uid="{00000000-0005-0000-0000-00009F010000}"/>
    <cellStyle name="Normal 17 22" xfId="414" xr:uid="{00000000-0005-0000-0000-0000A0010000}"/>
    <cellStyle name="Normal 17 23" xfId="415" xr:uid="{00000000-0005-0000-0000-0000A1010000}"/>
    <cellStyle name="Normal 17 24" xfId="416" xr:uid="{00000000-0005-0000-0000-0000A2010000}"/>
    <cellStyle name="Normal 17 25" xfId="417" xr:uid="{00000000-0005-0000-0000-0000A3010000}"/>
    <cellStyle name="Normal 17 26" xfId="418" xr:uid="{00000000-0005-0000-0000-0000A4010000}"/>
    <cellStyle name="Normal 17 27" xfId="419" xr:uid="{00000000-0005-0000-0000-0000A5010000}"/>
    <cellStyle name="Normal 17 28" xfId="420" xr:uid="{00000000-0005-0000-0000-0000A6010000}"/>
    <cellStyle name="Normal 17 29" xfId="421" xr:uid="{00000000-0005-0000-0000-0000A7010000}"/>
    <cellStyle name="Normal 17 3" xfId="422" xr:uid="{00000000-0005-0000-0000-0000A8010000}"/>
    <cellStyle name="Normal 17 30" xfId="423" xr:uid="{00000000-0005-0000-0000-0000A9010000}"/>
    <cellStyle name="Normal 17 31" xfId="424" xr:uid="{00000000-0005-0000-0000-0000AA010000}"/>
    <cellStyle name="Normal 17 32" xfId="425" xr:uid="{00000000-0005-0000-0000-0000AB010000}"/>
    <cellStyle name="Normal 17 33" xfId="426" xr:uid="{00000000-0005-0000-0000-0000AC010000}"/>
    <cellStyle name="Normal 17 34" xfId="427" xr:uid="{00000000-0005-0000-0000-0000AD010000}"/>
    <cellStyle name="Normal 17 35" xfId="428" xr:uid="{00000000-0005-0000-0000-0000AE010000}"/>
    <cellStyle name="Normal 17 36" xfId="429" xr:uid="{00000000-0005-0000-0000-0000AF010000}"/>
    <cellStyle name="Normal 17 37" xfId="430" xr:uid="{00000000-0005-0000-0000-0000B0010000}"/>
    <cellStyle name="Normal 17 38" xfId="431" xr:uid="{00000000-0005-0000-0000-0000B1010000}"/>
    <cellStyle name="Normal 17 39" xfId="432" xr:uid="{00000000-0005-0000-0000-0000B2010000}"/>
    <cellStyle name="Normal 17 4" xfId="433" xr:uid="{00000000-0005-0000-0000-0000B3010000}"/>
    <cellStyle name="Normal 17 40" xfId="434" xr:uid="{00000000-0005-0000-0000-0000B4010000}"/>
    <cellStyle name="Normal 17 41" xfId="435" xr:uid="{00000000-0005-0000-0000-0000B5010000}"/>
    <cellStyle name="Normal 17 42" xfId="436" xr:uid="{00000000-0005-0000-0000-0000B6010000}"/>
    <cellStyle name="Normal 17 43" xfId="437" xr:uid="{00000000-0005-0000-0000-0000B7010000}"/>
    <cellStyle name="Normal 17 44" xfId="438" xr:uid="{00000000-0005-0000-0000-0000B8010000}"/>
    <cellStyle name="Normal 17 45" xfId="439" xr:uid="{00000000-0005-0000-0000-0000B9010000}"/>
    <cellStyle name="Normal 17 46" xfId="440" xr:uid="{00000000-0005-0000-0000-0000BA010000}"/>
    <cellStyle name="Normal 17 47" xfId="441" xr:uid="{00000000-0005-0000-0000-0000BB010000}"/>
    <cellStyle name="Normal 17 48" xfId="442" xr:uid="{00000000-0005-0000-0000-0000BC010000}"/>
    <cellStyle name="Normal 17 49" xfId="443" xr:uid="{00000000-0005-0000-0000-0000BD010000}"/>
    <cellStyle name="Normal 17 5" xfId="444" xr:uid="{00000000-0005-0000-0000-0000BE010000}"/>
    <cellStyle name="Normal 17 50" xfId="445" xr:uid="{00000000-0005-0000-0000-0000BF010000}"/>
    <cellStyle name="Normal 17 51" xfId="446" xr:uid="{00000000-0005-0000-0000-0000C0010000}"/>
    <cellStyle name="Normal 17 52" xfId="447" xr:uid="{00000000-0005-0000-0000-0000C1010000}"/>
    <cellStyle name="Normal 17 53" xfId="448" xr:uid="{00000000-0005-0000-0000-0000C2010000}"/>
    <cellStyle name="Normal 17 54" xfId="449" xr:uid="{00000000-0005-0000-0000-0000C3010000}"/>
    <cellStyle name="Normal 17 6" xfId="450" xr:uid="{00000000-0005-0000-0000-0000C4010000}"/>
    <cellStyle name="Normal 17 7" xfId="451" xr:uid="{00000000-0005-0000-0000-0000C5010000}"/>
    <cellStyle name="Normal 17 8" xfId="452" xr:uid="{00000000-0005-0000-0000-0000C6010000}"/>
    <cellStyle name="Normal 17 9" xfId="453" xr:uid="{00000000-0005-0000-0000-0000C7010000}"/>
    <cellStyle name="Normal 18 10" xfId="454" xr:uid="{00000000-0005-0000-0000-0000C8010000}"/>
    <cellStyle name="Normal 18 11" xfId="455" xr:uid="{00000000-0005-0000-0000-0000C9010000}"/>
    <cellStyle name="Normal 18 12" xfId="456" xr:uid="{00000000-0005-0000-0000-0000CA010000}"/>
    <cellStyle name="Normal 18 13" xfId="457" xr:uid="{00000000-0005-0000-0000-0000CB010000}"/>
    <cellStyle name="Normal 18 14" xfId="458" xr:uid="{00000000-0005-0000-0000-0000CC010000}"/>
    <cellStyle name="Normal 18 15" xfId="459" xr:uid="{00000000-0005-0000-0000-0000CD010000}"/>
    <cellStyle name="Normal 18 16" xfId="460" xr:uid="{00000000-0005-0000-0000-0000CE010000}"/>
    <cellStyle name="Normal 18 17" xfId="461" xr:uid="{00000000-0005-0000-0000-0000CF010000}"/>
    <cellStyle name="Normal 18 18" xfId="462" xr:uid="{00000000-0005-0000-0000-0000D0010000}"/>
    <cellStyle name="Normal 18 19" xfId="463" xr:uid="{00000000-0005-0000-0000-0000D1010000}"/>
    <cellStyle name="Normal 18 2" xfId="464" xr:uid="{00000000-0005-0000-0000-0000D2010000}"/>
    <cellStyle name="Normal 18 20" xfId="465" xr:uid="{00000000-0005-0000-0000-0000D3010000}"/>
    <cellStyle name="Normal 18 21" xfId="466" xr:uid="{00000000-0005-0000-0000-0000D4010000}"/>
    <cellStyle name="Normal 18 22" xfId="467" xr:uid="{00000000-0005-0000-0000-0000D5010000}"/>
    <cellStyle name="Normal 18 23" xfId="468" xr:uid="{00000000-0005-0000-0000-0000D6010000}"/>
    <cellStyle name="Normal 18 24" xfId="469" xr:uid="{00000000-0005-0000-0000-0000D7010000}"/>
    <cellStyle name="Normal 18 25" xfId="470" xr:uid="{00000000-0005-0000-0000-0000D8010000}"/>
    <cellStyle name="Normal 18 26" xfId="471" xr:uid="{00000000-0005-0000-0000-0000D9010000}"/>
    <cellStyle name="Normal 18 27" xfId="472" xr:uid="{00000000-0005-0000-0000-0000DA010000}"/>
    <cellStyle name="Normal 18 28" xfId="473" xr:uid="{00000000-0005-0000-0000-0000DB010000}"/>
    <cellStyle name="Normal 18 29" xfId="474" xr:uid="{00000000-0005-0000-0000-0000DC010000}"/>
    <cellStyle name="Normal 18 3" xfId="475" xr:uid="{00000000-0005-0000-0000-0000DD010000}"/>
    <cellStyle name="Normal 18 30" xfId="476" xr:uid="{00000000-0005-0000-0000-0000DE010000}"/>
    <cellStyle name="Normal 18 31" xfId="477" xr:uid="{00000000-0005-0000-0000-0000DF010000}"/>
    <cellStyle name="Normal 18 32" xfId="478" xr:uid="{00000000-0005-0000-0000-0000E0010000}"/>
    <cellStyle name="Normal 18 33" xfId="479" xr:uid="{00000000-0005-0000-0000-0000E1010000}"/>
    <cellStyle name="Normal 18 34" xfId="480" xr:uid="{00000000-0005-0000-0000-0000E2010000}"/>
    <cellStyle name="Normal 18 35" xfId="481" xr:uid="{00000000-0005-0000-0000-0000E3010000}"/>
    <cellStyle name="Normal 18 36" xfId="482" xr:uid="{00000000-0005-0000-0000-0000E4010000}"/>
    <cellStyle name="Normal 18 37" xfId="483" xr:uid="{00000000-0005-0000-0000-0000E5010000}"/>
    <cellStyle name="Normal 18 38" xfId="484" xr:uid="{00000000-0005-0000-0000-0000E6010000}"/>
    <cellStyle name="Normal 18 39" xfId="485" xr:uid="{00000000-0005-0000-0000-0000E7010000}"/>
    <cellStyle name="Normal 18 4" xfId="486" xr:uid="{00000000-0005-0000-0000-0000E8010000}"/>
    <cellStyle name="Normal 18 40" xfId="487" xr:uid="{00000000-0005-0000-0000-0000E9010000}"/>
    <cellStyle name="Normal 18 41" xfId="488" xr:uid="{00000000-0005-0000-0000-0000EA010000}"/>
    <cellStyle name="Normal 18 42" xfId="489" xr:uid="{00000000-0005-0000-0000-0000EB010000}"/>
    <cellStyle name="Normal 18 43" xfId="490" xr:uid="{00000000-0005-0000-0000-0000EC010000}"/>
    <cellStyle name="Normal 18 44" xfId="491" xr:uid="{00000000-0005-0000-0000-0000ED010000}"/>
    <cellStyle name="Normal 18 45" xfId="492" xr:uid="{00000000-0005-0000-0000-0000EE010000}"/>
    <cellStyle name="Normal 18 46" xfId="493" xr:uid="{00000000-0005-0000-0000-0000EF010000}"/>
    <cellStyle name="Normal 18 47" xfId="494" xr:uid="{00000000-0005-0000-0000-0000F0010000}"/>
    <cellStyle name="Normal 18 48" xfId="495" xr:uid="{00000000-0005-0000-0000-0000F1010000}"/>
    <cellStyle name="Normal 18 49" xfId="496" xr:uid="{00000000-0005-0000-0000-0000F2010000}"/>
    <cellStyle name="Normal 18 5" xfId="497" xr:uid="{00000000-0005-0000-0000-0000F3010000}"/>
    <cellStyle name="Normal 18 50" xfId="498" xr:uid="{00000000-0005-0000-0000-0000F4010000}"/>
    <cellStyle name="Normal 18 51" xfId="499" xr:uid="{00000000-0005-0000-0000-0000F5010000}"/>
    <cellStyle name="Normal 18 52" xfId="500" xr:uid="{00000000-0005-0000-0000-0000F6010000}"/>
    <cellStyle name="Normal 18 53" xfId="501" xr:uid="{00000000-0005-0000-0000-0000F7010000}"/>
    <cellStyle name="Normal 18 6" xfId="502" xr:uid="{00000000-0005-0000-0000-0000F8010000}"/>
    <cellStyle name="Normal 18 7" xfId="503" xr:uid="{00000000-0005-0000-0000-0000F9010000}"/>
    <cellStyle name="Normal 18 8" xfId="504" xr:uid="{00000000-0005-0000-0000-0000FA010000}"/>
    <cellStyle name="Normal 18 9" xfId="505" xr:uid="{00000000-0005-0000-0000-0000FB010000}"/>
    <cellStyle name="Normal 19 10" xfId="506" xr:uid="{00000000-0005-0000-0000-0000FC010000}"/>
    <cellStyle name="Normal 19 11" xfId="507" xr:uid="{00000000-0005-0000-0000-0000FD010000}"/>
    <cellStyle name="Normal 19 12" xfId="508" xr:uid="{00000000-0005-0000-0000-0000FE010000}"/>
    <cellStyle name="Normal 19 13" xfId="509" xr:uid="{00000000-0005-0000-0000-0000FF010000}"/>
    <cellStyle name="Normal 19 14" xfId="510" xr:uid="{00000000-0005-0000-0000-000000020000}"/>
    <cellStyle name="Normal 19 15" xfId="511" xr:uid="{00000000-0005-0000-0000-000001020000}"/>
    <cellStyle name="Normal 19 16" xfId="512" xr:uid="{00000000-0005-0000-0000-000002020000}"/>
    <cellStyle name="Normal 19 17" xfId="513" xr:uid="{00000000-0005-0000-0000-000003020000}"/>
    <cellStyle name="Normal 19 18" xfId="514" xr:uid="{00000000-0005-0000-0000-000004020000}"/>
    <cellStyle name="Normal 19 19" xfId="515" xr:uid="{00000000-0005-0000-0000-000005020000}"/>
    <cellStyle name="Normal 19 2" xfId="516" xr:uid="{00000000-0005-0000-0000-000006020000}"/>
    <cellStyle name="Normal 19 20" xfId="517" xr:uid="{00000000-0005-0000-0000-000007020000}"/>
    <cellStyle name="Normal 19 21" xfId="518" xr:uid="{00000000-0005-0000-0000-000008020000}"/>
    <cellStyle name="Normal 19 22" xfId="519" xr:uid="{00000000-0005-0000-0000-000009020000}"/>
    <cellStyle name="Normal 19 23" xfId="520" xr:uid="{00000000-0005-0000-0000-00000A020000}"/>
    <cellStyle name="Normal 19 24" xfId="521" xr:uid="{00000000-0005-0000-0000-00000B020000}"/>
    <cellStyle name="Normal 19 25" xfId="522" xr:uid="{00000000-0005-0000-0000-00000C020000}"/>
    <cellStyle name="Normal 19 26" xfId="523" xr:uid="{00000000-0005-0000-0000-00000D020000}"/>
    <cellStyle name="Normal 19 27" xfId="524" xr:uid="{00000000-0005-0000-0000-00000E020000}"/>
    <cellStyle name="Normal 19 28" xfId="525" xr:uid="{00000000-0005-0000-0000-00000F020000}"/>
    <cellStyle name="Normal 19 29" xfId="526" xr:uid="{00000000-0005-0000-0000-000010020000}"/>
    <cellStyle name="Normal 19 3" xfId="527" xr:uid="{00000000-0005-0000-0000-000011020000}"/>
    <cellStyle name="Normal 19 30" xfId="528" xr:uid="{00000000-0005-0000-0000-000012020000}"/>
    <cellStyle name="Normal 19 31" xfId="529" xr:uid="{00000000-0005-0000-0000-000013020000}"/>
    <cellStyle name="Normal 19 32" xfId="530" xr:uid="{00000000-0005-0000-0000-000014020000}"/>
    <cellStyle name="Normal 19 33" xfId="531" xr:uid="{00000000-0005-0000-0000-000015020000}"/>
    <cellStyle name="Normal 19 34" xfId="532" xr:uid="{00000000-0005-0000-0000-000016020000}"/>
    <cellStyle name="Normal 19 35" xfId="533" xr:uid="{00000000-0005-0000-0000-000017020000}"/>
    <cellStyle name="Normal 19 36" xfId="534" xr:uid="{00000000-0005-0000-0000-000018020000}"/>
    <cellStyle name="Normal 19 37" xfId="535" xr:uid="{00000000-0005-0000-0000-000019020000}"/>
    <cellStyle name="Normal 19 38" xfId="536" xr:uid="{00000000-0005-0000-0000-00001A020000}"/>
    <cellStyle name="Normal 19 39" xfId="537" xr:uid="{00000000-0005-0000-0000-00001B020000}"/>
    <cellStyle name="Normal 19 4" xfId="538" xr:uid="{00000000-0005-0000-0000-00001C020000}"/>
    <cellStyle name="Normal 19 40" xfId="539" xr:uid="{00000000-0005-0000-0000-00001D020000}"/>
    <cellStyle name="Normal 19 41" xfId="540" xr:uid="{00000000-0005-0000-0000-00001E020000}"/>
    <cellStyle name="Normal 19 42" xfId="541" xr:uid="{00000000-0005-0000-0000-00001F020000}"/>
    <cellStyle name="Normal 19 43" xfId="542" xr:uid="{00000000-0005-0000-0000-000020020000}"/>
    <cellStyle name="Normal 19 44" xfId="543" xr:uid="{00000000-0005-0000-0000-000021020000}"/>
    <cellStyle name="Normal 19 45" xfId="544" xr:uid="{00000000-0005-0000-0000-000022020000}"/>
    <cellStyle name="Normal 19 46" xfId="545" xr:uid="{00000000-0005-0000-0000-000023020000}"/>
    <cellStyle name="Normal 19 47" xfId="546" xr:uid="{00000000-0005-0000-0000-000024020000}"/>
    <cellStyle name="Normal 19 48" xfId="547" xr:uid="{00000000-0005-0000-0000-000025020000}"/>
    <cellStyle name="Normal 19 49" xfId="548" xr:uid="{00000000-0005-0000-0000-000026020000}"/>
    <cellStyle name="Normal 19 5" xfId="549" xr:uid="{00000000-0005-0000-0000-000027020000}"/>
    <cellStyle name="Normal 19 50" xfId="550" xr:uid="{00000000-0005-0000-0000-000028020000}"/>
    <cellStyle name="Normal 19 51" xfId="551" xr:uid="{00000000-0005-0000-0000-000029020000}"/>
    <cellStyle name="Normal 19 52" xfId="552" xr:uid="{00000000-0005-0000-0000-00002A020000}"/>
    <cellStyle name="Normal 19 6" xfId="553" xr:uid="{00000000-0005-0000-0000-00002B020000}"/>
    <cellStyle name="Normal 19 7" xfId="554" xr:uid="{00000000-0005-0000-0000-00002C020000}"/>
    <cellStyle name="Normal 19 8" xfId="555" xr:uid="{00000000-0005-0000-0000-00002D020000}"/>
    <cellStyle name="Normal 19 9" xfId="556" xr:uid="{00000000-0005-0000-0000-00002E020000}"/>
    <cellStyle name="Normal 2" xfId="2336" xr:uid="{00000000-0005-0000-0000-00002F020000}"/>
    <cellStyle name="Normal 2 10" xfId="557" xr:uid="{00000000-0005-0000-0000-000030020000}"/>
    <cellStyle name="Normal 2 11" xfId="558" xr:uid="{00000000-0005-0000-0000-000031020000}"/>
    <cellStyle name="Normal 2 12" xfId="559" xr:uid="{00000000-0005-0000-0000-000032020000}"/>
    <cellStyle name="Normal 2 13" xfId="560" xr:uid="{00000000-0005-0000-0000-000033020000}"/>
    <cellStyle name="Normal 2 14" xfId="561" xr:uid="{00000000-0005-0000-0000-000034020000}"/>
    <cellStyle name="Normal 2 15" xfId="562" xr:uid="{00000000-0005-0000-0000-000035020000}"/>
    <cellStyle name="Normal 2 16" xfId="563" xr:uid="{00000000-0005-0000-0000-000036020000}"/>
    <cellStyle name="Normal 2 17" xfId="564" xr:uid="{00000000-0005-0000-0000-000037020000}"/>
    <cellStyle name="Normal 2 18" xfId="565" xr:uid="{00000000-0005-0000-0000-000038020000}"/>
    <cellStyle name="Normal 2 19" xfId="566" xr:uid="{00000000-0005-0000-0000-000039020000}"/>
    <cellStyle name="Normal 2 2" xfId="567" xr:uid="{00000000-0005-0000-0000-00003A020000}"/>
    <cellStyle name="Normal 2 20" xfId="568" xr:uid="{00000000-0005-0000-0000-00003B020000}"/>
    <cellStyle name="Normal 2 21" xfId="569" xr:uid="{00000000-0005-0000-0000-00003C020000}"/>
    <cellStyle name="Normal 2 22" xfId="570" xr:uid="{00000000-0005-0000-0000-00003D020000}"/>
    <cellStyle name="Normal 2 23" xfId="571" xr:uid="{00000000-0005-0000-0000-00003E020000}"/>
    <cellStyle name="Normal 2 24" xfId="572" xr:uid="{00000000-0005-0000-0000-00003F020000}"/>
    <cellStyle name="Normal 2 25" xfId="573" xr:uid="{00000000-0005-0000-0000-000040020000}"/>
    <cellStyle name="Normal 2 26" xfId="574" xr:uid="{00000000-0005-0000-0000-000041020000}"/>
    <cellStyle name="Normal 2 27" xfId="575" xr:uid="{00000000-0005-0000-0000-000042020000}"/>
    <cellStyle name="Normal 2 28" xfId="576" xr:uid="{00000000-0005-0000-0000-000043020000}"/>
    <cellStyle name="Normal 2 29" xfId="577" xr:uid="{00000000-0005-0000-0000-000044020000}"/>
    <cellStyle name="Normal 2 3" xfId="578" xr:uid="{00000000-0005-0000-0000-000045020000}"/>
    <cellStyle name="Normal 2 30" xfId="579" xr:uid="{00000000-0005-0000-0000-000046020000}"/>
    <cellStyle name="Normal 2 31" xfId="580" xr:uid="{00000000-0005-0000-0000-000047020000}"/>
    <cellStyle name="Normal 2 32" xfId="581" xr:uid="{00000000-0005-0000-0000-000048020000}"/>
    <cellStyle name="Normal 2 33" xfId="582" xr:uid="{00000000-0005-0000-0000-000049020000}"/>
    <cellStyle name="Normal 2 34" xfId="583" xr:uid="{00000000-0005-0000-0000-00004A020000}"/>
    <cellStyle name="Normal 2 35" xfId="584" xr:uid="{00000000-0005-0000-0000-00004B020000}"/>
    <cellStyle name="Normal 2 36" xfId="585" xr:uid="{00000000-0005-0000-0000-00004C020000}"/>
    <cellStyle name="Normal 2 37" xfId="586" xr:uid="{00000000-0005-0000-0000-00004D020000}"/>
    <cellStyle name="Normal 2 38" xfId="587" xr:uid="{00000000-0005-0000-0000-00004E020000}"/>
    <cellStyle name="Normal 2 39" xfId="588" xr:uid="{00000000-0005-0000-0000-00004F020000}"/>
    <cellStyle name="Normal 2 4" xfId="589" xr:uid="{00000000-0005-0000-0000-000050020000}"/>
    <cellStyle name="Normal 2 40" xfId="590" xr:uid="{00000000-0005-0000-0000-000051020000}"/>
    <cellStyle name="Normal 2 41" xfId="591" xr:uid="{00000000-0005-0000-0000-000052020000}"/>
    <cellStyle name="Normal 2 42" xfId="592" xr:uid="{00000000-0005-0000-0000-000053020000}"/>
    <cellStyle name="Normal 2 43" xfId="593" xr:uid="{00000000-0005-0000-0000-000054020000}"/>
    <cellStyle name="Normal 2 44" xfId="594" xr:uid="{00000000-0005-0000-0000-000055020000}"/>
    <cellStyle name="Normal 2 45" xfId="595" xr:uid="{00000000-0005-0000-0000-000056020000}"/>
    <cellStyle name="Normal 2 46" xfId="596" xr:uid="{00000000-0005-0000-0000-000057020000}"/>
    <cellStyle name="Normal 2 47" xfId="597" xr:uid="{00000000-0005-0000-0000-000058020000}"/>
    <cellStyle name="Normal 2 48" xfId="598" xr:uid="{00000000-0005-0000-0000-000059020000}"/>
    <cellStyle name="Normal 2 49" xfId="599" xr:uid="{00000000-0005-0000-0000-00005A020000}"/>
    <cellStyle name="Normal 2 5" xfId="600" xr:uid="{00000000-0005-0000-0000-00005B020000}"/>
    <cellStyle name="Normal 2 50" xfId="601" xr:uid="{00000000-0005-0000-0000-00005C020000}"/>
    <cellStyle name="Normal 2 51" xfId="602" xr:uid="{00000000-0005-0000-0000-00005D020000}"/>
    <cellStyle name="Normal 2 52" xfId="603" xr:uid="{00000000-0005-0000-0000-00005E020000}"/>
    <cellStyle name="Normal 2 53" xfId="604" xr:uid="{00000000-0005-0000-0000-00005F020000}"/>
    <cellStyle name="Normal 2 54" xfId="605" xr:uid="{00000000-0005-0000-0000-000060020000}"/>
    <cellStyle name="Normal 2 55" xfId="606" xr:uid="{00000000-0005-0000-0000-000061020000}"/>
    <cellStyle name="Normal 2 56" xfId="607" xr:uid="{00000000-0005-0000-0000-000062020000}"/>
    <cellStyle name="Normal 2 57" xfId="608" xr:uid="{00000000-0005-0000-0000-000063020000}"/>
    <cellStyle name="Normal 2 58" xfId="609" xr:uid="{00000000-0005-0000-0000-000064020000}"/>
    <cellStyle name="Normal 2 59" xfId="610" xr:uid="{00000000-0005-0000-0000-000065020000}"/>
    <cellStyle name="Normal 2 6" xfId="611" xr:uid="{00000000-0005-0000-0000-000066020000}"/>
    <cellStyle name="Normal 2 60" xfId="612" xr:uid="{00000000-0005-0000-0000-000067020000}"/>
    <cellStyle name="Normal 2 61" xfId="613" xr:uid="{00000000-0005-0000-0000-000068020000}"/>
    <cellStyle name="Normal 2 62" xfId="614" xr:uid="{00000000-0005-0000-0000-000069020000}"/>
    <cellStyle name="Normal 2 63" xfId="615" xr:uid="{00000000-0005-0000-0000-00006A020000}"/>
    <cellStyle name="Normal 2 64" xfId="616" xr:uid="{00000000-0005-0000-0000-00006B020000}"/>
    <cellStyle name="Normal 2 65" xfId="617" xr:uid="{00000000-0005-0000-0000-00006C020000}"/>
    <cellStyle name="Normal 2 66" xfId="618" xr:uid="{00000000-0005-0000-0000-00006D020000}"/>
    <cellStyle name="Normal 2 67" xfId="619" xr:uid="{00000000-0005-0000-0000-00006E020000}"/>
    <cellStyle name="Normal 2 68" xfId="620" xr:uid="{00000000-0005-0000-0000-00006F020000}"/>
    <cellStyle name="Normal 2 69" xfId="621" xr:uid="{00000000-0005-0000-0000-000070020000}"/>
    <cellStyle name="Normal 2 7" xfId="622" xr:uid="{00000000-0005-0000-0000-000071020000}"/>
    <cellStyle name="Normal 2 70" xfId="2339" xr:uid="{00000000-0005-0000-0000-000072020000}"/>
    <cellStyle name="Normal 2 8" xfId="623" xr:uid="{00000000-0005-0000-0000-000073020000}"/>
    <cellStyle name="Normal 2 9" xfId="624" xr:uid="{00000000-0005-0000-0000-000074020000}"/>
    <cellStyle name="Normal 20 10" xfId="625" xr:uid="{00000000-0005-0000-0000-000075020000}"/>
    <cellStyle name="Normal 20 11" xfId="626" xr:uid="{00000000-0005-0000-0000-000076020000}"/>
    <cellStyle name="Normal 20 12" xfId="627" xr:uid="{00000000-0005-0000-0000-000077020000}"/>
    <cellStyle name="Normal 20 13" xfId="628" xr:uid="{00000000-0005-0000-0000-000078020000}"/>
    <cellStyle name="Normal 20 14" xfId="629" xr:uid="{00000000-0005-0000-0000-000079020000}"/>
    <cellStyle name="Normal 20 15" xfId="630" xr:uid="{00000000-0005-0000-0000-00007A020000}"/>
    <cellStyle name="Normal 20 16" xfId="631" xr:uid="{00000000-0005-0000-0000-00007B020000}"/>
    <cellStyle name="Normal 20 17" xfId="632" xr:uid="{00000000-0005-0000-0000-00007C020000}"/>
    <cellStyle name="Normal 20 18" xfId="633" xr:uid="{00000000-0005-0000-0000-00007D020000}"/>
    <cellStyle name="Normal 20 19" xfId="634" xr:uid="{00000000-0005-0000-0000-00007E020000}"/>
    <cellStyle name="Normal 20 2" xfId="635" xr:uid="{00000000-0005-0000-0000-00007F020000}"/>
    <cellStyle name="Normal 20 20" xfId="636" xr:uid="{00000000-0005-0000-0000-000080020000}"/>
    <cellStyle name="Normal 20 21" xfId="637" xr:uid="{00000000-0005-0000-0000-000081020000}"/>
    <cellStyle name="Normal 20 22" xfId="638" xr:uid="{00000000-0005-0000-0000-000082020000}"/>
    <cellStyle name="Normal 20 23" xfId="639" xr:uid="{00000000-0005-0000-0000-000083020000}"/>
    <cellStyle name="Normal 20 24" xfId="640" xr:uid="{00000000-0005-0000-0000-000084020000}"/>
    <cellStyle name="Normal 20 25" xfId="641" xr:uid="{00000000-0005-0000-0000-000085020000}"/>
    <cellStyle name="Normal 20 26" xfId="642" xr:uid="{00000000-0005-0000-0000-000086020000}"/>
    <cellStyle name="Normal 20 27" xfId="643" xr:uid="{00000000-0005-0000-0000-000087020000}"/>
    <cellStyle name="Normal 20 28" xfId="644" xr:uid="{00000000-0005-0000-0000-000088020000}"/>
    <cellStyle name="Normal 20 29" xfId="645" xr:uid="{00000000-0005-0000-0000-000089020000}"/>
    <cellStyle name="Normal 20 3" xfId="646" xr:uid="{00000000-0005-0000-0000-00008A020000}"/>
    <cellStyle name="Normal 20 30" xfId="647" xr:uid="{00000000-0005-0000-0000-00008B020000}"/>
    <cellStyle name="Normal 20 31" xfId="648" xr:uid="{00000000-0005-0000-0000-00008C020000}"/>
    <cellStyle name="Normal 20 32" xfId="649" xr:uid="{00000000-0005-0000-0000-00008D020000}"/>
    <cellStyle name="Normal 20 33" xfId="650" xr:uid="{00000000-0005-0000-0000-00008E020000}"/>
    <cellStyle name="Normal 20 34" xfId="651" xr:uid="{00000000-0005-0000-0000-00008F020000}"/>
    <cellStyle name="Normal 20 35" xfId="652" xr:uid="{00000000-0005-0000-0000-000090020000}"/>
    <cellStyle name="Normal 20 36" xfId="653" xr:uid="{00000000-0005-0000-0000-000091020000}"/>
    <cellStyle name="Normal 20 37" xfId="654" xr:uid="{00000000-0005-0000-0000-000092020000}"/>
    <cellStyle name="Normal 20 38" xfId="655" xr:uid="{00000000-0005-0000-0000-000093020000}"/>
    <cellStyle name="Normal 20 39" xfId="656" xr:uid="{00000000-0005-0000-0000-000094020000}"/>
    <cellStyle name="Normal 20 4" xfId="657" xr:uid="{00000000-0005-0000-0000-000095020000}"/>
    <cellStyle name="Normal 20 40" xfId="658" xr:uid="{00000000-0005-0000-0000-000096020000}"/>
    <cellStyle name="Normal 20 41" xfId="659" xr:uid="{00000000-0005-0000-0000-000097020000}"/>
    <cellStyle name="Normal 20 42" xfId="660" xr:uid="{00000000-0005-0000-0000-000098020000}"/>
    <cellStyle name="Normal 20 43" xfId="661" xr:uid="{00000000-0005-0000-0000-000099020000}"/>
    <cellStyle name="Normal 20 44" xfId="662" xr:uid="{00000000-0005-0000-0000-00009A020000}"/>
    <cellStyle name="Normal 20 45" xfId="663" xr:uid="{00000000-0005-0000-0000-00009B020000}"/>
    <cellStyle name="Normal 20 46" xfId="664" xr:uid="{00000000-0005-0000-0000-00009C020000}"/>
    <cellStyle name="Normal 20 47" xfId="665" xr:uid="{00000000-0005-0000-0000-00009D020000}"/>
    <cellStyle name="Normal 20 48" xfId="666" xr:uid="{00000000-0005-0000-0000-00009E020000}"/>
    <cellStyle name="Normal 20 49" xfId="667" xr:uid="{00000000-0005-0000-0000-00009F020000}"/>
    <cellStyle name="Normal 20 5" xfId="668" xr:uid="{00000000-0005-0000-0000-0000A0020000}"/>
    <cellStyle name="Normal 20 50" xfId="669" xr:uid="{00000000-0005-0000-0000-0000A1020000}"/>
    <cellStyle name="Normal 20 51" xfId="670" xr:uid="{00000000-0005-0000-0000-0000A2020000}"/>
    <cellStyle name="Normal 20 6" xfId="671" xr:uid="{00000000-0005-0000-0000-0000A3020000}"/>
    <cellStyle name="Normal 20 7" xfId="672" xr:uid="{00000000-0005-0000-0000-0000A4020000}"/>
    <cellStyle name="Normal 20 8" xfId="673" xr:uid="{00000000-0005-0000-0000-0000A5020000}"/>
    <cellStyle name="Normal 20 9" xfId="674" xr:uid="{00000000-0005-0000-0000-0000A6020000}"/>
    <cellStyle name="Normal 21 10" xfId="675" xr:uid="{00000000-0005-0000-0000-0000A7020000}"/>
    <cellStyle name="Normal 21 11" xfId="676" xr:uid="{00000000-0005-0000-0000-0000A8020000}"/>
    <cellStyle name="Normal 21 12" xfId="677" xr:uid="{00000000-0005-0000-0000-0000A9020000}"/>
    <cellStyle name="Normal 21 13" xfId="678" xr:uid="{00000000-0005-0000-0000-0000AA020000}"/>
    <cellStyle name="Normal 21 14" xfId="679" xr:uid="{00000000-0005-0000-0000-0000AB020000}"/>
    <cellStyle name="Normal 21 15" xfId="680" xr:uid="{00000000-0005-0000-0000-0000AC020000}"/>
    <cellStyle name="Normal 21 16" xfId="681" xr:uid="{00000000-0005-0000-0000-0000AD020000}"/>
    <cellStyle name="Normal 21 17" xfId="682" xr:uid="{00000000-0005-0000-0000-0000AE020000}"/>
    <cellStyle name="Normal 21 18" xfId="683" xr:uid="{00000000-0005-0000-0000-0000AF020000}"/>
    <cellStyle name="Normal 21 19" xfId="684" xr:uid="{00000000-0005-0000-0000-0000B0020000}"/>
    <cellStyle name="Normal 21 2" xfId="685" xr:uid="{00000000-0005-0000-0000-0000B1020000}"/>
    <cellStyle name="Normal 21 20" xfId="686" xr:uid="{00000000-0005-0000-0000-0000B2020000}"/>
    <cellStyle name="Normal 21 21" xfId="687" xr:uid="{00000000-0005-0000-0000-0000B3020000}"/>
    <cellStyle name="Normal 21 22" xfId="688" xr:uid="{00000000-0005-0000-0000-0000B4020000}"/>
    <cellStyle name="Normal 21 23" xfId="689" xr:uid="{00000000-0005-0000-0000-0000B5020000}"/>
    <cellStyle name="Normal 21 24" xfId="690" xr:uid="{00000000-0005-0000-0000-0000B6020000}"/>
    <cellStyle name="Normal 21 25" xfId="691" xr:uid="{00000000-0005-0000-0000-0000B7020000}"/>
    <cellStyle name="Normal 21 26" xfId="692" xr:uid="{00000000-0005-0000-0000-0000B8020000}"/>
    <cellStyle name="Normal 21 27" xfId="693" xr:uid="{00000000-0005-0000-0000-0000B9020000}"/>
    <cellStyle name="Normal 21 28" xfId="694" xr:uid="{00000000-0005-0000-0000-0000BA020000}"/>
    <cellStyle name="Normal 21 29" xfId="695" xr:uid="{00000000-0005-0000-0000-0000BB020000}"/>
    <cellStyle name="Normal 21 3" xfId="696" xr:uid="{00000000-0005-0000-0000-0000BC020000}"/>
    <cellStyle name="Normal 21 30" xfId="697" xr:uid="{00000000-0005-0000-0000-0000BD020000}"/>
    <cellStyle name="Normal 21 31" xfId="698" xr:uid="{00000000-0005-0000-0000-0000BE020000}"/>
    <cellStyle name="Normal 21 32" xfId="699" xr:uid="{00000000-0005-0000-0000-0000BF020000}"/>
    <cellStyle name="Normal 21 33" xfId="700" xr:uid="{00000000-0005-0000-0000-0000C0020000}"/>
    <cellStyle name="Normal 21 34" xfId="701" xr:uid="{00000000-0005-0000-0000-0000C1020000}"/>
    <cellStyle name="Normal 21 35" xfId="702" xr:uid="{00000000-0005-0000-0000-0000C2020000}"/>
    <cellStyle name="Normal 21 36" xfId="703" xr:uid="{00000000-0005-0000-0000-0000C3020000}"/>
    <cellStyle name="Normal 21 37" xfId="704" xr:uid="{00000000-0005-0000-0000-0000C4020000}"/>
    <cellStyle name="Normal 21 38" xfId="705" xr:uid="{00000000-0005-0000-0000-0000C5020000}"/>
    <cellStyle name="Normal 21 39" xfId="706" xr:uid="{00000000-0005-0000-0000-0000C6020000}"/>
    <cellStyle name="Normal 21 4" xfId="707" xr:uid="{00000000-0005-0000-0000-0000C7020000}"/>
    <cellStyle name="Normal 21 40" xfId="708" xr:uid="{00000000-0005-0000-0000-0000C8020000}"/>
    <cellStyle name="Normal 21 41" xfId="709" xr:uid="{00000000-0005-0000-0000-0000C9020000}"/>
    <cellStyle name="Normal 21 42" xfId="710" xr:uid="{00000000-0005-0000-0000-0000CA020000}"/>
    <cellStyle name="Normal 21 43" xfId="711" xr:uid="{00000000-0005-0000-0000-0000CB020000}"/>
    <cellStyle name="Normal 21 44" xfId="712" xr:uid="{00000000-0005-0000-0000-0000CC020000}"/>
    <cellStyle name="Normal 21 45" xfId="713" xr:uid="{00000000-0005-0000-0000-0000CD020000}"/>
    <cellStyle name="Normal 21 46" xfId="714" xr:uid="{00000000-0005-0000-0000-0000CE020000}"/>
    <cellStyle name="Normal 21 47" xfId="715" xr:uid="{00000000-0005-0000-0000-0000CF020000}"/>
    <cellStyle name="Normal 21 48" xfId="716" xr:uid="{00000000-0005-0000-0000-0000D0020000}"/>
    <cellStyle name="Normal 21 49" xfId="717" xr:uid="{00000000-0005-0000-0000-0000D1020000}"/>
    <cellStyle name="Normal 21 5" xfId="718" xr:uid="{00000000-0005-0000-0000-0000D2020000}"/>
    <cellStyle name="Normal 21 50" xfId="719" xr:uid="{00000000-0005-0000-0000-0000D3020000}"/>
    <cellStyle name="Normal 21 6" xfId="720" xr:uid="{00000000-0005-0000-0000-0000D4020000}"/>
    <cellStyle name="Normal 21 7" xfId="721" xr:uid="{00000000-0005-0000-0000-0000D5020000}"/>
    <cellStyle name="Normal 21 8" xfId="722" xr:uid="{00000000-0005-0000-0000-0000D6020000}"/>
    <cellStyle name="Normal 21 9" xfId="723" xr:uid="{00000000-0005-0000-0000-0000D7020000}"/>
    <cellStyle name="Normal 22 10" xfId="724" xr:uid="{00000000-0005-0000-0000-0000D8020000}"/>
    <cellStyle name="Normal 22 11" xfId="725" xr:uid="{00000000-0005-0000-0000-0000D9020000}"/>
    <cellStyle name="Normal 22 12" xfId="726" xr:uid="{00000000-0005-0000-0000-0000DA020000}"/>
    <cellStyle name="Normal 22 13" xfId="727" xr:uid="{00000000-0005-0000-0000-0000DB020000}"/>
    <cellStyle name="Normal 22 14" xfId="728" xr:uid="{00000000-0005-0000-0000-0000DC020000}"/>
    <cellStyle name="Normal 22 15" xfId="729" xr:uid="{00000000-0005-0000-0000-0000DD020000}"/>
    <cellStyle name="Normal 22 16" xfId="730" xr:uid="{00000000-0005-0000-0000-0000DE020000}"/>
    <cellStyle name="Normal 22 17" xfId="731" xr:uid="{00000000-0005-0000-0000-0000DF020000}"/>
    <cellStyle name="Normal 22 18" xfId="732" xr:uid="{00000000-0005-0000-0000-0000E0020000}"/>
    <cellStyle name="Normal 22 19" xfId="733" xr:uid="{00000000-0005-0000-0000-0000E1020000}"/>
    <cellStyle name="Normal 22 2" xfId="734" xr:uid="{00000000-0005-0000-0000-0000E2020000}"/>
    <cellStyle name="Normal 22 20" xfId="735" xr:uid="{00000000-0005-0000-0000-0000E3020000}"/>
    <cellStyle name="Normal 22 21" xfId="736" xr:uid="{00000000-0005-0000-0000-0000E4020000}"/>
    <cellStyle name="Normal 22 22" xfId="737" xr:uid="{00000000-0005-0000-0000-0000E5020000}"/>
    <cellStyle name="Normal 22 23" xfId="738" xr:uid="{00000000-0005-0000-0000-0000E6020000}"/>
    <cellStyle name="Normal 22 24" xfId="739" xr:uid="{00000000-0005-0000-0000-0000E7020000}"/>
    <cellStyle name="Normal 22 25" xfId="740" xr:uid="{00000000-0005-0000-0000-0000E8020000}"/>
    <cellStyle name="Normal 22 26" xfId="741" xr:uid="{00000000-0005-0000-0000-0000E9020000}"/>
    <cellStyle name="Normal 22 27" xfId="742" xr:uid="{00000000-0005-0000-0000-0000EA020000}"/>
    <cellStyle name="Normal 22 28" xfId="743" xr:uid="{00000000-0005-0000-0000-0000EB020000}"/>
    <cellStyle name="Normal 22 29" xfId="744" xr:uid="{00000000-0005-0000-0000-0000EC020000}"/>
    <cellStyle name="Normal 22 3" xfId="745" xr:uid="{00000000-0005-0000-0000-0000ED020000}"/>
    <cellStyle name="Normal 22 30" xfId="746" xr:uid="{00000000-0005-0000-0000-0000EE020000}"/>
    <cellStyle name="Normal 22 31" xfId="747" xr:uid="{00000000-0005-0000-0000-0000EF020000}"/>
    <cellStyle name="Normal 22 32" xfId="748" xr:uid="{00000000-0005-0000-0000-0000F0020000}"/>
    <cellStyle name="Normal 22 33" xfId="749" xr:uid="{00000000-0005-0000-0000-0000F1020000}"/>
    <cellStyle name="Normal 22 34" xfId="750" xr:uid="{00000000-0005-0000-0000-0000F2020000}"/>
    <cellStyle name="Normal 22 35" xfId="751" xr:uid="{00000000-0005-0000-0000-0000F3020000}"/>
    <cellStyle name="Normal 22 36" xfId="752" xr:uid="{00000000-0005-0000-0000-0000F4020000}"/>
    <cellStyle name="Normal 22 37" xfId="753" xr:uid="{00000000-0005-0000-0000-0000F5020000}"/>
    <cellStyle name="Normal 22 38" xfId="754" xr:uid="{00000000-0005-0000-0000-0000F6020000}"/>
    <cellStyle name="Normal 22 39" xfId="755" xr:uid="{00000000-0005-0000-0000-0000F7020000}"/>
    <cellStyle name="Normal 22 4" xfId="756" xr:uid="{00000000-0005-0000-0000-0000F8020000}"/>
    <cellStyle name="Normal 22 40" xfId="757" xr:uid="{00000000-0005-0000-0000-0000F9020000}"/>
    <cellStyle name="Normal 22 41" xfId="758" xr:uid="{00000000-0005-0000-0000-0000FA020000}"/>
    <cellStyle name="Normal 22 42" xfId="759" xr:uid="{00000000-0005-0000-0000-0000FB020000}"/>
    <cellStyle name="Normal 22 43" xfId="760" xr:uid="{00000000-0005-0000-0000-0000FC020000}"/>
    <cellStyle name="Normal 22 44" xfId="761" xr:uid="{00000000-0005-0000-0000-0000FD020000}"/>
    <cellStyle name="Normal 22 45" xfId="762" xr:uid="{00000000-0005-0000-0000-0000FE020000}"/>
    <cellStyle name="Normal 22 46" xfId="763" xr:uid="{00000000-0005-0000-0000-0000FF020000}"/>
    <cellStyle name="Normal 22 47" xfId="764" xr:uid="{00000000-0005-0000-0000-000000030000}"/>
    <cellStyle name="Normal 22 48" xfId="765" xr:uid="{00000000-0005-0000-0000-000001030000}"/>
    <cellStyle name="Normal 22 49" xfId="766" xr:uid="{00000000-0005-0000-0000-000002030000}"/>
    <cellStyle name="Normal 22 5" xfId="767" xr:uid="{00000000-0005-0000-0000-000003030000}"/>
    <cellStyle name="Normal 22 6" xfId="768" xr:uid="{00000000-0005-0000-0000-000004030000}"/>
    <cellStyle name="Normal 22 7" xfId="769" xr:uid="{00000000-0005-0000-0000-000005030000}"/>
    <cellStyle name="Normal 22 8" xfId="770" xr:uid="{00000000-0005-0000-0000-000006030000}"/>
    <cellStyle name="Normal 22 9" xfId="771" xr:uid="{00000000-0005-0000-0000-000007030000}"/>
    <cellStyle name="Normal 23 10" xfId="772" xr:uid="{00000000-0005-0000-0000-000008030000}"/>
    <cellStyle name="Normal 23 11" xfId="773" xr:uid="{00000000-0005-0000-0000-000009030000}"/>
    <cellStyle name="Normal 23 12" xfId="774" xr:uid="{00000000-0005-0000-0000-00000A030000}"/>
    <cellStyle name="Normal 23 13" xfId="775" xr:uid="{00000000-0005-0000-0000-00000B030000}"/>
    <cellStyle name="Normal 23 14" xfId="776" xr:uid="{00000000-0005-0000-0000-00000C030000}"/>
    <cellStyle name="Normal 23 15" xfId="777" xr:uid="{00000000-0005-0000-0000-00000D030000}"/>
    <cellStyle name="Normal 23 16" xfId="778" xr:uid="{00000000-0005-0000-0000-00000E030000}"/>
    <cellStyle name="Normal 23 17" xfId="779" xr:uid="{00000000-0005-0000-0000-00000F030000}"/>
    <cellStyle name="Normal 23 18" xfId="780" xr:uid="{00000000-0005-0000-0000-000010030000}"/>
    <cellStyle name="Normal 23 19" xfId="781" xr:uid="{00000000-0005-0000-0000-000011030000}"/>
    <cellStyle name="Normal 23 2" xfId="782" xr:uid="{00000000-0005-0000-0000-000012030000}"/>
    <cellStyle name="Normal 23 20" xfId="783" xr:uid="{00000000-0005-0000-0000-000013030000}"/>
    <cellStyle name="Normal 23 21" xfId="784" xr:uid="{00000000-0005-0000-0000-000014030000}"/>
    <cellStyle name="Normal 23 22" xfId="785" xr:uid="{00000000-0005-0000-0000-000015030000}"/>
    <cellStyle name="Normal 23 23" xfId="786" xr:uid="{00000000-0005-0000-0000-000016030000}"/>
    <cellStyle name="Normal 23 24" xfId="787" xr:uid="{00000000-0005-0000-0000-000017030000}"/>
    <cellStyle name="Normal 23 25" xfId="788" xr:uid="{00000000-0005-0000-0000-000018030000}"/>
    <cellStyle name="Normal 23 26" xfId="789" xr:uid="{00000000-0005-0000-0000-000019030000}"/>
    <cellStyle name="Normal 23 27" xfId="790" xr:uid="{00000000-0005-0000-0000-00001A030000}"/>
    <cellStyle name="Normal 23 28" xfId="791" xr:uid="{00000000-0005-0000-0000-00001B030000}"/>
    <cellStyle name="Normal 23 29" xfId="792" xr:uid="{00000000-0005-0000-0000-00001C030000}"/>
    <cellStyle name="Normal 23 3" xfId="793" xr:uid="{00000000-0005-0000-0000-00001D030000}"/>
    <cellStyle name="Normal 23 30" xfId="794" xr:uid="{00000000-0005-0000-0000-00001E030000}"/>
    <cellStyle name="Normal 23 31" xfId="795" xr:uid="{00000000-0005-0000-0000-00001F030000}"/>
    <cellStyle name="Normal 23 32" xfId="796" xr:uid="{00000000-0005-0000-0000-000020030000}"/>
    <cellStyle name="Normal 23 33" xfId="797" xr:uid="{00000000-0005-0000-0000-000021030000}"/>
    <cellStyle name="Normal 23 34" xfId="798" xr:uid="{00000000-0005-0000-0000-000022030000}"/>
    <cellStyle name="Normal 23 35" xfId="799" xr:uid="{00000000-0005-0000-0000-000023030000}"/>
    <cellStyle name="Normal 23 36" xfId="800" xr:uid="{00000000-0005-0000-0000-000024030000}"/>
    <cellStyle name="Normal 23 37" xfId="801" xr:uid="{00000000-0005-0000-0000-000025030000}"/>
    <cellStyle name="Normal 23 38" xfId="802" xr:uid="{00000000-0005-0000-0000-000026030000}"/>
    <cellStyle name="Normal 23 39" xfId="803" xr:uid="{00000000-0005-0000-0000-000027030000}"/>
    <cellStyle name="Normal 23 4" xfId="804" xr:uid="{00000000-0005-0000-0000-000028030000}"/>
    <cellStyle name="Normal 23 40" xfId="805" xr:uid="{00000000-0005-0000-0000-000029030000}"/>
    <cellStyle name="Normal 23 41" xfId="806" xr:uid="{00000000-0005-0000-0000-00002A030000}"/>
    <cellStyle name="Normal 23 42" xfId="807" xr:uid="{00000000-0005-0000-0000-00002B030000}"/>
    <cellStyle name="Normal 23 43" xfId="808" xr:uid="{00000000-0005-0000-0000-00002C030000}"/>
    <cellStyle name="Normal 23 44" xfId="809" xr:uid="{00000000-0005-0000-0000-00002D030000}"/>
    <cellStyle name="Normal 23 45" xfId="810" xr:uid="{00000000-0005-0000-0000-00002E030000}"/>
    <cellStyle name="Normal 23 46" xfId="811" xr:uid="{00000000-0005-0000-0000-00002F030000}"/>
    <cellStyle name="Normal 23 47" xfId="812" xr:uid="{00000000-0005-0000-0000-000030030000}"/>
    <cellStyle name="Normal 23 48" xfId="813" xr:uid="{00000000-0005-0000-0000-000031030000}"/>
    <cellStyle name="Normal 23 5" xfId="814" xr:uid="{00000000-0005-0000-0000-000032030000}"/>
    <cellStyle name="Normal 23 6" xfId="815" xr:uid="{00000000-0005-0000-0000-000033030000}"/>
    <cellStyle name="Normal 23 7" xfId="816" xr:uid="{00000000-0005-0000-0000-000034030000}"/>
    <cellStyle name="Normal 23 8" xfId="817" xr:uid="{00000000-0005-0000-0000-000035030000}"/>
    <cellStyle name="Normal 23 9" xfId="818" xr:uid="{00000000-0005-0000-0000-000036030000}"/>
    <cellStyle name="Normal 24 10" xfId="819" xr:uid="{00000000-0005-0000-0000-000037030000}"/>
    <cellStyle name="Normal 24 11" xfId="820" xr:uid="{00000000-0005-0000-0000-000038030000}"/>
    <cellStyle name="Normal 24 12" xfId="821" xr:uid="{00000000-0005-0000-0000-000039030000}"/>
    <cellStyle name="Normal 24 13" xfId="822" xr:uid="{00000000-0005-0000-0000-00003A030000}"/>
    <cellStyle name="Normal 24 14" xfId="823" xr:uid="{00000000-0005-0000-0000-00003B030000}"/>
    <cellStyle name="Normal 24 15" xfId="824" xr:uid="{00000000-0005-0000-0000-00003C030000}"/>
    <cellStyle name="Normal 24 16" xfId="825" xr:uid="{00000000-0005-0000-0000-00003D030000}"/>
    <cellStyle name="Normal 24 17" xfId="826" xr:uid="{00000000-0005-0000-0000-00003E030000}"/>
    <cellStyle name="Normal 24 18" xfId="827" xr:uid="{00000000-0005-0000-0000-00003F030000}"/>
    <cellStyle name="Normal 24 19" xfId="828" xr:uid="{00000000-0005-0000-0000-000040030000}"/>
    <cellStyle name="Normal 24 2" xfId="829" xr:uid="{00000000-0005-0000-0000-000041030000}"/>
    <cellStyle name="Normal 24 20" xfId="830" xr:uid="{00000000-0005-0000-0000-000042030000}"/>
    <cellStyle name="Normal 24 21" xfId="831" xr:uid="{00000000-0005-0000-0000-000043030000}"/>
    <cellStyle name="Normal 24 22" xfId="832" xr:uid="{00000000-0005-0000-0000-000044030000}"/>
    <cellStyle name="Normal 24 23" xfId="833" xr:uid="{00000000-0005-0000-0000-000045030000}"/>
    <cellStyle name="Normal 24 24" xfId="834" xr:uid="{00000000-0005-0000-0000-000046030000}"/>
    <cellStyle name="Normal 24 25" xfId="835" xr:uid="{00000000-0005-0000-0000-000047030000}"/>
    <cellStyle name="Normal 24 26" xfId="836" xr:uid="{00000000-0005-0000-0000-000048030000}"/>
    <cellStyle name="Normal 24 27" xfId="837" xr:uid="{00000000-0005-0000-0000-000049030000}"/>
    <cellStyle name="Normal 24 28" xfId="838" xr:uid="{00000000-0005-0000-0000-00004A030000}"/>
    <cellStyle name="Normal 24 29" xfId="839" xr:uid="{00000000-0005-0000-0000-00004B030000}"/>
    <cellStyle name="Normal 24 3" xfId="840" xr:uid="{00000000-0005-0000-0000-00004C030000}"/>
    <cellStyle name="Normal 24 30" xfId="841" xr:uid="{00000000-0005-0000-0000-00004D030000}"/>
    <cellStyle name="Normal 24 31" xfId="842" xr:uid="{00000000-0005-0000-0000-00004E030000}"/>
    <cellStyle name="Normal 24 32" xfId="843" xr:uid="{00000000-0005-0000-0000-00004F030000}"/>
    <cellStyle name="Normal 24 33" xfId="844" xr:uid="{00000000-0005-0000-0000-000050030000}"/>
    <cellStyle name="Normal 24 34" xfId="845" xr:uid="{00000000-0005-0000-0000-000051030000}"/>
    <cellStyle name="Normal 24 35" xfId="846" xr:uid="{00000000-0005-0000-0000-000052030000}"/>
    <cellStyle name="Normal 24 36" xfId="847" xr:uid="{00000000-0005-0000-0000-000053030000}"/>
    <cellStyle name="Normal 24 37" xfId="848" xr:uid="{00000000-0005-0000-0000-000054030000}"/>
    <cellStyle name="Normal 24 38" xfId="849" xr:uid="{00000000-0005-0000-0000-000055030000}"/>
    <cellStyle name="Normal 24 39" xfId="850" xr:uid="{00000000-0005-0000-0000-000056030000}"/>
    <cellStyle name="Normal 24 4" xfId="851" xr:uid="{00000000-0005-0000-0000-000057030000}"/>
    <cellStyle name="Normal 24 40" xfId="852" xr:uid="{00000000-0005-0000-0000-000058030000}"/>
    <cellStyle name="Normal 24 41" xfId="853" xr:uid="{00000000-0005-0000-0000-000059030000}"/>
    <cellStyle name="Normal 24 42" xfId="854" xr:uid="{00000000-0005-0000-0000-00005A030000}"/>
    <cellStyle name="Normal 24 43" xfId="855" xr:uid="{00000000-0005-0000-0000-00005B030000}"/>
    <cellStyle name="Normal 24 44" xfId="856" xr:uid="{00000000-0005-0000-0000-00005C030000}"/>
    <cellStyle name="Normal 24 45" xfId="857" xr:uid="{00000000-0005-0000-0000-00005D030000}"/>
    <cellStyle name="Normal 24 46" xfId="858" xr:uid="{00000000-0005-0000-0000-00005E030000}"/>
    <cellStyle name="Normal 24 47" xfId="859" xr:uid="{00000000-0005-0000-0000-00005F030000}"/>
    <cellStyle name="Normal 24 5" xfId="860" xr:uid="{00000000-0005-0000-0000-000060030000}"/>
    <cellStyle name="Normal 24 6" xfId="861" xr:uid="{00000000-0005-0000-0000-000061030000}"/>
    <cellStyle name="Normal 24 7" xfId="862" xr:uid="{00000000-0005-0000-0000-000062030000}"/>
    <cellStyle name="Normal 24 8" xfId="863" xr:uid="{00000000-0005-0000-0000-000063030000}"/>
    <cellStyle name="Normal 24 9" xfId="864" xr:uid="{00000000-0005-0000-0000-000064030000}"/>
    <cellStyle name="Normal 25 10" xfId="865" xr:uid="{00000000-0005-0000-0000-000065030000}"/>
    <cellStyle name="Normal 25 11" xfId="866" xr:uid="{00000000-0005-0000-0000-000066030000}"/>
    <cellStyle name="Normal 25 12" xfId="867" xr:uid="{00000000-0005-0000-0000-000067030000}"/>
    <cellStyle name="Normal 25 13" xfId="868" xr:uid="{00000000-0005-0000-0000-000068030000}"/>
    <cellStyle name="Normal 25 14" xfId="869" xr:uid="{00000000-0005-0000-0000-000069030000}"/>
    <cellStyle name="Normal 25 15" xfId="870" xr:uid="{00000000-0005-0000-0000-00006A030000}"/>
    <cellStyle name="Normal 25 16" xfId="871" xr:uid="{00000000-0005-0000-0000-00006B030000}"/>
    <cellStyle name="Normal 25 17" xfId="872" xr:uid="{00000000-0005-0000-0000-00006C030000}"/>
    <cellStyle name="Normal 25 18" xfId="873" xr:uid="{00000000-0005-0000-0000-00006D030000}"/>
    <cellStyle name="Normal 25 19" xfId="874" xr:uid="{00000000-0005-0000-0000-00006E030000}"/>
    <cellStyle name="Normal 25 2" xfId="875" xr:uid="{00000000-0005-0000-0000-00006F030000}"/>
    <cellStyle name="Normal 25 20" xfId="876" xr:uid="{00000000-0005-0000-0000-000070030000}"/>
    <cellStyle name="Normal 25 21" xfId="877" xr:uid="{00000000-0005-0000-0000-000071030000}"/>
    <cellStyle name="Normal 25 22" xfId="878" xr:uid="{00000000-0005-0000-0000-000072030000}"/>
    <cellStyle name="Normal 25 23" xfId="879" xr:uid="{00000000-0005-0000-0000-000073030000}"/>
    <cellStyle name="Normal 25 24" xfId="880" xr:uid="{00000000-0005-0000-0000-000074030000}"/>
    <cellStyle name="Normal 25 25" xfId="881" xr:uid="{00000000-0005-0000-0000-000075030000}"/>
    <cellStyle name="Normal 25 26" xfId="882" xr:uid="{00000000-0005-0000-0000-000076030000}"/>
    <cellStyle name="Normal 25 27" xfId="883" xr:uid="{00000000-0005-0000-0000-000077030000}"/>
    <cellStyle name="Normal 25 28" xfId="884" xr:uid="{00000000-0005-0000-0000-000078030000}"/>
    <cellStyle name="Normal 25 29" xfId="885" xr:uid="{00000000-0005-0000-0000-000079030000}"/>
    <cellStyle name="Normal 25 3" xfId="886" xr:uid="{00000000-0005-0000-0000-00007A030000}"/>
    <cellStyle name="Normal 25 30" xfId="887" xr:uid="{00000000-0005-0000-0000-00007B030000}"/>
    <cellStyle name="Normal 25 31" xfId="888" xr:uid="{00000000-0005-0000-0000-00007C030000}"/>
    <cellStyle name="Normal 25 32" xfId="889" xr:uid="{00000000-0005-0000-0000-00007D030000}"/>
    <cellStyle name="Normal 25 33" xfId="890" xr:uid="{00000000-0005-0000-0000-00007E030000}"/>
    <cellStyle name="Normal 25 34" xfId="891" xr:uid="{00000000-0005-0000-0000-00007F030000}"/>
    <cellStyle name="Normal 25 35" xfId="892" xr:uid="{00000000-0005-0000-0000-000080030000}"/>
    <cellStyle name="Normal 25 36" xfId="893" xr:uid="{00000000-0005-0000-0000-000081030000}"/>
    <cellStyle name="Normal 25 37" xfId="894" xr:uid="{00000000-0005-0000-0000-000082030000}"/>
    <cellStyle name="Normal 25 38" xfId="895" xr:uid="{00000000-0005-0000-0000-000083030000}"/>
    <cellStyle name="Normal 25 39" xfId="896" xr:uid="{00000000-0005-0000-0000-000084030000}"/>
    <cellStyle name="Normal 25 4" xfId="897" xr:uid="{00000000-0005-0000-0000-000085030000}"/>
    <cellStyle name="Normal 25 40" xfId="898" xr:uid="{00000000-0005-0000-0000-000086030000}"/>
    <cellStyle name="Normal 25 41" xfId="899" xr:uid="{00000000-0005-0000-0000-000087030000}"/>
    <cellStyle name="Normal 25 42" xfId="900" xr:uid="{00000000-0005-0000-0000-000088030000}"/>
    <cellStyle name="Normal 25 43" xfId="901" xr:uid="{00000000-0005-0000-0000-000089030000}"/>
    <cellStyle name="Normal 25 44" xfId="902" xr:uid="{00000000-0005-0000-0000-00008A030000}"/>
    <cellStyle name="Normal 25 45" xfId="903" xr:uid="{00000000-0005-0000-0000-00008B030000}"/>
    <cellStyle name="Normal 25 46" xfId="904" xr:uid="{00000000-0005-0000-0000-00008C030000}"/>
    <cellStyle name="Normal 25 5" xfId="905" xr:uid="{00000000-0005-0000-0000-00008D030000}"/>
    <cellStyle name="Normal 25 6" xfId="906" xr:uid="{00000000-0005-0000-0000-00008E030000}"/>
    <cellStyle name="Normal 25 7" xfId="907" xr:uid="{00000000-0005-0000-0000-00008F030000}"/>
    <cellStyle name="Normal 25 8" xfId="908" xr:uid="{00000000-0005-0000-0000-000090030000}"/>
    <cellStyle name="Normal 25 9" xfId="909" xr:uid="{00000000-0005-0000-0000-000091030000}"/>
    <cellStyle name="Normal 26 10" xfId="910" xr:uid="{00000000-0005-0000-0000-000092030000}"/>
    <cellStyle name="Normal 26 11" xfId="911" xr:uid="{00000000-0005-0000-0000-000093030000}"/>
    <cellStyle name="Normal 26 12" xfId="912" xr:uid="{00000000-0005-0000-0000-000094030000}"/>
    <cellStyle name="Normal 26 13" xfId="913" xr:uid="{00000000-0005-0000-0000-000095030000}"/>
    <cellStyle name="Normal 26 14" xfId="914" xr:uid="{00000000-0005-0000-0000-000096030000}"/>
    <cellStyle name="Normal 26 15" xfId="915" xr:uid="{00000000-0005-0000-0000-000097030000}"/>
    <cellStyle name="Normal 26 16" xfId="916" xr:uid="{00000000-0005-0000-0000-000098030000}"/>
    <cellStyle name="Normal 26 17" xfId="917" xr:uid="{00000000-0005-0000-0000-000099030000}"/>
    <cellStyle name="Normal 26 18" xfId="918" xr:uid="{00000000-0005-0000-0000-00009A030000}"/>
    <cellStyle name="Normal 26 19" xfId="919" xr:uid="{00000000-0005-0000-0000-00009B030000}"/>
    <cellStyle name="Normal 26 2" xfId="920" xr:uid="{00000000-0005-0000-0000-00009C030000}"/>
    <cellStyle name="Normal 26 20" xfId="921" xr:uid="{00000000-0005-0000-0000-00009D030000}"/>
    <cellStyle name="Normal 26 21" xfId="922" xr:uid="{00000000-0005-0000-0000-00009E030000}"/>
    <cellStyle name="Normal 26 22" xfId="923" xr:uid="{00000000-0005-0000-0000-00009F030000}"/>
    <cellStyle name="Normal 26 23" xfId="924" xr:uid="{00000000-0005-0000-0000-0000A0030000}"/>
    <cellStyle name="Normal 26 24" xfId="925" xr:uid="{00000000-0005-0000-0000-0000A1030000}"/>
    <cellStyle name="Normal 26 25" xfId="926" xr:uid="{00000000-0005-0000-0000-0000A2030000}"/>
    <cellStyle name="Normal 26 26" xfId="927" xr:uid="{00000000-0005-0000-0000-0000A3030000}"/>
    <cellStyle name="Normal 26 27" xfId="928" xr:uid="{00000000-0005-0000-0000-0000A4030000}"/>
    <cellStyle name="Normal 26 28" xfId="929" xr:uid="{00000000-0005-0000-0000-0000A5030000}"/>
    <cellStyle name="Normal 26 29" xfId="930" xr:uid="{00000000-0005-0000-0000-0000A6030000}"/>
    <cellStyle name="Normal 26 3" xfId="931" xr:uid="{00000000-0005-0000-0000-0000A7030000}"/>
    <cellStyle name="Normal 26 30" xfId="932" xr:uid="{00000000-0005-0000-0000-0000A8030000}"/>
    <cellStyle name="Normal 26 31" xfId="933" xr:uid="{00000000-0005-0000-0000-0000A9030000}"/>
    <cellStyle name="Normal 26 32" xfId="934" xr:uid="{00000000-0005-0000-0000-0000AA030000}"/>
    <cellStyle name="Normal 26 33" xfId="935" xr:uid="{00000000-0005-0000-0000-0000AB030000}"/>
    <cellStyle name="Normal 26 34" xfId="936" xr:uid="{00000000-0005-0000-0000-0000AC030000}"/>
    <cellStyle name="Normal 26 35" xfId="937" xr:uid="{00000000-0005-0000-0000-0000AD030000}"/>
    <cellStyle name="Normal 26 36" xfId="938" xr:uid="{00000000-0005-0000-0000-0000AE030000}"/>
    <cellStyle name="Normal 26 37" xfId="939" xr:uid="{00000000-0005-0000-0000-0000AF030000}"/>
    <cellStyle name="Normal 26 38" xfId="940" xr:uid="{00000000-0005-0000-0000-0000B0030000}"/>
    <cellStyle name="Normal 26 39" xfId="941" xr:uid="{00000000-0005-0000-0000-0000B1030000}"/>
    <cellStyle name="Normal 26 4" xfId="942" xr:uid="{00000000-0005-0000-0000-0000B2030000}"/>
    <cellStyle name="Normal 26 40" xfId="943" xr:uid="{00000000-0005-0000-0000-0000B3030000}"/>
    <cellStyle name="Normal 26 41" xfId="944" xr:uid="{00000000-0005-0000-0000-0000B4030000}"/>
    <cellStyle name="Normal 26 42" xfId="945" xr:uid="{00000000-0005-0000-0000-0000B5030000}"/>
    <cellStyle name="Normal 26 43" xfId="946" xr:uid="{00000000-0005-0000-0000-0000B6030000}"/>
    <cellStyle name="Normal 26 44" xfId="947" xr:uid="{00000000-0005-0000-0000-0000B7030000}"/>
    <cellStyle name="Normal 26 45" xfId="948" xr:uid="{00000000-0005-0000-0000-0000B8030000}"/>
    <cellStyle name="Normal 26 5" xfId="949" xr:uid="{00000000-0005-0000-0000-0000B9030000}"/>
    <cellStyle name="Normal 26 6" xfId="950" xr:uid="{00000000-0005-0000-0000-0000BA030000}"/>
    <cellStyle name="Normal 26 7" xfId="951" xr:uid="{00000000-0005-0000-0000-0000BB030000}"/>
    <cellStyle name="Normal 26 8" xfId="952" xr:uid="{00000000-0005-0000-0000-0000BC030000}"/>
    <cellStyle name="Normal 26 9" xfId="953" xr:uid="{00000000-0005-0000-0000-0000BD030000}"/>
    <cellStyle name="Normal 27 10" xfId="954" xr:uid="{00000000-0005-0000-0000-0000BE030000}"/>
    <cellStyle name="Normal 27 11" xfId="955" xr:uid="{00000000-0005-0000-0000-0000BF030000}"/>
    <cellStyle name="Normal 27 12" xfId="956" xr:uid="{00000000-0005-0000-0000-0000C0030000}"/>
    <cellStyle name="Normal 27 13" xfId="957" xr:uid="{00000000-0005-0000-0000-0000C1030000}"/>
    <cellStyle name="Normal 27 14" xfId="958" xr:uid="{00000000-0005-0000-0000-0000C2030000}"/>
    <cellStyle name="Normal 27 15" xfId="959" xr:uid="{00000000-0005-0000-0000-0000C3030000}"/>
    <cellStyle name="Normal 27 16" xfId="960" xr:uid="{00000000-0005-0000-0000-0000C4030000}"/>
    <cellStyle name="Normal 27 17" xfId="961" xr:uid="{00000000-0005-0000-0000-0000C5030000}"/>
    <cellStyle name="Normal 27 18" xfId="962" xr:uid="{00000000-0005-0000-0000-0000C6030000}"/>
    <cellStyle name="Normal 27 19" xfId="963" xr:uid="{00000000-0005-0000-0000-0000C7030000}"/>
    <cellStyle name="Normal 27 2" xfId="964" xr:uid="{00000000-0005-0000-0000-0000C8030000}"/>
    <cellStyle name="Normal 27 20" xfId="965" xr:uid="{00000000-0005-0000-0000-0000C9030000}"/>
    <cellStyle name="Normal 27 21" xfId="966" xr:uid="{00000000-0005-0000-0000-0000CA030000}"/>
    <cellStyle name="Normal 27 22" xfId="967" xr:uid="{00000000-0005-0000-0000-0000CB030000}"/>
    <cellStyle name="Normal 27 23" xfId="968" xr:uid="{00000000-0005-0000-0000-0000CC030000}"/>
    <cellStyle name="Normal 27 24" xfId="969" xr:uid="{00000000-0005-0000-0000-0000CD030000}"/>
    <cellStyle name="Normal 27 25" xfId="970" xr:uid="{00000000-0005-0000-0000-0000CE030000}"/>
    <cellStyle name="Normal 27 26" xfId="971" xr:uid="{00000000-0005-0000-0000-0000CF030000}"/>
    <cellStyle name="Normal 27 27" xfId="972" xr:uid="{00000000-0005-0000-0000-0000D0030000}"/>
    <cellStyle name="Normal 27 28" xfId="973" xr:uid="{00000000-0005-0000-0000-0000D1030000}"/>
    <cellStyle name="Normal 27 29" xfId="974" xr:uid="{00000000-0005-0000-0000-0000D2030000}"/>
    <cellStyle name="Normal 27 3" xfId="975" xr:uid="{00000000-0005-0000-0000-0000D3030000}"/>
    <cellStyle name="Normal 27 30" xfId="976" xr:uid="{00000000-0005-0000-0000-0000D4030000}"/>
    <cellStyle name="Normal 27 31" xfId="977" xr:uid="{00000000-0005-0000-0000-0000D5030000}"/>
    <cellStyle name="Normal 27 32" xfId="978" xr:uid="{00000000-0005-0000-0000-0000D6030000}"/>
    <cellStyle name="Normal 27 33" xfId="979" xr:uid="{00000000-0005-0000-0000-0000D7030000}"/>
    <cellStyle name="Normal 27 34" xfId="980" xr:uid="{00000000-0005-0000-0000-0000D8030000}"/>
    <cellStyle name="Normal 27 35" xfId="981" xr:uid="{00000000-0005-0000-0000-0000D9030000}"/>
    <cellStyle name="Normal 27 36" xfId="982" xr:uid="{00000000-0005-0000-0000-0000DA030000}"/>
    <cellStyle name="Normal 27 37" xfId="983" xr:uid="{00000000-0005-0000-0000-0000DB030000}"/>
    <cellStyle name="Normal 27 38" xfId="984" xr:uid="{00000000-0005-0000-0000-0000DC030000}"/>
    <cellStyle name="Normal 27 39" xfId="985" xr:uid="{00000000-0005-0000-0000-0000DD030000}"/>
    <cellStyle name="Normal 27 4" xfId="986" xr:uid="{00000000-0005-0000-0000-0000DE030000}"/>
    <cellStyle name="Normal 27 40" xfId="987" xr:uid="{00000000-0005-0000-0000-0000DF030000}"/>
    <cellStyle name="Normal 27 41" xfId="988" xr:uid="{00000000-0005-0000-0000-0000E0030000}"/>
    <cellStyle name="Normal 27 42" xfId="989" xr:uid="{00000000-0005-0000-0000-0000E1030000}"/>
    <cellStyle name="Normal 27 43" xfId="990" xr:uid="{00000000-0005-0000-0000-0000E2030000}"/>
    <cellStyle name="Normal 27 44" xfId="991" xr:uid="{00000000-0005-0000-0000-0000E3030000}"/>
    <cellStyle name="Normal 27 5" xfId="992" xr:uid="{00000000-0005-0000-0000-0000E4030000}"/>
    <cellStyle name="Normal 27 6" xfId="993" xr:uid="{00000000-0005-0000-0000-0000E5030000}"/>
    <cellStyle name="Normal 27 7" xfId="994" xr:uid="{00000000-0005-0000-0000-0000E6030000}"/>
    <cellStyle name="Normal 27 8" xfId="995" xr:uid="{00000000-0005-0000-0000-0000E7030000}"/>
    <cellStyle name="Normal 27 9" xfId="996" xr:uid="{00000000-0005-0000-0000-0000E8030000}"/>
    <cellStyle name="Normal 28 10" xfId="997" xr:uid="{00000000-0005-0000-0000-0000E9030000}"/>
    <cellStyle name="Normal 28 11" xfId="998" xr:uid="{00000000-0005-0000-0000-0000EA030000}"/>
    <cellStyle name="Normal 28 12" xfId="999" xr:uid="{00000000-0005-0000-0000-0000EB030000}"/>
    <cellStyle name="Normal 28 13" xfId="1000" xr:uid="{00000000-0005-0000-0000-0000EC030000}"/>
    <cellStyle name="Normal 28 14" xfId="1001" xr:uid="{00000000-0005-0000-0000-0000ED030000}"/>
    <cellStyle name="Normal 28 15" xfId="1002" xr:uid="{00000000-0005-0000-0000-0000EE030000}"/>
    <cellStyle name="Normal 28 16" xfId="1003" xr:uid="{00000000-0005-0000-0000-0000EF030000}"/>
    <cellStyle name="Normal 28 17" xfId="1004" xr:uid="{00000000-0005-0000-0000-0000F0030000}"/>
    <cellStyle name="Normal 28 18" xfId="1005" xr:uid="{00000000-0005-0000-0000-0000F1030000}"/>
    <cellStyle name="Normal 28 19" xfId="1006" xr:uid="{00000000-0005-0000-0000-0000F2030000}"/>
    <cellStyle name="Normal 28 2" xfId="1007" xr:uid="{00000000-0005-0000-0000-0000F3030000}"/>
    <cellStyle name="Normal 28 20" xfId="1008" xr:uid="{00000000-0005-0000-0000-0000F4030000}"/>
    <cellStyle name="Normal 28 21" xfId="1009" xr:uid="{00000000-0005-0000-0000-0000F5030000}"/>
    <cellStyle name="Normal 28 22" xfId="1010" xr:uid="{00000000-0005-0000-0000-0000F6030000}"/>
    <cellStyle name="Normal 28 23" xfId="1011" xr:uid="{00000000-0005-0000-0000-0000F7030000}"/>
    <cellStyle name="Normal 28 24" xfId="1012" xr:uid="{00000000-0005-0000-0000-0000F8030000}"/>
    <cellStyle name="Normal 28 25" xfId="1013" xr:uid="{00000000-0005-0000-0000-0000F9030000}"/>
    <cellStyle name="Normal 28 26" xfId="1014" xr:uid="{00000000-0005-0000-0000-0000FA030000}"/>
    <cellStyle name="Normal 28 27" xfId="1015" xr:uid="{00000000-0005-0000-0000-0000FB030000}"/>
    <cellStyle name="Normal 28 28" xfId="1016" xr:uid="{00000000-0005-0000-0000-0000FC030000}"/>
    <cellStyle name="Normal 28 29" xfId="1017" xr:uid="{00000000-0005-0000-0000-0000FD030000}"/>
    <cellStyle name="Normal 28 3" xfId="1018" xr:uid="{00000000-0005-0000-0000-0000FE030000}"/>
    <cellStyle name="Normal 28 30" xfId="1019" xr:uid="{00000000-0005-0000-0000-0000FF030000}"/>
    <cellStyle name="Normal 28 31" xfId="1020" xr:uid="{00000000-0005-0000-0000-000000040000}"/>
    <cellStyle name="Normal 28 32" xfId="1021" xr:uid="{00000000-0005-0000-0000-000001040000}"/>
    <cellStyle name="Normal 28 33" xfId="1022" xr:uid="{00000000-0005-0000-0000-000002040000}"/>
    <cellStyle name="Normal 28 34" xfId="1023" xr:uid="{00000000-0005-0000-0000-000003040000}"/>
    <cellStyle name="Normal 28 35" xfId="1024" xr:uid="{00000000-0005-0000-0000-000004040000}"/>
    <cellStyle name="Normal 28 36" xfId="1025" xr:uid="{00000000-0005-0000-0000-000005040000}"/>
    <cellStyle name="Normal 28 37" xfId="1026" xr:uid="{00000000-0005-0000-0000-000006040000}"/>
    <cellStyle name="Normal 28 38" xfId="1027" xr:uid="{00000000-0005-0000-0000-000007040000}"/>
    <cellStyle name="Normal 28 39" xfId="1028" xr:uid="{00000000-0005-0000-0000-000008040000}"/>
    <cellStyle name="Normal 28 4" xfId="1029" xr:uid="{00000000-0005-0000-0000-000009040000}"/>
    <cellStyle name="Normal 28 40" xfId="1030" xr:uid="{00000000-0005-0000-0000-00000A040000}"/>
    <cellStyle name="Normal 28 41" xfId="1031" xr:uid="{00000000-0005-0000-0000-00000B040000}"/>
    <cellStyle name="Normal 28 42" xfId="1032" xr:uid="{00000000-0005-0000-0000-00000C040000}"/>
    <cellStyle name="Normal 28 43" xfId="1033" xr:uid="{00000000-0005-0000-0000-00000D040000}"/>
    <cellStyle name="Normal 28 5" xfId="1034" xr:uid="{00000000-0005-0000-0000-00000E040000}"/>
    <cellStyle name="Normal 28 6" xfId="1035" xr:uid="{00000000-0005-0000-0000-00000F040000}"/>
    <cellStyle name="Normal 28 7" xfId="1036" xr:uid="{00000000-0005-0000-0000-000010040000}"/>
    <cellStyle name="Normal 28 8" xfId="1037" xr:uid="{00000000-0005-0000-0000-000011040000}"/>
    <cellStyle name="Normal 28 9" xfId="1038" xr:uid="{00000000-0005-0000-0000-000012040000}"/>
    <cellStyle name="Normal 29 10" xfId="1039" xr:uid="{00000000-0005-0000-0000-000013040000}"/>
    <cellStyle name="Normal 29 11" xfId="1040" xr:uid="{00000000-0005-0000-0000-000014040000}"/>
    <cellStyle name="Normal 29 12" xfId="1041" xr:uid="{00000000-0005-0000-0000-000015040000}"/>
    <cellStyle name="Normal 29 13" xfId="1042" xr:uid="{00000000-0005-0000-0000-000016040000}"/>
    <cellStyle name="Normal 29 14" xfId="1043" xr:uid="{00000000-0005-0000-0000-000017040000}"/>
    <cellStyle name="Normal 29 15" xfId="1044" xr:uid="{00000000-0005-0000-0000-000018040000}"/>
    <cellStyle name="Normal 29 16" xfId="1045" xr:uid="{00000000-0005-0000-0000-000019040000}"/>
    <cellStyle name="Normal 29 17" xfId="1046" xr:uid="{00000000-0005-0000-0000-00001A040000}"/>
    <cellStyle name="Normal 29 18" xfId="1047" xr:uid="{00000000-0005-0000-0000-00001B040000}"/>
    <cellStyle name="Normal 29 19" xfId="1048" xr:uid="{00000000-0005-0000-0000-00001C040000}"/>
    <cellStyle name="Normal 29 2" xfId="1049" xr:uid="{00000000-0005-0000-0000-00001D040000}"/>
    <cellStyle name="Normal 29 20" xfId="1050" xr:uid="{00000000-0005-0000-0000-00001E040000}"/>
    <cellStyle name="Normal 29 21" xfId="1051" xr:uid="{00000000-0005-0000-0000-00001F040000}"/>
    <cellStyle name="Normal 29 22" xfId="1052" xr:uid="{00000000-0005-0000-0000-000020040000}"/>
    <cellStyle name="Normal 29 23" xfId="1053" xr:uid="{00000000-0005-0000-0000-000021040000}"/>
    <cellStyle name="Normal 29 24" xfId="1054" xr:uid="{00000000-0005-0000-0000-000022040000}"/>
    <cellStyle name="Normal 29 25" xfId="1055" xr:uid="{00000000-0005-0000-0000-000023040000}"/>
    <cellStyle name="Normal 29 26" xfId="1056" xr:uid="{00000000-0005-0000-0000-000024040000}"/>
    <cellStyle name="Normal 29 27" xfId="1057" xr:uid="{00000000-0005-0000-0000-000025040000}"/>
    <cellStyle name="Normal 29 28" xfId="1058" xr:uid="{00000000-0005-0000-0000-000026040000}"/>
    <cellStyle name="Normal 29 29" xfId="1059" xr:uid="{00000000-0005-0000-0000-000027040000}"/>
    <cellStyle name="Normal 29 3" xfId="1060" xr:uid="{00000000-0005-0000-0000-000028040000}"/>
    <cellStyle name="Normal 29 30" xfId="1061" xr:uid="{00000000-0005-0000-0000-000029040000}"/>
    <cellStyle name="Normal 29 31" xfId="1062" xr:uid="{00000000-0005-0000-0000-00002A040000}"/>
    <cellStyle name="Normal 29 32" xfId="1063" xr:uid="{00000000-0005-0000-0000-00002B040000}"/>
    <cellStyle name="Normal 29 33" xfId="1064" xr:uid="{00000000-0005-0000-0000-00002C040000}"/>
    <cellStyle name="Normal 29 34" xfId="1065" xr:uid="{00000000-0005-0000-0000-00002D040000}"/>
    <cellStyle name="Normal 29 35" xfId="1066" xr:uid="{00000000-0005-0000-0000-00002E040000}"/>
    <cellStyle name="Normal 29 36" xfId="1067" xr:uid="{00000000-0005-0000-0000-00002F040000}"/>
    <cellStyle name="Normal 29 37" xfId="1068" xr:uid="{00000000-0005-0000-0000-000030040000}"/>
    <cellStyle name="Normal 29 38" xfId="1069" xr:uid="{00000000-0005-0000-0000-000031040000}"/>
    <cellStyle name="Normal 29 39" xfId="1070" xr:uid="{00000000-0005-0000-0000-000032040000}"/>
    <cellStyle name="Normal 29 4" xfId="1071" xr:uid="{00000000-0005-0000-0000-000033040000}"/>
    <cellStyle name="Normal 29 40" xfId="1072" xr:uid="{00000000-0005-0000-0000-000034040000}"/>
    <cellStyle name="Normal 29 41" xfId="1073" xr:uid="{00000000-0005-0000-0000-000035040000}"/>
    <cellStyle name="Normal 29 42" xfId="1074" xr:uid="{00000000-0005-0000-0000-000036040000}"/>
    <cellStyle name="Normal 29 5" xfId="1075" xr:uid="{00000000-0005-0000-0000-000037040000}"/>
    <cellStyle name="Normal 29 6" xfId="1076" xr:uid="{00000000-0005-0000-0000-000038040000}"/>
    <cellStyle name="Normal 29 7" xfId="1077" xr:uid="{00000000-0005-0000-0000-000039040000}"/>
    <cellStyle name="Normal 29 8" xfId="1078" xr:uid="{00000000-0005-0000-0000-00003A040000}"/>
    <cellStyle name="Normal 29 9" xfId="1079" xr:uid="{00000000-0005-0000-0000-00003B040000}"/>
    <cellStyle name="Normal 3 10" xfId="1080" xr:uid="{00000000-0005-0000-0000-00003C040000}"/>
    <cellStyle name="Normal 3 11" xfId="1081" xr:uid="{00000000-0005-0000-0000-00003D040000}"/>
    <cellStyle name="Normal 3 12" xfId="1082" xr:uid="{00000000-0005-0000-0000-00003E040000}"/>
    <cellStyle name="Normal 3 13" xfId="1083" xr:uid="{00000000-0005-0000-0000-00003F040000}"/>
    <cellStyle name="Normal 3 14" xfId="1084" xr:uid="{00000000-0005-0000-0000-000040040000}"/>
    <cellStyle name="Normal 3 15" xfId="1085" xr:uid="{00000000-0005-0000-0000-000041040000}"/>
    <cellStyle name="Normal 3 16" xfId="1086" xr:uid="{00000000-0005-0000-0000-000042040000}"/>
    <cellStyle name="Normal 3 17" xfId="1087" xr:uid="{00000000-0005-0000-0000-000043040000}"/>
    <cellStyle name="Normal 3 18" xfId="1088" xr:uid="{00000000-0005-0000-0000-000044040000}"/>
    <cellStyle name="Normal 3 19" xfId="1089" xr:uid="{00000000-0005-0000-0000-000045040000}"/>
    <cellStyle name="Normal 3 2" xfId="1090" xr:uid="{00000000-0005-0000-0000-000046040000}"/>
    <cellStyle name="Normal 3 20" xfId="1091" xr:uid="{00000000-0005-0000-0000-000047040000}"/>
    <cellStyle name="Normal 3 21" xfId="1092" xr:uid="{00000000-0005-0000-0000-000048040000}"/>
    <cellStyle name="Normal 3 22" xfId="1093" xr:uid="{00000000-0005-0000-0000-000049040000}"/>
    <cellStyle name="Normal 3 23" xfId="1094" xr:uid="{00000000-0005-0000-0000-00004A040000}"/>
    <cellStyle name="Normal 3 24" xfId="1095" xr:uid="{00000000-0005-0000-0000-00004B040000}"/>
    <cellStyle name="Normal 3 25" xfId="1096" xr:uid="{00000000-0005-0000-0000-00004C040000}"/>
    <cellStyle name="Normal 3 26" xfId="1097" xr:uid="{00000000-0005-0000-0000-00004D040000}"/>
    <cellStyle name="Normal 3 27" xfId="1098" xr:uid="{00000000-0005-0000-0000-00004E040000}"/>
    <cellStyle name="Normal 3 28" xfId="1099" xr:uid="{00000000-0005-0000-0000-00004F040000}"/>
    <cellStyle name="Normal 3 29" xfId="1100" xr:uid="{00000000-0005-0000-0000-000050040000}"/>
    <cellStyle name="Normal 3 3" xfId="1101" xr:uid="{00000000-0005-0000-0000-000051040000}"/>
    <cellStyle name="Normal 3 30" xfId="1102" xr:uid="{00000000-0005-0000-0000-000052040000}"/>
    <cellStyle name="Normal 3 31" xfId="1103" xr:uid="{00000000-0005-0000-0000-000053040000}"/>
    <cellStyle name="Normal 3 32" xfId="1104" xr:uid="{00000000-0005-0000-0000-000054040000}"/>
    <cellStyle name="Normal 3 33" xfId="1105" xr:uid="{00000000-0005-0000-0000-000055040000}"/>
    <cellStyle name="Normal 3 34" xfId="1106" xr:uid="{00000000-0005-0000-0000-000056040000}"/>
    <cellStyle name="Normal 3 35" xfId="1107" xr:uid="{00000000-0005-0000-0000-000057040000}"/>
    <cellStyle name="Normal 3 36" xfId="1108" xr:uid="{00000000-0005-0000-0000-000058040000}"/>
    <cellStyle name="Normal 3 37" xfId="1109" xr:uid="{00000000-0005-0000-0000-000059040000}"/>
    <cellStyle name="Normal 3 38" xfId="1110" xr:uid="{00000000-0005-0000-0000-00005A040000}"/>
    <cellStyle name="Normal 3 39" xfId="1111" xr:uid="{00000000-0005-0000-0000-00005B040000}"/>
    <cellStyle name="Normal 3 4" xfId="1112" xr:uid="{00000000-0005-0000-0000-00005C040000}"/>
    <cellStyle name="Normal 3 40" xfId="1113" xr:uid="{00000000-0005-0000-0000-00005D040000}"/>
    <cellStyle name="Normal 3 41" xfId="1114" xr:uid="{00000000-0005-0000-0000-00005E040000}"/>
    <cellStyle name="Normal 3 42" xfId="1115" xr:uid="{00000000-0005-0000-0000-00005F040000}"/>
    <cellStyle name="Normal 3 43" xfId="1116" xr:uid="{00000000-0005-0000-0000-000060040000}"/>
    <cellStyle name="Normal 3 44" xfId="1117" xr:uid="{00000000-0005-0000-0000-000061040000}"/>
    <cellStyle name="Normal 3 45" xfId="1118" xr:uid="{00000000-0005-0000-0000-000062040000}"/>
    <cellStyle name="Normal 3 46" xfId="1119" xr:uid="{00000000-0005-0000-0000-000063040000}"/>
    <cellStyle name="Normal 3 47" xfId="1120" xr:uid="{00000000-0005-0000-0000-000064040000}"/>
    <cellStyle name="Normal 3 48" xfId="1121" xr:uid="{00000000-0005-0000-0000-000065040000}"/>
    <cellStyle name="Normal 3 49" xfId="1122" xr:uid="{00000000-0005-0000-0000-000066040000}"/>
    <cellStyle name="Normal 3 5" xfId="1123" xr:uid="{00000000-0005-0000-0000-000067040000}"/>
    <cellStyle name="Normal 3 50" xfId="1124" xr:uid="{00000000-0005-0000-0000-000068040000}"/>
    <cellStyle name="Normal 3 51" xfId="1125" xr:uid="{00000000-0005-0000-0000-000069040000}"/>
    <cellStyle name="Normal 3 52" xfId="1126" xr:uid="{00000000-0005-0000-0000-00006A040000}"/>
    <cellStyle name="Normal 3 53" xfId="1127" xr:uid="{00000000-0005-0000-0000-00006B040000}"/>
    <cellStyle name="Normal 3 54" xfId="1128" xr:uid="{00000000-0005-0000-0000-00006C040000}"/>
    <cellStyle name="Normal 3 55" xfId="1129" xr:uid="{00000000-0005-0000-0000-00006D040000}"/>
    <cellStyle name="Normal 3 56" xfId="1130" xr:uid="{00000000-0005-0000-0000-00006E040000}"/>
    <cellStyle name="Normal 3 57" xfId="1131" xr:uid="{00000000-0005-0000-0000-00006F040000}"/>
    <cellStyle name="Normal 3 58" xfId="1132" xr:uid="{00000000-0005-0000-0000-000070040000}"/>
    <cellStyle name="Normal 3 59" xfId="1133" xr:uid="{00000000-0005-0000-0000-000071040000}"/>
    <cellStyle name="Normal 3 6" xfId="1134" xr:uid="{00000000-0005-0000-0000-000072040000}"/>
    <cellStyle name="Normal 3 60" xfId="1135" xr:uid="{00000000-0005-0000-0000-000073040000}"/>
    <cellStyle name="Normal 3 61" xfId="1136" xr:uid="{00000000-0005-0000-0000-000074040000}"/>
    <cellStyle name="Normal 3 62" xfId="1137" xr:uid="{00000000-0005-0000-0000-000075040000}"/>
    <cellStyle name="Normal 3 63" xfId="1138" xr:uid="{00000000-0005-0000-0000-000076040000}"/>
    <cellStyle name="Normal 3 64" xfId="1139" xr:uid="{00000000-0005-0000-0000-000077040000}"/>
    <cellStyle name="Normal 3 65" xfId="1140" xr:uid="{00000000-0005-0000-0000-000078040000}"/>
    <cellStyle name="Normal 3 66" xfId="1141" xr:uid="{00000000-0005-0000-0000-000079040000}"/>
    <cellStyle name="Normal 3 67" xfId="1142" xr:uid="{00000000-0005-0000-0000-00007A040000}"/>
    <cellStyle name="Normal 3 68" xfId="1143" xr:uid="{00000000-0005-0000-0000-00007B040000}"/>
    <cellStyle name="Normal 3 7" xfId="1144" xr:uid="{00000000-0005-0000-0000-00007C040000}"/>
    <cellStyle name="Normal 3 8" xfId="1145" xr:uid="{00000000-0005-0000-0000-00007D040000}"/>
    <cellStyle name="Normal 3 9" xfId="1146" xr:uid="{00000000-0005-0000-0000-00007E040000}"/>
    <cellStyle name="Normal 30 10" xfId="1147" xr:uid="{00000000-0005-0000-0000-00007F040000}"/>
    <cellStyle name="Normal 30 11" xfId="1148" xr:uid="{00000000-0005-0000-0000-000080040000}"/>
    <cellStyle name="Normal 30 12" xfId="1149" xr:uid="{00000000-0005-0000-0000-000081040000}"/>
    <cellStyle name="Normal 30 13" xfId="1150" xr:uid="{00000000-0005-0000-0000-000082040000}"/>
    <cellStyle name="Normal 30 14" xfId="1151" xr:uid="{00000000-0005-0000-0000-000083040000}"/>
    <cellStyle name="Normal 30 15" xfId="1152" xr:uid="{00000000-0005-0000-0000-000084040000}"/>
    <cellStyle name="Normal 30 16" xfId="1153" xr:uid="{00000000-0005-0000-0000-000085040000}"/>
    <cellStyle name="Normal 30 17" xfId="1154" xr:uid="{00000000-0005-0000-0000-000086040000}"/>
    <cellStyle name="Normal 30 18" xfId="1155" xr:uid="{00000000-0005-0000-0000-000087040000}"/>
    <cellStyle name="Normal 30 19" xfId="1156" xr:uid="{00000000-0005-0000-0000-000088040000}"/>
    <cellStyle name="Normal 30 2" xfId="1157" xr:uid="{00000000-0005-0000-0000-000089040000}"/>
    <cellStyle name="Normal 30 20" xfId="1158" xr:uid="{00000000-0005-0000-0000-00008A040000}"/>
    <cellStyle name="Normal 30 21" xfId="1159" xr:uid="{00000000-0005-0000-0000-00008B040000}"/>
    <cellStyle name="Normal 30 22" xfId="1160" xr:uid="{00000000-0005-0000-0000-00008C040000}"/>
    <cellStyle name="Normal 30 23" xfId="1161" xr:uid="{00000000-0005-0000-0000-00008D040000}"/>
    <cellStyle name="Normal 30 24" xfId="1162" xr:uid="{00000000-0005-0000-0000-00008E040000}"/>
    <cellStyle name="Normal 30 25" xfId="1163" xr:uid="{00000000-0005-0000-0000-00008F040000}"/>
    <cellStyle name="Normal 30 26" xfId="1164" xr:uid="{00000000-0005-0000-0000-000090040000}"/>
    <cellStyle name="Normal 30 27" xfId="1165" xr:uid="{00000000-0005-0000-0000-000091040000}"/>
    <cellStyle name="Normal 30 28" xfId="1166" xr:uid="{00000000-0005-0000-0000-000092040000}"/>
    <cellStyle name="Normal 30 29" xfId="1167" xr:uid="{00000000-0005-0000-0000-000093040000}"/>
    <cellStyle name="Normal 30 3" xfId="1168" xr:uid="{00000000-0005-0000-0000-000094040000}"/>
    <cellStyle name="Normal 30 30" xfId="1169" xr:uid="{00000000-0005-0000-0000-000095040000}"/>
    <cellStyle name="Normal 30 31" xfId="1170" xr:uid="{00000000-0005-0000-0000-000096040000}"/>
    <cellStyle name="Normal 30 32" xfId="1171" xr:uid="{00000000-0005-0000-0000-000097040000}"/>
    <cellStyle name="Normal 30 33" xfId="1172" xr:uid="{00000000-0005-0000-0000-000098040000}"/>
    <cellStyle name="Normal 30 34" xfId="1173" xr:uid="{00000000-0005-0000-0000-000099040000}"/>
    <cellStyle name="Normal 30 35" xfId="1174" xr:uid="{00000000-0005-0000-0000-00009A040000}"/>
    <cellStyle name="Normal 30 36" xfId="1175" xr:uid="{00000000-0005-0000-0000-00009B040000}"/>
    <cellStyle name="Normal 30 37" xfId="1176" xr:uid="{00000000-0005-0000-0000-00009C040000}"/>
    <cellStyle name="Normal 30 38" xfId="1177" xr:uid="{00000000-0005-0000-0000-00009D040000}"/>
    <cellStyle name="Normal 30 39" xfId="1178" xr:uid="{00000000-0005-0000-0000-00009E040000}"/>
    <cellStyle name="Normal 30 4" xfId="1179" xr:uid="{00000000-0005-0000-0000-00009F040000}"/>
    <cellStyle name="Normal 30 40" xfId="1180" xr:uid="{00000000-0005-0000-0000-0000A0040000}"/>
    <cellStyle name="Normal 30 41" xfId="1181" xr:uid="{00000000-0005-0000-0000-0000A1040000}"/>
    <cellStyle name="Normal 30 5" xfId="1182" xr:uid="{00000000-0005-0000-0000-0000A2040000}"/>
    <cellStyle name="Normal 30 6" xfId="1183" xr:uid="{00000000-0005-0000-0000-0000A3040000}"/>
    <cellStyle name="Normal 30 7" xfId="1184" xr:uid="{00000000-0005-0000-0000-0000A4040000}"/>
    <cellStyle name="Normal 30 8" xfId="1185" xr:uid="{00000000-0005-0000-0000-0000A5040000}"/>
    <cellStyle name="Normal 30 9" xfId="1186" xr:uid="{00000000-0005-0000-0000-0000A6040000}"/>
    <cellStyle name="Normal 31 10" xfId="1187" xr:uid="{00000000-0005-0000-0000-0000A7040000}"/>
    <cellStyle name="Normal 31 11" xfId="1188" xr:uid="{00000000-0005-0000-0000-0000A8040000}"/>
    <cellStyle name="Normal 31 12" xfId="1189" xr:uid="{00000000-0005-0000-0000-0000A9040000}"/>
    <cellStyle name="Normal 31 13" xfId="1190" xr:uid="{00000000-0005-0000-0000-0000AA040000}"/>
    <cellStyle name="Normal 31 14" xfId="1191" xr:uid="{00000000-0005-0000-0000-0000AB040000}"/>
    <cellStyle name="Normal 31 15" xfId="1192" xr:uid="{00000000-0005-0000-0000-0000AC040000}"/>
    <cellStyle name="Normal 31 16" xfId="1193" xr:uid="{00000000-0005-0000-0000-0000AD040000}"/>
    <cellStyle name="Normal 31 17" xfId="1194" xr:uid="{00000000-0005-0000-0000-0000AE040000}"/>
    <cellStyle name="Normal 31 18" xfId="1195" xr:uid="{00000000-0005-0000-0000-0000AF040000}"/>
    <cellStyle name="Normal 31 19" xfId="1196" xr:uid="{00000000-0005-0000-0000-0000B0040000}"/>
    <cellStyle name="Normal 31 2" xfId="1197" xr:uid="{00000000-0005-0000-0000-0000B1040000}"/>
    <cellStyle name="Normal 31 20" xfId="1198" xr:uid="{00000000-0005-0000-0000-0000B2040000}"/>
    <cellStyle name="Normal 31 21" xfId="1199" xr:uid="{00000000-0005-0000-0000-0000B3040000}"/>
    <cellStyle name="Normal 31 22" xfId="1200" xr:uid="{00000000-0005-0000-0000-0000B4040000}"/>
    <cellStyle name="Normal 31 23" xfId="1201" xr:uid="{00000000-0005-0000-0000-0000B5040000}"/>
    <cellStyle name="Normal 31 24" xfId="1202" xr:uid="{00000000-0005-0000-0000-0000B6040000}"/>
    <cellStyle name="Normal 31 25" xfId="1203" xr:uid="{00000000-0005-0000-0000-0000B7040000}"/>
    <cellStyle name="Normal 31 26" xfId="1204" xr:uid="{00000000-0005-0000-0000-0000B8040000}"/>
    <cellStyle name="Normal 31 27" xfId="1205" xr:uid="{00000000-0005-0000-0000-0000B9040000}"/>
    <cellStyle name="Normal 31 28" xfId="1206" xr:uid="{00000000-0005-0000-0000-0000BA040000}"/>
    <cellStyle name="Normal 31 29" xfId="1207" xr:uid="{00000000-0005-0000-0000-0000BB040000}"/>
    <cellStyle name="Normal 31 3" xfId="1208" xr:uid="{00000000-0005-0000-0000-0000BC040000}"/>
    <cellStyle name="Normal 31 30" xfId="1209" xr:uid="{00000000-0005-0000-0000-0000BD040000}"/>
    <cellStyle name="Normal 31 31" xfId="1210" xr:uid="{00000000-0005-0000-0000-0000BE040000}"/>
    <cellStyle name="Normal 31 32" xfId="1211" xr:uid="{00000000-0005-0000-0000-0000BF040000}"/>
    <cellStyle name="Normal 31 33" xfId="1212" xr:uid="{00000000-0005-0000-0000-0000C0040000}"/>
    <cellStyle name="Normal 31 34" xfId="1213" xr:uid="{00000000-0005-0000-0000-0000C1040000}"/>
    <cellStyle name="Normal 31 35" xfId="1214" xr:uid="{00000000-0005-0000-0000-0000C2040000}"/>
    <cellStyle name="Normal 31 36" xfId="1215" xr:uid="{00000000-0005-0000-0000-0000C3040000}"/>
    <cellStyle name="Normal 31 37" xfId="1216" xr:uid="{00000000-0005-0000-0000-0000C4040000}"/>
    <cellStyle name="Normal 31 38" xfId="1217" xr:uid="{00000000-0005-0000-0000-0000C5040000}"/>
    <cellStyle name="Normal 31 39" xfId="1218" xr:uid="{00000000-0005-0000-0000-0000C6040000}"/>
    <cellStyle name="Normal 31 4" xfId="1219" xr:uid="{00000000-0005-0000-0000-0000C7040000}"/>
    <cellStyle name="Normal 31 40" xfId="1220" xr:uid="{00000000-0005-0000-0000-0000C8040000}"/>
    <cellStyle name="Normal 31 5" xfId="1221" xr:uid="{00000000-0005-0000-0000-0000C9040000}"/>
    <cellStyle name="Normal 31 6" xfId="1222" xr:uid="{00000000-0005-0000-0000-0000CA040000}"/>
    <cellStyle name="Normal 31 7" xfId="1223" xr:uid="{00000000-0005-0000-0000-0000CB040000}"/>
    <cellStyle name="Normal 31 8" xfId="1224" xr:uid="{00000000-0005-0000-0000-0000CC040000}"/>
    <cellStyle name="Normal 31 9" xfId="1225" xr:uid="{00000000-0005-0000-0000-0000CD040000}"/>
    <cellStyle name="Normal 32 10" xfId="1226" xr:uid="{00000000-0005-0000-0000-0000CE040000}"/>
    <cellStyle name="Normal 32 11" xfId="1227" xr:uid="{00000000-0005-0000-0000-0000CF040000}"/>
    <cellStyle name="Normal 32 12" xfId="1228" xr:uid="{00000000-0005-0000-0000-0000D0040000}"/>
    <cellStyle name="Normal 32 13" xfId="1229" xr:uid="{00000000-0005-0000-0000-0000D1040000}"/>
    <cellStyle name="Normal 32 14" xfId="1230" xr:uid="{00000000-0005-0000-0000-0000D2040000}"/>
    <cellStyle name="Normal 32 15" xfId="1231" xr:uid="{00000000-0005-0000-0000-0000D3040000}"/>
    <cellStyle name="Normal 32 16" xfId="1232" xr:uid="{00000000-0005-0000-0000-0000D4040000}"/>
    <cellStyle name="Normal 32 17" xfId="1233" xr:uid="{00000000-0005-0000-0000-0000D5040000}"/>
    <cellStyle name="Normal 32 18" xfId="1234" xr:uid="{00000000-0005-0000-0000-0000D6040000}"/>
    <cellStyle name="Normal 32 19" xfId="1235" xr:uid="{00000000-0005-0000-0000-0000D7040000}"/>
    <cellStyle name="Normal 32 2" xfId="1236" xr:uid="{00000000-0005-0000-0000-0000D8040000}"/>
    <cellStyle name="Normal 32 20" xfId="1237" xr:uid="{00000000-0005-0000-0000-0000D9040000}"/>
    <cellStyle name="Normal 32 21" xfId="1238" xr:uid="{00000000-0005-0000-0000-0000DA040000}"/>
    <cellStyle name="Normal 32 22" xfId="1239" xr:uid="{00000000-0005-0000-0000-0000DB040000}"/>
    <cellStyle name="Normal 32 23" xfId="1240" xr:uid="{00000000-0005-0000-0000-0000DC040000}"/>
    <cellStyle name="Normal 32 24" xfId="1241" xr:uid="{00000000-0005-0000-0000-0000DD040000}"/>
    <cellStyle name="Normal 32 25" xfId="1242" xr:uid="{00000000-0005-0000-0000-0000DE040000}"/>
    <cellStyle name="Normal 32 26" xfId="1243" xr:uid="{00000000-0005-0000-0000-0000DF040000}"/>
    <cellStyle name="Normal 32 27" xfId="1244" xr:uid="{00000000-0005-0000-0000-0000E0040000}"/>
    <cellStyle name="Normal 32 28" xfId="1245" xr:uid="{00000000-0005-0000-0000-0000E1040000}"/>
    <cellStyle name="Normal 32 29" xfId="1246" xr:uid="{00000000-0005-0000-0000-0000E2040000}"/>
    <cellStyle name="Normal 32 3" xfId="1247" xr:uid="{00000000-0005-0000-0000-0000E3040000}"/>
    <cellStyle name="Normal 32 30" xfId="1248" xr:uid="{00000000-0005-0000-0000-0000E4040000}"/>
    <cellStyle name="Normal 32 31" xfId="1249" xr:uid="{00000000-0005-0000-0000-0000E5040000}"/>
    <cellStyle name="Normal 32 32" xfId="1250" xr:uid="{00000000-0005-0000-0000-0000E6040000}"/>
    <cellStyle name="Normal 32 33" xfId="1251" xr:uid="{00000000-0005-0000-0000-0000E7040000}"/>
    <cellStyle name="Normal 32 34" xfId="1252" xr:uid="{00000000-0005-0000-0000-0000E8040000}"/>
    <cellStyle name="Normal 32 35" xfId="1253" xr:uid="{00000000-0005-0000-0000-0000E9040000}"/>
    <cellStyle name="Normal 32 36" xfId="1254" xr:uid="{00000000-0005-0000-0000-0000EA040000}"/>
    <cellStyle name="Normal 32 37" xfId="1255" xr:uid="{00000000-0005-0000-0000-0000EB040000}"/>
    <cellStyle name="Normal 32 38" xfId="1256" xr:uid="{00000000-0005-0000-0000-0000EC040000}"/>
    <cellStyle name="Normal 32 39" xfId="1257" xr:uid="{00000000-0005-0000-0000-0000ED040000}"/>
    <cellStyle name="Normal 32 4" xfId="1258" xr:uid="{00000000-0005-0000-0000-0000EE040000}"/>
    <cellStyle name="Normal 32 5" xfId="1259" xr:uid="{00000000-0005-0000-0000-0000EF040000}"/>
    <cellStyle name="Normal 32 6" xfId="1260" xr:uid="{00000000-0005-0000-0000-0000F0040000}"/>
    <cellStyle name="Normal 32 7" xfId="1261" xr:uid="{00000000-0005-0000-0000-0000F1040000}"/>
    <cellStyle name="Normal 32 8" xfId="1262" xr:uid="{00000000-0005-0000-0000-0000F2040000}"/>
    <cellStyle name="Normal 32 9" xfId="1263" xr:uid="{00000000-0005-0000-0000-0000F3040000}"/>
    <cellStyle name="Normal 33 10" xfId="1264" xr:uid="{00000000-0005-0000-0000-0000F4040000}"/>
    <cellStyle name="Normal 33 11" xfId="1265" xr:uid="{00000000-0005-0000-0000-0000F5040000}"/>
    <cellStyle name="Normal 33 12" xfId="1266" xr:uid="{00000000-0005-0000-0000-0000F6040000}"/>
    <cellStyle name="Normal 33 13" xfId="1267" xr:uid="{00000000-0005-0000-0000-0000F7040000}"/>
    <cellStyle name="Normal 33 14" xfId="1268" xr:uid="{00000000-0005-0000-0000-0000F8040000}"/>
    <cellStyle name="Normal 33 15" xfId="1269" xr:uid="{00000000-0005-0000-0000-0000F9040000}"/>
    <cellStyle name="Normal 33 16" xfId="1270" xr:uid="{00000000-0005-0000-0000-0000FA040000}"/>
    <cellStyle name="Normal 33 17" xfId="1271" xr:uid="{00000000-0005-0000-0000-0000FB040000}"/>
    <cellStyle name="Normal 33 18" xfId="1272" xr:uid="{00000000-0005-0000-0000-0000FC040000}"/>
    <cellStyle name="Normal 33 19" xfId="1273" xr:uid="{00000000-0005-0000-0000-0000FD040000}"/>
    <cellStyle name="Normal 33 2" xfId="1274" xr:uid="{00000000-0005-0000-0000-0000FE040000}"/>
    <cellStyle name="Normal 33 20" xfId="1275" xr:uid="{00000000-0005-0000-0000-0000FF040000}"/>
    <cellStyle name="Normal 33 21" xfId="1276" xr:uid="{00000000-0005-0000-0000-000000050000}"/>
    <cellStyle name="Normal 33 22" xfId="1277" xr:uid="{00000000-0005-0000-0000-000001050000}"/>
    <cellStyle name="Normal 33 23" xfId="1278" xr:uid="{00000000-0005-0000-0000-000002050000}"/>
    <cellStyle name="Normal 33 24" xfId="1279" xr:uid="{00000000-0005-0000-0000-000003050000}"/>
    <cellStyle name="Normal 33 25" xfId="1280" xr:uid="{00000000-0005-0000-0000-000004050000}"/>
    <cellStyle name="Normal 33 26" xfId="1281" xr:uid="{00000000-0005-0000-0000-000005050000}"/>
    <cellStyle name="Normal 33 27" xfId="1282" xr:uid="{00000000-0005-0000-0000-000006050000}"/>
    <cellStyle name="Normal 33 28" xfId="1283" xr:uid="{00000000-0005-0000-0000-000007050000}"/>
    <cellStyle name="Normal 33 29" xfId="1284" xr:uid="{00000000-0005-0000-0000-000008050000}"/>
    <cellStyle name="Normal 33 3" xfId="1285" xr:uid="{00000000-0005-0000-0000-000009050000}"/>
    <cellStyle name="Normal 33 30" xfId="1286" xr:uid="{00000000-0005-0000-0000-00000A050000}"/>
    <cellStyle name="Normal 33 31" xfId="1287" xr:uid="{00000000-0005-0000-0000-00000B050000}"/>
    <cellStyle name="Normal 33 32" xfId="1288" xr:uid="{00000000-0005-0000-0000-00000C050000}"/>
    <cellStyle name="Normal 33 33" xfId="1289" xr:uid="{00000000-0005-0000-0000-00000D050000}"/>
    <cellStyle name="Normal 33 34" xfId="1290" xr:uid="{00000000-0005-0000-0000-00000E050000}"/>
    <cellStyle name="Normal 33 35" xfId="1291" xr:uid="{00000000-0005-0000-0000-00000F050000}"/>
    <cellStyle name="Normal 33 36" xfId="1292" xr:uid="{00000000-0005-0000-0000-000010050000}"/>
    <cellStyle name="Normal 33 37" xfId="1293" xr:uid="{00000000-0005-0000-0000-000011050000}"/>
    <cellStyle name="Normal 33 38" xfId="1294" xr:uid="{00000000-0005-0000-0000-000012050000}"/>
    <cellStyle name="Normal 33 4" xfId="1295" xr:uid="{00000000-0005-0000-0000-000013050000}"/>
    <cellStyle name="Normal 33 5" xfId="1296" xr:uid="{00000000-0005-0000-0000-000014050000}"/>
    <cellStyle name="Normal 33 6" xfId="1297" xr:uid="{00000000-0005-0000-0000-000015050000}"/>
    <cellStyle name="Normal 33 7" xfId="1298" xr:uid="{00000000-0005-0000-0000-000016050000}"/>
    <cellStyle name="Normal 33 8" xfId="1299" xr:uid="{00000000-0005-0000-0000-000017050000}"/>
    <cellStyle name="Normal 33 9" xfId="1300" xr:uid="{00000000-0005-0000-0000-000018050000}"/>
    <cellStyle name="Normal 34 10" xfId="1301" xr:uid="{00000000-0005-0000-0000-000019050000}"/>
    <cellStyle name="Normal 34 11" xfId="1302" xr:uid="{00000000-0005-0000-0000-00001A050000}"/>
    <cellStyle name="Normal 34 12" xfId="1303" xr:uid="{00000000-0005-0000-0000-00001B050000}"/>
    <cellStyle name="Normal 34 13" xfId="1304" xr:uid="{00000000-0005-0000-0000-00001C050000}"/>
    <cellStyle name="Normal 34 14" xfId="1305" xr:uid="{00000000-0005-0000-0000-00001D050000}"/>
    <cellStyle name="Normal 34 15" xfId="1306" xr:uid="{00000000-0005-0000-0000-00001E050000}"/>
    <cellStyle name="Normal 34 16" xfId="1307" xr:uid="{00000000-0005-0000-0000-00001F050000}"/>
    <cellStyle name="Normal 34 17" xfId="1308" xr:uid="{00000000-0005-0000-0000-000020050000}"/>
    <cellStyle name="Normal 34 18" xfId="1309" xr:uid="{00000000-0005-0000-0000-000021050000}"/>
    <cellStyle name="Normal 34 19" xfId="1310" xr:uid="{00000000-0005-0000-0000-000022050000}"/>
    <cellStyle name="Normal 34 2" xfId="1311" xr:uid="{00000000-0005-0000-0000-000023050000}"/>
    <cellStyle name="Normal 34 20" xfId="1312" xr:uid="{00000000-0005-0000-0000-000024050000}"/>
    <cellStyle name="Normal 34 21" xfId="1313" xr:uid="{00000000-0005-0000-0000-000025050000}"/>
    <cellStyle name="Normal 34 22" xfId="1314" xr:uid="{00000000-0005-0000-0000-000026050000}"/>
    <cellStyle name="Normal 34 23" xfId="1315" xr:uid="{00000000-0005-0000-0000-000027050000}"/>
    <cellStyle name="Normal 34 24" xfId="1316" xr:uid="{00000000-0005-0000-0000-000028050000}"/>
    <cellStyle name="Normal 34 25" xfId="1317" xr:uid="{00000000-0005-0000-0000-000029050000}"/>
    <cellStyle name="Normal 34 26" xfId="1318" xr:uid="{00000000-0005-0000-0000-00002A050000}"/>
    <cellStyle name="Normal 34 27" xfId="1319" xr:uid="{00000000-0005-0000-0000-00002B050000}"/>
    <cellStyle name="Normal 34 28" xfId="1320" xr:uid="{00000000-0005-0000-0000-00002C050000}"/>
    <cellStyle name="Normal 34 29" xfId="1321" xr:uid="{00000000-0005-0000-0000-00002D050000}"/>
    <cellStyle name="Normal 34 3" xfId="1322" xr:uid="{00000000-0005-0000-0000-00002E050000}"/>
    <cellStyle name="Normal 34 30" xfId="1323" xr:uid="{00000000-0005-0000-0000-00002F050000}"/>
    <cellStyle name="Normal 34 31" xfId="1324" xr:uid="{00000000-0005-0000-0000-000030050000}"/>
    <cellStyle name="Normal 34 32" xfId="1325" xr:uid="{00000000-0005-0000-0000-000031050000}"/>
    <cellStyle name="Normal 34 33" xfId="1326" xr:uid="{00000000-0005-0000-0000-000032050000}"/>
    <cellStyle name="Normal 34 34" xfId="1327" xr:uid="{00000000-0005-0000-0000-000033050000}"/>
    <cellStyle name="Normal 34 35" xfId="1328" xr:uid="{00000000-0005-0000-0000-000034050000}"/>
    <cellStyle name="Normal 34 36" xfId="1329" xr:uid="{00000000-0005-0000-0000-000035050000}"/>
    <cellStyle name="Normal 34 37" xfId="1330" xr:uid="{00000000-0005-0000-0000-000036050000}"/>
    <cellStyle name="Normal 34 4" xfId="1331" xr:uid="{00000000-0005-0000-0000-000037050000}"/>
    <cellStyle name="Normal 34 5" xfId="1332" xr:uid="{00000000-0005-0000-0000-000038050000}"/>
    <cellStyle name="Normal 34 6" xfId="1333" xr:uid="{00000000-0005-0000-0000-000039050000}"/>
    <cellStyle name="Normal 34 7" xfId="1334" xr:uid="{00000000-0005-0000-0000-00003A050000}"/>
    <cellStyle name="Normal 34 8" xfId="1335" xr:uid="{00000000-0005-0000-0000-00003B050000}"/>
    <cellStyle name="Normal 34 9" xfId="1336" xr:uid="{00000000-0005-0000-0000-00003C050000}"/>
    <cellStyle name="Normal 35 10" xfId="1337" xr:uid="{00000000-0005-0000-0000-00003D050000}"/>
    <cellStyle name="Normal 35 11" xfId="1338" xr:uid="{00000000-0005-0000-0000-00003E050000}"/>
    <cellStyle name="Normal 35 12" xfId="1339" xr:uid="{00000000-0005-0000-0000-00003F050000}"/>
    <cellStyle name="Normal 35 13" xfId="1340" xr:uid="{00000000-0005-0000-0000-000040050000}"/>
    <cellStyle name="Normal 35 14" xfId="1341" xr:uid="{00000000-0005-0000-0000-000041050000}"/>
    <cellStyle name="Normal 35 15" xfId="1342" xr:uid="{00000000-0005-0000-0000-000042050000}"/>
    <cellStyle name="Normal 35 16" xfId="1343" xr:uid="{00000000-0005-0000-0000-000043050000}"/>
    <cellStyle name="Normal 35 17" xfId="1344" xr:uid="{00000000-0005-0000-0000-000044050000}"/>
    <cellStyle name="Normal 35 18" xfId="1345" xr:uid="{00000000-0005-0000-0000-000045050000}"/>
    <cellStyle name="Normal 35 19" xfId="1346" xr:uid="{00000000-0005-0000-0000-000046050000}"/>
    <cellStyle name="Normal 35 2" xfId="1347" xr:uid="{00000000-0005-0000-0000-000047050000}"/>
    <cellStyle name="Normal 35 20" xfId="1348" xr:uid="{00000000-0005-0000-0000-000048050000}"/>
    <cellStyle name="Normal 35 21" xfId="1349" xr:uid="{00000000-0005-0000-0000-000049050000}"/>
    <cellStyle name="Normal 35 22" xfId="1350" xr:uid="{00000000-0005-0000-0000-00004A050000}"/>
    <cellStyle name="Normal 35 23" xfId="1351" xr:uid="{00000000-0005-0000-0000-00004B050000}"/>
    <cellStyle name="Normal 35 24" xfId="1352" xr:uid="{00000000-0005-0000-0000-00004C050000}"/>
    <cellStyle name="Normal 35 25" xfId="1353" xr:uid="{00000000-0005-0000-0000-00004D050000}"/>
    <cellStyle name="Normal 35 26" xfId="1354" xr:uid="{00000000-0005-0000-0000-00004E050000}"/>
    <cellStyle name="Normal 35 27" xfId="1355" xr:uid="{00000000-0005-0000-0000-00004F050000}"/>
    <cellStyle name="Normal 35 28" xfId="1356" xr:uid="{00000000-0005-0000-0000-000050050000}"/>
    <cellStyle name="Normal 35 29" xfId="1357" xr:uid="{00000000-0005-0000-0000-000051050000}"/>
    <cellStyle name="Normal 35 3" xfId="1358" xr:uid="{00000000-0005-0000-0000-000052050000}"/>
    <cellStyle name="Normal 35 30" xfId="1359" xr:uid="{00000000-0005-0000-0000-000053050000}"/>
    <cellStyle name="Normal 35 31" xfId="1360" xr:uid="{00000000-0005-0000-0000-000054050000}"/>
    <cellStyle name="Normal 35 32" xfId="1361" xr:uid="{00000000-0005-0000-0000-000055050000}"/>
    <cellStyle name="Normal 35 33" xfId="1362" xr:uid="{00000000-0005-0000-0000-000056050000}"/>
    <cellStyle name="Normal 35 34" xfId="1363" xr:uid="{00000000-0005-0000-0000-000057050000}"/>
    <cellStyle name="Normal 35 35" xfId="1364" xr:uid="{00000000-0005-0000-0000-000058050000}"/>
    <cellStyle name="Normal 35 36" xfId="1365" xr:uid="{00000000-0005-0000-0000-000059050000}"/>
    <cellStyle name="Normal 35 4" xfId="1366" xr:uid="{00000000-0005-0000-0000-00005A050000}"/>
    <cellStyle name="Normal 35 5" xfId="1367" xr:uid="{00000000-0005-0000-0000-00005B050000}"/>
    <cellStyle name="Normal 35 6" xfId="1368" xr:uid="{00000000-0005-0000-0000-00005C050000}"/>
    <cellStyle name="Normal 35 7" xfId="1369" xr:uid="{00000000-0005-0000-0000-00005D050000}"/>
    <cellStyle name="Normal 35 8" xfId="1370" xr:uid="{00000000-0005-0000-0000-00005E050000}"/>
    <cellStyle name="Normal 35 9" xfId="1371" xr:uid="{00000000-0005-0000-0000-00005F050000}"/>
    <cellStyle name="Normal 36 10" xfId="1372" xr:uid="{00000000-0005-0000-0000-000060050000}"/>
    <cellStyle name="Normal 36 11" xfId="1373" xr:uid="{00000000-0005-0000-0000-000061050000}"/>
    <cellStyle name="Normal 36 12" xfId="1374" xr:uid="{00000000-0005-0000-0000-000062050000}"/>
    <cellStyle name="Normal 36 13" xfId="1375" xr:uid="{00000000-0005-0000-0000-000063050000}"/>
    <cellStyle name="Normal 36 14" xfId="1376" xr:uid="{00000000-0005-0000-0000-000064050000}"/>
    <cellStyle name="Normal 36 15" xfId="1377" xr:uid="{00000000-0005-0000-0000-000065050000}"/>
    <cellStyle name="Normal 36 16" xfId="1378" xr:uid="{00000000-0005-0000-0000-000066050000}"/>
    <cellStyle name="Normal 36 17" xfId="1379" xr:uid="{00000000-0005-0000-0000-000067050000}"/>
    <cellStyle name="Normal 36 18" xfId="1380" xr:uid="{00000000-0005-0000-0000-000068050000}"/>
    <cellStyle name="Normal 36 19" xfId="1381" xr:uid="{00000000-0005-0000-0000-000069050000}"/>
    <cellStyle name="Normal 36 2" xfId="1382" xr:uid="{00000000-0005-0000-0000-00006A050000}"/>
    <cellStyle name="Normal 36 20" xfId="1383" xr:uid="{00000000-0005-0000-0000-00006B050000}"/>
    <cellStyle name="Normal 36 21" xfId="1384" xr:uid="{00000000-0005-0000-0000-00006C050000}"/>
    <cellStyle name="Normal 36 22" xfId="1385" xr:uid="{00000000-0005-0000-0000-00006D050000}"/>
    <cellStyle name="Normal 36 23" xfId="1386" xr:uid="{00000000-0005-0000-0000-00006E050000}"/>
    <cellStyle name="Normal 36 24" xfId="1387" xr:uid="{00000000-0005-0000-0000-00006F050000}"/>
    <cellStyle name="Normal 36 25" xfId="1388" xr:uid="{00000000-0005-0000-0000-000070050000}"/>
    <cellStyle name="Normal 36 26" xfId="1389" xr:uid="{00000000-0005-0000-0000-000071050000}"/>
    <cellStyle name="Normal 36 27" xfId="1390" xr:uid="{00000000-0005-0000-0000-000072050000}"/>
    <cellStyle name="Normal 36 28" xfId="1391" xr:uid="{00000000-0005-0000-0000-000073050000}"/>
    <cellStyle name="Normal 36 29" xfId="1392" xr:uid="{00000000-0005-0000-0000-000074050000}"/>
    <cellStyle name="Normal 36 3" xfId="1393" xr:uid="{00000000-0005-0000-0000-000075050000}"/>
    <cellStyle name="Normal 36 30" xfId="1394" xr:uid="{00000000-0005-0000-0000-000076050000}"/>
    <cellStyle name="Normal 36 31" xfId="1395" xr:uid="{00000000-0005-0000-0000-000077050000}"/>
    <cellStyle name="Normal 36 32" xfId="1396" xr:uid="{00000000-0005-0000-0000-000078050000}"/>
    <cellStyle name="Normal 36 33" xfId="1397" xr:uid="{00000000-0005-0000-0000-000079050000}"/>
    <cellStyle name="Normal 36 34" xfId="1398" xr:uid="{00000000-0005-0000-0000-00007A050000}"/>
    <cellStyle name="Normal 36 35" xfId="1399" xr:uid="{00000000-0005-0000-0000-00007B050000}"/>
    <cellStyle name="Normal 36 4" xfId="1400" xr:uid="{00000000-0005-0000-0000-00007C050000}"/>
    <cellStyle name="Normal 36 5" xfId="1401" xr:uid="{00000000-0005-0000-0000-00007D050000}"/>
    <cellStyle name="Normal 36 6" xfId="1402" xr:uid="{00000000-0005-0000-0000-00007E050000}"/>
    <cellStyle name="Normal 36 7" xfId="1403" xr:uid="{00000000-0005-0000-0000-00007F050000}"/>
    <cellStyle name="Normal 36 8" xfId="1404" xr:uid="{00000000-0005-0000-0000-000080050000}"/>
    <cellStyle name="Normal 36 9" xfId="1405" xr:uid="{00000000-0005-0000-0000-000081050000}"/>
    <cellStyle name="Normal 37 10" xfId="1406" xr:uid="{00000000-0005-0000-0000-000082050000}"/>
    <cellStyle name="Normal 37 11" xfId="1407" xr:uid="{00000000-0005-0000-0000-000083050000}"/>
    <cellStyle name="Normal 37 12" xfId="1408" xr:uid="{00000000-0005-0000-0000-000084050000}"/>
    <cellStyle name="Normal 37 13" xfId="1409" xr:uid="{00000000-0005-0000-0000-000085050000}"/>
    <cellStyle name="Normal 37 14" xfId="1410" xr:uid="{00000000-0005-0000-0000-000086050000}"/>
    <cellStyle name="Normal 37 15" xfId="1411" xr:uid="{00000000-0005-0000-0000-000087050000}"/>
    <cellStyle name="Normal 37 16" xfId="1412" xr:uid="{00000000-0005-0000-0000-000088050000}"/>
    <cellStyle name="Normal 37 17" xfId="1413" xr:uid="{00000000-0005-0000-0000-000089050000}"/>
    <cellStyle name="Normal 37 18" xfId="1414" xr:uid="{00000000-0005-0000-0000-00008A050000}"/>
    <cellStyle name="Normal 37 19" xfId="1415" xr:uid="{00000000-0005-0000-0000-00008B050000}"/>
    <cellStyle name="Normal 37 2" xfId="1416" xr:uid="{00000000-0005-0000-0000-00008C050000}"/>
    <cellStyle name="Normal 37 20" xfId="1417" xr:uid="{00000000-0005-0000-0000-00008D050000}"/>
    <cellStyle name="Normal 37 21" xfId="1418" xr:uid="{00000000-0005-0000-0000-00008E050000}"/>
    <cellStyle name="Normal 37 22" xfId="1419" xr:uid="{00000000-0005-0000-0000-00008F050000}"/>
    <cellStyle name="Normal 37 23" xfId="1420" xr:uid="{00000000-0005-0000-0000-000090050000}"/>
    <cellStyle name="Normal 37 24" xfId="1421" xr:uid="{00000000-0005-0000-0000-000091050000}"/>
    <cellStyle name="Normal 37 25" xfId="1422" xr:uid="{00000000-0005-0000-0000-000092050000}"/>
    <cellStyle name="Normal 37 26" xfId="1423" xr:uid="{00000000-0005-0000-0000-000093050000}"/>
    <cellStyle name="Normal 37 27" xfId="1424" xr:uid="{00000000-0005-0000-0000-000094050000}"/>
    <cellStyle name="Normal 37 28" xfId="1425" xr:uid="{00000000-0005-0000-0000-000095050000}"/>
    <cellStyle name="Normal 37 29" xfId="1426" xr:uid="{00000000-0005-0000-0000-000096050000}"/>
    <cellStyle name="Normal 37 3" xfId="1427" xr:uid="{00000000-0005-0000-0000-000097050000}"/>
    <cellStyle name="Normal 37 30" xfId="1428" xr:uid="{00000000-0005-0000-0000-000098050000}"/>
    <cellStyle name="Normal 37 31" xfId="1429" xr:uid="{00000000-0005-0000-0000-000099050000}"/>
    <cellStyle name="Normal 37 32" xfId="1430" xr:uid="{00000000-0005-0000-0000-00009A050000}"/>
    <cellStyle name="Normal 37 33" xfId="1431" xr:uid="{00000000-0005-0000-0000-00009B050000}"/>
    <cellStyle name="Normal 37 34" xfId="1432" xr:uid="{00000000-0005-0000-0000-00009C050000}"/>
    <cellStyle name="Normal 37 4" xfId="1433" xr:uid="{00000000-0005-0000-0000-00009D050000}"/>
    <cellStyle name="Normal 37 5" xfId="1434" xr:uid="{00000000-0005-0000-0000-00009E050000}"/>
    <cellStyle name="Normal 37 6" xfId="1435" xr:uid="{00000000-0005-0000-0000-00009F050000}"/>
    <cellStyle name="Normal 37 7" xfId="1436" xr:uid="{00000000-0005-0000-0000-0000A0050000}"/>
    <cellStyle name="Normal 37 8" xfId="1437" xr:uid="{00000000-0005-0000-0000-0000A1050000}"/>
    <cellStyle name="Normal 37 9" xfId="1438" xr:uid="{00000000-0005-0000-0000-0000A2050000}"/>
    <cellStyle name="Normal 38 10" xfId="1439" xr:uid="{00000000-0005-0000-0000-0000A3050000}"/>
    <cellStyle name="Normal 38 11" xfId="1440" xr:uid="{00000000-0005-0000-0000-0000A4050000}"/>
    <cellStyle name="Normal 38 12" xfId="1441" xr:uid="{00000000-0005-0000-0000-0000A5050000}"/>
    <cellStyle name="Normal 38 13" xfId="1442" xr:uid="{00000000-0005-0000-0000-0000A6050000}"/>
    <cellStyle name="Normal 38 14" xfId="1443" xr:uid="{00000000-0005-0000-0000-0000A7050000}"/>
    <cellStyle name="Normal 38 15" xfId="1444" xr:uid="{00000000-0005-0000-0000-0000A8050000}"/>
    <cellStyle name="Normal 38 16" xfId="1445" xr:uid="{00000000-0005-0000-0000-0000A9050000}"/>
    <cellStyle name="Normal 38 17" xfId="1446" xr:uid="{00000000-0005-0000-0000-0000AA050000}"/>
    <cellStyle name="Normal 38 18" xfId="1447" xr:uid="{00000000-0005-0000-0000-0000AB050000}"/>
    <cellStyle name="Normal 38 19" xfId="1448" xr:uid="{00000000-0005-0000-0000-0000AC050000}"/>
    <cellStyle name="Normal 38 2" xfId="1449" xr:uid="{00000000-0005-0000-0000-0000AD050000}"/>
    <cellStyle name="Normal 38 20" xfId="1450" xr:uid="{00000000-0005-0000-0000-0000AE050000}"/>
    <cellStyle name="Normal 38 21" xfId="1451" xr:uid="{00000000-0005-0000-0000-0000AF050000}"/>
    <cellStyle name="Normal 38 22" xfId="1452" xr:uid="{00000000-0005-0000-0000-0000B0050000}"/>
    <cellStyle name="Normal 38 23" xfId="1453" xr:uid="{00000000-0005-0000-0000-0000B1050000}"/>
    <cellStyle name="Normal 38 24" xfId="1454" xr:uid="{00000000-0005-0000-0000-0000B2050000}"/>
    <cellStyle name="Normal 38 25" xfId="1455" xr:uid="{00000000-0005-0000-0000-0000B3050000}"/>
    <cellStyle name="Normal 38 26" xfId="1456" xr:uid="{00000000-0005-0000-0000-0000B4050000}"/>
    <cellStyle name="Normal 38 27" xfId="1457" xr:uid="{00000000-0005-0000-0000-0000B5050000}"/>
    <cellStyle name="Normal 38 28" xfId="1458" xr:uid="{00000000-0005-0000-0000-0000B6050000}"/>
    <cellStyle name="Normal 38 29" xfId="1459" xr:uid="{00000000-0005-0000-0000-0000B7050000}"/>
    <cellStyle name="Normal 38 3" xfId="1460" xr:uid="{00000000-0005-0000-0000-0000B8050000}"/>
    <cellStyle name="Normal 38 30" xfId="1461" xr:uid="{00000000-0005-0000-0000-0000B9050000}"/>
    <cellStyle name="Normal 38 31" xfId="1462" xr:uid="{00000000-0005-0000-0000-0000BA050000}"/>
    <cellStyle name="Normal 38 32" xfId="1463" xr:uid="{00000000-0005-0000-0000-0000BB050000}"/>
    <cellStyle name="Normal 38 33" xfId="1464" xr:uid="{00000000-0005-0000-0000-0000BC050000}"/>
    <cellStyle name="Normal 38 4" xfId="1465" xr:uid="{00000000-0005-0000-0000-0000BD050000}"/>
    <cellStyle name="Normal 38 5" xfId="1466" xr:uid="{00000000-0005-0000-0000-0000BE050000}"/>
    <cellStyle name="Normal 38 6" xfId="1467" xr:uid="{00000000-0005-0000-0000-0000BF050000}"/>
    <cellStyle name="Normal 38 7" xfId="1468" xr:uid="{00000000-0005-0000-0000-0000C0050000}"/>
    <cellStyle name="Normal 38 8" xfId="1469" xr:uid="{00000000-0005-0000-0000-0000C1050000}"/>
    <cellStyle name="Normal 38 9" xfId="1470" xr:uid="{00000000-0005-0000-0000-0000C2050000}"/>
    <cellStyle name="Normal 39 10" xfId="1471" xr:uid="{00000000-0005-0000-0000-0000C3050000}"/>
    <cellStyle name="Normal 39 11" xfId="1472" xr:uid="{00000000-0005-0000-0000-0000C4050000}"/>
    <cellStyle name="Normal 39 12" xfId="1473" xr:uid="{00000000-0005-0000-0000-0000C5050000}"/>
    <cellStyle name="Normal 39 13" xfId="1474" xr:uid="{00000000-0005-0000-0000-0000C6050000}"/>
    <cellStyle name="Normal 39 14" xfId="1475" xr:uid="{00000000-0005-0000-0000-0000C7050000}"/>
    <cellStyle name="Normal 39 15" xfId="1476" xr:uid="{00000000-0005-0000-0000-0000C8050000}"/>
    <cellStyle name="Normal 39 16" xfId="1477" xr:uid="{00000000-0005-0000-0000-0000C9050000}"/>
    <cellStyle name="Normal 39 17" xfId="1478" xr:uid="{00000000-0005-0000-0000-0000CA050000}"/>
    <cellStyle name="Normal 39 18" xfId="1479" xr:uid="{00000000-0005-0000-0000-0000CB050000}"/>
    <cellStyle name="Normal 39 19" xfId="1480" xr:uid="{00000000-0005-0000-0000-0000CC050000}"/>
    <cellStyle name="Normal 39 2" xfId="1481" xr:uid="{00000000-0005-0000-0000-0000CD050000}"/>
    <cellStyle name="Normal 39 20" xfId="1482" xr:uid="{00000000-0005-0000-0000-0000CE050000}"/>
    <cellStyle name="Normal 39 21" xfId="1483" xr:uid="{00000000-0005-0000-0000-0000CF050000}"/>
    <cellStyle name="Normal 39 22" xfId="1484" xr:uid="{00000000-0005-0000-0000-0000D0050000}"/>
    <cellStyle name="Normal 39 23" xfId="1485" xr:uid="{00000000-0005-0000-0000-0000D1050000}"/>
    <cellStyle name="Normal 39 24" xfId="1486" xr:uid="{00000000-0005-0000-0000-0000D2050000}"/>
    <cellStyle name="Normal 39 25" xfId="1487" xr:uid="{00000000-0005-0000-0000-0000D3050000}"/>
    <cellStyle name="Normal 39 26" xfId="1488" xr:uid="{00000000-0005-0000-0000-0000D4050000}"/>
    <cellStyle name="Normal 39 27" xfId="1489" xr:uid="{00000000-0005-0000-0000-0000D5050000}"/>
    <cellStyle name="Normal 39 28" xfId="1490" xr:uid="{00000000-0005-0000-0000-0000D6050000}"/>
    <cellStyle name="Normal 39 29" xfId="1491" xr:uid="{00000000-0005-0000-0000-0000D7050000}"/>
    <cellStyle name="Normal 39 3" xfId="1492" xr:uid="{00000000-0005-0000-0000-0000D8050000}"/>
    <cellStyle name="Normal 39 30" xfId="1493" xr:uid="{00000000-0005-0000-0000-0000D9050000}"/>
    <cellStyle name="Normal 39 31" xfId="1494" xr:uid="{00000000-0005-0000-0000-0000DA050000}"/>
    <cellStyle name="Normal 39 32" xfId="1495" xr:uid="{00000000-0005-0000-0000-0000DB050000}"/>
    <cellStyle name="Normal 39 4" xfId="1496" xr:uid="{00000000-0005-0000-0000-0000DC050000}"/>
    <cellStyle name="Normal 39 5" xfId="1497" xr:uid="{00000000-0005-0000-0000-0000DD050000}"/>
    <cellStyle name="Normal 39 6" xfId="1498" xr:uid="{00000000-0005-0000-0000-0000DE050000}"/>
    <cellStyle name="Normal 39 7" xfId="1499" xr:uid="{00000000-0005-0000-0000-0000DF050000}"/>
    <cellStyle name="Normal 39 8" xfId="1500" xr:uid="{00000000-0005-0000-0000-0000E0050000}"/>
    <cellStyle name="Normal 39 9" xfId="1501" xr:uid="{00000000-0005-0000-0000-0000E1050000}"/>
    <cellStyle name="Normal 4 10" xfId="1502" xr:uid="{00000000-0005-0000-0000-0000E2050000}"/>
    <cellStyle name="Normal 4 11" xfId="1503" xr:uid="{00000000-0005-0000-0000-0000E3050000}"/>
    <cellStyle name="Normal 4 12" xfId="1504" xr:uid="{00000000-0005-0000-0000-0000E4050000}"/>
    <cellStyle name="Normal 4 13" xfId="1505" xr:uid="{00000000-0005-0000-0000-0000E5050000}"/>
    <cellStyle name="Normal 4 14" xfId="1506" xr:uid="{00000000-0005-0000-0000-0000E6050000}"/>
    <cellStyle name="Normal 4 15" xfId="1507" xr:uid="{00000000-0005-0000-0000-0000E7050000}"/>
    <cellStyle name="Normal 4 16" xfId="1508" xr:uid="{00000000-0005-0000-0000-0000E8050000}"/>
    <cellStyle name="Normal 4 17" xfId="1509" xr:uid="{00000000-0005-0000-0000-0000E9050000}"/>
    <cellStyle name="Normal 4 18" xfId="1510" xr:uid="{00000000-0005-0000-0000-0000EA050000}"/>
    <cellStyle name="Normal 4 19" xfId="1511" xr:uid="{00000000-0005-0000-0000-0000EB050000}"/>
    <cellStyle name="Normal 4 2" xfId="1512" xr:uid="{00000000-0005-0000-0000-0000EC050000}"/>
    <cellStyle name="Normal 4 20" xfId="1513" xr:uid="{00000000-0005-0000-0000-0000ED050000}"/>
    <cellStyle name="Normal 4 21" xfId="1514" xr:uid="{00000000-0005-0000-0000-0000EE050000}"/>
    <cellStyle name="Normal 4 22" xfId="1515" xr:uid="{00000000-0005-0000-0000-0000EF050000}"/>
    <cellStyle name="Normal 4 23" xfId="1516" xr:uid="{00000000-0005-0000-0000-0000F0050000}"/>
    <cellStyle name="Normal 4 24" xfId="1517" xr:uid="{00000000-0005-0000-0000-0000F1050000}"/>
    <cellStyle name="Normal 4 25" xfId="1518" xr:uid="{00000000-0005-0000-0000-0000F2050000}"/>
    <cellStyle name="Normal 4 26" xfId="1519" xr:uid="{00000000-0005-0000-0000-0000F3050000}"/>
    <cellStyle name="Normal 4 27" xfId="1520" xr:uid="{00000000-0005-0000-0000-0000F4050000}"/>
    <cellStyle name="Normal 4 28" xfId="1521" xr:uid="{00000000-0005-0000-0000-0000F5050000}"/>
    <cellStyle name="Normal 4 29" xfId="1522" xr:uid="{00000000-0005-0000-0000-0000F6050000}"/>
    <cellStyle name="Normal 4 3" xfId="1523" xr:uid="{00000000-0005-0000-0000-0000F7050000}"/>
    <cellStyle name="Normal 4 30" xfId="1524" xr:uid="{00000000-0005-0000-0000-0000F8050000}"/>
    <cellStyle name="Normal 4 31" xfId="1525" xr:uid="{00000000-0005-0000-0000-0000F9050000}"/>
    <cellStyle name="Normal 4 32" xfId="1526" xr:uid="{00000000-0005-0000-0000-0000FA050000}"/>
    <cellStyle name="Normal 4 33" xfId="1527" xr:uid="{00000000-0005-0000-0000-0000FB050000}"/>
    <cellStyle name="Normal 4 34" xfId="1528" xr:uid="{00000000-0005-0000-0000-0000FC050000}"/>
    <cellStyle name="Normal 4 35" xfId="1529" xr:uid="{00000000-0005-0000-0000-0000FD050000}"/>
    <cellStyle name="Normal 4 36" xfId="1530" xr:uid="{00000000-0005-0000-0000-0000FE050000}"/>
    <cellStyle name="Normal 4 37" xfId="1531" xr:uid="{00000000-0005-0000-0000-0000FF050000}"/>
    <cellStyle name="Normal 4 38" xfId="1532" xr:uid="{00000000-0005-0000-0000-000000060000}"/>
    <cellStyle name="Normal 4 39" xfId="1533" xr:uid="{00000000-0005-0000-0000-000001060000}"/>
    <cellStyle name="Normal 4 4" xfId="1534" xr:uid="{00000000-0005-0000-0000-000002060000}"/>
    <cellStyle name="Normal 4 40" xfId="1535" xr:uid="{00000000-0005-0000-0000-000003060000}"/>
    <cellStyle name="Normal 4 41" xfId="1536" xr:uid="{00000000-0005-0000-0000-000004060000}"/>
    <cellStyle name="Normal 4 42" xfId="1537" xr:uid="{00000000-0005-0000-0000-000005060000}"/>
    <cellStyle name="Normal 4 43" xfId="1538" xr:uid="{00000000-0005-0000-0000-000006060000}"/>
    <cellStyle name="Normal 4 44" xfId="1539" xr:uid="{00000000-0005-0000-0000-000007060000}"/>
    <cellStyle name="Normal 4 45" xfId="1540" xr:uid="{00000000-0005-0000-0000-000008060000}"/>
    <cellStyle name="Normal 4 46" xfId="1541" xr:uid="{00000000-0005-0000-0000-000009060000}"/>
    <cellStyle name="Normal 4 47" xfId="1542" xr:uid="{00000000-0005-0000-0000-00000A060000}"/>
    <cellStyle name="Normal 4 48" xfId="1543" xr:uid="{00000000-0005-0000-0000-00000B060000}"/>
    <cellStyle name="Normal 4 49" xfId="1544" xr:uid="{00000000-0005-0000-0000-00000C060000}"/>
    <cellStyle name="Normal 4 5" xfId="1545" xr:uid="{00000000-0005-0000-0000-00000D060000}"/>
    <cellStyle name="Normal 4 50" xfId="1546" xr:uid="{00000000-0005-0000-0000-00000E060000}"/>
    <cellStyle name="Normal 4 51" xfId="1547" xr:uid="{00000000-0005-0000-0000-00000F060000}"/>
    <cellStyle name="Normal 4 52" xfId="1548" xr:uid="{00000000-0005-0000-0000-000010060000}"/>
    <cellStyle name="Normal 4 53" xfId="1549" xr:uid="{00000000-0005-0000-0000-000011060000}"/>
    <cellStyle name="Normal 4 54" xfId="1550" xr:uid="{00000000-0005-0000-0000-000012060000}"/>
    <cellStyle name="Normal 4 55" xfId="1551" xr:uid="{00000000-0005-0000-0000-000013060000}"/>
    <cellStyle name="Normal 4 56" xfId="1552" xr:uid="{00000000-0005-0000-0000-000014060000}"/>
    <cellStyle name="Normal 4 57" xfId="1553" xr:uid="{00000000-0005-0000-0000-000015060000}"/>
    <cellStyle name="Normal 4 58" xfId="1554" xr:uid="{00000000-0005-0000-0000-000016060000}"/>
    <cellStyle name="Normal 4 59" xfId="1555" xr:uid="{00000000-0005-0000-0000-000017060000}"/>
    <cellStyle name="Normal 4 6" xfId="1556" xr:uid="{00000000-0005-0000-0000-000018060000}"/>
    <cellStyle name="Normal 4 60" xfId="1557" xr:uid="{00000000-0005-0000-0000-000019060000}"/>
    <cellStyle name="Normal 4 61" xfId="1558" xr:uid="{00000000-0005-0000-0000-00001A060000}"/>
    <cellStyle name="Normal 4 62" xfId="1559" xr:uid="{00000000-0005-0000-0000-00001B060000}"/>
    <cellStyle name="Normal 4 63" xfId="1560" xr:uid="{00000000-0005-0000-0000-00001C060000}"/>
    <cellStyle name="Normal 4 64" xfId="1561" xr:uid="{00000000-0005-0000-0000-00001D060000}"/>
    <cellStyle name="Normal 4 65" xfId="1562" xr:uid="{00000000-0005-0000-0000-00001E060000}"/>
    <cellStyle name="Normal 4 66" xfId="1563" xr:uid="{00000000-0005-0000-0000-00001F060000}"/>
    <cellStyle name="Normal 4 67" xfId="1564" xr:uid="{00000000-0005-0000-0000-000020060000}"/>
    <cellStyle name="Normal 4 7" xfId="1565" xr:uid="{00000000-0005-0000-0000-000021060000}"/>
    <cellStyle name="Normal 4 8" xfId="1566" xr:uid="{00000000-0005-0000-0000-000022060000}"/>
    <cellStyle name="Normal 4 9" xfId="1567" xr:uid="{00000000-0005-0000-0000-000023060000}"/>
    <cellStyle name="Normal 40 10" xfId="1568" xr:uid="{00000000-0005-0000-0000-000024060000}"/>
    <cellStyle name="Normal 40 11" xfId="1569" xr:uid="{00000000-0005-0000-0000-000025060000}"/>
    <cellStyle name="Normal 40 12" xfId="1570" xr:uid="{00000000-0005-0000-0000-000026060000}"/>
    <cellStyle name="Normal 40 13" xfId="1571" xr:uid="{00000000-0005-0000-0000-000027060000}"/>
    <cellStyle name="Normal 40 14" xfId="1572" xr:uid="{00000000-0005-0000-0000-000028060000}"/>
    <cellStyle name="Normal 40 15" xfId="1573" xr:uid="{00000000-0005-0000-0000-000029060000}"/>
    <cellStyle name="Normal 40 16" xfId="1574" xr:uid="{00000000-0005-0000-0000-00002A060000}"/>
    <cellStyle name="Normal 40 17" xfId="1575" xr:uid="{00000000-0005-0000-0000-00002B060000}"/>
    <cellStyle name="Normal 40 18" xfId="1576" xr:uid="{00000000-0005-0000-0000-00002C060000}"/>
    <cellStyle name="Normal 40 19" xfId="1577" xr:uid="{00000000-0005-0000-0000-00002D060000}"/>
    <cellStyle name="Normal 40 2" xfId="1578" xr:uid="{00000000-0005-0000-0000-00002E060000}"/>
    <cellStyle name="Normal 40 20" xfId="1579" xr:uid="{00000000-0005-0000-0000-00002F060000}"/>
    <cellStyle name="Normal 40 21" xfId="1580" xr:uid="{00000000-0005-0000-0000-000030060000}"/>
    <cellStyle name="Normal 40 22" xfId="1581" xr:uid="{00000000-0005-0000-0000-000031060000}"/>
    <cellStyle name="Normal 40 23" xfId="1582" xr:uid="{00000000-0005-0000-0000-000032060000}"/>
    <cellStyle name="Normal 40 24" xfId="1583" xr:uid="{00000000-0005-0000-0000-000033060000}"/>
    <cellStyle name="Normal 40 25" xfId="1584" xr:uid="{00000000-0005-0000-0000-000034060000}"/>
    <cellStyle name="Normal 40 26" xfId="1585" xr:uid="{00000000-0005-0000-0000-000035060000}"/>
    <cellStyle name="Normal 40 27" xfId="1586" xr:uid="{00000000-0005-0000-0000-000036060000}"/>
    <cellStyle name="Normal 40 28" xfId="1587" xr:uid="{00000000-0005-0000-0000-000037060000}"/>
    <cellStyle name="Normal 40 29" xfId="1588" xr:uid="{00000000-0005-0000-0000-000038060000}"/>
    <cellStyle name="Normal 40 3" xfId="1589" xr:uid="{00000000-0005-0000-0000-000039060000}"/>
    <cellStyle name="Normal 40 30" xfId="1590" xr:uid="{00000000-0005-0000-0000-00003A060000}"/>
    <cellStyle name="Normal 40 31" xfId="1591" xr:uid="{00000000-0005-0000-0000-00003B060000}"/>
    <cellStyle name="Normal 40 4" xfId="1592" xr:uid="{00000000-0005-0000-0000-00003C060000}"/>
    <cellStyle name="Normal 40 5" xfId="1593" xr:uid="{00000000-0005-0000-0000-00003D060000}"/>
    <cellStyle name="Normal 40 6" xfId="1594" xr:uid="{00000000-0005-0000-0000-00003E060000}"/>
    <cellStyle name="Normal 40 7" xfId="1595" xr:uid="{00000000-0005-0000-0000-00003F060000}"/>
    <cellStyle name="Normal 40 8" xfId="1596" xr:uid="{00000000-0005-0000-0000-000040060000}"/>
    <cellStyle name="Normal 40 9" xfId="1597" xr:uid="{00000000-0005-0000-0000-000041060000}"/>
    <cellStyle name="Normal 41 10" xfId="1598" xr:uid="{00000000-0005-0000-0000-000042060000}"/>
    <cellStyle name="Normal 41 11" xfId="1599" xr:uid="{00000000-0005-0000-0000-000043060000}"/>
    <cellStyle name="Normal 41 12" xfId="1600" xr:uid="{00000000-0005-0000-0000-000044060000}"/>
    <cellStyle name="Normal 41 13" xfId="1601" xr:uid="{00000000-0005-0000-0000-000045060000}"/>
    <cellStyle name="Normal 41 14" xfId="1602" xr:uid="{00000000-0005-0000-0000-000046060000}"/>
    <cellStyle name="Normal 41 15" xfId="1603" xr:uid="{00000000-0005-0000-0000-000047060000}"/>
    <cellStyle name="Normal 41 16" xfId="1604" xr:uid="{00000000-0005-0000-0000-000048060000}"/>
    <cellStyle name="Normal 41 17" xfId="1605" xr:uid="{00000000-0005-0000-0000-000049060000}"/>
    <cellStyle name="Normal 41 18" xfId="1606" xr:uid="{00000000-0005-0000-0000-00004A060000}"/>
    <cellStyle name="Normal 41 19" xfId="1607" xr:uid="{00000000-0005-0000-0000-00004B060000}"/>
    <cellStyle name="Normal 41 2" xfId="1608" xr:uid="{00000000-0005-0000-0000-00004C060000}"/>
    <cellStyle name="Normal 41 20" xfId="1609" xr:uid="{00000000-0005-0000-0000-00004D060000}"/>
    <cellStyle name="Normal 41 21" xfId="1610" xr:uid="{00000000-0005-0000-0000-00004E060000}"/>
    <cellStyle name="Normal 41 22" xfId="1611" xr:uid="{00000000-0005-0000-0000-00004F060000}"/>
    <cellStyle name="Normal 41 23" xfId="1612" xr:uid="{00000000-0005-0000-0000-000050060000}"/>
    <cellStyle name="Normal 41 24" xfId="1613" xr:uid="{00000000-0005-0000-0000-000051060000}"/>
    <cellStyle name="Normal 41 25" xfId="1614" xr:uid="{00000000-0005-0000-0000-000052060000}"/>
    <cellStyle name="Normal 41 26" xfId="1615" xr:uid="{00000000-0005-0000-0000-000053060000}"/>
    <cellStyle name="Normal 41 27" xfId="1616" xr:uid="{00000000-0005-0000-0000-000054060000}"/>
    <cellStyle name="Normal 41 28" xfId="1617" xr:uid="{00000000-0005-0000-0000-000055060000}"/>
    <cellStyle name="Normal 41 29" xfId="1618" xr:uid="{00000000-0005-0000-0000-000056060000}"/>
    <cellStyle name="Normal 41 3" xfId="1619" xr:uid="{00000000-0005-0000-0000-000057060000}"/>
    <cellStyle name="Normal 41 30" xfId="1620" xr:uid="{00000000-0005-0000-0000-000058060000}"/>
    <cellStyle name="Normal 41 4" xfId="1621" xr:uid="{00000000-0005-0000-0000-000059060000}"/>
    <cellStyle name="Normal 41 5" xfId="1622" xr:uid="{00000000-0005-0000-0000-00005A060000}"/>
    <cellStyle name="Normal 41 6" xfId="1623" xr:uid="{00000000-0005-0000-0000-00005B060000}"/>
    <cellStyle name="Normal 41 7" xfId="1624" xr:uid="{00000000-0005-0000-0000-00005C060000}"/>
    <cellStyle name="Normal 41 8" xfId="1625" xr:uid="{00000000-0005-0000-0000-00005D060000}"/>
    <cellStyle name="Normal 41 9" xfId="1626" xr:uid="{00000000-0005-0000-0000-00005E060000}"/>
    <cellStyle name="Normal 42 10" xfId="1627" xr:uid="{00000000-0005-0000-0000-00005F060000}"/>
    <cellStyle name="Normal 42 11" xfId="1628" xr:uid="{00000000-0005-0000-0000-000060060000}"/>
    <cellStyle name="Normal 42 12" xfId="1629" xr:uid="{00000000-0005-0000-0000-000061060000}"/>
    <cellStyle name="Normal 42 13" xfId="1630" xr:uid="{00000000-0005-0000-0000-000062060000}"/>
    <cellStyle name="Normal 42 14" xfId="1631" xr:uid="{00000000-0005-0000-0000-000063060000}"/>
    <cellStyle name="Normal 42 15" xfId="1632" xr:uid="{00000000-0005-0000-0000-000064060000}"/>
    <cellStyle name="Normal 42 16" xfId="1633" xr:uid="{00000000-0005-0000-0000-000065060000}"/>
    <cellStyle name="Normal 42 17" xfId="1634" xr:uid="{00000000-0005-0000-0000-000066060000}"/>
    <cellStyle name="Normal 42 18" xfId="1635" xr:uid="{00000000-0005-0000-0000-000067060000}"/>
    <cellStyle name="Normal 42 19" xfId="1636" xr:uid="{00000000-0005-0000-0000-000068060000}"/>
    <cellStyle name="Normal 42 2" xfId="1637" xr:uid="{00000000-0005-0000-0000-000069060000}"/>
    <cellStyle name="Normal 42 20" xfId="1638" xr:uid="{00000000-0005-0000-0000-00006A060000}"/>
    <cellStyle name="Normal 42 21" xfId="1639" xr:uid="{00000000-0005-0000-0000-00006B060000}"/>
    <cellStyle name="Normal 42 22" xfId="1640" xr:uid="{00000000-0005-0000-0000-00006C060000}"/>
    <cellStyle name="Normal 42 23" xfId="1641" xr:uid="{00000000-0005-0000-0000-00006D060000}"/>
    <cellStyle name="Normal 42 24" xfId="1642" xr:uid="{00000000-0005-0000-0000-00006E060000}"/>
    <cellStyle name="Normal 42 25" xfId="1643" xr:uid="{00000000-0005-0000-0000-00006F060000}"/>
    <cellStyle name="Normal 42 26" xfId="1644" xr:uid="{00000000-0005-0000-0000-000070060000}"/>
    <cellStyle name="Normal 42 27" xfId="1645" xr:uid="{00000000-0005-0000-0000-000071060000}"/>
    <cellStyle name="Normal 42 28" xfId="1646" xr:uid="{00000000-0005-0000-0000-000072060000}"/>
    <cellStyle name="Normal 42 29" xfId="1647" xr:uid="{00000000-0005-0000-0000-000073060000}"/>
    <cellStyle name="Normal 42 3" xfId="1648" xr:uid="{00000000-0005-0000-0000-000074060000}"/>
    <cellStyle name="Normal 42 4" xfId="1649" xr:uid="{00000000-0005-0000-0000-000075060000}"/>
    <cellStyle name="Normal 42 5" xfId="1650" xr:uid="{00000000-0005-0000-0000-000076060000}"/>
    <cellStyle name="Normal 42 6" xfId="1651" xr:uid="{00000000-0005-0000-0000-000077060000}"/>
    <cellStyle name="Normal 42 7" xfId="1652" xr:uid="{00000000-0005-0000-0000-000078060000}"/>
    <cellStyle name="Normal 42 8" xfId="1653" xr:uid="{00000000-0005-0000-0000-000079060000}"/>
    <cellStyle name="Normal 42 9" xfId="1654" xr:uid="{00000000-0005-0000-0000-00007A060000}"/>
    <cellStyle name="Normal 43 10" xfId="1655" xr:uid="{00000000-0005-0000-0000-00007B060000}"/>
    <cellStyle name="Normal 43 11" xfId="1656" xr:uid="{00000000-0005-0000-0000-00007C060000}"/>
    <cellStyle name="Normal 43 12" xfId="1657" xr:uid="{00000000-0005-0000-0000-00007D060000}"/>
    <cellStyle name="Normal 43 13" xfId="1658" xr:uid="{00000000-0005-0000-0000-00007E060000}"/>
    <cellStyle name="Normal 43 14" xfId="1659" xr:uid="{00000000-0005-0000-0000-00007F060000}"/>
    <cellStyle name="Normal 43 15" xfId="1660" xr:uid="{00000000-0005-0000-0000-000080060000}"/>
    <cellStyle name="Normal 43 16" xfId="1661" xr:uid="{00000000-0005-0000-0000-000081060000}"/>
    <cellStyle name="Normal 43 17" xfId="1662" xr:uid="{00000000-0005-0000-0000-000082060000}"/>
    <cellStyle name="Normal 43 18" xfId="1663" xr:uid="{00000000-0005-0000-0000-000083060000}"/>
    <cellStyle name="Normal 43 19" xfId="1664" xr:uid="{00000000-0005-0000-0000-000084060000}"/>
    <cellStyle name="Normal 43 2" xfId="1665" xr:uid="{00000000-0005-0000-0000-000085060000}"/>
    <cellStyle name="Normal 43 20" xfId="1666" xr:uid="{00000000-0005-0000-0000-000086060000}"/>
    <cellStyle name="Normal 43 21" xfId="1667" xr:uid="{00000000-0005-0000-0000-000087060000}"/>
    <cellStyle name="Normal 43 22" xfId="1668" xr:uid="{00000000-0005-0000-0000-000088060000}"/>
    <cellStyle name="Normal 43 23" xfId="1669" xr:uid="{00000000-0005-0000-0000-000089060000}"/>
    <cellStyle name="Normal 43 24" xfId="1670" xr:uid="{00000000-0005-0000-0000-00008A060000}"/>
    <cellStyle name="Normal 43 25" xfId="1671" xr:uid="{00000000-0005-0000-0000-00008B060000}"/>
    <cellStyle name="Normal 43 26" xfId="1672" xr:uid="{00000000-0005-0000-0000-00008C060000}"/>
    <cellStyle name="Normal 43 27" xfId="1673" xr:uid="{00000000-0005-0000-0000-00008D060000}"/>
    <cellStyle name="Normal 43 28" xfId="1674" xr:uid="{00000000-0005-0000-0000-00008E060000}"/>
    <cellStyle name="Normal 43 3" xfId="1675" xr:uid="{00000000-0005-0000-0000-00008F060000}"/>
    <cellStyle name="Normal 43 4" xfId="1676" xr:uid="{00000000-0005-0000-0000-000090060000}"/>
    <cellStyle name="Normal 43 5" xfId="1677" xr:uid="{00000000-0005-0000-0000-000091060000}"/>
    <cellStyle name="Normal 43 6" xfId="1678" xr:uid="{00000000-0005-0000-0000-000092060000}"/>
    <cellStyle name="Normal 43 7" xfId="1679" xr:uid="{00000000-0005-0000-0000-000093060000}"/>
    <cellStyle name="Normal 43 8" xfId="1680" xr:uid="{00000000-0005-0000-0000-000094060000}"/>
    <cellStyle name="Normal 43 9" xfId="1681" xr:uid="{00000000-0005-0000-0000-000095060000}"/>
    <cellStyle name="Normal 44 10" xfId="1682" xr:uid="{00000000-0005-0000-0000-000096060000}"/>
    <cellStyle name="Normal 44 11" xfId="1683" xr:uid="{00000000-0005-0000-0000-000097060000}"/>
    <cellStyle name="Normal 44 12" xfId="1684" xr:uid="{00000000-0005-0000-0000-000098060000}"/>
    <cellStyle name="Normal 44 13" xfId="1685" xr:uid="{00000000-0005-0000-0000-000099060000}"/>
    <cellStyle name="Normal 44 14" xfId="1686" xr:uid="{00000000-0005-0000-0000-00009A060000}"/>
    <cellStyle name="Normal 44 15" xfId="1687" xr:uid="{00000000-0005-0000-0000-00009B060000}"/>
    <cellStyle name="Normal 44 16" xfId="1688" xr:uid="{00000000-0005-0000-0000-00009C060000}"/>
    <cellStyle name="Normal 44 17" xfId="1689" xr:uid="{00000000-0005-0000-0000-00009D060000}"/>
    <cellStyle name="Normal 44 18" xfId="1690" xr:uid="{00000000-0005-0000-0000-00009E060000}"/>
    <cellStyle name="Normal 44 19" xfId="1691" xr:uid="{00000000-0005-0000-0000-00009F060000}"/>
    <cellStyle name="Normal 44 2" xfId="1692" xr:uid="{00000000-0005-0000-0000-0000A0060000}"/>
    <cellStyle name="Normal 44 20" xfId="1693" xr:uid="{00000000-0005-0000-0000-0000A1060000}"/>
    <cellStyle name="Normal 44 21" xfId="1694" xr:uid="{00000000-0005-0000-0000-0000A2060000}"/>
    <cellStyle name="Normal 44 22" xfId="1695" xr:uid="{00000000-0005-0000-0000-0000A3060000}"/>
    <cellStyle name="Normal 44 23" xfId="1696" xr:uid="{00000000-0005-0000-0000-0000A4060000}"/>
    <cellStyle name="Normal 44 24" xfId="1697" xr:uid="{00000000-0005-0000-0000-0000A5060000}"/>
    <cellStyle name="Normal 44 25" xfId="1698" xr:uid="{00000000-0005-0000-0000-0000A6060000}"/>
    <cellStyle name="Normal 44 26" xfId="1699" xr:uid="{00000000-0005-0000-0000-0000A7060000}"/>
    <cellStyle name="Normal 44 27" xfId="1700" xr:uid="{00000000-0005-0000-0000-0000A8060000}"/>
    <cellStyle name="Normal 44 3" xfId="1701" xr:uid="{00000000-0005-0000-0000-0000A9060000}"/>
    <cellStyle name="Normal 44 4" xfId="1702" xr:uid="{00000000-0005-0000-0000-0000AA060000}"/>
    <cellStyle name="Normal 44 5" xfId="1703" xr:uid="{00000000-0005-0000-0000-0000AB060000}"/>
    <cellStyle name="Normal 44 6" xfId="1704" xr:uid="{00000000-0005-0000-0000-0000AC060000}"/>
    <cellStyle name="Normal 44 7" xfId="1705" xr:uid="{00000000-0005-0000-0000-0000AD060000}"/>
    <cellStyle name="Normal 44 8" xfId="1706" xr:uid="{00000000-0005-0000-0000-0000AE060000}"/>
    <cellStyle name="Normal 44 9" xfId="1707" xr:uid="{00000000-0005-0000-0000-0000AF060000}"/>
    <cellStyle name="Normal 45 10" xfId="1708" xr:uid="{00000000-0005-0000-0000-0000B0060000}"/>
    <cellStyle name="Normal 45 11" xfId="1709" xr:uid="{00000000-0005-0000-0000-0000B1060000}"/>
    <cellStyle name="Normal 45 12" xfId="1710" xr:uid="{00000000-0005-0000-0000-0000B2060000}"/>
    <cellStyle name="Normal 45 13" xfId="1711" xr:uid="{00000000-0005-0000-0000-0000B3060000}"/>
    <cellStyle name="Normal 45 14" xfId="1712" xr:uid="{00000000-0005-0000-0000-0000B4060000}"/>
    <cellStyle name="Normal 45 15" xfId="1713" xr:uid="{00000000-0005-0000-0000-0000B5060000}"/>
    <cellStyle name="Normal 45 16" xfId="1714" xr:uid="{00000000-0005-0000-0000-0000B6060000}"/>
    <cellStyle name="Normal 45 17" xfId="1715" xr:uid="{00000000-0005-0000-0000-0000B7060000}"/>
    <cellStyle name="Normal 45 18" xfId="1716" xr:uid="{00000000-0005-0000-0000-0000B8060000}"/>
    <cellStyle name="Normal 45 19" xfId="1717" xr:uid="{00000000-0005-0000-0000-0000B9060000}"/>
    <cellStyle name="Normal 45 2" xfId="1718" xr:uid="{00000000-0005-0000-0000-0000BA060000}"/>
    <cellStyle name="Normal 45 20" xfId="1719" xr:uid="{00000000-0005-0000-0000-0000BB060000}"/>
    <cellStyle name="Normal 45 21" xfId="1720" xr:uid="{00000000-0005-0000-0000-0000BC060000}"/>
    <cellStyle name="Normal 45 22" xfId="1721" xr:uid="{00000000-0005-0000-0000-0000BD060000}"/>
    <cellStyle name="Normal 45 23" xfId="1722" xr:uid="{00000000-0005-0000-0000-0000BE060000}"/>
    <cellStyle name="Normal 45 24" xfId="1723" xr:uid="{00000000-0005-0000-0000-0000BF060000}"/>
    <cellStyle name="Normal 45 25" xfId="1724" xr:uid="{00000000-0005-0000-0000-0000C0060000}"/>
    <cellStyle name="Normal 45 26" xfId="1725" xr:uid="{00000000-0005-0000-0000-0000C1060000}"/>
    <cellStyle name="Normal 45 3" xfId="1726" xr:uid="{00000000-0005-0000-0000-0000C2060000}"/>
    <cellStyle name="Normal 45 4" xfId="1727" xr:uid="{00000000-0005-0000-0000-0000C3060000}"/>
    <cellStyle name="Normal 45 5" xfId="1728" xr:uid="{00000000-0005-0000-0000-0000C4060000}"/>
    <cellStyle name="Normal 45 6" xfId="1729" xr:uid="{00000000-0005-0000-0000-0000C5060000}"/>
    <cellStyle name="Normal 45 7" xfId="1730" xr:uid="{00000000-0005-0000-0000-0000C6060000}"/>
    <cellStyle name="Normal 45 8" xfId="1731" xr:uid="{00000000-0005-0000-0000-0000C7060000}"/>
    <cellStyle name="Normal 45 9" xfId="1732" xr:uid="{00000000-0005-0000-0000-0000C8060000}"/>
    <cellStyle name="Normal 46 10" xfId="1733" xr:uid="{00000000-0005-0000-0000-0000C9060000}"/>
    <cellStyle name="Normal 46 11" xfId="1734" xr:uid="{00000000-0005-0000-0000-0000CA060000}"/>
    <cellStyle name="Normal 46 12" xfId="1735" xr:uid="{00000000-0005-0000-0000-0000CB060000}"/>
    <cellStyle name="Normal 46 13" xfId="1736" xr:uid="{00000000-0005-0000-0000-0000CC060000}"/>
    <cellStyle name="Normal 46 14" xfId="1737" xr:uid="{00000000-0005-0000-0000-0000CD060000}"/>
    <cellStyle name="Normal 46 15" xfId="1738" xr:uid="{00000000-0005-0000-0000-0000CE060000}"/>
    <cellStyle name="Normal 46 16" xfId="1739" xr:uid="{00000000-0005-0000-0000-0000CF060000}"/>
    <cellStyle name="Normal 46 17" xfId="1740" xr:uid="{00000000-0005-0000-0000-0000D0060000}"/>
    <cellStyle name="Normal 46 18" xfId="1741" xr:uid="{00000000-0005-0000-0000-0000D1060000}"/>
    <cellStyle name="Normal 46 19" xfId="1742" xr:uid="{00000000-0005-0000-0000-0000D2060000}"/>
    <cellStyle name="Normal 46 2" xfId="1743" xr:uid="{00000000-0005-0000-0000-0000D3060000}"/>
    <cellStyle name="Normal 46 20" xfId="1744" xr:uid="{00000000-0005-0000-0000-0000D4060000}"/>
    <cellStyle name="Normal 46 21" xfId="1745" xr:uid="{00000000-0005-0000-0000-0000D5060000}"/>
    <cellStyle name="Normal 46 22" xfId="1746" xr:uid="{00000000-0005-0000-0000-0000D6060000}"/>
    <cellStyle name="Normal 46 23" xfId="1747" xr:uid="{00000000-0005-0000-0000-0000D7060000}"/>
    <cellStyle name="Normal 46 24" xfId="1748" xr:uid="{00000000-0005-0000-0000-0000D8060000}"/>
    <cellStyle name="Normal 46 25" xfId="1749" xr:uid="{00000000-0005-0000-0000-0000D9060000}"/>
    <cellStyle name="Normal 46 3" xfId="1750" xr:uid="{00000000-0005-0000-0000-0000DA060000}"/>
    <cellStyle name="Normal 46 4" xfId="1751" xr:uid="{00000000-0005-0000-0000-0000DB060000}"/>
    <cellStyle name="Normal 46 5" xfId="1752" xr:uid="{00000000-0005-0000-0000-0000DC060000}"/>
    <cellStyle name="Normal 46 6" xfId="1753" xr:uid="{00000000-0005-0000-0000-0000DD060000}"/>
    <cellStyle name="Normal 46 7" xfId="1754" xr:uid="{00000000-0005-0000-0000-0000DE060000}"/>
    <cellStyle name="Normal 46 8" xfId="1755" xr:uid="{00000000-0005-0000-0000-0000DF060000}"/>
    <cellStyle name="Normal 46 9" xfId="1756" xr:uid="{00000000-0005-0000-0000-0000E0060000}"/>
    <cellStyle name="Normal 47 10" xfId="1757" xr:uid="{00000000-0005-0000-0000-0000E1060000}"/>
    <cellStyle name="Normal 47 11" xfId="1758" xr:uid="{00000000-0005-0000-0000-0000E2060000}"/>
    <cellStyle name="Normal 47 12" xfId="1759" xr:uid="{00000000-0005-0000-0000-0000E3060000}"/>
    <cellStyle name="Normal 47 13" xfId="1760" xr:uid="{00000000-0005-0000-0000-0000E4060000}"/>
    <cellStyle name="Normal 47 14" xfId="1761" xr:uid="{00000000-0005-0000-0000-0000E5060000}"/>
    <cellStyle name="Normal 47 15" xfId="1762" xr:uid="{00000000-0005-0000-0000-0000E6060000}"/>
    <cellStyle name="Normal 47 16" xfId="1763" xr:uid="{00000000-0005-0000-0000-0000E7060000}"/>
    <cellStyle name="Normal 47 17" xfId="1764" xr:uid="{00000000-0005-0000-0000-0000E8060000}"/>
    <cellStyle name="Normal 47 18" xfId="1765" xr:uid="{00000000-0005-0000-0000-0000E9060000}"/>
    <cellStyle name="Normal 47 19" xfId="1766" xr:uid="{00000000-0005-0000-0000-0000EA060000}"/>
    <cellStyle name="Normal 47 2" xfId="1767" xr:uid="{00000000-0005-0000-0000-0000EB060000}"/>
    <cellStyle name="Normal 47 20" xfId="1768" xr:uid="{00000000-0005-0000-0000-0000EC060000}"/>
    <cellStyle name="Normal 47 21" xfId="1769" xr:uid="{00000000-0005-0000-0000-0000ED060000}"/>
    <cellStyle name="Normal 47 22" xfId="1770" xr:uid="{00000000-0005-0000-0000-0000EE060000}"/>
    <cellStyle name="Normal 47 23" xfId="1771" xr:uid="{00000000-0005-0000-0000-0000EF060000}"/>
    <cellStyle name="Normal 47 24" xfId="1772" xr:uid="{00000000-0005-0000-0000-0000F0060000}"/>
    <cellStyle name="Normal 47 3" xfId="1773" xr:uid="{00000000-0005-0000-0000-0000F1060000}"/>
    <cellStyle name="Normal 47 4" xfId="1774" xr:uid="{00000000-0005-0000-0000-0000F2060000}"/>
    <cellStyle name="Normal 47 5" xfId="1775" xr:uid="{00000000-0005-0000-0000-0000F3060000}"/>
    <cellStyle name="Normal 47 6" xfId="1776" xr:uid="{00000000-0005-0000-0000-0000F4060000}"/>
    <cellStyle name="Normal 47 7" xfId="1777" xr:uid="{00000000-0005-0000-0000-0000F5060000}"/>
    <cellStyle name="Normal 47 8" xfId="1778" xr:uid="{00000000-0005-0000-0000-0000F6060000}"/>
    <cellStyle name="Normal 47 9" xfId="1779" xr:uid="{00000000-0005-0000-0000-0000F7060000}"/>
    <cellStyle name="Normal 48 10" xfId="1780" xr:uid="{00000000-0005-0000-0000-0000F8060000}"/>
    <cellStyle name="Normal 48 11" xfId="1781" xr:uid="{00000000-0005-0000-0000-0000F9060000}"/>
    <cellStyle name="Normal 48 12" xfId="1782" xr:uid="{00000000-0005-0000-0000-0000FA060000}"/>
    <cellStyle name="Normal 48 13" xfId="1783" xr:uid="{00000000-0005-0000-0000-0000FB060000}"/>
    <cellStyle name="Normal 48 14" xfId="1784" xr:uid="{00000000-0005-0000-0000-0000FC060000}"/>
    <cellStyle name="Normal 48 15" xfId="1785" xr:uid="{00000000-0005-0000-0000-0000FD060000}"/>
    <cellStyle name="Normal 48 16" xfId="1786" xr:uid="{00000000-0005-0000-0000-0000FE060000}"/>
    <cellStyle name="Normal 48 17" xfId="1787" xr:uid="{00000000-0005-0000-0000-0000FF060000}"/>
    <cellStyle name="Normal 48 18" xfId="1788" xr:uid="{00000000-0005-0000-0000-000000070000}"/>
    <cellStyle name="Normal 48 19" xfId="1789" xr:uid="{00000000-0005-0000-0000-000001070000}"/>
    <cellStyle name="Normal 48 2" xfId="1790" xr:uid="{00000000-0005-0000-0000-000002070000}"/>
    <cellStyle name="Normal 48 20" xfId="1791" xr:uid="{00000000-0005-0000-0000-000003070000}"/>
    <cellStyle name="Normal 48 21" xfId="1792" xr:uid="{00000000-0005-0000-0000-000004070000}"/>
    <cellStyle name="Normal 48 22" xfId="1793" xr:uid="{00000000-0005-0000-0000-000005070000}"/>
    <cellStyle name="Normal 48 23" xfId="1794" xr:uid="{00000000-0005-0000-0000-000006070000}"/>
    <cellStyle name="Normal 48 3" xfId="1795" xr:uid="{00000000-0005-0000-0000-000007070000}"/>
    <cellStyle name="Normal 48 4" xfId="1796" xr:uid="{00000000-0005-0000-0000-000008070000}"/>
    <cellStyle name="Normal 48 5" xfId="1797" xr:uid="{00000000-0005-0000-0000-000009070000}"/>
    <cellStyle name="Normal 48 6" xfId="1798" xr:uid="{00000000-0005-0000-0000-00000A070000}"/>
    <cellStyle name="Normal 48 7" xfId="1799" xr:uid="{00000000-0005-0000-0000-00000B070000}"/>
    <cellStyle name="Normal 48 8" xfId="1800" xr:uid="{00000000-0005-0000-0000-00000C070000}"/>
    <cellStyle name="Normal 48 9" xfId="1801" xr:uid="{00000000-0005-0000-0000-00000D070000}"/>
    <cellStyle name="Normal 49 10" xfId="1802" xr:uid="{00000000-0005-0000-0000-00000E070000}"/>
    <cellStyle name="Normal 49 11" xfId="1803" xr:uid="{00000000-0005-0000-0000-00000F070000}"/>
    <cellStyle name="Normal 49 12" xfId="1804" xr:uid="{00000000-0005-0000-0000-000010070000}"/>
    <cellStyle name="Normal 49 13" xfId="1805" xr:uid="{00000000-0005-0000-0000-000011070000}"/>
    <cellStyle name="Normal 49 14" xfId="1806" xr:uid="{00000000-0005-0000-0000-000012070000}"/>
    <cellStyle name="Normal 49 15" xfId="1807" xr:uid="{00000000-0005-0000-0000-000013070000}"/>
    <cellStyle name="Normal 49 16" xfId="1808" xr:uid="{00000000-0005-0000-0000-000014070000}"/>
    <cellStyle name="Normal 49 17" xfId="1809" xr:uid="{00000000-0005-0000-0000-000015070000}"/>
    <cellStyle name="Normal 49 18" xfId="1810" xr:uid="{00000000-0005-0000-0000-000016070000}"/>
    <cellStyle name="Normal 49 19" xfId="1811" xr:uid="{00000000-0005-0000-0000-000017070000}"/>
    <cellStyle name="Normal 49 2" xfId="1812" xr:uid="{00000000-0005-0000-0000-000018070000}"/>
    <cellStyle name="Normal 49 20" xfId="1813" xr:uid="{00000000-0005-0000-0000-000019070000}"/>
    <cellStyle name="Normal 49 21" xfId="1814" xr:uid="{00000000-0005-0000-0000-00001A070000}"/>
    <cellStyle name="Normal 49 22" xfId="1815" xr:uid="{00000000-0005-0000-0000-00001B070000}"/>
    <cellStyle name="Normal 49 3" xfId="1816" xr:uid="{00000000-0005-0000-0000-00001C070000}"/>
    <cellStyle name="Normal 49 4" xfId="1817" xr:uid="{00000000-0005-0000-0000-00001D070000}"/>
    <cellStyle name="Normal 49 5" xfId="1818" xr:uid="{00000000-0005-0000-0000-00001E070000}"/>
    <cellStyle name="Normal 49 6" xfId="1819" xr:uid="{00000000-0005-0000-0000-00001F070000}"/>
    <cellStyle name="Normal 49 7" xfId="1820" xr:uid="{00000000-0005-0000-0000-000020070000}"/>
    <cellStyle name="Normal 49 8" xfId="1821" xr:uid="{00000000-0005-0000-0000-000021070000}"/>
    <cellStyle name="Normal 49 9" xfId="1822" xr:uid="{00000000-0005-0000-0000-000022070000}"/>
    <cellStyle name="Normal 5 10" xfId="1823" xr:uid="{00000000-0005-0000-0000-000023070000}"/>
    <cellStyle name="Normal 5 11" xfId="1824" xr:uid="{00000000-0005-0000-0000-000024070000}"/>
    <cellStyle name="Normal 5 12" xfId="1825" xr:uid="{00000000-0005-0000-0000-000025070000}"/>
    <cellStyle name="Normal 5 13" xfId="1826" xr:uid="{00000000-0005-0000-0000-000026070000}"/>
    <cellStyle name="Normal 5 14" xfId="1827" xr:uid="{00000000-0005-0000-0000-000027070000}"/>
    <cellStyle name="Normal 5 15" xfId="1828" xr:uid="{00000000-0005-0000-0000-000028070000}"/>
    <cellStyle name="Normal 5 16" xfId="1829" xr:uid="{00000000-0005-0000-0000-000029070000}"/>
    <cellStyle name="Normal 5 17" xfId="1830" xr:uid="{00000000-0005-0000-0000-00002A070000}"/>
    <cellStyle name="Normal 5 18" xfId="1831" xr:uid="{00000000-0005-0000-0000-00002B070000}"/>
    <cellStyle name="Normal 5 19" xfId="1832" xr:uid="{00000000-0005-0000-0000-00002C070000}"/>
    <cellStyle name="Normal 5 2" xfId="1833" xr:uid="{00000000-0005-0000-0000-00002D070000}"/>
    <cellStyle name="Normal 5 20" xfId="1834" xr:uid="{00000000-0005-0000-0000-00002E070000}"/>
    <cellStyle name="Normal 5 21" xfId="1835" xr:uid="{00000000-0005-0000-0000-00002F070000}"/>
    <cellStyle name="Normal 5 22" xfId="1836" xr:uid="{00000000-0005-0000-0000-000030070000}"/>
    <cellStyle name="Normal 5 23" xfId="1837" xr:uid="{00000000-0005-0000-0000-000031070000}"/>
    <cellStyle name="Normal 5 24" xfId="1838" xr:uid="{00000000-0005-0000-0000-000032070000}"/>
    <cellStyle name="Normal 5 25" xfId="1839" xr:uid="{00000000-0005-0000-0000-000033070000}"/>
    <cellStyle name="Normal 5 26" xfId="1840" xr:uid="{00000000-0005-0000-0000-000034070000}"/>
    <cellStyle name="Normal 5 27" xfId="1841" xr:uid="{00000000-0005-0000-0000-000035070000}"/>
    <cellStyle name="Normal 5 28" xfId="1842" xr:uid="{00000000-0005-0000-0000-000036070000}"/>
    <cellStyle name="Normal 5 29" xfId="1843" xr:uid="{00000000-0005-0000-0000-000037070000}"/>
    <cellStyle name="Normal 5 3" xfId="1844" xr:uid="{00000000-0005-0000-0000-000038070000}"/>
    <cellStyle name="Normal 5 30" xfId="1845" xr:uid="{00000000-0005-0000-0000-000039070000}"/>
    <cellStyle name="Normal 5 31" xfId="1846" xr:uid="{00000000-0005-0000-0000-00003A070000}"/>
    <cellStyle name="Normal 5 32" xfId="1847" xr:uid="{00000000-0005-0000-0000-00003B070000}"/>
    <cellStyle name="Normal 5 33" xfId="1848" xr:uid="{00000000-0005-0000-0000-00003C070000}"/>
    <cellStyle name="Normal 5 34" xfId="1849" xr:uid="{00000000-0005-0000-0000-00003D070000}"/>
    <cellStyle name="Normal 5 35" xfId="1850" xr:uid="{00000000-0005-0000-0000-00003E070000}"/>
    <cellStyle name="Normal 5 36" xfId="1851" xr:uid="{00000000-0005-0000-0000-00003F070000}"/>
    <cellStyle name="Normal 5 37" xfId="1852" xr:uid="{00000000-0005-0000-0000-000040070000}"/>
    <cellStyle name="Normal 5 38" xfId="1853" xr:uid="{00000000-0005-0000-0000-000041070000}"/>
    <cellStyle name="Normal 5 39" xfId="1854" xr:uid="{00000000-0005-0000-0000-000042070000}"/>
    <cellStyle name="Normal 5 4" xfId="1855" xr:uid="{00000000-0005-0000-0000-000043070000}"/>
    <cellStyle name="Normal 5 40" xfId="1856" xr:uid="{00000000-0005-0000-0000-000044070000}"/>
    <cellStyle name="Normal 5 41" xfId="1857" xr:uid="{00000000-0005-0000-0000-000045070000}"/>
    <cellStyle name="Normal 5 42" xfId="1858" xr:uid="{00000000-0005-0000-0000-000046070000}"/>
    <cellStyle name="Normal 5 43" xfId="1859" xr:uid="{00000000-0005-0000-0000-000047070000}"/>
    <cellStyle name="Normal 5 44" xfId="1860" xr:uid="{00000000-0005-0000-0000-000048070000}"/>
    <cellStyle name="Normal 5 45" xfId="1861" xr:uid="{00000000-0005-0000-0000-000049070000}"/>
    <cellStyle name="Normal 5 46" xfId="1862" xr:uid="{00000000-0005-0000-0000-00004A070000}"/>
    <cellStyle name="Normal 5 47" xfId="1863" xr:uid="{00000000-0005-0000-0000-00004B070000}"/>
    <cellStyle name="Normal 5 48" xfId="1864" xr:uid="{00000000-0005-0000-0000-00004C070000}"/>
    <cellStyle name="Normal 5 49" xfId="1865" xr:uid="{00000000-0005-0000-0000-00004D070000}"/>
    <cellStyle name="Normal 5 5" xfId="1866" xr:uid="{00000000-0005-0000-0000-00004E070000}"/>
    <cellStyle name="Normal 5 50" xfId="1867" xr:uid="{00000000-0005-0000-0000-00004F070000}"/>
    <cellStyle name="Normal 5 51" xfId="1868" xr:uid="{00000000-0005-0000-0000-000050070000}"/>
    <cellStyle name="Normal 5 52" xfId="1869" xr:uid="{00000000-0005-0000-0000-000051070000}"/>
    <cellStyle name="Normal 5 53" xfId="1870" xr:uid="{00000000-0005-0000-0000-000052070000}"/>
    <cellStyle name="Normal 5 54" xfId="1871" xr:uid="{00000000-0005-0000-0000-000053070000}"/>
    <cellStyle name="Normal 5 55" xfId="1872" xr:uid="{00000000-0005-0000-0000-000054070000}"/>
    <cellStyle name="Normal 5 56" xfId="1873" xr:uid="{00000000-0005-0000-0000-000055070000}"/>
    <cellStyle name="Normal 5 57" xfId="1874" xr:uid="{00000000-0005-0000-0000-000056070000}"/>
    <cellStyle name="Normal 5 58" xfId="1875" xr:uid="{00000000-0005-0000-0000-000057070000}"/>
    <cellStyle name="Normal 5 59" xfId="1876" xr:uid="{00000000-0005-0000-0000-000058070000}"/>
    <cellStyle name="Normal 5 6" xfId="1877" xr:uid="{00000000-0005-0000-0000-000059070000}"/>
    <cellStyle name="Normal 5 60" xfId="1878" xr:uid="{00000000-0005-0000-0000-00005A070000}"/>
    <cellStyle name="Normal 5 61" xfId="1879" xr:uid="{00000000-0005-0000-0000-00005B070000}"/>
    <cellStyle name="Normal 5 62" xfId="1880" xr:uid="{00000000-0005-0000-0000-00005C070000}"/>
    <cellStyle name="Normal 5 63" xfId="1881" xr:uid="{00000000-0005-0000-0000-00005D070000}"/>
    <cellStyle name="Normal 5 64" xfId="1882" xr:uid="{00000000-0005-0000-0000-00005E070000}"/>
    <cellStyle name="Normal 5 65" xfId="1883" xr:uid="{00000000-0005-0000-0000-00005F070000}"/>
    <cellStyle name="Normal 5 66" xfId="1884" xr:uid="{00000000-0005-0000-0000-000060070000}"/>
    <cellStyle name="Normal 5 7" xfId="1885" xr:uid="{00000000-0005-0000-0000-000061070000}"/>
    <cellStyle name="Normal 5 8" xfId="1886" xr:uid="{00000000-0005-0000-0000-000062070000}"/>
    <cellStyle name="Normal 5 9" xfId="1887" xr:uid="{00000000-0005-0000-0000-000063070000}"/>
    <cellStyle name="Normal 50 10" xfId="1888" xr:uid="{00000000-0005-0000-0000-000064070000}"/>
    <cellStyle name="Normal 50 11" xfId="1889" xr:uid="{00000000-0005-0000-0000-000065070000}"/>
    <cellStyle name="Normal 50 12" xfId="1890" xr:uid="{00000000-0005-0000-0000-000066070000}"/>
    <cellStyle name="Normal 50 13" xfId="1891" xr:uid="{00000000-0005-0000-0000-000067070000}"/>
    <cellStyle name="Normal 50 14" xfId="1892" xr:uid="{00000000-0005-0000-0000-000068070000}"/>
    <cellStyle name="Normal 50 15" xfId="1893" xr:uid="{00000000-0005-0000-0000-000069070000}"/>
    <cellStyle name="Normal 50 16" xfId="1894" xr:uid="{00000000-0005-0000-0000-00006A070000}"/>
    <cellStyle name="Normal 50 17" xfId="1895" xr:uid="{00000000-0005-0000-0000-00006B070000}"/>
    <cellStyle name="Normal 50 18" xfId="1896" xr:uid="{00000000-0005-0000-0000-00006C070000}"/>
    <cellStyle name="Normal 50 19" xfId="1897" xr:uid="{00000000-0005-0000-0000-00006D070000}"/>
    <cellStyle name="Normal 50 2" xfId="1898" xr:uid="{00000000-0005-0000-0000-00006E070000}"/>
    <cellStyle name="Normal 50 20" xfId="1899" xr:uid="{00000000-0005-0000-0000-00006F070000}"/>
    <cellStyle name="Normal 50 21" xfId="1900" xr:uid="{00000000-0005-0000-0000-000070070000}"/>
    <cellStyle name="Normal 50 3" xfId="1901" xr:uid="{00000000-0005-0000-0000-000071070000}"/>
    <cellStyle name="Normal 50 4" xfId="1902" xr:uid="{00000000-0005-0000-0000-000072070000}"/>
    <cellStyle name="Normal 50 5" xfId="1903" xr:uid="{00000000-0005-0000-0000-000073070000}"/>
    <cellStyle name="Normal 50 6" xfId="1904" xr:uid="{00000000-0005-0000-0000-000074070000}"/>
    <cellStyle name="Normal 50 7" xfId="1905" xr:uid="{00000000-0005-0000-0000-000075070000}"/>
    <cellStyle name="Normal 50 8" xfId="1906" xr:uid="{00000000-0005-0000-0000-000076070000}"/>
    <cellStyle name="Normal 50 9" xfId="1907" xr:uid="{00000000-0005-0000-0000-000077070000}"/>
    <cellStyle name="Normal 51 10" xfId="1908" xr:uid="{00000000-0005-0000-0000-000078070000}"/>
    <cellStyle name="Normal 51 11" xfId="1909" xr:uid="{00000000-0005-0000-0000-000079070000}"/>
    <cellStyle name="Normal 51 12" xfId="1910" xr:uid="{00000000-0005-0000-0000-00007A070000}"/>
    <cellStyle name="Normal 51 13" xfId="1911" xr:uid="{00000000-0005-0000-0000-00007B070000}"/>
    <cellStyle name="Normal 51 14" xfId="1912" xr:uid="{00000000-0005-0000-0000-00007C070000}"/>
    <cellStyle name="Normal 51 15" xfId="1913" xr:uid="{00000000-0005-0000-0000-00007D070000}"/>
    <cellStyle name="Normal 51 16" xfId="1914" xr:uid="{00000000-0005-0000-0000-00007E070000}"/>
    <cellStyle name="Normal 51 17" xfId="1915" xr:uid="{00000000-0005-0000-0000-00007F070000}"/>
    <cellStyle name="Normal 51 18" xfId="1916" xr:uid="{00000000-0005-0000-0000-000080070000}"/>
    <cellStyle name="Normal 51 19" xfId="1917" xr:uid="{00000000-0005-0000-0000-000081070000}"/>
    <cellStyle name="Normal 51 2" xfId="1918" xr:uid="{00000000-0005-0000-0000-000082070000}"/>
    <cellStyle name="Normal 51 20" xfId="1919" xr:uid="{00000000-0005-0000-0000-000083070000}"/>
    <cellStyle name="Normal 51 3" xfId="1920" xr:uid="{00000000-0005-0000-0000-000084070000}"/>
    <cellStyle name="Normal 51 4" xfId="1921" xr:uid="{00000000-0005-0000-0000-000085070000}"/>
    <cellStyle name="Normal 51 5" xfId="1922" xr:uid="{00000000-0005-0000-0000-000086070000}"/>
    <cellStyle name="Normal 51 6" xfId="1923" xr:uid="{00000000-0005-0000-0000-000087070000}"/>
    <cellStyle name="Normal 51 7" xfId="1924" xr:uid="{00000000-0005-0000-0000-000088070000}"/>
    <cellStyle name="Normal 51 8" xfId="1925" xr:uid="{00000000-0005-0000-0000-000089070000}"/>
    <cellStyle name="Normal 51 9" xfId="1926" xr:uid="{00000000-0005-0000-0000-00008A070000}"/>
    <cellStyle name="Normal 52 10" xfId="1927" xr:uid="{00000000-0005-0000-0000-00008B070000}"/>
    <cellStyle name="Normal 52 11" xfId="1928" xr:uid="{00000000-0005-0000-0000-00008C070000}"/>
    <cellStyle name="Normal 52 12" xfId="1929" xr:uid="{00000000-0005-0000-0000-00008D070000}"/>
    <cellStyle name="Normal 52 13" xfId="1930" xr:uid="{00000000-0005-0000-0000-00008E070000}"/>
    <cellStyle name="Normal 52 14" xfId="1931" xr:uid="{00000000-0005-0000-0000-00008F070000}"/>
    <cellStyle name="Normal 52 15" xfId="1932" xr:uid="{00000000-0005-0000-0000-000090070000}"/>
    <cellStyle name="Normal 52 16" xfId="1933" xr:uid="{00000000-0005-0000-0000-000091070000}"/>
    <cellStyle name="Normal 52 17" xfId="1934" xr:uid="{00000000-0005-0000-0000-000092070000}"/>
    <cellStyle name="Normal 52 18" xfId="1935" xr:uid="{00000000-0005-0000-0000-000093070000}"/>
    <cellStyle name="Normal 52 19" xfId="1936" xr:uid="{00000000-0005-0000-0000-000094070000}"/>
    <cellStyle name="Normal 52 2" xfId="1937" xr:uid="{00000000-0005-0000-0000-000095070000}"/>
    <cellStyle name="Normal 52 3" xfId="1938" xr:uid="{00000000-0005-0000-0000-000096070000}"/>
    <cellStyle name="Normal 52 4" xfId="1939" xr:uid="{00000000-0005-0000-0000-000097070000}"/>
    <cellStyle name="Normal 52 5" xfId="1940" xr:uid="{00000000-0005-0000-0000-000098070000}"/>
    <cellStyle name="Normal 52 6" xfId="1941" xr:uid="{00000000-0005-0000-0000-000099070000}"/>
    <cellStyle name="Normal 52 7" xfId="1942" xr:uid="{00000000-0005-0000-0000-00009A070000}"/>
    <cellStyle name="Normal 52 8" xfId="1943" xr:uid="{00000000-0005-0000-0000-00009B070000}"/>
    <cellStyle name="Normal 52 9" xfId="1944" xr:uid="{00000000-0005-0000-0000-00009C070000}"/>
    <cellStyle name="Normal 53 10" xfId="1945" xr:uid="{00000000-0005-0000-0000-00009D070000}"/>
    <cellStyle name="Normal 53 11" xfId="1946" xr:uid="{00000000-0005-0000-0000-00009E070000}"/>
    <cellStyle name="Normal 53 12" xfId="1947" xr:uid="{00000000-0005-0000-0000-00009F070000}"/>
    <cellStyle name="Normal 53 13" xfId="1948" xr:uid="{00000000-0005-0000-0000-0000A0070000}"/>
    <cellStyle name="Normal 53 14" xfId="1949" xr:uid="{00000000-0005-0000-0000-0000A1070000}"/>
    <cellStyle name="Normal 53 15" xfId="1950" xr:uid="{00000000-0005-0000-0000-0000A2070000}"/>
    <cellStyle name="Normal 53 16" xfId="1951" xr:uid="{00000000-0005-0000-0000-0000A3070000}"/>
    <cellStyle name="Normal 53 17" xfId="1952" xr:uid="{00000000-0005-0000-0000-0000A4070000}"/>
    <cellStyle name="Normal 53 18" xfId="1953" xr:uid="{00000000-0005-0000-0000-0000A5070000}"/>
    <cellStyle name="Normal 53 2" xfId="1954" xr:uid="{00000000-0005-0000-0000-0000A6070000}"/>
    <cellStyle name="Normal 53 3" xfId="1955" xr:uid="{00000000-0005-0000-0000-0000A7070000}"/>
    <cellStyle name="Normal 53 4" xfId="1956" xr:uid="{00000000-0005-0000-0000-0000A8070000}"/>
    <cellStyle name="Normal 53 5" xfId="1957" xr:uid="{00000000-0005-0000-0000-0000A9070000}"/>
    <cellStyle name="Normal 53 6" xfId="1958" xr:uid="{00000000-0005-0000-0000-0000AA070000}"/>
    <cellStyle name="Normal 53 7" xfId="1959" xr:uid="{00000000-0005-0000-0000-0000AB070000}"/>
    <cellStyle name="Normal 53 8" xfId="1960" xr:uid="{00000000-0005-0000-0000-0000AC070000}"/>
    <cellStyle name="Normal 53 9" xfId="1961" xr:uid="{00000000-0005-0000-0000-0000AD070000}"/>
    <cellStyle name="Normal 54 10" xfId="1962" xr:uid="{00000000-0005-0000-0000-0000AE070000}"/>
    <cellStyle name="Normal 54 11" xfId="1963" xr:uid="{00000000-0005-0000-0000-0000AF070000}"/>
    <cellStyle name="Normal 54 12" xfId="1964" xr:uid="{00000000-0005-0000-0000-0000B0070000}"/>
    <cellStyle name="Normal 54 13" xfId="1965" xr:uid="{00000000-0005-0000-0000-0000B1070000}"/>
    <cellStyle name="Normal 54 14" xfId="1966" xr:uid="{00000000-0005-0000-0000-0000B2070000}"/>
    <cellStyle name="Normal 54 15" xfId="1967" xr:uid="{00000000-0005-0000-0000-0000B3070000}"/>
    <cellStyle name="Normal 54 16" xfId="1968" xr:uid="{00000000-0005-0000-0000-0000B4070000}"/>
    <cellStyle name="Normal 54 17" xfId="1969" xr:uid="{00000000-0005-0000-0000-0000B5070000}"/>
    <cellStyle name="Normal 54 2" xfId="1970" xr:uid="{00000000-0005-0000-0000-0000B6070000}"/>
    <cellStyle name="Normal 54 3" xfId="1971" xr:uid="{00000000-0005-0000-0000-0000B7070000}"/>
    <cellStyle name="Normal 54 4" xfId="1972" xr:uid="{00000000-0005-0000-0000-0000B8070000}"/>
    <cellStyle name="Normal 54 5" xfId="1973" xr:uid="{00000000-0005-0000-0000-0000B9070000}"/>
    <cellStyle name="Normal 54 6" xfId="1974" xr:uid="{00000000-0005-0000-0000-0000BA070000}"/>
    <cellStyle name="Normal 54 7" xfId="1975" xr:uid="{00000000-0005-0000-0000-0000BB070000}"/>
    <cellStyle name="Normal 54 8" xfId="1976" xr:uid="{00000000-0005-0000-0000-0000BC070000}"/>
    <cellStyle name="Normal 54 9" xfId="1977" xr:uid="{00000000-0005-0000-0000-0000BD070000}"/>
    <cellStyle name="Normal 55 10" xfId="1978" xr:uid="{00000000-0005-0000-0000-0000BE070000}"/>
    <cellStyle name="Normal 55 11" xfId="1979" xr:uid="{00000000-0005-0000-0000-0000BF070000}"/>
    <cellStyle name="Normal 55 12" xfId="1980" xr:uid="{00000000-0005-0000-0000-0000C0070000}"/>
    <cellStyle name="Normal 55 13" xfId="1981" xr:uid="{00000000-0005-0000-0000-0000C1070000}"/>
    <cellStyle name="Normal 55 14" xfId="1982" xr:uid="{00000000-0005-0000-0000-0000C2070000}"/>
    <cellStyle name="Normal 55 15" xfId="1983" xr:uid="{00000000-0005-0000-0000-0000C3070000}"/>
    <cellStyle name="Normal 55 16" xfId="1984" xr:uid="{00000000-0005-0000-0000-0000C4070000}"/>
    <cellStyle name="Normal 55 2" xfId="1985" xr:uid="{00000000-0005-0000-0000-0000C5070000}"/>
    <cellStyle name="Normal 55 3" xfId="1986" xr:uid="{00000000-0005-0000-0000-0000C6070000}"/>
    <cellStyle name="Normal 55 4" xfId="1987" xr:uid="{00000000-0005-0000-0000-0000C7070000}"/>
    <cellStyle name="Normal 55 5" xfId="1988" xr:uid="{00000000-0005-0000-0000-0000C8070000}"/>
    <cellStyle name="Normal 55 6" xfId="1989" xr:uid="{00000000-0005-0000-0000-0000C9070000}"/>
    <cellStyle name="Normal 55 7" xfId="1990" xr:uid="{00000000-0005-0000-0000-0000CA070000}"/>
    <cellStyle name="Normal 55 8" xfId="1991" xr:uid="{00000000-0005-0000-0000-0000CB070000}"/>
    <cellStyle name="Normal 55 9" xfId="1992" xr:uid="{00000000-0005-0000-0000-0000CC070000}"/>
    <cellStyle name="Normal 56 10" xfId="1993" xr:uid="{00000000-0005-0000-0000-0000CD070000}"/>
    <cellStyle name="Normal 56 11" xfId="1994" xr:uid="{00000000-0005-0000-0000-0000CE070000}"/>
    <cellStyle name="Normal 56 12" xfId="1995" xr:uid="{00000000-0005-0000-0000-0000CF070000}"/>
    <cellStyle name="Normal 56 13" xfId="1996" xr:uid="{00000000-0005-0000-0000-0000D0070000}"/>
    <cellStyle name="Normal 56 14" xfId="1997" xr:uid="{00000000-0005-0000-0000-0000D1070000}"/>
    <cellStyle name="Normal 56 15" xfId="1998" xr:uid="{00000000-0005-0000-0000-0000D2070000}"/>
    <cellStyle name="Normal 56 2" xfId="1999" xr:uid="{00000000-0005-0000-0000-0000D3070000}"/>
    <cellStyle name="Normal 56 3" xfId="2000" xr:uid="{00000000-0005-0000-0000-0000D4070000}"/>
    <cellStyle name="Normal 56 4" xfId="2001" xr:uid="{00000000-0005-0000-0000-0000D5070000}"/>
    <cellStyle name="Normal 56 5" xfId="2002" xr:uid="{00000000-0005-0000-0000-0000D6070000}"/>
    <cellStyle name="Normal 56 6" xfId="2003" xr:uid="{00000000-0005-0000-0000-0000D7070000}"/>
    <cellStyle name="Normal 56 7" xfId="2004" xr:uid="{00000000-0005-0000-0000-0000D8070000}"/>
    <cellStyle name="Normal 56 8" xfId="2005" xr:uid="{00000000-0005-0000-0000-0000D9070000}"/>
    <cellStyle name="Normal 56 9" xfId="2006" xr:uid="{00000000-0005-0000-0000-0000DA070000}"/>
    <cellStyle name="Normal 57 2" xfId="2007" xr:uid="{00000000-0005-0000-0000-0000DB070000}"/>
    <cellStyle name="Normal 58 10" xfId="2008" xr:uid="{00000000-0005-0000-0000-0000DC070000}"/>
    <cellStyle name="Normal 58 11" xfId="2009" xr:uid="{00000000-0005-0000-0000-0000DD070000}"/>
    <cellStyle name="Normal 58 12" xfId="2010" xr:uid="{00000000-0005-0000-0000-0000DE070000}"/>
    <cellStyle name="Normal 58 13" xfId="2011" xr:uid="{00000000-0005-0000-0000-0000DF070000}"/>
    <cellStyle name="Normal 58 2" xfId="2012" xr:uid="{00000000-0005-0000-0000-0000E0070000}"/>
    <cellStyle name="Normal 58 3" xfId="2013" xr:uid="{00000000-0005-0000-0000-0000E1070000}"/>
    <cellStyle name="Normal 58 4" xfId="2014" xr:uid="{00000000-0005-0000-0000-0000E2070000}"/>
    <cellStyle name="Normal 58 5" xfId="2015" xr:uid="{00000000-0005-0000-0000-0000E3070000}"/>
    <cellStyle name="Normal 58 6" xfId="2016" xr:uid="{00000000-0005-0000-0000-0000E4070000}"/>
    <cellStyle name="Normal 58 7" xfId="2017" xr:uid="{00000000-0005-0000-0000-0000E5070000}"/>
    <cellStyle name="Normal 58 8" xfId="2018" xr:uid="{00000000-0005-0000-0000-0000E6070000}"/>
    <cellStyle name="Normal 58 9" xfId="2019" xr:uid="{00000000-0005-0000-0000-0000E7070000}"/>
    <cellStyle name="Normal 59 10" xfId="2020" xr:uid="{00000000-0005-0000-0000-0000E8070000}"/>
    <cellStyle name="Normal 59 11" xfId="2021" xr:uid="{00000000-0005-0000-0000-0000E9070000}"/>
    <cellStyle name="Normal 59 12" xfId="2022" xr:uid="{00000000-0005-0000-0000-0000EA070000}"/>
    <cellStyle name="Normal 59 2" xfId="2023" xr:uid="{00000000-0005-0000-0000-0000EB070000}"/>
    <cellStyle name="Normal 59 3" xfId="2024" xr:uid="{00000000-0005-0000-0000-0000EC070000}"/>
    <cellStyle name="Normal 59 4" xfId="2025" xr:uid="{00000000-0005-0000-0000-0000ED070000}"/>
    <cellStyle name="Normal 59 5" xfId="2026" xr:uid="{00000000-0005-0000-0000-0000EE070000}"/>
    <cellStyle name="Normal 59 6" xfId="2027" xr:uid="{00000000-0005-0000-0000-0000EF070000}"/>
    <cellStyle name="Normal 59 7" xfId="2028" xr:uid="{00000000-0005-0000-0000-0000F0070000}"/>
    <cellStyle name="Normal 59 8" xfId="2029" xr:uid="{00000000-0005-0000-0000-0000F1070000}"/>
    <cellStyle name="Normal 59 9" xfId="2030" xr:uid="{00000000-0005-0000-0000-0000F2070000}"/>
    <cellStyle name="Normal 6 10" xfId="2031" xr:uid="{00000000-0005-0000-0000-0000F3070000}"/>
    <cellStyle name="Normal 6 11" xfId="2032" xr:uid="{00000000-0005-0000-0000-0000F4070000}"/>
    <cellStyle name="Normal 6 12" xfId="2033" xr:uid="{00000000-0005-0000-0000-0000F5070000}"/>
    <cellStyle name="Normal 6 13" xfId="2034" xr:uid="{00000000-0005-0000-0000-0000F6070000}"/>
    <cellStyle name="Normal 6 14" xfId="2035" xr:uid="{00000000-0005-0000-0000-0000F7070000}"/>
    <cellStyle name="Normal 6 15" xfId="2036" xr:uid="{00000000-0005-0000-0000-0000F8070000}"/>
    <cellStyle name="Normal 6 16" xfId="2037" xr:uid="{00000000-0005-0000-0000-0000F9070000}"/>
    <cellStyle name="Normal 6 17" xfId="2038" xr:uid="{00000000-0005-0000-0000-0000FA070000}"/>
    <cellStyle name="Normal 6 18" xfId="2039" xr:uid="{00000000-0005-0000-0000-0000FB070000}"/>
    <cellStyle name="Normal 6 19" xfId="2040" xr:uid="{00000000-0005-0000-0000-0000FC070000}"/>
    <cellStyle name="Normal 6 2" xfId="2041" xr:uid="{00000000-0005-0000-0000-0000FD070000}"/>
    <cellStyle name="Normal 6 20" xfId="2042" xr:uid="{00000000-0005-0000-0000-0000FE070000}"/>
    <cellStyle name="Normal 6 21" xfId="2043" xr:uid="{00000000-0005-0000-0000-0000FF070000}"/>
    <cellStyle name="Normal 6 22" xfId="2044" xr:uid="{00000000-0005-0000-0000-000000080000}"/>
    <cellStyle name="Normal 6 23" xfId="2045" xr:uid="{00000000-0005-0000-0000-000001080000}"/>
    <cellStyle name="Normal 6 24" xfId="2046" xr:uid="{00000000-0005-0000-0000-000002080000}"/>
    <cellStyle name="Normal 6 25" xfId="2047" xr:uid="{00000000-0005-0000-0000-000003080000}"/>
    <cellStyle name="Normal 6 26" xfId="2048" xr:uid="{00000000-0005-0000-0000-000004080000}"/>
    <cellStyle name="Normal 6 27" xfId="2049" xr:uid="{00000000-0005-0000-0000-000005080000}"/>
    <cellStyle name="Normal 6 28" xfId="2050" xr:uid="{00000000-0005-0000-0000-000006080000}"/>
    <cellStyle name="Normal 6 29" xfId="2051" xr:uid="{00000000-0005-0000-0000-000007080000}"/>
    <cellStyle name="Normal 6 3" xfId="2052" xr:uid="{00000000-0005-0000-0000-000008080000}"/>
    <cellStyle name="Normal 6 30" xfId="2053" xr:uid="{00000000-0005-0000-0000-000009080000}"/>
    <cellStyle name="Normal 6 31" xfId="2054" xr:uid="{00000000-0005-0000-0000-00000A080000}"/>
    <cellStyle name="Normal 6 32" xfId="2055" xr:uid="{00000000-0005-0000-0000-00000B080000}"/>
    <cellStyle name="Normal 6 33" xfId="2056" xr:uid="{00000000-0005-0000-0000-00000C080000}"/>
    <cellStyle name="Normal 6 34" xfId="2057" xr:uid="{00000000-0005-0000-0000-00000D080000}"/>
    <cellStyle name="Normal 6 35" xfId="2058" xr:uid="{00000000-0005-0000-0000-00000E080000}"/>
    <cellStyle name="Normal 6 36" xfId="2059" xr:uid="{00000000-0005-0000-0000-00000F080000}"/>
    <cellStyle name="Normal 6 37" xfId="2060" xr:uid="{00000000-0005-0000-0000-000010080000}"/>
    <cellStyle name="Normal 6 38" xfId="2061" xr:uid="{00000000-0005-0000-0000-000011080000}"/>
    <cellStyle name="Normal 6 39" xfId="2062" xr:uid="{00000000-0005-0000-0000-000012080000}"/>
    <cellStyle name="Normal 6 4" xfId="2063" xr:uid="{00000000-0005-0000-0000-000013080000}"/>
    <cellStyle name="Normal 6 40" xfId="2064" xr:uid="{00000000-0005-0000-0000-000014080000}"/>
    <cellStyle name="Normal 6 41" xfId="2065" xr:uid="{00000000-0005-0000-0000-000015080000}"/>
    <cellStyle name="Normal 6 42" xfId="2066" xr:uid="{00000000-0005-0000-0000-000016080000}"/>
    <cellStyle name="Normal 6 43" xfId="2067" xr:uid="{00000000-0005-0000-0000-000017080000}"/>
    <cellStyle name="Normal 6 44" xfId="2068" xr:uid="{00000000-0005-0000-0000-000018080000}"/>
    <cellStyle name="Normal 6 45" xfId="2069" xr:uid="{00000000-0005-0000-0000-000019080000}"/>
    <cellStyle name="Normal 6 46" xfId="2070" xr:uid="{00000000-0005-0000-0000-00001A080000}"/>
    <cellStyle name="Normal 6 47" xfId="2071" xr:uid="{00000000-0005-0000-0000-00001B080000}"/>
    <cellStyle name="Normal 6 48" xfId="2072" xr:uid="{00000000-0005-0000-0000-00001C080000}"/>
    <cellStyle name="Normal 6 49" xfId="2073" xr:uid="{00000000-0005-0000-0000-00001D080000}"/>
    <cellStyle name="Normal 6 5" xfId="2074" xr:uid="{00000000-0005-0000-0000-00001E080000}"/>
    <cellStyle name="Normal 6 50" xfId="2075" xr:uid="{00000000-0005-0000-0000-00001F080000}"/>
    <cellStyle name="Normal 6 51" xfId="2076" xr:uid="{00000000-0005-0000-0000-000020080000}"/>
    <cellStyle name="Normal 6 52" xfId="2077" xr:uid="{00000000-0005-0000-0000-000021080000}"/>
    <cellStyle name="Normal 6 53" xfId="2078" xr:uid="{00000000-0005-0000-0000-000022080000}"/>
    <cellStyle name="Normal 6 54" xfId="2079" xr:uid="{00000000-0005-0000-0000-000023080000}"/>
    <cellStyle name="Normal 6 55" xfId="2080" xr:uid="{00000000-0005-0000-0000-000024080000}"/>
    <cellStyle name="Normal 6 56" xfId="2081" xr:uid="{00000000-0005-0000-0000-000025080000}"/>
    <cellStyle name="Normal 6 57" xfId="2082" xr:uid="{00000000-0005-0000-0000-000026080000}"/>
    <cellStyle name="Normal 6 58" xfId="2083" xr:uid="{00000000-0005-0000-0000-000027080000}"/>
    <cellStyle name="Normal 6 59" xfId="2084" xr:uid="{00000000-0005-0000-0000-000028080000}"/>
    <cellStyle name="Normal 6 6" xfId="2085" xr:uid="{00000000-0005-0000-0000-000029080000}"/>
    <cellStyle name="Normal 6 60" xfId="2086" xr:uid="{00000000-0005-0000-0000-00002A080000}"/>
    <cellStyle name="Normal 6 61" xfId="2087" xr:uid="{00000000-0005-0000-0000-00002B080000}"/>
    <cellStyle name="Normal 6 62" xfId="2088" xr:uid="{00000000-0005-0000-0000-00002C080000}"/>
    <cellStyle name="Normal 6 63" xfId="2089" xr:uid="{00000000-0005-0000-0000-00002D080000}"/>
    <cellStyle name="Normal 6 64" xfId="2090" xr:uid="{00000000-0005-0000-0000-00002E080000}"/>
    <cellStyle name="Normal 6 65" xfId="2091" xr:uid="{00000000-0005-0000-0000-00002F080000}"/>
    <cellStyle name="Normal 6 7" xfId="2092" xr:uid="{00000000-0005-0000-0000-000030080000}"/>
    <cellStyle name="Normal 6 8" xfId="2093" xr:uid="{00000000-0005-0000-0000-000031080000}"/>
    <cellStyle name="Normal 6 9" xfId="2094" xr:uid="{00000000-0005-0000-0000-000032080000}"/>
    <cellStyle name="Normal 60 10" xfId="2095" xr:uid="{00000000-0005-0000-0000-000033080000}"/>
    <cellStyle name="Normal 60 11" xfId="2096" xr:uid="{00000000-0005-0000-0000-000034080000}"/>
    <cellStyle name="Normal 60 2" xfId="2097" xr:uid="{00000000-0005-0000-0000-000035080000}"/>
    <cellStyle name="Normal 60 3" xfId="2098" xr:uid="{00000000-0005-0000-0000-000036080000}"/>
    <cellStyle name="Normal 60 4" xfId="2099" xr:uid="{00000000-0005-0000-0000-000037080000}"/>
    <cellStyle name="Normal 60 5" xfId="2100" xr:uid="{00000000-0005-0000-0000-000038080000}"/>
    <cellStyle name="Normal 60 6" xfId="2101" xr:uid="{00000000-0005-0000-0000-000039080000}"/>
    <cellStyle name="Normal 60 7" xfId="2102" xr:uid="{00000000-0005-0000-0000-00003A080000}"/>
    <cellStyle name="Normal 60 8" xfId="2103" xr:uid="{00000000-0005-0000-0000-00003B080000}"/>
    <cellStyle name="Normal 60 9" xfId="2104" xr:uid="{00000000-0005-0000-0000-00003C080000}"/>
    <cellStyle name="Normal 61 10" xfId="2105" xr:uid="{00000000-0005-0000-0000-00003D080000}"/>
    <cellStyle name="Normal 61 2" xfId="2106" xr:uid="{00000000-0005-0000-0000-00003E080000}"/>
    <cellStyle name="Normal 61 3" xfId="2107" xr:uid="{00000000-0005-0000-0000-00003F080000}"/>
    <cellStyle name="Normal 61 4" xfId="2108" xr:uid="{00000000-0005-0000-0000-000040080000}"/>
    <cellStyle name="Normal 61 5" xfId="2109" xr:uid="{00000000-0005-0000-0000-000041080000}"/>
    <cellStyle name="Normal 61 6" xfId="2110" xr:uid="{00000000-0005-0000-0000-000042080000}"/>
    <cellStyle name="Normal 61 7" xfId="2111" xr:uid="{00000000-0005-0000-0000-000043080000}"/>
    <cellStyle name="Normal 61 8" xfId="2112" xr:uid="{00000000-0005-0000-0000-000044080000}"/>
    <cellStyle name="Normal 61 9" xfId="2113" xr:uid="{00000000-0005-0000-0000-000045080000}"/>
    <cellStyle name="Normal 62 2" xfId="2114" xr:uid="{00000000-0005-0000-0000-000046080000}"/>
    <cellStyle name="Normal 62 3" xfId="2115" xr:uid="{00000000-0005-0000-0000-000047080000}"/>
    <cellStyle name="Normal 62 4" xfId="2116" xr:uid="{00000000-0005-0000-0000-000048080000}"/>
    <cellStyle name="Normal 62 5" xfId="2117" xr:uid="{00000000-0005-0000-0000-000049080000}"/>
    <cellStyle name="Normal 62 6" xfId="2118" xr:uid="{00000000-0005-0000-0000-00004A080000}"/>
    <cellStyle name="Normal 62 7" xfId="2119" xr:uid="{00000000-0005-0000-0000-00004B080000}"/>
    <cellStyle name="Normal 62 8" xfId="2120" xr:uid="{00000000-0005-0000-0000-00004C080000}"/>
    <cellStyle name="Normal 62 9" xfId="2121" xr:uid="{00000000-0005-0000-0000-00004D080000}"/>
    <cellStyle name="Normal 63 2" xfId="2122" xr:uid="{00000000-0005-0000-0000-00004E080000}"/>
    <cellStyle name="Normal 63 3" xfId="2123" xr:uid="{00000000-0005-0000-0000-00004F080000}"/>
    <cellStyle name="Normal 63 4" xfId="2124" xr:uid="{00000000-0005-0000-0000-000050080000}"/>
    <cellStyle name="Normal 63 5" xfId="2125" xr:uid="{00000000-0005-0000-0000-000051080000}"/>
    <cellStyle name="Normal 63 6" xfId="2126" xr:uid="{00000000-0005-0000-0000-000052080000}"/>
    <cellStyle name="Normal 63 7" xfId="2127" xr:uid="{00000000-0005-0000-0000-000053080000}"/>
    <cellStyle name="Normal 63 8" xfId="2128" xr:uid="{00000000-0005-0000-0000-000054080000}"/>
    <cellStyle name="Normal 64 2" xfId="2129" xr:uid="{00000000-0005-0000-0000-000055080000}"/>
    <cellStyle name="Normal 64 3" xfId="2130" xr:uid="{00000000-0005-0000-0000-000056080000}"/>
    <cellStyle name="Normal 64 4" xfId="2131" xr:uid="{00000000-0005-0000-0000-000057080000}"/>
    <cellStyle name="Normal 64 5" xfId="2132" xr:uid="{00000000-0005-0000-0000-000058080000}"/>
    <cellStyle name="Normal 64 6" xfId="2133" xr:uid="{00000000-0005-0000-0000-000059080000}"/>
    <cellStyle name="Normal 64 7" xfId="2134" xr:uid="{00000000-0005-0000-0000-00005A080000}"/>
    <cellStyle name="Normal 65 2" xfId="2135" xr:uid="{00000000-0005-0000-0000-00005B080000}"/>
    <cellStyle name="Normal 65 3" xfId="2136" xr:uid="{00000000-0005-0000-0000-00005C080000}"/>
    <cellStyle name="Normal 65 4" xfId="2137" xr:uid="{00000000-0005-0000-0000-00005D080000}"/>
    <cellStyle name="Normal 65 5" xfId="2138" xr:uid="{00000000-0005-0000-0000-00005E080000}"/>
    <cellStyle name="Normal 65 6" xfId="2139" xr:uid="{00000000-0005-0000-0000-00005F080000}"/>
    <cellStyle name="Normal 66 2" xfId="2140" xr:uid="{00000000-0005-0000-0000-000060080000}"/>
    <cellStyle name="Normal 66 3" xfId="2141" xr:uid="{00000000-0005-0000-0000-000061080000}"/>
    <cellStyle name="Normal 66 4" xfId="2142" xr:uid="{00000000-0005-0000-0000-000062080000}"/>
    <cellStyle name="Normal 66 5" xfId="2143" xr:uid="{00000000-0005-0000-0000-000063080000}"/>
    <cellStyle name="Normal 67 2" xfId="2144" xr:uid="{00000000-0005-0000-0000-000064080000}"/>
    <cellStyle name="Normal 67 3" xfId="2145" xr:uid="{00000000-0005-0000-0000-000065080000}"/>
    <cellStyle name="Normal 67 4" xfId="2146" xr:uid="{00000000-0005-0000-0000-000066080000}"/>
    <cellStyle name="Normal 68 2" xfId="2147" xr:uid="{00000000-0005-0000-0000-000067080000}"/>
    <cellStyle name="Normal 68 3" xfId="2148" xr:uid="{00000000-0005-0000-0000-000068080000}"/>
    <cellStyle name="Normal 69 2" xfId="2149" xr:uid="{00000000-0005-0000-0000-000069080000}"/>
    <cellStyle name="Normal 7 10" xfId="2150" xr:uid="{00000000-0005-0000-0000-00006A080000}"/>
    <cellStyle name="Normal 7 11" xfId="2151" xr:uid="{00000000-0005-0000-0000-00006B080000}"/>
    <cellStyle name="Normal 7 12" xfId="2152" xr:uid="{00000000-0005-0000-0000-00006C080000}"/>
    <cellStyle name="Normal 7 13" xfId="2153" xr:uid="{00000000-0005-0000-0000-00006D080000}"/>
    <cellStyle name="Normal 7 14" xfId="2154" xr:uid="{00000000-0005-0000-0000-00006E080000}"/>
    <cellStyle name="Normal 7 15" xfId="2155" xr:uid="{00000000-0005-0000-0000-00006F080000}"/>
    <cellStyle name="Normal 7 16" xfId="2156" xr:uid="{00000000-0005-0000-0000-000070080000}"/>
    <cellStyle name="Normal 7 17" xfId="2157" xr:uid="{00000000-0005-0000-0000-000071080000}"/>
    <cellStyle name="Normal 7 18" xfId="2158" xr:uid="{00000000-0005-0000-0000-000072080000}"/>
    <cellStyle name="Normal 7 19" xfId="2159" xr:uid="{00000000-0005-0000-0000-000073080000}"/>
    <cellStyle name="Normal 7 2" xfId="2160" xr:uid="{00000000-0005-0000-0000-000074080000}"/>
    <cellStyle name="Normal 7 20" xfId="2161" xr:uid="{00000000-0005-0000-0000-000075080000}"/>
    <cellStyle name="Normal 7 21" xfId="2162" xr:uid="{00000000-0005-0000-0000-000076080000}"/>
    <cellStyle name="Normal 7 22" xfId="2163" xr:uid="{00000000-0005-0000-0000-000077080000}"/>
    <cellStyle name="Normal 7 23" xfId="2164" xr:uid="{00000000-0005-0000-0000-000078080000}"/>
    <cellStyle name="Normal 7 24" xfId="2165" xr:uid="{00000000-0005-0000-0000-000079080000}"/>
    <cellStyle name="Normal 7 25" xfId="2166" xr:uid="{00000000-0005-0000-0000-00007A080000}"/>
    <cellStyle name="Normal 7 26" xfId="2167" xr:uid="{00000000-0005-0000-0000-00007B080000}"/>
    <cellStyle name="Normal 7 27" xfId="2168" xr:uid="{00000000-0005-0000-0000-00007C080000}"/>
    <cellStyle name="Normal 7 28" xfId="2169" xr:uid="{00000000-0005-0000-0000-00007D080000}"/>
    <cellStyle name="Normal 7 29" xfId="2170" xr:uid="{00000000-0005-0000-0000-00007E080000}"/>
    <cellStyle name="Normal 7 3" xfId="2171" xr:uid="{00000000-0005-0000-0000-00007F080000}"/>
    <cellStyle name="Normal 7 30" xfId="2172" xr:uid="{00000000-0005-0000-0000-000080080000}"/>
    <cellStyle name="Normal 7 31" xfId="2173" xr:uid="{00000000-0005-0000-0000-000081080000}"/>
    <cellStyle name="Normal 7 32" xfId="2174" xr:uid="{00000000-0005-0000-0000-000082080000}"/>
    <cellStyle name="Normal 7 33" xfId="2175" xr:uid="{00000000-0005-0000-0000-000083080000}"/>
    <cellStyle name="Normal 7 34" xfId="2176" xr:uid="{00000000-0005-0000-0000-000084080000}"/>
    <cellStyle name="Normal 7 35" xfId="2177" xr:uid="{00000000-0005-0000-0000-000085080000}"/>
    <cellStyle name="Normal 7 36" xfId="2178" xr:uid="{00000000-0005-0000-0000-000086080000}"/>
    <cellStyle name="Normal 7 37" xfId="2179" xr:uid="{00000000-0005-0000-0000-000087080000}"/>
    <cellStyle name="Normal 7 38" xfId="2180" xr:uid="{00000000-0005-0000-0000-000088080000}"/>
    <cellStyle name="Normal 7 39" xfId="2181" xr:uid="{00000000-0005-0000-0000-000089080000}"/>
    <cellStyle name="Normal 7 4" xfId="2182" xr:uid="{00000000-0005-0000-0000-00008A080000}"/>
    <cellStyle name="Normal 7 40" xfId="2183" xr:uid="{00000000-0005-0000-0000-00008B080000}"/>
    <cellStyle name="Normal 7 41" xfId="2184" xr:uid="{00000000-0005-0000-0000-00008C080000}"/>
    <cellStyle name="Normal 7 42" xfId="2185" xr:uid="{00000000-0005-0000-0000-00008D080000}"/>
    <cellStyle name="Normal 7 43" xfId="2186" xr:uid="{00000000-0005-0000-0000-00008E080000}"/>
    <cellStyle name="Normal 7 44" xfId="2187" xr:uid="{00000000-0005-0000-0000-00008F080000}"/>
    <cellStyle name="Normal 7 45" xfId="2188" xr:uid="{00000000-0005-0000-0000-000090080000}"/>
    <cellStyle name="Normal 7 46" xfId="2189" xr:uid="{00000000-0005-0000-0000-000091080000}"/>
    <cellStyle name="Normal 7 47" xfId="2190" xr:uid="{00000000-0005-0000-0000-000092080000}"/>
    <cellStyle name="Normal 7 48" xfId="2191" xr:uid="{00000000-0005-0000-0000-000093080000}"/>
    <cellStyle name="Normal 7 49" xfId="2192" xr:uid="{00000000-0005-0000-0000-000094080000}"/>
    <cellStyle name="Normal 7 5" xfId="2193" xr:uid="{00000000-0005-0000-0000-000095080000}"/>
    <cellStyle name="Normal 7 50" xfId="2194" xr:uid="{00000000-0005-0000-0000-000096080000}"/>
    <cellStyle name="Normal 7 51" xfId="2195" xr:uid="{00000000-0005-0000-0000-000097080000}"/>
    <cellStyle name="Normal 7 52" xfId="2196" xr:uid="{00000000-0005-0000-0000-000098080000}"/>
    <cellStyle name="Normal 7 53" xfId="2197" xr:uid="{00000000-0005-0000-0000-000099080000}"/>
    <cellStyle name="Normal 7 54" xfId="2198" xr:uid="{00000000-0005-0000-0000-00009A080000}"/>
    <cellStyle name="Normal 7 55" xfId="2199" xr:uid="{00000000-0005-0000-0000-00009B080000}"/>
    <cellStyle name="Normal 7 56" xfId="2200" xr:uid="{00000000-0005-0000-0000-00009C080000}"/>
    <cellStyle name="Normal 7 57" xfId="2201" xr:uid="{00000000-0005-0000-0000-00009D080000}"/>
    <cellStyle name="Normal 7 58" xfId="2202" xr:uid="{00000000-0005-0000-0000-00009E080000}"/>
    <cellStyle name="Normal 7 59" xfId="2203" xr:uid="{00000000-0005-0000-0000-00009F080000}"/>
    <cellStyle name="Normal 7 6" xfId="2204" xr:uid="{00000000-0005-0000-0000-0000A0080000}"/>
    <cellStyle name="Normal 7 60" xfId="2205" xr:uid="{00000000-0005-0000-0000-0000A1080000}"/>
    <cellStyle name="Normal 7 61" xfId="2206" xr:uid="{00000000-0005-0000-0000-0000A2080000}"/>
    <cellStyle name="Normal 7 62" xfId="2207" xr:uid="{00000000-0005-0000-0000-0000A3080000}"/>
    <cellStyle name="Normal 7 63" xfId="2208" xr:uid="{00000000-0005-0000-0000-0000A4080000}"/>
    <cellStyle name="Normal 7 64" xfId="2209" xr:uid="{00000000-0005-0000-0000-0000A5080000}"/>
    <cellStyle name="Normal 7 7" xfId="2210" xr:uid="{00000000-0005-0000-0000-0000A6080000}"/>
    <cellStyle name="Normal 7 8" xfId="2211" xr:uid="{00000000-0005-0000-0000-0000A7080000}"/>
    <cellStyle name="Normal 7 9" xfId="2212" xr:uid="{00000000-0005-0000-0000-0000A8080000}"/>
    <cellStyle name="Normal 8 10" xfId="2213" xr:uid="{00000000-0005-0000-0000-0000A9080000}"/>
    <cellStyle name="Normal 8 11" xfId="2214" xr:uid="{00000000-0005-0000-0000-0000AA080000}"/>
    <cellStyle name="Normal 8 12" xfId="2215" xr:uid="{00000000-0005-0000-0000-0000AB080000}"/>
    <cellStyle name="Normal 8 13" xfId="2216" xr:uid="{00000000-0005-0000-0000-0000AC080000}"/>
    <cellStyle name="Normal 8 14" xfId="2217" xr:uid="{00000000-0005-0000-0000-0000AD080000}"/>
    <cellStyle name="Normal 8 15" xfId="2218" xr:uid="{00000000-0005-0000-0000-0000AE080000}"/>
    <cellStyle name="Normal 8 16" xfId="2219" xr:uid="{00000000-0005-0000-0000-0000AF080000}"/>
    <cellStyle name="Normal 8 17" xfId="2220" xr:uid="{00000000-0005-0000-0000-0000B0080000}"/>
    <cellStyle name="Normal 8 18" xfId="2221" xr:uid="{00000000-0005-0000-0000-0000B1080000}"/>
    <cellStyle name="Normal 8 19" xfId="2222" xr:uid="{00000000-0005-0000-0000-0000B2080000}"/>
    <cellStyle name="Normal 8 2" xfId="2223" xr:uid="{00000000-0005-0000-0000-0000B3080000}"/>
    <cellStyle name="Normal 8 20" xfId="2224" xr:uid="{00000000-0005-0000-0000-0000B4080000}"/>
    <cellStyle name="Normal 8 21" xfId="2225" xr:uid="{00000000-0005-0000-0000-0000B5080000}"/>
    <cellStyle name="Normal 8 22" xfId="2226" xr:uid="{00000000-0005-0000-0000-0000B6080000}"/>
    <cellStyle name="Normal 8 23" xfId="2227" xr:uid="{00000000-0005-0000-0000-0000B7080000}"/>
    <cellStyle name="Normal 8 24" xfId="2228" xr:uid="{00000000-0005-0000-0000-0000B8080000}"/>
    <cellStyle name="Normal 8 25" xfId="2229" xr:uid="{00000000-0005-0000-0000-0000B9080000}"/>
    <cellStyle name="Normal 8 26" xfId="2230" xr:uid="{00000000-0005-0000-0000-0000BA080000}"/>
    <cellStyle name="Normal 8 27" xfId="2231" xr:uid="{00000000-0005-0000-0000-0000BB080000}"/>
    <cellStyle name="Normal 8 28" xfId="2232" xr:uid="{00000000-0005-0000-0000-0000BC080000}"/>
    <cellStyle name="Normal 8 29" xfId="2233" xr:uid="{00000000-0005-0000-0000-0000BD080000}"/>
    <cellStyle name="Normal 8 3" xfId="2234" xr:uid="{00000000-0005-0000-0000-0000BE080000}"/>
    <cellStyle name="Normal 8 30" xfId="2235" xr:uid="{00000000-0005-0000-0000-0000BF080000}"/>
    <cellStyle name="Normal 8 31" xfId="2236" xr:uid="{00000000-0005-0000-0000-0000C0080000}"/>
    <cellStyle name="Normal 8 32" xfId="2237" xr:uid="{00000000-0005-0000-0000-0000C1080000}"/>
    <cellStyle name="Normal 8 33" xfId="2238" xr:uid="{00000000-0005-0000-0000-0000C2080000}"/>
    <cellStyle name="Normal 8 34" xfId="2239" xr:uid="{00000000-0005-0000-0000-0000C3080000}"/>
    <cellStyle name="Normal 8 35" xfId="2240" xr:uid="{00000000-0005-0000-0000-0000C4080000}"/>
    <cellStyle name="Normal 8 36" xfId="2241" xr:uid="{00000000-0005-0000-0000-0000C5080000}"/>
    <cellStyle name="Normal 8 37" xfId="2242" xr:uid="{00000000-0005-0000-0000-0000C6080000}"/>
    <cellStyle name="Normal 8 38" xfId="2243" xr:uid="{00000000-0005-0000-0000-0000C7080000}"/>
    <cellStyle name="Normal 8 39" xfId="2244" xr:uid="{00000000-0005-0000-0000-0000C8080000}"/>
    <cellStyle name="Normal 8 4" xfId="2245" xr:uid="{00000000-0005-0000-0000-0000C9080000}"/>
    <cellStyle name="Normal 8 40" xfId="2246" xr:uid="{00000000-0005-0000-0000-0000CA080000}"/>
    <cellStyle name="Normal 8 41" xfId="2247" xr:uid="{00000000-0005-0000-0000-0000CB080000}"/>
    <cellStyle name="Normal 8 42" xfId="2248" xr:uid="{00000000-0005-0000-0000-0000CC080000}"/>
    <cellStyle name="Normal 8 43" xfId="2249" xr:uid="{00000000-0005-0000-0000-0000CD080000}"/>
    <cellStyle name="Normal 8 44" xfId="2250" xr:uid="{00000000-0005-0000-0000-0000CE080000}"/>
    <cellStyle name="Normal 8 45" xfId="2251" xr:uid="{00000000-0005-0000-0000-0000CF080000}"/>
    <cellStyle name="Normal 8 46" xfId="2252" xr:uid="{00000000-0005-0000-0000-0000D0080000}"/>
    <cellStyle name="Normal 8 47" xfId="2253" xr:uid="{00000000-0005-0000-0000-0000D1080000}"/>
    <cellStyle name="Normal 8 48" xfId="2254" xr:uid="{00000000-0005-0000-0000-0000D2080000}"/>
    <cellStyle name="Normal 8 49" xfId="2255" xr:uid="{00000000-0005-0000-0000-0000D3080000}"/>
    <cellStyle name="Normal 8 5" xfId="2256" xr:uid="{00000000-0005-0000-0000-0000D4080000}"/>
    <cellStyle name="Normal 8 50" xfId="2257" xr:uid="{00000000-0005-0000-0000-0000D5080000}"/>
    <cellStyle name="Normal 8 51" xfId="2258" xr:uid="{00000000-0005-0000-0000-0000D6080000}"/>
    <cellStyle name="Normal 8 52" xfId="2259" xr:uid="{00000000-0005-0000-0000-0000D7080000}"/>
    <cellStyle name="Normal 8 53" xfId="2260" xr:uid="{00000000-0005-0000-0000-0000D8080000}"/>
    <cellStyle name="Normal 8 54" xfId="2261" xr:uid="{00000000-0005-0000-0000-0000D9080000}"/>
    <cellStyle name="Normal 8 55" xfId="2262" xr:uid="{00000000-0005-0000-0000-0000DA080000}"/>
    <cellStyle name="Normal 8 56" xfId="2263" xr:uid="{00000000-0005-0000-0000-0000DB080000}"/>
    <cellStyle name="Normal 8 57" xfId="2264" xr:uid="{00000000-0005-0000-0000-0000DC080000}"/>
    <cellStyle name="Normal 8 58" xfId="2265" xr:uid="{00000000-0005-0000-0000-0000DD080000}"/>
    <cellStyle name="Normal 8 59" xfId="2266" xr:uid="{00000000-0005-0000-0000-0000DE080000}"/>
    <cellStyle name="Normal 8 6" xfId="2267" xr:uid="{00000000-0005-0000-0000-0000DF080000}"/>
    <cellStyle name="Normal 8 60" xfId="2268" xr:uid="{00000000-0005-0000-0000-0000E0080000}"/>
    <cellStyle name="Normal 8 61" xfId="2269" xr:uid="{00000000-0005-0000-0000-0000E1080000}"/>
    <cellStyle name="Normal 8 62" xfId="2270" xr:uid="{00000000-0005-0000-0000-0000E2080000}"/>
    <cellStyle name="Normal 8 63" xfId="2271" xr:uid="{00000000-0005-0000-0000-0000E3080000}"/>
    <cellStyle name="Normal 8 7" xfId="2272" xr:uid="{00000000-0005-0000-0000-0000E4080000}"/>
    <cellStyle name="Normal 8 8" xfId="2273" xr:uid="{00000000-0005-0000-0000-0000E5080000}"/>
    <cellStyle name="Normal 8 9" xfId="2274" xr:uid="{00000000-0005-0000-0000-0000E6080000}"/>
    <cellStyle name="Normal 9 10" xfId="2275" xr:uid="{00000000-0005-0000-0000-0000E7080000}"/>
    <cellStyle name="Normal 9 11" xfId="2276" xr:uid="{00000000-0005-0000-0000-0000E8080000}"/>
    <cellStyle name="Normal 9 12" xfId="2277" xr:uid="{00000000-0005-0000-0000-0000E9080000}"/>
    <cellStyle name="Normal 9 13" xfId="2278" xr:uid="{00000000-0005-0000-0000-0000EA080000}"/>
    <cellStyle name="Normal 9 14" xfId="2279" xr:uid="{00000000-0005-0000-0000-0000EB080000}"/>
    <cellStyle name="Normal 9 15" xfId="2280" xr:uid="{00000000-0005-0000-0000-0000EC080000}"/>
    <cellStyle name="Normal 9 16" xfId="2281" xr:uid="{00000000-0005-0000-0000-0000ED080000}"/>
    <cellStyle name="Normal 9 17" xfId="2282" xr:uid="{00000000-0005-0000-0000-0000EE080000}"/>
    <cellStyle name="Normal 9 18" xfId="2283" xr:uid="{00000000-0005-0000-0000-0000EF080000}"/>
    <cellStyle name="Normal 9 19" xfId="2284" xr:uid="{00000000-0005-0000-0000-0000F0080000}"/>
    <cellStyle name="Normal 9 2" xfId="2285" xr:uid="{00000000-0005-0000-0000-0000F1080000}"/>
    <cellStyle name="Normal 9 20" xfId="2286" xr:uid="{00000000-0005-0000-0000-0000F2080000}"/>
    <cellStyle name="Normal 9 21" xfId="2287" xr:uid="{00000000-0005-0000-0000-0000F3080000}"/>
    <cellStyle name="Normal 9 22" xfId="2288" xr:uid="{00000000-0005-0000-0000-0000F4080000}"/>
    <cellStyle name="Normal 9 23" xfId="2289" xr:uid="{00000000-0005-0000-0000-0000F5080000}"/>
    <cellStyle name="Normal 9 24" xfId="2290" xr:uid="{00000000-0005-0000-0000-0000F6080000}"/>
    <cellStyle name="Normal 9 25" xfId="2291" xr:uid="{00000000-0005-0000-0000-0000F7080000}"/>
    <cellStyle name="Normal 9 26" xfId="2292" xr:uid="{00000000-0005-0000-0000-0000F8080000}"/>
    <cellStyle name="Normal 9 27" xfId="2293" xr:uid="{00000000-0005-0000-0000-0000F9080000}"/>
    <cellStyle name="Normal 9 28" xfId="2294" xr:uid="{00000000-0005-0000-0000-0000FA080000}"/>
    <cellStyle name="Normal 9 29" xfId="2295" xr:uid="{00000000-0005-0000-0000-0000FB080000}"/>
    <cellStyle name="Normal 9 3" xfId="2296" xr:uid="{00000000-0005-0000-0000-0000FC080000}"/>
    <cellStyle name="Normal 9 30" xfId="2297" xr:uid="{00000000-0005-0000-0000-0000FD080000}"/>
    <cellStyle name="Normal 9 31" xfId="2298" xr:uid="{00000000-0005-0000-0000-0000FE080000}"/>
    <cellStyle name="Normal 9 32" xfId="2299" xr:uid="{00000000-0005-0000-0000-0000FF080000}"/>
    <cellStyle name="Normal 9 33" xfId="2300" xr:uid="{00000000-0005-0000-0000-000000090000}"/>
    <cellStyle name="Normal 9 34" xfId="2301" xr:uid="{00000000-0005-0000-0000-000001090000}"/>
    <cellStyle name="Normal 9 35" xfId="2302" xr:uid="{00000000-0005-0000-0000-000002090000}"/>
    <cellStyle name="Normal 9 36" xfId="2303" xr:uid="{00000000-0005-0000-0000-000003090000}"/>
    <cellStyle name="Normal 9 37" xfId="2304" xr:uid="{00000000-0005-0000-0000-000004090000}"/>
    <cellStyle name="Normal 9 38" xfId="2305" xr:uid="{00000000-0005-0000-0000-000005090000}"/>
    <cellStyle name="Normal 9 39" xfId="2306" xr:uid="{00000000-0005-0000-0000-000006090000}"/>
    <cellStyle name="Normal 9 4" xfId="2307" xr:uid="{00000000-0005-0000-0000-000007090000}"/>
    <cellStyle name="Normal 9 40" xfId="2308" xr:uid="{00000000-0005-0000-0000-000008090000}"/>
    <cellStyle name="Normal 9 41" xfId="2309" xr:uid="{00000000-0005-0000-0000-000009090000}"/>
    <cellStyle name="Normal 9 42" xfId="2310" xr:uid="{00000000-0005-0000-0000-00000A090000}"/>
    <cellStyle name="Normal 9 43" xfId="2311" xr:uid="{00000000-0005-0000-0000-00000B090000}"/>
    <cellStyle name="Normal 9 44" xfId="2312" xr:uid="{00000000-0005-0000-0000-00000C090000}"/>
    <cellStyle name="Normal 9 45" xfId="2313" xr:uid="{00000000-0005-0000-0000-00000D090000}"/>
    <cellStyle name="Normal 9 46" xfId="2314" xr:uid="{00000000-0005-0000-0000-00000E090000}"/>
    <cellStyle name="Normal 9 47" xfId="2315" xr:uid="{00000000-0005-0000-0000-00000F090000}"/>
    <cellStyle name="Normal 9 48" xfId="2316" xr:uid="{00000000-0005-0000-0000-000010090000}"/>
    <cellStyle name="Normal 9 49" xfId="2317" xr:uid="{00000000-0005-0000-0000-000011090000}"/>
    <cellStyle name="Normal 9 5" xfId="2318" xr:uid="{00000000-0005-0000-0000-000012090000}"/>
    <cellStyle name="Normal 9 50" xfId="2319" xr:uid="{00000000-0005-0000-0000-000013090000}"/>
    <cellStyle name="Normal 9 51" xfId="2320" xr:uid="{00000000-0005-0000-0000-000014090000}"/>
    <cellStyle name="Normal 9 52" xfId="2321" xr:uid="{00000000-0005-0000-0000-000015090000}"/>
    <cellStyle name="Normal 9 53" xfId="2322" xr:uid="{00000000-0005-0000-0000-000016090000}"/>
    <cellStyle name="Normal 9 54" xfId="2323" xr:uid="{00000000-0005-0000-0000-000017090000}"/>
    <cellStyle name="Normal 9 55" xfId="2324" xr:uid="{00000000-0005-0000-0000-000018090000}"/>
    <cellStyle name="Normal 9 56" xfId="2325" xr:uid="{00000000-0005-0000-0000-000019090000}"/>
    <cellStyle name="Normal 9 57" xfId="2326" xr:uid="{00000000-0005-0000-0000-00001A090000}"/>
    <cellStyle name="Normal 9 58" xfId="2327" xr:uid="{00000000-0005-0000-0000-00001B090000}"/>
    <cellStyle name="Normal 9 59" xfId="2328" xr:uid="{00000000-0005-0000-0000-00001C090000}"/>
    <cellStyle name="Normal 9 6" xfId="2329" xr:uid="{00000000-0005-0000-0000-00001D090000}"/>
    <cellStyle name="Normal 9 60" xfId="2330" xr:uid="{00000000-0005-0000-0000-00001E090000}"/>
    <cellStyle name="Normal 9 61" xfId="2331" xr:uid="{00000000-0005-0000-0000-00001F090000}"/>
    <cellStyle name="Normal 9 62" xfId="2332" xr:uid="{00000000-0005-0000-0000-000020090000}"/>
    <cellStyle name="Normal 9 7" xfId="2333" xr:uid="{00000000-0005-0000-0000-000021090000}"/>
    <cellStyle name="Normal 9 8" xfId="2334" xr:uid="{00000000-0005-0000-0000-000022090000}"/>
    <cellStyle name="Normal 9 9" xfId="2335" xr:uid="{00000000-0005-0000-0000-000023090000}"/>
    <cellStyle name="Porcentagem" xfId="2338" builtinId="5"/>
    <cellStyle name="Porcentagem 2" xfId="2341" xr:uid="{00000000-0005-0000-0000-000025090000}"/>
    <cellStyle name="Vírgula" xfId="2342" builtinId="3"/>
  </cellStyles>
  <dxfs count="2010"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79998168889431442"/>
        </patternFill>
      </fill>
    </dxf>
    <dxf>
      <font>
        <color theme="9" tint="-0.24994659260841701"/>
      </font>
    </dxf>
    <dxf>
      <font>
        <color theme="0" tint="-0.499984740745262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ont>
        <condense val="0"/>
        <extend val="0"/>
        <color indexed="53"/>
      </font>
    </dxf>
    <dxf>
      <font>
        <condense val="0"/>
        <extend val="0"/>
        <color indexed="55"/>
      </font>
    </dxf>
    <dxf>
      <fill>
        <patternFill>
          <bgColor rgb="FF92D05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AnaliseGeral!$C$12</c:f>
              <c:strCache>
                <c:ptCount val="1"/>
                <c:pt idx="0">
                  <c:v>Evolução 2017 com 2016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AnaliseGeral!$D$14:$P$14</c:f>
              <c:strCache>
                <c:ptCount val="13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  <c:pt idx="12">
                  <c:v>Acumulado</c:v>
                </c:pt>
              </c:strCache>
            </c:strRef>
          </c:cat>
          <c:val>
            <c:numRef>
              <c:f>AnaliseGeral!$E$12:$Q$12</c:f>
              <c:numCache>
                <c:formatCode>0.00%;[Red]\-0.00%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F07-4CBD-B084-5007D1442C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0372552"/>
        <c:axId val="450369272"/>
      </c:barChart>
      <c:catAx>
        <c:axId val="45037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0369272"/>
        <c:crosses val="autoZero"/>
        <c:auto val="1"/>
        <c:lblAlgn val="ctr"/>
        <c:lblOffset val="100"/>
        <c:noMultiLvlLbl val="0"/>
      </c:catAx>
      <c:valAx>
        <c:axId val="4503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;[Red]\-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0372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74000">
          <a:schemeClr val="tx2">
            <a:lumMod val="20000"/>
            <a:lumOff val="80000"/>
          </a:schemeClr>
        </a:gs>
        <a:gs pos="83000">
          <a:schemeClr val="accent1">
            <a:lumMod val="60000"/>
            <a:lumOff val="40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Fluxo de Caixa no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strRef>
              <c:f>AnaliseGeral!$C$6</c:f>
              <c:strCache>
                <c:ptCount val="1"/>
                <c:pt idx="0">
                  <c:v>Transferencias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AnaliseGeral!$E$6:$P$6</c:f>
              <c:numCache>
                <c:formatCode>"R$"#,##0.00_);[Red]\("R$"#,##0.00\)</c:formatCode>
                <c:ptCount val="12"/>
                <c:pt idx="0">
                  <c:v>50000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7-43F9-A74A-A21B8A9F212E}"/>
            </c:ext>
          </c:extLst>
        </c:ser>
        <c:ser>
          <c:idx val="0"/>
          <c:order val="1"/>
          <c:tx>
            <c:strRef>
              <c:f>AnaliseGeral!$C$7</c:f>
              <c:strCache>
                <c:ptCount val="1"/>
                <c:pt idx="0">
                  <c:v>Receitas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AnaliseGeral!$E$7:$P$7</c:f>
              <c:numCache>
                <c:formatCode>"R$"#,##0.00_);[Red]\("R$"#,##0.00\)</c:formatCode>
                <c:ptCount val="12"/>
                <c:pt idx="0">
                  <c:v>1500</c:v>
                </c:pt>
                <c:pt idx="1">
                  <c:v>1550</c:v>
                </c:pt>
                <c:pt idx="2">
                  <c:v>1600</c:v>
                </c:pt>
                <c:pt idx="3">
                  <c:v>1600</c:v>
                </c:pt>
                <c:pt idx="4">
                  <c:v>1920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3-4058-9B6C-64118EC60C73}"/>
            </c:ext>
          </c:extLst>
        </c:ser>
        <c:ser>
          <c:idx val="1"/>
          <c:order val="2"/>
          <c:tx>
            <c:strRef>
              <c:f>AnaliseGeral!$D$8</c:f>
              <c:strCache>
                <c:ptCount val="1"/>
                <c:pt idx="0">
                  <c:v>Fixas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AnaliseGeral!$E$8:$P$8</c:f>
              <c:numCache>
                <c:formatCode>"R$"#,##0.00_);[Red]\("R$"#,##0.00\)</c:formatCode>
                <c:ptCount val="12"/>
                <c:pt idx="0">
                  <c:v>-79.849999999999994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3-4058-9B6C-64118EC60C73}"/>
            </c:ext>
          </c:extLst>
        </c:ser>
        <c:ser>
          <c:idx val="2"/>
          <c:order val="3"/>
          <c:tx>
            <c:strRef>
              <c:f>AnaliseGeral!$D$9</c:f>
              <c:strCache>
                <c:ptCount val="1"/>
                <c:pt idx="0">
                  <c:v>Variaveis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AnaliseGeral!$E$9:$P$9</c:f>
              <c:numCache>
                <c:formatCode>"R$"#,##0.00_);[Red]\("R$"#,##0.00\)</c:formatCode>
                <c:ptCount val="12"/>
                <c:pt idx="0">
                  <c:v>-3686</c:v>
                </c:pt>
                <c:pt idx="1">
                  <c:v>-4330</c:v>
                </c:pt>
                <c:pt idx="2">
                  <c:v>-3250</c:v>
                </c:pt>
                <c:pt idx="3">
                  <c:v>-3370</c:v>
                </c:pt>
                <c:pt idx="4">
                  <c:v>-3500</c:v>
                </c:pt>
                <c:pt idx="5">
                  <c:v>-3190</c:v>
                </c:pt>
                <c:pt idx="6">
                  <c:v>-4235</c:v>
                </c:pt>
                <c:pt idx="7">
                  <c:v>-3089</c:v>
                </c:pt>
                <c:pt idx="8">
                  <c:v>-2140</c:v>
                </c:pt>
                <c:pt idx="9">
                  <c:v>-3340</c:v>
                </c:pt>
                <c:pt idx="10">
                  <c:v>-3500</c:v>
                </c:pt>
                <c:pt idx="11">
                  <c:v>-6050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3-4058-9B6C-64118EC60C73}"/>
            </c:ext>
          </c:extLst>
        </c:ser>
        <c:ser>
          <c:idx val="3"/>
          <c:order val="4"/>
          <c:tx>
            <c:strRef>
              <c:f>AnaliseGeral!$D$10</c:f>
              <c:strCache>
                <c:ptCount val="1"/>
                <c:pt idx="0">
                  <c:v>Extras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AnaliseGeral!$E$10:$P$10</c:f>
              <c:numCache>
                <c:formatCode>"R$"#,##0.00_);[Red]\("R$"#,##0.00\)</c:formatCode>
                <c:ptCount val="12"/>
                <c:pt idx="0">
                  <c:v>-350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-4120</c:v>
                </c:pt>
                <c:pt idx="6">
                  <c:v>0</c:v>
                </c:pt>
                <c:pt idx="7">
                  <c:v>-9010</c:v>
                </c:pt>
                <c:pt idx="8">
                  <c:v>-3195</c:v>
                </c:pt>
                <c:pt idx="9">
                  <c:v>0</c:v>
                </c:pt>
                <c:pt idx="10">
                  <c:v>-35000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3-DE83-4058-9B6C-64118EC60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564896"/>
        <c:axId val="387572768"/>
      </c:barChart>
      <c:lineChart>
        <c:grouping val="standard"/>
        <c:varyColors val="0"/>
        <c:ser>
          <c:idx val="4"/>
          <c:order val="5"/>
          <c:tx>
            <c:strRef>
              <c:f>AnaliseGeral!$C$11</c:f>
              <c:strCache>
                <c:ptCount val="1"/>
                <c:pt idx="0">
                  <c:v>Saldo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AnaliseGeral!$E$11:$P$11</c:f>
              <c:numCache>
                <c:formatCode>"R$"#,##0.00_);[Red]\("R$"#,##0.00\)</c:formatCode>
                <c:ptCount val="12"/>
                <c:pt idx="0">
                  <c:v>47384.15</c:v>
                </c:pt>
                <c:pt idx="1">
                  <c:v>-2780</c:v>
                </c:pt>
                <c:pt idx="2">
                  <c:v>-1650</c:v>
                </c:pt>
                <c:pt idx="3">
                  <c:v>-1770</c:v>
                </c:pt>
                <c:pt idx="4">
                  <c:v>-1580</c:v>
                </c:pt>
                <c:pt idx="5">
                  <c:v>-5810</c:v>
                </c:pt>
                <c:pt idx="6">
                  <c:v>-2735</c:v>
                </c:pt>
                <c:pt idx="7">
                  <c:v>-10599</c:v>
                </c:pt>
                <c:pt idx="8">
                  <c:v>-3835</c:v>
                </c:pt>
                <c:pt idx="9">
                  <c:v>-1840</c:v>
                </c:pt>
                <c:pt idx="10">
                  <c:v>-37000</c:v>
                </c:pt>
                <c:pt idx="11">
                  <c:v>-3650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83-4058-9B6C-64118EC60C73}"/>
            </c:ext>
          </c:extLst>
        </c:ser>
        <c:ser>
          <c:idx val="6"/>
          <c:order val="6"/>
          <c:tx>
            <c:strRef>
              <c:f>AnaliseGeral!$C$16</c:f>
              <c:strCache>
                <c:ptCount val="1"/>
                <c:pt idx="0">
                  <c:v>2016</c:v>
                </c:pt>
              </c:strCache>
            </c:strRef>
          </c:tx>
          <c:spPr>
            <a:ln w="127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AnaliseGeral!$D$16:$O$16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F2-46E5-A271-ECB94BC16E32}"/>
            </c:ext>
          </c:extLst>
        </c:ser>
        <c:ser>
          <c:idx val="7"/>
          <c:order val="7"/>
          <c:tx>
            <c:strRef>
              <c:f>AnaliseGeral!$C$17</c:f>
              <c:strCache>
                <c:ptCount val="1"/>
                <c:pt idx="0">
                  <c:v>2015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AnaliseGeral!$D$17:$O$17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EBA-4F48-976F-747DDDF84ABA}"/>
            </c:ext>
          </c:extLst>
        </c:ser>
        <c:ser>
          <c:idx val="8"/>
          <c:order val="8"/>
          <c:tx>
            <c:strRef>
              <c:f>AnaliseGeral!$C$18</c:f>
              <c:strCache>
                <c:ptCount val="1"/>
                <c:pt idx="0">
                  <c:v>2014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marker>
          <c:cat>
            <c:strRef>
              <c:f>AnaliseGeral!$E$5:$P$5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AnaliseGeral!$D$18:$O$18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EBA-4F48-976F-747DDDF8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564896"/>
        <c:axId val="387572768"/>
      </c:lineChart>
      <c:catAx>
        <c:axId val="3875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72768"/>
        <c:crosses val="autoZero"/>
        <c:auto val="1"/>
        <c:lblAlgn val="ctr"/>
        <c:lblOffset val="100"/>
        <c:noMultiLvlLbl val="0"/>
      </c:catAx>
      <c:valAx>
        <c:axId val="3875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40585743976723"/>
          <c:y val="0.78242926559642267"/>
          <c:w val="0.66868842561039765"/>
          <c:h val="0.156890771792291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Fluxo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AnaliseGeral!$C$6</c:f>
              <c:strCache>
                <c:ptCount val="1"/>
                <c:pt idx="0">
                  <c:v>Transferencias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AnaliseGeral!$E$6:$P$6</c:f>
              <c:numCache>
                <c:formatCode>"R$"#,##0.00_);[Red]\("R$"#,##0.00\)</c:formatCode>
                <c:ptCount val="12"/>
                <c:pt idx="0">
                  <c:v>50000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5-40E9-80B3-6174F2958BDD}"/>
            </c:ext>
          </c:extLst>
        </c:ser>
        <c:ser>
          <c:idx val="0"/>
          <c:order val="1"/>
          <c:tx>
            <c:strRef>
              <c:f>AnaliseGeral!$C$7</c:f>
              <c:strCache>
                <c:ptCount val="1"/>
                <c:pt idx="0">
                  <c:v>Receitas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AnaliseGeral!$E$7:$P$7</c:f>
              <c:numCache>
                <c:formatCode>"R$"#,##0.00_);[Red]\("R$"#,##0.00\)</c:formatCode>
                <c:ptCount val="12"/>
                <c:pt idx="0">
                  <c:v>1500</c:v>
                </c:pt>
                <c:pt idx="1">
                  <c:v>1550</c:v>
                </c:pt>
                <c:pt idx="2">
                  <c:v>1600</c:v>
                </c:pt>
                <c:pt idx="3">
                  <c:v>1600</c:v>
                </c:pt>
                <c:pt idx="4">
                  <c:v>1920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D5-40E9-80B3-6174F2958BDD}"/>
            </c:ext>
          </c:extLst>
        </c:ser>
        <c:ser>
          <c:idx val="1"/>
          <c:order val="2"/>
          <c:tx>
            <c:strRef>
              <c:f>AnaliseGeral!$D$8</c:f>
              <c:strCache>
                <c:ptCount val="1"/>
                <c:pt idx="0">
                  <c:v>Fixas</c:v>
                </c:pt>
              </c:strCache>
            </c:strRef>
          </c:tx>
          <c:spPr>
            <a:solidFill>
              <a:schemeClr val="accent2"/>
            </a:solidFill>
            <a:ln w="25400">
              <a:solidFill>
                <a:schemeClr val="accent2"/>
              </a:solidFill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AnaliseGeral!$E$8:$P$8</c:f>
              <c:numCache>
                <c:formatCode>"R$"#,##0.00_);[Red]\("R$"#,##0.00\)</c:formatCode>
                <c:ptCount val="12"/>
                <c:pt idx="0">
                  <c:v>-79.849999999999994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D5-40E9-80B3-6174F2958BDD}"/>
            </c:ext>
          </c:extLst>
        </c:ser>
        <c:ser>
          <c:idx val="2"/>
          <c:order val="3"/>
          <c:tx>
            <c:strRef>
              <c:f>AnaliseGeral!$D$9</c:f>
              <c:strCache>
                <c:ptCount val="1"/>
                <c:pt idx="0">
                  <c:v>Variaveis</c:v>
                </c:pt>
              </c:strCache>
            </c:strRef>
          </c:tx>
          <c:spPr>
            <a:solidFill>
              <a:schemeClr val="accent3"/>
            </a:solidFill>
            <a:ln w="25400">
              <a:solidFill>
                <a:schemeClr val="accent3"/>
              </a:solidFill>
            </a:ln>
            <a:effectLst/>
          </c:spPr>
          <c:invertIfNegative val="0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AnaliseGeral!$E$9:$P$9</c:f>
              <c:numCache>
                <c:formatCode>"R$"#,##0.00_);[Red]\("R$"#,##0.00\)</c:formatCode>
                <c:ptCount val="12"/>
                <c:pt idx="0">
                  <c:v>-3686</c:v>
                </c:pt>
                <c:pt idx="1">
                  <c:v>-4330</c:v>
                </c:pt>
                <c:pt idx="2">
                  <c:v>-3250</c:v>
                </c:pt>
                <c:pt idx="3">
                  <c:v>-3370</c:v>
                </c:pt>
                <c:pt idx="4">
                  <c:v>-3500</c:v>
                </c:pt>
                <c:pt idx="5">
                  <c:v>-3190</c:v>
                </c:pt>
                <c:pt idx="6">
                  <c:v>-4235</c:v>
                </c:pt>
                <c:pt idx="7">
                  <c:v>-3089</c:v>
                </c:pt>
                <c:pt idx="8">
                  <c:v>-2140</c:v>
                </c:pt>
                <c:pt idx="9">
                  <c:v>-3340</c:v>
                </c:pt>
                <c:pt idx="10">
                  <c:v>-3500</c:v>
                </c:pt>
                <c:pt idx="11">
                  <c:v>-6050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D5-40E9-80B3-6174F2958BDD}"/>
            </c:ext>
          </c:extLst>
        </c:ser>
        <c:ser>
          <c:idx val="3"/>
          <c:order val="4"/>
          <c:tx>
            <c:strRef>
              <c:f>AnaliseGeral!$D$10</c:f>
              <c:strCache>
                <c:ptCount val="1"/>
                <c:pt idx="0">
                  <c:v>Extras</c:v>
                </c:pt>
              </c:strCache>
            </c:strRef>
          </c:tx>
          <c:spPr>
            <a:solidFill>
              <a:srgbClr val="FF0000"/>
            </a:solidFill>
            <a:ln w="19050">
              <a:solidFill>
                <a:srgbClr val="FF0000"/>
              </a:solidFill>
            </a:ln>
            <a:effectLst/>
          </c:spPr>
          <c:invertIfNegative val="1"/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AnaliseGeral!$E$10:$P$10</c:f>
              <c:numCache>
                <c:formatCode>"R$"#,##0.00_);[Red]\("R$"#,##0.00\)</c:formatCode>
                <c:ptCount val="12"/>
                <c:pt idx="0">
                  <c:v>-350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-4120</c:v>
                </c:pt>
                <c:pt idx="6">
                  <c:v>0</c:v>
                </c:pt>
                <c:pt idx="7">
                  <c:v>-9010</c:v>
                </c:pt>
                <c:pt idx="8">
                  <c:v>-3195</c:v>
                </c:pt>
                <c:pt idx="9">
                  <c:v>0</c:v>
                </c:pt>
                <c:pt idx="10">
                  <c:v>-35000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 w="19050">
                    <a:solidFill>
                      <a:srgbClr val="FF0000"/>
                    </a:solidFill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2BD5-40E9-80B3-6174F295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564896"/>
        <c:axId val="387572768"/>
      </c:barChart>
      <c:lineChart>
        <c:grouping val="stacked"/>
        <c:varyColors val="0"/>
        <c:ser>
          <c:idx val="4"/>
          <c:order val="5"/>
          <c:tx>
            <c:strRef>
              <c:f>AnaliseGeral!$C$11</c:f>
              <c:strCache>
                <c:ptCount val="1"/>
                <c:pt idx="0">
                  <c:v>Saldo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AnaliseGeral!$E$5:$Q$5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Acumulado</c:v>
                </c:pt>
              </c:strCache>
            </c:strRef>
          </c:cat>
          <c:val>
            <c:numRef>
              <c:f>AnaliseGeral!$E$11:$P$11</c:f>
              <c:numCache>
                <c:formatCode>"R$"#,##0.00_);[Red]\("R$"#,##0.00\)</c:formatCode>
                <c:ptCount val="12"/>
                <c:pt idx="0">
                  <c:v>47384.15</c:v>
                </c:pt>
                <c:pt idx="1">
                  <c:v>-2780</c:v>
                </c:pt>
                <c:pt idx="2">
                  <c:v>-1650</c:v>
                </c:pt>
                <c:pt idx="3">
                  <c:v>-1770</c:v>
                </c:pt>
                <c:pt idx="4">
                  <c:v>-1580</c:v>
                </c:pt>
                <c:pt idx="5">
                  <c:v>-5810</c:v>
                </c:pt>
                <c:pt idx="6">
                  <c:v>-2735</c:v>
                </c:pt>
                <c:pt idx="7">
                  <c:v>-10599</c:v>
                </c:pt>
                <c:pt idx="8">
                  <c:v>-3835</c:v>
                </c:pt>
                <c:pt idx="9">
                  <c:v>-1840</c:v>
                </c:pt>
                <c:pt idx="10">
                  <c:v>-37000</c:v>
                </c:pt>
                <c:pt idx="11">
                  <c:v>-3650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D5-40E9-80B3-6174F295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564896"/>
        <c:axId val="387572768"/>
      </c:lineChart>
      <c:catAx>
        <c:axId val="3875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72768"/>
        <c:crosses val="autoZero"/>
        <c:auto val="1"/>
        <c:lblAlgn val="ctr"/>
        <c:lblOffset val="100"/>
        <c:noMultiLvlLbl val="0"/>
      </c:catAx>
      <c:valAx>
        <c:axId val="3875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756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pt-BR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Principais Receitas/Despesas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AnaliseGeral!$P$22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(AnaliseGeral!$T$22,AnaliseGeral!$Y$22)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1600</c:v>
                </c:pt>
                <c:pt idx="1">
                  <c:v>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4-409D-BFF6-7CFD5B70673D}"/>
            </c:ext>
          </c:extLst>
        </c:ser>
        <c:ser>
          <c:idx val="1"/>
          <c:order val="1"/>
          <c:tx>
            <c:strRef>
              <c:f>AnaliseGeral!$P$23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(AnaliseGeral!$T$23,AnaliseGeral!$Y$23)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4-409D-BFF6-7CFD5B70673D}"/>
            </c:ext>
          </c:extLst>
        </c:ser>
        <c:ser>
          <c:idx val="2"/>
          <c:order val="2"/>
          <c:tx>
            <c:strRef>
              <c:f>AnaliseGeral!$P$24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(AnaliseGeral!$T$24,AnaliseGeral!$Y$24)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4-409D-BFF6-7CFD5B70673D}"/>
            </c:ext>
          </c:extLst>
        </c:ser>
        <c:ser>
          <c:idx val="3"/>
          <c:order val="3"/>
          <c:tx>
            <c:strRef>
              <c:f>AnaliseGeral!$P$25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(AnaliseGeral!$T$25,AnaliseGeral!$Y$25)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04-409D-BFF6-7CFD5B70673D}"/>
            </c:ext>
          </c:extLst>
        </c:ser>
        <c:ser>
          <c:idx val="4"/>
          <c:order val="4"/>
          <c:tx>
            <c:strRef>
              <c:f>AnaliseGeral!$P$26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(AnaliseGeral!$T$26,AnaliseGeral!$Y$26)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04-409D-BFF6-7CFD5B70673D}"/>
            </c:ext>
          </c:extLst>
        </c:ser>
        <c:ser>
          <c:idx val="5"/>
          <c:order val="5"/>
          <c:tx>
            <c:strRef>
              <c:f>AnaliseGeral!$P$27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(AnaliseGeral!$Q$21,AnaliseGeral!$U$21)</c:f>
              <c:strCache>
                <c:ptCount val="2"/>
                <c:pt idx="0">
                  <c:v>Receitas</c:v>
                </c:pt>
                <c:pt idx="1">
                  <c:v>Despesas</c:v>
                </c:pt>
              </c:strCache>
            </c:strRef>
          </c:cat>
          <c:val>
            <c:numRef>
              <c:f>(AnaliseGeral!$T$27,AnaliseGeral!$Y$27)</c:f>
              <c:numCache>
                <c:formatCode>_("R$"* #,##0.00_);_("R$"* \(#,##0.00\);_("R$"* "-"??_);_(@_)</c:formatCode>
                <c:ptCount val="2"/>
                <c:pt idx="0" formatCode="&quot;R$&quot;#,##0.00_);[Red]\(&quot;R$&quot;#,##0.00\)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04-409D-BFF6-7CFD5B70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6324208"/>
        <c:axId val="626315680"/>
        <c:axId val="0"/>
      </c:bar3DChart>
      <c:catAx>
        <c:axId val="62632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315680"/>
        <c:crosses val="autoZero"/>
        <c:auto val="1"/>
        <c:lblAlgn val="ctr"/>
        <c:lblOffset val="100"/>
        <c:noMultiLvlLbl val="0"/>
      </c:catAx>
      <c:valAx>
        <c:axId val="6263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632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AnaliseGeral!$T$5</c:f>
              <c:strCache>
                <c:ptCount val="1"/>
                <c:pt idx="0">
                  <c:v>Fluxo Mês: março/2017, com receitas de [ R$ 1.600,00 ]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B3B7-4521-BC7C-0C3C8EF23992}"/>
              </c:ext>
            </c:extLst>
          </c:dPt>
          <c:dPt>
            <c:idx val="1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B3B7-4521-BC7C-0C3C8EF23992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B3B7-4521-BC7C-0C3C8EF239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1F7-4198-8D19-9ABD453184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1F7-4198-8D19-9ABD453184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1F7-4198-8D19-9ABD4531844B}"/>
              </c:ext>
            </c:extLst>
          </c:dPt>
          <c:dLbls>
            <c:dLbl>
              <c:idx val="0"/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B7-4521-BC7C-0C3C8EF23992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B7-4521-BC7C-0C3C8EF239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AnaliseGeral!$C$6:$D$11</c:f>
              <c:multiLvlStrCache>
                <c:ptCount val="6"/>
                <c:lvl>
                  <c:pt idx="2">
                    <c:v>Fixas</c:v>
                  </c:pt>
                  <c:pt idx="3">
                    <c:v>Variaveis</c:v>
                  </c:pt>
                  <c:pt idx="4">
                    <c:v>Extras</c:v>
                  </c:pt>
                </c:lvl>
                <c:lvl>
                  <c:pt idx="0">
                    <c:v>Transferencias</c:v>
                  </c:pt>
                  <c:pt idx="1">
                    <c:v>Receitas</c:v>
                  </c:pt>
                  <c:pt idx="2">
                    <c:v>Despesas</c:v>
                  </c:pt>
                  <c:pt idx="5">
                    <c:v>Saldo</c:v>
                  </c:pt>
                </c:lvl>
              </c:multiLvlStrCache>
            </c:multiLvlStrRef>
          </c:cat>
          <c:val>
            <c:numRef>
              <c:f>AnaliseGeral!$T$6:$T$11</c:f>
              <c:numCache>
                <c:formatCode>"R$"#,##0.00_);[Red]\("R$"#,##0.00\)</c:formatCode>
                <c:ptCount val="6"/>
                <c:pt idx="0">
                  <c:v>0</c:v>
                </c:pt>
                <c:pt idx="1">
                  <c:v>1600</c:v>
                </c:pt>
                <c:pt idx="2">
                  <c:v>0</c:v>
                </c:pt>
                <c:pt idx="3">
                  <c:v>-3250</c:v>
                </c:pt>
                <c:pt idx="4">
                  <c:v>0</c:v>
                </c:pt>
                <c:pt idx="5">
                  <c:v>-1650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7-4521-BC7C-0C3C8EF23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9.1529624501305626E-2"/>
          <c:y val="2.89361740909598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AnaliseGeral!$T$5</c:f>
              <c:strCache>
                <c:ptCount val="1"/>
                <c:pt idx="0">
                  <c:v>Fluxo Mês: março/2017, com receitas de [ R$ 1.600,00 ]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8B-470E-9145-7F3F709A13B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A-7B0C-41B8-AE4F-93A082E5A1BA}"/>
              </c:ext>
            </c:extLst>
          </c:dPt>
          <c:dPt>
            <c:idx val="2"/>
            <c:bubble3D val="0"/>
            <c:spPr>
              <a:solidFill>
                <a:schemeClr val="accent2">
                  <a:lumMod val="7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7B0C-41B8-AE4F-93A082E5A1BA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7B0C-41B8-AE4F-93A082E5A1B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8B-470E-9145-7F3F709A13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1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(AnaliseGeral!$C$6,AnaliseGeral!$D$8,AnaliseGeral!$D$9,AnaliseGeral!$D$10,AnaliseGeral!$C$11)</c:f>
              <c:strCache>
                <c:ptCount val="5"/>
                <c:pt idx="0">
                  <c:v>Transferencias</c:v>
                </c:pt>
                <c:pt idx="1">
                  <c:v>Fixas</c:v>
                </c:pt>
                <c:pt idx="2">
                  <c:v>Variaveis</c:v>
                </c:pt>
                <c:pt idx="3">
                  <c:v>Extras</c:v>
                </c:pt>
                <c:pt idx="4">
                  <c:v>Saldo</c:v>
                </c:pt>
              </c:strCache>
            </c:strRef>
          </c:cat>
          <c:val>
            <c:numRef>
              <c:f>(AnaliseGeral!$T$6,AnaliseGeral!$T$8,AnaliseGeral!$T$9,AnaliseGeral!$T$10,AnaliseGeral!$T$11)</c:f>
              <c:numCache>
                <c:formatCode>"R$"#,##0.00_);[Red]\("R$"#,##0.00\)</c:formatCode>
                <c:ptCount val="5"/>
                <c:pt idx="0">
                  <c:v>0</c:v>
                </c:pt>
                <c:pt idx="1">
                  <c:v>0</c:v>
                </c:pt>
                <c:pt idx="2">
                  <c:v>-3250</c:v>
                </c:pt>
                <c:pt idx="3">
                  <c:v>0</c:v>
                </c:pt>
                <c:pt idx="4">
                  <c:v>-1650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C-41B8-AE4F-93A082E5A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Evolução</a:t>
            </a:r>
            <a:r>
              <a:rPr lang="pt-BR" baseline="0"/>
              <a:t> por Conta e Grupo ultimos 8 anos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AnaliseGeral!$G$45</c:f>
              <c:strCache>
                <c:ptCount val="1"/>
                <c:pt idx="0">
                  <c:v>3411 - [Alimentação] Supermercado (V)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AnaliseGeral!$C$62:$C$169</c:f>
              <c:strCache>
                <c:ptCount val="96"/>
                <c:pt idx="0">
                  <c:v>201712</c:v>
                </c:pt>
                <c:pt idx="1">
                  <c:v>201711</c:v>
                </c:pt>
                <c:pt idx="2">
                  <c:v>201710</c:v>
                </c:pt>
                <c:pt idx="3">
                  <c:v>201709</c:v>
                </c:pt>
                <c:pt idx="4">
                  <c:v>201708</c:v>
                </c:pt>
                <c:pt idx="5">
                  <c:v>201707</c:v>
                </c:pt>
                <c:pt idx="6">
                  <c:v>201706</c:v>
                </c:pt>
                <c:pt idx="7">
                  <c:v>201705</c:v>
                </c:pt>
                <c:pt idx="8">
                  <c:v>201704</c:v>
                </c:pt>
                <c:pt idx="9">
                  <c:v>201703</c:v>
                </c:pt>
                <c:pt idx="10">
                  <c:v>201702</c:v>
                </c:pt>
                <c:pt idx="11">
                  <c:v>201701</c:v>
                </c:pt>
                <c:pt idx="12">
                  <c:v>201612</c:v>
                </c:pt>
                <c:pt idx="13">
                  <c:v>201611</c:v>
                </c:pt>
                <c:pt idx="14">
                  <c:v>201610</c:v>
                </c:pt>
                <c:pt idx="15">
                  <c:v>201609</c:v>
                </c:pt>
                <c:pt idx="16">
                  <c:v>201608</c:v>
                </c:pt>
                <c:pt idx="17">
                  <c:v>201607</c:v>
                </c:pt>
                <c:pt idx="18">
                  <c:v>201606</c:v>
                </c:pt>
                <c:pt idx="19">
                  <c:v>201605</c:v>
                </c:pt>
                <c:pt idx="20">
                  <c:v>201604</c:v>
                </c:pt>
                <c:pt idx="21">
                  <c:v>201603</c:v>
                </c:pt>
                <c:pt idx="22">
                  <c:v>201602</c:v>
                </c:pt>
                <c:pt idx="23">
                  <c:v>201601</c:v>
                </c:pt>
                <c:pt idx="24">
                  <c:v>201512</c:v>
                </c:pt>
                <c:pt idx="25">
                  <c:v>201511</c:v>
                </c:pt>
                <c:pt idx="26">
                  <c:v>201510</c:v>
                </c:pt>
                <c:pt idx="27">
                  <c:v>201509</c:v>
                </c:pt>
                <c:pt idx="28">
                  <c:v>201508</c:v>
                </c:pt>
                <c:pt idx="29">
                  <c:v>201507</c:v>
                </c:pt>
                <c:pt idx="30">
                  <c:v>201506</c:v>
                </c:pt>
                <c:pt idx="31">
                  <c:v>201505</c:v>
                </c:pt>
                <c:pt idx="32">
                  <c:v>201504</c:v>
                </c:pt>
                <c:pt idx="33">
                  <c:v>201503</c:v>
                </c:pt>
                <c:pt idx="34">
                  <c:v>201502</c:v>
                </c:pt>
                <c:pt idx="35">
                  <c:v>201501</c:v>
                </c:pt>
                <c:pt idx="36">
                  <c:v>201412</c:v>
                </c:pt>
                <c:pt idx="37">
                  <c:v>201411</c:v>
                </c:pt>
                <c:pt idx="38">
                  <c:v>201410</c:v>
                </c:pt>
                <c:pt idx="39">
                  <c:v>201409</c:v>
                </c:pt>
                <c:pt idx="40">
                  <c:v>201408</c:v>
                </c:pt>
                <c:pt idx="41">
                  <c:v>201407</c:v>
                </c:pt>
                <c:pt idx="42">
                  <c:v>201406</c:v>
                </c:pt>
                <c:pt idx="43">
                  <c:v>201405</c:v>
                </c:pt>
                <c:pt idx="44">
                  <c:v>201404</c:v>
                </c:pt>
                <c:pt idx="45">
                  <c:v>201403</c:v>
                </c:pt>
                <c:pt idx="46">
                  <c:v>201402</c:v>
                </c:pt>
                <c:pt idx="47">
                  <c:v>201401</c:v>
                </c:pt>
                <c:pt idx="48">
                  <c:v>201312</c:v>
                </c:pt>
                <c:pt idx="49">
                  <c:v>201311</c:v>
                </c:pt>
                <c:pt idx="50">
                  <c:v>201310</c:v>
                </c:pt>
                <c:pt idx="51">
                  <c:v>201309</c:v>
                </c:pt>
                <c:pt idx="52">
                  <c:v>201308</c:v>
                </c:pt>
                <c:pt idx="53">
                  <c:v>201307</c:v>
                </c:pt>
                <c:pt idx="54">
                  <c:v>201306</c:v>
                </c:pt>
                <c:pt idx="55">
                  <c:v>201305</c:v>
                </c:pt>
                <c:pt idx="56">
                  <c:v>201304</c:v>
                </c:pt>
                <c:pt idx="57">
                  <c:v>201303</c:v>
                </c:pt>
                <c:pt idx="58">
                  <c:v>201302</c:v>
                </c:pt>
                <c:pt idx="59">
                  <c:v>201301</c:v>
                </c:pt>
                <c:pt idx="60">
                  <c:v>201212</c:v>
                </c:pt>
                <c:pt idx="61">
                  <c:v>201211</c:v>
                </c:pt>
                <c:pt idx="62">
                  <c:v>201210</c:v>
                </c:pt>
                <c:pt idx="63">
                  <c:v>201209</c:v>
                </c:pt>
                <c:pt idx="64">
                  <c:v>201208</c:v>
                </c:pt>
                <c:pt idx="65">
                  <c:v>201207</c:v>
                </c:pt>
                <c:pt idx="66">
                  <c:v>201206</c:v>
                </c:pt>
                <c:pt idx="67">
                  <c:v>201205</c:v>
                </c:pt>
                <c:pt idx="68">
                  <c:v>201204</c:v>
                </c:pt>
                <c:pt idx="69">
                  <c:v>201203</c:v>
                </c:pt>
                <c:pt idx="70">
                  <c:v>201202</c:v>
                </c:pt>
                <c:pt idx="71">
                  <c:v>201201</c:v>
                </c:pt>
                <c:pt idx="72">
                  <c:v>201112</c:v>
                </c:pt>
                <c:pt idx="73">
                  <c:v>201111</c:v>
                </c:pt>
                <c:pt idx="74">
                  <c:v>201110</c:v>
                </c:pt>
                <c:pt idx="75">
                  <c:v>201109</c:v>
                </c:pt>
                <c:pt idx="76">
                  <c:v>201108</c:v>
                </c:pt>
                <c:pt idx="77">
                  <c:v>201107</c:v>
                </c:pt>
                <c:pt idx="78">
                  <c:v>201106</c:v>
                </c:pt>
                <c:pt idx="79">
                  <c:v>201105</c:v>
                </c:pt>
                <c:pt idx="80">
                  <c:v>201104</c:v>
                </c:pt>
                <c:pt idx="81">
                  <c:v>201103</c:v>
                </c:pt>
                <c:pt idx="82">
                  <c:v>201102</c:v>
                </c:pt>
                <c:pt idx="83">
                  <c:v>201101</c:v>
                </c:pt>
                <c:pt idx="84">
                  <c:v>201012</c:v>
                </c:pt>
                <c:pt idx="85">
                  <c:v>201011</c:v>
                </c:pt>
                <c:pt idx="86">
                  <c:v>201010</c:v>
                </c:pt>
                <c:pt idx="87">
                  <c:v>201009</c:v>
                </c:pt>
                <c:pt idx="88">
                  <c:v>201008</c:v>
                </c:pt>
                <c:pt idx="89">
                  <c:v>201007</c:v>
                </c:pt>
                <c:pt idx="90">
                  <c:v>201006</c:v>
                </c:pt>
                <c:pt idx="91">
                  <c:v>201005</c:v>
                </c:pt>
                <c:pt idx="92">
                  <c:v>201004</c:v>
                </c:pt>
                <c:pt idx="93">
                  <c:v>201003</c:v>
                </c:pt>
                <c:pt idx="94">
                  <c:v>201002</c:v>
                </c:pt>
                <c:pt idx="95">
                  <c:v>201001</c:v>
                </c:pt>
              </c:strCache>
            </c:strRef>
          </c:cat>
          <c:val>
            <c:numRef>
              <c:f>AnaliseGeral!$D$62:$D$169</c:f>
              <c:numCache>
                <c:formatCode>General</c:formatCode>
                <c:ptCount val="108"/>
                <c:pt idx="0">
                  <c:v>-5250</c:v>
                </c:pt>
                <c:pt idx="1">
                  <c:v>-3000</c:v>
                </c:pt>
                <c:pt idx="2">
                  <c:v>-3100</c:v>
                </c:pt>
                <c:pt idx="3">
                  <c:v>-2000</c:v>
                </c:pt>
                <c:pt idx="4">
                  <c:v>-3000</c:v>
                </c:pt>
                <c:pt idx="5">
                  <c:v>-3000</c:v>
                </c:pt>
                <c:pt idx="6">
                  <c:v>-3000</c:v>
                </c:pt>
                <c:pt idx="7">
                  <c:v>-3000</c:v>
                </c:pt>
                <c:pt idx="8">
                  <c:v>-3010</c:v>
                </c:pt>
                <c:pt idx="9">
                  <c:v>-3000</c:v>
                </c:pt>
                <c:pt idx="10">
                  <c:v>-3900</c:v>
                </c:pt>
                <c:pt idx="11">
                  <c:v>-3000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E-417B-8E4F-71E1B52272DC}"/>
            </c:ext>
          </c:extLst>
        </c:ser>
        <c:ser>
          <c:idx val="1"/>
          <c:order val="1"/>
          <c:tx>
            <c:strRef>
              <c:f>AnaliseGeral!$L$45</c:f>
              <c:strCache>
                <c:ptCount val="1"/>
                <c:pt idx="0">
                  <c:v>Alimentação (Alimentação)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AnaliseGeral!$C$62:$C$169</c:f>
              <c:strCache>
                <c:ptCount val="96"/>
                <c:pt idx="0">
                  <c:v>201712</c:v>
                </c:pt>
                <c:pt idx="1">
                  <c:v>201711</c:v>
                </c:pt>
                <c:pt idx="2">
                  <c:v>201710</c:v>
                </c:pt>
                <c:pt idx="3">
                  <c:v>201709</c:v>
                </c:pt>
                <c:pt idx="4">
                  <c:v>201708</c:v>
                </c:pt>
                <c:pt idx="5">
                  <c:v>201707</c:v>
                </c:pt>
                <c:pt idx="6">
                  <c:v>201706</c:v>
                </c:pt>
                <c:pt idx="7">
                  <c:v>201705</c:v>
                </c:pt>
                <c:pt idx="8">
                  <c:v>201704</c:v>
                </c:pt>
                <c:pt idx="9">
                  <c:v>201703</c:v>
                </c:pt>
                <c:pt idx="10">
                  <c:v>201702</c:v>
                </c:pt>
                <c:pt idx="11">
                  <c:v>201701</c:v>
                </c:pt>
                <c:pt idx="12">
                  <c:v>201612</c:v>
                </c:pt>
                <c:pt idx="13">
                  <c:v>201611</c:v>
                </c:pt>
                <c:pt idx="14">
                  <c:v>201610</c:v>
                </c:pt>
                <c:pt idx="15">
                  <c:v>201609</c:v>
                </c:pt>
                <c:pt idx="16">
                  <c:v>201608</c:v>
                </c:pt>
                <c:pt idx="17">
                  <c:v>201607</c:v>
                </c:pt>
                <c:pt idx="18">
                  <c:v>201606</c:v>
                </c:pt>
                <c:pt idx="19">
                  <c:v>201605</c:v>
                </c:pt>
                <c:pt idx="20">
                  <c:v>201604</c:v>
                </c:pt>
                <c:pt idx="21">
                  <c:v>201603</c:v>
                </c:pt>
                <c:pt idx="22">
                  <c:v>201602</c:v>
                </c:pt>
                <c:pt idx="23">
                  <c:v>201601</c:v>
                </c:pt>
                <c:pt idx="24">
                  <c:v>201512</c:v>
                </c:pt>
                <c:pt idx="25">
                  <c:v>201511</c:v>
                </c:pt>
                <c:pt idx="26">
                  <c:v>201510</c:v>
                </c:pt>
                <c:pt idx="27">
                  <c:v>201509</c:v>
                </c:pt>
                <c:pt idx="28">
                  <c:v>201508</c:v>
                </c:pt>
                <c:pt idx="29">
                  <c:v>201507</c:v>
                </c:pt>
                <c:pt idx="30">
                  <c:v>201506</c:v>
                </c:pt>
                <c:pt idx="31">
                  <c:v>201505</c:v>
                </c:pt>
                <c:pt idx="32">
                  <c:v>201504</c:v>
                </c:pt>
                <c:pt idx="33">
                  <c:v>201503</c:v>
                </c:pt>
                <c:pt idx="34">
                  <c:v>201502</c:v>
                </c:pt>
                <c:pt idx="35">
                  <c:v>201501</c:v>
                </c:pt>
                <c:pt idx="36">
                  <c:v>201412</c:v>
                </c:pt>
                <c:pt idx="37">
                  <c:v>201411</c:v>
                </c:pt>
                <c:pt idx="38">
                  <c:v>201410</c:v>
                </c:pt>
                <c:pt idx="39">
                  <c:v>201409</c:v>
                </c:pt>
                <c:pt idx="40">
                  <c:v>201408</c:v>
                </c:pt>
                <c:pt idx="41">
                  <c:v>201407</c:v>
                </c:pt>
                <c:pt idx="42">
                  <c:v>201406</c:v>
                </c:pt>
                <c:pt idx="43">
                  <c:v>201405</c:v>
                </c:pt>
                <c:pt idx="44">
                  <c:v>201404</c:v>
                </c:pt>
                <c:pt idx="45">
                  <c:v>201403</c:v>
                </c:pt>
                <c:pt idx="46">
                  <c:v>201402</c:v>
                </c:pt>
                <c:pt idx="47">
                  <c:v>201401</c:v>
                </c:pt>
                <c:pt idx="48">
                  <c:v>201312</c:v>
                </c:pt>
                <c:pt idx="49">
                  <c:v>201311</c:v>
                </c:pt>
                <c:pt idx="50">
                  <c:v>201310</c:v>
                </c:pt>
                <c:pt idx="51">
                  <c:v>201309</c:v>
                </c:pt>
                <c:pt idx="52">
                  <c:v>201308</c:v>
                </c:pt>
                <c:pt idx="53">
                  <c:v>201307</c:v>
                </c:pt>
                <c:pt idx="54">
                  <c:v>201306</c:v>
                </c:pt>
                <c:pt idx="55">
                  <c:v>201305</c:v>
                </c:pt>
                <c:pt idx="56">
                  <c:v>201304</c:v>
                </c:pt>
                <c:pt idx="57">
                  <c:v>201303</c:v>
                </c:pt>
                <c:pt idx="58">
                  <c:v>201302</c:v>
                </c:pt>
                <c:pt idx="59">
                  <c:v>201301</c:v>
                </c:pt>
                <c:pt idx="60">
                  <c:v>201212</c:v>
                </c:pt>
                <c:pt idx="61">
                  <c:v>201211</c:v>
                </c:pt>
                <c:pt idx="62">
                  <c:v>201210</c:v>
                </c:pt>
                <c:pt idx="63">
                  <c:v>201209</c:v>
                </c:pt>
                <c:pt idx="64">
                  <c:v>201208</c:v>
                </c:pt>
                <c:pt idx="65">
                  <c:v>201207</c:v>
                </c:pt>
                <c:pt idx="66">
                  <c:v>201206</c:v>
                </c:pt>
                <c:pt idx="67">
                  <c:v>201205</c:v>
                </c:pt>
                <c:pt idx="68">
                  <c:v>201204</c:v>
                </c:pt>
                <c:pt idx="69">
                  <c:v>201203</c:v>
                </c:pt>
                <c:pt idx="70">
                  <c:v>201202</c:v>
                </c:pt>
                <c:pt idx="71">
                  <c:v>201201</c:v>
                </c:pt>
                <c:pt idx="72">
                  <c:v>201112</c:v>
                </c:pt>
                <c:pt idx="73">
                  <c:v>201111</c:v>
                </c:pt>
                <c:pt idx="74">
                  <c:v>201110</c:v>
                </c:pt>
                <c:pt idx="75">
                  <c:v>201109</c:v>
                </c:pt>
                <c:pt idx="76">
                  <c:v>201108</c:v>
                </c:pt>
                <c:pt idx="77">
                  <c:v>201107</c:v>
                </c:pt>
                <c:pt idx="78">
                  <c:v>201106</c:v>
                </c:pt>
                <c:pt idx="79">
                  <c:v>201105</c:v>
                </c:pt>
                <c:pt idx="80">
                  <c:v>201104</c:v>
                </c:pt>
                <c:pt idx="81">
                  <c:v>201103</c:v>
                </c:pt>
                <c:pt idx="82">
                  <c:v>201102</c:v>
                </c:pt>
                <c:pt idx="83">
                  <c:v>201101</c:v>
                </c:pt>
                <c:pt idx="84">
                  <c:v>201012</c:v>
                </c:pt>
                <c:pt idx="85">
                  <c:v>201011</c:v>
                </c:pt>
                <c:pt idx="86">
                  <c:v>201010</c:v>
                </c:pt>
                <c:pt idx="87">
                  <c:v>201009</c:v>
                </c:pt>
                <c:pt idx="88">
                  <c:v>201008</c:v>
                </c:pt>
                <c:pt idx="89">
                  <c:v>201007</c:v>
                </c:pt>
                <c:pt idx="90">
                  <c:v>201006</c:v>
                </c:pt>
                <c:pt idx="91">
                  <c:v>201005</c:v>
                </c:pt>
                <c:pt idx="92">
                  <c:v>201004</c:v>
                </c:pt>
                <c:pt idx="93">
                  <c:v>201003</c:v>
                </c:pt>
                <c:pt idx="94">
                  <c:v>201002</c:v>
                </c:pt>
                <c:pt idx="95">
                  <c:v>201001</c:v>
                </c:pt>
              </c:strCache>
            </c:strRef>
          </c:cat>
          <c:val>
            <c:numRef>
              <c:f>AnaliseGeral!$E$62:$E$169</c:f>
              <c:numCache>
                <c:formatCode>General</c:formatCode>
                <c:ptCount val="108"/>
                <c:pt idx="0">
                  <c:v>-5250</c:v>
                </c:pt>
                <c:pt idx="1">
                  <c:v>-3000</c:v>
                </c:pt>
                <c:pt idx="2">
                  <c:v>-3100</c:v>
                </c:pt>
                <c:pt idx="3">
                  <c:v>-2000</c:v>
                </c:pt>
                <c:pt idx="4">
                  <c:v>-3000</c:v>
                </c:pt>
                <c:pt idx="5">
                  <c:v>-3000</c:v>
                </c:pt>
                <c:pt idx="6">
                  <c:v>-3000</c:v>
                </c:pt>
                <c:pt idx="7">
                  <c:v>-3000</c:v>
                </c:pt>
                <c:pt idx="8">
                  <c:v>-3010</c:v>
                </c:pt>
                <c:pt idx="9">
                  <c:v>-3000</c:v>
                </c:pt>
                <c:pt idx="10">
                  <c:v>-3900</c:v>
                </c:pt>
                <c:pt idx="11">
                  <c:v>-3346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BE-417B-8E4F-71E1B5227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31616"/>
        <c:axId val="570335552"/>
      </c:lineChart>
      <c:catAx>
        <c:axId val="5703316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35552"/>
        <c:crosses val="autoZero"/>
        <c:auto val="1"/>
        <c:lblAlgn val="ctr"/>
        <c:lblOffset val="100"/>
        <c:noMultiLvlLbl val="0"/>
      </c:catAx>
      <c:valAx>
        <c:axId val="5703355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03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142874</xdr:colOff>
      <xdr:row>18</xdr:row>
      <xdr:rowOff>97194</xdr:rowOff>
    </xdr:from>
    <xdr:to>
      <xdr:col>8</xdr:col>
      <xdr:colOff>534566</xdr:colOff>
      <xdr:row>43</xdr:row>
      <xdr:rowOff>116633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631760</xdr:colOff>
      <xdr:row>18</xdr:row>
      <xdr:rowOff>106914</xdr:rowOff>
    </xdr:from>
    <xdr:to>
      <xdr:col>15</xdr:col>
      <xdr:colOff>77755</xdr:colOff>
      <xdr:row>43</xdr:row>
      <xdr:rowOff>116633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174947</xdr:colOff>
      <xdr:row>27</xdr:row>
      <xdr:rowOff>9720</xdr:rowOff>
    </xdr:from>
    <xdr:to>
      <xdr:col>20</xdr:col>
      <xdr:colOff>262423</xdr:colOff>
      <xdr:row>43</xdr:row>
      <xdr:rowOff>106913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340178</xdr:colOff>
      <xdr:row>27</xdr:row>
      <xdr:rowOff>13412</xdr:rowOff>
    </xdr:from>
    <xdr:to>
      <xdr:col>24</xdr:col>
      <xdr:colOff>149677</xdr:colOff>
      <xdr:row>43</xdr:row>
      <xdr:rowOff>112938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425823</xdr:colOff>
      <xdr:row>8</xdr:row>
      <xdr:rowOff>134471</xdr:rowOff>
    </xdr:from>
    <xdr:to>
      <xdr:col>23</xdr:col>
      <xdr:colOff>526676</xdr:colOff>
      <xdr:row>16</xdr:row>
      <xdr:rowOff>78441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A4B35E7-22EB-424A-B2F9-FAB1200C8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56030</xdr:colOff>
      <xdr:row>1</xdr:row>
      <xdr:rowOff>78442</xdr:rowOff>
    </xdr:from>
    <xdr:to>
      <xdr:col>24</xdr:col>
      <xdr:colOff>168088</xdr:colOff>
      <xdr:row>18</xdr:row>
      <xdr:rowOff>22412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F8550D9-9617-4419-B19F-10A5AC619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131267</xdr:colOff>
      <xdr:row>45</xdr:row>
      <xdr:rowOff>40821</xdr:rowOff>
    </xdr:from>
    <xdr:to>
      <xdr:col>13</xdr:col>
      <xdr:colOff>353785</xdr:colOff>
      <xdr:row>59</xdr:row>
      <xdr:rowOff>83243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4C96A6C-72BB-497B-8274-9DCB1DB34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  <pageSetUpPr fitToPage="1"/>
  </sheetPr>
  <dimension ref="B1:Y663"/>
  <sheetViews>
    <sheetView showGridLines="0" tabSelected="1" topLeftCell="I13" zoomScale="75" zoomScaleNormal="75" workbookViewId="0">
      <selection activeCell="U20" sqref="U20"/>
    </sheetView>
  </sheetViews>
  <sheetFormatPr defaultRowHeight="12.75" x14ac:dyDescent="0.2"/>
  <cols>
    <col min="1" max="1" width="3.28515625" style="186" customWidth="1"/>
    <col min="2" max="2" width="2.5703125" style="186" customWidth="1"/>
    <col min="3" max="3" width="10.28515625" style="186" customWidth="1"/>
    <col min="4" max="17" width="15.42578125" style="186" customWidth="1"/>
    <col min="18" max="18" width="4.28515625" style="186" customWidth="1"/>
    <col min="19" max="19" width="13.5703125" style="186" bestFit="1" customWidth="1"/>
    <col min="20" max="20" width="14.5703125" style="186" bestFit="1" customWidth="1"/>
    <col min="21" max="21" width="8.85546875" style="186" bestFit="1" customWidth="1"/>
    <col min="22" max="22" width="12.5703125" style="186" bestFit="1" customWidth="1"/>
    <col min="23" max="24" width="13.5703125" style="186" bestFit="1" customWidth="1"/>
    <col min="25" max="25" width="3.7109375" style="186" customWidth="1"/>
    <col min="26" max="26" width="12.5703125" style="186" bestFit="1" customWidth="1"/>
    <col min="27" max="27" width="9.85546875" style="186" bestFit="1" customWidth="1"/>
    <col min="28" max="28" width="13.7109375" style="186" bestFit="1" customWidth="1"/>
    <col min="29" max="29" width="9.85546875" style="186" bestFit="1" customWidth="1"/>
    <col min="30" max="30" width="7.42578125" style="186" bestFit="1" customWidth="1"/>
    <col min="31" max="31" width="5.42578125" style="186" bestFit="1" customWidth="1"/>
    <col min="32" max="32" width="7.28515625" style="186" bestFit="1" customWidth="1"/>
    <col min="33" max="33" width="4.5703125" style="186" bestFit="1" customWidth="1"/>
    <col min="34" max="34" width="7.42578125" style="186" bestFit="1" customWidth="1"/>
    <col min="35" max="35" width="5.42578125" style="186" bestFit="1" customWidth="1"/>
    <col min="36" max="36" width="7.28515625" style="186" bestFit="1" customWidth="1"/>
    <col min="37" max="37" width="4.5703125" style="186" bestFit="1" customWidth="1"/>
    <col min="38" max="38" width="7.42578125" style="186" bestFit="1" customWidth="1"/>
    <col min="39" max="39" width="5.42578125" style="186" bestFit="1" customWidth="1"/>
    <col min="40" max="40" width="7.28515625" style="186" bestFit="1" customWidth="1"/>
    <col min="41" max="41" width="4.5703125" style="186" bestFit="1" customWidth="1"/>
    <col min="42" max="42" width="7.42578125" style="186" bestFit="1" customWidth="1"/>
    <col min="43" max="43" width="5.42578125" style="186" bestFit="1" customWidth="1"/>
    <col min="44" max="44" width="7.28515625" style="186" bestFit="1" customWidth="1"/>
    <col min="45" max="45" width="4.5703125" style="186" bestFit="1" customWidth="1"/>
    <col min="46" max="46" width="7.42578125" style="186" bestFit="1" customWidth="1"/>
    <col min="47" max="47" width="5.42578125" style="186" bestFit="1" customWidth="1"/>
    <col min="48" max="48" width="7.28515625" style="186" bestFit="1" customWidth="1"/>
    <col min="49" max="49" width="4.5703125" style="186" bestFit="1" customWidth="1"/>
    <col min="50" max="50" width="7.42578125" style="186" bestFit="1" customWidth="1"/>
    <col min="51" max="51" width="5.42578125" style="186" bestFit="1" customWidth="1"/>
    <col min="52" max="52" width="7.28515625" style="186" bestFit="1" customWidth="1"/>
    <col min="53" max="53" width="4.5703125" style="186" bestFit="1" customWidth="1"/>
    <col min="54" max="54" width="7.42578125" style="186" bestFit="1" customWidth="1"/>
    <col min="55" max="55" width="5.42578125" style="186" bestFit="1" customWidth="1"/>
    <col min="56" max="16384" width="9.140625" style="186"/>
  </cols>
  <sheetData>
    <row r="1" spans="2:25" ht="13.5" thickBot="1" x14ac:dyDescent="0.25"/>
    <row r="2" spans="2:25" ht="6.75" customHeight="1" x14ac:dyDescent="0.2">
      <c r="B2" s="188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90"/>
    </row>
    <row r="3" spans="2:25" ht="17.25" customHeight="1" x14ac:dyDescent="0.3">
      <c r="B3" s="191"/>
      <c r="C3" s="271" t="str">
        <f>"PAINEL FINANCEIRO DOMÉSTICO "&amp;$Q$13</f>
        <v>PAINEL FINANCEIRO DOMÉSTICO 2017</v>
      </c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192"/>
    </row>
    <row r="4" spans="2:25" ht="6" customHeight="1" thickBot="1" x14ac:dyDescent="0.25">
      <c r="B4" s="191"/>
      <c r="C4" s="193"/>
      <c r="D4" s="193"/>
      <c r="E4" s="193"/>
      <c r="F4" s="193"/>
      <c r="G4" s="193"/>
      <c r="H4" s="193"/>
      <c r="I4" s="193"/>
      <c r="J4" s="193"/>
      <c r="K4" s="193"/>
      <c r="L4" s="193"/>
      <c r="M4" s="193"/>
      <c r="N4" s="193"/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92"/>
    </row>
    <row r="5" spans="2:25" ht="13.5" thickBot="1" x14ac:dyDescent="0.25">
      <c r="B5" s="191"/>
      <c r="C5" s="275" t="str">
        <f>"Fluxo de Caixa "&amp;C15</f>
        <v>Fluxo de Caixa 2017</v>
      </c>
      <c r="D5" s="276"/>
      <c r="E5" s="148" t="s">
        <v>0</v>
      </c>
      <c r="F5" s="149" t="s">
        <v>1</v>
      </c>
      <c r="G5" s="149" t="s">
        <v>2</v>
      </c>
      <c r="H5" s="149" t="s">
        <v>3</v>
      </c>
      <c r="I5" s="149" t="s">
        <v>4</v>
      </c>
      <c r="J5" s="149" t="s">
        <v>5</v>
      </c>
      <c r="K5" s="149" t="s">
        <v>6</v>
      </c>
      <c r="L5" s="149" t="s">
        <v>7</v>
      </c>
      <c r="M5" s="149" t="s">
        <v>8</v>
      </c>
      <c r="N5" s="149" t="s">
        <v>9</v>
      </c>
      <c r="O5" s="149" t="s">
        <v>10</v>
      </c>
      <c r="P5" s="165" t="s">
        <v>11</v>
      </c>
      <c r="Q5" s="171" t="s">
        <v>12</v>
      </c>
      <c r="R5" s="193"/>
      <c r="S5" s="193"/>
      <c r="T5" s="218" t="str">
        <f ca="1">"Fluxo "&amp;IF($X$20="Ano","Ano: ","Mês: "&amp;TEXT(DATE($Q$13,$X$20,1),"mmmm")&amp;"/")&amp;$Q$13&amp;", com receitas de [ "&amp;TEXT(T7,"R$ #.##0,00;[Vermelho]-R$ #.##0,00")&amp;" ]"</f>
        <v>Fluxo Mês: março/2017, com receitas de [ R$ 1.600,00 ]</v>
      </c>
      <c r="U5" s="193"/>
      <c r="V5" s="193"/>
      <c r="W5" s="193"/>
      <c r="X5" s="193"/>
      <c r="Y5" s="192"/>
    </row>
    <row r="6" spans="2:25" x14ac:dyDescent="0.2">
      <c r="B6" s="191"/>
      <c r="C6" s="284" t="s">
        <v>13</v>
      </c>
      <c r="D6" s="285"/>
      <c r="E6" s="159">
        <f ca="1">INDIRECT(ADDRESS(1006,IF($C$15&gt;2014,COLUMN(F$4),COLUMN(D$4)),1,1,"Fluxo_de_Caixa"&amp;$C$15),1)</f>
        <v>50000</v>
      </c>
      <c r="F6" s="160">
        <f ca="1">INDIRECT(ADDRESS(1006,IF($C$15&gt;2014,COLUMN(J$4),COLUMN(F$4)),1,1,"Fluxo_de_Caixa"&amp;$C$15),1)</f>
        <v>0</v>
      </c>
      <c r="G6" s="160">
        <f ca="1">INDIRECT(ADDRESS(1006,IF($C$15&gt;2014,COLUMN(N$4),COLUMN(H$4)),1,1,"Fluxo_de_Caixa"&amp;$C$15),1)</f>
        <v>0</v>
      </c>
      <c r="H6" s="160">
        <f ca="1">INDIRECT(ADDRESS(1006,IF($C$15&gt;2014,COLUMN(R$4),COLUMN(J$4)),1,1,"Fluxo_de_Caixa"&amp;$C$15),1)</f>
        <v>0</v>
      </c>
      <c r="I6" s="160">
        <f ca="1">INDIRECT(ADDRESS(1006,IF($C$15&gt;2014,COLUMN(V$4),COLUMN(L$4)),1,1,"Fluxo_de_Caixa"&amp;$C$15),1)</f>
        <v>0</v>
      </c>
      <c r="J6" s="160">
        <f ca="1">INDIRECT(ADDRESS(1006,IF($C$15&gt;2014,COLUMN(Z$4),COLUMN(N$4)),1,1,"Fluxo_de_Caixa"&amp;$C$15),1)</f>
        <v>0</v>
      </c>
      <c r="K6" s="160">
        <f ca="1">INDIRECT(ADDRESS(1006,IF($C$15&gt;2014,COLUMN(AD$4),COLUMN(P$4)),1,1,"Fluxo_de_Caixa"&amp;$C$15),1)</f>
        <v>0</v>
      </c>
      <c r="L6" s="160">
        <f ca="1">INDIRECT(ADDRESS(1006,IF($C$15&gt;2014,COLUMN(AH$4),COLUMN(H$4)),1,1,"Fluxo_de_Caixa"&amp;$C$15),1)</f>
        <v>0</v>
      </c>
      <c r="M6" s="160">
        <f ca="1">INDIRECT(ADDRESS(1006,IF($C$15&gt;2014,COLUMN(AL$4),COLUMN(T$4)),1,1,"Fluxo_de_Caixa"&amp;$C$15),1)</f>
        <v>0</v>
      </c>
      <c r="N6" s="160">
        <f ca="1">INDIRECT(ADDRESS(1006,IF($C$15&gt;2014,COLUMN(AP$4),COLUMN(V$4)),1,1,"Fluxo_de_Caixa"&amp;$C$15),1)</f>
        <v>0</v>
      </c>
      <c r="O6" s="160">
        <f ca="1">INDIRECT(ADDRESS(1006,IF($C$15&gt;2014,COLUMN(AT$4),COLUMN(X$4)),1,1,"Fluxo_de_Caixa"&amp;$C$15),1)</f>
        <v>0</v>
      </c>
      <c r="P6" s="166">
        <f ca="1">INDIRECT(ADDRESS(1006,IF($C$15&gt;2014,COLUMN(AX$4),COLUMN(Z$4)),1,1,"Fluxo_de_Caixa"&amp;$C$15),1)</f>
        <v>0</v>
      </c>
      <c r="Q6" s="172">
        <f ca="1">INDIRECT(ADDRESS(1006,IF($C$15&gt;2014,COLUMN(BA$4),COLUMN(AB$4)),1,1,"Fluxo_de_Caixa"&amp;$C$15),1)</f>
        <v>50000</v>
      </c>
      <c r="R6" s="193"/>
      <c r="S6" s="193"/>
      <c r="T6" s="219">
        <f ca="1">HLOOKUP(IF($X$20="Ano","Acumulado",TEXT(DATE($Q$13,$X$20,1),"mmm")),$E$5:$Q$12,2,FALSE)</f>
        <v>0</v>
      </c>
      <c r="U6" s="193"/>
      <c r="V6" s="193"/>
      <c r="W6" s="193"/>
      <c r="X6" s="193"/>
      <c r="Y6" s="192"/>
    </row>
    <row r="7" spans="2:25" x14ac:dyDescent="0.2">
      <c r="B7" s="191"/>
      <c r="C7" s="279" t="s">
        <v>14</v>
      </c>
      <c r="D7" s="280"/>
      <c r="E7" s="161">
        <f ca="1">INDIRECT(ADDRESS(1007,IF($C$15&gt;2014,COLUMN(F$4),COLUMN(D$4)),1,1,"Fluxo_de_Caixa"&amp;$C$15),1)</f>
        <v>1500</v>
      </c>
      <c r="F7" s="152">
        <f ca="1">INDIRECT(ADDRESS(1007,IF($C$15&gt;2014,COLUMN(J$4),COLUMN(F$4)),1,1,"Fluxo_de_Caixa"&amp;$C$15),1)</f>
        <v>1550</v>
      </c>
      <c r="G7" s="152">
        <f ca="1">INDIRECT(ADDRESS(1007,IF($C$15&gt;2014,COLUMN(N$4),COLUMN(H$4)),1,1,"Fluxo_de_Caixa"&amp;$C$15),1)</f>
        <v>1600</v>
      </c>
      <c r="H7" s="152">
        <f ca="1">INDIRECT(ADDRESS(1007,IF($C$15&gt;2014,COLUMN(R$4),COLUMN(J$4)),1,1,"Fluxo_de_Caixa"&amp;$C$15),1)</f>
        <v>1600</v>
      </c>
      <c r="I7" s="152">
        <f ca="1">INDIRECT(ADDRESS(1007,IF($C$15&gt;2014,COLUMN(V$4),COLUMN(L$4)),1,1,"Fluxo_de_Caixa"&amp;$C$15),1)</f>
        <v>1920</v>
      </c>
      <c r="J7" s="152">
        <f ca="1">INDIRECT(ADDRESS(1007,IF($C$15&gt;2014,COLUMN(Z$4),COLUMN(N$4)),1,1,"Fluxo_de_Caixa"&amp;$C$15),1)</f>
        <v>1500</v>
      </c>
      <c r="K7" s="152">
        <f ca="1">INDIRECT(ADDRESS(1007,IF($C$15&gt;2014,COLUMN(AD$4),COLUMN(P$4)),1,1,"Fluxo_de_Caixa"&amp;$C$15),1)</f>
        <v>1500</v>
      </c>
      <c r="L7" s="152">
        <f ca="1">INDIRECT(ADDRESS(1007,IF($C$15&gt;2014,COLUMN(AH$4),COLUMN(H$4)),1,1,"Fluxo_de_Caixa"&amp;$C$15),1)</f>
        <v>1500</v>
      </c>
      <c r="M7" s="152">
        <f ca="1">INDIRECT(ADDRESS(1007,IF($C$15&gt;2014,COLUMN(AL$4),COLUMN(T$4)),1,1,"Fluxo_de_Caixa"&amp;$C$15),1)</f>
        <v>1500</v>
      </c>
      <c r="N7" s="152">
        <f ca="1">INDIRECT(ADDRESS(1007,IF($C$15&gt;2014,COLUMN(AP$4),COLUMN(V$4)),1,1,"Fluxo_de_Caixa"&amp;$C$15),1)</f>
        <v>1500</v>
      </c>
      <c r="O7" s="152">
        <f ca="1">INDIRECT(ADDRESS(1007,IF($C$15&gt;2014,COLUMN(AT$4),COLUMN(X$4)),1,1,"Fluxo_de_Caixa"&amp;$C$15),1)</f>
        <v>1500</v>
      </c>
      <c r="P7" s="167">
        <f ca="1">INDIRECT(ADDRESS(1007,IF($C$15&gt;2014,COLUMN(AX$4),COLUMN(Z$4)),1,1,"Fluxo_de_Caixa"&amp;$C$15),1)</f>
        <v>2400</v>
      </c>
      <c r="Q7" s="173">
        <f ca="1">INDIRECT(ADDRESS(1007,IF($C$15&gt;2014,COLUMN(BA$4),COLUMN(AB$4)),1,1,"Fluxo_de_Caixa"&amp;$C$15),1)</f>
        <v>19570</v>
      </c>
      <c r="R7" s="193"/>
      <c r="S7" s="193"/>
      <c r="T7" s="220">
        <f ca="1">HLOOKUP(IF($X$20="Ano","Acumulado",TEXT(DATE($Q$13,$X$20,1),"mmm")),$E$5:$Q$12,3,FALSE)</f>
        <v>1600</v>
      </c>
      <c r="U7" s="193"/>
      <c r="V7" s="193"/>
      <c r="W7" s="193"/>
      <c r="X7" s="193"/>
      <c r="Y7" s="192"/>
    </row>
    <row r="8" spans="2:25" ht="12.75" customHeight="1" x14ac:dyDescent="0.2">
      <c r="B8" s="191"/>
      <c r="C8" s="272" t="s">
        <v>15</v>
      </c>
      <c r="D8" s="153" t="s">
        <v>16</v>
      </c>
      <c r="E8" s="162">
        <f ca="1">INDIRECT(ADDRESS(1008,IF($C$15&gt;2014,COLUMN(F$4),COLUMN(D$4)),1,1,"Fluxo_de_Caixa"&amp;$C$15),1)</f>
        <v>-79.849999999999994</v>
      </c>
      <c r="F8" s="139">
        <f ca="1">INDIRECT(ADDRESS(1008,IF($C$15&gt;2014,COLUMN(J$4),COLUMN(F$4)),1,1,"Fluxo_de_Caixa"&amp;$C$15),1)</f>
        <v>0</v>
      </c>
      <c r="G8" s="139">
        <f ca="1">INDIRECT(ADDRESS(1008,IF($C$15&gt;2014,COLUMN(N$4),COLUMN(H$4)),1,1,"Fluxo_de_Caixa"&amp;$C$15),1)</f>
        <v>0</v>
      </c>
      <c r="H8" s="139">
        <f ca="1">INDIRECT(ADDRESS(1008,IF($C$15&gt;2014,COLUMN(R$4),COLUMN(J$4)),1,1,"Fluxo_de_Caixa"&amp;$C$15),1)</f>
        <v>0</v>
      </c>
      <c r="I8" s="139">
        <f ca="1">INDIRECT(ADDRESS(1008,IF($C$15&gt;2014,COLUMN(V$4),COLUMN(L$4)),1,1,"Fluxo_de_Caixa"&amp;$C$15),1)</f>
        <v>0</v>
      </c>
      <c r="J8" s="139">
        <f ca="1">INDIRECT(ADDRESS(1008,IF($C$15&gt;2014,COLUMN(Z$4),COLUMN(N$4)),1,1,"Fluxo_de_Caixa"&amp;$C$15),1)</f>
        <v>0</v>
      </c>
      <c r="K8" s="139">
        <f ca="1">INDIRECT(ADDRESS(1008,IF($C$15&gt;2014,COLUMN(AD$4),COLUMN(P$4)),1,1,"Fluxo_de_Caixa"&amp;$C$15),1)</f>
        <v>0</v>
      </c>
      <c r="L8" s="139">
        <f ca="1">INDIRECT(ADDRESS(1008,IF($C$15&gt;2014,COLUMN(AH$4),COLUMN(H$4)),1,1,"Fluxo_de_Caixa"&amp;$C$15),1)</f>
        <v>0</v>
      </c>
      <c r="M8" s="139">
        <f ca="1">INDIRECT(ADDRESS(1008,IF($C$15&gt;2014,COLUMN(AL$4),COLUMN(T$4)),1,1,"Fluxo_de_Caixa"&amp;$C$15),1)</f>
        <v>0</v>
      </c>
      <c r="N8" s="139">
        <f ca="1">INDIRECT(ADDRESS(1008,IF($C$15&gt;2014,COLUMN(AP$4),COLUMN(V$4)),1,1,"Fluxo_de_Caixa"&amp;$C$15),1)</f>
        <v>0</v>
      </c>
      <c r="O8" s="139">
        <f ca="1">INDIRECT(ADDRESS(1008,IF($C$15&gt;2014,COLUMN(AT$4),COLUMN(X$4)),1,1,"Fluxo_de_Caixa"&amp;$C$15),1)</f>
        <v>0</v>
      </c>
      <c r="P8" s="168">
        <f ca="1">INDIRECT(ADDRESS(1008,IF($C$15&gt;2014,COLUMN(AX$4),COLUMN(Z$4)),1,1,"Fluxo_de_Caixa"&amp;$C$15),1)</f>
        <v>0</v>
      </c>
      <c r="Q8" s="174">
        <f ca="1">INDIRECT(ADDRESS(1008,IF($C$15&gt;2014,COLUMN(BA$4),COLUMN(AB$4)),1,1,"Fluxo_de_Caixa"&amp;$C$15),1)</f>
        <v>-79.849999999999994</v>
      </c>
      <c r="R8" s="193"/>
      <c r="S8" s="193"/>
      <c r="T8" s="221">
        <f ca="1">HLOOKUP(IF($X$20="Ano","Acumulado",TEXT(DATE($Q$13,$X$20,1),"mmm")),$E$5:$Q$12,4,FALSE)</f>
        <v>0</v>
      </c>
      <c r="U8" s="193"/>
      <c r="V8" s="193"/>
      <c r="W8" s="193"/>
      <c r="X8" s="193"/>
      <c r="Y8" s="192"/>
    </row>
    <row r="9" spans="2:25" x14ac:dyDescent="0.2">
      <c r="B9" s="191"/>
      <c r="C9" s="273"/>
      <c r="D9" s="153" t="s">
        <v>17</v>
      </c>
      <c r="E9" s="162">
        <f ca="1">INDIRECT(ADDRESS(1009,IF($C$15&gt;2014,COLUMN(F$4),COLUMN(D$4)),1,1,"Fluxo_de_Caixa"&amp;$C$15),1)</f>
        <v>-3686</v>
      </c>
      <c r="F9" s="139">
        <f ca="1">INDIRECT(ADDRESS(1009,IF($C$15&gt;2014,COLUMN(J$4),COLUMN(F$4)),1,1,"Fluxo_de_Caixa"&amp;$C$15),1)</f>
        <v>-4330</v>
      </c>
      <c r="G9" s="139">
        <f ca="1">INDIRECT(ADDRESS(1009,IF($C$15&gt;2014,COLUMN(N$4),COLUMN(H$4)),1,1,"Fluxo_de_Caixa"&amp;$C$15),1)</f>
        <v>-3250</v>
      </c>
      <c r="H9" s="139">
        <f ca="1">INDIRECT(ADDRESS(1009,IF($C$15&gt;2014,COLUMN(R$4),COLUMN(J$4)),1,1,"Fluxo_de_Caixa"&amp;$C$15),1)</f>
        <v>-3370</v>
      </c>
      <c r="I9" s="139">
        <f ca="1">INDIRECT(ADDRESS(1009,IF($C$15&gt;2014,COLUMN(V$4),COLUMN(L$4)),1,1,"Fluxo_de_Caixa"&amp;$C$15),1)</f>
        <v>-3500</v>
      </c>
      <c r="J9" s="139">
        <f ca="1">INDIRECT(ADDRESS(1009,IF($C$15&gt;2014,COLUMN(Z$4),COLUMN(N$4)),1,1,"Fluxo_de_Caixa"&amp;$C$15),1)</f>
        <v>-3190</v>
      </c>
      <c r="K9" s="139">
        <f ca="1">INDIRECT(ADDRESS(1009,IF($C$15&gt;2014,COLUMN(AD$4),COLUMN(P$4)),1,1,"Fluxo_de_Caixa"&amp;$C$15),1)</f>
        <v>-4235</v>
      </c>
      <c r="L9" s="139">
        <f ca="1">INDIRECT(ADDRESS(1009,IF($C$15&gt;2014,COLUMN(AH$4),COLUMN(H$4)),1,1,"Fluxo_de_Caixa"&amp;$C$15),1)</f>
        <v>-3089</v>
      </c>
      <c r="M9" s="139">
        <f ca="1">INDIRECT(ADDRESS(1009,IF($C$15&gt;2014,COLUMN(AL$4),COLUMN(T$4)),1,1,"Fluxo_de_Caixa"&amp;$C$15),1)</f>
        <v>-2140</v>
      </c>
      <c r="N9" s="139">
        <f ca="1">INDIRECT(ADDRESS(1009,IF($C$15&gt;2014,COLUMN(AP$4),COLUMN(V$4)),1,1,"Fluxo_de_Caixa"&amp;$C$15),1)</f>
        <v>-3340</v>
      </c>
      <c r="O9" s="139">
        <f ca="1">INDIRECT(ADDRESS(1009,IF($C$15&gt;2014,COLUMN(AT$4),COLUMN(X$4)),1,1,"Fluxo_de_Caixa"&amp;$C$15),1)</f>
        <v>-3500</v>
      </c>
      <c r="P9" s="168">
        <f ca="1">INDIRECT(ADDRESS(1009,IF($C$15&gt;2014,COLUMN(AX$4),COLUMN(Z$4)),1,1,"Fluxo_de_Caixa"&amp;$C$15),1)</f>
        <v>-6050</v>
      </c>
      <c r="Q9" s="174">
        <f ca="1">INDIRECT(ADDRESS(1009,IF($C$15&gt;2014,COLUMN(BA$4),COLUMN(AB$4)),1,1,"Fluxo_de_Caixa"&amp;$C$15),1)</f>
        <v>-43680</v>
      </c>
      <c r="R9" s="193"/>
      <c r="S9" s="193"/>
      <c r="T9" s="221">
        <f ca="1">HLOOKUP(IF($X$20="Ano","Acumulado",TEXT(DATE($Q$13,$X$20,1),"mmm")),$E$5:$Q$12,5,FALSE)</f>
        <v>-3250</v>
      </c>
      <c r="U9" s="193"/>
      <c r="V9" s="193"/>
      <c r="W9" s="193"/>
      <c r="X9" s="193"/>
      <c r="Y9" s="192"/>
    </row>
    <row r="10" spans="2:25" x14ac:dyDescent="0.2">
      <c r="B10" s="191"/>
      <c r="C10" s="274"/>
      <c r="D10" s="153" t="s">
        <v>18</v>
      </c>
      <c r="E10" s="162">
        <f ca="1">INDIRECT(ADDRESS(1010,IF($C$15&gt;2014,COLUMN(F$4),COLUMN(D$4)),1,1,"Fluxo_de_Caixa"&amp;$C$15),1)</f>
        <v>-350</v>
      </c>
      <c r="F10" s="139">
        <f ca="1">INDIRECT(ADDRESS(1010,IF($C$15&gt;2014,COLUMN(J$4),COLUMN(F$4)),1,1,"Fluxo_de_Caixa"&amp;$C$15),1)</f>
        <v>0</v>
      </c>
      <c r="G10" s="139">
        <f ca="1">INDIRECT(ADDRESS(1010,IF($C$15&gt;2014,COLUMN(N$4),COLUMN(H$4)),1,1,"Fluxo_de_Caixa"&amp;$C$15),1)</f>
        <v>0</v>
      </c>
      <c r="H10" s="139">
        <f ca="1">INDIRECT(ADDRESS(1010,IF($C$15&gt;2014,COLUMN(R$4),COLUMN(J$4)),1,1,"Fluxo_de_Caixa"&amp;$C$15),1)</f>
        <v>0</v>
      </c>
      <c r="I10" s="139">
        <f ca="1">INDIRECT(ADDRESS(1010,IF($C$15&gt;2014,COLUMN(V$4),COLUMN(L$4)),1,1,"Fluxo_de_Caixa"&amp;$C$15),1)</f>
        <v>0</v>
      </c>
      <c r="J10" s="139">
        <f ca="1">INDIRECT(ADDRESS(1010,IF($C$15&gt;2014,COLUMN(Z$4),COLUMN(N$4)),1,1,"Fluxo_de_Caixa"&amp;$C$15),1)</f>
        <v>-4120</v>
      </c>
      <c r="K10" s="139">
        <f ca="1">INDIRECT(ADDRESS(1010,IF($C$15&gt;2014,COLUMN(AD$4),COLUMN(P$4)),1,1,"Fluxo_de_Caixa"&amp;$C$15),1)</f>
        <v>0</v>
      </c>
      <c r="L10" s="139">
        <f ca="1">INDIRECT(ADDRESS(1010,IF($C$15&gt;2014,COLUMN(AH$4),COLUMN(H$4)),1,1,"Fluxo_de_Caixa"&amp;$C$15),1)</f>
        <v>-9010</v>
      </c>
      <c r="M10" s="139">
        <f ca="1">INDIRECT(ADDRESS(1010,IF($C$15&gt;2014,COLUMN(AL$4),COLUMN(T$4)),1,1,"Fluxo_de_Caixa"&amp;$C$15),1)</f>
        <v>-3195</v>
      </c>
      <c r="N10" s="139">
        <f ca="1">INDIRECT(ADDRESS(1010,IF($C$15&gt;2014,COLUMN(AP$4),COLUMN(V$4)),1,1,"Fluxo_de_Caixa"&amp;$C$15),1)</f>
        <v>0</v>
      </c>
      <c r="O10" s="139">
        <f ca="1">INDIRECT(ADDRESS(1010,IF($C$15&gt;2014,COLUMN(AT$4),COLUMN(X$4)),1,1,"Fluxo_de_Caixa"&amp;$C$15),1)</f>
        <v>-35000</v>
      </c>
      <c r="P10" s="168">
        <f ca="1">INDIRECT(ADDRESS(1010,IF($C$15&gt;2014,COLUMN(AX$4),COLUMN(Z$4)),1,1,"Fluxo_de_Caixa"&amp;$C$15),1)</f>
        <v>0</v>
      </c>
      <c r="Q10" s="174">
        <f ca="1">INDIRECT(ADDRESS(1010,IF($C$15&gt;2014,COLUMN(BA$4),COLUMN(AB$4)),1,1,"Fluxo_de_Caixa"&amp;$C$15),1)</f>
        <v>-51675</v>
      </c>
      <c r="R10" s="193"/>
      <c r="S10" s="193"/>
      <c r="T10" s="221">
        <f ca="1">HLOOKUP(IF($X$20="Ano","Acumulado",TEXT(DATE($Q$13,$X$20,1),"mmm")),$E$5:$Q$12,6,FALSE)</f>
        <v>0</v>
      </c>
      <c r="U10" s="193"/>
      <c r="V10" s="193"/>
      <c r="W10" s="193"/>
      <c r="X10" s="193"/>
      <c r="Y10" s="192"/>
    </row>
    <row r="11" spans="2:25" x14ac:dyDescent="0.2">
      <c r="B11" s="191"/>
      <c r="C11" s="281" t="s">
        <v>19</v>
      </c>
      <c r="D11" s="282"/>
      <c r="E11" s="163">
        <f ca="1">INDIRECT(ADDRESS(1011,IF($C$15&gt;2014,COLUMN(F$4),COLUMN(D$4)),1,1,"Fluxo_de_Caixa"&amp;$C$15),1)</f>
        <v>47384.15</v>
      </c>
      <c r="F11" s="151">
        <f ca="1">INDIRECT(ADDRESS(1011,IF($C$15&gt;2014,COLUMN(J$4),COLUMN(F$4)),1,1,"Fluxo_de_Caixa"&amp;$C$15),1)</f>
        <v>-2780</v>
      </c>
      <c r="G11" s="151">
        <f ca="1">INDIRECT(ADDRESS(1011,IF($C$15&gt;2014,COLUMN(N$4),COLUMN(H$4)),1,1,"Fluxo_de_Caixa"&amp;$C$15),1)</f>
        <v>-1650</v>
      </c>
      <c r="H11" s="151">
        <f ca="1">INDIRECT(ADDRESS(1011,IF($C$15&gt;2014,COLUMN(R$4),COLUMN(J$4)),1,1,"Fluxo_de_Caixa"&amp;$C$15),1)</f>
        <v>-1770</v>
      </c>
      <c r="I11" s="151">
        <f ca="1">INDIRECT(ADDRESS(1011,IF($C$15&gt;2014,COLUMN(V$4),COLUMN(L$4)),1,1,"Fluxo_de_Caixa"&amp;$C$15),1)</f>
        <v>-1580</v>
      </c>
      <c r="J11" s="151">
        <f ca="1">INDIRECT(ADDRESS(1011,IF($C$15&gt;2014,COLUMN(Z$4),COLUMN(N$4)),1,1,"Fluxo_de_Caixa"&amp;$C$15),1)</f>
        <v>-5810</v>
      </c>
      <c r="K11" s="151">
        <f ca="1">INDIRECT(ADDRESS(1011,IF($C$15&gt;2014,COLUMN(AD$4),COLUMN(P$4)),1,1,"Fluxo_de_Caixa"&amp;$C$15),1)</f>
        <v>-2735</v>
      </c>
      <c r="L11" s="151">
        <f ca="1">INDIRECT(ADDRESS(1011,IF($C$15&gt;2014,COLUMN(AH$4),COLUMN(H$4)),1,1,"Fluxo_de_Caixa"&amp;$C$15),1)</f>
        <v>-10599</v>
      </c>
      <c r="M11" s="151">
        <f ca="1">INDIRECT(ADDRESS(1011,IF($C$15&gt;2014,COLUMN(AL$4),COLUMN(T$4)),1,1,"Fluxo_de_Caixa"&amp;$C$15),1)</f>
        <v>-3835</v>
      </c>
      <c r="N11" s="151">
        <f ca="1">INDIRECT(ADDRESS(1011,IF($C$15&gt;2014,COLUMN(AP$4),COLUMN(V$4)),1,1,"Fluxo_de_Caixa"&amp;$C$15),1)</f>
        <v>-1840</v>
      </c>
      <c r="O11" s="151">
        <f ca="1">INDIRECT(ADDRESS(1011,IF($C$15&gt;2014,COLUMN(AT$4),COLUMN(X$4)),1,1,"Fluxo_de_Caixa"&amp;$C$15),1)</f>
        <v>-37000</v>
      </c>
      <c r="P11" s="169">
        <f ca="1">INDIRECT(ADDRESS(1011,IF($C$15&gt;2014,COLUMN(AX$4),COLUMN(Z$4)),1,1,"Fluxo_de_Caixa"&amp;$C$15),1)</f>
        <v>-3650</v>
      </c>
      <c r="Q11" s="175">
        <f ca="1">INDIRECT(ADDRESS(1011,IF($C$15&gt;2014,COLUMN(BA$4),COLUMN(AB$4)),1,1,"Fluxo_de_Caixa"&amp;$C$15),1)</f>
        <v>-25864.850000000006</v>
      </c>
      <c r="R11" s="193"/>
      <c r="S11" s="193"/>
      <c r="T11" s="222">
        <f ca="1">HLOOKUP(IF($X$20="Ano","Acumulado",TEXT(DATE($Q$13,$X$20,1),"mmm")),$E$5:$Q$12,7,FALSE)</f>
        <v>-1650</v>
      </c>
      <c r="U11" s="193"/>
      <c r="V11" s="193"/>
      <c r="W11" s="193"/>
      <c r="X11" s="193"/>
      <c r="Y11" s="192"/>
    </row>
    <row r="12" spans="2:25" ht="13.5" thickBot="1" x14ac:dyDescent="0.25">
      <c r="B12" s="191"/>
      <c r="C12" s="277" t="str">
        <f>"Evolução "&amp;C15&amp;" com "&amp;C16</f>
        <v>Evolução 2017 com 2016</v>
      </c>
      <c r="D12" s="278"/>
      <c r="E12" s="164" t="e">
        <f ca="1">IF(D16&lt;&gt;0,E11/D16-1,0)</f>
        <v>#REF!</v>
      </c>
      <c r="F12" s="150" t="e">
        <f t="shared" ref="F12:P12" ca="1" si="0">IF(E16&lt;&gt;0,F11/E16-1,0)</f>
        <v>#REF!</v>
      </c>
      <c r="G12" s="150" t="e">
        <f t="shared" ca="1" si="0"/>
        <v>#REF!</v>
      </c>
      <c r="H12" s="150" t="e">
        <f t="shared" ca="1" si="0"/>
        <v>#REF!</v>
      </c>
      <c r="I12" s="150" t="e">
        <f t="shared" ca="1" si="0"/>
        <v>#REF!</v>
      </c>
      <c r="J12" s="150" t="e">
        <f t="shared" ca="1" si="0"/>
        <v>#REF!</v>
      </c>
      <c r="K12" s="150" t="e">
        <f t="shared" ca="1" si="0"/>
        <v>#REF!</v>
      </c>
      <c r="L12" s="150" t="e">
        <f t="shared" ca="1" si="0"/>
        <v>#REF!</v>
      </c>
      <c r="M12" s="150" t="e">
        <f t="shared" ca="1" si="0"/>
        <v>#REF!</v>
      </c>
      <c r="N12" s="150" t="e">
        <f t="shared" ca="1" si="0"/>
        <v>#REF!</v>
      </c>
      <c r="O12" s="150" t="e">
        <f t="shared" ca="1" si="0"/>
        <v>#REF!</v>
      </c>
      <c r="P12" s="170" t="e">
        <f t="shared" ca="1" si="0"/>
        <v>#REF!</v>
      </c>
      <c r="Q12" s="176" t="e">
        <f ca="1">IF(P16&lt;&gt;0,Q11/P16-1,0)</f>
        <v>#REF!</v>
      </c>
      <c r="R12" s="193"/>
      <c r="S12" s="193"/>
      <c r="T12" s="223" t="e">
        <f ca="1">HLOOKUP(IF($X$20="Ano","Acumulado",TEXT(DATE($Q$13,$X$20,1),"mmm")),$E$5:$Q$12,8,FALSE)</f>
        <v>#REF!</v>
      </c>
      <c r="U12" s="193"/>
      <c r="V12" s="193"/>
      <c r="W12" s="193"/>
      <c r="X12" s="193"/>
      <c r="Y12" s="192"/>
    </row>
    <row r="13" spans="2:25" ht="16.5" thickBot="1" x14ac:dyDescent="0.3">
      <c r="B13" s="191"/>
      <c r="C13" s="283" t="str">
        <f>"Analise Histórica de Saldo do Fluxo de Caixa "&amp;+$Q$13</f>
        <v>Analise Histórica de Saldo do Fluxo de Caixa 2017</v>
      </c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342" t="s">
        <v>20</v>
      </c>
      <c r="P13" s="342"/>
      <c r="Q13" s="194">
        <v>2017</v>
      </c>
      <c r="R13" s="193"/>
      <c r="S13" s="193"/>
      <c r="T13" s="193"/>
      <c r="U13" s="193"/>
      <c r="V13" s="193"/>
      <c r="W13" s="193"/>
      <c r="X13" s="193"/>
      <c r="Y13" s="192"/>
    </row>
    <row r="14" spans="2:25" ht="13.5" thickBot="1" x14ac:dyDescent="0.25">
      <c r="B14" s="191"/>
      <c r="C14" s="143" t="s">
        <v>21</v>
      </c>
      <c r="D14" s="148" t="s">
        <v>22</v>
      </c>
      <c r="E14" s="149" t="s">
        <v>23</v>
      </c>
      <c r="F14" s="149" t="s">
        <v>24</v>
      </c>
      <c r="G14" s="149" t="s">
        <v>25</v>
      </c>
      <c r="H14" s="149" t="s">
        <v>26</v>
      </c>
      <c r="I14" s="149" t="s">
        <v>27</v>
      </c>
      <c r="J14" s="149" t="s">
        <v>28</v>
      </c>
      <c r="K14" s="149" t="s">
        <v>29</v>
      </c>
      <c r="L14" s="149" t="s">
        <v>30</v>
      </c>
      <c r="M14" s="149" t="s">
        <v>31</v>
      </c>
      <c r="N14" s="149" t="s">
        <v>32</v>
      </c>
      <c r="O14" s="165" t="s">
        <v>33</v>
      </c>
      <c r="P14" s="179" t="s">
        <v>12</v>
      </c>
      <c r="Q14" s="171" t="s">
        <v>34</v>
      </c>
      <c r="R14" s="193"/>
      <c r="S14" s="193"/>
      <c r="T14" s="193"/>
      <c r="U14" s="193"/>
      <c r="V14" s="193"/>
      <c r="W14" s="193"/>
      <c r="X14" s="193"/>
      <c r="Y14" s="192"/>
    </row>
    <row r="15" spans="2:25" x14ac:dyDescent="0.2">
      <c r="B15" s="191"/>
      <c r="C15" s="144">
        <f>$Q$13</f>
        <v>2017</v>
      </c>
      <c r="D15" s="146">
        <f ca="1">INDIRECT(ADDRESS(1011,IF($C$15&gt;2014,COLUMN(F$4),COLUMN(D$4)),1,1,"Fluxo_de_Caixa"&amp;$C$15),1)</f>
        <v>47384.15</v>
      </c>
      <c r="E15" s="147">
        <f ca="1">INDIRECT(ADDRESS(1011,IF($C$15&gt;2014,COLUMN(J$4),COLUMN(F$4)),1,1,"Fluxo_de_Caixa"&amp;$C$15),1)</f>
        <v>-2780</v>
      </c>
      <c r="F15" s="147">
        <f ca="1">INDIRECT(ADDRESS(1011,IF($C$15&gt;2014,COLUMN(N$4),COLUMN(H$4)),1,1,"Fluxo_de_Caixa"&amp;$C$15),1)</f>
        <v>-1650</v>
      </c>
      <c r="G15" s="147">
        <f ca="1">INDIRECT(ADDRESS(1011,IF($C$15&gt;2014,COLUMN(R$4),COLUMN(J$4)),1,1,"Fluxo_de_Caixa"&amp;$C$15),1)</f>
        <v>-1770</v>
      </c>
      <c r="H15" s="147">
        <f ca="1">INDIRECT(ADDRESS(1011,IF($C$15&gt;2014,COLUMN(V$4),COLUMN(L$4)),1,1,"Fluxo_de_Caixa"&amp;$C$15),1)</f>
        <v>-1580</v>
      </c>
      <c r="I15" s="147">
        <f ca="1">INDIRECT(ADDRESS(1011,IF($C$15&gt;2014,COLUMN(Z$4),COLUMN(N$4)),1,1,"Fluxo_de_Caixa"&amp;$C$15),1)</f>
        <v>-5810</v>
      </c>
      <c r="J15" s="147">
        <f ca="1">INDIRECT(ADDRESS(1011,IF($C$15&gt;2014,COLUMN(AD$4),COLUMN(P$4)),1,1,"Fluxo_de_Caixa"&amp;$C$15),1)</f>
        <v>-2735</v>
      </c>
      <c r="K15" s="147">
        <f ca="1">INDIRECT(ADDRESS(1011,IF($C$15&gt;2014,COLUMN(AH$4),COLUMN(H$4)),1,1,"Fluxo_de_Caixa"&amp;$C$15),1)</f>
        <v>-10599</v>
      </c>
      <c r="L15" s="147">
        <f ca="1">INDIRECT(ADDRESS(1011,IF($C$15&gt;2014,COLUMN(AL$4),COLUMN(T$4)),1,1,"Fluxo_de_Caixa"&amp;$C$15),1)</f>
        <v>-3835</v>
      </c>
      <c r="M15" s="147">
        <f ca="1">INDIRECT(ADDRESS(1011,IF($C$15&gt;2014,COLUMN(AP$4),COLUMN(V$4)),1,1,"Fluxo_de_Caixa"&amp;$C$15),1)</f>
        <v>-1840</v>
      </c>
      <c r="N15" s="147">
        <f ca="1">INDIRECT(ADDRESS(1011,IF($C$15&gt;2014,COLUMN(AT$4),COLUMN(X$4)),1,1,"Fluxo_de_Caixa"&amp;$C$15),1)</f>
        <v>-37000</v>
      </c>
      <c r="O15" s="177">
        <f ca="1">INDIRECT(ADDRESS(1011,IF($C$15&gt;2014,COLUMN(AX$4),COLUMN(Z$4)),1,1,"Fluxo_de_Caixa"&amp;$C$15),1)</f>
        <v>-3650</v>
      </c>
      <c r="P15" s="180">
        <f ca="1">INDIRECT(ADDRESS(1011,IF($C$15&gt;2014,COLUMN(BA$4),COLUMN(AB$4)),1,1,"Fluxo_de_Caixa"&amp;$C$15),1)</f>
        <v>-25864.850000000006</v>
      </c>
      <c r="Q15" s="183" t="e">
        <f ca="1">IF(P16&lt;&gt;0,P15/P16-1,0)</f>
        <v>#REF!</v>
      </c>
      <c r="R15" s="193"/>
      <c r="S15" s="193"/>
      <c r="T15" s="193"/>
      <c r="U15" s="193"/>
      <c r="V15" s="193"/>
      <c r="W15" s="193"/>
      <c r="X15" s="193"/>
      <c r="Y15" s="192"/>
    </row>
    <row r="16" spans="2:25" x14ac:dyDescent="0.2">
      <c r="B16" s="191"/>
      <c r="C16" s="144">
        <f>C15-1</f>
        <v>2016</v>
      </c>
      <c r="D16" s="141" t="e">
        <f ca="1">INDIRECT(ADDRESS(1011,IF($C$16&gt;2014,COLUMN(F$4),COLUMN(D$4)),1,1,"Fluxo_de_Caixa"&amp;$C$16),1)</f>
        <v>#REF!</v>
      </c>
      <c r="E16" s="139" t="e">
        <f ca="1">INDIRECT(ADDRESS(1011,IF($C$16&gt;2014,COLUMN(J$4),COLUMN(F$4)),1,1,"Fluxo_de_Caixa"&amp;$C$16),1)</f>
        <v>#REF!</v>
      </c>
      <c r="F16" s="139" t="e">
        <f ca="1">INDIRECT(ADDRESS(1011,IF($C$16&gt;2014,COLUMN(N$4),COLUMN(H$4)),1,1,"Fluxo_de_Caixa"&amp;$C$16),1)</f>
        <v>#REF!</v>
      </c>
      <c r="G16" s="139" t="e">
        <f ca="1">INDIRECT(ADDRESS(1011,IF($C$16&gt;2014,COLUMN(R$4),COLUMN(J$4)),1,1,"Fluxo_de_Caixa"&amp;$C$16),1)</f>
        <v>#REF!</v>
      </c>
      <c r="H16" s="139" t="e">
        <f ca="1">INDIRECT(ADDRESS(1011,IF($C$16&gt;2014,COLUMN(V$4),COLUMN(L$4)),1,1,"Fluxo_de_Caixa"&amp;$C$16),1)</f>
        <v>#REF!</v>
      </c>
      <c r="I16" s="139" t="e">
        <f ca="1">INDIRECT(ADDRESS(1011,IF($C$16&gt;2014,COLUMN(Z$4),COLUMN(N$4)),1,1,"Fluxo_de_Caixa"&amp;$C$16),1)</f>
        <v>#REF!</v>
      </c>
      <c r="J16" s="139" t="e">
        <f ca="1">INDIRECT(ADDRESS(1011,IF($C$16&gt;2014,COLUMN(AD$4),COLUMN(P$4)),1,1,"Fluxo_de_Caixa"&amp;$C$16),1)</f>
        <v>#REF!</v>
      </c>
      <c r="K16" s="139" t="e">
        <f ca="1">INDIRECT(ADDRESS(1011,IF($C$16&gt;2014,COLUMN(AH$4),COLUMN(H$4)),1,1,"Fluxo_de_Caixa"&amp;$C$16),1)</f>
        <v>#REF!</v>
      </c>
      <c r="L16" s="139" t="e">
        <f ca="1">INDIRECT(ADDRESS(1011,IF($C$16&gt;2014,COLUMN(AL$4),COLUMN(T$4)),1,1,"Fluxo_de_Caixa"&amp;$C$16),1)</f>
        <v>#REF!</v>
      </c>
      <c r="M16" s="139" t="e">
        <f ca="1">INDIRECT(ADDRESS(1011,IF($C$16&gt;2014,COLUMN(AP$4),COLUMN(V$4)),1,1,"Fluxo_de_Caixa"&amp;$C$16),1)</f>
        <v>#REF!</v>
      </c>
      <c r="N16" s="139" t="e">
        <f ca="1">INDIRECT(ADDRESS(1011,IF($C$16&gt;2014,COLUMN(AT$4),COLUMN(X$4)),1,1,"Fluxo_de_Caixa"&amp;$C$16),1)</f>
        <v>#REF!</v>
      </c>
      <c r="O16" s="168" t="e">
        <f ca="1">INDIRECT(ADDRESS(1011,IF($C$16&gt;2014,COLUMN(AX$4),COLUMN(Z$4)),1,1,"Fluxo_de_Caixa"&amp;$C$16),1)</f>
        <v>#REF!</v>
      </c>
      <c r="P16" s="181" t="e">
        <f ca="1">INDIRECT(ADDRESS(1011,IF($C$16&gt;2014,COLUMN(BA$4),COLUMN(AB$4)),1,1,"Fluxo_de_Caixa"&amp;$C$16),1)</f>
        <v>#REF!</v>
      </c>
      <c r="Q16" s="184" t="e">
        <f t="shared" ref="Q16:Q18" ca="1" si="1">IF(P17&lt;&gt;0,P16/P17-1,0)</f>
        <v>#REF!</v>
      </c>
      <c r="R16" s="193"/>
      <c r="S16" s="193"/>
      <c r="T16" s="193"/>
      <c r="U16" s="193"/>
      <c r="V16" s="193"/>
      <c r="W16" s="193"/>
      <c r="X16" s="193"/>
      <c r="Y16" s="192"/>
    </row>
    <row r="17" spans="2:25" x14ac:dyDescent="0.2">
      <c r="B17" s="191"/>
      <c r="C17" s="144">
        <f t="shared" ref="C17:C18" si="2">C16-1</f>
        <v>2015</v>
      </c>
      <c r="D17" s="141" t="e">
        <f ca="1">INDIRECT(ADDRESS(1011,IF($C$17&gt;2014,COLUMN(F$4),COLUMN(D$4)),1,1,"Fluxo_de_Caixa"&amp;$C$17),1)</f>
        <v>#REF!</v>
      </c>
      <c r="E17" s="139" t="e">
        <f ca="1">INDIRECT(ADDRESS(1011,IF($C$17&gt;2014,COLUMN(J$4),COLUMN(F$4)),1,1,"Fluxo_de_Caixa"&amp;$C$17),1)</f>
        <v>#REF!</v>
      </c>
      <c r="F17" s="139" t="e">
        <f ca="1">INDIRECT(ADDRESS(1011,IF($C$17&gt;2014,COLUMN(N$4),COLUMN(H$4)),1,1,"Fluxo_de_Caixa"&amp;$C$17),1)</f>
        <v>#REF!</v>
      </c>
      <c r="G17" s="139" t="e">
        <f ca="1">INDIRECT(ADDRESS(1011,IF($C$17&gt;2014,COLUMN(R$4),COLUMN(J$4)),1,1,"Fluxo_de_Caixa"&amp;$C$17),1)</f>
        <v>#REF!</v>
      </c>
      <c r="H17" s="139" t="e">
        <f ca="1">INDIRECT(ADDRESS(1011,IF($C$17&gt;2014,COLUMN(V$4),COLUMN(L$4)),1,1,"Fluxo_de_Caixa"&amp;$C$17),1)</f>
        <v>#REF!</v>
      </c>
      <c r="I17" s="139" t="e">
        <f ca="1">INDIRECT(ADDRESS(1011,IF($C$17&gt;2014,COLUMN(Z$4),COLUMN(N$4)),1,1,"Fluxo_de_Caixa"&amp;$C$17),1)</f>
        <v>#REF!</v>
      </c>
      <c r="J17" s="139" t="e">
        <f ca="1">INDIRECT(ADDRESS(1011,IF($C$17&gt;2014,COLUMN(AD$4),COLUMN(P$4)),1,1,"Fluxo_de_Caixa"&amp;$C$17),1)</f>
        <v>#REF!</v>
      </c>
      <c r="K17" s="139" t="e">
        <f ca="1">INDIRECT(ADDRESS(1011,IF($C$17&gt;2014,COLUMN(AH$4),COLUMN(H$4)),1,1,"Fluxo_de_Caixa"&amp;$C$17),1)</f>
        <v>#REF!</v>
      </c>
      <c r="L17" s="139" t="e">
        <f ca="1">INDIRECT(ADDRESS(1011,IF($C$17&gt;2014,COLUMN(AL$4),COLUMN(T$4)),1,1,"Fluxo_de_Caixa"&amp;$C$17),1)</f>
        <v>#REF!</v>
      </c>
      <c r="M17" s="139" t="e">
        <f ca="1">INDIRECT(ADDRESS(1011,IF($C$17&gt;2014,COLUMN(AP$4),COLUMN(V$4)),1,1,"Fluxo_de_Caixa"&amp;$C$17),1)</f>
        <v>#REF!</v>
      </c>
      <c r="N17" s="139" t="e">
        <f ca="1">INDIRECT(ADDRESS(1011,IF($C$17&gt;2014,COLUMN(AT$4),COLUMN(X$4)),1,1,"Fluxo_de_Caixa"&amp;$C$17),1)</f>
        <v>#REF!</v>
      </c>
      <c r="O17" s="168" t="e">
        <f ca="1">INDIRECT(ADDRESS(1011,IF($C$17&gt;2014,COLUMN(AX$4),COLUMN(Z$4)),1,1,"Fluxo_de_Caixa"&amp;$C$17),1)</f>
        <v>#REF!</v>
      </c>
      <c r="P17" s="181" t="e">
        <f ca="1">INDIRECT(ADDRESS(1011,IF($C$17&gt;2014,COLUMN(BA$4),COLUMN(AB$4)),1,1,"Fluxo_de_Caixa"&amp;$C$17),1)</f>
        <v>#REF!</v>
      </c>
      <c r="Q17" s="184" t="e">
        <f t="shared" ca="1" si="1"/>
        <v>#REF!</v>
      </c>
      <c r="R17" s="193"/>
      <c r="S17" s="193"/>
      <c r="T17" s="193"/>
      <c r="U17" s="193"/>
      <c r="V17" s="193"/>
      <c r="W17" s="193"/>
      <c r="X17" s="193"/>
      <c r="Y17" s="192"/>
    </row>
    <row r="18" spans="2:25" ht="13.5" thickBot="1" x14ac:dyDescent="0.25">
      <c r="B18" s="191"/>
      <c r="C18" s="145">
        <f t="shared" si="2"/>
        <v>2014</v>
      </c>
      <c r="D18" s="142" t="e">
        <f ca="1">INDIRECT(ADDRESS(1011,IF($C$18&gt;2014,COLUMN(F$4),COLUMN(D$4)),1,1,"Fluxo_de_Caixa"&amp;$C$18),1)</f>
        <v>#REF!</v>
      </c>
      <c r="E18" s="140" t="e">
        <f ca="1">INDIRECT(ADDRESS(1011,IF($C$18&gt;2014,COLUMN(J$4),COLUMN(F$4)),1,1,"Fluxo_de_Caixa"&amp;$C$18),1)</f>
        <v>#REF!</v>
      </c>
      <c r="F18" s="140" t="e">
        <f ca="1">INDIRECT(ADDRESS(1011,IF($C$18&gt;2014,COLUMN(N$4),COLUMN(H$4)),1,1,"Fluxo_de_Caixa"&amp;$C$18),1)</f>
        <v>#REF!</v>
      </c>
      <c r="G18" s="140" t="e">
        <f ca="1">INDIRECT(ADDRESS(1011,IF($C$18&gt;2014,COLUMN(R$4),COLUMN(J$4)),1,1,"Fluxo_de_Caixa"&amp;$C$18),1)</f>
        <v>#REF!</v>
      </c>
      <c r="H18" s="140" t="e">
        <f ca="1">INDIRECT(ADDRESS(1011,IF($C$18&gt;2014,COLUMN(V$4),COLUMN(L$4)),1,1,"Fluxo_de_Caixa"&amp;$C$18),1)</f>
        <v>#REF!</v>
      </c>
      <c r="I18" s="140" t="e">
        <f ca="1">INDIRECT(ADDRESS(1011,IF($C$18&gt;2014,COLUMN(Z$4),COLUMN(N$4)),1,1,"Fluxo_de_Caixa"&amp;$C$18),1)</f>
        <v>#REF!</v>
      </c>
      <c r="J18" s="140" t="e">
        <f ca="1">INDIRECT(ADDRESS(1011,IF($C$18&gt;2014,COLUMN(AD$4),COLUMN(P$4)),1,1,"Fluxo_de_Caixa"&amp;$C$18),1)</f>
        <v>#REF!</v>
      </c>
      <c r="K18" s="140" t="e">
        <f ca="1">INDIRECT(ADDRESS(1011,IF($C$18&gt;2014,COLUMN(AH$4),COLUMN(H$4)),1,1,"Fluxo_de_Caixa"&amp;$C$18),1)</f>
        <v>#REF!</v>
      </c>
      <c r="L18" s="140" t="e">
        <f ca="1">INDIRECT(ADDRESS(1011,IF($C$18&gt;2014,COLUMN(AL$4),COLUMN(T$4)),1,1,"Fluxo_de_Caixa"&amp;$C$18),1)</f>
        <v>#REF!</v>
      </c>
      <c r="M18" s="140" t="e">
        <f ca="1">INDIRECT(ADDRESS(1011,IF($C$18&gt;2014,COLUMN(AP$4),COLUMN(V$4)),1,1,"Fluxo_de_Caixa"&amp;$C$18),1)</f>
        <v>#REF!</v>
      </c>
      <c r="N18" s="140" t="e">
        <f ca="1">INDIRECT(ADDRESS(1011,IF($C$18&gt;2014,COLUMN(AT$4),COLUMN(X$4)),1,1,"Fluxo_de_Caixa"&amp;$C$18),1)</f>
        <v>#REF!</v>
      </c>
      <c r="O18" s="178" t="e">
        <f ca="1">INDIRECT(ADDRESS(1011,IF($C$18&gt;2014,COLUMN(AX$4),COLUMN(Z$4)),1,1,"Fluxo_de_Caixa"&amp;$C$18),1)</f>
        <v>#REF!</v>
      </c>
      <c r="P18" s="182" t="e">
        <f ca="1">INDIRECT(ADDRESS(1011,IF($C$18&gt;2014,COLUMN(BA$4),COLUMN(AB$4)),1,1,"Fluxo_de_Caixa"&amp;$C$18),1)</f>
        <v>#REF!</v>
      </c>
      <c r="Q18" s="185">
        <f t="shared" si="1"/>
        <v>0</v>
      </c>
      <c r="R18" s="193"/>
      <c r="S18" s="193"/>
      <c r="T18" s="193"/>
      <c r="U18" s="193"/>
      <c r="V18" s="193"/>
      <c r="W18" s="193"/>
      <c r="X18" s="193"/>
      <c r="Y18" s="192"/>
    </row>
    <row r="19" spans="2:25" x14ac:dyDescent="0.2">
      <c r="B19" s="195"/>
      <c r="C19" s="196"/>
      <c r="D19" s="196"/>
      <c r="E19" s="196"/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  <c r="S19" s="193"/>
      <c r="T19" s="193"/>
      <c r="U19" s="193"/>
      <c r="V19" s="193"/>
      <c r="W19" s="193"/>
      <c r="X19" s="193"/>
      <c r="Y19" s="192"/>
    </row>
    <row r="20" spans="2:25" ht="15.75" x14ac:dyDescent="0.25">
      <c r="B20" s="195"/>
      <c r="C20" s="196"/>
      <c r="D20" s="196"/>
      <c r="E20" s="196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210"/>
      <c r="Q20" s="213" t="str">
        <f>"Ranking das 5 principais no"&amp;IF($X$20="Ano"," ano: "," mês: "&amp;TEXT(DATE($Q$13,$X$20,1),"mmmm")&amp;"/")&amp;$Q$13</f>
        <v>Ranking das 5 principais no mês: março/2017</v>
      </c>
      <c r="R20" s="210"/>
      <c r="S20" s="209"/>
      <c r="T20" s="209"/>
      <c r="U20" s="209"/>
      <c r="V20" s="259">
        <f ca="1">SUM(Y22:Y27)/SUM(T22:T27)</f>
        <v>2.03125</v>
      </c>
      <c r="W20" s="343" t="s">
        <v>35</v>
      </c>
      <c r="X20" s="208">
        <v>3</v>
      </c>
      <c r="Y20" s="192"/>
    </row>
    <row r="21" spans="2:25" x14ac:dyDescent="0.2">
      <c r="B21" s="195"/>
      <c r="C21" s="196"/>
      <c r="D21" s="196"/>
      <c r="E21" s="196"/>
      <c r="F21" s="196"/>
      <c r="G21" s="196"/>
      <c r="H21" s="196"/>
      <c r="I21" s="196"/>
      <c r="J21" s="196"/>
      <c r="K21" s="196"/>
      <c r="L21" s="196"/>
      <c r="M21" s="196"/>
      <c r="N21" s="196"/>
      <c r="O21" s="196"/>
      <c r="P21" s="210"/>
      <c r="Q21" s="214" t="s">
        <v>14</v>
      </c>
      <c r="R21" s="214"/>
      <c r="S21" s="214"/>
      <c r="T21" s="214" t="s">
        <v>36</v>
      </c>
      <c r="U21" s="250" t="s">
        <v>15</v>
      </c>
      <c r="V21" s="215"/>
      <c r="W21" s="216"/>
      <c r="X21" s="216" t="s">
        <v>36</v>
      </c>
      <c r="Y21" s="192"/>
    </row>
    <row r="22" spans="2:25" x14ac:dyDescent="0.2">
      <c r="B22" s="195"/>
      <c r="C22" s="196"/>
      <c r="D22" s="196"/>
      <c r="E22" s="196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210">
        <v>1</v>
      </c>
      <c r="Q22" s="217" t="str">
        <f t="shared" ref="Q22:Q27" ca="1" si="3">VLOOKUP($P22,INDIRECT("Fluxo_de_Caixa"&amp;$Q$13&amp;IF($Q$13&lt;2015,"!AD1012:AT1017","!BC1012:BS1017"),TRUE),3,FALSE)</f>
        <v>Salário (Receita)</v>
      </c>
      <c r="R22" s="210"/>
      <c r="S22" s="212"/>
      <c r="T22" s="212">
        <f t="shared" ref="T22:T27" ca="1" si="4">VLOOKUP($P22,INDIRECT("Fluxo_de_Caixa"&amp;$Q$13&amp;IF($Q$13&lt;2015,"!AD1012:AT1017","!BC1012:BS1017"),TRUE),IF($X$20="Ano",16,3+$X$20),FALSE)</f>
        <v>1600</v>
      </c>
      <c r="U22" s="217" t="str">
        <f t="shared" ref="U22:U27" ca="1" si="5">VLOOKUP($P22,INDIRECT("Fluxo_de_Caixa"&amp;$Q$13&amp;IF($Q$13&lt;2015,"!AD1019:AT1024","!BC1019:BS1024"),TRUE),3,FALSE)</f>
        <v>Alimentação (Alimentação)</v>
      </c>
      <c r="V22" s="209"/>
      <c r="W22" s="212"/>
      <c r="X22" s="212">
        <f t="shared" ref="X22:X27" ca="1" si="6">VLOOKUP($P22,INDIRECT("Fluxo_de_Caixa"&amp;$Q$13&amp;IF($Q$13&lt;2015,"!AD1019:AT1024","!BC1019:BS1024"),TRUE),IF($X$20="Ano",16,3+$X$20),FALSE)</f>
        <v>-3000</v>
      </c>
      <c r="Y22" s="258">
        <f ca="1">IF(X22&gt;=0,X22,X22*-1)</f>
        <v>3000</v>
      </c>
    </row>
    <row r="23" spans="2:25" x14ac:dyDescent="0.2">
      <c r="B23" s="195"/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210">
        <v>2</v>
      </c>
      <c r="Q23" s="217" t="str">
        <f t="shared" ca="1" si="3"/>
        <v>Reembolso (Receita)</v>
      </c>
      <c r="R23" s="210"/>
      <c r="S23" s="212"/>
      <c r="T23" s="212">
        <f t="shared" ca="1" si="4"/>
        <v>0</v>
      </c>
      <c r="U23" s="217" t="str">
        <f t="shared" ca="1" si="5"/>
        <v>Empregados (Serviços)</v>
      </c>
      <c r="V23" s="209"/>
      <c r="W23" s="212"/>
      <c r="X23" s="212">
        <f t="shared" ca="1" si="6"/>
        <v>-250</v>
      </c>
      <c r="Y23" s="258">
        <f t="shared" ref="Y23:Y27" ca="1" si="7">IF(X23&gt;=0,X23,X23*-1)</f>
        <v>250</v>
      </c>
    </row>
    <row r="24" spans="2:25" x14ac:dyDescent="0.2">
      <c r="B24" s="195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210">
        <v>3</v>
      </c>
      <c r="Q24" s="217" t="str">
        <f t="shared" ca="1" si="3"/>
        <v>Reembolso (Receita)</v>
      </c>
      <c r="R24" s="210"/>
      <c r="S24" s="212"/>
      <c r="T24" s="212">
        <f t="shared" ca="1" si="4"/>
        <v>0</v>
      </c>
      <c r="U24" s="217" t="str">
        <f t="shared" ca="1" si="5"/>
        <v>Reembolso (Receita)</v>
      </c>
      <c r="V24" s="209"/>
      <c r="W24" s="212"/>
      <c r="X24" s="212">
        <f t="shared" ca="1" si="6"/>
        <v>0</v>
      </c>
      <c r="Y24" s="258">
        <f t="shared" ca="1" si="7"/>
        <v>0</v>
      </c>
    </row>
    <row r="25" spans="2:25" x14ac:dyDescent="0.2">
      <c r="B25" s="195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211">
        <v>4</v>
      </c>
      <c r="Q25" s="217" t="str">
        <f t="shared" ca="1" si="3"/>
        <v>Reembolso (Receita)</v>
      </c>
      <c r="R25" s="210"/>
      <c r="S25" s="212"/>
      <c r="T25" s="212">
        <f t="shared" ca="1" si="4"/>
        <v>0</v>
      </c>
      <c r="U25" s="217" t="str">
        <f t="shared" ca="1" si="5"/>
        <v>Reembolso (Receita)</v>
      </c>
      <c r="V25" s="209"/>
      <c r="W25" s="212"/>
      <c r="X25" s="212">
        <f t="shared" ca="1" si="6"/>
        <v>0</v>
      </c>
      <c r="Y25" s="258">
        <f t="shared" ca="1" si="7"/>
        <v>0</v>
      </c>
    </row>
    <row r="26" spans="2:25" x14ac:dyDescent="0.2">
      <c r="B26" s="195"/>
      <c r="C26" s="196"/>
      <c r="D26" s="196"/>
      <c r="E26" s="196"/>
      <c r="F26" s="196"/>
      <c r="G26" s="196"/>
      <c r="H26" s="196"/>
      <c r="I26" s="196"/>
      <c r="J26" s="196"/>
      <c r="K26" s="196"/>
      <c r="L26" s="196"/>
      <c r="M26" s="196"/>
      <c r="N26" s="196"/>
      <c r="O26" s="196"/>
      <c r="P26" s="211">
        <v>5</v>
      </c>
      <c r="Q26" s="217" t="str">
        <f t="shared" ca="1" si="3"/>
        <v>Reembolso (Receita)</v>
      </c>
      <c r="R26" s="210"/>
      <c r="S26" s="212"/>
      <c r="T26" s="212">
        <f t="shared" ca="1" si="4"/>
        <v>0</v>
      </c>
      <c r="U26" s="217" t="str">
        <f t="shared" ca="1" si="5"/>
        <v>Reembolso (Receita)</v>
      </c>
      <c r="V26" s="209"/>
      <c r="W26" s="212"/>
      <c r="X26" s="212">
        <f t="shared" ca="1" si="6"/>
        <v>0</v>
      </c>
      <c r="Y26" s="258">
        <f t="shared" ca="1" si="7"/>
        <v>0</v>
      </c>
    </row>
    <row r="27" spans="2:25" x14ac:dyDescent="0.2">
      <c r="B27" s="195"/>
      <c r="C27" s="196"/>
      <c r="D27" s="196"/>
      <c r="E27" s="196"/>
      <c r="F27" s="196"/>
      <c r="G27" s="196"/>
      <c r="H27" s="196"/>
      <c r="I27" s="196"/>
      <c r="J27" s="196"/>
      <c r="K27" s="196"/>
      <c r="L27" s="196"/>
      <c r="M27" s="196"/>
      <c r="N27" s="196"/>
      <c r="O27" s="196"/>
      <c r="P27" s="211">
        <v>99</v>
      </c>
      <c r="Q27" s="217" t="str">
        <f t="shared" ca="1" si="3"/>
        <v>Outras Receitas</v>
      </c>
      <c r="R27" s="210"/>
      <c r="S27" s="212"/>
      <c r="T27" s="212">
        <f t="shared" ca="1" si="4"/>
        <v>0</v>
      </c>
      <c r="U27" s="217" t="str">
        <f t="shared" ca="1" si="5"/>
        <v>Outras Despesas</v>
      </c>
      <c r="V27" s="209"/>
      <c r="W27" s="212"/>
      <c r="X27" s="212">
        <f t="shared" ca="1" si="6"/>
        <v>0</v>
      </c>
      <c r="Y27" s="258">
        <f t="shared" ca="1" si="7"/>
        <v>0</v>
      </c>
    </row>
    <row r="28" spans="2:25" x14ac:dyDescent="0.2">
      <c r="B28" s="195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  <c r="O28" s="196"/>
      <c r="P28" s="210"/>
      <c r="Q28" s="210"/>
      <c r="R28" s="210"/>
      <c r="S28" s="209"/>
      <c r="T28" s="209"/>
      <c r="U28" s="209"/>
      <c r="V28" s="209"/>
      <c r="W28" s="209"/>
      <c r="X28" s="209"/>
      <c r="Y28" s="192"/>
    </row>
    <row r="29" spans="2:25" x14ac:dyDescent="0.2">
      <c r="B29" s="195"/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3"/>
      <c r="T29" s="193"/>
      <c r="U29" s="193"/>
      <c r="V29" s="193"/>
      <c r="W29" s="193"/>
      <c r="X29" s="193"/>
      <c r="Y29" s="192"/>
    </row>
    <row r="30" spans="2:25" x14ac:dyDescent="0.2">
      <c r="B30" s="195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  <c r="O30" s="196"/>
      <c r="P30" s="196"/>
      <c r="Q30" s="196"/>
      <c r="R30" s="196"/>
      <c r="S30" s="193"/>
      <c r="T30" s="193"/>
      <c r="U30" s="193"/>
      <c r="V30" s="193"/>
      <c r="W30" s="193"/>
      <c r="X30" s="193"/>
      <c r="Y30" s="192"/>
    </row>
    <row r="31" spans="2:25" x14ac:dyDescent="0.2">
      <c r="B31" s="195"/>
      <c r="C31" s="196"/>
      <c r="D31" s="196"/>
      <c r="E31" s="196"/>
      <c r="F31" s="196"/>
      <c r="G31" s="196"/>
      <c r="H31" s="196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3"/>
      <c r="T31" s="193"/>
      <c r="U31" s="193"/>
      <c r="V31" s="193"/>
      <c r="W31" s="193"/>
      <c r="X31" s="193"/>
      <c r="Y31" s="192"/>
    </row>
    <row r="32" spans="2:25" x14ac:dyDescent="0.2">
      <c r="B32" s="195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3"/>
      <c r="T32" s="193"/>
      <c r="U32" s="193"/>
      <c r="V32" s="193"/>
      <c r="W32" s="193"/>
      <c r="X32" s="193"/>
      <c r="Y32" s="192"/>
    </row>
    <row r="33" spans="2:25" x14ac:dyDescent="0.2">
      <c r="B33" s="195"/>
      <c r="C33" s="196"/>
      <c r="D33" s="196"/>
      <c r="E33" s="196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3"/>
      <c r="T33" s="193"/>
      <c r="U33" s="193"/>
      <c r="V33" s="193"/>
      <c r="W33" s="193"/>
      <c r="X33" s="193"/>
      <c r="Y33" s="192"/>
    </row>
    <row r="34" spans="2:25" x14ac:dyDescent="0.2">
      <c r="B34" s="195"/>
      <c r="C34" s="196"/>
      <c r="D34" s="196"/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3"/>
      <c r="T34" s="193"/>
      <c r="U34" s="193"/>
      <c r="V34" s="193"/>
      <c r="W34" s="193"/>
      <c r="X34" s="193"/>
      <c r="Y34" s="192"/>
    </row>
    <row r="35" spans="2:25" x14ac:dyDescent="0.2">
      <c r="B35" s="195"/>
      <c r="C35" s="196"/>
      <c r="D35" s="196"/>
      <c r="E35" s="196"/>
      <c r="F35" s="196"/>
      <c r="G35" s="196"/>
      <c r="H35" s="196"/>
      <c r="I35" s="196"/>
      <c r="J35" s="196"/>
      <c r="K35" s="196"/>
      <c r="L35" s="196"/>
      <c r="M35" s="196"/>
      <c r="N35" s="196"/>
      <c r="O35" s="196"/>
      <c r="P35" s="196"/>
      <c r="Q35" s="196"/>
      <c r="R35" s="196"/>
      <c r="S35" s="193"/>
      <c r="T35" s="193"/>
      <c r="U35" s="193"/>
      <c r="V35" s="193"/>
      <c r="W35" s="193"/>
      <c r="X35" s="193"/>
      <c r="Y35" s="192"/>
    </row>
    <row r="36" spans="2:25" x14ac:dyDescent="0.2">
      <c r="B36" s="195"/>
      <c r="C36" s="196"/>
      <c r="D36" s="196"/>
      <c r="E36" s="196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 s="196"/>
      <c r="Q36" s="196"/>
      <c r="R36" s="196"/>
      <c r="S36" s="193"/>
      <c r="T36" s="193"/>
      <c r="U36" s="193"/>
      <c r="V36" s="193"/>
      <c r="W36" s="193"/>
      <c r="X36" s="193"/>
      <c r="Y36" s="192"/>
    </row>
    <row r="37" spans="2:25" x14ac:dyDescent="0.2">
      <c r="B37" s="195"/>
      <c r="C37" s="196"/>
      <c r="D37" s="196"/>
      <c r="E37" s="196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  <c r="R37" s="196"/>
      <c r="S37" s="193"/>
      <c r="T37" s="193"/>
      <c r="U37" s="193"/>
      <c r="V37" s="193"/>
      <c r="W37" s="193"/>
      <c r="X37" s="193"/>
      <c r="Y37" s="192"/>
    </row>
    <row r="38" spans="2:25" x14ac:dyDescent="0.2">
      <c r="B38" s="195"/>
      <c r="C38" s="196"/>
      <c r="D38" s="196"/>
      <c r="E38" s="196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  <c r="R38" s="196"/>
      <c r="S38" s="193"/>
      <c r="T38" s="193"/>
      <c r="U38" s="193"/>
      <c r="V38" s="193"/>
      <c r="W38" s="193"/>
      <c r="X38" s="193"/>
      <c r="Y38" s="192"/>
    </row>
    <row r="39" spans="2:25" x14ac:dyDescent="0.2">
      <c r="B39" s="195"/>
      <c r="C39" s="196"/>
      <c r="D39" s="196"/>
      <c r="E39" s="196"/>
      <c r="F39" s="196"/>
      <c r="G39" s="196"/>
      <c r="H39" s="196"/>
      <c r="I39" s="196"/>
      <c r="J39" s="196"/>
      <c r="K39" s="196"/>
      <c r="L39" s="196"/>
      <c r="M39" s="196"/>
      <c r="N39" s="196"/>
      <c r="O39" s="196"/>
      <c r="P39" s="196"/>
      <c r="Q39" s="196"/>
      <c r="R39" s="196"/>
      <c r="S39" s="193"/>
      <c r="T39" s="193"/>
      <c r="U39" s="193"/>
      <c r="V39" s="193"/>
      <c r="W39" s="193"/>
      <c r="X39" s="193"/>
      <c r="Y39" s="192"/>
    </row>
    <row r="40" spans="2:25" x14ac:dyDescent="0.2">
      <c r="B40" s="195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3"/>
      <c r="T40" s="193"/>
      <c r="U40" s="193"/>
      <c r="V40" s="193"/>
      <c r="W40" s="193"/>
      <c r="X40" s="193"/>
      <c r="Y40" s="192"/>
    </row>
    <row r="41" spans="2:25" x14ac:dyDescent="0.2">
      <c r="B41" s="195"/>
      <c r="C41" s="196"/>
      <c r="D41" s="196"/>
      <c r="E41" s="196"/>
      <c r="F41" s="196"/>
      <c r="G41" s="196"/>
      <c r="H41" s="196"/>
      <c r="I41" s="196"/>
      <c r="J41" s="196"/>
      <c r="K41" s="196"/>
      <c r="L41" s="196"/>
      <c r="M41" s="196"/>
      <c r="N41" s="196"/>
      <c r="O41" s="196"/>
      <c r="P41" s="196"/>
      <c r="Q41" s="196"/>
      <c r="R41" s="196"/>
      <c r="S41" s="193"/>
      <c r="T41" s="193"/>
      <c r="U41" s="193"/>
      <c r="V41" s="193"/>
      <c r="W41" s="193"/>
      <c r="X41" s="193"/>
      <c r="Y41" s="192"/>
    </row>
    <row r="42" spans="2:25" x14ac:dyDescent="0.2">
      <c r="B42" s="195"/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3"/>
      <c r="T42" s="193"/>
      <c r="U42" s="193"/>
      <c r="V42" s="193"/>
      <c r="W42" s="193"/>
      <c r="X42" s="193"/>
      <c r="Y42" s="192"/>
    </row>
    <row r="43" spans="2:25" x14ac:dyDescent="0.2">
      <c r="B43" s="195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96"/>
      <c r="Q43" s="196"/>
      <c r="R43" s="196"/>
      <c r="S43" s="193"/>
      <c r="T43" s="193"/>
      <c r="U43" s="193"/>
      <c r="V43" s="193"/>
      <c r="W43" s="193"/>
      <c r="X43" s="193"/>
      <c r="Y43" s="192"/>
    </row>
    <row r="44" spans="2:25" x14ac:dyDescent="0.2">
      <c r="B44" s="195"/>
      <c r="C44" s="196"/>
      <c r="D44" s="196"/>
      <c r="E44" s="196"/>
      <c r="F44" s="196"/>
      <c r="G44" s="196"/>
      <c r="H44" s="196"/>
      <c r="I44" s="196"/>
      <c r="J44" s="196"/>
      <c r="K44" s="196"/>
      <c r="L44" s="196"/>
      <c r="M44" s="196"/>
      <c r="N44" s="196"/>
      <c r="O44" s="196"/>
      <c r="P44" s="196"/>
      <c r="Q44" s="196"/>
      <c r="R44" s="196"/>
      <c r="S44" s="193"/>
      <c r="T44" s="193"/>
      <c r="U44" s="193"/>
      <c r="V44" s="193"/>
      <c r="W44" s="193"/>
      <c r="X44" s="193"/>
      <c r="Y44" s="192"/>
    </row>
    <row r="45" spans="2:25" ht="15.75" x14ac:dyDescent="0.25">
      <c r="B45" s="195"/>
      <c r="C45" s="225" t="s">
        <v>37</v>
      </c>
      <c r="D45" s="196"/>
      <c r="E45" s="196"/>
      <c r="F45" s="194" t="s">
        <v>510</v>
      </c>
      <c r="G45" s="196" t="str">
        <f>IF($F45&lt;&gt;"",VLOOKUP(""&amp;$F45,Plano_Contas!$A$3:$F$1003,6,0),"")</f>
        <v>3411 - [Alimentação] Supermercado (V)</v>
      </c>
      <c r="H45" s="196"/>
      <c r="I45" s="196"/>
      <c r="J45" s="196"/>
      <c r="K45" s="226" t="s">
        <v>38</v>
      </c>
      <c r="L45" s="196" t="str">
        <f>IF($F45&lt;&gt;"",VLOOKUP(TRUNC(MID($F45,1,2),0),Plano_Contas!$H$3:$J$103,2,TRUE)&amp;IF(ISERR(SEARCH("[",$G45))=FALSE," ("&amp;MID($G45,SEARCH("[",$G45)+1,SEARCH("]",$G45)-SEARCH("[",$G45)-1)&amp;")",""),"")</f>
        <v>Alimentação (Alimentação)</v>
      </c>
      <c r="M45" s="196"/>
      <c r="N45" s="213"/>
      <c r="O45" s="213" t="str">
        <f>"Contas vencendo ou a verificar no"&amp;IF($X$20="Ano"," ano: "," mês: "&amp;TEXT(DATE($Q$13,$X$20,1),"mmmm")&amp;"/")&amp;$Q$13</f>
        <v>Contas vencendo ou a verificar no mês: março/2017</v>
      </c>
      <c r="P45" s="196"/>
      <c r="Q45" s="196"/>
      <c r="R45" s="196"/>
      <c r="S45" s="193"/>
      <c r="T45" s="193"/>
      <c r="U45" s="193"/>
      <c r="V45" s="268" t="s">
        <v>39</v>
      </c>
      <c r="W45" s="251" t="s">
        <v>40</v>
      </c>
      <c r="X45" s="251" t="s">
        <v>41</v>
      </c>
      <c r="Y45" s="192"/>
    </row>
    <row r="46" spans="2:25" x14ac:dyDescent="0.2">
      <c r="B46" s="195"/>
      <c r="C46" s="225"/>
      <c r="D46" s="196"/>
      <c r="E46" s="196"/>
      <c r="F46" s="194"/>
      <c r="G46" s="196"/>
      <c r="H46" s="196"/>
      <c r="I46" s="196"/>
      <c r="J46" s="196"/>
      <c r="K46" s="226"/>
      <c r="L46" s="196"/>
      <c r="M46" s="196"/>
      <c r="N46" s="225">
        <v>1</v>
      </c>
      <c r="O46" s="196">
        <f ca="1">IFERROR(LARGE($J$66:$J$663,$N46),"")</f>
        <v>3520170310</v>
      </c>
      <c r="P46" s="244" t="str">
        <f ca="1">IF($O46&lt;&gt;"",VLOOKUP($O46,$J$66:$Q$663,3,FALSE),"")</f>
        <v xml:space="preserve">5011 - [Publico] Luz (S) + </v>
      </c>
      <c r="Q46" s="196"/>
      <c r="R46" s="196"/>
      <c r="S46" s="193"/>
      <c r="T46" s="193"/>
      <c r="U46" s="193"/>
      <c r="V46" s="239">
        <f ca="1">IF($O46&lt;&gt;"",VLOOKUP($O46,$J$66:$Q$663,4,FALSE),"")</f>
        <v>42804</v>
      </c>
      <c r="W46" s="221">
        <f ca="1">IF($O46&lt;&gt;"",VLOOKUP($O46,$J$66:$Q$663,5,FALSE),"")</f>
        <v>-80</v>
      </c>
      <c r="X46" s="248">
        <f ca="1">IF($V46&lt;&gt;"",$V46-TODAY(),"")</f>
        <v>-356</v>
      </c>
      <c r="Y46" s="192"/>
    </row>
    <row r="47" spans="2:25" x14ac:dyDescent="0.2">
      <c r="B47" s="195"/>
      <c r="C47" s="225"/>
      <c r="D47" s="196"/>
      <c r="E47" s="196"/>
      <c r="F47" s="194"/>
      <c r="G47" s="196"/>
      <c r="H47" s="196"/>
      <c r="I47" s="196"/>
      <c r="J47" s="196"/>
      <c r="K47" s="226"/>
      <c r="L47" s="196"/>
      <c r="M47" s="196"/>
      <c r="N47" s="225">
        <v>2</v>
      </c>
      <c r="O47" s="196">
        <f t="shared" ref="O47:O59" ca="1" si="8">IFERROR(LARGE($J$66:$J$663,$N47),"")</f>
        <v>36201802</v>
      </c>
      <c r="P47" s="244" t="str">
        <f t="shared" ref="P47:P59" ca="1" si="9">IF($O47&lt;&gt;"",VLOOKUP($O47,$J$66:$Q$663,3,FALSE),"")</f>
        <v>5013 - [Publico] Telefone Fixo (S) + Telef</v>
      </c>
      <c r="Q47" s="196"/>
      <c r="R47" s="196"/>
      <c r="S47" s="193"/>
      <c r="T47" s="193"/>
      <c r="U47" s="193"/>
      <c r="V47" s="239">
        <f t="shared" ref="V47:V59" ca="1" si="10">IF($O47&lt;&gt;"",VLOOKUP($O47,$J$66:$Q$663,4,FALSE),"")</f>
        <v>43149</v>
      </c>
      <c r="W47" s="221">
        <f t="shared" ref="W47:W59" ca="1" si="11">IF($O47&lt;&gt;"",VLOOKUP($O47,$J$66:$Q$663,5,FALSE),"")</f>
        <v>-130</v>
      </c>
      <c r="X47" s="248">
        <f t="shared" ref="X47:X58" ca="1" si="12">IF($V47&lt;&gt;"",$V47-TODAY(),"")</f>
        <v>-11</v>
      </c>
      <c r="Y47" s="192"/>
    </row>
    <row r="48" spans="2:25" x14ac:dyDescent="0.2">
      <c r="B48" s="195"/>
      <c r="C48" s="225"/>
      <c r="D48" s="196"/>
      <c r="E48" s="196"/>
      <c r="F48" s="194"/>
      <c r="G48" s="196"/>
      <c r="H48" s="196"/>
      <c r="I48" s="196"/>
      <c r="J48" s="196"/>
      <c r="K48" s="226"/>
      <c r="L48" s="196"/>
      <c r="M48" s="196"/>
      <c r="N48" s="225">
        <v>3</v>
      </c>
      <c r="O48" s="196">
        <f t="shared" ca="1" si="8"/>
        <v>35201702</v>
      </c>
      <c r="P48" s="244" t="str">
        <f t="shared" ca="1" si="9"/>
        <v xml:space="preserve">5011 - [Publico] Luz (S) + </v>
      </c>
      <c r="Q48" s="196"/>
      <c r="R48" s="196"/>
      <c r="S48" s="193"/>
      <c r="T48" s="193"/>
      <c r="U48" s="193"/>
      <c r="V48" s="239">
        <f t="shared" ca="1" si="10"/>
        <v>42776</v>
      </c>
      <c r="W48" s="221">
        <f t="shared" ca="1" si="11"/>
        <v>-80</v>
      </c>
      <c r="X48" s="248">
        <f t="shared" ca="1" si="12"/>
        <v>-384</v>
      </c>
      <c r="Y48" s="192"/>
    </row>
    <row r="49" spans="2:25" x14ac:dyDescent="0.2">
      <c r="B49" s="195"/>
      <c r="C49" s="225"/>
      <c r="D49" s="196"/>
      <c r="E49" s="196"/>
      <c r="F49" s="194"/>
      <c r="G49" s="196"/>
      <c r="H49" s="196"/>
      <c r="I49" s="196"/>
      <c r="J49" s="196"/>
      <c r="K49" s="226"/>
      <c r="L49" s="196"/>
      <c r="M49" s="196"/>
      <c r="N49" s="242">
        <v>4</v>
      </c>
      <c r="O49" s="196" t="str">
        <f t="shared" ca="1" si="8"/>
        <v/>
      </c>
      <c r="P49" s="244" t="str">
        <f t="shared" ca="1" si="9"/>
        <v/>
      </c>
      <c r="Q49" s="196"/>
      <c r="R49" s="196"/>
      <c r="S49" s="193"/>
      <c r="T49" s="193"/>
      <c r="U49" s="193"/>
      <c r="V49" s="239" t="str">
        <f t="shared" ca="1" si="10"/>
        <v/>
      </c>
      <c r="W49" s="221" t="str">
        <f t="shared" ca="1" si="11"/>
        <v/>
      </c>
      <c r="X49" s="248" t="str">
        <f t="shared" ca="1" si="12"/>
        <v/>
      </c>
      <c r="Y49" s="192"/>
    </row>
    <row r="50" spans="2:25" x14ac:dyDescent="0.2">
      <c r="B50" s="195"/>
      <c r="C50" s="225"/>
      <c r="D50" s="196"/>
      <c r="E50" s="196"/>
      <c r="F50" s="194"/>
      <c r="G50" s="196"/>
      <c r="H50" s="196"/>
      <c r="I50" s="196"/>
      <c r="J50" s="196"/>
      <c r="K50" s="226"/>
      <c r="L50" s="196"/>
      <c r="M50" s="196"/>
      <c r="N50" s="242">
        <v>5</v>
      </c>
      <c r="O50" s="196" t="str">
        <f t="shared" ca="1" si="8"/>
        <v/>
      </c>
      <c r="P50" s="244" t="str">
        <f t="shared" ca="1" si="9"/>
        <v/>
      </c>
      <c r="Q50" s="196"/>
      <c r="R50" s="196"/>
      <c r="S50" s="193"/>
      <c r="T50" s="193"/>
      <c r="U50" s="193"/>
      <c r="V50" s="239" t="str">
        <f t="shared" ca="1" si="10"/>
        <v/>
      </c>
      <c r="W50" s="221" t="str">
        <f t="shared" ca="1" si="11"/>
        <v/>
      </c>
      <c r="X50" s="248" t="str">
        <f t="shared" ca="1" si="12"/>
        <v/>
      </c>
      <c r="Y50" s="192"/>
    </row>
    <row r="51" spans="2:25" x14ac:dyDescent="0.2">
      <c r="B51" s="195"/>
      <c r="C51" s="225"/>
      <c r="D51" s="196"/>
      <c r="E51" s="196"/>
      <c r="F51" s="194"/>
      <c r="G51" s="196"/>
      <c r="H51" s="196"/>
      <c r="I51" s="196"/>
      <c r="J51" s="196"/>
      <c r="K51" s="226"/>
      <c r="L51" s="196"/>
      <c r="M51" s="196"/>
      <c r="N51" s="242">
        <v>6</v>
      </c>
      <c r="O51" s="196" t="str">
        <f t="shared" ca="1" si="8"/>
        <v/>
      </c>
      <c r="P51" s="244" t="str">
        <f t="shared" ca="1" si="9"/>
        <v/>
      </c>
      <c r="Q51" s="196"/>
      <c r="R51" s="196"/>
      <c r="S51" s="193"/>
      <c r="T51" s="193"/>
      <c r="U51" s="193"/>
      <c r="V51" s="239" t="str">
        <f t="shared" ca="1" si="10"/>
        <v/>
      </c>
      <c r="W51" s="221" t="str">
        <f t="shared" ca="1" si="11"/>
        <v/>
      </c>
      <c r="X51" s="248" t="str">
        <f t="shared" ca="1" si="12"/>
        <v/>
      </c>
      <c r="Y51" s="192"/>
    </row>
    <row r="52" spans="2:25" x14ac:dyDescent="0.2">
      <c r="B52" s="195"/>
      <c r="C52" s="225"/>
      <c r="D52" s="196"/>
      <c r="E52" s="196"/>
      <c r="F52" s="194"/>
      <c r="G52" s="196"/>
      <c r="H52" s="196"/>
      <c r="I52" s="196"/>
      <c r="J52" s="196"/>
      <c r="K52" s="226"/>
      <c r="L52" s="196"/>
      <c r="M52" s="196"/>
      <c r="N52" s="242">
        <v>7</v>
      </c>
      <c r="O52" s="196" t="str">
        <f t="shared" ca="1" si="8"/>
        <v/>
      </c>
      <c r="P52" s="244" t="str">
        <f t="shared" ca="1" si="9"/>
        <v/>
      </c>
      <c r="Q52" s="196"/>
      <c r="R52" s="196"/>
      <c r="S52" s="193"/>
      <c r="T52" s="193"/>
      <c r="U52" s="193"/>
      <c r="V52" s="239" t="str">
        <f t="shared" ca="1" si="10"/>
        <v/>
      </c>
      <c r="W52" s="221" t="str">
        <f t="shared" ca="1" si="11"/>
        <v/>
      </c>
      <c r="X52" s="248" t="str">
        <f t="shared" ca="1" si="12"/>
        <v/>
      </c>
      <c r="Y52" s="192"/>
    </row>
    <row r="53" spans="2:25" x14ac:dyDescent="0.2">
      <c r="B53" s="195"/>
      <c r="C53" s="225"/>
      <c r="D53" s="196"/>
      <c r="E53" s="196"/>
      <c r="F53" s="194"/>
      <c r="G53" s="196"/>
      <c r="H53" s="196"/>
      <c r="I53" s="196"/>
      <c r="J53" s="196"/>
      <c r="K53" s="226"/>
      <c r="L53" s="196"/>
      <c r="M53" s="196"/>
      <c r="N53" s="242">
        <v>8</v>
      </c>
      <c r="O53" s="196" t="str">
        <f t="shared" ca="1" si="8"/>
        <v/>
      </c>
      <c r="P53" s="244" t="str">
        <f t="shared" ca="1" si="9"/>
        <v/>
      </c>
      <c r="Q53" s="196"/>
      <c r="R53" s="196"/>
      <c r="S53" s="193"/>
      <c r="T53" s="193"/>
      <c r="U53" s="193"/>
      <c r="V53" s="239" t="str">
        <f t="shared" ca="1" si="10"/>
        <v/>
      </c>
      <c r="W53" s="221" t="str">
        <f t="shared" ca="1" si="11"/>
        <v/>
      </c>
      <c r="X53" s="248" t="str">
        <f t="shared" ca="1" si="12"/>
        <v/>
      </c>
      <c r="Y53" s="192"/>
    </row>
    <row r="54" spans="2:25" x14ac:dyDescent="0.2">
      <c r="B54" s="195"/>
      <c r="C54" s="225"/>
      <c r="D54" s="196"/>
      <c r="E54" s="196"/>
      <c r="F54" s="194"/>
      <c r="G54" s="196"/>
      <c r="H54" s="196"/>
      <c r="I54" s="196"/>
      <c r="J54" s="196"/>
      <c r="K54" s="226"/>
      <c r="L54" s="196"/>
      <c r="M54" s="196"/>
      <c r="N54" s="242">
        <v>9</v>
      </c>
      <c r="O54" s="196" t="str">
        <f t="shared" ca="1" si="8"/>
        <v/>
      </c>
      <c r="P54" s="244" t="str">
        <f t="shared" ca="1" si="9"/>
        <v/>
      </c>
      <c r="Q54" s="196"/>
      <c r="R54" s="196"/>
      <c r="S54" s="193"/>
      <c r="T54" s="193"/>
      <c r="U54" s="193"/>
      <c r="V54" s="239" t="str">
        <f t="shared" ca="1" si="10"/>
        <v/>
      </c>
      <c r="W54" s="221" t="str">
        <f t="shared" ca="1" si="11"/>
        <v/>
      </c>
      <c r="X54" s="248" t="str">
        <f t="shared" ca="1" si="12"/>
        <v/>
      </c>
      <c r="Y54" s="192"/>
    </row>
    <row r="55" spans="2:25" x14ac:dyDescent="0.2">
      <c r="B55" s="195"/>
      <c r="C55" s="225"/>
      <c r="D55" s="196"/>
      <c r="E55" s="196"/>
      <c r="F55" s="194"/>
      <c r="G55" s="196"/>
      <c r="H55" s="196"/>
      <c r="I55" s="196"/>
      <c r="J55" s="196"/>
      <c r="K55" s="226"/>
      <c r="L55" s="196"/>
      <c r="M55" s="196"/>
      <c r="N55" s="242">
        <v>10</v>
      </c>
      <c r="O55" s="196" t="str">
        <f t="shared" ca="1" si="8"/>
        <v/>
      </c>
      <c r="P55" s="244" t="str">
        <f t="shared" ca="1" si="9"/>
        <v/>
      </c>
      <c r="Q55" s="196"/>
      <c r="R55" s="196"/>
      <c r="S55" s="193"/>
      <c r="T55" s="193"/>
      <c r="U55" s="193"/>
      <c r="V55" s="239" t="str">
        <f t="shared" ca="1" si="10"/>
        <v/>
      </c>
      <c r="W55" s="221" t="str">
        <f t="shared" ca="1" si="11"/>
        <v/>
      </c>
      <c r="X55" s="248" t="str">
        <f t="shared" ca="1" si="12"/>
        <v/>
      </c>
      <c r="Y55" s="192"/>
    </row>
    <row r="56" spans="2:25" x14ac:dyDescent="0.2">
      <c r="B56" s="195"/>
      <c r="C56" s="225"/>
      <c r="D56" s="196"/>
      <c r="E56" s="196"/>
      <c r="F56" s="194"/>
      <c r="G56" s="196"/>
      <c r="H56" s="196"/>
      <c r="I56" s="196"/>
      <c r="J56" s="196"/>
      <c r="K56" s="226"/>
      <c r="L56" s="196"/>
      <c r="M56" s="196"/>
      <c r="N56" s="242">
        <v>11</v>
      </c>
      <c r="O56" s="196" t="str">
        <f t="shared" ca="1" si="8"/>
        <v/>
      </c>
      <c r="P56" s="244" t="str">
        <f t="shared" ca="1" si="9"/>
        <v/>
      </c>
      <c r="Q56" s="196"/>
      <c r="R56" s="196"/>
      <c r="S56" s="193"/>
      <c r="T56" s="193"/>
      <c r="U56" s="193"/>
      <c r="V56" s="239" t="str">
        <f t="shared" ca="1" si="10"/>
        <v/>
      </c>
      <c r="W56" s="221" t="str">
        <f t="shared" ca="1" si="11"/>
        <v/>
      </c>
      <c r="X56" s="248" t="str">
        <f t="shared" ca="1" si="12"/>
        <v/>
      </c>
      <c r="Y56" s="192"/>
    </row>
    <row r="57" spans="2:25" x14ac:dyDescent="0.2">
      <c r="B57" s="195"/>
      <c r="C57" s="196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242">
        <v>12</v>
      </c>
      <c r="O57" s="196" t="str">
        <f t="shared" ca="1" si="8"/>
        <v/>
      </c>
      <c r="P57" s="244" t="str">
        <f t="shared" ca="1" si="9"/>
        <v/>
      </c>
      <c r="Q57" s="196"/>
      <c r="R57" s="196"/>
      <c r="S57" s="193"/>
      <c r="T57" s="193"/>
      <c r="U57" s="193"/>
      <c r="V57" s="239" t="str">
        <f t="shared" ca="1" si="10"/>
        <v/>
      </c>
      <c r="W57" s="221" t="str">
        <f t="shared" ca="1" si="11"/>
        <v/>
      </c>
      <c r="X57" s="248" t="str">
        <f t="shared" ca="1" si="12"/>
        <v/>
      </c>
      <c r="Y57" s="192"/>
    </row>
    <row r="58" spans="2:25" x14ac:dyDescent="0.2">
      <c r="B58" s="195"/>
      <c r="C58" s="196"/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242">
        <v>13</v>
      </c>
      <c r="O58" s="196" t="str">
        <f t="shared" ca="1" si="8"/>
        <v/>
      </c>
      <c r="P58" s="244" t="str">
        <f t="shared" ca="1" si="9"/>
        <v/>
      </c>
      <c r="Q58" s="196"/>
      <c r="R58" s="196"/>
      <c r="S58" s="193"/>
      <c r="T58" s="193"/>
      <c r="U58" s="193"/>
      <c r="V58" s="239" t="str">
        <f t="shared" ca="1" si="10"/>
        <v/>
      </c>
      <c r="W58" s="221" t="str">
        <f t="shared" ca="1" si="11"/>
        <v/>
      </c>
      <c r="X58" s="248" t="str">
        <f t="shared" ca="1" si="12"/>
        <v/>
      </c>
      <c r="Y58" s="192"/>
    </row>
    <row r="59" spans="2:25" x14ac:dyDescent="0.2">
      <c r="B59" s="195"/>
      <c r="C59" s="196"/>
      <c r="D59" s="196"/>
      <c r="E59" s="196"/>
      <c r="F59" s="196"/>
      <c r="G59" s="196"/>
      <c r="H59" s="196"/>
      <c r="I59" s="196"/>
      <c r="J59" s="196"/>
      <c r="K59" s="196"/>
      <c r="L59" s="196"/>
      <c r="M59" s="196"/>
      <c r="N59" s="242">
        <v>14</v>
      </c>
      <c r="O59" s="196" t="str">
        <f t="shared" ca="1" si="8"/>
        <v/>
      </c>
      <c r="P59" s="244" t="str">
        <f t="shared" ca="1" si="9"/>
        <v/>
      </c>
      <c r="Q59" s="196"/>
      <c r="R59" s="196"/>
      <c r="S59" s="193"/>
      <c r="T59" s="193"/>
      <c r="U59" s="193"/>
      <c r="V59" s="239" t="str">
        <f t="shared" ca="1" si="10"/>
        <v/>
      </c>
      <c r="W59" s="221" t="str">
        <f t="shared" ca="1" si="11"/>
        <v/>
      </c>
      <c r="X59" s="248" t="str">
        <f ca="1">IF($V59&lt;&gt;"",$V59-TODAY(),"")</f>
        <v/>
      </c>
      <c r="Y59" s="192"/>
    </row>
    <row r="60" spans="2:25" ht="13.5" thickBot="1" x14ac:dyDescent="0.25">
      <c r="B60" s="197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243">
        <v>15</v>
      </c>
      <c r="O60" s="198" t="str">
        <f ca="1">IFERROR(LARGE($J$66:$J$663,$N60),"")</f>
        <v/>
      </c>
      <c r="P60" s="245" t="str">
        <f ca="1">IF($O60&lt;&gt;"",VLOOKUP($O60,$J$66:$Q$663,3,FALSE),"")</f>
        <v/>
      </c>
      <c r="Q60" s="198"/>
      <c r="R60" s="198"/>
      <c r="S60" s="199"/>
      <c r="T60" s="199"/>
      <c r="U60" s="199"/>
      <c r="V60" s="240" t="str">
        <f ca="1">IF($O60&lt;&gt;"",VLOOKUP($O60,$J$66:$Q$663,4,FALSE),"")</f>
        <v/>
      </c>
      <c r="W60" s="241" t="str">
        <f ca="1">IF($O60&lt;&gt;"",VLOOKUP($O60,$J$66:$Q$663,5,FALSE),"")</f>
        <v/>
      </c>
      <c r="X60" s="249" t="str">
        <f ca="1">IF($V60&lt;&gt;"",$V60-TODAY(),"")</f>
        <v/>
      </c>
      <c r="Y60" s="200"/>
    </row>
    <row r="61" spans="2:25" x14ac:dyDescent="0.2">
      <c r="B61" s="187"/>
      <c r="C61" s="227" t="s">
        <v>42</v>
      </c>
      <c r="D61" s="227" t="s">
        <v>43</v>
      </c>
      <c r="E61" s="228" t="s">
        <v>44</v>
      </c>
      <c r="F61" s="229" t="s">
        <v>45</v>
      </c>
      <c r="G61" s="229" t="s">
        <v>46</v>
      </c>
      <c r="H61" s="229" t="s">
        <v>47</v>
      </c>
      <c r="I61" s="187"/>
      <c r="J61" s="253" t="s">
        <v>48</v>
      </c>
      <c r="K61" s="187"/>
      <c r="L61" s="187"/>
      <c r="M61" s="231" t="s">
        <v>49</v>
      </c>
      <c r="N61" s="232" t="str">
        <f>IF(OR($Q$13&lt;2015,$X$20="Ano"),"",$Q$13&amp;TEXT(DATE($Q$13,$X$20,1),"mm"))</f>
        <v>201703</v>
      </c>
      <c r="O61" s="232" t="s">
        <v>50</v>
      </c>
      <c r="P61" s="231" t="s">
        <v>51</v>
      </c>
      <c r="Q61" s="232" t="str">
        <f>IF(OR($Q$13&lt;2015,$X$20="Ano"),"",$Q$13+IF($X$20=12,1,0)&amp;TEXT(DATE($Q$13,IF($X$20=12,1,$X$20+1),1),"mm"))</f>
        <v>201704</v>
      </c>
      <c r="R61" s="233" t="s">
        <v>52</v>
      </c>
      <c r="S61" s="231" t="s">
        <v>53</v>
      </c>
      <c r="T61" s="232" t="str">
        <f>IF(OR($Q$13&lt;2016,$X$20="Ano"),"",$Q$13-IF($X$20=1,1,0)&amp;TEXT(DATE($Q$13,IF($X$20=1,12,$X$20-1),1),"mm"))</f>
        <v>201702</v>
      </c>
      <c r="U61" s="232" t="s">
        <v>52</v>
      </c>
    </row>
    <row r="62" spans="2:25" x14ac:dyDescent="0.2">
      <c r="B62" s="187">
        <v>0</v>
      </c>
      <c r="C62" s="224" t="str">
        <f>IF($Q$13-$B62&lt;2010,"",$Q$13-$B62&amp;TEXT(12,"00"))</f>
        <v>201712</v>
      </c>
      <c r="D62" s="187">
        <f t="shared" ref="D62:D93" ca="1" si="13">IF(C62&lt;&gt;"",SUMIF(INDIRECT("Fluxo_de_Caixa"&amp;$C$15-$B62&amp;"!$A$3:$A$1004"),"="&amp;$F$45,INDIRECT(ADDRESS(3,$F62,1,1,"Fluxo_de_Caixa"&amp;$C$15-$B62)&amp;":"&amp;ADDRESS(1004,$F62,1,1))),"")</f>
        <v>-5250</v>
      </c>
      <c r="E62" s="187">
        <f t="shared" ref="E62:E93" ca="1" si="14">IF(C62&lt;&gt;"",SUMIF(INDIRECT(ADDRESS(3,$G62,1,1,"Fluxo_de_Caixa"&amp;$C$15-$B62)&amp;":"&amp;ADDRESS(1004,$G62,1,1)),"="&amp;$L$45,INDIRECT(ADDRESS(3,$H62,1,1,"Fluxo_de_Caixa"&amp;$C$15-$B62)&amp;":"&amp;ADDRESS(1004,$H62,1,1))),"")</f>
        <v>-5250</v>
      </c>
      <c r="F62" s="230">
        <f>IF($C62&lt;&gt;"",COLUMN(IF($Q$13-$B62&lt;2015,AA1,AY1)),"")</f>
        <v>51</v>
      </c>
      <c r="G62" s="230">
        <f t="shared" ref="G62:G105" si="15">IF($C62&lt;&gt;"",COLUMN(IF($Q$13-$B62&lt;2015,AU1,BT1)),"")</f>
        <v>72</v>
      </c>
      <c r="H62" s="230">
        <f>IF($C62&lt;&gt;"",COLUMN(IF($Q$13-$B62&lt;2015,AR1,BQ1)),"")</f>
        <v>69</v>
      </c>
      <c r="I62" s="187"/>
      <c r="J62" s="254">
        <v>1</v>
      </c>
      <c r="K62" s="187"/>
      <c r="L62" s="187"/>
      <c r="M62" s="231" t="s">
        <v>54</v>
      </c>
      <c r="N62" s="233">
        <f>VLOOKUP($N$61,$C$62:$H$74,4,FALSE)</f>
        <v>15</v>
      </c>
      <c r="O62" s="233">
        <f>$N62-2</f>
        <v>13</v>
      </c>
      <c r="P62" s="231" t="s">
        <v>54</v>
      </c>
      <c r="Q62" s="233">
        <f>IF($X$20=12,"",VLOOKUP($Q$61,$C$62:$H$74,4,FALSE))</f>
        <v>19</v>
      </c>
      <c r="R62" s="233">
        <f>IF($X$20=12,"",$Q62-2)</f>
        <v>17</v>
      </c>
      <c r="S62" s="231" t="s">
        <v>54</v>
      </c>
      <c r="T62" s="233">
        <f>VLOOKUP($T$61,$C$62:$H$74,4,FALSE)</f>
        <v>11</v>
      </c>
      <c r="U62" s="233">
        <f>$T62-2</f>
        <v>9</v>
      </c>
    </row>
    <row r="63" spans="2:25" x14ac:dyDescent="0.2">
      <c r="B63" s="187">
        <v>0</v>
      </c>
      <c r="C63" s="224" t="str">
        <f>IF($Q$13-$B63&lt;2010,"",$Q$13-$B63&amp;TEXT(11,"00"))</f>
        <v>201711</v>
      </c>
      <c r="D63" s="187">
        <f t="shared" ca="1" si="13"/>
        <v>-3000</v>
      </c>
      <c r="E63" s="187">
        <f t="shared" ca="1" si="14"/>
        <v>-3000</v>
      </c>
      <c r="F63" s="230">
        <f>IF($C63&lt;&gt;"",F62-IF($Q$13-$B63&lt;2015,2,4),"")</f>
        <v>47</v>
      </c>
      <c r="G63" s="230">
        <f t="shared" si="15"/>
        <v>72</v>
      </c>
      <c r="H63" s="230">
        <f>IF($C63&lt;&gt;"",H62-1,"")</f>
        <v>68</v>
      </c>
      <c r="I63" s="187"/>
      <c r="J63" s="187"/>
      <c r="K63" s="187"/>
      <c r="L63" s="187"/>
      <c r="M63" s="231" t="s">
        <v>55</v>
      </c>
      <c r="N63" s="233">
        <f>$N62-1</f>
        <v>14</v>
      </c>
      <c r="O63" s="233">
        <f>$O62-1</f>
        <v>12</v>
      </c>
      <c r="P63" s="231" t="s">
        <v>55</v>
      </c>
      <c r="Q63" s="233">
        <f>IF($X$20=12,"",$Q62-1)</f>
        <v>18</v>
      </c>
      <c r="R63" s="233">
        <f>IF($X$20=12,"",$R62-1)</f>
        <v>16</v>
      </c>
      <c r="S63" s="231" t="s">
        <v>55</v>
      </c>
      <c r="T63" s="233">
        <f>$T62-1</f>
        <v>10</v>
      </c>
      <c r="U63" s="233">
        <f>$U62-1</f>
        <v>8</v>
      </c>
    </row>
    <row r="64" spans="2:25" x14ac:dyDescent="0.2">
      <c r="B64" s="187">
        <v>0</v>
      </c>
      <c r="C64" s="224" t="str">
        <f>IF($Q$13-$B64&lt;2010,"",$Q$13-$B64&amp;TEXT(10,"00"))</f>
        <v>201710</v>
      </c>
      <c r="D64" s="187">
        <f t="shared" ca="1" si="13"/>
        <v>-3100</v>
      </c>
      <c r="E64" s="187">
        <f t="shared" ca="1" si="14"/>
        <v>-3100</v>
      </c>
      <c r="F64" s="230">
        <f t="shared" ref="F64:F73" si="16">IF($C64&lt;&gt;"",F63-IF($Q$13-$B64&lt;2015,2,4),"")</f>
        <v>43</v>
      </c>
      <c r="G64" s="230">
        <f t="shared" si="15"/>
        <v>72</v>
      </c>
      <c r="H64" s="230">
        <f>IF($C64&lt;&gt;"",H63-1,"")</f>
        <v>67</v>
      </c>
      <c r="I64" s="187"/>
      <c r="J64" s="235" t="s">
        <v>56</v>
      </c>
      <c r="K64" s="234" t="str">
        <f>$N$61</f>
        <v>201703</v>
      </c>
      <c r="L64" s="235">
        <v>2</v>
      </c>
      <c r="M64" s="234">
        <f>$O$63</f>
        <v>12</v>
      </c>
      <c r="N64" s="234">
        <f>$O$62</f>
        <v>13</v>
      </c>
      <c r="O64" s="234">
        <f>$N$63</f>
        <v>14</v>
      </c>
      <c r="P64" s="246">
        <f>$N$62</f>
        <v>15</v>
      </c>
      <c r="R64" s="187"/>
    </row>
    <row r="65" spans="2:18" x14ac:dyDescent="0.2">
      <c r="B65" s="187">
        <v>0</v>
      </c>
      <c r="C65" s="224" t="str">
        <f>IF($Q$13-$B65&lt;2010,"",$Q$13-$B65&amp;TEXT(9,"00"))</f>
        <v>201709</v>
      </c>
      <c r="D65" s="187">
        <f t="shared" ca="1" si="13"/>
        <v>-2000</v>
      </c>
      <c r="E65" s="187">
        <f t="shared" ca="1" si="14"/>
        <v>-2000</v>
      </c>
      <c r="F65" s="230">
        <f t="shared" si="16"/>
        <v>39</v>
      </c>
      <c r="G65" s="230">
        <f t="shared" si="15"/>
        <v>72</v>
      </c>
      <c r="H65" s="230">
        <f t="shared" ref="H65:H73" si="17">IF($C65&lt;&gt;"",H64-1,"")</f>
        <v>66</v>
      </c>
      <c r="I65" s="187"/>
      <c r="J65" s="235" t="s">
        <v>57</v>
      </c>
      <c r="K65" s="234" t="s">
        <v>58</v>
      </c>
      <c r="L65" s="234" t="s">
        <v>59</v>
      </c>
      <c r="M65" s="234" t="s">
        <v>60</v>
      </c>
      <c r="N65" s="234" t="s">
        <v>61</v>
      </c>
      <c r="O65" s="234" t="s">
        <v>62</v>
      </c>
      <c r="P65" s="246" t="s">
        <v>61</v>
      </c>
      <c r="R65" s="187"/>
    </row>
    <row r="66" spans="2:18" x14ac:dyDescent="0.2">
      <c r="B66" s="187">
        <v>0</v>
      </c>
      <c r="C66" s="224" t="str">
        <f>IF($Q$13-$B66&lt;2010,"",$Q$13-$B66&amp;TEXT(8,"00"))</f>
        <v>201708</v>
      </c>
      <c r="D66" s="187">
        <f t="shared" ca="1" si="13"/>
        <v>-3000</v>
      </c>
      <c r="E66" s="187">
        <f t="shared" ca="1" si="14"/>
        <v>-3000</v>
      </c>
      <c r="F66" s="230">
        <f t="shared" si="16"/>
        <v>35</v>
      </c>
      <c r="G66" s="230">
        <f t="shared" si="15"/>
        <v>72</v>
      </c>
      <c r="H66" s="230">
        <f t="shared" si="17"/>
        <v>65</v>
      </c>
      <c r="I66" s="187"/>
      <c r="J66" s="238" t="str">
        <f t="shared" ref="J66:J97" ca="1" si="18">IF(AND($M66&gt;DATE(2014,12,31),ABS($N66)&gt;(ABS($P66)+$J$62)),VALUE($K66&amp;TEXT($M66,"aaaammdd")),"")</f>
        <v/>
      </c>
      <c r="K66" s="233">
        <v>3</v>
      </c>
      <c r="L66" s="233" t="str">
        <f ca="1">IFERROR(INDIRECT(ADDRESS($K66,$L$64,1,1,"Fluxo_de_Caixa"&amp;MID($K$64,1,4)))&amp;" + "&amp;INDIRECT(ADDRESS($K66,$L$64+1,1,1,"Fluxo_de_Caixa"&amp;MID($K$64,1,4))),"")</f>
        <v>1210 - [Receita] Reembolsos Diversos (E) + Traba</v>
      </c>
      <c r="M66" s="237">
        <f ca="1">IFERROR(INDIRECT(ADDRESS($K66,$M$64,1,1,"Fluxo_de_Caixa"&amp;MID($K$64,1,4))),"")</f>
        <v>0</v>
      </c>
      <c r="N66" s="236">
        <f ca="1">IFERROR(INDIRECT(ADDRESS($K66,$N$64,1,1,"Fluxo_de_Caixa"&amp;MID($K$64,1,4))),"")</f>
        <v>0</v>
      </c>
      <c r="O66" s="237">
        <f ca="1">IFERROR(INDIRECT(ADDRESS($K66,$O$64,1,1,"Fluxo_de_Caixa"&amp;MID($K$64,1,4))),"")</f>
        <v>0</v>
      </c>
      <c r="P66" s="247">
        <f ca="1">IFERROR(INDIRECT(ADDRESS($K66,$P$64,1,1,"Fluxo_de_Caixa"&amp;MID($K$64,1,4))),"")</f>
        <v>0</v>
      </c>
      <c r="Q66" s="247"/>
      <c r="R66" s="187"/>
    </row>
    <row r="67" spans="2:18" x14ac:dyDescent="0.2">
      <c r="B67" s="187">
        <v>0</v>
      </c>
      <c r="C67" s="224" t="str">
        <f>IF($Q$13-$B67&lt;2010,"",$Q$13-$B67&amp;TEXT(7,"00"))</f>
        <v>201707</v>
      </c>
      <c r="D67" s="187">
        <f t="shared" ca="1" si="13"/>
        <v>-3000</v>
      </c>
      <c r="E67" s="187">
        <f t="shared" ca="1" si="14"/>
        <v>-3000</v>
      </c>
      <c r="F67" s="230">
        <f t="shared" si="16"/>
        <v>31</v>
      </c>
      <c r="G67" s="230">
        <f t="shared" si="15"/>
        <v>72</v>
      </c>
      <c r="H67" s="230">
        <f t="shared" si="17"/>
        <v>64</v>
      </c>
      <c r="I67" s="187"/>
      <c r="J67" s="238" t="str">
        <f t="shared" ca="1" si="18"/>
        <v/>
      </c>
      <c r="K67" s="233">
        <v>4</v>
      </c>
      <c r="L67" s="233" t="str">
        <f t="shared" ref="L67:L130" ca="1" si="19">IFERROR(INDIRECT(ADDRESS($K67,$L$64,1,1,"Fluxo_de_Caixa"&amp;MID($K$64,1,4)))&amp;" + "&amp;INDIRECT(ADDRESS($K67,$L$64+1,1,1,"Fluxo_de_Caixa"&amp;MID($K$64,1,4))),"")</f>
        <v>1710 - [Banco] Rendimento Poupança (E) + Empr</v>
      </c>
      <c r="M67" s="237">
        <f t="shared" ref="M67:M130" ca="1" si="20">IFERROR(INDIRECT(ADDRESS($K67,$M$64,1,1,"Fluxo_de_Caixa"&amp;MID($K$64,1,4))),"")</f>
        <v>0</v>
      </c>
      <c r="N67" s="236">
        <f t="shared" ref="N67:N130" ca="1" si="21">IFERROR(INDIRECT(ADDRESS($K67,$N$64,1,1,"Fluxo_de_Caixa"&amp;MID($K$64,1,4))),"")</f>
        <v>0</v>
      </c>
      <c r="O67" s="237">
        <f t="shared" ref="O67:O130" ca="1" si="22">IFERROR(INDIRECT(ADDRESS($K67,$O$64,1,1,"Fluxo_de_Caixa"&amp;MID($K$64,1,4))),"")</f>
        <v>0</v>
      </c>
      <c r="P67" s="247">
        <f t="shared" ref="P67:P130" ca="1" si="23">IFERROR(INDIRECT(ADDRESS($K67,$P$64,1,1,"Fluxo_de_Caixa"&amp;MID($K$64,1,4))),"")</f>
        <v>0</v>
      </c>
      <c r="Q67" s="247"/>
      <c r="R67" s="187"/>
    </row>
    <row r="68" spans="2:18" x14ac:dyDescent="0.2">
      <c r="B68" s="187">
        <v>0</v>
      </c>
      <c r="C68" s="224" t="str">
        <f>IF($Q$13-$B68&lt;2010,"",$Q$13-$B68&amp;TEXT(6,"00"))</f>
        <v>201706</v>
      </c>
      <c r="D68" s="187">
        <f t="shared" ca="1" si="13"/>
        <v>-3000</v>
      </c>
      <c r="E68" s="187">
        <f t="shared" ca="1" si="14"/>
        <v>-3000</v>
      </c>
      <c r="F68" s="230">
        <f t="shared" si="16"/>
        <v>27</v>
      </c>
      <c r="G68" s="230">
        <f t="shared" si="15"/>
        <v>72</v>
      </c>
      <c r="H68" s="230">
        <f t="shared" si="17"/>
        <v>63</v>
      </c>
      <c r="I68" s="187"/>
      <c r="J68" s="238" t="str">
        <f t="shared" ca="1" si="18"/>
        <v/>
      </c>
      <c r="K68" s="233">
        <v>5</v>
      </c>
      <c r="L68" s="233" t="str">
        <f t="shared" ca="1" si="19"/>
        <v>1310 - [Receita] Salários Diversos (E) + Empr</v>
      </c>
      <c r="M68" s="237">
        <f t="shared" ca="1" si="20"/>
        <v>0</v>
      </c>
      <c r="N68" s="236">
        <f t="shared" ca="1" si="21"/>
        <v>1500</v>
      </c>
      <c r="O68" s="237">
        <f t="shared" ca="1" si="22"/>
        <v>0</v>
      </c>
      <c r="P68" s="247">
        <f t="shared" ca="1" si="23"/>
        <v>1600</v>
      </c>
      <c r="Q68" s="247"/>
      <c r="R68" s="187"/>
    </row>
    <row r="69" spans="2:18" x14ac:dyDescent="0.2">
      <c r="B69" s="187">
        <v>0</v>
      </c>
      <c r="C69" s="224" t="str">
        <f>IF($Q$13-$B69&lt;2010,"",$Q$13-$B69&amp;TEXT(5,"00"))</f>
        <v>201705</v>
      </c>
      <c r="D69" s="187">
        <f t="shared" ca="1" si="13"/>
        <v>-3000</v>
      </c>
      <c r="E69" s="187">
        <f t="shared" ca="1" si="14"/>
        <v>-3000</v>
      </c>
      <c r="F69" s="230">
        <f t="shared" si="16"/>
        <v>23</v>
      </c>
      <c r="G69" s="230">
        <f t="shared" si="15"/>
        <v>72</v>
      </c>
      <c r="H69" s="230">
        <f t="shared" si="17"/>
        <v>62</v>
      </c>
      <c r="I69" s="187"/>
      <c r="J69" s="238" t="str">
        <f t="shared" ca="1" si="18"/>
        <v/>
      </c>
      <c r="K69" s="233">
        <v>6</v>
      </c>
      <c r="L69" s="233" t="str">
        <f t="shared" ca="1" si="19"/>
        <v>2110 - [Publico] Reembolsos Governo (E) + Agua</v>
      </c>
      <c r="M69" s="237">
        <f t="shared" ca="1" si="20"/>
        <v>0</v>
      </c>
      <c r="N69" s="236">
        <f t="shared" ca="1" si="21"/>
        <v>0</v>
      </c>
      <c r="O69" s="237">
        <f t="shared" ca="1" si="22"/>
        <v>0</v>
      </c>
      <c r="P69" s="247">
        <f t="shared" ca="1" si="23"/>
        <v>0</v>
      </c>
      <c r="Q69" s="247"/>
      <c r="R69" s="187"/>
    </row>
    <row r="70" spans="2:18" x14ac:dyDescent="0.2">
      <c r="B70" s="187">
        <v>0</v>
      </c>
      <c r="C70" s="224" t="str">
        <f>IF($Q$13-$B70&lt;2010,"",$Q$13-$B70&amp;TEXT(4,"00"))</f>
        <v>201704</v>
      </c>
      <c r="D70" s="187">
        <f t="shared" ca="1" si="13"/>
        <v>-3010</v>
      </c>
      <c r="E70" s="187">
        <f t="shared" ca="1" si="14"/>
        <v>-3010</v>
      </c>
      <c r="F70" s="230">
        <f t="shared" si="16"/>
        <v>19</v>
      </c>
      <c r="G70" s="230">
        <f t="shared" si="15"/>
        <v>72</v>
      </c>
      <c r="H70" s="230">
        <f t="shared" si="17"/>
        <v>61</v>
      </c>
      <c r="I70" s="187"/>
      <c r="J70" s="238" t="str">
        <f t="shared" ca="1" si="18"/>
        <v/>
      </c>
      <c r="K70" s="233">
        <v>7</v>
      </c>
      <c r="L70" s="233" t="str">
        <f t="shared" ca="1" si="19"/>
        <v xml:space="preserve">2112 - [Publico] FGTS, Multa e Recisão Trabalhista (E) + </v>
      </c>
      <c r="M70" s="237">
        <f t="shared" ca="1" si="20"/>
        <v>0</v>
      </c>
      <c r="N70" s="236">
        <f t="shared" ca="1" si="21"/>
        <v>0</v>
      </c>
      <c r="O70" s="237">
        <f t="shared" ca="1" si="22"/>
        <v>0</v>
      </c>
      <c r="P70" s="247">
        <f t="shared" ca="1" si="23"/>
        <v>0</v>
      </c>
      <c r="Q70" s="247"/>
      <c r="R70" s="187"/>
    </row>
    <row r="71" spans="2:18" x14ac:dyDescent="0.2">
      <c r="B71" s="187">
        <v>0</v>
      </c>
      <c r="C71" s="224" t="str">
        <f>IF($Q$13-$B71&lt;2010,"",$Q$13-$B71&amp;TEXT(3,"00"))</f>
        <v>201703</v>
      </c>
      <c r="D71" s="187">
        <f t="shared" ca="1" si="13"/>
        <v>-3000</v>
      </c>
      <c r="E71" s="187">
        <f t="shared" ca="1" si="14"/>
        <v>-3000</v>
      </c>
      <c r="F71" s="230">
        <f t="shared" si="16"/>
        <v>15</v>
      </c>
      <c r="G71" s="230">
        <f t="shared" si="15"/>
        <v>72</v>
      </c>
      <c r="H71" s="230">
        <f t="shared" si="17"/>
        <v>60</v>
      </c>
      <c r="I71" s="187"/>
      <c r="J71" s="238" t="str">
        <f t="shared" ca="1" si="18"/>
        <v/>
      </c>
      <c r="K71" s="233">
        <v>8</v>
      </c>
      <c r="L71" s="233" t="str">
        <f t="shared" ca="1" si="19"/>
        <v xml:space="preserve">2910 - Transferências entre contas (T) + </v>
      </c>
      <c r="M71" s="237">
        <f t="shared" ca="1" si="20"/>
        <v>0</v>
      </c>
      <c r="N71" s="236">
        <f t="shared" ca="1" si="21"/>
        <v>0</v>
      </c>
      <c r="O71" s="237">
        <f t="shared" ca="1" si="22"/>
        <v>0</v>
      </c>
      <c r="P71" s="247">
        <f t="shared" ca="1" si="23"/>
        <v>0</v>
      </c>
      <c r="Q71" s="247"/>
      <c r="R71" s="187"/>
    </row>
    <row r="72" spans="2:18" x14ac:dyDescent="0.2">
      <c r="B72" s="187">
        <v>0</v>
      </c>
      <c r="C72" s="224" t="str">
        <f>IF($Q$13-$B72&lt;2010,"",$Q$13-$B72&amp;TEXT(2,"00"))</f>
        <v>201702</v>
      </c>
      <c r="D72" s="187">
        <f t="shared" ca="1" si="13"/>
        <v>-3900</v>
      </c>
      <c r="E72" s="187">
        <f t="shared" ca="1" si="14"/>
        <v>-3900</v>
      </c>
      <c r="F72" s="230">
        <f t="shared" si="16"/>
        <v>11</v>
      </c>
      <c r="G72" s="230">
        <f t="shared" si="15"/>
        <v>72</v>
      </c>
      <c r="H72" s="230">
        <f t="shared" si="17"/>
        <v>59</v>
      </c>
      <c r="I72" s="187"/>
      <c r="J72" s="238" t="str">
        <f t="shared" ca="1" si="18"/>
        <v/>
      </c>
      <c r="K72" s="233">
        <v>9</v>
      </c>
      <c r="L72" s="233" t="str">
        <f t="shared" ca="1" si="19"/>
        <v xml:space="preserve">3010 - [Despesa] Saidas Diversas (I) + </v>
      </c>
      <c r="M72" s="237">
        <f t="shared" ca="1" si="20"/>
        <v>0</v>
      </c>
      <c r="N72" s="236">
        <f t="shared" ca="1" si="21"/>
        <v>0</v>
      </c>
      <c r="O72" s="237">
        <f t="shared" ca="1" si="22"/>
        <v>0</v>
      </c>
      <c r="P72" s="247">
        <f t="shared" ca="1" si="23"/>
        <v>0</v>
      </c>
      <c r="Q72" s="247"/>
      <c r="R72" s="187"/>
    </row>
    <row r="73" spans="2:18" x14ac:dyDescent="0.2">
      <c r="B73" s="187">
        <v>0</v>
      </c>
      <c r="C73" s="224" t="str">
        <f>IF($Q$13-$B73&lt;2010,"",$Q$13-$B73&amp;TEXT(1,"00"))</f>
        <v>201701</v>
      </c>
      <c r="D73" s="187">
        <f t="shared" ca="1" si="13"/>
        <v>-3000</v>
      </c>
      <c r="E73" s="187">
        <f t="shared" ca="1" si="14"/>
        <v>-3346</v>
      </c>
      <c r="F73" s="230">
        <f t="shared" si="16"/>
        <v>7</v>
      </c>
      <c r="G73" s="230">
        <f t="shared" si="15"/>
        <v>72</v>
      </c>
      <c r="H73" s="230">
        <f t="shared" si="17"/>
        <v>58</v>
      </c>
      <c r="I73" s="187"/>
      <c r="J73" s="238" t="str">
        <f t="shared" ca="1" si="18"/>
        <v/>
      </c>
      <c r="K73" s="233">
        <v>10</v>
      </c>
      <c r="L73" s="233" t="str">
        <f t="shared" ca="1" si="19"/>
        <v xml:space="preserve">3111 - [Serviços] Empregada Domestica (V) + </v>
      </c>
      <c r="M73" s="237">
        <f t="shared" ca="1" si="20"/>
        <v>0</v>
      </c>
      <c r="N73" s="236">
        <f t="shared" ca="1" si="21"/>
        <v>0</v>
      </c>
      <c r="O73" s="237">
        <f t="shared" ca="1" si="22"/>
        <v>0</v>
      </c>
      <c r="P73" s="247">
        <f t="shared" ca="1" si="23"/>
        <v>-250</v>
      </c>
      <c r="Q73" s="247"/>
      <c r="R73" s="187"/>
    </row>
    <row r="74" spans="2:18" x14ac:dyDescent="0.2">
      <c r="B74" s="187">
        <v>1</v>
      </c>
      <c r="C74" s="224" t="str">
        <f>IF($Q$13-$B74&lt;2010,"",$Q$13-$B74&amp;TEXT(12,"00"))</f>
        <v>201612</v>
      </c>
      <c r="D74" s="187" t="e">
        <f t="shared" ca="1" si="13"/>
        <v>#REF!</v>
      </c>
      <c r="E74" s="187" t="e">
        <f t="shared" ca="1" si="14"/>
        <v>#REF!</v>
      </c>
      <c r="F74" s="230">
        <f>IF($C74&lt;&gt;"",COLUMN(IF($Q$13-$B74&lt;2015,AA13,AY13)),"")</f>
        <v>51</v>
      </c>
      <c r="G74" s="230">
        <f t="shared" si="15"/>
        <v>72</v>
      </c>
      <c r="H74" s="230">
        <f>IF($C74&lt;&gt;"",COLUMN(IF($Q$13-$B74&lt;2015,AR13,BQ13)),"")</f>
        <v>69</v>
      </c>
      <c r="I74" s="187"/>
      <c r="J74" s="238" t="str">
        <f t="shared" ca="1" si="18"/>
        <v/>
      </c>
      <c r="K74" s="233">
        <v>11</v>
      </c>
      <c r="L74" s="233" t="str">
        <f t="shared" ca="1" si="19"/>
        <v xml:space="preserve">3211 - [Educação] Cursos / Estudo Basico (S) + </v>
      </c>
      <c r="M74" s="237">
        <f t="shared" ca="1" si="20"/>
        <v>0</v>
      </c>
      <c r="N74" s="236">
        <f t="shared" ca="1" si="21"/>
        <v>0</v>
      </c>
      <c r="O74" s="237">
        <f t="shared" ca="1" si="22"/>
        <v>0</v>
      </c>
      <c r="P74" s="247">
        <f t="shared" ca="1" si="23"/>
        <v>0</v>
      </c>
      <c r="Q74" s="247"/>
      <c r="R74" s="187"/>
    </row>
    <row r="75" spans="2:18" x14ac:dyDescent="0.2">
      <c r="B75" s="187">
        <v>1</v>
      </c>
      <c r="C75" s="224" t="str">
        <f>IF($Q$13-$B75&lt;2010,"",$Q$13-$B75&amp;TEXT(11,"00"))</f>
        <v>201611</v>
      </c>
      <c r="D75" s="187" t="e">
        <f t="shared" ca="1" si="13"/>
        <v>#REF!</v>
      </c>
      <c r="E75" s="187" t="e">
        <f t="shared" ca="1" si="14"/>
        <v>#REF!</v>
      </c>
      <c r="F75" s="230">
        <f>IF($C75&lt;&gt;"",F74-IF($Q$13-$B75&lt;2015,2,4),"")</f>
        <v>47</v>
      </c>
      <c r="G75" s="230">
        <f t="shared" si="15"/>
        <v>72</v>
      </c>
      <c r="H75" s="230">
        <f>IF($C75&lt;&gt;"",H74-1,"")</f>
        <v>68</v>
      </c>
      <c r="I75" s="187"/>
      <c r="J75" s="238" t="str">
        <f t="shared" ca="1" si="18"/>
        <v/>
      </c>
      <c r="K75" s="233">
        <v>12</v>
      </c>
      <c r="L75" s="233" t="str">
        <f t="shared" ca="1" si="19"/>
        <v xml:space="preserve">3410 - [Alimentação] Alimentação / Restaurantes (V) + </v>
      </c>
      <c r="M75" s="237">
        <f t="shared" ca="1" si="20"/>
        <v>0</v>
      </c>
      <c r="N75" s="236">
        <f t="shared" ca="1" si="21"/>
        <v>-550</v>
      </c>
      <c r="O75" s="237">
        <f t="shared" ca="1" si="22"/>
        <v>0</v>
      </c>
      <c r="P75" s="247">
        <f t="shared" ca="1" si="23"/>
        <v>0</v>
      </c>
      <c r="Q75" s="247"/>
      <c r="R75" s="187"/>
    </row>
    <row r="76" spans="2:18" x14ac:dyDescent="0.2">
      <c r="B76" s="187">
        <v>1</v>
      </c>
      <c r="C76" s="224" t="str">
        <f>IF($Q$13-$B76&lt;2010,"",$Q$13-$B76&amp;TEXT(10,"00"))</f>
        <v>201610</v>
      </c>
      <c r="D76" s="187" t="e">
        <f t="shared" ca="1" si="13"/>
        <v>#REF!</v>
      </c>
      <c r="E76" s="187" t="e">
        <f t="shared" ca="1" si="14"/>
        <v>#REF!</v>
      </c>
      <c r="F76" s="230">
        <f t="shared" ref="F76:F85" si="24">IF($C76&lt;&gt;"",F75-IF($Q$13-$B76&lt;2015,2,4),"")</f>
        <v>43</v>
      </c>
      <c r="G76" s="230">
        <f t="shared" si="15"/>
        <v>72</v>
      </c>
      <c r="H76" s="230">
        <f>IF($C76&lt;&gt;"",H75-1,"")</f>
        <v>67</v>
      </c>
      <c r="I76" s="187"/>
      <c r="J76" s="238" t="str">
        <f t="shared" ca="1" si="18"/>
        <v/>
      </c>
      <c r="K76" s="233">
        <v>13</v>
      </c>
      <c r="L76" s="233" t="str">
        <f t="shared" ca="1" si="19"/>
        <v xml:space="preserve">3411 - [Alimentação] Supermercado (V) + </v>
      </c>
      <c r="M76" s="237">
        <f t="shared" ca="1" si="20"/>
        <v>0</v>
      </c>
      <c r="N76" s="236">
        <f t="shared" ca="1" si="21"/>
        <v>-3000</v>
      </c>
      <c r="O76" s="237">
        <f t="shared" ca="1" si="22"/>
        <v>0</v>
      </c>
      <c r="P76" s="247">
        <f t="shared" ca="1" si="23"/>
        <v>-3000</v>
      </c>
      <c r="Q76" s="247"/>
      <c r="R76" s="187"/>
    </row>
    <row r="77" spans="2:18" x14ac:dyDescent="0.2">
      <c r="B77" s="187">
        <v>1</v>
      </c>
      <c r="C77" s="224" t="str">
        <f>IF($Q$13-$B77&lt;2010,"",$Q$13-$B77&amp;TEXT(9,"00"))</f>
        <v>201609</v>
      </c>
      <c r="D77" s="187" t="e">
        <f t="shared" ca="1" si="13"/>
        <v>#REF!</v>
      </c>
      <c r="E77" s="187" t="e">
        <f t="shared" ca="1" si="14"/>
        <v>#REF!</v>
      </c>
      <c r="F77" s="230">
        <f t="shared" si="24"/>
        <v>39</v>
      </c>
      <c r="G77" s="230">
        <f t="shared" si="15"/>
        <v>72</v>
      </c>
      <c r="H77" s="230">
        <f t="shared" ref="H77:H85" si="25">IF($C77&lt;&gt;"",H76-1,"")</f>
        <v>66</v>
      </c>
      <c r="I77" s="187"/>
      <c r="J77" s="238" t="str">
        <f t="shared" ca="1" si="18"/>
        <v/>
      </c>
      <c r="K77" s="233">
        <v>14</v>
      </c>
      <c r="L77" s="233" t="str">
        <f t="shared" ca="1" si="19"/>
        <v xml:space="preserve">3610 - [Transporte] Transportes em geral / publico (V) + </v>
      </c>
      <c r="M77" s="237">
        <f t="shared" ca="1" si="20"/>
        <v>0</v>
      </c>
      <c r="N77" s="236">
        <f t="shared" ca="1" si="21"/>
        <v>0</v>
      </c>
      <c r="O77" s="237">
        <f t="shared" ca="1" si="22"/>
        <v>0</v>
      </c>
      <c r="P77" s="247">
        <f t="shared" ca="1" si="23"/>
        <v>0</v>
      </c>
      <c r="Q77" s="247"/>
      <c r="R77" s="187"/>
    </row>
    <row r="78" spans="2:18" x14ac:dyDescent="0.2">
      <c r="B78" s="187">
        <v>1</v>
      </c>
      <c r="C78" s="224" t="str">
        <f>IF($Q$13-$B78&lt;2010,"",$Q$13-$B78&amp;TEXT(8,"00"))</f>
        <v>201608</v>
      </c>
      <c r="D78" s="187" t="e">
        <f t="shared" ca="1" si="13"/>
        <v>#REF!</v>
      </c>
      <c r="E78" s="187" t="e">
        <f t="shared" ca="1" si="14"/>
        <v>#REF!</v>
      </c>
      <c r="F78" s="230">
        <f t="shared" si="24"/>
        <v>35</v>
      </c>
      <c r="G78" s="230">
        <f t="shared" si="15"/>
        <v>72</v>
      </c>
      <c r="H78" s="230">
        <f t="shared" si="25"/>
        <v>65</v>
      </c>
      <c r="I78" s="187"/>
      <c r="J78" s="238" t="str">
        <f t="shared" ca="1" si="18"/>
        <v/>
      </c>
      <c r="K78" s="233">
        <v>15</v>
      </c>
      <c r="L78" s="233" t="str">
        <f t="shared" ca="1" si="19"/>
        <v xml:space="preserve">3710 - [Transporte] Veiculos / Automóveis (I) + </v>
      </c>
      <c r="M78" s="237">
        <f t="shared" ca="1" si="20"/>
        <v>0</v>
      </c>
      <c r="N78" s="236">
        <f t="shared" ca="1" si="21"/>
        <v>0</v>
      </c>
      <c r="O78" s="237">
        <f t="shared" ca="1" si="22"/>
        <v>0</v>
      </c>
      <c r="P78" s="247">
        <f t="shared" ca="1" si="23"/>
        <v>0</v>
      </c>
      <c r="Q78" s="247"/>
      <c r="R78" s="187"/>
    </row>
    <row r="79" spans="2:18" x14ac:dyDescent="0.2">
      <c r="B79" s="187">
        <v>1</v>
      </c>
      <c r="C79" s="224" t="str">
        <f>IF($Q$13-$B79&lt;2010,"",$Q$13-$B79&amp;TEXT(7,"00"))</f>
        <v>201607</v>
      </c>
      <c r="D79" s="187" t="e">
        <f t="shared" ca="1" si="13"/>
        <v>#REF!</v>
      </c>
      <c r="E79" s="187" t="e">
        <f t="shared" ca="1" si="14"/>
        <v>#REF!</v>
      </c>
      <c r="F79" s="230">
        <f t="shared" si="24"/>
        <v>31</v>
      </c>
      <c r="G79" s="230">
        <f t="shared" si="15"/>
        <v>72</v>
      </c>
      <c r="H79" s="230">
        <f t="shared" si="25"/>
        <v>64</v>
      </c>
      <c r="I79" s="187"/>
      <c r="J79" s="238" t="str">
        <f t="shared" ca="1" si="18"/>
        <v/>
      </c>
      <c r="K79" s="233">
        <v>16</v>
      </c>
      <c r="L79" s="233" t="str">
        <f t="shared" ca="1" si="19"/>
        <v xml:space="preserve">3711 - [Transporte] Combustível (I) + </v>
      </c>
      <c r="M79" s="237">
        <f t="shared" ca="1" si="20"/>
        <v>0</v>
      </c>
      <c r="N79" s="236">
        <f t="shared" ca="1" si="21"/>
        <v>0</v>
      </c>
      <c r="O79" s="237">
        <f t="shared" ca="1" si="22"/>
        <v>0</v>
      </c>
      <c r="P79" s="247">
        <f t="shared" ca="1" si="23"/>
        <v>0</v>
      </c>
      <c r="Q79" s="247"/>
      <c r="R79" s="187"/>
    </row>
    <row r="80" spans="2:18" x14ac:dyDescent="0.2">
      <c r="B80" s="187">
        <v>1</v>
      </c>
      <c r="C80" s="224" t="str">
        <f>IF($Q$13-$B80&lt;2010,"",$Q$13-$B80&amp;TEXT(6,"00"))</f>
        <v>201606</v>
      </c>
      <c r="D80" s="187" t="e">
        <f t="shared" ca="1" si="13"/>
        <v>#REF!</v>
      </c>
      <c r="E80" s="187" t="e">
        <f t="shared" ca="1" si="14"/>
        <v>#REF!</v>
      </c>
      <c r="F80" s="230">
        <f t="shared" si="24"/>
        <v>27</v>
      </c>
      <c r="G80" s="230">
        <f t="shared" si="15"/>
        <v>72</v>
      </c>
      <c r="H80" s="230">
        <f t="shared" si="25"/>
        <v>63</v>
      </c>
      <c r="I80" s="187"/>
      <c r="J80" s="238" t="str">
        <f t="shared" ca="1" si="18"/>
        <v/>
      </c>
      <c r="K80" s="233">
        <v>17</v>
      </c>
      <c r="L80" s="233" t="str">
        <f t="shared" ca="1" si="19"/>
        <v xml:space="preserve">3712 - [Transporte] Estacionamento (I) + </v>
      </c>
      <c r="M80" s="237">
        <f t="shared" ca="1" si="20"/>
        <v>0</v>
      </c>
      <c r="N80" s="236">
        <f t="shared" ca="1" si="21"/>
        <v>0</v>
      </c>
      <c r="O80" s="237">
        <f t="shared" ca="1" si="22"/>
        <v>0</v>
      </c>
      <c r="P80" s="247">
        <f t="shared" ca="1" si="23"/>
        <v>0</v>
      </c>
      <c r="Q80" s="247"/>
      <c r="R80" s="187"/>
    </row>
    <row r="81" spans="2:17" x14ac:dyDescent="0.2">
      <c r="B81" s="187">
        <v>1</v>
      </c>
      <c r="C81" s="224" t="str">
        <f>IF($Q$13-$B81&lt;2010,"",$Q$13-$B81&amp;TEXT(5,"00"))</f>
        <v>201605</v>
      </c>
      <c r="D81" s="187" t="e">
        <f t="shared" ca="1" si="13"/>
        <v>#REF!</v>
      </c>
      <c r="E81" s="187" t="e">
        <f t="shared" ca="1" si="14"/>
        <v>#REF!</v>
      </c>
      <c r="F81" s="230">
        <f t="shared" si="24"/>
        <v>23</v>
      </c>
      <c r="G81" s="230">
        <f t="shared" si="15"/>
        <v>72</v>
      </c>
      <c r="H81" s="230">
        <f t="shared" si="25"/>
        <v>62</v>
      </c>
      <c r="I81" s="187"/>
      <c r="J81" s="238" t="str">
        <f t="shared" ca="1" si="18"/>
        <v/>
      </c>
      <c r="K81" s="233">
        <v>18</v>
      </c>
      <c r="L81" s="233" t="str">
        <f t="shared" ca="1" si="19"/>
        <v xml:space="preserve">3713 - [Transporte] Manutenção/Óleo/Peças de Veículos (I) + </v>
      </c>
      <c r="M81" s="237">
        <f t="shared" ca="1" si="20"/>
        <v>0</v>
      </c>
      <c r="N81" s="236">
        <f t="shared" ca="1" si="21"/>
        <v>0</v>
      </c>
      <c r="O81" s="237">
        <f t="shared" ca="1" si="22"/>
        <v>0</v>
      </c>
      <c r="P81" s="247">
        <f t="shared" ca="1" si="23"/>
        <v>0</v>
      </c>
      <c r="Q81" s="247"/>
    </row>
    <row r="82" spans="2:17" x14ac:dyDescent="0.2">
      <c r="B82" s="187">
        <v>1</v>
      </c>
      <c r="C82" s="224" t="str">
        <f>IF($Q$13-$B82&lt;2010,"",$Q$13-$B82&amp;TEXT(4,"00"))</f>
        <v>201604</v>
      </c>
      <c r="D82" s="187" t="e">
        <f t="shared" ca="1" si="13"/>
        <v>#REF!</v>
      </c>
      <c r="E82" s="187" t="e">
        <f t="shared" ca="1" si="14"/>
        <v>#REF!</v>
      </c>
      <c r="F82" s="230">
        <f t="shared" si="24"/>
        <v>19</v>
      </c>
      <c r="G82" s="230">
        <f t="shared" si="15"/>
        <v>72</v>
      </c>
      <c r="H82" s="230">
        <f t="shared" si="25"/>
        <v>61</v>
      </c>
      <c r="I82" s="187"/>
      <c r="J82" s="238" t="str">
        <f t="shared" ca="1" si="18"/>
        <v/>
      </c>
      <c r="K82" s="233">
        <v>19</v>
      </c>
      <c r="L82" s="233" t="str">
        <f t="shared" ca="1" si="19"/>
        <v xml:space="preserve">3714 - [Banco] Seguros Automotivos (I) + </v>
      </c>
      <c r="M82" s="237">
        <f t="shared" ca="1" si="20"/>
        <v>0</v>
      </c>
      <c r="N82" s="236">
        <f t="shared" ca="1" si="21"/>
        <v>0</v>
      </c>
      <c r="O82" s="237">
        <f t="shared" ca="1" si="22"/>
        <v>0</v>
      </c>
      <c r="P82" s="247">
        <f t="shared" ca="1" si="23"/>
        <v>0</v>
      </c>
      <c r="Q82" s="247"/>
    </row>
    <row r="83" spans="2:17" x14ac:dyDescent="0.2">
      <c r="B83" s="187">
        <v>1</v>
      </c>
      <c r="C83" s="224" t="str">
        <f>IF($Q$13-$B83&lt;2010,"",$Q$13-$B83&amp;TEXT(3,"00"))</f>
        <v>201603</v>
      </c>
      <c r="D83" s="187" t="e">
        <f t="shared" ca="1" si="13"/>
        <v>#REF!</v>
      </c>
      <c r="E83" s="187" t="e">
        <f t="shared" ca="1" si="14"/>
        <v>#REF!</v>
      </c>
      <c r="F83" s="230">
        <f t="shared" si="24"/>
        <v>15</v>
      </c>
      <c r="G83" s="230">
        <f t="shared" si="15"/>
        <v>72</v>
      </c>
      <c r="H83" s="230">
        <f t="shared" si="25"/>
        <v>60</v>
      </c>
      <c r="I83" s="187"/>
      <c r="J83" s="238" t="str">
        <f t="shared" ca="1" si="18"/>
        <v/>
      </c>
      <c r="K83" s="233">
        <v>20</v>
      </c>
      <c r="L83" s="233" t="str">
        <f t="shared" ca="1" si="19"/>
        <v xml:space="preserve">3810 - [Habitação] Mobilias / Ativos (I) + </v>
      </c>
      <c r="M83" s="237">
        <f t="shared" ca="1" si="20"/>
        <v>0</v>
      </c>
      <c r="N83" s="236">
        <f t="shared" ca="1" si="21"/>
        <v>0</v>
      </c>
      <c r="O83" s="237">
        <f t="shared" ca="1" si="22"/>
        <v>0</v>
      </c>
      <c r="P83" s="247">
        <f t="shared" ca="1" si="23"/>
        <v>0</v>
      </c>
      <c r="Q83" s="247"/>
    </row>
    <row r="84" spans="2:17" x14ac:dyDescent="0.2">
      <c r="B84" s="187">
        <v>1</v>
      </c>
      <c r="C84" s="224" t="str">
        <f>IF($Q$13-$B84&lt;2010,"",$Q$13-$B84&amp;TEXT(2,"00"))</f>
        <v>201602</v>
      </c>
      <c r="D84" s="187" t="e">
        <f t="shared" ca="1" si="13"/>
        <v>#REF!</v>
      </c>
      <c r="E84" s="187" t="e">
        <f t="shared" ca="1" si="14"/>
        <v>#REF!</v>
      </c>
      <c r="F84" s="230">
        <f t="shared" si="24"/>
        <v>11</v>
      </c>
      <c r="G84" s="230">
        <f t="shared" si="15"/>
        <v>72</v>
      </c>
      <c r="H84" s="230">
        <f t="shared" si="25"/>
        <v>59</v>
      </c>
      <c r="I84" s="187"/>
      <c r="J84" s="238" t="str">
        <f t="shared" ca="1" si="18"/>
        <v/>
      </c>
      <c r="K84" s="233">
        <v>21</v>
      </c>
      <c r="L84" s="233" t="str">
        <f t="shared" ca="1" si="19"/>
        <v xml:space="preserve">3918 - [Saúde] Academia, Fisioterapia (I) + </v>
      </c>
      <c r="M84" s="237">
        <f t="shared" ca="1" si="20"/>
        <v>0</v>
      </c>
      <c r="N84" s="236">
        <f t="shared" ca="1" si="21"/>
        <v>0</v>
      </c>
      <c r="O84" s="237">
        <f t="shared" ca="1" si="22"/>
        <v>0</v>
      </c>
      <c r="P84" s="247">
        <f t="shared" ca="1" si="23"/>
        <v>0</v>
      </c>
      <c r="Q84" s="247"/>
    </row>
    <row r="85" spans="2:17" x14ac:dyDescent="0.2">
      <c r="B85" s="187">
        <v>1</v>
      </c>
      <c r="C85" s="224" t="str">
        <f>IF($Q$13-$B85&lt;2010,"",$Q$13-$B85&amp;TEXT(1,"00"))</f>
        <v>201601</v>
      </c>
      <c r="D85" s="187" t="e">
        <f t="shared" ca="1" si="13"/>
        <v>#REF!</v>
      </c>
      <c r="E85" s="187" t="e">
        <f t="shared" ca="1" si="14"/>
        <v>#REF!</v>
      </c>
      <c r="F85" s="230">
        <f t="shared" si="24"/>
        <v>7</v>
      </c>
      <c r="G85" s="230">
        <f t="shared" si="15"/>
        <v>72</v>
      </c>
      <c r="H85" s="230">
        <f t="shared" si="25"/>
        <v>58</v>
      </c>
      <c r="I85" s="187"/>
      <c r="J85" s="238" t="str">
        <f t="shared" ca="1" si="18"/>
        <v/>
      </c>
      <c r="K85" s="233">
        <v>22</v>
      </c>
      <c r="L85" s="233" t="str">
        <f t="shared" ca="1" si="19"/>
        <v xml:space="preserve">4010 - [Vestuário] Roupas e Sapatos, Aquisicao (V) + </v>
      </c>
      <c r="M85" s="237">
        <f t="shared" ca="1" si="20"/>
        <v>0</v>
      </c>
      <c r="N85" s="236">
        <f t="shared" ca="1" si="21"/>
        <v>0</v>
      </c>
      <c r="O85" s="237">
        <f t="shared" ca="1" si="22"/>
        <v>0</v>
      </c>
      <c r="P85" s="247">
        <f t="shared" ca="1" si="23"/>
        <v>0</v>
      </c>
      <c r="Q85" s="247"/>
    </row>
    <row r="86" spans="2:17" x14ac:dyDescent="0.2">
      <c r="B86" s="187">
        <v>2</v>
      </c>
      <c r="C86" s="224" t="str">
        <f>IF($Q$13-$B86&lt;2010,"",$Q$13-$B86&amp;TEXT(12,"00"))</f>
        <v>201512</v>
      </c>
      <c r="D86" s="187" t="e">
        <f t="shared" ca="1" si="13"/>
        <v>#REF!</v>
      </c>
      <c r="E86" s="187" t="e">
        <f t="shared" ca="1" si="14"/>
        <v>#REF!</v>
      </c>
      <c r="F86" s="230">
        <f>IF($C86&lt;&gt;"",COLUMN(IF($Q$13-$B86&lt;2015,AA25,AY25)),"")</f>
        <v>51</v>
      </c>
      <c r="G86" s="230">
        <f t="shared" si="15"/>
        <v>72</v>
      </c>
      <c r="H86" s="230">
        <f>IF($C86&lt;&gt;"",COLUMN(IF($Q$13-$B86&lt;2015,AR25,BQ25)),"")</f>
        <v>69</v>
      </c>
      <c r="I86" s="187"/>
      <c r="J86" s="238" t="str">
        <f t="shared" ca="1" si="18"/>
        <v/>
      </c>
      <c r="K86" s="233">
        <v>23</v>
      </c>
      <c r="L86" s="233" t="str">
        <f t="shared" ca="1" si="19"/>
        <v xml:space="preserve">4110 - [Educação] Compras de Material Escolar / Livros (V) + </v>
      </c>
      <c r="M86" s="237">
        <f t="shared" ca="1" si="20"/>
        <v>0</v>
      </c>
      <c r="N86" s="236">
        <f t="shared" ca="1" si="21"/>
        <v>0</v>
      </c>
      <c r="O86" s="237">
        <f t="shared" ca="1" si="22"/>
        <v>0</v>
      </c>
      <c r="P86" s="247">
        <f t="shared" ca="1" si="23"/>
        <v>0</v>
      </c>
      <c r="Q86" s="247"/>
    </row>
    <row r="87" spans="2:17" x14ac:dyDescent="0.2">
      <c r="B87" s="187">
        <v>2</v>
      </c>
      <c r="C87" s="224" t="str">
        <f>IF($Q$13-$B87&lt;2010,"",$Q$13-$B87&amp;TEXT(11,"00"))</f>
        <v>201511</v>
      </c>
      <c r="D87" s="187" t="e">
        <f t="shared" ca="1" si="13"/>
        <v>#REF!</v>
      </c>
      <c r="E87" s="187" t="e">
        <f t="shared" ca="1" si="14"/>
        <v>#REF!</v>
      </c>
      <c r="F87" s="230">
        <f>IF($C87&lt;&gt;"",F86-IF($Q$13-$B87&lt;2015,2,4),"")</f>
        <v>47</v>
      </c>
      <c r="G87" s="230">
        <f t="shared" si="15"/>
        <v>72</v>
      </c>
      <c r="H87" s="230">
        <f>IF($C87&lt;&gt;"",H86-1,"")</f>
        <v>68</v>
      </c>
      <c r="I87" s="187"/>
      <c r="J87" s="238" t="str">
        <f t="shared" ca="1" si="18"/>
        <v/>
      </c>
      <c r="K87" s="233">
        <v>24</v>
      </c>
      <c r="L87" s="233" t="str">
        <f t="shared" ca="1" si="19"/>
        <v xml:space="preserve">4211 - [Manutenção] Equipamentos de Informatica (I) + </v>
      </c>
      <c r="M87" s="237">
        <f t="shared" ca="1" si="20"/>
        <v>0</v>
      </c>
      <c r="N87" s="236">
        <f t="shared" ca="1" si="21"/>
        <v>0</v>
      </c>
      <c r="O87" s="237">
        <f t="shared" ca="1" si="22"/>
        <v>0</v>
      </c>
      <c r="P87" s="247">
        <f t="shared" ca="1" si="23"/>
        <v>0</v>
      </c>
      <c r="Q87" s="247"/>
    </row>
    <row r="88" spans="2:17" x14ac:dyDescent="0.2">
      <c r="B88" s="187">
        <v>2</v>
      </c>
      <c r="C88" s="224" t="str">
        <f>IF($Q$13-$B88&lt;2010,"",$Q$13-$B88&amp;TEXT(10,"00"))</f>
        <v>201510</v>
      </c>
      <c r="D88" s="187" t="e">
        <f t="shared" ca="1" si="13"/>
        <v>#REF!</v>
      </c>
      <c r="E88" s="187" t="e">
        <f t="shared" ca="1" si="14"/>
        <v>#REF!</v>
      </c>
      <c r="F88" s="230">
        <f t="shared" ref="F88:F97" si="26">IF($C88&lt;&gt;"",F87-IF($Q$13-$B88&lt;2015,2,4),"")</f>
        <v>43</v>
      </c>
      <c r="G88" s="230">
        <f t="shared" si="15"/>
        <v>72</v>
      </c>
      <c r="H88" s="230">
        <f>IF($C88&lt;&gt;"",H87-1,"")</f>
        <v>67</v>
      </c>
      <c r="I88" s="187"/>
      <c r="J88" s="238" t="str">
        <f t="shared" ca="1" si="18"/>
        <v/>
      </c>
      <c r="K88" s="233">
        <v>25</v>
      </c>
      <c r="L88" s="233" t="str">
        <f t="shared" ca="1" si="19"/>
        <v xml:space="preserve">4310 - [Turismo] Turismo, Viagem, Passagem, hotel (I) + </v>
      </c>
      <c r="M88" s="237">
        <f t="shared" ca="1" si="20"/>
        <v>0</v>
      </c>
      <c r="N88" s="236">
        <f t="shared" ca="1" si="21"/>
        <v>0</v>
      </c>
      <c r="O88" s="237">
        <f t="shared" ca="1" si="22"/>
        <v>0</v>
      </c>
      <c r="P88" s="247">
        <f t="shared" ca="1" si="23"/>
        <v>0</v>
      </c>
      <c r="Q88" s="247"/>
    </row>
    <row r="89" spans="2:17" x14ac:dyDescent="0.2">
      <c r="B89" s="187">
        <v>2</v>
      </c>
      <c r="C89" s="224" t="str">
        <f>IF($Q$13-$B89&lt;2010,"",$Q$13-$B89&amp;TEXT(9,"00"))</f>
        <v>201509</v>
      </c>
      <c r="D89" s="187" t="e">
        <f t="shared" ca="1" si="13"/>
        <v>#REF!</v>
      </c>
      <c r="E89" s="187" t="e">
        <f t="shared" ca="1" si="14"/>
        <v>#REF!</v>
      </c>
      <c r="F89" s="230">
        <f t="shared" si="26"/>
        <v>39</v>
      </c>
      <c r="G89" s="230">
        <f t="shared" si="15"/>
        <v>72</v>
      </c>
      <c r="H89" s="230">
        <f t="shared" ref="H89:H97" si="27">IF($C89&lt;&gt;"",H88-1,"")</f>
        <v>66</v>
      </c>
      <c r="I89" s="187"/>
      <c r="J89" s="238" t="str">
        <f t="shared" ca="1" si="18"/>
        <v/>
      </c>
      <c r="K89" s="233">
        <v>26</v>
      </c>
      <c r="L89" s="233" t="str">
        <f t="shared" ca="1" si="19"/>
        <v xml:space="preserve">4311 - [Turismo] Fim de semana, parques, Lazer (I) + </v>
      </c>
      <c r="M89" s="237">
        <f t="shared" ca="1" si="20"/>
        <v>0</v>
      </c>
      <c r="N89" s="236">
        <f t="shared" ca="1" si="21"/>
        <v>0</v>
      </c>
      <c r="O89" s="237">
        <f t="shared" ca="1" si="22"/>
        <v>0</v>
      </c>
      <c r="P89" s="247">
        <f t="shared" ca="1" si="23"/>
        <v>0</v>
      </c>
      <c r="Q89" s="247"/>
    </row>
    <row r="90" spans="2:17" x14ac:dyDescent="0.2">
      <c r="B90" s="187">
        <v>2</v>
      </c>
      <c r="C90" s="224" t="str">
        <f>IF($Q$13-$B90&lt;2010,"",$Q$13-$B90&amp;TEXT(8,"00"))</f>
        <v>201508</v>
      </c>
      <c r="D90" s="187" t="e">
        <f t="shared" ca="1" si="13"/>
        <v>#REF!</v>
      </c>
      <c r="E90" s="187" t="e">
        <f t="shared" ca="1" si="14"/>
        <v>#REF!</v>
      </c>
      <c r="F90" s="230">
        <f t="shared" si="26"/>
        <v>35</v>
      </c>
      <c r="G90" s="230">
        <f t="shared" si="15"/>
        <v>72</v>
      </c>
      <c r="H90" s="230">
        <f t="shared" si="27"/>
        <v>65</v>
      </c>
      <c r="I90" s="187"/>
      <c r="J90" s="238" t="str">
        <f t="shared" ca="1" si="18"/>
        <v/>
      </c>
      <c r="K90" s="233">
        <v>27</v>
      </c>
      <c r="L90" s="233" t="str">
        <f t="shared" ca="1" si="19"/>
        <v xml:space="preserve">4312 - [Serviços] Festas e Eventos (I) + </v>
      </c>
      <c r="M90" s="237">
        <f t="shared" ca="1" si="20"/>
        <v>0</v>
      </c>
      <c r="N90" s="236">
        <f t="shared" ca="1" si="21"/>
        <v>0</v>
      </c>
      <c r="O90" s="237">
        <f t="shared" ca="1" si="22"/>
        <v>0</v>
      </c>
      <c r="P90" s="247">
        <f t="shared" ca="1" si="23"/>
        <v>0</v>
      </c>
      <c r="Q90" s="247"/>
    </row>
    <row r="91" spans="2:17" x14ac:dyDescent="0.2">
      <c r="B91" s="187">
        <v>2</v>
      </c>
      <c r="C91" s="224" t="str">
        <f>IF($Q$13-$B91&lt;2010,"",$Q$13-$B91&amp;TEXT(7,"00"))</f>
        <v>201507</v>
      </c>
      <c r="D91" s="187" t="e">
        <f t="shared" ca="1" si="13"/>
        <v>#REF!</v>
      </c>
      <c r="E91" s="187" t="e">
        <f t="shared" ca="1" si="14"/>
        <v>#REF!</v>
      </c>
      <c r="F91" s="230">
        <f t="shared" si="26"/>
        <v>31</v>
      </c>
      <c r="G91" s="230">
        <f t="shared" si="15"/>
        <v>72</v>
      </c>
      <c r="H91" s="230">
        <f t="shared" si="27"/>
        <v>64</v>
      </c>
      <c r="I91" s="187"/>
      <c r="J91" s="238" t="str">
        <f t="shared" ca="1" si="18"/>
        <v/>
      </c>
      <c r="K91" s="233">
        <v>28</v>
      </c>
      <c r="L91" s="233" t="str">
        <f t="shared" ca="1" si="19"/>
        <v xml:space="preserve">4413 - [Banco] Financeiras, Tarifas Diversas (V) + </v>
      </c>
      <c r="M91" s="237">
        <f t="shared" ca="1" si="20"/>
        <v>0</v>
      </c>
      <c r="N91" s="236">
        <f t="shared" ca="1" si="21"/>
        <v>0</v>
      </c>
      <c r="O91" s="237">
        <f t="shared" ca="1" si="22"/>
        <v>0</v>
      </c>
      <c r="P91" s="247">
        <f t="shared" ca="1" si="23"/>
        <v>0</v>
      </c>
      <c r="Q91" s="247"/>
    </row>
    <row r="92" spans="2:17" x14ac:dyDescent="0.2">
      <c r="B92" s="187">
        <v>2</v>
      </c>
      <c r="C92" s="224" t="str">
        <f>IF($Q$13-$B92&lt;2010,"",$Q$13-$B92&amp;TEXT(6,"00"))</f>
        <v>201506</v>
      </c>
      <c r="D92" s="187" t="e">
        <f t="shared" ca="1" si="13"/>
        <v>#REF!</v>
      </c>
      <c r="E92" s="187" t="e">
        <f t="shared" ca="1" si="14"/>
        <v>#REF!</v>
      </c>
      <c r="F92" s="230">
        <f t="shared" si="26"/>
        <v>27</v>
      </c>
      <c r="G92" s="230">
        <f t="shared" si="15"/>
        <v>72</v>
      </c>
      <c r="H92" s="230">
        <f t="shared" si="27"/>
        <v>63</v>
      </c>
      <c r="I92" s="187"/>
      <c r="J92" s="238" t="str">
        <f t="shared" ca="1" si="18"/>
        <v/>
      </c>
      <c r="K92" s="233">
        <v>29</v>
      </c>
      <c r="L92" s="233" t="str">
        <f t="shared" ca="1" si="19"/>
        <v xml:space="preserve">4414 - [Banco] Desp.Cartao de Crédito (V) + </v>
      </c>
      <c r="M92" s="237">
        <f t="shared" ca="1" si="20"/>
        <v>0</v>
      </c>
      <c r="N92" s="236">
        <f t="shared" ca="1" si="21"/>
        <v>0</v>
      </c>
      <c r="O92" s="237">
        <f t="shared" ca="1" si="22"/>
        <v>0</v>
      </c>
      <c r="P92" s="247">
        <f t="shared" ca="1" si="23"/>
        <v>0</v>
      </c>
      <c r="Q92" s="247"/>
    </row>
    <row r="93" spans="2:17" x14ac:dyDescent="0.2">
      <c r="B93" s="187">
        <v>2</v>
      </c>
      <c r="C93" s="224" t="str">
        <f>IF($Q$13-$B93&lt;2010,"",$Q$13-$B93&amp;TEXT(5,"00"))</f>
        <v>201505</v>
      </c>
      <c r="D93" s="187" t="e">
        <f t="shared" ca="1" si="13"/>
        <v>#REF!</v>
      </c>
      <c r="E93" s="187" t="e">
        <f t="shared" ca="1" si="14"/>
        <v>#REF!</v>
      </c>
      <c r="F93" s="230">
        <f t="shared" si="26"/>
        <v>23</v>
      </c>
      <c r="G93" s="230">
        <f t="shared" si="15"/>
        <v>72</v>
      </c>
      <c r="H93" s="230">
        <f t="shared" si="27"/>
        <v>62</v>
      </c>
      <c r="I93" s="187"/>
      <c r="J93" s="238" t="str">
        <f t="shared" ca="1" si="18"/>
        <v/>
      </c>
      <c r="K93" s="233">
        <v>30</v>
      </c>
      <c r="L93" s="233" t="str">
        <f t="shared" ca="1" si="19"/>
        <v xml:space="preserve">4610 - [Saúde] Plano de Saude (V) + </v>
      </c>
      <c r="M93" s="237">
        <f t="shared" ca="1" si="20"/>
        <v>0</v>
      </c>
      <c r="N93" s="236">
        <f t="shared" ca="1" si="21"/>
        <v>0</v>
      </c>
      <c r="O93" s="237">
        <f t="shared" ca="1" si="22"/>
        <v>0</v>
      </c>
      <c r="P93" s="247">
        <f t="shared" ca="1" si="23"/>
        <v>0</v>
      </c>
      <c r="Q93" s="247"/>
    </row>
    <row r="94" spans="2:17" x14ac:dyDescent="0.2">
      <c r="B94" s="187">
        <v>2</v>
      </c>
      <c r="C94" s="224" t="str">
        <f>IF($Q$13-$B94&lt;2010,"",$Q$13-$B94&amp;TEXT(4,"00"))</f>
        <v>201504</v>
      </c>
      <c r="D94" s="187" t="e">
        <f t="shared" ref="D94:D125" ca="1" si="28">IF(C94&lt;&gt;"",SUMIF(INDIRECT("Fluxo_de_Caixa"&amp;$C$15-$B94&amp;"!$A$3:$A$1004"),"="&amp;$F$45,INDIRECT(ADDRESS(3,$F94,1,1,"Fluxo_de_Caixa"&amp;$C$15-$B94)&amp;":"&amp;ADDRESS(1004,$F94,1,1))),"")</f>
        <v>#REF!</v>
      </c>
      <c r="E94" s="187" t="e">
        <f t="shared" ref="E94:E125" ca="1" si="29">IF(C94&lt;&gt;"",SUMIF(INDIRECT(ADDRESS(3,$G94,1,1,"Fluxo_de_Caixa"&amp;$C$15-$B94)&amp;":"&amp;ADDRESS(1004,$G94,1,1)),"="&amp;$L$45,INDIRECT(ADDRESS(3,$H94,1,1,"Fluxo_de_Caixa"&amp;$C$15-$B94)&amp;":"&amp;ADDRESS(1004,$H94,1,1))),"")</f>
        <v>#REF!</v>
      </c>
      <c r="F94" s="230">
        <f t="shared" si="26"/>
        <v>19</v>
      </c>
      <c r="G94" s="230">
        <f t="shared" si="15"/>
        <v>72</v>
      </c>
      <c r="H94" s="230">
        <f t="shared" si="27"/>
        <v>61</v>
      </c>
      <c r="I94" s="187"/>
      <c r="J94" s="238" t="str">
        <f t="shared" ca="1" si="18"/>
        <v/>
      </c>
      <c r="K94" s="233">
        <v>31</v>
      </c>
      <c r="L94" s="233" t="str">
        <f t="shared" ca="1" si="19"/>
        <v xml:space="preserve">4611 - [Saúde] Remédios e Tratamentos (V) + </v>
      </c>
      <c r="M94" s="237">
        <f t="shared" ca="1" si="20"/>
        <v>0</v>
      </c>
      <c r="N94" s="236">
        <f t="shared" ca="1" si="21"/>
        <v>0</v>
      </c>
      <c r="O94" s="237">
        <f t="shared" ca="1" si="22"/>
        <v>0</v>
      </c>
      <c r="P94" s="247">
        <f t="shared" ca="1" si="23"/>
        <v>0</v>
      </c>
      <c r="Q94" s="247"/>
    </row>
    <row r="95" spans="2:17" x14ac:dyDescent="0.2">
      <c r="B95" s="187">
        <v>2</v>
      </c>
      <c r="C95" s="224" t="str">
        <f>IF($Q$13-$B95&lt;2010,"",$Q$13-$B95&amp;TEXT(3,"00"))</f>
        <v>201503</v>
      </c>
      <c r="D95" s="187" t="e">
        <f t="shared" ca="1" si="28"/>
        <v>#REF!</v>
      </c>
      <c r="E95" s="187" t="e">
        <f t="shared" ca="1" si="29"/>
        <v>#REF!</v>
      </c>
      <c r="F95" s="230">
        <f t="shared" si="26"/>
        <v>15</v>
      </c>
      <c r="G95" s="230">
        <f t="shared" si="15"/>
        <v>72</v>
      </c>
      <c r="H95" s="230">
        <f t="shared" si="27"/>
        <v>60</v>
      </c>
      <c r="I95" s="187"/>
      <c r="J95" s="238" t="str">
        <f t="shared" ca="1" si="18"/>
        <v/>
      </c>
      <c r="K95" s="233">
        <v>32</v>
      </c>
      <c r="L95" s="233" t="str">
        <f t="shared" ca="1" si="19"/>
        <v xml:space="preserve">4710 - [Transporte] Correspondencias em Geral (I) + </v>
      </c>
      <c r="M95" s="237">
        <f t="shared" ca="1" si="20"/>
        <v>0</v>
      </c>
      <c r="N95" s="236">
        <f t="shared" ca="1" si="21"/>
        <v>0</v>
      </c>
      <c r="O95" s="237">
        <f t="shared" ca="1" si="22"/>
        <v>0</v>
      </c>
      <c r="P95" s="247">
        <f t="shared" ca="1" si="23"/>
        <v>0</v>
      </c>
      <c r="Q95" s="247"/>
    </row>
    <row r="96" spans="2:17" x14ac:dyDescent="0.2">
      <c r="B96" s="187">
        <v>2</v>
      </c>
      <c r="C96" s="224" t="str">
        <f>IF($Q$13-$B96&lt;2010,"",$Q$13-$B96&amp;TEXT(2,"00"))</f>
        <v>201502</v>
      </c>
      <c r="D96" s="187" t="e">
        <f t="shared" ca="1" si="28"/>
        <v>#REF!</v>
      </c>
      <c r="E96" s="187" t="e">
        <f t="shared" ca="1" si="29"/>
        <v>#REF!</v>
      </c>
      <c r="F96" s="230">
        <f t="shared" si="26"/>
        <v>11</v>
      </c>
      <c r="G96" s="230">
        <f t="shared" si="15"/>
        <v>72</v>
      </c>
      <c r="H96" s="230">
        <f t="shared" si="27"/>
        <v>59</v>
      </c>
      <c r="I96" s="187"/>
      <c r="J96" s="238" t="str">
        <f t="shared" ca="1" si="18"/>
        <v/>
      </c>
      <c r="K96" s="233">
        <v>33</v>
      </c>
      <c r="L96" s="233" t="str">
        <f t="shared" ca="1" si="19"/>
        <v xml:space="preserve">4810 - Presentes (I) + </v>
      </c>
      <c r="M96" s="237">
        <f t="shared" ca="1" si="20"/>
        <v>0</v>
      </c>
      <c r="N96" s="236">
        <f t="shared" ca="1" si="21"/>
        <v>0</v>
      </c>
      <c r="O96" s="237">
        <f t="shared" ca="1" si="22"/>
        <v>0</v>
      </c>
      <c r="P96" s="247">
        <f t="shared" ca="1" si="23"/>
        <v>0</v>
      </c>
      <c r="Q96" s="247"/>
    </row>
    <row r="97" spans="2:17" x14ac:dyDescent="0.2">
      <c r="B97" s="187">
        <v>2</v>
      </c>
      <c r="C97" s="224" t="str">
        <f>IF($Q$13-$B97&lt;2010,"",$Q$13-$B97&amp;TEXT(1,"00"))</f>
        <v>201501</v>
      </c>
      <c r="D97" s="187" t="e">
        <f t="shared" ca="1" si="28"/>
        <v>#REF!</v>
      </c>
      <c r="E97" s="187" t="e">
        <f t="shared" ca="1" si="29"/>
        <v>#REF!</v>
      </c>
      <c r="F97" s="230">
        <f t="shared" si="26"/>
        <v>7</v>
      </c>
      <c r="G97" s="230">
        <f t="shared" si="15"/>
        <v>72</v>
      </c>
      <c r="H97" s="230">
        <f t="shared" si="27"/>
        <v>58</v>
      </c>
      <c r="I97" s="187"/>
      <c r="J97" s="238" t="str">
        <f t="shared" ca="1" si="18"/>
        <v/>
      </c>
      <c r="K97" s="233">
        <v>34</v>
      </c>
      <c r="L97" s="233" t="str">
        <f t="shared" ca="1" si="19"/>
        <v xml:space="preserve">4910 - [Higiene] Maquiagens / Cabelereiro / Beleza (V) + </v>
      </c>
      <c r="M97" s="237">
        <f t="shared" ca="1" si="20"/>
        <v>0</v>
      </c>
      <c r="N97" s="236">
        <f t="shared" ca="1" si="21"/>
        <v>0</v>
      </c>
      <c r="O97" s="237">
        <f t="shared" ca="1" si="22"/>
        <v>0</v>
      </c>
      <c r="P97" s="247">
        <f t="shared" ca="1" si="23"/>
        <v>0</v>
      </c>
      <c r="Q97" s="247"/>
    </row>
    <row r="98" spans="2:17" x14ac:dyDescent="0.2">
      <c r="B98" s="186">
        <v>3</v>
      </c>
      <c r="C98" s="224" t="str">
        <f>IF($Q$13-$B98&lt;2010,"",$Q$13-$B98&amp;TEXT(12,"00"))</f>
        <v>201412</v>
      </c>
      <c r="D98" s="187" t="e">
        <f t="shared" ca="1" si="28"/>
        <v>#REF!</v>
      </c>
      <c r="E98" s="187" t="e">
        <f t="shared" ca="1" si="29"/>
        <v>#REF!</v>
      </c>
      <c r="F98" s="230">
        <f>IF($C98&lt;&gt;"",COLUMN(IF($Q$13-$B98&lt;2015,AA37,AY37)),"")</f>
        <v>27</v>
      </c>
      <c r="G98" s="230">
        <f t="shared" si="15"/>
        <v>47</v>
      </c>
      <c r="H98" s="230">
        <f>IF($C98&lt;&gt;"",COLUMN(IF($Q$13-$B98&lt;2015,AR37,BQ37)),"")</f>
        <v>44</v>
      </c>
      <c r="I98" s="187"/>
      <c r="J98" s="238">
        <f ca="1">IF(AND($M98&gt;DATE(2014,12,31),ABS($N98)&gt;(ABS($P98)+$J$62)),VALUE($K98&amp;TEXT($M98,"aaaammdd")),"")</f>
        <v>3520170310</v>
      </c>
      <c r="K98" s="233">
        <v>35</v>
      </c>
      <c r="L98" s="233" t="str">
        <f t="shared" ca="1" si="19"/>
        <v xml:space="preserve">5011 - [Publico] Luz (S) + </v>
      </c>
      <c r="M98" s="237">
        <f t="shared" ca="1" si="20"/>
        <v>42804</v>
      </c>
      <c r="N98" s="236">
        <f t="shared" ca="1" si="21"/>
        <v>-80</v>
      </c>
      <c r="O98" s="237">
        <f t="shared" ca="1" si="22"/>
        <v>0</v>
      </c>
      <c r="P98" s="247">
        <f t="shared" ca="1" si="23"/>
        <v>0</v>
      </c>
      <c r="Q98" s="247"/>
    </row>
    <row r="99" spans="2:17" x14ac:dyDescent="0.2">
      <c r="B99" s="186">
        <v>3</v>
      </c>
      <c r="C99" s="224" t="str">
        <f>IF($Q$13-$B99&lt;2010,"",$Q$13-$B99&amp;TEXT(11,"00"))</f>
        <v>201411</v>
      </c>
      <c r="D99" s="187" t="e">
        <f t="shared" ca="1" si="28"/>
        <v>#REF!</v>
      </c>
      <c r="E99" s="187" t="e">
        <f t="shared" ca="1" si="29"/>
        <v>#REF!</v>
      </c>
      <c r="F99" s="230">
        <f>IF($C99&lt;&gt;"",F98-IF($Q$13-$B99&lt;2015,2,4),"")</f>
        <v>25</v>
      </c>
      <c r="G99" s="230">
        <f t="shared" si="15"/>
        <v>47</v>
      </c>
      <c r="H99" s="230">
        <f>IF($C99&lt;&gt;"",H98-1,"")</f>
        <v>43</v>
      </c>
      <c r="I99" s="187"/>
      <c r="J99" s="238" t="str">
        <f t="shared" ref="J99:J162" ca="1" si="30">IF(AND($M99&gt;DATE(2014,12,31),ABS($N99)&gt;(ABS($P99)+$J$62)),VALUE($K99&amp;TEXT($M99,"aaaammdd")),"")</f>
        <v/>
      </c>
      <c r="K99" s="233">
        <v>36</v>
      </c>
      <c r="L99" s="233" t="str">
        <f t="shared" ca="1" si="19"/>
        <v>5013 - [Publico] Telefone Fixo (S) + Telef</v>
      </c>
      <c r="M99" s="237">
        <f t="shared" ca="1" si="20"/>
        <v>0</v>
      </c>
      <c r="N99" s="236">
        <f t="shared" ca="1" si="21"/>
        <v>0</v>
      </c>
      <c r="O99" s="237">
        <f t="shared" ca="1" si="22"/>
        <v>0</v>
      </c>
      <c r="P99" s="247">
        <f t="shared" ca="1" si="23"/>
        <v>0</v>
      </c>
      <c r="Q99" s="247"/>
    </row>
    <row r="100" spans="2:17" x14ac:dyDescent="0.2">
      <c r="B100" s="186">
        <v>3</v>
      </c>
      <c r="C100" s="224" t="str">
        <f>IF($Q$13-$B100&lt;2010,"",$Q$13-$B100&amp;TEXT(10,"00"))</f>
        <v>201410</v>
      </c>
      <c r="D100" s="187" t="e">
        <f t="shared" ca="1" si="28"/>
        <v>#REF!</v>
      </c>
      <c r="E100" s="187" t="e">
        <f t="shared" ca="1" si="29"/>
        <v>#REF!</v>
      </c>
      <c r="F100" s="230">
        <f t="shared" ref="F100:F109" si="31">IF($C100&lt;&gt;"",F99-IF($Q$13-$B100&lt;2015,2,4),"")</f>
        <v>23</v>
      </c>
      <c r="G100" s="230">
        <f t="shared" si="15"/>
        <v>47</v>
      </c>
      <c r="H100" s="230">
        <f>IF($C100&lt;&gt;"",H99-1,"")</f>
        <v>42</v>
      </c>
      <c r="I100" s="187"/>
      <c r="J100" s="238" t="str">
        <f t="shared" ca="1" si="30"/>
        <v/>
      </c>
      <c r="K100" s="233">
        <v>37</v>
      </c>
      <c r="L100" s="233" t="str">
        <f t="shared" ca="1" si="19"/>
        <v xml:space="preserve">5014 - [Publico] Celular (S) + </v>
      </c>
      <c r="M100" s="237">
        <f t="shared" ca="1" si="20"/>
        <v>0</v>
      </c>
      <c r="N100" s="236">
        <f t="shared" ca="1" si="21"/>
        <v>0</v>
      </c>
      <c r="O100" s="237">
        <f t="shared" ca="1" si="22"/>
        <v>0</v>
      </c>
      <c r="P100" s="247">
        <f t="shared" ca="1" si="23"/>
        <v>0</v>
      </c>
      <c r="Q100" s="247"/>
    </row>
    <row r="101" spans="2:17" x14ac:dyDescent="0.2">
      <c r="B101" s="186">
        <v>3</v>
      </c>
      <c r="C101" s="224" t="str">
        <f>IF($Q$13-$B101&lt;2010,"",$Q$13-$B101&amp;TEXT(9,"00"))</f>
        <v>201409</v>
      </c>
      <c r="D101" s="187" t="e">
        <f t="shared" ca="1" si="28"/>
        <v>#REF!</v>
      </c>
      <c r="E101" s="187" t="e">
        <f t="shared" ca="1" si="29"/>
        <v>#REF!</v>
      </c>
      <c r="F101" s="230">
        <f t="shared" si="31"/>
        <v>21</v>
      </c>
      <c r="G101" s="230">
        <f t="shared" si="15"/>
        <v>47</v>
      </c>
      <c r="H101" s="230">
        <f t="shared" ref="H101:H109" si="32">IF($C101&lt;&gt;"",H100-1,"")</f>
        <v>41</v>
      </c>
      <c r="I101" s="187"/>
      <c r="J101" s="238" t="str">
        <f t="shared" ca="1" si="30"/>
        <v/>
      </c>
      <c r="K101" s="233">
        <v>38</v>
      </c>
      <c r="L101" s="233" t="str">
        <f t="shared" ca="1" si="19"/>
        <v xml:space="preserve">5015 - [Publico] Televisão e Internet (S) + </v>
      </c>
      <c r="M101" s="237">
        <f t="shared" ca="1" si="20"/>
        <v>0</v>
      </c>
      <c r="N101" s="236">
        <f t="shared" ca="1" si="21"/>
        <v>0</v>
      </c>
      <c r="O101" s="237">
        <f t="shared" ca="1" si="22"/>
        <v>0</v>
      </c>
      <c r="P101" s="247">
        <f t="shared" ca="1" si="23"/>
        <v>0</v>
      </c>
      <c r="Q101" s="247"/>
    </row>
    <row r="102" spans="2:17" x14ac:dyDescent="0.2">
      <c r="B102" s="186">
        <v>3</v>
      </c>
      <c r="C102" s="224" t="str">
        <f>IF($Q$13-$B102&lt;2010,"",$Q$13-$B102&amp;TEXT(8,"00"))</f>
        <v>201408</v>
      </c>
      <c r="D102" s="187" t="e">
        <f t="shared" ca="1" si="28"/>
        <v>#REF!</v>
      </c>
      <c r="E102" s="187" t="e">
        <f t="shared" ca="1" si="29"/>
        <v>#REF!</v>
      </c>
      <c r="F102" s="230">
        <f t="shared" si="31"/>
        <v>19</v>
      </c>
      <c r="G102" s="230">
        <f t="shared" si="15"/>
        <v>47</v>
      </c>
      <c r="H102" s="230">
        <f t="shared" si="32"/>
        <v>40</v>
      </c>
      <c r="I102" s="187"/>
      <c r="J102" s="238" t="str">
        <f t="shared" ca="1" si="30"/>
        <v/>
      </c>
      <c r="K102" s="233">
        <v>39</v>
      </c>
      <c r="L102" s="233" t="str">
        <f t="shared" ca="1" si="19"/>
        <v xml:space="preserve">5016 - [Habitação] Condomínio (S) + </v>
      </c>
      <c r="M102" s="237">
        <f t="shared" ca="1" si="20"/>
        <v>0</v>
      </c>
      <c r="N102" s="236">
        <f t="shared" ca="1" si="21"/>
        <v>0</v>
      </c>
      <c r="O102" s="237">
        <f t="shared" ca="1" si="22"/>
        <v>0</v>
      </c>
      <c r="P102" s="247">
        <f t="shared" ca="1" si="23"/>
        <v>0</v>
      </c>
      <c r="Q102" s="247"/>
    </row>
    <row r="103" spans="2:17" x14ac:dyDescent="0.2">
      <c r="B103" s="186">
        <v>3</v>
      </c>
      <c r="C103" s="224" t="str">
        <f>IF($Q$13-$B103&lt;2010,"",$Q$13-$B103&amp;TEXT(7,"00"))</f>
        <v>201407</v>
      </c>
      <c r="D103" s="187" t="e">
        <f t="shared" ca="1" si="28"/>
        <v>#REF!</v>
      </c>
      <c r="E103" s="187" t="e">
        <f t="shared" ca="1" si="29"/>
        <v>#REF!</v>
      </c>
      <c r="F103" s="230">
        <f t="shared" si="31"/>
        <v>17</v>
      </c>
      <c r="G103" s="230">
        <f t="shared" si="15"/>
        <v>47</v>
      </c>
      <c r="H103" s="230">
        <f t="shared" si="32"/>
        <v>39</v>
      </c>
      <c r="I103" s="187"/>
      <c r="J103" s="238" t="str">
        <f t="shared" ca="1" si="30"/>
        <v/>
      </c>
      <c r="K103" s="233">
        <v>40</v>
      </c>
      <c r="L103" s="233" t="str">
        <f t="shared" ca="1" si="19"/>
        <v xml:space="preserve">5110 - [Publico] IPTU (S) + </v>
      </c>
      <c r="M103" s="237">
        <f t="shared" ca="1" si="20"/>
        <v>0</v>
      </c>
      <c r="N103" s="236">
        <f t="shared" ca="1" si="21"/>
        <v>0</v>
      </c>
      <c r="O103" s="237">
        <f t="shared" ca="1" si="22"/>
        <v>0</v>
      </c>
      <c r="P103" s="247">
        <f t="shared" ca="1" si="23"/>
        <v>0</v>
      </c>
      <c r="Q103" s="247"/>
    </row>
    <row r="104" spans="2:17" x14ac:dyDescent="0.2">
      <c r="B104" s="186">
        <v>3</v>
      </c>
      <c r="C104" s="224" t="str">
        <f>IF($Q$13-$B104&lt;2010,"",$Q$13-$B104&amp;TEXT(6,"00"))</f>
        <v>201406</v>
      </c>
      <c r="D104" s="187" t="e">
        <f t="shared" ca="1" si="28"/>
        <v>#REF!</v>
      </c>
      <c r="E104" s="187" t="e">
        <f t="shared" ca="1" si="29"/>
        <v>#REF!</v>
      </c>
      <c r="F104" s="230">
        <f t="shared" si="31"/>
        <v>15</v>
      </c>
      <c r="G104" s="230">
        <f t="shared" si="15"/>
        <v>47</v>
      </c>
      <c r="H104" s="230">
        <f t="shared" si="32"/>
        <v>38</v>
      </c>
      <c r="I104" s="187"/>
      <c r="J104" s="238" t="str">
        <f t="shared" ca="1" si="30"/>
        <v/>
      </c>
      <c r="K104" s="233">
        <v>41</v>
      </c>
      <c r="L104" s="233" t="str">
        <f t="shared" ca="1" si="19"/>
        <v xml:space="preserve">5110 - [Publico] IPTU (S) + </v>
      </c>
      <c r="M104" s="237">
        <f t="shared" ca="1" si="20"/>
        <v>0</v>
      </c>
      <c r="N104" s="236">
        <f t="shared" ca="1" si="21"/>
        <v>0</v>
      </c>
      <c r="O104" s="237">
        <f t="shared" ca="1" si="22"/>
        <v>0</v>
      </c>
      <c r="P104" s="247">
        <f t="shared" ca="1" si="23"/>
        <v>0</v>
      </c>
      <c r="Q104" s="247"/>
    </row>
    <row r="105" spans="2:17" x14ac:dyDescent="0.2">
      <c r="B105" s="186">
        <v>3</v>
      </c>
      <c r="C105" s="224" t="str">
        <f>IF($Q$13-$B105&lt;2010,"",$Q$13-$B105&amp;TEXT(5,"00"))</f>
        <v>201405</v>
      </c>
      <c r="D105" s="187" t="e">
        <f t="shared" ca="1" si="28"/>
        <v>#REF!</v>
      </c>
      <c r="E105" s="187" t="e">
        <f t="shared" ca="1" si="29"/>
        <v>#REF!</v>
      </c>
      <c r="F105" s="230">
        <f t="shared" si="31"/>
        <v>13</v>
      </c>
      <c r="G105" s="230">
        <f t="shared" si="15"/>
        <v>47</v>
      </c>
      <c r="H105" s="230">
        <f t="shared" si="32"/>
        <v>37</v>
      </c>
      <c r="I105" s="187"/>
      <c r="J105" s="238" t="str">
        <f t="shared" ca="1" si="30"/>
        <v/>
      </c>
      <c r="K105" s="233">
        <v>42</v>
      </c>
      <c r="L105" s="233" t="str">
        <f t="shared" ca="1" si="19"/>
        <v xml:space="preserve">5119 - [Publico] DPVAT - Seguro Obrigatorio (S) + </v>
      </c>
      <c r="M105" s="237">
        <f t="shared" ca="1" si="20"/>
        <v>0</v>
      </c>
      <c r="N105" s="236">
        <f t="shared" ca="1" si="21"/>
        <v>0</v>
      </c>
      <c r="O105" s="237">
        <f t="shared" ca="1" si="22"/>
        <v>0</v>
      </c>
      <c r="P105" s="247">
        <f t="shared" ca="1" si="23"/>
        <v>0</v>
      </c>
      <c r="Q105" s="247"/>
    </row>
    <row r="106" spans="2:17" x14ac:dyDescent="0.2">
      <c r="B106" s="186">
        <v>3</v>
      </c>
      <c r="C106" s="224" t="str">
        <f>IF($Q$13-$B106&lt;2010,"",$Q$13-$B106&amp;TEXT(4,"00"))</f>
        <v>201404</v>
      </c>
      <c r="D106" s="187" t="e">
        <f t="shared" ca="1" si="28"/>
        <v>#REF!</v>
      </c>
      <c r="E106" s="187" t="e">
        <f t="shared" ca="1" si="29"/>
        <v>#REF!</v>
      </c>
      <c r="F106" s="230">
        <f t="shared" si="31"/>
        <v>11</v>
      </c>
      <c r="G106" s="230">
        <f t="shared" ref="G106:G137" si="33">IF($C106&lt;&gt;"",COLUMN(IF($Q$13-$B106&lt;2015,AU60,BT60)),"")</f>
        <v>47</v>
      </c>
      <c r="H106" s="230">
        <f t="shared" si="32"/>
        <v>36</v>
      </c>
      <c r="I106" s="187"/>
      <c r="J106" s="238" t="str">
        <f t="shared" ca="1" si="30"/>
        <v/>
      </c>
      <c r="K106" s="233">
        <v>43</v>
      </c>
      <c r="L106" s="233" t="str">
        <f t="shared" ca="1" si="19"/>
        <v xml:space="preserve">5211 - [Publico] Multas de Transito, veiculos (I) + </v>
      </c>
      <c r="M106" s="237">
        <f t="shared" ca="1" si="20"/>
        <v>0</v>
      </c>
      <c r="N106" s="236">
        <f t="shared" ca="1" si="21"/>
        <v>0</v>
      </c>
      <c r="O106" s="237">
        <f t="shared" ca="1" si="22"/>
        <v>0</v>
      </c>
      <c r="P106" s="247">
        <f t="shared" ca="1" si="23"/>
        <v>0</v>
      </c>
      <c r="Q106" s="247"/>
    </row>
    <row r="107" spans="2:17" x14ac:dyDescent="0.2">
      <c r="B107" s="186">
        <v>3</v>
      </c>
      <c r="C107" s="224" t="str">
        <f>IF($Q$13-$B107&lt;2010,"",$Q$13-$B107&amp;TEXT(3,"00"))</f>
        <v>201403</v>
      </c>
      <c r="D107" s="187" t="e">
        <f t="shared" ca="1" si="28"/>
        <v>#REF!</v>
      </c>
      <c r="E107" s="187" t="e">
        <f t="shared" ca="1" si="29"/>
        <v>#REF!</v>
      </c>
      <c r="F107" s="230">
        <f t="shared" si="31"/>
        <v>9</v>
      </c>
      <c r="G107" s="230">
        <f t="shared" si="33"/>
        <v>47</v>
      </c>
      <c r="H107" s="230">
        <f t="shared" si="32"/>
        <v>35</v>
      </c>
      <c r="I107" s="187"/>
      <c r="J107" s="238" t="str">
        <f t="shared" ca="1" si="30"/>
        <v/>
      </c>
      <c r="K107" s="233">
        <v>44</v>
      </c>
      <c r="L107" s="233" t="str">
        <f t="shared" ca="1" si="19"/>
        <v xml:space="preserve">5312 - [Banco] Seguro Residencial (V) + </v>
      </c>
      <c r="M107" s="237">
        <f t="shared" ca="1" si="20"/>
        <v>0</v>
      </c>
      <c r="N107" s="236">
        <f t="shared" ca="1" si="21"/>
        <v>0</v>
      </c>
      <c r="O107" s="237">
        <f t="shared" ca="1" si="22"/>
        <v>0</v>
      </c>
      <c r="P107" s="247">
        <f t="shared" ca="1" si="23"/>
        <v>0</v>
      </c>
      <c r="Q107" s="247"/>
    </row>
    <row r="108" spans="2:17" x14ac:dyDescent="0.2">
      <c r="B108" s="186">
        <v>3</v>
      </c>
      <c r="C108" s="224" t="str">
        <f>IF($Q$13-$B108&lt;2010,"",$Q$13-$B108&amp;TEXT(2,"00"))</f>
        <v>201402</v>
      </c>
      <c r="D108" s="187" t="e">
        <f t="shared" ca="1" si="28"/>
        <v>#REF!</v>
      </c>
      <c r="E108" s="187" t="e">
        <f t="shared" ca="1" si="29"/>
        <v>#REF!</v>
      </c>
      <c r="F108" s="230">
        <f t="shared" si="31"/>
        <v>7</v>
      </c>
      <c r="G108" s="230">
        <f t="shared" si="33"/>
        <v>47</v>
      </c>
      <c r="H108" s="230">
        <f t="shared" si="32"/>
        <v>34</v>
      </c>
      <c r="I108" s="187"/>
      <c r="J108" s="238" t="str">
        <f t="shared" ca="1" si="30"/>
        <v/>
      </c>
      <c r="K108" s="233">
        <v>45</v>
      </c>
      <c r="L108" s="233" t="str">
        <f t="shared" ca="1" si="19"/>
        <v xml:space="preserve">5313 - [Habitação] Produtos para jardinagem (V) + </v>
      </c>
      <c r="M108" s="237">
        <f t="shared" ca="1" si="20"/>
        <v>0</v>
      </c>
      <c r="N108" s="236">
        <f t="shared" ca="1" si="21"/>
        <v>0</v>
      </c>
      <c r="O108" s="237">
        <f t="shared" ca="1" si="22"/>
        <v>0</v>
      </c>
      <c r="P108" s="247">
        <f t="shared" ca="1" si="23"/>
        <v>0</v>
      </c>
      <c r="Q108" s="247"/>
    </row>
    <row r="109" spans="2:17" x14ac:dyDescent="0.2">
      <c r="B109" s="186">
        <v>3</v>
      </c>
      <c r="C109" s="224" t="str">
        <f>IF($Q$13-$B109&lt;2010,"",$Q$13-$B109&amp;TEXT(1,"00"))</f>
        <v>201401</v>
      </c>
      <c r="D109" s="187" t="e">
        <f t="shared" ca="1" si="28"/>
        <v>#REF!</v>
      </c>
      <c r="E109" s="187" t="e">
        <f t="shared" ca="1" si="29"/>
        <v>#REF!</v>
      </c>
      <c r="F109" s="230">
        <f t="shared" si="31"/>
        <v>5</v>
      </c>
      <c r="G109" s="230">
        <f t="shared" si="33"/>
        <v>47</v>
      </c>
      <c r="H109" s="230">
        <f t="shared" si="32"/>
        <v>33</v>
      </c>
      <c r="I109" s="187"/>
      <c r="J109" s="238" t="str">
        <f t="shared" ca="1" si="30"/>
        <v/>
      </c>
      <c r="K109" s="233">
        <v>46</v>
      </c>
      <c r="L109" s="233" t="str">
        <f t="shared" ca="1" si="19"/>
        <v xml:space="preserve">5314 - [Habitação] Rações, vacinas - Produtos PET (V) + </v>
      </c>
      <c r="M109" s="237">
        <f t="shared" ca="1" si="20"/>
        <v>0</v>
      </c>
      <c r="N109" s="236">
        <f t="shared" ca="1" si="21"/>
        <v>0</v>
      </c>
      <c r="O109" s="237">
        <f t="shared" ca="1" si="22"/>
        <v>0</v>
      </c>
      <c r="P109" s="247">
        <f t="shared" ca="1" si="23"/>
        <v>0</v>
      </c>
      <c r="Q109" s="247"/>
    </row>
    <row r="110" spans="2:17" x14ac:dyDescent="0.2">
      <c r="B110" s="186">
        <v>4</v>
      </c>
      <c r="C110" s="224" t="str">
        <f>IF($Q$13-$B110&lt;2010,"",$Q$13-$B110&amp;TEXT(12,"00"))</f>
        <v>201312</v>
      </c>
      <c r="D110" s="187" t="e">
        <f t="shared" ca="1" si="28"/>
        <v>#REF!</v>
      </c>
      <c r="E110" s="187" t="e">
        <f t="shared" ca="1" si="29"/>
        <v>#REF!</v>
      </c>
      <c r="F110" s="230">
        <f>IF($C110&lt;&gt;"",COLUMN(IF($Q$13-$B110&lt;2015,AA64,AY64)),"")</f>
        <v>27</v>
      </c>
      <c r="G110" s="230">
        <f t="shared" si="33"/>
        <v>47</v>
      </c>
      <c r="H110" s="230">
        <f>IF($C110&lt;&gt;"",COLUMN(IF($Q$13-$B110&lt;2015,AR64,BQ64)),"")</f>
        <v>44</v>
      </c>
      <c r="I110" s="187"/>
      <c r="J110" s="238" t="str">
        <f t="shared" ca="1" si="30"/>
        <v/>
      </c>
      <c r="K110" s="233">
        <v>47</v>
      </c>
      <c r="L110" s="233" t="str">
        <f t="shared" ca="1" si="19"/>
        <v xml:space="preserve">5501 - [Dependentes] Doações em Geral (I) + </v>
      </c>
      <c r="M110" s="237">
        <f t="shared" ca="1" si="20"/>
        <v>0</v>
      </c>
      <c r="N110" s="236">
        <f t="shared" ca="1" si="21"/>
        <v>0</v>
      </c>
      <c r="O110" s="237">
        <f t="shared" ca="1" si="22"/>
        <v>0</v>
      </c>
      <c r="P110" s="247">
        <f t="shared" ca="1" si="23"/>
        <v>0</v>
      </c>
      <c r="Q110" s="247"/>
    </row>
    <row r="111" spans="2:17" x14ac:dyDescent="0.2">
      <c r="B111" s="186">
        <v>4</v>
      </c>
      <c r="C111" s="224" t="str">
        <f>IF($Q$13-$B111&lt;2010,"",$Q$13-$B111&amp;TEXT(11,"00"))</f>
        <v>201311</v>
      </c>
      <c r="D111" s="187" t="e">
        <f t="shared" ca="1" si="28"/>
        <v>#REF!</v>
      </c>
      <c r="E111" s="187" t="e">
        <f t="shared" ca="1" si="29"/>
        <v>#REF!</v>
      </c>
      <c r="F111" s="230">
        <f>IF($C111&lt;&gt;"",F110-IF($Q$13-$B111&lt;2015,2,4),"")</f>
        <v>25</v>
      </c>
      <c r="G111" s="230">
        <f t="shared" si="33"/>
        <v>47</v>
      </c>
      <c r="H111" s="230">
        <f>IF($C111&lt;&gt;"",H110-1,"")</f>
        <v>43</v>
      </c>
      <c r="I111" s="187"/>
      <c r="J111" s="238" t="str">
        <f t="shared" ca="1" si="30"/>
        <v/>
      </c>
      <c r="K111" s="233">
        <v>48</v>
      </c>
      <c r="L111" s="233" t="str">
        <f t="shared" ca="1" si="19"/>
        <v xml:space="preserve">5502 - [Dependentes] Mesada Filhos (I) + </v>
      </c>
      <c r="M111" s="237">
        <f t="shared" ca="1" si="20"/>
        <v>0</v>
      </c>
      <c r="N111" s="236">
        <f t="shared" ca="1" si="21"/>
        <v>0</v>
      </c>
      <c r="O111" s="237">
        <f t="shared" ca="1" si="22"/>
        <v>0</v>
      </c>
      <c r="P111" s="247">
        <f t="shared" ca="1" si="23"/>
        <v>0</v>
      </c>
      <c r="Q111" s="247"/>
    </row>
    <row r="112" spans="2:17" x14ac:dyDescent="0.2">
      <c r="B112" s="186">
        <v>4</v>
      </c>
      <c r="C112" s="224" t="str">
        <f>IF($Q$13-$B112&lt;2010,"",$Q$13-$B112&amp;TEXT(10,"00"))</f>
        <v>201310</v>
      </c>
      <c r="D112" s="187" t="e">
        <f t="shared" ca="1" si="28"/>
        <v>#REF!</v>
      </c>
      <c r="E112" s="187" t="e">
        <f t="shared" ca="1" si="29"/>
        <v>#REF!</v>
      </c>
      <c r="F112" s="230">
        <f t="shared" ref="F112:F121" si="34">IF($C112&lt;&gt;"",F111-IF($Q$13-$B112&lt;2015,2,4),"")</f>
        <v>23</v>
      </c>
      <c r="G112" s="230">
        <f t="shared" si="33"/>
        <v>47</v>
      </c>
      <c r="H112" s="230">
        <f>IF($C112&lt;&gt;"",H111-1,"")</f>
        <v>42</v>
      </c>
      <c r="I112" s="187"/>
      <c r="J112" s="238" t="str">
        <f t="shared" ca="1" si="30"/>
        <v/>
      </c>
      <c r="K112" s="233">
        <v>49</v>
      </c>
      <c r="L112" s="233" t="str">
        <f t="shared" ca="1" si="19"/>
        <v xml:space="preserve"> + </v>
      </c>
      <c r="M112" s="237">
        <f t="shared" ca="1" si="20"/>
        <v>0</v>
      </c>
      <c r="N112" s="236">
        <f t="shared" ca="1" si="21"/>
        <v>0</v>
      </c>
      <c r="O112" s="237">
        <f t="shared" ca="1" si="22"/>
        <v>0</v>
      </c>
      <c r="P112" s="247">
        <f t="shared" ca="1" si="23"/>
        <v>0</v>
      </c>
      <c r="Q112" s="247"/>
    </row>
    <row r="113" spans="2:17" x14ac:dyDescent="0.2">
      <c r="B113" s="186">
        <v>4</v>
      </c>
      <c r="C113" s="224" t="str">
        <f>IF($Q$13-$B113&lt;2010,"",$Q$13-$B113&amp;TEXT(9,"00"))</f>
        <v>201309</v>
      </c>
      <c r="D113" s="187" t="e">
        <f t="shared" ca="1" si="28"/>
        <v>#REF!</v>
      </c>
      <c r="E113" s="187" t="e">
        <f t="shared" ca="1" si="29"/>
        <v>#REF!</v>
      </c>
      <c r="F113" s="230">
        <f t="shared" si="34"/>
        <v>21</v>
      </c>
      <c r="G113" s="230">
        <f t="shared" si="33"/>
        <v>47</v>
      </c>
      <c r="H113" s="230">
        <f t="shared" ref="H113:H121" si="35">IF($C113&lt;&gt;"",H112-1,"")</f>
        <v>41</v>
      </c>
      <c r="I113" s="187"/>
      <c r="J113" s="238" t="str">
        <f t="shared" ca="1" si="30"/>
        <v/>
      </c>
      <c r="K113" s="233">
        <v>50</v>
      </c>
      <c r="L113" s="233" t="str">
        <f t="shared" ca="1" si="19"/>
        <v xml:space="preserve"> + </v>
      </c>
      <c r="M113" s="237">
        <f t="shared" ca="1" si="20"/>
        <v>0</v>
      </c>
      <c r="N113" s="236">
        <f t="shared" ca="1" si="21"/>
        <v>0</v>
      </c>
      <c r="O113" s="237">
        <f t="shared" ca="1" si="22"/>
        <v>0</v>
      </c>
      <c r="P113" s="247">
        <f t="shared" ca="1" si="23"/>
        <v>0</v>
      </c>
      <c r="Q113" s="247"/>
    </row>
    <row r="114" spans="2:17" x14ac:dyDescent="0.2">
      <c r="B114" s="186">
        <v>4</v>
      </c>
      <c r="C114" s="224" t="str">
        <f>IF($Q$13-$B114&lt;2010,"",$Q$13-$B114&amp;TEXT(8,"00"))</f>
        <v>201308</v>
      </c>
      <c r="D114" s="187" t="e">
        <f t="shared" ca="1" si="28"/>
        <v>#REF!</v>
      </c>
      <c r="E114" s="187" t="e">
        <f t="shared" ca="1" si="29"/>
        <v>#REF!</v>
      </c>
      <c r="F114" s="230">
        <f t="shared" si="34"/>
        <v>19</v>
      </c>
      <c r="G114" s="230">
        <f t="shared" si="33"/>
        <v>47</v>
      </c>
      <c r="H114" s="230">
        <f t="shared" si="35"/>
        <v>40</v>
      </c>
      <c r="I114" s="187"/>
      <c r="J114" s="238" t="str">
        <f t="shared" ca="1" si="30"/>
        <v/>
      </c>
      <c r="K114" s="233">
        <v>51</v>
      </c>
      <c r="L114" s="233" t="str">
        <f t="shared" ca="1" si="19"/>
        <v xml:space="preserve"> + </v>
      </c>
      <c r="M114" s="237">
        <f t="shared" ca="1" si="20"/>
        <v>0</v>
      </c>
      <c r="N114" s="236">
        <f t="shared" ca="1" si="21"/>
        <v>0</v>
      </c>
      <c r="O114" s="237">
        <f t="shared" ca="1" si="22"/>
        <v>0</v>
      </c>
      <c r="P114" s="247">
        <f t="shared" ca="1" si="23"/>
        <v>0</v>
      </c>
      <c r="Q114" s="247"/>
    </row>
    <row r="115" spans="2:17" x14ac:dyDescent="0.2">
      <c r="B115" s="186">
        <v>4</v>
      </c>
      <c r="C115" s="224" t="str">
        <f>IF($Q$13-$B115&lt;2010,"",$Q$13-$B115&amp;TEXT(7,"00"))</f>
        <v>201307</v>
      </c>
      <c r="D115" s="187" t="e">
        <f t="shared" ca="1" si="28"/>
        <v>#REF!</v>
      </c>
      <c r="E115" s="187" t="e">
        <f t="shared" ca="1" si="29"/>
        <v>#REF!</v>
      </c>
      <c r="F115" s="230">
        <f t="shared" si="34"/>
        <v>17</v>
      </c>
      <c r="G115" s="230">
        <f t="shared" si="33"/>
        <v>47</v>
      </c>
      <c r="H115" s="230">
        <f t="shared" si="35"/>
        <v>39</v>
      </c>
      <c r="I115" s="187"/>
      <c r="J115" s="238" t="str">
        <f t="shared" ca="1" si="30"/>
        <v/>
      </c>
      <c r="K115" s="233">
        <v>52</v>
      </c>
      <c r="L115" s="233" t="str">
        <f t="shared" ca="1" si="19"/>
        <v xml:space="preserve"> + </v>
      </c>
      <c r="M115" s="237">
        <f t="shared" ca="1" si="20"/>
        <v>0</v>
      </c>
      <c r="N115" s="236">
        <f t="shared" ca="1" si="21"/>
        <v>0</v>
      </c>
      <c r="O115" s="237">
        <f t="shared" ca="1" si="22"/>
        <v>0</v>
      </c>
      <c r="P115" s="247">
        <f t="shared" ca="1" si="23"/>
        <v>0</v>
      </c>
      <c r="Q115" s="247"/>
    </row>
    <row r="116" spans="2:17" x14ac:dyDescent="0.2">
      <c r="B116" s="186">
        <v>4</v>
      </c>
      <c r="C116" s="224" t="str">
        <f>IF($Q$13-$B116&lt;2010,"",$Q$13-$B116&amp;TEXT(6,"00"))</f>
        <v>201306</v>
      </c>
      <c r="D116" s="187" t="e">
        <f t="shared" ca="1" si="28"/>
        <v>#REF!</v>
      </c>
      <c r="E116" s="187" t="e">
        <f t="shared" ca="1" si="29"/>
        <v>#REF!</v>
      </c>
      <c r="F116" s="230">
        <f t="shared" si="34"/>
        <v>15</v>
      </c>
      <c r="G116" s="230">
        <f t="shared" si="33"/>
        <v>47</v>
      </c>
      <c r="H116" s="230">
        <f t="shared" si="35"/>
        <v>38</v>
      </c>
      <c r="I116" s="187"/>
      <c r="J116" s="238" t="str">
        <f t="shared" ca="1" si="30"/>
        <v/>
      </c>
      <c r="K116" s="233">
        <v>53</v>
      </c>
      <c r="L116" s="233" t="str">
        <f t="shared" ca="1" si="19"/>
        <v xml:space="preserve"> + </v>
      </c>
      <c r="M116" s="237">
        <f t="shared" ca="1" si="20"/>
        <v>0</v>
      </c>
      <c r="N116" s="236">
        <f t="shared" ca="1" si="21"/>
        <v>0</v>
      </c>
      <c r="O116" s="237">
        <f t="shared" ca="1" si="22"/>
        <v>0</v>
      </c>
      <c r="P116" s="247">
        <f t="shared" ca="1" si="23"/>
        <v>0</v>
      </c>
      <c r="Q116" s="247"/>
    </row>
    <row r="117" spans="2:17" x14ac:dyDescent="0.2">
      <c r="B117" s="186">
        <v>4</v>
      </c>
      <c r="C117" s="224" t="str">
        <f>IF($Q$13-$B117&lt;2010,"",$Q$13-$B117&amp;TEXT(5,"00"))</f>
        <v>201305</v>
      </c>
      <c r="D117" s="187" t="e">
        <f t="shared" ca="1" si="28"/>
        <v>#REF!</v>
      </c>
      <c r="E117" s="187" t="e">
        <f t="shared" ca="1" si="29"/>
        <v>#REF!</v>
      </c>
      <c r="F117" s="230">
        <f t="shared" si="34"/>
        <v>13</v>
      </c>
      <c r="G117" s="230">
        <f t="shared" si="33"/>
        <v>47</v>
      </c>
      <c r="H117" s="230">
        <f t="shared" si="35"/>
        <v>37</v>
      </c>
      <c r="I117" s="187"/>
      <c r="J117" s="238" t="str">
        <f t="shared" ca="1" si="30"/>
        <v/>
      </c>
      <c r="K117" s="233">
        <v>54</v>
      </c>
      <c r="L117" s="233" t="str">
        <f t="shared" ca="1" si="19"/>
        <v xml:space="preserve"> + </v>
      </c>
      <c r="M117" s="237">
        <f t="shared" ca="1" si="20"/>
        <v>0</v>
      </c>
      <c r="N117" s="236">
        <f t="shared" ca="1" si="21"/>
        <v>0</v>
      </c>
      <c r="O117" s="237">
        <f t="shared" ca="1" si="22"/>
        <v>0</v>
      </c>
      <c r="P117" s="247">
        <f t="shared" ca="1" si="23"/>
        <v>0</v>
      </c>
      <c r="Q117" s="247"/>
    </row>
    <row r="118" spans="2:17" x14ac:dyDescent="0.2">
      <c r="B118" s="186">
        <v>4</v>
      </c>
      <c r="C118" s="224" t="str">
        <f>IF($Q$13-$B118&lt;2010,"",$Q$13-$B118&amp;TEXT(4,"00"))</f>
        <v>201304</v>
      </c>
      <c r="D118" s="187" t="e">
        <f t="shared" ca="1" si="28"/>
        <v>#REF!</v>
      </c>
      <c r="E118" s="187" t="e">
        <f t="shared" ca="1" si="29"/>
        <v>#REF!</v>
      </c>
      <c r="F118" s="230">
        <f t="shared" si="34"/>
        <v>11</v>
      </c>
      <c r="G118" s="230">
        <f t="shared" si="33"/>
        <v>47</v>
      </c>
      <c r="H118" s="230">
        <f t="shared" si="35"/>
        <v>36</v>
      </c>
      <c r="I118" s="187"/>
      <c r="J118" s="238" t="str">
        <f t="shared" ca="1" si="30"/>
        <v/>
      </c>
      <c r="K118" s="233">
        <v>55</v>
      </c>
      <c r="L118" s="233" t="str">
        <f t="shared" ca="1" si="19"/>
        <v xml:space="preserve"> + </v>
      </c>
      <c r="M118" s="237">
        <f t="shared" ca="1" si="20"/>
        <v>0</v>
      </c>
      <c r="N118" s="236">
        <f t="shared" ca="1" si="21"/>
        <v>0</v>
      </c>
      <c r="O118" s="237">
        <f t="shared" ca="1" si="22"/>
        <v>0</v>
      </c>
      <c r="P118" s="247">
        <f t="shared" ca="1" si="23"/>
        <v>0</v>
      </c>
      <c r="Q118" s="247"/>
    </row>
    <row r="119" spans="2:17" x14ac:dyDescent="0.2">
      <c r="B119" s="186">
        <v>4</v>
      </c>
      <c r="C119" s="224" t="str">
        <f>IF($Q$13-$B119&lt;2010,"",$Q$13-$B119&amp;TEXT(3,"00"))</f>
        <v>201303</v>
      </c>
      <c r="D119" s="187" t="e">
        <f t="shared" ca="1" si="28"/>
        <v>#REF!</v>
      </c>
      <c r="E119" s="187" t="e">
        <f t="shared" ca="1" si="29"/>
        <v>#REF!</v>
      </c>
      <c r="F119" s="230">
        <f t="shared" si="34"/>
        <v>9</v>
      </c>
      <c r="G119" s="230">
        <f t="shared" si="33"/>
        <v>47</v>
      </c>
      <c r="H119" s="230">
        <f t="shared" si="35"/>
        <v>35</v>
      </c>
      <c r="I119" s="187"/>
      <c r="J119" s="238" t="str">
        <f t="shared" ca="1" si="30"/>
        <v/>
      </c>
      <c r="K119" s="233">
        <v>56</v>
      </c>
      <c r="L119" s="233" t="str">
        <f t="shared" ca="1" si="19"/>
        <v xml:space="preserve"> + </v>
      </c>
      <c r="M119" s="237">
        <f t="shared" ca="1" si="20"/>
        <v>0</v>
      </c>
      <c r="N119" s="236">
        <f t="shared" ca="1" si="21"/>
        <v>0</v>
      </c>
      <c r="O119" s="237">
        <f t="shared" ca="1" si="22"/>
        <v>0</v>
      </c>
      <c r="P119" s="247">
        <f t="shared" ca="1" si="23"/>
        <v>0</v>
      </c>
      <c r="Q119" s="247"/>
    </row>
    <row r="120" spans="2:17" x14ac:dyDescent="0.2">
      <c r="B120" s="186">
        <v>4</v>
      </c>
      <c r="C120" s="224" t="str">
        <f>IF($Q$13-$B120&lt;2010,"",$Q$13-$B120&amp;TEXT(2,"00"))</f>
        <v>201302</v>
      </c>
      <c r="D120" s="187" t="e">
        <f t="shared" ca="1" si="28"/>
        <v>#REF!</v>
      </c>
      <c r="E120" s="187" t="e">
        <f t="shared" ca="1" si="29"/>
        <v>#REF!</v>
      </c>
      <c r="F120" s="230">
        <f t="shared" si="34"/>
        <v>7</v>
      </c>
      <c r="G120" s="230">
        <f t="shared" si="33"/>
        <v>47</v>
      </c>
      <c r="H120" s="230">
        <f t="shared" si="35"/>
        <v>34</v>
      </c>
      <c r="I120" s="187"/>
      <c r="J120" s="238" t="str">
        <f t="shared" ca="1" si="30"/>
        <v/>
      </c>
      <c r="K120" s="233">
        <v>57</v>
      </c>
      <c r="L120" s="233" t="str">
        <f t="shared" ca="1" si="19"/>
        <v xml:space="preserve"> + </v>
      </c>
      <c r="M120" s="237">
        <f t="shared" ca="1" si="20"/>
        <v>0</v>
      </c>
      <c r="N120" s="236">
        <f t="shared" ca="1" si="21"/>
        <v>0</v>
      </c>
      <c r="O120" s="237">
        <f t="shared" ca="1" si="22"/>
        <v>0</v>
      </c>
      <c r="P120" s="247">
        <f t="shared" ca="1" si="23"/>
        <v>0</v>
      </c>
      <c r="Q120" s="247"/>
    </row>
    <row r="121" spans="2:17" x14ac:dyDescent="0.2">
      <c r="B121" s="186">
        <v>4</v>
      </c>
      <c r="C121" s="224" t="str">
        <f>IF($Q$13-$B121&lt;2010,"",$Q$13-$B121&amp;TEXT(1,"00"))</f>
        <v>201301</v>
      </c>
      <c r="D121" s="187" t="e">
        <f t="shared" ca="1" si="28"/>
        <v>#REF!</v>
      </c>
      <c r="E121" s="187" t="e">
        <f t="shared" ca="1" si="29"/>
        <v>#REF!</v>
      </c>
      <c r="F121" s="230">
        <f t="shared" si="34"/>
        <v>5</v>
      </c>
      <c r="G121" s="230">
        <f t="shared" si="33"/>
        <v>47</v>
      </c>
      <c r="H121" s="230">
        <f t="shared" si="35"/>
        <v>33</v>
      </c>
      <c r="I121" s="187"/>
      <c r="J121" s="238" t="str">
        <f t="shared" ca="1" si="30"/>
        <v/>
      </c>
      <c r="K121" s="233">
        <v>58</v>
      </c>
      <c r="L121" s="233" t="str">
        <f t="shared" ca="1" si="19"/>
        <v xml:space="preserve"> + </v>
      </c>
      <c r="M121" s="237">
        <f t="shared" ca="1" si="20"/>
        <v>0</v>
      </c>
      <c r="N121" s="236">
        <f t="shared" ca="1" si="21"/>
        <v>0</v>
      </c>
      <c r="O121" s="237">
        <f t="shared" ca="1" si="22"/>
        <v>0</v>
      </c>
      <c r="P121" s="247">
        <f t="shared" ca="1" si="23"/>
        <v>0</v>
      </c>
      <c r="Q121" s="247"/>
    </row>
    <row r="122" spans="2:17" x14ac:dyDescent="0.2">
      <c r="B122" s="186">
        <v>5</v>
      </c>
      <c r="C122" s="224" t="str">
        <f>IF($Q$13-$B122&lt;2010,"",$Q$13-$B122&amp;TEXT(12,"00"))</f>
        <v>201212</v>
      </c>
      <c r="D122" s="187" t="e">
        <f t="shared" ca="1" si="28"/>
        <v>#REF!</v>
      </c>
      <c r="E122" s="187" t="e">
        <f t="shared" ca="1" si="29"/>
        <v>#REF!</v>
      </c>
      <c r="F122" s="230">
        <f>IF($C122&lt;&gt;"",COLUMN(IF($Q$13-$B122&lt;2015,AA76,AY76)),"")</f>
        <v>27</v>
      </c>
      <c r="G122" s="230">
        <f t="shared" si="33"/>
        <v>47</v>
      </c>
      <c r="H122" s="230">
        <f>IF($C122&lt;&gt;"",COLUMN(IF($Q$13-$B122&lt;2015,AR76,BQ76)),"")</f>
        <v>44</v>
      </c>
      <c r="I122" s="187"/>
      <c r="J122" s="238" t="str">
        <f t="shared" ca="1" si="30"/>
        <v/>
      </c>
      <c r="K122" s="233">
        <v>59</v>
      </c>
      <c r="L122" s="233" t="str">
        <f t="shared" ca="1" si="19"/>
        <v xml:space="preserve"> + </v>
      </c>
      <c r="M122" s="237">
        <f t="shared" ca="1" si="20"/>
        <v>0</v>
      </c>
      <c r="N122" s="236">
        <f t="shared" ca="1" si="21"/>
        <v>0</v>
      </c>
      <c r="O122" s="237">
        <f t="shared" ca="1" si="22"/>
        <v>0</v>
      </c>
      <c r="P122" s="247">
        <f t="shared" ca="1" si="23"/>
        <v>0</v>
      </c>
      <c r="Q122" s="247"/>
    </row>
    <row r="123" spans="2:17" x14ac:dyDescent="0.2">
      <c r="B123" s="186">
        <v>5</v>
      </c>
      <c r="C123" s="224" t="str">
        <f>IF($Q$13-$B123&lt;2010,"",$Q$13-$B123&amp;TEXT(11,"00"))</f>
        <v>201211</v>
      </c>
      <c r="D123" s="187" t="e">
        <f t="shared" ca="1" si="28"/>
        <v>#REF!</v>
      </c>
      <c r="E123" s="187" t="e">
        <f t="shared" ca="1" si="29"/>
        <v>#REF!</v>
      </c>
      <c r="F123" s="230">
        <f>IF($C123&lt;&gt;"",F122-IF($Q$13-$B123&lt;2015,2,4),"")</f>
        <v>25</v>
      </c>
      <c r="G123" s="230">
        <f t="shared" si="33"/>
        <v>47</v>
      </c>
      <c r="H123" s="230">
        <f>IF($C123&lt;&gt;"",H122-1,"")</f>
        <v>43</v>
      </c>
      <c r="I123" s="187"/>
      <c r="J123" s="238" t="str">
        <f t="shared" ca="1" si="30"/>
        <v/>
      </c>
      <c r="K123" s="233">
        <v>60</v>
      </c>
      <c r="L123" s="233" t="str">
        <f t="shared" ca="1" si="19"/>
        <v xml:space="preserve"> + </v>
      </c>
      <c r="M123" s="237">
        <f t="shared" ca="1" si="20"/>
        <v>0</v>
      </c>
      <c r="N123" s="236">
        <f t="shared" ca="1" si="21"/>
        <v>0</v>
      </c>
      <c r="O123" s="237">
        <f t="shared" ca="1" si="22"/>
        <v>0</v>
      </c>
      <c r="P123" s="247">
        <f t="shared" ca="1" si="23"/>
        <v>0</v>
      </c>
      <c r="Q123" s="247"/>
    </row>
    <row r="124" spans="2:17" x14ac:dyDescent="0.2">
      <c r="B124" s="186">
        <v>5</v>
      </c>
      <c r="C124" s="224" t="str">
        <f>IF($Q$13-$B124&lt;2010,"",$Q$13-$B124&amp;TEXT(10,"00"))</f>
        <v>201210</v>
      </c>
      <c r="D124" s="187" t="e">
        <f t="shared" ca="1" si="28"/>
        <v>#REF!</v>
      </c>
      <c r="E124" s="187" t="e">
        <f t="shared" ca="1" si="29"/>
        <v>#REF!</v>
      </c>
      <c r="F124" s="230">
        <f t="shared" ref="F124:F133" si="36">IF($C124&lt;&gt;"",F123-IF($Q$13-$B124&lt;2015,2,4),"")</f>
        <v>23</v>
      </c>
      <c r="G124" s="230">
        <f t="shared" si="33"/>
        <v>47</v>
      </c>
      <c r="H124" s="230">
        <f>IF($C124&lt;&gt;"",H123-1,"")</f>
        <v>42</v>
      </c>
      <c r="I124" s="187"/>
      <c r="J124" s="238" t="str">
        <f t="shared" ca="1" si="30"/>
        <v/>
      </c>
      <c r="K124" s="233">
        <v>61</v>
      </c>
      <c r="L124" s="233" t="str">
        <f t="shared" ca="1" si="19"/>
        <v xml:space="preserve"> + </v>
      </c>
      <c r="M124" s="237">
        <f t="shared" ca="1" si="20"/>
        <v>0</v>
      </c>
      <c r="N124" s="236">
        <f t="shared" ca="1" si="21"/>
        <v>0</v>
      </c>
      <c r="O124" s="237">
        <f t="shared" ca="1" si="22"/>
        <v>0</v>
      </c>
      <c r="P124" s="247">
        <f t="shared" ca="1" si="23"/>
        <v>0</v>
      </c>
      <c r="Q124" s="247"/>
    </row>
    <row r="125" spans="2:17" x14ac:dyDescent="0.2">
      <c r="B125" s="186">
        <v>5</v>
      </c>
      <c r="C125" s="224" t="str">
        <f>IF($Q$13-$B125&lt;2010,"",$Q$13-$B125&amp;TEXT(9,"00"))</f>
        <v>201209</v>
      </c>
      <c r="D125" s="187" t="e">
        <f t="shared" ca="1" si="28"/>
        <v>#REF!</v>
      </c>
      <c r="E125" s="187" t="e">
        <f t="shared" ca="1" si="29"/>
        <v>#REF!</v>
      </c>
      <c r="F125" s="230">
        <f t="shared" si="36"/>
        <v>21</v>
      </c>
      <c r="G125" s="230">
        <f t="shared" si="33"/>
        <v>47</v>
      </c>
      <c r="H125" s="230">
        <f t="shared" ref="H125:H133" si="37">IF($C125&lt;&gt;"",H124-1,"")</f>
        <v>41</v>
      </c>
      <c r="I125" s="187"/>
      <c r="J125" s="238" t="str">
        <f t="shared" ca="1" si="30"/>
        <v/>
      </c>
      <c r="K125" s="233">
        <v>62</v>
      </c>
      <c r="L125" s="233" t="str">
        <f t="shared" ca="1" si="19"/>
        <v xml:space="preserve"> + </v>
      </c>
      <c r="M125" s="237">
        <f t="shared" ca="1" si="20"/>
        <v>0</v>
      </c>
      <c r="N125" s="236">
        <f t="shared" ca="1" si="21"/>
        <v>0</v>
      </c>
      <c r="O125" s="237">
        <f t="shared" ca="1" si="22"/>
        <v>0</v>
      </c>
      <c r="P125" s="247">
        <f t="shared" ca="1" si="23"/>
        <v>0</v>
      </c>
      <c r="Q125" s="247"/>
    </row>
    <row r="126" spans="2:17" x14ac:dyDescent="0.2">
      <c r="B126" s="186">
        <v>5</v>
      </c>
      <c r="C126" s="224" t="str">
        <f>IF($Q$13-$B126&lt;2010,"",$Q$13-$B126&amp;TEXT(8,"00"))</f>
        <v>201208</v>
      </c>
      <c r="D126" s="187" t="e">
        <f t="shared" ref="D126:D157" ca="1" si="38">IF(C126&lt;&gt;"",SUMIF(INDIRECT("Fluxo_de_Caixa"&amp;$C$15-$B126&amp;"!$A$3:$A$1004"),"="&amp;$F$45,INDIRECT(ADDRESS(3,$F126,1,1,"Fluxo_de_Caixa"&amp;$C$15-$B126)&amp;":"&amp;ADDRESS(1004,$F126,1,1))),"")</f>
        <v>#REF!</v>
      </c>
      <c r="E126" s="187" t="e">
        <f t="shared" ref="E126:E157" ca="1" si="39">IF(C126&lt;&gt;"",SUMIF(INDIRECT(ADDRESS(3,$G126,1,1,"Fluxo_de_Caixa"&amp;$C$15-$B126)&amp;":"&amp;ADDRESS(1004,$G126,1,1)),"="&amp;$L$45,INDIRECT(ADDRESS(3,$H126,1,1,"Fluxo_de_Caixa"&amp;$C$15-$B126)&amp;":"&amp;ADDRESS(1004,$H126,1,1))),"")</f>
        <v>#REF!</v>
      </c>
      <c r="F126" s="230">
        <f t="shared" si="36"/>
        <v>19</v>
      </c>
      <c r="G126" s="230">
        <f t="shared" si="33"/>
        <v>47</v>
      </c>
      <c r="H126" s="230">
        <f t="shared" si="37"/>
        <v>40</v>
      </c>
      <c r="I126" s="187"/>
      <c r="J126" s="238" t="str">
        <f t="shared" ca="1" si="30"/>
        <v/>
      </c>
      <c r="K126" s="233">
        <v>63</v>
      </c>
      <c r="L126" s="233" t="str">
        <f t="shared" ca="1" si="19"/>
        <v xml:space="preserve"> + </v>
      </c>
      <c r="M126" s="237">
        <f t="shared" ca="1" si="20"/>
        <v>0</v>
      </c>
      <c r="N126" s="236">
        <f t="shared" ca="1" si="21"/>
        <v>0</v>
      </c>
      <c r="O126" s="237">
        <f t="shared" ca="1" si="22"/>
        <v>0</v>
      </c>
      <c r="P126" s="247">
        <f t="shared" ca="1" si="23"/>
        <v>0</v>
      </c>
      <c r="Q126" s="247"/>
    </row>
    <row r="127" spans="2:17" x14ac:dyDescent="0.2">
      <c r="B127" s="186">
        <v>5</v>
      </c>
      <c r="C127" s="224" t="str">
        <f>IF($Q$13-$B127&lt;2010,"",$Q$13-$B127&amp;TEXT(7,"00"))</f>
        <v>201207</v>
      </c>
      <c r="D127" s="187" t="e">
        <f t="shared" ca="1" si="38"/>
        <v>#REF!</v>
      </c>
      <c r="E127" s="187" t="e">
        <f t="shared" ca="1" si="39"/>
        <v>#REF!</v>
      </c>
      <c r="F127" s="230">
        <f t="shared" si="36"/>
        <v>17</v>
      </c>
      <c r="G127" s="230">
        <f t="shared" si="33"/>
        <v>47</v>
      </c>
      <c r="H127" s="230">
        <f t="shared" si="37"/>
        <v>39</v>
      </c>
      <c r="I127" s="187"/>
      <c r="J127" s="238" t="str">
        <f t="shared" ca="1" si="30"/>
        <v/>
      </c>
      <c r="K127" s="233">
        <v>64</v>
      </c>
      <c r="L127" s="233" t="str">
        <f t="shared" ca="1" si="19"/>
        <v xml:space="preserve"> + </v>
      </c>
      <c r="M127" s="237">
        <f t="shared" ca="1" si="20"/>
        <v>0</v>
      </c>
      <c r="N127" s="236">
        <f t="shared" ca="1" si="21"/>
        <v>0</v>
      </c>
      <c r="O127" s="237">
        <f t="shared" ca="1" si="22"/>
        <v>0</v>
      </c>
      <c r="P127" s="247">
        <f t="shared" ca="1" si="23"/>
        <v>0</v>
      </c>
      <c r="Q127" s="247"/>
    </row>
    <row r="128" spans="2:17" x14ac:dyDescent="0.2">
      <c r="B128" s="186">
        <v>5</v>
      </c>
      <c r="C128" s="224" t="str">
        <f>IF($Q$13-$B128&lt;2010,"",$Q$13-$B128&amp;TEXT(6,"00"))</f>
        <v>201206</v>
      </c>
      <c r="D128" s="187" t="e">
        <f t="shared" ca="1" si="38"/>
        <v>#REF!</v>
      </c>
      <c r="E128" s="187" t="e">
        <f t="shared" ca="1" si="39"/>
        <v>#REF!</v>
      </c>
      <c r="F128" s="230">
        <f t="shared" si="36"/>
        <v>15</v>
      </c>
      <c r="G128" s="230">
        <f t="shared" si="33"/>
        <v>47</v>
      </c>
      <c r="H128" s="230">
        <f t="shared" si="37"/>
        <v>38</v>
      </c>
      <c r="I128" s="187"/>
      <c r="J128" s="238" t="str">
        <f t="shared" ca="1" si="30"/>
        <v/>
      </c>
      <c r="K128" s="233">
        <v>65</v>
      </c>
      <c r="L128" s="233" t="str">
        <f t="shared" ca="1" si="19"/>
        <v xml:space="preserve"> + </v>
      </c>
      <c r="M128" s="237">
        <f t="shared" ca="1" si="20"/>
        <v>0</v>
      </c>
      <c r="N128" s="236">
        <f t="shared" ca="1" si="21"/>
        <v>0</v>
      </c>
      <c r="O128" s="237">
        <f t="shared" ca="1" si="22"/>
        <v>0</v>
      </c>
      <c r="P128" s="247">
        <f t="shared" ca="1" si="23"/>
        <v>0</v>
      </c>
      <c r="Q128" s="247"/>
    </row>
    <row r="129" spans="2:17" x14ac:dyDescent="0.2">
      <c r="B129" s="186">
        <v>5</v>
      </c>
      <c r="C129" s="224" t="str">
        <f>IF($Q$13-$B129&lt;2010,"",$Q$13-$B129&amp;TEXT(5,"00"))</f>
        <v>201205</v>
      </c>
      <c r="D129" s="187" t="e">
        <f t="shared" ca="1" si="38"/>
        <v>#REF!</v>
      </c>
      <c r="E129" s="187" t="e">
        <f t="shared" ca="1" si="39"/>
        <v>#REF!</v>
      </c>
      <c r="F129" s="230">
        <f t="shared" si="36"/>
        <v>13</v>
      </c>
      <c r="G129" s="230">
        <f t="shared" si="33"/>
        <v>47</v>
      </c>
      <c r="H129" s="230">
        <f t="shared" si="37"/>
        <v>37</v>
      </c>
      <c r="I129" s="187"/>
      <c r="J129" s="238" t="str">
        <f t="shared" ca="1" si="30"/>
        <v/>
      </c>
      <c r="K129" s="233">
        <v>66</v>
      </c>
      <c r="L129" s="233" t="str">
        <f t="shared" ca="1" si="19"/>
        <v xml:space="preserve"> + </v>
      </c>
      <c r="M129" s="237">
        <f t="shared" ca="1" si="20"/>
        <v>0</v>
      </c>
      <c r="N129" s="236">
        <f t="shared" ca="1" si="21"/>
        <v>0</v>
      </c>
      <c r="O129" s="237">
        <f t="shared" ca="1" si="22"/>
        <v>0</v>
      </c>
      <c r="P129" s="247">
        <f t="shared" ca="1" si="23"/>
        <v>0</v>
      </c>
      <c r="Q129" s="247"/>
    </row>
    <row r="130" spans="2:17" x14ac:dyDescent="0.2">
      <c r="B130" s="186">
        <v>5</v>
      </c>
      <c r="C130" s="224" t="str">
        <f>IF($Q$13-$B130&lt;2010,"",$Q$13-$B130&amp;TEXT(4,"00"))</f>
        <v>201204</v>
      </c>
      <c r="D130" s="187" t="e">
        <f t="shared" ca="1" si="38"/>
        <v>#REF!</v>
      </c>
      <c r="E130" s="187" t="e">
        <f t="shared" ca="1" si="39"/>
        <v>#REF!</v>
      </c>
      <c r="F130" s="230">
        <f t="shared" si="36"/>
        <v>11</v>
      </c>
      <c r="G130" s="230">
        <f t="shared" si="33"/>
        <v>47</v>
      </c>
      <c r="H130" s="230">
        <f t="shared" si="37"/>
        <v>36</v>
      </c>
      <c r="I130" s="187"/>
      <c r="J130" s="238" t="str">
        <f t="shared" ca="1" si="30"/>
        <v/>
      </c>
      <c r="K130" s="233">
        <v>67</v>
      </c>
      <c r="L130" s="233" t="str">
        <f t="shared" ca="1" si="19"/>
        <v xml:space="preserve"> + </v>
      </c>
      <c r="M130" s="237">
        <f t="shared" ca="1" si="20"/>
        <v>0</v>
      </c>
      <c r="N130" s="236">
        <f t="shared" ca="1" si="21"/>
        <v>0</v>
      </c>
      <c r="O130" s="237">
        <f t="shared" ca="1" si="22"/>
        <v>0</v>
      </c>
      <c r="P130" s="247">
        <f t="shared" ca="1" si="23"/>
        <v>0</v>
      </c>
      <c r="Q130" s="247"/>
    </row>
    <row r="131" spans="2:17" x14ac:dyDescent="0.2">
      <c r="B131" s="186">
        <v>5</v>
      </c>
      <c r="C131" s="224" t="str">
        <f>IF($Q$13-$B131&lt;2010,"",$Q$13-$B131&amp;TEXT(3,"00"))</f>
        <v>201203</v>
      </c>
      <c r="D131" s="187" t="e">
        <f t="shared" ca="1" si="38"/>
        <v>#REF!</v>
      </c>
      <c r="E131" s="187" t="e">
        <f t="shared" ca="1" si="39"/>
        <v>#REF!</v>
      </c>
      <c r="F131" s="230">
        <f t="shared" si="36"/>
        <v>9</v>
      </c>
      <c r="G131" s="230">
        <f t="shared" si="33"/>
        <v>47</v>
      </c>
      <c r="H131" s="230">
        <f t="shared" si="37"/>
        <v>35</v>
      </c>
      <c r="I131" s="187"/>
      <c r="J131" s="238" t="str">
        <f t="shared" ca="1" si="30"/>
        <v/>
      </c>
      <c r="K131" s="233">
        <v>68</v>
      </c>
      <c r="L131" s="233" t="str">
        <f t="shared" ref="L131:L194" ca="1" si="40">IFERROR(INDIRECT(ADDRESS($K131,$L$64,1,1,"Fluxo_de_Caixa"&amp;MID($K$64,1,4)))&amp;" + "&amp;INDIRECT(ADDRESS($K131,$L$64+1,1,1,"Fluxo_de_Caixa"&amp;MID($K$64,1,4))),"")</f>
        <v xml:space="preserve"> + </v>
      </c>
      <c r="M131" s="237">
        <f t="shared" ref="M131:M194" ca="1" si="41">IFERROR(INDIRECT(ADDRESS($K131,$M$64,1,1,"Fluxo_de_Caixa"&amp;MID($K$64,1,4))),"")</f>
        <v>0</v>
      </c>
      <c r="N131" s="236">
        <f t="shared" ref="N131:N194" ca="1" si="42">IFERROR(INDIRECT(ADDRESS($K131,$N$64,1,1,"Fluxo_de_Caixa"&amp;MID($K$64,1,4))),"")</f>
        <v>0</v>
      </c>
      <c r="O131" s="237">
        <f t="shared" ref="O131:O194" ca="1" si="43">IFERROR(INDIRECT(ADDRESS($K131,$O$64,1,1,"Fluxo_de_Caixa"&amp;MID($K$64,1,4))),"")</f>
        <v>0</v>
      </c>
      <c r="P131" s="247">
        <f t="shared" ref="P131:P194" ca="1" si="44">IFERROR(INDIRECT(ADDRESS($K131,$P$64,1,1,"Fluxo_de_Caixa"&amp;MID($K$64,1,4))),"")</f>
        <v>0</v>
      </c>
      <c r="Q131" s="247"/>
    </row>
    <row r="132" spans="2:17" x14ac:dyDescent="0.2">
      <c r="B132" s="186">
        <v>5</v>
      </c>
      <c r="C132" s="224" t="str">
        <f>IF($Q$13-$B132&lt;2010,"",$Q$13-$B132&amp;TEXT(2,"00"))</f>
        <v>201202</v>
      </c>
      <c r="D132" s="187" t="e">
        <f t="shared" ca="1" si="38"/>
        <v>#REF!</v>
      </c>
      <c r="E132" s="187" t="e">
        <f t="shared" ca="1" si="39"/>
        <v>#REF!</v>
      </c>
      <c r="F132" s="230">
        <f t="shared" si="36"/>
        <v>7</v>
      </c>
      <c r="G132" s="230">
        <f t="shared" si="33"/>
        <v>47</v>
      </c>
      <c r="H132" s="230">
        <f t="shared" si="37"/>
        <v>34</v>
      </c>
      <c r="I132" s="187"/>
      <c r="J132" s="238" t="str">
        <f t="shared" ca="1" si="30"/>
        <v/>
      </c>
      <c r="K132" s="233">
        <v>69</v>
      </c>
      <c r="L132" s="233" t="str">
        <f t="shared" ca="1" si="40"/>
        <v xml:space="preserve"> + </v>
      </c>
      <c r="M132" s="237">
        <f t="shared" ca="1" si="41"/>
        <v>0</v>
      </c>
      <c r="N132" s="236">
        <f t="shared" ca="1" si="42"/>
        <v>0</v>
      </c>
      <c r="O132" s="237">
        <f t="shared" ca="1" si="43"/>
        <v>0</v>
      </c>
      <c r="P132" s="247">
        <f t="shared" ca="1" si="44"/>
        <v>0</v>
      </c>
      <c r="Q132" s="247"/>
    </row>
    <row r="133" spans="2:17" x14ac:dyDescent="0.2">
      <c r="B133" s="186">
        <v>5</v>
      </c>
      <c r="C133" s="224" t="str">
        <f>IF($Q$13-$B133&lt;2010,"",$Q$13-$B133&amp;TEXT(1,"00"))</f>
        <v>201201</v>
      </c>
      <c r="D133" s="187" t="e">
        <f t="shared" ca="1" si="38"/>
        <v>#REF!</v>
      </c>
      <c r="E133" s="187" t="e">
        <f t="shared" ca="1" si="39"/>
        <v>#REF!</v>
      </c>
      <c r="F133" s="230">
        <f t="shared" si="36"/>
        <v>5</v>
      </c>
      <c r="G133" s="230">
        <f t="shared" si="33"/>
        <v>47</v>
      </c>
      <c r="H133" s="230">
        <f t="shared" si="37"/>
        <v>33</v>
      </c>
      <c r="I133" s="187"/>
      <c r="J133" s="238" t="str">
        <f t="shared" ca="1" si="30"/>
        <v/>
      </c>
      <c r="K133" s="233">
        <v>70</v>
      </c>
      <c r="L133" s="233" t="str">
        <f t="shared" ca="1" si="40"/>
        <v xml:space="preserve"> + </v>
      </c>
      <c r="M133" s="237">
        <f t="shared" ca="1" si="41"/>
        <v>0</v>
      </c>
      <c r="N133" s="236">
        <f t="shared" ca="1" si="42"/>
        <v>0</v>
      </c>
      <c r="O133" s="237">
        <f t="shared" ca="1" si="43"/>
        <v>0</v>
      </c>
      <c r="P133" s="247">
        <f t="shared" ca="1" si="44"/>
        <v>0</v>
      </c>
      <c r="Q133" s="247"/>
    </row>
    <row r="134" spans="2:17" x14ac:dyDescent="0.2">
      <c r="B134" s="186">
        <v>6</v>
      </c>
      <c r="C134" s="224" t="str">
        <f>IF($Q$13-$B134&lt;2010,"",$Q$13-$B134&amp;TEXT(12,"00"))</f>
        <v>201112</v>
      </c>
      <c r="D134" s="187" t="e">
        <f t="shared" ca="1" si="38"/>
        <v>#REF!</v>
      </c>
      <c r="E134" s="187" t="e">
        <f t="shared" ca="1" si="39"/>
        <v>#REF!</v>
      </c>
      <c r="F134" s="230">
        <f>IF($C134&lt;&gt;"",COLUMN(IF($Q$13-$B134&lt;2015,AA88,AY88)),"")</f>
        <v>27</v>
      </c>
      <c r="G134" s="230">
        <f t="shared" si="33"/>
        <v>47</v>
      </c>
      <c r="H134" s="230">
        <f>IF($C134&lt;&gt;"",COLUMN(IF($Q$13-$B134&lt;2015,AR88,BQ88)),"")</f>
        <v>44</v>
      </c>
      <c r="I134" s="187"/>
      <c r="J134" s="238" t="str">
        <f t="shared" ca="1" si="30"/>
        <v/>
      </c>
      <c r="K134" s="233">
        <v>71</v>
      </c>
      <c r="L134" s="233" t="str">
        <f t="shared" ca="1" si="40"/>
        <v xml:space="preserve"> + </v>
      </c>
      <c r="M134" s="237">
        <f t="shared" ca="1" si="41"/>
        <v>0</v>
      </c>
      <c r="N134" s="236">
        <f t="shared" ca="1" si="42"/>
        <v>0</v>
      </c>
      <c r="O134" s="237">
        <f t="shared" ca="1" si="43"/>
        <v>0</v>
      </c>
      <c r="P134" s="247">
        <f t="shared" ca="1" si="44"/>
        <v>0</v>
      </c>
      <c r="Q134" s="247"/>
    </row>
    <row r="135" spans="2:17" x14ac:dyDescent="0.2">
      <c r="B135" s="186">
        <v>6</v>
      </c>
      <c r="C135" s="224" t="str">
        <f>IF($Q$13-$B135&lt;2010,"",$Q$13-$B135&amp;TEXT(11,"00"))</f>
        <v>201111</v>
      </c>
      <c r="D135" s="187" t="e">
        <f t="shared" ca="1" si="38"/>
        <v>#REF!</v>
      </c>
      <c r="E135" s="187" t="e">
        <f t="shared" ca="1" si="39"/>
        <v>#REF!</v>
      </c>
      <c r="F135" s="230">
        <f>IF($C135&lt;&gt;"",F134-IF($Q$13-$B135&lt;2015,2,4),"")</f>
        <v>25</v>
      </c>
      <c r="G135" s="230">
        <f t="shared" si="33"/>
        <v>47</v>
      </c>
      <c r="H135" s="230">
        <f>IF($C135&lt;&gt;"",H134-1,"")</f>
        <v>43</v>
      </c>
      <c r="I135" s="187"/>
      <c r="J135" s="238" t="str">
        <f t="shared" ca="1" si="30"/>
        <v/>
      </c>
      <c r="K135" s="233">
        <v>72</v>
      </c>
      <c r="L135" s="233" t="str">
        <f t="shared" ca="1" si="40"/>
        <v xml:space="preserve"> + </v>
      </c>
      <c r="M135" s="237">
        <f t="shared" ca="1" si="41"/>
        <v>0</v>
      </c>
      <c r="N135" s="236">
        <f t="shared" ca="1" si="42"/>
        <v>0</v>
      </c>
      <c r="O135" s="237">
        <f t="shared" ca="1" si="43"/>
        <v>0</v>
      </c>
      <c r="P135" s="247">
        <f t="shared" ca="1" si="44"/>
        <v>0</v>
      </c>
      <c r="Q135" s="247"/>
    </row>
    <row r="136" spans="2:17" x14ac:dyDescent="0.2">
      <c r="B136" s="186">
        <v>6</v>
      </c>
      <c r="C136" s="224" t="str">
        <f>IF($Q$13-$B136&lt;2010,"",$Q$13-$B136&amp;TEXT(10,"00"))</f>
        <v>201110</v>
      </c>
      <c r="D136" s="187" t="e">
        <f t="shared" ca="1" si="38"/>
        <v>#REF!</v>
      </c>
      <c r="E136" s="187" t="e">
        <f t="shared" ca="1" si="39"/>
        <v>#REF!</v>
      </c>
      <c r="F136" s="230">
        <f t="shared" ref="F136:F145" si="45">IF($C136&lt;&gt;"",F135-IF($Q$13-$B136&lt;2015,2,4),"")</f>
        <v>23</v>
      </c>
      <c r="G136" s="230">
        <f t="shared" si="33"/>
        <v>47</v>
      </c>
      <c r="H136" s="230">
        <f>IF($C136&lt;&gt;"",H135-1,"")</f>
        <v>42</v>
      </c>
      <c r="I136" s="187"/>
      <c r="J136" s="238" t="str">
        <f t="shared" ca="1" si="30"/>
        <v/>
      </c>
      <c r="K136" s="233">
        <v>73</v>
      </c>
      <c r="L136" s="233" t="str">
        <f t="shared" ca="1" si="40"/>
        <v xml:space="preserve"> + </v>
      </c>
      <c r="M136" s="237">
        <f t="shared" ca="1" si="41"/>
        <v>0</v>
      </c>
      <c r="N136" s="236">
        <f t="shared" ca="1" si="42"/>
        <v>0</v>
      </c>
      <c r="O136" s="237">
        <f t="shared" ca="1" si="43"/>
        <v>0</v>
      </c>
      <c r="P136" s="247">
        <f t="shared" ca="1" si="44"/>
        <v>0</v>
      </c>
      <c r="Q136" s="247"/>
    </row>
    <row r="137" spans="2:17" x14ac:dyDescent="0.2">
      <c r="B137" s="186">
        <v>6</v>
      </c>
      <c r="C137" s="224" t="str">
        <f>IF($Q$13-$B137&lt;2010,"",$Q$13-$B137&amp;TEXT(9,"00"))</f>
        <v>201109</v>
      </c>
      <c r="D137" s="187" t="e">
        <f t="shared" ca="1" si="38"/>
        <v>#REF!</v>
      </c>
      <c r="E137" s="187" t="e">
        <f t="shared" ca="1" si="39"/>
        <v>#REF!</v>
      </c>
      <c r="F137" s="230">
        <f t="shared" si="45"/>
        <v>21</v>
      </c>
      <c r="G137" s="230">
        <f t="shared" si="33"/>
        <v>47</v>
      </c>
      <c r="H137" s="230">
        <f t="shared" ref="H137:H145" si="46">IF($C137&lt;&gt;"",H136-1,"")</f>
        <v>41</v>
      </c>
      <c r="I137" s="187"/>
      <c r="J137" s="238" t="str">
        <f t="shared" ca="1" si="30"/>
        <v/>
      </c>
      <c r="K137" s="233">
        <v>74</v>
      </c>
      <c r="L137" s="233" t="str">
        <f t="shared" ca="1" si="40"/>
        <v xml:space="preserve"> + </v>
      </c>
      <c r="M137" s="237">
        <f t="shared" ca="1" si="41"/>
        <v>0</v>
      </c>
      <c r="N137" s="236">
        <f t="shared" ca="1" si="42"/>
        <v>0</v>
      </c>
      <c r="O137" s="237">
        <f t="shared" ca="1" si="43"/>
        <v>0</v>
      </c>
      <c r="P137" s="247">
        <f t="shared" ca="1" si="44"/>
        <v>0</v>
      </c>
      <c r="Q137" s="247"/>
    </row>
    <row r="138" spans="2:17" x14ac:dyDescent="0.2">
      <c r="B138" s="186">
        <v>6</v>
      </c>
      <c r="C138" s="224" t="str">
        <f>IF($Q$13-$B138&lt;2010,"",$Q$13-$B138&amp;TEXT(8,"00"))</f>
        <v>201108</v>
      </c>
      <c r="D138" s="187" t="e">
        <f t="shared" ca="1" si="38"/>
        <v>#REF!</v>
      </c>
      <c r="E138" s="187" t="e">
        <f t="shared" ca="1" si="39"/>
        <v>#REF!</v>
      </c>
      <c r="F138" s="230">
        <f t="shared" si="45"/>
        <v>19</v>
      </c>
      <c r="G138" s="230">
        <f t="shared" ref="G138:G169" si="47">IF($C138&lt;&gt;"",COLUMN(IF($Q$13-$B138&lt;2015,AU92,BT92)),"")</f>
        <v>47</v>
      </c>
      <c r="H138" s="230">
        <f t="shared" si="46"/>
        <v>40</v>
      </c>
      <c r="I138" s="187"/>
      <c r="J138" s="238" t="str">
        <f t="shared" ca="1" si="30"/>
        <v/>
      </c>
      <c r="K138" s="233">
        <v>75</v>
      </c>
      <c r="L138" s="233" t="str">
        <f t="shared" ca="1" si="40"/>
        <v xml:space="preserve"> + </v>
      </c>
      <c r="M138" s="237">
        <f t="shared" ca="1" si="41"/>
        <v>0</v>
      </c>
      <c r="N138" s="236">
        <f t="shared" ca="1" si="42"/>
        <v>0</v>
      </c>
      <c r="O138" s="237">
        <f t="shared" ca="1" si="43"/>
        <v>0</v>
      </c>
      <c r="P138" s="247">
        <f t="shared" ca="1" si="44"/>
        <v>0</v>
      </c>
      <c r="Q138" s="247"/>
    </row>
    <row r="139" spans="2:17" x14ac:dyDescent="0.2">
      <c r="B139" s="186">
        <v>6</v>
      </c>
      <c r="C139" s="224" t="str">
        <f>IF($Q$13-$B139&lt;2010,"",$Q$13-$B139&amp;TEXT(7,"00"))</f>
        <v>201107</v>
      </c>
      <c r="D139" s="187" t="e">
        <f t="shared" ca="1" si="38"/>
        <v>#REF!</v>
      </c>
      <c r="E139" s="187" t="e">
        <f t="shared" ca="1" si="39"/>
        <v>#REF!</v>
      </c>
      <c r="F139" s="230">
        <f t="shared" si="45"/>
        <v>17</v>
      </c>
      <c r="G139" s="230">
        <f t="shared" si="47"/>
        <v>47</v>
      </c>
      <c r="H139" s="230">
        <f t="shared" si="46"/>
        <v>39</v>
      </c>
      <c r="I139" s="187"/>
      <c r="J139" s="238" t="str">
        <f t="shared" ca="1" si="30"/>
        <v/>
      </c>
      <c r="K139" s="233">
        <v>76</v>
      </c>
      <c r="L139" s="233" t="str">
        <f t="shared" ca="1" si="40"/>
        <v xml:space="preserve"> + </v>
      </c>
      <c r="M139" s="237">
        <f t="shared" ca="1" si="41"/>
        <v>0</v>
      </c>
      <c r="N139" s="236">
        <f t="shared" ca="1" si="42"/>
        <v>0</v>
      </c>
      <c r="O139" s="237">
        <f t="shared" ca="1" si="43"/>
        <v>0</v>
      </c>
      <c r="P139" s="247">
        <f t="shared" ca="1" si="44"/>
        <v>0</v>
      </c>
      <c r="Q139" s="247"/>
    </row>
    <row r="140" spans="2:17" x14ac:dyDescent="0.2">
      <c r="B140" s="186">
        <v>6</v>
      </c>
      <c r="C140" s="224" t="str">
        <f>IF($Q$13-$B140&lt;2010,"",$Q$13-$B140&amp;TEXT(6,"00"))</f>
        <v>201106</v>
      </c>
      <c r="D140" s="187" t="e">
        <f t="shared" ca="1" si="38"/>
        <v>#REF!</v>
      </c>
      <c r="E140" s="187" t="e">
        <f t="shared" ca="1" si="39"/>
        <v>#REF!</v>
      </c>
      <c r="F140" s="230">
        <f t="shared" si="45"/>
        <v>15</v>
      </c>
      <c r="G140" s="230">
        <f t="shared" si="47"/>
        <v>47</v>
      </c>
      <c r="H140" s="230">
        <f t="shared" si="46"/>
        <v>38</v>
      </c>
      <c r="I140" s="187"/>
      <c r="J140" s="238" t="str">
        <f t="shared" ca="1" si="30"/>
        <v/>
      </c>
      <c r="K140" s="233">
        <v>77</v>
      </c>
      <c r="L140" s="233" t="str">
        <f t="shared" ca="1" si="40"/>
        <v xml:space="preserve"> + </v>
      </c>
      <c r="M140" s="237">
        <f t="shared" ca="1" si="41"/>
        <v>0</v>
      </c>
      <c r="N140" s="236">
        <f t="shared" ca="1" si="42"/>
        <v>0</v>
      </c>
      <c r="O140" s="237">
        <f t="shared" ca="1" si="43"/>
        <v>0</v>
      </c>
      <c r="P140" s="247">
        <f t="shared" ca="1" si="44"/>
        <v>0</v>
      </c>
      <c r="Q140" s="247"/>
    </row>
    <row r="141" spans="2:17" x14ac:dyDescent="0.2">
      <c r="B141" s="186">
        <v>6</v>
      </c>
      <c r="C141" s="224" t="str">
        <f>IF($Q$13-$B141&lt;2010,"",$Q$13-$B141&amp;TEXT(5,"00"))</f>
        <v>201105</v>
      </c>
      <c r="D141" s="187" t="e">
        <f t="shared" ca="1" si="38"/>
        <v>#REF!</v>
      </c>
      <c r="E141" s="187" t="e">
        <f t="shared" ca="1" si="39"/>
        <v>#REF!</v>
      </c>
      <c r="F141" s="230">
        <f t="shared" si="45"/>
        <v>13</v>
      </c>
      <c r="G141" s="230">
        <f t="shared" si="47"/>
        <v>47</v>
      </c>
      <c r="H141" s="230">
        <f t="shared" si="46"/>
        <v>37</v>
      </c>
      <c r="I141" s="187"/>
      <c r="J141" s="238" t="str">
        <f t="shared" ca="1" si="30"/>
        <v/>
      </c>
      <c r="K141" s="233">
        <v>78</v>
      </c>
      <c r="L141" s="233" t="str">
        <f t="shared" ca="1" si="40"/>
        <v xml:space="preserve"> + </v>
      </c>
      <c r="M141" s="237">
        <f t="shared" ca="1" si="41"/>
        <v>0</v>
      </c>
      <c r="N141" s="236">
        <f t="shared" ca="1" si="42"/>
        <v>0</v>
      </c>
      <c r="O141" s="237">
        <f t="shared" ca="1" si="43"/>
        <v>0</v>
      </c>
      <c r="P141" s="247">
        <f t="shared" ca="1" si="44"/>
        <v>0</v>
      </c>
      <c r="Q141" s="247"/>
    </row>
    <row r="142" spans="2:17" x14ac:dyDescent="0.2">
      <c r="B142" s="186">
        <v>6</v>
      </c>
      <c r="C142" s="224" t="str">
        <f>IF($Q$13-$B142&lt;2010,"",$Q$13-$B142&amp;TEXT(4,"00"))</f>
        <v>201104</v>
      </c>
      <c r="D142" s="187" t="e">
        <f t="shared" ca="1" si="38"/>
        <v>#REF!</v>
      </c>
      <c r="E142" s="187" t="e">
        <f t="shared" ca="1" si="39"/>
        <v>#REF!</v>
      </c>
      <c r="F142" s="230">
        <f t="shared" si="45"/>
        <v>11</v>
      </c>
      <c r="G142" s="230">
        <f t="shared" si="47"/>
        <v>47</v>
      </c>
      <c r="H142" s="230">
        <f t="shared" si="46"/>
        <v>36</v>
      </c>
      <c r="I142" s="187"/>
      <c r="J142" s="238" t="str">
        <f t="shared" ca="1" si="30"/>
        <v/>
      </c>
      <c r="K142" s="233">
        <v>79</v>
      </c>
      <c r="L142" s="233" t="str">
        <f t="shared" ca="1" si="40"/>
        <v xml:space="preserve"> + </v>
      </c>
      <c r="M142" s="237">
        <f t="shared" ca="1" si="41"/>
        <v>0</v>
      </c>
      <c r="N142" s="236">
        <f t="shared" ca="1" si="42"/>
        <v>0</v>
      </c>
      <c r="O142" s="237">
        <f t="shared" ca="1" si="43"/>
        <v>0</v>
      </c>
      <c r="P142" s="247">
        <f t="shared" ca="1" si="44"/>
        <v>0</v>
      </c>
      <c r="Q142" s="247"/>
    </row>
    <row r="143" spans="2:17" x14ac:dyDescent="0.2">
      <c r="B143" s="186">
        <v>6</v>
      </c>
      <c r="C143" s="224" t="str">
        <f>IF($Q$13-$B143&lt;2010,"",$Q$13-$B143&amp;TEXT(3,"00"))</f>
        <v>201103</v>
      </c>
      <c r="D143" s="187" t="e">
        <f t="shared" ca="1" si="38"/>
        <v>#REF!</v>
      </c>
      <c r="E143" s="187" t="e">
        <f t="shared" ca="1" si="39"/>
        <v>#REF!</v>
      </c>
      <c r="F143" s="230">
        <f t="shared" si="45"/>
        <v>9</v>
      </c>
      <c r="G143" s="230">
        <f t="shared" si="47"/>
        <v>47</v>
      </c>
      <c r="H143" s="230">
        <f t="shared" si="46"/>
        <v>35</v>
      </c>
      <c r="I143" s="187"/>
      <c r="J143" s="238" t="str">
        <f t="shared" ca="1" si="30"/>
        <v/>
      </c>
      <c r="K143" s="233">
        <v>80</v>
      </c>
      <c r="L143" s="233" t="str">
        <f t="shared" ca="1" si="40"/>
        <v xml:space="preserve"> + </v>
      </c>
      <c r="M143" s="237">
        <f t="shared" ca="1" si="41"/>
        <v>0</v>
      </c>
      <c r="N143" s="236">
        <f t="shared" ca="1" si="42"/>
        <v>0</v>
      </c>
      <c r="O143" s="237">
        <f t="shared" ca="1" si="43"/>
        <v>0</v>
      </c>
      <c r="P143" s="247">
        <f t="shared" ca="1" si="44"/>
        <v>0</v>
      </c>
      <c r="Q143" s="247"/>
    </row>
    <row r="144" spans="2:17" x14ac:dyDescent="0.2">
      <c r="B144" s="186">
        <v>6</v>
      </c>
      <c r="C144" s="224" t="str">
        <f>IF($Q$13-$B144&lt;2010,"",$Q$13-$B144&amp;TEXT(2,"00"))</f>
        <v>201102</v>
      </c>
      <c r="D144" s="187" t="e">
        <f t="shared" ca="1" si="38"/>
        <v>#REF!</v>
      </c>
      <c r="E144" s="187" t="e">
        <f t="shared" ca="1" si="39"/>
        <v>#REF!</v>
      </c>
      <c r="F144" s="230">
        <f t="shared" si="45"/>
        <v>7</v>
      </c>
      <c r="G144" s="230">
        <f t="shared" si="47"/>
        <v>47</v>
      </c>
      <c r="H144" s="230">
        <f t="shared" si="46"/>
        <v>34</v>
      </c>
      <c r="I144" s="187"/>
      <c r="J144" s="238" t="str">
        <f t="shared" ca="1" si="30"/>
        <v/>
      </c>
      <c r="K144" s="233">
        <v>81</v>
      </c>
      <c r="L144" s="233" t="str">
        <f t="shared" ca="1" si="40"/>
        <v xml:space="preserve"> + </v>
      </c>
      <c r="M144" s="237">
        <f t="shared" ca="1" si="41"/>
        <v>0</v>
      </c>
      <c r="N144" s="236">
        <f t="shared" ca="1" si="42"/>
        <v>0</v>
      </c>
      <c r="O144" s="237">
        <f t="shared" ca="1" si="43"/>
        <v>0</v>
      </c>
      <c r="P144" s="247">
        <f t="shared" ca="1" si="44"/>
        <v>0</v>
      </c>
      <c r="Q144" s="247"/>
    </row>
    <row r="145" spans="2:17" x14ac:dyDescent="0.2">
      <c r="B145" s="186">
        <v>6</v>
      </c>
      <c r="C145" s="224" t="str">
        <f>IF($Q$13-$B145&lt;2010,"",$Q$13-$B145&amp;TEXT(1,"00"))</f>
        <v>201101</v>
      </c>
      <c r="D145" s="187" t="e">
        <f t="shared" ca="1" si="38"/>
        <v>#REF!</v>
      </c>
      <c r="E145" s="187" t="e">
        <f t="shared" ca="1" si="39"/>
        <v>#REF!</v>
      </c>
      <c r="F145" s="230">
        <f t="shared" si="45"/>
        <v>5</v>
      </c>
      <c r="G145" s="230">
        <f t="shared" si="47"/>
        <v>47</v>
      </c>
      <c r="H145" s="230">
        <f t="shared" si="46"/>
        <v>33</v>
      </c>
      <c r="I145" s="187"/>
      <c r="J145" s="238" t="str">
        <f t="shared" ca="1" si="30"/>
        <v/>
      </c>
      <c r="K145" s="233">
        <v>82</v>
      </c>
      <c r="L145" s="233" t="str">
        <f t="shared" ca="1" si="40"/>
        <v xml:space="preserve"> + </v>
      </c>
      <c r="M145" s="237">
        <f t="shared" ca="1" si="41"/>
        <v>0</v>
      </c>
      <c r="N145" s="236">
        <f t="shared" ca="1" si="42"/>
        <v>0</v>
      </c>
      <c r="O145" s="237">
        <f t="shared" ca="1" si="43"/>
        <v>0</v>
      </c>
      <c r="P145" s="247">
        <f t="shared" ca="1" si="44"/>
        <v>0</v>
      </c>
      <c r="Q145" s="247"/>
    </row>
    <row r="146" spans="2:17" x14ac:dyDescent="0.2">
      <c r="B146" s="186">
        <v>7</v>
      </c>
      <c r="C146" s="224" t="str">
        <f>IF($Q$13-$B146&lt;2010,"",$Q$13-$B146&amp;TEXT(12,"00"))</f>
        <v>201012</v>
      </c>
      <c r="D146" s="187" t="e">
        <f t="shared" ca="1" si="38"/>
        <v>#REF!</v>
      </c>
      <c r="E146" s="187" t="e">
        <f t="shared" ca="1" si="39"/>
        <v>#REF!</v>
      </c>
      <c r="F146" s="230">
        <f>IF($C146&lt;&gt;"",COLUMN(IF($Q$13-$B146&lt;2015,AA100,AY100)),"")</f>
        <v>27</v>
      </c>
      <c r="G146" s="230">
        <f t="shared" si="47"/>
        <v>47</v>
      </c>
      <c r="H146" s="230">
        <f>IF($C146&lt;&gt;"",COLUMN(IF($Q$13-$B146&lt;2015,AR100,BQ100)),"")</f>
        <v>44</v>
      </c>
      <c r="I146" s="187"/>
      <c r="J146" s="238" t="str">
        <f t="shared" ca="1" si="30"/>
        <v/>
      </c>
      <c r="K146" s="233">
        <v>83</v>
      </c>
      <c r="L146" s="233" t="str">
        <f t="shared" ca="1" si="40"/>
        <v xml:space="preserve"> + </v>
      </c>
      <c r="M146" s="237">
        <f t="shared" ca="1" si="41"/>
        <v>0</v>
      </c>
      <c r="N146" s="236">
        <f t="shared" ca="1" si="42"/>
        <v>0</v>
      </c>
      <c r="O146" s="237">
        <f t="shared" ca="1" si="43"/>
        <v>0</v>
      </c>
      <c r="P146" s="247">
        <f t="shared" ca="1" si="44"/>
        <v>0</v>
      </c>
      <c r="Q146" s="247"/>
    </row>
    <row r="147" spans="2:17" x14ac:dyDescent="0.2">
      <c r="B147" s="186">
        <v>7</v>
      </c>
      <c r="C147" s="224" t="str">
        <f>IF($Q$13-$B147&lt;2010,"",$Q$13-$B147&amp;TEXT(11,"00"))</f>
        <v>201011</v>
      </c>
      <c r="D147" s="187" t="e">
        <f t="shared" ca="1" si="38"/>
        <v>#REF!</v>
      </c>
      <c r="E147" s="187" t="e">
        <f t="shared" ca="1" si="39"/>
        <v>#REF!</v>
      </c>
      <c r="F147" s="230">
        <f>IF($C147&lt;&gt;"",F146-IF($Q$13-$B147&lt;2015,2,4),"")</f>
        <v>25</v>
      </c>
      <c r="G147" s="230">
        <f t="shared" si="47"/>
        <v>47</v>
      </c>
      <c r="H147" s="230">
        <f>IF($C147&lt;&gt;"",H146-1,"")</f>
        <v>43</v>
      </c>
      <c r="I147" s="187"/>
      <c r="J147" s="238" t="str">
        <f t="shared" ca="1" si="30"/>
        <v/>
      </c>
      <c r="K147" s="233">
        <v>84</v>
      </c>
      <c r="L147" s="233" t="str">
        <f t="shared" ca="1" si="40"/>
        <v xml:space="preserve"> + </v>
      </c>
      <c r="M147" s="237">
        <f t="shared" ca="1" si="41"/>
        <v>0</v>
      </c>
      <c r="N147" s="236">
        <f t="shared" ca="1" si="42"/>
        <v>0</v>
      </c>
      <c r="O147" s="237">
        <f t="shared" ca="1" si="43"/>
        <v>0</v>
      </c>
      <c r="P147" s="247">
        <f t="shared" ca="1" si="44"/>
        <v>0</v>
      </c>
      <c r="Q147" s="247"/>
    </row>
    <row r="148" spans="2:17" x14ac:dyDescent="0.2">
      <c r="B148" s="186">
        <v>7</v>
      </c>
      <c r="C148" s="224" t="str">
        <f>IF($Q$13-$B148&lt;2010,"",$Q$13-$B148&amp;TEXT(10,"00"))</f>
        <v>201010</v>
      </c>
      <c r="D148" s="187" t="e">
        <f t="shared" ca="1" si="38"/>
        <v>#REF!</v>
      </c>
      <c r="E148" s="187" t="e">
        <f t="shared" ca="1" si="39"/>
        <v>#REF!</v>
      </c>
      <c r="F148" s="230">
        <f t="shared" ref="F148:F157" si="48">IF($C148&lt;&gt;"",F147-IF($Q$13-$B148&lt;2015,2,4),"")</f>
        <v>23</v>
      </c>
      <c r="G148" s="230">
        <f t="shared" si="47"/>
        <v>47</v>
      </c>
      <c r="H148" s="230">
        <f>IF($C148&lt;&gt;"",H147-1,"")</f>
        <v>42</v>
      </c>
      <c r="I148" s="187"/>
      <c r="J148" s="238" t="str">
        <f t="shared" ca="1" si="30"/>
        <v/>
      </c>
      <c r="K148" s="233">
        <v>85</v>
      </c>
      <c r="L148" s="233" t="str">
        <f t="shared" ca="1" si="40"/>
        <v xml:space="preserve"> + </v>
      </c>
      <c r="M148" s="237">
        <f t="shared" ca="1" si="41"/>
        <v>0</v>
      </c>
      <c r="N148" s="236">
        <f t="shared" ca="1" si="42"/>
        <v>0</v>
      </c>
      <c r="O148" s="237">
        <f t="shared" ca="1" si="43"/>
        <v>0</v>
      </c>
      <c r="P148" s="247">
        <f t="shared" ca="1" si="44"/>
        <v>0</v>
      </c>
      <c r="Q148" s="247"/>
    </row>
    <row r="149" spans="2:17" x14ac:dyDescent="0.2">
      <c r="B149" s="186">
        <v>7</v>
      </c>
      <c r="C149" s="224" t="str">
        <f>IF($Q$13-$B149&lt;2010,"",$Q$13-$B149&amp;TEXT(9,"00"))</f>
        <v>201009</v>
      </c>
      <c r="D149" s="187" t="e">
        <f t="shared" ca="1" si="38"/>
        <v>#REF!</v>
      </c>
      <c r="E149" s="187" t="e">
        <f t="shared" ca="1" si="39"/>
        <v>#REF!</v>
      </c>
      <c r="F149" s="230">
        <f t="shared" si="48"/>
        <v>21</v>
      </c>
      <c r="G149" s="230">
        <f t="shared" si="47"/>
        <v>47</v>
      </c>
      <c r="H149" s="230">
        <f t="shared" ref="H149:H157" si="49">IF($C149&lt;&gt;"",H148-1,"")</f>
        <v>41</v>
      </c>
      <c r="I149" s="187"/>
      <c r="J149" s="238" t="str">
        <f t="shared" ca="1" si="30"/>
        <v/>
      </c>
      <c r="K149" s="233">
        <v>86</v>
      </c>
      <c r="L149" s="233" t="str">
        <f t="shared" ca="1" si="40"/>
        <v xml:space="preserve"> + </v>
      </c>
      <c r="M149" s="237">
        <f t="shared" ca="1" si="41"/>
        <v>0</v>
      </c>
      <c r="N149" s="236">
        <f t="shared" ca="1" si="42"/>
        <v>0</v>
      </c>
      <c r="O149" s="237">
        <f t="shared" ca="1" si="43"/>
        <v>0</v>
      </c>
      <c r="P149" s="247">
        <f t="shared" ca="1" si="44"/>
        <v>0</v>
      </c>
      <c r="Q149" s="247"/>
    </row>
    <row r="150" spans="2:17" x14ac:dyDescent="0.2">
      <c r="B150" s="186">
        <v>7</v>
      </c>
      <c r="C150" s="224" t="str">
        <f>IF($Q$13-$B150&lt;2010,"",$Q$13-$B150&amp;TEXT(8,"00"))</f>
        <v>201008</v>
      </c>
      <c r="D150" s="187" t="e">
        <f t="shared" ca="1" si="38"/>
        <v>#REF!</v>
      </c>
      <c r="E150" s="187" t="e">
        <f t="shared" ca="1" si="39"/>
        <v>#REF!</v>
      </c>
      <c r="F150" s="230">
        <f t="shared" si="48"/>
        <v>19</v>
      </c>
      <c r="G150" s="230">
        <f t="shared" si="47"/>
        <v>47</v>
      </c>
      <c r="H150" s="230">
        <f t="shared" si="49"/>
        <v>40</v>
      </c>
      <c r="I150" s="187"/>
      <c r="J150" s="238" t="str">
        <f t="shared" ca="1" si="30"/>
        <v/>
      </c>
      <c r="K150" s="233">
        <v>87</v>
      </c>
      <c r="L150" s="233" t="str">
        <f t="shared" ca="1" si="40"/>
        <v xml:space="preserve"> + </v>
      </c>
      <c r="M150" s="237">
        <f t="shared" ca="1" si="41"/>
        <v>0</v>
      </c>
      <c r="N150" s="236">
        <f t="shared" ca="1" si="42"/>
        <v>0</v>
      </c>
      <c r="O150" s="237">
        <f t="shared" ca="1" si="43"/>
        <v>0</v>
      </c>
      <c r="P150" s="247">
        <f t="shared" ca="1" si="44"/>
        <v>0</v>
      </c>
      <c r="Q150" s="247"/>
    </row>
    <row r="151" spans="2:17" x14ac:dyDescent="0.2">
      <c r="B151" s="186">
        <v>7</v>
      </c>
      <c r="C151" s="224" t="str">
        <f>IF($Q$13-$B151&lt;2010,"",$Q$13-$B151&amp;TEXT(7,"00"))</f>
        <v>201007</v>
      </c>
      <c r="D151" s="187" t="e">
        <f t="shared" ca="1" si="38"/>
        <v>#REF!</v>
      </c>
      <c r="E151" s="187" t="e">
        <f t="shared" ca="1" si="39"/>
        <v>#REF!</v>
      </c>
      <c r="F151" s="230">
        <f t="shared" si="48"/>
        <v>17</v>
      </c>
      <c r="G151" s="230">
        <f t="shared" si="47"/>
        <v>47</v>
      </c>
      <c r="H151" s="230">
        <f t="shared" si="49"/>
        <v>39</v>
      </c>
      <c r="I151" s="187"/>
      <c r="J151" s="238" t="str">
        <f t="shared" ca="1" si="30"/>
        <v/>
      </c>
      <c r="K151" s="233">
        <v>88</v>
      </c>
      <c r="L151" s="233" t="str">
        <f t="shared" ca="1" si="40"/>
        <v xml:space="preserve"> + </v>
      </c>
      <c r="M151" s="237">
        <f t="shared" ca="1" si="41"/>
        <v>0</v>
      </c>
      <c r="N151" s="236">
        <f t="shared" ca="1" si="42"/>
        <v>0</v>
      </c>
      <c r="O151" s="237">
        <f t="shared" ca="1" si="43"/>
        <v>0</v>
      </c>
      <c r="P151" s="247">
        <f t="shared" ca="1" si="44"/>
        <v>0</v>
      </c>
      <c r="Q151" s="247"/>
    </row>
    <row r="152" spans="2:17" x14ac:dyDescent="0.2">
      <c r="B152" s="186">
        <v>7</v>
      </c>
      <c r="C152" s="224" t="str">
        <f>IF($Q$13-$B152&lt;2010,"",$Q$13-$B152&amp;TEXT(6,"00"))</f>
        <v>201006</v>
      </c>
      <c r="D152" s="187" t="e">
        <f t="shared" ca="1" si="38"/>
        <v>#REF!</v>
      </c>
      <c r="E152" s="187" t="e">
        <f t="shared" ca="1" si="39"/>
        <v>#REF!</v>
      </c>
      <c r="F152" s="230">
        <f t="shared" si="48"/>
        <v>15</v>
      </c>
      <c r="G152" s="230">
        <f t="shared" si="47"/>
        <v>47</v>
      </c>
      <c r="H152" s="230">
        <f t="shared" si="49"/>
        <v>38</v>
      </c>
      <c r="I152" s="187"/>
      <c r="J152" s="238" t="str">
        <f t="shared" ca="1" si="30"/>
        <v/>
      </c>
      <c r="K152" s="233">
        <v>89</v>
      </c>
      <c r="L152" s="233" t="str">
        <f t="shared" ca="1" si="40"/>
        <v xml:space="preserve"> + </v>
      </c>
      <c r="M152" s="237">
        <f t="shared" ca="1" si="41"/>
        <v>0</v>
      </c>
      <c r="N152" s="236">
        <f t="shared" ca="1" si="42"/>
        <v>0</v>
      </c>
      <c r="O152" s="237">
        <f t="shared" ca="1" si="43"/>
        <v>0</v>
      </c>
      <c r="P152" s="247">
        <f t="shared" ca="1" si="44"/>
        <v>0</v>
      </c>
      <c r="Q152" s="247"/>
    </row>
    <row r="153" spans="2:17" x14ac:dyDescent="0.2">
      <c r="B153" s="186">
        <v>7</v>
      </c>
      <c r="C153" s="224" t="str">
        <f>IF($Q$13-$B153&lt;2010,"",$Q$13-$B153&amp;TEXT(5,"00"))</f>
        <v>201005</v>
      </c>
      <c r="D153" s="187" t="e">
        <f t="shared" ca="1" si="38"/>
        <v>#REF!</v>
      </c>
      <c r="E153" s="187" t="e">
        <f t="shared" ca="1" si="39"/>
        <v>#REF!</v>
      </c>
      <c r="F153" s="230">
        <f t="shared" si="48"/>
        <v>13</v>
      </c>
      <c r="G153" s="230">
        <f t="shared" si="47"/>
        <v>47</v>
      </c>
      <c r="H153" s="230">
        <f t="shared" si="49"/>
        <v>37</v>
      </c>
      <c r="I153" s="187"/>
      <c r="J153" s="238" t="str">
        <f t="shared" ca="1" si="30"/>
        <v/>
      </c>
      <c r="K153" s="233">
        <v>90</v>
      </c>
      <c r="L153" s="233" t="str">
        <f t="shared" ca="1" si="40"/>
        <v xml:space="preserve"> + </v>
      </c>
      <c r="M153" s="237">
        <f t="shared" ca="1" si="41"/>
        <v>0</v>
      </c>
      <c r="N153" s="236">
        <f t="shared" ca="1" si="42"/>
        <v>0</v>
      </c>
      <c r="O153" s="237">
        <f t="shared" ca="1" si="43"/>
        <v>0</v>
      </c>
      <c r="P153" s="247">
        <f t="shared" ca="1" si="44"/>
        <v>0</v>
      </c>
      <c r="Q153" s="247"/>
    </row>
    <row r="154" spans="2:17" x14ac:dyDescent="0.2">
      <c r="B154" s="186">
        <v>7</v>
      </c>
      <c r="C154" s="224" t="str">
        <f>IF($Q$13-$B154&lt;2010,"",$Q$13-$B154&amp;TEXT(4,"00"))</f>
        <v>201004</v>
      </c>
      <c r="D154" s="187" t="e">
        <f t="shared" ca="1" si="38"/>
        <v>#REF!</v>
      </c>
      <c r="E154" s="187" t="e">
        <f t="shared" ca="1" si="39"/>
        <v>#REF!</v>
      </c>
      <c r="F154" s="230">
        <f t="shared" si="48"/>
        <v>11</v>
      </c>
      <c r="G154" s="230">
        <f t="shared" si="47"/>
        <v>47</v>
      </c>
      <c r="H154" s="230">
        <f t="shared" si="49"/>
        <v>36</v>
      </c>
      <c r="I154" s="187"/>
      <c r="J154" s="238" t="str">
        <f t="shared" ca="1" si="30"/>
        <v/>
      </c>
      <c r="K154" s="233">
        <v>91</v>
      </c>
      <c r="L154" s="233" t="str">
        <f t="shared" ca="1" si="40"/>
        <v xml:space="preserve"> + </v>
      </c>
      <c r="M154" s="237">
        <f t="shared" ca="1" si="41"/>
        <v>0</v>
      </c>
      <c r="N154" s="236">
        <f t="shared" ca="1" si="42"/>
        <v>0</v>
      </c>
      <c r="O154" s="237">
        <f t="shared" ca="1" si="43"/>
        <v>0</v>
      </c>
      <c r="P154" s="247">
        <f t="shared" ca="1" si="44"/>
        <v>0</v>
      </c>
      <c r="Q154" s="247"/>
    </row>
    <row r="155" spans="2:17" x14ac:dyDescent="0.2">
      <c r="B155" s="186">
        <v>7</v>
      </c>
      <c r="C155" s="224" t="str">
        <f>IF($Q$13-$B155&lt;2010,"",$Q$13-$B155&amp;TEXT(3,"00"))</f>
        <v>201003</v>
      </c>
      <c r="D155" s="187" t="e">
        <f t="shared" ca="1" si="38"/>
        <v>#REF!</v>
      </c>
      <c r="E155" s="187" t="e">
        <f t="shared" ca="1" si="39"/>
        <v>#REF!</v>
      </c>
      <c r="F155" s="230">
        <f t="shared" si="48"/>
        <v>9</v>
      </c>
      <c r="G155" s="230">
        <f t="shared" si="47"/>
        <v>47</v>
      </c>
      <c r="H155" s="230">
        <f t="shared" si="49"/>
        <v>35</v>
      </c>
      <c r="I155" s="187"/>
      <c r="J155" s="238" t="str">
        <f t="shared" ca="1" si="30"/>
        <v/>
      </c>
      <c r="K155" s="233">
        <v>92</v>
      </c>
      <c r="L155" s="233" t="str">
        <f t="shared" ca="1" si="40"/>
        <v xml:space="preserve"> + </v>
      </c>
      <c r="M155" s="237">
        <f t="shared" ca="1" si="41"/>
        <v>0</v>
      </c>
      <c r="N155" s="236">
        <f t="shared" ca="1" si="42"/>
        <v>0</v>
      </c>
      <c r="O155" s="237">
        <f t="shared" ca="1" si="43"/>
        <v>0</v>
      </c>
      <c r="P155" s="247">
        <f t="shared" ca="1" si="44"/>
        <v>0</v>
      </c>
      <c r="Q155" s="247"/>
    </row>
    <row r="156" spans="2:17" x14ac:dyDescent="0.2">
      <c r="B156" s="186">
        <v>7</v>
      </c>
      <c r="C156" s="224" t="str">
        <f>IF($Q$13-$B156&lt;2010,"",$Q$13-$B156&amp;TEXT(2,"00"))</f>
        <v>201002</v>
      </c>
      <c r="D156" s="187" t="e">
        <f t="shared" ca="1" si="38"/>
        <v>#REF!</v>
      </c>
      <c r="E156" s="187" t="e">
        <f t="shared" ca="1" si="39"/>
        <v>#REF!</v>
      </c>
      <c r="F156" s="230">
        <f t="shared" si="48"/>
        <v>7</v>
      </c>
      <c r="G156" s="230">
        <f t="shared" si="47"/>
        <v>47</v>
      </c>
      <c r="H156" s="230">
        <f t="shared" si="49"/>
        <v>34</v>
      </c>
      <c r="I156" s="187"/>
      <c r="J156" s="238" t="str">
        <f t="shared" ca="1" si="30"/>
        <v/>
      </c>
      <c r="K156" s="233">
        <v>93</v>
      </c>
      <c r="L156" s="233" t="str">
        <f t="shared" ca="1" si="40"/>
        <v xml:space="preserve"> + </v>
      </c>
      <c r="M156" s="237">
        <f t="shared" ca="1" si="41"/>
        <v>0</v>
      </c>
      <c r="N156" s="236">
        <f t="shared" ca="1" si="42"/>
        <v>0</v>
      </c>
      <c r="O156" s="237">
        <f t="shared" ca="1" si="43"/>
        <v>0</v>
      </c>
      <c r="P156" s="247">
        <f t="shared" ca="1" si="44"/>
        <v>0</v>
      </c>
      <c r="Q156" s="247"/>
    </row>
    <row r="157" spans="2:17" x14ac:dyDescent="0.2">
      <c r="B157" s="186">
        <v>7</v>
      </c>
      <c r="C157" s="224" t="str">
        <f>IF($Q$13-$B157&lt;2010,"",$Q$13-$B157&amp;TEXT(1,"00"))</f>
        <v>201001</v>
      </c>
      <c r="D157" s="187" t="e">
        <f t="shared" ca="1" si="38"/>
        <v>#REF!</v>
      </c>
      <c r="E157" s="187" t="e">
        <f t="shared" ca="1" si="39"/>
        <v>#REF!</v>
      </c>
      <c r="F157" s="230">
        <f t="shared" si="48"/>
        <v>5</v>
      </c>
      <c r="G157" s="230">
        <f t="shared" si="47"/>
        <v>47</v>
      </c>
      <c r="H157" s="230">
        <f t="shared" si="49"/>
        <v>33</v>
      </c>
      <c r="I157" s="187"/>
      <c r="J157" s="238" t="str">
        <f t="shared" ca="1" si="30"/>
        <v/>
      </c>
      <c r="K157" s="233">
        <v>94</v>
      </c>
      <c r="L157" s="233" t="str">
        <f t="shared" ca="1" si="40"/>
        <v xml:space="preserve"> + </v>
      </c>
      <c r="M157" s="237">
        <f t="shared" ca="1" si="41"/>
        <v>0</v>
      </c>
      <c r="N157" s="236">
        <f t="shared" ca="1" si="42"/>
        <v>0</v>
      </c>
      <c r="O157" s="237">
        <f t="shared" ca="1" si="43"/>
        <v>0</v>
      </c>
      <c r="P157" s="247">
        <f t="shared" ca="1" si="44"/>
        <v>0</v>
      </c>
      <c r="Q157" s="247"/>
    </row>
    <row r="158" spans="2:17" x14ac:dyDescent="0.2">
      <c r="B158" s="186">
        <v>8</v>
      </c>
      <c r="C158" s="224" t="str">
        <f>IF($Q$13-$B158&lt;2010,"",$Q$13-$B158&amp;TEXT(12,"00"))</f>
        <v/>
      </c>
      <c r="D158" s="187" t="str">
        <f t="shared" ref="D158:D169" ca="1" si="50">IF(C158&lt;&gt;"",SUMIF(INDIRECT("Fluxo_de_Caixa"&amp;$C$15-$B158&amp;"!$A$3:$A$1004"),"="&amp;$F$45,INDIRECT(ADDRESS(3,$F158,1,1,"Fluxo_de_Caixa"&amp;$C$15-$B158)&amp;":"&amp;ADDRESS(1004,$F158,1,1))),"")</f>
        <v/>
      </c>
      <c r="E158" s="187" t="str">
        <f t="shared" ref="E158:E169" ca="1" si="51">IF(C158&lt;&gt;"",SUMIF(INDIRECT(ADDRESS(3,$G158,1,1,"Fluxo_de_Caixa"&amp;$C$15-$B158)&amp;":"&amp;ADDRESS(1004,$G158,1,1)),"="&amp;$L$45,INDIRECT(ADDRESS(3,$H158,1,1,"Fluxo_de_Caixa"&amp;$C$15-$B158)&amp;":"&amp;ADDRESS(1004,$H158,1,1))),"")</f>
        <v/>
      </c>
      <c r="F158" s="230" t="str">
        <f>IF($C158&lt;&gt;"",COLUMN(IF($Q$13-$B158&lt;2015,AA112,AY112)),"")</f>
        <v/>
      </c>
      <c r="G158" s="230" t="str">
        <f t="shared" si="47"/>
        <v/>
      </c>
      <c r="H158" s="230" t="str">
        <f>IF($C158&lt;&gt;"",COLUMN(IF($Q$13-$B158&lt;2015,AR112,BQ112)),"")</f>
        <v/>
      </c>
      <c r="I158" s="187"/>
      <c r="J158" s="238" t="str">
        <f t="shared" ca="1" si="30"/>
        <v/>
      </c>
      <c r="K158" s="233">
        <v>95</v>
      </c>
      <c r="L158" s="233" t="str">
        <f t="shared" ca="1" si="40"/>
        <v xml:space="preserve"> + </v>
      </c>
      <c r="M158" s="237">
        <f t="shared" ca="1" si="41"/>
        <v>0</v>
      </c>
      <c r="N158" s="236">
        <f t="shared" ca="1" si="42"/>
        <v>0</v>
      </c>
      <c r="O158" s="237">
        <f t="shared" ca="1" si="43"/>
        <v>0</v>
      </c>
      <c r="P158" s="247">
        <f t="shared" ca="1" si="44"/>
        <v>0</v>
      </c>
      <c r="Q158" s="247"/>
    </row>
    <row r="159" spans="2:17" x14ac:dyDescent="0.2">
      <c r="B159" s="186">
        <v>8</v>
      </c>
      <c r="C159" s="224" t="str">
        <f>IF($Q$13-$B159&lt;2010,"",$Q$13-$B159&amp;TEXT(11,"00"))</f>
        <v/>
      </c>
      <c r="D159" s="187" t="str">
        <f t="shared" ca="1" si="50"/>
        <v/>
      </c>
      <c r="E159" s="187" t="str">
        <f t="shared" ca="1" si="51"/>
        <v/>
      </c>
      <c r="F159" s="230" t="str">
        <f>IF($C159&lt;&gt;"",F158-IF($Q$13-$B159&lt;2015,2,4),"")</f>
        <v/>
      </c>
      <c r="G159" s="230" t="str">
        <f t="shared" si="47"/>
        <v/>
      </c>
      <c r="H159" s="230" t="str">
        <f>IF($C159&lt;&gt;"",H158-1,"")</f>
        <v/>
      </c>
      <c r="I159" s="187"/>
      <c r="J159" s="238" t="str">
        <f t="shared" ca="1" si="30"/>
        <v/>
      </c>
      <c r="K159" s="233">
        <v>96</v>
      </c>
      <c r="L159" s="233" t="str">
        <f t="shared" ca="1" si="40"/>
        <v xml:space="preserve"> + </v>
      </c>
      <c r="M159" s="237">
        <f t="shared" ca="1" si="41"/>
        <v>0</v>
      </c>
      <c r="N159" s="236">
        <f t="shared" ca="1" si="42"/>
        <v>0</v>
      </c>
      <c r="O159" s="237">
        <f t="shared" ca="1" si="43"/>
        <v>0</v>
      </c>
      <c r="P159" s="247">
        <f t="shared" ca="1" si="44"/>
        <v>0</v>
      </c>
      <c r="Q159" s="247"/>
    </row>
    <row r="160" spans="2:17" x14ac:dyDescent="0.2">
      <c r="B160" s="186">
        <v>8</v>
      </c>
      <c r="C160" s="224" t="str">
        <f>IF($Q$13-$B160&lt;2010,"",$Q$13-$B160&amp;TEXT(10,"00"))</f>
        <v/>
      </c>
      <c r="D160" s="187" t="str">
        <f t="shared" ca="1" si="50"/>
        <v/>
      </c>
      <c r="E160" s="187" t="str">
        <f t="shared" ca="1" si="51"/>
        <v/>
      </c>
      <c r="F160" s="230" t="str">
        <f t="shared" ref="F160:F169" si="52">IF($C160&lt;&gt;"",F159-IF($Q$13-$B160&lt;2015,2,4),"")</f>
        <v/>
      </c>
      <c r="G160" s="230" t="str">
        <f t="shared" si="47"/>
        <v/>
      </c>
      <c r="H160" s="230" t="str">
        <f>IF($C160&lt;&gt;"",H159-1,"")</f>
        <v/>
      </c>
      <c r="I160" s="187"/>
      <c r="J160" s="238" t="str">
        <f t="shared" ca="1" si="30"/>
        <v/>
      </c>
      <c r="K160" s="233">
        <v>97</v>
      </c>
      <c r="L160" s="233" t="str">
        <f t="shared" ca="1" si="40"/>
        <v xml:space="preserve"> + </v>
      </c>
      <c r="M160" s="237">
        <f t="shared" ca="1" si="41"/>
        <v>0</v>
      </c>
      <c r="N160" s="236">
        <f t="shared" ca="1" si="42"/>
        <v>0</v>
      </c>
      <c r="O160" s="237">
        <f t="shared" ca="1" si="43"/>
        <v>0</v>
      </c>
      <c r="P160" s="247">
        <f t="shared" ca="1" si="44"/>
        <v>0</v>
      </c>
      <c r="Q160" s="247"/>
    </row>
    <row r="161" spans="2:17" x14ac:dyDescent="0.2">
      <c r="B161" s="186">
        <v>8</v>
      </c>
      <c r="C161" s="224" t="str">
        <f>IF($Q$13-$B161&lt;2010,"",$Q$13-$B161&amp;TEXT(9,"00"))</f>
        <v/>
      </c>
      <c r="D161" s="187" t="str">
        <f t="shared" ca="1" si="50"/>
        <v/>
      </c>
      <c r="E161" s="187" t="str">
        <f t="shared" ca="1" si="51"/>
        <v/>
      </c>
      <c r="F161" s="230" t="str">
        <f t="shared" si="52"/>
        <v/>
      </c>
      <c r="G161" s="230" t="str">
        <f t="shared" si="47"/>
        <v/>
      </c>
      <c r="H161" s="230" t="str">
        <f t="shared" ref="H161:H169" si="53">IF($C161&lt;&gt;"",H160-1,"")</f>
        <v/>
      </c>
      <c r="I161" s="187"/>
      <c r="J161" s="238" t="str">
        <f t="shared" ca="1" si="30"/>
        <v/>
      </c>
      <c r="K161" s="233">
        <v>98</v>
      </c>
      <c r="L161" s="233" t="str">
        <f t="shared" ca="1" si="40"/>
        <v xml:space="preserve"> + </v>
      </c>
      <c r="M161" s="237">
        <f t="shared" ca="1" si="41"/>
        <v>0</v>
      </c>
      <c r="N161" s="236">
        <f t="shared" ca="1" si="42"/>
        <v>0</v>
      </c>
      <c r="O161" s="237">
        <f t="shared" ca="1" si="43"/>
        <v>0</v>
      </c>
      <c r="P161" s="247">
        <f t="shared" ca="1" si="44"/>
        <v>0</v>
      </c>
      <c r="Q161" s="247"/>
    </row>
    <row r="162" spans="2:17" x14ac:dyDescent="0.2">
      <c r="B162" s="186">
        <v>8</v>
      </c>
      <c r="C162" s="224" t="str">
        <f>IF($Q$13-$B162&lt;2010,"",$Q$13-$B162&amp;TEXT(8,"00"))</f>
        <v/>
      </c>
      <c r="D162" s="187" t="str">
        <f t="shared" ca="1" si="50"/>
        <v/>
      </c>
      <c r="E162" s="187" t="str">
        <f t="shared" ca="1" si="51"/>
        <v/>
      </c>
      <c r="F162" s="230" t="str">
        <f t="shared" si="52"/>
        <v/>
      </c>
      <c r="G162" s="230" t="str">
        <f t="shared" si="47"/>
        <v/>
      </c>
      <c r="H162" s="230" t="str">
        <f t="shared" si="53"/>
        <v/>
      </c>
      <c r="I162" s="187"/>
      <c r="J162" s="238" t="str">
        <f t="shared" ca="1" si="30"/>
        <v/>
      </c>
      <c r="K162" s="233">
        <v>99</v>
      </c>
      <c r="L162" s="233" t="str">
        <f t="shared" ca="1" si="40"/>
        <v xml:space="preserve"> + </v>
      </c>
      <c r="M162" s="237">
        <f t="shared" ca="1" si="41"/>
        <v>0</v>
      </c>
      <c r="N162" s="236">
        <f t="shared" ca="1" si="42"/>
        <v>0</v>
      </c>
      <c r="O162" s="237">
        <f t="shared" ca="1" si="43"/>
        <v>0</v>
      </c>
      <c r="P162" s="247">
        <f t="shared" ca="1" si="44"/>
        <v>0</v>
      </c>
      <c r="Q162" s="247"/>
    </row>
    <row r="163" spans="2:17" x14ac:dyDescent="0.2">
      <c r="B163" s="186">
        <v>8</v>
      </c>
      <c r="C163" s="224" t="str">
        <f>IF($Q$13-$B163&lt;2010,"",$Q$13-$B163&amp;TEXT(7,"00"))</f>
        <v/>
      </c>
      <c r="D163" s="187" t="str">
        <f t="shared" ca="1" si="50"/>
        <v/>
      </c>
      <c r="E163" s="187" t="str">
        <f t="shared" ca="1" si="51"/>
        <v/>
      </c>
      <c r="F163" s="230" t="str">
        <f t="shared" si="52"/>
        <v/>
      </c>
      <c r="G163" s="230" t="str">
        <f t="shared" si="47"/>
        <v/>
      </c>
      <c r="H163" s="230" t="str">
        <f t="shared" si="53"/>
        <v/>
      </c>
      <c r="I163" s="187"/>
      <c r="J163" s="238" t="str">
        <f t="shared" ref="J163:J226" ca="1" si="54">IF(AND($M163&gt;DATE(2014,12,31),ABS($N163)&gt;(ABS($P163)+$J$62)),VALUE($K163&amp;TEXT($M163,"aaaammdd")),"")</f>
        <v/>
      </c>
      <c r="K163" s="233">
        <v>100</v>
      </c>
      <c r="L163" s="233" t="str">
        <f t="shared" ca="1" si="40"/>
        <v xml:space="preserve"> + </v>
      </c>
      <c r="M163" s="237">
        <f t="shared" ca="1" si="41"/>
        <v>0</v>
      </c>
      <c r="N163" s="236">
        <f t="shared" ca="1" si="42"/>
        <v>0</v>
      </c>
      <c r="O163" s="237">
        <f t="shared" ca="1" si="43"/>
        <v>0</v>
      </c>
      <c r="P163" s="247">
        <f t="shared" ca="1" si="44"/>
        <v>0</v>
      </c>
      <c r="Q163" s="247"/>
    </row>
    <row r="164" spans="2:17" x14ac:dyDescent="0.2">
      <c r="B164" s="186">
        <v>8</v>
      </c>
      <c r="C164" s="224" t="str">
        <f>IF($Q$13-$B164&lt;2010,"",$Q$13-$B164&amp;TEXT(6,"00"))</f>
        <v/>
      </c>
      <c r="D164" s="187" t="str">
        <f t="shared" ca="1" si="50"/>
        <v/>
      </c>
      <c r="E164" s="187" t="str">
        <f t="shared" ca="1" si="51"/>
        <v/>
      </c>
      <c r="F164" s="230" t="str">
        <f t="shared" si="52"/>
        <v/>
      </c>
      <c r="G164" s="230" t="str">
        <f t="shared" si="47"/>
        <v/>
      </c>
      <c r="H164" s="230" t="str">
        <f t="shared" si="53"/>
        <v/>
      </c>
      <c r="I164" s="187"/>
      <c r="J164" s="238" t="str">
        <f t="shared" ca="1" si="54"/>
        <v/>
      </c>
      <c r="K164" s="233">
        <v>101</v>
      </c>
      <c r="L164" s="233" t="str">
        <f t="shared" ca="1" si="40"/>
        <v xml:space="preserve"> + </v>
      </c>
      <c r="M164" s="237">
        <f t="shared" ca="1" si="41"/>
        <v>0</v>
      </c>
      <c r="N164" s="236">
        <f t="shared" ca="1" si="42"/>
        <v>0</v>
      </c>
      <c r="O164" s="237">
        <f t="shared" ca="1" si="43"/>
        <v>0</v>
      </c>
      <c r="P164" s="247">
        <f t="shared" ca="1" si="44"/>
        <v>0</v>
      </c>
      <c r="Q164" s="247"/>
    </row>
    <row r="165" spans="2:17" x14ac:dyDescent="0.2">
      <c r="B165" s="186">
        <v>8</v>
      </c>
      <c r="C165" s="224" t="str">
        <f>IF($Q$13-$B165&lt;2010,"",$Q$13-$B165&amp;TEXT(5,"00"))</f>
        <v/>
      </c>
      <c r="D165" s="187" t="str">
        <f t="shared" ca="1" si="50"/>
        <v/>
      </c>
      <c r="E165" s="187" t="str">
        <f t="shared" ca="1" si="51"/>
        <v/>
      </c>
      <c r="F165" s="230" t="str">
        <f t="shared" si="52"/>
        <v/>
      </c>
      <c r="G165" s="230" t="str">
        <f t="shared" si="47"/>
        <v/>
      </c>
      <c r="H165" s="230" t="str">
        <f t="shared" si="53"/>
        <v/>
      </c>
      <c r="I165" s="187"/>
      <c r="J165" s="238" t="str">
        <f t="shared" ca="1" si="54"/>
        <v/>
      </c>
      <c r="K165" s="233">
        <v>102</v>
      </c>
      <c r="L165" s="233" t="str">
        <f t="shared" ca="1" si="40"/>
        <v xml:space="preserve"> + </v>
      </c>
      <c r="M165" s="237">
        <f t="shared" ca="1" si="41"/>
        <v>0</v>
      </c>
      <c r="N165" s="236">
        <f t="shared" ca="1" si="42"/>
        <v>0</v>
      </c>
      <c r="O165" s="237">
        <f t="shared" ca="1" si="43"/>
        <v>0</v>
      </c>
      <c r="P165" s="247">
        <f t="shared" ca="1" si="44"/>
        <v>0</v>
      </c>
      <c r="Q165" s="247"/>
    </row>
    <row r="166" spans="2:17" x14ac:dyDescent="0.2">
      <c r="B166" s="186">
        <v>8</v>
      </c>
      <c r="C166" s="224" t="str">
        <f>IF($Q$13-$B166&lt;2010,"",$Q$13-$B166&amp;TEXT(4,"00"))</f>
        <v/>
      </c>
      <c r="D166" s="187" t="str">
        <f t="shared" ca="1" si="50"/>
        <v/>
      </c>
      <c r="E166" s="187" t="str">
        <f t="shared" ca="1" si="51"/>
        <v/>
      </c>
      <c r="F166" s="230" t="str">
        <f t="shared" si="52"/>
        <v/>
      </c>
      <c r="G166" s="230" t="str">
        <f t="shared" si="47"/>
        <v/>
      </c>
      <c r="H166" s="230" t="str">
        <f t="shared" si="53"/>
        <v/>
      </c>
      <c r="I166" s="187"/>
      <c r="J166" s="238" t="str">
        <f t="shared" ca="1" si="54"/>
        <v/>
      </c>
      <c r="K166" s="233">
        <v>103</v>
      </c>
      <c r="L166" s="233" t="str">
        <f t="shared" ca="1" si="40"/>
        <v xml:space="preserve"> + </v>
      </c>
      <c r="M166" s="237">
        <f t="shared" ca="1" si="41"/>
        <v>0</v>
      </c>
      <c r="N166" s="236">
        <f t="shared" ca="1" si="42"/>
        <v>0</v>
      </c>
      <c r="O166" s="237">
        <f t="shared" ca="1" si="43"/>
        <v>0</v>
      </c>
      <c r="P166" s="247">
        <f t="shared" ca="1" si="44"/>
        <v>0</v>
      </c>
      <c r="Q166" s="247"/>
    </row>
    <row r="167" spans="2:17" x14ac:dyDescent="0.2">
      <c r="B167" s="186">
        <v>8</v>
      </c>
      <c r="C167" s="224" t="str">
        <f>IF($Q$13-$B167&lt;2010,"",$Q$13-$B167&amp;TEXT(3,"00"))</f>
        <v/>
      </c>
      <c r="D167" s="187" t="str">
        <f t="shared" ca="1" si="50"/>
        <v/>
      </c>
      <c r="E167" s="187" t="str">
        <f t="shared" ca="1" si="51"/>
        <v/>
      </c>
      <c r="F167" s="230" t="str">
        <f t="shared" si="52"/>
        <v/>
      </c>
      <c r="G167" s="230" t="str">
        <f t="shared" si="47"/>
        <v/>
      </c>
      <c r="H167" s="230" t="str">
        <f t="shared" si="53"/>
        <v/>
      </c>
      <c r="I167" s="187"/>
      <c r="J167" s="238" t="str">
        <f t="shared" ca="1" si="54"/>
        <v/>
      </c>
      <c r="K167" s="233">
        <v>104</v>
      </c>
      <c r="L167" s="233" t="str">
        <f t="shared" ca="1" si="40"/>
        <v xml:space="preserve"> + </v>
      </c>
      <c r="M167" s="237">
        <f t="shared" ca="1" si="41"/>
        <v>0</v>
      </c>
      <c r="N167" s="236">
        <f t="shared" ca="1" si="42"/>
        <v>0</v>
      </c>
      <c r="O167" s="237">
        <f t="shared" ca="1" si="43"/>
        <v>0</v>
      </c>
      <c r="P167" s="247">
        <f t="shared" ca="1" si="44"/>
        <v>0</v>
      </c>
      <c r="Q167" s="247"/>
    </row>
    <row r="168" spans="2:17" x14ac:dyDescent="0.2">
      <c r="B168" s="186">
        <v>8</v>
      </c>
      <c r="C168" s="224" t="str">
        <f>IF($Q$13-$B168&lt;2010,"",$Q$13-$B168&amp;TEXT(2,"00"))</f>
        <v/>
      </c>
      <c r="D168" s="187" t="str">
        <f t="shared" ca="1" si="50"/>
        <v/>
      </c>
      <c r="E168" s="187" t="str">
        <f t="shared" ca="1" si="51"/>
        <v/>
      </c>
      <c r="F168" s="230" t="str">
        <f t="shared" si="52"/>
        <v/>
      </c>
      <c r="G168" s="230" t="str">
        <f t="shared" si="47"/>
        <v/>
      </c>
      <c r="H168" s="230" t="str">
        <f t="shared" si="53"/>
        <v/>
      </c>
      <c r="I168" s="187"/>
      <c r="J168" s="238" t="str">
        <f t="shared" ca="1" si="54"/>
        <v/>
      </c>
      <c r="K168" s="233">
        <v>105</v>
      </c>
      <c r="L168" s="233" t="str">
        <f t="shared" ca="1" si="40"/>
        <v xml:space="preserve"> + </v>
      </c>
      <c r="M168" s="237">
        <f t="shared" ca="1" si="41"/>
        <v>0</v>
      </c>
      <c r="N168" s="236">
        <f t="shared" ca="1" si="42"/>
        <v>0</v>
      </c>
      <c r="O168" s="237">
        <f t="shared" ca="1" si="43"/>
        <v>0</v>
      </c>
      <c r="P168" s="247">
        <f t="shared" ca="1" si="44"/>
        <v>0</v>
      </c>
      <c r="Q168" s="247"/>
    </row>
    <row r="169" spans="2:17" x14ac:dyDescent="0.2">
      <c r="B169" s="186">
        <v>8</v>
      </c>
      <c r="C169" s="224" t="str">
        <f>IF($Q$13-$B169&lt;2010,"",$Q$13-$B169&amp;TEXT(1,"00"))</f>
        <v/>
      </c>
      <c r="D169" s="187" t="str">
        <f t="shared" ca="1" si="50"/>
        <v/>
      </c>
      <c r="E169" s="187" t="str">
        <f t="shared" ca="1" si="51"/>
        <v/>
      </c>
      <c r="F169" s="230" t="str">
        <f t="shared" si="52"/>
        <v/>
      </c>
      <c r="G169" s="230" t="str">
        <f t="shared" si="47"/>
        <v/>
      </c>
      <c r="H169" s="230" t="str">
        <f t="shared" si="53"/>
        <v/>
      </c>
      <c r="I169" s="187"/>
      <c r="J169" s="238" t="str">
        <f t="shared" ca="1" si="54"/>
        <v/>
      </c>
      <c r="K169" s="233">
        <v>106</v>
      </c>
      <c r="L169" s="233" t="str">
        <f t="shared" ca="1" si="40"/>
        <v xml:space="preserve"> + </v>
      </c>
      <c r="M169" s="237">
        <f t="shared" ca="1" si="41"/>
        <v>0</v>
      </c>
      <c r="N169" s="236">
        <f t="shared" ca="1" si="42"/>
        <v>0</v>
      </c>
      <c r="O169" s="237">
        <f t="shared" ca="1" si="43"/>
        <v>0</v>
      </c>
      <c r="P169" s="247">
        <f t="shared" ca="1" si="44"/>
        <v>0</v>
      </c>
      <c r="Q169" s="247"/>
    </row>
    <row r="170" spans="2:17" x14ac:dyDescent="0.2">
      <c r="C170" s="187"/>
      <c r="D170" s="187"/>
      <c r="E170" s="187"/>
      <c r="F170" s="187"/>
      <c r="G170" s="187"/>
      <c r="H170" s="187"/>
      <c r="I170" s="187"/>
      <c r="J170" s="238" t="str">
        <f t="shared" ca="1" si="54"/>
        <v/>
      </c>
      <c r="K170" s="233">
        <v>107</v>
      </c>
      <c r="L170" s="233" t="str">
        <f t="shared" ca="1" si="40"/>
        <v xml:space="preserve"> + </v>
      </c>
      <c r="M170" s="237">
        <f t="shared" ca="1" si="41"/>
        <v>0</v>
      </c>
      <c r="N170" s="236">
        <f t="shared" ca="1" si="42"/>
        <v>0</v>
      </c>
      <c r="O170" s="237">
        <f t="shared" ca="1" si="43"/>
        <v>0</v>
      </c>
      <c r="P170" s="247">
        <f t="shared" ca="1" si="44"/>
        <v>0</v>
      </c>
      <c r="Q170" s="247"/>
    </row>
    <row r="171" spans="2:17" x14ac:dyDescent="0.2">
      <c r="C171" s="187"/>
      <c r="D171" s="187"/>
      <c r="E171" s="187"/>
      <c r="F171" s="187"/>
      <c r="G171" s="187"/>
      <c r="H171" s="187"/>
      <c r="I171" s="187"/>
      <c r="J171" s="238" t="str">
        <f t="shared" ca="1" si="54"/>
        <v/>
      </c>
      <c r="K171" s="233">
        <v>108</v>
      </c>
      <c r="L171" s="233" t="str">
        <f t="shared" ca="1" si="40"/>
        <v xml:space="preserve"> + </v>
      </c>
      <c r="M171" s="237">
        <f t="shared" ca="1" si="41"/>
        <v>0</v>
      </c>
      <c r="N171" s="236">
        <f t="shared" ca="1" si="42"/>
        <v>0</v>
      </c>
      <c r="O171" s="237">
        <f t="shared" ca="1" si="43"/>
        <v>0</v>
      </c>
      <c r="P171" s="247">
        <f t="shared" ca="1" si="44"/>
        <v>0</v>
      </c>
      <c r="Q171" s="247"/>
    </row>
    <row r="172" spans="2:17" x14ac:dyDescent="0.2">
      <c r="C172" s="187"/>
      <c r="D172" s="187"/>
      <c r="E172" s="187"/>
      <c r="F172" s="187"/>
      <c r="G172" s="187"/>
      <c r="H172" s="187"/>
      <c r="I172" s="187"/>
      <c r="J172" s="238" t="str">
        <f t="shared" ca="1" si="54"/>
        <v/>
      </c>
      <c r="K172" s="233">
        <v>109</v>
      </c>
      <c r="L172" s="233" t="str">
        <f t="shared" ca="1" si="40"/>
        <v xml:space="preserve"> + </v>
      </c>
      <c r="M172" s="237">
        <f t="shared" ca="1" si="41"/>
        <v>0</v>
      </c>
      <c r="N172" s="236">
        <f t="shared" ca="1" si="42"/>
        <v>0</v>
      </c>
      <c r="O172" s="237">
        <f t="shared" ca="1" si="43"/>
        <v>0</v>
      </c>
      <c r="P172" s="247">
        <f t="shared" ca="1" si="44"/>
        <v>0</v>
      </c>
      <c r="Q172" s="247"/>
    </row>
    <row r="173" spans="2:17" x14ac:dyDescent="0.2">
      <c r="C173" s="187"/>
      <c r="D173" s="187"/>
      <c r="E173" s="187"/>
      <c r="F173" s="187"/>
      <c r="G173" s="187"/>
      <c r="H173" s="187"/>
      <c r="I173" s="187"/>
      <c r="J173" s="238" t="str">
        <f t="shared" ca="1" si="54"/>
        <v/>
      </c>
      <c r="K173" s="233">
        <v>110</v>
      </c>
      <c r="L173" s="233" t="str">
        <f t="shared" ca="1" si="40"/>
        <v xml:space="preserve"> + </v>
      </c>
      <c r="M173" s="237">
        <f t="shared" ca="1" si="41"/>
        <v>0</v>
      </c>
      <c r="N173" s="236">
        <f t="shared" ca="1" si="42"/>
        <v>0</v>
      </c>
      <c r="O173" s="237">
        <f t="shared" ca="1" si="43"/>
        <v>0</v>
      </c>
      <c r="P173" s="247">
        <f t="shared" ca="1" si="44"/>
        <v>0</v>
      </c>
      <c r="Q173" s="247"/>
    </row>
    <row r="174" spans="2:17" x14ac:dyDescent="0.2">
      <c r="C174" s="187"/>
      <c r="D174" s="187"/>
      <c r="E174" s="187"/>
      <c r="F174" s="187"/>
      <c r="G174" s="187"/>
      <c r="H174" s="187"/>
      <c r="I174" s="187"/>
      <c r="J174" s="238" t="str">
        <f t="shared" ca="1" si="54"/>
        <v/>
      </c>
      <c r="K174" s="233">
        <v>111</v>
      </c>
      <c r="L174" s="233" t="str">
        <f t="shared" ca="1" si="40"/>
        <v xml:space="preserve"> + </v>
      </c>
      <c r="M174" s="237">
        <f t="shared" ca="1" si="41"/>
        <v>0</v>
      </c>
      <c r="N174" s="236">
        <f t="shared" ca="1" si="42"/>
        <v>0</v>
      </c>
      <c r="O174" s="237">
        <f t="shared" ca="1" si="43"/>
        <v>0</v>
      </c>
      <c r="P174" s="247">
        <f t="shared" ca="1" si="44"/>
        <v>0</v>
      </c>
      <c r="Q174" s="247"/>
    </row>
    <row r="175" spans="2:17" x14ac:dyDescent="0.2">
      <c r="C175" s="187"/>
      <c r="D175" s="187"/>
      <c r="E175" s="187"/>
      <c r="F175" s="187"/>
      <c r="G175" s="187"/>
      <c r="H175" s="187"/>
      <c r="I175" s="187"/>
      <c r="J175" s="238" t="str">
        <f t="shared" ca="1" si="54"/>
        <v/>
      </c>
      <c r="K175" s="233">
        <v>112</v>
      </c>
      <c r="L175" s="233" t="str">
        <f t="shared" ca="1" si="40"/>
        <v xml:space="preserve"> + </v>
      </c>
      <c r="M175" s="237">
        <f t="shared" ca="1" si="41"/>
        <v>0</v>
      </c>
      <c r="N175" s="236">
        <f t="shared" ca="1" si="42"/>
        <v>0</v>
      </c>
      <c r="O175" s="237">
        <f t="shared" ca="1" si="43"/>
        <v>0</v>
      </c>
      <c r="P175" s="247">
        <f t="shared" ca="1" si="44"/>
        <v>0</v>
      </c>
      <c r="Q175" s="247"/>
    </row>
    <row r="176" spans="2:17" x14ac:dyDescent="0.2">
      <c r="C176" s="187"/>
      <c r="D176" s="187"/>
      <c r="E176" s="187"/>
      <c r="F176" s="187"/>
      <c r="G176" s="187"/>
      <c r="H176" s="187"/>
      <c r="I176" s="187"/>
      <c r="J176" s="238" t="str">
        <f t="shared" ca="1" si="54"/>
        <v/>
      </c>
      <c r="K176" s="233">
        <v>113</v>
      </c>
      <c r="L176" s="233" t="str">
        <f t="shared" ca="1" si="40"/>
        <v xml:space="preserve"> + </v>
      </c>
      <c r="M176" s="237">
        <f t="shared" ca="1" si="41"/>
        <v>0</v>
      </c>
      <c r="N176" s="236">
        <f t="shared" ca="1" si="42"/>
        <v>0</v>
      </c>
      <c r="O176" s="237">
        <f t="shared" ca="1" si="43"/>
        <v>0</v>
      </c>
      <c r="P176" s="247">
        <f t="shared" ca="1" si="44"/>
        <v>0</v>
      </c>
      <c r="Q176" s="247"/>
    </row>
    <row r="177" spans="3:17" x14ac:dyDescent="0.2">
      <c r="C177" s="187"/>
      <c r="D177" s="187"/>
      <c r="E177" s="187"/>
      <c r="F177" s="187"/>
      <c r="G177" s="187"/>
      <c r="H177" s="187"/>
      <c r="I177" s="187"/>
      <c r="J177" s="238" t="str">
        <f t="shared" ca="1" si="54"/>
        <v/>
      </c>
      <c r="K177" s="233">
        <v>114</v>
      </c>
      <c r="L177" s="233" t="str">
        <f t="shared" ca="1" si="40"/>
        <v xml:space="preserve"> + </v>
      </c>
      <c r="M177" s="237">
        <f t="shared" ca="1" si="41"/>
        <v>0</v>
      </c>
      <c r="N177" s="236">
        <f t="shared" ca="1" si="42"/>
        <v>0</v>
      </c>
      <c r="O177" s="237">
        <f t="shared" ca="1" si="43"/>
        <v>0</v>
      </c>
      <c r="P177" s="247">
        <f t="shared" ca="1" si="44"/>
        <v>0</v>
      </c>
      <c r="Q177" s="247"/>
    </row>
    <row r="178" spans="3:17" x14ac:dyDescent="0.2">
      <c r="C178" s="187"/>
      <c r="D178" s="187"/>
      <c r="E178" s="187"/>
      <c r="F178" s="187"/>
      <c r="G178" s="187"/>
      <c r="H178" s="187"/>
      <c r="I178" s="187"/>
      <c r="J178" s="238" t="str">
        <f t="shared" ca="1" si="54"/>
        <v/>
      </c>
      <c r="K178" s="233">
        <v>115</v>
      </c>
      <c r="L178" s="233" t="str">
        <f t="shared" ca="1" si="40"/>
        <v xml:space="preserve"> + </v>
      </c>
      <c r="M178" s="237">
        <f t="shared" ca="1" si="41"/>
        <v>0</v>
      </c>
      <c r="N178" s="236">
        <f t="shared" ca="1" si="42"/>
        <v>0</v>
      </c>
      <c r="O178" s="237">
        <f t="shared" ca="1" si="43"/>
        <v>0</v>
      </c>
      <c r="P178" s="247">
        <f t="shared" ca="1" si="44"/>
        <v>0</v>
      </c>
      <c r="Q178" s="247"/>
    </row>
    <row r="179" spans="3:17" x14ac:dyDescent="0.2">
      <c r="C179" s="187"/>
      <c r="D179" s="187"/>
      <c r="E179" s="187"/>
      <c r="F179" s="187"/>
      <c r="G179" s="187"/>
      <c r="H179" s="187"/>
      <c r="I179" s="187"/>
      <c r="J179" s="238" t="str">
        <f t="shared" ca="1" si="54"/>
        <v/>
      </c>
      <c r="K179" s="233">
        <v>116</v>
      </c>
      <c r="L179" s="233" t="str">
        <f t="shared" ca="1" si="40"/>
        <v xml:space="preserve"> + </v>
      </c>
      <c r="M179" s="237">
        <f t="shared" ca="1" si="41"/>
        <v>0</v>
      </c>
      <c r="N179" s="236">
        <f t="shared" ca="1" si="42"/>
        <v>0</v>
      </c>
      <c r="O179" s="237">
        <f t="shared" ca="1" si="43"/>
        <v>0</v>
      </c>
      <c r="P179" s="247">
        <f t="shared" ca="1" si="44"/>
        <v>0</v>
      </c>
      <c r="Q179" s="247"/>
    </row>
    <row r="180" spans="3:17" x14ac:dyDescent="0.2">
      <c r="C180" s="187"/>
      <c r="D180" s="187"/>
      <c r="E180" s="187"/>
      <c r="F180" s="187"/>
      <c r="G180" s="187"/>
      <c r="H180" s="187"/>
      <c r="I180" s="187"/>
      <c r="J180" s="238" t="str">
        <f t="shared" ca="1" si="54"/>
        <v/>
      </c>
      <c r="K180" s="233">
        <v>117</v>
      </c>
      <c r="L180" s="233" t="str">
        <f t="shared" ca="1" si="40"/>
        <v xml:space="preserve"> + </v>
      </c>
      <c r="M180" s="237">
        <f t="shared" ca="1" si="41"/>
        <v>0</v>
      </c>
      <c r="N180" s="236">
        <f t="shared" ca="1" si="42"/>
        <v>0</v>
      </c>
      <c r="O180" s="237">
        <f t="shared" ca="1" si="43"/>
        <v>0</v>
      </c>
      <c r="P180" s="247">
        <f t="shared" ca="1" si="44"/>
        <v>0</v>
      </c>
      <c r="Q180" s="247"/>
    </row>
    <row r="181" spans="3:17" x14ac:dyDescent="0.2">
      <c r="C181" s="187"/>
      <c r="D181" s="187"/>
      <c r="E181" s="187"/>
      <c r="F181" s="187"/>
      <c r="G181" s="187"/>
      <c r="H181" s="187"/>
      <c r="I181" s="187"/>
      <c r="J181" s="238" t="str">
        <f t="shared" ca="1" si="54"/>
        <v/>
      </c>
      <c r="K181" s="233">
        <v>118</v>
      </c>
      <c r="L181" s="233" t="str">
        <f t="shared" ca="1" si="40"/>
        <v xml:space="preserve"> + </v>
      </c>
      <c r="M181" s="237">
        <f t="shared" ca="1" si="41"/>
        <v>0</v>
      </c>
      <c r="N181" s="236">
        <f t="shared" ca="1" si="42"/>
        <v>0</v>
      </c>
      <c r="O181" s="237">
        <f t="shared" ca="1" si="43"/>
        <v>0</v>
      </c>
      <c r="P181" s="247">
        <f t="shared" ca="1" si="44"/>
        <v>0</v>
      </c>
      <c r="Q181" s="247"/>
    </row>
    <row r="182" spans="3:17" x14ac:dyDescent="0.2">
      <c r="C182" s="187"/>
      <c r="D182" s="187"/>
      <c r="E182" s="187"/>
      <c r="F182" s="187"/>
      <c r="G182" s="187"/>
      <c r="H182" s="187"/>
      <c r="I182" s="187"/>
      <c r="J182" s="238" t="str">
        <f t="shared" ca="1" si="54"/>
        <v/>
      </c>
      <c r="K182" s="233">
        <v>119</v>
      </c>
      <c r="L182" s="233" t="str">
        <f t="shared" ca="1" si="40"/>
        <v xml:space="preserve"> + </v>
      </c>
      <c r="M182" s="237">
        <f t="shared" ca="1" si="41"/>
        <v>0</v>
      </c>
      <c r="N182" s="236">
        <f t="shared" ca="1" si="42"/>
        <v>0</v>
      </c>
      <c r="O182" s="237">
        <f t="shared" ca="1" si="43"/>
        <v>0</v>
      </c>
      <c r="P182" s="247">
        <f t="shared" ca="1" si="44"/>
        <v>0</v>
      </c>
      <c r="Q182" s="247"/>
    </row>
    <row r="183" spans="3:17" x14ac:dyDescent="0.2">
      <c r="C183" s="187"/>
      <c r="D183" s="187"/>
      <c r="E183" s="187"/>
      <c r="F183" s="187"/>
      <c r="G183" s="187"/>
      <c r="H183" s="187"/>
      <c r="I183" s="187"/>
      <c r="J183" s="238" t="str">
        <f t="shared" ca="1" si="54"/>
        <v/>
      </c>
      <c r="K183" s="233">
        <v>120</v>
      </c>
      <c r="L183" s="233" t="str">
        <f t="shared" ca="1" si="40"/>
        <v xml:space="preserve"> + </v>
      </c>
      <c r="M183" s="237">
        <f t="shared" ca="1" si="41"/>
        <v>0</v>
      </c>
      <c r="N183" s="236">
        <f t="shared" ca="1" si="42"/>
        <v>0</v>
      </c>
      <c r="O183" s="237">
        <f t="shared" ca="1" si="43"/>
        <v>0</v>
      </c>
      <c r="P183" s="247">
        <f t="shared" ca="1" si="44"/>
        <v>0</v>
      </c>
      <c r="Q183" s="247"/>
    </row>
    <row r="184" spans="3:17" x14ac:dyDescent="0.2">
      <c r="C184" s="187"/>
      <c r="D184" s="187"/>
      <c r="E184" s="187"/>
      <c r="F184" s="187"/>
      <c r="G184" s="187"/>
      <c r="H184" s="187"/>
      <c r="I184" s="187"/>
      <c r="J184" s="238" t="str">
        <f t="shared" ca="1" si="54"/>
        <v/>
      </c>
      <c r="K184" s="233">
        <v>121</v>
      </c>
      <c r="L184" s="233" t="str">
        <f t="shared" ca="1" si="40"/>
        <v xml:space="preserve"> + </v>
      </c>
      <c r="M184" s="237">
        <f t="shared" ca="1" si="41"/>
        <v>0</v>
      </c>
      <c r="N184" s="236">
        <f t="shared" ca="1" si="42"/>
        <v>0</v>
      </c>
      <c r="O184" s="237">
        <f t="shared" ca="1" si="43"/>
        <v>0</v>
      </c>
      <c r="P184" s="247">
        <f t="shared" ca="1" si="44"/>
        <v>0</v>
      </c>
      <c r="Q184" s="247"/>
    </row>
    <row r="185" spans="3:17" x14ac:dyDescent="0.2">
      <c r="C185" s="187"/>
      <c r="D185" s="187"/>
      <c r="E185" s="187"/>
      <c r="F185" s="187"/>
      <c r="G185" s="187"/>
      <c r="H185" s="187"/>
      <c r="I185" s="187"/>
      <c r="J185" s="238" t="str">
        <f t="shared" ca="1" si="54"/>
        <v/>
      </c>
      <c r="K185" s="233">
        <v>122</v>
      </c>
      <c r="L185" s="233" t="str">
        <f t="shared" ca="1" si="40"/>
        <v xml:space="preserve"> + </v>
      </c>
      <c r="M185" s="237">
        <f t="shared" ca="1" si="41"/>
        <v>0</v>
      </c>
      <c r="N185" s="236">
        <f t="shared" ca="1" si="42"/>
        <v>0</v>
      </c>
      <c r="O185" s="237">
        <f t="shared" ca="1" si="43"/>
        <v>0</v>
      </c>
      <c r="P185" s="247">
        <f t="shared" ca="1" si="44"/>
        <v>0</v>
      </c>
      <c r="Q185" s="247"/>
    </row>
    <row r="186" spans="3:17" x14ac:dyDescent="0.2">
      <c r="C186" s="187"/>
      <c r="D186" s="187"/>
      <c r="E186" s="187"/>
      <c r="F186" s="187"/>
      <c r="G186" s="187"/>
      <c r="H186" s="187"/>
      <c r="I186" s="187"/>
      <c r="J186" s="238" t="str">
        <f t="shared" ca="1" si="54"/>
        <v/>
      </c>
      <c r="K186" s="233">
        <v>123</v>
      </c>
      <c r="L186" s="233" t="str">
        <f t="shared" ca="1" si="40"/>
        <v xml:space="preserve"> + </v>
      </c>
      <c r="M186" s="237">
        <f t="shared" ca="1" si="41"/>
        <v>0</v>
      </c>
      <c r="N186" s="236">
        <f t="shared" ca="1" si="42"/>
        <v>0</v>
      </c>
      <c r="O186" s="237">
        <f t="shared" ca="1" si="43"/>
        <v>0</v>
      </c>
      <c r="P186" s="247">
        <f t="shared" ca="1" si="44"/>
        <v>0</v>
      </c>
      <c r="Q186" s="247"/>
    </row>
    <row r="187" spans="3:17" x14ac:dyDescent="0.2">
      <c r="C187" s="187"/>
      <c r="D187" s="187"/>
      <c r="E187" s="187"/>
      <c r="F187" s="187"/>
      <c r="G187" s="187"/>
      <c r="H187" s="187"/>
      <c r="I187" s="187"/>
      <c r="J187" s="238" t="str">
        <f t="shared" ca="1" si="54"/>
        <v/>
      </c>
      <c r="K187" s="233">
        <v>124</v>
      </c>
      <c r="L187" s="233" t="str">
        <f t="shared" ca="1" si="40"/>
        <v xml:space="preserve"> + </v>
      </c>
      <c r="M187" s="237">
        <f t="shared" ca="1" si="41"/>
        <v>0</v>
      </c>
      <c r="N187" s="236">
        <f t="shared" ca="1" si="42"/>
        <v>0</v>
      </c>
      <c r="O187" s="237">
        <f t="shared" ca="1" si="43"/>
        <v>0</v>
      </c>
      <c r="P187" s="247">
        <f t="shared" ca="1" si="44"/>
        <v>0</v>
      </c>
      <c r="Q187" s="247"/>
    </row>
    <row r="188" spans="3:17" x14ac:dyDescent="0.2">
      <c r="J188" s="238" t="str">
        <f t="shared" ca="1" si="54"/>
        <v/>
      </c>
      <c r="K188" s="233">
        <v>125</v>
      </c>
      <c r="L188" s="233" t="str">
        <f t="shared" ca="1" si="40"/>
        <v xml:space="preserve"> + </v>
      </c>
      <c r="M188" s="237">
        <f t="shared" ca="1" si="41"/>
        <v>0</v>
      </c>
      <c r="N188" s="236">
        <f t="shared" ca="1" si="42"/>
        <v>0</v>
      </c>
      <c r="O188" s="237">
        <f t="shared" ca="1" si="43"/>
        <v>0</v>
      </c>
      <c r="P188" s="247">
        <f t="shared" ca="1" si="44"/>
        <v>0</v>
      </c>
      <c r="Q188" s="247"/>
    </row>
    <row r="189" spans="3:17" x14ac:dyDescent="0.2">
      <c r="J189" s="238" t="str">
        <f t="shared" ca="1" si="54"/>
        <v/>
      </c>
      <c r="K189" s="233">
        <v>126</v>
      </c>
      <c r="L189" s="233" t="str">
        <f t="shared" ca="1" si="40"/>
        <v xml:space="preserve"> + </v>
      </c>
      <c r="M189" s="237">
        <f t="shared" ca="1" si="41"/>
        <v>0</v>
      </c>
      <c r="N189" s="236">
        <f t="shared" ca="1" si="42"/>
        <v>0</v>
      </c>
      <c r="O189" s="237">
        <f t="shared" ca="1" si="43"/>
        <v>0</v>
      </c>
      <c r="P189" s="247">
        <f t="shared" ca="1" si="44"/>
        <v>0</v>
      </c>
      <c r="Q189" s="247"/>
    </row>
    <row r="190" spans="3:17" x14ac:dyDescent="0.2">
      <c r="J190" s="238" t="str">
        <f t="shared" ca="1" si="54"/>
        <v/>
      </c>
      <c r="K190" s="233">
        <v>127</v>
      </c>
      <c r="L190" s="233" t="str">
        <f t="shared" ca="1" si="40"/>
        <v xml:space="preserve"> + </v>
      </c>
      <c r="M190" s="237">
        <f t="shared" ca="1" si="41"/>
        <v>0</v>
      </c>
      <c r="N190" s="236">
        <f t="shared" ca="1" si="42"/>
        <v>0</v>
      </c>
      <c r="O190" s="237">
        <f t="shared" ca="1" si="43"/>
        <v>0</v>
      </c>
      <c r="P190" s="247">
        <f t="shared" ca="1" si="44"/>
        <v>0</v>
      </c>
      <c r="Q190" s="247"/>
    </row>
    <row r="191" spans="3:17" x14ac:dyDescent="0.2">
      <c r="J191" s="238" t="str">
        <f t="shared" ca="1" si="54"/>
        <v/>
      </c>
      <c r="K191" s="233">
        <v>128</v>
      </c>
      <c r="L191" s="233" t="str">
        <f t="shared" ca="1" si="40"/>
        <v xml:space="preserve"> + </v>
      </c>
      <c r="M191" s="237">
        <f t="shared" ca="1" si="41"/>
        <v>0</v>
      </c>
      <c r="N191" s="236">
        <f t="shared" ca="1" si="42"/>
        <v>0</v>
      </c>
      <c r="O191" s="237">
        <f t="shared" ca="1" si="43"/>
        <v>0</v>
      </c>
      <c r="P191" s="247">
        <f t="shared" ca="1" si="44"/>
        <v>0</v>
      </c>
      <c r="Q191" s="247"/>
    </row>
    <row r="192" spans="3:17" x14ac:dyDescent="0.2">
      <c r="J192" s="238" t="str">
        <f t="shared" ca="1" si="54"/>
        <v/>
      </c>
      <c r="K192" s="233">
        <v>129</v>
      </c>
      <c r="L192" s="233" t="str">
        <f t="shared" ca="1" si="40"/>
        <v xml:space="preserve"> + </v>
      </c>
      <c r="M192" s="237">
        <f t="shared" ca="1" si="41"/>
        <v>0</v>
      </c>
      <c r="N192" s="236">
        <f t="shared" ca="1" si="42"/>
        <v>0</v>
      </c>
      <c r="O192" s="237">
        <f t="shared" ca="1" si="43"/>
        <v>0</v>
      </c>
      <c r="P192" s="247">
        <f t="shared" ca="1" si="44"/>
        <v>0</v>
      </c>
      <c r="Q192" s="247"/>
    </row>
    <row r="193" spans="10:17" x14ac:dyDescent="0.2">
      <c r="J193" s="238" t="str">
        <f t="shared" ca="1" si="54"/>
        <v/>
      </c>
      <c r="K193" s="233">
        <v>130</v>
      </c>
      <c r="L193" s="233" t="str">
        <f t="shared" ca="1" si="40"/>
        <v xml:space="preserve"> + </v>
      </c>
      <c r="M193" s="237">
        <f t="shared" ca="1" si="41"/>
        <v>0</v>
      </c>
      <c r="N193" s="236">
        <f t="shared" ca="1" si="42"/>
        <v>0</v>
      </c>
      <c r="O193" s="237">
        <f t="shared" ca="1" si="43"/>
        <v>0</v>
      </c>
      <c r="P193" s="247">
        <f t="shared" ca="1" si="44"/>
        <v>0</v>
      </c>
      <c r="Q193" s="247"/>
    </row>
    <row r="194" spans="10:17" x14ac:dyDescent="0.2">
      <c r="J194" s="238" t="str">
        <f t="shared" ca="1" si="54"/>
        <v/>
      </c>
      <c r="K194" s="233">
        <v>131</v>
      </c>
      <c r="L194" s="233" t="str">
        <f t="shared" ca="1" si="40"/>
        <v xml:space="preserve"> + </v>
      </c>
      <c r="M194" s="237">
        <f t="shared" ca="1" si="41"/>
        <v>0</v>
      </c>
      <c r="N194" s="236">
        <f t="shared" ca="1" si="42"/>
        <v>0</v>
      </c>
      <c r="O194" s="237">
        <f t="shared" ca="1" si="43"/>
        <v>0</v>
      </c>
      <c r="P194" s="247">
        <f t="shared" ca="1" si="44"/>
        <v>0</v>
      </c>
      <c r="Q194" s="247"/>
    </row>
    <row r="195" spans="10:17" x14ac:dyDescent="0.2">
      <c r="J195" s="238" t="str">
        <f t="shared" ca="1" si="54"/>
        <v/>
      </c>
      <c r="K195" s="233">
        <v>132</v>
      </c>
      <c r="L195" s="233" t="str">
        <f t="shared" ref="L195:L258" ca="1" si="55">IFERROR(INDIRECT(ADDRESS($K195,$L$64,1,1,"Fluxo_de_Caixa"&amp;MID($K$64,1,4)))&amp;" + "&amp;INDIRECT(ADDRESS($K195,$L$64+1,1,1,"Fluxo_de_Caixa"&amp;MID($K$64,1,4))),"")</f>
        <v xml:space="preserve"> + </v>
      </c>
      <c r="M195" s="237">
        <f t="shared" ref="M195:M258" ca="1" si="56">IFERROR(INDIRECT(ADDRESS($K195,$M$64,1,1,"Fluxo_de_Caixa"&amp;MID($K$64,1,4))),"")</f>
        <v>0</v>
      </c>
      <c r="N195" s="236">
        <f t="shared" ref="N195:N258" ca="1" si="57">IFERROR(INDIRECT(ADDRESS($K195,$N$64,1,1,"Fluxo_de_Caixa"&amp;MID($K$64,1,4))),"")</f>
        <v>0</v>
      </c>
      <c r="O195" s="237">
        <f t="shared" ref="O195:O258" ca="1" si="58">IFERROR(INDIRECT(ADDRESS($K195,$O$64,1,1,"Fluxo_de_Caixa"&amp;MID($K$64,1,4))),"")</f>
        <v>0</v>
      </c>
      <c r="P195" s="247">
        <f t="shared" ref="P195:P258" ca="1" si="59">IFERROR(INDIRECT(ADDRESS($K195,$P$64,1,1,"Fluxo_de_Caixa"&amp;MID($K$64,1,4))),"")</f>
        <v>0</v>
      </c>
      <c r="Q195" s="247"/>
    </row>
    <row r="196" spans="10:17" x14ac:dyDescent="0.2">
      <c r="J196" s="238" t="str">
        <f t="shared" ca="1" si="54"/>
        <v/>
      </c>
      <c r="K196" s="233">
        <v>133</v>
      </c>
      <c r="L196" s="233" t="str">
        <f t="shared" ca="1" si="55"/>
        <v xml:space="preserve"> + </v>
      </c>
      <c r="M196" s="237">
        <f t="shared" ca="1" si="56"/>
        <v>0</v>
      </c>
      <c r="N196" s="236">
        <f t="shared" ca="1" si="57"/>
        <v>0</v>
      </c>
      <c r="O196" s="237">
        <f t="shared" ca="1" si="58"/>
        <v>0</v>
      </c>
      <c r="P196" s="247">
        <f t="shared" ca="1" si="59"/>
        <v>0</v>
      </c>
      <c r="Q196" s="247"/>
    </row>
    <row r="197" spans="10:17" x14ac:dyDescent="0.2">
      <c r="J197" s="238" t="str">
        <f t="shared" ca="1" si="54"/>
        <v/>
      </c>
      <c r="K197" s="233">
        <v>134</v>
      </c>
      <c r="L197" s="233" t="str">
        <f t="shared" ca="1" si="55"/>
        <v xml:space="preserve"> + </v>
      </c>
      <c r="M197" s="237">
        <f t="shared" ca="1" si="56"/>
        <v>0</v>
      </c>
      <c r="N197" s="236">
        <f t="shared" ca="1" si="57"/>
        <v>0</v>
      </c>
      <c r="O197" s="237">
        <f t="shared" ca="1" si="58"/>
        <v>0</v>
      </c>
      <c r="P197" s="247">
        <f t="shared" ca="1" si="59"/>
        <v>0</v>
      </c>
      <c r="Q197" s="247"/>
    </row>
    <row r="198" spans="10:17" x14ac:dyDescent="0.2">
      <c r="J198" s="238" t="str">
        <f t="shared" ca="1" si="54"/>
        <v/>
      </c>
      <c r="K198" s="233">
        <v>135</v>
      </c>
      <c r="L198" s="233" t="str">
        <f t="shared" ca="1" si="55"/>
        <v xml:space="preserve"> + </v>
      </c>
      <c r="M198" s="237">
        <f t="shared" ca="1" si="56"/>
        <v>0</v>
      </c>
      <c r="N198" s="236">
        <f t="shared" ca="1" si="57"/>
        <v>0</v>
      </c>
      <c r="O198" s="237">
        <f t="shared" ca="1" si="58"/>
        <v>0</v>
      </c>
      <c r="P198" s="247">
        <f t="shared" ca="1" si="59"/>
        <v>0</v>
      </c>
      <c r="Q198" s="247"/>
    </row>
    <row r="199" spans="10:17" x14ac:dyDescent="0.2">
      <c r="J199" s="238" t="str">
        <f t="shared" ca="1" si="54"/>
        <v/>
      </c>
      <c r="K199" s="233">
        <v>136</v>
      </c>
      <c r="L199" s="233" t="str">
        <f t="shared" ca="1" si="55"/>
        <v xml:space="preserve"> + </v>
      </c>
      <c r="M199" s="237">
        <f t="shared" ca="1" si="56"/>
        <v>0</v>
      </c>
      <c r="N199" s="236">
        <f t="shared" ca="1" si="57"/>
        <v>0</v>
      </c>
      <c r="O199" s="237">
        <f t="shared" ca="1" si="58"/>
        <v>0</v>
      </c>
      <c r="P199" s="247">
        <f t="shared" ca="1" si="59"/>
        <v>0</v>
      </c>
      <c r="Q199" s="247"/>
    </row>
    <row r="200" spans="10:17" x14ac:dyDescent="0.2">
      <c r="J200" s="238" t="str">
        <f t="shared" ca="1" si="54"/>
        <v/>
      </c>
      <c r="K200" s="233">
        <v>137</v>
      </c>
      <c r="L200" s="233" t="str">
        <f t="shared" ca="1" si="55"/>
        <v xml:space="preserve"> + </v>
      </c>
      <c r="M200" s="237">
        <f t="shared" ca="1" si="56"/>
        <v>0</v>
      </c>
      <c r="N200" s="236">
        <f t="shared" ca="1" si="57"/>
        <v>0</v>
      </c>
      <c r="O200" s="237">
        <f t="shared" ca="1" si="58"/>
        <v>0</v>
      </c>
      <c r="P200" s="247">
        <f t="shared" ca="1" si="59"/>
        <v>0</v>
      </c>
      <c r="Q200" s="247"/>
    </row>
    <row r="201" spans="10:17" x14ac:dyDescent="0.2">
      <c r="J201" s="238" t="str">
        <f t="shared" ca="1" si="54"/>
        <v/>
      </c>
      <c r="K201" s="233">
        <v>138</v>
      </c>
      <c r="L201" s="233" t="str">
        <f t="shared" ca="1" si="55"/>
        <v xml:space="preserve"> + </v>
      </c>
      <c r="M201" s="237">
        <f t="shared" ca="1" si="56"/>
        <v>0</v>
      </c>
      <c r="N201" s="236">
        <f t="shared" ca="1" si="57"/>
        <v>0</v>
      </c>
      <c r="O201" s="237">
        <f t="shared" ca="1" si="58"/>
        <v>0</v>
      </c>
      <c r="P201" s="247">
        <f t="shared" ca="1" si="59"/>
        <v>0</v>
      </c>
      <c r="Q201" s="247"/>
    </row>
    <row r="202" spans="10:17" x14ac:dyDescent="0.2">
      <c r="J202" s="238" t="str">
        <f t="shared" ca="1" si="54"/>
        <v/>
      </c>
      <c r="K202" s="233">
        <v>139</v>
      </c>
      <c r="L202" s="233" t="str">
        <f t="shared" ca="1" si="55"/>
        <v xml:space="preserve"> + </v>
      </c>
      <c r="M202" s="237">
        <f t="shared" ca="1" si="56"/>
        <v>0</v>
      </c>
      <c r="N202" s="236">
        <f t="shared" ca="1" si="57"/>
        <v>0</v>
      </c>
      <c r="O202" s="237">
        <f t="shared" ca="1" si="58"/>
        <v>0</v>
      </c>
      <c r="P202" s="247">
        <f t="shared" ca="1" si="59"/>
        <v>0</v>
      </c>
      <c r="Q202" s="247"/>
    </row>
    <row r="203" spans="10:17" x14ac:dyDescent="0.2">
      <c r="J203" s="238" t="str">
        <f t="shared" ca="1" si="54"/>
        <v/>
      </c>
      <c r="K203" s="233">
        <v>140</v>
      </c>
      <c r="L203" s="233" t="str">
        <f t="shared" ca="1" si="55"/>
        <v xml:space="preserve"> + </v>
      </c>
      <c r="M203" s="237">
        <f t="shared" ca="1" si="56"/>
        <v>0</v>
      </c>
      <c r="N203" s="236">
        <f t="shared" ca="1" si="57"/>
        <v>0</v>
      </c>
      <c r="O203" s="237">
        <f t="shared" ca="1" si="58"/>
        <v>0</v>
      </c>
      <c r="P203" s="247">
        <f t="shared" ca="1" si="59"/>
        <v>0</v>
      </c>
      <c r="Q203" s="247"/>
    </row>
    <row r="204" spans="10:17" x14ac:dyDescent="0.2">
      <c r="J204" s="238" t="str">
        <f t="shared" ca="1" si="54"/>
        <v/>
      </c>
      <c r="K204" s="233">
        <v>141</v>
      </c>
      <c r="L204" s="233" t="str">
        <f t="shared" ca="1" si="55"/>
        <v xml:space="preserve"> + </v>
      </c>
      <c r="M204" s="237">
        <f t="shared" ca="1" si="56"/>
        <v>0</v>
      </c>
      <c r="N204" s="236">
        <f t="shared" ca="1" si="57"/>
        <v>0</v>
      </c>
      <c r="O204" s="237">
        <f t="shared" ca="1" si="58"/>
        <v>0</v>
      </c>
      <c r="P204" s="247">
        <f t="shared" ca="1" si="59"/>
        <v>0</v>
      </c>
      <c r="Q204" s="247"/>
    </row>
    <row r="205" spans="10:17" x14ac:dyDescent="0.2">
      <c r="J205" s="238" t="str">
        <f t="shared" ca="1" si="54"/>
        <v/>
      </c>
      <c r="K205" s="233">
        <v>142</v>
      </c>
      <c r="L205" s="233" t="str">
        <f t="shared" ca="1" si="55"/>
        <v xml:space="preserve"> + </v>
      </c>
      <c r="M205" s="237">
        <f t="shared" ca="1" si="56"/>
        <v>0</v>
      </c>
      <c r="N205" s="236">
        <f t="shared" ca="1" si="57"/>
        <v>0</v>
      </c>
      <c r="O205" s="237">
        <f t="shared" ca="1" si="58"/>
        <v>0</v>
      </c>
      <c r="P205" s="247">
        <f t="shared" ca="1" si="59"/>
        <v>0</v>
      </c>
      <c r="Q205" s="247"/>
    </row>
    <row r="206" spans="10:17" x14ac:dyDescent="0.2">
      <c r="J206" s="238" t="str">
        <f t="shared" ca="1" si="54"/>
        <v/>
      </c>
      <c r="K206" s="233">
        <v>143</v>
      </c>
      <c r="L206" s="233" t="str">
        <f t="shared" ca="1" si="55"/>
        <v xml:space="preserve"> + </v>
      </c>
      <c r="M206" s="237">
        <f t="shared" ca="1" si="56"/>
        <v>0</v>
      </c>
      <c r="N206" s="236">
        <f t="shared" ca="1" si="57"/>
        <v>0</v>
      </c>
      <c r="O206" s="237">
        <f t="shared" ca="1" si="58"/>
        <v>0</v>
      </c>
      <c r="P206" s="247">
        <f t="shared" ca="1" si="59"/>
        <v>0</v>
      </c>
      <c r="Q206" s="247"/>
    </row>
    <row r="207" spans="10:17" x14ac:dyDescent="0.2">
      <c r="J207" s="238" t="str">
        <f t="shared" ca="1" si="54"/>
        <v/>
      </c>
      <c r="K207" s="233">
        <v>144</v>
      </c>
      <c r="L207" s="233" t="str">
        <f t="shared" ca="1" si="55"/>
        <v xml:space="preserve"> + </v>
      </c>
      <c r="M207" s="237">
        <f t="shared" ca="1" si="56"/>
        <v>0</v>
      </c>
      <c r="N207" s="236">
        <f t="shared" ca="1" si="57"/>
        <v>0</v>
      </c>
      <c r="O207" s="237">
        <f t="shared" ca="1" si="58"/>
        <v>0</v>
      </c>
      <c r="P207" s="247">
        <f t="shared" ca="1" si="59"/>
        <v>0</v>
      </c>
      <c r="Q207" s="247"/>
    </row>
    <row r="208" spans="10:17" x14ac:dyDescent="0.2">
      <c r="J208" s="238" t="str">
        <f t="shared" ca="1" si="54"/>
        <v/>
      </c>
      <c r="K208" s="233">
        <v>145</v>
      </c>
      <c r="L208" s="233" t="str">
        <f t="shared" ca="1" si="55"/>
        <v xml:space="preserve"> + </v>
      </c>
      <c r="M208" s="237">
        <f t="shared" ca="1" si="56"/>
        <v>0</v>
      </c>
      <c r="N208" s="236">
        <f t="shared" ca="1" si="57"/>
        <v>0</v>
      </c>
      <c r="O208" s="237">
        <f t="shared" ca="1" si="58"/>
        <v>0</v>
      </c>
      <c r="P208" s="247">
        <f t="shared" ca="1" si="59"/>
        <v>0</v>
      </c>
      <c r="Q208" s="247"/>
    </row>
    <row r="209" spans="10:17" x14ac:dyDescent="0.2">
      <c r="J209" s="238" t="str">
        <f t="shared" ca="1" si="54"/>
        <v/>
      </c>
      <c r="K209" s="233">
        <v>146</v>
      </c>
      <c r="L209" s="233" t="str">
        <f t="shared" ca="1" si="55"/>
        <v xml:space="preserve"> + </v>
      </c>
      <c r="M209" s="237">
        <f t="shared" ca="1" si="56"/>
        <v>0</v>
      </c>
      <c r="N209" s="236">
        <f t="shared" ca="1" si="57"/>
        <v>0</v>
      </c>
      <c r="O209" s="237">
        <f t="shared" ca="1" si="58"/>
        <v>0</v>
      </c>
      <c r="P209" s="247">
        <f t="shared" ca="1" si="59"/>
        <v>0</v>
      </c>
      <c r="Q209" s="247"/>
    </row>
    <row r="210" spans="10:17" x14ac:dyDescent="0.2">
      <c r="J210" s="238" t="str">
        <f t="shared" ca="1" si="54"/>
        <v/>
      </c>
      <c r="K210" s="233">
        <v>147</v>
      </c>
      <c r="L210" s="233" t="str">
        <f t="shared" ca="1" si="55"/>
        <v xml:space="preserve"> + </v>
      </c>
      <c r="M210" s="237">
        <f t="shared" ca="1" si="56"/>
        <v>0</v>
      </c>
      <c r="N210" s="236">
        <f t="shared" ca="1" si="57"/>
        <v>0</v>
      </c>
      <c r="O210" s="237">
        <f t="shared" ca="1" si="58"/>
        <v>0</v>
      </c>
      <c r="P210" s="247">
        <f t="shared" ca="1" si="59"/>
        <v>0</v>
      </c>
      <c r="Q210" s="247"/>
    </row>
    <row r="211" spans="10:17" x14ac:dyDescent="0.2">
      <c r="J211" s="238" t="str">
        <f t="shared" ca="1" si="54"/>
        <v/>
      </c>
      <c r="K211" s="233">
        <v>148</v>
      </c>
      <c r="L211" s="233" t="str">
        <f t="shared" ca="1" si="55"/>
        <v xml:space="preserve"> + </v>
      </c>
      <c r="M211" s="237">
        <f t="shared" ca="1" si="56"/>
        <v>0</v>
      </c>
      <c r="N211" s="236">
        <f t="shared" ca="1" si="57"/>
        <v>0</v>
      </c>
      <c r="O211" s="237">
        <f t="shared" ca="1" si="58"/>
        <v>0</v>
      </c>
      <c r="P211" s="247">
        <f t="shared" ca="1" si="59"/>
        <v>0</v>
      </c>
      <c r="Q211" s="247"/>
    </row>
    <row r="212" spans="10:17" x14ac:dyDescent="0.2">
      <c r="J212" s="238" t="str">
        <f t="shared" ca="1" si="54"/>
        <v/>
      </c>
      <c r="K212" s="233">
        <v>149</v>
      </c>
      <c r="L212" s="233" t="str">
        <f t="shared" ca="1" si="55"/>
        <v xml:space="preserve"> + </v>
      </c>
      <c r="M212" s="237">
        <f t="shared" ca="1" si="56"/>
        <v>0</v>
      </c>
      <c r="N212" s="236">
        <f t="shared" ca="1" si="57"/>
        <v>0</v>
      </c>
      <c r="O212" s="237">
        <f t="shared" ca="1" si="58"/>
        <v>0</v>
      </c>
      <c r="P212" s="247">
        <f t="shared" ca="1" si="59"/>
        <v>0</v>
      </c>
      <c r="Q212" s="247"/>
    </row>
    <row r="213" spans="10:17" x14ac:dyDescent="0.2">
      <c r="J213" s="238" t="str">
        <f t="shared" ca="1" si="54"/>
        <v/>
      </c>
      <c r="K213" s="233">
        <v>150</v>
      </c>
      <c r="L213" s="233" t="str">
        <f t="shared" ca="1" si="55"/>
        <v xml:space="preserve"> + </v>
      </c>
      <c r="M213" s="237">
        <f t="shared" ca="1" si="56"/>
        <v>0</v>
      </c>
      <c r="N213" s="236">
        <f t="shared" ca="1" si="57"/>
        <v>0</v>
      </c>
      <c r="O213" s="237">
        <f t="shared" ca="1" si="58"/>
        <v>0</v>
      </c>
      <c r="P213" s="247">
        <f t="shared" ca="1" si="59"/>
        <v>0</v>
      </c>
      <c r="Q213" s="247"/>
    </row>
    <row r="214" spans="10:17" x14ac:dyDescent="0.2">
      <c r="J214" s="238" t="str">
        <f t="shared" ca="1" si="54"/>
        <v/>
      </c>
      <c r="K214" s="233">
        <v>151</v>
      </c>
      <c r="L214" s="233" t="str">
        <f t="shared" ca="1" si="55"/>
        <v xml:space="preserve"> + </v>
      </c>
      <c r="M214" s="237">
        <f t="shared" ca="1" si="56"/>
        <v>0</v>
      </c>
      <c r="N214" s="236">
        <f t="shared" ca="1" si="57"/>
        <v>0</v>
      </c>
      <c r="O214" s="237">
        <f t="shared" ca="1" si="58"/>
        <v>0</v>
      </c>
      <c r="P214" s="247">
        <f t="shared" ca="1" si="59"/>
        <v>0</v>
      </c>
      <c r="Q214" s="247"/>
    </row>
    <row r="215" spans="10:17" x14ac:dyDescent="0.2">
      <c r="J215" s="238" t="str">
        <f t="shared" ca="1" si="54"/>
        <v/>
      </c>
      <c r="K215" s="233">
        <v>152</v>
      </c>
      <c r="L215" s="233" t="str">
        <f t="shared" ca="1" si="55"/>
        <v xml:space="preserve"> + </v>
      </c>
      <c r="M215" s="237">
        <f t="shared" ca="1" si="56"/>
        <v>0</v>
      </c>
      <c r="N215" s="236">
        <f t="shared" ca="1" si="57"/>
        <v>0</v>
      </c>
      <c r="O215" s="237">
        <f t="shared" ca="1" si="58"/>
        <v>0</v>
      </c>
      <c r="P215" s="247">
        <f t="shared" ca="1" si="59"/>
        <v>0</v>
      </c>
      <c r="Q215" s="247"/>
    </row>
    <row r="216" spans="10:17" x14ac:dyDescent="0.2">
      <c r="J216" s="238" t="str">
        <f t="shared" ca="1" si="54"/>
        <v/>
      </c>
      <c r="K216" s="233">
        <v>153</v>
      </c>
      <c r="L216" s="233" t="str">
        <f t="shared" ca="1" si="55"/>
        <v xml:space="preserve"> + </v>
      </c>
      <c r="M216" s="237">
        <f t="shared" ca="1" si="56"/>
        <v>0</v>
      </c>
      <c r="N216" s="236">
        <f t="shared" ca="1" si="57"/>
        <v>0</v>
      </c>
      <c r="O216" s="237">
        <f t="shared" ca="1" si="58"/>
        <v>0</v>
      </c>
      <c r="P216" s="247">
        <f t="shared" ca="1" si="59"/>
        <v>0</v>
      </c>
      <c r="Q216" s="247"/>
    </row>
    <row r="217" spans="10:17" x14ac:dyDescent="0.2">
      <c r="J217" s="238" t="str">
        <f t="shared" ca="1" si="54"/>
        <v/>
      </c>
      <c r="K217" s="233">
        <v>154</v>
      </c>
      <c r="L217" s="233" t="str">
        <f t="shared" ca="1" si="55"/>
        <v xml:space="preserve"> + </v>
      </c>
      <c r="M217" s="237">
        <f t="shared" ca="1" si="56"/>
        <v>0</v>
      </c>
      <c r="N217" s="236">
        <f t="shared" ca="1" si="57"/>
        <v>0</v>
      </c>
      <c r="O217" s="237">
        <f t="shared" ca="1" si="58"/>
        <v>0</v>
      </c>
      <c r="P217" s="247">
        <f t="shared" ca="1" si="59"/>
        <v>0</v>
      </c>
      <c r="Q217" s="247"/>
    </row>
    <row r="218" spans="10:17" x14ac:dyDescent="0.2">
      <c r="J218" s="238" t="str">
        <f t="shared" ca="1" si="54"/>
        <v/>
      </c>
      <c r="K218" s="233">
        <v>155</v>
      </c>
      <c r="L218" s="233" t="str">
        <f t="shared" ca="1" si="55"/>
        <v xml:space="preserve"> + </v>
      </c>
      <c r="M218" s="237">
        <f t="shared" ca="1" si="56"/>
        <v>0</v>
      </c>
      <c r="N218" s="236">
        <f t="shared" ca="1" si="57"/>
        <v>0</v>
      </c>
      <c r="O218" s="237">
        <f t="shared" ca="1" si="58"/>
        <v>0</v>
      </c>
      <c r="P218" s="247">
        <f t="shared" ca="1" si="59"/>
        <v>0</v>
      </c>
      <c r="Q218" s="247"/>
    </row>
    <row r="219" spans="10:17" x14ac:dyDescent="0.2">
      <c r="J219" s="238" t="str">
        <f t="shared" ca="1" si="54"/>
        <v/>
      </c>
      <c r="K219" s="233">
        <v>156</v>
      </c>
      <c r="L219" s="233" t="str">
        <f t="shared" ca="1" si="55"/>
        <v xml:space="preserve"> + </v>
      </c>
      <c r="M219" s="237">
        <f t="shared" ca="1" si="56"/>
        <v>0</v>
      </c>
      <c r="N219" s="236">
        <f t="shared" ca="1" si="57"/>
        <v>0</v>
      </c>
      <c r="O219" s="237">
        <f t="shared" ca="1" si="58"/>
        <v>0</v>
      </c>
      <c r="P219" s="247">
        <f t="shared" ca="1" si="59"/>
        <v>0</v>
      </c>
      <c r="Q219" s="247"/>
    </row>
    <row r="220" spans="10:17" x14ac:dyDescent="0.2">
      <c r="J220" s="238" t="str">
        <f t="shared" ca="1" si="54"/>
        <v/>
      </c>
      <c r="K220" s="233">
        <v>157</v>
      </c>
      <c r="L220" s="233" t="str">
        <f t="shared" ca="1" si="55"/>
        <v xml:space="preserve"> + </v>
      </c>
      <c r="M220" s="237">
        <f t="shared" ca="1" si="56"/>
        <v>0</v>
      </c>
      <c r="N220" s="236">
        <f t="shared" ca="1" si="57"/>
        <v>0</v>
      </c>
      <c r="O220" s="237">
        <f t="shared" ca="1" si="58"/>
        <v>0</v>
      </c>
      <c r="P220" s="247">
        <f t="shared" ca="1" si="59"/>
        <v>0</v>
      </c>
      <c r="Q220" s="247"/>
    </row>
    <row r="221" spans="10:17" x14ac:dyDescent="0.2">
      <c r="J221" s="238" t="str">
        <f t="shared" ca="1" si="54"/>
        <v/>
      </c>
      <c r="K221" s="233">
        <v>158</v>
      </c>
      <c r="L221" s="233" t="str">
        <f t="shared" ca="1" si="55"/>
        <v xml:space="preserve"> + </v>
      </c>
      <c r="M221" s="237">
        <f t="shared" ca="1" si="56"/>
        <v>0</v>
      </c>
      <c r="N221" s="236">
        <f t="shared" ca="1" si="57"/>
        <v>0</v>
      </c>
      <c r="O221" s="237">
        <f t="shared" ca="1" si="58"/>
        <v>0</v>
      </c>
      <c r="P221" s="247">
        <f t="shared" ca="1" si="59"/>
        <v>0</v>
      </c>
      <c r="Q221" s="247"/>
    </row>
    <row r="222" spans="10:17" x14ac:dyDescent="0.2">
      <c r="J222" s="238" t="str">
        <f t="shared" ca="1" si="54"/>
        <v/>
      </c>
      <c r="K222" s="233">
        <v>159</v>
      </c>
      <c r="L222" s="233" t="str">
        <f t="shared" ca="1" si="55"/>
        <v xml:space="preserve"> + </v>
      </c>
      <c r="M222" s="237">
        <f t="shared" ca="1" si="56"/>
        <v>0</v>
      </c>
      <c r="N222" s="236">
        <f t="shared" ca="1" si="57"/>
        <v>0</v>
      </c>
      <c r="O222" s="237">
        <f t="shared" ca="1" si="58"/>
        <v>0</v>
      </c>
      <c r="P222" s="247">
        <f t="shared" ca="1" si="59"/>
        <v>0</v>
      </c>
      <c r="Q222" s="247"/>
    </row>
    <row r="223" spans="10:17" x14ac:dyDescent="0.2">
      <c r="J223" s="238" t="str">
        <f t="shared" ca="1" si="54"/>
        <v/>
      </c>
      <c r="K223" s="233">
        <v>160</v>
      </c>
      <c r="L223" s="233" t="str">
        <f t="shared" ca="1" si="55"/>
        <v xml:space="preserve"> + </v>
      </c>
      <c r="M223" s="237">
        <f t="shared" ca="1" si="56"/>
        <v>0</v>
      </c>
      <c r="N223" s="236">
        <f t="shared" ca="1" si="57"/>
        <v>0</v>
      </c>
      <c r="O223" s="237">
        <f t="shared" ca="1" si="58"/>
        <v>0</v>
      </c>
      <c r="P223" s="247">
        <f t="shared" ca="1" si="59"/>
        <v>0</v>
      </c>
      <c r="Q223" s="247"/>
    </row>
    <row r="224" spans="10:17" x14ac:dyDescent="0.2">
      <c r="J224" s="238" t="str">
        <f t="shared" ca="1" si="54"/>
        <v/>
      </c>
      <c r="K224" s="233">
        <v>161</v>
      </c>
      <c r="L224" s="233" t="str">
        <f t="shared" ca="1" si="55"/>
        <v xml:space="preserve"> + </v>
      </c>
      <c r="M224" s="237">
        <f t="shared" ca="1" si="56"/>
        <v>0</v>
      </c>
      <c r="N224" s="236">
        <f t="shared" ca="1" si="57"/>
        <v>0</v>
      </c>
      <c r="O224" s="237">
        <f t="shared" ca="1" si="58"/>
        <v>0</v>
      </c>
      <c r="P224" s="247">
        <f t="shared" ca="1" si="59"/>
        <v>0</v>
      </c>
      <c r="Q224" s="247"/>
    </row>
    <row r="225" spans="10:17" x14ac:dyDescent="0.2">
      <c r="J225" s="238" t="str">
        <f t="shared" ca="1" si="54"/>
        <v/>
      </c>
      <c r="K225" s="233">
        <v>162</v>
      </c>
      <c r="L225" s="233" t="str">
        <f t="shared" ca="1" si="55"/>
        <v xml:space="preserve"> + </v>
      </c>
      <c r="M225" s="237">
        <f t="shared" ca="1" si="56"/>
        <v>0</v>
      </c>
      <c r="N225" s="236">
        <f t="shared" ca="1" si="57"/>
        <v>0</v>
      </c>
      <c r="O225" s="237">
        <f t="shared" ca="1" si="58"/>
        <v>0</v>
      </c>
      <c r="P225" s="247">
        <f t="shared" ca="1" si="59"/>
        <v>0</v>
      </c>
      <c r="Q225" s="247"/>
    </row>
    <row r="226" spans="10:17" x14ac:dyDescent="0.2">
      <c r="J226" s="238" t="str">
        <f t="shared" ca="1" si="54"/>
        <v/>
      </c>
      <c r="K226" s="233">
        <v>163</v>
      </c>
      <c r="L226" s="233" t="str">
        <f t="shared" ca="1" si="55"/>
        <v xml:space="preserve"> + </v>
      </c>
      <c r="M226" s="237">
        <f t="shared" ca="1" si="56"/>
        <v>0</v>
      </c>
      <c r="N226" s="236">
        <f t="shared" ca="1" si="57"/>
        <v>0</v>
      </c>
      <c r="O226" s="237">
        <f t="shared" ca="1" si="58"/>
        <v>0</v>
      </c>
      <c r="P226" s="247">
        <f t="shared" ca="1" si="59"/>
        <v>0</v>
      </c>
      <c r="Q226" s="247"/>
    </row>
    <row r="227" spans="10:17" x14ac:dyDescent="0.2">
      <c r="J227" s="238" t="str">
        <f t="shared" ref="J227:J263" ca="1" si="60">IF(AND($M227&gt;DATE(2014,12,31),ABS($N227)&gt;(ABS($P227)+$J$62)),VALUE($K227&amp;TEXT($M227,"aaaammdd")),"")</f>
        <v/>
      </c>
      <c r="K227" s="233">
        <v>164</v>
      </c>
      <c r="L227" s="233" t="str">
        <f t="shared" ca="1" si="55"/>
        <v xml:space="preserve"> + </v>
      </c>
      <c r="M227" s="237">
        <f t="shared" ca="1" si="56"/>
        <v>0</v>
      </c>
      <c r="N227" s="236">
        <f t="shared" ca="1" si="57"/>
        <v>0</v>
      </c>
      <c r="O227" s="237">
        <f t="shared" ca="1" si="58"/>
        <v>0</v>
      </c>
      <c r="P227" s="247">
        <f t="shared" ca="1" si="59"/>
        <v>0</v>
      </c>
      <c r="Q227" s="247"/>
    </row>
    <row r="228" spans="10:17" x14ac:dyDescent="0.2">
      <c r="J228" s="238" t="str">
        <f t="shared" ca="1" si="60"/>
        <v/>
      </c>
      <c r="K228" s="233">
        <v>165</v>
      </c>
      <c r="L228" s="233" t="str">
        <f t="shared" ca="1" si="55"/>
        <v xml:space="preserve"> + </v>
      </c>
      <c r="M228" s="237">
        <f t="shared" ca="1" si="56"/>
        <v>0</v>
      </c>
      <c r="N228" s="236">
        <f t="shared" ca="1" si="57"/>
        <v>0</v>
      </c>
      <c r="O228" s="237">
        <f t="shared" ca="1" si="58"/>
        <v>0</v>
      </c>
      <c r="P228" s="247">
        <f t="shared" ca="1" si="59"/>
        <v>0</v>
      </c>
      <c r="Q228" s="247"/>
    </row>
    <row r="229" spans="10:17" x14ac:dyDescent="0.2">
      <c r="J229" s="238" t="str">
        <f t="shared" ca="1" si="60"/>
        <v/>
      </c>
      <c r="K229" s="233">
        <v>166</v>
      </c>
      <c r="L229" s="233" t="str">
        <f t="shared" ca="1" si="55"/>
        <v xml:space="preserve"> + </v>
      </c>
      <c r="M229" s="237">
        <f t="shared" ca="1" si="56"/>
        <v>0</v>
      </c>
      <c r="N229" s="236">
        <f t="shared" ca="1" si="57"/>
        <v>0</v>
      </c>
      <c r="O229" s="237">
        <f t="shared" ca="1" si="58"/>
        <v>0</v>
      </c>
      <c r="P229" s="247">
        <f t="shared" ca="1" si="59"/>
        <v>0</v>
      </c>
      <c r="Q229" s="247"/>
    </row>
    <row r="230" spans="10:17" x14ac:dyDescent="0.2">
      <c r="J230" s="238" t="str">
        <f t="shared" ca="1" si="60"/>
        <v/>
      </c>
      <c r="K230" s="233">
        <v>167</v>
      </c>
      <c r="L230" s="233" t="str">
        <f t="shared" ca="1" si="55"/>
        <v xml:space="preserve"> + </v>
      </c>
      <c r="M230" s="237">
        <f t="shared" ca="1" si="56"/>
        <v>0</v>
      </c>
      <c r="N230" s="236">
        <f t="shared" ca="1" si="57"/>
        <v>0</v>
      </c>
      <c r="O230" s="237">
        <f t="shared" ca="1" si="58"/>
        <v>0</v>
      </c>
      <c r="P230" s="247">
        <f t="shared" ca="1" si="59"/>
        <v>0</v>
      </c>
      <c r="Q230" s="247"/>
    </row>
    <row r="231" spans="10:17" x14ac:dyDescent="0.2">
      <c r="J231" s="238" t="str">
        <f t="shared" ca="1" si="60"/>
        <v/>
      </c>
      <c r="K231" s="233">
        <v>168</v>
      </c>
      <c r="L231" s="233" t="str">
        <f t="shared" ca="1" si="55"/>
        <v xml:space="preserve"> + </v>
      </c>
      <c r="M231" s="237">
        <f t="shared" ca="1" si="56"/>
        <v>0</v>
      </c>
      <c r="N231" s="236">
        <f t="shared" ca="1" si="57"/>
        <v>0</v>
      </c>
      <c r="O231" s="237">
        <f t="shared" ca="1" si="58"/>
        <v>0</v>
      </c>
      <c r="P231" s="247">
        <f t="shared" ca="1" si="59"/>
        <v>0</v>
      </c>
      <c r="Q231" s="247"/>
    </row>
    <row r="232" spans="10:17" x14ac:dyDescent="0.2">
      <c r="J232" s="238" t="str">
        <f t="shared" ca="1" si="60"/>
        <v/>
      </c>
      <c r="K232" s="233">
        <v>169</v>
      </c>
      <c r="L232" s="233" t="str">
        <f t="shared" ca="1" si="55"/>
        <v xml:space="preserve"> + </v>
      </c>
      <c r="M232" s="237">
        <f t="shared" ca="1" si="56"/>
        <v>0</v>
      </c>
      <c r="N232" s="236">
        <f t="shared" ca="1" si="57"/>
        <v>0</v>
      </c>
      <c r="O232" s="237">
        <f t="shared" ca="1" si="58"/>
        <v>0</v>
      </c>
      <c r="P232" s="247">
        <f t="shared" ca="1" si="59"/>
        <v>0</v>
      </c>
      <c r="Q232" s="247"/>
    </row>
    <row r="233" spans="10:17" x14ac:dyDescent="0.2">
      <c r="J233" s="238" t="str">
        <f t="shared" ca="1" si="60"/>
        <v/>
      </c>
      <c r="K233" s="233">
        <v>170</v>
      </c>
      <c r="L233" s="233" t="str">
        <f t="shared" ca="1" si="55"/>
        <v xml:space="preserve"> + </v>
      </c>
      <c r="M233" s="237">
        <f t="shared" ca="1" si="56"/>
        <v>0</v>
      </c>
      <c r="N233" s="236">
        <f t="shared" ca="1" si="57"/>
        <v>0</v>
      </c>
      <c r="O233" s="237">
        <f t="shared" ca="1" si="58"/>
        <v>0</v>
      </c>
      <c r="P233" s="247">
        <f t="shared" ca="1" si="59"/>
        <v>0</v>
      </c>
      <c r="Q233" s="247"/>
    </row>
    <row r="234" spans="10:17" x14ac:dyDescent="0.2">
      <c r="J234" s="238" t="str">
        <f t="shared" ca="1" si="60"/>
        <v/>
      </c>
      <c r="K234" s="233">
        <v>171</v>
      </c>
      <c r="L234" s="233" t="str">
        <f t="shared" ca="1" si="55"/>
        <v xml:space="preserve"> + </v>
      </c>
      <c r="M234" s="237">
        <f t="shared" ca="1" si="56"/>
        <v>0</v>
      </c>
      <c r="N234" s="236">
        <f t="shared" ca="1" si="57"/>
        <v>0</v>
      </c>
      <c r="O234" s="237">
        <f t="shared" ca="1" si="58"/>
        <v>0</v>
      </c>
      <c r="P234" s="247">
        <f t="shared" ca="1" si="59"/>
        <v>0</v>
      </c>
      <c r="Q234" s="247"/>
    </row>
    <row r="235" spans="10:17" x14ac:dyDescent="0.2">
      <c r="J235" s="238" t="str">
        <f t="shared" ca="1" si="60"/>
        <v/>
      </c>
      <c r="K235" s="233">
        <v>172</v>
      </c>
      <c r="L235" s="233" t="str">
        <f t="shared" ca="1" si="55"/>
        <v xml:space="preserve"> + </v>
      </c>
      <c r="M235" s="237">
        <f t="shared" ca="1" si="56"/>
        <v>0</v>
      </c>
      <c r="N235" s="236">
        <f t="shared" ca="1" si="57"/>
        <v>0</v>
      </c>
      <c r="O235" s="237">
        <f t="shared" ca="1" si="58"/>
        <v>0</v>
      </c>
      <c r="P235" s="247">
        <f t="shared" ca="1" si="59"/>
        <v>0</v>
      </c>
      <c r="Q235" s="247"/>
    </row>
    <row r="236" spans="10:17" x14ac:dyDescent="0.2">
      <c r="J236" s="238" t="str">
        <f t="shared" ca="1" si="60"/>
        <v/>
      </c>
      <c r="K236" s="233">
        <v>173</v>
      </c>
      <c r="L236" s="233" t="str">
        <f t="shared" ca="1" si="55"/>
        <v xml:space="preserve"> + </v>
      </c>
      <c r="M236" s="237">
        <f t="shared" ca="1" si="56"/>
        <v>0</v>
      </c>
      <c r="N236" s="236">
        <f t="shared" ca="1" si="57"/>
        <v>0</v>
      </c>
      <c r="O236" s="237">
        <f t="shared" ca="1" si="58"/>
        <v>0</v>
      </c>
      <c r="P236" s="247">
        <f t="shared" ca="1" si="59"/>
        <v>0</v>
      </c>
      <c r="Q236" s="247"/>
    </row>
    <row r="237" spans="10:17" x14ac:dyDescent="0.2">
      <c r="J237" s="238" t="str">
        <f t="shared" ca="1" si="60"/>
        <v/>
      </c>
      <c r="K237" s="233">
        <v>174</v>
      </c>
      <c r="L237" s="233" t="str">
        <f t="shared" ca="1" si="55"/>
        <v xml:space="preserve"> + </v>
      </c>
      <c r="M237" s="237">
        <f t="shared" ca="1" si="56"/>
        <v>0</v>
      </c>
      <c r="N237" s="236">
        <f t="shared" ca="1" si="57"/>
        <v>0</v>
      </c>
      <c r="O237" s="237">
        <f t="shared" ca="1" si="58"/>
        <v>0</v>
      </c>
      <c r="P237" s="247">
        <f t="shared" ca="1" si="59"/>
        <v>0</v>
      </c>
      <c r="Q237" s="247"/>
    </row>
    <row r="238" spans="10:17" x14ac:dyDescent="0.2">
      <c r="J238" s="238" t="str">
        <f t="shared" ca="1" si="60"/>
        <v/>
      </c>
      <c r="K238" s="233">
        <v>175</v>
      </c>
      <c r="L238" s="233" t="str">
        <f t="shared" ca="1" si="55"/>
        <v xml:space="preserve"> + </v>
      </c>
      <c r="M238" s="237">
        <f t="shared" ca="1" si="56"/>
        <v>0</v>
      </c>
      <c r="N238" s="236">
        <f t="shared" ca="1" si="57"/>
        <v>0</v>
      </c>
      <c r="O238" s="237">
        <f t="shared" ca="1" si="58"/>
        <v>0</v>
      </c>
      <c r="P238" s="247">
        <f t="shared" ca="1" si="59"/>
        <v>0</v>
      </c>
      <c r="Q238" s="247"/>
    </row>
    <row r="239" spans="10:17" x14ac:dyDescent="0.2">
      <c r="J239" s="238" t="str">
        <f t="shared" ca="1" si="60"/>
        <v/>
      </c>
      <c r="K239" s="233">
        <v>176</v>
      </c>
      <c r="L239" s="233" t="str">
        <f t="shared" ca="1" si="55"/>
        <v xml:space="preserve"> + </v>
      </c>
      <c r="M239" s="237">
        <f t="shared" ca="1" si="56"/>
        <v>0</v>
      </c>
      <c r="N239" s="236">
        <f t="shared" ca="1" si="57"/>
        <v>0</v>
      </c>
      <c r="O239" s="237">
        <f t="shared" ca="1" si="58"/>
        <v>0</v>
      </c>
      <c r="P239" s="247">
        <f t="shared" ca="1" si="59"/>
        <v>0</v>
      </c>
      <c r="Q239" s="247"/>
    </row>
    <row r="240" spans="10:17" x14ac:dyDescent="0.2">
      <c r="J240" s="238" t="str">
        <f t="shared" ca="1" si="60"/>
        <v/>
      </c>
      <c r="K240" s="233">
        <v>177</v>
      </c>
      <c r="L240" s="233" t="str">
        <f t="shared" ca="1" si="55"/>
        <v xml:space="preserve"> + </v>
      </c>
      <c r="M240" s="237">
        <f t="shared" ca="1" si="56"/>
        <v>0</v>
      </c>
      <c r="N240" s="236">
        <f t="shared" ca="1" si="57"/>
        <v>0</v>
      </c>
      <c r="O240" s="237">
        <f t="shared" ca="1" si="58"/>
        <v>0</v>
      </c>
      <c r="P240" s="247">
        <f t="shared" ca="1" si="59"/>
        <v>0</v>
      </c>
      <c r="Q240" s="247"/>
    </row>
    <row r="241" spans="10:17" x14ac:dyDescent="0.2">
      <c r="J241" s="238" t="str">
        <f t="shared" ca="1" si="60"/>
        <v/>
      </c>
      <c r="K241" s="233">
        <v>178</v>
      </c>
      <c r="L241" s="233" t="str">
        <f t="shared" ca="1" si="55"/>
        <v xml:space="preserve"> + </v>
      </c>
      <c r="M241" s="237">
        <f t="shared" ca="1" si="56"/>
        <v>0</v>
      </c>
      <c r="N241" s="236">
        <f t="shared" ca="1" si="57"/>
        <v>0</v>
      </c>
      <c r="O241" s="237">
        <f t="shared" ca="1" si="58"/>
        <v>0</v>
      </c>
      <c r="P241" s="247">
        <f t="shared" ca="1" si="59"/>
        <v>0</v>
      </c>
      <c r="Q241" s="247"/>
    </row>
    <row r="242" spans="10:17" x14ac:dyDescent="0.2">
      <c r="J242" s="238" t="str">
        <f t="shared" ca="1" si="60"/>
        <v/>
      </c>
      <c r="K242" s="233">
        <v>179</v>
      </c>
      <c r="L242" s="233" t="str">
        <f t="shared" ca="1" si="55"/>
        <v xml:space="preserve"> + </v>
      </c>
      <c r="M242" s="237">
        <f t="shared" ca="1" si="56"/>
        <v>0</v>
      </c>
      <c r="N242" s="236">
        <f t="shared" ca="1" si="57"/>
        <v>0</v>
      </c>
      <c r="O242" s="237">
        <f t="shared" ca="1" si="58"/>
        <v>0</v>
      </c>
      <c r="P242" s="247">
        <f t="shared" ca="1" si="59"/>
        <v>0</v>
      </c>
      <c r="Q242" s="247"/>
    </row>
    <row r="243" spans="10:17" x14ac:dyDescent="0.2">
      <c r="J243" s="238" t="str">
        <f t="shared" ca="1" si="60"/>
        <v/>
      </c>
      <c r="K243" s="233">
        <v>180</v>
      </c>
      <c r="L243" s="233" t="str">
        <f t="shared" ca="1" si="55"/>
        <v xml:space="preserve"> + </v>
      </c>
      <c r="M243" s="237">
        <f t="shared" ca="1" si="56"/>
        <v>0</v>
      </c>
      <c r="N243" s="236">
        <f t="shared" ca="1" si="57"/>
        <v>0</v>
      </c>
      <c r="O243" s="237">
        <f t="shared" ca="1" si="58"/>
        <v>0</v>
      </c>
      <c r="P243" s="247">
        <f t="shared" ca="1" si="59"/>
        <v>0</v>
      </c>
      <c r="Q243" s="247"/>
    </row>
    <row r="244" spans="10:17" x14ac:dyDescent="0.2">
      <c r="J244" s="238" t="str">
        <f t="shared" ca="1" si="60"/>
        <v/>
      </c>
      <c r="K244" s="233">
        <v>181</v>
      </c>
      <c r="L244" s="233" t="str">
        <f t="shared" ca="1" si="55"/>
        <v xml:space="preserve"> + </v>
      </c>
      <c r="M244" s="237">
        <f t="shared" ca="1" si="56"/>
        <v>0</v>
      </c>
      <c r="N244" s="236">
        <f t="shared" ca="1" si="57"/>
        <v>0</v>
      </c>
      <c r="O244" s="237">
        <f t="shared" ca="1" si="58"/>
        <v>0</v>
      </c>
      <c r="P244" s="247">
        <f t="shared" ca="1" si="59"/>
        <v>0</v>
      </c>
      <c r="Q244" s="247"/>
    </row>
    <row r="245" spans="10:17" x14ac:dyDescent="0.2">
      <c r="J245" s="238" t="str">
        <f t="shared" ca="1" si="60"/>
        <v/>
      </c>
      <c r="K245" s="233">
        <v>182</v>
      </c>
      <c r="L245" s="233" t="str">
        <f t="shared" ca="1" si="55"/>
        <v xml:space="preserve"> + </v>
      </c>
      <c r="M245" s="237">
        <f t="shared" ca="1" si="56"/>
        <v>0</v>
      </c>
      <c r="N245" s="236">
        <f t="shared" ca="1" si="57"/>
        <v>0</v>
      </c>
      <c r="O245" s="237">
        <f t="shared" ca="1" si="58"/>
        <v>0</v>
      </c>
      <c r="P245" s="247">
        <f t="shared" ca="1" si="59"/>
        <v>0</v>
      </c>
      <c r="Q245" s="247"/>
    </row>
    <row r="246" spans="10:17" x14ac:dyDescent="0.2">
      <c r="J246" s="238" t="str">
        <f t="shared" ca="1" si="60"/>
        <v/>
      </c>
      <c r="K246" s="233">
        <v>183</v>
      </c>
      <c r="L246" s="233" t="str">
        <f t="shared" ca="1" si="55"/>
        <v xml:space="preserve"> + </v>
      </c>
      <c r="M246" s="237">
        <f t="shared" ca="1" si="56"/>
        <v>0</v>
      </c>
      <c r="N246" s="236">
        <f t="shared" ca="1" si="57"/>
        <v>0</v>
      </c>
      <c r="O246" s="237">
        <f t="shared" ca="1" si="58"/>
        <v>0</v>
      </c>
      <c r="P246" s="247">
        <f t="shared" ca="1" si="59"/>
        <v>0</v>
      </c>
      <c r="Q246" s="247"/>
    </row>
    <row r="247" spans="10:17" x14ac:dyDescent="0.2">
      <c r="J247" s="238" t="str">
        <f t="shared" ca="1" si="60"/>
        <v/>
      </c>
      <c r="K247" s="233">
        <v>184</v>
      </c>
      <c r="L247" s="233" t="str">
        <f t="shared" ca="1" si="55"/>
        <v xml:space="preserve"> + </v>
      </c>
      <c r="M247" s="237">
        <f t="shared" ca="1" si="56"/>
        <v>0</v>
      </c>
      <c r="N247" s="236">
        <f t="shared" ca="1" si="57"/>
        <v>0</v>
      </c>
      <c r="O247" s="237">
        <f t="shared" ca="1" si="58"/>
        <v>0</v>
      </c>
      <c r="P247" s="247">
        <f t="shared" ca="1" si="59"/>
        <v>0</v>
      </c>
      <c r="Q247" s="247"/>
    </row>
    <row r="248" spans="10:17" x14ac:dyDescent="0.2">
      <c r="J248" s="238" t="str">
        <f t="shared" ca="1" si="60"/>
        <v/>
      </c>
      <c r="K248" s="233">
        <v>185</v>
      </c>
      <c r="L248" s="233" t="str">
        <f t="shared" ca="1" si="55"/>
        <v xml:space="preserve"> + </v>
      </c>
      <c r="M248" s="237">
        <f t="shared" ca="1" si="56"/>
        <v>0</v>
      </c>
      <c r="N248" s="236">
        <f t="shared" ca="1" si="57"/>
        <v>0</v>
      </c>
      <c r="O248" s="237">
        <f t="shared" ca="1" si="58"/>
        <v>0</v>
      </c>
      <c r="P248" s="247">
        <f t="shared" ca="1" si="59"/>
        <v>0</v>
      </c>
      <c r="Q248" s="247"/>
    </row>
    <row r="249" spans="10:17" x14ac:dyDescent="0.2">
      <c r="J249" s="238" t="str">
        <f t="shared" ca="1" si="60"/>
        <v/>
      </c>
      <c r="K249" s="233">
        <v>186</v>
      </c>
      <c r="L249" s="233" t="str">
        <f t="shared" ca="1" si="55"/>
        <v xml:space="preserve"> + </v>
      </c>
      <c r="M249" s="237">
        <f t="shared" ca="1" si="56"/>
        <v>0</v>
      </c>
      <c r="N249" s="236">
        <f t="shared" ca="1" si="57"/>
        <v>0</v>
      </c>
      <c r="O249" s="237">
        <f t="shared" ca="1" si="58"/>
        <v>0</v>
      </c>
      <c r="P249" s="247">
        <f t="shared" ca="1" si="59"/>
        <v>0</v>
      </c>
      <c r="Q249" s="247"/>
    </row>
    <row r="250" spans="10:17" x14ac:dyDescent="0.2">
      <c r="J250" s="238" t="str">
        <f t="shared" ca="1" si="60"/>
        <v/>
      </c>
      <c r="K250" s="233">
        <v>187</v>
      </c>
      <c r="L250" s="233" t="str">
        <f t="shared" ca="1" si="55"/>
        <v xml:space="preserve"> + </v>
      </c>
      <c r="M250" s="237">
        <f t="shared" ca="1" si="56"/>
        <v>0</v>
      </c>
      <c r="N250" s="236">
        <f t="shared" ca="1" si="57"/>
        <v>0</v>
      </c>
      <c r="O250" s="237">
        <f t="shared" ca="1" si="58"/>
        <v>0</v>
      </c>
      <c r="P250" s="247">
        <f t="shared" ca="1" si="59"/>
        <v>0</v>
      </c>
      <c r="Q250" s="247"/>
    </row>
    <row r="251" spans="10:17" x14ac:dyDescent="0.2">
      <c r="J251" s="238" t="str">
        <f t="shared" ca="1" si="60"/>
        <v/>
      </c>
      <c r="K251" s="233">
        <v>188</v>
      </c>
      <c r="L251" s="233" t="str">
        <f t="shared" ca="1" si="55"/>
        <v xml:space="preserve"> + </v>
      </c>
      <c r="M251" s="237">
        <f t="shared" ca="1" si="56"/>
        <v>0</v>
      </c>
      <c r="N251" s="236">
        <f t="shared" ca="1" si="57"/>
        <v>0</v>
      </c>
      <c r="O251" s="237">
        <f t="shared" ca="1" si="58"/>
        <v>0</v>
      </c>
      <c r="P251" s="247">
        <f t="shared" ca="1" si="59"/>
        <v>0</v>
      </c>
      <c r="Q251" s="247"/>
    </row>
    <row r="252" spans="10:17" x14ac:dyDescent="0.2">
      <c r="J252" s="238" t="str">
        <f t="shared" ca="1" si="60"/>
        <v/>
      </c>
      <c r="K252" s="233">
        <v>189</v>
      </c>
      <c r="L252" s="233" t="str">
        <f t="shared" ca="1" si="55"/>
        <v xml:space="preserve"> + </v>
      </c>
      <c r="M252" s="237">
        <f t="shared" ca="1" si="56"/>
        <v>0</v>
      </c>
      <c r="N252" s="236">
        <f t="shared" ca="1" si="57"/>
        <v>0</v>
      </c>
      <c r="O252" s="237">
        <f t="shared" ca="1" si="58"/>
        <v>0</v>
      </c>
      <c r="P252" s="247">
        <f t="shared" ca="1" si="59"/>
        <v>0</v>
      </c>
      <c r="Q252" s="247"/>
    </row>
    <row r="253" spans="10:17" x14ac:dyDescent="0.2">
      <c r="J253" s="238" t="str">
        <f t="shared" ca="1" si="60"/>
        <v/>
      </c>
      <c r="K253" s="233">
        <v>190</v>
      </c>
      <c r="L253" s="233" t="str">
        <f t="shared" ca="1" si="55"/>
        <v xml:space="preserve"> + </v>
      </c>
      <c r="M253" s="237">
        <f t="shared" ca="1" si="56"/>
        <v>0</v>
      </c>
      <c r="N253" s="236">
        <f t="shared" ca="1" si="57"/>
        <v>0</v>
      </c>
      <c r="O253" s="237">
        <f t="shared" ca="1" si="58"/>
        <v>0</v>
      </c>
      <c r="P253" s="247">
        <f t="shared" ca="1" si="59"/>
        <v>0</v>
      </c>
      <c r="Q253" s="247"/>
    </row>
    <row r="254" spans="10:17" x14ac:dyDescent="0.2">
      <c r="J254" s="238" t="str">
        <f t="shared" ca="1" si="60"/>
        <v/>
      </c>
      <c r="K254" s="233">
        <v>191</v>
      </c>
      <c r="L254" s="233" t="str">
        <f t="shared" ca="1" si="55"/>
        <v xml:space="preserve"> + </v>
      </c>
      <c r="M254" s="237">
        <f t="shared" ca="1" si="56"/>
        <v>0</v>
      </c>
      <c r="N254" s="236">
        <f t="shared" ca="1" si="57"/>
        <v>0</v>
      </c>
      <c r="O254" s="237">
        <f t="shared" ca="1" si="58"/>
        <v>0</v>
      </c>
      <c r="P254" s="247">
        <f t="shared" ca="1" si="59"/>
        <v>0</v>
      </c>
      <c r="Q254" s="247"/>
    </row>
    <row r="255" spans="10:17" x14ac:dyDescent="0.2">
      <c r="J255" s="238" t="str">
        <f t="shared" ca="1" si="60"/>
        <v/>
      </c>
      <c r="K255" s="233">
        <v>192</v>
      </c>
      <c r="L255" s="233" t="str">
        <f t="shared" ca="1" si="55"/>
        <v xml:space="preserve"> + </v>
      </c>
      <c r="M255" s="237">
        <f t="shared" ca="1" si="56"/>
        <v>0</v>
      </c>
      <c r="N255" s="236">
        <f t="shared" ca="1" si="57"/>
        <v>0</v>
      </c>
      <c r="O255" s="237">
        <f t="shared" ca="1" si="58"/>
        <v>0</v>
      </c>
      <c r="P255" s="247">
        <f t="shared" ca="1" si="59"/>
        <v>0</v>
      </c>
      <c r="Q255" s="247"/>
    </row>
    <row r="256" spans="10:17" x14ac:dyDescent="0.2">
      <c r="J256" s="238" t="str">
        <f t="shared" ca="1" si="60"/>
        <v/>
      </c>
      <c r="K256" s="233">
        <v>193</v>
      </c>
      <c r="L256" s="233" t="str">
        <f t="shared" ca="1" si="55"/>
        <v xml:space="preserve"> + </v>
      </c>
      <c r="M256" s="237">
        <f t="shared" ca="1" si="56"/>
        <v>0</v>
      </c>
      <c r="N256" s="236">
        <f t="shared" ca="1" si="57"/>
        <v>0</v>
      </c>
      <c r="O256" s="237">
        <f t="shared" ca="1" si="58"/>
        <v>0</v>
      </c>
      <c r="P256" s="247">
        <f t="shared" ca="1" si="59"/>
        <v>0</v>
      </c>
      <c r="Q256" s="247"/>
    </row>
    <row r="257" spans="10:17" x14ac:dyDescent="0.2">
      <c r="J257" s="238" t="str">
        <f t="shared" ca="1" si="60"/>
        <v/>
      </c>
      <c r="K257" s="233">
        <v>194</v>
      </c>
      <c r="L257" s="233" t="str">
        <f t="shared" ca="1" si="55"/>
        <v xml:space="preserve"> + </v>
      </c>
      <c r="M257" s="237">
        <f t="shared" ca="1" si="56"/>
        <v>0</v>
      </c>
      <c r="N257" s="236">
        <f t="shared" ca="1" si="57"/>
        <v>0</v>
      </c>
      <c r="O257" s="237">
        <f t="shared" ca="1" si="58"/>
        <v>0</v>
      </c>
      <c r="P257" s="247">
        <f t="shared" ca="1" si="59"/>
        <v>0</v>
      </c>
      <c r="Q257" s="247"/>
    </row>
    <row r="258" spans="10:17" x14ac:dyDescent="0.2">
      <c r="J258" s="238" t="str">
        <f t="shared" ca="1" si="60"/>
        <v/>
      </c>
      <c r="K258" s="233">
        <v>195</v>
      </c>
      <c r="L258" s="233" t="str">
        <f t="shared" ca="1" si="55"/>
        <v xml:space="preserve"> + </v>
      </c>
      <c r="M258" s="237">
        <f t="shared" ca="1" si="56"/>
        <v>0</v>
      </c>
      <c r="N258" s="236">
        <f t="shared" ca="1" si="57"/>
        <v>0</v>
      </c>
      <c r="O258" s="237">
        <f t="shared" ca="1" si="58"/>
        <v>0</v>
      </c>
      <c r="P258" s="247">
        <f t="shared" ca="1" si="59"/>
        <v>0</v>
      </c>
      <c r="Q258" s="247"/>
    </row>
    <row r="259" spans="10:17" x14ac:dyDescent="0.2">
      <c r="J259" s="238" t="str">
        <f t="shared" ca="1" si="60"/>
        <v/>
      </c>
      <c r="K259" s="233">
        <v>196</v>
      </c>
      <c r="L259" s="233" t="str">
        <f t="shared" ref="L259:L263" ca="1" si="61">IFERROR(INDIRECT(ADDRESS($K259,$L$64,1,1,"Fluxo_de_Caixa"&amp;MID($K$64,1,4)))&amp;" + "&amp;INDIRECT(ADDRESS($K259,$L$64+1,1,1,"Fluxo_de_Caixa"&amp;MID($K$64,1,4))),"")</f>
        <v xml:space="preserve"> + </v>
      </c>
      <c r="M259" s="237">
        <f t="shared" ref="M259:M263" ca="1" si="62">IFERROR(INDIRECT(ADDRESS($K259,$M$64,1,1,"Fluxo_de_Caixa"&amp;MID($K$64,1,4))),"")</f>
        <v>0</v>
      </c>
      <c r="N259" s="236">
        <f t="shared" ref="N259:N263" ca="1" si="63">IFERROR(INDIRECT(ADDRESS($K259,$N$64,1,1,"Fluxo_de_Caixa"&amp;MID($K$64,1,4))),"")</f>
        <v>0</v>
      </c>
      <c r="O259" s="237">
        <f t="shared" ref="O259:O263" ca="1" si="64">IFERROR(INDIRECT(ADDRESS($K259,$O$64,1,1,"Fluxo_de_Caixa"&amp;MID($K$64,1,4))),"")</f>
        <v>0</v>
      </c>
      <c r="P259" s="247">
        <f t="shared" ref="P259:P263" ca="1" si="65">IFERROR(INDIRECT(ADDRESS($K259,$P$64,1,1,"Fluxo_de_Caixa"&amp;MID($K$64,1,4))),"")</f>
        <v>0</v>
      </c>
      <c r="Q259" s="247"/>
    </row>
    <row r="260" spans="10:17" x14ac:dyDescent="0.2">
      <c r="J260" s="238" t="str">
        <f t="shared" ca="1" si="60"/>
        <v/>
      </c>
      <c r="K260" s="233">
        <v>197</v>
      </c>
      <c r="L260" s="233" t="str">
        <f t="shared" ca="1" si="61"/>
        <v xml:space="preserve"> + </v>
      </c>
      <c r="M260" s="237">
        <f t="shared" ca="1" si="62"/>
        <v>0</v>
      </c>
      <c r="N260" s="236">
        <f t="shared" ca="1" si="63"/>
        <v>0</v>
      </c>
      <c r="O260" s="237">
        <f t="shared" ca="1" si="64"/>
        <v>0</v>
      </c>
      <c r="P260" s="247">
        <f t="shared" ca="1" si="65"/>
        <v>0</v>
      </c>
      <c r="Q260" s="247"/>
    </row>
    <row r="261" spans="10:17" x14ac:dyDescent="0.2">
      <c r="J261" s="238" t="str">
        <f t="shared" ca="1" si="60"/>
        <v/>
      </c>
      <c r="K261" s="233">
        <v>198</v>
      </c>
      <c r="L261" s="233" t="str">
        <f t="shared" ca="1" si="61"/>
        <v xml:space="preserve"> + </v>
      </c>
      <c r="M261" s="237">
        <f t="shared" ca="1" si="62"/>
        <v>0</v>
      </c>
      <c r="N261" s="236">
        <f t="shared" ca="1" si="63"/>
        <v>0</v>
      </c>
      <c r="O261" s="237">
        <f t="shared" ca="1" si="64"/>
        <v>0</v>
      </c>
      <c r="P261" s="247">
        <f t="shared" ca="1" si="65"/>
        <v>0</v>
      </c>
      <c r="Q261" s="247"/>
    </row>
    <row r="262" spans="10:17" x14ac:dyDescent="0.2">
      <c r="J262" s="238" t="str">
        <f t="shared" ca="1" si="60"/>
        <v/>
      </c>
      <c r="K262" s="233">
        <v>199</v>
      </c>
      <c r="L262" s="233" t="str">
        <f t="shared" ca="1" si="61"/>
        <v xml:space="preserve"> + </v>
      </c>
      <c r="M262" s="237">
        <f t="shared" ca="1" si="62"/>
        <v>0</v>
      </c>
      <c r="N262" s="236">
        <f t="shared" ca="1" si="63"/>
        <v>0</v>
      </c>
      <c r="O262" s="237">
        <f t="shared" ca="1" si="64"/>
        <v>0</v>
      </c>
      <c r="P262" s="247">
        <f t="shared" ca="1" si="65"/>
        <v>0</v>
      </c>
      <c r="Q262" s="247"/>
    </row>
    <row r="263" spans="10:17" x14ac:dyDescent="0.2">
      <c r="J263" s="238" t="str">
        <f t="shared" ca="1" si="60"/>
        <v/>
      </c>
      <c r="K263" s="233">
        <v>200</v>
      </c>
      <c r="L263" s="233" t="str">
        <f t="shared" ca="1" si="61"/>
        <v xml:space="preserve"> + </v>
      </c>
      <c r="M263" s="237">
        <f t="shared" ca="1" si="62"/>
        <v>0</v>
      </c>
      <c r="N263" s="236">
        <f t="shared" ca="1" si="63"/>
        <v>0</v>
      </c>
      <c r="O263" s="237">
        <f t="shared" ca="1" si="64"/>
        <v>0</v>
      </c>
      <c r="P263" s="247">
        <f t="shared" ca="1" si="65"/>
        <v>0</v>
      </c>
      <c r="Q263" s="247"/>
    </row>
    <row r="264" spans="10:17" x14ac:dyDescent="0.2">
      <c r="K264" s="234" t="str">
        <f>$T$61</f>
        <v>201702</v>
      </c>
      <c r="L264" s="235">
        <v>2</v>
      </c>
      <c r="M264" s="234">
        <f>$U$63</f>
        <v>8</v>
      </c>
      <c r="N264" s="234">
        <f>$U$62</f>
        <v>9</v>
      </c>
      <c r="O264" s="234">
        <f>$T$63</f>
        <v>10</v>
      </c>
      <c r="P264" s="246">
        <f>$T$62</f>
        <v>11</v>
      </c>
    </row>
    <row r="265" spans="10:17" x14ac:dyDescent="0.2">
      <c r="L265" s="234" t="s">
        <v>59</v>
      </c>
      <c r="M265" s="234" t="s">
        <v>60</v>
      </c>
      <c r="N265" s="234" t="s">
        <v>61</v>
      </c>
      <c r="O265" s="234" t="s">
        <v>62</v>
      </c>
      <c r="P265" s="246" t="s">
        <v>61</v>
      </c>
    </row>
    <row r="266" spans="10:17" x14ac:dyDescent="0.2">
      <c r="J266" s="238" t="str">
        <f ca="1">IF(AND($M266&gt;DATE(2014,12,31),ABS($N266)&gt;(ABS($P266)+$J$62)),VALUE($K266&amp;TEXT($M266,"aaaamm")),"")</f>
        <v/>
      </c>
      <c r="K266" s="233">
        <v>3</v>
      </c>
      <c r="L266" s="233" t="str">
        <f ca="1">IFERROR(INDIRECT(ADDRESS($K266,$L$264,1,1,"Fluxo_de_Caixa"&amp;MID($K$264,1,4)))&amp;" + "&amp;INDIRECT(ADDRESS($K266,$L$264+1,1,1,"Fluxo_de_Caixa"&amp;MID($K$264,1,4))),"")</f>
        <v>1210 - [Receita] Reembolsos Diversos (E) + Traba</v>
      </c>
      <c r="M266" s="237">
        <f ca="1">IFERROR(INDIRECT(ADDRESS($K266,$M$264,1,1,"Fluxo_de_Caixa"&amp;MID($K$264,1,4))),"")</f>
        <v>0</v>
      </c>
      <c r="N266" s="236">
        <f ca="1">IFERROR(INDIRECT(ADDRESS($K266,$N$264,1,1,"Fluxo_de_Caixa"&amp;MID($K$264,1,4))),"")</f>
        <v>0</v>
      </c>
      <c r="O266" s="237">
        <f ca="1">IFERROR(INDIRECT(ADDRESS($K266,$O$264,1,1,"Fluxo_de_Caixa"&amp;MID($K$264,1,4))),"")</f>
        <v>0</v>
      </c>
      <c r="P266" s="247">
        <f ca="1">IFERROR(INDIRECT(ADDRESS($K266,$P$264,1,1,"Fluxo_de_Caixa"&amp;MID($K$264,1,4))),"")</f>
        <v>0</v>
      </c>
    </row>
    <row r="267" spans="10:17" x14ac:dyDescent="0.2">
      <c r="J267" s="238" t="str">
        <f t="shared" ref="J267:J330" ca="1" si="66">IF(AND($M267&gt;DATE(2014,12,31),ABS($N267)&gt;(ABS($P267)+$J$62)),VALUE($K267&amp;TEXT($M267,"aaaamm")),"")</f>
        <v/>
      </c>
      <c r="K267" s="233">
        <v>4</v>
      </c>
      <c r="L267" s="233" t="str">
        <f t="shared" ref="L267:L330" ca="1" si="67">IFERROR(INDIRECT(ADDRESS($K267,$L$264,1,1,"Fluxo_de_Caixa"&amp;MID($K$264,1,4)))&amp;" + "&amp;INDIRECT(ADDRESS($K267,$L$264+1,1,1,"Fluxo_de_Caixa"&amp;MID($K$264,1,4))),"")</f>
        <v>1710 - [Banco] Rendimento Poupança (E) + Empr</v>
      </c>
      <c r="M267" s="237">
        <f t="shared" ref="M267:M330" ca="1" si="68">IFERROR(INDIRECT(ADDRESS($K267,$M$264,1,1,"Fluxo_de_Caixa"&amp;MID($K$264,1,4))),"")</f>
        <v>0</v>
      </c>
      <c r="N267" s="236">
        <f t="shared" ref="N267:N330" ca="1" si="69">IFERROR(INDIRECT(ADDRESS($K267,$N$264,1,1,"Fluxo_de_Caixa"&amp;MID($K$264,1,4))),"")</f>
        <v>0</v>
      </c>
      <c r="O267" s="237">
        <f t="shared" ref="O267:O330" ca="1" si="70">IFERROR(INDIRECT(ADDRESS($K267,$O$264,1,1,"Fluxo_de_Caixa"&amp;MID($K$264,1,4))),"")</f>
        <v>0</v>
      </c>
      <c r="P267" s="247">
        <f t="shared" ref="P267:P330" ca="1" si="71">IFERROR(INDIRECT(ADDRESS($K267,$P$264,1,1,"Fluxo_de_Caixa"&amp;MID($K$264,1,4))),"")</f>
        <v>0</v>
      </c>
    </row>
    <row r="268" spans="10:17" x14ac:dyDescent="0.2">
      <c r="J268" s="238" t="str">
        <f t="shared" ca="1" si="66"/>
        <v/>
      </c>
      <c r="K268" s="233">
        <v>5</v>
      </c>
      <c r="L268" s="233" t="str">
        <f t="shared" ca="1" si="67"/>
        <v>1310 - [Receita] Salários Diversos (E) + Empr</v>
      </c>
      <c r="M268" s="237">
        <f t="shared" ca="1" si="68"/>
        <v>0</v>
      </c>
      <c r="N268" s="236">
        <f t="shared" ca="1" si="69"/>
        <v>1500</v>
      </c>
      <c r="O268" s="237">
        <f t="shared" ca="1" si="70"/>
        <v>0</v>
      </c>
      <c r="P268" s="247">
        <f t="shared" ca="1" si="71"/>
        <v>1550</v>
      </c>
    </row>
    <row r="269" spans="10:17" x14ac:dyDescent="0.2">
      <c r="J269" s="238" t="str">
        <f t="shared" ca="1" si="66"/>
        <v/>
      </c>
      <c r="K269" s="233">
        <v>6</v>
      </c>
      <c r="L269" s="233" t="str">
        <f t="shared" ca="1" si="67"/>
        <v>2110 - [Publico] Reembolsos Governo (E) + Agua</v>
      </c>
      <c r="M269" s="237">
        <f t="shared" ca="1" si="68"/>
        <v>0</v>
      </c>
      <c r="N269" s="236">
        <f t="shared" ca="1" si="69"/>
        <v>0</v>
      </c>
      <c r="O269" s="237">
        <f t="shared" ca="1" si="70"/>
        <v>0</v>
      </c>
      <c r="P269" s="247">
        <f t="shared" ca="1" si="71"/>
        <v>0</v>
      </c>
    </row>
    <row r="270" spans="10:17" x14ac:dyDescent="0.2">
      <c r="J270" s="238" t="str">
        <f t="shared" ca="1" si="66"/>
        <v/>
      </c>
      <c r="K270" s="233">
        <v>7</v>
      </c>
      <c r="L270" s="233" t="str">
        <f t="shared" ca="1" si="67"/>
        <v xml:space="preserve">2112 - [Publico] FGTS, Multa e Recisão Trabalhista (E) + </v>
      </c>
      <c r="M270" s="237">
        <f t="shared" ca="1" si="68"/>
        <v>0</v>
      </c>
      <c r="N270" s="236">
        <f t="shared" ca="1" si="69"/>
        <v>0</v>
      </c>
      <c r="O270" s="237">
        <f t="shared" ca="1" si="70"/>
        <v>0</v>
      </c>
      <c r="P270" s="247">
        <f t="shared" ca="1" si="71"/>
        <v>0</v>
      </c>
    </row>
    <row r="271" spans="10:17" x14ac:dyDescent="0.2">
      <c r="J271" s="238" t="str">
        <f t="shared" ca="1" si="66"/>
        <v/>
      </c>
      <c r="K271" s="233">
        <v>8</v>
      </c>
      <c r="L271" s="233" t="str">
        <f t="shared" ca="1" si="67"/>
        <v xml:space="preserve">2910 - Transferências entre contas (T) + </v>
      </c>
      <c r="M271" s="237">
        <f t="shared" ca="1" si="68"/>
        <v>0</v>
      </c>
      <c r="N271" s="236">
        <f t="shared" ca="1" si="69"/>
        <v>0</v>
      </c>
      <c r="O271" s="237">
        <f t="shared" ca="1" si="70"/>
        <v>0</v>
      </c>
      <c r="P271" s="247">
        <f t="shared" ca="1" si="71"/>
        <v>0</v>
      </c>
    </row>
    <row r="272" spans="10:17" x14ac:dyDescent="0.2">
      <c r="J272" s="238" t="str">
        <f t="shared" ca="1" si="66"/>
        <v/>
      </c>
      <c r="K272" s="233">
        <v>9</v>
      </c>
      <c r="L272" s="233" t="str">
        <f t="shared" ca="1" si="67"/>
        <v xml:space="preserve">3010 - [Despesa] Saidas Diversas (I) + </v>
      </c>
      <c r="M272" s="237">
        <f t="shared" ca="1" si="68"/>
        <v>0</v>
      </c>
      <c r="N272" s="236">
        <f t="shared" ca="1" si="69"/>
        <v>0</v>
      </c>
      <c r="O272" s="237">
        <f t="shared" ca="1" si="70"/>
        <v>0</v>
      </c>
      <c r="P272" s="247">
        <f t="shared" ca="1" si="71"/>
        <v>0</v>
      </c>
    </row>
    <row r="273" spans="10:19" x14ac:dyDescent="0.2">
      <c r="J273" s="238" t="str">
        <f t="shared" ca="1" si="66"/>
        <v/>
      </c>
      <c r="K273" s="233">
        <v>10</v>
      </c>
      <c r="L273" s="233" t="str">
        <f t="shared" ca="1" si="67"/>
        <v xml:space="preserve">3111 - [Serviços] Empregada Domestica (V) + </v>
      </c>
      <c r="M273" s="237">
        <f t="shared" ca="1" si="68"/>
        <v>0</v>
      </c>
      <c r="N273" s="236">
        <f t="shared" ca="1" si="69"/>
        <v>0</v>
      </c>
      <c r="O273" s="237">
        <f t="shared" ca="1" si="70"/>
        <v>0</v>
      </c>
      <c r="P273" s="247">
        <f t="shared" ca="1" si="71"/>
        <v>-430</v>
      </c>
    </row>
    <row r="274" spans="10:19" x14ac:dyDescent="0.2">
      <c r="J274" s="238" t="str">
        <f t="shared" ca="1" si="66"/>
        <v/>
      </c>
      <c r="K274" s="233">
        <v>11</v>
      </c>
      <c r="L274" s="233" t="str">
        <f t="shared" ca="1" si="67"/>
        <v xml:space="preserve">3211 - [Educação] Cursos / Estudo Basico (S) + </v>
      </c>
      <c r="M274" s="237">
        <f t="shared" ca="1" si="68"/>
        <v>0</v>
      </c>
      <c r="N274" s="236">
        <f t="shared" ca="1" si="69"/>
        <v>0</v>
      </c>
      <c r="O274" s="237">
        <f t="shared" ca="1" si="70"/>
        <v>0</v>
      </c>
      <c r="P274" s="247">
        <f t="shared" ca="1" si="71"/>
        <v>0</v>
      </c>
    </row>
    <row r="275" spans="10:19" x14ac:dyDescent="0.2">
      <c r="J275" s="238" t="str">
        <f t="shared" ca="1" si="66"/>
        <v/>
      </c>
      <c r="K275" s="233">
        <v>12</v>
      </c>
      <c r="L275" s="233" t="str">
        <f t="shared" ca="1" si="67"/>
        <v xml:space="preserve">3410 - [Alimentação] Alimentação / Restaurantes (V) + </v>
      </c>
      <c r="M275" s="237">
        <f t="shared" ca="1" si="68"/>
        <v>0</v>
      </c>
      <c r="N275" s="236">
        <f t="shared" ca="1" si="69"/>
        <v>-550</v>
      </c>
      <c r="O275" s="237">
        <f t="shared" ca="1" si="70"/>
        <v>0</v>
      </c>
      <c r="P275" s="247">
        <f t="shared" ca="1" si="71"/>
        <v>0</v>
      </c>
    </row>
    <row r="276" spans="10:19" x14ac:dyDescent="0.2">
      <c r="J276" s="238" t="str">
        <f t="shared" ca="1" si="66"/>
        <v/>
      </c>
      <c r="K276" s="233">
        <v>13</v>
      </c>
      <c r="L276" s="233" t="str">
        <f t="shared" ca="1" si="67"/>
        <v xml:space="preserve">3411 - [Alimentação] Supermercado (V) + </v>
      </c>
      <c r="M276" s="237">
        <f t="shared" ca="1" si="68"/>
        <v>42786</v>
      </c>
      <c r="N276" s="236">
        <f t="shared" ca="1" si="69"/>
        <v>-3000</v>
      </c>
      <c r="O276" s="237">
        <f t="shared" ca="1" si="70"/>
        <v>43149</v>
      </c>
      <c r="P276" s="247">
        <f t="shared" ca="1" si="71"/>
        <v>-3900</v>
      </c>
    </row>
    <row r="277" spans="10:19" x14ac:dyDescent="0.2">
      <c r="J277" s="238" t="str">
        <f t="shared" ca="1" si="66"/>
        <v/>
      </c>
      <c r="K277" s="233">
        <v>14</v>
      </c>
      <c r="L277" s="233" t="str">
        <f t="shared" ca="1" si="67"/>
        <v xml:space="preserve">3610 - [Transporte] Transportes em geral / publico (V) + </v>
      </c>
      <c r="M277" s="237">
        <f t="shared" ca="1" si="68"/>
        <v>0</v>
      </c>
      <c r="N277" s="236">
        <f t="shared" ca="1" si="69"/>
        <v>0</v>
      </c>
      <c r="O277" s="237">
        <f t="shared" ca="1" si="70"/>
        <v>0</v>
      </c>
      <c r="P277" s="247">
        <f t="shared" ca="1" si="71"/>
        <v>0</v>
      </c>
    </row>
    <row r="278" spans="10:19" x14ac:dyDescent="0.2">
      <c r="J278" s="238" t="str">
        <f t="shared" ca="1" si="66"/>
        <v/>
      </c>
      <c r="K278" s="233">
        <v>15</v>
      </c>
      <c r="L278" s="233" t="str">
        <f t="shared" ca="1" si="67"/>
        <v xml:space="preserve">3710 - [Transporte] Veiculos / Automóveis (I) + </v>
      </c>
      <c r="M278" s="237">
        <f t="shared" ca="1" si="68"/>
        <v>0</v>
      </c>
      <c r="N278" s="236">
        <f t="shared" ca="1" si="69"/>
        <v>0</v>
      </c>
      <c r="O278" s="237">
        <f t="shared" ca="1" si="70"/>
        <v>0</v>
      </c>
      <c r="P278" s="247">
        <f t="shared" ca="1" si="71"/>
        <v>0</v>
      </c>
    </row>
    <row r="279" spans="10:19" x14ac:dyDescent="0.2">
      <c r="J279" s="238" t="str">
        <f t="shared" ca="1" si="66"/>
        <v/>
      </c>
      <c r="K279" s="233">
        <v>16</v>
      </c>
      <c r="L279" s="233" t="str">
        <f t="shared" ca="1" si="67"/>
        <v xml:space="preserve">3711 - [Transporte] Combustível (I) + </v>
      </c>
      <c r="M279" s="237">
        <f t="shared" ca="1" si="68"/>
        <v>0</v>
      </c>
      <c r="N279" s="236">
        <f t="shared" ca="1" si="69"/>
        <v>0</v>
      </c>
      <c r="O279" s="237">
        <f t="shared" ca="1" si="70"/>
        <v>0</v>
      </c>
      <c r="P279" s="247">
        <f t="shared" ca="1" si="71"/>
        <v>0</v>
      </c>
    </row>
    <row r="280" spans="10:19" x14ac:dyDescent="0.2">
      <c r="J280" s="238" t="str">
        <f t="shared" ca="1" si="66"/>
        <v/>
      </c>
      <c r="K280" s="233">
        <v>17</v>
      </c>
      <c r="L280" s="233" t="str">
        <f t="shared" ca="1" si="67"/>
        <v xml:space="preserve">3712 - [Transporte] Estacionamento (I) + </v>
      </c>
      <c r="M280" s="237">
        <f t="shared" ca="1" si="68"/>
        <v>0</v>
      </c>
      <c r="N280" s="236">
        <f t="shared" ca="1" si="69"/>
        <v>0</v>
      </c>
      <c r="O280" s="237">
        <f t="shared" ca="1" si="70"/>
        <v>0</v>
      </c>
      <c r="P280" s="247">
        <f t="shared" ca="1" si="71"/>
        <v>0</v>
      </c>
    </row>
    <row r="281" spans="10:19" x14ac:dyDescent="0.2">
      <c r="J281" s="238" t="str">
        <f t="shared" ca="1" si="66"/>
        <v/>
      </c>
      <c r="K281" s="233">
        <v>18</v>
      </c>
      <c r="L281" s="233" t="str">
        <f t="shared" ca="1" si="67"/>
        <v xml:space="preserve">3713 - [Transporte] Manutenção/Óleo/Peças de Veículos (I) + </v>
      </c>
      <c r="M281" s="237">
        <f t="shared" ca="1" si="68"/>
        <v>0</v>
      </c>
      <c r="N281" s="236">
        <f t="shared" ca="1" si="69"/>
        <v>0</v>
      </c>
      <c r="O281" s="237">
        <f t="shared" ca="1" si="70"/>
        <v>0</v>
      </c>
      <c r="P281" s="247">
        <f t="shared" ca="1" si="71"/>
        <v>0</v>
      </c>
      <c r="R281" s="270"/>
      <c r="S281" s="270"/>
    </row>
    <row r="282" spans="10:19" x14ac:dyDescent="0.2">
      <c r="J282" s="238" t="str">
        <f t="shared" ca="1" si="66"/>
        <v/>
      </c>
      <c r="K282" s="233">
        <v>19</v>
      </c>
      <c r="L282" s="233" t="str">
        <f t="shared" ca="1" si="67"/>
        <v xml:space="preserve">3714 - [Banco] Seguros Automotivos (I) + </v>
      </c>
      <c r="M282" s="237">
        <f t="shared" ca="1" si="68"/>
        <v>0</v>
      </c>
      <c r="N282" s="236">
        <f t="shared" ca="1" si="69"/>
        <v>0</v>
      </c>
      <c r="O282" s="237">
        <f t="shared" ca="1" si="70"/>
        <v>0</v>
      </c>
      <c r="P282" s="247">
        <f t="shared" ca="1" si="71"/>
        <v>0</v>
      </c>
      <c r="R282" s="270"/>
      <c r="S282" s="270"/>
    </row>
    <row r="283" spans="10:19" x14ac:dyDescent="0.2">
      <c r="J283" s="238" t="str">
        <f t="shared" ca="1" si="66"/>
        <v/>
      </c>
      <c r="K283" s="233">
        <v>20</v>
      </c>
      <c r="L283" s="233" t="str">
        <f t="shared" ca="1" si="67"/>
        <v xml:space="preserve">3810 - [Habitação] Mobilias / Ativos (I) + </v>
      </c>
      <c r="M283" s="237">
        <f t="shared" ca="1" si="68"/>
        <v>0</v>
      </c>
      <c r="N283" s="236">
        <f t="shared" ca="1" si="69"/>
        <v>0</v>
      </c>
      <c r="O283" s="237">
        <f t="shared" ca="1" si="70"/>
        <v>0</v>
      </c>
      <c r="P283" s="247">
        <f t="shared" ca="1" si="71"/>
        <v>0</v>
      </c>
      <c r="R283" s="270"/>
      <c r="S283" s="270"/>
    </row>
    <row r="284" spans="10:19" x14ac:dyDescent="0.2">
      <c r="J284" s="238" t="str">
        <f t="shared" ca="1" si="66"/>
        <v/>
      </c>
      <c r="K284" s="233">
        <v>21</v>
      </c>
      <c r="L284" s="233" t="str">
        <f t="shared" ca="1" si="67"/>
        <v xml:space="preserve">3918 - [Saúde] Academia, Fisioterapia (I) + </v>
      </c>
      <c r="M284" s="237">
        <f t="shared" ca="1" si="68"/>
        <v>0</v>
      </c>
      <c r="N284" s="236">
        <f t="shared" ca="1" si="69"/>
        <v>0</v>
      </c>
      <c r="O284" s="237">
        <f t="shared" ca="1" si="70"/>
        <v>0</v>
      </c>
      <c r="P284" s="247">
        <f t="shared" ca="1" si="71"/>
        <v>0</v>
      </c>
      <c r="R284" s="270"/>
      <c r="S284" s="270"/>
    </row>
    <row r="285" spans="10:19" x14ac:dyDescent="0.2">
      <c r="J285" s="238" t="str">
        <f t="shared" ca="1" si="66"/>
        <v/>
      </c>
      <c r="K285" s="233">
        <v>22</v>
      </c>
      <c r="L285" s="233" t="str">
        <f t="shared" ca="1" si="67"/>
        <v xml:space="preserve">4010 - [Vestuário] Roupas e Sapatos, Aquisicao (V) + </v>
      </c>
      <c r="M285" s="237">
        <f t="shared" ca="1" si="68"/>
        <v>0</v>
      </c>
      <c r="N285" s="236">
        <f t="shared" ca="1" si="69"/>
        <v>0</v>
      </c>
      <c r="O285" s="237">
        <f t="shared" ca="1" si="70"/>
        <v>0</v>
      </c>
      <c r="P285" s="247">
        <f t="shared" ca="1" si="71"/>
        <v>0</v>
      </c>
    </row>
    <row r="286" spans="10:19" x14ac:dyDescent="0.2">
      <c r="J286" s="238" t="str">
        <f t="shared" ca="1" si="66"/>
        <v/>
      </c>
      <c r="K286" s="233">
        <v>23</v>
      </c>
      <c r="L286" s="233" t="str">
        <f t="shared" ca="1" si="67"/>
        <v xml:space="preserve">4110 - [Educação] Compras de Material Escolar / Livros (V) + </v>
      </c>
      <c r="M286" s="237">
        <f t="shared" ca="1" si="68"/>
        <v>0</v>
      </c>
      <c r="N286" s="236">
        <f t="shared" ca="1" si="69"/>
        <v>0</v>
      </c>
      <c r="O286" s="237">
        <f t="shared" ca="1" si="70"/>
        <v>0</v>
      </c>
      <c r="P286" s="247">
        <f t="shared" ca="1" si="71"/>
        <v>0</v>
      </c>
    </row>
    <row r="287" spans="10:19" x14ac:dyDescent="0.2">
      <c r="J287" s="238" t="str">
        <f t="shared" ca="1" si="66"/>
        <v/>
      </c>
      <c r="K287" s="233">
        <v>24</v>
      </c>
      <c r="L287" s="233" t="str">
        <f t="shared" ca="1" si="67"/>
        <v xml:space="preserve">4211 - [Manutenção] Equipamentos de Informatica (I) + </v>
      </c>
      <c r="M287" s="237">
        <f t="shared" ca="1" si="68"/>
        <v>0</v>
      </c>
      <c r="N287" s="236">
        <f t="shared" ca="1" si="69"/>
        <v>0</v>
      </c>
      <c r="O287" s="237">
        <f t="shared" ca="1" si="70"/>
        <v>0</v>
      </c>
      <c r="P287" s="247">
        <f t="shared" ca="1" si="71"/>
        <v>0</v>
      </c>
    </row>
    <row r="288" spans="10:19" x14ac:dyDescent="0.2">
      <c r="J288" s="238" t="str">
        <f t="shared" ca="1" si="66"/>
        <v/>
      </c>
      <c r="K288" s="233">
        <v>25</v>
      </c>
      <c r="L288" s="233" t="str">
        <f t="shared" ca="1" si="67"/>
        <v xml:space="preserve">4310 - [Turismo] Turismo, Viagem, Passagem, hotel (I) + </v>
      </c>
      <c r="M288" s="237">
        <f t="shared" ca="1" si="68"/>
        <v>0</v>
      </c>
      <c r="N288" s="236">
        <f t="shared" ca="1" si="69"/>
        <v>0</v>
      </c>
      <c r="O288" s="237">
        <f t="shared" ca="1" si="70"/>
        <v>0</v>
      </c>
      <c r="P288" s="247">
        <f t="shared" ca="1" si="71"/>
        <v>0</v>
      </c>
    </row>
    <row r="289" spans="10:16" x14ac:dyDescent="0.2">
      <c r="J289" s="238" t="str">
        <f t="shared" ca="1" si="66"/>
        <v/>
      </c>
      <c r="K289" s="233">
        <v>26</v>
      </c>
      <c r="L289" s="233" t="str">
        <f t="shared" ca="1" si="67"/>
        <v xml:space="preserve">4311 - [Turismo] Fim de semana, parques, Lazer (I) + </v>
      </c>
      <c r="M289" s="237">
        <f t="shared" ca="1" si="68"/>
        <v>0</v>
      </c>
      <c r="N289" s="236">
        <f t="shared" ca="1" si="69"/>
        <v>0</v>
      </c>
      <c r="O289" s="237">
        <f t="shared" ca="1" si="70"/>
        <v>0</v>
      </c>
      <c r="P289" s="247">
        <f t="shared" ca="1" si="71"/>
        <v>0</v>
      </c>
    </row>
    <row r="290" spans="10:16" x14ac:dyDescent="0.2">
      <c r="J290" s="238" t="str">
        <f t="shared" ca="1" si="66"/>
        <v/>
      </c>
      <c r="K290" s="233">
        <v>27</v>
      </c>
      <c r="L290" s="233" t="str">
        <f t="shared" ca="1" si="67"/>
        <v xml:space="preserve">4312 - [Serviços] Festas e Eventos (I) + </v>
      </c>
      <c r="M290" s="237">
        <f t="shared" ca="1" si="68"/>
        <v>0</v>
      </c>
      <c r="N290" s="236">
        <f t="shared" ca="1" si="69"/>
        <v>0</v>
      </c>
      <c r="O290" s="237">
        <f t="shared" ca="1" si="70"/>
        <v>0</v>
      </c>
      <c r="P290" s="247">
        <f t="shared" ca="1" si="71"/>
        <v>0</v>
      </c>
    </row>
    <row r="291" spans="10:16" x14ac:dyDescent="0.2">
      <c r="J291" s="238" t="str">
        <f t="shared" ca="1" si="66"/>
        <v/>
      </c>
      <c r="K291" s="233">
        <v>28</v>
      </c>
      <c r="L291" s="233" t="str">
        <f t="shared" ca="1" si="67"/>
        <v xml:space="preserve">4413 - [Banco] Financeiras, Tarifas Diversas (V) + </v>
      </c>
      <c r="M291" s="237">
        <f t="shared" ca="1" si="68"/>
        <v>0</v>
      </c>
      <c r="N291" s="236">
        <f t="shared" ca="1" si="69"/>
        <v>0</v>
      </c>
      <c r="O291" s="237">
        <f t="shared" ca="1" si="70"/>
        <v>0</v>
      </c>
      <c r="P291" s="247">
        <f t="shared" ca="1" si="71"/>
        <v>0</v>
      </c>
    </row>
    <row r="292" spans="10:16" x14ac:dyDescent="0.2">
      <c r="J292" s="238" t="str">
        <f t="shared" ca="1" si="66"/>
        <v/>
      </c>
      <c r="K292" s="233">
        <v>29</v>
      </c>
      <c r="L292" s="233" t="str">
        <f t="shared" ca="1" si="67"/>
        <v xml:space="preserve">4414 - [Banco] Desp.Cartao de Crédito (V) + </v>
      </c>
      <c r="M292" s="237">
        <f t="shared" ca="1" si="68"/>
        <v>0</v>
      </c>
      <c r="N292" s="236">
        <f t="shared" ca="1" si="69"/>
        <v>0</v>
      </c>
      <c r="O292" s="237">
        <f t="shared" ca="1" si="70"/>
        <v>0</v>
      </c>
      <c r="P292" s="247">
        <f t="shared" ca="1" si="71"/>
        <v>0</v>
      </c>
    </row>
    <row r="293" spans="10:16" x14ac:dyDescent="0.2">
      <c r="J293" s="238" t="str">
        <f t="shared" ca="1" si="66"/>
        <v/>
      </c>
      <c r="K293" s="233">
        <v>30</v>
      </c>
      <c r="L293" s="233" t="str">
        <f t="shared" ca="1" si="67"/>
        <v xml:space="preserve">4610 - [Saúde] Plano de Saude (V) + </v>
      </c>
      <c r="M293" s="237">
        <f t="shared" ca="1" si="68"/>
        <v>0</v>
      </c>
      <c r="N293" s="236">
        <f t="shared" ca="1" si="69"/>
        <v>0</v>
      </c>
      <c r="O293" s="237">
        <f t="shared" ca="1" si="70"/>
        <v>0</v>
      </c>
      <c r="P293" s="247">
        <f t="shared" ca="1" si="71"/>
        <v>0</v>
      </c>
    </row>
    <row r="294" spans="10:16" x14ac:dyDescent="0.2">
      <c r="J294" s="238" t="str">
        <f t="shared" ca="1" si="66"/>
        <v/>
      </c>
      <c r="K294" s="233">
        <v>31</v>
      </c>
      <c r="L294" s="233" t="str">
        <f t="shared" ca="1" si="67"/>
        <v xml:space="preserve">4611 - [Saúde] Remédios e Tratamentos (V) + </v>
      </c>
      <c r="M294" s="237">
        <f t="shared" ca="1" si="68"/>
        <v>0</v>
      </c>
      <c r="N294" s="236">
        <f t="shared" ca="1" si="69"/>
        <v>0</v>
      </c>
      <c r="O294" s="237">
        <f t="shared" ca="1" si="70"/>
        <v>0</v>
      </c>
      <c r="P294" s="247">
        <f t="shared" ca="1" si="71"/>
        <v>0</v>
      </c>
    </row>
    <row r="295" spans="10:16" x14ac:dyDescent="0.2">
      <c r="J295" s="238" t="str">
        <f t="shared" ca="1" si="66"/>
        <v/>
      </c>
      <c r="K295" s="233">
        <v>32</v>
      </c>
      <c r="L295" s="233" t="str">
        <f t="shared" ca="1" si="67"/>
        <v xml:space="preserve">4710 - [Transporte] Correspondencias em Geral (I) + </v>
      </c>
      <c r="M295" s="237">
        <f t="shared" ca="1" si="68"/>
        <v>0</v>
      </c>
      <c r="N295" s="236">
        <f t="shared" ca="1" si="69"/>
        <v>0</v>
      </c>
      <c r="O295" s="237">
        <f t="shared" ca="1" si="70"/>
        <v>0</v>
      </c>
      <c r="P295" s="247">
        <f t="shared" ca="1" si="71"/>
        <v>0</v>
      </c>
    </row>
    <row r="296" spans="10:16" x14ac:dyDescent="0.2">
      <c r="J296" s="238" t="str">
        <f t="shared" ca="1" si="66"/>
        <v/>
      </c>
      <c r="K296" s="233">
        <v>33</v>
      </c>
      <c r="L296" s="233" t="str">
        <f t="shared" ca="1" si="67"/>
        <v xml:space="preserve">4810 - Presentes (I) + </v>
      </c>
      <c r="M296" s="237">
        <f t="shared" ca="1" si="68"/>
        <v>0</v>
      </c>
      <c r="N296" s="236">
        <f t="shared" ca="1" si="69"/>
        <v>0</v>
      </c>
      <c r="O296" s="237">
        <f t="shared" ca="1" si="70"/>
        <v>0</v>
      </c>
      <c r="P296" s="247">
        <f t="shared" ca="1" si="71"/>
        <v>0</v>
      </c>
    </row>
    <row r="297" spans="10:16" x14ac:dyDescent="0.2">
      <c r="J297" s="238" t="str">
        <f t="shared" ca="1" si="66"/>
        <v/>
      </c>
      <c r="K297" s="233">
        <v>34</v>
      </c>
      <c r="L297" s="233" t="str">
        <f t="shared" ca="1" si="67"/>
        <v xml:space="preserve">4910 - [Higiene] Maquiagens / Cabelereiro / Beleza (V) + </v>
      </c>
      <c r="M297" s="237">
        <f t="shared" ca="1" si="68"/>
        <v>0</v>
      </c>
      <c r="N297" s="236">
        <f t="shared" ca="1" si="69"/>
        <v>0</v>
      </c>
      <c r="O297" s="237">
        <f t="shared" ca="1" si="70"/>
        <v>0</v>
      </c>
      <c r="P297" s="247">
        <f t="shared" ca="1" si="71"/>
        <v>0</v>
      </c>
    </row>
    <row r="298" spans="10:16" x14ac:dyDescent="0.2">
      <c r="J298" s="238">
        <f t="shared" ca="1" si="66"/>
        <v>35201702</v>
      </c>
      <c r="K298" s="233">
        <v>35</v>
      </c>
      <c r="L298" s="233" t="str">
        <f t="shared" ca="1" si="67"/>
        <v xml:space="preserve">5011 - [Publico] Luz (S) + </v>
      </c>
      <c r="M298" s="237">
        <f t="shared" ca="1" si="68"/>
        <v>42776</v>
      </c>
      <c r="N298" s="236">
        <f t="shared" ca="1" si="69"/>
        <v>-80</v>
      </c>
      <c r="O298" s="237">
        <f t="shared" ca="1" si="70"/>
        <v>0</v>
      </c>
      <c r="P298" s="247">
        <f t="shared" ca="1" si="71"/>
        <v>0</v>
      </c>
    </row>
    <row r="299" spans="10:16" x14ac:dyDescent="0.2">
      <c r="J299" s="238">
        <f t="shared" ca="1" si="66"/>
        <v>36201802</v>
      </c>
      <c r="K299" s="233">
        <v>36</v>
      </c>
      <c r="L299" s="233" t="str">
        <f t="shared" ca="1" si="67"/>
        <v>5013 - [Publico] Telefone Fixo (S) + Telef</v>
      </c>
      <c r="M299" s="237">
        <f t="shared" ca="1" si="68"/>
        <v>43149</v>
      </c>
      <c r="N299" s="236">
        <f t="shared" ca="1" si="69"/>
        <v>-130</v>
      </c>
      <c r="O299" s="237">
        <f t="shared" ca="1" si="70"/>
        <v>0</v>
      </c>
      <c r="P299" s="247">
        <f t="shared" ca="1" si="71"/>
        <v>0</v>
      </c>
    </row>
    <row r="300" spans="10:16" x14ac:dyDescent="0.2">
      <c r="J300" s="238" t="str">
        <f t="shared" ca="1" si="66"/>
        <v/>
      </c>
      <c r="K300" s="233">
        <v>37</v>
      </c>
      <c r="L300" s="233" t="str">
        <f t="shared" ca="1" si="67"/>
        <v xml:space="preserve">5014 - [Publico] Celular (S) + </v>
      </c>
      <c r="M300" s="237">
        <f t="shared" ca="1" si="68"/>
        <v>0</v>
      </c>
      <c r="N300" s="236">
        <f t="shared" ca="1" si="69"/>
        <v>0</v>
      </c>
      <c r="O300" s="237">
        <f t="shared" ca="1" si="70"/>
        <v>0</v>
      </c>
      <c r="P300" s="247">
        <f t="shared" ca="1" si="71"/>
        <v>0</v>
      </c>
    </row>
    <row r="301" spans="10:16" x14ac:dyDescent="0.2">
      <c r="J301" s="238" t="str">
        <f t="shared" ca="1" si="66"/>
        <v/>
      </c>
      <c r="K301" s="233">
        <v>38</v>
      </c>
      <c r="L301" s="233" t="str">
        <f t="shared" ca="1" si="67"/>
        <v xml:space="preserve">5015 - [Publico] Televisão e Internet (S) + </v>
      </c>
      <c r="M301" s="237">
        <f t="shared" ca="1" si="68"/>
        <v>0</v>
      </c>
      <c r="N301" s="236">
        <f t="shared" ca="1" si="69"/>
        <v>0</v>
      </c>
      <c r="O301" s="237">
        <f t="shared" ca="1" si="70"/>
        <v>0</v>
      </c>
      <c r="P301" s="247">
        <f t="shared" ca="1" si="71"/>
        <v>0</v>
      </c>
    </row>
    <row r="302" spans="10:16" x14ac:dyDescent="0.2">
      <c r="J302" s="238" t="str">
        <f t="shared" ca="1" si="66"/>
        <v/>
      </c>
      <c r="K302" s="233">
        <v>39</v>
      </c>
      <c r="L302" s="233" t="str">
        <f t="shared" ca="1" si="67"/>
        <v xml:space="preserve">5016 - [Habitação] Condomínio (S) + </v>
      </c>
      <c r="M302" s="237">
        <f t="shared" ca="1" si="68"/>
        <v>0</v>
      </c>
      <c r="N302" s="236">
        <f t="shared" ca="1" si="69"/>
        <v>0</v>
      </c>
      <c r="O302" s="237">
        <f t="shared" ca="1" si="70"/>
        <v>0</v>
      </c>
      <c r="P302" s="247">
        <f t="shared" ca="1" si="71"/>
        <v>0</v>
      </c>
    </row>
    <row r="303" spans="10:16" x14ac:dyDescent="0.2">
      <c r="J303" s="238" t="str">
        <f t="shared" ca="1" si="66"/>
        <v/>
      </c>
      <c r="K303" s="233">
        <v>40</v>
      </c>
      <c r="L303" s="233" t="str">
        <f t="shared" ca="1" si="67"/>
        <v xml:space="preserve">5110 - [Publico] IPTU (S) + </v>
      </c>
      <c r="M303" s="237">
        <f t="shared" ca="1" si="68"/>
        <v>0</v>
      </c>
      <c r="N303" s="236">
        <f t="shared" ca="1" si="69"/>
        <v>0</v>
      </c>
      <c r="O303" s="237">
        <f t="shared" ca="1" si="70"/>
        <v>0</v>
      </c>
      <c r="P303" s="247">
        <f t="shared" ca="1" si="71"/>
        <v>0</v>
      </c>
    </row>
    <row r="304" spans="10:16" x14ac:dyDescent="0.2">
      <c r="J304" s="238" t="str">
        <f t="shared" ca="1" si="66"/>
        <v/>
      </c>
      <c r="K304" s="233">
        <v>41</v>
      </c>
      <c r="L304" s="233" t="str">
        <f t="shared" ca="1" si="67"/>
        <v xml:space="preserve">5110 - [Publico] IPTU (S) + </v>
      </c>
      <c r="M304" s="237">
        <f t="shared" ca="1" si="68"/>
        <v>0</v>
      </c>
      <c r="N304" s="236">
        <f t="shared" ca="1" si="69"/>
        <v>0</v>
      </c>
      <c r="O304" s="237">
        <f t="shared" ca="1" si="70"/>
        <v>0</v>
      </c>
      <c r="P304" s="247">
        <f t="shared" ca="1" si="71"/>
        <v>0</v>
      </c>
    </row>
    <row r="305" spans="10:16" x14ac:dyDescent="0.2">
      <c r="J305" s="238" t="str">
        <f t="shared" ca="1" si="66"/>
        <v/>
      </c>
      <c r="K305" s="233">
        <v>42</v>
      </c>
      <c r="L305" s="233" t="str">
        <f t="shared" ca="1" si="67"/>
        <v xml:space="preserve">5119 - [Publico] DPVAT - Seguro Obrigatorio (S) + </v>
      </c>
      <c r="M305" s="237">
        <f t="shared" ca="1" si="68"/>
        <v>0</v>
      </c>
      <c r="N305" s="236">
        <f t="shared" ca="1" si="69"/>
        <v>0</v>
      </c>
      <c r="O305" s="237">
        <f t="shared" ca="1" si="70"/>
        <v>0</v>
      </c>
      <c r="P305" s="247">
        <f t="shared" ca="1" si="71"/>
        <v>0</v>
      </c>
    </row>
    <row r="306" spans="10:16" x14ac:dyDescent="0.2">
      <c r="J306" s="238" t="str">
        <f t="shared" ca="1" si="66"/>
        <v/>
      </c>
      <c r="K306" s="233">
        <v>43</v>
      </c>
      <c r="L306" s="233" t="str">
        <f t="shared" ca="1" si="67"/>
        <v xml:space="preserve">5211 - [Publico] Multas de Transito, veiculos (I) + </v>
      </c>
      <c r="M306" s="237">
        <f t="shared" ca="1" si="68"/>
        <v>0</v>
      </c>
      <c r="N306" s="236">
        <f t="shared" ca="1" si="69"/>
        <v>0</v>
      </c>
      <c r="O306" s="237">
        <f t="shared" ca="1" si="70"/>
        <v>0</v>
      </c>
      <c r="P306" s="247">
        <f t="shared" ca="1" si="71"/>
        <v>0</v>
      </c>
    </row>
    <row r="307" spans="10:16" x14ac:dyDescent="0.2">
      <c r="J307" s="238" t="str">
        <f t="shared" ca="1" si="66"/>
        <v/>
      </c>
      <c r="K307" s="233">
        <v>44</v>
      </c>
      <c r="L307" s="233" t="str">
        <f t="shared" ca="1" si="67"/>
        <v xml:space="preserve">5312 - [Banco] Seguro Residencial (V) + </v>
      </c>
      <c r="M307" s="237">
        <f t="shared" ca="1" si="68"/>
        <v>0</v>
      </c>
      <c r="N307" s="236">
        <f t="shared" ca="1" si="69"/>
        <v>0</v>
      </c>
      <c r="O307" s="237">
        <f t="shared" ca="1" si="70"/>
        <v>0</v>
      </c>
      <c r="P307" s="247">
        <f t="shared" ca="1" si="71"/>
        <v>0</v>
      </c>
    </row>
    <row r="308" spans="10:16" x14ac:dyDescent="0.2">
      <c r="J308" s="238" t="str">
        <f t="shared" ca="1" si="66"/>
        <v/>
      </c>
      <c r="K308" s="233">
        <v>45</v>
      </c>
      <c r="L308" s="233" t="str">
        <f t="shared" ca="1" si="67"/>
        <v xml:space="preserve">5313 - [Habitação] Produtos para jardinagem (V) + </v>
      </c>
      <c r="M308" s="237">
        <f t="shared" ca="1" si="68"/>
        <v>0</v>
      </c>
      <c r="N308" s="236">
        <f t="shared" ca="1" si="69"/>
        <v>0</v>
      </c>
      <c r="O308" s="237">
        <f t="shared" ca="1" si="70"/>
        <v>0</v>
      </c>
      <c r="P308" s="247">
        <f t="shared" ca="1" si="71"/>
        <v>0</v>
      </c>
    </row>
    <row r="309" spans="10:16" x14ac:dyDescent="0.2">
      <c r="J309" s="238" t="str">
        <f t="shared" ca="1" si="66"/>
        <v/>
      </c>
      <c r="K309" s="233">
        <v>46</v>
      </c>
      <c r="L309" s="233" t="str">
        <f t="shared" ca="1" si="67"/>
        <v xml:space="preserve">5314 - [Habitação] Rações, vacinas - Produtos PET (V) + </v>
      </c>
      <c r="M309" s="237">
        <f t="shared" ca="1" si="68"/>
        <v>0</v>
      </c>
      <c r="N309" s="236">
        <f t="shared" ca="1" si="69"/>
        <v>0</v>
      </c>
      <c r="O309" s="237">
        <f t="shared" ca="1" si="70"/>
        <v>0</v>
      </c>
      <c r="P309" s="247">
        <f t="shared" ca="1" si="71"/>
        <v>0</v>
      </c>
    </row>
    <row r="310" spans="10:16" x14ac:dyDescent="0.2">
      <c r="J310" s="238" t="str">
        <f t="shared" ca="1" si="66"/>
        <v/>
      </c>
      <c r="K310" s="233">
        <v>47</v>
      </c>
      <c r="L310" s="233" t="str">
        <f t="shared" ca="1" si="67"/>
        <v xml:space="preserve">5501 - [Dependentes] Doações em Geral (I) + </v>
      </c>
      <c r="M310" s="237">
        <f t="shared" ca="1" si="68"/>
        <v>0</v>
      </c>
      <c r="N310" s="236">
        <f t="shared" ca="1" si="69"/>
        <v>0</v>
      </c>
      <c r="O310" s="237">
        <f t="shared" ca="1" si="70"/>
        <v>0</v>
      </c>
      <c r="P310" s="247">
        <f t="shared" ca="1" si="71"/>
        <v>0</v>
      </c>
    </row>
    <row r="311" spans="10:16" x14ac:dyDescent="0.2">
      <c r="J311" s="238" t="str">
        <f t="shared" ca="1" si="66"/>
        <v/>
      </c>
      <c r="K311" s="233">
        <v>48</v>
      </c>
      <c r="L311" s="233" t="str">
        <f t="shared" ca="1" si="67"/>
        <v xml:space="preserve">5502 - [Dependentes] Mesada Filhos (I) + </v>
      </c>
      <c r="M311" s="237">
        <f t="shared" ca="1" si="68"/>
        <v>0</v>
      </c>
      <c r="N311" s="236">
        <f t="shared" ca="1" si="69"/>
        <v>0</v>
      </c>
      <c r="O311" s="237">
        <f t="shared" ca="1" si="70"/>
        <v>0</v>
      </c>
      <c r="P311" s="247">
        <f t="shared" ca="1" si="71"/>
        <v>0</v>
      </c>
    </row>
    <row r="312" spans="10:16" x14ac:dyDescent="0.2">
      <c r="J312" s="238" t="str">
        <f t="shared" ca="1" si="66"/>
        <v/>
      </c>
      <c r="K312" s="233">
        <v>49</v>
      </c>
      <c r="L312" s="233" t="str">
        <f t="shared" ca="1" si="67"/>
        <v xml:space="preserve"> + </v>
      </c>
      <c r="M312" s="237">
        <f t="shared" ca="1" si="68"/>
        <v>0</v>
      </c>
      <c r="N312" s="236">
        <f t="shared" ca="1" si="69"/>
        <v>0</v>
      </c>
      <c r="O312" s="237">
        <f t="shared" ca="1" si="70"/>
        <v>0</v>
      </c>
      <c r="P312" s="247">
        <f t="shared" ca="1" si="71"/>
        <v>0</v>
      </c>
    </row>
    <row r="313" spans="10:16" x14ac:dyDescent="0.2">
      <c r="J313" s="238" t="str">
        <f t="shared" ca="1" si="66"/>
        <v/>
      </c>
      <c r="K313" s="233">
        <v>50</v>
      </c>
      <c r="L313" s="233" t="str">
        <f t="shared" ca="1" si="67"/>
        <v xml:space="preserve"> + </v>
      </c>
      <c r="M313" s="237">
        <f t="shared" ca="1" si="68"/>
        <v>0</v>
      </c>
      <c r="N313" s="236">
        <f t="shared" ca="1" si="69"/>
        <v>0</v>
      </c>
      <c r="O313" s="237">
        <f t="shared" ca="1" si="70"/>
        <v>0</v>
      </c>
      <c r="P313" s="247">
        <f t="shared" ca="1" si="71"/>
        <v>0</v>
      </c>
    </row>
    <row r="314" spans="10:16" x14ac:dyDescent="0.2">
      <c r="J314" s="238" t="str">
        <f t="shared" ca="1" si="66"/>
        <v/>
      </c>
      <c r="K314" s="233">
        <v>51</v>
      </c>
      <c r="L314" s="233" t="str">
        <f t="shared" ca="1" si="67"/>
        <v xml:space="preserve"> + </v>
      </c>
      <c r="M314" s="237">
        <f t="shared" ca="1" si="68"/>
        <v>0</v>
      </c>
      <c r="N314" s="236">
        <f t="shared" ca="1" si="69"/>
        <v>0</v>
      </c>
      <c r="O314" s="237">
        <f t="shared" ca="1" si="70"/>
        <v>0</v>
      </c>
      <c r="P314" s="247">
        <f t="shared" ca="1" si="71"/>
        <v>0</v>
      </c>
    </row>
    <row r="315" spans="10:16" x14ac:dyDescent="0.2">
      <c r="J315" s="238" t="str">
        <f t="shared" ca="1" si="66"/>
        <v/>
      </c>
      <c r="K315" s="233">
        <v>52</v>
      </c>
      <c r="L315" s="233" t="str">
        <f t="shared" ca="1" si="67"/>
        <v xml:space="preserve"> + </v>
      </c>
      <c r="M315" s="237">
        <f t="shared" ca="1" si="68"/>
        <v>0</v>
      </c>
      <c r="N315" s="236">
        <f t="shared" ca="1" si="69"/>
        <v>0</v>
      </c>
      <c r="O315" s="237">
        <f t="shared" ca="1" si="70"/>
        <v>0</v>
      </c>
      <c r="P315" s="247">
        <f t="shared" ca="1" si="71"/>
        <v>0</v>
      </c>
    </row>
    <row r="316" spans="10:16" x14ac:dyDescent="0.2">
      <c r="J316" s="238" t="str">
        <f t="shared" ca="1" si="66"/>
        <v/>
      </c>
      <c r="K316" s="233">
        <v>53</v>
      </c>
      <c r="L316" s="233" t="str">
        <f t="shared" ca="1" si="67"/>
        <v xml:space="preserve"> + </v>
      </c>
      <c r="M316" s="237">
        <f t="shared" ca="1" si="68"/>
        <v>0</v>
      </c>
      <c r="N316" s="236">
        <f t="shared" ca="1" si="69"/>
        <v>0</v>
      </c>
      <c r="O316" s="237">
        <f t="shared" ca="1" si="70"/>
        <v>0</v>
      </c>
      <c r="P316" s="247">
        <f t="shared" ca="1" si="71"/>
        <v>0</v>
      </c>
    </row>
    <row r="317" spans="10:16" x14ac:dyDescent="0.2">
      <c r="J317" s="238" t="str">
        <f t="shared" ca="1" si="66"/>
        <v/>
      </c>
      <c r="K317" s="233">
        <v>54</v>
      </c>
      <c r="L317" s="233" t="str">
        <f t="shared" ca="1" si="67"/>
        <v xml:space="preserve"> + </v>
      </c>
      <c r="M317" s="237">
        <f t="shared" ca="1" si="68"/>
        <v>0</v>
      </c>
      <c r="N317" s="236">
        <f t="shared" ca="1" si="69"/>
        <v>0</v>
      </c>
      <c r="O317" s="237">
        <f t="shared" ca="1" si="70"/>
        <v>0</v>
      </c>
      <c r="P317" s="247">
        <f t="shared" ca="1" si="71"/>
        <v>0</v>
      </c>
    </row>
    <row r="318" spans="10:16" x14ac:dyDescent="0.2">
      <c r="J318" s="238" t="str">
        <f t="shared" ca="1" si="66"/>
        <v/>
      </c>
      <c r="K318" s="233">
        <v>55</v>
      </c>
      <c r="L318" s="233" t="str">
        <f t="shared" ca="1" si="67"/>
        <v xml:space="preserve"> + </v>
      </c>
      <c r="M318" s="237">
        <f t="shared" ca="1" si="68"/>
        <v>0</v>
      </c>
      <c r="N318" s="236">
        <f t="shared" ca="1" si="69"/>
        <v>0</v>
      </c>
      <c r="O318" s="237">
        <f t="shared" ca="1" si="70"/>
        <v>0</v>
      </c>
      <c r="P318" s="247">
        <f t="shared" ca="1" si="71"/>
        <v>0</v>
      </c>
    </row>
    <row r="319" spans="10:16" x14ac:dyDescent="0.2">
      <c r="J319" s="238" t="str">
        <f t="shared" ca="1" si="66"/>
        <v/>
      </c>
      <c r="K319" s="233">
        <v>56</v>
      </c>
      <c r="L319" s="233" t="str">
        <f t="shared" ca="1" si="67"/>
        <v xml:space="preserve"> + </v>
      </c>
      <c r="M319" s="237">
        <f t="shared" ca="1" si="68"/>
        <v>0</v>
      </c>
      <c r="N319" s="236">
        <f t="shared" ca="1" si="69"/>
        <v>0</v>
      </c>
      <c r="O319" s="237">
        <f t="shared" ca="1" si="70"/>
        <v>0</v>
      </c>
      <c r="P319" s="247">
        <f t="shared" ca="1" si="71"/>
        <v>0</v>
      </c>
    </row>
    <row r="320" spans="10:16" x14ac:dyDescent="0.2">
      <c r="J320" s="238" t="str">
        <f t="shared" ca="1" si="66"/>
        <v/>
      </c>
      <c r="K320" s="233">
        <v>57</v>
      </c>
      <c r="L320" s="233" t="str">
        <f t="shared" ca="1" si="67"/>
        <v xml:space="preserve"> + </v>
      </c>
      <c r="M320" s="237">
        <f t="shared" ca="1" si="68"/>
        <v>0</v>
      </c>
      <c r="N320" s="236">
        <f t="shared" ca="1" si="69"/>
        <v>0</v>
      </c>
      <c r="O320" s="237">
        <f t="shared" ca="1" si="70"/>
        <v>0</v>
      </c>
      <c r="P320" s="247">
        <f t="shared" ca="1" si="71"/>
        <v>0</v>
      </c>
    </row>
    <row r="321" spans="10:16" x14ac:dyDescent="0.2">
      <c r="J321" s="238" t="str">
        <f t="shared" ca="1" si="66"/>
        <v/>
      </c>
      <c r="K321" s="233">
        <v>58</v>
      </c>
      <c r="L321" s="233" t="str">
        <f t="shared" ca="1" si="67"/>
        <v xml:space="preserve"> + </v>
      </c>
      <c r="M321" s="237">
        <f t="shared" ca="1" si="68"/>
        <v>0</v>
      </c>
      <c r="N321" s="236">
        <f t="shared" ca="1" si="69"/>
        <v>0</v>
      </c>
      <c r="O321" s="237">
        <f t="shared" ca="1" si="70"/>
        <v>0</v>
      </c>
      <c r="P321" s="247">
        <f t="shared" ca="1" si="71"/>
        <v>0</v>
      </c>
    </row>
    <row r="322" spans="10:16" x14ac:dyDescent="0.2">
      <c r="J322" s="238" t="str">
        <f t="shared" ca="1" si="66"/>
        <v/>
      </c>
      <c r="K322" s="233">
        <v>59</v>
      </c>
      <c r="L322" s="233" t="str">
        <f t="shared" ca="1" si="67"/>
        <v xml:space="preserve"> + </v>
      </c>
      <c r="M322" s="237">
        <f t="shared" ca="1" si="68"/>
        <v>0</v>
      </c>
      <c r="N322" s="236">
        <f t="shared" ca="1" si="69"/>
        <v>0</v>
      </c>
      <c r="O322" s="237">
        <f t="shared" ca="1" si="70"/>
        <v>0</v>
      </c>
      <c r="P322" s="247">
        <f t="shared" ca="1" si="71"/>
        <v>0</v>
      </c>
    </row>
    <row r="323" spans="10:16" x14ac:dyDescent="0.2">
      <c r="J323" s="238" t="str">
        <f t="shared" ca="1" si="66"/>
        <v/>
      </c>
      <c r="K323" s="233">
        <v>60</v>
      </c>
      <c r="L323" s="233" t="str">
        <f t="shared" ca="1" si="67"/>
        <v xml:space="preserve"> + </v>
      </c>
      <c r="M323" s="237">
        <f t="shared" ca="1" si="68"/>
        <v>0</v>
      </c>
      <c r="N323" s="236">
        <f t="shared" ca="1" si="69"/>
        <v>0</v>
      </c>
      <c r="O323" s="237">
        <f t="shared" ca="1" si="70"/>
        <v>0</v>
      </c>
      <c r="P323" s="247">
        <f t="shared" ca="1" si="71"/>
        <v>0</v>
      </c>
    </row>
    <row r="324" spans="10:16" x14ac:dyDescent="0.2">
      <c r="J324" s="238" t="str">
        <f t="shared" ca="1" si="66"/>
        <v/>
      </c>
      <c r="K324" s="233">
        <v>61</v>
      </c>
      <c r="L324" s="233" t="str">
        <f t="shared" ca="1" si="67"/>
        <v xml:space="preserve"> + </v>
      </c>
      <c r="M324" s="237">
        <f t="shared" ca="1" si="68"/>
        <v>0</v>
      </c>
      <c r="N324" s="236">
        <f t="shared" ca="1" si="69"/>
        <v>0</v>
      </c>
      <c r="O324" s="237">
        <f t="shared" ca="1" si="70"/>
        <v>0</v>
      </c>
      <c r="P324" s="247">
        <f t="shared" ca="1" si="71"/>
        <v>0</v>
      </c>
    </row>
    <row r="325" spans="10:16" x14ac:dyDescent="0.2">
      <c r="J325" s="238" t="str">
        <f t="shared" ca="1" si="66"/>
        <v/>
      </c>
      <c r="K325" s="233">
        <v>62</v>
      </c>
      <c r="L325" s="233" t="str">
        <f t="shared" ca="1" si="67"/>
        <v xml:space="preserve"> + </v>
      </c>
      <c r="M325" s="237">
        <f t="shared" ca="1" si="68"/>
        <v>0</v>
      </c>
      <c r="N325" s="236">
        <f t="shared" ca="1" si="69"/>
        <v>0</v>
      </c>
      <c r="O325" s="237">
        <f t="shared" ca="1" si="70"/>
        <v>0</v>
      </c>
      <c r="P325" s="247">
        <f t="shared" ca="1" si="71"/>
        <v>0</v>
      </c>
    </row>
    <row r="326" spans="10:16" x14ac:dyDescent="0.2">
      <c r="J326" s="238" t="str">
        <f t="shared" ca="1" si="66"/>
        <v/>
      </c>
      <c r="K326" s="233">
        <v>63</v>
      </c>
      <c r="L326" s="233" t="str">
        <f t="shared" ca="1" si="67"/>
        <v xml:space="preserve"> + </v>
      </c>
      <c r="M326" s="237">
        <f t="shared" ca="1" si="68"/>
        <v>0</v>
      </c>
      <c r="N326" s="236">
        <f t="shared" ca="1" si="69"/>
        <v>0</v>
      </c>
      <c r="O326" s="237">
        <f t="shared" ca="1" si="70"/>
        <v>0</v>
      </c>
      <c r="P326" s="247">
        <f t="shared" ca="1" si="71"/>
        <v>0</v>
      </c>
    </row>
    <row r="327" spans="10:16" x14ac:dyDescent="0.2">
      <c r="J327" s="238" t="str">
        <f t="shared" ca="1" si="66"/>
        <v/>
      </c>
      <c r="K327" s="233">
        <v>64</v>
      </c>
      <c r="L327" s="233" t="str">
        <f t="shared" ca="1" si="67"/>
        <v xml:space="preserve"> + </v>
      </c>
      <c r="M327" s="237">
        <f t="shared" ca="1" si="68"/>
        <v>0</v>
      </c>
      <c r="N327" s="236">
        <f t="shared" ca="1" si="69"/>
        <v>0</v>
      </c>
      <c r="O327" s="237">
        <f t="shared" ca="1" si="70"/>
        <v>0</v>
      </c>
      <c r="P327" s="247">
        <f t="shared" ca="1" si="71"/>
        <v>0</v>
      </c>
    </row>
    <row r="328" spans="10:16" x14ac:dyDescent="0.2">
      <c r="J328" s="238" t="str">
        <f t="shared" ca="1" si="66"/>
        <v/>
      </c>
      <c r="K328" s="233">
        <v>65</v>
      </c>
      <c r="L328" s="233" t="str">
        <f t="shared" ca="1" si="67"/>
        <v xml:space="preserve"> + </v>
      </c>
      <c r="M328" s="237">
        <f t="shared" ca="1" si="68"/>
        <v>0</v>
      </c>
      <c r="N328" s="236">
        <f t="shared" ca="1" si="69"/>
        <v>0</v>
      </c>
      <c r="O328" s="237">
        <f t="shared" ca="1" si="70"/>
        <v>0</v>
      </c>
      <c r="P328" s="247">
        <f t="shared" ca="1" si="71"/>
        <v>0</v>
      </c>
    </row>
    <row r="329" spans="10:16" x14ac:dyDescent="0.2">
      <c r="J329" s="238" t="str">
        <f t="shared" ca="1" si="66"/>
        <v/>
      </c>
      <c r="K329" s="233">
        <v>66</v>
      </c>
      <c r="L329" s="233" t="str">
        <f t="shared" ca="1" si="67"/>
        <v xml:space="preserve"> + </v>
      </c>
      <c r="M329" s="237">
        <f t="shared" ca="1" si="68"/>
        <v>0</v>
      </c>
      <c r="N329" s="236">
        <f t="shared" ca="1" si="69"/>
        <v>0</v>
      </c>
      <c r="O329" s="237">
        <f t="shared" ca="1" si="70"/>
        <v>0</v>
      </c>
      <c r="P329" s="247">
        <f t="shared" ca="1" si="71"/>
        <v>0</v>
      </c>
    </row>
    <row r="330" spans="10:16" x14ac:dyDescent="0.2">
      <c r="J330" s="238" t="str">
        <f t="shared" ca="1" si="66"/>
        <v/>
      </c>
      <c r="K330" s="233">
        <v>67</v>
      </c>
      <c r="L330" s="233" t="str">
        <f t="shared" ca="1" si="67"/>
        <v xml:space="preserve"> + </v>
      </c>
      <c r="M330" s="237">
        <f t="shared" ca="1" si="68"/>
        <v>0</v>
      </c>
      <c r="N330" s="236">
        <f t="shared" ca="1" si="69"/>
        <v>0</v>
      </c>
      <c r="O330" s="237">
        <f t="shared" ca="1" si="70"/>
        <v>0</v>
      </c>
      <c r="P330" s="247">
        <f t="shared" ca="1" si="71"/>
        <v>0</v>
      </c>
    </row>
    <row r="331" spans="10:16" x14ac:dyDescent="0.2">
      <c r="J331" s="238" t="str">
        <f t="shared" ref="J331:J394" ca="1" si="72">IF(AND($M331&gt;DATE(2014,12,31),ABS($N331)&gt;(ABS($P331)+$J$62)),VALUE($K331&amp;TEXT($M331,"aaaamm")),"")</f>
        <v/>
      </c>
      <c r="K331" s="233">
        <v>68</v>
      </c>
      <c r="L331" s="233" t="str">
        <f t="shared" ref="L331:L394" ca="1" si="73">IFERROR(INDIRECT(ADDRESS($K331,$L$264,1,1,"Fluxo_de_Caixa"&amp;MID($K$264,1,4)))&amp;" + "&amp;INDIRECT(ADDRESS($K331,$L$264+1,1,1,"Fluxo_de_Caixa"&amp;MID($K$264,1,4))),"")</f>
        <v xml:space="preserve"> + </v>
      </c>
      <c r="M331" s="237">
        <f t="shared" ref="M331:M394" ca="1" si="74">IFERROR(INDIRECT(ADDRESS($K331,$M$264,1,1,"Fluxo_de_Caixa"&amp;MID($K$264,1,4))),"")</f>
        <v>0</v>
      </c>
      <c r="N331" s="236">
        <f t="shared" ref="N331:N394" ca="1" si="75">IFERROR(INDIRECT(ADDRESS($K331,$N$264,1,1,"Fluxo_de_Caixa"&amp;MID($K$264,1,4))),"")</f>
        <v>0</v>
      </c>
      <c r="O331" s="237">
        <f t="shared" ref="O331:O394" ca="1" si="76">IFERROR(INDIRECT(ADDRESS($K331,$O$264,1,1,"Fluxo_de_Caixa"&amp;MID($K$264,1,4))),"")</f>
        <v>0</v>
      </c>
      <c r="P331" s="247">
        <f t="shared" ref="P331:P394" ca="1" si="77">IFERROR(INDIRECT(ADDRESS($K331,$P$264,1,1,"Fluxo_de_Caixa"&amp;MID($K$264,1,4))),"")</f>
        <v>0</v>
      </c>
    </row>
    <row r="332" spans="10:16" x14ac:dyDescent="0.2">
      <c r="J332" s="238" t="str">
        <f t="shared" ca="1" si="72"/>
        <v/>
      </c>
      <c r="K332" s="233">
        <v>69</v>
      </c>
      <c r="L332" s="233" t="str">
        <f t="shared" ca="1" si="73"/>
        <v xml:space="preserve"> + </v>
      </c>
      <c r="M332" s="237">
        <f t="shared" ca="1" si="74"/>
        <v>0</v>
      </c>
      <c r="N332" s="236">
        <f t="shared" ca="1" si="75"/>
        <v>0</v>
      </c>
      <c r="O332" s="237">
        <f t="shared" ca="1" si="76"/>
        <v>0</v>
      </c>
      <c r="P332" s="247">
        <f t="shared" ca="1" si="77"/>
        <v>0</v>
      </c>
    </row>
    <row r="333" spans="10:16" x14ac:dyDescent="0.2">
      <c r="J333" s="238" t="str">
        <f t="shared" ca="1" si="72"/>
        <v/>
      </c>
      <c r="K333" s="233">
        <v>70</v>
      </c>
      <c r="L333" s="233" t="str">
        <f t="shared" ca="1" si="73"/>
        <v xml:space="preserve"> + </v>
      </c>
      <c r="M333" s="237">
        <f t="shared" ca="1" si="74"/>
        <v>0</v>
      </c>
      <c r="N333" s="236">
        <f t="shared" ca="1" si="75"/>
        <v>0</v>
      </c>
      <c r="O333" s="237">
        <f t="shared" ca="1" si="76"/>
        <v>0</v>
      </c>
      <c r="P333" s="247">
        <f t="shared" ca="1" si="77"/>
        <v>0</v>
      </c>
    </row>
    <row r="334" spans="10:16" x14ac:dyDescent="0.2">
      <c r="J334" s="238" t="str">
        <f t="shared" ca="1" si="72"/>
        <v/>
      </c>
      <c r="K334" s="233">
        <v>71</v>
      </c>
      <c r="L334" s="233" t="str">
        <f t="shared" ca="1" si="73"/>
        <v xml:space="preserve"> + </v>
      </c>
      <c r="M334" s="237">
        <f t="shared" ca="1" si="74"/>
        <v>0</v>
      </c>
      <c r="N334" s="236">
        <f t="shared" ca="1" si="75"/>
        <v>0</v>
      </c>
      <c r="O334" s="237">
        <f t="shared" ca="1" si="76"/>
        <v>0</v>
      </c>
      <c r="P334" s="247">
        <f t="shared" ca="1" si="77"/>
        <v>0</v>
      </c>
    </row>
    <row r="335" spans="10:16" x14ac:dyDescent="0.2">
      <c r="J335" s="238" t="str">
        <f t="shared" ca="1" si="72"/>
        <v/>
      </c>
      <c r="K335" s="233">
        <v>72</v>
      </c>
      <c r="L335" s="233" t="str">
        <f t="shared" ca="1" si="73"/>
        <v xml:space="preserve"> + </v>
      </c>
      <c r="M335" s="237">
        <f t="shared" ca="1" si="74"/>
        <v>0</v>
      </c>
      <c r="N335" s="236">
        <f t="shared" ca="1" si="75"/>
        <v>0</v>
      </c>
      <c r="O335" s="237">
        <f t="shared" ca="1" si="76"/>
        <v>0</v>
      </c>
      <c r="P335" s="247">
        <f t="shared" ca="1" si="77"/>
        <v>0</v>
      </c>
    </row>
    <row r="336" spans="10:16" x14ac:dyDescent="0.2">
      <c r="J336" s="238" t="str">
        <f t="shared" ca="1" si="72"/>
        <v/>
      </c>
      <c r="K336" s="233">
        <v>73</v>
      </c>
      <c r="L336" s="233" t="str">
        <f t="shared" ca="1" si="73"/>
        <v xml:space="preserve"> + </v>
      </c>
      <c r="M336" s="237">
        <f t="shared" ca="1" si="74"/>
        <v>0</v>
      </c>
      <c r="N336" s="236">
        <f t="shared" ca="1" si="75"/>
        <v>0</v>
      </c>
      <c r="O336" s="237">
        <f t="shared" ca="1" si="76"/>
        <v>0</v>
      </c>
      <c r="P336" s="247">
        <f t="shared" ca="1" si="77"/>
        <v>0</v>
      </c>
    </row>
    <row r="337" spans="10:16" x14ac:dyDescent="0.2">
      <c r="J337" s="238" t="str">
        <f t="shared" ca="1" si="72"/>
        <v/>
      </c>
      <c r="K337" s="233">
        <v>74</v>
      </c>
      <c r="L337" s="233" t="str">
        <f t="shared" ca="1" si="73"/>
        <v xml:space="preserve"> + </v>
      </c>
      <c r="M337" s="237">
        <f t="shared" ca="1" si="74"/>
        <v>0</v>
      </c>
      <c r="N337" s="236">
        <f t="shared" ca="1" si="75"/>
        <v>0</v>
      </c>
      <c r="O337" s="237">
        <f t="shared" ca="1" si="76"/>
        <v>0</v>
      </c>
      <c r="P337" s="247">
        <f t="shared" ca="1" si="77"/>
        <v>0</v>
      </c>
    </row>
    <row r="338" spans="10:16" x14ac:dyDescent="0.2">
      <c r="J338" s="238" t="str">
        <f t="shared" ca="1" si="72"/>
        <v/>
      </c>
      <c r="K338" s="233">
        <v>75</v>
      </c>
      <c r="L338" s="233" t="str">
        <f t="shared" ca="1" si="73"/>
        <v xml:space="preserve"> + </v>
      </c>
      <c r="M338" s="237">
        <f t="shared" ca="1" si="74"/>
        <v>0</v>
      </c>
      <c r="N338" s="236">
        <f t="shared" ca="1" si="75"/>
        <v>0</v>
      </c>
      <c r="O338" s="237">
        <f t="shared" ca="1" si="76"/>
        <v>0</v>
      </c>
      <c r="P338" s="247">
        <f t="shared" ca="1" si="77"/>
        <v>0</v>
      </c>
    </row>
    <row r="339" spans="10:16" x14ac:dyDescent="0.2">
      <c r="J339" s="238" t="str">
        <f t="shared" ca="1" si="72"/>
        <v/>
      </c>
      <c r="K339" s="233">
        <v>76</v>
      </c>
      <c r="L339" s="233" t="str">
        <f t="shared" ca="1" si="73"/>
        <v xml:space="preserve"> + </v>
      </c>
      <c r="M339" s="237">
        <f t="shared" ca="1" si="74"/>
        <v>0</v>
      </c>
      <c r="N339" s="236">
        <f t="shared" ca="1" si="75"/>
        <v>0</v>
      </c>
      <c r="O339" s="237">
        <f t="shared" ca="1" si="76"/>
        <v>0</v>
      </c>
      <c r="P339" s="247">
        <f t="shared" ca="1" si="77"/>
        <v>0</v>
      </c>
    </row>
    <row r="340" spans="10:16" x14ac:dyDescent="0.2">
      <c r="J340" s="238" t="str">
        <f t="shared" ca="1" si="72"/>
        <v/>
      </c>
      <c r="K340" s="233">
        <v>77</v>
      </c>
      <c r="L340" s="233" t="str">
        <f t="shared" ca="1" si="73"/>
        <v xml:space="preserve"> + </v>
      </c>
      <c r="M340" s="237">
        <f t="shared" ca="1" si="74"/>
        <v>0</v>
      </c>
      <c r="N340" s="236">
        <f t="shared" ca="1" si="75"/>
        <v>0</v>
      </c>
      <c r="O340" s="237">
        <f t="shared" ca="1" si="76"/>
        <v>0</v>
      </c>
      <c r="P340" s="247">
        <f t="shared" ca="1" si="77"/>
        <v>0</v>
      </c>
    </row>
    <row r="341" spans="10:16" x14ac:dyDescent="0.2">
      <c r="J341" s="238" t="str">
        <f t="shared" ca="1" si="72"/>
        <v/>
      </c>
      <c r="K341" s="233">
        <v>78</v>
      </c>
      <c r="L341" s="233" t="str">
        <f t="shared" ca="1" si="73"/>
        <v xml:space="preserve"> + </v>
      </c>
      <c r="M341" s="237">
        <f t="shared" ca="1" si="74"/>
        <v>0</v>
      </c>
      <c r="N341" s="236">
        <f t="shared" ca="1" si="75"/>
        <v>0</v>
      </c>
      <c r="O341" s="237">
        <f t="shared" ca="1" si="76"/>
        <v>0</v>
      </c>
      <c r="P341" s="247">
        <f t="shared" ca="1" si="77"/>
        <v>0</v>
      </c>
    </row>
    <row r="342" spans="10:16" x14ac:dyDescent="0.2">
      <c r="J342" s="238" t="str">
        <f t="shared" ca="1" si="72"/>
        <v/>
      </c>
      <c r="K342" s="233">
        <v>79</v>
      </c>
      <c r="L342" s="233" t="str">
        <f t="shared" ca="1" si="73"/>
        <v xml:space="preserve"> + </v>
      </c>
      <c r="M342" s="237">
        <f t="shared" ca="1" si="74"/>
        <v>0</v>
      </c>
      <c r="N342" s="236">
        <f t="shared" ca="1" si="75"/>
        <v>0</v>
      </c>
      <c r="O342" s="237">
        <f t="shared" ca="1" si="76"/>
        <v>0</v>
      </c>
      <c r="P342" s="247">
        <f t="shared" ca="1" si="77"/>
        <v>0</v>
      </c>
    </row>
    <row r="343" spans="10:16" x14ac:dyDescent="0.2">
      <c r="J343" s="238" t="str">
        <f t="shared" ca="1" si="72"/>
        <v/>
      </c>
      <c r="K343" s="233">
        <v>80</v>
      </c>
      <c r="L343" s="233" t="str">
        <f t="shared" ca="1" si="73"/>
        <v xml:space="preserve"> + </v>
      </c>
      <c r="M343" s="237">
        <f t="shared" ca="1" si="74"/>
        <v>0</v>
      </c>
      <c r="N343" s="236">
        <f t="shared" ca="1" si="75"/>
        <v>0</v>
      </c>
      <c r="O343" s="237">
        <f t="shared" ca="1" si="76"/>
        <v>0</v>
      </c>
      <c r="P343" s="247">
        <f t="shared" ca="1" si="77"/>
        <v>0</v>
      </c>
    </row>
    <row r="344" spans="10:16" x14ac:dyDescent="0.2">
      <c r="J344" s="238" t="str">
        <f t="shared" ca="1" si="72"/>
        <v/>
      </c>
      <c r="K344" s="233">
        <v>81</v>
      </c>
      <c r="L344" s="233" t="str">
        <f t="shared" ca="1" si="73"/>
        <v xml:space="preserve"> + </v>
      </c>
      <c r="M344" s="237">
        <f t="shared" ca="1" si="74"/>
        <v>0</v>
      </c>
      <c r="N344" s="236">
        <f t="shared" ca="1" si="75"/>
        <v>0</v>
      </c>
      <c r="O344" s="237">
        <f t="shared" ca="1" si="76"/>
        <v>0</v>
      </c>
      <c r="P344" s="247">
        <f t="shared" ca="1" si="77"/>
        <v>0</v>
      </c>
    </row>
    <row r="345" spans="10:16" x14ac:dyDescent="0.2">
      <c r="J345" s="238" t="str">
        <f t="shared" ca="1" si="72"/>
        <v/>
      </c>
      <c r="K345" s="233">
        <v>82</v>
      </c>
      <c r="L345" s="233" t="str">
        <f t="shared" ca="1" si="73"/>
        <v xml:space="preserve"> + </v>
      </c>
      <c r="M345" s="237">
        <f t="shared" ca="1" si="74"/>
        <v>0</v>
      </c>
      <c r="N345" s="236">
        <f t="shared" ca="1" si="75"/>
        <v>0</v>
      </c>
      <c r="O345" s="237">
        <f t="shared" ca="1" si="76"/>
        <v>0</v>
      </c>
      <c r="P345" s="247">
        <f t="shared" ca="1" si="77"/>
        <v>0</v>
      </c>
    </row>
    <row r="346" spans="10:16" x14ac:dyDescent="0.2">
      <c r="J346" s="238" t="str">
        <f t="shared" ca="1" si="72"/>
        <v/>
      </c>
      <c r="K346" s="233">
        <v>83</v>
      </c>
      <c r="L346" s="233" t="str">
        <f t="shared" ca="1" si="73"/>
        <v xml:space="preserve"> + </v>
      </c>
      <c r="M346" s="237">
        <f t="shared" ca="1" si="74"/>
        <v>0</v>
      </c>
      <c r="N346" s="236">
        <f t="shared" ca="1" si="75"/>
        <v>0</v>
      </c>
      <c r="O346" s="237">
        <f t="shared" ca="1" si="76"/>
        <v>0</v>
      </c>
      <c r="P346" s="247">
        <f t="shared" ca="1" si="77"/>
        <v>0</v>
      </c>
    </row>
    <row r="347" spans="10:16" x14ac:dyDescent="0.2">
      <c r="J347" s="238" t="str">
        <f t="shared" ca="1" si="72"/>
        <v/>
      </c>
      <c r="K347" s="233">
        <v>84</v>
      </c>
      <c r="L347" s="233" t="str">
        <f t="shared" ca="1" si="73"/>
        <v xml:space="preserve"> + </v>
      </c>
      <c r="M347" s="237">
        <f t="shared" ca="1" si="74"/>
        <v>0</v>
      </c>
      <c r="N347" s="236">
        <f t="shared" ca="1" si="75"/>
        <v>0</v>
      </c>
      <c r="O347" s="237">
        <f t="shared" ca="1" si="76"/>
        <v>0</v>
      </c>
      <c r="P347" s="247">
        <f t="shared" ca="1" si="77"/>
        <v>0</v>
      </c>
    </row>
    <row r="348" spans="10:16" x14ac:dyDescent="0.2">
      <c r="J348" s="238" t="str">
        <f t="shared" ca="1" si="72"/>
        <v/>
      </c>
      <c r="K348" s="233">
        <v>85</v>
      </c>
      <c r="L348" s="233" t="str">
        <f t="shared" ca="1" si="73"/>
        <v xml:space="preserve"> + </v>
      </c>
      <c r="M348" s="237">
        <f t="shared" ca="1" si="74"/>
        <v>0</v>
      </c>
      <c r="N348" s="236">
        <f t="shared" ca="1" si="75"/>
        <v>0</v>
      </c>
      <c r="O348" s="237">
        <f t="shared" ca="1" si="76"/>
        <v>0</v>
      </c>
      <c r="P348" s="247">
        <f t="shared" ca="1" si="77"/>
        <v>0</v>
      </c>
    </row>
    <row r="349" spans="10:16" x14ac:dyDescent="0.2">
      <c r="J349" s="238" t="str">
        <f t="shared" ca="1" si="72"/>
        <v/>
      </c>
      <c r="K349" s="233">
        <v>86</v>
      </c>
      <c r="L349" s="233" t="str">
        <f t="shared" ca="1" si="73"/>
        <v xml:space="preserve"> + </v>
      </c>
      <c r="M349" s="237">
        <f t="shared" ca="1" si="74"/>
        <v>0</v>
      </c>
      <c r="N349" s="236">
        <f t="shared" ca="1" si="75"/>
        <v>0</v>
      </c>
      <c r="O349" s="237">
        <f t="shared" ca="1" si="76"/>
        <v>0</v>
      </c>
      <c r="P349" s="247">
        <f t="shared" ca="1" si="77"/>
        <v>0</v>
      </c>
    </row>
    <row r="350" spans="10:16" x14ac:dyDescent="0.2">
      <c r="J350" s="238" t="str">
        <f t="shared" ca="1" si="72"/>
        <v/>
      </c>
      <c r="K350" s="233">
        <v>87</v>
      </c>
      <c r="L350" s="233" t="str">
        <f t="shared" ca="1" si="73"/>
        <v xml:space="preserve"> + </v>
      </c>
      <c r="M350" s="237">
        <f t="shared" ca="1" si="74"/>
        <v>0</v>
      </c>
      <c r="N350" s="236">
        <f t="shared" ca="1" si="75"/>
        <v>0</v>
      </c>
      <c r="O350" s="237">
        <f t="shared" ca="1" si="76"/>
        <v>0</v>
      </c>
      <c r="P350" s="247">
        <f t="shared" ca="1" si="77"/>
        <v>0</v>
      </c>
    </row>
    <row r="351" spans="10:16" x14ac:dyDescent="0.2">
      <c r="J351" s="238" t="str">
        <f t="shared" ca="1" si="72"/>
        <v/>
      </c>
      <c r="K351" s="233">
        <v>88</v>
      </c>
      <c r="L351" s="233" t="str">
        <f t="shared" ca="1" si="73"/>
        <v xml:space="preserve"> + </v>
      </c>
      <c r="M351" s="237">
        <f t="shared" ca="1" si="74"/>
        <v>0</v>
      </c>
      <c r="N351" s="236">
        <f t="shared" ca="1" si="75"/>
        <v>0</v>
      </c>
      <c r="O351" s="237">
        <f t="shared" ca="1" si="76"/>
        <v>0</v>
      </c>
      <c r="P351" s="247">
        <f t="shared" ca="1" si="77"/>
        <v>0</v>
      </c>
    </row>
    <row r="352" spans="10:16" x14ac:dyDescent="0.2">
      <c r="J352" s="238" t="str">
        <f t="shared" ca="1" si="72"/>
        <v/>
      </c>
      <c r="K352" s="233">
        <v>89</v>
      </c>
      <c r="L352" s="233" t="str">
        <f t="shared" ca="1" si="73"/>
        <v xml:space="preserve"> + </v>
      </c>
      <c r="M352" s="237">
        <f t="shared" ca="1" si="74"/>
        <v>0</v>
      </c>
      <c r="N352" s="236">
        <f t="shared" ca="1" si="75"/>
        <v>0</v>
      </c>
      <c r="O352" s="237">
        <f t="shared" ca="1" si="76"/>
        <v>0</v>
      </c>
      <c r="P352" s="247">
        <f t="shared" ca="1" si="77"/>
        <v>0</v>
      </c>
    </row>
    <row r="353" spans="10:16" x14ac:dyDescent="0.2">
      <c r="J353" s="238" t="str">
        <f t="shared" ca="1" si="72"/>
        <v/>
      </c>
      <c r="K353" s="233">
        <v>90</v>
      </c>
      <c r="L353" s="233" t="str">
        <f t="shared" ca="1" si="73"/>
        <v xml:space="preserve"> + </v>
      </c>
      <c r="M353" s="237">
        <f t="shared" ca="1" si="74"/>
        <v>0</v>
      </c>
      <c r="N353" s="236">
        <f t="shared" ca="1" si="75"/>
        <v>0</v>
      </c>
      <c r="O353" s="237">
        <f t="shared" ca="1" si="76"/>
        <v>0</v>
      </c>
      <c r="P353" s="247">
        <f t="shared" ca="1" si="77"/>
        <v>0</v>
      </c>
    </row>
    <row r="354" spans="10:16" x14ac:dyDescent="0.2">
      <c r="J354" s="238" t="str">
        <f t="shared" ca="1" si="72"/>
        <v/>
      </c>
      <c r="K354" s="233">
        <v>91</v>
      </c>
      <c r="L354" s="233" t="str">
        <f t="shared" ca="1" si="73"/>
        <v xml:space="preserve"> + </v>
      </c>
      <c r="M354" s="237">
        <f t="shared" ca="1" si="74"/>
        <v>0</v>
      </c>
      <c r="N354" s="236">
        <f t="shared" ca="1" si="75"/>
        <v>0</v>
      </c>
      <c r="O354" s="237">
        <f t="shared" ca="1" si="76"/>
        <v>0</v>
      </c>
      <c r="P354" s="247">
        <f t="shared" ca="1" si="77"/>
        <v>0</v>
      </c>
    </row>
    <row r="355" spans="10:16" x14ac:dyDescent="0.2">
      <c r="J355" s="238" t="str">
        <f t="shared" ca="1" si="72"/>
        <v/>
      </c>
      <c r="K355" s="233">
        <v>92</v>
      </c>
      <c r="L355" s="233" t="str">
        <f t="shared" ca="1" si="73"/>
        <v xml:space="preserve"> + </v>
      </c>
      <c r="M355" s="237">
        <f t="shared" ca="1" si="74"/>
        <v>0</v>
      </c>
      <c r="N355" s="236">
        <f t="shared" ca="1" si="75"/>
        <v>0</v>
      </c>
      <c r="O355" s="237">
        <f t="shared" ca="1" si="76"/>
        <v>0</v>
      </c>
      <c r="P355" s="247">
        <f t="shared" ca="1" si="77"/>
        <v>0</v>
      </c>
    </row>
    <row r="356" spans="10:16" x14ac:dyDescent="0.2">
      <c r="J356" s="238" t="str">
        <f t="shared" ca="1" si="72"/>
        <v/>
      </c>
      <c r="K356" s="233">
        <v>93</v>
      </c>
      <c r="L356" s="233" t="str">
        <f t="shared" ca="1" si="73"/>
        <v xml:space="preserve"> + </v>
      </c>
      <c r="M356" s="237">
        <f t="shared" ca="1" si="74"/>
        <v>0</v>
      </c>
      <c r="N356" s="236">
        <f t="shared" ca="1" si="75"/>
        <v>0</v>
      </c>
      <c r="O356" s="237">
        <f t="shared" ca="1" si="76"/>
        <v>0</v>
      </c>
      <c r="P356" s="247">
        <f t="shared" ca="1" si="77"/>
        <v>0</v>
      </c>
    </row>
    <row r="357" spans="10:16" x14ac:dyDescent="0.2">
      <c r="J357" s="238" t="str">
        <f t="shared" ca="1" si="72"/>
        <v/>
      </c>
      <c r="K357" s="233">
        <v>94</v>
      </c>
      <c r="L357" s="233" t="str">
        <f t="shared" ca="1" si="73"/>
        <v xml:space="preserve"> + </v>
      </c>
      <c r="M357" s="237">
        <f t="shared" ca="1" si="74"/>
        <v>0</v>
      </c>
      <c r="N357" s="236">
        <f t="shared" ca="1" si="75"/>
        <v>0</v>
      </c>
      <c r="O357" s="237">
        <f t="shared" ca="1" si="76"/>
        <v>0</v>
      </c>
      <c r="P357" s="247">
        <f t="shared" ca="1" si="77"/>
        <v>0</v>
      </c>
    </row>
    <row r="358" spans="10:16" x14ac:dyDescent="0.2">
      <c r="J358" s="238" t="str">
        <f t="shared" ca="1" si="72"/>
        <v/>
      </c>
      <c r="K358" s="233">
        <v>95</v>
      </c>
      <c r="L358" s="233" t="str">
        <f t="shared" ca="1" si="73"/>
        <v xml:space="preserve"> + </v>
      </c>
      <c r="M358" s="237">
        <f t="shared" ca="1" si="74"/>
        <v>0</v>
      </c>
      <c r="N358" s="236">
        <f t="shared" ca="1" si="75"/>
        <v>0</v>
      </c>
      <c r="O358" s="237">
        <f t="shared" ca="1" si="76"/>
        <v>0</v>
      </c>
      <c r="P358" s="247">
        <f t="shared" ca="1" si="77"/>
        <v>0</v>
      </c>
    </row>
    <row r="359" spans="10:16" x14ac:dyDescent="0.2">
      <c r="J359" s="238" t="str">
        <f t="shared" ca="1" si="72"/>
        <v/>
      </c>
      <c r="K359" s="233">
        <v>96</v>
      </c>
      <c r="L359" s="233" t="str">
        <f t="shared" ca="1" si="73"/>
        <v xml:space="preserve"> + </v>
      </c>
      <c r="M359" s="237">
        <f t="shared" ca="1" si="74"/>
        <v>0</v>
      </c>
      <c r="N359" s="236">
        <f t="shared" ca="1" si="75"/>
        <v>0</v>
      </c>
      <c r="O359" s="237">
        <f t="shared" ca="1" si="76"/>
        <v>0</v>
      </c>
      <c r="P359" s="247">
        <f t="shared" ca="1" si="77"/>
        <v>0</v>
      </c>
    </row>
    <row r="360" spans="10:16" x14ac:dyDescent="0.2">
      <c r="J360" s="238" t="str">
        <f t="shared" ca="1" si="72"/>
        <v/>
      </c>
      <c r="K360" s="233">
        <v>97</v>
      </c>
      <c r="L360" s="233" t="str">
        <f t="shared" ca="1" si="73"/>
        <v xml:space="preserve"> + </v>
      </c>
      <c r="M360" s="237">
        <f t="shared" ca="1" si="74"/>
        <v>0</v>
      </c>
      <c r="N360" s="236">
        <f t="shared" ca="1" si="75"/>
        <v>0</v>
      </c>
      <c r="O360" s="237">
        <f t="shared" ca="1" si="76"/>
        <v>0</v>
      </c>
      <c r="P360" s="247">
        <f t="shared" ca="1" si="77"/>
        <v>0</v>
      </c>
    </row>
    <row r="361" spans="10:16" x14ac:dyDescent="0.2">
      <c r="J361" s="238" t="str">
        <f t="shared" ca="1" si="72"/>
        <v/>
      </c>
      <c r="K361" s="233">
        <v>98</v>
      </c>
      <c r="L361" s="233" t="str">
        <f t="shared" ca="1" si="73"/>
        <v xml:space="preserve"> + </v>
      </c>
      <c r="M361" s="237">
        <f t="shared" ca="1" si="74"/>
        <v>0</v>
      </c>
      <c r="N361" s="236">
        <f t="shared" ca="1" si="75"/>
        <v>0</v>
      </c>
      <c r="O361" s="237">
        <f t="shared" ca="1" si="76"/>
        <v>0</v>
      </c>
      <c r="P361" s="247">
        <f t="shared" ca="1" si="77"/>
        <v>0</v>
      </c>
    </row>
    <row r="362" spans="10:16" x14ac:dyDescent="0.2">
      <c r="J362" s="238" t="str">
        <f t="shared" ca="1" si="72"/>
        <v/>
      </c>
      <c r="K362" s="233">
        <v>99</v>
      </c>
      <c r="L362" s="233" t="str">
        <f t="shared" ca="1" si="73"/>
        <v xml:space="preserve"> + </v>
      </c>
      <c r="M362" s="237">
        <f t="shared" ca="1" si="74"/>
        <v>0</v>
      </c>
      <c r="N362" s="236">
        <f t="shared" ca="1" si="75"/>
        <v>0</v>
      </c>
      <c r="O362" s="237">
        <f t="shared" ca="1" si="76"/>
        <v>0</v>
      </c>
      <c r="P362" s="247">
        <f t="shared" ca="1" si="77"/>
        <v>0</v>
      </c>
    </row>
    <row r="363" spans="10:16" x14ac:dyDescent="0.2">
      <c r="J363" s="238" t="str">
        <f t="shared" ca="1" si="72"/>
        <v/>
      </c>
      <c r="K363" s="233">
        <v>100</v>
      </c>
      <c r="L363" s="233" t="str">
        <f t="shared" ca="1" si="73"/>
        <v xml:space="preserve"> + </v>
      </c>
      <c r="M363" s="237">
        <f t="shared" ca="1" si="74"/>
        <v>0</v>
      </c>
      <c r="N363" s="236">
        <f t="shared" ca="1" si="75"/>
        <v>0</v>
      </c>
      <c r="O363" s="237">
        <f t="shared" ca="1" si="76"/>
        <v>0</v>
      </c>
      <c r="P363" s="247">
        <f t="shared" ca="1" si="77"/>
        <v>0</v>
      </c>
    </row>
    <row r="364" spans="10:16" x14ac:dyDescent="0.2">
      <c r="J364" s="238" t="str">
        <f t="shared" ca="1" si="72"/>
        <v/>
      </c>
      <c r="K364" s="233">
        <v>101</v>
      </c>
      <c r="L364" s="233" t="str">
        <f t="shared" ca="1" si="73"/>
        <v xml:space="preserve"> + </v>
      </c>
      <c r="M364" s="237">
        <f t="shared" ca="1" si="74"/>
        <v>0</v>
      </c>
      <c r="N364" s="236">
        <f t="shared" ca="1" si="75"/>
        <v>0</v>
      </c>
      <c r="O364" s="237">
        <f t="shared" ca="1" si="76"/>
        <v>0</v>
      </c>
      <c r="P364" s="247">
        <f t="shared" ca="1" si="77"/>
        <v>0</v>
      </c>
    </row>
    <row r="365" spans="10:16" x14ac:dyDescent="0.2">
      <c r="J365" s="238" t="str">
        <f t="shared" ca="1" si="72"/>
        <v/>
      </c>
      <c r="K365" s="233">
        <v>102</v>
      </c>
      <c r="L365" s="233" t="str">
        <f t="shared" ca="1" si="73"/>
        <v xml:space="preserve"> + </v>
      </c>
      <c r="M365" s="237">
        <f t="shared" ca="1" si="74"/>
        <v>0</v>
      </c>
      <c r="N365" s="236">
        <f t="shared" ca="1" si="75"/>
        <v>0</v>
      </c>
      <c r="O365" s="237">
        <f t="shared" ca="1" si="76"/>
        <v>0</v>
      </c>
      <c r="P365" s="247">
        <f t="shared" ca="1" si="77"/>
        <v>0</v>
      </c>
    </row>
    <row r="366" spans="10:16" x14ac:dyDescent="0.2">
      <c r="J366" s="238" t="str">
        <f t="shared" ca="1" si="72"/>
        <v/>
      </c>
      <c r="K366" s="233">
        <v>103</v>
      </c>
      <c r="L366" s="233" t="str">
        <f t="shared" ca="1" si="73"/>
        <v xml:space="preserve"> + </v>
      </c>
      <c r="M366" s="237">
        <f t="shared" ca="1" si="74"/>
        <v>0</v>
      </c>
      <c r="N366" s="236">
        <f t="shared" ca="1" si="75"/>
        <v>0</v>
      </c>
      <c r="O366" s="237">
        <f t="shared" ca="1" si="76"/>
        <v>0</v>
      </c>
      <c r="P366" s="247">
        <f t="shared" ca="1" si="77"/>
        <v>0</v>
      </c>
    </row>
    <row r="367" spans="10:16" x14ac:dyDescent="0.2">
      <c r="J367" s="238" t="str">
        <f t="shared" ca="1" si="72"/>
        <v/>
      </c>
      <c r="K367" s="233">
        <v>104</v>
      </c>
      <c r="L367" s="233" t="str">
        <f t="shared" ca="1" si="73"/>
        <v xml:space="preserve"> + </v>
      </c>
      <c r="M367" s="237">
        <f t="shared" ca="1" si="74"/>
        <v>0</v>
      </c>
      <c r="N367" s="236">
        <f t="shared" ca="1" si="75"/>
        <v>0</v>
      </c>
      <c r="O367" s="237">
        <f t="shared" ca="1" si="76"/>
        <v>0</v>
      </c>
      <c r="P367" s="247">
        <f t="shared" ca="1" si="77"/>
        <v>0</v>
      </c>
    </row>
    <row r="368" spans="10:16" x14ac:dyDescent="0.2">
      <c r="J368" s="238" t="str">
        <f t="shared" ca="1" si="72"/>
        <v/>
      </c>
      <c r="K368" s="233">
        <v>105</v>
      </c>
      <c r="L368" s="233" t="str">
        <f t="shared" ca="1" si="73"/>
        <v xml:space="preserve"> + </v>
      </c>
      <c r="M368" s="237">
        <f t="shared" ca="1" si="74"/>
        <v>0</v>
      </c>
      <c r="N368" s="236">
        <f t="shared" ca="1" si="75"/>
        <v>0</v>
      </c>
      <c r="O368" s="237">
        <f t="shared" ca="1" si="76"/>
        <v>0</v>
      </c>
      <c r="P368" s="247">
        <f t="shared" ca="1" si="77"/>
        <v>0</v>
      </c>
    </row>
    <row r="369" spans="10:16" x14ac:dyDescent="0.2">
      <c r="J369" s="238" t="str">
        <f t="shared" ca="1" si="72"/>
        <v/>
      </c>
      <c r="K369" s="233">
        <v>106</v>
      </c>
      <c r="L369" s="233" t="str">
        <f t="shared" ca="1" si="73"/>
        <v xml:space="preserve"> + </v>
      </c>
      <c r="M369" s="237">
        <f t="shared" ca="1" si="74"/>
        <v>0</v>
      </c>
      <c r="N369" s="236">
        <f t="shared" ca="1" si="75"/>
        <v>0</v>
      </c>
      <c r="O369" s="237">
        <f t="shared" ca="1" si="76"/>
        <v>0</v>
      </c>
      <c r="P369" s="247">
        <f t="shared" ca="1" si="77"/>
        <v>0</v>
      </c>
    </row>
    <row r="370" spans="10:16" x14ac:dyDescent="0.2">
      <c r="J370" s="238" t="str">
        <f t="shared" ca="1" si="72"/>
        <v/>
      </c>
      <c r="K370" s="233">
        <v>107</v>
      </c>
      <c r="L370" s="233" t="str">
        <f t="shared" ca="1" si="73"/>
        <v xml:space="preserve"> + </v>
      </c>
      <c r="M370" s="237">
        <f t="shared" ca="1" si="74"/>
        <v>0</v>
      </c>
      <c r="N370" s="236">
        <f t="shared" ca="1" si="75"/>
        <v>0</v>
      </c>
      <c r="O370" s="237">
        <f t="shared" ca="1" si="76"/>
        <v>0</v>
      </c>
      <c r="P370" s="247">
        <f t="shared" ca="1" si="77"/>
        <v>0</v>
      </c>
    </row>
    <row r="371" spans="10:16" x14ac:dyDescent="0.2">
      <c r="J371" s="238" t="str">
        <f t="shared" ca="1" si="72"/>
        <v/>
      </c>
      <c r="K371" s="233">
        <v>108</v>
      </c>
      <c r="L371" s="233" t="str">
        <f t="shared" ca="1" si="73"/>
        <v xml:space="preserve"> + </v>
      </c>
      <c r="M371" s="237">
        <f t="shared" ca="1" si="74"/>
        <v>0</v>
      </c>
      <c r="N371" s="236">
        <f t="shared" ca="1" si="75"/>
        <v>0</v>
      </c>
      <c r="O371" s="237">
        <f t="shared" ca="1" si="76"/>
        <v>0</v>
      </c>
      <c r="P371" s="247">
        <f t="shared" ca="1" si="77"/>
        <v>0</v>
      </c>
    </row>
    <row r="372" spans="10:16" x14ac:dyDescent="0.2">
      <c r="J372" s="238" t="str">
        <f t="shared" ca="1" si="72"/>
        <v/>
      </c>
      <c r="K372" s="233">
        <v>109</v>
      </c>
      <c r="L372" s="233" t="str">
        <f t="shared" ca="1" si="73"/>
        <v xml:space="preserve"> + </v>
      </c>
      <c r="M372" s="237">
        <f t="shared" ca="1" si="74"/>
        <v>0</v>
      </c>
      <c r="N372" s="236">
        <f t="shared" ca="1" si="75"/>
        <v>0</v>
      </c>
      <c r="O372" s="237">
        <f t="shared" ca="1" si="76"/>
        <v>0</v>
      </c>
      <c r="P372" s="247">
        <f t="shared" ca="1" si="77"/>
        <v>0</v>
      </c>
    </row>
    <row r="373" spans="10:16" x14ac:dyDescent="0.2">
      <c r="J373" s="238" t="str">
        <f t="shared" ca="1" si="72"/>
        <v/>
      </c>
      <c r="K373" s="233">
        <v>110</v>
      </c>
      <c r="L373" s="233" t="str">
        <f t="shared" ca="1" si="73"/>
        <v xml:space="preserve"> + </v>
      </c>
      <c r="M373" s="237">
        <f t="shared" ca="1" si="74"/>
        <v>0</v>
      </c>
      <c r="N373" s="236">
        <f t="shared" ca="1" si="75"/>
        <v>0</v>
      </c>
      <c r="O373" s="237">
        <f t="shared" ca="1" si="76"/>
        <v>0</v>
      </c>
      <c r="P373" s="247">
        <f t="shared" ca="1" si="77"/>
        <v>0</v>
      </c>
    </row>
    <row r="374" spans="10:16" x14ac:dyDescent="0.2">
      <c r="J374" s="238" t="str">
        <f t="shared" ca="1" si="72"/>
        <v/>
      </c>
      <c r="K374" s="233">
        <v>111</v>
      </c>
      <c r="L374" s="233" t="str">
        <f t="shared" ca="1" si="73"/>
        <v xml:space="preserve"> + </v>
      </c>
      <c r="M374" s="237">
        <f t="shared" ca="1" si="74"/>
        <v>0</v>
      </c>
      <c r="N374" s="236">
        <f t="shared" ca="1" si="75"/>
        <v>0</v>
      </c>
      <c r="O374" s="237">
        <f t="shared" ca="1" si="76"/>
        <v>0</v>
      </c>
      <c r="P374" s="247">
        <f t="shared" ca="1" si="77"/>
        <v>0</v>
      </c>
    </row>
    <row r="375" spans="10:16" x14ac:dyDescent="0.2">
      <c r="J375" s="238" t="str">
        <f t="shared" ca="1" si="72"/>
        <v/>
      </c>
      <c r="K375" s="233">
        <v>112</v>
      </c>
      <c r="L375" s="233" t="str">
        <f t="shared" ca="1" si="73"/>
        <v xml:space="preserve"> + </v>
      </c>
      <c r="M375" s="237">
        <f t="shared" ca="1" si="74"/>
        <v>0</v>
      </c>
      <c r="N375" s="236">
        <f t="shared" ca="1" si="75"/>
        <v>0</v>
      </c>
      <c r="O375" s="237">
        <f t="shared" ca="1" si="76"/>
        <v>0</v>
      </c>
      <c r="P375" s="247">
        <f t="shared" ca="1" si="77"/>
        <v>0</v>
      </c>
    </row>
    <row r="376" spans="10:16" x14ac:dyDescent="0.2">
      <c r="J376" s="238" t="str">
        <f t="shared" ca="1" si="72"/>
        <v/>
      </c>
      <c r="K376" s="233">
        <v>113</v>
      </c>
      <c r="L376" s="233" t="str">
        <f t="shared" ca="1" si="73"/>
        <v xml:space="preserve"> + </v>
      </c>
      <c r="M376" s="237">
        <f t="shared" ca="1" si="74"/>
        <v>0</v>
      </c>
      <c r="N376" s="236">
        <f t="shared" ca="1" si="75"/>
        <v>0</v>
      </c>
      <c r="O376" s="237">
        <f t="shared" ca="1" si="76"/>
        <v>0</v>
      </c>
      <c r="P376" s="247">
        <f t="shared" ca="1" si="77"/>
        <v>0</v>
      </c>
    </row>
    <row r="377" spans="10:16" x14ac:dyDescent="0.2">
      <c r="J377" s="238" t="str">
        <f t="shared" ca="1" si="72"/>
        <v/>
      </c>
      <c r="K377" s="233">
        <v>114</v>
      </c>
      <c r="L377" s="233" t="str">
        <f t="shared" ca="1" si="73"/>
        <v xml:space="preserve"> + </v>
      </c>
      <c r="M377" s="237">
        <f t="shared" ca="1" si="74"/>
        <v>0</v>
      </c>
      <c r="N377" s="236">
        <f t="shared" ca="1" si="75"/>
        <v>0</v>
      </c>
      <c r="O377" s="237">
        <f t="shared" ca="1" si="76"/>
        <v>0</v>
      </c>
      <c r="P377" s="247">
        <f t="shared" ca="1" si="77"/>
        <v>0</v>
      </c>
    </row>
    <row r="378" spans="10:16" x14ac:dyDescent="0.2">
      <c r="J378" s="238" t="str">
        <f t="shared" ca="1" si="72"/>
        <v/>
      </c>
      <c r="K378" s="233">
        <v>115</v>
      </c>
      <c r="L378" s="233" t="str">
        <f t="shared" ca="1" si="73"/>
        <v xml:space="preserve"> + </v>
      </c>
      <c r="M378" s="237">
        <f t="shared" ca="1" si="74"/>
        <v>0</v>
      </c>
      <c r="N378" s="236">
        <f t="shared" ca="1" si="75"/>
        <v>0</v>
      </c>
      <c r="O378" s="237">
        <f t="shared" ca="1" si="76"/>
        <v>0</v>
      </c>
      <c r="P378" s="247">
        <f t="shared" ca="1" si="77"/>
        <v>0</v>
      </c>
    </row>
    <row r="379" spans="10:16" x14ac:dyDescent="0.2">
      <c r="J379" s="238" t="str">
        <f t="shared" ca="1" si="72"/>
        <v/>
      </c>
      <c r="K379" s="233">
        <v>116</v>
      </c>
      <c r="L379" s="233" t="str">
        <f t="shared" ca="1" si="73"/>
        <v xml:space="preserve"> + </v>
      </c>
      <c r="M379" s="237">
        <f t="shared" ca="1" si="74"/>
        <v>0</v>
      </c>
      <c r="N379" s="236">
        <f t="shared" ca="1" si="75"/>
        <v>0</v>
      </c>
      <c r="O379" s="237">
        <f t="shared" ca="1" si="76"/>
        <v>0</v>
      </c>
      <c r="P379" s="247">
        <f t="shared" ca="1" si="77"/>
        <v>0</v>
      </c>
    </row>
    <row r="380" spans="10:16" x14ac:dyDescent="0.2">
      <c r="J380" s="238" t="str">
        <f t="shared" ca="1" si="72"/>
        <v/>
      </c>
      <c r="K380" s="233">
        <v>117</v>
      </c>
      <c r="L380" s="233" t="str">
        <f t="shared" ca="1" si="73"/>
        <v xml:space="preserve"> + </v>
      </c>
      <c r="M380" s="237">
        <f t="shared" ca="1" si="74"/>
        <v>0</v>
      </c>
      <c r="N380" s="236">
        <f t="shared" ca="1" si="75"/>
        <v>0</v>
      </c>
      <c r="O380" s="237">
        <f t="shared" ca="1" si="76"/>
        <v>0</v>
      </c>
      <c r="P380" s="247">
        <f t="shared" ca="1" si="77"/>
        <v>0</v>
      </c>
    </row>
    <row r="381" spans="10:16" x14ac:dyDescent="0.2">
      <c r="J381" s="238" t="str">
        <f t="shared" ca="1" si="72"/>
        <v/>
      </c>
      <c r="K381" s="233">
        <v>118</v>
      </c>
      <c r="L381" s="233" t="str">
        <f t="shared" ca="1" si="73"/>
        <v xml:space="preserve"> + </v>
      </c>
      <c r="M381" s="237">
        <f t="shared" ca="1" si="74"/>
        <v>0</v>
      </c>
      <c r="N381" s="236">
        <f t="shared" ca="1" si="75"/>
        <v>0</v>
      </c>
      <c r="O381" s="237">
        <f t="shared" ca="1" si="76"/>
        <v>0</v>
      </c>
      <c r="P381" s="247">
        <f t="shared" ca="1" si="77"/>
        <v>0</v>
      </c>
    </row>
    <row r="382" spans="10:16" x14ac:dyDescent="0.2">
      <c r="J382" s="238" t="str">
        <f t="shared" ca="1" si="72"/>
        <v/>
      </c>
      <c r="K382" s="233">
        <v>119</v>
      </c>
      <c r="L382" s="233" t="str">
        <f t="shared" ca="1" si="73"/>
        <v xml:space="preserve"> + </v>
      </c>
      <c r="M382" s="237">
        <f t="shared" ca="1" si="74"/>
        <v>0</v>
      </c>
      <c r="N382" s="236">
        <f t="shared" ca="1" si="75"/>
        <v>0</v>
      </c>
      <c r="O382" s="237">
        <f t="shared" ca="1" si="76"/>
        <v>0</v>
      </c>
      <c r="P382" s="247">
        <f t="shared" ca="1" si="77"/>
        <v>0</v>
      </c>
    </row>
    <row r="383" spans="10:16" x14ac:dyDescent="0.2">
      <c r="J383" s="238" t="str">
        <f t="shared" ca="1" si="72"/>
        <v/>
      </c>
      <c r="K383" s="233">
        <v>120</v>
      </c>
      <c r="L383" s="233" t="str">
        <f t="shared" ca="1" si="73"/>
        <v xml:space="preserve"> + </v>
      </c>
      <c r="M383" s="237">
        <f t="shared" ca="1" si="74"/>
        <v>0</v>
      </c>
      <c r="N383" s="236">
        <f t="shared" ca="1" si="75"/>
        <v>0</v>
      </c>
      <c r="O383" s="237">
        <f t="shared" ca="1" si="76"/>
        <v>0</v>
      </c>
      <c r="P383" s="247">
        <f t="shared" ca="1" si="77"/>
        <v>0</v>
      </c>
    </row>
    <row r="384" spans="10:16" x14ac:dyDescent="0.2">
      <c r="J384" s="238" t="str">
        <f t="shared" ca="1" si="72"/>
        <v/>
      </c>
      <c r="K384" s="233">
        <v>121</v>
      </c>
      <c r="L384" s="233" t="str">
        <f t="shared" ca="1" si="73"/>
        <v xml:space="preserve"> + </v>
      </c>
      <c r="M384" s="237">
        <f t="shared" ca="1" si="74"/>
        <v>0</v>
      </c>
      <c r="N384" s="236">
        <f t="shared" ca="1" si="75"/>
        <v>0</v>
      </c>
      <c r="O384" s="237">
        <f t="shared" ca="1" si="76"/>
        <v>0</v>
      </c>
      <c r="P384" s="247">
        <f t="shared" ca="1" si="77"/>
        <v>0</v>
      </c>
    </row>
    <row r="385" spans="10:16" x14ac:dyDescent="0.2">
      <c r="J385" s="238" t="str">
        <f t="shared" ca="1" si="72"/>
        <v/>
      </c>
      <c r="K385" s="233">
        <v>122</v>
      </c>
      <c r="L385" s="233" t="str">
        <f t="shared" ca="1" si="73"/>
        <v xml:space="preserve"> + </v>
      </c>
      <c r="M385" s="237">
        <f t="shared" ca="1" si="74"/>
        <v>0</v>
      </c>
      <c r="N385" s="236">
        <f t="shared" ca="1" si="75"/>
        <v>0</v>
      </c>
      <c r="O385" s="237">
        <f t="shared" ca="1" si="76"/>
        <v>0</v>
      </c>
      <c r="P385" s="247">
        <f t="shared" ca="1" si="77"/>
        <v>0</v>
      </c>
    </row>
    <row r="386" spans="10:16" x14ac:dyDescent="0.2">
      <c r="J386" s="238" t="str">
        <f t="shared" ca="1" si="72"/>
        <v/>
      </c>
      <c r="K386" s="233">
        <v>123</v>
      </c>
      <c r="L386" s="233" t="str">
        <f t="shared" ca="1" si="73"/>
        <v xml:space="preserve"> + </v>
      </c>
      <c r="M386" s="237">
        <f t="shared" ca="1" si="74"/>
        <v>0</v>
      </c>
      <c r="N386" s="236">
        <f t="shared" ca="1" si="75"/>
        <v>0</v>
      </c>
      <c r="O386" s="237">
        <f t="shared" ca="1" si="76"/>
        <v>0</v>
      </c>
      <c r="P386" s="247">
        <f t="shared" ca="1" si="77"/>
        <v>0</v>
      </c>
    </row>
    <row r="387" spans="10:16" x14ac:dyDescent="0.2">
      <c r="J387" s="238" t="str">
        <f t="shared" ca="1" si="72"/>
        <v/>
      </c>
      <c r="K387" s="233">
        <v>124</v>
      </c>
      <c r="L387" s="233" t="str">
        <f t="shared" ca="1" si="73"/>
        <v xml:space="preserve"> + </v>
      </c>
      <c r="M387" s="237">
        <f t="shared" ca="1" si="74"/>
        <v>0</v>
      </c>
      <c r="N387" s="236">
        <f t="shared" ca="1" si="75"/>
        <v>0</v>
      </c>
      <c r="O387" s="237">
        <f t="shared" ca="1" si="76"/>
        <v>0</v>
      </c>
      <c r="P387" s="247">
        <f t="shared" ca="1" si="77"/>
        <v>0</v>
      </c>
    </row>
    <row r="388" spans="10:16" x14ac:dyDescent="0.2">
      <c r="J388" s="238" t="str">
        <f t="shared" ca="1" si="72"/>
        <v/>
      </c>
      <c r="K388" s="233">
        <v>125</v>
      </c>
      <c r="L388" s="233" t="str">
        <f t="shared" ca="1" si="73"/>
        <v xml:space="preserve"> + </v>
      </c>
      <c r="M388" s="237">
        <f t="shared" ca="1" si="74"/>
        <v>0</v>
      </c>
      <c r="N388" s="236">
        <f t="shared" ca="1" si="75"/>
        <v>0</v>
      </c>
      <c r="O388" s="237">
        <f t="shared" ca="1" si="76"/>
        <v>0</v>
      </c>
      <c r="P388" s="247">
        <f t="shared" ca="1" si="77"/>
        <v>0</v>
      </c>
    </row>
    <row r="389" spans="10:16" x14ac:dyDescent="0.2">
      <c r="J389" s="238" t="str">
        <f t="shared" ca="1" si="72"/>
        <v/>
      </c>
      <c r="K389" s="233">
        <v>126</v>
      </c>
      <c r="L389" s="233" t="str">
        <f t="shared" ca="1" si="73"/>
        <v xml:space="preserve"> + </v>
      </c>
      <c r="M389" s="237">
        <f t="shared" ca="1" si="74"/>
        <v>0</v>
      </c>
      <c r="N389" s="236">
        <f t="shared" ca="1" si="75"/>
        <v>0</v>
      </c>
      <c r="O389" s="237">
        <f t="shared" ca="1" si="76"/>
        <v>0</v>
      </c>
      <c r="P389" s="247">
        <f t="shared" ca="1" si="77"/>
        <v>0</v>
      </c>
    </row>
    <row r="390" spans="10:16" x14ac:dyDescent="0.2">
      <c r="J390" s="238" t="str">
        <f t="shared" ca="1" si="72"/>
        <v/>
      </c>
      <c r="K390" s="233">
        <v>127</v>
      </c>
      <c r="L390" s="233" t="str">
        <f t="shared" ca="1" si="73"/>
        <v xml:space="preserve"> + </v>
      </c>
      <c r="M390" s="237">
        <f t="shared" ca="1" si="74"/>
        <v>0</v>
      </c>
      <c r="N390" s="236">
        <f t="shared" ca="1" si="75"/>
        <v>0</v>
      </c>
      <c r="O390" s="237">
        <f t="shared" ca="1" si="76"/>
        <v>0</v>
      </c>
      <c r="P390" s="247">
        <f t="shared" ca="1" si="77"/>
        <v>0</v>
      </c>
    </row>
    <row r="391" spans="10:16" x14ac:dyDescent="0.2">
      <c r="J391" s="238" t="str">
        <f t="shared" ca="1" si="72"/>
        <v/>
      </c>
      <c r="K391" s="233">
        <v>128</v>
      </c>
      <c r="L391" s="233" t="str">
        <f t="shared" ca="1" si="73"/>
        <v xml:space="preserve"> + </v>
      </c>
      <c r="M391" s="237">
        <f t="shared" ca="1" si="74"/>
        <v>0</v>
      </c>
      <c r="N391" s="236">
        <f t="shared" ca="1" si="75"/>
        <v>0</v>
      </c>
      <c r="O391" s="237">
        <f t="shared" ca="1" si="76"/>
        <v>0</v>
      </c>
      <c r="P391" s="247">
        <f t="shared" ca="1" si="77"/>
        <v>0</v>
      </c>
    </row>
    <row r="392" spans="10:16" x14ac:dyDescent="0.2">
      <c r="J392" s="238" t="str">
        <f t="shared" ca="1" si="72"/>
        <v/>
      </c>
      <c r="K392" s="233">
        <v>129</v>
      </c>
      <c r="L392" s="233" t="str">
        <f t="shared" ca="1" si="73"/>
        <v xml:space="preserve"> + </v>
      </c>
      <c r="M392" s="237">
        <f t="shared" ca="1" si="74"/>
        <v>0</v>
      </c>
      <c r="N392" s="236">
        <f t="shared" ca="1" si="75"/>
        <v>0</v>
      </c>
      <c r="O392" s="237">
        <f t="shared" ca="1" si="76"/>
        <v>0</v>
      </c>
      <c r="P392" s="247">
        <f t="shared" ca="1" si="77"/>
        <v>0</v>
      </c>
    </row>
    <row r="393" spans="10:16" x14ac:dyDescent="0.2">
      <c r="J393" s="238" t="str">
        <f t="shared" ca="1" si="72"/>
        <v/>
      </c>
      <c r="K393" s="233">
        <v>130</v>
      </c>
      <c r="L393" s="233" t="str">
        <f t="shared" ca="1" si="73"/>
        <v xml:space="preserve"> + </v>
      </c>
      <c r="M393" s="237">
        <f t="shared" ca="1" si="74"/>
        <v>0</v>
      </c>
      <c r="N393" s="236">
        <f t="shared" ca="1" si="75"/>
        <v>0</v>
      </c>
      <c r="O393" s="237">
        <f t="shared" ca="1" si="76"/>
        <v>0</v>
      </c>
      <c r="P393" s="247">
        <f t="shared" ca="1" si="77"/>
        <v>0</v>
      </c>
    </row>
    <row r="394" spans="10:16" x14ac:dyDescent="0.2">
      <c r="J394" s="238" t="str">
        <f t="shared" ca="1" si="72"/>
        <v/>
      </c>
      <c r="K394" s="233">
        <v>131</v>
      </c>
      <c r="L394" s="233" t="str">
        <f t="shared" ca="1" si="73"/>
        <v xml:space="preserve"> + </v>
      </c>
      <c r="M394" s="237">
        <f t="shared" ca="1" si="74"/>
        <v>0</v>
      </c>
      <c r="N394" s="236">
        <f t="shared" ca="1" si="75"/>
        <v>0</v>
      </c>
      <c r="O394" s="237">
        <f t="shared" ca="1" si="76"/>
        <v>0</v>
      </c>
      <c r="P394" s="247">
        <f t="shared" ca="1" si="77"/>
        <v>0</v>
      </c>
    </row>
    <row r="395" spans="10:16" x14ac:dyDescent="0.2">
      <c r="J395" s="238" t="str">
        <f t="shared" ref="J395:J458" ca="1" si="78">IF(AND($M395&gt;DATE(2014,12,31),ABS($N395)&gt;(ABS($P395)+$J$62)),VALUE($K395&amp;TEXT($M395,"aaaamm")),"")</f>
        <v/>
      </c>
      <c r="K395" s="233">
        <v>132</v>
      </c>
      <c r="L395" s="233" t="str">
        <f t="shared" ref="L395:L458" ca="1" si="79">IFERROR(INDIRECT(ADDRESS($K395,$L$264,1,1,"Fluxo_de_Caixa"&amp;MID($K$264,1,4)))&amp;" + "&amp;INDIRECT(ADDRESS($K395,$L$264+1,1,1,"Fluxo_de_Caixa"&amp;MID($K$264,1,4))),"")</f>
        <v xml:space="preserve"> + </v>
      </c>
      <c r="M395" s="237">
        <f t="shared" ref="M395:M458" ca="1" si="80">IFERROR(INDIRECT(ADDRESS($K395,$M$264,1,1,"Fluxo_de_Caixa"&amp;MID($K$264,1,4))),"")</f>
        <v>0</v>
      </c>
      <c r="N395" s="236">
        <f t="shared" ref="N395:N458" ca="1" si="81">IFERROR(INDIRECT(ADDRESS($K395,$N$264,1,1,"Fluxo_de_Caixa"&amp;MID($K$264,1,4))),"")</f>
        <v>0</v>
      </c>
      <c r="O395" s="237">
        <f t="shared" ref="O395:O458" ca="1" si="82">IFERROR(INDIRECT(ADDRESS($K395,$O$264,1,1,"Fluxo_de_Caixa"&amp;MID($K$264,1,4))),"")</f>
        <v>0</v>
      </c>
      <c r="P395" s="247">
        <f t="shared" ref="P395:P458" ca="1" si="83">IFERROR(INDIRECT(ADDRESS($K395,$P$264,1,1,"Fluxo_de_Caixa"&amp;MID($K$264,1,4))),"")</f>
        <v>0</v>
      </c>
    </row>
    <row r="396" spans="10:16" x14ac:dyDescent="0.2">
      <c r="J396" s="238" t="str">
        <f t="shared" ca="1" si="78"/>
        <v/>
      </c>
      <c r="K396" s="233">
        <v>133</v>
      </c>
      <c r="L396" s="233" t="str">
        <f t="shared" ca="1" si="79"/>
        <v xml:space="preserve"> + </v>
      </c>
      <c r="M396" s="237">
        <f t="shared" ca="1" si="80"/>
        <v>0</v>
      </c>
      <c r="N396" s="236">
        <f t="shared" ca="1" si="81"/>
        <v>0</v>
      </c>
      <c r="O396" s="237">
        <f t="shared" ca="1" si="82"/>
        <v>0</v>
      </c>
      <c r="P396" s="247">
        <f t="shared" ca="1" si="83"/>
        <v>0</v>
      </c>
    </row>
    <row r="397" spans="10:16" x14ac:dyDescent="0.2">
      <c r="J397" s="238" t="str">
        <f t="shared" ca="1" si="78"/>
        <v/>
      </c>
      <c r="K397" s="233">
        <v>134</v>
      </c>
      <c r="L397" s="233" t="str">
        <f t="shared" ca="1" si="79"/>
        <v xml:space="preserve"> + </v>
      </c>
      <c r="M397" s="237">
        <f t="shared" ca="1" si="80"/>
        <v>0</v>
      </c>
      <c r="N397" s="236">
        <f t="shared" ca="1" si="81"/>
        <v>0</v>
      </c>
      <c r="O397" s="237">
        <f t="shared" ca="1" si="82"/>
        <v>0</v>
      </c>
      <c r="P397" s="247">
        <f t="shared" ca="1" si="83"/>
        <v>0</v>
      </c>
    </row>
    <row r="398" spans="10:16" x14ac:dyDescent="0.2">
      <c r="J398" s="238" t="str">
        <f t="shared" ca="1" si="78"/>
        <v/>
      </c>
      <c r="K398" s="233">
        <v>135</v>
      </c>
      <c r="L398" s="233" t="str">
        <f t="shared" ca="1" si="79"/>
        <v xml:space="preserve"> + </v>
      </c>
      <c r="M398" s="237">
        <f t="shared" ca="1" si="80"/>
        <v>0</v>
      </c>
      <c r="N398" s="236">
        <f t="shared" ca="1" si="81"/>
        <v>0</v>
      </c>
      <c r="O398" s="237">
        <f t="shared" ca="1" si="82"/>
        <v>0</v>
      </c>
      <c r="P398" s="247">
        <f t="shared" ca="1" si="83"/>
        <v>0</v>
      </c>
    </row>
    <row r="399" spans="10:16" x14ac:dyDescent="0.2">
      <c r="J399" s="238" t="str">
        <f t="shared" ca="1" si="78"/>
        <v/>
      </c>
      <c r="K399" s="233">
        <v>136</v>
      </c>
      <c r="L399" s="233" t="str">
        <f t="shared" ca="1" si="79"/>
        <v xml:space="preserve"> + </v>
      </c>
      <c r="M399" s="237">
        <f t="shared" ca="1" si="80"/>
        <v>0</v>
      </c>
      <c r="N399" s="236">
        <f t="shared" ca="1" si="81"/>
        <v>0</v>
      </c>
      <c r="O399" s="237">
        <f t="shared" ca="1" si="82"/>
        <v>0</v>
      </c>
      <c r="P399" s="247">
        <f t="shared" ca="1" si="83"/>
        <v>0</v>
      </c>
    </row>
    <row r="400" spans="10:16" x14ac:dyDescent="0.2">
      <c r="J400" s="238" t="str">
        <f t="shared" ca="1" si="78"/>
        <v/>
      </c>
      <c r="K400" s="233">
        <v>137</v>
      </c>
      <c r="L400" s="233" t="str">
        <f t="shared" ca="1" si="79"/>
        <v xml:space="preserve"> + </v>
      </c>
      <c r="M400" s="237">
        <f t="shared" ca="1" si="80"/>
        <v>0</v>
      </c>
      <c r="N400" s="236">
        <f t="shared" ca="1" si="81"/>
        <v>0</v>
      </c>
      <c r="O400" s="237">
        <f t="shared" ca="1" si="82"/>
        <v>0</v>
      </c>
      <c r="P400" s="247">
        <f t="shared" ca="1" si="83"/>
        <v>0</v>
      </c>
    </row>
    <row r="401" spans="10:16" x14ac:dyDescent="0.2">
      <c r="J401" s="238" t="str">
        <f t="shared" ca="1" si="78"/>
        <v/>
      </c>
      <c r="K401" s="233">
        <v>138</v>
      </c>
      <c r="L401" s="233" t="str">
        <f t="shared" ca="1" si="79"/>
        <v xml:space="preserve"> + </v>
      </c>
      <c r="M401" s="237">
        <f t="shared" ca="1" si="80"/>
        <v>0</v>
      </c>
      <c r="N401" s="236">
        <f t="shared" ca="1" si="81"/>
        <v>0</v>
      </c>
      <c r="O401" s="237">
        <f t="shared" ca="1" si="82"/>
        <v>0</v>
      </c>
      <c r="P401" s="247">
        <f t="shared" ca="1" si="83"/>
        <v>0</v>
      </c>
    </row>
    <row r="402" spans="10:16" x14ac:dyDescent="0.2">
      <c r="J402" s="238" t="str">
        <f t="shared" ca="1" si="78"/>
        <v/>
      </c>
      <c r="K402" s="233">
        <v>139</v>
      </c>
      <c r="L402" s="233" t="str">
        <f t="shared" ca="1" si="79"/>
        <v xml:space="preserve"> + </v>
      </c>
      <c r="M402" s="237">
        <f t="shared" ca="1" si="80"/>
        <v>0</v>
      </c>
      <c r="N402" s="236">
        <f t="shared" ca="1" si="81"/>
        <v>0</v>
      </c>
      <c r="O402" s="237">
        <f t="shared" ca="1" si="82"/>
        <v>0</v>
      </c>
      <c r="P402" s="247">
        <f t="shared" ca="1" si="83"/>
        <v>0</v>
      </c>
    </row>
    <row r="403" spans="10:16" x14ac:dyDescent="0.2">
      <c r="J403" s="238" t="str">
        <f t="shared" ca="1" si="78"/>
        <v/>
      </c>
      <c r="K403" s="233">
        <v>140</v>
      </c>
      <c r="L403" s="233" t="str">
        <f t="shared" ca="1" si="79"/>
        <v xml:space="preserve"> + </v>
      </c>
      <c r="M403" s="237">
        <f t="shared" ca="1" si="80"/>
        <v>0</v>
      </c>
      <c r="N403" s="236">
        <f t="shared" ca="1" si="81"/>
        <v>0</v>
      </c>
      <c r="O403" s="237">
        <f t="shared" ca="1" si="82"/>
        <v>0</v>
      </c>
      <c r="P403" s="247">
        <f t="shared" ca="1" si="83"/>
        <v>0</v>
      </c>
    </row>
    <row r="404" spans="10:16" x14ac:dyDescent="0.2">
      <c r="J404" s="238" t="str">
        <f t="shared" ca="1" si="78"/>
        <v/>
      </c>
      <c r="K404" s="233">
        <v>141</v>
      </c>
      <c r="L404" s="233" t="str">
        <f t="shared" ca="1" si="79"/>
        <v xml:space="preserve"> + </v>
      </c>
      <c r="M404" s="237">
        <f t="shared" ca="1" si="80"/>
        <v>0</v>
      </c>
      <c r="N404" s="236">
        <f t="shared" ca="1" si="81"/>
        <v>0</v>
      </c>
      <c r="O404" s="237">
        <f t="shared" ca="1" si="82"/>
        <v>0</v>
      </c>
      <c r="P404" s="247">
        <f t="shared" ca="1" si="83"/>
        <v>0</v>
      </c>
    </row>
    <row r="405" spans="10:16" x14ac:dyDescent="0.2">
      <c r="J405" s="238" t="str">
        <f t="shared" ca="1" si="78"/>
        <v/>
      </c>
      <c r="K405" s="233">
        <v>142</v>
      </c>
      <c r="L405" s="233" t="str">
        <f t="shared" ca="1" si="79"/>
        <v xml:space="preserve"> + </v>
      </c>
      <c r="M405" s="237">
        <f t="shared" ca="1" si="80"/>
        <v>0</v>
      </c>
      <c r="N405" s="236">
        <f t="shared" ca="1" si="81"/>
        <v>0</v>
      </c>
      <c r="O405" s="237">
        <f t="shared" ca="1" si="82"/>
        <v>0</v>
      </c>
      <c r="P405" s="247">
        <f t="shared" ca="1" si="83"/>
        <v>0</v>
      </c>
    </row>
    <row r="406" spans="10:16" x14ac:dyDescent="0.2">
      <c r="J406" s="238" t="str">
        <f t="shared" ca="1" si="78"/>
        <v/>
      </c>
      <c r="K406" s="233">
        <v>143</v>
      </c>
      <c r="L406" s="233" t="str">
        <f t="shared" ca="1" si="79"/>
        <v xml:space="preserve"> + </v>
      </c>
      <c r="M406" s="237">
        <f t="shared" ca="1" si="80"/>
        <v>0</v>
      </c>
      <c r="N406" s="236">
        <f t="shared" ca="1" si="81"/>
        <v>0</v>
      </c>
      <c r="O406" s="237">
        <f t="shared" ca="1" si="82"/>
        <v>0</v>
      </c>
      <c r="P406" s="247">
        <f t="shared" ca="1" si="83"/>
        <v>0</v>
      </c>
    </row>
    <row r="407" spans="10:16" x14ac:dyDescent="0.2">
      <c r="J407" s="238" t="str">
        <f t="shared" ca="1" si="78"/>
        <v/>
      </c>
      <c r="K407" s="233">
        <v>144</v>
      </c>
      <c r="L407" s="233" t="str">
        <f t="shared" ca="1" si="79"/>
        <v xml:space="preserve"> + </v>
      </c>
      <c r="M407" s="237">
        <f t="shared" ca="1" si="80"/>
        <v>0</v>
      </c>
      <c r="N407" s="236">
        <f t="shared" ca="1" si="81"/>
        <v>0</v>
      </c>
      <c r="O407" s="237">
        <f t="shared" ca="1" si="82"/>
        <v>0</v>
      </c>
      <c r="P407" s="247">
        <f t="shared" ca="1" si="83"/>
        <v>0</v>
      </c>
    </row>
    <row r="408" spans="10:16" x14ac:dyDescent="0.2">
      <c r="J408" s="238" t="str">
        <f t="shared" ca="1" si="78"/>
        <v/>
      </c>
      <c r="K408" s="233">
        <v>145</v>
      </c>
      <c r="L408" s="233" t="str">
        <f t="shared" ca="1" si="79"/>
        <v xml:space="preserve"> + </v>
      </c>
      <c r="M408" s="237">
        <f t="shared" ca="1" si="80"/>
        <v>0</v>
      </c>
      <c r="N408" s="236">
        <f t="shared" ca="1" si="81"/>
        <v>0</v>
      </c>
      <c r="O408" s="237">
        <f t="shared" ca="1" si="82"/>
        <v>0</v>
      </c>
      <c r="P408" s="247">
        <f t="shared" ca="1" si="83"/>
        <v>0</v>
      </c>
    </row>
    <row r="409" spans="10:16" x14ac:dyDescent="0.2">
      <c r="J409" s="238" t="str">
        <f t="shared" ca="1" si="78"/>
        <v/>
      </c>
      <c r="K409" s="233">
        <v>146</v>
      </c>
      <c r="L409" s="233" t="str">
        <f t="shared" ca="1" si="79"/>
        <v xml:space="preserve"> + </v>
      </c>
      <c r="M409" s="237">
        <f t="shared" ca="1" si="80"/>
        <v>0</v>
      </c>
      <c r="N409" s="236">
        <f t="shared" ca="1" si="81"/>
        <v>0</v>
      </c>
      <c r="O409" s="237">
        <f t="shared" ca="1" si="82"/>
        <v>0</v>
      </c>
      <c r="P409" s="247">
        <f t="shared" ca="1" si="83"/>
        <v>0</v>
      </c>
    </row>
    <row r="410" spans="10:16" x14ac:dyDescent="0.2">
      <c r="J410" s="238" t="str">
        <f t="shared" ca="1" si="78"/>
        <v/>
      </c>
      <c r="K410" s="233">
        <v>147</v>
      </c>
      <c r="L410" s="233" t="str">
        <f t="shared" ca="1" si="79"/>
        <v xml:space="preserve"> + </v>
      </c>
      <c r="M410" s="237">
        <f t="shared" ca="1" si="80"/>
        <v>0</v>
      </c>
      <c r="N410" s="236">
        <f t="shared" ca="1" si="81"/>
        <v>0</v>
      </c>
      <c r="O410" s="237">
        <f t="shared" ca="1" si="82"/>
        <v>0</v>
      </c>
      <c r="P410" s="247">
        <f t="shared" ca="1" si="83"/>
        <v>0</v>
      </c>
    </row>
    <row r="411" spans="10:16" x14ac:dyDescent="0.2">
      <c r="J411" s="238" t="str">
        <f t="shared" ca="1" si="78"/>
        <v/>
      </c>
      <c r="K411" s="233">
        <v>148</v>
      </c>
      <c r="L411" s="233" t="str">
        <f t="shared" ca="1" si="79"/>
        <v xml:space="preserve"> + </v>
      </c>
      <c r="M411" s="237">
        <f t="shared" ca="1" si="80"/>
        <v>0</v>
      </c>
      <c r="N411" s="236">
        <f t="shared" ca="1" si="81"/>
        <v>0</v>
      </c>
      <c r="O411" s="237">
        <f t="shared" ca="1" si="82"/>
        <v>0</v>
      </c>
      <c r="P411" s="247">
        <f t="shared" ca="1" si="83"/>
        <v>0</v>
      </c>
    </row>
    <row r="412" spans="10:16" x14ac:dyDescent="0.2">
      <c r="J412" s="238" t="str">
        <f t="shared" ca="1" si="78"/>
        <v/>
      </c>
      <c r="K412" s="233">
        <v>149</v>
      </c>
      <c r="L412" s="233" t="str">
        <f t="shared" ca="1" si="79"/>
        <v xml:space="preserve"> + </v>
      </c>
      <c r="M412" s="237">
        <f t="shared" ca="1" si="80"/>
        <v>0</v>
      </c>
      <c r="N412" s="236">
        <f t="shared" ca="1" si="81"/>
        <v>0</v>
      </c>
      <c r="O412" s="237">
        <f t="shared" ca="1" si="82"/>
        <v>0</v>
      </c>
      <c r="P412" s="247">
        <f t="shared" ca="1" si="83"/>
        <v>0</v>
      </c>
    </row>
    <row r="413" spans="10:16" x14ac:dyDescent="0.2">
      <c r="J413" s="238" t="str">
        <f t="shared" ca="1" si="78"/>
        <v/>
      </c>
      <c r="K413" s="233">
        <v>150</v>
      </c>
      <c r="L413" s="233" t="str">
        <f t="shared" ca="1" si="79"/>
        <v xml:space="preserve"> + </v>
      </c>
      <c r="M413" s="237">
        <f t="shared" ca="1" si="80"/>
        <v>0</v>
      </c>
      <c r="N413" s="236">
        <f t="shared" ca="1" si="81"/>
        <v>0</v>
      </c>
      <c r="O413" s="237">
        <f t="shared" ca="1" si="82"/>
        <v>0</v>
      </c>
      <c r="P413" s="247">
        <f t="shared" ca="1" si="83"/>
        <v>0</v>
      </c>
    </row>
    <row r="414" spans="10:16" x14ac:dyDescent="0.2">
      <c r="J414" s="238" t="str">
        <f t="shared" ca="1" si="78"/>
        <v/>
      </c>
      <c r="K414" s="233">
        <v>151</v>
      </c>
      <c r="L414" s="233" t="str">
        <f t="shared" ca="1" si="79"/>
        <v xml:space="preserve"> + </v>
      </c>
      <c r="M414" s="237">
        <f t="shared" ca="1" si="80"/>
        <v>0</v>
      </c>
      <c r="N414" s="236">
        <f t="shared" ca="1" si="81"/>
        <v>0</v>
      </c>
      <c r="O414" s="237">
        <f t="shared" ca="1" si="82"/>
        <v>0</v>
      </c>
      <c r="P414" s="247">
        <f t="shared" ca="1" si="83"/>
        <v>0</v>
      </c>
    </row>
    <row r="415" spans="10:16" x14ac:dyDescent="0.2">
      <c r="J415" s="238" t="str">
        <f t="shared" ca="1" si="78"/>
        <v/>
      </c>
      <c r="K415" s="233">
        <v>152</v>
      </c>
      <c r="L415" s="233" t="str">
        <f t="shared" ca="1" si="79"/>
        <v xml:space="preserve"> + </v>
      </c>
      <c r="M415" s="237">
        <f t="shared" ca="1" si="80"/>
        <v>0</v>
      </c>
      <c r="N415" s="236">
        <f t="shared" ca="1" si="81"/>
        <v>0</v>
      </c>
      <c r="O415" s="237">
        <f t="shared" ca="1" si="82"/>
        <v>0</v>
      </c>
      <c r="P415" s="247">
        <f t="shared" ca="1" si="83"/>
        <v>0</v>
      </c>
    </row>
    <row r="416" spans="10:16" x14ac:dyDescent="0.2">
      <c r="J416" s="238" t="str">
        <f t="shared" ca="1" si="78"/>
        <v/>
      </c>
      <c r="K416" s="233">
        <v>153</v>
      </c>
      <c r="L416" s="233" t="str">
        <f t="shared" ca="1" si="79"/>
        <v xml:space="preserve"> + </v>
      </c>
      <c r="M416" s="237">
        <f t="shared" ca="1" si="80"/>
        <v>0</v>
      </c>
      <c r="N416" s="236">
        <f t="shared" ca="1" si="81"/>
        <v>0</v>
      </c>
      <c r="O416" s="237">
        <f t="shared" ca="1" si="82"/>
        <v>0</v>
      </c>
      <c r="P416" s="247">
        <f t="shared" ca="1" si="83"/>
        <v>0</v>
      </c>
    </row>
    <row r="417" spans="10:16" x14ac:dyDescent="0.2">
      <c r="J417" s="238" t="str">
        <f t="shared" ca="1" si="78"/>
        <v/>
      </c>
      <c r="K417" s="233">
        <v>154</v>
      </c>
      <c r="L417" s="233" t="str">
        <f t="shared" ca="1" si="79"/>
        <v xml:space="preserve"> + </v>
      </c>
      <c r="M417" s="237">
        <f t="shared" ca="1" si="80"/>
        <v>0</v>
      </c>
      <c r="N417" s="236">
        <f t="shared" ca="1" si="81"/>
        <v>0</v>
      </c>
      <c r="O417" s="237">
        <f t="shared" ca="1" si="82"/>
        <v>0</v>
      </c>
      <c r="P417" s="247">
        <f t="shared" ca="1" si="83"/>
        <v>0</v>
      </c>
    </row>
    <row r="418" spans="10:16" x14ac:dyDescent="0.2">
      <c r="J418" s="238" t="str">
        <f t="shared" ca="1" si="78"/>
        <v/>
      </c>
      <c r="K418" s="233">
        <v>155</v>
      </c>
      <c r="L418" s="233" t="str">
        <f t="shared" ca="1" si="79"/>
        <v xml:space="preserve"> + </v>
      </c>
      <c r="M418" s="237">
        <f t="shared" ca="1" si="80"/>
        <v>0</v>
      </c>
      <c r="N418" s="236">
        <f t="shared" ca="1" si="81"/>
        <v>0</v>
      </c>
      <c r="O418" s="237">
        <f t="shared" ca="1" si="82"/>
        <v>0</v>
      </c>
      <c r="P418" s="247">
        <f t="shared" ca="1" si="83"/>
        <v>0</v>
      </c>
    </row>
    <row r="419" spans="10:16" x14ac:dyDescent="0.2">
      <c r="J419" s="238" t="str">
        <f t="shared" ca="1" si="78"/>
        <v/>
      </c>
      <c r="K419" s="233">
        <v>156</v>
      </c>
      <c r="L419" s="233" t="str">
        <f t="shared" ca="1" si="79"/>
        <v xml:space="preserve"> + </v>
      </c>
      <c r="M419" s="237">
        <f t="shared" ca="1" si="80"/>
        <v>0</v>
      </c>
      <c r="N419" s="236">
        <f t="shared" ca="1" si="81"/>
        <v>0</v>
      </c>
      <c r="O419" s="237">
        <f t="shared" ca="1" si="82"/>
        <v>0</v>
      </c>
      <c r="P419" s="247">
        <f t="shared" ca="1" si="83"/>
        <v>0</v>
      </c>
    </row>
    <row r="420" spans="10:16" x14ac:dyDescent="0.2">
      <c r="J420" s="238" t="str">
        <f t="shared" ca="1" si="78"/>
        <v/>
      </c>
      <c r="K420" s="233">
        <v>157</v>
      </c>
      <c r="L420" s="233" t="str">
        <f t="shared" ca="1" si="79"/>
        <v xml:space="preserve"> + </v>
      </c>
      <c r="M420" s="237">
        <f t="shared" ca="1" si="80"/>
        <v>0</v>
      </c>
      <c r="N420" s="236">
        <f t="shared" ca="1" si="81"/>
        <v>0</v>
      </c>
      <c r="O420" s="237">
        <f t="shared" ca="1" si="82"/>
        <v>0</v>
      </c>
      <c r="P420" s="247">
        <f t="shared" ca="1" si="83"/>
        <v>0</v>
      </c>
    </row>
    <row r="421" spans="10:16" x14ac:dyDescent="0.2">
      <c r="J421" s="238" t="str">
        <f t="shared" ca="1" si="78"/>
        <v/>
      </c>
      <c r="K421" s="233">
        <v>158</v>
      </c>
      <c r="L421" s="233" t="str">
        <f t="shared" ca="1" si="79"/>
        <v xml:space="preserve"> + </v>
      </c>
      <c r="M421" s="237">
        <f t="shared" ca="1" si="80"/>
        <v>0</v>
      </c>
      <c r="N421" s="236">
        <f t="shared" ca="1" si="81"/>
        <v>0</v>
      </c>
      <c r="O421" s="237">
        <f t="shared" ca="1" si="82"/>
        <v>0</v>
      </c>
      <c r="P421" s="247">
        <f t="shared" ca="1" si="83"/>
        <v>0</v>
      </c>
    </row>
    <row r="422" spans="10:16" x14ac:dyDescent="0.2">
      <c r="J422" s="238" t="str">
        <f t="shared" ca="1" si="78"/>
        <v/>
      </c>
      <c r="K422" s="233">
        <v>159</v>
      </c>
      <c r="L422" s="233" t="str">
        <f t="shared" ca="1" si="79"/>
        <v xml:space="preserve"> + </v>
      </c>
      <c r="M422" s="237">
        <f t="shared" ca="1" si="80"/>
        <v>0</v>
      </c>
      <c r="N422" s="236">
        <f t="shared" ca="1" si="81"/>
        <v>0</v>
      </c>
      <c r="O422" s="237">
        <f t="shared" ca="1" si="82"/>
        <v>0</v>
      </c>
      <c r="P422" s="247">
        <f t="shared" ca="1" si="83"/>
        <v>0</v>
      </c>
    </row>
    <row r="423" spans="10:16" x14ac:dyDescent="0.2">
      <c r="J423" s="238" t="str">
        <f t="shared" ca="1" si="78"/>
        <v/>
      </c>
      <c r="K423" s="233">
        <v>160</v>
      </c>
      <c r="L423" s="233" t="str">
        <f t="shared" ca="1" si="79"/>
        <v xml:space="preserve"> + </v>
      </c>
      <c r="M423" s="237">
        <f t="shared" ca="1" si="80"/>
        <v>0</v>
      </c>
      <c r="N423" s="236">
        <f t="shared" ca="1" si="81"/>
        <v>0</v>
      </c>
      <c r="O423" s="237">
        <f t="shared" ca="1" si="82"/>
        <v>0</v>
      </c>
      <c r="P423" s="247">
        <f t="shared" ca="1" si="83"/>
        <v>0</v>
      </c>
    </row>
    <row r="424" spans="10:16" x14ac:dyDescent="0.2">
      <c r="J424" s="238" t="str">
        <f t="shared" ca="1" si="78"/>
        <v/>
      </c>
      <c r="K424" s="233">
        <v>161</v>
      </c>
      <c r="L424" s="233" t="str">
        <f t="shared" ca="1" si="79"/>
        <v xml:space="preserve"> + </v>
      </c>
      <c r="M424" s="237">
        <f t="shared" ca="1" si="80"/>
        <v>0</v>
      </c>
      <c r="N424" s="236">
        <f t="shared" ca="1" si="81"/>
        <v>0</v>
      </c>
      <c r="O424" s="237">
        <f t="shared" ca="1" si="82"/>
        <v>0</v>
      </c>
      <c r="P424" s="247">
        <f t="shared" ca="1" si="83"/>
        <v>0</v>
      </c>
    </row>
    <row r="425" spans="10:16" x14ac:dyDescent="0.2">
      <c r="J425" s="238" t="str">
        <f t="shared" ca="1" si="78"/>
        <v/>
      </c>
      <c r="K425" s="233">
        <v>162</v>
      </c>
      <c r="L425" s="233" t="str">
        <f t="shared" ca="1" si="79"/>
        <v xml:space="preserve"> + </v>
      </c>
      <c r="M425" s="237">
        <f t="shared" ca="1" si="80"/>
        <v>0</v>
      </c>
      <c r="N425" s="236">
        <f t="shared" ca="1" si="81"/>
        <v>0</v>
      </c>
      <c r="O425" s="237">
        <f t="shared" ca="1" si="82"/>
        <v>0</v>
      </c>
      <c r="P425" s="247">
        <f t="shared" ca="1" si="83"/>
        <v>0</v>
      </c>
    </row>
    <row r="426" spans="10:16" x14ac:dyDescent="0.2">
      <c r="J426" s="238" t="str">
        <f t="shared" ca="1" si="78"/>
        <v/>
      </c>
      <c r="K426" s="233">
        <v>163</v>
      </c>
      <c r="L426" s="233" t="str">
        <f t="shared" ca="1" si="79"/>
        <v xml:space="preserve"> + </v>
      </c>
      <c r="M426" s="237">
        <f t="shared" ca="1" si="80"/>
        <v>0</v>
      </c>
      <c r="N426" s="236">
        <f t="shared" ca="1" si="81"/>
        <v>0</v>
      </c>
      <c r="O426" s="237">
        <f t="shared" ca="1" si="82"/>
        <v>0</v>
      </c>
      <c r="P426" s="247">
        <f t="shared" ca="1" si="83"/>
        <v>0</v>
      </c>
    </row>
    <row r="427" spans="10:16" x14ac:dyDescent="0.2">
      <c r="J427" s="238" t="str">
        <f t="shared" ca="1" si="78"/>
        <v/>
      </c>
      <c r="K427" s="233">
        <v>164</v>
      </c>
      <c r="L427" s="233" t="str">
        <f t="shared" ca="1" si="79"/>
        <v xml:space="preserve"> + </v>
      </c>
      <c r="M427" s="237">
        <f t="shared" ca="1" si="80"/>
        <v>0</v>
      </c>
      <c r="N427" s="236">
        <f t="shared" ca="1" si="81"/>
        <v>0</v>
      </c>
      <c r="O427" s="237">
        <f t="shared" ca="1" si="82"/>
        <v>0</v>
      </c>
      <c r="P427" s="247">
        <f t="shared" ca="1" si="83"/>
        <v>0</v>
      </c>
    </row>
    <row r="428" spans="10:16" x14ac:dyDescent="0.2">
      <c r="J428" s="238" t="str">
        <f t="shared" ca="1" si="78"/>
        <v/>
      </c>
      <c r="K428" s="233">
        <v>165</v>
      </c>
      <c r="L428" s="233" t="str">
        <f t="shared" ca="1" si="79"/>
        <v xml:space="preserve"> + </v>
      </c>
      <c r="M428" s="237">
        <f t="shared" ca="1" si="80"/>
        <v>0</v>
      </c>
      <c r="N428" s="236">
        <f t="shared" ca="1" si="81"/>
        <v>0</v>
      </c>
      <c r="O428" s="237">
        <f t="shared" ca="1" si="82"/>
        <v>0</v>
      </c>
      <c r="P428" s="247">
        <f t="shared" ca="1" si="83"/>
        <v>0</v>
      </c>
    </row>
    <row r="429" spans="10:16" x14ac:dyDescent="0.2">
      <c r="J429" s="238" t="str">
        <f t="shared" ca="1" si="78"/>
        <v/>
      </c>
      <c r="K429" s="233">
        <v>166</v>
      </c>
      <c r="L429" s="233" t="str">
        <f t="shared" ca="1" si="79"/>
        <v xml:space="preserve"> + </v>
      </c>
      <c r="M429" s="237">
        <f t="shared" ca="1" si="80"/>
        <v>0</v>
      </c>
      <c r="N429" s="236">
        <f t="shared" ca="1" si="81"/>
        <v>0</v>
      </c>
      <c r="O429" s="237">
        <f t="shared" ca="1" si="82"/>
        <v>0</v>
      </c>
      <c r="P429" s="247">
        <f t="shared" ca="1" si="83"/>
        <v>0</v>
      </c>
    </row>
    <row r="430" spans="10:16" x14ac:dyDescent="0.2">
      <c r="J430" s="238" t="str">
        <f t="shared" ca="1" si="78"/>
        <v/>
      </c>
      <c r="K430" s="233">
        <v>167</v>
      </c>
      <c r="L430" s="233" t="str">
        <f t="shared" ca="1" si="79"/>
        <v xml:space="preserve"> + </v>
      </c>
      <c r="M430" s="237">
        <f t="shared" ca="1" si="80"/>
        <v>0</v>
      </c>
      <c r="N430" s="236">
        <f t="shared" ca="1" si="81"/>
        <v>0</v>
      </c>
      <c r="O430" s="237">
        <f t="shared" ca="1" si="82"/>
        <v>0</v>
      </c>
      <c r="P430" s="247">
        <f t="shared" ca="1" si="83"/>
        <v>0</v>
      </c>
    </row>
    <row r="431" spans="10:16" x14ac:dyDescent="0.2">
      <c r="J431" s="238" t="str">
        <f t="shared" ca="1" si="78"/>
        <v/>
      </c>
      <c r="K431" s="233">
        <v>168</v>
      </c>
      <c r="L431" s="233" t="str">
        <f t="shared" ca="1" si="79"/>
        <v xml:space="preserve"> + </v>
      </c>
      <c r="M431" s="237">
        <f t="shared" ca="1" si="80"/>
        <v>0</v>
      </c>
      <c r="N431" s="236">
        <f t="shared" ca="1" si="81"/>
        <v>0</v>
      </c>
      <c r="O431" s="237">
        <f t="shared" ca="1" si="82"/>
        <v>0</v>
      </c>
      <c r="P431" s="247">
        <f t="shared" ca="1" si="83"/>
        <v>0</v>
      </c>
    </row>
    <row r="432" spans="10:16" x14ac:dyDescent="0.2">
      <c r="J432" s="238" t="str">
        <f t="shared" ca="1" si="78"/>
        <v/>
      </c>
      <c r="K432" s="233">
        <v>169</v>
      </c>
      <c r="L432" s="233" t="str">
        <f t="shared" ca="1" si="79"/>
        <v xml:space="preserve"> + </v>
      </c>
      <c r="M432" s="237">
        <f t="shared" ca="1" si="80"/>
        <v>0</v>
      </c>
      <c r="N432" s="236">
        <f t="shared" ca="1" si="81"/>
        <v>0</v>
      </c>
      <c r="O432" s="237">
        <f t="shared" ca="1" si="82"/>
        <v>0</v>
      </c>
      <c r="P432" s="247">
        <f t="shared" ca="1" si="83"/>
        <v>0</v>
      </c>
    </row>
    <row r="433" spans="10:16" x14ac:dyDescent="0.2">
      <c r="J433" s="238" t="str">
        <f t="shared" ca="1" si="78"/>
        <v/>
      </c>
      <c r="K433" s="233">
        <v>170</v>
      </c>
      <c r="L433" s="233" t="str">
        <f t="shared" ca="1" si="79"/>
        <v xml:space="preserve"> + </v>
      </c>
      <c r="M433" s="237">
        <f t="shared" ca="1" si="80"/>
        <v>0</v>
      </c>
      <c r="N433" s="236">
        <f t="shared" ca="1" si="81"/>
        <v>0</v>
      </c>
      <c r="O433" s="237">
        <f t="shared" ca="1" si="82"/>
        <v>0</v>
      </c>
      <c r="P433" s="247">
        <f t="shared" ca="1" si="83"/>
        <v>0</v>
      </c>
    </row>
    <row r="434" spans="10:16" x14ac:dyDescent="0.2">
      <c r="J434" s="238" t="str">
        <f t="shared" ca="1" si="78"/>
        <v/>
      </c>
      <c r="K434" s="233">
        <v>171</v>
      </c>
      <c r="L434" s="233" t="str">
        <f t="shared" ca="1" si="79"/>
        <v xml:space="preserve"> + </v>
      </c>
      <c r="M434" s="237">
        <f t="shared" ca="1" si="80"/>
        <v>0</v>
      </c>
      <c r="N434" s="236">
        <f t="shared" ca="1" si="81"/>
        <v>0</v>
      </c>
      <c r="O434" s="237">
        <f t="shared" ca="1" si="82"/>
        <v>0</v>
      </c>
      <c r="P434" s="247">
        <f t="shared" ca="1" si="83"/>
        <v>0</v>
      </c>
    </row>
    <row r="435" spans="10:16" x14ac:dyDescent="0.2">
      <c r="J435" s="238" t="str">
        <f t="shared" ca="1" si="78"/>
        <v/>
      </c>
      <c r="K435" s="233">
        <v>172</v>
      </c>
      <c r="L435" s="233" t="str">
        <f t="shared" ca="1" si="79"/>
        <v xml:space="preserve"> + </v>
      </c>
      <c r="M435" s="237">
        <f t="shared" ca="1" si="80"/>
        <v>0</v>
      </c>
      <c r="N435" s="236">
        <f t="shared" ca="1" si="81"/>
        <v>0</v>
      </c>
      <c r="O435" s="237">
        <f t="shared" ca="1" si="82"/>
        <v>0</v>
      </c>
      <c r="P435" s="247">
        <f t="shared" ca="1" si="83"/>
        <v>0</v>
      </c>
    </row>
    <row r="436" spans="10:16" x14ac:dyDescent="0.2">
      <c r="J436" s="238" t="str">
        <f t="shared" ca="1" si="78"/>
        <v/>
      </c>
      <c r="K436" s="233">
        <v>173</v>
      </c>
      <c r="L436" s="233" t="str">
        <f t="shared" ca="1" si="79"/>
        <v xml:space="preserve"> + </v>
      </c>
      <c r="M436" s="237">
        <f t="shared" ca="1" si="80"/>
        <v>0</v>
      </c>
      <c r="N436" s="236">
        <f t="shared" ca="1" si="81"/>
        <v>0</v>
      </c>
      <c r="O436" s="237">
        <f t="shared" ca="1" si="82"/>
        <v>0</v>
      </c>
      <c r="P436" s="247">
        <f t="shared" ca="1" si="83"/>
        <v>0</v>
      </c>
    </row>
    <row r="437" spans="10:16" x14ac:dyDescent="0.2">
      <c r="J437" s="238" t="str">
        <f t="shared" ca="1" si="78"/>
        <v/>
      </c>
      <c r="K437" s="233">
        <v>174</v>
      </c>
      <c r="L437" s="233" t="str">
        <f t="shared" ca="1" si="79"/>
        <v xml:space="preserve"> + </v>
      </c>
      <c r="M437" s="237">
        <f t="shared" ca="1" si="80"/>
        <v>0</v>
      </c>
      <c r="N437" s="236">
        <f t="shared" ca="1" si="81"/>
        <v>0</v>
      </c>
      <c r="O437" s="237">
        <f t="shared" ca="1" si="82"/>
        <v>0</v>
      </c>
      <c r="P437" s="247">
        <f t="shared" ca="1" si="83"/>
        <v>0</v>
      </c>
    </row>
    <row r="438" spans="10:16" x14ac:dyDescent="0.2">
      <c r="J438" s="238" t="str">
        <f t="shared" ca="1" si="78"/>
        <v/>
      </c>
      <c r="K438" s="233">
        <v>175</v>
      </c>
      <c r="L438" s="233" t="str">
        <f t="shared" ca="1" si="79"/>
        <v xml:space="preserve"> + </v>
      </c>
      <c r="M438" s="237">
        <f t="shared" ca="1" si="80"/>
        <v>0</v>
      </c>
      <c r="N438" s="236">
        <f t="shared" ca="1" si="81"/>
        <v>0</v>
      </c>
      <c r="O438" s="237">
        <f t="shared" ca="1" si="82"/>
        <v>0</v>
      </c>
      <c r="P438" s="247">
        <f t="shared" ca="1" si="83"/>
        <v>0</v>
      </c>
    </row>
    <row r="439" spans="10:16" x14ac:dyDescent="0.2">
      <c r="J439" s="238" t="str">
        <f t="shared" ca="1" si="78"/>
        <v/>
      </c>
      <c r="K439" s="233">
        <v>176</v>
      </c>
      <c r="L439" s="233" t="str">
        <f t="shared" ca="1" si="79"/>
        <v xml:space="preserve"> + </v>
      </c>
      <c r="M439" s="237">
        <f t="shared" ca="1" si="80"/>
        <v>0</v>
      </c>
      <c r="N439" s="236">
        <f t="shared" ca="1" si="81"/>
        <v>0</v>
      </c>
      <c r="O439" s="237">
        <f t="shared" ca="1" si="82"/>
        <v>0</v>
      </c>
      <c r="P439" s="247">
        <f t="shared" ca="1" si="83"/>
        <v>0</v>
      </c>
    </row>
    <row r="440" spans="10:16" x14ac:dyDescent="0.2">
      <c r="J440" s="238" t="str">
        <f t="shared" ca="1" si="78"/>
        <v/>
      </c>
      <c r="K440" s="233">
        <v>177</v>
      </c>
      <c r="L440" s="233" t="str">
        <f t="shared" ca="1" si="79"/>
        <v xml:space="preserve"> + </v>
      </c>
      <c r="M440" s="237">
        <f t="shared" ca="1" si="80"/>
        <v>0</v>
      </c>
      <c r="N440" s="236">
        <f t="shared" ca="1" si="81"/>
        <v>0</v>
      </c>
      <c r="O440" s="237">
        <f t="shared" ca="1" si="82"/>
        <v>0</v>
      </c>
      <c r="P440" s="247">
        <f t="shared" ca="1" si="83"/>
        <v>0</v>
      </c>
    </row>
    <row r="441" spans="10:16" x14ac:dyDescent="0.2">
      <c r="J441" s="238" t="str">
        <f t="shared" ca="1" si="78"/>
        <v/>
      </c>
      <c r="K441" s="233">
        <v>178</v>
      </c>
      <c r="L441" s="233" t="str">
        <f t="shared" ca="1" si="79"/>
        <v xml:space="preserve"> + </v>
      </c>
      <c r="M441" s="237">
        <f t="shared" ca="1" si="80"/>
        <v>0</v>
      </c>
      <c r="N441" s="236">
        <f t="shared" ca="1" si="81"/>
        <v>0</v>
      </c>
      <c r="O441" s="237">
        <f t="shared" ca="1" si="82"/>
        <v>0</v>
      </c>
      <c r="P441" s="247">
        <f t="shared" ca="1" si="83"/>
        <v>0</v>
      </c>
    </row>
    <row r="442" spans="10:16" x14ac:dyDescent="0.2">
      <c r="J442" s="238" t="str">
        <f t="shared" ca="1" si="78"/>
        <v/>
      </c>
      <c r="K442" s="233">
        <v>179</v>
      </c>
      <c r="L442" s="233" t="str">
        <f t="shared" ca="1" si="79"/>
        <v xml:space="preserve"> + </v>
      </c>
      <c r="M442" s="237">
        <f t="shared" ca="1" si="80"/>
        <v>0</v>
      </c>
      <c r="N442" s="236">
        <f t="shared" ca="1" si="81"/>
        <v>0</v>
      </c>
      <c r="O442" s="237">
        <f t="shared" ca="1" si="82"/>
        <v>0</v>
      </c>
      <c r="P442" s="247">
        <f t="shared" ca="1" si="83"/>
        <v>0</v>
      </c>
    </row>
    <row r="443" spans="10:16" x14ac:dyDescent="0.2">
      <c r="J443" s="238" t="str">
        <f t="shared" ca="1" si="78"/>
        <v/>
      </c>
      <c r="K443" s="233">
        <v>180</v>
      </c>
      <c r="L443" s="233" t="str">
        <f t="shared" ca="1" si="79"/>
        <v xml:space="preserve"> + </v>
      </c>
      <c r="M443" s="237">
        <f t="shared" ca="1" si="80"/>
        <v>0</v>
      </c>
      <c r="N443" s="236">
        <f t="shared" ca="1" si="81"/>
        <v>0</v>
      </c>
      <c r="O443" s="237">
        <f t="shared" ca="1" si="82"/>
        <v>0</v>
      </c>
      <c r="P443" s="247">
        <f t="shared" ca="1" si="83"/>
        <v>0</v>
      </c>
    </row>
    <row r="444" spans="10:16" x14ac:dyDescent="0.2">
      <c r="J444" s="238" t="str">
        <f t="shared" ca="1" si="78"/>
        <v/>
      </c>
      <c r="K444" s="233">
        <v>181</v>
      </c>
      <c r="L444" s="233" t="str">
        <f t="shared" ca="1" si="79"/>
        <v xml:space="preserve"> + </v>
      </c>
      <c r="M444" s="237">
        <f t="shared" ca="1" si="80"/>
        <v>0</v>
      </c>
      <c r="N444" s="236">
        <f t="shared" ca="1" si="81"/>
        <v>0</v>
      </c>
      <c r="O444" s="237">
        <f t="shared" ca="1" si="82"/>
        <v>0</v>
      </c>
      <c r="P444" s="247">
        <f t="shared" ca="1" si="83"/>
        <v>0</v>
      </c>
    </row>
    <row r="445" spans="10:16" x14ac:dyDescent="0.2">
      <c r="J445" s="238" t="str">
        <f t="shared" ca="1" si="78"/>
        <v/>
      </c>
      <c r="K445" s="233">
        <v>182</v>
      </c>
      <c r="L445" s="233" t="str">
        <f t="shared" ca="1" si="79"/>
        <v xml:space="preserve"> + </v>
      </c>
      <c r="M445" s="237">
        <f t="shared" ca="1" si="80"/>
        <v>0</v>
      </c>
      <c r="N445" s="236">
        <f t="shared" ca="1" si="81"/>
        <v>0</v>
      </c>
      <c r="O445" s="237">
        <f t="shared" ca="1" si="82"/>
        <v>0</v>
      </c>
      <c r="P445" s="247">
        <f t="shared" ca="1" si="83"/>
        <v>0</v>
      </c>
    </row>
    <row r="446" spans="10:16" x14ac:dyDescent="0.2">
      <c r="J446" s="238" t="str">
        <f t="shared" ca="1" si="78"/>
        <v/>
      </c>
      <c r="K446" s="233">
        <v>183</v>
      </c>
      <c r="L446" s="233" t="str">
        <f t="shared" ca="1" si="79"/>
        <v xml:space="preserve"> + </v>
      </c>
      <c r="M446" s="237">
        <f t="shared" ca="1" si="80"/>
        <v>0</v>
      </c>
      <c r="N446" s="236">
        <f t="shared" ca="1" si="81"/>
        <v>0</v>
      </c>
      <c r="O446" s="237">
        <f t="shared" ca="1" si="82"/>
        <v>0</v>
      </c>
      <c r="P446" s="247">
        <f t="shared" ca="1" si="83"/>
        <v>0</v>
      </c>
    </row>
    <row r="447" spans="10:16" x14ac:dyDescent="0.2">
      <c r="J447" s="238" t="str">
        <f t="shared" ca="1" si="78"/>
        <v/>
      </c>
      <c r="K447" s="233">
        <v>184</v>
      </c>
      <c r="L447" s="233" t="str">
        <f t="shared" ca="1" si="79"/>
        <v xml:space="preserve"> + </v>
      </c>
      <c r="M447" s="237">
        <f t="shared" ca="1" si="80"/>
        <v>0</v>
      </c>
      <c r="N447" s="236">
        <f t="shared" ca="1" si="81"/>
        <v>0</v>
      </c>
      <c r="O447" s="237">
        <f t="shared" ca="1" si="82"/>
        <v>0</v>
      </c>
      <c r="P447" s="247">
        <f t="shared" ca="1" si="83"/>
        <v>0</v>
      </c>
    </row>
    <row r="448" spans="10:16" x14ac:dyDescent="0.2">
      <c r="J448" s="238" t="str">
        <f t="shared" ca="1" si="78"/>
        <v/>
      </c>
      <c r="K448" s="233">
        <v>185</v>
      </c>
      <c r="L448" s="233" t="str">
        <f t="shared" ca="1" si="79"/>
        <v xml:space="preserve"> + </v>
      </c>
      <c r="M448" s="237">
        <f t="shared" ca="1" si="80"/>
        <v>0</v>
      </c>
      <c r="N448" s="236">
        <f t="shared" ca="1" si="81"/>
        <v>0</v>
      </c>
      <c r="O448" s="237">
        <f t="shared" ca="1" si="82"/>
        <v>0</v>
      </c>
      <c r="P448" s="247">
        <f t="shared" ca="1" si="83"/>
        <v>0</v>
      </c>
    </row>
    <row r="449" spans="10:16" x14ac:dyDescent="0.2">
      <c r="J449" s="238" t="str">
        <f t="shared" ca="1" si="78"/>
        <v/>
      </c>
      <c r="K449" s="233">
        <v>186</v>
      </c>
      <c r="L449" s="233" t="str">
        <f t="shared" ca="1" si="79"/>
        <v xml:space="preserve"> + </v>
      </c>
      <c r="M449" s="237">
        <f t="shared" ca="1" si="80"/>
        <v>0</v>
      </c>
      <c r="N449" s="236">
        <f t="shared" ca="1" si="81"/>
        <v>0</v>
      </c>
      <c r="O449" s="237">
        <f t="shared" ca="1" si="82"/>
        <v>0</v>
      </c>
      <c r="P449" s="247">
        <f t="shared" ca="1" si="83"/>
        <v>0</v>
      </c>
    </row>
    <row r="450" spans="10:16" x14ac:dyDescent="0.2">
      <c r="J450" s="238" t="str">
        <f t="shared" ca="1" si="78"/>
        <v/>
      </c>
      <c r="K450" s="233">
        <v>187</v>
      </c>
      <c r="L450" s="233" t="str">
        <f t="shared" ca="1" si="79"/>
        <v xml:space="preserve"> + </v>
      </c>
      <c r="M450" s="237">
        <f t="shared" ca="1" si="80"/>
        <v>0</v>
      </c>
      <c r="N450" s="236">
        <f t="shared" ca="1" si="81"/>
        <v>0</v>
      </c>
      <c r="O450" s="237">
        <f t="shared" ca="1" si="82"/>
        <v>0</v>
      </c>
      <c r="P450" s="247">
        <f t="shared" ca="1" si="83"/>
        <v>0</v>
      </c>
    </row>
    <row r="451" spans="10:16" x14ac:dyDescent="0.2">
      <c r="J451" s="238" t="str">
        <f t="shared" ca="1" si="78"/>
        <v/>
      </c>
      <c r="K451" s="233">
        <v>188</v>
      </c>
      <c r="L451" s="233" t="str">
        <f t="shared" ca="1" si="79"/>
        <v xml:space="preserve"> + </v>
      </c>
      <c r="M451" s="237">
        <f t="shared" ca="1" si="80"/>
        <v>0</v>
      </c>
      <c r="N451" s="236">
        <f t="shared" ca="1" si="81"/>
        <v>0</v>
      </c>
      <c r="O451" s="237">
        <f t="shared" ca="1" si="82"/>
        <v>0</v>
      </c>
      <c r="P451" s="247">
        <f t="shared" ca="1" si="83"/>
        <v>0</v>
      </c>
    </row>
    <row r="452" spans="10:16" x14ac:dyDescent="0.2">
      <c r="J452" s="238" t="str">
        <f t="shared" ca="1" si="78"/>
        <v/>
      </c>
      <c r="K452" s="233">
        <v>189</v>
      </c>
      <c r="L452" s="233" t="str">
        <f t="shared" ca="1" si="79"/>
        <v xml:space="preserve"> + </v>
      </c>
      <c r="M452" s="237">
        <f t="shared" ca="1" si="80"/>
        <v>0</v>
      </c>
      <c r="N452" s="236">
        <f t="shared" ca="1" si="81"/>
        <v>0</v>
      </c>
      <c r="O452" s="237">
        <f t="shared" ca="1" si="82"/>
        <v>0</v>
      </c>
      <c r="P452" s="247">
        <f t="shared" ca="1" si="83"/>
        <v>0</v>
      </c>
    </row>
    <row r="453" spans="10:16" x14ac:dyDescent="0.2">
      <c r="J453" s="238" t="str">
        <f t="shared" ca="1" si="78"/>
        <v/>
      </c>
      <c r="K453" s="233">
        <v>190</v>
      </c>
      <c r="L453" s="233" t="str">
        <f t="shared" ca="1" si="79"/>
        <v xml:space="preserve"> + </v>
      </c>
      <c r="M453" s="237">
        <f t="shared" ca="1" si="80"/>
        <v>0</v>
      </c>
      <c r="N453" s="236">
        <f t="shared" ca="1" si="81"/>
        <v>0</v>
      </c>
      <c r="O453" s="237">
        <f t="shared" ca="1" si="82"/>
        <v>0</v>
      </c>
      <c r="P453" s="247">
        <f t="shared" ca="1" si="83"/>
        <v>0</v>
      </c>
    </row>
    <row r="454" spans="10:16" x14ac:dyDescent="0.2">
      <c r="J454" s="238" t="str">
        <f t="shared" ca="1" si="78"/>
        <v/>
      </c>
      <c r="K454" s="233">
        <v>191</v>
      </c>
      <c r="L454" s="233" t="str">
        <f t="shared" ca="1" si="79"/>
        <v xml:space="preserve"> + </v>
      </c>
      <c r="M454" s="237">
        <f t="shared" ca="1" si="80"/>
        <v>0</v>
      </c>
      <c r="N454" s="236">
        <f t="shared" ca="1" si="81"/>
        <v>0</v>
      </c>
      <c r="O454" s="237">
        <f t="shared" ca="1" si="82"/>
        <v>0</v>
      </c>
      <c r="P454" s="247">
        <f t="shared" ca="1" si="83"/>
        <v>0</v>
      </c>
    </row>
    <row r="455" spans="10:16" x14ac:dyDescent="0.2">
      <c r="J455" s="238" t="str">
        <f t="shared" ca="1" si="78"/>
        <v/>
      </c>
      <c r="K455" s="233">
        <v>192</v>
      </c>
      <c r="L455" s="233" t="str">
        <f t="shared" ca="1" si="79"/>
        <v xml:space="preserve"> + </v>
      </c>
      <c r="M455" s="237">
        <f t="shared" ca="1" si="80"/>
        <v>0</v>
      </c>
      <c r="N455" s="236">
        <f t="shared" ca="1" si="81"/>
        <v>0</v>
      </c>
      <c r="O455" s="237">
        <f t="shared" ca="1" si="82"/>
        <v>0</v>
      </c>
      <c r="P455" s="247">
        <f t="shared" ca="1" si="83"/>
        <v>0</v>
      </c>
    </row>
    <row r="456" spans="10:16" x14ac:dyDescent="0.2">
      <c r="J456" s="238" t="str">
        <f t="shared" ca="1" si="78"/>
        <v/>
      </c>
      <c r="K456" s="233">
        <v>193</v>
      </c>
      <c r="L456" s="233" t="str">
        <f t="shared" ca="1" si="79"/>
        <v xml:space="preserve"> + </v>
      </c>
      <c r="M456" s="237">
        <f t="shared" ca="1" si="80"/>
        <v>0</v>
      </c>
      <c r="N456" s="236">
        <f t="shared" ca="1" si="81"/>
        <v>0</v>
      </c>
      <c r="O456" s="237">
        <f t="shared" ca="1" si="82"/>
        <v>0</v>
      </c>
      <c r="P456" s="247">
        <f t="shared" ca="1" si="83"/>
        <v>0</v>
      </c>
    </row>
    <row r="457" spans="10:16" x14ac:dyDescent="0.2">
      <c r="J457" s="238" t="str">
        <f t="shared" ca="1" si="78"/>
        <v/>
      </c>
      <c r="K457" s="233">
        <v>194</v>
      </c>
      <c r="L457" s="233" t="str">
        <f t="shared" ca="1" si="79"/>
        <v xml:space="preserve"> + </v>
      </c>
      <c r="M457" s="237">
        <f t="shared" ca="1" si="80"/>
        <v>0</v>
      </c>
      <c r="N457" s="236">
        <f t="shared" ca="1" si="81"/>
        <v>0</v>
      </c>
      <c r="O457" s="237">
        <f t="shared" ca="1" si="82"/>
        <v>0</v>
      </c>
      <c r="P457" s="247">
        <f t="shared" ca="1" si="83"/>
        <v>0</v>
      </c>
    </row>
    <row r="458" spans="10:16" x14ac:dyDescent="0.2">
      <c r="J458" s="238" t="str">
        <f t="shared" ca="1" si="78"/>
        <v/>
      </c>
      <c r="K458" s="233">
        <v>195</v>
      </c>
      <c r="L458" s="233" t="str">
        <f t="shared" ca="1" si="79"/>
        <v xml:space="preserve"> + </v>
      </c>
      <c r="M458" s="237">
        <f t="shared" ca="1" si="80"/>
        <v>0</v>
      </c>
      <c r="N458" s="236">
        <f t="shared" ca="1" si="81"/>
        <v>0</v>
      </c>
      <c r="O458" s="237">
        <f t="shared" ca="1" si="82"/>
        <v>0</v>
      </c>
      <c r="P458" s="247">
        <f t="shared" ca="1" si="83"/>
        <v>0</v>
      </c>
    </row>
    <row r="459" spans="10:16" x14ac:dyDescent="0.2">
      <c r="J459" s="238" t="str">
        <f t="shared" ref="J459:J463" ca="1" si="84">IF(AND($M459&gt;DATE(2014,12,31),ABS($N459)&gt;(ABS($P459)+$J$62)),VALUE($K459&amp;TEXT($M459,"aaaamm")),"")</f>
        <v/>
      </c>
      <c r="K459" s="233">
        <v>196</v>
      </c>
      <c r="L459" s="233" t="str">
        <f t="shared" ref="L459:L463" ca="1" si="85">IFERROR(INDIRECT(ADDRESS($K459,$L$264,1,1,"Fluxo_de_Caixa"&amp;MID($K$264,1,4)))&amp;" + "&amp;INDIRECT(ADDRESS($K459,$L$264+1,1,1,"Fluxo_de_Caixa"&amp;MID($K$264,1,4))),"")</f>
        <v xml:space="preserve"> + </v>
      </c>
      <c r="M459" s="237">
        <f t="shared" ref="M459:M463" ca="1" si="86">IFERROR(INDIRECT(ADDRESS($K459,$M$264,1,1,"Fluxo_de_Caixa"&amp;MID($K$264,1,4))),"")</f>
        <v>0</v>
      </c>
      <c r="N459" s="236">
        <f t="shared" ref="N459:N463" ca="1" si="87">IFERROR(INDIRECT(ADDRESS($K459,$N$264,1,1,"Fluxo_de_Caixa"&amp;MID($K$264,1,4))),"")</f>
        <v>0</v>
      </c>
      <c r="O459" s="237">
        <f t="shared" ref="O459:O463" ca="1" si="88">IFERROR(INDIRECT(ADDRESS($K459,$O$264,1,1,"Fluxo_de_Caixa"&amp;MID($K$264,1,4))),"")</f>
        <v>0</v>
      </c>
      <c r="P459" s="247">
        <f t="shared" ref="P459:P463" ca="1" si="89">IFERROR(INDIRECT(ADDRESS($K459,$P$264,1,1,"Fluxo_de_Caixa"&amp;MID($K$264,1,4))),"")</f>
        <v>0</v>
      </c>
    </row>
    <row r="460" spans="10:16" x14ac:dyDescent="0.2">
      <c r="J460" s="238" t="str">
        <f t="shared" ca="1" si="84"/>
        <v/>
      </c>
      <c r="K460" s="233">
        <v>197</v>
      </c>
      <c r="L460" s="233" t="str">
        <f t="shared" ca="1" si="85"/>
        <v xml:space="preserve"> + </v>
      </c>
      <c r="M460" s="237">
        <f t="shared" ca="1" si="86"/>
        <v>0</v>
      </c>
      <c r="N460" s="236">
        <f t="shared" ca="1" si="87"/>
        <v>0</v>
      </c>
      <c r="O460" s="237">
        <f t="shared" ca="1" si="88"/>
        <v>0</v>
      </c>
      <c r="P460" s="247">
        <f t="shared" ca="1" si="89"/>
        <v>0</v>
      </c>
    </row>
    <row r="461" spans="10:16" x14ac:dyDescent="0.2">
      <c r="J461" s="238" t="str">
        <f t="shared" ca="1" si="84"/>
        <v/>
      </c>
      <c r="K461" s="233">
        <v>198</v>
      </c>
      <c r="L461" s="233" t="str">
        <f t="shared" ca="1" si="85"/>
        <v xml:space="preserve"> + </v>
      </c>
      <c r="M461" s="237">
        <f t="shared" ca="1" si="86"/>
        <v>0</v>
      </c>
      <c r="N461" s="236">
        <f t="shared" ca="1" si="87"/>
        <v>0</v>
      </c>
      <c r="O461" s="237">
        <f t="shared" ca="1" si="88"/>
        <v>0</v>
      </c>
      <c r="P461" s="247">
        <f t="shared" ca="1" si="89"/>
        <v>0</v>
      </c>
    </row>
    <row r="462" spans="10:16" x14ac:dyDescent="0.2">
      <c r="J462" s="238" t="str">
        <f t="shared" ca="1" si="84"/>
        <v/>
      </c>
      <c r="K462" s="233">
        <v>199</v>
      </c>
      <c r="L462" s="233" t="str">
        <f t="shared" ca="1" si="85"/>
        <v xml:space="preserve"> + </v>
      </c>
      <c r="M462" s="237">
        <f t="shared" ca="1" si="86"/>
        <v>0</v>
      </c>
      <c r="N462" s="236">
        <f t="shared" ca="1" si="87"/>
        <v>0</v>
      </c>
      <c r="O462" s="237">
        <f t="shared" ca="1" si="88"/>
        <v>0</v>
      </c>
      <c r="P462" s="247">
        <f t="shared" ca="1" si="89"/>
        <v>0</v>
      </c>
    </row>
    <row r="463" spans="10:16" x14ac:dyDescent="0.2">
      <c r="J463" s="238" t="str">
        <f t="shared" ca="1" si="84"/>
        <v/>
      </c>
      <c r="K463" s="233">
        <v>200</v>
      </c>
      <c r="L463" s="233" t="str">
        <f t="shared" ca="1" si="85"/>
        <v xml:space="preserve"> + </v>
      </c>
      <c r="M463" s="237">
        <f t="shared" ca="1" si="86"/>
        <v>0</v>
      </c>
      <c r="N463" s="236">
        <f t="shared" ca="1" si="87"/>
        <v>0</v>
      </c>
      <c r="O463" s="237">
        <f t="shared" ca="1" si="88"/>
        <v>0</v>
      </c>
      <c r="P463" s="247">
        <f t="shared" ca="1" si="89"/>
        <v>0</v>
      </c>
    </row>
    <row r="464" spans="10:16" x14ac:dyDescent="0.2">
      <c r="K464" s="234" t="str">
        <f>$Q$61</f>
        <v>201704</v>
      </c>
      <c r="L464" s="235">
        <v>2</v>
      </c>
      <c r="M464" s="234">
        <f>$R$63</f>
        <v>16</v>
      </c>
      <c r="N464" s="234">
        <f>$R$62</f>
        <v>17</v>
      </c>
      <c r="O464" s="234">
        <f>$Q$63</f>
        <v>18</v>
      </c>
      <c r="P464" s="246">
        <f>$Q$62</f>
        <v>19</v>
      </c>
    </row>
    <row r="465" spans="10:16" x14ac:dyDescent="0.2">
      <c r="L465" s="234" t="s">
        <v>59</v>
      </c>
      <c r="M465" s="234" t="s">
        <v>60</v>
      </c>
      <c r="N465" s="234" t="s">
        <v>61</v>
      </c>
      <c r="O465" s="234" t="s">
        <v>62</v>
      </c>
      <c r="P465" s="246" t="s">
        <v>61</v>
      </c>
    </row>
    <row r="466" spans="10:16" x14ac:dyDescent="0.2">
      <c r="J466" s="238" t="str">
        <f ca="1">IFERROR(IF(AND($M466&gt;DATE(2014,12,31),ABS($N466)&gt;(ABS($P466)+$J$62)),VALUE($K466&amp;TEXT($M466,"aaaamm")),""),"")</f>
        <v/>
      </c>
      <c r="K466" s="233">
        <v>3</v>
      </c>
      <c r="L466" s="233" t="str">
        <f ca="1">IFERROR(INDIRECT(ADDRESS($K466,$L$464,1,1,"Fluxo_de_Caixa"&amp;MID($K$464,1,4)))&amp;" + "&amp;INDIRECT(ADDRESS($K466,$L$464+1,1,1,"Fluxo_de_Caixa"&amp;MID($K$464,1,4))),"")</f>
        <v>1210 - [Receita] Reembolsos Diversos (E) + Traba</v>
      </c>
      <c r="M466" s="237">
        <f ca="1">IFERROR(INDIRECT(ADDRESS($K466,$M$464,1,1,"Fluxo_de_Caixa"&amp;MID($K$464,1,4))),"")</f>
        <v>0</v>
      </c>
      <c r="N466" s="236">
        <f ca="1">IFERROR(INDIRECT(ADDRESS($K466,$N$464,1,1,"Fluxo_de_Caixa"&amp;MID($K$464,1,4))),"")</f>
        <v>0</v>
      </c>
      <c r="O466" s="237">
        <f ca="1">IFERROR(INDIRECT(ADDRESS($K466,$O$464,1,1,"Fluxo_de_Caixa"&amp;MID($K$464,1,4))),"")</f>
        <v>0</v>
      </c>
      <c r="P466" s="247">
        <f ca="1">IFERROR(INDIRECT(ADDRESS($K466,$P$464,1,1,"Fluxo_de_Caixa"&amp;MID($K$464,1,4))),"")</f>
        <v>0</v>
      </c>
    </row>
    <row r="467" spans="10:16" x14ac:dyDescent="0.2">
      <c r="J467" s="238" t="str">
        <f t="shared" ref="J467:J530" ca="1" si="90">IFERROR(IF(AND($M467&gt;DATE(2014,12,31),ABS($N467)&gt;(ABS($P467)+$J$62)),VALUE($K467&amp;TEXT($M467,"aaaamm")),""),"")</f>
        <v/>
      </c>
      <c r="K467" s="233">
        <v>4</v>
      </c>
      <c r="L467" s="233" t="str">
        <f t="shared" ref="L467:L530" ca="1" si="91">IFERROR(INDIRECT(ADDRESS($K467,$L$464,1,1,"Fluxo_de_Caixa"&amp;MID($K$464,1,4)))&amp;" + "&amp;INDIRECT(ADDRESS($K467,$L$464+1,1,1,"Fluxo_de_Caixa"&amp;MID($K$464,1,4))),"")</f>
        <v>1710 - [Banco] Rendimento Poupança (E) + Empr</v>
      </c>
      <c r="M467" s="237">
        <f t="shared" ref="M467:M530" ca="1" si="92">IFERROR(INDIRECT(ADDRESS($K467,$M$464,1,1,"Fluxo_de_Caixa"&amp;MID($K$464,1,4))),"")</f>
        <v>0</v>
      </c>
      <c r="N467" s="236">
        <f t="shared" ref="N467:N530" ca="1" si="93">IFERROR(INDIRECT(ADDRESS($K467,$N$464,1,1,"Fluxo_de_Caixa"&amp;MID($K$464,1,4))),"")</f>
        <v>0</v>
      </c>
      <c r="O467" s="237">
        <f t="shared" ref="O467:O530" ca="1" si="94">IFERROR(INDIRECT(ADDRESS($K467,$O$464,1,1,"Fluxo_de_Caixa"&amp;MID($K$464,1,4))),"")</f>
        <v>0</v>
      </c>
      <c r="P467" s="247">
        <f t="shared" ref="P467:P530" ca="1" si="95">IFERROR(INDIRECT(ADDRESS($K467,$P$464,1,1,"Fluxo_de_Caixa"&amp;MID($K$464,1,4))),"")</f>
        <v>0</v>
      </c>
    </row>
    <row r="468" spans="10:16" x14ac:dyDescent="0.2">
      <c r="J468" s="238" t="str">
        <f t="shared" ca="1" si="90"/>
        <v/>
      </c>
      <c r="K468" s="233">
        <v>5</v>
      </c>
      <c r="L468" s="233" t="str">
        <f t="shared" ca="1" si="91"/>
        <v>1310 - [Receita] Salários Diversos (E) + Empr</v>
      </c>
      <c r="M468" s="237">
        <f t="shared" ca="1" si="92"/>
        <v>0</v>
      </c>
      <c r="N468" s="236">
        <f t="shared" ca="1" si="93"/>
        <v>1500</v>
      </c>
      <c r="O468" s="237">
        <f t="shared" ca="1" si="94"/>
        <v>0</v>
      </c>
      <c r="P468" s="247">
        <f t="shared" ca="1" si="95"/>
        <v>1600</v>
      </c>
    </row>
    <row r="469" spans="10:16" x14ac:dyDescent="0.2">
      <c r="J469" s="238" t="str">
        <f t="shared" ca="1" si="90"/>
        <v/>
      </c>
      <c r="K469" s="233">
        <v>6</v>
      </c>
      <c r="L469" s="233" t="str">
        <f t="shared" ca="1" si="91"/>
        <v>2110 - [Publico] Reembolsos Governo (E) + Agua</v>
      </c>
      <c r="M469" s="237">
        <f t="shared" ca="1" si="92"/>
        <v>0</v>
      </c>
      <c r="N469" s="236">
        <f t="shared" ca="1" si="93"/>
        <v>0</v>
      </c>
      <c r="O469" s="237">
        <f t="shared" ca="1" si="94"/>
        <v>0</v>
      </c>
      <c r="P469" s="247">
        <f t="shared" ca="1" si="95"/>
        <v>0</v>
      </c>
    </row>
    <row r="470" spans="10:16" x14ac:dyDescent="0.2">
      <c r="J470" s="238" t="str">
        <f t="shared" ca="1" si="90"/>
        <v/>
      </c>
      <c r="K470" s="233">
        <v>7</v>
      </c>
      <c r="L470" s="233" t="str">
        <f t="shared" ca="1" si="91"/>
        <v xml:space="preserve">2112 - [Publico] FGTS, Multa e Recisão Trabalhista (E) + </v>
      </c>
      <c r="M470" s="237">
        <f t="shared" ca="1" si="92"/>
        <v>0</v>
      </c>
      <c r="N470" s="236">
        <f t="shared" ca="1" si="93"/>
        <v>0</v>
      </c>
      <c r="O470" s="237">
        <f t="shared" ca="1" si="94"/>
        <v>0</v>
      </c>
      <c r="P470" s="247">
        <f t="shared" ca="1" si="95"/>
        <v>0</v>
      </c>
    </row>
    <row r="471" spans="10:16" x14ac:dyDescent="0.2">
      <c r="J471" s="238" t="str">
        <f t="shared" ca="1" si="90"/>
        <v/>
      </c>
      <c r="K471" s="233">
        <v>8</v>
      </c>
      <c r="L471" s="233" t="str">
        <f t="shared" ca="1" si="91"/>
        <v xml:space="preserve">2910 - Transferências entre contas (T) + </v>
      </c>
      <c r="M471" s="237">
        <f t="shared" ca="1" si="92"/>
        <v>0</v>
      </c>
      <c r="N471" s="236">
        <f t="shared" ca="1" si="93"/>
        <v>0</v>
      </c>
      <c r="O471" s="237">
        <f t="shared" ca="1" si="94"/>
        <v>0</v>
      </c>
      <c r="P471" s="247">
        <f t="shared" ca="1" si="95"/>
        <v>0</v>
      </c>
    </row>
    <row r="472" spans="10:16" x14ac:dyDescent="0.2">
      <c r="J472" s="238" t="str">
        <f t="shared" ca="1" si="90"/>
        <v/>
      </c>
      <c r="K472" s="233">
        <v>9</v>
      </c>
      <c r="L472" s="233" t="str">
        <f t="shared" ca="1" si="91"/>
        <v xml:space="preserve">3010 - [Despesa] Saidas Diversas (I) + </v>
      </c>
      <c r="M472" s="237">
        <f t="shared" ca="1" si="92"/>
        <v>0</v>
      </c>
      <c r="N472" s="236">
        <f t="shared" ca="1" si="93"/>
        <v>0</v>
      </c>
      <c r="O472" s="237">
        <f t="shared" ca="1" si="94"/>
        <v>0</v>
      </c>
      <c r="P472" s="247">
        <f t="shared" ca="1" si="95"/>
        <v>0</v>
      </c>
    </row>
    <row r="473" spans="10:16" x14ac:dyDescent="0.2">
      <c r="J473" s="238" t="str">
        <f t="shared" ca="1" si="90"/>
        <v/>
      </c>
      <c r="K473" s="233">
        <v>10</v>
      </c>
      <c r="L473" s="233" t="str">
        <f t="shared" ca="1" si="91"/>
        <v xml:space="preserve">3111 - [Serviços] Empregada Domestica (V) + </v>
      </c>
      <c r="M473" s="237">
        <f t="shared" ca="1" si="92"/>
        <v>0</v>
      </c>
      <c r="N473" s="236">
        <f t="shared" ca="1" si="93"/>
        <v>0</v>
      </c>
      <c r="O473" s="237">
        <f t="shared" ca="1" si="94"/>
        <v>0</v>
      </c>
      <c r="P473" s="247">
        <f t="shared" ca="1" si="95"/>
        <v>-360</v>
      </c>
    </row>
    <row r="474" spans="10:16" x14ac:dyDescent="0.2">
      <c r="J474" s="238" t="str">
        <f t="shared" ca="1" si="90"/>
        <v/>
      </c>
      <c r="K474" s="233">
        <v>11</v>
      </c>
      <c r="L474" s="233" t="str">
        <f t="shared" ca="1" si="91"/>
        <v xml:space="preserve">3211 - [Educação] Cursos / Estudo Basico (S) + </v>
      </c>
      <c r="M474" s="237">
        <f t="shared" ca="1" si="92"/>
        <v>0</v>
      </c>
      <c r="N474" s="236">
        <f t="shared" ca="1" si="93"/>
        <v>0</v>
      </c>
      <c r="O474" s="237">
        <f t="shared" ca="1" si="94"/>
        <v>0</v>
      </c>
      <c r="P474" s="247">
        <f t="shared" ca="1" si="95"/>
        <v>0</v>
      </c>
    </row>
    <row r="475" spans="10:16" x14ac:dyDescent="0.2">
      <c r="J475" s="238" t="str">
        <f t="shared" ca="1" si="90"/>
        <v/>
      </c>
      <c r="K475" s="233">
        <v>12</v>
      </c>
      <c r="L475" s="233" t="str">
        <f t="shared" ca="1" si="91"/>
        <v xml:space="preserve">3410 - [Alimentação] Alimentação / Restaurantes (V) + </v>
      </c>
      <c r="M475" s="237">
        <f t="shared" ca="1" si="92"/>
        <v>0</v>
      </c>
      <c r="N475" s="236">
        <f t="shared" ca="1" si="93"/>
        <v>0</v>
      </c>
      <c r="O475" s="237">
        <f t="shared" ca="1" si="94"/>
        <v>0</v>
      </c>
      <c r="P475" s="247">
        <f t="shared" ca="1" si="95"/>
        <v>0</v>
      </c>
    </row>
    <row r="476" spans="10:16" x14ac:dyDescent="0.2">
      <c r="J476" s="238" t="str">
        <f t="shared" ca="1" si="90"/>
        <v/>
      </c>
      <c r="K476" s="233">
        <v>13</v>
      </c>
      <c r="L476" s="233" t="str">
        <f t="shared" ca="1" si="91"/>
        <v xml:space="preserve">3411 - [Alimentação] Supermercado (V) + </v>
      </c>
      <c r="M476" s="237">
        <f t="shared" ca="1" si="92"/>
        <v>0</v>
      </c>
      <c r="N476" s="236">
        <f t="shared" ca="1" si="93"/>
        <v>-3000</v>
      </c>
      <c r="O476" s="237">
        <f t="shared" ca="1" si="94"/>
        <v>0</v>
      </c>
      <c r="P476" s="247">
        <f t="shared" ca="1" si="95"/>
        <v>-3010</v>
      </c>
    </row>
    <row r="477" spans="10:16" x14ac:dyDescent="0.2">
      <c r="J477" s="238" t="str">
        <f t="shared" ca="1" si="90"/>
        <v/>
      </c>
      <c r="K477" s="233">
        <v>14</v>
      </c>
      <c r="L477" s="233" t="str">
        <f t="shared" ca="1" si="91"/>
        <v xml:space="preserve">3610 - [Transporte] Transportes em geral / publico (V) + </v>
      </c>
      <c r="M477" s="237">
        <f t="shared" ca="1" si="92"/>
        <v>0</v>
      </c>
      <c r="N477" s="236">
        <f t="shared" ca="1" si="93"/>
        <v>0</v>
      </c>
      <c r="O477" s="237">
        <f t="shared" ca="1" si="94"/>
        <v>0</v>
      </c>
      <c r="P477" s="247">
        <f t="shared" ca="1" si="95"/>
        <v>0</v>
      </c>
    </row>
    <row r="478" spans="10:16" x14ac:dyDescent="0.2">
      <c r="J478" s="238" t="str">
        <f t="shared" ca="1" si="90"/>
        <v/>
      </c>
      <c r="K478" s="233">
        <v>15</v>
      </c>
      <c r="L478" s="233" t="str">
        <f t="shared" ca="1" si="91"/>
        <v xml:space="preserve">3710 - [Transporte] Veiculos / Automóveis (I) + </v>
      </c>
      <c r="M478" s="237">
        <f t="shared" ca="1" si="92"/>
        <v>0</v>
      </c>
      <c r="N478" s="236">
        <f t="shared" ca="1" si="93"/>
        <v>0</v>
      </c>
      <c r="O478" s="237">
        <f t="shared" ca="1" si="94"/>
        <v>0</v>
      </c>
      <c r="P478" s="247">
        <f t="shared" ca="1" si="95"/>
        <v>0</v>
      </c>
    </row>
    <row r="479" spans="10:16" x14ac:dyDescent="0.2">
      <c r="J479" s="238" t="str">
        <f t="shared" ca="1" si="90"/>
        <v/>
      </c>
      <c r="K479" s="233">
        <v>16</v>
      </c>
      <c r="L479" s="233" t="str">
        <f t="shared" ca="1" si="91"/>
        <v xml:space="preserve">3711 - [Transporte] Combustível (I) + </v>
      </c>
      <c r="M479" s="237">
        <f t="shared" ca="1" si="92"/>
        <v>0</v>
      </c>
      <c r="N479" s="236">
        <f t="shared" ca="1" si="93"/>
        <v>0</v>
      </c>
      <c r="O479" s="237">
        <f t="shared" ca="1" si="94"/>
        <v>0</v>
      </c>
      <c r="P479" s="247">
        <f t="shared" ca="1" si="95"/>
        <v>0</v>
      </c>
    </row>
    <row r="480" spans="10:16" x14ac:dyDescent="0.2">
      <c r="J480" s="238" t="str">
        <f t="shared" ca="1" si="90"/>
        <v/>
      </c>
      <c r="K480" s="233">
        <v>17</v>
      </c>
      <c r="L480" s="233" t="str">
        <f t="shared" ca="1" si="91"/>
        <v xml:space="preserve">3712 - [Transporte] Estacionamento (I) + </v>
      </c>
      <c r="M480" s="237">
        <f t="shared" ca="1" si="92"/>
        <v>0</v>
      </c>
      <c r="N480" s="236">
        <f t="shared" ca="1" si="93"/>
        <v>0</v>
      </c>
      <c r="O480" s="237">
        <f t="shared" ca="1" si="94"/>
        <v>0</v>
      </c>
      <c r="P480" s="247">
        <f t="shared" ca="1" si="95"/>
        <v>0</v>
      </c>
    </row>
    <row r="481" spans="10:16" x14ac:dyDescent="0.2">
      <c r="J481" s="238" t="str">
        <f t="shared" ca="1" si="90"/>
        <v/>
      </c>
      <c r="K481" s="233">
        <v>18</v>
      </c>
      <c r="L481" s="233" t="str">
        <f t="shared" ca="1" si="91"/>
        <v xml:space="preserve">3713 - [Transporte] Manutenção/Óleo/Peças de Veículos (I) + </v>
      </c>
      <c r="M481" s="237">
        <f t="shared" ca="1" si="92"/>
        <v>0</v>
      </c>
      <c r="N481" s="236">
        <f t="shared" ca="1" si="93"/>
        <v>0</v>
      </c>
      <c r="O481" s="237">
        <f t="shared" ca="1" si="94"/>
        <v>0</v>
      </c>
      <c r="P481" s="247">
        <f t="shared" ca="1" si="95"/>
        <v>0</v>
      </c>
    </row>
    <row r="482" spans="10:16" x14ac:dyDescent="0.2">
      <c r="J482" s="238" t="str">
        <f t="shared" ca="1" si="90"/>
        <v/>
      </c>
      <c r="K482" s="233">
        <v>19</v>
      </c>
      <c r="L482" s="233" t="str">
        <f t="shared" ca="1" si="91"/>
        <v xml:space="preserve">3714 - [Banco] Seguros Automotivos (I) + </v>
      </c>
      <c r="M482" s="237">
        <f t="shared" ca="1" si="92"/>
        <v>0</v>
      </c>
      <c r="N482" s="236">
        <f t="shared" ca="1" si="93"/>
        <v>0</v>
      </c>
      <c r="O482" s="237">
        <f t="shared" ca="1" si="94"/>
        <v>0</v>
      </c>
      <c r="P482" s="247">
        <f t="shared" ca="1" si="95"/>
        <v>0</v>
      </c>
    </row>
    <row r="483" spans="10:16" x14ac:dyDescent="0.2">
      <c r="J483" s="238" t="str">
        <f t="shared" ca="1" si="90"/>
        <v/>
      </c>
      <c r="K483" s="233">
        <v>20</v>
      </c>
      <c r="L483" s="233" t="str">
        <f t="shared" ca="1" si="91"/>
        <v xml:space="preserve">3810 - [Habitação] Mobilias / Ativos (I) + </v>
      </c>
      <c r="M483" s="237">
        <f t="shared" ca="1" si="92"/>
        <v>0</v>
      </c>
      <c r="N483" s="236">
        <f t="shared" ca="1" si="93"/>
        <v>0</v>
      </c>
      <c r="O483" s="237">
        <f t="shared" ca="1" si="94"/>
        <v>0</v>
      </c>
      <c r="P483" s="247">
        <f t="shared" ca="1" si="95"/>
        <v>0</v>
      </c>
    </row>
    <row r="484" spans="10:16" x14ac:dyDescent="0.2">
      <c r="J484" s="238" t="str">
        <f t="shared" ca="1" si="90"/>
        <v/>
      </c>
      <c r="K484" s="233">
        <v>21</v>
      </c>
      <c r="L484" s="233" t="str">
        <f t="shared" ca="1" si="91"/>
        <v xml:space="preserve">3918 - [Saúde] Academia, Fisioterapia (I) + </v>
      </c>
      <c r="M484" s="237">
        <f t="shared" ca="1" si="92"/>
        <v>0</v>
      </c>
      <c r="N484" s="236">
        <f t="shared" ca="1" si="93"/>
        <v>0</v>
      </c>
      <c r="O484" s="237">
        <f t="shared" ca="1" si="94"/>
        <v>0</v>
      </c>
      <c r="P484" s="247">
        <f t="shared" ca="1" si="95"/>
        <v>0</v>
      </c>
    </row>
    <row r="485" spans="10:16" x14ac:dyDescent="0.2">
      <c r="J485" s="238" t="str">
        <f t="shared" ca="1" si="90"/>
        <v/>
      </c>
      <c r="K485" s="233">
        <v>22</v>
      </c>
      <c r="L485" s="233" t="str">
        <f t="shared" ca="1" si="91"/>
        <v xml:space="preserve">4010 - [Vestuário] Roupas e Sapatos, Aquisicao (V) + </v>
      </c>
      <c r="M485" s="237">
        <f t="shared" ca="1" si="92"/>
        <v>0</v>
      </c>
      <c r="N485" s="236">
        <f t="shared" ca="1" si="93"/>
        <v>0</v>
      </c>
      <c r="O485" s="237">
        <f t="shared" ca="1" si="94"/>
        <v>0</v>
      </c>
      <c r="P485" s="247">
        <f t="shared" ca="1" si="95"/>
        <v>0</v>
      </c>
    </row>
    <row r="486" spans="10:16" x14ac:dyDescent="0.2">
      <c r="J486" s="238" t="str">
        <f t="shared" ca="1" si="90"/>
        <v/>
      </c>
      <c r="K486" s="233">
        <v>23</v>
      </c>
      <c r="L486" s="233" t="str">
        <f t="shared" ca="1" si="91"/>
        <v xml:space="preserve">4110 - [Educação] Compras de Material Escolar / Livros (V) + </v>
      </c>
      <c r="M486" s="237">
        <f t="shared" ca="1" si="92"/>
        <v>0</v>
      </c>
      <c r="N486" s="236">
        <f t="shared" ca="1" si="93"/>
        <v>0</v>
      </c>
      <c r="O486" s="237">
        <f t="shared" ca="1" si="94"/>
        <v>0</v>
      </c>
      <c r="P486" s="247">
        <f t="shared" ca="1" si="95"/>
        <v>0</v>
      </c>
    </row>
    <row r="487" spans="10:16" x14ac:dyDescent="0.2">
      <c r="J487" s="238" t="str">
        <f t="shared" ca="1" si="90"/>
        <v/>
      </c>
      <c r="K487" s="233">
        <v>24</v>
      </c>
      <c r="L487" s="233" t="str">
        <f t="shared" ca="1" si="91"/>
        <v xml:space="preserve">4211 - [Manutenção] Equipamentos de Informatica (I) + </v>
      </c>
      <c r="M487" s="237">
        <f t="shared" ca="1" si="92"/>
        <v>0</v>
      </c>
      <c r="N487" s="236">
        <f t="shared" ca="1" si="93"/>
        <v>0</v>
      </c>
      <c r="O487" s="237">
        <f t="shared" ca="1" si="94"/>
        <v>0</v>
      </c>
      <c r="P487" s="247">
        <f t="shared" ca="1" si="95"/>
        <v>0</v>
      </c>
    </row>
    <row r="488" spans="10:16" x14ac:dyDescent="0.2">
      <c r="J488" s="238" t="str">
        <f t="shared" ca="1" si="90"/>
        <v/>
      </c>
      <c r="K488" s="233">
        <v>25</v>
      </c>
      <c r="L488" s="233" t="str">
        <f t="shared" ca="1" si="91"/>
        <v xml:space="preserve">4310 - [Turismo] Turismo, Viagem, Passagem, hotel (I) + </v>
      </c>
      <c r="M488" s="237">
        <f t="shared" ca="1" si="92"/>
        <v>0</v>
      </c>
      <c r="N488" s="236">
        <f t="shared" ca="1" si="93"/>
        <v>0</v>
      </c>
      <c r="O488" s="237">
        <f t="shared" ca="1" si="94"/>
        <v>0</v>
      </c>
      <c r="P488" s="247">
        <f t="shared" ca="1" si="95"/>
        <v>0</v>
      </c>
    </row>
    <row r="489" spans="10:16" x14ac:dyDescent="0.2">
      <c r="J489" s="238" t="str">
        <f t="shared" ca="1" si="90"/>
        <v/>
      </c>
      <c r="K489" s="233">
        <v>26</v>
      </c>
      <c r="L489" s="233" t="str">
        <f t="shared" ca="1" si="91"/>
        <v xml:space="preserve">4311 - [Turismo] Fim de semana, parques, Lazer (I) + </v>
      </c>
      <c r="M489" s="237">
        <f t="shared" ca="1" si="92"/>
        <v>0</v>
      </c>
      <c r="N489" s="236">
        <f t="shared" ca="1" si="93"/>
        <v>0</v>
      </c>
      <c r="O489" s="237">
        <f t="shared" ca="1" si="94"/>
        <v>0</v>
      </c>
      <c r="P489" s="247">
        <f t="shared" ca="1" si="95"/>
        <v>0</v>
      </c>
    </row>
    <row r="490" spans="10:16" x14ac:dyDescent="0.2">
      <c r="J490" s="238" t="str">
        <f t="shared" ca="1" si="90"/>
        <v/>
      </c>
      <c r="K490" s="233">
        <v>27</v>
      </c>
      <c r="L490" s="233" t="str">
        <f t="shared" ca="1" si="91"/>
        <v xml:space="preserve">4312 - [Serviços] Festas e Eventos (I) + </v>
      </c>
      <c r="M490" s="237">
        <f t="shared" ca="1" si="92"/>
        <v>0</v>
      </c>
      <c r="N490" s="236">
        <f t="shared" ca="1" si="93"/>
        <v>0</v>
      </c>
      <c r="O490" s="237">
        <f t="shared" ca="1" si="94"/>
        <v>0</v>
      </c>
      <c r="P490" s="247">
        <f t="shared" ca="1" si="95"/>
        <v>0</v>
      </c>
    </row>
    <row r="491" spans="10:16" x14ac:dyDescent="0.2">
      <c r="J491" s="238" t="str">
        <f t="shared" ca="1" si="90"/>
        <v/>
      </c>
      <c r="K491" s="233">
        <v>28</v>
      </c>
      <c r="L491" s="233" t="str">
        <f t="shared" ca="1" si="91"/>
        <v xml:space="preserve">4413 - [Banco] Financeiras, Tarifas Diversas (V) + </v>
      </c>
      <c r="M491" s="237">
        <f t="shared" ca="1" si="92"/>
        <v>0</v>
      </c>
      <c r="N491" s="236">
        <f t="shared" ca="1" si="93"/>
        <v>0</v>
      </c>
      <c r="O491" s="237">
        <f t="shared" ca="1" si="94"/>
        <v>0</v>
      </c>
      <c r="P491" s="247">
        <f t="shared" ca="1" si="95"/>
        <v>0</v>
      </c>
    </row>
    <row r="492" spans="10:16" x14ac:dyDescent="0.2">
      <c r="J492" s="238" t="str">
        <f t="shared" ca="1" si="90"/>
        <v/>
      </c>
      <c r="K492" s="233">
        <v>29</v>
      </c>
      <c r="L492" s="233" t="str">
        <f t="shared" ca="1" si="91"/>
        <v xml:space="preserve">4414 - [Banco] Desp.Cartao de Crédito (V) + </v>
      </c>
      <c r="M492" s="237">
        <f t="shared" ca="1" si="92"/>
        <v>0</v>
      </c>
      <c r="N492" s="236">
        <f t="shared" ca="1" si="93"/>
        <v>0</v>
      </c>
      <c r="O492" s="237">
        <f t="shared" ca="1" si="94"/>
        <v>0</v>
      </c>
      <c r="P492" s="247">
        <f t="shared" ca="1" si="95"/>
        <v>0</v>
      </c>
    </row>
    <row r="493" spans="10:16" x14ac:dyDescent="0.2">
      <c r="J493" s="238" t="str">
        <f t="shared" ca="1" si="90"/>
        <v/>
      </c>
      <c r="K493" s="233">
        <v>30</v>
      </c>
      <c r="L493" s="233" t="str">
        <f t="shared" ca="1" si="91"/>
        <v xml:space="preserve">4610 - [Saúde] Plano de Saude (V) + </v>
      </c>
      <c r="M493" s="237">
        <f t="shared" ca="1" si="92"/>
        <v>0</v>
      </c>
      <c r="N493" s="236">
        <f t="shared" ca="1" si="93"/>
        <v>0</v>
      </c>
      <c r="O493" s="237">
        <f t="shared" ca="1" si="94"/>
        <v>0</v>
      </c>
      <c r="P493" s="247">
        <f t="shared" ca="1" si="95"/>
        <v>0</v>
      </c>
    </row>
    <row r="494" spans="10:16" x14ac:dyDescent="0.2">
      <c r="J494" s="238" t="str">
        <f t="shared" ca="1" si="90"/>
        <v/>
      </c>
      <c r="K494" s="233">
        <v>31</v>
      </c>
      <c r="L494" s="233" t="str">
        <f t="shared" ca="1" si="91"/>
        <v xml:space="preserve">4611 - [Saúde] Remédios e Tratamentos (V) + </v>
      </c>
      <c r="M494" s="237">
        <f t="shared" ca="1" si="92"/>
        <v>0</v>
      </c>
      <c r="N494" s="236">
        <f t="shared" ca="1" si="93"/>
        <v>0</v>
      </c>
      <c r="O494" s="237">
        <f t="shared" ca="1" si="94"/>
        <v>0</v>
      </c>
      <c r="P494" s="247">
        <f t="shared" ca="1" si="95"/>
        <v>0</v>
      </c>
    </row>
    <row r="495" spans="10:16" x14ac:dyDescent="0.2">
      <c r="J495" s="238" t="str">
        <f t="shared" ca="1" si="90"/>
        <v/>
      </c>
      <c r="K495" s="233">
        <v>32</v>
      </c>
      <c r="L495" s="233" t="str">
        <f t="shared" ca="1" si="91"/>
        <v xml:space="preserve">4710 - [Transporte] Correspondencias em Geral (I) + </v>
      </c>
      <c r="M495" s="237">
        <f t="shared" ca="1" si="92"/>
        <v>0</v>
      </c>
      <c r="N495" s="236">
        <f t="shared" ca="1" si="93"/>
        <v>0</v>
      </c>
      <c r="O495" s="237">
        <f t="shared" ca="1" si="94"/>
        <v>0</v>
      </c>
      <c r="P495" s="247">
        <f t="shared" ca="1" si="95"/>
        <v>0</v>
      </c>
    </row>
    <row r="496" spans="10:16" x14ac:dyDescent="0.2">
      <c r="J496" s="238" t="str">
        <f t="shared" ca="1" si="90"/>
        <v/>
      </c>
      <c r="K496" s="233">
        <v>33</v>
      </c>
      <c r="L496" s="233" t="str">
        <f t="shared" ca="1" si="91"/>
        <v xml:space="preserve">4810 - Presentes (I) + </v>
      </c>
      <c r="M496" s="237">
        <f t="shared" ca="1" si="92"/>
        <v>0</v>
      </c>
      <c r="N496" s="236">
        <f t="shared" ca="1" si="93"/>
        <v>0</v>
      </c>
      <c r="O496" s="237">
        <f t="shared" ca="1" si="94"/>
        <v>0</v>
      </c>
      <c r="P496" s="247">
        <f t="shared" ca="1" si="95"/>
        <v>0</v>
      </c>
    </row>
    <row r="497" spans="10:16" x14ac:dyDescent="0.2">
      <c r="J497" s="238" t="str">
        <f t="shared" ca="1" si="90"/>
        <v/>
      </c>
      <c r="K497" s="233">
        <v>34</v>
      </c>
      <c r="L497" s="233" t="str">
        <f t="shared" ca="1" si="91"/>
        <v xml:space="preserve">4910 - [Higiene] Maquiagens / Cabelereiro / Beleza (V) + </v>
      </c>
      <c r="M497" s="237">
        <f t="shared" ca="1" si="92"/>
        <v>0</v>
      </c>
      <c r="N497" s="236">
        <f t="shared" ca="1" si="93"/>
        <v>0</v>
      </c>
      <c r="O497" s="237">
        <f t="shared" ca="1" si="94"/>
        <v>0</v>
      </c>
      <c r="P497" s="247">
        <f t="shared" ca="1" si="95"/>
        <v>0</v>
      </c>
    </row>
    <row r="498" spans="10:16" x14ac:dyDescent="0.2">
      <c r="J498" s="238" t="str">
        <f t="shared" ca="1" si="90"/>
        <v/>
      </c>
      <c r="K498" s="233">
        <v>35</v>
      </c>
      <c r="L498" s="233" t="str">
        <f t="shared" ca="1" si="91"/>
        <v xml:space="preserve">5011 - [Publico] Luz (S) + </v>
      </c>
      <c r="M498" s="237">
        <f t="shared" ca="1" si="92"/>
        <v>0</v>
      </c>
      <c r="N498" s="236">
        <f t="shared" ca="1" si="93"/>
        <v>0</v>
      </c>
      <c r="O498" s="237">
        <f t="shared" ca="1" si="94"/>
        <v>0</v>
      </c>
      <c r="P498" s="247">
        <f t="shared" ca="1" si="95"/>
        <v>0</v>
      </c>
    </row>
    <row r="499" spans="10:16" x14ac:dyDescent="0.2">
      <c r="J499" s="238" t="str">
        <f t="shared" ca="1" si="90"/>
        <v/>
      </c>
      <c r="K499" s="233">
        <v>36</v>
      </c>
      <c r="L499" s="233" t="str">
        <f t="shared" ca="1" si="91"/>
        <v>5013 - [Publico] Telefone Fixo (S) + Telef</v>
      </c>
      <c r="M499" s="237">
        <f t="shared" ca="1" si="92"/>
        <v>0</v>
      </c>
      <c r="N499" s="236">
        <f t="shared" ca="1" si="93"/>
        <v>0</v>
      </c>
      <c r="O499" s="237">
        <f t="shared" ca="1" si="94"/>
        <v>0</v>
      </c>
      <c r="P499" s="247">
        <f t="shared" ca="1" si="95"/>
        <v>0</v>
      </c>
    </row>
    <row r="500" spans="10:16" x14ac:dyDescent="0.2">
      <c r="J500" s="238" t="str">
        <f t="shared" ca="1" si="90"/>
        <v/>
      </c>
      <c r="K500" s="233">
        <v>37</v>
      </c>
      <c r="L500" s="233" t="str">
        <f t="shared" ca="1" si="91"/>
        <v xml:space="preserve">5014 - [Publico] Celular (S) + </v>
      </c>
      <c r="M500" s="237">
        <f t="shared" ca="1" si="92"/>
        <v>0</v>
      </c>
      <c r="N500" s="236">
        <f t="shared" ca="1" si="93"/>
        <v>0</v>
      </c>
      <c r="O500" s="237">
        <f t="shared" ca="1" si="94"/>
        <v>0</v>
      </c>
      <c r="P500" s="247">
        <f t="shared" ca="1" si="95"/>
        <v>0</v>
      </c>
    </row>
    <row r="501" spans="10:16" x14ac:dyDescent="0.2">
      <c r="J501" s="238" t="str">
        <f t="shared" ca="1" si="90"/>
        <v/>
      </c>
      <c r="K501" s="233">
        <v>38</v>
      </c>
      <c r="L501" s="233" t="str">
        <f t="shared" ca="1" si="91"/>
        <v xml:space="preserve">5015 - [Publico] Televisão e Internet (S) + </v>
      </c>
      <c r="M501" s="237">
        <f t="shared" ca="1" si="92"/>
        <v>0</v>
      </c>
      <c r="N501" s="236">
        <f t="shared" ca="1" si="93"/>
        <v>0</v>
      </c>
      <c r="O501" s="237">
        <f t="shared" ca="1" si="94"/>
        <v>0</v>
      </c>
      <c r="P501" s="247">
        <f t="shared" ca="1" si="95"/>
        <v>0</v>
      </c>
    </row>
    <row r="502" spans="10:16" x14ac:dyDescent="0.2">
      <c r="J502" s="238" t="str">
        <f t="shared" ca="1" si="90"/>
        <v/>
      </c>
      <c r="K502" s="233">
        <v>39</v>
      </c>
      <c r="L502" s="233" t="str">
        <f t="shared" ca="1" si="91"/>
        <v xml:space="preserve">5016 - [Habitação] Condomínio (S) + </v>
      </c>
      <c r="M502" s="237">
        <f t="shared" ca="1" si="92"/>
        <v>0</v>
      </c>
      <c r="N502" s="236">
        <f t="shared" ca="1" si="93"/>
        <v>0</v>
      </c>
      <c r="O502" s="237">
        <f t="shared" ca="1" si="94"/>
        <v>0</v>
      </c>
      <c r="P502" s="247">
        <f t="shared" ca="1" si="95"/>
        <v>0</v>
      </c>
    </row>
    <row r="503" spans="10:16" x14ac:dyDescent="0.2">
      <c r="J503" s="238" t="str">
        <f t="shared" ca="1" si="90"/>
        <v/>
      </c>
      <c r="K503" s="233">
        <v>40</v>
      </c>
      <c r="L503" s="233" t="str">
        <f t="shared" ca="1" si="91"/>
        <v xml:space="preserve">5110 - [Publico] IPTU (S) + </v>
      </c>
      <c r="M503" s="237">
        <f t="shared" ca="1" si="92"/>
        <v>0</v>
      </c>
      <c r="N503" s="236">
        <f t="shared" ca="1" si="93"/>
        <v>0</v>
      </c>
      <c r="O503" s="237">
        <f t="shared" ca="1" si="94"/>
        <v>0</v>
      </c>
      <c r="P503" s="247">
        <f t="shared" ca="1" si="95"/>
        <v>0</v>
      </c>
    </row>
    <row r="504" spans="10:16" x14ac:dyDescent="0.2">
      <c r="J504" s="238" t="str">
        <f t="shared" ca="1" si="90"/>
        <v/>
      </c>
      <c r="K504" s="233">
        <v>41</v>
      </c>
      <c r="L504" s="233" t="str">
        <f t="shared" ca="1" si="91"/>
        <v xml:space="preserve">5110 - [Publico] IPTU (S) + </v>
      </c>
      <c r="M504" s="237">
        <f t="shared" ca="1" si="92"/>
        <v>0</v>
      </c>
      <c r="N504" s="236">
        <f t="shared" ca="1" si="93"/>
        <v>0</v>
      </c>
      <c r="O504" s="237">
        <f t="shared" ca="1" si="94"/>
        <v>0</v>
      </c>
      <c r="P504" s="247">
        <f t="shared" ca="1" si="95"/>
        <v>0</v>
      </c>
    </row>
    <row r="505" spans="10:16" x14ac:dyDescent="0.2">
      <c r="J505" s="238" t="str">
        <f t="shared" ca="1" si="90"/>
        <v/>
      </c>
      <c r="K505" s="233">
        <v>42</v>
      </c>
      <c r="L505" s="233" t="str">
        <f t="shared" ca="1" si="91"/>
        <v xml:space="preserve">5119 - [Publico] DPVAT - Seguro Obrigatorio (S) + </v>
      </c>
      <c r="M505" s="237">
        <f t="shared" ca="1" si="92"/>
        <v>0</v>
      </c>
      <c r="N505" s="236">
        <f t="shared" ca="1" si="93"/>
        <v>0</v>
      </c>
      <c r="O505" s="237">
        <f t="shared" ca="1" si="94"/>
        <v>0</v>
      </c>
      <c r="P505" s="247">
        <f t="shared" ca="1" si="95"/>
        <v>0</v>
      </c>
    </row>
    <row r="506" spans="10:16" x14ac:dyDescent="0.2">
      <c r="J506" s="238" t="str">
        <f t="shared" ca="1" si="90"/>
        <v/>
      </c>
      <c r="K506" s="233">
        <v>43</v>
      </c>
      <c r="L506" s="233" t="str">
        <f t="shared" ca="1" si="91"/>
        <v xml:space="preserve">5211 - [Publico] Multas de Transito, veiculos (I) + </v>
      </c>
      <c r="M506" s="237">
        <f t="shared" ca="1" si="92"/>
        <v>0</v>
      </c>
      <c r="N506" s="236">
        <f t="shared" ca="1" si="93"/>
        <v>0</v>
      </c>
      <c r="O506" s="237">
        <f t="shared" ca="1" si="94"/>
        <v>0</v>
      </c>
      <c r="P506" s="247">
        <f t="shared" ca="1" si="95"/>
        <v>0</v>
      </c>
    </row>
    <row r="507" spans="10:16" x14ac:dyDescent="0.2">
      <c r="J507" s="238" t="str">
        <f t="shared" ca="1" si="90"/>
        <v/>
      </c>
      <c r="K507" s="233">
        <v>44</v>
      </c>
      <c r="L507" s="233" t="str">
        <f t="shared" ca="1" si="91"/>
        <v xml:space="preserve">5312 - [Banco] Seguro Residencial (V) + </v>
      </c>
      <c r="M507" s="237">
        <f t="shared" ca="1" si="92"/>
        <v>0</v>
      </c>
      <c r="N507" s="236">
        <f t="shared" ca="1" si="93"/>
        <v>0</v>
      </c>
      <c r="O507" s="237">
        <f t="shared" ca="1" si="94"/>
        <v>0</v>
      </c>
      <c r="P507" s="247">
        <f t="shared" ca="1" si="95"/>
        <v>0</v>
      </c>
    </row>
    <row r="508" spans="10:16" x14ac:dyDescent="0.2">
      <c r="J508" s="238" t="str">
        <f t="shared" ca="1" si="90"/>
        <v/>
      </c>
      <c r="K508" s="233">
        <v>45</v>
      </c>
      <c r="L508" s="233" t="str">
        <f t="shared" ca="1" si="91"/>
        <v xml:space="preserve">5313 - [Habitação] Produtos para jardinagem (V) + </v>
      </c>
      <c r="M508" s="237">
        <f t="shared" ca="1" si="92"/>
        <v>0</v>
      </c>
      <c r="N508" s="236">
        <f t="shared" ca="1" si="93"/>
        <v>0</v>
      </c>
      <c r="O508" s="237">
        <f t="shared" ca="1" si="94"/>
        <v>0</v>
      </c>
      <c r="P508" s="247">
        <f t="shared" ca="1" si="95"/>
        <v>0</v>
      </c>
    </row>
    <row r="509" spans="10:16" x14ac:dyDescent="0.2">
      <c r="J509" s="238" t="str">
        <f t="shared" ca="1" si="90"/>
        <v/>
      </c>
      <c r="K509" s="233">
        <v>46</v>
      </c>
      <c r="L509" s="233" t="str">
        <f t="shared" ca="1" si="91"/>
        <v xml:space="preserve">5314 - [Habitação] Rações, vacinas - Produtos PET (V) + </v>
      </c>
      <c r="M509" s="237">
        <f t="shared" ca="1" si="92"/>
        <v>0</v>
      </c>
      <c r="N509" s="236">
        <f t="shared" ca="1" si="93"/>
        <v>0</v>
      </c>
      <c r="O509" s="237">
        <f t="shared" ca="1" si="94"/>
        <v>0</v>
      </c>
      <c r="P509" s="247">
        <f t="shared" ca="1" si="95"/>
        <v>0</v>
      </c>
    </row>
    <row r="510" spans="10:16" x14ac:dyDescent="0.2">
      <c r="J510" s="238" t="str">
        <f t="shared" ca="1" si="90"/>
        <v/>
      </c>
      <c r="K510" s="233">
        <v>47</v>
      </c>
      <c r="L510" s="233" t="str">
        <f t="shared" ca="1" si="91"/>
        <v xml:space="preserve">5501 - [Dependentes] Doações em Geral (I) + </v>
      </c>
      <c r="M510" s="237">
        <f t="shared" ca="1" si="92"/>
        <v>0</v>
      </c>
      <c r="N510" s="236">
        <f t="shared" ca="1" si="93"/>
        <v>0</v>
      </c>
      <c r="O510" s="237">
        <f t="shared" ca="1" si="94"/>
        <v>0</v>
      </c>
      <c r="P510" s="247">
        <f t="shared" ca="1" si="95"/>
        <v>0</v>
      </c>
    </row>
    <row r="511" spans="10:16" x14ac:dyDescent="0.2">
      <c r="J511" s="238" t="str">
        <f t="shared" ca="1" si="90"/>
        <v/>
      </c>
      <c r="K511" s="233">
        <v>48</v>
      </c>
      <c r="L511" s="233" t="str">
        <f t="shared" ca="1" si="91"/>
        <v xml:space="preserve">5502 - [Dependentes] Mesada Filhos (I) + </v>
      </c>
      <c r="M511" s="237">
        <f t="shared" ca="1" si="92"/>
        <v>0</v>
      </c>
      <c r="N511" s="236">
        <f t="shared" ca="1" si="93"/>
        <v>0</v>
      </c>
      <c r="O511" s="237">
        <f t="shared" ca="1" si="94"/>
        <v>0</v>
      </c>
      <c r="P511" s="247">
        <f t="shared" ca="1" si="95"/>
        <v>0</v>
      </c>
    </row>
    <row r="512" spans="10:16" x14ac:dyDescent="0.2">
      <c r="J512" s="238" t="str">
        <f t="shared" ca="1" si="90"/>
        <v/>
      </c>
      <c r="K512" s="233">
        <v>49</v>
      </c>
      <c r="L512" s="233" t="str">
        <f t="shared" ca="1" si="91"/>
        <v xml:space="preserve"> + </v>
      </c>
      <c r="M512" s="237">
        <f t="shared" ca="1" si="92"/>
        <v>0</v>
      </c>
      <c r="N512" s="236">
        <f t="shared" ca="1" si="93"/>
        <v>0</v>
      </c>
      <c r="O512" s="237">
        <f t="shared" ca="1" si="94"/>
        <v>0</v>
      </c>
      <c r="P512" s="247">
        <f t="shared" ca="1" si="95"/>
        <v>0</v>
      </c>
    </row>
    <row r="513" spans="10:16" x14ac:dyDescent="0.2">
      <c r="J513" s="238" t="str">
        <f t="shared" ca="1" si="90"/>
        <v/>
      </c>
      <c r="K513" s="233">
        <v>50</v>
      </c>
      <c r="L513" s="233" t="str">
        <f t="shared" ca="1" si="91"/>
        <v xml:space="preserve"> + </v>
      </c>
      <c r="M513" s="237">
        <f t="shared" ca="1" si="92"/>
        <v>0</v>
      </c>
      <c r="N513" s="236">
        <f t="shared" ca="1" si="93"/>
        <v>0</v>
      </c>
      <c r="O513" s="237">
        <f t="shared" ca="1" si="94"/>
        <v>0</v>
      </c>
      <c r="P513" s="247">
        <f t="shared" ca="1" si="95"/>
        <v>0</v>
      </c>
    </row>
    <row r="514" spans="10:16" x14ac:dyDescent="0.2">
      <c r="J514" s="238" t="str">
        <f t="shared" ca="1" si="90"/>
        <v/>
      </c>
      <c r="K514" s="233">
        <v>51</v>
      </c>
      <c r="L514" s="233" t="str">
        <f t="shared" ca="1" si="91"/>
        <v xml:space="preserve"> + </v>
      </c>
      <c r="M514" s="237">
        <f t="shared" ca="1" si="92"/>
        <v>0</v>
      </c>
      <c r="N514" s="236">
        <f t="shared" ca="1" si="93"/>
        <v>0</v>
      </c>
      <c r="O514" s="237">
        <f t="shared" ca="1" si="94"/>
        <v>0</v>
      </c>
      <c r="P514" s="247">
        <f t="shared" ca="1" si="95"/>
        <v>0</v>
      </c>
    </row>
    <row r="515" spans="10:16" x14ac:dyDescent="0.2">
      <c r="J515" s="238" t="str">
        <f t="shared" ca="1" si="90"/>
        <v/>
      </c>
      <c r="K515" s="233">
        <v>52</v>
      </c>
      <c r="L515" s="233" t="str">
        <f t="shared" ca="1" si="91"/>
        <v xml:space="preserve"> + </v>
      </c>
      <c r="M515" s="237">
        <f t="shared" ca="1" si="92"/>
        <v>0</v>
      </c>
      <c r="N515" s="236">
        <f t="shared" ca="1" si="93"/>
        <v>0</v>
      </c>
      <c r="O515" s="237">
        <f t="shared" ca="1" si="94"/>
        <v>0</v>
      </c>
      <c r="P515" s="247">
        <f t="shared" ca="1" si="95"/>
        <v>0</v>
      </c>
    </row>
    <row r="516" spans="10:16" x14ac:dyDescent="0.2">
      <c r="J516" s="238" t="str">
        <f t="shared" ca="1" si="90"/>
        <v/>
      </c>
      <c r="K516" s="233">
        <v>53</v>
      </c>
      <c r="L516" s="233" t="str">
        <f t="shared" ca="1" si="91"/>
        <v xml:space="preserve"> + </v>
      </c>
      <c r="M516" s="237">
        <f t="shared" ca="1" si="92"/>
        <v>0</v>
      </c>
      <c r="N516" s="236">
        <f t="shared" ca="1" si="93"/>
        <v>0</v>
      </c>
      <c r="O516" s="237">
        <f t="shared" ca="1" si="94"/>
        <v>0</v>
      </c>
      <c r="P516" s="247">
        <f t="shared" ca="1" si="95"/>
        <v>0</v>
      </c>
    </row>
    <row r="517" spans="10:16" x14ac:dyDescent="0.2">
      <c r="J517" s="238" t="str">
        <f t="shared" ca="1" si="90"/>
        <v/>
      </c>
      <c r="K517" s="233">
        <v>54</v>
      </c>
      <c r="L517" s="233" t="str">
        <f t="shared" ca="1" si="91"/>
        <v xml:space="preserve"> + </v>
      </c>
      <c r="M517" s="237">
        <f t="shared" ca="1" si="92"/>
        <v>0</v>
      </c>
      <c r="N517" s="236">
        <f t="shared" ca="1" si="93"/>
        <v>0</v>
      </c>
      <c r="O517" s="237">
        <f t="shared" ca="1" si="94"/>
        <v>0</v>
      </c>
      <c r="P517" s="247">
        <f t="shared" ca="1" si="95"/>
        <v>0</v>
      </c>
    </row>
    <row r="518" spans="10:16" x14ac:dyDescent="0.2">
      <c r="J518" s="238" t="str">
        <f t="shared" ca="1" si="90"/>
        <v/>
      </c>
      <c r="K518" s="233">
        <v>55</v>
      </c>
      <c r="L518" s="233" t="str">
        <f t="shared" ca="1" si="91"/>
        <v xml:space="preserve"> + </v>
      </c>
      <c r="M518" s="237">
        <f t="shared" ca="1" si="92"/>
        <v>0</v>
      </c>
      <c r="N518" s="236">
        <f t="shared" ca="1" si="93"/>
        <v>0</v>
      </c>
      <c r="O518" s="237">
        <f t="shared" ca="1" si="94"/>
        <v>0</v>
      </c>
      <c r="P518" s="247">
        <f t="shared" ca="1" si="95"/>
        <v>0</v>
      </c>
    </row>
    <row r="519" spans="10:16" x14ac:dyDescent="0.2">
      <c r="J519" s="238" t="str">
        <f t="shared" ca="1" si="90"/>
        <v/>
      </c>
      <c r="K519" s="233">
        <v>56</v>
      </c>
      <c r="L519" s="233" t="str">
        <f t="shared" ca="1" si="91"/>
        <v xml:space="preserve"> + </v>
      </c>
      <c r="M519" s="237">
        <f t="shared" ca="1" si="92"/>
        <v>0</v>
      </c>
      <c r="N519" s="236">
        <f t="shared" ca="1" si="93"/>
        <v>0</v>
      </c>
      <c r="O519" s="237">
        <f t="shared" ca="1" si="94"/>
        <v>0</v>
      </c>
      <c r="P519" s="247">
        <f t="shared" ca="1" si="95"/>
        <v>0</v>
      </c>
    </row>
    <row r="520" spans="10:16" x14ac:dyDescent="0.2">
      <c r="J520" s="238" t="str">
        <f t="shared" ca="1" si="90"/>
        <v/>
      </c>
      <c r="K520" s="233">
        <v>57</v>
      </c>
      <c r="L520" s="233" t="str">
        <f t="shared" ca="1" si="91"/>
        <v xml:space="preserve"> + </v>
      </c>
      <c r="M520" s="237">
        <f t="shared" ca="1" si="92"/>
        <v>0</v>
      </c>
      <c r="N520" s="236">
        <f t="shared" ca="1" si="93"/>
        <v>0</v>
      </c>
      <c r="O520" s="237">
        <f t="shared" ca="1" si="94"/>
        <v>0</v>
      </c>
      <c r="P520" s="247">
        <f t="shared" ca="1" si="95"/>
        <v>0</v>
      </c>
    </row>
    <row r="521" spans="10:16" x14ac:dyDescent="0.2">
      <c r="J521" s="238" t="str">
        <f t="shared" ca="1" si="90"/>
        <v/>
      </c>
      <c r="K521" s="233">
        <v>58</v>
      </c>
      <c r="L521" s="233" t="str">
        <f t="shared" ca="1" si="91"/>
        <v xml:space="preserve"> + </v>
      </c>
      <c r="M521" s="237">
        <f t="shared" ca="1" si="92"/>
        <v>0</v>
      </c>
      <c r="N521" s="236">
        <f t="shared" ca="1" si="93"/>
        <v>0</v>
      </c>
      <c r="O521" s="237">
        <f t="shared" ca="1" si="94"/>
        <v>0</v>
      </c>
      <c r="P521" s="247">
        <f t="shared" ca="1" si="95"/>
        <v>0</v>
      </c>
    </row>
    <row r="522" spans="10:16" x14ac:dyDescent="0.2">
      <c r="J522" s="238" t="str">
        <f t="shared" ca="1" si="90"/>
        <v/>
      </c>
      <c r="K522" s="233">
        <v>59</v>
      </c>
      <c r="L522" s="233" t="str">
        <f t="shared" ca="1" si="91"/>
        <v xml:space="preserve"> + </v>
      </c>
      <c r="M522" s="237">
        <f t="shared" ca="1" si="92"/>
        <v>0</v>
      </c>
      <c r="N522" s="236">
        <f t="shared" ca="1" si="93"/>
        <v>0</v>
      </c>
      <c r="O522" s="237">
        <f t="shared" ca="1" si="94"/>
        <v>0</v>
      </c>
      <c r="P522" s="247">
        <f t="shared" ca="1" si="95"/>
        <v>0</v>
      </c>
    </row>
    <row r="523" spans="10:16" x14ac:dyDescent="0.2">
      <c r="J523" s="238" t="str">
        <f t="shared" ca="1" si="90"/>
        <v/>
      </c>
      <c r="K523" s="233">
        <v>60</v>
      </c>
      <c r="L523" s="233" t="str">
        <f t="shared" ca="1" si="91"/>
        <v xml:space="preserve"> + </v>
      </c>
      <c r="M523" s="237">
        <f t="shared" ca="1" si="92"/>
        <v>0</v>
      </c>
      <c r="N523" s="236">
        <f t="shared" ca="1" si="93"/>
        <v>0</v>
      </c>
      <c r="O523" s="237">
        <f t="shared" ca="1" si="94"/>
        <v>0</v>
      </c>
      <c r="P523" s="247">
        <f t="shared" ca="1" si="95"/>
        <v>0</v>
      </c>
    </row>
    <row r="524" spans="10:16" x14ac:dyDescent="0.2">
      <c r="J524" s="238" t="str">
        <f t="shared" ca="1" si="90"/>
        <v/>
      </c>
      <c r="K524" s="233">
        <v>61</v>
      </c>
      <c r="L524" s="233" t="str">
        <f t="shared" ca="1" si="91"/>
        <v xml:space="preserve"> + </v>
      </c>
      <c r="M524" s="237">
        <f t="shared" ca="1" si="92"/>
        <v>0</v>
      </c>
      <c r="N524" s="236">
        <f t="shared" ca="1" si="93"/>
        <v>0</v>
      </c>
      <c r="O524" s="237">
        <f t="shared" ca="1" si="94"/>
        <v>0</v>
      </c>
      <c r="P524" s="247">
        <f t="shared" ca="1" si="95"/>
        <v>0</v>
      </c>
    </row>
    <row r="525" spans="10:16" x14ac:dyDescent="0.2">
      <c r="J525" s="238" t="str">
        <f t="shared" ca="1" si="90"/>
        <v/>
      </c>
      <c r="K525" s="233">
        <v>62</v>
      </c>
      <c r="L525" s="233" t="str">
        <f t="shared" ca="1" si="91"/>
        <v xml:space="preserve"> + </v>
      </c>
      <c r="M525" s="237">
        <f t="shared" ca="1" si="92"/>
        <v>0</v>
      </c>
      <c r="N525" s="236">
        <f t="shared" ca="1" si="93"/>
        <v>0</v>
      </c>
      <c r="O525" s="237">
        <f t="shared" ca="1" si="94"/>
        <v>0</v>
      </c>
      <c r="P525" s="247">
        <f t="shared" ca="1" si="95"/>
        <v>0</v>
      </c>
    </row>
    <row r="526" spans="10:16" x14ac:dyDescent="0.2">
      <c r="J526" s="238" t="str">
        <f t="shared" ca="1" si="90"/>
        <v/>
      </c>
      <c r="K526" s="233">
        <v>63</v>
      </c>
      <c r="L526" s="233" t="str">
        <f t="shared" ca="1" si="91"/>
        <v xml:space="preserve"> + </v>
      </c>
      <c r="M526" s="237">
        <f t="shared" ca="1" si="92"/>
        <v>0</v>
      </c>
      <c r="N526" s="236">
        <f t="shared" ca="1" si="93"/>
        <v>0</v>
      </c>
      <c r="O526" s="237">
        <f t="shared" ca="1" si="94"/>
        <v>0</v>
      </c>
      <c r="P526" s="247">
        <f t="shared" ca="1" si="95"/>
        <v>0</v>
      </c>
    </row>
    <row r="527" spans="10:16" x14ac:dyDescent="0.2">
      <c r="J527" s="238" t="str">
        <f t="shared" ca="1" si="90"/>
        <v/>
      </c>
      <c r="K527" s="233">
        <v>64</v>
      </c>
      <c r="L527" s="233" t="str">
        <f t="shared" ca="1" si="91"/>
        <v xml:space="preserve"> + </v>
      </c>
      <c r="M527" s="237">
        <f t="shared" ca="1" si="92"/>
        <v>0</v>
      </c>
      <c r="N527" s="236">
        <f t="shared" ca="1" si="93"/>
        <v>0</v>
      </c>
      <c r="O527" s="237">
        <f t="shared" ca="1" si="94"/>
        <v>0</v>
      </c>
      <c r="P527" s="247">
        <f t="shared" ca="1" si="95"/>
        <v>0</v>
      </c>
    </row>
    <row r="528" spans="10:16" x14ac:dyDescent="0.2">
      <c r="J528" s="238" t="str">
        <f t="shared" ca="1" si="90"/>
        <v/>
      </c>
      <c r="K528" s="233">
        <v>65</v>
      </c>
      <c r="L528" s="233" t="str">
        <f t="shared" ca="1" si="91"/>
        <v xml:space="preserve"> + </v>
      </c>
      <c r="M528" s="237">
        <f t="shared" ca="1" si="92"/>
        <v>0</v>
      </c>
      <c r="N528" s="236">
        <f t="shared" ca="1" si="93"/>
        <v>0</v>
      </c>
      <c r="O528" s="237">
        <f t="shared" ca="1" si="94"/>
        <v>0</v>
      </c>
      <c r="P528" s="247">
        <f t="shared" ca="1" si="95"/>
        <v>0</v>
      </c>
    </row>
    <row r="529" spans="10:16" x14ac:dyDescent="0.2">
      <c r="J529" s="238" t="str">
        <f t="shared" ca="1" si="90"/>
        <v/>
      </c>
      <c r="K529" s="233">
        <v>66</v>
      </c>
      <c r="L529" s="233" t="str">
        <f t="shared" ca="1" si="91"/>
        <v xml:space="preserve"> + </v>
      </c>
      <c r="M529" s="237">
        <f t="shared" ca="1" si="92"/>
        <v>0</v>
      </c>
      <c r="N529" s="236">
        <f t="shared" ca="1" si="93"/>
        <v>0</v>
      </c>
      <c r="O529" s="237">
        <f t="shared" ca="1" si="94"/>
        <v>0</v>
      </c>
      <c r="P529" s="247">
        <f t="shared" ca="1" si="95"/>
        <v>0</v>
      </c>
    </row>
    <row r="530" spans="10:16" x14ac:dyDescent="0.2">
      <c r="J530" s="238" t="str">
        <f t="shared" ca="1" si="90"/>
        <v/>
      </c>
      <c r="K530" s="233">
        <v>67</v>
      </c>
      <c r="L530" s="233" t="str">
        <f t="shared" ca="1" si="91"/>
        <v xml:space="preserve"> + </v>
      </c>
      <c r="M530" s="237">
        <f t="shared" ca="1" si="92"/>
        <v>0</v>
      </c>
      <c r="N530" s="236">
        <f t="shared" ca="1" si="93"/>
        <v>0</v>
      </c>
      <c r="O530" s="237">
        <f t="shared" ca="1" si="94"/>
        <v>0</v>
      </c>
      <c r="P530" s="247">
        <f t="shared" ca="1" si="95"/>
        <v>0</v>
      </c>
    </row>
    <row r="531" spans="10:16" x14ac:dyDescent="0.2">
      <c r="J531" s="238" t="str">
        <f t="shared" ref="J531:J594" ca="1" si="96">IFERROR(IF(AND($M531&gt;DATE(2014,12,31),ABS($N531)&gt;(ABS($P531)+$J$62)),VALUE($K531&amp;TEXT($M531,"aaaamm")),""),"")</f>
        <v/>
      </c>
      <c r="K531" s="233">
        <v>68</v>
      </c>
      <c r="L531" s="233" t="str">
        <f t="shared" ref="L531:L594" ca="1" si="97">IFERROR(INDIRECT(ADDRESS($K531,$L$464,1,1,"Fluxo_de_Caixa"&amp;MID($K$464,1,4)))&amp;" + "&amp;INDIRECT(ADDRESS($K531,$L$464+1,1,1,"Fluxo_de_Caixa"&amp;MID($K$464,1,4))),"")</f>
        <v xml:space="preserve"> + </v>
      </c>
      <c r="M531" s="237">
        <f t="shared" ref="M531:M594" ca="1" si="98">IFERROR(INDIRECT(ADDRESS($K531,$M$464,1,1,"Fluxo_de_Caixa"&amp;MID($K$464,1,4))),"")</f>
        <v>0</v>
      </c>
      <c r="N531" s="236">
        <f t="shared" ref="N531:N594" ca="1" si="99">IFERROR(INDIRECT(ADDRESS($K531,$N$464,1,1,"Fluxo_de_Caixa"&amp;MID($K$464,1,4))),"")</f>
        <v>0</v>
      </c>
      <c r="O531" s="237">
        <f t="shared" ref="O531:O594" ca="1" si="100">IFERROR(INDIRECT(ADDRESS($K531,$O$464,1,1,"Fluxo_de_Caixa"&amp;MID($K$464,1,4))),"")</f>
        <v>0</v>
      </c>
      <c r="P531" s="247">
        <f t="shared" ref="P531:P594" ca="1" si="101">IFERROR(INDIRECT(ADDRESS($K531,$P$464,1,1,"Fluxo_de_Caixa"&amp;MID($K$464,1,4))),"")</f>
        <v>0</v>
      </c>
    </row>
    <row r="532" spans="10:16" x14ac:dyDescent="0.2">
      <c r="J532" s="238" t="str">
        <f t="shared" ca="1" si="96"/>
        <v/>
      </c>
      <c r="K532" s="233">
        <v>69</v>
      </c>
      <c r="L532" s="233" t="str">
        <f t="shared" ca="1" si="97"/>
        <v xml:space="preserve"> + </v>
      </c>
      <c r="M532" s="237">
        <f t="shared" ca="1" si="98"/>
        <v>0</v>
      </c>
      <c r="N532" s="236">
        <f t="shared" ca="1" si="99"/>
        <v>0</v>
      </c>
      <c r="O532" s="237">
        <f t="shared" ca="1" si="100"/>
        <v>0</v>
      </c>
      <c r="P532" s="247">
        <f t="shared" ca="1" si="101"/>
        <v>0</v>
      </c>
    </row>
    <row r="533" spans="10:16" x14ac:dyDescent="0.2">
      <c r="J533" s="238" t="str">
        <f t="shared" ca="1" si="96"/>
        <v/>
      </c>
      <c r="K533" s="233">
        <v>70</v>
      </c>
      <c r="L533" s="233" t="str">
        <f t="shared" ca="1" si="97"/>
        <v xml:space="preserve"> + </v>
      </c>
      <c r="M533" s="237">
        <f t="shared" ca="1" si="98"/>
        <v>0</v>
      </c>
      <c r="N533" s="236">
        <f t="shared" ca="1" si="99"/>
        <v>0</v>
      </c>
      <c r="O533" s="237">
        <f t="shared" ca="1" si="100"/>
        <v>0</v>
      </c>
      <c r="P533" s="247">
        <f t="shared" ca="1" si="101"/>
        <v>0</v>
      </c>
    </row>
    <row r="534" spans="10:16" x14ac:dyDescent="0.2">
      <c r="J534" s="238" t="str">
        <f t="shared" ca="1" si="96"/>
        <v/>
      </c>
      <c r="K534" s="233">
        <v>71</v>
      </c>
      <c r="L534" s="233" t="str">
        <f t="shared" ca="1" si="97"/>
        <v xml:space="preserve"> + </v>
      </c>
      <c r="M534" s="237">
        <f t="shared" ca="1" si="98"/>
        <v>0</v>
      </c>
      <c r="N534" s="236">
        <f t="shared" ca="1" si="99"/>
        <v>0</v>
      </c>
      <c r="O534" s="237">
        <f t="shared" ca="1" si="100"/>
        <v>0</v>
      </c>
      <c r="P534" s="247">
        <f t="shared" ca="1" si="101"/>
        <v>0</v>
      </c>
    </row>
    <row r="535" spans="10:16" x14ac:dyDescent="0.2">
      <c r="J535" s="238" t="str">
        <f t="shared" ca="1" si="96"/>
        <v/>
      </c>
      <c r="K535" s="233">
        <v>72</v>
      </c>
      <c r="L535" s="233" t="str">
        <f t="shared" ca="1" si="97"/>
        <v xml:space="preserve"> + </v>
      </c>
      <c r="M535" s="237">
        <f t="shared" ca="1" si="98"/>
        <v>0</v>
      </c>
      <c r="N535" s="236">
        <f t="shared" ca="1" si="99"/>
        <v>0</v>
      </c>
      <c r="O535" s="237">
        <f t="shared" ca="1" si="100"/>
        <v>0</v>
      </c>
      <c r="P535" s="247">
        <f t="shared" ca="1" si="101"/>
        <v>0</v>
      </c>
    </row>
    <row r="536" spans="10:16" x14ac:dyDescent="0.2">
      <c r="J536" s="238" t="str">
        <f t="shared" ca="1" si="96"/>
        <v/>
      </c>
      <c r="K536" s="233">
        <v>73</v>
      </c>
      <c r="L536" s="233" t="str">
        <f t="shared" ca="1" si="97"/>
        <v xml:space="preserve"> + </v>
      </c>
      <c r="M536" s="237">
        <f t="shared" ca="1" si="98"/>
        <v>0</v>
      </c>
      <c r="N536" s="236">
        <f t="shared" ca="1" si="99"/>
        <v>0</v>
      </c>
      <c r="O536" s="237">
        <f t="shared" ca="1" si="100"/>
        <v>0</v>
      </c>
      <c r="P536" s="247">
        <f t="shared" ca="1" si="101"/>
        <v>0</v>
      </c>
    </row>
    <row r="537" spans="10:16" x14ac:dyDescent="0.2">
      <c r="J537" s="238" t="str">
        <f t="shared" ca="1" si="96"/>
        <v/>
      </c>
      <c r="K537" s="233">
        <v>74</v>
      </c>
      <c r="L537" s="233" t="str">
        <f t="shared" ca="1" si="97"/>
        <v xml:space="preserve"> + </v>
      </c>
      <c r="M537" s="237">
        <f t="shared" ca="1" si="98"/>
        <v>0</v>
      </c>
      <c r="N537" s="236">
        <f t="shared" ca="1" si="99"/>
        <v>0</v>
      </c>
      <c r="O537" s="237">
        <f t="shared" ca="1" si="100"/>
        <v>0</v>
      </c>
      <c r="P537" s="247">
        <f t="shared" ca="1" si="101"/>
        <v>0</v>
      </c>
    </row>
    <row r="538" spans="10:16" x14ac:dyDescent="0.2">
      <c r="J538" s="238" t="str">
        <f t="shared" ca="1" si="96"/>
        <v/>
      </c>
      <c r="K538" s="233">
        <v>75</v>
      </c>
      <c r="L538" s="233" t="str">
        <f t="shared" ca="1" si="97"/>
        <v xml:space="preserve"> + </v>
      </c>
      <c r="M538" s="237">
        <f t="shared" ca="1" si="98"/>
        <v>0</v>
      </c>
      <c r="N538" s="236">
        <f t="shared" ca="1" si="99"/>
        <v>0</v>
      </c>
      <c r="O538" s="237">
        <f t="shared" ca="1" si="100"/>
        <v>0</v>
      </c>
      <c r="P538" s="247">
        <f t="shared" ca="1" si="101"/>
        <v>0</v>
      </c>
    </row>
    <row r="539" spans="10:16" x14ac:dyDescent="0.2">
      <c r="J539" s="238" t="str">
        <f t="shared" ca="1" si="96"/>
        <v/>
      </c>
      <c r="K539" s="233">
        <v>76</v>
      </c>
      <c r="L539" s="233" t="str">
        <f t="shared" ca="1" si="97"/>
        <v xml:space="preserve"> + </v>
      </c>
      <c r="M539" s="237">
        <f t="shared" ca="1" si="98"/>
        <v>0</v>
      </c>
      <c r="N539" s="236">
        <f t="shared" ca="1" si="99"/>
        <v>0</v>
      </c>
      <c r="O539" s="237">
        <f t="shared" ca="1" si="100"/>
        <v>0</v>
      </c>
      <c r="P539" s="247">
        <f t="shared" ca="1" si="101"/>
        <v>0</v>
      </c>
    </row>
    <row r="540" spans="10:16" x14ac:dyDescent="0.2">
      <c r="J540" s="238" t="str">
        <f t="shared" ca="1" si="96"/>
        <v/>
      </c>
      <c r="K540" s="233">
        <v>77</v>
      </c>
      <c r="L540" s="233" t="str">
        <f t="shared" ca="1" si="97"/>
        <v xml:space="preserve"> + </v>
      </c>
      <c r="M540" s="237">
        <f t="shared" ca="1" si="98"/>
        <v>0</v>
      </c>
      <c r="N540" s="236">
        <f t="shared" ca="1" si="99"/>
        <v>0</v>
      </c>
      <c r="O540" s="237">
        <f t="shared" ca="1" si="100"/>
        <v>0</v>
      </c>
      <c r="P540" s="247">
        <f t="shared" ca="1" si="101"/>
        <v>0</v>
      </c>
    </row>
    <row r="541" spans="10:16" x14ac:dyDescent="0.2">
      <c r="J541" s="238" t="str">
        <f t="shared" ca="1" si="96"/>
        <v/>
      </c>
      <c r="K541" s="233">
        <v>78</v>
      </c>
      <c r="L541" s="233" t="str">
        <f t="shared" ca="1" si="97"/>
        <v xml:space="preserve"> + </v>
      </c>
      <c r="M541" s="237">
        <f t="shared" ca="1" si="98"/>
        <v>0</v>
      </c>
      <c r="N541" s="236">
        <f t="shared" ca="1" si="99"/>
        <v>0</v>
      </c>
      <c r="O541" s="237">
        <f t="shared" ca="1" si="100"/>
        <v>0</v>
      </c>
      <c r="P541" s="247">
        <f t="shared" ca="1" si="101"/>
        <v>0</v>
      </c>
    </row>
    <row r="542" spans="10:16" x14ac:dyDescent="0.2">
      <c r="J542" s="238" t="str">
        <f t="shared" ca="1" si="96"/>
        <v/>
      </c>
      <c r="K542" s="233">
        <v>79</v>
      </c>
      <c r="L542" s="233" t="str">
        <f t="shared" ca="1" si="97"/>
        <v xml:space="preserve"> + </v>
      </c>
      <c r="M542" s="237">
        <f t="shared" ca="1" si="98"/>
        <v>0</v>
      </c>
      <c r="N542" s="236">
        <f t="shared" ca="1" si="99"/>
        <v>0</v>
      </c>
      <c r="O542" s="237">
        <f t="shared" ca="1" si="100"/>
        <v>0</v>
      </c>
      <c r="P542" s="247">
        <f t="shared" ca="1" si="101"/>
        <v>0</v>
      </c>
    </row>
    <row r="543" spans="10:16" x14ac:dyDescent="0.2">
      <c r="J543" s="238" t="str">
        <f t="shared" ca="1" si="96"/>
        <v/>
      </c>
      <c r="K543" s="233">
        <v>80</v>
      </c>
      <c r="L543" s="233" t="str">
        <f t="shared" ca="1" si="97"/>
        <v xml:space="preserve"> + </v>
      </c>
      <c r="M543" s="237">
        <f t="shared" ca="1" si="98"/>
        <v>0</v>
      </c>
      <c r="N543" s="236">
        <f t="shared" ca="1" si="99"/>
        <v>0</v>
      </c>
      <c r="O543" s="237">
        <f t="shared" ca="1" si="100"/>
        <v>0</v>
      </c>
      <c r="P543" s="247">
        <f t="shared" ca="1" si="101"/>
        <v>0</v>
      </c>
    </row>
    <row r="544" spans="10:16" x14ac:dyDescent="0.2">
      <c r="J544" s="238" t="str">
        <f t="shared" ca="1" si="96"/>
        <v/>
      </c>
      <c r="K544" s="233">
        <v>81</v>
      </c>
      <c r="L544" s="233" t="str">
        <f t="shared" ca="1" si="97"/>
        <v xml:space="preserve"> + </v>
      </c>
      <c r="M544" s="237">
        <f t="shared" ca="1" si="98"/>
        <v>0</v>
      </c>
      <c r="N544" s="236">
        <f t="shared" ca="1" si="99"/>
        <v>0</v>
      </c>
      <c r="O544" s="237">
        <f t="shared" ca="1" si="100"/>
        <v>0</v>
      </c>
      <c r="P544" s="247">
        <f t="shared" ca="1" si="101"/>
        <v>0</v>
      </c>
    </row>
    <row r="545" spans="10:16" x14ac:dyDescent="0.2">
      <c r="J545" s="238" t="str">
        <f t="shared" ca="1" si="96"/>
        <v/>
      </c>
      <c r="K545" s="233">
        <v>82</v>
      </c>
      <c r="L545" s="233" t="str">
        <f t="shared" ca="1" si="97"/>
        <v xml:space="preserve"> + </v>
      </c>
      <c r="M545" s="237">
        <f t="shared" ca="1" si="98"/>
        <v>0</v>
      </c>
      <c r="N545" s="236">
        <f t="shared" ca="1" si="99"/>
        <v>0</v>
      </c>
      <c r="O545" s="237">
        <f t="shared" ca="1" si="100"/>
        <v>0</v>
      </c>
      <c r="P545" s="247">
        <f t="shared" ca="1" si="101"/>
        <v>0</v>
      </c>
    </row>
    <row r="546" spans="10:16" x14ac:dyDescent="0.2">
      <c r="J546" s="238" t="str">
        <f t="shared" ca="1" si="96"/>
        <v/>
      </c>
      <c r="K546" s="233">
        <v>83</v>
      </c>
      <c r="L546" s="233" t="str">
        <f t="shared" ca="1" si="97"/>
        <v xml:space="preserve"> + </v>
      </c>
      <c r="M546" s="237">
        <f t="shared" ca="1" si="98"/>
        <v>0</v>
      </c>
      <c r="N546" s="236">
        <f t="shared" ca="1" si="99"/>
        <v>0</v>
      </c>
      <c r="O546" s="237">
        <f t="shared" ca="1" si="100"/>
        <v>0</v>
      </c>
      <c r="P546" s="247">
        <f t="shared" ca="1" si="101"/>
        <v>0</v>
      </c>
    </row>
    <row r="547" spans="10:16" x14ac:dyDescent="0.2">
      <c r="J547" s="238" t="str">
        <f t="shared" ca="1" si="96"/>
        <v/>
      </c>
      <c r="K547" s="233">
        <v>84</v>
      </c>
      <c r="L547" s="233" t="str">
        <f t="shared" ca="1" si="97"/>
        <v xml:space="preserve"> + </v>
      </c>
      <c r="M547" s="237">
        <f t="shared" ca="1" si="98"/>
        <v>0</v>
      </c>
      <c r="N547" s="236">
        <f t="shared" ca="1" si="99"/>
        <v>0</v>
      </c>
      <c r="O547" s="237">
        <f t="shared" ca="1" si="100"/>
        <v>0</v>
      </c>
      <c r="P547" s="247">
        <f t="shared" ca="1" si="101"/>
        <v>0</v>
      </c>
    </row>
    <row r="548" spans="10:16" x14ac:dyDescent="0.2">
      <c r="J548" s="238" t="str">
        <f t="shared" ca="1" si="96"/>
        <v/>
      </c>
      <c r="K548" s="233">
        <v>85</v>
      </c>
      <c r="L548" s="233" t="str">
        <f t="shared" ca="1" si="97"/>
        <v xml:space="preserve"> + </v>
      </c>
      <c r="M548" s="237">
        <f t="shared" ca="1" si="98"/>
        <v>0</v>
      </c>
      <c r="N548" s="236">
        <f t="shared" ca="1" si="99"/>
        <v>0</v>
      </c>
      <c r="O548" s="237">
        <f t="shared" ca="1" si="100"/>
        <v>0</v>
      </c>
      <c r="P548" s="247">
        <f t="shared" ca="1" si="101"/>
        <v>0</v>
      </c>
    </row>
    <row r="549" spans="10:16" x14ac:dyDescent="0.2">
      <c r="J549" s="238" t="str">
        <f t="shared" ca="1" si="96"/>
        <v/>
      </c>
      <c r="K549" s="233">
        <v>86</v>
      </c>
      <c r="L549" s="233" t="str">
        <f t="shared" ca="1" si="97"/>
        <v xml:space="preserve"> + </v>
      </c>
      <c r="M549" s="237">
        <f t="shared" ca="1" si="98"/>
        <v>0</v>
      </c>
      <c r="N549" s="236">
        <f t="shared" ca="1" si="99"/>
        <v>0</v>
      </c>
      <c r="O549" s="237">
        <f t="shared" ca="1" si="100"/>
        <v>0</v>
      </c>
      <c r="P549" s="247">
        <f t="shared" ca="1" si="101"/>
        <v>0</v>
      </c>
    </row>
    <row r="550" spans="10:16" x14ac:dyDescent="0.2">
      <c r="J550" s="238" t="str">
        <f t="shared" ca="1" si="96"/>
        <v/>
      </c>
      <c r="K550" s="233">
        <v>87</v>
      </c>
      <c r="L550" s="233" t="str">
        <f t="shared" ca="1" si="97"/>
        <v xml:space="preserve"> + </v>
      </c>
      <c r="M550" s="237">
        <f t="shared" ca="1" si="98"/>
        <v>0</v>
      </c>
      <c r="N550" s="236">
        <f t="shared" ca="1" si="99"/>
        <v>0</v>
      </c>
      <c r="O550" s="237">
        <f t="shared" ca="1" si="100"/>
        <v>0</v>
      </c>
      <c r="P550" s="247">
        <f t="shared" ca="1" si="101"/>
        <v>0</v>
      </c>
    </row>
    <row r="551" spans="10:16" x14ac:dyDescent="0.2">
      <c r="J551" s="238" t="str">
        <f t="shared" ca="1" si="96"/>
        <v/>
      </c>
      <c r="K551" s="233">
        <v>88</v>
      </c>
      <c r="L551" s="233" t="str">
        <f t="shared" ca="1" si="97"/>
        <v xml:space="preserve"> + </v>
      </c>
      <c r="M551" s="237">
        <f t="shared" ca="1" si="98"/>
        <v>0</v>
      </c>
      <c r="N551" s="236">
        <f t="shared" ca="1" si="99"/>
        <v>0</v>
      </c>
      <c r="O551" s="237">
        <f t="shared" ca="1" si="100"/>
        <v>0</v>
      </c>
      <c r="P551" s="247">
        <f t="shared" ca="1" si="101"/>
        <v>0</v>
      </c>
    </row>
    <row r="552" spans="10:16" x14ac:dyDescent="0.2">
      <c r="J552" s="238" t="str">
        <f t="shared" ca="1" si="96"/>
        <v/>
      </c>
      <c r="K552" s="233">
        <v>89</v>
      </c>
      <c r="L552" s="233" t="str">
        <f t="shared" ca="1" si="97"/>
        <v xml:space="preserve"> + </v>
      </c>
      <c r="M552" s="237">
        <f t="shared" ca="1" si="98"/>
        <v>0</v>
      </c>
      <c r="N552" s="236">
        <f t="shared" ca="1" si="99"/>
        <v>0</v>
      </c>
      <c r="O552" s="237">
        <f t="shared" ca="1" si="100"/>
        <v>0</v>
      </c>
      <c r="P552" s="247">
        <f t="shared" ca="1" si="101"/>
        <v>0</v>
      </c>
    </row>
    <row r="553" spans="10:16" x14ac:dyDescent="0.2">
      <c r="J553" s="238" t="str">
        <f t="shared" ca="1" si="96"/>
        <v/>
      </c>
      <c r="K553" s="233">
        <v>90</v>
      </c>
      <c r="L553" s="233" t="str">
        <f t="shared" ca="1" si="97"/>
        <v xml:space="preserve"> + </v>
      </c>
      <c r="M553" s="237">
        <f t="shared" ca="1" si="98"/>
        <v>0</v>
      </c>
      <c r="N553" s="236">
        <f t="shared" ca="1" si="99"/>
        <v>0</v>
      </c>
      <c r="O553" s="237">
        <f t="shared" ca="1" si="100"/>
        <v>0</v>
      </c>
      <c r="P553" s="247">
        <f t="shared" ca="1" si="101"/>
        <v>0</v>
      </c>
    </row>
    <row r="554" spans="10:16" x14ac:dyDescent="0.2">
      <c r="J554" s="238" t="str">
        <f t="shared" ca="1" si="96"/>
        <v/>
      </c>
      <c r="K554" s="233">
        <v>91</v>
      </c>
      <c r="L554" s="233" t="str">
        <f t="shared" ca="1" si="97"/>
        <v xml:space="preserve"> + </v>
      </c>
      <c r="M554" s="237">
        <f t="shared" ca="1" si="98"/>
        <v>0</v>
      </c>
      <c r="N554" s="236">
        <f t="shared" ca="1" si="99"/>
        <v>0</v>
      </c>
      <c r="O554" s="237">
        <f t="shared" ca="1" si="100"/>
        <v>0</v>
      </c>
      <c r="P554" s="247">
        <f t="shared" ca="1" si="101"/>
        <v>0</v>
      </c>
    </row>
    <row r="555" spans="10:16" x14ac:dyDescent="0.2">
      <c r="J555" s="238" t="str">
        <f t="shared" ca="1" si="96"/>
        <v/>
      </c>
      <c r="K555" s="233">
        <v>92</v>
      </c>
      <c r="L555" s="233" t="str">
        <f t="shared" ca="1" si="97"/>
        <v xml:space="preserve"> + </v>
      </c>
      <c r="M555" s="237">
        <f t="shared" ca="1" si="98"/>
        <v>0</v>
      </c>
      <c r="N555" s="236">
        <f t="shared" ca="1" si="99"/>
        <v>0</v>
      </c>
      <c r="O555" s="237">
        <f t="shared" ca="1" si="100"/>
        <v>0</v>
      </c>
      <c r="P555" s="247">
        <f t="shared" ca="1" si="101"/>
        <v>0</v>
      </c>
    </row>
    <row r="556" spans="10:16" x14ac:dyDescent="0.2">
      <c r="J556" s="238" t="str">
        <f t="shared" ca="1" si="96"/>
        <v/>
      </c>
      <c r="K556" s="233">
        <v>93</v>
      </c>
      <c r="L556" s="233" t="str">
        <f t="shared" ca="1" si="97"/>
        <v xml:space="preserve"> + </v>
      </c>
      <c r="M556" s="237">
        <f t="shared" ca="1" si="98"/>
        <v>0</v>
      </c>
      <c r="N556" s="236">
        <f t="shared" ca="1" si="99"/>
        <v>0</v>
      </c>
      <c r="O556" s="237">
        <f t="shared" ca="1" si="100"/>
        <v>0</v>
      </c>
      <c r="P556" s="247">
        <f t="shared" ca="1" si="101"/>
        <v>0</v>
      </c>
    </row>
    <row r="557" spans="10:16" x14ac:dyDescent="0.2">
      <c r="J557" s="238" t="str">
        <f t="shared" ca="1" si="96"/>
        <v/>
      </c>
      <c r="K557" s="233">
        <v>94</v>
      </c>
      <c r="L557" s="233" t="str">
        <f t="shared" ca="1" si="97"/>
        <v xml:space="preserve"> + </v>
      </c>
      <c r="M557" s="237">
        <f t="shared" ca="1" si="98"/>
        <v>0</v>
      </c>
      <c r="N557" s="236">
        <f t="shared" ca="1" si="99"/>
        <v>0</v>
      </c>
      <c r="O557" s="237">
        <f t="shared" ca="1" si="100"/>
        <v>0</v>
      </c>
      <c r="P557" s="247">
        <f t="shared" ca="1" si="101"/>
        <v>0</v>
      </c>
    </row>
    <row r="558" spans="10:16" x14ac:dyDescent="0.2">
      <c r="J558" s="238" t="str">
        <f t="shared" ca="1" si="96"/>
        <v/>
      </c>
      <c r="K558" s="233">
        <v>95</v>
      </c>
      <c r="L558" s="233" t="str">
        <f t="shared" ca="1" si="97"/>
        <v xml:space="preserve"> + </v>
      </c>
      <c r="M558" s="237">
        <f t="shared" ca="1" si="98"/>
        <v>0</v>
      </c>
      <c r="N558" s="236">
        <f t="shared" ca="1" si="99"/>
        <v>0</v>
      </c>
      <c r="O558" s="237">
        <f t="shared" ca="1" si="100"/>
        <v>0</v>
      </c>
      <c r="P558" s="247">
        <f t="shared" ca="1" si="101"/>
        <v>0</v>
      </c>
    </row>
    <row r="559" spans="10:16" x14ac:dyDescent="0.2">
      <c r="J559" s="238" t="str">
        <f t="shared" ca="1" si="96"/>
        <v/>
      </c>
      <c r="K559" s="233">
        <v>96</v>
      </c>
      <c r="L559" s="233" t="str">
        <f t="shared" ca="1" si="97"/>
        <v xml:space="preserve"> + </v>
      </c>
      <c r="M559" s="237">
        <f t="shared" ca="1" si="98"/>
        <v>0</v>
      </c>
      <c r="N559" s="236">
        <f t="shared" ca="1" si="99"/>
        <v>0</v>
      </c>
      <c r="O559" s="237">
        <f t="shared" ca="1" si="100"/>
        <v>0</v>
      </c>
      <c r="P559" s="247">
        <f t="shared" ca="1" si="101"/>
        <v>0</v>
      </c>
    </row>
    <row r="560" spans="10:16" x14ac:dyDescent="0.2">
      <c r="J560" s="238" t="str">
        <f t="shared" ca="1" si="96"/>
        <v/>
      </c>
      <c r="K560" s="233">
        <v>97</v>
      </c>
      <c r="L560" s="233" t="str">
        <f t="shared" ca="1" si="97"/>
        <v xml:space="preserve"> + </v>
      </c>
      <c r="M560" s="237">
        <f t="shared" ca="1" si="98"/>
        <v>0</v>
      </c>
      <c r="N560" s="236">
        <f t="shared" ca="1" si="99"/>
        <v>0</v>
      </c>
      <c r="O560" s="237">
        <f t="shared" ca="1" si="100"/>
        <v>0</v>
      </c>
      <c r="P560" s="247">
        <f t="shared" ca="1" si="101"/>
        <v>0</v>
      </c>
    </row>
    <row r="561" spans="10:16" x14ac:dyDescent="0.2">
      <c r="J561" s="238" t="str">
        <f t="shared" ca="1" si="96"/>
        <v/>
      </c>
      <c r="K561" s="233">
        <v>98</v>
      </c>
      <c r="L561" s="233" t="str">
        <f t="shared" ca="1" si="97"/>
        <v xml:space="preserve"> + </v>
      </c>
      <c r="M561" s="237">
        <f t="shared" ca="1" si="98"/>
        <v>0</v>
      </c>
      <c r="N561" s="236">
        <f t="shared" ca="1" si="99"/>
        <v>0</v>
      </c>
      <c r="O561" s="237">
        <f t="shared" ca="1" si="100"/>
        <v>0</v>
      </c>
      <c r="P561" s="247">
        <f t="shared" ca="1" si="101"/>
        <v>0</v>
      </c>
    </row>
    <row r="562" spans="10:16" x14ac:dyDescent="0.2">
      <c r="J562" s="238" t="str">
        <f t="shared" ca="1" si="96"/>
        <v/>
      </c>
      <c r="K562" s="233">
        <v>99</v>
      </c>
      <c r="L562" s="233" t="str">
        <f t="shared" ca="1" si="97"/>
        <v xml:space="preserve"> + </v>
      </c>
      <c r="M562" s="237">
        <f t="shared" ca="1" si="98"/>
        <v>0</v>
      </c>
      <c r="N562" s="236">
        <f t="shared" ca="1" si="99"/>
        <v>0</v>
      </c>
      <c r="O562" s="237">
        <f t="shared" ca="1" si="100"/>
        <v>0</v>
      </c>
      <c r="P562" s="247">
        <f t="shared" ca="1" si="101"/>
        <v>0</v>
      </c>
    </row>
    <row r="563" spans="10:16" x14ac:dyDescent="0.2">
      <c r="J563" s="238" t="str">
        <f t="shared" ca="1" si="96"/>
        <v/>
      </c>
      <c r="K563" s="233">
        <v>100</v>
      </c>
      <c r="L563" s="233" t="str">
        <f t="shared" ca="1" si="97"/>
        <v xml:space="preserve"> + </v>
      </c>
      <c r="M563" s="237">
        <f t="shared" ca="1" si="98"/>
        <v>0</v>
      </c>
      <c r="N563" s="236">
        <f t="shared" ca="1" si="99"/>
        <v>0</v>
      </c>
      <c r="O563" s="237">
        <f t="shared" ca="1" si="100"/>
        <v>0</v>
      </c>
      <c r="P563" s="247">
        <f t="shared" ca="1" si="101"/>
        <v>0</v>
      </c>
    </row>
    <row r="564" spans="10:16" x14ac:dyDescent="0.2">
      <c r="J564" s="238" t="str">
        <f t="shared" ca="1" si="96"/>
        <v/>
      </c>
      <c r="K564" s="233">
        <v>101</v>
      </c>
      <c r="L564" s="233" t="str">
        <f t="shared" ca="1" si="97"/>
        <v xml:space="preserve"> + </v>
      </c>
      <c r="M564" s="237">
        <f t="shared" ca="1" si="98"/>
        <v>0</v>
      </c>
      <c r="N564" s="236">
        <f t="shared" ca="1" si="99"/>
        <v>0</v>
      </c>
      <c r="O564" s="237">
        <f t="shared" ca="1" si="100"/>
        <v>0</v>
      </c>
      <c r="P564" s="247">
        <f t="shared" ca="1" si="101"/>
        <v>0</v>
      </c>
    </row>
    <row r="565" spans="10:16" x14ac:dyDescent="0.2">
      <c r="J565" s="238" t="str">
        <f t="shared" ca="1" si="96"/>
        <v/>
      </c>
      <c r="K565" s="233">
        <v>102</v>
      </c>
      <c r="L565" s="233" t="str">
        <f t="shared" ca="1" si="97"/>
        <v xml:space="preserve"> + </v>
      </c>
      <c r="M565" s="237">
        <f t="shared" ca="1" si="98"/>
        <v>0</v>
      </c>
      <c r="N565" s="236">
        <f t="shared" ca="1" si="99"/>
        <v>0</v>
      </c>
      <c r="O565" s="237">
        <f t="shared" ca="1" si="100"/>
        <v>0</v>
      </c>
      <c r="P565" s="247">
        <f t="shared" ca="1" si="101"/>
        <v>0</v>
      </c>
    </row>
    <row r="566" spans="10:16" x14ac:dyDescent="0.2">
      <c r="J566" s="238" t="str">
        <f t="shared" ca="1" si="96"/>
        <v/>
      </c>
      <c r="K566" s="233">
        <v>103</v>
      </c>
      <c r="L566" s="233" t="str">
        <f t="shared" ca="1" si="97"/>
        <v xml:space="preserve"> + </v>
      </c>
      <c r="M566" s="237">
        <f t="shared" ca="1" si="98"/>
        <v>0</v>
      </c>
      <c r="N566" s="236">
        <f t="shared" ca="1" si="99"/>
        <v>0</v>
      </c>
      <c r="O566" s="237">
        <f t="shared" ca="1" si="100"/>
        <v>0</v>
      </c>
      <c r="P566" s="247">
        <f t="shared" ca="1" si="101"/>
        <v>0</v>
      </c>
    </row>
    <row r="567" spans="10:16" x14ac:dyDescent="0.2">
      <c r="J567" s="238" t="str">
        <f t="shared" ca="1" si="96"/>
        <v/>
      </c>
      <c r="K567" s="233">
        <v>104</v>
      </c>
      <c r="L567" s="233" t="str">
        <f t="shared" ca="1" si="97"/>
        <v xml:space="preserve"> + </v>
      </c>
      <c r="M567" s="237">
        <f t="shared" ca="1" si="98"/>
        <v>0</v>
      </c>
      <c r="N567" s="236">
        <f t="shared" ca="1" si="99"/>
        <v>0</v>
      </c>
      <c r="O567" s="237">
        <f t="shared" ca="1" si="100"/>
        <v>0</v>
      </c>
      <c r="P567" s="247">
        <f t="shared" ca="1" si="101"/>
        <v>0</v>
      </c>
    </row>
    <row r="568" spans="10:16" x14ac:dyDescent="0.2">
      <c r="J568" s="238" t="str">
        <f t="shared" ca="1" si="96"/>
        <v/>
      </c>
      <c r="K568" s="233">
        <v>105</v>
      </c>
      <c r="L568" s="233" t="str">
        <f t="shared" ca="1" si="97"/>
        <v xml:space="preserve"> + </v>
      </c>
      <c r="M568" s="237">
        <f t="shared" ca="1" si="98"/>
        <v>0</v>
      </c>
      <c r="N568" s="236">
        <f t="shared" ca="1" si="99"/>
        <v>0</v>
      </c>
      <c r="O568" s="237">
        <f t="shared" ca="1" si="100"/>
        <v>0</v>
      </c>
      <c r="P568" s="247">
        <f t="shared" ca="1" si="101"/>
        <v>0</v>
      </c>
    </row>
    <row r="569" spans="10:16" x14ac:dyDescent="0.2">
      <c r="J569" s="238" t="str">
        <f t="shared" ca="1" si="96"/>
        <v/>
      </c>
      <c r="K569" s="233">
        <v>106</v>
      </c>
      <c r="L569" s="233" t="str">
        <f t="shared" ca="1" si="97"/>
        <v xml:space="preserve"> + </v>
      </c>
      <c r="M569" s="237">
        <f t="shared" ca="1" si="98"/>
        <v>0</v>
      </c>
      <c r="N569" s="236">
        <f t="shared" ca="1" si="99"/>
        <v>0</v>
      </c>
      <c r="O569" s="237">
        <f t="shared" ca="1" si="100"/>
        <v>0</v>
      </c>
      <c r="P569" s="247">
        <f t="shared" ca="1" si="101"/>
        <v>0</v>
      </c>
    </row>
    <row r="570" spans="10:16" x14ac:dyDescent="0.2">
      <c r="J570" s="238" t="str">
        <f t="shared" ca="1" si="96"/>
        <v/>
      </c>
      <c r="K570" s="233">
        <v>107</v>
      </c>
      <c r="L570" s="233" t="str">
        <f t="shared" ca="1" si="97"/>
        <v xml:space="preserve"> + </v>
      </c>
      <c r="M570" s="237">
        <f t="shared" ca="1" si="98"/>
        <v>0</v>
      </c>
      <c r="N570" s="236">
        <f t="shared" ca="1" si="99"/>
        <v>0</v>
      </c>
      <c r="O570" s="237">
        <f t="shared" ca="1" si="100"/>
        <v>0</v>
      </c>
      <c r="P570" s="247">
        <f t="shared" ca="1" si="101"/>
        <v>0</v>
      </c>
    </row>
    <row r="571" spans="10:16" x14ac:dyDescent="0.2">
      <c r="J571" s="238" t="str">
        <f t="shared" ca="1" si="96"/>
        <v/>
      </c>
      <c r="K571" s="233">
        <v>108</v>
      </c>
      <c r="L571" s="233" t="str">
        <f t="shared" ca="1" si="97"/>
        <v xml:space="preserve"> + </v>
      </c>
      <c r="M571" s="237">
        <f t="shared" ca="1" si="98"/>
        <v>0</v>
      </c>
      <c r="N571" s="236">
        <f t="shared" ca="1" si="99"/>
        <v>0</v>
      </c>
      <c r="O571" s="237">
        <f t="shared" ca="1" si="100"/>
        <v>0</v>
      </c>
      <c r="P571" s="247">
        <f t="shared" ca="1" si="101"/>
        <v>0</v>
      </c>
    </row>
    <row r="572" spans="10:16" x14ac:dyDescent="0.2">
      <c r="J572" s="238" t="str">
        <f t="shared" ca="1" si="96"/>
        <v/>
      </c>
      <c r="K572" s="233">
        <v>109</v>
      </c>
      <c r="L572" s="233" t="str">
        <f t="shared" ca="1" si="97"/>
        <v xml:space="preserve"> + </v>
      </c>
      <c r="M572" s="237">
        <f t="shared" ca="1" si="98"/>
        <v>0</v>
      </c>
      <c r="N572" s="236">
        <f t="shared" ca="1" si="99"/>
        <v>0</v>
      </c>
      <c r="O572" s="237">
        <f t="shared" ca="1" si="100"/>
        <v>0</v>
      </c>
      <c r="P572" s="247">
        <f t="shared" ca="1" si="101"/>
        <v>0</v>
      </c>
    </row>
    <row r="573" spans="10:16" x14ac:dyDescent="0.2">
      <c r="J573" s="238" t="str">
        <f t="shared" ca="1" si="96"/>
        <v/>
      </c>
      <c r="K573" s="233">
        <v>110</v>
      </c>
      <c r="L573" s="233" t="str">
        <f t="shared" ca="1" si="97"/>
        <v xml:space="preserve"> + </v>
      </c>
      <c r="M573" s="237">
        <f t="shared" ca="1" si="98"/>
        <v>0</v>
      </c>
      <c r="N573" s="236">
        <f t="shared" ca="1" si="99"/>
        <v>0</v>
      </c>
      <c r="O573" s="237">
        <f t="shared" ca="1" si="100"/>
        <v>0</v>
      </c>
      <c r="P573" s="247">
        <f t="shared" ca="1" si="101"/>
        <v>0</v>
      </c>
    </row>
    <row r="574" spans="10:16" x14ac:dyDescent="0.2">
      <c r="J574" s="238" t="str">
        <f t="shared" ca="1" si="96"/>
        <v/>
      </c>
      <c r="K574" s="233">
        <v>111</v>
      </c>
      <c r="L574" s="233" t="str">
        <f t="shared" ca="1" si="97"/>
        <v xml:space="preserve"> + </v>
      </c>
      <c r="M574" s="237">
        <f t="shared" ca="1" si="98"/>
        <v>0</v>
      </c>
      <c r="N574" s="236">
        <f t="shared" ca="1" si="99"/>
        <v>0</v>
      </c>
      <c r="O574" s="237">
        <f t="shared" ca="1" si="100"/>
        <v>0</v>
      </c>
      <c r="P574" s="247">
        <f t="shared" ca="1" si="101"/>
        <v>0</v>
      </c>
    </row>
    <row r="575" spans="10:16" x14ac:dyDescent="0.2">
      <c r="J575" s="238" t="str">
        <f t="shared" ca="1" si="96"/>
        <v/>
      </c>
      <c r="K575" s="233">
        <v>112</v>
      </c>
      <c r="L575" s="233" t="str">
        <f t="shared" ca="1" si="97"/>
        <v xml:space="preserve"> + </v>
      </c>
      <c r="M575" s="237">
        <f t="shared" ca="1" si="98"/>
        <v>0</v>
      </c>
      <c r="N575" s="236">
        <f t="shared" ca="1" si="99"/>
        <v>0</v>
      </c>
      <c r="O575" s="237">
        <f t="shared" ca="1" si="100"/>
        <v>0</v>
      </c>
      <c r="P575" s="247">
        <f t="shared" ca="1" si="101"/>
        <v>0</v>
      </c>
    </row>
    <row r="576" spans="10:16" x14ac:dyDescent="0.2">
      <c r="J576" s="238" t="str">
        <f t="shared" ca="1" si="96"/>
        <v/>
      </c>
      <c r="K576" s="233">
        <v>113</v>
      </c>
      <c r="L576" s="233" t="str">
        <f t="shared" ca="1" si="97"/>
        <v xml:space="preserve"> + </v>
      </c>
      <c r="M576" s="237">
        <f t="shared" ca="1" si="98"/>
        <v>0</v>
      </c>
      <c r="N576" s="236">
        <f t="shared" ca="1" si="99"/>
        <v>0</v>
      </c>
      <c r="O576" s="237">
        <f t="shared" ca="1" si="100"/>
        <v>0</v>
      </c>
      <c r="P576" s="247">
        <f t="shared" ca="1" si="101"/>
        <v>0</v>
      </c>
    </row>
    <row r="577" spans="10:16" x14ac:dyDescent="0.2">
      <c r="J577" s="238" t="str">
        <f t="shared" ca="1" si="96"/>
        <v/>
      </c>
      <c r="K577" s="233">
        <v>114</v>
      </c>
      <c r="L577" s="233" t="str">
        <f t="shared" ca="1" si="97"/>
        <v xml:space="preserve"> + </v>
      </c>
      <c r="M577" s="237">
        <f t="shared" ca="1" si="98"/>
        <v>0</v>
      </c>
      <c r="N577" s="236">
        <f t="shared" ca="1" si="99"/>
        <v>0</v>
      </c>
      <c r="O577" s="237">
        <f t="shared" ca="1" si="100"/>
        <v>0</v>
      </c>
      <c r="P577" s="247">
        <f t="shared" ca="1" si="101"/>
        <v>0</v>
      </c>
    </row>
    <row r="578" spans="10:16" x14ac:dyDescent="0.2">
      <c r="J578" s="238" t="str">
        <f t="shared" ca="1" si="96"/>
        <v/>
      </c>
      <c r="K578" s="233">
        <v>115</v>
      </c>
      <c r="L578" s="233" t="str">
        <f t="shared" ca="1" si="97"/>
        <v xml:space="preserve"> + </v>
      </c>
      <c r="M578" s="237">
        <f t="shared" ca="1" si="98"/>
        <v>0</v>
      </c>
      <c r="N578" s="236">
        <f t="shared" ca="1" si="99"/>
        <v>0</v>
      </c>
      <c r="O578" s="237">
        <f t="shared" ca="1" si="100"/>
        <v>0</v>
      </c>
      <c r="P578" s="247">
        <f t="shared" ca="1" si="101"/>
        <v>0</v>
      </c>
    </row>
    <row r="579" spans="10:16" x14ac:dyDescent="0.2">
      <c r="J579" s="238" t="str">
        <f t="shared" ca="1" si="96"/>
        <v/>
      </c>
      <c r="K579" s="233">
        <v>116</v>
      </c>
      <c r="L579" s="233" t="str">
        <f t="shared" ca="1" si="97"/>
        <v xml:space="preserve"> + </v>
      </c>
      <c r="M579" s="237">
        <f t="shared" ca="1" si="98"/>
        <v>0</v>
      </c>
      <c r="N579" s="236">
        <f t="shared" ca="1" si="99"/>
        <v>0</v>
      </c>
      <c r="O579" s="237">
        <f t="shared" ca="1" si="100"/>
        <v>0</v>
      </c>
      <c r="P579" s="247">
        <f t="shared" ca="1" si="101"/>
        <v>0</v>
      </c>
    </row>
    <row r="580" spans="10:16" x14ac:dyDescent="0.2">
      <c r="J580" s="238" t="str">
        <f t="shared" ca="1" si="96"/>
        <v/>
      </c>
      <c r="K580" s="233">
        <v>117</v>
      </c>
      <c r="L580" s="233" t="str">
        <f t="shared" ca="1" si="97"/>
        <v xml:space="preserve"> + </v>
      </c>
      <c r="M580" s="237">
        <f t="shared" ca="1" si="98"/>
        <v>0</v>
      </c>
      <c r="N580" s="236">
        <f t="shared" ca="1" si="99"/>
        <v>0</v>
      </c>
      <c r="O580" s="237">
        <f t="shared" ca="1" si="100"/>
        <v>0</v>
      </c>
      <c r="P580" s="247">
        <f t="shared" ca="1" si="101"/>
        <v>0</v>
      </c>
    </row>
    <row r="581" spans="10:16" x14ac:dyDescent="0.2">
      <c r="J581" s="238" t="str">
        <f t="shared" ca="1" si="96"/>
        <v/>
      </c>
      <c r="K581" s="233">
        <v>118</v>
      </c>
      <c r="L581" s="233" t="str">
        <f t="shared" ca="1" si="97"/>
        <v xml:space="preserve"> + </v>
      </c>
      <c r="M581" s="237">
        <f t="shared" ca="1" si="98"/>
        <v>0</v>
      </c>
      <c r="N581" s="236">
        <f t="shared" ca="1" si="99"/>
        <v>0</v>
      </c>
      <c r="O581" s="237">
        <f t="shared" ca="1" si="100"/>
        <v>0</v>
      </c>
      <c r="P581" s="247">
        <f t="shared" ca="1" si="101"/>
        <v>0</v>
      </c>
    </row>
    <row r="582" spans="10:16" x14ac:dyDescent="0.2">
      <c r="J582" s="238" t="str">
        <f t="shared" ca="1" si="96"/>
        <v/>
      </c>
      <c r="K582" s="233">
        <v>119</v>
      </c>
      <c r="L582" s="233" t="str">
        <f t="shared" ca="1" si="97"/>
        <v xml:space="preserve"> + </v>
      </c>
      <c r="M582" s="237">
        <f t="shared" ca="1" si="98"/>
        <v>0</v>
      </c>
      <c r="N582" s="236">
        <f t="shared" ca="1" si="99"/>
        <v>0</v>
      </c>
      <c r="O582" s="237">
        <f t="shared" ca="1" si="100"/>
        <v>0</v>
      </c>
      <c r="P582" s="247">
        <f t="shared" ca="1" si="101"/>
        <v>0</v>
      </c>
    </row>
    <row r="583" spans="10:16" x14ac:dyDescent="0.2">
      <c r="J583" s="238" t="str">
        <f t="shared" ca="1" si="96"/>
        <v/>
      </c>
      <c r="K583" s="233">
        <v>120</v>
      </c>
      <c r="L583" s="233" t="str">
        <f t="shared" ca="1" si="97"/>
        <v xml:space="preserve"> + </v>
      </c>
      <c r="M583" s="237">
        <f t="shared" ca="1" si="98"/>
        <v>0</v>
      </c>
      <c r="N583" s="236">
        <f t="shared" ca="1" si="99"/>
        <v>0</v>
      </c>
      <c r="O583" s="237">
        <f t="shared" ca="1" si="100"/>
        <v>0</v>
      </c>
      <c r="P583" s="247">
        <f t="shared" ca="1" si="101"/>
        <v>0</v>
      </c>
    </row>
    <row r="584" spans="10:16" x14ac:dyDescent="0.2">
      <c r="J584" s="238" t="str">
        <f t="shared" ca="1" si="96"/>
        <v/>
      </c>
      <c r="K584" s="233">
        <v>121</v>
      </c>
      <c r="L584" s="233" t="str">
        <f t="shared" ca="1" si="97"/>
        <v xml:space="preserve"> + </v>
      </c>
      <c r="M584" s="237">
        <f t="shared" ca="1" si="98"/>
        <v>0</v>
      </c>
      <c r="N584" s="236">
        <f t="shared" ca="1" si="99"/>
        <v>0</v>
      </c>
      <c r="O584" s="237">
        <f t="shared" ca="1" si="100"/>
        <v>0</v>
      </c>
      <c r="P584" s="247">
        <f t="shared" ca="1" si="101"/>
        <v>0</v>
      </c>
    </row>
    <row r="585" spans="10:16" x14ac:dyDescent="0.2">
      <c r="J585" s="238" t="str">
        <f t="shared" ca="1" si="96"/>
        <v/>
      </c>
      <c r="K585" s="233">
        <v>122</v>
      </c>
      <c r="L585" s="233" t="str">
        <f t="shared" ca="1" si="97"/>
        <v xml:space="preserve"> + </v>
      </c>
      <c r="M585" s="237">
        <f t="shared" ca="1" si="98"/>
        <v>0</v>
      </c>
      <c r="N585" s="236">
        <f t="shared" ca="1" si="99"/>
        <v>0</v>
      </c>
      <c r="O585" s="237">
        <f t="shared" ca="1" si="100"/>
        <v>0</v>
      </c>
      <c r="P585" s="247">
        <f t="shared" ca="1" si="101"/>
        <v>0</v>
      </c>
    </row>
    <row r="586" spans="10:16" x14ac:dyDescent="0.2">
      <c r="J586" s="238" t="str">
        <f t="shared" ca="1" si="96"/>
        <v/>
      </c>
      <c r="K586" s="233">
        <v>123</v>
      </c>
      <c r="L586" s="233" t="str">
        <f t="shared" ca="1" si="97"/>
        <v xml:space="preserve"> + </v>
      </c>
      <c r="M586" s="237">
        <f t="shared" ca="1" si="98"/>
        <v>0</v>
      </c>
      <c r="N586" s="236">
        <f t="shared" ca="1" si="99"/>
        <v>0</v>
      </c>
      <c r="O586" s="237">
        <f t="shared" ca="1" si="100"/>
        <v>0</v>
      </c>
      <c r="P586" s="247">
        <f t="shared" ca="1" si="101"/>
        <v>0</v>
      </c>
    </row>
    <row r="587" spans="10:16" x14ac:dyDescent="0.2">
      <c r="J587" s="238" t="str">
        <f t="shared" ca="1" si="96"/>
        <v/>
      </c>
      <c r="K587" s="233">
        <v>124</v>
      </c>
      <c r="L587" s="233" t="str">
        <f t="shared" ca="1" si="97"/>
        <v xml:space="preserve"> + </v>
      </c>
      <c r="M587" s="237">
        <f t="shared" ca="1" si="98"/>
        <v>0</v>
      </c>
      <c r="N587" s="236">
        <f t="shared" ca="1" si="99"/>
        <v>0</v>
      </c>
      <c r="O587" s="237">
        <f t="shared" ca="1" si="100"/>
        <v>0</v>
      </c>
      <c r="P587" s="247">
        <f t="shared" ca="1" si="101"/>
        <v>0</v>
      </c>
    </row>
    <row r="588" spans="10:16" x14ac:dyDescent="0.2">
      <c r="J588" s="238" t="str">
        <f t="shared" ca="1" si="96"/>
        <v/>
      </c>
      <c r="K588" s="233">
        <v>125</v>
      </c>
      <c r="L588" s="233" t="str">
        <f t="shared" ca="1" si="97"/>
        <v xml:space="preserve"> + </v>
      </c>
      <c r="M588" s="237">
        <f t="shared" ca="1" si="98"/>
        <v>0</v>
      </c>
      <c r="N588" s="236">
        <f t="shared" ca="1" si="99"/>
        <v>0</v>
      </c>
      <c r="O588" s="237">
        <f t="shared" ca="1" si="100"/>
        <v>0</v>
      </c>
      <c r="P588" s="247">
        <f t="shared" ca="1" si="101"/>
        <v>0</v>
      </c>
    </row>
    <row r="589" spans="10:16" x14ac:dyDescent="0.2">
      <c r="J589" s="238" t="str">
        <f t="shared" ca="1" si="96"/>
        <v/>
      </c>
      <c r="K589" s="233">
        <v>126</v>
      </c>
      <c r="L589" s="233" t="str">
        <f t="shared" ca="1" si="97"/>
        <v xml:space="preserve"> + </v>
      </c>
      <c r="M589" s="237">
        <f t="shared" ca="1" si="98"/>
        <v>0</v>
      </c>
      <c r="N589" s="236">
        <f t="shared" ca="1" si="99"/>
        <v>0</v>
      </c>
      <c r="O589" s="237">
        <f t="shared" ca="1" si="100"/>
        <v>0</v>
      </c>
      <c r="P589" s="247">
        <f t="shared" ca="1" si="101"/>
        <v>0</v>
      </c>
    </row>
    <row r="590" spans="10:16" x14ac:dyDescent="0.2">
      <c r="J590" s="238" t="str">
        <f t="shared" ca="1" si="96"/>
        <v/>
      </c>
      <c r="K590" s="233">
        <v>127</v>
      </c>
      <c r="L590" s="233" t="str">
        <f t="shared" ca="1" si="97"/>
        <v xml:space="preserve"> + </v>
      </c>
      <c r="M590" s="237">
        <f t="shared" ca="1" si="98"/>
        <v>0</v>
      </c>
      <c r="N590" s="236">
        <f t="shared" ca="1" si="99"/>
        <v>0</v>
      </c>
      <c r="O590" s="237">
        <f t="shared" ca="1" si="100"/>
        <v>0</v>
      </c>
      <c r="P590" s="247">
        <f t="shared" ca="1" si="101"/>
        <v>0</v>
      </c>
    </row>
    <row r="591" spans="10:16" x14ac:dyDescent="0.2">
      <c r="J591" s="238" t="str">
        <f t="shared" ca="1" si="96"/>
        <v/>
      </c>
      <c r="K591" s="233">
        <v>128</v>
      </c>
      <c r="L591" s="233" t="str">
        <f t="shared" ca="1" si="97"/>
        <v xml:space="preserve"> + </v>
      </c>
      <c r="M591" s="237">
        <f t="shared" ca="1" si="98"/>
        <v>0</v>
      </c>
      <c r="N591" s="236">
        <f t="shared" ca="1" si="99"/>
        <v>0</v>
      </c>
      <c r="O591" s="237">
        <f t="shared" ca="1" si="100"/>
        <v>0</v>
      </c>
      <c r="P591" s="247">
        <f t="shared" ca="1" si="101"/>
        <v>0</v>
      </c>
    </row>
    <row r="592" spans="10:16" x14ac:dyDescent="0.2">
      <c r="J592" s="238" t="str">
        <f t="shared" ca="1" si="96"/>
        <v/>
      </c>
      <c r="K592" s="233">
        <v>129</v>
      </c>
      <c r="L592" s="233" t="str">
        <f t="shared" ca="1" si="97"/>
        <v xml:space="preserve"> + </v>
      </c>
      <c r="M592" s="237">
        <f t="shared" ca="1" si="98"/>
        <v>0</v>
      </c>
      <c r="N592" s="236">
        <f t="shared" ca="1" si="99"/>
        <v>0</v>
      </c>
      <c r="O592" s="237">
        <f t="shared" ca="1" si="100"/>
        <v>0</v>
      </c>
      <c r="P592" s="247">
        <f t="shared" ca="1" si="101"/>
        <v>0</v>
      </c>
    </row>
    <row r="593" spans="10:16" x14ac:dyDescent="0.2">
      <c r="J593" s="238" t="str">
        <f t="shared" ca="1" si="96"/>
        <v/>
      </c>
      <c r="K593" s="233">
        <v>130</v>
      </c>
      <c r="L593" s="233" t="str">
        <f t="shared" ca="1" si="97"/>
        <v xml:space="preserve"> + </v>
      </c>
      <c r="M593" s="237">
        <f t="shared" ca="1" si="98"/>
        <v>0</v>
      </c>
      <c r="N593" s="236">
        <f t="shared" ca="1" si="99"/>
        <v>0</v>
      </c>
      <c r="O593" s="237">
        <f t="shared" ca="1" si="100"/>
        <v>0</v>
      </c>
      <c r="P593" s="247">
        <f t="shared" ca="1" si="101"/>
        <v>0</v>
      </c>
    </row>
    <row r="594" spans="10:16" x14ac:dyDescent="0.2">
      <c r="J594" s="238" t="str">
        <f t="shared" ca="1" si="96"/>
        <v/>
      </c>
      <c r="K594" s="233">
        <v>131</v>
      </c>
      <c r="L594" s="233" t="str">
        <f t="shared" ca="1" si="97"/>
        <v xml:space="preserve"> + </v>
      </c>
      <c r="M594" s="237">
        <f t="shared" ca="1" si="98"/>
        <v>0</v>
      </c>
      <c r="N594" s="236">
        <f t="shared" ca="1" si="99"/>
        <v>0</v>
      </c>
      <c r="O594" s="237">
        <f t="shared" ca="1" si="100"/>
        <v>0</v>
      </c>
      <c r="P594" s="247">
        <f t="shared" ca="1" si="101"/>
        <v>0</v>
      </c>
    </row>
    <row r="595" spans="10:16" x14ac:dyDescent="0.2">
      <c r="J595" s="238" t="str">
        <f t="shared" ref="J595:J658" ca="1" si="102">IFERROR(IF(AND($M595&gt;DATE(2014,12,31),ABS($N595)&gt;(ABS($P595)+$J$62)),VALUE($K595&amp;TEXT($M595,"aaaamm")),""),"")</f>
        <v/>
      </c>
      <c r="K595" s="233">
        <v>132</v>
      </c>
      <c r="L595" s="233" t="str">
        <f t="shared" ref="L595:L658" ca="1" si="103">IFERROR(INDIRECT(ADDRESS($K595,$L$464,1,1,"Fluxo_de_Caixa"&amp;MID($K$464,1,4)))&amp;" + "&amp;INDIRECT(ADDRESS($K595,$L$464+1,1,1,"Fluxo_de_Caixa"&amp;MID($K$464,1,4))),"")</f>
        <v xml:space="preserve"> + </v>
      </c>
      <c r="M595" s="237">
        <f t="shared" ref="M595:M658" ca="1" si="104">IFERROR(INDIRECT(ADDRESS($K595,$M$464,1,1,"Fluxo_de_Caixa"&amp;MID($K$464,1,4))),"")</f>
        <v>0</v>
      </c>
      <c r="N595" s="236">
        <f t="shared" ref="N595:N658" ca="1" si="105">IFERROR(INDIRECT(ADDRESS($K595,$N$464,1,1,"Fluxo_de_Caixa"&amp;MID($K$464,1,4))),"")</f>
        <v>0</v>
      </c>
      <c r="O595" s="237">
        <f t="shared" ref="O595:O658" ca="1" si="106">IFERROR(INDIRECT(ADDRESS($K595,$O$464,1,1,"Fluxo_de_Caixa"&amp;MID($K$464,1,4))),"")</f>
        <v>0</v>
      </c>
      <c r="P595" s="247">
        <f t="shared" ref="P595:P658" ca="1" si="107">IFERROR(INDIRECT(ADDRESS($K595,$P$464,1,1,"Fluxo_de_Caixa"&amp;MID($K$464,1,4))),"")</f>
        <v>0</v>
      </c>
    </row>
    <row r="596" spans="10:16" x14ac:dyDescent="0.2">
      <c r="J596" s="238" t="str">
        <f t="shared" ca="1" si="102"/>
        <v/>
      </c>
      <c r="K596" s="233">
        <v>133</v>
      </c>
      <c r="L596" s="233" t="str">
        <f t="shared" ca="1" si="103"/>
        <v xml:space="preserve"> + </v>
      </c>
      <c r="M596" s="237">
        <f t="shared" ca="1" si="104"/>
        <v>0</v>
      </c>
      <c r="N596" s="236">
        <f t="shared" ca="1" si="105"/>
        <v>0</v>
      </c>
      <c r="O596" s="237">
        <f t="shared" ca="1" si="106"/>
        <v>0</v>
      </c>
      <c r="P596" s="247">
        <f t="shared" ca="1" si="107"/>
        <v>0</v>
      </c>
    </row>
    <row r="597" spans="10:16" x14ac:dyDescent="0.2">
      <c r="J597" s="238" t="str">
        <f t="shared" ca="1" si="102"/>
        <v/>
      </c>
      <c r="K597" s="233">
        <v>134</v>
      </c>
      <c r="L597" s="233" t="str">
        <f t="shared" ca="1" si="103"/>
        <v xml:space="preserve"> + </v>
      </c>
      <c r="M597" s="237">
        <f t="shared" ca="1" si="104"/>
        <v>0</v>
      </c>
      <c r="N597" s="236">
        <f t="shared" ca="1" si="105"/>
        <v>0</v>
      </c>
      <c r="O597" s="237">
        <f t="shared" ca="1" si="106"/>
        <v>0</v>
      </c>
      <c r="P597" s="247">
        <f t="shared" ca="1" si="107"/>
        <v>0</v>
      </c>
    </row>
    <row r="598" spans="10:16" x14ac:dyDescent="0.2">
      <c r="J598" s="238" t="str">
        <f t="shared" ca="1" si="102"/>
        <v/>
      </c>
      <c r="K598" s="233">
        <v>135</v>
      </c>
      <c r="L598" s="233" t="str">
        <f t="shared" ca="1" si="103"/>
        <v xml:space="preserve"> + </v>
      </c>
      <c r="M598" s="237">
        <f t="shared" ca="1" si="104"/>
        <v>0</v>
      </c>
      <c r="N598" s="236">
        <f t="shared" ca="1" si="105"/>
        <v>0</v>
      </c>
      <c r="O598" s="237">
        <f t="shared" ca="1" si="106"/>
        <v>0</v>
      </c>
      <c r="P598" s="247">
        <f t="shared" ca="1" si="107"/>
        <v>0</v>
      </c>
    </row>
    <row r="599" spans="10:16" x14ac:dyDescent="0.2">
      <c r="J599" s="238" t="str">
        <f t="shared" ca="1" si="102"/>
        <v/>
      </c>
      <c r="K599" s="233">
        <v>136</v>
      </c>
      <c r="L599" s="233" t="str">
        <f t="shared" ca="1" si="103"/>
        <v xml:space="preserve"> + </v>
      </c>
      <c r="M599" s="237">
        <f t="shared" ca="1" si="104"/>
        <v>0</v>
      </c>
      <c r="N599" s="236">
        <f t="shared" ca="1" si="105"/>
        <v>0</v>
      </c>
      <c r="O599" s="237">
        <f t="shared" ca="1" si="106"/>
        <v>0</v>
      </c>
      <c r="P599" s="247">
        <f t="shared" ca="1" si="107"/>
        <v>0</v>
      </c>
    </row>
    <row r="600" spans="10:16" x14ac:dyDescent="0.2">
      <c r="J600" s="238" t="str">
        <f t="shared" ca="1" si="102"/>
        <v/>
      </c>
      <c r="K600" s="233">
        <v>137</v>
      </c>
      <c r="L600" s="233" t="str">
        <f t="shared" ca="1" si="103"/>
        <v xml:space="preserve"> + </v>
      </c>
      <c r="M600" s="237">
        <f t="shared" ca="1" si="104"/>
        <v>0</v>
      </c>
      <c r="N600" s="236">
        <f t="shared" ca="1" si="105"/>
        <v>0</v>
      </c>
      <c r="O600" s="237">
        <f t="shared" ca="1" si="106"/>
        <v>0</v>
      </c>
      <c r="P600" s="247">
        <f t="shared" ca="1" si="107"/>
        <v>0</v>
      </c>
    </row>
    <row r="601" spans="10:16" x14ac:dyDescent="0.2">
      <c r="J601" s="238" t="str">
        <f t="shared" ca="1" si="102"/>
        <v/>
      </c>
      <c r="K601" s="233">
        <v>138</v>
      </c>
      <c r="L601" s="233" t="str">
        <f t="shared" ca="1" si="103"/>
        <v xml:space="preserve"> + </v>
      </c>
      <c r="M601" s="237">
        <f t="shared" ca="1" si="104"/>
        <v>0</v>
      </c>
      <c r="N601" s="236">
        <f t="shared" ca="1" si="105"/>
        <v>0</v>
      </c>
      <c r="O601" s="237">
        <f t="shared" ca="1" si="106"/>
        <v>0</v>
      </c>
      <c r="P601" s="247">
        <f t="shared" ca="1" si="107"/>
        <v>0</v>
      </c>
    </row>
    <row r="602" spans="10:16" x14ac:dyDescent="0.2">
      <c r="J602" s="238" t="str">
        <f t="shared" ca="1" si="102"/>
        <v/>
      </c>
      <c r="K602" s="233">
        <v>139</v>
      </c>
      <c r="L602" s="233" t="str">
        <f t="shared" ca="1" si="103"/>
        <v xml:space="preserve"> + </v>
      </c>
      <c r="M602" s="237">
        <f t="shared" ca="1" si="104"/>
        <v>0</v>
      </c>
      <c r="N602" s="236">
        <f t="shared" ca="1" si="105"/>
        <v>0</v>
      </c>
      <c r="O602" s="237">
        <f t="shared" ca="1" si="106"/>
        <v>0</v>
      </c>
      <c r="P602" s="247">
        <f t="shared" ca="1" si="107"/>
        <v>0</v>
      </c>
    </row>
    <row r="603" spans="10:16" x14ac:dyDescent="0.2">
      <c r="J603" s="238" t="str">
        <f t="shared" ca="1" si="102"/>
        <v/>
      </c>
      <c r="K603" s="233">
        <v>140</v>
      </c>
      <c r="L603" s="233" t="str">
        <f t="shared" ca="1" si="103"/>
        <v xml:space="preserve"> + </v>
      </c>
      <c r="M603" s="237">
        <f t="shared" ca="1" si="104"/>
        <v>0</v>
      </c>
      <c r="N603" s="236">
        <f t="shared" ca="1" si="105"/>
        <v>0</v>
      </c>
      <c r="O603" s="237">
        <f t="shared" ca="1" si="106"/>
        <v>0</v>
      </c>
      <c r="P603" s="247">
        <f t="shared" ca="1" si="107"/>
        <v>0</v>
      </c>
    </row>
    <row r="604" spans="10:16" x14ac:dyDescent="0.2">
      <c r="J604" s="238" t="str">
        <f t="shared" ca="1" si="102"/>
        <v/>
      </c>
      <c r="K604" s="233">
        <v>141</v>
      </c>
      <c r="L604" s="233" t="str">
        <f t="shared" ca="1" si="103"/>
        <v xml:space="preserve"> + </v>
      </c>
      <c r="M604" s="237">
        <f t="shared" ca="1" si="104"/>
        <v>0</v>
      </c>
      <c r="N604" s="236">
        <f t="shared" ca="1" si="105"/>
        <v>0</v>
      </c>
      <c r="O604" s="237">
        <f t="shared" ca="1" si="106"/>
        <v>0</v>
      </c>
      <c r="P604" s="247">
        <f t="shared" ca="1" si="107"/>
        <v>0</v>
      </c>
    </row>
    <row r="605" spans="10:16" x14ac:dyDescent="0.2">
      <c r="J605" s="238" t="str">
        <f t="shared" ca="1" si="102"/>
        <v/>
      </c>
      <c r="K605" s="233">
        <v>142</v>
      </c>
      <c r="L605" s="233" t="str">
        <f t="shared" ca="1" si="103"/>
        <v xml:space="preserve"> + </v>
      </c>
      <c r="M605" s="237">
        <f t="shared" ca="1" si="104"/>
        <v>0</v>
      </c>
      <c r="N605" s="236">
        <f t="shared" ca="1" si="105"/>
        <v>0</v>
      </c>
      <c r="O605" s="237">
        <f t="shared" ca="1" si="106"/>
        <v>0</v>
      </c>
      <c r="P605" s="247">
        <f t="shared" ca="1" si="107"/>
        <v>0</v>
      </c>
    </row>
    <row r="606" spans="10:16" x14ac:dyDescent="0.2">
      <c r="J606" s="238" t="str">
        <f t="shared" ca="1" si="102"/>
        <v/>
      </c>
      <c r="K606" s="233">
        <v>143</v>
      </c>
      <c r="L606" s="233" t="str">
        <f t="shared" ca="1" si="103"/>
        <v xml:space="preserve"> + </v>
      </c>
      <c r="M606" s="237">
        <f t="shared" ca="1" si="104"/>
        <v>0</v>
      </c>
      <c r="N606" s="236">
        <f t="shared" ca="1" si="105"/>
        <v>0</v>
      </c>
      <c r="O606" s="237">
        <f t="shared" ca="1" si="106"/>
        <v>0</v>
      </c>
      <c r="P606" s="247">
        <f t="shared" ca="1" si="107"/>
        <v>0</v>
      </c>
    </row>
    <row r="607" spans="10:16" x14ac:dyDescent="0.2">
      <c r="J607" s="238" t="str">
        <f t="shared" ca="1" si="102"/>
        <v/>
      </c>
      <c r="K607" s="233">
        <v>144</v>
      </c>
      <c r="L607" s="233" t="str">
        <f t="shared" ca="1" si="103"/>
        <v xml:space="preserve"> + </v>
      </c>
      <c r="M607" s="237">
        <f t="shared" ca="1" si="104"/>
        <v>0</v>
      </c>
      <c r="N607" s="236">
        <f t="shared" ca="1" si="105"/>
        <v>0</v>
      </c>
      <c r="O607" s="237">
        <f t="shared" ca="1" si="106"/>
        <v>0</v>
      </c>
      <c r="P607" s="247">
        <f t="shared" ca="1" si="107"/>
        <v>0</v>
      </c>
    </row>
    <row r="608" spans="10:16" x14ac:dyDescent="0.2">
      <c r="J608" s="238" t="str">
        <f t="shared" ca="1" si="102"/>
        <v/>
      </c>
      <c r="K608" s="233">
        <v>145</v>
      </c>
      <c r="L608" s="233" t="str">
        <f t="shared" ca="1" si="103"/>
        <v xml:space="preserve"> + </v>
      </c>
      <c r="M608" s="237">
        <f t="shared" ca="1" si="104"/>
        <v>0</v>
      </c>
      <c r="N608" s="236">
        <f t="shared" ca="1" si="105"/>
        <v>0</v>
      </c>
      <c r="O608" s="237">
        <f t="shared" ca="1" si="106"/>
        <v>0</v>
      </c>
      <c r="P608" s="247">
        <f t="shared" ca="1" si="107"/>
        <v>0</v>
      </c>
    </row>
    <row r="609" spans="10:16" x14ac:dyDescent="0.2">
      <c r="J609" s="238" t="str">
        <f t="shared" ca="1" si="102"/>
        <v/>
      </c>
      <c r="K609" s="233">
        <v>146</v>
      </c>
      <c r="L609" s="233" t="str">
        <f t="shared" ca="1" si="103"/>
        <v xml:space="preserve"> + </v>
      </c>
      <c r="M609" s="237">
        <f t="shared" ca="1" si="104"/>
        <v>0</v>
      </c>
      <c r="N609" s="236">
        <f t="shared" ca="1" si="105"/>
        <v>0</v>
      </c>
      <c r="O609" s="237">
        <f t="shared" ca="1" si="106"/>
        <v>0</v>
      </c>
      <c r="P609" s="247">
        <f t="shared" ca="1" si="107"/>
        <v>0</v>
      </c>
    </row>
    <row r="610" spans="10:16" x14ac:dyDescent="0.2">
      <c r="J610" s="238" t="str">
        <f t="shared" ca="1" si="102"/>
        <v/>
      </c>
      <c r="K610" s="233">
        <v>147</v>
      </c>
      <c r="L610" s="233" t="str">
        <f t="shared" ca="1" si="103"/>
        <v xml:space="preserve"> + </v>
      </c>
      <c r="M610" s="237">
        <f t="shared" ca="1" si="104"/>
        <v>0</v>
      </c>
      <c r="N610" s="236">
        <f t="shared" ca="1" si="105"/>
        <v>0</v>
      </c>
      <c r="O610" s="237">
        <f t="shared" ca="1" si="106"/>
        <v>0</v>
      </c>
      <c r="P610" s="247">
        <f t="shared" ca="1" si="107"/>
        <v>0</v>
      </c>
    </row>
    <row r="611" spans="10:16" x14ac:dyDescent="0.2">
      <c r="J611" s="238" t="str">
        <f t="shared" ca="1" si="102"/>
        <v/>
      </c>
      <c r="K611" s="233">
        <v>148</v>
      </c>
      <c r="L611" s="233" t="str">
        <f t="shared" ca="1" si="103"/>
        <v xml:space="preserve"> + </v>
      </c>
      <c r="M611" s="237">
        <f t="shared" ca="1" si="104"/>
        <v>0</v>
      </c>
      <c r="N611" s="236">
        <f t="shared" ca="1" si="105"/>
        <v>0</v>
      </c>
      <c r="O611" s="237">
        <f t="shared" ca="1" si="106"/>
        <v>0</v>
      </c>
      <c r="P611" s="247">
        <f t="shared" ca="1" si="107"/>
        <v>0</v>
      </c>
    </row>
    <row r="612" spans="10:16" x14ac:dyDescent="0.2">
      <c r="J612" s="238" t="str">
        <f t="shared" ca="1" si="102"/>
        <v/>
      </c>
      <c r="K612" s="233">
        <v>149</v>
      </c>
      <c r="L612" s="233" t="str">
        <f t="shared" ca="1" si="103"/>
        <v xml:space="preserve"> + </v>
      </c>
      <c r="M612" s="237">
        <f t="shared" ca="1" si="104"/>
        <v>0</v>
      </c>
      <c r="N612" s="236">
        <f t="shared" ca="1" si="105"/>
        <v>0</v>
      </c>
      <c r="O612" s="237">
        <f t="shared" ca="1" si="106"/>
        <v>0</v>
      </c>
      <c r="P612" s="247">
        <f t="shared" ca="1" si="107"/>
        <v>0</v>
      </c>
    </row>
    <row r="613" spans="10:16" x14ac:dyDescent="0.2">
      <c r="J613" s="238" t="str">
        <f t="shared" ca="1" si="102"/>
        <v/>
      </c>
      <c r="K613" s="233">
        <v>150</v>
      </c>
      <c r="L613" s="233" t="str">
        <f t="shared" ca="1" si="103"/>
        <v xml:space="preserve"> + </v>
      </c>
      <c r="M613" s="237">
        <f t="shared" ca="1" si="104"/>
        <v>0</v>
      </c>
      <c r="N613" s="236">
        <f t="shared" ca="1" si="105"/>
        <v>0</v>
      </c>
      <c r="O613" s="237">
        <f t="shared" ca="1" si="106"/>
        <v>0</v>
      </c>
      <c r="P613" s="247">
        <f t="shared" ca="1" si="107"/>
        <v>0</v>
      </c>
    </row>
    <row r="614" spans="10:16" x14ac:dyDescent="0.2">
      <c r="J614" s="238" t="str">
        <f t="shared" ca="1" si="102"/>
        <v/>
      </c>
      <c r="K614" s="233">
        <v>151</v>
      </c>
      <c r="L614" s="233" t="str">
        <f t="shared" ca="1" si="103"/>
        <v xml:space="preserve"> + </v>
      </c>
      <c r="M614" s="237">
        <f t="shared" ca="1" si="104"/>
        <v>0</v>
      </c>
      <c r="N614" s="236">
        <f t="shared" ca="1" si="105"/>
        <v>0</v>
      </c>
      <c r="O614" s="237">
        <f t="shared" ca="1" si="106"/>
        <v>0</v>
      </c>
      <c r="P614" s="247">
        <f t="shared" ca="1" si="107"/>
        <v>0</v>
      </c>
    </row>
    <row r="615" spans="10:16" x14ac:dyDescent="0.2">
      <c r="J615" s="238" t="str">
        <f t="shared" ca="1" si="102"/>
        <v/>
      </c>
      <c r="K615" s="233">
        <v>152</v>
      </c>
      <c r="L615" s="233" t="str">
        <f t="shared" ca="1" si="103"/>
        <v xml:space="preserve"> + </v>
      </c>
      <c r="M615" s="237">
        <f t="shared" ca="1" si="104"/>
        <v>0</v>
      </c>
      <c r="N615" s="236">
        <f t="shared" ca="1" si="105"/>
        <v>0</v>
      </c>
      <c r="O615" s="237">
        <f t="shared" ca="1" si="106"/>
        <v>0</v>
      </c>
      <c r="P615" s="247">
        <f t="shared" ca="1" si="107"/>
        <v>0</v>
      </c>
    </row>
    <row r="616" spans="10:16" x14ac:dyDescent="0.2">
      <c r="J616" s="238" t="str">
        <f t="shared" ca="1" si="102"/>
        <v/>
      </c>
      <c r="K616" s="233">
        <v>153</v>
      </c>
      <c r="L616" s="233" t="str">
        <f t="shared" ca="1" si="103"/>
        <v xml:space="preserve"> + </v>
      </c>
      <c r="M616" s="237">
        <f t="shared" ca="1" si="104"/>
        <v>0</v>
      </c>
      <c r="N616" s="236">
        <f t="shared" ca="1" si="105"/>
        <v>0</v>
      </c>
      <c r="O616" s="237">
        <f t="shared" ca="1" si="106"/>
        <v>0</v>
      </c>
      <c r="P616" s="247">
        <f t="shared" ca="1" si="107"/>
        <v>0</v>
      </c>
    </row>
    <row r="617" spans="10:16" x14ac:dyDescent="0.2">
      <c r="J617" s="238" t="str">
        <f t="shared" ca="1" si="102"/>
        <v/>
      </c>
      <c r="K617" s="233">
        <v>154</v>
      </c>
      <c r="L617" s="233" t="str">
        <f t="shared" ca="1" si="103"/>
        <v xml:space="preserve"> + </v>
      </c>
      <c r="M617" s="237">
        <f t="shared" ca="1" si="104"/>
        <v>0</v>
      </c>
      <c r="N617" s="236">
        <f t="shared" ca="1" si="105"/>
        <v>0</v>
      </c>
      <c r="O617" s="237">
        <f t="shared" ca="1" si="106"/>
        <v>0</v>
      </c>
      <c r="P617" s="247">
        <f t="shared" ca="1" si="107"/>
        <v>0</v>
      </c>
    </row>
    <row r="618" spans="10:16" x14ac:dyDescent="0.2">
      <c r="J618" s="238" t="str">
        <f t="shared" ca="1" si="102"/>
        <v/>
      </c>
      <c r="K618" s="233">
        <v>155</v>
      </c>
      <c r="L618" s="233" t="str">
        <f t="shared" ca="1" si="103"/>
        <v xml:space="preserve"> + </v>
      </c>
      <c r="M618" s="237">
        <f t="shared" ca="1" si="104"/>
        <v>0</v>
      </c>
      <c r="N618" s="236">
        <f t="shared" ca="1" si="105"/>
        <v>0</v>
      </c>
      <c r="O618" s="237">
        <f t="shared" ca="1" si="106"/>
        <v>0</v>
      </c>
      <c r="P618" s="247">
        <f t="shared" ca="1" si="107"/>
        <v>0</v>
      </c>
    </row>
    <row r="619" spans="10:16" x14ac:dyDescent="0.2">
      <c r="J619" s="238" t="str">
        <f t="shared" ca="1" si="102"/>
        <v/>
      </c>
      <c r="K619" s="233">
        <v>156</v>
      </c>
      <c r="L619" s="233" t="str">
        <f t="shared" ca="1" si="103"/>
        <v xml:space="preserve"> + </v>
      </c>
      <c r="M619" s="237">
        <f t="shared" ca="1" si="104"/>
        <v>0</v>
      </c>
      <c r="N619" s="236">
        <f t="shared" ca="1" si="105"/>
        <v>0</v>
      </c>
      <c r="O619" s="237">
        <f t="shared" ca="1" si="106"/>
        <v>0</v>
      </c>
      <c r="P619" s="247">
        <f t="shared" ca="1" si="107"/>
        <v>0</v>
      </c>
    </row>
    <row r="620" spans="10:16" x14ac:dyDescent="0.2">
      <c r="J620" s="238" t="str">
        <f t="shared" ca="1" si="102"/>
        <v/>
      </c>
      <c r="K620" s="233">
        <v>157</v>
      </c>
      <c r="L620" s="233" t="str">
        <f t="shared" ca="1" si="103"/>
        <v xml:space="preserve"> + </v>
      </c>
      <c r="M620" s="237">
        <f t="shared" ca="1" si="104"/>
        <v>0</v>
      </c>
      <c r="N620" s="236">
        <f t="shared" ca="1" si="105"/>
        <v>0</v>
      </c>
      <c r="O620" s="237">
        <f t="shared" ca="1" si="106"/>
        <v>0</v>
      </c>
      <c r="P620" s="247">
        <f t="shared" ca="1" si="107"/>
        <v>0</v>
      </c>
    </row>
    <row r="621" spans="10:16" x14ac:dyDescent="0.2">
      <c r="J621" s="238" t="str">
        <f t="shared" ca="1" si="102"/>
        <v/>
      </c>
      <c r="K621" s="233">
        <v>158</v>
      </c>
      <c r="L621" s="233" t="str">
        <f t="shared" ca="1" si="103"/>
        <v xml:space="preserve"> + </v>
      </c>
      <c r="M621" s="237">
        <f t="shared" ca="1" si="104"/>
        <v>0</v>
      </c>
      <c r="N621" s="236">
        <f t="shared" ca="1" si="105"/>
        <v>0</v>
      </c>
      <c r="O621" s="237">
        <f t="shared" ca="1" si="106"/>
        <v>0</v>
      </c>
      <c r="P621" s="247">
        <f t="shared" ca="1" si="107"/>
        <v>0</v>
      </c>
    </row>
    <row r="622" spans="10:16" x14ac:dyDescent="0.2">
      <c r="J622" s="238" t="str">
        <f t="shared" ca="1" si="102"/>
        <v/>
      </c>
      <c r="K622" s="233">
        <v>159</v>
      </c>
      <c r="L622" s="233" t="str">
        <f t="shared" ca="1" si="103"/>
        <v xml:space="preserve"> + </v>
      </c>
      <c r="M622" s="237">
        <f t="shared" ca="1" si="104"/>
        <v>0</v>
      </c>
      <c r="N622" s="236">
        <f t="shared" ca="1" si="105"/>
        <v>0</v>
      </c>
      <c r="O622" s="237">
        <f t="shared" ca="1" si="106"/>
        <v>0</v>
      </c>
      <c r="P622" s="247">
        <f t="shared" ca="1" si="107"/>
        <v>0</v>
      </c>
    </row>
    <row r="623" spans="10:16" x14ac:dyDescent="0.2">
      <c r="J623" s="238" t="str">
        <f t="shared" ca="1" si="102"/>
        <v/>
      </c>
      <c r="K623" s="233">
        <v>160</v>
      </c>
      <c r="L623" s="233" t="str">
        <f t="shared" ca="1" si="103"/>
        <v xml:space="preserve"> + </v>
      </c>
      <c r="M623" s="237">
        <f t="shared" ca="1" si="104"/>
        <v>0</v>
      </c>
      <c r="N623" s="236">
        <f t="shared" ca="1" si="105"/>
        <v>0</v>
      </c>
      <c r="O623" s="237">
        <f t="shared" ca="1" si="106"/>
        <v>0</v>
      </c>
      <c r="P623" s="247">
        <f t="shared" ca="1" si="107"/>
        <v>0</v>
      </c>
    </row>
    <row r="624" spans="10:16" x14ac:dyDescent="0.2">
      <c r="J624" s="238" t="str">
        <f t="shared" ca="1" si="102"/>
        <v/>
      </c>
      <c r="K624" s="233">
        <v>161</v>
      </c>
      <c r="L624" s="233" t="str">
        <f t="shared" ca="1" si="103"/>
        <v xml:space="preserve"> + </v>
      </c>
      <c r="M624" s="237">
        <f t="shared" ca="1" si="104"/>
        <v>0</v>
      </c>
      <c r="N624" s="236">
        <f t="shared" ca="1" si="105"/>
        <v>0</v>
      </c>
      <c r="O624" s="237">
        <f t="shared" ca="1" si="106"/>
        <v>0</v>
      </c>
      <c r="P624" s="247">
        <f t="shared" ca="1" si="107"/>
        <v>0</v>
      </c>
    </row>
    <row r="625" spans="10:16" x14ac:dyDescent="0.2">
      <c r="J625" s="238" t="str">
        <f t="shared" ca="1" si="102"/>
        <v/>
      </c>
      <c r="K625" s="233">
        <v>162</v>
      </c>
      <c r="L625" s="233" t="str">
        <f t="shared" ca="1" si="103"/>
        <v xml:space="preserve"> + </v>
      </c>
      <c r="M625" s="237">
        <f t="shared" ca="1" si="104"/>
        <v>0</v>
      </c>
      <c r="N625" s="236">
        <f t="shared" ca="1" si="105"/>
        <v>0</v>
      </c>
      <c r="O625" s="237">
        <f t="shared" ca="1" si="106"/>
        <v>0</v>
      </c>
      <c r="P625" s="247">
        <f t="shared" ca="1" si="107"/>
        <v>0</v>
      </c>
    </row>
    <row r="626" spans="10:16" x14ac:dyDescent="0.2">
      <c r="J626" s="238" t="str">
        <f t="shared" ca="1" si="102"/>
        <v/>
      </c>
      <c r="K626" s="233">
        <v>163</v>
      </c>
      <c r="L626" s="233" t="str">
        <f t="shared" ca="1" si="103"/>
        <v xml:space="preserve"> + </v>
      </c>
      <c r="M626" s="237">
        <f t="shared" ca="1" si="104"/>
        <v>0</v>
      </c>
      <c r="N626" s="236">
        <f t="shared" ca="1" si="105"/>
        <v>0</v>
      </c>
      <c r="O626" s="237">
        <f t="shared" ca="1" si="106"/>
        <v>0</v>
      </c>
      <c r="P626" s="247">
        <f t="shared" ca="1" si="107"/>
        <v>0</v>
      </c>
    </row>
    <row r="627" spans="10:16" x14ac:dyDescent="0.2">
      <c r="J627" s="238" t="str">
        <f t="shared" ca="1" si="102"/>
        <v/>
      </c>
      <c r="K627" s="233">
        <v>164</v>
      </c>
      <c r="L627" s="233" t="str">
        <f t="shared" ca="1" si="103"/>
        <v xml:space="preserve"> + </v>
      </c>
      <c r="M627" s="237">
        <f t="shared" ca="1" si="104"/>
        <v>0</v>
      </c>
      <c r="N627" s="236">
        <f t="shared" ca="1" si="105"/>
        <v>0</v>
      </c>
      <c r="O627" s="237">
        <f t="shared" ca="1" si="106"/>
        <v>0</v>
      </c>
      <c r="P627" s="247">
        <f t="shared" ca="1" si="107"/>
        <v>0</v>
      </c>
    </row>
    <row r="628" spans="10:16" x14ac:dyDescent="0.2">
      <c r="J628" s="238" t="str">
        <f t="shared" ca="1" si="102"/>
        <v/>
      </c>
      <c r="K628" s="233">
        <v>165</v>
      </c>
      <c r="L628" s="233" t="str">
        <f t="shared" ca="1" si="103"/>
        <v xml:space="preserve"> + </v>
      </c>
      <c r="M628" s="237">
        <f t="shared" ca="1" si="104"/>
        <v>0</v>
      </c>
      <c r="N628" s="236">
        <f t="shared" ca="1" si="105"/>
        <v>0</v>
      </c>
      <c r="O628" s="237">
        <f t="shared" ca="1" si="106"/>
        <v>0</v>
      </c>
      <c r="P628" s="247">
        <f t="shared" ca="1" si="107"/>
        <v>0</v>
      </c>
    </row>
    <row r="629" spans="10:16" x14ac:dyDescent="0.2">
      <c r="J629" s="238" t="str">
        <f t="shared" ca="1" si="102"/>
        <v/>
      </c>
      <c r="K629" s="233">
        <v>166</v>
      </c>
      <c r="L629" s="233" t="str">
        <f t="shared" ca="1" si="103"/>
        <v xml:space="preserve"> + </v>
      </c>
      <c r="M629" s="237">
        <f t="shared" ca="1" si="104"/>
        <v>0</v>
      </c>
      <c r="N629" s="236">
        <f t="shared" ca="1" si="105"/>
        <v>0</v>
      </c>
      <c r="O629" s="237">
        <f t="shared" ca="1" si="106"/>
        <v>0</v>
      </c>
      <c r="P629" s="247">
        <f t="shared" ca="1" si="107"/>
        <v>0</v>
      </c>
    </row>
    <row r="630" spans="10:16" x14ac:dyDescent="0.2">
      <c r="J630" s="238" t="str">
        <f t="shared" ca="1" si="102"/>
        <v/>
      </c>
      <c r="K630" s="233">
        <v>167</v>
      </c>
      <c r="L630" s="233" t="str">
        <f t="shared" ca="1" si="103"/>
        <v xml:space="preserve"> + </v>
      </c>
      <c r="M630" s="237">
        <f t="shared" ca="1" si="104"/>
        <v>0</v>
      </c>
      <c r="N630" s="236">
        <f t="shared" ca="1" si="105"/>
        <v>0</v>
      </c>
      <c r="O630" s="237">
        <f t="shared" ca="1" si="106"/>
        <v>0</v>
      </c>
      <c r="P630" s="247">
        <f t="shared" ca="1" si="107"/>
        <v>0</v>
      </c>
    </row>
    <row r="631" spans="10:16" x14ac:dyDescent="0.2">
      <c r="J631" s="238" t="str">
        <f t="shared" ca="1" si="102"/>
        <v/>
      </c>
      <c r="K631" s="233">
        <v>168</v>
      </c>
      <c r="L631" s="233" t="str">
        <f t="shared" ca="1" si="103"/>
        <v xml:space="preserve"> + </v>
      </c>
      <c r="M631" s="237">
        <f t="shared" ca="1" si="104"/>
        <v>0</v>
      </c>
      <c r="N631" s="236">
        <f t="shared" ca="1" si="105"/>
        <v>0</v>
      </c>
      <c r="O631" s="237">
        <f t="shared" ca="1" si="106"/>
        <v>0</v>
      </c>
      <c r="P631" s="247">
        <f t="shared" ca="1" si="107"/>
        <v>0</v>
      </c>
    </row>
    <row r="632" spans="10:16" x14ac:dyDescent="0.2">
      <c r="J632" s="238" t="str">
        <f t="shared" ca="1" si="102"/>
        <v/>
      </c>
      <c r="K632" s="233">
        <v>169</v>
      </c>
      <c r="L632" s="233" t="str">
        <f t="shared" ca="1" si="103"/>
        <v xml:space="preserve"> + </v>
      </c>
      <c r="M632" s="237">
        <f t="shared" ca="1" si="104"/>
        <v>0</v>
      </c>
      <c r="N632" s="236">
        <f t="shared" ca="1" si="105"/>
        <v>0</v>
      </c>
      <c r="O632" s="237">
        <f t="shared" ca="1" si="106"/>
        <v>0</v>
      </c>
      <c r="P632" s="247">
        <f t="shared" ca="1" si="107"/>
        <v>0</v>
      </c>
    </row>
    <row r="633" spans="10:16" x14ac:dyDescent="0.2">
      <c r="J633" s="238" t="str">
        <f t="shared" ca="1" si="102"/>
        <v/>
      </c>
      <c r="K633" s="233">
        <v>170</v>
      </c>
      <c r="L633" s="233" t="str">
        <f t="shared" ca="1" si="103"/>
        <v xml:space="preserve"> + </v>
      </c>
      <c r="M633" s="237">
        <f t="shared" ca="1" si="104"/>
        <v>0</v>
      </c>
      <c r="N633" s="236">
        <f t="shared" ca="1" si="105"/>
        <v>0</v>
      </c>
      <c r="O633" s="237">
        <f t="shared" ca="1" si="106"/>
        <v>0</v>
      </c>
      <c r="P633" s="247">
        <f t="shared" ca="1" si="107"/>
        <v>0</v>
      </c>
    </row>
    <row r="634" spans="10:16" x14ac:dyDescent="0.2">
      <c r="J634" s="238" t="str">
        <f t="shared" ca="1" si="102"/>
        <v/>
      </c>
      <c r="K634" s="233">
        <v>171</v>
      </c>
      <c r="L634" s="233" t="str">
        <f t="shared" ca="1" si="103"/>
        <v xml:space="preserve"> + </v>
      </c>
      <c r="M634" s="237">
        <f t="shared" ca="1" si="104"/>
        <v>0</v>
      </c>
      <c r="N634" s="236">
        <f t="shared" ca="1" si="105"/>
        <v>0</v>
      </c>
      <c r="O634" s="237">
        <f t="shared" ca="1" si="106"/>
        <v>0</v>
      </c>
      <c r="P634" s="247">
        <f t="shared" ca="1" si="107"/>
        <v>0</v>
      </c>
    </row>
    <row r="635" spans="10:16" x14ac:dyDescent="0.2">
      <c r="J635" s="238" t="str">
        <f t="shared" ca="1" si="102"/>
        <v/>
      </c>
      <c r="K635" s="233">
        <v>172</v>
      </c>
      <c r="L635" s="233" t="str">
        <f t="shared" ca="1" si="103"/>
        <v xml:space="preserve"> + </v>
      </c>
      <c r="M635" s="237">
        <f t="shared" ca="1" si="104"/>
        <v>0</v>
      </c>
      <c r="N635" s="236">
        <f t="shared" ca="1" si="105"/>
        <v>0</v>
      </c>
      <c r="O635" s="237">
        <f t="shared" ca="1" si="106"/>
        <v>0</v>
      </c>
      <c r="P635" s="247">
        <f t="shared" ca="1" si="107"/>
        <v>0</v>
      </c>
    </row>
    <row r="636" spans="10:16" x14ac:dyDescent="0.2">
      <c r="J636" s="238" t="str">
        <f t="shared" ca="1" si="102"/>
        <v/>
      </c>
      <c r="K636" s="233">
        <v>173</v>
      </c>
      <c r="L636" s="233" t="str">
        <f t="shared" ca="1" si="103"/>
        <v xml:space="preserve"> + </v>
      </c>
      <c r="M636" s="237">
        <f t="shared" ca="1" si="104"/>
        <v>0</v>
      </c>
      <c r="N636" s="236">
        <f t="shared" ca="1" si="105"/>
        <v>0</v>
      </c>
      <c r="O636" s="237">
        <f t="shared" ca="1" si="106"/>
        <v>0</v>
      </c>
      <c r="P636" s="247">
        <f t="shared" ca="1" si="107"/>
        <v>0</v>
      </c>
    </row>
    <row r="637" spans="10:16" x14ac:dyDescent="0.2">
      <c r="J637" s="238" t="str">
        <f t="shared" ca="1" si="102"/>
        <v/>
      </c>
      <c r="K637" s="233">
        <v>174</v>
      </c>
      <c r="L637" s="233" t="str">
        <f t="shared" ca="1" si="103"/>
        <v xml:space="preserve"> + </v>
      </c>
      <c r="M637" s="237">
        <f t="shared" ca="1" si="104"/>
        <v>0</v>
      </c>
      <c r="N637" s="236">
        <f t="shared" ca="1" si="105"/>
        <v>0</v>
      </c>
      <c r="O637" s="237">
        <f t="shared" ca="1" si="106"/>
        <v>0</v>
      </c>
      <c r="P637" s="247">
        <f t="shared" ca="1" si="107"/>
        <v>0</v>
      </c>
    </row>
    <row r="638" spans="10:16" x14ac:dyDescent="0.2">
      <c r="J638" s="238" t="str">
        <f t="shared" ca="1" si="102"/>
        <v/>
      </c>
      <c r="K638" s="233">
        <v>175</v>
      </c>
      <c r="L638" s="233" t="str">
        <f t="shared" ca="1" si="103"/>
        <v xml:space="preserve"> + </v>
      </c>
      <c r="M638" s="237">
        <f t="shared" ca="1" si="104"/>
        <v>0</v>
      </c>
      <c r="N638" s="236">
        <f t="shared" ca="1" si="105"/>
        <v>0</v>
      </c>
      <c r="O638" s="237">
        <f t="shared" ca="1" si="106"/>
        <v>0</v>
      </c>
      <c r="P638" s="247">
        <f t="shared" ca="1" si="107"/>
        <v>0</v>
      </c>
    </row>
    <row r="639" spans="10:16" x14ac:dyDescent="0.2">
      <c r="J639" s="238" t="str">
        <f t="shared" ca="1" si="102"/>
        <v/>
      </c>
      <c r="K639" s="233">
        <v>176</v>
      </c>
      <c r="L639" s="233" t="str">
        <f t="shared" ca="1" si="103"/>
        <v xml:space="preserve"> + </v>
      </c>
      <c r="M639" s="237">
        <f t="shared" ca="1" si="104"/>
        <v>0</v>
      </c>
      <c r="N639" s="236">
        <f t="shared" ca="1" si="105"/>
        <v>0</v>
      </c>
      <c r="O639" s="237">
        <f t="shared" ca="1" si="106"/>
        <v>0</v>
      </c>
      <c r="P639" s="247">
        <f t="shared" ca="1" si="107"/>
        <v>0</v>
      </c>
    </row>
    <row r="640" spans="10:16" x14ac:dyDescent="0.2">
      <c r="J640" s="238" t="str">
        <f t="shared" ca="1" si="102"/>
        <v/>
      </c>
      <c r="K640" s="233">
        <v>177</v>
      </c>
      <c r="L640" s="233" t="str">
        <f t="shared" ca="1" si="103"/>
        <v xml:space="preserve"> + </v>
      </c>
      <c r="M640" s="237">
        <f t="shared" ca="1" si="104"/>
        <v>0</v>
      </c>
      <c r="N640" s="236">
        <f t="shared" ca="1" si="105"/>
        <v>0</v>
      </c>
      <c r="O640" s="237">
        <f t="shared" ca="1" si="106"/>
        <v>0</v>
      </c>
      <c r="P640" s="247">
        <f t="shared" ca="1" si="107"/>
        <v>0</v>
      </c>
    </row>
    <row r="641" spans="10:16" x14ac:dyDescent="0.2">
      <c r="J641" s="238" t="str">
        <f t="shared" ca="1" si="102"/>
        <v/>
      </c>
      <c r="K641" s="233">
        <v>178</v>
      </c>
      <c r="L641" s="233" t="str">
        <f t="shared" ca="1" si="103"/>
        <v xml:space="preserve"> + </v>
      </c>
      <c r="M641" s="237">
        <f t="shared" ca="1" si="104"/>
        <v>0</v>
      </c>
      <c r="N641" s="236">
        <f t="shared" ca="1" si="105"/>
        <v>0</v>
      </c>
      <c r="O641" s="237">
        <f t="shared" ca="1" si="106"/>
        <v>0</v>
      </c>
      <c r="P641" s="247">
        <f t="shared" ca="1" si="107"/>
        <v>0</v>
      </c>
    </row>
    <row r="642" spans="10:16" x14ac:dyDescent="0.2">
      <c r="J642" s="238" t="str">
        <f t="shared" ca="1" si="102"/>
        <v/>
      </c>
      <c r="K642" s="233">
        <v>179</v>
      </c>
      <c r="L642" s="233" t="str">
        <f t="shared" ca="1" si="103"/>
        <v xml:space="preserve"> + </v>
      </c>
      <c r="M642" s="237">
        <f t="shared" ca="1" si="104"/>
        <v>0</v>
      </c>
      <c r="N642" s="236">
        <f t="shared" ca="1" si="105"/>
        <v>0</v>
      </c>
      <c r="O642" s="237">
        <f t="shared" ca="1" si="106"/>
        <v>0</v>
      </c>
      <c r="P642" s="247">
        <f t="shared" ca="1" si="107"/>
        <v>0</v>
      </c>
    </row>
    <row r="643" spans="10:16" x14ac:dyDescent="0.2">
      <c r="J643" s="238" t="str">
        <f t="shared" ca="1" si="102"/>
        <v/>
      </c>
      <c r="K643" s="233">
        <v>180</v>
      </c>
      <c r="L643" s="233" t="str">
        <f t="shared" ca="1" si="103"/>
        <v xml:space="preserve"> + </v>
      </c>
      <c r="M643" s="237">
        <f t="shared" ca="1" si="104"/>
        <v>0</v>
      </c>
      <c r="N643" s="236">
        <f t="shared" ca="1" si="105"/>
        <v>0</v>
      </c>
      <c r="O643" s="237">
        <f t="shared" ca="1" si="106"/>
        <v>0</v>
      </c>
      <c r="P643" s="247">
        <f t="shared" ca="1" si="107"/>
        <v>0</v>
      </c>
    </row>
    <row r="644" spans="10:16" x14ac:dyDescent="0.2">
      <c r="J644" s="238" t="str">
        <f t="shared" ca="1" si="102"/>
        <v/>
      </c>
      <c r="K644" s="233">
        <v>181</v>
      </c>
      <c r="L644" s="233" t="str">
        <f t="shared" ca="1" si="103"/>
        <v xml:space="preserve"> + </v>
      </c>
      <c r="M644" s="237">
        <f t="shared" ca="1" si="104"/>
        <v>0</v>
      </c>
      <c r="N644" s="236">
        <f t="shared" ca="1" si="105"/>
        <v>0</v>
      </c>
      <c r="O644" s="237">
        <f t="shared" ca="1" si="106"/>
        <v>0</v>
      </c>
      <c r="P644" s="247">
        <f t="shared" ca="1" si="107"/>
        <v>0</v>
      </c>
    </row>
    <row r="645" spans="10:16" x14ac:dyDescent="0.2">
      <c r="J645" s="238" t="str">
        <f t="shared" ca="1" si="102"/>
        <v/>
      </c>
      <c r="K645" s="233">
        <v>182</v>
      </c>
      <c r="L645" s="233" t="str">
        <f t="shared" ca="1" si="103"/>
        <v xml:space="preserve"> + </v>
      </c>
      <c r="M645" s="237">
        <f t="shared" ca="1" si="104"/>
        <v>0</v>
      </c>
      <c r="N645" s="236">
        <f t="shared" ca="1" si="105"/>
        <v>0</v>
      </c>
      <c r="O645" s="237">
        <f t="shared" ca="1" si="106"/>
        <v>0</v>
      </c>
      <c r="P645" s="247">
        <f t="shared" ca="1" si="107"/>
        <v>0</v>
      </c>
    </row>
    <row r="646" spans="10:16" x14ac:dyDescent="0.2">
      <c r="J646" s="238" t="str">
        <f t="shared" ca="1" si="102"/>
        <v/>
      </c>
      <c r="K646" s="233">
        <v>183</v>
      </c>
      <c r="L646" s="233" t="str">
        <f t="shared" ca="1" si="103"/>
        <v xml:space="preserve"> + </v>
      </c>
      <c r="M646" s="237">
        <f t="shared" ca="1" si="104"/>
        <v>0</v>
      </c>
      <c r="N646" s="236">
        <f t="shared" ca="1" si="105"/>
        <v>0</v>
      </c>
      <c r="O646" s="237">
        <f t="shared" ca="1" si="106"/>
        <v>0</v>
      </c>
      <c r="P646" s="247">
        <f t="shared" ca="1" si="107"/>
        <v>0</v>
      </c>
    </row>
    <row r="647" spans="10:16" x14ac:dyDescent="0.2">
      <c r="J647" s="238" t="str">
        <f t="shared" ca="1" si="102"/>
        <v/>
      </c>
      <c r="K647" s="233">
        <v>184</v>
      </c>
      <c r="L647" s="233" t="str">
        <f t="shared" ca="1" si="103"/>
        <v xml:space="preserve"> + </v>
      </c>
      <c r="M647" s="237">
        <f t="shared" ca="1" si="104"/>
        <v>0</v>
      </c>
      <c r="N647" s="236">
        <f t="shared" ca="1" si="105"/>
        <v>0</v>
      </c>
      <c r="O647" s="237">
        <f t="shared" ca="1" si="106"/>
        <v>0</v>
      </c>
      <c r="P647" s="247">
        <f t="shared" ca="1" si="107"/>
        <v>0</v>
      </c>
    </row>
    <row r="648" spans="10:16" x14ac:dyDescent="0.2">
      <c r="J648" s="238" t="str">
        <f t="shared" ca="1" si="102"/>
        <v/>
      </c>
      <c r="K648" s="233">
        <v>185</v>
      </c>
      <c r="L648" s="233" t="str">
        <f t="shared" ca="1" si="103"/>
        <v xml:space="preserve"> + </v>
      </c>
      <c r="M648" s="237">
        <f t="shared" ca="1" si="104"/>
        <v>0</v>
      </c>
      <c r="N648" s="236">
        <f t="shared" ca="1" si="105"/>
        <v>0</v>
      </c>
      <c r="O648" s="237">
        <f t="shared" ca="1" si="106"/>
        <v>0</v>
      </c>
      <c r="P648" s="247">
        <f t="shared" ca="1" si="107"/>
        <v>0</v>
      </c>
    </row>
    <row r="649" spans="10:16" x14ac:dyDescent="0.2">
      <c r="J649" s="238" t="str">
        <f t="shared" ca="1" si="102"/>
        <v/>
      </c>
      <c r="K649" s="233">
        <v>186</v>
      </c>
      <c r="L649" s="233" t="str">
        <f t="shared" ca="1" si="103"/>
        <v xml:space="preserve"> + </v>
      </c>
      <c r="M649" s="237">
        <f t="shared" ca="1" si="104"/>
        <v>0</v>
      </c>
      <c r="N649" s="236">
        <f t="shared" ca="1" si="105"/>
        <v>0</v>
      </c>
      <c r="O649" s="237">
        <f t="shared" ca="1" si="106"/>
        <v>0</v>
      </c>
      <c r="P649" s="247">
        <f t="shared" ca="1" si="107"/>
        <v>0</v>
      </c>
    </row>
    <row r="650" spans="10:16" x14ac:dyDescent="0.2">
      <c r="J650" s="238" t="str">
        <f t="shared" ca="1" si="102"/>
        <v/>
      </c>
      <c r="K650" s="233">
        <v>187</v>
      </c>
      <c r="L650" s="233" t="str">
        <f t="shared" ca="1" si="103"/>
        <v xml:space="preserve"> + </v>
      </c>
      <c r="M650" s="237">
        <f t="shared" ca="1" si="104"/>
        <v>0</v>
      </c>
      <c r="N650" s="236">
        <f t="shared" ca="1" si="105"/>
        <v>0</v>
      </c>
      <c r="O650" s="237">
        <f t="shared" ca="1" si="106"/>
        <v>0</v>
      </c>
      <c r="P650" s="247">
        <f t="shared" ca="1" si="107"/>
        <v>0</v>
      </c>
    </row>
    <row r="651" spans="10:16" x14ac:dyDescent="0.2">
      <c r="J651" s="238" t="str">
        <f t="shared" ca="1" si="102"/>
        <v/>
      </c>
      <c r="K651" s="233">
        <v>188</v>
      </c>
      <c r="L651" s="233" t="str">
        <f t="shared" ca="1" si="103"/>
        <v xml:space="preserve"> + </v>
      </c>
      <c r="M651" s="237">
        <f t="shared" ca="1" si="104"/>
        <v>0</v>
      </c>
      <c r="N651" s="236">
        <f t="shared" ca="1" si="105"/>
        <v>0</v>
      </c>
      <c r="O651" s="237">
        <f t="shared" ca="1" si="106"/>
        <v>0</v>
      </c>
      <c r="P651" s="247">
        <f t="shared" ca="1" si="107"/>
        <v>0</v>
      </c>
    </row>
    <row r="652" spans="10:16" x14ac:dyDescent="0.2">
      <c r="J652" s="238" t="str">
        <f t="shared" ca="1" si="102"/>
        <v/>
      </c>
      <c r="K652" s="233">
        <v>189</v>
      </c>
      <c r="L652" s="233" t="str">
        <f t="shared" ca="1" si="103"/>
        <v xml:space="preserve"> + </v>
      </c>
      <c r="M652" s="237">
        <f t="shared" ca="1" si="104"/>
        <v>0</v>
      </c>
      <c r="N652" s="236">
        <f t="shared" ca="1" si="105"/>
        <v>0</v>
      </c>
      <c r="O652" s="237">
        <f t="shared" ca="1" si="106"/>
        <v>0</v>
      </c>
      <c r="P652" s="247">
        <f t="shared" ca="1" si="107"/>
        <v>0</v>
      </c>
    </row>
    <row r="653" spans="10:16" x14ac:dyDescent="0.2">
      <c r="J653" s="238" t="str">
        <f t="shared" ca="1" si="102"/>
        <v/>
      </c>
      <c r="K653" s="233">
        <v>190</v>
      </c>
      <c r="L653" s="233" t="str">
        <f t="shared" ca="1" si="103"/>
        <v xml:space="preserve"> + </v>
      </c>
      <c r="M653" s="237">
        <f t="shared" ca="1" si="104"/>
        <v>0</v>
      </c>
      <c r="N653" s="236">
        <f t="shared" ca="1" si="105"/>
        <v>0</v>
      </c>
      <c r="O653" s="237">
        <f t="shared" ca="1" si="106"/>
        <v>0</v>
      </c>
      <c r="P653" s="247">
        <f t="shared" ca="1" si="107"/>
        <v>0</v>
      </c>
    </row>
    <row r="654" spans="10:16" x14ac:dyDescent="0.2">
      <c r="J654" s="238" t="str">
        <f t="shared" ca="1" si="102"/>
        <v/>
      </c>
      <c r="K654" s="233">
        <v>191</v>
      </c>
      <c r="L654" s="233" t="str">
        <f t="shared" ca="1" si="103"/>
        <v xml:space="preserve"> + </v>
      </c>
      <c r="M654" s="237">
        <f t="shared" ca="1" si="104"/>
        <v>0</v>
      </c>
      <c r="N654" s="236">
        <f t="shared" ca="1" si="105"/>
        <v>0</v>
      </c>
      <c r="O654" s="237">
        <f t="shared" ca="1" si="106"/>
        <v>0</v>
      </c>
      <c r="P654" s="247">
        <f t="shared" ca="1" si="107"/>
        <v>0</v>
      </c>
    </row>
    <row r="655" spans="10:16" x14ac:dyDescent="0.2">
      <c r="J655" s="238" t="str">
        <f t="shared" ca="1" si="102"/>
        <v/>
      </c>
      <c r="K655" s="233">
        <v>192</v>
      </c>
      <c r="L655" s="233" t="str">
        <f t="shared" ca="1" si="103"/>
        <v xml:space="preserve"> + </v>
      </c>
      <c r="M655" s="237">
        <f t="shared" ca="1" si="104"/>
        <v>0</v>
      </c>
      <c r="N655" s="236">
        <f t="shared" ca="1" si="105"/>
        <v>0</v>
      </c>
      <c r="O655" s="237">
        <f t="shared" ca="1" si="106"/>
        <v>0</v>
      </c>
      <c r="P655" s="247">
        <f t="shared" ca="1" si="107"/>
        <v>0</v>
      </c>
    </row>
    <row r="656" spans="10:16" x14ac:dyDescent="0.2">
      <c r="J656" s="238" t="str">
        <f t="shared" ca="1" si="102"/>
        <v/>
      </c>
      <c r="K656" s="233">
        <v>193</v>
      </c>
      <c r="L656" s="233" t="str">
        <f t="shared" ca="1" si="103"/>
        <v xml:space="preserve"> + </v>
      </c>
      <c r="M656" s="237">
        <f t="shared" ca="1" si="104"/>
        <v>0</v>
      </c>
      <c r="N656" s="236">
        <f t="shared" ca="1" si="105"/>
        <v>0</v>
      </c>
      <c r="O656" s="237">
        <f t="shared" ca="1" si="106"/>
        <v>0</v>
      </c>
      <c r="P656" s="247">
        <f t="shared" ca="1" si="107"/>
        <v>0</v>
      </c>
    </row>
    <row r="657" spans="10:16" x14ac:dyDescent="0.2">
      <c r="J657" s="238" t="str">
        <f t="shared" ca="1" si="102"/>
        <v/>
      </c>
      <c r="K657" s="233">
        <v>194</v>
      </c>
      <c r="L657" s="233" t="str">
        <f t="shared" ca="1" si="103"/>
        <v xml:space="preserve"> + </v>
      </c>
      <c r="M657" s="237">
        <f t="shared" ca="1" si="104"/>
        <v>0</v>
      </c>
      <c r="N657" s="236">
        <f t="shared" ca="1" si="105"/>
        <v>0</v>
      </c>
      <c r="O657" s="237">
        <f t="shared" ca="1" si="106"/>
        <v>0</v>
      </c>
      <c r="P657" s="247">
        <f t="shared" ca="1" si="107"/>
        <v>0</v>
      </c>
    </row>
    <row r="658" spans="10:16" x14ac:dyDescent="0.2">
      <c r="J658" s="238" t="str">
        <f t="shared" ca="1" si="102"/>
        <v/>
      </c>
      <c r="K658" s="233">
        <v>195</v>
      </c>
      <c r="L658" s="233" t="str">
        <f t="shared" ca="1" si="103"/>
        <v xml:space="preserve"> + </v>
      </c>
      <c r="M658" s="237">
        <f t="shared" ca="1" si="104"/>
        <v>0</v>
      </c>
      <c r="N658" s="236">
        <f t="shared" ca="1" si="105"/>
        <v>0</v>
      </c>
      <c r="O658" s="237">
        <f t="shared" ca="1" si="106"/>
        <v>0</v>
      </c>
      <c r="P658" s="247">
        <f t="shared" ca="1" si="107"/>
        <v>0</v>
      </c>
    </row>
    <row r="659" spans="10:16" x14ac:dyDescent="0.2">
      <c r="J659" s="238" t="str">
        <f t="shared" ref="J659:J663" ca="1" si="108">IFERROR(IF(AND($M659&gt;DATE(2014,12,31),ABS($N659)&gt;(ABS($P659)+$J$62)),VALUE($K659&amp;TEXT($M659,"aaaamm")),""),"")</f>
        <v/>
      </c>
      <c r="K659" s="233">
        <v>196</v>
      </c>
      <c r="L659" s="233" t="str">
        <f t="shared" ref="L659:L663" ca="1" si="109">IFERROR(INDIRECT(ADDRESS($K659,$L$464,1,1,"Fluxo_de_Caixa"&amp;MID($K$464,1,4)))&amp;" + "&amp;INDIRECT(ADDRESS($K659,$L$464+1,1,1,"Fluxo_de_Caixa"&amp;MID($K$464,1,4))),"")</f>
        <v xml:space="preserve"> + </v>
      </c>
      <c r="M659" s="237">
        <f t="shared" ref="M659:M663" ca="1" si="110">IFERROR(INDIRECT(ADDRESS($K659,$M$464,1,1,"Fluxo_de_Caixa"&amp;MID($K$464,1,4))),"")</f>
        <v>0</v>
      </c>
      <c r="N659" s="236">
        <f t="shared" ref="N659:N663" ca="1" si="111">IFERROR(INDIRECT(ADDRESS($K659,$N$464,1,1,"Fluxo_de_Caixa"&amp;MID($K$464,1,4))),"")</f>
        <v>0</v>
      </c>
      <c r="O659" s="237">
        <f t="shared" ref="O659:O663" ca="1" si="112">IFERROR(INDIRECT(ADDRESS($K659,$O$464,1,1,"Fluxo_de_Caixa"&amp;MID($K$464,1,4))),"")</f>
        <v>0</v>
      </c>
      <c r="P659" s="247">
        <f t="shared" ref="P659:P663" ca="1" si="113">IFERROR(INDIRECT(ADDRESS($K659,$P$464,1,1,"Fluxo_de_Caixa"&amp;MID($K$464,1,4))),"")</f>
        <v>0</v>
      </c>
    </row>
    <row r="660" spans="10:16" x14ac:dyDescent="0.2">
      <c r="J660" s="238" t="str">
        <f t="shared" ca="1" si="108"/>
        <v/>
      </c>
      <c r="K660" s="233">
        <v>197</v>
      </c>
      <c r="L660" s="233" t="str">
        <f t="shared" ca="1" si="109"/>
        <v xml:space="preserve"> + </v>
      </c>
      <c r="M660" s="237">
        <f t="shared" ca="1" si="110"/>
        <v>0</v>
      </c>
      <c r="N660" s="236">
        <f t="shared" ca="1" si="111"/>
        <v>0</v>
      </c>
      <c r="O660" s="237">
        <f t="shared" ca="1" si="112"/>
        <v>0</v>
      </c>
      <c r="P660" s="247">
        <f t="shared" ca="1" si="113"/>
        <v>0</v>
      </c>
    </row>
    <row r="661" spans="10:16" x14ac:dyDescent="0.2">
      <c r="J661" s="238" t="str">
        <f t="shared" ca="1" si="108"/>
        <v/>
      </c>
      <c r="K661" s="233">
        <v>198</v>
      </c>
      <c r="L661" s="233" t="str">
        <f t="shared" ca="1" si="109"/>
        <v xml:space="preserve"> + </v>
      </c>
      <c r="M661" s="237">
        <f t="shared" ca="1" si="110"/>
        <v>0</v>
      </c>
      <c r="N661" s="236">
        <f t="shared" ca="1" si="111"/>
        <v>0</v>
      </c>
      <c r="O661" s="237">
        <f t="shared" ca="1" si="112"/>
        <v>0</v>
      </c>
      <c r="P661" s="247">
        <f t="shared" ca="1" si="113"/>
        <v>0</v>
      </c>
    </row>
    <row r="662" spans="10:16" x14ac:dyDescent="0.2">
      <c r="J662" s="238" t="str">
        <f t="shared" ca="1" si="108"/>
        <v/>
      </c>
      <c r="K662" s="233">
        <v>199</v>
      </c>
      <c r="L662" s="233" t="str">
        <f t="shared" ca="1" si="109"/>
        <v xml:space="preserve"> + </v>
      </c>
      <c r="M662" s="237">
        <f t="shared" ca="1" si="110"/>
        <v>0</v>
      </c>
      <c r="N662" s="236">
        <f t="shared" ca="1" si="111"/>
        <v>0</v>
      </c>
      <c r="O662" s="237">
        <f t="shared" ca="1" si="112"/>
        <v>0</v>
      </c>
      <c r="P662" s="247">
        <f t="shared" ca="1" si="113"/>
        <v>0</v>
      </c>
    </row>
    <row r="663" spans="10:16" x14ac:dyDescent="0.2">
      <c r="J663" s="238" t="str">
        <f t="shared" ca="1" si="108"/>
        <v/>
      </c>
      <c r="K663" s="233">
        <v>200</v>
      </c>
      <c r="L663" s="233" t="str">
        <f t="shared" ca="1" si="109"/>
        <v xml:space="preserve"> + </v>
      </c>
      <c r="M663" s="237">
        <f t="shared" ca="1" si="110"/>
        <v>0</v>
      </c>
      <c r="N663" s="236">
        <f t="shared" ca="1" si="111"/>
        <v>0</v>
      </c>
      <c r="O663" s="237">
        <f t="shared" ca="1" si="112"/>
        <v>0</v>
      </c>
      <c r="P663" s="247">
        <f t="shared" ca="1" si="113"/>
        <v>0</v>
      </c>
    </row>
  </sheetData>
  <sheetProtection sheet="1" objects="1" scenarios="1" autoFilter="0" pivotTables="0"/>
  <mergeCells count="13">
    <mergeCell ref="R281:S281"/>
    <mergeCell ref="R282:S282"/>
    <mergeCell ref="R283:S283"/>
    <mergeCell ref="R284:S284"/>
    <mergeCell ref="C3:X3"/>
    <mergeCell ref="O13:P13"/>
    <mergeCell ref="C8:C10"/>
    <mergeCell ref="C5:D5"/>
    <mergeCell ref="C12:D12"/>
    <mergeCell ref="C7:D7"/>
    <mergeCell ref="C11:D11"/>
    <mergeCell ref="C13:N13"/>
    <mergeCell ref="C6:D6"/>
  </mergeCells>
  <dataValidations count="2">
    <dataValidation type="list" allowBlank="1" showInputMessage="1" showErrorMessage="1" sqref="Q13" xr:uid="{00000000-0002-0000-0000-000000000000}">
      <formula1>"2010,2011,2012,2013,2014,2015,2016,2017,2018,2019,2020"</formula1>
    </dataValidation>
    <dataValidation type="list" allowBlank="1" showInputMessage="1" showErrorMessage="1" sqref="X20" xr:uid="{00000000-0002-0000-0000-000001000000}">
      <formula1>"1,2,3,4,5,6,7,8,9,10,11,12,Ano"</formula1>
    </dataValidation>
  </dataValidations>
  <pageMargins left="0.25" right="0.25" top="0.75" bottom="0.75" header="0.3" footer="0.3"/>
  <pageSetup paperSize="9" scale="76" fitToHeight="0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Plano_Contas!$A$3:$A$1003</xm:f>
          </x14:formula1>
          <xm:sqref>F45:F56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7F21D-8A29-43A8-AA8A-A745F42CF932}">
  <sheetPr>
    <tabColor rgb="FFFFC000"/>
  </sheetPr>
  <dimension ref="A1:BV1024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G3" sqref="G3"/>
    </sheetView>
  </sheetViews>
  <sheetFormatPr defaultRowHeight="12.75" x14ac:dyDescent="0.2"/>
  <cols>
    <col min="1" max="1" width="10.85546875" customWidth="1"/>
    <col min="2" max="2" width="52.28515625" customWidth="1"/>
    <col min="3" max="3" width="13.7109375" customWidth="1"/>
    <col min="4" max="4" width="5.42578125" customWidth="1"/>
    <col min="5" max="5" width="13.28515625" bestFit="1" customWidth="1"/>
    <col min="6" max="6" width="5.5703125" customWidth="1"/>
    <col min="7" max="7" width="15.28515625" customWidth="1"/>
    <col min="8" max="8" width="5.42578125" customWidth="1"/>
    <col min="9" max="9" width="12.140625" customWidth="1"/>
    <col min="10" max="10" width="4.5703125" customWidth="1"/>
    <col min="11" max="11" width="13.28515625" customWidth="1"/>
    <col min="12" max="12" width="4.5703125" customWidth="1"/>
    <col min="13" max="13" width="12.7109375" customWidth="1"/>
    <col min="14" max="14" width="4.5703125" customWidth="1"/>
    <col min="15" max="15" width="14.28515625" customWidth="1"/>
    <col min="16" max="16" width="5.5703125" customWidth="1"/>
    <col min="17" max="17" width="12" customWidth="1"/>
    <col min="18" max="18" width="5.5703125" customWidth="1"/>
    <col min="19" max="19" width="14.28515625" customWidth="1"/>
    <col min="20" max="20" width="4.5703125" customWidth="1"/>
    <col min="21" max="21" width="12.140625" customWidth="1"/>
    <col min="22" max="22" width="4.5703125" customWidth="1"/>
    <col min="23" max="23" width="13.28515625" customWidth="1"/>
    <col min="24" max="24" width="4.5703125" customWidth="1"/>
    <col min="25" max="25" width="13.42578125" customWidth="1"/>
    <col min="26" max="26" width="4.5703125" customWidth="1"/>
    <col min="27" max="27" width="13.28515625" customWidth="1"/>
    <col min="28" max="28" width="4.5703125" customWidth="1"/>
    <col min="29" max="29" width="13.42578125" customWidth="1"/>
    <col min="30" max="30" width="4.5703125" customWidth="1"/>
    <col min="31" max="31" width="13.28515625" customWidth="1"/>
    <col min="32" max="32" width="5.5703125" customWidth="1"/>
    <col min="33" max="33" width="12.28515625" customWidth="1"/>
    <col min="34" max="34" width="5.5703125" customWidth="1"/>
    <col min="35" max="35" width="13.28515625" customWidth="1"/>
    <col min="36" max="36" width="5.5703125" customWidth="1"/>
    <col min="37" max="37" width="13.28515625" customWidth="1"/>
    <col min="38" max="38" width="5.5703125" customWidth="1"/>
    <col min="39" max="39" width="14.28515625" customWidth="1"/>
    <col min="40" max="40" width="5.5703125" customWidth="1"/>
    <col min="41" max="41" width="15" customWidth="1"/>
    <col min="42" max="42" width="5.5703125" customWidth="1"/>
    <col min="43" max="43" width="13.28515625" customWidth="1"/>
    <col min="44" max="44" width="5.5703125" customWidth="1"/>
    <col min="45" max="45" width="14.85546875" customWidth="1"/>
    <col min="46" max="46" width="5.5703125" customWidth="1"/>
    <col min="47" max="47" width="14.28515625" bestFit="1" customWidth="1"/>
    <col min="48" max="48" width="5.5703125" customWidth="1"/>
    <col min="49" max="49" width="12.85546875" customWidth="1"/>
    <col min="50" max="50" width="5.5703125" customWidth="1"/>
    <col min="51" max="52" width="13.28515625" customWidth="1"/>
    <col min="53" max="53" width="14.7109375" customWidth="1"/>
    <col min="55" max="55" width="6.85546875" customWidth="1"/>
    <col min="56" max="56" width="22.5703125" customWidth="1"/>
    <col min="57" max="69" width="11.85546875" customWidth="1"/>
    <col min="70" max="70" width="10.5703125" customWidth="1"/>
    <col min="71" max="71" width="3.28515625" customWidth="1"/>
    <col min="72" max="72" width="32.42578125" customWidth="1"/>
    <col min="74" max="74" width="13.7109375" customWidth="1"/>
  </cols>
  <sheetData>
    <row r="1" spans="1:74" x14ac:dyDescent="0.2">
      <c r="A1" s="286" t="s">
        <v>63</v>
      </c>
      <c r="B1" s="109" t="s">
        <v>64</v>
      </c>
      <c r="C1" s="114" t="s">
        <v>65</v>
      </c>
      <c r="D1" s="288" t="s">
        <v>22</v>
      </c>
      <c r="E1" s="289"/>
      <c r="F1" s="289"/>
      <c r="G1" s="290"/>
      <c r="H1" s="288" t="s">
        <v>23</v>
      </c>
      <c r="I1" s="289"/>
      <c r="J1" s="289"/>
      <c r="K1" s="290"/>
      <c r="L1" s="288" t="s">
        <v>24</v>
      </c>
      <c r="M1" s="289"/>
      <c r="N1" s="289"/>
      <c r="O1" s="290"/>
      <c r="P1" s="288" t="s">
        <v>25</v>
      </c>
      <c r="Q1" s="289"/>
      <c r="R1" s="289"/>
      <c r="S1" s="290"/>
      <c r="T1" s="288" t="s">
        <v>26</v>
      </c>
      <c r="U1" s="289"/>
      <c r="V1" s="289"/>
      <c r="W1" s="290"/>
      <c r="X1" s="288" t="s">
        <v>27</v>
      </c>
      <c r="Y1" s="289"/>
      <c r="Z1" s="289"/>
      <c r="AA1" s="290"/>
      <c r="AB1" s="288" t="s">
        <v>28</v>
      </c>
      <c r="AC1" s="289"/>
      <c r="AD1" s="289"/>
      <c r="AE1" s="290"/>
      <c r="AF1" s="288" t="s">
        <v>29</v>
      </c>
      <c r="AG1" s="289"/>
      <c r="AH1" s="289"/>
      <c r="AI1" s="290"/>
      <c r="AJ1" s="288" t="s">
        <v>30</v>
      </c>
      <c r="AK1" s="289"/>
      <c r="AL1" s="289"/>
      <c r="AM1" s="290"/>
      <c r="AN1" s="288" t="s">
        <v>31</v>
      </c>
      <c r="AO1" s="289"/>
      <c r="AP1" s="289"/>
      <c r="AQ1" s="290"/>
      <c r="AR1" s="288" t="s">
        <v>32</v>
      </c>
      <c r="AS1" s="289"/>
      <c r="AT1" s="289"/>
      <c r="AU1" s="290"/>
      <c r="AV1" s="288" t="s">
        <v>33</v>
      </c>
      <c r="AW1" s="289"/>
      <c r="AX1" s="289"/>
      <c r="AY1" s="290"/>
      <c r="AZ1" s="288" t="s">
        <v>66</v>
      </c>
      <c r="BA1" s="297"/>
      <c r="BC1" s="202" t="s">
        <v>67</v>
      </c>
      <c r="BD1" s="202" t="s">
        <v>44</v>
      </c>
      <c r="BE1" s="202" t="s">
        <v>68</v>
      </c>
      <c r="BF1" s="205">
        <v>1</v>
      </c>
      <c r="BG1" s="202">
        <v>2</v>
      </c>
      <c r="BH1" s="205">
        <v>3</v>
      </c>
      <c r="BI1" s="202">
        <v>4</v>
      </c>
      <c r="BJ1" s="205">
        <v>5</v>
      </c>
      <c r="BK1" s="205">
        <v>6</v>
      </c>
      <c r="BL1" s="202">
        <v>7</v>
      </c>
      <c r="BM1" s="205">
        <v>8</v>
      </c>
      <c r="BN1" s="202">
        <v>9</v>
      </c>
      <c r="BO1" s="205">
        <v>10</v>
      </c>
      <c r="BP1" s="202">
        <v>11</v>
      </c>
      <c r="BQ1" s="205">
        <v>12</v>
      </c>
      <c r="BR1" t="s">
        <v>21</v>
      </c>
      <c r="BS1" s="205" t="s">
        <v>69</v>
      </c>
      <c r="BT1" t="s">
        <v>70</v>
      </c>
      <c r="BV1" s="296" t="s">
        <v>65</v>
      </c>
    </row>
    <row r="2" spans="1:74" x14ac:dyDescent="0.2">
      <c r="A2" s="287"/>
      <c r="B2" s="110" t="s">
        <v>71</v>
      </c>
      <c r="C2" s="115" t="s">
        <v>44</v>
      </c>
      <c r="D2" s="291" t="str">
        <f>"Previsto ["&amp;F1005&amp;"d]"</f>
        <v>Previsto [31d]</v>
      </c>
      <c r="E2" s="291"/>
      <c r="F2" s="292" t="str">
        <f>"Realizado ["&amp;NETWORKDAYS(DATE($C$1005,D$1005,1),EOMONTH(DATE($C$1005,D$1005,1),0),DATE($C$1005,D$1005,1))&amp;"d]"</f>
        <v>Realizado [22d]</v>
      </c>
      <c r="G2" s="293"/>
      <c r="H2" s="291" t="str">
        <f>"Previsto ["&amp;J1005&amp;"d]"</f>
        <v>Previsto [28d]</v>
      </c>
      <c r="I2" s="291"/>
      <c r="J2" s="292" t="str">
        <f>"Realizado ["&amp;NETWORKDAYS(DATE($C$1005,H$1005,1),EOMONTH(DATE($C$1005,H$1005,1),0),DATE($C$1005,H$1005,1))&amp;"d]"</f>
        <v>Realizado [19d]</v>
      </c>
      <c r="K2" s="293"/>
      <c r="L2" s="291" t="str">
        <f>"Previsto ["&amp;N1005&amp;"d]"</f>
        <v>Previsto [31d]</v>
      </c>
      <c r="M2" s="291"/>
      <c r="N2" s="292" t="str">
        <f>"Realizado ["&amp;NETWORKDAYS(DATE($C$1005,L$1005,1),EOMONTH(DATE($C$1005,L$1005,1),0),DATE($C$1005,L$1005,1))&amp;"d]"</f>
        <v>Realizado [22d]</v>
      </c>
      <c r="O2" s="293"/>
      <c r="P2" s="291" t="str">
        <f>"Previsto ["&amp;R1005&amp;"d]"</f>
        <v>Previsto [30d]</v>
      </c>
      <c r="Q2" s="291"/>
      <c r="R2" s="292" t="str">
        <f>"Realizado ["&amp;NETWORKDAYS(DATE($C$1005,P$1005,1),EOMONTH(DATE($C$1005,P$1005,1),0),DATE($C$1005,P$1005,1))&amp;"d]"</f>
        <v>Realizado [20d]</v>
      </c>
      <c r="S2" s="293"/>
      <c r="T2" s="291" t="str">
        <f>"Previsto ["&amp;V1005&amp;"d]"</f>
        <v>Previsto [31d]</v>
      </c>
      <c r="U2" s="291"/>
      <c r="V2" s="292" t="str">
        <f>"Realizado ["&amp;NETWORKDAYS(DATE($C$1005,T$1005,1),EOMONTH(DATE($C$1005,T$1005,1),0),DATE($C$1005,T$1005,1))&amp;"d]"</f>
        <v>Realizado [22d]</v>
      </c>
      <c r="W2" s="293"/>
      <c r="X2" s="294" t="str">
        <f>"Previsto ["&amp;Z1005&amp;"d]"</f>
        <v>Previsto [30d]</v>
      </c>
      <c r="Y2" s="295"/>
      <c r="Z2" s="292" t="str">
        <f>"Realizado ["&amp;NETWORKDAYS(DATE($C$1005,X$1005,1),EOMONTH(DATE($C$1005,X$1005,1),0),DATE($C$1005,X$1005,1))&amp;"d]"</f>
        <v>Realizado [21d]</v>
      </c>
      <c r="AA2" s="293"/>
      <c r="AB2" s="291" t="str">
        <f>"Previsto ["&amp;AD1005&amp;"d]"</f>
        <v>Previsto [31d]</v>
      </c>
      <c r="AC2" s="291"/>
      <c r="AD2" s="292" t="str">
        <f>"Realizado ["&amp;NETWORKDAYS(DATE($C$1005,AB$1005,1),EOMONTH(DATE($C$1005,AB$1005,1),0),DATE($C$1005,AB$1005,1))&amp;"d]"</f>
        <v>Realizado [21d]</v>
      </c>
      <c r="AE2" s="293"/>
      <c r="AF2" s="291" t="str">
        <f>"Previsto ["&amp;AH1005&amp;"d]"</f>
        <v>Previsto [31d]</v>
      </c>
      <c r="AG2" s="291"/>
      <c r="AH2" s="292" t="str">
        <f>"Realizado["&amp;NETWORKDAYS(DATE($C$1005,AF$1005,1),EOMONTH(DATE($C$1005,AF$1005,1),0),DATE($C$1005,AF$1005,1))&amp;"d]"</f>
        <v>Realizado[22d]</v>
      </c>
      <c r="AI2" s="293"/>
      <c r="AJ2" s="291" t="str">
        <f>"Previsto ["&amp;AL1005&amp;"d]"</f>
        <v>Previsto [30d]</v>
      </c>
      <c r="AK2" s="291"/>
      <c r="AL2" s="292" t="str">
        <f>"Realizado ["&amp;NETWORKDAYS(DATE($C$1005,AJ$1005,1),EOMONTH(DATE($C$1005,AJ$1005,1),0),DATE($C$1005,AJ$1005,1))&amp;"d]"</f>
        <v>Realizado [20d]</v>
      </c>
      <c r="AM2" s="293"/>
      <c r="AN2" s="291" t="str">
        <f>"Previsto ["&amp;AP1005&amp;"d]"</f>
        <v>Previsto [31d]</v>
      </c>
      <c r="AO2" s="291"/>
      <c r="AP2" s="292" t="str">
        <f>"Realizado ["&amp;NETWORKDAYS(DATE($C$1005,AN$1005,1),EOMONTH(DATE($C$1005,AN$1005,1),0),DATE($C$1005,AN$1005,1))&amp;"d]"</f>
        <v>Realizado [22d]</v>
      </c>
      <c r="AQ2" s="293"/>
      <c r="AR2" s="291" t="str">
        <f>"Previsto ["&amp;AT1005&amp;"d]"</f>
        <v>Previsto [30d]</v>
      </c>
      <c r="AS2" s="291"/>
      <c r="AT2" s="292" t="str">
        <f>"Realizado ["&amp;NETWORKDAYS(DATE($C$1005,AR$1005,1),EOMONTH(DATE($C$1005,AR$1005,1),0),DATE($C$1005,AR$1005,1))&amp;"d]"</f>
        <v>Realizado [21d]</v>
      </c>
      <c r="AU2" s="293"/>
      <c r="AV2" s="291" t="str">
        <f>"Previsto ["&amp;AX1005&amp;"d]"</f>
        <v>Previsto [31d]</v>
      </c>
      <c r="AW2" s="291"/>
      <c r="AX2" s="292" t="str">
        <f>"Realizado ["&amp;NETWORKDAYS(DATE($C$1005,AV$1005,1),EOMONTH(DATE($C$1005,AV$1005,1),0),DATE($C$1005,AV$1005,1))&amp;"d]"</f>
        <v>Realizado [20d]</v>
      </c>
      <c r="AY2" s="293"/>
      <c r="AZ2" s="260" t="s">
        <v>50</v>
      </c>
      <c r="BA2" s="107" t="s">
        <v>45</v>
      </c>
      <c r="BE2" s="204" t="s">
        <v>72</v>
      </c>
      <c r="BF2" s="207">
        <f>COLUMN(G2)</f>
        <v>7</v>
      </c>
      <c r="BG2" s="207">
        <f>BF2+4</f>
        <v>11</v>
      </c>
      <c r="BH2" s="207">
        <f t="shared" ref="BH2:BQ2" si="0">BG2+4</f>
        <v>15</v>
      </c>
      <c r="BI2" s="207">
        <f t="shared" si="0"/>
        <v>19</v>
      </c>
      <c r="BJ2" s="207">
        <f t="shared" si="0"/>
        <v>23</v>
      </c>
      <c r="BK2" s="207">
        <f t="shared" si="0"/>
        <v>27</v>
      </c>
      <c r="BL2" s="207">
        <f t="shared" si="0"/>
        <v>31</v>
      </c>
      <c r="BM2" s="207">
        <f t="shared" si="0"/>
        <v>35</v>
      </c>
      <c r="BN2" s="207">
        <f t="shared" si="0"/>
        <v>39</v>
      </c>
      <c r="BO2" s="207">
        <f t="shared" si="0"/>
        <v>43</v>
      </c>
      <c r="BP2" s="207">
        <f t="shared" si="0"/>
        <v>47</v>
      </c>
      <c r="BQ2" s="207">
        <f t="shared" si="0"/>
        <v>51</v>
      </c>
      <c r="BR2" s="207">
        <f>BQ2+2</f>
        <v>53</v>
      </c>
      <c r="BT2" t="s">
        <v>73</v>
      </c>
      <c r="BV2" s="296"/>
    </row>
    <row r="3" spans="1:74" x14ac:dyDescent="0.2">
      <c r="A3" s="89">
        <v>1210</v>
      </c>
      <c r="B3" s="52" t="str">
        <f>IF($A3&lt;&gt;"",VLOOKUP(""&amp;$A3,Plano_Contas!$A$3:$F$1003,6,0),"")</f>
        <v>1210 - [Receita] Reembolsos Diversos (E)</v>
      </c>
      <c r="C3" s="91" t="s">
        <v>537</v>
      </c>
      <c r="D3" s="111"/>
      <c r="E3" s="112"/>
      <c r="F3" s="87"/>
      <c r="G3" s="85"/>
      <c r="H3" s="111"/>
      <c r="I3" s="112"/>
      <c r="J3" s="87"/>
      <c r="K3" s="85"/>
      <c r="L3" s="111"/>
      <c r="M3" s="112"/>
      <c r="N3" s="87"/>
      <c r="O3" s="85"/>
      <c r="P3" s="111"/>
      <c r="Q3" s="112"/>
      <c r="R3" s="87"/>
      <c r="S3" s="85"/>
      <c r="T3" s="111"/>
      <c r="U3" s="112"/>
      <c r="V3" s="87"/>
      <c r="W3" s="85"/>
      <c r="X3" s="111"/>
      <c r="Y3" s="112"/>
      <c r="Z3" s="87"/>
      <c r="AA3" s="85"/>
      <c r="AB3" s="111"/>
      <c r="AC3" s="112"/>
      <c r="AD3" s="87"/>
      <c r="AE3" s="85"/>
      <c r="AF3" s="111"/>
      <c r="AG3" s="112"/>
      <c r="AH3" s="87"/>
      <c r="AI3" s="85"/>
      <c r="AJ3" s="111"/>
      <c r="AK3" s="112"/>
      <c r="AL3" s="87"/>
      <c r="AM3" s="85"/>
      <c r="AN3" s="111"/>
      <c r="AO3" s="112"/>
      <c r="AP3" s="87"/>
      <c r="AQ3" s="85"/>
      <c r="AR3" s="111"/>
      <c r="AS3" s="112"/>
      <c r="AT3" s="87"/>
      <c r="AU3" s="85"/>
      <c r="AV3" s="111"/>
      <c r="AW3" s="112"/>
      <c r="AX3" s="87"/>
      <c r="AY3" s="85"/>
      <c r="AZ3" s="267">
        <f>SUM(E3,I3,M3,Q3,U3,Y3,AC3,AG3,AK3,AO3,AS3,AW3)</f>
        <v>0</v>
      </c>
      <c r="BA3" s="88">
        <f>SUM($G3,$K3,$O3,$S3,$W3,$AA3,$AE3,$AI3,$AM3,$AQ3,$AU3,$AY3)</f>
        <v>0</v>
      </c>
      <c r="BC3">
        <f>IF($A3&lt;&gt;"",COUNTIF($BD$3:$BD3,$BD3),0)</f>
        <v>1</v>
      </c>
      <c r="BD3" t="str">
        <f>IF($A3&lt;&gt;"",VLOOKUP(TRUNC(MID($A3,1,2),0),Plano_Contas!$H$3:$J$103,2,TRUE),"")</f>
        <v>Reembolso</v>
      </c>
      <c r="BE3" s="201" t="str">
        <f t="shared" ref="BE3:BE66" si="1">IF(ISERR(SEARCH("[",$B3))=FALSE,MID($B3,SEARCH("[",$B3)+1,SEARCH("]",$B3)-SEARCH("[",$B3)-1),"")</f>
        <v>Receita</v>
      </c>
      <c r="BF3">
        <f ca="1">IF($BT3&lt;&gt;"",SUMIF($BD$3:$BD$1004,"="&amp;$BD3,INDIRECT(ADDRESS(3,BF$2,1,1)):INDIRECT(ADDRESS(1004,BF$2,1,1))),"")</f>
        <v>0</v>
      </c>
      <c r="BG3">
        <f ca="1">IF($BT3&lt;&gt;"",SUMIF($BD$3:$BD$1004,"="&amp;$BD3,INDIRECT(ADDRESS(3,BG$2,1,1)):INDIRECT(ADDRESS(1004,BG$2,1,1))),"")</f>
        <v>0</v>
      </c>
      <c r="BH3">
        <f ca="1">IF($BT3&lt;&gt;"",SUMIF($BD$3:$BD$1004,"="&amp;$BD3,INDIRECT(ADDRESS(3,BH$2,1,1)):INDIRECT(ADDRESS(1004,BH$2,1,1))),"")</f>
        <v>0</v>
      </c>
      <c r="BI3">
        <f ca="1">IF($BT3&lt;&gt;"",SUMIF($BD$3:$BD$1004,"="&amp;$BD3,INDIRECT(ADDRESS(3,BI$2,1,1)):INDIRECT(ADDRESS(1004,BI$2,1,1))),"")</f>
        <v>0</v>
      </c>
      <c r="BJ3">
        <f ca="1">IF($BT3&lt;&gt;"",SUMIF($BD$3:$BD$1004,"="&amp;$BD3,INDIRECT(ADDRESS(3,BJ$2,1,1)):INDIRECT(ADDRESS(1004,BJ$2,1,1))),"")</f>
        <v>0</v>
      </c>
      <c r="BK3">
        <f ca="1">IF($BT3&lt;&gt;"",SUMIF($BD$3:$BD$1004,"="&amp;$BD3,INDIRECT(ADDRESS(3,BK$2,1,1)):INDIRECT(ADDRESS(1004,BK$2,1,1))),"")</f>
        <v>0</v>
      </c>
      <c r="BL3">
        <f ca="1">IF($BT3&lt;&gt;"",SUMIF($BD$3:$BD$1004,"="&amp;$BD3,INDIRECT(ADDRESS(3,BL$2,1,1)):INDIRECT(ADDRESS(1004,BL$2,1,1))),"")</f>
        <v>0</v>
      </c>
      <c r="BM3">
        <f ca="1">IF($BT3&lt;&gt;"",SUMIF($BD$3:$BD$1004,"="&amp;$BD3,INDIRECT(ADDRESS(3,BM$2,1,1)):INDIRECT(ADDRESS(1004,BM$2,1,1))),"")</f>
        <v>0</v>
      </c>
      <c r="BN3">
        <f ca="1">IF($BT3&lt;&gt;"",SUMIF($BD$3:$BD$1004,"="&amp;$BD3,INDIRECT(ADDRESS(3,BN$2,1,1)):INDIRECT(ADDRESS(1004,BN$2,1,1))),"")</f>
        <v>0</v>
      </c>
      <c r="BO3">
        <f ca="1">IF($BT3&lt;&gt;"",SUMIF($BD$3:$BD$1004,"="&amp;$BD3,INDIRECT(ADDRESS(3,BO$2,1,1)):INDIRECT(ADDRESS(1004,BO$2,1,1))),"")</f>
        <v>0</v>
      </c>
      <c r="BP3">
        <f ca="1">IF($BT3&lt;&gt;"",SUMIF($BD$3:$BD$1004,"="&amp;$BD3,INDIRECT(ADDRESS(3,BP$2,1,1)):INDIRECT(ADDRESS(1004,BP$2,1,1))),"")</f>
        <v>0</v>
      </c>
      <c r="BQ3">
        <f ca="1">IF($BT3&lt;&gt;"",SUMIF($BD$3:$BD$1004,"="&amp;$BD3,INDIRECT(ADDRESS(3,BQ$2,1,1)):INDIRECT(ADDRESS(1004,BQ$2,1,1))),"")</f>
        <v>0</v>
      </c>
      <c r="BR3">
        <f ca="1">IF($BT3&lt;&gt;"",SUMIF($BD$3:$BD$1004,"="&amp;$BD3,INDIRECT(ADDRESS(3,BR$2,1,1)):INDIRECT(ADDRESS(1004,BR$2,1,1))),"")</f>
        <v>0</v>
      </c>
      <c r="BS3" t="str">
        <f>IF($A3&lt;&gt;"",VLOOKUP(TRUNC(MID($A3,1,2),0),Plano_Contas!$H$3:$J$103,3,TRUE),"")</f>
        <v>E</v>
      </c>
      <c r="BT3" t="str">
        <f t="shared" ref="BT3:BT66" si="2">IF(($BC3=1)*($BS3&lt;&gt;"T"),$BD3&amp;IF($BE3&lt;&gt;""," ("&amp;$BE3&amp;")",""),"")</f>
        <v>Reembolso (Receita)</v>
      </c>
      <c r="BU3" t="e">
        <f>MAX(IF(($A$3:$A$1004=TRUNC(1210,0))*($C$3:$C$1004="Sofia"),$BA$3:$BA$1004,""))</f>
        <v>#VALUE!</v>
      </c>
      <c r="BV3" t="str">
        <f>Empresas!C3</f>
        <v>Telef</v>
      </c>
    </row>
    <row r="4" spans="1:74" x14ac:dyDescent="0.2">
      <c r="A4" s="89">
        <v>1710</v>
      </c>
      <c r="B4" s="52" t="str">
        <f>IF($A4&lt;&gt;"",VLOOKUP(""&amp;$A4,Plano_Contas!$A$3:$F$1003,6,0),"")</f>
        <v>1710 - [Banco] Rendimento Poupança (E)</v>
      </c>
      <c r="C4" s="91" t="s">
        <v>538</v>
      </c>
      <c r="D4" s="111"/>
      <c r="E4" s="112"/>
      <c r="F4" s="87"/>
      <c r="G4" s="85"/>
      <c r="H4" s="111"/>
      <c r="I4" s="112"/>
      <c r="J4" s="87"/>
      <c r="K4" s="85"/>
      <c r="L4" s="111"/>
      <c r="M4" s="112"/>
      <c r="N4" s="87"/>
      <c r="O4" s="85"/>
      <c r="P4" s="111"/>
      <c r="Q4" s="112"/>
      <c r="R4" s="87"/>
      <c r="S4" s="85"/>
      <c r="T4" s="111"/>
      <c r="U4" s="112"/>
      <c r="V4" s="87"/>
      <c r="W4" s="85"/>
      <c r="X4" s="111"/>
      <c r="Y4" s="112"/>
      <c r="Z4" s="87"/>
      <c r="AA4" s="85"/>
      <c r="AB4" s="111"/>
      <c r="AC4" s="112"/>
      <c r="AD4" s="87"/>
      <c r="AE4" s="85"/>
      <c r="AF4" s="111"/>
      <c r="AG4" s="112"/>
      <c r="AH4" s="87"/>
      <c r="AI4" s="85"/>
      <c r="AJ4" s="111"/>
      <c r="AK4" s="112"/>
      <c r="AL4" s="87"/>
      <c r="AM4" s="85"/>
      <c r="AN4" s="111"/>
      <c r="AO4" s="112"/>
      <c r="AP4" s="87"/>
      <c r="AQ4" s="85"/>
      <c r="AR4" s="111"/>
      <c r="AS4" s="112"/>
      <c r="AT4" s="87"/>
      <c r="AU4" s="85"/>
      <c r="AV4" s="111"/>
      <c r="AW4" s="112"/>
      <c r="AX4" s="87"/>
      <c r="AY4" s="85"/>
      <c r="AZ4" s="267">
        <f>SUM(E4,I4,M4,Q4,U4,Y4,AC4,AG4,AK4,AO4,AS4,AW4)</f>
        <v>0</v>
      </c>
      <c r="BA4" s="88">
        <f>SUM($G4,$K4,$O4,$S4,$W4,$AA4,$AE4,$AI4,$AM4,$AQ4,$AU4,$AY4)</f>
        <v>0</v>
      </c>
      <c r="BC4">
        <f>IF($A4&lt;&gt;"",COUNTIF($BD$3:$BD4,$BD4),0)</f>
        <v>1</v>
      </c>
      <c r="BD4" t="str">
        <f>IF($A4&lt;&gt;"",VLOOKUP(TRUNC(MID($A4,1,2),0),Plano_Contas!$H$3:$J$103,2,TRUE),"")</f>
        <v>Rendimentos</v>
      </c>
      <c r="BE4" s="201" t="str">
        <f t="shared" si="1"/>
        <v>Banco</v>
      </c>
      <c r="BF4">
        <f ca="1">IF($BT4&lt;&gt;"",SUMIF($BD$3:$BD$1004,"="&amp;$BD4,INDIRECT(ADDRESS(3,BF$2,1,1)):INDIRECT(ADDRESS(1004,BF$2,1,1))),"")</f>
        <v>0</v>
      </c>
      <c r="BG4">
        <f ca="1">IF($BT4&lt;&gt;"",SUMIF($BD$3:$BD$1004,"="&amp;$BD4,INDIRECT(ADDRESS(3,BG$2,1,1)):INDIRECT(ADDRESS(1004,BG$2,1,1))),"")</f>
        <v>0</v>
      </c>
      <c r="BH4">
        <f ca="1">IF($BT4&lt;&gt;"",SUMIF($BD$3:$BD$1004,"="&amp;$BD4,INDIRECT(ADDRESS(3,BH$2,1,1)):INDIRECT(ADDRESS(1004,BH$2,1,1))),"")</f>
        <v>0</v>
      </c>
      <c r="BI4">
        <f ca="1">IF($BT4&lt;&gt;"",SUMIF($BD$3:$BD$1004,"="&amp;$BD4,INDIRECT(ADDRESS(3,BI$2,1,1)):INDIRECT(ADDRESS(1004,BI$2,1,1))),"")</f>
        <v>0</v>
      </c>
      <c r="BJ4">
        <f ca="1">IF($BT4&lt;&gt;"",SUMIF($BD$3:$BD$1004,"="&amp;$BD4,INDIRECT(ADDRESS(3,BJ$2,1,1)):INDIRECT(ADDRESS(1004,BJ$2,1,1))),"")</f>
        <v>0</v>
      </c>
      <c r="BK4">
        <f ca="1">IF($BT4&lt;&gt;"",SUMIF($BD$3:$BD$1004,"="&amp;$BD4,INDIRECT(ADDRESS(3,BK$2,1,1)):INDIRECT(ADDRESS(1004,BK$2,1,1))),"")</f>
        <v>0</v>
      </c>
      <c r="BL4">
        <f ca="1">IF($BT4&lt;&gt;"",SUMIF($BD$3:$BD$1004,"="&amp;$BD4,INDIRECT(ADDRESS(3,BL$2,1,1)):INDIRECT(ADDRESS(1004,BL$2,1,1))),"")</f>
        <v>0</v>
      </c>
      <c r="BM4">
        <f ca="1">IF($BT4&lt;&gt;"",SUMIF($BD$3:$BD$1004,"="&amp;$BD4,INDIRECT(ADDRESS(3,BM$2,1,1)):INDIRECT(ADDRESS(1004,BM$2,1,1))),"")</f>
        <v>0</v>
      </c>
      <c r="BN4">
        <f ca="1">IF($BT4&lt;&gt;"",SUMIF($BD$3:$BD$1004,"="&amp;$BD4,INDIRECT(ADDRESS(3,BN$2,1,1)):INDIRECT(ADDRESS(1004,BN$2,1,1))),"")</f>
        <v>0</v>
      </c>
      <c r="BO4">
        <f ca="1">IF($BT4&lt;&gt;"",SUMIF($BD$3:$BD$1004,"="&amp;$BD4,INDIRECT(ADDRESS(3,BO$2,1,1)):INDIRECT(ADDRESS(1004,BO$2,1,1))),"")</f>
        <v>0</v>
      </c>
      <c r="BP4">
        <f ca="1">IF($BT4&lt;&gt;"",SUMIF($BD$3:$BD$1004,"="&amp;$BD4,INDIRECT(ADDRESS(3,BP$2,1,1)):INDIRECT(ADDRESS(1004,BP$2,1,1))),"")</f>
        <v>0</v>
      </c>
      <c r="BQ4">
        <f ca="1">IF($BT4&lt;&gt;"",SUMIF($BD$3:$BD$1004,"="&amp;$BD4,INDIRECT(ADDRESS(3,BQ$2,1,1)):INDIRECT(ADDRESS(1004,BQ$2,1,1))),"")</f>
        <v>0</v>
      </c>
      <c r="BR4">
        <f ca="1">IF($BT4&lt;&gt;"",SUMIF($BD$3:$BD$1004,"="&amp;$BD4,INDIRECT(ADDRESS(3,BR$2,1,1)):INDIRECT(ADDRESS(1004,BR$2,1,1))),"")</f>
        <v>0</v>
      </c>
      <c r="BS4" t="str">
        <f>IF($A4&lt;&gt;"",VLOOKUP(TRUNC(MID($A4,1,2),0),Plano_Contas!$H$3:$J$103,3,TRUE),"")</f>
        <v>E</v>
      </c>
      <c r="BT4" t="str">
        <f t="shared" si="2"/>
        <v>Rendimentos (Banco)</v>
      </c>
      <c r="BV4" t="str">
        <f>Empresas!C4</f>
        <v>Agua</v>
      </c>
    </row>
    <row r="5" spans="1:74" x14ac:dyDescent="0.2">
      <c r="A5" s="89">
        <v>1310</v>
      </c>
      <c r="B5" s="52" t="str">
        <f>IF($A5&lt;&gt;"",VLOOKUP(""&amp;$A5,Plano_Contas!$A$3:$F$1003,6,0),"")</f>
        <v>1310 - [Receita] Salários Diversos (E)</v>
      </c>
      <c r="C5" s="113" t="s">
        <v>538</v>
      </c>
      <c r="D5" s="111"/>
      <c r="E5" s="112"/>
      <c r="F5" s="87"/>
      <c r="G5" s="85"/>
      <c r="H5" s="111"/>
      <c r="I5" s="112"/>
      <c r="J5" s="87"/>
      <c r="K5" s="85"/>
      <c r="L5" s="111"/>
      <c r="M5" s="112"/>
      <c r="N5" s="87"/>
      <c r="O5" s="85"/>
      <c r="P5" s="111"/>
      <c r="Q5" s="112"/>
      <c r="R5" s="87"/>
      <c r="S5" s="85"/>
      <c r="T5" s="111"/>
      <c r="U5" s="112"/>
      <c r="V5" s="87"/>
      <c r="W5" s="85"/>
      <c r="X5" s="111"/>
      <c r="Y5" s="112"/>
      <c r="Z5" s="87"/>
      <c r="AA5" s="85"/>
      <c r="AB5" s="111"/>
      <c r="AC5" s="112"/>
      <c r="AD5" s="87"/>
      <c r="AE5" s="85"/>
      <c r="AF5" s="111"/>
      <c r="AG5" s="112"/>
      <c r="AH5" s="87"/>
      <c r="AI5" s="85"/>
      <c r="AJ5" s="111"/>
      <c r="AK5" s="112"/>
      <c r="AL5" s="87"/>
      <c r="AM5" s="85"/>
      <c r="AN5" s="111"/>
      <c r="AO5" s="112"/>
      <c r="AP5" s="87"/>
      <c r="AQ5" s="85"/>
      <c r="AR5" s="111"/>
      <c r="AS5" s="112"/>
      <c r="AT5" s="87"/>
      <c r="AU5" s="85"/>
      <c r="AV5" s="111"/>
      <c r="AW5" s="112"/>
      <c r="AX5" s="87"/>
      <c r="AY5" s="85"/>
      <c r="AZ5" s="267">
        <f>SUM(E5,I5,M5,Q5,U5,Y5,AC5,AG5,AK5,AO5,AS5,AW5)</f>
        <v>0</v>
      </c>
      <c r="BA5" s="88">
        <f>SUM($G5,$K5,$O5,$S5,$W5,$AA5,$AE5,$AI5,$AM5,$AQ5,$AU5,$AY5)</f>
        <v>0</v>
      </c>
      <c r="BC5">
        <f>IF($A5&lt;&gt;"",COUNTIF($BD$3:$BD5,$BD5),0)</f>
        <v>1</v>
      </c>
      <c r="BD5" t="str">
        <f>IF($A5&lt;&gt;"",VLOOKUP(TRUNC(MID($A5,1,2),0),Plano_Contas!$H$3:$J$103,2,TRUE),"")</f>
        <v>Salário</v>
      </c>
      <c r="BE5" s="201" t="str">
        <f t="shared" si="1"/>
        <v>Receita</v>
      </c>
      <c r="BF5">
        <f ca="1">IF($BT5&lt;&gt;"",SUMIF($BD$3:$BD$1004,"="&amp;$BD5,INDIRECT(ADDRESS(3,BF$2,1,1)):INDIRECT(ADDRESS(1004,BF$2,1,1))),"")</f>
        <v>0</v>
      </c>
      <c r="BG5">
        <f ca="1">IF($BT5&lt;&gt;"",SUMIF($BD$3:$BD$1004,"="&amp;$BD5,INDIRECT(ADDRESS(3,BG$2,1,1)):INDIRECT(ADDRESS(1004,BG$2,1,1))),"")</f>
        <v>0</v>
      </c>
      <c r="BH5">
        <f ca="1">IF($BT5&lt;&gt;"",SUMIF($BD$3:$BD$1004,"="&amp;$BD5,INDIRECT(ADDRESS(3,BH$2,1,1)):INDIRECT(ADDRESS(1004,BH$2,1,1))),"")</f>
        <v>0</v>
      </c>
      <c r="BI5">
        <f ca="1">IF($BT5&lt;&gt;"",SUMIF($BD$3:$BD$1004,"="&amp;$BD5,INDIRECT(ADDRESS(3,BI$2,1,1)):INDIRECT(ADDRESS(1004,BI$2,1,1))),"")</f>
        <v>0</v>
      </c>
      <c r="BJ5">
        <f ca="1">IF($BT5&lt;&gt;"",SUMIF($BD$3:$BD$1004,"="&amp;$BD5,INDIRECT(ADDRESS(3,BJ$2,1,1)):INDIRECT(ADDRESS(1004,BJ$2,1,1))),"")</f>
        <v>0</v>
      </c>
      <c r="BK5">
        <f ca="1">IF($BT5&lt;&gt;"",SUMIF($BD$3:$BD$1004,"="&amp;$BD5,INDIRECT(ADDRESS(3,BK$2,1,1)):INDIRECT(ADDRESS(1004,BK$2,1,1))),"")</f>
        <v>0</v>
      </c>
      <c r="BL5">
        <f ca="1">IF($BT5&lt;&gt;"",SUMIF($BD$3:$BD$1004,"="&amp;$BD5,INDIRECT(ADDRESS(3,BL$2,1,1)):INDIRECT(ADDRESS(1004,BL$2,1,1))),"")</f>
        <v>0</v>
      </c>
      <c r="BM5">
        <f ca="1">IF($BT5&lt;&gt;"",SUMIF($BD$3:$BD$1004,"="&amp;$BD5,INDIRECT(ADDRESS(3,BM$2,1,1)):INDIRECT(ADDRESS(1004,BM$2,1,1))),"")</f>
        <v>0</v>
      </c>
      <c r="BN5">
        <f ca="1">IF($BT5&lt;&gt;"",SUMIF($BD$3:$BD$1004,"="&amp;$BD5,INDIRECT(ADDRESS(3,BN$2,1,1)):INDIRECT(ADDRESS(1004,BN$2,1,1))),"")</f>
        <v>0</v>
      </c>
      <c r="BO5">
        <f ca="1">IF($BT5&lt;&gt;"",SUMIF($BD$3:$BD$1004,"="&amp;$BD5,INDIRECT(ADDRESS(3,BO$2,1,1)):INDIRECT(ADDRESS(1004,BO$2,1,1))),"")</f>
        <v>0</v>
      </c>
      <c r="BP5">
        <f ca="1">IF($BT5&lt;&gt;"",SUMIF($BD$3:$BD$1004,"="&amp;$BD5,INDIRECT(ADDRESS(3,BP$2,1,1)):INDIRECT(ADDRESS(1004,BP$2,1,1))),"")</f>
        <v>0</v>
      </c>
      <c r="BQ5">
        <f ca="1">IF($BT5&lt;&gt;"",SUMIF($BD$3:$BD$1004,"="&amp;$BD5,INDIRECT(ADDRESS(3,BQ$2,1,1)):INDIRECT(ADDRESS(1004,BQ$2,1,1))),"")</f>
        <v>0</v>
      </c>
      <c r="BR5">
        <f ca="1">IF($BT5&lt;&gt;"",SUMIF($BD$3:$BD$1004,"="&amp;$BD5,INDIRECT(ADDRESS(3,BR$2,1,1)):INDIRECT(ADDRESS(1004,BR$2,1,1))),"")</f>
        <v>0</v>
      </c>
      <c r="BS5" t="str">
        <f>IF($A5&lt;&gt;"",VLOOKUP(TRUNC(MID($A5,1,2),0),Plano_Contas!$H$3:$J$103,3,TRUE),"")</f>
        <v>E</v>
      </c>
      <c r="BT5" t="str">
        <f t="shared" si="2"/>
        <v>Salário (Receita)</v>
      </c>
      <c r="BV5" t="str">
        <f>Empresas!C5</f>
        <v>Cond</v>
      </c>
    </row>
    <row r="6" spans="1:74" x14ac:dyDescent="0.2">
      <c r="A6" s="89">
        <v>2110</v>
      </c>
      <c r="B6" s="52" t="str">
        <f>IF($A6&lt;&gt;"",VLOOKUP(""&amp;$A6,Plano_Contas!$A$3:$F$1003,6,0),"")</f>
        <v>2110 - [Publico] Reembolsos Governo (E)</v>
      </c>
      <c r="C6" s="113" t="s">
        <v>535</v>
      </c>
      <c r="D6" s="111"/>
      <c r="E6" s="112"/>
      <c r="F6" s="87"/>
      <c r="G6" s="85"/>
      <c r="H6" s="111"/>
      <c r="I6" s="112"/>
      <c r="J6" s="87"/>
      <c r="K6" s="85"/>
      <c r="L6" s="111"/>
      <c r="M6" s="112"/>
      <c r="N6" s="87"/>
      <c r="O6" s="85"/>
      <c r="P6" s="111"/>
      <c r="Q6" s="112"/>
      <c r="R6" s="87"/>
      <c r="S6" s="85"/>
      <c r="T6" s="111"/>
      <c r="U6" s="112"/>
      <c r="V6" s="87"/>
      <c r="W6" s="85"/>
      <c r="X6" s="111"/>
      <c r="Y6" s="112"/>
      <c r="Z6" s="87"/>
      <c r="AA6" s="85"/>
      <c r="AB6" s="111"/>
      <c r="AC6" s="112"/>
      <c r="AD6" s="87"/>
      <c r="AE6" s="85"/>
      <c r="AF6" s="111"/>
      <c r="AG6" s="112"/>
      <c r="AH6" s="87"/>
      <c r="AI6" s="85"/>
      <c r="AJ6" s="111"/>
      <c r="AK6" s="112"/>
      <c r="AL6" s="87"/>
      <c r="AM6" s="85"/>
      <c r="AN6" s="111"/>
      <c r="AO6" s="112"/>
      <c r="AP6" s="87"/>
      <c r="AQ6" s="85"/>
      <c r="AR6" s="111"/>
      <c r="AS6" s="112"/>
      <c r="AT6" s="87"/>
      <c r="AU6" s="85"/>
      <c r="AV6" s="111"/>
      <c r="AW6" s="112"/>
      <c r="AX6" s="87"/>
      <c r="AY6" s="85"/>
      <c r="AZ6" s="267">
        <f>SUM(E6,I6,M6,Q6,U6,Y6,AC6,AG6,AK6,AO6,AS6,AW6)</f>
        <v>0</v>
      </c>
      <c r="BA6" s="88">
        <f>SUM($G6,$K6,$O6,$S6,$W6,$AA6,$AE6,$AI6,$AM6,$AQ6,$AU6,$AY6)</f>
        <v>0</v>
      </c>
      <c r="BC6">
        <f>IF($A6&lt;&gt;"",COUNTIF($BD$3:$BD6,$BD6),0)</f>
        <v>1</v>
      </c>
      <c r="BD6" t="str">
        <f>IF($A6&lt;&gt;"",VLOOKUP(TRUNC(MID($A6,1,2),0),Plano_Contas!$H$3:$J$103,2,TRUE),"")</f>
        <v>Reembolsos Federais</v>
      </c>
      <c r="BE6" s="201" t="str">
        <f t="shared" si="1"/>
        <v>Publico</v>
      </c>
      <c r="BF6">
        <f ca="1">IF($BT6&lt;&gt;"",SUMIF($BD$3:$BD$1004,"="&amp;$BD6,INDIRECT(ADDRESS(3,BF$2,1,1)):INDIRECT(ADDRESS(1004,BF$2,1,1))),"")</f>
        <v>0</v>
      </c>
      <c r="BG6">
        <f ca="1">IF($BT6&lt;&gt;"",SUMIF($BD$3:$BD$1004,"="&amp;$BD6,INDIRECT(ADDRESS(3,BG$2,1,1)):INDIRECT(ADDRESS(1004,BG$2,1,1))),"")</f>
        <v>0</v>
      </c>
      <c r="BH6">
        <f ca="1">IF($BT6&lt;&gt;"",SUMIF($BD$3:$BD$1004,"="&amp;$BD6,INDIRECT(ADDRESS(3,BH$2,1,1)):INDIRECT(ADDRESS(1004,BH$2,1,1))),"")</f>
        <v>0</v>
      </c>
      <c r="BI6">
        <f ca="1">IF($BT6&lt;&gt;"",SUMIF($BD$3:$BD$1004,"="&amp;$BD6,INDIRECT(ADDRESS(3,BI$2,1,1)):INDIRECT(ADDRESS(1004,BI$2,1,1))),"")</f>
        <v>0</v>
      </c>
      <c r="BJ6">
        <f ca="1">IF($BT6&lt;&gt;"",SUMIF($BD$3:$BD$1004,"="&amp;$BD6,INDIRECT(ADDRESS(3,BJ$2,1,1)):INDIRECT(ADDRESS(1004,BJ$2,1,1))),"")</f>
        <v>0</v>
      </c>
      <c r="BK6">
        <f ca="1">IF($BT6&lt;&gt;"",SUMIF($BD$3:$BD$1004,"="&amp;$BD6,INDIRECT(ADDRESS(3,BK$2,1,1)):INDIRECT(ADDRESS(1004,BK$2,1,1))),"")</f>
        <v>0</v>
      </c>
      <c r="BL6">
        <f ca="1">IF($BT6&lt;&gt;"",SUMIF($BD$3:$BD$1004,"="&amp;$BD6,INDIRECT(ADDRESS(3,BL$2,1,1)):INDIRECT(ADDRESS(1004,BL$2,1,1))),"")</f>
        <v>0</v>
      </c>
      <c r="BM6">
        <f ca="1">IF($BT6&lt;&gt;"",SUMIF($BD$3:$BD$1004,"="&amp;$BD6,INDIRECT(ADDRESS(3,BM$2,1,1)):INDIRECT(ADDRESS(1004,BM$2,1,1))),"")</f>
        <v>0</v>
      </c>
      <c r="BN6">
        <f ca="1">IF($BT6&lt;&gt;"",SUMIF($BD$3:$BD$1004,"="&amp;$BD6,INDIRECT(ADDRESS(3,BN$2,1,1)):INDIRECT(ADDRESS(1004,BN$2,1,1))),"")</f>
        <v>0</v>
      </c>
      <c r="BO6">
        <f ca="1">IF($BT6&lt;&gt;"",SUMIF($BD$3:$BD$1004,"="&amp;$BD6,INDIRECT(ADDRESS(3,BO$2,1,1)):INDIRECT(ADDRESS(1004,BO$2,1,1))),"")</f>
        <v>0</v>
      </c>
      <c r="BP6">
        <f ca="1">IF($BT6&lt;&gt;"",SUMIF($BD$3:$BD$1004,"="&amp;$BD6,INDIRECT(ADDRESS(3,BP$2,1,1)):INDIRECT(ADDRESS(1004,BP$2,1,1))),"")</f>
        <v>0</v>
      </c>
      <c r="BQ6">
        <f ca="1">IF($BT6&lt;&gt;"",SUMIF($BD$3:$BD$1004,"="&amp;$BD6,INDIRECT(ADDRESS(3,BQ$2,1,1)):INDIRECT(ADDRESS(1004,BQ$2,1,1))),"")</f>
        <v>0</v>
      </c>
      <c r="BR6">
        <f ca="1">IF($BT6&lt;&gt;"",SUMIF($BD$3:$BD$1004,"="&amp;$BD6,INDIRECT(ADDRESS(3,BR$2,1,1)):INDIRECT(ADDRESS(1004,BR$2,1,1))),"")</f>
        <v>0</v>
      </c>
      <c r="BS6" t="str">
        <f>IF($A6&lt;&gt;"",VLOOKUP(TRUNC(MID($A6,1,2),0),Plano_Contas!$H$3:$J$103,3,TRUE),"")</f>
        <v>E</v>
      </c>
      <c r="BT6" t="str">
        <f t="shared" si="2"/>
        <v>Reembolsos Federais (Publico)</v>
      </c>
      <c r="BV6" t="str">
        <f>Empresas!C6</f>
        <v>Traba</v>
      </c>
    </row>
    <row r="7" spans="1:74" x14ac:dyDescent="0.2">
      <c r="A7" s="89">
        <v>2112</v>
      </c>
      <c r="B7" s="52" t="str">
        <f>IF($A7&lt;&gt;"",VLOOKUP(""&amp;$A7,Plano_Contas!$A$3:$F$1003,6,0),"")</f>
        <v>2112 - [Publico] FGTS, Multa e Recisão Trabalhista (E)</v>
      </c>
      <c r="C7" s="91"/>
      <c r="D7" s="111"/>
      <c r="E7" s="112"/>
      <c r="F7" s="87"/>
      <c r="G7" s="85"/>
      <c r="H7" s="111"/>
      <c r="I7" s="112"/>
      <c r="J7" s="87"/>
      <c r="K7" s="85"/>
      <c r="L7" s="111"/>
      <c r="M7" s="112"/>
      <c r="N7" s="87"/>
      <c r="O7" s="85"/>
      <c r="P7" s="111"/>
      <c r="Q7" s="112"/>
      <c r="R7" s="87"/>
      <c r="S7" s="85"/>
      <c r="T7" s="111"/>
      <c r="U7" s="112"/>
      <c r="V7" s="87"/>
      <c r="W7" s="85"/>
      <c r="X7" s="111"/>
      <c r="Y7" s="112"/>
      <c r="Z7" s="87"/>
      <c r="AA7" s="85"/>
      <c r="AB7" s="111"/>
      <c r="AC7" s="112"/>
      <c r="AD7" s="87"/>
      <c r="AE7" s="85"/>
      <c r="AF7" s="111"/>
      <c r="AG7" s="112"/>
      <c r="AH7" s="87"/>
      <c r="AI7" s="85"/>
      <c r="AJ7" s="111"/>
      <c r="AK7" s="112"/>
      <c r="AL7" s="87"/>
      <c r="AM7" s="85"/>
      <c r="AN7" s="111"/>
      <c r="AO7" s="112"/>
      <c r="AP7" s="87"/>
      <c r="AQ7" s="85"/>
      <c r="AR7" s="111"/>
      <c r="AS7" s="112"/>
      <c r="AT7" s="87"/>
      <c r="AU7" s="85"/>
      <c r="AV7" s="111"/>
      <c r="AW7" s="112"/>
      <c r="AX7" s="87"/>
      <c r="AY7" s="85"/>
      <c r="AZ7" s="267">
        <f>SUM(E7,I7,M7,Q7,U7,Y7,AC7,AG7,AK7,AO7,AS7,AW7)</f>
        <v>0</v>
      </c>
      <c r="BA7" s="88">
        <f>SUM($G7,$K7,$O7,$S7,$W7,$AA7,$AE7,$AI7,$AM7,$AQ7,$AU7,$AY7)</f>
        <v>0</v>
      </c>
      <c r="BC7">
        <f>IF($A7&lt;&gt;"",COUNTIF($BD$3:$BD7,$BD7),0)</f>
        <v>2</v>
      </c>
      <c r="BD7" t="str">
        <f>IF($A7&lt;&gt;"",VLOOKUP(TRUNC(MID($A7,1,2),0),Plano_Contas!$H$3:$J$103,2,TRUE),"")</f>
        <v>Reembolsos Federais</v>
      </c>
      <c r="BE7" s="201" t="str">
        <f t="shared" si="1"/>
        <v>Publico</v>
      </c>
      <c r="BF7" t="str">
        <f ca="1">IF($BT7&lt;&gt;"",SUMIF($BD$3:$BD$1004,"="&amp;$BD7,INDIRECT(ADDRESS(3,BF$2,1,1)):INDIRECT(ADDRESS(1004,BF$2,1,1))),"")</f>
        <v/>
      </c>
      <c r="BG7" t="str">
        <f ca="1">IF($BT7&lt;&gt;"",SUMIF($BD$3:$BD$1004,"="&amp;$BD7,INDIRECT(ADDRESS(3,BG$2,1,1)):INDIRECT(ADDRESS(1004,BG$2,1,1))),"")</f>
        <v/>
      </c>
      <c r="BH7" t="str">
        <f ca="1">IF($BT7&lt;&gt;"",SUMIF($BD$3:$BD$1004,"="&amp;$BD7,INDIRECT(ADDRESS(3,BH$2,1,1)):INDIRECT(ADDRESS(1004,BH$2,1,1))),"")</f>
        <v/>
      </c>
      <c r="BI7" t="str">
        <f ca="1">IF($BT7&lt;&gt;"",SUMIF($BD$3:$BD$1004,"="&amp;$BD7,INDIRECT(ADDRESS(3,BI$2,1,1)):INDIRECT(ADDRESS(1004,BI$2,1,1))),"")</f>
        <v/>
      </c>
      <c r="BJ7" t="str">
        <f ca="1">IF($BT7&lt;&gt;"",SUMIF($BD$3:$BD$1004,"="&amp;$BD7,INDIRECT(ADDRESS(3,BJ$2,1,1)):INDIRECT(ADDRESS(1004,BJ$2,1,1))),"")</f>
        <v/>
      </c>
      <c r="BK7" t="str">
        <f ca="1">IF($BT7&lt;&gt;"",SUMIF($BD$3:$BD$1004,"="&amp;$BD7,INDIRECT(ADDRESS(3,BK$2,1,1)):INDIRECT(ADDRESS(1004,BK$2,1,1))),"")</f>
        <v/>
      </c>
      <c r="BL7" t="str">
        <f ca="1">IF($BT7&lt;&gt;"",SUMIF($BD$3:$BD$1004,"="&amp;$BD7,INDIRECT(ADDRESS(3,BL$2,1,1)):INDIRECT(ADDRESS(1004,BL$2,1,1))),"")</f>
        <v/>
      </c>
      <c r="BM7" t="str">
        <f ca="1">IF($BT7&lt;&gt;"",SUMIF($BD$3:$BD$1004,"="&amp;$BD7,INDIRECT(ADDRESS(3,BM$2,1,1)):INDIRECT(ADDRESS(1004,BM$2,1,1))),"")</f>
        <v/>
      </c>
      <c r="BN7" t="str">
        <f ca="1">IF($BT7&lt;&gt;"",SUMIF($BD$3:$BD$1004,"="&amp;$BD7,INDIRECT(ADDRESS(3,BN$2,1,1)):INDIRECT(ADDRESS(1004,BN$2,1,1))),"")</f>
        <v/>
      </c>
      <c r="BO7" t="str">
        <f ca="1">IF($BT7&lt;&gt;"",SUMIF($BD$3:$BD$1004,"="&amp;$BD7,INDIRECT(ADDRESS(3,BO$2,1,1)):INDIRECT(ADDRESS(1004,BO$2,1,1))),"")</f>
        <v/>
      </c>
      <c r="BP7" t="str">
        <f ca="1">IF($BT7&lt;&gt;"",SUMIF($BD$3:$BD$1004,"="&amp;$BD7,INDIRECT(ADDRESS(3,BP$2,1,1)):INDIRECT(ADDRESS(1004,BP$2,1,1))),"")</f>
        <v/>
      </c>
      <c r="BQ7" t="str">
        <f ca="1">IF($BT7&lt;&gt;"",SUMIF($BD$3:$BD$1004,"="&amp;$BD7,INDIRECT(ADDRESS(3,BQ$2,1,1)):INDIRECT(ADDRESS(1004,BQ$2,1,1))),"")</f>
        <v/>
      </c>
      <c r="BR7" t="str">
        <f ca="1">IF($BT7&lt;&gt;"",SUMIF($BD$3:$BD$1004,"="&amp;$BD7,INDIRECT(ADDRESS(3,BR$2,1,1)):INDIRECT(ADDRESS(1004,BR$2,1,1))),"")</f>
        <v/>
      </c>
      <c r="BS7" t="str">
        <f>IF($A7&lt;&gt;"",VLOOKUP(TRUNC(MID($A7,1,2),0),Plano_Contas!$H$3:$J$103,3,TRUE),"")</f>
        <v>E</v>
      </c>
      <c r="BT7" t="str">
        <f t="shared" si="2"/>
        <v/>
      </c>
      <c r="BV7" t="str">
        <f>Empresas!C7</f>
        <v>Empr</v>
      </c>
    </row>
    <row r="8" spans="1:74" x14ac:dyDescent="0.2">
      <c r="A8" s="89">
        <v>2910</v>
      </c>
      <c r="B8" s="52" t="str">
        <f>IF($A8&lt;&gt;"",VLOOKUP(""&amp;$A8,Plano_Contas!$A$3:$F$1003,6,0),"")</f>
        <v>2910 - Transferências entre contas (T)</v>
      </c>
      <c r="C8" s="91"/>
      <c r="D8" s="111"/>
      <c r="E8" s="112"/>
      <c r="F8" s="87"/>
      <c r="G8" s="85"/>
      <c r="H8" s="111"/>
      <c r="I8" s="112"/>
      <c r="J8" s="87"/>
      <c r="K8" s="85"/>
      <c r="L8" s="111"/>
      <c r="M8" s="112"/>
      <c r="N8" s="87"/>
      <c r="O8" s="85"/>
      <c r="P8" s="111"/>
      <c r="Q8" s="112"/>
      <c r="R8" s="87"/>
      <c r="S8" s="85"/>
      <c r="T8" s="111"/>
      <c r="U8" s="112"/>
      <c r="V8" s="87"/>
      <c r="W8" s="85"/>
      <c r="X8" s="111"/>
      <c r="Y8" s="112"/>
      <c r="Z8" s="87"/>
      <c r="AA8" s="85"/>
      <c r="AB8" s="111"/>
      <c r="AC8" s="112"/>
      <c r="AD8" s="87"/>
      <c r="AE8" s="85"/>
      <c r="AF8" s="111"/>
      <c r="AG8" s="112"/>
      <c r="AH8" s="87"/>
      <c r="AI8" s="85"/>
      <c r="AJ8" s="111"/>
      <c r="AK8" s="112"/>
      <c r="AL8" s="87"/>
      <c r="AM8" s="117"/>
      <c r="AN8" s="111"/>
      <c r="AO8" s="112"/>
      <c r="AP8" s="87"/>
      <c r="AQ8" s="85"/>
      <c r="AR8" s="111"/>
      <c r="AS8" s="112"/>
      <c r="AT8" s="87"/>
      <c r="AU8" s="85"/>
      <c r="AV8" s="111"/>
      <c r="AW8" s="112"/>
      <c r="AX8" s="87"/>
      <c r="AY8" s="85"/>
      <c r="AZ8" s="267">
        <f>SUM(E8,I8,M8,Q8,U8,Y8,AC8,AG8,AK8,AO8,AS8,AW8)</f>
        <v>0</v>
      </c>
      <c r="BA8" s="88">
        <f>SUM($G8,$K8,$O8,$S8,$W8,$AA8,$AE8,$AI8,$AM8,$AQ8,$AU8,$AY8)</f>
        <v>0</v>
      </c>
      <c r="BC8">
        <f>IF($A8&lt;&gt;"",COUNTIF($BD$3:$BD8,$BD8),0)</f>
        <v>1</v>
      </c>
      <c r="BD8" t="str">
        <f>IF($A8&lt;&gt;"",VLOOKUP(TRUNC(MID($A8,1,2),0),Plano_Contas!$H$3:$J$103,2,TRUE),"")</f>
        <v>Transferecia entre Contas</v>
      </c>
      <c r="BE8" s="201" t="str">
        <f t="shared" si="1"/>
        <v/>
      </c>
      <c r="BF8" t="str">
        <f ca="1">IF($BT8&lt;&gt;"",SUMIF($BD$3:$BD$1004,"="&amp;$BD8,INDIRECT(ADDRESS(3,BF$2,1,1)):INDIRECT(ADDRESS(1004,BF$2,1,1))),"")</f>
        <v/>
      </c>
      <c r="BG8" t="str">
        <f ca="1">IF($BT8&lt;&gt;"",SUMIF($BD$3:$BD$1004,"="&amp;$BD8,INDIRECT(ADDRESS(3,BG$2,1,1)):INDIRECT(ADDRESS(1004,BG$2,1,1))),"")</f>
        <v/>
      </c>
      <c r="BH8" t="str">
        <f ca="1">IF($BT8&lt;&gt;"",SUMIF($BD$3:$BD$1004,"="&amp;$BD8,INDIRECT(ADDRESS(3,BH$2,1,1)):INDIRECT(ADDRESS(1004,BH$2,1,1))),"")</f>
        <v/>
      </c>
      <c r="BI8" t="str">
        <f ca="1">IF($BT8&lt;&gt;"",SUMIF($BD$3:$BD$1004,"="&amp;$BD8,INDIRECT(ADDRESS(3,BI$2,1,1)):INDIRECT(ADDRESS(1004,BI$2,1,1))),"")</f>
        <v/>
      </c>
      <c r="BJ8" t="str">
        <f ca="1">IF($BT8&lt;&gt;"",SUMIF($BD$3:$BD$1004,"="&amp;$BD8,INDIRECT(ADDRESS(3,BJ$2,1,1)):INDIRECT(ADDRESS(1004,BJ$2,1,1))),"")</f>
        <v/>
      </c>
      <c r="BK8" t="str">
        <f ca="1">IF($BT8&lt;&gt;"",SUMIF($BD$3:$BD$1004,"="&amp;$BD8,INDIRECT(ADDRESS(3,BK$2,1,1)):INDIRECT(ADDRESS(1004,BK$2,1,1))),"")</f>
        <v/>
      </c>
      <c r="BL8" t="str">
        <f ca="1">IF($BT8&lt;&gt;"",SUMIF($BD$3:$BD$1004,"="&amp;$BD8,INDIRECT(ADDRESS(3,BL$2,1,1)):INDIRECT(ADDRESS(1004,BL$2,1,1))),"")</f>
        <v/>
      </c>
      <c r="BM8" t="str">
        <f ca="1">IF($BT8&lt;&gt;"",SUMIF($BD$3:$BD$1004,"="&amp;$BD8,INDIRECT(ADDRESS(3,BM$2,1,1)):INDIRECT(ADDRESS(1004,BM$2,1,1))),"")</f>
        <v/>
      </c>
      <c r="BN8" t="str">
        <f ca="1">IF($BT8&lt;&gt;"",SUMIF($BD$3:$BD$1004,"="&amp;$BD8,INDIRECT(ADDRESS(3,BN$2,1,1)):INDIRECT(ADDRESS(1004,BN$2,1,1))),"")</f>
        <v/>
      </c>
      <c r="BO8" t="str">
        <f ca="1">IF($BT8&lt;&gt;"",SUMIF($BD$3:$BD$1004,"="&amp;$BD8,INDIRECT(ADDRESS(3,BO$2,1,1)):INDIRECT(ADDRESS(1004,BO$2,1,1))),"")</f>
        <v/>
      </c>
      <c r="BP8" t="str">
        <f ca="1">IF($BT8&lt;&gt;"",SUMIF($BD$3:$BD$1004,"="&amp;$BD8,INDIRECT(ADDRESS(3,BP$2,1,1)):INDIRECT(ADDRESS(1004,BP$2,1,1))),"")</f>
        <v/>
      </c>
      <c r="BQ8" t="str">
        <f ca="1">IF($BT8&lt;&gt;"",SUMIF($BD$3:$BD$1004,"="&amp;$BD8,INDIRECT(ADDRESS(3,BQ$2,1,1)):INDIRECT(ADDRESS(1004,BQ$2,1,1))),"")</f>
        <v/>
      </c>
      <c r="BR8" t="str">
        <f ca="1">IF($BT8&lt;&gt;"",SUMIF($BD$3:$BD$1004,"="&amp;$BD8,INDIRECT(ADDRESS(3,BR$2,1,1)):INDIRECT(ADDRESS(1004,BR$2,1,1))),"")</f>
        <v/>
      </c>
      <c r="BS8" t="str">
        <f>IF($A8&lt;&gt;"",VLOOKUP(TRUNC(MID($A8,1,2),0),Plano_Contas!$H$3:$J$103,3,TRUE),"")</f>
        <v>T</v>
      </c>
      <c r="BT8" t="str">
        <f t="shared" si="2"/>
        <v/>
      </c>
      <c r="BV8">
        <f>Empresas!C8</f>
        <v>0</v>
      </c>
    </row>
    <row r="9" spans="1:74" x14ac:dyDescent="0.2">
      <c r="A9" s="89">
        <v>3010</v>
      </c>
      <c r="B9" s="52" t="str">
        <f>IF($A9&lt;&gt;"",VLOOKUP(""&amp;$A9,Plano_Contas!$A$3:$F$1003,6,0),"")</f>
        <v>3010 - [Despesa] Saidas Diversas (I)</v>
      </c>
      <c r="C9" s="91"/>
      <c r="D9" s="111"/>
      <c r="E9" s="112"/>
      <c r="F9" s="87"/>
      <c r="G9" s="85"/>
      <c r="H9" s="111"/>
      <c r="I9" s="112"/>
      <c r="J9" s="87"/>
      <c r="K9" s="85"/>
      <c r="L9" s="111"/>
      <c r="M9" s="112"/>
      <c r="N9" s="87"/>
      <c r="O9" s="85"/>
      <c r="P9" s="111"/>
      <c r="Q9" s="112"/>
      <c r="R9" s="87"/>
      <c r="S9" s="85"/>
      <c r="T9" s="111"/>
      <c r="U9" s="112"/>
      <c r="V9" s="87"/>
      <c r="W9" s="85"/>
      <c r="X9" s="111"/>
      <c r="Y9" s="112"/>
      <c r="Z9" s="87"/>
      <c r="AA9" s="85"/>
      <c r="AB9" s="111"/>
      <c r="AC9" s="112"/>
      <c r="AD9" s="87"/>
      <c r="AE9" s="85"/>
      <c r="AF9" s="111"/>
      <c r="AG9" s="112"/>
      <c r="AH9" s="87"/>
      <c r="AI9" s="85"/>
      <c r="AJ9" s="111"/>
      <c r="AK9" s="112"/>
      <c r="AL9" s="87"/>
      <c r="AM9" s="85"/>
      <c r="AN9" s="111"/>
      <c r="AO9" s="112"/>
      <c r="AP9" s="87"/>
      <c r="AQ9" s="85"/>
      <c r="AR9" s="111"/>
      <c r="AS9" s="112"/>
      <c r="AT9" s="87"/>
      <c r="AU9" s="85"/>
      <c r="AV9" s="111"/>
      <c r="AW9" s="112"/>
      <c r="AX9" s="87"/>
      <c r="AY9" s="85"/>
      <c r="AZ9" s="267">
        <f>SUM(E9,I9,M9,Q9,U9,Y9,AC9,AG9,AK9,AO9,AS9,AW9)</f>
        <v>0</v>
      </c>
      <c r="BA9" s="88">
        <f>SUM($G9,$K9,$O9,$S9,$W9,$AA9,$AE9,$AI9,$AM9,$AQ9,$AU9,$AY9)</f>
        <v>0</v>
      </c>
      <c r="BC9">
        <f>IF($A9&lt;&gt;"",COUNTIF($BD$3:$BD9,$BD9),0)</f>
        <v>1</v>
      </c>
      <c r="BD9" t="str">
        <f>IF($A9&lt;&gt;"",VLOOKUP(TRUNC(MID($A9,1,2),0),Plano_Contas!$H$3:$J$103,2,TRUE),"")</f>
        <v>Saídas</v>
      </c>
      <c r="BE9" s="201" t="str">
        <f t="shared" si="1"/>
        <v>Despesa</v>
      </c>
      <c r="BF9">
        <f ca="1">IF($BT9&lt;&gt;"",SUMIF($BD$3:$BD$1004,"="&amp;$BD9,INDIRECT(ADDRESS(3,BF$2,1,1)):INDIRECT(ADDRESS(1004,BF$2,1,1))),"")</f>
        <v>0</v>
      </c>
      <c r="BG9">
        <f ca="1">IF($BT9&lt;&gt;"",SUMIF($BD$3:$BD$1004,"="&amp;$BD9,INDIRECT(ADDRESS(3,BG$2,1,1)):INDIRECT(ADDRESS(1004,BG$2,1,1))),"")</f>
        <v>0</v>
      </c>
      <c r="BH9">
        <f ca="1">IF($BT9&lt;&gt;"",SUMIF($BD$3:$BD$1004,"="&amp;$BD9,INDIRECT(ADDRESS(3,BH$2,1,1)):INDIRECT(ADDRESS(1004,BH$2,1,1))),"")</f>
        <v>0</v>
      </c>
      <c r="BI9">
        <f ca="1">IF($BT9&lt;&gt;"",SUMIF($BD$3:$BD$1004,"="&amp;$BD9,INDIRECT(ADDRESS(3,BI$2,1,1)):INDIRECT(ADDRESS(1004,BI$2,1,1))),"")</f>
        <v>0</v>
      </c>
      <c r="BJ9">
        <f ca="1">IF($BT9&lt;&gt;"",SUMIF($BD$3:$BD$1004,"="&amp;$BD9,INDIRECT(ADDRESS(3,BJ$2,1,1)):INDIRECT(ADDRESS(1004,BJ$2,1,1))),"")</f>
        <v>0</v>
      </c>
      <c r="BK9">
        <f ca="1">IF($BT9&lt;&gt;"",SUMIF($BD$3:$BD$1004,"="&amp;$BD9,INDIRECT(ADDRESS(3,BK$2,1,1)):INDIRECT(ADDRESS(1004,BK$2,1,1))),"")</f>
        <v>0</v>
      </c>
      <c r="BL9">
        <f ca="1">IF($BT9&lt;&gt;"",SUMIF($BD$3:$BD$1004,"="&amp;$BD9,INDIRECT(ADDRESS(3,BL$2,1,1)):INDIRECT(ADDRESS(1004,BL$2,1,1))),"")</f>
        <v>0</v>
      </c>
      <c r="BM9">
        <f ca="1">IF($BT9&lt;&gt;"",SUMIF($BD$3:$BD$1004,"="&amp;$BD9,INDIRECT(ADDRESS(3,BM$2,1,1)):INDIRECT(ADDRESS(1004,BM$2,1,1))),"")</f>
        <v>0</v>
      </c>
      <c r="BN9">
        <f ca="1">IF($BT9&lt;&gt;"",SUMIF($BD$3:$BD$1004,"="&amp;$BD9,INDIRECT(ADDRESS(3,BN$2,1,1)):INDIRECT(ADDRESS(1004,BN$2,1,1))),"")</f>
        <v>0</v>
      </c>
      <c r="BO9">
        <f ca="1">IF($BT9&lt;&gt;"",SUMIF($BD$3:$BD$1004,"="&amp;$BD9,INDIRECT(ADDRESS(3,BO$2,1,1)):INDIRECT(ADDRESS(1004,BO$2,1,1))),"")</f>
        <v>0</v>
      </c>
      <c r="BP9">
        <f ca="1">IF($BT9&lt;&gt;"",SUMIF($BD$3:$BD$1004,"="&amp;$BD9,INDIRECT(ADDRESS(3,BP$2,1,1)):INDIRECT(ADDRESS(1004,BP$2,1,1))),"")</f>
        <v>0</v>
      </c>
      <c r="BQ9">
        <f ca="1">IF($BT9&lt;&gt;"",SUMIF($BD$3:$BD$1004,"="&amp;$BD9,INDIRECT(ADDRESS(3,BQ$2,1,1)):INDIRECT(ADDRESS(1004,BQ$2,1,1))),"")</f>
        <v>0</v>
      </c>
      <c r="BR9">
        <f ca="1">IF($BT9&lt;&gt;"",SUMIF($BD$3:$BD$1004,"="&amp;$BD9,INDIRECT(ADDRESS(3,BR$2,1,1)):INDIRECT(ADDRESS(1004,BR$2,1,1))),"")</f>
        <v>0</v>
      </c>
      <c r="BS9" t="str">
        <f>IF($A9&lt;&gt;"",VLOOKUP(TRUNC(MID($A9,1,2),0),Plano_Contas!$H$3:$J$103,3,TRUE),"")</f>
        <v>I</v>
      </c>
      <c r="BT9" t="str">
        <f t="shared" si="2"/>
        <v>Saídas (Despesa)</v>
      </c>
      <c r="BV9">
        <f>Empresas!C9</f>
        <v>0</v>
      </c>
    </row>
    <row r="10" spans="1:74" x14ac:dyDescent="0.2">
      <c r="A10" s="89">
        <v>3111</v>
      </c>
      <c r="B10" s="94" t="str">
        <f>IF($A10&lt;&gt;"",VLOOKUP(""&amp;$A10,Plano_Contas!$A$3:$F$1003,6,0),"")</f>
        <v>3111 - [Serviços] Empregada Domestica (V)</v>
      </c>
      <c r="C10" s="91"/>
      <c r="D10" s="111"/>
      <c r="E10" s="112"/>
      <c r="F10" s="87"/>
      <c r="G10" s="85"/>
      <c r="H10" s="111"/>
      <c r="I10" s="112"/>
      <c r="J10" s="87"/>
      <c r="K10" s="85"/>
      <c r="L10" s="111"/>
      <c r="M10" s="112"/>
      <c r="N10" s="87"/>
      <c r="O10" s="85"/>
      <c r="P10" s="111"/>
      <c r="Q10" s="112"/>
      <c r="R10" s="87"/>
      <c r="S10" s="85"/>
      <c r="T10" s="111"/>
      <c r="U10" s="112"/>
      <c r="V10" s="87"/>
      <c r="W10" s="85"/>
      <c r="X10" s="111"/>
      <c r="Y10" s="112"/>
      <c r="Z10" s="87"/>
      <c r="AA10" s="85"/>
      <c r="AB10" s="111"/>
      <c r="AC10" s="112"/>
      <c r="AD10" s="87"/>
      <c r="AE10" s="85"/>
      <c r="AF10" s="111"/>
      <c r="AG10" s="112"/>
      <c r="AH10" s="87"/>
      <c r="AI10" s="85"/>
      <c r="AJ10" s="111"/>
      <c r="AK10" s="112"/>
      <c r="AL10" s="87"/>
      <c r="AM10" s="85"/>
      <c r="AN10" s="111"/>
      <c r="AO10" s="112"/>
      <c r="AP10" s="87"/>
      <c r="AQ10" s="85"/>
      <c r="AR10" s="111"/>
      <c r="AS10" s="112"/>
      <c r="AT10" s="87"/>
      <c r="AU10" s="85"/>
      <c r="AV10" s="111"/>
      <c r="AW10" s="112"/>
      <c r="AX10" s="87"/>
      <c r="AY10" s="85"/>
      <c r="AZ10" s="267">
        <f>SUM(E10,I10,M10,Q10,U10,Y10,AC10,AG10,AK10,AO10,AS10,AW10)</f>
        <v>0</v>
      </c>
      <c r="BA10" s="88">
        <f>SUM($G10,$K10,$O10,$S10,$W10,$AA10,$AE10,$AI10,$AM10,$AQ10,$AU10,$AY10)</f>
        <v>0</v>
      </c>
      <c r="BC10">
        <f>IF($A10&lt;&gt;"",COUNTIF($BD$3:$BD10,$BD10),0)</f>
        <v>1</v>
      </c>
      <c r="BD10" t="str">
        <f>IF($A10&lt;&gt;"",VLOOKUP(TRUNC(MID($A10,1,2),0),Plano_Contas!$H$3:$J$103,2,TRUE),"")</f>
        <v>Empregados</v>
      </c>
      <c r="BE10" s="201" t="str">
        <f t="shared" si="1"/>
        <v>Serviços</v>
      </c>
      <c r="BF10">
        <f ca="1">IF($BT10&lt;&gt;"",SUMIF($BD$3:$BD$1004,"="&amp;$BD10,INDIRECT(ADDRESS(3,BF$2,1,1)):INDIRECT(ADDRESS(1004,BF$2,1,1))),"")</f>
        <v>0</v>
      </c>
      <c r="BG10">
        <f ca="1">IF($BT10&lt;&gt;"",SUMIF($BD$3:$BD$1004,"="&amp;$BD10,INDIRECT(ADDRESS(3,BG$2,1,1)):INDIRECT(ADDRESS(1004,BG$2,1,1))),"")</f>
        <v>0</v>
      </c>
      <c r="BH10">
        <f ca="1">IF($BT10&lt;&gt;"",SUMIF($BD$3:$BD$1004,"="&amp;$BD10,INDIRECT(ADDRESS(3,BH$2,1,1)):INDIRECT(ADDRESS(1004,BH$2,1,1))),"")</f>
        <v>0</v>
      </c>
      <c r="BI10">
        <f ca="1">IF($BT10&lt;&gt;"",SUMIF($BD$3:$BD$1004,"="&amp;$BD10,INDIRECT(ADDRESS(3,BI$2,1,1)):INDIRECT(ADDRESS(1004,BI$2,1,1))),"")</f>
        <v>0</v>
      </c>
      <c r="BJ10">
        <f ca="1">IF($BT10&lt;&gt;"",SUMIF($BD$3:$BD$1004,"="&amp;$BD10,INDIRECT(ADDRESS(3,BJ$2,1,1)):INDIRECT(ADDRESS(1004,BJ$2,1,1))),"")</f>
        <v>0</v>
      </c>
      <c r="BK10">
        <f ca="1">IF($BT10&lt;&gt;"",SUMIF($BD$3:$BD$1004,"="&amp;$BD10,INDIRECT(ADDRESS(3,BK$2,1,1)):INDIRECT(ADDRESS(1004,BK$2,1,1))),"")</f>
        <v>0</v>
      </c>
      <c r="BL10">
        <f ca="1">IF($BT10&lt;&gt;"",SUMIF($BD$3:$BD$1004,"="&amp;$BD10,INDIRECT(ADDRESS(3,BL$2,1,1)):INDIRECT(ADDRESS(1004,BL$2,1,1))),"")</f>
        <v>0</v>
      </c>
      <c r="BM10">
        <f ca="1">IF($BT10&lt;&gt;"",SUMIF($BD$3:$BD$1004,"="&amp;$BD10,INDIRECT(ADDRESS(3,BM$2,1,1)):INDIRECT(ADDRESS(1004,BM$2,1,1))),"")</f>
        <v>0</v>
      </c>
      <c r="BN10">
        <f ca="1">IF($BT10&lt;&gt;"",SUMIF($BD$3:$BD$1004,"="&amp;$BD10,INDIRECT(ADDRESS(3,BN$2,1,1)):INDIRECT(ADDRESS(1004,BN$2,1,1))),"")</f>
        <v>0</v>
      </c>
      <c r="BO10">
        <f ca="1">IF($BT10&lt;&gt;"",SUMIF($BD$3:$BD$1004,"="&amp;$BD10,INDIRECT(ADDRESS(3,BO$2,1,1)):INDIRECT(ADDRESS(1004,BO$2,1,1))),"")</f>
        <v>0</v>
      </c>
      <c r="BP10">
        <f ca="1">IF($BT10&lt;&gt;"",SUMIF($BD$3:$BD$1004,"="&amp;$BD10,INDIRECT(ADDRESS(3,BP$2,1,1)):INDIRECT(ADDRESS(1004,BP$2,1,1))),"")</f>
        <v>0</v>
      </c>
      <c r="BQ10">
        <f ca="1">IF($BT10&lt;&gt;"",SUMIF($BD$3:$BD$1004,"="&amp;$BD10,INDIRECT(ADDRESS(3,BQ$2,1,1)):INDIRECT(ADDRESS(1004,BQ$2,1,1))),"")</f>
        <v>0</v>
      </c>
      <c r="BR10">
        <f ca="1">IF($BT10&lt;&gt;"",SUMIF($BD$3:$BD$1004,"="&amp;$BD10,INDIRECT(ADDRESS(3,BR$2,1,1)):INDIRECT(ADDRESS(1004,BR$2,1,1))),"")</f>
        <v>0</v>
      </c>
      <c r="BS10" t="str">
        <f>IF($A10&lt;&gt;"",VLOOKUP(TRUNC(MID($A10,1,2),0),Plano_Contas!$H$3:$J$103,3,TRUE),"")</f>
        <v>V</v>
      </c>
      <c r="BT10" t="str">
        <f t="shared" si="2"/>
        <v>Empregados (Serviços)</v>
      </c>
      <c r="BV10">
        <f>Empresas!C10</f>
        <v>0</v>
      </c>
    </row>
    <row r="11" spans="1:74" x14ac:dyDescent="0.2">
      <c r="A11" s="89">
        <v>3211</v>
      </c>
      <c r="B11" s="94" t="str">
        <f>IF($A11&lt;&gt;"",VLOOKUP(""&amp;$A11,Plano_Contas!$A$3:$F$1003,6,0),"")</f>
        <v>3211 - [Educação] Cursos / Estudo Basico (S)</v>
      </c>
      <c r="C11" s="91"/>
      <c r="D11" s="111"/>
      <c r="E11" s="112"/>
      <c r="F11" s="87"/>
      <c r="G11" s="85"/>
      <c r="H11" s="111"/>
      <c r="I11" s="112"/>
      <c r="J11" s="87"/>
      <c r="K11" s="85"/>
      <c r="L11" s="111"/>
      <c r="M11" s="112"/>
      <c r="N11" s="87"/>
      <c r="O11" s="85"/>
      <c r="P11" s="111"/>
      <c r="Q11" s="112"/>
      <c r="R11" s="87"/>
      <c r="S11" s="85"/>
      <c r="T11" s="111"/>
      <c r="U11" s="112"/>
      <c r="V11" s="87"/>
      <c r="W11" s="85"/>
      <c r="X11" s="111"/>
      <c r="Y11" s="112"/>
      <c r="Z11" s="87"/>
      <c r="AA11" s="85"/>
      <c r="AB11" s="111"/>
      <c r="AC11" s="112"/>
      <c r="AD11" s="87"/>
      <c r="AE11" s="85"/>
      <c r="AF11" s="111"/>
      <c r="AG11" s="112"/>
      <c r="AH11" s="87"/>
      <c r="AI11" s="85"/>
      <c r="AJ11" s="111"/>
      <c r="AK11" s="112"/>
      <c r="AL11" s="87"/>
      <c r="AM11" s="117"/>
      <c r="AN11" s="111"/>
      <c r="AO11" s="112"/>
      <c r="AP11" s="87"/>
      <c r="AQ11" s="85"/>
      <c r="AR11" s="111"/>
      <c r="AS11" s="112"/>
      <c r="AT11" s="87"/>
      <c r="AU11" s="85"/>
      <c r="AV11" s="111"/>
      <c r="AW11" s="112"/>
      <c r="AX11" s="87"/>
      <c r="AY11" s="85"/>
      <c r="AZ11" s="267">
        <f>SUM(E11,I11,M11,Q11,U11,Y11,AC11,AG11,AK11,AO11,AS11,AW11)</f>
        <v>0</v>
      </c>
      <c r="BA11" s="88">
        <f>SUM($G11,$K11,$O11,$S11,$W11,$AA11,$AE11,$AI11,$AM11,$AQ11,$AU11,$AY11)</f>
        <v>0</v>
      </c>
      <c r="BC11">
        <f>IF($A11&lt;&gt;"",COUNTIF($BD$3:$BD11,$BD11),0)</f>
        <v>1</v>
      </c>
      <c r="BD11" t="str">
        <f>IF($A11&lt;&gt;"",VLOOKUP(TRUNC(MID($A11,1,2),0),Plano_Contas!$H$3:$J$103,2,TRUE),"")</f>
        <v>Estudos/Educação</v>
      </c>
      <c r="BE11" s="201" t="str">
        <f t="shared" si="1"/>
        <v>Educação</v>
      </c>
      <c r="BF11">
        <f ca="1">IF($BT11&lt;&gt;"",SUMIF($BD$3:$BD$1004,"="&amp;$BD11,INDIRECT(ADDRESS(3,BF$2,1,1)):INDIRECT(ADDRESS(1004,BF$2,1,1))),"")</f>
        <v>0</v>
      </c>
      <c r="BG11">
        <f ca="1">IF($BT11&lt;&gt;"",SUMIF($BD$3:$BD$1004,"="&amp;$BD11,INDIRECT(ADDRESS(3,BG$2,1,1)):INDIRECT(ADDRESS(1004,BG$2,1,1))),"")</f>
        <v>0</v>
      </c>
      <c r="BH11">
        <f ca="1">IF($BT11&lt;&gt;"",SUMIF($BD$3:$BD$1004,"="&amp;$BD11,INDIRECT(ADDRESS(3,BH$2,1,1)):INDIRECT(ADDRESS(1004,BH$2,1,1))),"")</f>
        <v>0</v>
      </c>
      <c r="BI11">
        <f ca="1">IF($BT11&lt;&gt;"",SUMIF($BD$3:$BD$1004,"="&amp;$BD11,INDIRECT(ADDRESS(3,BI$2,1,1)):INDIRECT(ADDRESS(1004,BI$2,1,1))),"")</f>
        <v>0</v>
      </c>
      <c r="BJ11">
        <f ca="1">IF($BT11&lt;&gt;"",SUMIF($BD$3:$BD$1004,"="&amp;$BD11,INDIRECT(ADDRESS(3,BJ$2,1,1)):INDIRECT(ADDRESS(1004,BJ$2,1,1))),"")</f>
        <v>0</v>
      </c>
      <c r="BK11">
        <f ca="1">IF($BT11&lt;&gt;"",SUMIF($BD$3:$BD$1004,"="&amp;$BD11,INDIRECT(ADDRESS(3,BK$2,1,1)):INDIRECT(ADDRESS(1004,BK$2,1,1))),"")</f>
        <v>0</v>
      </c>
      <c r="BL11">
        <f ca="1">IF($BT11&lt;&gt;"",SUMIF($BD$3:$BD$1004,"="&amp;$BD11,INDIRECT(ADDRESS(3,BL$2,1,1)):INDIRECT(ADDRESS(1004,BL$2,1,1))),"")</f>
        <v>0</v>
      </c>
      <c r="BM11">
        <f ca="1">IF($BT11&lt;&gt;"",SUMIF($BD$3:$BD$1004,"="&amp;$BD11,INDIRECT(ADDRESS(3,BM$2,1,1)):INDIRECT(ADDRESS(1004,BM$2,1,1))),"")</f>
        <v>0</v>
      </c>
      <c r="BN11">
        <f ca="1">IF($BT11&lt;&gt;"",SUMIF($BD$3:$BD$1004,"="&amp;$BD11,INDIRECT(ADDRESS(3,BN$2,1,1)):INDIRECT(ADDRESS(1004,BN$2,1,1))),"")</f>
        <v>0</v>
      </c>
      <c r="BO11">
        <f ca="1">IF($BT11&lt;&gt;"",SUMIF($BD$3:$BD$1004,"="&amp;$BD11,INDIRECT(ADDRESS(3,BO$2,1,1)):INDIRECT(ADDRESS(1004,BO$2,1,1))),"")</f>
        <v>0</v>
      </c>
      <c r="BP11">
        <f ca="1">IF($BT11&lt;&gt;"",SUMIF($BD$3:$BD$1004,"="&amp;$BD11,INDIRECT(ADDRESS(3,BP$2,1,1)):INDIRECT(ADDRESS(1004,BP$2,1,1))),"")</f>
        <v>0</v>
      </c>
      <c r="BQ11">
        <f ca="1">IF($BT11&lt;&gt;"",SUMIF($BD$3:$BD$1004,"="&amp;$BD11,INDIRECT(ADDRESS(3,BQ$2,1,1)):INDIRECT(ADDRESS(1004,BQ$2,1,1))),"")</f>
        <v>0</v>
      </c>
      <c r="BR11">
        <f ca="1">IF($BT11&lt;&gt;"",SUMIF($BD$3:$BD$1004,"="&amp;$BD11,INDIRECT(ADDRESS(3,BR$2,1,1)):INDIRECT(ADDRESS(1004,BR$2,1,1))),"")</f>
        <v>0</v>
      </c>
      <c r="BS11" t="str">
        <f>IF($A11&lt;&gt;"",VLOOKUP(TRUNC(MID($A11,1,2),0),Plano_Contas!$H$3:$J$103,3,TRUE),"")</f>
        <v>S</v>
      </c>
      <c r="BT11" t="str">
        <f t="shared" si="2"/>
        <v>Estudos/Educação (Educação)</v>
      </c>
      <c r="BV11">
        <f>Empresas!C11</f>
        <v>0</v>
      </c>
    </row>
    <row r="12" spans="1:74" x14ac:dyDescent="0.2">
      <c r="A12" s="89">
        <v>3410</v>
      </c>
      <c r="B12" s="52" t="str">
        <f>IF($A12&lt;&gt;"",VLOOKUP(""&amp;$A12,Plano_Contas!$A$3:$F$1003,6,0),"")</f>
        <v>3410 - [Alimentação] Alimentação / Restaurantes (V)</v>
      </c>
      <c r="C12" s="91"/>
      <c r="D12" s="111"/>
      <c r="E12" s="112"/>
      <c r="F12" s="87"/>
      <c r="G12" s="85"/>
      <c r="H12" s="111"/>
      <c r="I12" s="112"/>
      <c r="J12" s="87"/>
      <c r="K12" s="85"/>
      <c r="L12" s="111"/>
      <c r="M12" s="112"/>
      <c r="N12" s="87"/>
      <c r="O12" s="85"/>
      <c r="P12" s="111"/>
      <c r="Q12" s="112"/>
      <c r="R12" s="87"/>
      <c r="S12" s="85"/>
      <c r="T12" s="111"/>
      <c r="U12" s="112"/>
      <c r="V12" s="87"/>
      <c r="W12" s="85"/>
      <c r="X12" s="111"/>
      <c r="Y12" s="112"/>
      <c r="Z12" s="87"/>
      <c r="AA12" s="85"/>
      <c r="AB12" s="111"/>
      <c r="AC12" s="112"/>
      <c r="AD12" s="87"/>
      <c r="AE12" s="85"/>
      <c r="AF12" s="111"/>
      <c r="AG12" s="112"/>
      <c r="AH12" s="87"/>
      <c r="AI12" s="85"/>
      <c r="AJ12" s="111"/>
      <c r="AK12" s="112"/>
      <c r="AL12" s="87"/>
      <c r="AM12" s="85"/>
      <c r="AN12" s="111"/>
      <c r="AO12" s="112"/>
      <c r="AP12" s="87"/>
      <c r="AQ12" s="85"/>
      <c r="AR12" s="111"/>
      <c r="AS12" s="112"/>
      <c r="AT12" s="87"/>
      <c r="AU12" s="85"/>
      <c r="AV12" s="111"/>
      <c r="AW12" s="112"/>
      <c r="AX12" s="87"/>
      <c r="AY12" s="85"/>
      <c r="AZ12" s="267">
        <f>SUM(E12,I12,M12,Q12,U12,Y12,AC12,AG12,AK12,AO12,AS12,AW12)</f>
        <v>0</v>
      </c>
      <c r="BA12" s="88">
        <f>SUM($G12,$K12,$O12,$S12,$W12,$AA12,$AE12,$AI12,$AM12,$AQ12,$AU12,$AY12)</f>
        <v>0</v>
      </c>
      <c r="BC12">
        <f>IF($A12&lt;&gt;"",COUNTIF($BD$3:$BD12,$BD12),0)</f>
        <v>1</v>
      </c>
      <c r="BD12" t="str">
        <f>IF($A12&lt;&gt;"",VLOOKUP(TRUNC(MID($A12,1,2),0),Plano_Contas!$H$3:$J$103,2,TRUE),"")</f>
        <v>Alimentação</v>
      </c>
      <c r="BE12" s="201" t="str">
        <f t="shared" si="1"/>
        <v>Alimentação</v>
      </c>
      <c r="BF12">
        <f ca="1">IF($BT12&lt;&gt;"",SUMIF($BD$3:$BD$1004,"="&amp;$BD12,INDIRECT(ADDRESS(3,BF$2,1,1)):INDIRECT(ADDRESS(1004,BF$2,1,1))),"")</f>
        <v>0</v>
      </c>
      <c r="BG12">
        <f ca="1">IF($BT12&lt;&gt;"",SUMIF($BD$3:$BD$1004,"="&amp;$BD12,INDIRECT(ADDRESS(3,BG$2,1,1)):INDIRECT(ADDRESS(1004,BG$2,1,1))),"")</f>
        <v>0</v>
      </c>
      <c r="BH12">
        <f ca="1">IF($BT12&lt;&gt;"",SUMIF($BD$3:$BD$1004,"="&amp;$BD12,INDIRECT(ADDRESS(3,BH$2,1,1)):INDIRECT(ADDRESS(1004,BH$2,1,1))),"")</f>
        <v>0</v>
      </c>
      <c r="BI12">
        <f ca="1">IF($BT12&lt;&gt;"",SUMIF($BD$3:$BD$1004,"="&amp;$BD12,INDIRECT(ADDRESS(3,BI$2,1,1)):INDIRECT(ADDRESS(1004,BI$2,1,1))),"")</f>
        <v>0</v>
      </c>
      <c r="BJ12">
        <f ca="1">IF($BT12&lt;&gt;"",SUMIF($BD$3:$BD$1004,"="&amp;$BD12,INDIRECT(ADDRESS(3,BJ$2,1,1)):INDIRECT(ADDRESS(1004,BJ$2,1,1))),"")</f>
        <v>0</v>
      </c>
      <c r="BK12">
        <f ca="1">IF($BT12&lt;&gt;"",SUMIF($BD$3:$BD$1004,"="&amp;$BD12,INDIRECT(ADDRESS(3,BK$2,1,1)):INDIRECT(ADDRESS(1004,BK$2,1,1))),"")</f>
        <v>0</v>
      </c>
      <c r="BL12">
        <f ca="1">IF($BT12&lt;&gt;"",SUMIF($BD$3:$BD$1004,"="&amp;$BD12,INDIRECT(ADDRESS(3,BL$2,1,1)):INDIRECT(ADDRESS(1004,BL$2,1,1))),"")</f>
        <v>0</v>
      </c>
      <c r="BM12">
        <f ca="1">IF($BT12&lt;&gt;"",SUMIF($BD$3:$BD$1004,"="&amp;$BD12,INDIRECT(ADDRESS(3,BM$2,1,1)):INDIRECT(ADDRESS(1004,BM$2,1,1))),"")</f>
        <v>0</v>
      </c>
      <c r="BN12">
        <f ca="1">IF($BT12&lt;&gt;"",SUMIF($BD$3:$BD$1004,"="&amp;$BD12,INDIRECT(ADDRESS(3,BN$2,1,1)):INDIRECT(ADDRESS(1004,BN$2,1,1))),"")</f>
        <v>0</v>
      </c>
      <c r="BO12">
        <f ca="1">IF($BT12&lt;&gt;"",SUMIF($BD$3:$BD$1004,"="&amp;$BD12,INDIRECT(ADDRESS(3,BO$2,1,1)):INDIRECT(ADDRESS(1004,BO$2,1,1))),"")</f>
        <v>0</v>
      </c>
      <c r="BP12">
        <f ca="1">IF($BT12&lt;&gt;"",SUMIF($BD$3:$BD$1004,"="&amp;$BD12,INDIRECT(ADDRESS(3,BP$2,1,1)):INDIRECT(ADDRESS(1004,BP$2,1,1))),"")</f>
        <v>0</v>
      </c>
      <c r="BQ12">
        <f ca="1">IF($BT12&lt;&gt;"",SUMIF($BD$3:$BD$1004,"="&amp;$BD12,INDIRECT(ADDRESS(3,BQ$2,1,1)):INDIRECT(ADDRESS(1004,BQ$2,1,1))),"")</f>
        <v>0</v>
      </c>
      <c r="BR12">
        <f ca="1">IF($BT12&lt;&gt;"",SUMIF($BD$3:$BD$1004,"="&amp;$BD12,INDIRECT(ADDRESS(3,BR$2,1,1)):INDIRECT(ADDRESS(1004,BR$2,1,1))),"")</f>
        <v>0</v>
      </c>
      <c r="BS12" t="str">
        <f>IF($A12&lt;&gt;"",VLOOKUP(TRUNC(MID($A12,1,2),0),Plano_Contas!$H$3:$J$103,3,TRUE),"")</f>
        <v>V</v>
      </c>
      <c r="BT12" t="str">
        <f t="shared" si="2"/>
        <v>Alimentação (Alimentação)</v>
      </c>
      <c r="BV12">
        <f>Empresas!C12</f>
        <v>0</v>
      </c>
    </row>
    <row r="13" spans="1:74" x14ac:dyDescent="0.2">
      <c r="A13" s="89">
        <v>3411</v>
      </c>
      <c r="B13" s="52" t="str">
        <f>IF($A13&lt;&gt;"",VLOOKUP(""&amp;$A13,Plano_Contas!$A$3:$F$1003,6,0),"")</f>
        <v>3411 - [Alimentação] Supermercado (V)</v>
      </c>
      <c r="C13" s="91"/>
      <c r="D13" s="111"/>
      <c r="E13" s="112"/>
      <c r="F13" s="87"/>
      <c r="G13" s="85"/>
      <c r="H13" s="111"/>
      <c r="I13" s="112"/>
      <c r="J13" s="87"/>
      <c r="K13" s="85"/>
      <c r="L13" s="111"/>
      <c r="M13" s="112"/>
      <c r="N13" s="87"/>
      <c r="O13" s="85"/>
      <c r="P13" s="111"/>
      <c r="Q13" s="112"/>
      <c r="R13" s="87"/>
      <c r="S13" s="85"/>
      <c r="T13" s="111"/>
      <c r="U13" s="112"/>
      <c r="V13" s="87"/>
      <c r="W13" s="85"/>
      <c r="X13" s="111"/>
      <c r="Y13" s="112"/>
      <c r="Z13" s="87"/>
      <c r="AA13" s="85"/>
      <c r="AB13" s="111"/>
      <c r="AC13" s="112"/>
      <c r="AD13" s="87"/>
      <c r="AE13" s="85"/>
      <c r="AF13" s="111"/>
      <c r="AG13" s="112"/>
      <c r="AH13" s="87"/>
      <c r="AI13" s="85"/>
      <c r="AJ13" s="111"/>
      <c r="AK13" s="112"/>
      <c r="AL13" s="87"/>
      <c r="AM13" s="85"/>
      <c r="AN13" s="111"/>
      <c r="AO13" s="112"/>
      <c r="AP13" s="87"/>
      <c r="AQ13" s="85"/>
      <c r="AR13" s="111"/>
      <c r="AS13" s="112"/>
      <c r="AT13" s="87"/>
      <c r="AU13" s="85"/>
      <c r="AV13" s="111"/>
      <c r="AW13" s="112"/>
      <c r="AX13" s="87"/>
      <c r="AY13" s="85"/>
      <c r="AZ13" s="267">
        <f>SUM(E13,I13,M13,Q13,U13,Y13,AC13,AG13,AK13,AO13,AS13,AW13)</f>
        <v>0</v>
      </c>
      <c r="BA13" s="88">
        <f>SUM($G13,$K13,$O13,$S13,$W13,$AA13,$AE13,$AI13,$AM13,$AQ13,$AU13,$AY13)</f>
        <v>0</v>
      </c>
      <c r="BC13">
        <f>IF($A13&lt;&gt;"",COUNTIF($BD$3:$BD13,$BD13),0)</f>
        <v>2</v>
      </c>
      <c r="BD13" t="str">
        <f>IF($A13&lt;&gt;"",VLOOKUP(TRUNC(MID($A13,1,2),0),Plano_Contas!$H$3:$J$103,2,TRUE),"")</f>
        <v>Alimentação</v>
      </c>
      <c r="BE13" s="201" t="str">
        <f t="shared" si="1"/>
        <v>Alimentação</v>
      </c>
      <c r="BF13" t="str">
        <f ca="1">IF($BT13&lt;&gt;"",SUMIF($BD$3:$BD$1004,"="&amp;$BD13,INDIRECT(ADDRESS(3,BF$2,1,1)):INDIRECT(ADDRESS(1004,BF$2,1,1))),"")</f>
        <v/>
      </c>
      <c r="BG13" t="str">
        <f ca="1">IF($BT13&lt;&gt;"",SUMIF($BD$3:$BD$1004,"="&amp;$BD13,INDIRECT(ADDRESS(3,BG$2,1,1)):INDIRECT(ADDRESS(1004,BG$2,1,1))),"")</f>
        <v/>
      </c>
      <c r="BH13" t="str">
        <f ca="1">IF($BT13&lt;&gt;"",SUMIF($BD$3:$BD$1004,"="&amp;$BD13,INDIRECT(ADDRESS(3,BH$2,1,1)):INDIRECT(ADDRESS(1004,BH$2,1,1))),"")</f>
        <v/>
      </c>
      <c r="BI13" t="str">
        <f ca="1">IF($BT13&lt;&gt;"",SUMIF($BD$3:$BD$1004,"="&amp;$BD13,INDIRECT(ADDRESS(3,BI$2,1,1)):INDIRECT(ADDRESS(1004,BI$2,1,1))),"")</f>
        <v/>
      </c>
      <c r="BJ13" t="str">
        <f ca="1">IF($BT13&lt;&gt;"",SUMIF($BD$3:$BD$1004,"="&amp;$BD13,INDIRECT(ADDRESS(3,BJ$2,1,1)):INDIRECT(ADDRESS(1004,BJ$2,1,1))),"")</f>
        <v/>
      </c>
      <c r="BK13" t="str">
        <f ca="1">IF($BT13&lt;&gt;"",SUMIF($BD$3:$BD$1004,"="&amp;$BD13,INDIRECT(ADDRESS(3,BK$2,1,1)):INDIRECT(ADDRESS(1004,BK$2,1,1))),"")</f>
        <v/>
      </c>
      <c r="BL13" t="str">
        <f ca="1">IF($BT13&lt;&gt;"",SUMIF($BD$3:$BD$1004,"="&amp;$BD13,INDIRECT(ADDRESS(3,BL$2,1,1)):INDIRECT(ADDRESS(1004,BL$2,1,1))),"")</f>
        <v/>
      </c>
      <c r="BM13" t="str">
        <f ca="1">IF($BT13&lt;&gt;"",SUMIF($BD$3:$BD$1004,"="&amp;$BD13,INDIRECT(ADDRESS(3,BM$2,1,1)):INDIRECT(ADDRESS(1004,BM$2,1,1))),"")</f>
        <v/>
      </c>
      <c r="BN13" t="str">
        <f ca="1">IF($BT13&lt;&gt;"",SUMIF($BD$3:$BD$1004,"="&amp;$BD13,INDIRECT(ADDRESS(3,BN$2,1,1)):INDIRECT(ADDRESS(1004,BN$2,1,1))),"")</f>
        <v/>
      </c>
      <c r="BO13" t="str">
        <f ca="1">IF($BT13&lt;&gt;"",SUMIF($BD$3:$BD$1004,"="&amp;$BD13,INDIRECT(ADDRESS(3,BO$2,1,1)):INDIRECT(ADDRESS(1004,BO$2,1,1))),"")</f>
        <v/>
      </c>
      <c r="BP13" t="str">
        <f ca="1">IF($BT13&lt;&gt;"",SUMIF($BD$3:$BD$1004,"="&amp;$BD13,INDIRECT(ADDRESS(3,BP$2,1,1)):INDIRECT(ADDRESS(1004,BP$2,1,1))),"")</f>
        <v/>
      </c>
      <c r="BQ13" t="str">
        <f ca="1">IF($BT13&lt;&gt;"",SUMIF($BD$3:$BD$1004,"="&amp;$BD13,INDIRECT(ADDRESS(3,BQ$2,1,1)):INDIRECT(ADDRESS(1004,BQ$2,1,1))),"")</f>
        <v/>
      </c>
      <c r="BR13" t="str">
        <f ca="1">IF($BT13&lt;&gt;"",SUMIF($BD$3:$BD$1004,"="&amp;$BD13,INDIRECT(ADDRESS(3,BR$2,1,1)):INDIRECT(ADDRESS(1004,BR$2,1,1))),"")</f>
        <v/>
      </c>
      <c r="BS13" t="str">
        <f>IF($A13&lt;&gt;"",VLOOKUP(TRUNC(MID($A13,1,2),0),Plano_Contas!$H$3:$J$103,3,TRUE),"")</f>
        <v>V</v>
      </c>
      <c r="BT13" t="str">
        <f t="shared" si="2"/>
        <v/>
      </c>
      <c r="BV13">
        <f>Empresas!C13</f>
        <v>0</v>
      </c>
    </row>
    <row r="14" spans="1:74" x14ac:dyDescent="0.2">
      <c r="A14" s="89">
        <v>3610</v>
      </c>
      <c r="B14" s="52" t="str">
        <f>IF($A14&lt;&gt;"",VLOOKUP(""&amp;$A14,Plano_Contas!$A$3:$F$1003,6,0),"")</f>
        <v>3610 - [Transporte] Transportes em geral / publico (V)</v>
      </c>
      <c r="C14" s="91"/>
      <c r="D14" s="111"/>
      <c r="E14" s="112"/>
      <c r="F14" s="87"/>
      <c r="G14" s="85"/>
      <c r="H14" s="111"/>
      <c r="I14" s="112"/>
      <c r="J14" s="87"/>
      <c r="K14" s="85"/>
      <c r="L14" s="111"/>
      <c r="M14" s="112"/>
      <c r="N14" s="87"/>
      <c r="O14" s="85"/>
      <c r="P14" s="111"/>
      <c r="Q14" s="112"/>
      <c r="R14" s="87"/>
      <c r="S14" s="85"/>
      <c r="T14" s="111"/>
      <c r="U14" s="112"/>
      <c r="V14" s="87"/>
      <c r="W14" s="85"/>
      <c r="X14" s="111"/>
      <c r="Y14" s="112"/>
      <c r="Z14" s="87"/>
      <c r="AA14" s="85"/>
      <c r="AB14" s="111"/>
      <c r="AC14" s="112"/>
      <c r="AD14" s="87"/>
      <c r="AE14" s="85"/>
      <c r="AF14" s="111"/>
      <c r="AG14" s="112"/>
      <c r="AH14" s="87"/>
      <c r="AI14" s="117"/>
      <c r="AJ14" s="111"/>
      <c r="AK14" s="112"/>
      <c r="AL14" s="87"/>
      <c r="AM14" s="85"/>
      <c r="AN14" s="111"/>
      <c r="AO14" s="112"/>
      <c r="AP14" s="87"/>
      <c r="AQ14" s="85"/>
      <c r="AR14" s="111"/>
      <c r="AS14" s="112"/>
      <c r="AT14" s="87"/>
      <c r="AU14" s="85"/>
      <c r="AV14" s="111"/>
      <c r="AW14" s="112"/>
      <c r="AX14" s="87"/>
      <c r="AY14" s="85"/>
      <c r="AZ14" s="267">
        <f>SUM(E14,I14,M14,Q14,U14,Y14,AC14,AG14,AK14,AO14,AS14,AW14)</f>
        <v>0</v>
      </c>
      <c r="BA14" s="88">
        <f>SUM($G14,$K14,$O14,$S14,$W14,$AA14,$AE14,$AI14,$AM14,$AQ14,$AU14,$AY14)</f>
        <v>0</v>
      </c>
      <c r="BC14">
        <f>IF($A14&lt;&gt;"",COUNTIF($BD$3:$BD14,$BD14),0)</f>
        <v>1</v>
      </c>
      <c r="BD14" t="str">
        <f>IF($A14&lt;&gt;"",VLOOKUP(TRUNC(MID($A14,1,2),0),Plano_Contas!$H$3:$J$103,2,TRUE),"")</f>
        <v>Transporte</v>
      </c>
      <c r="BE14" s="201" t="str">
        <f t="shared" si="1"/>
        <v>Transporte</v>
      </c>
      <c r="BF14">
        <f ca="1">IF($BT14&lt;&gt;"",SUMIF($BD$3:$BD$1004,"="&amp;$BD14,INDIRECT(ADDRESS(3,BF$2,1,1)):INDIRECT(ADDRESS(1004,BF$2,1,1))),"")</f>
        <v>0</v>
      </c>
      <c r="BG14">
        <f ca="1">IF($BT14&lt;&gt;"",SUMIF($BD$3:$BD$1004,"="&amp;$BD14,INDIRECT(ADDRESS(3,BG$2,1,1)):INDIRECT(ADDRESS(1004,BG$2,1,1))),"")</f>
        <v>0</v>
      </c>
      <c r="BH14">
        <f ca="1">IF($BT14&lt;&gt;"",SUMIF($BD$3:$BD$1004,"="&amp;$BD14,INDIRECT(ADDRESS(3,BH$2,1,1)):INDIRECT(ADDRESS(1004,BH$2,1,1))),"")</f>
        <v>0</v>
      </c>
      <c r="BI14">
        <f ca="1">IF($BT14&lt;&gt;"",SUMIF($BD$3:$BD$1004,"="&amp;$BD14,INDIRECT(ADDRESS(3,BI$2,1,1)):INDIRECT(ADDRESS(1004,BI$2,1,1))),"")</f>
        <v>0</v>
      </c>
      <c r="BJ14">
        <f ca="1">IF($BT14&lt;&gt;"",SUMIF($BD$3:$BD$1004,"="&amp;$BD14,INDIRECT(ADDRESS(3,BJ$2,1,1)):INDIRECT(ADDRESS(1004,BJ$2,1,1))),"")</f>
        <v>0</v>
      </c>
      <c r="BK14">
        <f ca="1">IF($BT14&lt;&gt;"",SUMIF($BD$3:$BD$1004,"="&amp;$BD14,INDIRECT(ADDRESS(3,BK$2,1,1)):INDIRECT(ADDRESS(1004,BK$2,1,1))),"")</f>
        <v>0</v>
      </c>
      <c r="BL14">
        <f ca="1">IF($BT14&lt;&gt;"",SUMIF($BD$3:$BD$1004,"="&amp;$BD14,INDIRECT(ADDRESS(3,BL$2,1,1)):INDIRECT(ADDRESS(1004,BL$2,1,1))),"")</f>
        <v>0</v>
      </c>
      <c r="BM14">
        <f ca="1">IF($BT14&lt;&gt;"",SUMIF($BD$3:$BD$1004,"="&amp;$BD14,INDIRECT(ADDRESS(3,BM$2,1,1)):INDIRECT(ADDRESS(1004,BM$2,1,1))),"")</f>
        <v>0</v>
      </c>
      <c r="BN14">
        <f ca="1">IF($BT14&lt;&gt;"",SUMIF($BD$3:$BD$1004,"="&amp;$BD14,INDIRECT(ADDRESS(3,BN$2,1,1)):INDIRECT(ADDRESS(1004,BN$2,1,1))),"")</f>
        <v>0</v>
      </c>
      <c r="BO14">
        <f ca="1">IF($BT14&lt;&gt;"",SUMIF($BD$3:$BD$1004,"="&amp;$BD14,INDIRECT(ADDRESS(3,BO$2,1,1)):INDIRECT(ADDRESS(1004,BO$2,1,1))),"")</f>
        <v>0</v>
      </c>
      <c r="BP14">
        <f ca="1">IF($BT14&lt;&gt;"",SUMIF($BD$3:$BD$1004,"="&amp;$BD14,INDIRECT(ADDRESS(3,BP$2,1,1)):INDIRECT(ADDRESS(1004,BP$2,1,1))),"")</f>
        <v>0</v>
      </c>
      <c r="BQ14">
        <f ca="1">IF($BT14&lt;&gt;"",SUMIF($BD$3:$BD$1004,"="&amp;$BD14,INDIRECT(ADDRESS(3,BQ$2,1,1)):INDIRECT(ADDRESS(1004,BQ$2,1,1))),"")</f>
        <v>0</v>
      </c>
      <c r="BR14">
        <f ca="1">IF($BT14&lt;&gt;"",SUMIF($BD$3:$BD$1004,"="&amp;$BD14,INDIRECT(ADDRESS(3,BR$2,1,1)):INDIRECT(ADDRESS(1004,BR$2,1,1))),"")</f>
        <v>0</v>
      </c>
      <c r="BS14" t="str">
        <f>IF($A14&lt;&gt;"",VLOOKUP(TRUNC(MID($A14,1,2),0),Plano_Contas!$H$3:$J$103,3,TRUE),"")</f>
        <v>V</v>
      </c>
      <c r="BT14" t="str">
        <f t="shared" si="2"/>
        <v>Transporte (Transporte)</v>
      </c>
      <c r="BV14">
        <f>Empresas!C14</f>
        <v>0</v>
      </c>
    </row>
    <row r="15" spans="1:74" x14ac:dyDescent="0.2">
      <c r="A15" s="89">
        <v>3710</v>
      </c>
      <c r="B15" s="52" t="str">
        <f>IF($A15&lt;&gt;"",VLOOKUP(""&amp;$A15,Plano_Contas!$A$3:$F$1003,6,0),"")</f>
        <v>3710 - [Transporte] Veiculos / Automóveis (I)</v>
      </c>
      <c r="C15" s="91"/>
      <c r="D15" s="111"/>
      <c r="E15" s="112"/>
      <c r="F15" s="87"/>
      <c r="G15" s="85"/>
      <c r="H15" s="111"/>
      <c r="I15" s="112"/>
      <c r="J15" s="87"/>
      <c r="K15" s="85"/>
      <c r="L15" s="111"/>
      <c r="M15" s="112"/>
      <c r="N15" s="87"/>
      <c r="O15" s="85"/>
      <c r="P15" s="111"/>
      <c r="Q15" s="112"/>
      <c r="R15" s="87"/>
      <c r="S15" s="85"/>
      <c r="T15" s="111"/>
      <c r="U15" s="112"/>
      <c r="V15" s="87"/>
      <c r="W15" s="85"/>
      <c r="X15" s="111"/>
      <c r="Y15" s="112"/>
      <c r="Z15" s="87"/>
      <c r="AA15" s="85"/>
      <c r="AB15" s="111"/>
      <c r="AC15" s="112"/>
      <c r="AD15" s="87"/>
      <c r="AE15" s="85"/>
      <c r="AF15" s="111"/>
      <c r="AG15" s="112"/>
      <c r="AH15" s="87"/>
      <c r="AI15" s="85"/>
      <c r="AJ15" s="111"/>
      <c r="AK15" s="112"/>
      <c r="AL15" s="87"/>
      <c r="AM15" s="85"/>
      <c r="AN15" s="111"/>
      <c r="AO15" s="112"/>
      <c r="AP15" s="87"/>
      <c r="AQ15" s="85"/>
      <c r="AR15" s="111"/>
      <c r="AS15" s="112"/>
      <c r="AT15" s="87"/>
      <c r="AU15" s="85"/>
      <c r="AV15" s="111"/>
      <c r="AW15" s="112"/>
      <c r="AX15" s="87"/>
      <c r="AY15" s="85"/>
      <c r="AZ15" s="267">
        <f>SUM(E15,I15,M15,Q15,U15,Y15,AC15,AG15,AK15,AO15,AS15,AW15)</f>
        <v>0</v>
      </c>
      <c r="BA15" s="88">
        <f>SUM($G15,$K15,$O15,$S15,$W15,$AA15,$AE15,$AI15,$AM15,$AQ15,$AU15,$AY15)</f>
        <v>0</v>
      </c>
      <c r="BC15">
        <f>IF($A15&lt;&gt;"",COUNTIF($BD$3:$BD15,$BD15),0)</f>
        <v>1</v>
      </c>
      <c r="BD15" t="str">
        <f>IF($A15&lt;&gt;"",VLOOKUP(TRUNC(MID($A15,1,2),0),Plano_Contas!$H$3:$J$103,2,TRUE),"")</f>
        <v>Veiculos</v>
      </c>
      <c r="BE15" s="201" t="str">
        <f t="shared" si="1"/>
        <v>Transporte</v>
      </c>
      <c r="BF15">
        <f ca="1">IF($BT15&lt;&gt;"",SUMIF($BD$3:$BD$1004,"="&amp;$BD15,INDIRECT(ADDRESS(3,BF$2,1,1)):INDIRECT(ADDRESS(1004,BF$2,1,1))),"")</f>
        <v>0</v>
      </c>
      <c r="BG15">
        <f ca="1">IF($BT15&lt;&gt;"",SUMIF($BD$3:$BD$1004,"="&amp;$BD15,INDIRECT(ADDRESS(3,BG$2,1,1)):INDIRECT(ADDRESS(1004,BG$2,1,1))),"")</f>
        <v>0</v>
      </c>
      <c r="BH15">
        <f ca="1">IF($BT15&lt;&gt;"",SUMIF($BD$3:$BD$1004,"="&amp;$BD15,INDIRECT(ADDRESS(3,BH$2,1,1)):INDIRECT(ADDRESS(1004,BH$2,1,1))),"")</f>
        <v>0</v>
      </c>
      <c r="BI15">
        <f ca="1">IF($BT15&lt;&gt;"",SUMIF($BD$3:$BD$1004,"="&amp;$BD15,INDIRECT(ADDRESS(3,BI$2,1,1)):INDIRECT(ADDRESS(1004,BI$2,1,1))),"")</f>
        <v>0</v>
      </c>
      <c r="BJ15">
        <f ca="1">IF($BT15&lt;&gt;"",SUMIF($BD$3:$BD$1004,"="&amp;$BD15,INDIRECT(ADDRESS(3,BJ$2,1,1)):INDIRECT(ADDRESS(1004,BJ$2,1,1))),"")</f>
        <v>0</v>
      </c>
      <c r="BK15">
        <f ca="1">IF($BT15&lt;&gt;"",SUMIF($BD$3:$BD$1004,"="&amp;$BD15,INDIRECT(ADDRESS(3,BK$2,1,1)):INDIRECT(ADDRESS(1004,BK$2,1,1))),"")</f>
        <v>0</v>
      </c>
      <c r="BL15">
        <f ca="1">IF($BT15&lt;&gt;"",SUMIF($BD$3:$BD$1004,"="&amp;$BD15,INDIRECT(ADDRESS(3,BL$2,1,1)):INDIRECT(ADDRESS(1004,BL$2,1,1))),"")</f>
        <v>0</v>
      </c>
      <c r="BM15">
        <f ca="1">IF($BT15&lt;&gt;"",SUMIF($BD$3:$BD$1004,"="&amp;$BD15,INDIRECT(ADDRESS(3,BM$2,1,1)):INDIRECT(ADDRESS(1004,BM$2,1,1))),"")</f>
        <v>0</v>
      </c>
      <c r="BN15">
        <f ca="1">IF($BT15&lt;&gt;"",SUMIF($BD$3:$BD$1004,"="&amp;$BD15,INDIRECT(ADDRESS(3,BN$2,1,1)):INDIRECT(ADDRESS(1004,BN$2,1,1))),"")</f>
        <v>0</v>
      </c>
      <c r="BO15">
        <f ca="1">IF($BT15&lt;&gt;"",SUMIF($BD$3:$BD$1004,"="&amp;$BD15,INDIRECT(ADDRESS(3,BO$2,1,1)):INDIRECT(ADDRESS(1004,BO$2,1,1))),"")</f>
        <v>0</v>
      </c>
      <c r="BP15">
        <f ca="1">IF($BT15&lt;&gt;"",SUMIF($BD$3:$BD$1004,"="&amp;$BD15,INDIRECT(ADDRESS(3,BP$2,1,1)):INDIRECT(ADDRESS(1004,BP$2,1,1))),"")</f>
        <v>0</v>
      </c>
      <c r="BQ15">
        <f ca="1">IF($BT15&lt;&gt;"",SUMIF($BD$3:$BD$1004,"="&amp;$BD15,INDIRECT(ADDRESS(3,BQ$2,1,1)):INDIRECT(ADDRESS(1004,BQ$2,1,1))),"")</f>
        <v>0</v>
      </c>
      <c r="BR15">
        <f ca="1">IF($BT15&lt;&gt;"",SUMIF($BD$3:$BD$1004,"="&amp;$BD15,INDIRECT(ADDRESS(3,BR$2,1,1)):INDIRECT(ADDRESS(1004,BR$2,1,1))),"")</f>
        <v>0</v>
      </c>
      <c r="BS15" t="str">
        <f>IF($A15&lt;&gt;"",VLOOKUP(TRUNC(MID($A15,1,2),0),Plano_Contas!$H$3:$J$103,3,TRUE),"")</f>
        <v>I</v>
      </c>
      <c r="BT15" t="str">
        <f t="shared" si="2"/>
        <v>Veiculos (Transporte)</v>
      </c>
      <c r="BV15">
        <f>Empresas!C15</f>
        <v>0</v>
      </c>
    </row>
    <row r="16" spans="1:74" x14ac:dyDescent="0.2">
      <c r="A16" s="89">
        <v>3711</v>
      </c>
      <c r="B16" s="52" t="str">
        <f>IF($A16&lt;&gt;"",VLOOKUP(""&amp;$A16,Plano_Contas!$A$3:$F$1003,6,0),"")</f>
        <v>3711 - [Transporte] Combustível (I)</v>
      </c>
      <c r="C16" s="91"/>
      <c r="D16" s="111"/>
      <c r="E16" s="112"/>
      <c r="F16" s="87"/>
      <c r="G16" s="85"/>
      <c r="H16" s="111"/>
      <c r="I16" s="112"/>
      <c r="J16" s="87"/>
      <c r="K16" s="85"/>
      <c r="L16" s="111"/>
      <c r="M16" s="112"/>
      <c r="N16" s="87"/>
      <c r="O16" s="85"/>
      <c r="P16" s="111"/>
      <c r="Q16" s="112"/>
      <c r="R16" s="87"/>
      <c r="S16" s="85"/>
      <c r="T16" s="111"/>
      <c r="U16" s="112"/>
      <c r="V16" s="87"/>
      <c r="W16" s="85"/>
      <c r="X16" s="111"/>
      <c r="Y16" s="112"/>
      <c r="Z16" s="87"/>
      <c r="AA16" s="85"/>
      <c r="AB16" s="111"/>
      <c r="AC16" s="112"/>
      <c r="AD16" s="87"/>
      <c r="AE16" s="85"/>
      <c r="AF16" s="111"/>
      <c r="AG16" s="112"/>
      <c r="AH16" s="87"/>
      <c r="AI16" s="85"/>
      <c r="AJ16" s="111"/>
      <c r="AK16" s="112"/>
      <c r="AL16" s="87"/>
      <c r="AM16" s="85"/>
      <c r="AN16" s="111"/>
      <c r="AO16" s="112"/>
      <c r="AP16" s="87"/>
      <c r="AQ16" s="85"/>
      <c r="AR16" s="111"/>
      <c r="AS16" s="112"/>
      <c r="AT16" s="87"/>
      <c r="AU16" s="85"/>
      <c r="AV16" s="111"/>
      <c r="AW16" s="112"/>
      <c r="AX16" s="87"/>
      <c r="AY16" s="85"/>
      <c r="AZ16" s="267">
        <f>SUM(E16,I16,M16,Q16,U16,Y16,AC16,AG16,AK16,AO16,AS16,AW16)</f>
        <v>0</v>
      </c>
      <c r="BA16" s="88">
        <f>SUM($G16,$K16,$O16,$S16,$W16,$AA16,$AE16,$AI16,$AM16,$AQ16,$AU16,$AY16)</f>
        <v>0</v>
      </c>
      <c r="BC16">
        <f>IF($A16&lt;&gt;"",COUNTIF($BD$3:$BD16,$BD16),0)</f>
        <v>2</v>
      </c>
      <c r="BD16" t="str">
        <f>IF($A16&lt;&gt;"",VLOOKUP(TRUNC(MID($A16,1,2),0),Plano_Contas!$H$3:$J$103,2,TRUE),"")</f>
        <v>Veiculos</v>
      </c>
      <c r="BE16" s="201" t="str">
        <f t="shared" si="1"/>
        <v>Transporte</v>
      </c>
      <c r="BF16" t="str">
        <f ca="1">IF($BT16&lt;&gt;"",SUMIF($BD$3:$BD$1004,"="&amp;$BD16,INDIRECT(ADDRESS(3,BF$2,1,1)):INDIRECT(ADDRESS(1004,BF$2,1,1))),"")</f>
        <v/>
      </c>
      <c r="BG16" t="str">
        <f ca="1">IF($BT16&lt;&gt;"",SUMIF($BD$3:$BD$1004,"="&amp;$BD16,INDIRECT(ADDRESS(3,BG$2,1,1)):INDIRECT(ADDRESS(1004,BG$2,1,1))),"")</f>
        <v/>
      </c>
      <c r="BH16" t="str">
        <f ca="1">IF($BT16&lt;&gt;"",SUMIF($BD$3:$BD$1004,"="&amp;$BD16,INDIRECT(ADDRESS(3,BH$2,1,1)):INDIRECT(ADDRESS(1004,BH$2,1,1))),"")</f>
        <v/>
      </c>
      <c r="BI16" t="str">
        <f ca="1">IF($BT16&lt;&gt;"",SUMIF($BD$3:$BD$1004,"="&amp;$BD16,INDIRECT(ADDRESS(3,BI$2,1,1)):INDIRECT(ADDRESS(1004,BI$2,1,1))),"")</f>
        <v/>
      </c>
      <c r="BJ16" t="str">
        <f ca="1">IF($BT16&lt;&gt;"",SUMIF($BD$3:$BD$1004,"="&amp;$BD16,INDIRECT(ADDRESS(3,BJ$2,1,1)):INDIRECT(ADDRESS(1004,BJ$2,1,1))),"")</f>
        <v/>
      </c>
      <c r="BK16" t="str">
        <f ca="1">IF($BT16&lt;&gt;"",SUMIF($BD$3:$BD$1004,"="&amp;$BD16,INDIRECT(ADDRESS(3,BK$2,1,1)):INDIRECT(ADDRESS(1004,BK$2,1,1))),"")</f>
        <v/>
      </c>
      <c r="BL16" t="str">
        <f ca="1">IF($BT16&lt;&gt;"",SUMIF($BD$3:$BD$1004,"="&amp;$BD16,INDIRECT(ADDRESS(3,BL$2,1,1)):INDIRECT(ADDRESS(1004,BL$2,1,1))),"")</f>
        <v/>
      </c>
      <c r="BM16" t="str">
        <f ca="1">IF($BT16&lt;&gt;"",SUMIF($BD$3:$BD$1004,"="&amp;$BD16,INDIRECT(ADDRESS(3,BM$2,1,1)):INDIRECT(ADDRESS(1004,BM$2,1,1))),"")</f>
        <v/>
      </c>
      <c r="BN16" t="str">
        <f ca="1">IF($BT16&lt;&gt;"",SUMIF($BD$3:$BD$1004,"="&amp;$BD16,INDIRECT(ADDRESS(3,BN$2,1,1)):INDIRECT(ADDRESS(1004,BN$2,1,1))),"")</f>
        <v/>
      </c>
      <c r="BO16" t="str">
        <f ca="1">IF($BT16&lt;&gt;"",SUMIF($BD$3:$BD$1004,"="&amp;$BD16,INDIRECT(ADDRESS(3,BO$2,1,1)):INDIRECT(ADDRESS(1004,BO$2,1,1))),"")</f>
        <v/>
      </c>
      <c r="BP16" t="str">
        <f ca="1">IF($BT16&lt;&gt;"",SUMIF($BD$3:$BD$1004,"="&amp;$BD16,INDIRECT(ADDRESS(3,BP$2,1,1)):INDIRECT(ADDRESS(1004,BP$2,1,1))),"")</f>
        <v/>
      </c>
      <c r="BQ16" t="str">
        <f ca="1">IF($BT16&lt;&gt;"",SUMIF($BD$3:$BD$1004,"="&amp;$BD16,INDIRECT(ADDRESS(3,BQ$2,1,1)):INDIRECT(ADDRESS(1004,BQ$2,1,1))),"")</f>
        <v/>
      </c>
      <c r="BR16" t="str">
        <f ca="1">IF($BT16&lt;&gt;"",SUMIF($BD$3:$BD$1004,"="&amp;$BD16,INDIRECT(ADDRESS(3,BR$2,1,1)):INDIRECT(ADDRESS(1004,BR$2,1,1))),"")</f>
        <v/>
      </c>
      <c r="BS16" t="str">
        <f>IF($A16&lt;&gt;"",VLOOKUP(TRUNC(MID($A16,1,2),0),Plano_Contas!$H$3:$J$103,3,TRUE),"")</f>
        <v>I</v>
      </c>
      <c r="BT16" t="str">
        <f t="shared" si="2"/>
        <v/>
      </c>
      <c r="BV16">
        <f>Empresas!C16</f>
        <v>0</v>
      </c>
    </row>
    <row r="17" spans="1:74" x14ac:dyDescent="0.2">
      <c r="A17" s="89">
        <v>3712</v>
      </c>
      <c r="B17" s="52" t="str">
        <f>IF($A17&lt;&gt;"",VLOOKUP(""&amp;$A17,Plano_Contas!$A$3:$F$1003,6,0),"")</f>
        <v>3712 - [Transporte] Estacionamento (I)</v>
      </c>
      <c r="C17" s="91"/>
      <c r="D17" s="111"/>
      <c r="E17" s="112"/>
      <c r="F17" s="87"/>
      <c r="G17" s="85"/>
      <c r="H17" s="111"/>
      <c r="I17" s="112"/>
      <c r="J17" s="87"/>
      <c r="K17" s="85"/>
      <c r="L17" s="111"/>
      <c r="M17" s="112"/>
      <c r="N17" s="87"/>
      <c r="O17" s="85"/>
      <c r="P17" s="111"/>
      <c r="Q17" s="112"/>
      <c r="R17" s="87"/>
      <c r="S17" s="85"/>
      <c r="T17" s="111"/>
      <c r="U17" s="112"/>
      <c r="V17" s="87"/>
      <c r="W17" s="85"/>
      <c r="X17" s="111"/>
      <c r="Y17" s="112"/>
      <c r="Z17" s="87"/>
      <c r="AA17" s="85"/>
      <c r="AB17" s="111"/>
      <c r="AC17" s="112"/>
      <c r="AD17" s="87"/>
      <c r="AE17" s="85"/>
      <c r="AF17" s="111"/>
      <c r="AG17" s="112"/>
      <c r="AH17" s="87"/>
      <c r="AI17" s="85"/>
      <c r="AJ17" s="111"/>
      <c r="AK17" s="112"/>
      <c r="AL17" s="87"/>
      <c r="AM17" s="85"/>
      <c r="AN17" s="111"/>
      <c r="AO17" s="112"/>
      <c r="AP17" s="87"/>
      <c r="AQ17" s="85"/>
      <c r="AR17" s="111"/>
      <c r="AS17" s="112"/>
      <c r="AT17" s="87"/>
      <c r="AU17" s="85"/>
      <c r="AV17" s="111"/>
      <c r="AW17" s="112"/>
      <c r="AX17" s="87"/>
      <c r="AY17" s="85"/>
      <c r="AZ17" s="267">
        <f>SUM(E17,I17,M17,Q17,U17,Y17,AC17,AG17,AK17,AO17,AS17,AW17)</f>
        <v>0</v>
      </c>
      <c r="BA17" s="88">
        <f>SUM($G17,$K17,$O17,$S17,$W17,$AA17,$AE17,$AI17,$AM17,$AQ17,$AU17,$AY17)</f>
        <v>0</v>
      </c>
      <c r="BC17">
        <f>IF($A17&lt;&gt;"",COUNTIF($BD$3:$BD17,$BD17),0)</f>
        <v>3</v>
      </c>
      <c r="BD17" t="str">
        <f>IF($A17&lt;&gt;"",VLOOKUP(TRUNC(MID($A17,1,2),0),Plano_Contas!$H$3:$J$103,2,TRUE),"")</f>
        <v>Veiculos</v>
      </c>
      <c r="BE17" s="201" t="str">
        <f t="shared" si="1"/>
        <v>Transporte</v>
      </c>
      <c r="BF17" t="str">
        <f ca="1">IF($BT17&lt;&gt;"",SUMIF($BD$3:$BD$1004,"="&amp;$BD17,INDIRECT(ADDRESS(3,BF$2,1,1)):INDIRECT(ADDRESS(1004,BF$2,1,1))),"")</f>
        <v/>
      </c>
      <c r="BG17" t="str">
        <f ca="1">IF($BT17&lt;&gt;"",SUMIF($BD$3:$BD$1004,"="&amp;$BD17,INDIRECT(ADDRESS(3,BG$2,1,1)):INDIRECT(ADDRESS(1004,BG$2,1,1))),"")</f>
        <v/>
      </c>
      <c r="BH17" t="str">
        <f ca="1">IF($BT17&lt;&gt;"",SUMIF($BD$3:$BD$1004,"="&amp;$BD17,INDIRECT(ADDRESS(3,BH$2,1,1)):INDIRECT(ADDRESS(1004,BH$2,1,1))),"")</f>
        <v/>
      </c>
      <c r="BI17" t="str">
        <f ca="1">IF($BT17&lt;&gt;"",SUMIF($BD$3:$BD$1004,"="&amp;$BD17,INDIRECT(ADDRESS(3,BI$2,1,1)):INDIRECT(ADDRESS(1004,BI$2,1,1))),"")</f>
        <v/>
      </c>
      <c r="BJ17" t="str">
        <f ca="1">IF($BT17&lt;&gt;"",SUMIF($BD$3:$BD$1004,"="&amp;$BD17,INDIRECT(ADDRESS(3,BJ$2,1,1)):INDIRECT(ADDRESS(1004,BJ$2,1,1))),"")</f>
        <v/>
      </c>
      <c r="BK17" t="str">
        <f ca="1">IF($BT17&lt;&gt;"",SUMIF($BD$3:$BD$1004,"="&amp;$BD17,INDIRECT(ADDRESS(3,BK$2,1,1)):INDIRECT(ADDRESS(1004,BK$2,1,1))),"")</f>
        <v/>
      </c>
      <c r="BL17" t="str">
        <f ca="1">IF($BT17&lt;&gt;"",SUMIF($BD$3:$BD$1004,"="&amp;$BD17,INDIRECT(ADDRESS(3,BL$2,1,1)):INDIRECT(ADDRESS(1004,BL$2,1,1))),"")</f>
        <v/>
      </c>
      <c r="BM17" t="str">
        <f ca="1">IF($BT17&lt;&gt;"",SUMIF($BD$3:$BD$1004,"="&amp;$BD17,INDIRECT(ADDRESS(3,BM$2,1,1)):INDIRECT(ADDRESS(1004,BM$2,1,1))),"")</f>
        <v/>
      </c>
      <c r="BN17" t="str">
        <f ca="1">IF($BT17&lt;&gt;"",SUMIF($BD$3:$BD$1004,"="&amp;$BD17,INDIRECT(ADDRESS(3,BN$2,1,1)):INDIRECT(ADDRESS(1004,BN$2,1,1))),"")</f>
        <v/>
      </c>
      <c r="BO17" t="str">
        <f ca="1">IF($BT17&lt;&gt;"",SUMIF($BD$3:$BD$1004,"="&amp;$BD17,INDIRECT(ADDRESS(3,BO$2,1,1)):INDIRECT(ADDRESS(1004,BO$2,1,1))),"")</f>
        <v/>
      </c>
      <c r="BP17" t="str">
        <f ca="1">IF($BT17&lt;&gt;"",SUMIF($BD$3:$BD$1004,"="&amp;$BD17,INDIRECT(ADDRESS(3,BP$2,1,1)):INDIRECT(ADDRESS(1004,BP$2,1,1))),"")</f>
        <v/>
      </c>
      <c r="BQ17" t="str">
        <f ca="1">IF($BT17&lt;&gt;"",SUMIF($BD$3:$BD$1004,"="&amp;$BD17,INDIRECT(ADDRESS(3,BQ$2,1,1)):INDIRECT(ADDRESS(1004,BQ$2,1,1))),"")</f>
        <v/>
      </c>
      <c r="BR17" t="str">
        <f ca="1">IF($BT17&lt;&gt;"",SUMIF($BD$3:$BD$1004,"="&amp;$BD17,INDIRECT(ADDRESS(3,BR$2,1,1)):INDIRECT(ADDRESS(1004,BR$2,1,1))),"")</f>
        <v/>
      </c>
      <c r="BS17" t="str">
        <f>IF($A17&lt;&gt;"",VLOOKUP(TRUNC(MID($A17,1,2),0),Plano_Contas!$H$3:$J$103,3,TRUE),"")</f>
        <v>I</v>
      </c>
      <c r="BT17" t="str">
        <f t="shared" si="2"/>
        <v/>
      </c>
      <c r="BV17">
        <f>Empresas!C17</f>
        <v>0</v>
      </c>
    </row>
    <row r="18" spans="1:74" x14ac:dyDescent="0.2">
      <c r="A18" s="89">
        <v>3713</v>
      </c>
      <c r="B18" s="52" t="str">
        <f>IF($A18&lt;&gt;"",VLOOKUP(""&amp;$A18,Plano_Contas!$A$3:$F$1003,6,0),"")</f>
        <v>3713 - [Transporte] Manutenção/Óleo/Peças de Veículos (I)</v>
      </c>
      <c r="C18" s="91"/>
      <c r="D18" s="111"/>
      <c r="E18" s="112"/>
      <c r="F18" s="87"/>
      <c r="G18" s="85"/>
      <c r="H18" s="111"/>
      <c r="I18" s="112"/>
      <c r="J18" s="87"/>
      <c r="K18" s="85"/>
      <c r="L18" s="111"/>
      <c r="M18" s="112"/>
      <c r="N18" s="87"/>
      <c r="O18" s="85"/>
      <c r="P18" s="111"/>
      <c r="Q18" s="112"/>
      <c r="R18" s="87"/>
      <c r="S18" s="85"/>
      <c r="T18" s="111"/>
      <c r="U18" s="112"/>
      <c r="V18" s="87"/>
      <c r="W18" s="85"/>
      <c r="X18" s="111"/>
      <c r="Y18" s="112"/>
      <c r="Z18" s="87"/>
      <c r="AA18" s="85"/>
      <c r="AB18" s="111"/>
      <c r="AC18" s="112"/>
      <c r="AD18" s="87"/>
      <c r="AE18" s="85"/>
      <c r="AF18" s="111"/>
      <c r="AG18" s="112"/>
      <c r="AH18" s="87"/>
      <c r="AI18" s="85"/>
      <c r="AJ18" s="111"/>
      <c r="AK18" s="112"/>
      <c r="AL18" s="87"/>
      <c r="AM18" s="85"/>
      <c r="AN18" s="111"/>
      <c r="AO18" s="112"/>
      <c r="AP18" s="87"/>
      <c r="AQ18" s="85"/>
      <c r="AR18" s="111"/>
      <c r="AS18" s="112"/>
      <c r="AT18" s="87"/>
      <c r="AU18" s="85"/>
      <c r="AV18" s="111"/>
      <c r="AW18" s="112"/>
      <c r="AX18" s="87"/>
      <c r="AY18" s="85"/>
      <c r="AZ18" s="267">
        <f>SUM(E18,I18,M18,Q18,U18,Y18,AC18,AG18,AK18,AO18,AS18,AW18)</f>
        <v>0</v>
      </c>
      <c r="BA18" s="88">
        <f>SUM($G18,$K18,$O18,$S18,$W18,$AA18,$AE18,$AI18,$AM18,$AQ18,$AU18,$AY18)</f>
        <v>0</v>
      </c>
      <c r="BC18">
        <f>IF($A18&lt;&gt;"",COUNTIF($BD$3:$BD18,$BD18),0)</f>
        <v>4</v>
      </c>
      <c r="BD18" t="str">
        <f>IF($A18&lt;&gt;"",VLOOKUP(TRUNC(MID($A18,1,2),0),Plano_Contas!$H$3:$J$103,2,TRUE),"")</f>
        <v>Veiculos</v>
      </c>
      <c r="BE18" s="201" t="str">
        <f t="shared" si="1"/>
        <v>Transporte</v>
      </c>
      <c r="BF18" t="str">
        <f ca="1">IF($BT18&lt;&gt;"",SUMIF($BD$3:$BD$1004,"="&amp;$BD18,INDIRECT(ADDRESS(3,BF$2,1,1)):INDIRECT(ADDRESS(1004,BF$2,1,1))),"")</f>
        <v/>
      </c>
      <c r="BG18" t="str">
        <f ca="1">IF($BT18&lt;&gt;"",SUMIF($BD$3:$BD$1004,"="&amp;$BD18,INDIRECT(ADDRESS(3,BG$2,1,1)):INDIRECT(ADDRESS(1004,BG$2,1,1))),"")</f>
        <v/>
      </c>
      <c r="BH18" t="str">
        <f ca="1">IF($BT18&lt;&gt;"",SUMIF($BD$3:$BD$1004,"="&amp;$BD18,INDIRECT(ADDRESS(3,BH$2,1,1)):INDIRECT(ADDRESS(1004,BH$2,1,1))),"")</f>
        <v/>
      </c>
      <c r="BI18" t="str">
        <f ca="1">IF($BT18&lt;&gt;"",SUMIF($BD$3:$BD$1004,"="&amp;$BD18,INDIRECT(ADDRESS(3,BI$2,1,1)):INDIRECT(ADDRESS(1004,BI$2,1,1))),"")</f>
        <v/>
      </c>
      <c r="BJ18" t="str">
        <f ca="1">IF($BT18&lt;&gt;"",SUMIF($BD$3:$BD$1004,"="&amp;$BD18,INDIRECT(ADDRESS(3,BJ$2,1,1)):INDIRECT(ADDRESS(1004,BJ$2,1,1))),"")</f>
        <v/>
      </c>
      <c r="BK18" t="str">
        <f ca="1">IF($BT18&lt;&gt;"",SUMIF($BD$3:$BD$1004,"="&amp;$BD18,INDIRECT(ADDRESS(3,BK$2,1,1)):INDIRECT(ADDRESS(1004,BK$2,1,1))),"")</f>
        <v/>
      </c>
      <c r="BL18" t="str">
        <f ca="1">IF($BT18&lt;&gt;"",SUMIF($BD$3:$BD$1004,"="&amp;$BD18,INDIRECT(ADDRESS(3,BL$2,1,1)):INDIRECT(ADDRESS(1004,BL$2,1,1))),"")</f>
        <v/>
      </c>
      <c r="BM18" t="str">
        <f ca="1">IF($BT18&lt;&gt;"",SUMIF($BD$3:$BD$1004,"="&amp;$BD18,INDIRECT(ADDRESS(3,BM$2,1,1)):INDIRECT(ADDRESS(1004,BM$2,1,1))),"")</f>
        <v/>
      </c>
      <c r="BN18" t="str">
        <f ca="1">IF($BT18&lt;&gt;"",SUMIF($BD$3:$BD$1004,"="&amp;$BD18,INDIRECT(ADDRESS(3,BN$2,1,1)):INDIRECT(ADDRESS(1004,BN$2,1,1))),"")</f>
        <v/>
      </c>
      <c r="BO18" t="str">
        <f ca="1">IF($BT18&lt;&gt;"",SUMIF($BD$3:$BD$1004,"="&amp;$BD18,INDIRECT(ADDRESS(3,BO$2,1,1)):INDIRECT(ADDRESS(1004,BO$2,1,1))),"")</f>
        <v/>
      </c>
      <c r="BP18" t="str">
        <f ca="1">IF($BT18&lt;&gt;"",SUMIF($BD$3:$BD$1004,"="&amp;$BD18,INDIRECT(ADDRESS(3,BP$2,1,1)):INDIRECT(ADDRESS(1004,BP$2,1,1))),"")</f>
        <v/>
      </c>
      <c r="BQ18" t="str">
        <f ca="1">IF($BT18&lt;&gt;"",SUMIF($BD$3:$BD$1004,"="&amp;$BD18,INDIRECT(ADDRESS(3,BQ$2,1,1)):INDIRECT(ADDRESS(1004,BQ$2,1,1))),"")</f>
        <v/>
      </c>
      <c r="BR18" t="str">
        <f ca="1">IF($BT18&lt;&gt;"",SUMIF($BD$3:$BD$1004,"="&amp;$BD18,INDIRECT(ADDRESS(3,BR$2,1,1)):INDIRECT(ADDRESS(1004,BR$2,1,1))),"")</f>
        <v/>
      </c>
      <c r="BS18" t="str">
        <f>IF($A18&lt;&gt;"",VLOOKUP(TRUNC(MID($A18,1,2),0),Plano_Contas!$H$3:$J$103,3,TRUE),"")</f>
        <v>I</v>
      </c>
      <c r="BT18" t="str">
        <f t="shared" si="2"/>
        <v/>
      </c>
      <c r="BV18">
        <f>Empresas!C18</f>
        <v>0</v>
      </c>
    </row>
    <row r="19" spans="1:74" x14ac:dyDescent="0.2">
      <c r="A19" s="89">
        <v>3714</v>
      </c>
      <c r="B19" s="52" t="str">
        <f>IF($A19&lt;&gt;"",VLOOKUP(""&amp;$A19,Plano_Contas!$A$3:$F$1003,6,0),"")</f>
        <v>3714 - [Banco] Seguros Automotivos (I)</v>
      </c>
      <c r="C19" s="91"/>
      <c r="D19" s="111"/>
      <c r="E19" s="112"/>
      <c r="F19" s="87"/>
      <c r="G19" s="85"/>
      <c r="H19" s="111"/>
      <c r="I19" s="112"/>
      <c r="J19" s="87"/>
      <c r="K19" s="85"/>
      <c r="L19" s="111"/>
      <c r="M19" s="112"/>
      <c r="N19" s="87"/>
      <c r="O19" s="85"/>
      <c r="P19" s="111"/>
      <c r="Q19" s="112"/>
      <c r="R19" s="87"/>
      <c r="S19" s="85"/>
      <c r="T19" s="111"/>
      <c r="U19" s="112"/>
      <c r="V19" s="87"/>
      <c r="W19" s="85"/>
      <c r="X19" s="111"/>
      <c r="Y19" s="112"/>
      <c r="Z19" s="87"/>
      <c r="AA19" s="85"/>
      <c r="AB19" s="111"/>
      <c r="AC19" s="112"/>
      <c r="AD19" s="87"/>
      <c r="AE19" s="85"/>
      <c r="AF19" s="111"/>
      <c r="AG19" s="112"/>
      <c r="AH19" s="87"/>
      <c r="AI19" s="85"/>
      <c r="AJ19" s="111"/>
      <c r="AK19" s="112"/>
      <c r="AL19" s="87"/>
      <c r="AM19" s="85"/>
      <c r="AN19" s="111"/>
      <c r="AO19" s="112"/>
      <c r="AP19" s="87"/>
      <c r="AQ19" s="85"/>
      <c r="AR19" s="111"/>
      <c r="AS19" s="112"/>
      <c r="AT19" s="87"/>
      <c r="AU19" s="85"/>
      <c r="AV19" s="111"/>
      <c r="AW19" s="112"/>
      <c r="AX19" s="87"/>
      <c r="AY19" s="85"/>
      <c r="AZ19" s="267">
        <f>SUM(E19,I19,M19,Q19,U19,Y19,AC19,AG19,AK19,AO19,AS19,AW19)</f>
        <v>0</v>
      </c>
      <c r="BA19" s="88">
        <f>SUM($G19,$K19,$O19,$S19,$W19,$AA19,$AE19,$AI19,$AM19,$AQ19,$AU19,$AY19)</f>
        <v>0</v>
      </c>
      <c r="BC19">
        <f>IF($A19&lt;&gt;"",COUNTIF($BD$3:$BD19,$BD19),0)</f>
        <v>5</v>
      </c>
      <c r="BD19" t="str">
        <f>IF($A19&lt;&gt;"",VLOOKUP(TRUNC(MID($A19,1,2),0),Plano_Contas!$H$3:$J$103,2,TRUE),"")</f>
        <v>Veiculos</v>
      </c>
      <c r="BE19" s="201" t="str">
        <f t="shared" si="1"/>
        <v>Banco</v>
      </c>
      <c r="BF19" t="str">
        <f ca="1">IF($BT19&lt;&gt;"",SUMIF($BD$3:$BD$1004,"="&amp;$BD19,INDIRECT(ADDRESS(3,BF$2,1,1)):INDIRECT(ADDRESS(1004,BF$2,1,1))),"")</f>
        <v/>
      </c>
      <c r="BG19" t="str">
        <f ca="1">IF($BT19&lt;&gt;"",SUMIF($BD$3:$BD$1004,"="&amp;$BD19,INDIRECT(ADDRESS(3,BG$2,1,1)):INDIRECT(ADDRESS(1004,BG$2,1,1))),"")</f>
        <v/>
      </c>
      <c r="BH19" t="str">
        <f ca="1">IF($BT19&lt;&gt;"",SUMIF($BD$3:$BD$1004,"="&amp;$BD19,INDIRECT(ADDRESS(3,BH$2,1,1)):INDIRECT(ADDRESS(1004,BH$2,1,1))),"")</f>
        <v/>
      </c>
      <c r="BI19" t="str">
        <f ca="1">IF($BT19&lt;&gt;"",SUMIF($BD$3:$BD$1004,"="&amp;$BD19,INDIRECT(ADDRESS(3,BI$2,1,1)):INDIRECT(ADDRESS(1004,BI$2,1,1))),"")</f>
        <v/>
      </c>
      <c r="BJ19" t="str">
        <f ca="1">IF($BT19&lt;&gt;"",SUMIF($BD$3:$BD$1004,"="&amp;$BD19,INDIRECT(ADDRESS(3,BJ$2,1,1)):INDIRECT(ADDRESS(1004,BJ$2,1,1))),"")</f>
        <v/>
      </c>
      <c r="BK19" t="str">
        <f ca="1">IF($BT19&lt;&gt;"",SUMIF($BD$3:$BD$1004,"="&amp;$BD19,INDIRECT(ADDRESS(3,BK$2,1,1)):INDIRECT(ADDRESS(1004,BK$2,1,1))),"")</f>
        <v/>
      </c>
      <c r="BL19" t="str">
        <f ca="1">IF($BT19&lt;&gt;"",SUMIF($BD$3:$BD$1004,"="&amp;$BD19,INDIRECT(ADDRESS(3,BL$2,1,1)):INDIRECT(ADDRESS(1004,BL$2,1,1))),"")</f>
        <v/>
      </c>
      <c r="BM19" t="str">
        <f ca="1">IF($BT19&lt;&gt;"",SUMIF($BD$3:$BD$1004,"="&amp;$BD19,INDIRECT(ADDRESS(3,BM$2,1,1)):INDIRECT(ADDRESS(1004,BM$2,1,1))),"")</f>
        <v/>
      </c>
      <c r="BN19" t="str">
        <f ca="1">IF($BT19&lt;&gt;"",SUMIF($BD$3:$BD$1004,"="&amp;$BD19,INDIRECT(ADDRESS(3,BN$2,1,1)):INDIRECT(ADDRESS(1004,BN$2,1,1))),"")</f>
        <v/>
      </c>
      <c r="BO19" t="str">
        <f ca="1">IF($BT19&lt;&gt;"",SUMIF($BD$3:$BD$1004,"="&amp;$BD19,INDIRECT(ADDRESS(3,BO$2,1,1)):INDIRECT(ADDRESS(1004,BO$2,1,1))),"")</f>
        <v/>
      </c>
      <c r="BP19" t="str">
        <f ca="1">IF($BT19&lt;&gt;"",SUMIF($BD$3:$BD$1004,"="&amp;$BD19,INDIRECT(ADDRESS(3,BP$2,1,1)):INDIRECT(ADDRESS(1004,BP$2,1,1))),"")</f>
        <v/>
      </c>
      <c r="BQ19" t="str">
        <f ca="1">IF($BT19&lt;&gt;"",SUMIF($BD$3:$BD$1004,"="&amp;$BD19,INDIRECT(ADDRESS(3,BQ$2,1,1)):INDIRECT(ADDRESS(1004,BQ$2,1,1))),"")</f>
        <v/>
      </c>
      <c r="BR19" t="str">
        <f ca="1">IF($BT19&lt;&gt;"",SUMIF($BD$3:$BD$1004,"="&amp;$BD19,INDIRECT(ADDRESS(3,BR$2,1,1)):INDIRECT(ADDRESS(1004,BR$2,1,1))),"")</f>
        <v/>
      </c>
      <c r="BS19" t="str">
        <f>IF($A19&lt;&gt;"",VLOOKUP(TRUNC(MID($A19,1,2),0),Plano_Contas!$H$3:$J$103,3,TRUE),"")</f>
        <v>I</v>
      </c>
      <c r="BT19" t="str">
        <f t="shared" si="2"/>
        <v/>
      </c>
      <c r="BV19">
        <f>Empresas!C19</f>
        <v>0</v>
      </c>
    </row>
    <row r="20" spans="1:74" x14ac:dyDescent="0.2">
      <c r="A20" s="89">
        <v>3810</v>
      </c>
      <c r="B20" s="52" t="str">
        <f>IF($A20&lt;&gt;"",VLOOKUP(""&amp;$A20,Plano_Contas!$A$3:$F$1003,6,0),"")</f>
        <v>3810 - [Habitação] Mobilias / Ativos (I)</v>
      </c>
      <c r="C20" s="113"/>
      <c r="D20" s="111"/>
      <c r="E20" s="112"/>
      <c r="F20" s="87"/>
      <c r="G20" s="85"/>
      <c r="H20" s="111"/>
      <c r="I20" s="112"/>
      <c r="J20" s="87"/>
      <c r="K20" s="85"/>
      <c r="L20" s="111"/>
      <c r="M20" s="112"/>
      <c r="N20" s="87"/>
      <c r="O20" s="85"/>
      <c r="P20" s="111"/>
      <c r="Q20" s="112"/>
      <c r="R20" s="87"/>
      <c r="S20" s="85"/>
      <c r="T20" s="111"/>
      <c r="U20" s="112"/>
      <c r="V20" s="87"/>
      <c r="W20" s="85"/>
      <c r="X20" s="111"/>
      <c r="Y20" s="112"/>
      <c r="Z20" s="87"/>
      <c r="AA20" s="85"/>
      <c r="AB20" s="111"/>
      <c r="AC20" s="112"/>
      <c r="AD20" s="87"/>
      <c r="AE20" s="85"/>
      <c r="AF20" s="111"/>
      <c r="AG20" s="112"/>
      <c r="AH20" s="87"/>
      <c r="AI20" s="85"/>
      <c r="AJ20" s="111"/>
      <c r="AK20" s="112"/>
      <c r="AL20" s="87"/>
      <c r="AM20" s="85"/>
      <c r="AN20" s="111"/>
      <c r="AO20" s="112"/>
      <c r="AP20" s="87"/>
      <c r="AQ20" s="85"/>
      <c r="AR20" s="111"/>
      <c r="AS20" s="112"/>
      <c r="AT20" s="87"/>
      <c r="AU20" s="85"/>
      <c r="AV20" s="111"/>
      <c r="AW20" s="112"/>
      <c r="AX20" s="87"/>
      <c r="AY20" s="85"/>
      <c r="AZ20" s="267">
        <f>SUM(E20,I20,M20,Q20,U20,Y20,AC20,AG20,AK20,AO20,AS20,AW20)</f>
        <v>0</v>
      </c>
      <c r="BA20" s="88">
        <f>SUM($G20,$K20,$O20,$S20,$W20,$AA20,$AE20,$AI20,$AM20,$AQ20,$AU20,$AY20)</f>
        <v>0</v>
      </c>
      <c r="BC20">
        <f>IF($A20&lt;&gt;"",COUNTIF($BD$3:$BD20,$BD20),0)</f>
        <v>1</v>
      </c>
      <c r="BD20" t="str">
        <f>IF($A20&lt;&gt;"",VLOOKUP(TRUNC(MID($A20,1,2),0),Plano_Contas!$H$3:$J$103,2,TRUE),"")</f>
        <v>Compra de Ativo</v>
      </c>
      <c r="BE20" s="201" t="str">
        <f t="shared" si="1"/>
        <v>Habitação</v>
      </c>
      <c r="BF20">
        <f ca="1">IF($BT20&lt;&gt;"",SUMIF($BD$3:$BD$1004,"="&amp;$BD20,INDIRECT(ADDRESS(3,BF$2,1,1)):INDIRECT(ADDRESS(1004,BF$2,1,1))),"")</f>
        <v>0</v>
      </c>
      <c r="BG20">
        <f ca="1">IF($BT20&lt;&gt;"",SUMIF($BD$3:$BD$1004,"="&amp;$BD20,INDIRECT(ADDRESS(3,BG$2,1,1)):INDIRECT(ADDRESS(1004,BG$2,1,1))),"")</f>
        <v>0</v>
      </c>
      <c r="BH20">
        <f ca="1">IF($BT20&lt;&gt;"",SUMIF($BD$3:$BD$1004,"="&amp;$BD20,INDIRECT(ADDRESS(3,BH$2,1,1)):INDIRECT(ADDRESS(1004,BH$2,1,1))),"")</f>
        <v>0</v>
      </c>
      <c r="BI20">
        <f ca="1">IF($BT20&lt;&gt;"",SUMIF($BD$3:$BD$1004,"="&amp;$BD20,INDIRECT(ADDRESS(3,BI$2,1,1)):INDIRECT(ADDRESS(1004,BI$2,1,1))),"")</f>
        <v>0</v>
      </c>
      <c r="BJ20">
        <f ca="1">IF($BT20&lt;&gt;"",SUMIF($BD$3:$BD$1004,"="&amp;$BD20,INDIRECT(ADDRESS(3,BJ$2,1,1)):INDIRECT(ADDRESS(1004,BJ$2,1,1))),"")</f>
        <v>0</v>
      </c>
      <c r="BK20">
        <f ca="1">IF($BT20&lt;&gt;"",SUMIF($BD$3:$BD$1004,"="&amp;$BD20,INDIRECT(ADDRESS(3,BK$2,1,1)):INDIRECT(ADDRESS(1004,BK$2,1,1))),"")</f>
        <v>0</v>
      </c>
      <c r="BL20">
        <f ca="1">IF($BT20&lt;&gt;"",SUMIF($BD$3:$BD$1004,"="&amp;$BD20,INDIRECT(ADDRESS(3,BL$2,1,1)):INDIRECT(ADDRESS(1004,BL$2,1,1))),"")</f>
        <v>0</v>
      </c>
      <c r="BM20">
        <f ca="1">IF($BT20&lt;&gt;"",SUMIF($BD$3:$BD$1004,"="&amp;$BD20,INDIRECT(ADDRESS(3,BM$2,1,1)):INDIRECT(ADDRESS(1004,BM$2,1,1))),"")</f>
        <v>0</v>
      </c>
      <c r="BN20">
        <f ca="1">IF($BT20&lt;&gt;"",SUMIF($BD$3:$BD$1004,"="&amp;$BD20,INDIRECT(ADDRESS(3,BN$2,1,1)):INDIRECT(ADDRESS(1004,BN$2,1,1))),"")</f>
        <v>0</v>
      </c>
      <c r="BO20">
        <f ca="1">IF($BT20&lt;&gt;"",SUMIF($BD$3:$BD$1004,"="&amp;$BD20,INDIRECT(ADDRESS(3,BO$2,1,1)):INDIRECT(ADDRESS(1004,BO$2,1,1))),"")</f>
        <v>0</v>
      </c>
      <c r="BP20">
        <f ca="1">IF($BT20&lt;&gt;"",SUMIF($BD$3:$BD$1004,"="&amp;$BD20,INDIRECT(ADDRESS(3,BP$2,1,1)):INDIRECT(ADDRESS(1004,BP$2,1,1))),"")</f>
        <v>0</v>
      </c>
      <c r="BQ20">
        <f ca="1">IF($BT20&lt;&gt;"",SUMIF($BD$3:$BD$1004,"="&amp;$BD20,INDIRECT(ADDRESS(3,BQ$2,1,1)):INDIRECT(ADDRESS(1004,BQ$2,1,1))),"")</f>
        <v>0</v>
      </c>
      <c r="BR20">
        <f ca="1">IF($BT20&lt;&gt;"",SUMIF($BD$3:$BD$1004,"="&amp;$BD20,INDIRECT(ADDRESS(3,BR$2,1,1)):INDIRECT(ADDRESS(1004,BR$2,1,1))),"")</f>
        <v>0</v>
      </c>
      <c r="BS20" t="str">
        <f>IF($A20&lt;&gt;"",VLOOKUP(TRUNC(MID($A20,1,2),0),Plano_Contas!$H$3:$J$103,3,TRUE),"")</f>
        <v>I</v>
      </c>
      <c r="BT20" t="str">
        <f t="shared" si="2"/>
        <v>Compra de Ativo (Habitação)</v>
      </c>
      <c r="BV20">
        <f>Empresas!C20</f>
        <v>0</v>
      </c>
    </row>
    <row r="21" spans="1:74" x14ac:dyDescent="0.2">
      <c r="A21" s="89">
        <v>3918</v>
      </c>
      <c r="B21" s="52" t="str">
        <f>IF($A21&lt;&gt;"",VLOOKUP(""&amp;$A21,Plano_Contas!$A$3:$F$1003,6,0),"")</f>
        <v>3918 - [Saúde] Academia, Fisioterapia (I)</v>
      </c>
      <c r="C21" s="91"/>
      <c r="D21" s="111"/>
      <c r="E21" s="112"/>
      <c r="F21" s="87"/>
      <c r="G21" s="85"/>
      <c r="H21" s="111"/>
      <c r="I21" s="112"/>
      <c r="J21" s="87"/>
      <c r="K21" s="85"/>
      <c r="L21" s="111"/>
      <c r="M21" s="112"/>
      <c r="N21" s="87"/>
      <c r="O21" s="85"/>
      <c r="P21" s="111"/>
      <c r="Q21" s="112"/>
      <c r="R21" s="87"/>
      <c r="S21" s="85"/>
      <c r="T21" s="111"/>
      <c r="U21" s="112"/>
      <c r="V21" s="87"/>
      <c r="W21" s="85"/>
      <c r="X21" s="111"/>
      <c r="Y21" s="112"/>
      <c r="Z21" s="87"/>
      <c r="AA21" s="85"/>
      <c r="AB21" s="111"/>
      <c r="AC21" s="112"/>
      <c r="AD21" s="87"/>
      <c r="AE21" s="85"/>
      <c r="AF21" s="111"/>
      <c r="AG21" s="112"/>
      <c r="AH21" s="87"/>
      <c r="AI21" s="85"/>
      <c r="AJ21" s="111"/>
      <c r="AK21" s="112"/>
      <c r="AL21" s="87"/>
      <c r="AM21" s="85"/>
      <c r="AN21" s="111"/>
      <c r="AO21" s="112"/>
      <c r="AP21" s="87"/>
      <c r="AQ21" s="85"/>
      <c r="AR21" s="111"/>
      <c r="AS21" s="112"/>
      <c r="AT21" s="87"/>
      <c r="AU21" s="85"/>
      <c r="AV21" s="111"/>
      <c r="AW21" s="112"/>
      <c r="AX21" s="87"/>
      <c r="AY21" s="85"/>
      <c r="AZ21" s="267">
        <f>SUM(E21,I21,M21,Q21,U21,Y21,AC21,AG21,AK21,AO21,AS21,AW21)</f>
        <v>0</v>
      </c>
      <c r="BA21" s="88">
        <f>SUM($G21,$K21,$O21,$S21,$W21,$AA21,$AE21,$AI21,$AM21,$AQ21,$AU21,$AY21)</f>
        <v>0</v>
      </c>
      <c r="BC21">
        <f>IF($A21&lt;&gt;"",COUNTIF($BD$3:$BD21,$BD21),0)</f>
        <v>1</v>
      </c>
      <c r="BD21" t="str">
        <f>IF($A21&lt;&gt;"",VLOOKUP(TRUNC(MID($A21,1,2),0),Plano_Contas!$H$3:$J$103,2,TRUE),"")</f>
        <v>Serviços de Terceiros</v>
      </c>
      <c r="BE21" s="201" t="str">
        <f t="shared" si="1"/>
        <v>Saúde</v>
      </c>
      <c r="BF21">
        <f ca="1">IF($BT21&lt;&gt;"",SUMIF($BD$3:$BD$1004,"="&amp;$BD21,INDIRECT(ADDRESS(3,BF$2,1,1)):INDIRECT(ADDRESS(1004,BF$2,1,1))),"")</f>
        <v>0</v>
      </c>
      <c r="BG21">
        <f ca="1">IF($BT21&lt;&gt;"",SUMIF($BD$3:$BD$1004,"="&amp;$BD21,INDIRECT(ADDRESS(3,BG$2,1,1)):INDIRECT(ADDRESS(1004,BG$2,1,1))),"")</f>
        <v>0</v>
      </c>
      <c r="BH21">
        <f ca="1">IF($BT21&lt;&gt;"",SUMIF($BD$3:$BD$1004,"="&amp;$BD21,INDIRECT(ADDRESS(3,BH$2,1,1)):INDIRECT(ADDRESS(1004,BH$2,1,1))),"")</f>
        <v>0</v>
      </c>
      <c r="BI21">
        <f ca="1">IF($BT21&lt;&gt;"",SUMIF($BD$3:$BD$1004,"="&amp;$BD21,INDIRECT(ADDRESS(3,BI$2,1,1)):INDIRECT(ADDRESS(1004,BI$2,1,1))),"")</f>
        <v>0</v>
      </c>
      <c r="BJ21">
        <f ca="1">IF($BT21&lt;&gt;"",SUMIF($BD$3:$BD$1004,"="&amp;$BD21,INDIRECT(ADDRESS(3,BJ$2,1,1)):INDIRECT(ADDRESS(1004,BJ$2,1,1))),"")</f>
        <v>0</v>
      </c>
      <c r="BK21">
        <f ca="1">IF($BT21&lt;&gt;"",SUMIF($BD$3:$BD$1004,"="&amp;$BD21,INDIRECT(ADDRESS(3,BK$2,1,1)):INDIRECT(ADDRESS(1004,BK$2,1,1))),"")</f>
        <v>0</v>
      </c>
      <c r="BL21">
        <f ca="1">IF($BT21&lt;&gt;"",SUMIF($BD$3:$BD$1004,"="&amp;$BD21,INDIRECT(ADDRESS(3,BL$2,1,1)):INDIRECT(ADDRESS(1004,BL$2,1,1))),"")</f>
        <v>0</v>
      </c>
      <c r="BM21">
        <f ca="1">IF($BT21&lt;&gt;"",SUMIF($BD$3:$BD$1004,"="&amp;$BD21,INDIRECT(ADDRESS(3,BM$2,1,1)):INDIRECT(ADDRESS(1004,BM$2,1,1))),"")</f>
        <v>0</v>
      </c>
      <c r="BN21">
        <f ca="1">IF($BT21&lt;&gt;"",SUMIF($BD$3:$BD$1004,"="&amp;$BD21,INDIRECT(ADDRESS(3,BN$2,1,1)):INDIRECT(ADDRESS(1004,BN$2,1,1))),"")</f>
        <v>0</v>
      </c>
      <c r="BO21">
        <f ca="1">IF($BT21&lt;&gt;"",SUMIF($BD$3:$BD$1004,"="&amp;$BD21,INDIRECT(ADDRESS(3,BO$2,1,1)):INDIRECT(ADDRESS(1004,BO$2,1,1))),"")</f>
        <v>0</v>
      </c>
      <c r="BP21">
        <f ca="1">IF($BT21&lt;&gt;"",SUMIF($BD$3:$BD$1004,"="&amp;$BD21,INDIRECT(ADDRESS(3,BP$2,1,1)):INDIRECT(ADDRESS(1004,BP$2,1,1))),"")</f>
        <v>0</v>
      </c>
      <c r="BQ21">
        <f ca="1">IF($BT21&lt;&gt;"",SUMIF($BD$3:$BD$1004,"="&amp;$BD21,INDIRECT(ADDRESS(3,BQ$2,1,1)):INDIRECT(ADDRESS(1004,BQ$2,1,1))),"")</f>
        <v>0</v>
      </c>
      <c r="BR21">
        <f ca="1">IF($BT21&lt;&gt;"",SUMIF($BD$3:$BD$1004,"="&amp;$BD21,INDIRECT(ADDRESS(3,BR$2,1,1)):INDIRECT(ADDRESS(1004,BR$2,1,1))),"")</f>
        <v>0</v>
      </c>
      <c r="BS21" t="str">
        <f>IF($A21&lt;&gt;"",VLOOKUP(TRUNC(MID($A21,1,2),0),Plano_Contas!$H$3:$J$103,3,TRUE),"")</f>
        <v>I</v>
      </c>
      <c r="BT21" t="str">
        <f t="shared" si="2"/>
        <v>Serviços de Terceiros (Saúde)</v>
      </c>
      <c r="BV21">
        <f>Empresas!C21</f>
        <v>0</v>
      </c>
    </row>
    <row r="22" spans="1:74" x14ac:dyDescent="0.2">
      <c r="A22" s="89">
        <v>4010</v>
      </c>
      <c r="B22" s="52" t="str">
        <f>IF($A22&lt;&gt;"",VLOOKUP(""&amp;$A22,Plano_Contas!$A$3:$F$1003,6,0),"")</f>
        <v>4010 - [Vestuário] Roupas e Sapatos, Aquisicao (V)</v>
      </c>
      <c r="C22" s="91"/>
      <c r="D22" s="111"/>
      <c r="E22" s="112"/>
      <c r="F22" s="87"/>
      <c r="G22" s="85"/>
      <c r="H22" s="111"/>
      <c r="I22" s="112"/>
      <c r="J22" s="87"/>
      <c r="K22" s="85"/>
      <c r="L22" s="111"/>
      <c r="M22" s="112"/>
      <c r="N22" s="87"/>
      <c r="O22" s="85"/>
      <c r="P22" s="111"/>
      <c r="Q22" s="112"/>
      <c r="R22" s="87"/>
      <c r="S22" s="85"/>
      <c r="T22" s="111"/>
      <c r="U22" s="112"/>
      <c r="V22" s="87"/>
      <c r="W22" s="85"/>
      <c r="X22" s="111"/>
      <c r="Y22" s="112"/>
      <c r="Z22" s="87"/>
      <c r="AA22" s="85"/>
      <c r="AB22" s="111"/>
      <c r="AC22" s="112"/>
      <c r="AD22" s="87"/>
      <c r="AE22" s="85"/>
      <c r="AF22" s="111"/>
      <c r="AG22" s="112"/>
      <c r="AH22" s="87"/>
      <c r="AI22" s="85"/>
      <c r="AJ22" s="111"/>
      <c r="AK22" s="112"/>
      <c r="AL22" s="87"/>
      <c r="AM22" s="85"/>
      <c r="AN22" s="111"/>
      <c r="AO22" s="112"/>
      <c r="AP22" s="87"/>
      <c r="AQ22" s="85"/>
      <c r="AR22" s="111"/>
      <c r="AS22" s="112"/>
      <c r="AT22" s="87"/>
      <c r="AU22" s="85"/>
      <c r="AV22" s="111"/>
      <c r="AW22" s="112"/>
      <c r="AX22" s="87"/>
      <c r="AY22" s="85"/>
      <c r="AZ22" s="267">
        <f>SUM(E22,I22,M22,Q22,U22,Y22,AC22,AG22,AK22,AO22,AS22,AW22)</f>
        <v>0</v>
      </c>
      <c r="BA22" s="88">
        <f>SUM($G22,$K22,$O22,$S22,$W22,$AA22,$AE22,$AI22,$AM22,$AQ22,$AU22,$AY22)</f>
        <v>0</v>
      </c>
      <c r="BC22">
        <f>IF($A22&lt;&gt;"",COUNTIF($BD$3:$BD22,$BD22),0)</f>
        <v>1</v>
      </c>
      <c r="BD22" t="str">
        <f>IF($A22&lt;&gt;"",VLOOKUP(TRUNC(MID($A22,1,2),0),Plano_Contas!$H$3:$J$103,2,TRUE),"")</f>
        <v>Roupas / Vestuario</v>
      </c>
      <c r="BE22" s="201" t="str">
        <f t="shared" si="1"/>
        <v>Vestuário</v>
      </c>
      <c r="BF22">
        <f ca="1">IF($BT22&lt;&gt;"",SUMIF($BD$3:$BD$1004,"="&amp;$BD22,INDIRECT(ADDRESS(3,BF$2,1,1)):INDIRECT(ADDRESS(1004,BF$2,1,1))),"")</f>
        <v>0</v>
      </c>
      <c r="BG22">
        <f ca="1">IF($BT22&lt;&gt;"",SUMIF($BD$3:$BD$1004,"="&amp;$BD22,INDIRECT(ADDRESS(3,BG$2,1,1)):INDIRECT(ADDRESS(1004,BG$2,1,1))),"")</f>
        <v>0</v>
      </c>
      <c r="BH22">
        <f ca="1">IF($BT22&lt;&gt;"",SUMIF($BD$3:$BD$1004,"="&amp;$BD22,INDIRECT(ADDRESS(3,BH$2,1,1)):INDIRECT(ADDRESS(1004,BH$2,1,1))),"")</f>
        <v>0</v>
      </c>
      <c r="BI22">
        <f ca="1">IF($BT22&lt;&gt;"",SUMIF($BD$3:$BD$1004,"="&amp;$BD22,INDIRECT(ADDRESS(3,BI$2,1,1)):INDIRECT(ADDRESS(1004,BI$2,1,1))),"")</f>
        <v>0</v>
      </c>
      <c r="BJ22">
        <f ca="1">IF($BT22&lt;&gt;"",SUMIF($BD$3:$BD$1004,"="&amp;$BD22,INDIRECT(ADDRESS(3,BJ$2,1,1)):INDIRECT(ADDRESS(1004,BJ$2,1,1))),"")</f>
        <v>0</v>
      </c>
      <c r="BK22">
        <f ca="1">IF($BT22&lt;&gt;"",SUMIF($BD$3:$BD$1004,"="&amp;$BD22,INDIRECT(ADDRESS(3,BK$2,1,1)):INDIRECT(ADDRESS(1004,BK$2,1,1))),"")</f>
        <v>0</v>
      </c>
      <c r="BL22">
        <f ca="1">IF($BT22&lt;&gt;"",SUMIF($BD$3:$BD$1004,"="&amp;$BD22,INDIRECT(ADDRESS(3,BL$2,1,1)):INDIRECT(ADDRESS(1004,BL$2,1,1))),"")</f>
        <v>0</v>
      </c>
      <c r="BM22">
        <f ca="1">IF($BT22&lt;&gt;"",SUMIF($BD$3:$BD$1004,"="&amp;$BD22,INDIRECT(ADDRESS(3,BM$2,1,1)):INDIRECT(ADDRESS(1004,BM$2,1,1))),"")</f>
        <v>0</v>
      </c>
      <c r="BN22">
        <f ca="1">IF($BT22&lt;&gt;"",SUMIF($BD$3:$BD$1004,"="&amp;$BD22,INDIRECT(ADDRESS(3,BN$2,1,1)):INDIRECT(ADDRESS(1004,BN$2,1,1))),"")</f>
        <v>0</v>
      </c>
      <c r="BO22">
        <f ca="1">IF($BT22&lt;&gt;"",SUMIF($BD$3:$BD$1004,"="&amp;$BD22,INDIRECT(ADDRESS(3,BO$2,1,1)):INDIRECT(ADDRESS(1004,BO$2,1,1))),"")</f>
        <v>0</v>
      </c>
      <c r="BP22">
        <f ca="1">IF($BT22&lt;&gt;"",SUMIF($BD$3:$BD$1004,"="&amp;$BD22,INDIRECT(ADDRESS(3,BP$2,1,1)):INDIRECT(ADDRESS(1004,BP$2,1,1))),"")</f>
        <v>0</v>
      </c>
      <c r="BQ22">
        <f ca="1">IF($BT22&lt;&gt;"",SUMIF($BD$3:$BD$1004,"="&amp;$BD22,INDIRECT(ADDRESS(3,BQ$2,1,1)):INDIRECT(ADDRESS(1004,BQ$2,1,1))),"")</f>
        <v>0</v>
      </c>
      <c r="BR22">
        <f ca="1">IF($BT22&lt;&gt;"",SUMIF($BD$3:$BD$1004,"="&amp;$BD22,INDIRECT(ADDRESS(3,BR$2,1,1)):INDIRECT(ADDRESS(1004,BR$2,1,1))),"")</f>
        <v>0</v>
      </c>
      <c r="BS22" t="str">
        <f>IF($A22&lt;&gt;"",VLOOKUP(TRUNC(MID($A22,1,2),0),Plano_Contas!$H$3:$J$103,3,TRUE),"")</f>
        <v>V</v>
      </c>
      <c r="BT22" t="str">
        <f t="shared" si="2"/>
        <v>Roupas / Vestuario (Vestuário)</v>
      </c>
      <c r="BV22">
        <f>Empresas!C22</f>
        <v>0</v>
      </c>
    </row>
    <row r="23" spans="1:74" x14ac:dyDescent="0.2">
      <c r="A23" s="89">
        <v>4110</v>
      </c>
      <c r="B23" s="52" t="str">
        <f>IF($A23&lt;&gt;"",VLOOKUP(""&amp;$A23,Plano_Contas!$A$3:$F$1003,6,0),"")</f>
        <v>4110 - [Educação] Compras de Material Escolar / Livros (V)</v>
      </c>
      <c r="C23" s="91"/>
      <c r="D23" s="111"/>
      <c r="E23" s="112"/>
      <c r="F23" s="87"/>
      <c r="G23" s="85"/>
      <c r="H23" s="111"/>
      <c r="I23" s="112"/>
      <c r="J23" s="87"/>
      <c r="K23" s="85"/>
      <c r="L23" s="111"/>
      <c r="M23" s="112"/>
      <c r="N23" s="87"/>
      <c r="O23" s="85"/>
      <c r="P23" s="111"/>
      <c r="Q23" s="112"/>
      <c r="R23" s="87"/>
      <c r="S23" s="85"/>
      <c r="T23" s="111"/>
      <c r="U23" s="112"/>
      <c r="V23" s="87"/>
      <c r="W23" s="85"/>
      <c r="X23" s="111"/>
      <c r="Y23" s="112"/>
      <c r="Z23" s="87"/>
      <c r="AA23" s="85"/>
      <c r="AB23" s="111"/>
      <c r="AC23" s="112"/>
      <c r="AD23" s="87"/>
      <c r="AE23" s="85"/>
      <c r="AF23" s="111"/>
      <c r="AG23" s="112"/>
      <c r="AH23" s="87"/>
      <c r="AI23" s="85"/>
      <c r="AJ23" s="111"/>
      <c r="AK23" s="112"/>
      <c r="AL23" s="87"/>
      <c r="AM23" s="85"/>
      <c r="AN23" s="111"/>
      <c r="AO23" s="112"/>
      <c r="AP23" s="87"/>
      <c r="AQ23" s="85"/>
      <c r="AR23" s="111"/>
      <c r="AS23" s="112"/>
      <c r="AT23" s="87"/>
      <c r="AU23" s="85"/>
      <c r="AV23" s="111"/>
      <c r="AW23" s="112"/>
      <c r="AX23" s="87"/>
      <c r="AY23" s="85"/>
      <c r="AZ23" s="267">
        <f>SUM(E23,I23,M23,Q23,U23,Y23,AC23,AG23,AK23,AO23,AS23,AW23)</f>
        <v>0</v>
      </c>
      <c r="BA23" s="88">
        <f>SUM($G23,$K23,$O23,$S23,$W23,$AA23,$AE23,$AI23,$AM23,$AQ23,$AU23,$AY23)</f>
        <v>0</v>
      </c>
      <c r="BC23">
        <f>IF($A23&lt;&gt;"",COUNTIF($BD$3:$BD23,$BD23),0)</f>
        <v>1</v>
      </c>
      <c r="BD23" t="str">
        <f>IF($A23&lt;&gt;"",VLOOKUP(TRUNC(MID($A23,1,2),0),Plano_Contas!$H$3:$J$103,2,TRUE),"")</f>
        <v>Material Escolar</v>
      </c>
      <c r="BE23" s="201" t="str">
        <f t="shared" si="1"/>
        <v>Educação</v>
      </c>
      <c r="BF23">
        <f ca="1">IF($BT23&lt;&gt;"",SUMIF($BD$3:$BD$1004,"="&amp;$BD23,INDIRECT(ADDRESS(3,BF$2,1,1)):INDIRECT(ADDRESS(1004,BF$2,1,1))),"")</f>
        <v>0</v>
      </c>
      <c r="BG23">
        <f ca="1">IF($BT23&lt;&gt;"",SUMIF($BD$3:$BD$1004,"="&amp;$BD23,INDIRECT(ADDRESS(3,BG$2,1,1)):INDIRECT(ADDRESS(1004,BG$2,1,1))),"")</f>
        <v>0</v>
      </c>
      <c r="BH23">
        <f ca="1">IF($BT23&lt;&gt;"",SUMIF($BD$3:$BD$1004,"="&amp;$BD23,INDIRECT(ADDRESS(3,BH$2,1,1)):INDIRECT(ADDRESS(1004,BH$2,1,1))),"")</f>
        <v>0</v>
      </c>
      <c r="BI23">
        <f ca="1">IF($BT23&lt;&gt;"",SUMIF($BD$3:$BD$1004,"="&amp;$BD23,INDIRECT(ADDRESS(3,BI$2,1,1)):INDIRECT(ADDRESS(1004,BI$2,1,1))),"")</f>
        <v>0</v>
      </c>
      <c r="BJ23">
        <f ca="1">IF($BT23&lt;&gt;"",SUMIF($BD$3:$BD$1004,"="&amp;$BD23,INDIRECT(ADDRESS(3,BJ$2,1,1)):INDIRECT(ADDRESS(1004,BJ$2,1,1))),"")</f>
        <v>0</v>
      </c>
      <c r="BK23">
        <f ca="1">IF($BT23&lt;&gt;"",SUMIF($BD$3:$BD$1004,"="&amp;$BD23,INDIRECT(ADDRESS(3,BK$2,1,1)):INDIRECT(ADDRESS(1004,BK$2,1,1))),"")</f>
        <v>0</v>
      </c>
      <c r="BL23">
        <f ca="1">IF($BT23&lt;&gt;"",SUMIF($BD$3:$BD$1004,"="&amp;$BD23,INDIRECT(ADDRESS(3,BL$2,1,1)):INDIRECT(ADDRESS(1004,BL$2,1,1))),"")</f>
        <v>0</v>
      </c>
      <c r="BM23">
        <f ca="1">IF($BT23&lt;&gt;"",SUMIF($BD$3:$BD$1004,"="&amp;$BD23,INDIRECT(ADDRESS(3,BM$2,1,1)):INDIRECT(ADDRESS(1004,BM$2,1,1))),"")</f>
        <v>0</v>
      </c>
      <c r="BN23">
        <f ca="1">IF($BT23&lt;&gt;"",SUMIF($BD$3:$BD$1004,"="&amp;$BD23,INDIRECT(ADDRESS(3,BN$2,1,1)):INDIRECT(ADDRESS(1004,BN$2,1,1))),"")</f>
        <v>0</v>
      </c>
      <c r="BO23">
        <f ca="1">IF($BT23&lt;&gt;"",SUMIF($BD$3:$BD$1004,"="&amp;$BD23,INDIRECT(ADDRESS(3,BO$2,1,1)):INDIRECT(ADDRESS(1004,BO$2,1,1))),"")</f>
        <v>0</v>
      </c>
      <c r="BP23">
        <f ca="1">IF($BT23&lt;&gt;"",SUMIF($BD$3:$BD$1004,"="&amp;$BD23,INDIRECT(ADDRESS(3,BP$2,1,1)):INDIRECT(ADDRESS(1004,BP$2,1,1))),"")</f>
        <v>0</v>
      </c>
      <c r="BQ23">
        <f ca="1">IF($BT23&lt;&gt;"",SUMIF($BD$3:$BD$1004,"="&amp;$BD23,INDIRECT(ADDRESS(3,BQ$2,1,1)):INDIRECT(ADDRESS(1004,BQ$2,1,1))),"")</f>
        <v>0</v>
      </c>
      <c r="BR23">
        <f ca="1">IF($BT23&lt;&gt;"",SUMIF($BD$3:$BD$1004,"="&amp;$BD23,INDIRECT(ADDRESS(3,BR$2,1,1)):INDIRECT(ADDRESS(1004,BR$2,1,1))),"")</f>
        <v>0</v>
      </c>
      <c r="BS23" t="str">
        <f>IF($A23&lt;&gt;"",VLOOKUP(TRUNC(MID($A23,1,2),0),Plano_Contas!$H$3:$J$103,3,TRUE),"")</f>
        <v>V</v>
      </c>
      <c r="BT23" t="str">
        <f t="shared" si="2"/>
        <v>Material Escolar (Educação)</v>
      </c>
      <c r="BV23">
        <f>Empresas!C23</f>
        <v>0</v>
      </c>
    </row>
    <row r="24" spans="1:74" x14ac:dyDescent="0.2">
      <c r="A24" s="89">
        <v>4211</v>
      </c>
      <c r="B24" s="52" t="str">
        <f>IF($A24&lt;&gt;"",VLOOKUP(""&amp;$A24,Plano_Contas!$A$3:$F$1003,6,0),"")</f>
        <v>4211 - [Manutenção] Equipamentos de Informatica (I)</v>
      </c>
      <c r="C24" s="91"/>
      <c r="D24" s="111"/>
      <c r="E24" s="112"/>
      <c r="F24" s="87"/>
      <c r="G24" s="85"/>
      <c r="H24" s="111"/>
      <c r="I24" s="112"/>
      <c r="J24" s="87"/>
      <c r="K24" s="85"/>
      <c r="L24" s="111"/>
      <c r="M24" s="112"/>
      <c r="N24" s="87"/>
      <c r="O24" s="85"/>
      <c r="P24" s="111"/>
      <c r="Q24" s="112"/>
      <c r="R24" s="87"/>
      <c r="S24" s="85"/>
      <c r="T24" s="111"/>
      <c r="U24" s="112"/>
      <c r="V24" s="87"/>
      <c r="W24" s="85"/>
      <c r="X24" s="111"/>
      <c r="Y24" s="112"/>
      <c r="Z24" s="87"/>
      <c r="AA24" s="85"/>
      <c r="AB24" s="111"/>
      <c r="AC24" s="112"/>
      <c r="AD24" s="87"/>
      <c r="AE24" s="85"/>
      <c r="AF24" s="111"/>
      <c r="AG24" s="112"/>
      <c r="AH24" s="87"/>
      <c r="AI24" s="85"/>
      <c r="AJ24" s="111"/>
      <c r="AK24" s="112"/>
      <c r="AL24" s="87"/>
      <c r="AM24" s="85"/>
      <c r="AN24" s="111"/>
      <c r="AO24" s="112"/>
      <c r="AP24" s="87"/>
      <c r="AQ24" s="85"/>
      <c r="AR24" s="111"/>
      <c r="AS24" s="112"/>
      <c r="AT24" s="87"/>
      <c r="AU24" s="85"/>
      <c r="AV24" s="111"/>
      <c r="AW24" s="112"/>
      <c r="AX24" s="87"/>
      <c r="AY24" s="85"/>
      <c r="AZ24" s="267">
        <f>SUM(E24,I24,M24,Q24,U24,Y24,AC24,AG24,AK24,AO24,AS24,AW24)</f>
        <v>0</v>
      </c>
      <c r="BA24" s="88">
        <f>SUM($G24,$K24,$O24,$S24,$W24,$AA24,$AE24,$AI24,$AM24,$AQ24,$AU24,$AY24)</f>
        <v>0</v>
      </c>
      <c r="BC24">
        <f>IF($A24&lt;&gt;"",COUNTIF($BD$3:$BD24,$BD24),0)</f>
        <v>1</v>
      </c>
      <c r="BD24" t="str">
        <f>IF($A24&lt;&gt;"",VLOOKUP(TRUNC(MID($A24,1,2),0),Plano_Contas!$H$3:$J$103,2,TRUE),"")</f>
        <v>Material de Escritório</v>
      </c>
      <c r="BE24" s="201" t="str">
        <f t="shared" si="1"/>
        <v>Manutenção</v>
      </c>
      <c r="BF24">
        <f ca="1">IF($BT24&lt;&gt;"",SUMIF($BD$3:$BD$1004,"="&amp;$BD24,INDIRECT(ADDRESS(3,BF$2,1,1)):INDIRECT(ADDRESS(1004,BF$2,1,1))),"")</f>
        <v>0</v>
      </c>
      <c r="BG24">
        <f ca="1">IF($BT24&lt;&gt;"",SUMIF($BD$3:$BD$1004,"="&amp;$BD24,INDIRECT(ADDRESS(3,BG$2,1,1)):INDIRECT(ADDRESS(1004,BG$2,1,1))),"")</f>
        <v>0</v>
      </c>
      <c r="BH24">
        <f ca="1">IF($BT24&lt;&gt;"",SUMIF($BD$3:$BD$1004,"="&amp;$BD24,INDIRECT(ADDRESS(3,BH$2,1,1)):INDIRECT(ADDRESS(1004,BH$2,1,1))),"")</f>
        <v>0</v>
      </c>
      <c r="BI24">
        <f ca="1">IF($BT24&lt;&gt;"",SUMIF($BD$3:$BD$1004,"="&amp;$BD24,INDIRECT(ADDRESS(3,BI$2,1,1)):INDIRECT(ADDRESS(1004,BI$2,1,1))),"")</f>
        <v>0</v>
      </c>
      <c r="BJ24">
        <f ca="1">IF($BT24&lt;&gt;"",SUMIF($BD$3:$BD$1004,"="&amp;$BD24,INDIRECT(ADDRESS(3,BJ$2,1,1)):INDIRECT(ADDRESS(1004,BJ$2,1,1))),"")</f>
        <v>0</v>
      </c>
      <c r="BK24">
        <f ca="1">IF($BT24&lt;&gt;"",SUMIF($BD$3:$BD$1004,"="&amp;$BD24,INDIRECT(ADDRESS(3,BK$2,1,1)):INDIRECT(ADDRESS(1004,BK$2,1,1))),"")</f>
        <v>0</v>
      </c>
      <c r="BL24">
        <f ca="1">IF($BT24&lt;&gt;"",SUMIF($BD$3:$BD$1004,"="&amp;$BD24,INDIRECT(ADDRESS(3,BL$2,1,1)):INDIRECT(ADDRESS(1004,BL$2,1,1))),"")</f>
        <v>0</v>
      </c>
      <c r="BM24">
        <f ca="1">IF($BT24&lt;&gt;"",SUMIF($BD$3:$BD$1004,"="&amp;$BD24,INDIRECT(ADDRESS(3,BM$2,1,1)):INDIRECT(ADDRESS(1004,BM$2,1,1))),"")</f>
        <v>0</v>
      </c>
      <c r="BN24">
        <f ca="1">IF($BT24&lt;&gt;"",SUMIF($BD$3:$BD$1004,"="&amp;$BD24,INDIRECT(ADDRESS(3,BN$2,1,1)):INDIRECT(ADDRESS(1004,BN$2,1,1))),"")</f>
        <v>0</v>
      </c>
      <c r="BO24">
        <f ca="1">IF($BT24&lt;&gt;"",SUMIF($BD$3:$BD$1004,"="&amp;$BD24,INDIRECT(ADDRESS(3,BO$2,1,1)):INDIRECT(ADDRESS(1004,BO$2,1,1))),"")</f>
        <v>0</v>
      </c>
      <c r="BP24">
        <f ca="1">IF($BT24&lt;&gt;"",SUMIF($BD$3:$BD$1004,"="&amp;$BD24,INDIRECT(ADDRESS(3,BP$2,1,1)):INDIRECT(ADDRESS(1004,BP$2,1,1))),"")</f>
        <v>0</v>
      </c>
      <c r="BQ24">
        <f ca="1">IF($BT24&lt;&gt;"",SUMIF($BD$3:$BD$1004,"="&amp;$BD24,INDIRECT(ADDRESS(3,BQ$2,1,1)):INDIRECT(ADDRESS(1004,BQ$2,1,1))),"")</f>
        <v>0</v>
      </c>
      <c r="BR24">
        <f ca="1">IF($BT24&lt;&gt;"",SUMIF($BD$3:$BD$1004,"="&amp;$BD24,INDIRECT(ADDRESS(3,BR$2,1,1)):INDIRECT(ADDRESS(1004,BR$2,1,1))),"")</f>
        <v>0</v>
      </c>
      <c r="BS24" t="str">
        <f>IF($A24&lt;&gt;"",VLOOKUP(TRUNC(MID($A24,1,2),0),Plano_Contas!$H$3:$J$103,3,TRUE),"")</f>
        <v>I</v>
      </c>
      <c r="BT24" t="str">
        <f t="shared" si="2"/>
        <v>Material de Escritório (Manutenção)</v>
      </c>
      <c r="BV24">
        <f>Empresas!C24</f>
        <v>0</v>
      </c>
    </row>
    <row r="25" spans="1:74" x14ac:dyDescent="0.2">
      <c r="A25" s="89">
        <v>4310</v>
      </c>
      <c r="B25" s="52" t="str">
        <f>IF($A25&lt;&gt;"",VLOOKUP(""&amp;$A25,Plano_Contas!$A$3:$F$1003,6,0),"")</f>
        <v>4310 - [Turismo] Turismo, Viagem, Passagem, hotel (I)</v>
      </c>
      <c r="C25" s="91"/>
      <c r="D25" s="111"/>
      <c r="E25" s="112"/>
      <c r="F25" s="87"/>
      <c r="G25" s="85"/>
      <c r="H25" s="111"/>
      <c r="I25" s="112"/>
      <c r="J25" s="87"/>
      <c r="K25" s="85"/>
      <c r="L25" s="111"/>
      <c r="M25" s="112"/>
      <c r="N25" s="87"/>
      <c r="O25" s="85"/>
      <c r="P25" s="111"/>
      <c r="Q25" s="112"/>
      <c r="R25" s="87"/>
      <c r="S25" s="85"/>
      <c r="T25" s="111"/>
      <c r="U25" s="112"/>
      <c r="V25" s="87"/>
      <c r="W25" s="85"/>
      <c r="X25" s="111"/>
      <c r="Y25" s="112"/>
      <c r="Z25" s="87"/>
      <c r="AA25" s="85"/>
      <c r="AB25" s="111"/>
      <c r="AC25" s="112"/>
      <c r="AD25" s="87"/>
      <c r="AE25" s="85"/>
      <c r="AF25" s="111"/>
      <c r="AG25" s="112"/>
      <c r="AH25" s="87"/>
      <c r="AI25" s="85"/>
      <c r="AJ25" s="111"/>
      <c r="AK25" s="112"/>
      <c r="AL25" s="87"/>
      <c r="AM25" s="85"/>
      <c r="AN25" s="111"/>
      <c r="AO25" s="112"/>
      <c r="AP25" s="87"/>
      <c r="AQ25" s="85"/>
      <c r="AR25" s="111"/>
      <c r="AS25" s="112"/>
      <c r="AT25" s="87"/>
      <c r="AU25" s="85"/>
      <c r="AV25" s="111"/>
      <c r="AW25" s="112"/>
      <c r="AX25" s="87"/>
      <c r="AY25" s="85"/>
      <c r="AZ25" s="267">
        <f>SUM(E25,I25,M25,Q25,U25,Y25,AC25,AG25,AK25,AO25,AS25,AW25)</f>
        <v>0</v>
      </c>
      <c r="BA25" s="88">
        <f>SUM($G25,$K25,$O25,$S25,$W25,$AA25,$AE25,$AI25,$AM25,$AQ25,$AU25,$AY25)</f>
        <v>0</v>
      </c>
      <c r="BC25">
        <f>IF($A25&lt;&gt;"",COUNTIF($BD$3:$BD25,$BD25),0)</f>
        <v>1</v>
      </c>
      <c r="BD25" t="str">
        <f>IF($A25&lt;&gt;"",VLOOKUP(TRUNC(MID($A25,1,2),0),Plano_Contas!$H$3:$J$103,2,TRUE),"")</f>
        <v>Turismo/Lazer</v>
      </c>
      <c r="BE25" s="201" t="str">
        <f t="shared" si="1"/>
        <v>Turismo</v>
      </c>
      <c r="BF25">
        <f ca="1">IF($BT25&lt;&gt;"",SUMIF($BD$3:$BD$1004,"="&amp;$BD25,INDIRECT(ADDRESS(3,BF$2,1,1)):INDIRECT(ADDRESS(1004,BF$2,1,1))),"")</f>
        <v>0</v>
      </c>
      <c r="BG25">
        <f ca="1">IF($BT25&lt;&gt;"",SUMIF($BD$3:$BD$1004,"="&amp;$BD25,INDIRECT(ADDRESS(3,BG$2,1,1)):INDIRECT(ADDRESS(1004,BG$2,1,1))),"")</f>
        <v>0</v>
      </c>
      <c r="BH25">
        <f ca="1">IF($BT25&lt;&gt;"",SUMIF($BD$3:$BD$1004,"="&amp;$BD25,INDIRECT(ADDRESS(3,BH$2,1,1)):INDIRECT(ADDRESS(1004,BH$2,1,1))),"")</f>
        <v>0</v>
      </c>
      <c r="BI25">
        <f ca="1">IF($BT25&lt;&gt;"",SUMIF($BD$3:$BD$1004,"="&amp;$BD25,INDIRECT(ADDRESS(3,BI$2,1,1)):INDIRECT(ADDRESS(1004,BI$2,1,1))),"")</f>
        <v>0</v>
      </c>
      <c r="BJ25">
        <f ca="1">IF($BT25&lt;&gt;"",SUMIF($BD$3:$BD$1004,"="&amp;$BD25,INDIRECT(ADDRESS(3,BJ$2,1,1)):INDIRECT(ADDRESS(1004,BJ$2,1,1))),"")</f>
        <v>0</v>
      </c>
      <c r="BK25">
        <f ca="1">IF($BT25&lt;&gt;"",SUMIF($BD$3:$BD$1004,"="&amp;$BD25,INDIRECT(ADDRESS(3,BK$2,1,1)):INDIRECT(ADDRESS(1004,BK$2,1,1))),"")</f>
        <v>0</v>
      </c>
      <c r="BL25">
        <f ca="1">IF($BT25&lt;&gt;"",SUMIF($BD$3:$BD$1004,"="&amp;$BD25,INDIRECT(ADDRESS(3,BL$2,1,1)):INDIRECT(ADDRESS(1004,BL$2,1,1))),"")</f>
        <v>0</v>
      </c>
      <c r="BM25">
        <f ca="1">IF($BT25&lt;&gt;"",SUMIF($BD$3:$BD$1004,"="&amp;$BD25,INDIRECT(ADDRESS(3,BM$2,1,1)):INDIRECT(ADDRESS(1004,BM$2,1,1))),"")</f>
        <v>0</v>
      </c>
      <c r="BN25">
        <f ca="1">IF($BT25&lt;&gt;"",SUMIF($BD$3:$BD$1004,"="&amp;$BD25,INDIRECT(ADDRESS(3,BN$2,1,1)):INDIRECT(ADDRESS(1004,BN$2,1,1))),"")</f>
        <v>0</v>
      </c>
      <c r="BO25">
        <f ca="1">IF($BT25&lt;&gt;"",SUMIF($BD$3:$BD$1004,"="&amp;$BD25,INDIRECT(ADDRESS(3,BO$2,1,1)):INDIRECT(ADDRESS(1004,BO$2,1,1))),"")</f>
        <v>0</v>
      </c>
      <c r="BP25">
        <f ca="1">IF($BT25&lt;&gt;"",SUMIF($BD$3:$BD$1004,"="&amp;$BD25,INDIRECT(ADDRESS(3,BP$2,1,1)):INDIRECT(ADDRESS(1004,BP$2,1,1))),"")</f>
        <v>0</v>
      </c>
      <c r="BQ25">
        <f ca="1">IF($BT25&lt;&gt;"",SUMIF($BD$3:$BD$1004,"="&amp;$BD25,INDIRECT(ADDRESS(3,BQ$2,1,1)):INDIRECT(ADDRESS(1004,BQ$2,1,1))),"")</f>
        <v>0</v>
      </c>
      <c r="BR25">
        <f ca="1">IF($BT25&lt;&gt;"",SUMIF($BD$3:$BD$1004,"="&amp;$BD25,INDIRECT(ADDRESS(3,BR$2,1,1)):INDIRECT(ADDRESS(1004,BR$2,1,1))),"")</f>
        <v>0</v>
      </c>
      <c r="BS25" t="str">
        <f>IF($A25&lt;&gt;"",VLOOKUP(TRUNC(MID($A25,1,2),0),Plano_Contas!$H$3:$J$103,3,TRUE),"")</f>
        <v>I</v>
      </c>
      <c r="BT25" t="str">
        <f t="shared" si="2"/>
        <v>Turismo/Lazer (Turismo)</v>
      </c>
      <c r="BV25">
        <f>Empresas!C25</f>
        <v>0</v>
      </c>
    </row>
    <row r="26" spans="1:74" x14ac:dyDescent="0.2">
      <c r="A26" s="89">
        <v>4311</v>
      </c>
      <c r="B26" s="52" t="str">
        <f>IF($A26&lt;&gt;"",VLOOKUP(""&amp;$A26,Plano_Contas!$A$3:$F$1003,6,0),"")</f>
        <v>4311 - [Turismo] Fim de semana, parques, Lazer (I)</v>
      </c>
      <c r="C26" s="91"/>
      <c r="D26" s="111"/>
      <c r="E26" s="112"/>
      <c r="F26" s="87"/>
      <c r="G26" s="85"/>
      <c r="H26" s="111"/>
      <c r="I26" s="112"/>
      <c r="J26" s="87"/>
      <c r="K26" s="85"/>
      <c r="L26" s="111"/>
      <c r="M26" s="112"/>
      <c r="N26" s="87"/>
      <c r="O26" s="85"/>
      <c r="P26" s="111"/>
      <c r="Q26" s="112"/>
      <c r="R26" s="87"/>
      <c r="S26" s="85"/>
      <c r="T26" s="111"/>
      <c r="U26" s="112"/>
      <c r="V26" s="87"/>
      <c r="W26" s="85"/>
      <c r="X26" s="111"/>
      <c r="Y26" s="112"/>
      <c r="Z26" s="87"/>
      <c r="AA26" s="85"/>
      <c r="AB26" s="111"/>
      <c r="AC26" s="112"/>
      <c r="AD26" s="87"/>
      <c r="AE26" s="85"/>
      <c r="AF26" s="111"/>
      <c r="AG26" s="112"/>
      <c r="AH26" s="87"/>
      <c r="AI26" s="85"/>
      <c r="AJ26" s="111"/>
      <c r="AK26" s="112"/>
      <c r="AL26" s="87"/>
      <c r="AM26" s="85"/>
      <c r="AN26" s="111"/>
      <c r="AO26" s="112"/>
      <c r="AP26" s="87"/>
      <c r="AQ26" s="85"/>
      <c r="AR26" s="111"/>
      <c r="AS26" s="112"/>
      <c r="AT26" s="87"/>
      <c r="AU26" s="85"/>
      <c r="AV26" s="111"/>
      <c r="AW26" s="112"/>
      <c r="AX26" s="87"/>
      <c r="AY26" s="85"/>
      <c r="AZ26" s="267">
        <f>SUM(E26,I26,M26,Q26,U26,Y26,AC26,AG26,AK26,AO26,AS26,AW26)</f>
        <v>0</v>
      </c>
      <c r="BA26" s="88">
        <f>SUM($G26,$K26,$O26,$S26,$W26,$AA26,$AE26,$AI26,$AM26,$AQ26,$AU26,$AY26)</f>
        <v>0</v>
      </c>
      <c r="BC26">
        <f>IF($A26&lt;&gt;"",COUNTIF($BD$3:$BD26,$BD26),0)</f>
        <v>2</v>
      </c>
      <c r="BD26" t="str">
        <f>IF($A26&lt;&gt;"",VLOOKUP(TRUNC(MID($A26,1,2),0),Plano_Contas!$H$3:$J$103,2,TRUE),"")</f>
        <v>Turismo/Lazer</v>
      </c>
      <c r="BE26" s="201" t="str">
        <f t="shared" si="1"/>
        <v>Turismo</v>
      </c>
      <c r="BF26" t="str">
        <f ca="1">IF($BT26&lt;&gt;"",SUMIF($BD$3:$BD$1004,"="&amp;$BD26,INDIRECT(ADDRESS(3,BF$2,1,1)):INDIRECT(ADDRESS(1004,BF$2,1,1))),"")</f>
        <v/>
      </c>
      <c r="BG26" t="str">
        <f ca="1">IF($BT26&lt;&gt;"",SUMIF($BD$3:$BD$1004,"="&amp;$BD26,INDIRECT(ADDRESS(3,BG$2,1,1)):INDIRECT(ADDRESS(1004,BG$2,1,1))),"")</f>
        <v/>
      </c>
      <c r="BH26" t="str">
        <f ca="1">IF($BT26&lt;&gt;"",SUMIF($BD$3:$BD$1004,"="&amp;$BD26,INDIRECT(ADDRESS(3,BH$2,1,1)):INDIRECT(ADDRESS(1004,BH$2,1,1))),"")</f>
        <v/>
      </c>
      <c r="BI26" t="str">
        <f ca="1">IF($BT26&lt;&gt;"",SUMIF($BD$3:$BD$1004,"="&amp;$BD26,INDIRECT(ADDRESS(3,BI$2,1,1)):INDIRECT(ADDRESS(1004,BI$2,1,1))),"")</f>
        <v/>
      </c>
      <c r="BJ26" t="str">
        <f ca="1">IF($BT26&lt;&gt;"",SUMIF($BD$3:$BD$1004,"="&amp;$BD26,INDIRECT(ADDRESS(3,BJ$2,1,1)):INDIRECT(ADDRESS(1004,BJ$2,1,1))),"")</f>
        <v/>
      </c>
      <c r="BK26" t="str">
        <f ca="1">IF($BT26&lt;&gt;"",SUMIF($BD$3:$BD$1004,"="&amp;$BD26,INDIRECT(ADDRESS(3,BK$2,1,1)):INDIRECT(ADDRESS(1004,BK$2,1,1))),"")</f>
        <v/>
      </c>
      <c r="BL26" t="str">
        <f ca="1">IF($BT26&lt;&gt;"",SUMIF($BD$3:$BD$1004,"="&amp;$BD26,INDIRECT(ADDRESS(3,BL$2,1,1)):INDIRECT(ADDRESS(1004,BL$2,1,1))),"")</f>
        <v/>
      </c>
      <c r="BM26" t="str">
        <f ca="1">IF($BT26&lt;&gt;"",SUMIF($BD$3:$BD$1004,"="&amp;$BD26,INDIRECT(ADDRESS(3,BM$2,1,1)):INDIRECT(ADDRESS(1004,BM$2,1,1))),"")</f>
        <v/>
      </c>
      <c r="BN26" t="str">
        <f ca="1">IF($BT26&lt;&gt;"",SUMIF($BD$3:$BD$1004,"="&amp;$BD26,INDIRECT(ADDRESS(3,BN$2,1,1)):INDIRECT(ADDRESS(1004,BN$2,1,1))),"")</f>
        <v/>
      </c>
      <c r="BO26" t="str">
        <f ca="1">IF($BT26&lt;&gt;"",SUMIF($BD$3:$BD$1004,"="&amp;$BD26,INDIRECT(ADDRESS(3,BO$2,1,1)):INDIRECT(ADDRESS(1004,BO$2,1,1))),"")</f>
        <v/>
      </c>
      <c r="BP26" t="str">
        <f ca="1">IF($BT26&lt;&gt;"",SUMIF($BD$3:$BD$1004,"="&amp;$BD26,INDIRECT(ADDRESS(3,BP$2,1,1)):INDIRECT(ADDRESS(1004,BP$2,1,1))),"")</f>
        <v/>
      </c>
      <c r="BQ26" t="str">
        <f ca="1">IF($BT26&lt;&gt;"",SUMIF($BD$3:$BD$1004,"="&amp;$BD26,INDIRECT(ADDRESS(3,BQ$2,1,1)):INDIRECT(ADDRESS(1004,BQ$2,1,1))),"")</f>
        <v/>
      </c>
      <c r="BR26" t="str">
        <f ca="1">IF($BT26&lt;&gt;"",SUMIF($BD$3:$BD$1004,"="&amp;$BD26,INDIRECT(ADDRESS(3,BR$2,1,1)):INDIRECT(ADDRESS(1004,BR$2,1,1))),"")</f>
        <v/>
      </c>
      <c r="BS26" t="str">
        <f>IF($A26&lt;&gt;"",VLOOKUP(TRUNC(MID($A26,1,2),0),Plano_Contas!$H$3:$J$103,3,TRUE),"")</f>
        <v>I</v>
      </c>
      <c r="BT26" t="str">
        <f t="shared" si="2"/>
        <v/>
      </c>
      <c r="BV26">
        <f>Empresas!C26</f>
        <v>0</v>
      </c>
    </row>
    <row r="27" spans="1:74" x14ac:dyDescent="0.2">
      <c r="A27" s="89">
        <v>4312</v>
      </c>
      <c r="B27" s="94" t="str">
        <f>IF($A27&lt;&gt;"",VLOOKUP(""&amp;$A27,Plano_Contas!$A$3:$F$1003,6,0),"")</f>
        <v>4312 - [Serviços] Festas e Eventos (I)</v>
      </c>
      <c r="C27" s="91"/>
      <c r="D27" s="111"/>
      <c r="E27" s="112"/>
      <c r="F27" s="87"/>
      <c r="G27" s="116"/>
      <c r="H27" s="111"/>
      <c r="I27" s="112"/>
      <c r="J27" s="87"/>
      <c r="K27" s="116"/>
      <c r="L27" s="111"/>
      <c r="M27" s="112"/>
      <c r="N27" s="95"/>
      <c r="O27" s="116"/>
      <c r="P27" s="111"/>
      <c r="Q27" s="112"/>
      <c r="R27" s="87"/>
      <c r="S27" s="116"/>
      <c r="T27" s="111"/>
      <c r="U27" s="112"/>
      <c r="V27" s="87"/>
      <c r="W27" s="116"/>
      <c r="X27" s="111"/>
      <c r="Y27" s="112"/>
      <c r="Z27" s="87"/>
      <c r="AA27" s="85"/>
      <c r="AB27" s="111"/>
      <c r="AC27" s="112"/>
      <c r="AD27" s="87"/>
      <c r="AE27" s="85"/>
      <c r="AF27" s="111"/>
      <c r="AG27" s="112"/>
      <c r="AH27" s="87"/>
      <c r="AI27" s="85"/>
      <c r="AJ27" s="111"/>
      <c r="AK27" s="112"/>
      <c r="AL27" s="87"/>
      <c r="AM27" s="85"/>
      <c r="AN27" s="111"/>
      <c r="AO27" s="112"/>
      <c r="AP27" s="87"/>
      <c r="AQ27" s="85"/>
      <c r="AR27" s="111"/>
      <c r="AS27" s="112"/>
      <c r="AT27" s="87"/>
      <c r="AU27" s="85"/>
      <c r="AV27" s="111"/>
      <c r="AW27" s="112"/>
      <c r="AX27" s="87"/>
      <c r="AY27" s="85"/>
      <c r="AZ27" s="267">
        <f>SUM(E27,I27,M27,Q27,U27,Y27,AC27,AG27,AK27,AO27,AS27,AW27)</f>
        <v>0</v>
      </c>
      <c r="BA27" s="88">
        <f>SUM($G27,$K27,$O27,$S27,$W27,$AA27,$AE27,$AI27,$AM27,$AQ27,$AU27,$AY27)</f>
        <v>0</v>
      </c>
      <c r="BC27">
        <f>IF($A27&lt;&gt;"",COUNTIF($BD$3:$BD27,$BD27),0)</f>
        <v>3</v>
      </c>
      <c r="BD27" t="str">
        <f>IF($A27&lt;&gt;"",VLOOKUP(TRUNC(MID($A27,1,2),0),Plano_Contas!$H$3:$J$103,2,TRUE),"")</f>
        <v>Turismo/Lazer</v>
      </c>
      <c r="BE27" s="201" t="str">
        <f t="shared" si="1"/>
        <v>Serviços</v>
      </c>
      <c r="BF27" t="str">
        <f ca="1">IF($BT27&lt;&gt;"",SUMIF($BD$3:$BD$1004,"="&amp;$BD27,INDIRECT(ADDRESS(3,BF$2,1,1)):INDIRECT(ADDRESS(1004,BF$2,1,1))),"")</f>
        <v/>
      </c>
      <c r="BG27" t="str">
        <f ca="1">IF($BT27&lt;&gt;"",SUMIF($BD$3:$BD$1004,"="&amp;$BD27,INDIRECT(ADDRESS(3,BG$2,1,1)):INDIRECT(ADDRESS(1004,BG$2,1,1))),"")</f>
        <v/>
      </c>
      <c r="BH27" t="str">
        <f ca="1">IF($BT27&lt;&gt;"",SUMIF($BD$3:$BD$1004,"="&amp;$BD27,INDIRECT(ADDRESS(3,BH$2,1,1)):INDIRECT(ADDRESS(1004,BH$2,1,1))),"")</f>
        <v/>
      </c>
      <c r="BI27" t="str">
        <f ca="1">IF($BT27&lt;&gt;"",SUMIF($BD$3:$BD$1004,"="&amp;$BD27,INDIRECT(ADDRESS(3,BI$2,1,1)):INDIRECT(ADDRESS(1004,BI$2,1,1))),"")</f>
        <v/>
      </c>
      <c r="BJ27" t="str">
        <f ca="1">IF($BT27&lt;&gt;"",SUMIF($BD$3:$BD$1004,"="&amp;$BD27,INDIRECT(ADDRESS(3,BJ$2,1,1)):INDIRECT(ADDRESS(1004,BJ$2,1,1))),"")</f>
        <v/>
      </c>
      <c r="BK27" t="str">
        <f ca="1">IF($BT27&lt;&gt;"",SUMIF($BD$3:$BD$1004,"="&amp;$BD27,INDIRECT(ADDRESS(3,BK$2,1,1)):INDIRECT(ADDRESS(1004,BK$2,1,1))),"")</f>
        <v/>
      </c>
      <c r="BL27" t="str">
        <f ca="1">IF($BT27&lt;&gt;"",SUMIF($BD$3:$BD$1004,"="&amp;$BD27,INDIRECT(ADDRESS(3,BL$2,1,1)):INDIRECT(ADDRESS(1004,BL$2,1,1))),"")</f>
        <v/>
      </c>
      <c r="BM27" t="str">
        <f ca="1">IF($BT27&lt;&gt;"",SUMIF($BD$3:$BD$1004,"="&amp;$BD27,INDIRECT(ADDRESS(3,BM$2,1,1)):INDIRECT(ADDRESS(1004,BM$2,1,1))),"")</f>
        <v/>
      </c>
      <c r="BN27" t="str">
        <f ca="1">IF($BT27&lt;&gt;"",SUMIF($BD$3:$BD$1004,"="&amp;$BD27,INDIRECT(ADDRESS(3,BN$2,1,1)):INDIRECT(ADDRESS(1004,BN$2,1,1))),"")</f>
        <v/>
      </c>
      <c r="BO27" t="str">
        <f ca="1">IF($BT27&lt;&gt;"",SUMIF($BD$3:$BD$1004,"="&amp;$BD27,INDIRECT(ADDRESS(3,BO$2,1,1)):INDIRECT(ADDRESS(1004,BO$2,1,1))),"")</f>
        <v/>
      </c>
      <c r="BP27" t="str">
        <f ca="1">IF($BT27&lt;&gt;"",SUMIF($BD$3:$BD$1004,"="&amp;$BD27,INDIRECT(ADDRESS(3,BP$2,1,1)):INDIRECT(ADDRESS(1004,BP$2,1,1))),"")</f>
        <v/>
      </c>
      <c r="BQ27" t="str">
        <f ca="1">IF($BT27&lt;&gt;"",SUMIF($BD$3:$BD$1004,"="&amp;$BD27,INDIRECT(ADDRESS(3,BQ$2,1,1)):INDIRECT(ADDRESS(1004,BQ$2,1,1))),"")</f>
        <v/>
      </c>
      <c r="BR27" t="str">
        <f ca="1">IF($BT27&lt;&gt;"",SUMIF($BD$3:$BD$1004,"="&amp;$BD27,INDIRECT(ADDRESS(3,BR$2,1,1)):INDIRECT(ADDRESS(1004,BR$2,1,1))),"")</f>
        <v/>
      </c>
      <c r="BS27" t="str">
        <f>IF($A27&lt;&gt;"",VLOOKUP(TRUNC(MID($A27,1,2),0),Plano_Contas!$H$3:$J$103,3,TRUE),"")</f>
        <v>I</v>
      </c>
      <c r="BT27" t="str">
        <f t="shared" si="2"/>
        <v/>
      </c>
      <c r="BV27">
        <f>Empresas!C27</f>
        <v>0</v>
      </c>
    </row>
    <row r="28" spans="1:74" x14ac:dyDescent="0.2">
      <c r="A28" s="89">
        <v>4413</v>
      </c>
      <c r="B28" s="52" t="str">
        <f>IF($A28&lt;&gt;"",VLOOKUP(""&amp;$A28,Plano_Contas!$A$3:$F$1003,6,0),"")</f>
        <v>4413 - [Banco] Financeiras, Tarifas Diversas (V)</v>
      </c>
      <c r="C28" s="91"/>
      <c r="D28" s="111"/>
      <c r="E28" s="112"/>
      <c r="F28" s="87"/>
      <c r="G28" s="85"/>
      <c r="H28" s="111"/>
      <c r="I28" s="112"/>
      <c r="J28" s="87"/>
      <c r="K28" s="85"/>
      <c r="L28" s="111"/>
      <c r="M28" s="112"/>
      <c r="N28" s="87"/>
      <c r="O28" s="85"/>
      <c r="P28" s="111"/>
      <c r="Q28" s="112"/>
      <c r="R28" s="87"/>
      <c r="S28" s="85"/>
      <c r="T28" s="111"/>
      <c r="U28" s="112"/>
      <c r="V28" s="87"/>
      <c r="W28" s="85"/>
      <c r="X28" s="111"/>
      <c r="Y28" s="112"/>
      <c r="Z28" s="87"/>
      <c r="AA28" s="85"/>
      <c r="AB28" s="111"/>
      <c r="AC28" s="112"/>
      <c r="AD28" s="87"/>
      <c r="AE28" s="85"/>
      <c r="AF28" s="111"/>
      <c r="AG28" s="112"/>
      <c r="AH28" s="87"/>
      <c r="AI28" s="85"/>
      <c r="AJ28" s="111"/>
      <c r="AK28" s="112"/>
      <c r="AL28" s="87"/>
      <c r="AM28" s="85"/>
      <c r="AN28" s="111"/>
      <c r="AO28" s="112"/>
      <c r="AP28" s="87"/>
      <c r="AQ28" s="85"/>
      <c r="AR28" s="111"/>
      <c r="AS28" s="112"/>
      <c r="AT28" s="87"/>
      <c r="AU28" s="85"/>
      <c r="AV28" s="111"/>
      <c r="AW28" s="112"/>
      <c r="AX28" s="87"/>
      <c r="AY28" s="85"/>
      <c r="AZ28" s="267">
        <f>SUM(E28,I28,M28,Q28,U28,Y28,AC28,AG28,AK28,AO28,AS28,AW28)</f>
        <v>0</v>
      </c>
      <c r="BA28" s="88">
        <f>SUM($G28,$K28,$O28,$S28,$W28,$AA28,$AE28,$AI28,$AM28,$AQ28,$AU28,$AY28)</f>
        <v>0</v>
      </c>
      <c r="BC28">
        <f>IF($A28&lt;&gt;"",COUNTIF($BD$3:$BD28,$BD28),0)</f>
        <v>1</v>
      </c>
      <c r="BD28" t="str">
        <f>IF($A28&lt;&gt;"",VLOOKUP(TRUNC(MID($A28,1,2),0),Plano_Contas!$H$3:$J$103,2,TRUE),"")</f>
        <v>Despesas Bancárias</v>
      </c>
      <c r="BE28" s="201" t="str">
        <f t="shared" si="1"/>
        <v>Banco</v>
      </c>
      <c r="BF28">
        <f ca="1">IF($BT28&lt;&gt;"",SUMIF($BD$3:$BD$1004,"="&amp;$BD28,INDIRECT(ADDRESS(3,BF$2,1,1)):INDIRECT(ADDRESS(1004,BF$2,1,1))),"")</f>
        <v>0</v>
      </c>
      <c r="BG28">
        <f ca="1">IF($BT28&lt;&gt;"",SUMIF($BD$3:$BD$1004,"="&amp;$BD28,INDIRECT(ADDRESS(3,BG$2,1,1)):INDIRECT(ADDRESS(1004,BG$2,1,1))),"")</f>
        <v>0</v>
      </c>
      <c r="BH28">
        <f ca="1">IF($BT28&lt;&gt;"",SUMIF($BD$3:$BD$1004,"="&amp;$BD28,INDIRECT(ADDRESS(3,BH$2,1,1)):INDIRECT(ADDRESS(1004,BH$2,1,1))),"")</f>
        <v>0</v>
      </c>
      <c r="BI28">
        <f ca="1">IF($BT28&lt;&gt;"",SUMIF($BD$3:$BD$1004,"="&amp;$BD28,INDIRECT(ADDRESS(3,BI$2,1,1)):INDIRECT(ADDRESS(1004,BI$2,1,1))),"")</f>
        <v>0</v>
      </c>
      <c r="BJ28">
        <f ca="1">IF($BT28&lt;&gt;"",SUMIF($BD$3:$BD$1004,"="&amp;$BD28,INDIRECT(ADDRESS(3,BJ$2,1,1)):INDIRECT(ADDRESS(1004,BJ$2,1,1))),"")</f>
        <v>0</v>
      </c>
      <c r="BK28">
        <f ca="1">IF($BT28&lt;&gt;"",SUMIF($BD$3:$BD$1004,"="&amp;$BD28,INDIRECT(ADDRESS(3,BK$2,1,1)):INDIRECT(ADDRESS(1004,BK$2,1,1))),"")</f>
        <v>0</v>
      </c>
      <c r="BL28">
        <f ca="1">IF($BT28&lt;&gt;"",SUMIF($BD$3:$BD$1004,"="&amp;$BD28,INDIRECT(ADDRESS(3,BL$2,1,1)):INDIRECT(ADDRESS(1004,BL$2,1,1))),"")</f>
        <v>0</v>
      </c>
      <c r="BM28">
        <f ca="1">IF($BT28&lt;&gt;"",SUMIF($BD$3:$BD$1004,"="&amp;$BD28,INDIRECT(ADDRESS(3,BM$2,1,1)):INDIRECT(ADDRESS(1004,BM$2,1,1))),"")</f>
        <v>0</v>
      </c>
      <c r="BN28">
        <f ca="1">IF($BT28&lt;&gt;"",SUMIF($BD$3:$BD$1004,"="&amp;$BD28,INDIRECT(ADDRESS(3,BN$2,1,1)):INDIRECT(ADDRESS(1004,BN$2,1,1))),"")</f>
        <v>0</v>
      </c>
      <c r="BO28">
        <f ca="1">IF($BT28&lt;&gt;"",SUMIF($BD$3:$BD$1004,"="&amp;$BD28,INDIRECT(ADDRESS(3,BO$2,1,1)):INDIRECT(ADDRESS(1004,BO$2,1,1))),"")</f>
        <v>0</v>
      </c>
      <c r="BP28">
        <f ca="1">IF($BT28&lt;&gt;"",SUMIF($BD$3:$BD$1004,"="&amp;$BD28,INDIRECT(ADDRESS(3,BP$2,1,1)):INDIRECT(ADDRESS(1004,BP$2,1,1))),"")</f>
        <v>0</v>
      </c>
      <c r="BQ28">
        <f ca="1">IF($BT28&lt;&gt;"",SUMIF($BD$3:$BD$1004,"="&amp;$BD28,INDIRECT(ADDRESS(3,BQ$2,1,1)):INDIRECT(ADDRESS(1004,BQ$2,1,1))),"")</f>
        <v>0</v>
      </c>
      <c r="BR28">
        <f ca="1">IF($BT28&lt;&gt;"",SUMIF($BD$3:$BD$1004,"="&amp;$BD28,INDIRECT(ADDRESS(3,BR$2,1,1)):INDIRECT(ADDRESS(1004,BR$2,1,1))),"")</f>
        <v>0</v>
      </c>
      <c r="BS28" t="str">
        <f>IF($A28&lt;&gt;"",VLOOKUP(TRUNC(MID($A28,1,2),0),Plano_Contas!$H$3:$J$103,3,TRUE),"")</f>
        <v>V</v>
      </c>
      <c r="BT28" t="str">
        <f t="shared" si="2"/>
        <v>Despesas Bancárias (Banco)</v>
      </c>
      <c r="BV28">
        <f>Empresas!C28</f>
        <v>0</v>
      </c>
    </row>
    <row r="29" spans="1:74" x14ac:dyDescent="0.2">
      <c r="A29" s="89">
        <v>4414</v>
      </c>
      <c r="B29" s="52" t="str">
        <f>IF($A29&lt;&gt;"",VLOOKUP(""&amp;$A29,Plano_Contas!$A$3:$F$1003,6,0),"")</f>
        <v>4414 - [Banco] Desp.Cartao de Crédito (V)</v>
      </c>
      <c r="C29" s="91"/>
      <c r="D29" s="111"/>
      <c r="E29" s="112"/>
      <c r="F29" s="87"/>
      <c r="G29" s="85"/>
      <c r="H29" s="111"/>
      <c r="I29" s="112"/>
      <c r="J29" s="87"/>
      <c r="K29" s="85"/>
      <c r="L29" s="111"/>
      <c r="M29" s="112"/>
      <c r="N29" s="87"/>
      <c r="O29" s="85"/>
      <c r="P29" s="111"/>
      <c r="Q29" s="112"/>
      <c r="R29" s="87"/>
      <c r="S29" s="85"/>
      <c r="T29" s="111"/>
      <c r="U29" s="112"/>
      <c r="V29" s="87"/>
      <c r="W29" s="85"/>
      <c r="X29" s="111"/>
      <c r="Y29" s="112"/>
      <c r="Z29" s="87"/>
      <c r="AA29" s="85"/>
      <c r="AB29" s="111"/>
      <c r="AC29" s="112"/>
      <c r="AD29" s="87"/>
      <c r="AE29" s="85"/>
      <c r="AF29" s="111"/>
      <c r="AG29" s="112"/>
      <c r="AH29" s="87"/>
      <c r="AI29" s="85"/>
      <c r="AJ29" s="111"/>
      <c r="AK29" s="112"/>
      <c r="AL29" s="87"/>
      <c r="AM29" s="85"/>
      <c r="AN29" s="111"/>
      <c r="AO29" s="112"/>
      <c r="AP29" s="87"/>
      <c r="AQ29" s="85"/>
      <c r="AR29" s="111"/>
      <c r="AS29" s="112"/>
      <c r="AT29" s="87"/>
      <c r="AU29" s="85"/>
      <c r="AV29" s="111"/>
      <c r="AW29" s="112"/>
      <c r="AX29" s="87"/>
      <c r="AY29" s="85"/>
      <c r="AZ29" s="267">
        <f>SUM(E29,I29,M29,Q29,U29,Y29,AC29,AG29,AK29,AO29,AS29,AW29)</f>
        <v>0</v>
      </c>
      <c r="BA29" s="88">
        <f>SUM($G29,$K29,$O29,$S29,$W29,$AA29,$AE29,$AI29,$AM29,$AQ29,$AU29,$AY29)</f>
        <v>0</v>
      </c>
      <c r="BC29">
        <f>IF($A29&lt;&gt;"",COUNTIF($BD$3:$BD29,$BD29),0)</f>
        <v>2</v>
      </c>
      <c r="BD29" t="str">
        <f>IF($A29&lt;&gt;"",VLOOKUP(TRUNC(MID($A29,1,2),0),Plano_Contas!$H$3:$J$103,2,TRUE),"")</f>
        <v>Despesas Bancárias</v>
      </c>
      <c r="BE29" s="201" t="str">
        <f t="shared" si="1"/>
        <v>Banco</v>
      </c>
      <c r="BF29" t="str">
        <f ca="1">IF($BT29&lt;&gt;"",SUMIF($BD$3:$BD$1004,"="&amp;$BD29,INDIRECT(ADDRESS(3,BF$2,1,1)):INDIRECT(ADDRESS(1004,BF$2,1,1))),"")</f>
        <v/>
      </c>
      <c r="BG29" t="str">
        <f ca="1">IF($BT29&lt;&gt;"",SUMIF($BD$3:$BD$1004,"="&amp;$BD29,INDIRECT(ADDRESS(3,BG$2,1,1)):INDIRECT(ADDRESS(1004,BG$2,1,1))),"")</f>
        <v/>
      </c>
      <c r="BH29" t="str">
        <f ca="1">IF($BT29&lt;&gt;"",SUMIF($BD$3:$BD$1004,"="&amp;$BD29,INDIRECT(ADDRESS(3,BH$2,1,1)):INDIRECT(ADDRESS(1004,BH$2,1,1))),"")</f>
        <v/>
      </c>
      <c r="BI29" t="str">
        <f ca="1">IF($BT29&lt;&gt;"",SUMIF($BD$3:$BD$1004,"="&amp;$BD29,INDIRECT(ADDRESS(3,BI$2,1,1)):INDIRECT(ADDRESS(1004,BI$2,1,1))),"")</f>
        <v/>
      </c>
      <c r="BJ29" t="str">
        <f ca="1">IF($BT29&lt;&gt;"",SUMIF($BD$3:$BD$1004,"="&amp;$BD29,INDIRECT(ADDRESS(3,BJ$2,1,1)):INDIRECT(ADDRESS(1004,BJ$2,1,1))),"")</f>
        <v/>
      </c>
      <c r="BK29" t="str">
        <f ca="1">IF($BT29&lt;&gt;"",SUMIF($BD$3:$BD$1004,"="&amp;$BD29,INDIRECT(ADDRESS(3,BK$2,1,1)):INDIRECT(ADDRESS(1004,BK$2,1,1))),"")</f>
        <v/>
      </c>
      <c r="BL29" t="str">
        <f ca="1">IF($BT29&lt;&gt;"",SUMIF($BD$3:$BD$1004,"="&amp;$BD29,INDIRECT(ADDRESS(3,BL$2,1,1)):INDIRECT(ADDRESS(1004,BL$2,1,1))),"")</f>
        <v/>
      </c>
      <c r="BM29" t="str">
        <f ca="1">IF($BT29&lt;&gt;"",SUMIF($BD$3:$BD$1004,"="&amp;$BD29,INDIRECT(ADDRESS(3,BM$2,1,1)):INDIRECT(ADDRESS(1004,BM$2,1,1))),"")</f>
        <v/>
      </c>
      <c r="BN29" t="str">
        <f ca="1">IF($BT29&lt;&gt;"",SUMIF($BD$3:$BD$1004,"="&amp;$BD29,INDIRECT(ADDRESS(3,BN$2,1,1)):INDIRECT(ADDRESS(1004,BN$2,1,1))),"")</f>
        <v/>
      </c>
      <c r="BO29" t="str">
        <f ca="1">IF($BT29&lt;&gt;"",SUMIF($BD$3:$BD$1004,"="&amp;$BD29,INDIRECT(ADDRESS(3,BO$2,1,1)):INDIRECT(ADDRESS(1004,BO$2,1,1))),"")</f>
        <v/>
      </c>
      <c r="BP29" t="str">
        <f ca="1">IF($BT29&lt;&gt;"",SUMIF($BD$3:$BD$1004,"="&amp;$BD29,INDIRECT(ADDRESS(3,BP$2,1,1)):INDIRECT(ADDRESS(1004,BP$2,1,1))),"")</f>
        <v/>
      </c>
      <c r="BQ29" t="str">
        <f ca="1">IF($BT29&lt;&gt;"",SUMIF($BD$3:$BD$1004,"="&amp;$BD29,INDIRECT(ADDRESS(3,BQ$2,1,1)):INDIRECT(ADDRESS(1004,BQ$2,1,1))),"")</f>
        <v/>
      </c>
      <c r="BR29" t="str">
        <f ca="1">IF($BT29&lt;&gt;"",SUMIF($BD$3:$BD$1004,"="&amp;$BD29,INDIRECT(ADDRESS(3,BR$2,1,1)):INDIRECT(ADDRESS(1004,BR$2,1,1))),"")</f>
        <v/>
      </c>
      <c r="BS29" t="str">
        <f>IF($A29&lt;&gt;"",VLOOKUP(TRUNC(MID($A29,1,2),0),Plano_Contas!$H$3:$J$103,3,TRUE),"")</f>
        <v>V</v>
      </c>
      <c r="BT29" t="str">
        <f t="shared" si="2"/>
        <v/>
      </c>
      <c r="BV29">
        <f>Empresas!C29</f>
        <v>0</v>
      </c>
    </row>
    <row r="30" spans="1:74" x14ac:dyDescent="0.2">
      <c r="A30" s="89">
        <v>4610</v>
      </c>
      <c r="B30" s="94" t="str">
        <f>IF($A30&lt;&gt;"",VLOOKUP(""&amp;$A30,Plano_Contas!$A$3:$F$1003,6,0),"")</f>
        <v>4610 - [Saúde] Plano de Saude (V)</v>
      </c>
      <c r="C30" s="113"/>
      <c r="D30" s="111"/>
      <c r="E30" s="112"/>
      <c r="F30" s="87"/>
      <c r="G30" s="85"/>
      <c r="H30" s="111"/>
      <c r="I30" s="112"/>
      <c r="J30" s="87"/>
      <c r="K30" s="85"/>
      <c r="L30" s="111"/>
      <c r="M30" s="112"/>
      <c r="N30" s="87"/>
      <c r="O30" s="85"/>
      <c r="P30" s="111"/>
      <c r="Q30" s="112"/>
      <c r="R30" s="87"/>
      <c r="S30" s="85"/>
      <c r="T30" s="111"/>
      <c r="U30" s="112"/>
      <c r="V30" s="87"/>
      <c r="W30" s="85"/>
      <c r="X30" s="111"/>
      <c r="Y30" s="112"/>
      <c r="Z30" s="87"/>
      <c r="AA30" s="85"/>
      <c r="AB30" s="111"/>
      <c r="AC30" s="112"/>
      <c r="AD30" s="87"/>
      <c r="AE30" s="85"/>
      <c r="AF30" s="111"/>
      <c r="AG30" s="112"/>
      <c r="AH30" s="87"/>
      <c r="AI30" s="85"/>
      <c r="AJ30" s="111"/>
      <c r="AK30" s="112"/>
      <c r="AL30" s="87"/>
      <c r="AM30" s="85"/>
      <c r="AN30" s="111"/>
      <c r="AO30" s="112"/>
      <c r="AP30" s="87"/>
      <c r="AQ30" s="85"/>
      <c r="AR30" s="111"/>
      <c r="AS30" s="112"/>
      <c r="AT30" s="87"/>
      <c r="AU30" s="85"/>
      <c r="AV30" s="111"/>
      <c r="AW30" s="112"/>
      <c r="AX30" s="87"/>
      <c r="AY30" s="85"/>
      <c r="AZ30" s="267">
        <f>SUM(E30,I30,M30,Q30,U30,Y30,AC30,AG30,AK30,AO30,AS30,AW30)</f>
        <v>0</v>
      </c>
      <c r="BA30" s="88">
        <f>SUM($G30,$K30,$O30,$S30,$W30,$AA30,$AE30,$AI30,$AM30,$AQ30,$AU30,$AY30)</f>
        <v>0</v>
      </c>
      <c r="BC30">
        <f>IF($A30&lt;&gt;"",COUNTIF($BD$3:$BD30,$BD30),0)</f>
        <v>1</v>
      </c>
      <c r="BD30" t="str">
        <f>IF($A30&lt;&gt;"",VLOOKUP(TRUNC(MID($A30,1,2),0),Plano_Contas!$H$3:$J$103,2,TRUE),"")</f>
        <v>Saúde</v>
      </c>
      <c r="BE30" s="201" t="str">
        <f t="shared" si="1"/>
        <v>Saúde</v>
      </c>
      <c r="BF30">
        <f ca="1">IF($BT30&lt;&gt;"",SUMIF($BD$3:$BD$1004,"="&amp;$BD30,INDIRECT(ADDRESS(3,BF$2,1,1)):INDIRECT(ADDRESS(1004,BF$2,1,1))),"")</f>
        <v>0</v>
      </c>
      <c r="BG30">
        <f ca="1">IF($BT30&lt;&gt;"",SUMIF($BD$3:$BD$1004,"="&amp;$BD30,INDIRECT(ADDRESS(3,BG$2,1,1)):INDIRECT(ADDRESS(1004,BG$2,1,1))),"")</f>
        <v>0</v>
      </c>
      <c r="BH30">
        <f ca="1">IF($BT30&lt;&gt;"",SUMIF($BD$3:$BD$1004,"="&amp;$BD30,INDIRECT(ADDRESS(3,BH$2,1,1)):INDIRECT(ADDRESS(1004,BH$2,1,1))),"")</f>
        <v>0</v>
      </c>
      <c r="BI30">
        <f ca="1">IF($BT30&lt;&gt;"",SUMIF($BD$3:$BD$1004,"="&amp;$BD30,INDIRECT(ADDRESS(3,BI$2,1,1)):INDIRECT(ADDRESS(1004,BI$2,1,1))),"")</f>
        <v>0</v>
      </c>
      <c r="BJ30">
        <f ca="1">IF($BT30&lt;&gt;"",SUMIF($BD$3:$BD$1004,"="&amp;$BD30,INDIRECT(ADDRESS(3,BJ$2,1,1)):INDIRECT(ADDRESS(1004,BJ$2,1,1))),"")</f>
        <v>0</v>
      </c>
      <c r="BK30">
        <f ca="1">IF($BT30&lt;&gt;"",SUMIF($BD$3:$BD$1004,"="&amp;$BD30,INDIRECT(ADDRESS(3,BK$2,1,1)):INDIRECT(ADDRESS(1004,BK$2,1,1))),"")</f>
        <v>0</v>
      </c>
      <c r="BL30">
        <f ca="1">IF($BT30&lt;&gt;"",SUMIF($BD$3:$BD$1004,"="&amp;$BD30,INDIRECT(ADDRESS(3,BL$2,1,1)):INDIRECT(ADDRESS(1004,BL$2,1,1))),"")</f>
        <v>0</v>
      </c>
      <c r="BM30">
        <f ca="1">IF($BT30&lt;&gt;"",SUMIF($BD$3:$BD$1004,"="&amp;$BD30,INDIRECT(ADDRESS(3,BM$2,1,1)):INDIRECT(ADDRESS(1004,BM$2,1,1))),"")</f>
        <v>0</v>
      </c>
      <c r="BN30">
        <f ca="1">IF($BT30&lt;&gt;"",SUMIF($BD$3:$BD$1004,"="&amp;$BD30,INDIRECT(ADDRESS(3,BN$2,1,1)):INDIRECT(ADDRESS(1004,BN$2,1,1))),"")</f>
        <v>0</v>
      </c>
      <c r="BO30">
        <f ca="1">IF($BT30&lt;&gt;"",SUMIF($BD$3:$BD$1004,"="&amp;$BD30,INDIRECT(ADDRESS(3,BO$2,1,1)):INDIRECT(ADDRESS(1004,BO$2,1,1))),"")</f>
        <v>0</v>
      </c>
      <c r="BP30">
        <f ca="1">IF($BT30&lt;&gt;"",SUMIF($BD$3:$BD$1004,"="&amp;$BD30,INDIRECT(ADDRESS(3,BP$2,1,1)):INDIRECT(ADDRESS(1004,BP$2,1,1))),"")</f>
        <v>0</v>
      </c>
      <c r="BQ30">
        <f ca="1">IF($BT30&lt;&gt;"",SUMIF($BD$3:$BD$1004,"="&amp;$BD30,INDIRECT(ADDRESS(3,BQ$2,1,1)):INDIRECT(ADDRESS(1004,BQ$2,1,1))),"")</f>
        <v>0</v>
      </c>
      <c r="BR30">
        <f ca="1">IF($BT30&lt;&gt;"",SUMIF($BD$3:$BD$1004,"="&amp;$BD30,INDIRECT(ADDRESS(3,BR$2,1,1)):INDIRECT(ADDRESS(1004,BR$2,1,1))),"")</f>
        <v>0</v>
      </c>
      <c r="BS30" t="str">
        <f>IF($A30&lt;&gt;"",VLOOKUP(TRUNC(MID($A30,1,2),0),Plano_Contas!$H$3:$J$103,3,TRUE),"")</f>
        <v>V</v>
      </c>
      <c r="BT30" t="str">
        <f t="shared" si="2"/>
        <v>Saúde (Saúde)</v>
      </c>
      <c r="BV30">
        <f>Empresas!C30</f>
        <v>0</v>
      </c>
    </row>
    <row r="31" spans="1:74" x14ac:dyDescent="0.2">
      <c r="A31" s="89">
        <v>4611</v>
      </c>
      <c r="B31" s="52" t="str">
        <f>IF($A31&lt;&gt;"",VLOOKUP(""&amp;$A31,Plano_Contas!$A$3:$F$1003,6,0),"")</f>
        <v>4611 - [Saúde] Remédios e Tratamentos (V)</v>
      </c>
      <c r="C31" s="91"/>
      <c r="D31" s="111"/>
      <c r="E31" s="112"/>
      <c r="F31" s="87"/>
      <c r="G31" s="85"/>
      <c r="H31" s="111"/>
      <c r="I31" s="112"/>
      <c r="J31" s="87"/>
      <c r="K31" s="85"/>
      <c r="L31" s="111"/>
      <c r="M31" s="112"/>
      <c r="N31" s="87"/>
      <c r="O31" s="85"/>
      <c r="P31" s="111"/>
      <c r="Q31" s="112"/>
      <c r="R31" s="87"/>
      <c r="S31" s="85"/>
      <c r="T31" s="111"/>
      <c r="U31" s="112"/>
      <c r="V31" s="87"/>
      <c r="W31" s="85"/>
      <c r="X31" s="111"/>
      <c r="Y31" s="112"/>
      <c r="Z31" s="87"/>
      <c r="AA31" s="85"/>
      <c r="AB31" s="111"/>
      <c r="AC31" s="112"/>
      <c r="AD31" s="87"/>
      <c r="AE31" s="85"/>
      <c r="AF31" s="111"/>
      <c r="AG31" s="112"/>
      <c r="AH31" s="87"/>
      <c r="AI31" s="85"/>
      <c r="AJ31" s="111"/>
      <c r="AK31" s="112"/>
      <c r="AL31" s="87"/>
      <c r="AM31" s="85"/>
      <c r="AN31" s="111"/>
      <c r="AO31" s="112"/>
      <c r="AP31" s="87"/>
      <c r="AQ31" s="85"/>
      <c r="AR31" s="111"/>
      <c r="AS31" s="112"/>
      <c r="AT31" s="87"/>
      <c r="AU31" s="85"/>
      <c r="AV31" s="111"/>
      <c r="AW31" s="112"/>
      <c r="AX31" s="87"/>
      <c r="AY31" s="85"/>
      <c r="AZ31" s="267">
        <f>SUM(E31,I31,M31,Q31,U31,Y31,AC31,AG31,AK31,AO31,AS31,AW31)</f>
        <v>0</v>
      </c>
      <c r="BA31" s="88">
        <f>SUM($G31,$K31,$O31,$S31,$W31,$AA31,$AE31,$AI31,$AM31,$AQ31,$AU31,$AY31)</f>
        <v>0</v>
      </c>
      <c r="BC31">
        <f>IF($A31&lt;&gt;"",COUNTIF($BD$3:$BD31,$BD31),0)</f>
        <v>2</v>
      </c>
      <c r="BD31" t="str">
        <f>IF($A31&lt;&gt;"",VLOOKUP(TRUNC(MID($A31,1,2),0),Plano_Contas!$H$3:$J$103,2,TRUE),"")</f>
        <v>Saúde</v>
      </c>
      <c r="BE31" s="201" t="str">
        <f t="shared" si="1"/>
        <v>Saúde</v>
      </c>
      <c r="BF31" t="str">
        <f ca="1">IF($BT31&lt;&gt;"",SUMIF($BD$3:$BD$1004,"="&amp;$BD31,INDIRECT(ADDRESS(3,BF$2,1,1)):INDIRECT(ADDRESS(1004,BF$2,1,1))),"")</f>
        <v/>
      </c>
      <c r="BG31" t="str">
        <f ca="1">IF($BT31&lt;&gt;"",SUMIF($BD$3:$BD$1004,"="&amp;$BD31,INDIRECT(ADDRESS(3,BG$2,1,1)):INDIRECT(ADDRESS(1004,BG$2,1,1))),"")</f>
        <v/>
      </c>
      <c r="BH31" t="str">
        <f ca="1">IF($BT31&lt;&gt;"",SUMIF($BD$3:$BD$1004,"="&amp;$BD31,INDIRECT(ADDRESS(3,BH$2,1,1)):INDIRECT(ADDRESS(1004,BH$2,1,1))),"")</f>
        <v/>
      </c>
      <c r="BI31" t="str">
        <f ca="1">IF($BT31&lt;&gt;"",SUMIF($BD$3:$BD$1004,"="&amp;$BD31,INDIRECT(ADDRESS(3,BI$2,1,1)):INDIRECT(ADDRESS(1004,BI$2,1,1))),"")</f>
        <v/>
      </c>
      <c r="BJ31" t="str">
        <f ca="1">IF($BT31&lt;&gt;"",SUMIF($BD$3:$BD$1004,"="&amp;$BD31,INDIRECT(ADDRESS(3,BJ$2,1,1)):INDIRECT(ADDRESS(1004,BJ$2,1,1))),"")</f>
        <v/>
      </c>
      <c r="BK31" t="str">
        <f ca="1">IF($BT31&lt;&gt;"",SUMIF($BD$3:$BD$1004,"="&amp;$BD31,INDIRECT(ADDRESS(3,BK$2,1,1)):INDIRECT(ADDRESS(1004,BK$2,1,1))),"")</f>
        <v/>
      </c>
      <c r="BL31" t="str">
        <f ca="1">IF($BT31&lt;&gt;"",SUMIF($BD$3:$BD$1004,"="&amp;$BD31,INDIRECT(ADDRESS(3,BL$2,1,1)):INDIRECT(ADDRESS(1004,BL$2,1,1))),"")</f>
        <v/>
      </c>
      <c r="BM31" t="str">
        <f ca="1">IF($BT31&lt;&gt;"",SUMIF($BD$3:$BD$1004,"="&amp;$BD31,INDIRECT(ADDRESS(3,BM$2,1,1)):INDIRECT(ADDRESS(1004,BM$2,1,1))),"")</f>
        <v/>
      </c>
      <c r="BN31" t="str">
        <f ca="1">IF($BT31&lt;&gt;"",SUMIF($BD$3:$BD$1004,"="&amp;$BD31,INDIRECT(ADDRESS(3,BN$2,1,1)):INDIRECT(ADDRESS(1004,BN$2,1,1))),"")</f>
        <v/>
      </c>
      <c r="BO31" t="str">
        <f ca="1">IF($BT31&lt;&gt;"",SUMIF($BD$3:$BD$1004,"="&amp;$BD31,INDIRECT(ADDRESS(3,BO$2,1,1)):INDIRECT(ADDRESS(1004,BO$2,1,1))),"")</f>
        <v/>
      </c>
      <c r="BP31" t="str">
        <f ca="1">IF($BT31&lt;&gt;"",SUMIF($BD$3:$BD$1004,"="&amp;$BD31,INDIRECT(ADDRESS(3,BP$2,1,1)):INDIRECT(ADDRESS(1004,BP$2,1,1))),"")</f>
        <v/>
      </c>
      <c r="BQ31" t="str">
        <f ca="1">IF($BT31&lt;&gt;"",SUMIF($BD$3:$BD$1004,"="&amp;$BD31,INDIRECT(ADDRESS(3,BQ$2,1,1)):INDIRECT(ADDRESS(1004,BQ$2,1,1))),"")</f>
        <v/>
      </c>
      <c r="BR31" t="str">
        <f ca="1">IF($BT31&lt;&gt;"",SUMIF($BD$3:$BD$1004,"="&amp;$BD31,INDIRECT(ADDRESS(3,BR$2,1,1)):INDIRECT(ADDRESS(1004,BR$2,1,1))),"")</f>
        <v/>
      </c>
      <c r="BS31" t="str">
        <f>IF($A31&lt;&gt;"",VLOOKUP(TRUNC(MID($A31,1,2),0),Plano_Contas!$H$3:$J$103,3,TRUE),"")</f>
        <v>V</v>
      </c>
      <c r="BT31" t="str">
        <f t="shared" si="2"/>
        <v/>
      </c>
      <c r="BV31">
        <f>Empresas!C31</f>
        <v>0</v>
      </c>
    </row>
    <row r="32" spans="1:74" x14ac:dyDescent="0.2">
      <c r="A32" s="89">
        <v>4710</v>
      </c>
      <c r="B32" s="52" t="str">
        <f>IF($A32&lt;&gt;"",VLOOKUP(""&amp;$A32,Plano_Contas!$A$3:$F$1003,6,0),"")</f>
        <v>4710 - [Transporte] Correspondencias em Geral (I)</v>
      </c>
      <c r="C32" s="91"/>
      <c r="D32" s="111"/>
      <c r="E32" s="112"/>
      <c r="F32" s="87"/>
      <c r="G32" s="85"/>
      <c r="H32" s="111"/>
      <c r="I32" s="112"/>
      <c r="J32" s="87"/>
      <c r="K32" s="85"/>
      <c r="L32" s="111"/>
      <c r="M32" s="112"/>
      <c r="N32" s="87"/>
      <c r="O32" s="85"/>
      <c r="P32" s="111"/>
      <c r="Q32" s="112"/>
      <c r="R32" s="87"/>
      <c r="S32" s="85"/>
      <c r="T32" s="111"/>
      <c r="U32" s="112"/>
      <c r="V32" s="87"/>
      <c r="W32" s="85"/>
      <c r="X32" s="111"/>
      <c r="Y32" s="112"/>
      <c r="Z32" s="87"/>
      <c r="AA32" s="85"/>
      <c r="AB32" s="111"/>
      <c r="AC32" s="112"/>
      <c r="AD32" s="87"/>
      <c r="AE32" s="85"/>
      <c r="AF32" s="111"/>
      <c r="AG32" s="112"/>
      <c r="AH32" s="87"/>
      <c r="AI32" s="85"/>
      <c r="AJ32" s="111"/>
      <c r="AK32" s="112"/>
      <c r="AL32" s="87"/>
      <c r="AM32" s="85"/>
      <c r="AN32" s="111"/>
      <c r="AO32" s="112"/>
      <c r="AP32" s="87"/>
      <c r="AQ32" s="85"/>
      <c r="AR32" s="111"/>
      <c r="AS32" s="112"/>
      <c r="AT32" s="87"/>
      <c r="AU32" s="85"/>
      <c r="AV32" s="111"/>
      <c r="AW32" s="112"/>
      <c r="AX32" s="87"/>
      <c r="AY32" s="85"/>
      <c r="AZ32" s="267">
        <f>SUM(E32,I32,M32,Q32,U32,Y32,AC32,AG32,AK32,AO32,AS32,AW32)</f>
        <v>0</v>
      </c>
      <c r="BA32" s="88">
        <f>SUM($G32,$K32,$O32,$S32,$W32,$AA32,$AE32,$AI32,$AM32,$AQ32,$AU32,$AY32)</f>
        <v>0</v>
      </c>
      <c r="BC32">
        <f>IF($A32&lt;&gt;"",COUNTIF($BD$3:$BD32,$BD32),0)</f>
        <v>1</v>
      </c>
      <c r="BD32" t="str">
        <f>IF($A32&lt;&gt;"",VLOOKUP(TRUNC(MID($A32,1,2),0),Plano_Contas!$H$3:$J$103,2,TRUE),"")</f>
        <v>Correspondências</v>
      </c>
      <c r="BE32" s="201" t="str">
        <f t="shared" si="1"/>
        <v>Transporte</v>
      </c>
      <c r="BF32">
        <f ca="1">IF($BT32&lt;&gt;"",SUMIF($BD$3:$BD$1004,"="&amp;$BD32,INDIRECT(ADDRESS(3,BF$2,1,1)):INDIRECT(ADDRESS(1004,BF$2,1,1))),"")</f>
        <v>0</v>
      </c>
      <c r="BG32">
        <f ca="1">IF($BT32&lt;&gt;"",SUMIF($BD$3:$BD$1004,"="&amp;$BD32,INDIRECT(ADDRESS(3,BG$2,1,1)):INDIRECT(ADDRESS(1004,BG$2,1,1))),"")</f>
        <v>0</v>
      </c>
      <c r="BH32">
        <f ca="1">IF($BT32&lt;&gt;"",SUMIF($BD$3:$BD$1004,"="&amp;$BD32,INDIRECT(ADDRESS(3,BH$2,1,1)):INDIRECT(ADDRESS(1004,BH$2,1,1))),"")</f>
        <v>0</v>
      </c>
      <c r="BI32">
        <f ca="1">IF($BT32&lt;&gt;"",SUMIF($BD$3:$BD$1004,"="&amp;$BD32,INDIRECT(ADDRESS(3,BI$2,1,1)):INDIRECT(ADDRESS(1004,BI$2,1,1))),"")</f>
        <v>0</v>
      </c>
      <c r="BJ32">
        <f ca="1">IF($BT32&lt;&gt;"",SUMIF($BD$3:$BD$1004,"="&amp;$BD32,INDIRECT(ADDRESS(3,BJ$2,1,1)):INDIRECT(ADDRESS(1004,BJ$2,1,1))),"")</f>
        <v>0</v>
      </c>
      <c r="BK32">
        <f ca="1">IF($BT32&lt;&gt;"",SUMIF($BD$3:$BD$1004,"="&amp;$BD32,INDIRECT(ADDRESS(3,BK$2,1,1)):INDIRECT(ADDRESS(1004,BK$2,1,1))),"")</f>
        <v>0</v>
      </c>
      <c r="BL32">
        <f ca="1">IF($BT32&lt;&gt;"",SUMIF($BD$3:$BD$1004,"="&amp;$BD32,INDIRECT(ADDRESS(3,BL$2,1,1)):INDIRECT(ADDRESS(1004,BL$2,1,1))),"")</f>
        <v>0</v>
      </c>
      <c r="BM32">
        <f ca="1">IF($BT32&lt;&gt;"",SUMIF($BD$3:$BD$1004,"="&amp;$BD32,INDIRECT(ADDRESS(3,BM$2,1,1)):INDIRECT(ADDRESS(1004,BM$2,1,1))),"")</f>
        <v>0</v>
      </c>
      <c r="BN32">
        <f ca="1">IF($BT32&lt;&gt;"",SUMIF($BD$3:$BD$1004,"="&amp;$BD32,INDIRECT(ADDRESS(3,BN$2,1,1)):INDIRECT(ADDRESS(1004,BN$2,1,1))),"")</f>
        <v>0</v>
      </c>
      <c r="BO32">
        <f ca="1">IF($BT32&lt;&gt;"",SUMIF($BD$3:$BD$1004,"="&amp;$BD32,INDIRECT(ADDRESS(3,BO$2,1,1)):INDIRECT(ADDRESS(1004,BO$2,1,1))),"")</f>
        <v>0</v>
      </c>
      <c r="BP32">
        <f ca="1">IF($BT32&lt;&gt;"",SUMIF($BD$3:$BD$1004,"="&amp;$BD32,INDIRECT(ADDRESS(3,BP$2,1,1)):INDIRECT(ADDRESS(1004,BP$2,1,1))),"")</f>
        <v>0</v>
      </c>
      <c r="BQ32">
        <f ca="1">IF($BT32&lt;&gt;"",SUMIF($BD$3:$BD$1004,"="&amp;$BD32,INDIRECT(ADDRESS(3,BQ$2,1,1)):INDIRECT(ADDRESS(1004,BQ$2,1,1))),"")</f>
        <v>0</v>
      </c>
      <c r="BR32">
        <f ca="1">IF($BT32&lt;&gt;"",SUMIF($BD$3:$BD$1004,"="&amp;$BD32,INDIRECT(ADDRESS(3,BR$2,1,1)):INDIRECT(ADDRESS(1004,BR$2,1,1))),"")</f>
        <v>0</v>
      </c>
      <c r="BS32" t="str">
        <f>IF($A32&lt;&gt;"",VLOOKUP(TRUNC(MID($A32,1,2),0),Plano_Contas!$H$3:$J$103,3,TRUE),"")</f>
        <v>I</v>
      </c>
      <c r="BT32" t="str">
        <f t="shared" si="2"/>
        <v>Correspondências (Transporte)</v>
      </c>
      <c r="BV32">
        <f>Empresas!C32</f>
        <v>0</v>
      </c>
    </row>
    <row r="33" spans="1:74" x14ac:dyDescent="0.2">
      <c r="A33" s="89">
        <v>4810</v>
      </c>
      <c r="B33" s="52" t="str">
        <f>IF($A33&lt;&gt;"",VLOOKUP(""&amp;$A33,Plano_Contas!$A$3:$F$1003,6,0),"")</f>
        <v>4810 - Presentes (I)</v>
      </c>
      <c r="C33" s="91"/>
      <c r="D33" s="111"/>
      <c r="E33" s="112"/>
      <c r="F33" s="87"/>
      <c r="G33" s="85"/>
      <c r="H33" s="111"/>
      <c r="I33" s="112"/>
      <c r="J33" s="87"/>
      <c r="K33" s="85"/>
      <c r="L33" s="111"/>
      <c r="M33" s="112"/>
      <c r="N33" s="87"/>
      <c r="O33" s="85"/>
      <c r="P33" s="111"/>
      <c r="Q33" s="112"/>
      <c r="R33" s="87"/>
      <c r="S33" s="85"/>
      <c r="T33" s="111"/>
      <c r="U33" s="112"/>
      <c r="V33" s="87"/>
      <c r="W33" s="85"/>
      <c r="X33" s="111"/>
      <c r="Y33" s="112"/>
      <c r="Z33" s="87"/>
      <c r="AA33" s="85"/>
      <c r="AB33" s="111"/>
      <c r="AC33" s="112"/>
      <c r="AD33" s="87"/>
      <c r="AE33" s="85"/>
      <c r="AF33" s="111"/>
      <c r="AG33" s="112"/>
      <c r="AH33" s="87"/>
      <c r="AI33" s="85"/>
      <c r="AJ33" s="111"/>
      <c r="AK33" s="112"/>
      <c r="AL33" s="87"/>
      <c r="AM33" s="85"/>
      <c r="AN33" s="111"/>
      <c r="AO33" s="112"/>
      <c r="AP33" s="87"/>
      <c r="AQ33" s="85"/>
      <c r="AR33" s="111"/>
      <c r="AS33" s="112"/>
      <c r="AT33" s="87"/>
      <c r="AU33" s="85"/>
      <c r="AV33" s="111"/>
      <c r="AW33" s="112"/>
      <c r="AX33" s="87"/>
      <c r="AY33" s="85"/>
      <c r="AZ33" s="267">
        <f>SUM(E33,I33,M33,Q33,U33,Y33,AC33,AG33,AK33,AO33,AS33,AW33)</f>
        <v>0</v>
      </c>
      <c r="BA33" s="88">
        <f>SUM($G33,$K33,$O33,$S33,$W33,$AA33,$AE33,$AI33,$AM33,$AQ33,$AU33,$AY33)</f>
        <v>0</v>
      </c>
      <c r="BC33">
        <f>IF($A33&lt;&gt;"",COUNTIF($BD$3:$BD33,$BD33),0)</f>
        <v>1</v>
      </c>
      <c r="BD33" t="str">
        <f>IF($A33&lt;&gt;"",VLOOKUP(TRUNC(MID($A33,1,2),0),Plano_Contas!$H$3:$J$103,2,TRUE),"")</f>
        <v>Presentes</v>
      </c>
      <c r="BE33" s="201" t="str">
        <f t="shared" si="1"/>
        <v/>
      </c>
      <c r="BF33">
        <f ca="1">IF($BT33&lt;&gt;"",SUMIF($BD$3:$BD$1004,"="&amp;$BD33,INDIRECT(ADDRESS(3,BF$2,1,1)):INDIRECT(ADDRESS(1004,BF$2,1,1))),"")</f>
        <v>0</v>
      </c>
      <c r="BG33">
        <f ca="1">IF($BT33&lt;&gt;"",SUMIF($BD$3:$BD$1004,"="&amp;$BD33,INDIRECT(ADDRESS(3,BG$2,1,1)):INDIRECT(ADDRESS(1004,BG$2,1,1))),"")</f>
        <v>0</v>
      </c>
      <c r="BH33">
        <f ca="1">IF($BT33&lt;&gt;"",SUMIF($BD$3:$BD$1004,"="&amp;$BD33,INDIRECT(ADDRESS(3,BH$2,1,1)):INDIRECT(ADDRESS(1004,BH$2,1,1))),"")</f>
        <v>0</v>
      </c>
      <c r="BI33">
        <f ca="1">IF($BT33&lt;&gt;"",SUMIF($BD$3:$BD$1004,"="&amp;$BD33,INDIRECT(ADDRESS(3,BI$2,1,1)):INDIRECT(ADDRESS(1004,BI$2,1,1))),"")</f>
        <v>0</v>
      </c>
      <c r="BJ33">
        <f ca="1">IF($BT33&lt;&gt;"",SUMIF($BD$3:$BD$1004,"="&amp;$BD33,INDIRECT(ADDRESS(3,BJ$2,1,1)):INDIRECT(ADDRESS(1004,BJ$2,1,1))),"")</f>
        <v>0</v>
      </c>
      <c r="BK33">
        <f ca="1">IF($BT33&lt;&gt;"",SUMIF($BD$3:$BD$1004,"="&amp;$BD33,INDIRECT(ADDRESS(3,BK$2,1,1)):INDIRECT(ADDRESS(1004,BK$2,1,1))),"")</f>
        <v>0</v>
      </c>
      <c r="BL33">
        <f ca="1">IF($BT33&lt;&gt;"",SUMIF($BD$3:$BD$1004,"="&amp;$BD33,INDIRECT(ADDRESS(3,BL$2,1,1)):INDIRECT(ADDRESS(1004,BL$2,1,1))),"")</f>
        <v>0</v>
      </c>
      <c r="BM33">
        <f ca="1">IF($BT33&lt;&gt;"",SUMIF($BD$3:$BD$1004,"="&amp;$BD33,INDIRECT(ADDRESS(3,BM$2,1,1)):INDIRECT(ADDRESS(1004,BM$2,1,1))),"")</f>
        <v>0</v>
      </c>
      <c r="BN33">
        <f ca="1">IF($BT33&lt;&gt;"",SUMIF($BD$3:$BD$1004,"="&amp;$BD33,INDIRECT(ADDRESS(3,BN$2,1,1)):INDIRECT(ADDRESS(1004,BN$2,1,1))),"")</f>
        <v>0</v>
      </c>
      <c r="BO33">
        <f ca="1">IF($BT33&lt;&gt;"",SUMIF($BD$3:$BD$1004,"="&amp;$BD33,INDIRECT(ADDRESS(3,BO$2,1,1)):INDIRECT(ADDRESS(1004,BO$2,1,1))),"")</f>
        <v>0</v>
      </c>
      <c r="BP33">
        <f ca="1">IF($BT33&lt;&gt;"",SUMIF($BD$3:$BD$1004,"="&amp;$BD33,INDIRECT(ADDRESS(3,BP$2,1,1)):INDIRECT(ADDRESS(1004,BP$2,1,1))),"")</f>
        <v>0</v>
      </c>
      <c r="BQ33">
        <f ca="1">IF($BT33&lt;&gt;"",SUMIF($BD$3:$BD$1004,"="&amp;$BD33,INDIRECT(ADDRESS(3,BQ$2,1,1)):INDIRECT(ADDRESS(1004,BQ$2,1,1))),"")</f>
        <v>0</v>
      </c>
      <c r="BR33">
        <f ca="1">IF($BT33&lt;&gt;"",SUMIF($BD$3:$BD$1004,"="&amp;$BD33,INDIRECT(ADDRESS(3,BR$2,1,1)):INDIRECT(ADDRESS(1004,BR$2,1,1))),"")</f>
        <v>0</v>
      </c>
      <c r="BS33" t="str">
        <f>IF($A33&lt;&gt;"",VLOOKUP(TRUNC(MID($A33,1,2),0),Plano_Contas!$H$3:$J$103,3,TRUE),"")</f>
        <v>I</v>
      </c>
      <c r="BT33" t="str">
        <f t="shared" si="2"/>
        <v>Presentes</v>
      </c>
      <c r="BV33">
        <f>Empresas!C33</f>
        <v>0</v>
      </c>
    </row>
    <row r="34" spans="1:74" x14ac:dyDescent="0.2">
      <c r="A34" s="89">
        <v>4910</v>
      </c>
      <c r="B34" s="52" t="str">
        <f>IF($A34&lt;&gt;"",VLOOKUP(""&amp;$A34,Plano_Contas!$A$3:$F$1003,6,0),"")</f>
        <v>4910 - [Higiene] Maquiagens / Cabelereiro / Beleza (V)</v>
      </c>
      <c r="C34" s="91"/>
      <c r="D34" s="111"/>
      <c r="E34" s="112"/>
      <c r="F34" s="87"/>
      <c r="G34" s="85"/>
      <c r="H34" s="111"/>
      <c r="I34" s="112"/>
      <c r="J34" s="87"/>
      <c r="K34" s="85"/>
      <c r="L34" s="111"/>
      <c r="M34" s="112"/>
      <c r="N34" s="87"/>
      <c r="O34" s="85"/>
      <c r="P34" s="111"/>
      <c r="Q34" s="112"/>
      <c r="R34" s="87"/>
      <c r="S34" s="85"/>
      <c r="T34" s="111"/>
      <c r="U34" s="112"/>
      <c r="V34" s="87"/>
      <c r="W34" s="85"/>
      <c r="X34" s="111"/>
      <c r="Y34" s="112"/>
      <c r="Z34" s="87"/>
      <c r="AA34" s="85"/>
      <c r="AB34" s="111"/>
      <c r="AC34" s="112"/>
      <c r="AD34" s="87"/>
      <c r="AE34" s="85"/>
      <c r="AF34" s="111"/>
      <c r="AG34" s="112"/>
      <c r="AH34" s="87"/>
      <c r="AI34" s="85"/>
      <c r="AJ34" s="111"/>
      <c r="AK34" s="112"/>
      <c r="AL34" s="87"/>
      <c r="AM34" s="85"/>
      <c r="AN34" s="111"/>
      <c r="AO34" s="112"/>
      <c r="AP34" s="87"/>
      <c r="AQ34" s="85"/>
      <c r="AR34" s="111"/>
      <c r="AS34" s="112"/>
      <c r="AT34" s="87"/>
      <c r="AU34" s="85"/>
      <c r="AV34" s="111"/>
      <c r="AW34" s="112"/>
      <c r="AX34" s="87"/>
      <c r="AY34" s="85"/>
      <c r="AZ34" s="267">
        <f>SUM(E34,I34,M34,Q34,U34,Y34,AC34,AG34,AK34,AO34,AS34,AW34)</f>
        <v>0</v>
      </c>
      <c r="BA34" s="88">
        <f>SUM($G34,$K34,$O34,$S34,$W34,$AA34,$AE34,$AI34,$AM34,$AQ34,$AU34,$AY34)</f>
        <v>0</v>
      </c>
      <c r="BC34">
        <f>IF($A34&lt;&gt;"",COUNTIF($BD$3:$BD34,$BD34),0)</f>
        <v>1</v>
      </c>
      <c r="BD34" t="str">
        <f>IF($A34&lt;&gt;"",VLOOKUP(TRUNC(MID($A34,1,2),0),Plano_Contas!$H$3:$J$103,2,TRUE),"")</f>
        <v>Maquiagem / Beleza</v>
      </c>
      <c r="BE34" s="201" t="str">
        <f t="shared" si="1"/>
        <v>Higiene</v>
      </c>
      <c r="BF34">
        <f ca="1">IF($BT34&lt;&gt;"",SUMIF($BD$3:$BD$1004,"="&amp;$BD34,INDIRECT(ADDRESS(3,BF$2,1,1)):INDIRECT(ADDRESS(1004,BF$2,1,1))),"")</f>
        <v>0</v>
      </c>
      <c r="BG34">
        <f ca="1">IF($BT34&lt;&gt;"",SUMIF($BD$3:$BD$1004,"="&amp;$BD34,INDIRECT(ADDRESS(3,BG$2,1,1)):INDIRECT(ADDRESS(1004,BG$2,1,1))),"")</f>
        <v>0</v>
      </c>
      <c r="BH34">
        <f ca="1">IF($BT34&lt;&gt;"",SUMIF($BD$3:$BD$1004,"="&amp;$BD34,INDIRECT(ADDRESS(3,BH$2,1,1)):INDIRECT(ADDRESS(1004,BH$2,1,1))),"")</f>
        <v>0</v>
      </c>
      <c r="BI34">
        <f ca="1">IF($BT34&lt;&gt;"",SUMIF($BD$3:$BD$1004,"="&amp;$BD34,INDIRECT(ADDRESS(3,BI$2,1,1)):INDIRECT(ADDRESS(1004,BI$2,1,1))),"")</f>
        <v>0</v>
      </c>
      <c r="BJ34">
        <f ca="1">IF($BT34&lt;&gt;"",SUMIF($BD$3:$BD$1004,"="&amp;$BD34,INDIRECT(ADDRESS(3,BJ$2,1,1)):INDIRECT(ADDRESS(1004,BJ$2,1,1))),"")</f>
        <v>0</v>
      </c>
      <c r="BK34">
        <f ca="1">IF($BT34&lt;&gt;"",SUMIF($BD$3:$BD$1004,"="&amp;$BD34,INDIRECT(ADDRESS(3,BK$2,1,1)):INDIRECT(ADDRESS(1004,BK$2,1,1))),"")</f>
        <v>0</v>
      </c>
      <c r="BL34">
        <f ca="1">IF($BT34&lt;&gt;"",SUMIF($BD$3:$BD$1004,"="&amp;$BD34,INDIRECT(ADDRESS(3,BL$2,1,1)):INDIRECT(ADDRESS(1004,BL$2,1,1))),"")</f>
        <v>0</v>
      </c>
      <c r="BM34">
        <f ca="1">IF($BT34&lt;&gt;"",SUMIF($BD$3:$BD$1004,"="&amp;$BD34,INDIRECT(ADDRESS(3,BM$2,1,1)):INDIRECT(ADDRESS(1004,BM$2,1,1))),"")</f>
        <v>0</v>
      </c>
      <c r="BN34">
        <f ca="1">IF($BT34&lt;&gt;"",SUMIF($BD$3:$BD$1004,"="&amp;$BD34,INDIRECT(ADDRESS(3,BN$2,1,1)):INDIRECT(ADDRESS(1004,BN$2,1,1))),"")</f>
        <v>0</v>
      </c>
      <c r="BO34">
        <f ca="1">IF($BT34&lt;&gt;"",SUMIF($BD$3:$BD$1004,"="&amp;$BD34,INDIRECT(ADDRESS(3,BO$2,1,1)):INDIRECT(ADDRESS(1004,BO$2,1,1))),"")</f>
        <v>0</v>
      </c>
      <c r="BP34">
        <f ca="1">IF($BT34&lt;&gt;"",SUMIF($BD$3:$BD$1004,"="&amp;$BD34,INDIRECT(ADDRESS(3,BP$2,1,1)):INDIRECT(ADDRESS(1004,BP$2,1,1))),"")</f>
        <v>0</v>
      </c>
      <c r="BQ34">
        <f ca="1">IF($BT34&lt;&gt;"",SUMIF($BD$3:$BD$1004,"="&amp;$BD34,INDIRECT(ADDRESS(3,BQ$2,1,1)):INDIRECT(ADDRESS(1004,BQ$2,1,1))),"")</f>
        <v>0</v>
      </c>
      <c r="BR34">
        <f ca="1">IF($BT34&lt;&gt;"",SUMIF($BD$3:$BD$1004,"="&amp;$BD34,INDIRECT(ADDRESS(3,BR$2,1,1)):INDIRECT(ADDRESS(1004,BR$2,1,1))),"")</f>
        <v>0</v>
      </c>
      <c r="BS34" t="str">
        <f>IF($A34&lt;&gt;"",VLOOKUP(TRUNC(MID($A34,1,2),0),Plano_Contas!$H$3:$J$103,3,TRUE),"")</f>
        <v>V</v>
      </c>
      <c r="BT34" t="str">
        <f t="shared" si="2"/>
        <v>Maquiagem / Beleza (Higiene)</v>
      </c>
      <c r="BV34">
        <f>Empresas!C34</f>
        <v>0</v>
      </c>
    </row>
    <row r="35" spans="1:74" x14ac:dyDescent="0.2">
      <c r="A35" s="89">
        <v>5011</v>
      </c>
      <c r="B35" s="94" t="str">
        <f>IF($A35&lt;&gt;"",VLOOKUP(""&amp;$A35,Plano_Contas!$A$3:$F$1003,6,0),"")</f>
        <v>5011 - [Publico] Luz (S)</v>
      </c>
      <c r="C35" s="91"/>
      <c r="D35" s="111"/>
      <c r="E35" s="112"/>
      <c r="F35" s="87"/>
      <c r="G35" s="85"/>
      <c r="H35" s="111"/>
      <c r="I35" s="112"/>
      <c r="J35" s="87"/>
      <c r="K35" s="85"/>
      <c r="L35" s="111"/>
      <c r="M35" s="112"/>
      <c r="N35" s="87"/>
      <c r="O35" s="85"/>
      <c r="P35" s="111"/>
      <c r="Q35" s="112"/>
      <c r="R35" s="87"/>
      <c r="S35" s="85"/>
      <c r="T35" s="111"/>
      <c r="U35" s="112"/>
      <c r="V35" s="87"/>
      <c r="W35" s="85"/>
      <c r="X35" s="111"/>
      <c r="Y35" s="112"/>
      <c r="Z35" s="87"/>
      <c r="AA35" s="85"/>
      <c r="AB35" s="111"/>
      <c r="AC35" s="112"/>
      <c r="AD35" s="87"/>
      <c r="AE35" s="85"/>
      <c r="AF35" s="111"/>
      <c r="AG35" s="112"/>
      <c r="AH35" s="87"/>
      <c r="AI35" s="85"/>
      <c r="AJ35" s="111"/>
      <c r="AK35" s="112"/>
      <c r="AL35" s="87"/>
      <c r="AM35" s="85"/>
      <c r="AN35" s="111"/>
      <c r="AO35" s="112"/>
      <c r="AP35" s="87"/>
      <c r="AQ35" s="85"/>
      <c r="AR35" s="111"/>
      <c r="AS35" s="112"/>
      <c r="AT35" s="87"/>
      <c r="AU35" s="85"/>
      <c r="AV35" s="111"/>
      <c r="AW35" s="112"/>
      <c r="AX35" s="87"/>
      <c r="AY35" s="85"/>
      <c r="AZ35" s="267">
        <f>SUM(E35,I35,M35,Q35,U35,Y35,AC35,AG35,AK35,AO35,AS35,AW35)</f>
        <v>0</v>
      </c>
      <c r="BA35" s="88">
        <f>SUM($G35,$K35,$O35,$S35,$W35,$AA35,$AE35,$AI35,$AM35,$AQ35,$AU35,$AY35)</f>
        <v>0</v>
      </c>
      <c r="BC35">
        <f>IF($A35&lt;&gt;"",COUNTIF($BD$3:$BD35,$BD35),0)</f>
        <v>1</v>
      </c>
      <c r="BD35" t="str">
        <f>IF($A35&lt;&gt;"",VLOOKUP(TRUNC(MID($A35,1,2),0),Plano_Contas!$H$3:$J$103,2,TRUE),"")</f>
        <v>Despesas Fixas</v>
      </c>
      <c r="BE35" s="201" t="str">
        <f t="shared" si="1"/>
        <v>Publico</v>
      </c>
      <c r="BF35">
        <f ca="1">IF($BT35&lt;&gt;"",SUMIF($BD$3:$BD$1004,"="&amp;$BD35,INDIRECT(ADDRESS(3,BF$2,1,1)):INDIRECT(ADDRESS(1004,BF$2,1,1))),"")</f>
        <v>0</v>
      </c>
      <c r="BG35">
        <f ca="1">IF($BT35&lt;&gt;"",SUMIF($BD$3:$BD$1004,"="&amp;$BD35,INDIRECT(ADDRESS(3,BG$2,1,1)):INDIRECT(ADDRESS(1004,BG$2,1,1))),"")</f>
        <v>0</v>
      </c>
      <c r="BH35">
        <f ca="1">IF($BT35&lt;&gt;"",SUMIF($BD$3:$BD$1004,"="&amp;$BD35,INDIRECT(ADDRESS(3,BH$2,1,1)):INDIRECT(ADDRESS(1004,BH$2,1,1))),"")</f>
        <v>0</v>
      </c>
      <c r="BI35">
        <f ca="1">IF($BT35&lt;&gt;"",SUMIF($BD$3:$BD$1004,"="&amp;$BD35,INDIRECT(ADDRESS(3,BI$2,1,1)):INDIRECT(ADDRESS(1004,BI$2,1,1))),"")</f>
        <v>0</v>
      </c>
      <c r="BJ35">
        <f ca="1">IF($BT35&lt;&gt;"",SUMIF($BD$3:$BD$1004,"="&amp;$BD35,INDIRECT(ADDRESS(3,BJ$2,1,1)):INDIRECT(ADDRESS(1004,BJ$2,1,1))),"")</f>
        <v>0</v>
      </c>
      <c r="BK35">
        <f ca="1">IF($BT35&lt;&gt;"",SUMIF($BD$3:$BD$1004,"="&amp;$BD35,INDIRECT(ADDRESS(3,BK$2,1,1)):INDIRECT(ADDRESS(1004,BK$2,1,1))),"")</f>
        <v>0</v>
      </c>
      <c r="BL35">
        <f ca="1">IF($BT35&lt;&gt;"",SUMIF($BD$3:$BD$1004,"="&amp;$BD35,INDIRECT(ADDRESS(3,BL$2,1,1)):INDIRECT(ADDRESS(1004,BL$2,1,1))),"")</f>
        <v>0</v>
      </c>
      <c r="BM35">
        <f ca="1">IF($BT35&lt;&gt;"",SUMIF($BD$3:$BD$1004,"="&amp;$BD35,INDIRECT(ADDRESS(3,BM$2,1,1)):INDIRECT(ADDRESS(1004,BM$2,1,1))),"")</f>
        <v>0</v>
      </c>
      <c r="BN35">
        <f ca="1">IF($BT35&lt;&gt;"",SUMIF($BD$3:$BD$1004,"="&amp;$BD35,INDIRECT(ADDRESS(3,BN$2,1,1)):INDIRECT(ADDRESS(1004,BN$2,1,1))),"")</f>
        <v>0</v>
      </c>
      <c r="BO35">
        <f ca="1">IF($BT35&lt;&gt;"",SUMIF($BD$3:$BD$1004,"="&amp;$BD35,INDIRECT(ADDRESS(3,BO$2,1,1)):INDIRECT(ADDRESS(1004,BO$2,1,1))),"")</f>
        <v>0</v>
      </c>
      <c r="BP35">
        <f ca="1">IF($BT35&lt;&gt;"",SUMIF($BD$3:$BD$1004,"="&amp;$BD35,INDIRECT(ADDRESS(3,BP$2,1,1)):INDIRECT(ADDRESS(1004,BP$2,1,1))),"")</f>
        <v>0</v>
      </c>
      <c r="BQ35">
        <f ca="1">IF($BT35&lt;&gt;"",SUMIF($BD$3:$BD$1004,"="&amp;$BD35,INDIRECT(ADDRESS(3,BQ$2,1,1)):INDIRECT(ADDRESS(1004,BQ$2,1,1))),"")</f>
        <v>0</v>
      </c>
      <c r="BR35">
        <f ca="1">IF($BT35&lt;&gt;"",SUMIF($BD$3:$BD$1004,"="&amp;$BD35,INDIRECT(ADDRESS(3,BR$2,1,1)):INDIRECT(ADDRESS(1004,BR$2,1,1))),"")</f>
        <v>0</v>
      </c>
      <c r="BS35" t="str">
        <f>IF($A35&lt;&gt;"",VLOOKUP(TRUNC(MID($A35,1,2),0),Plano_Contas!$H$3:$J$103,3,TRUE),"")</f>
        <v>S</v>
      </c>
      <c r="BT35" t="str">
        <f t="shared" si="2"/>
        <v>Despesas Fixas (Publico)</v>
      </c>
      <c r="BV35">
        <f>Empresas!C35</f>
        <v>0</v>
      </c>
    </row>
    <row r="36" spans="1:74" x14ac:dyDescent="0.2">
      <c r="A36" s="89">
        <v>5013</v>
      </c>
      <c r="B36" s="94" t="str">
        <f>IF($A36&lt;&gt;"",VLOOKUP(""&amp;$A36,Plano_Contas!$A$3:$F$1003,6,0),"")</f>
        <v>5013 - [Publico] Telefone Fixo (S)</v>
      </c>
      <c r="C36" s="91" t="s">
        <v>534</v>
      </c>
      <c r="D36" s="111"/>
      <c r="E36" s="112"/>
      <c r="F36" s="87"/>
      <c r="G36" s="85"/>
      <c r="H36" s="111"/>
      <c r="I36" s="112"/>
      <c r="J36" s="87"/>
      <c r="K36" s="85"/>
      <c r="L36" s="111"/>
      <c r="M36" s="112"/>
      <c r="N36" s="87"/>
      <c r="O36" s="85"/>
      <c r="P36" s="111"/>
      <c r="Q36" s="112"/>
      <c r="R36" s="87"/>
      <c r="S36" s="85"/>
      <c r="T36" s="111"/>
      <c r="U36" s="112"/>
      <c r="V36" s="87"/>
      <c r="W36" s="85"/>
      <c r="X36" s="111"/>
      <c r="Y36" s="112"/>
      <c r="Z36" s="87"/>
      <c r="AA36" s="85"/>
      <c r="AB36" s="111"/>
      <c r="AC36" s="112"/>
      <c r="AD36" s="87"/>
      <c r="AE36" s="85"/>
      <c r="AF36" s="111"/>
      <c r="AG36" s="112"/>
      <c r="AH36" s="87"/>
      <c r="AI36" s="85"/>
      <c r="AJ36" s="111"/>
      <c r="AK36" s="112"/>
      <c r="AL36" s="87"/>
      <c r="AM36" s="85"/>
      <c r="AN36" s="111"/>
      <c r="AO36" s="112"/>
      <c r="AP36" s="87"/>
      <c r="AQ36" s="85"/>
      <c r="AR36" s="111"/>
      <c r="AS36" s="112"/>
      <c r="AT36" s="87"/>
      <c r="AU36" s="85"/>
      <c r="AV36" s="111"/>
      <c r="AW36" s="112"/>
      <c r="AX36" s="87"/>
      <c r="AY36" s="85"/>
      <c r="AZ36" s="267">
        <f>SUM(E36,I36,M36,Q36,U36,Y36,AC36,AG36,AK36,AO36,AS36,AW36)</f>
        <v>0</v>
      </c>
      <c r="BA36" s="88">
        <f>SUM($G36,$K36,$O36,$S36,$W36,$AA36,$AE36,$AI36,$AM36,$AQ36,$AU36,$AY36)</f>
        <v>0</v>
      </c>
      <c r="BC36">
        <f>IF($A36&lt;&gt;"",COUNTIF($BD$3:$BD36,$BD36),0)</f>
        <v>2</v>
      </c>
      <c r="BD36" t="str">
        <f>IF($A36&lt;&gt;"",VLOOKUP(TRUNC(MID($A36,1,2),0),Plano_Contas!$H$3:$J$103,2,TRUE),"")</f>
        <v>Despesas Fixas</v>
      </c>
      <c r="BE36" s="201" t="str">
        <f t="shared" si="1"/>
        <v>Publico</v>
      </c>
      <c r="BF36" t="str">
        <f ca="1">IF($BT36&lt;&gt;"",SUMIF($BD$3:$BD$1004,"="&amp;$BD36,INDIRECT(ADDRESS(3,BF$2,1,1)):INDIRECT(ADDRESS(1004,BF$2,1,1))),"")</f>
        <v/>
      </c>
      <c r="BG36" t="str">
        <f ca="1">IF($BT36&lt;&gt;"",SUMIF($BD$3:$BD$1004,"="&amp;$BD36,INDIRECT(ADDRESS(3,BG$2,1,1)):INDIRECT(ADDRESS(1004,BG$2,1,1))),"")</f>
        <v/>
      </c>
      <c r="BH36" t="str">
        <f ca="1">IF($BT36&lt;&gt;"",SUMIF($BD$3:$BD$1004,"="&amp;$BD36,INDIRECT(ADDRESS(3,BH$2,1,1)):INDIRECT(ADDRESS(1004,BH$2,1,1))),"")</f>
        <v/>
      </c>
      <c r="BI36" t="str">
        <f ca="1">IF($BT36&lt;&gt;"",SUMIF($BD$3:$BD$1004,"="&amp;$BD36,INDIRECT(ADDRESS(3,BI$2,1,1)):INDIRECT(ADDRESS(1004,BI$2,1,1))),"")</f>
        <v/>
      </c>
      <c r="BJ36" t="str">
        <f ca="1">IF($BT36&lt;&gt;"",SUMIF($BD$3:$BD$1004,"="&amp;$BD36,INDIRECT(ADDRESS(3,BJ$2,1,1)):INDIRECT(ADDRESS(1004,BJ$2,1,1))),"")</f>
        <v/>
      </c>
      <c r="BK36" t="str">
        <f ca="1">IF($BT36&lt;&gt;"",SUMIF($BD$3:$BD$1004,"="&amp;$BD36,INDIRECT(ADDRESS(3,BK$2,1,1)):INDIRECT(ADDRESS(1004,BK$2,1,1))),"")</f>
        <v/>
      </c>
      <c r="BL36" t="str">
        <f ca="1">IF($BT36&lt;&gt;"",SUMIF($BD$3:$BD$1004,"="&amp;$BD36,INDIRECT(ADDRESS(3,BL$2,1,1)):INDIRECT(ADDRESS(1004,BL$2,1,1))),"")</f>
        <v/>
      </c>
      <c r="BM36" t="str">
        <f ca="1">IF($BT36&lt;&gt;"",SUMIF($BD$3:$BD$1004,"="&amp;$BD36,INDIRECT(ADDRESS(3,BM$2,1,1)):INDIRECT(ADDRESS(1004,BM$2,1,1))),"")</f>
        <v/>
      </c>
      <c r="BN36" t="str">
        <f ca="1">IF($BT36&lt;&gt;"",SUMIF($BD$3:$BD$1004,"="&amp;$BD36,INDIRECT(ADDRESS(3,BN$2,1,1)):INDIRECT(ADDRESS(1004,BN$2,1,1))),"")</f>
        <v/>
      </c>
      <c r="BO36" t="str">
        <f ca="1">IF($BT36&lt;&gt;"",SUMIF($BD$3:$BD$1004,"="&amp;$BD36,INDIRECT(ADDRESS(3,BO$2,1,1)):INDIRECT(ADDRESS(1004,BO$2,1,1))),"")</f>
        <v/>
      </c>
      <c r="BP36" t="str">
        <f ca="1">IF($BT36&lt;&gt;"",SUMIF($BD$3:$BD$1004,"="&amp;$BD36,INDIRECT(ADDRESS(3,BP$2,1,1)):INDIRECT(ADDRESS(1004,BP$2,1,1))),"")</f>
        <v/>
      </c>
      <c r="BQ36" t="str">
        <f ca="1">IF($BT36&lt;&gt;"",SUMIF($BD$3:$BD$1004,"="&amp;$BD36,INDIRECT(ADDRESS(3,BQ$2,1,1)):INDIRECT(ADDRESS(1004,BQ$2,1,1))),"")</f>
        <v/>
      </c>
      <c r="BR36" t="str">
        <f ca="1">IF($BT36&lt;&gt;"",SUMIF($BD$3:$BD$1004,"="&amp;$BD36,INDIRECT(ADDRESS(3,BR$2,1,1)):INDIRECT(ADDRESS(1004,BR$2,1,1))),"")</f>
        <v/>
      </c>
      <c r="BS36" t="str">
        <f>IF($A36&lt;&gt;"",VLOOKUP(TRUNC(MID($A36,1,2),0),Plano_Contas!$H$3:$J$103,3,TRUE),"")</f>
        <v>S</v>
      </c>
      <c r="BT36" t="str">
        <f t="shared" si="2"/>
        <v/>
      </c>
      <c r="BV36">
        <f>Empresas!C36</f>
        <v>0</v>
      </c>
    </row>
    <row r="37" spans="1:74" x14ac:dyDescent="0.2">
      <c r="A37" s="89">
        <v>5014</v>
      </c>
      <c r="B37" s="94" t="str">
        <f>IF($A37&lt;&gt;"",VLOOKUP(""&amp;$A37,Plano_Contas!$A$3:$F$1003,6,0),"")</f>
        <v>5014 - [Publico] Celular (S)</v>
      </c>
      <c r="C37" s="91"/>
      <c r="D37" s="111"/>
      <c r="E37" s="112"/>
      <c r="F37" s="87"/>
      <c r="G37" s="85"/>
      <c r="H37" s="111"/>
      <c r="I37" s="112"/>
      <c r="J37" s="87"/>
      <c r="K37" s="85"/>
      <c r="L37" s="111"/>
      <c r="M37" s="112"/>
      <c r="N37" s="87"/>
      <c r="O37" s="85"/>
      <c r="P37" s="111"/>
      <c r="Q37" s="112"/>
      <c r="R37" s="87"/>
      <c r="S37" s="85"/>
      <c r="T37" s="111"/>
      <c r="U37" s="112"/>
      <c r="V37" s="87"/>
      <c r="W37" s="85"/>
      <c r="X37" s="111"/>
      <c r="Y37" s="112"/>
      <c r="Z37" s="87"/>
      <c r="AA37" s="85"/>
      <c r="AB37" s="111"/>
      <c r="AC37" s="112"/>
      <c r="AD37" s="87"/>
      <c r="AE37" s="85"/>
      <c r="AF37" s="111"/>
      <c r="AG37" s="112"/>
      <c r="AH37" s="87"/>
      <c r="AI37" s="85"/>
      <c r="AJ37" s="111"/>
      <c r="AK37" s="112"/>
      <c r="AL37" s="87"/>
      <c r="AM37" s="85"/>
      <c r="AN37" s="111"/>
      <c r="AO37" s="112"/>
      <c r="AP37" s="87"/>
      <c r="AQ37" s="85"/>
      <c r="AR37" s="111"/>
      <c r="AS37" s="112"/>
      <c r="AT37" s="87"/>
      <c r="AU37" s="85"/>
      <c r="AV37" s="111"/>
      <c r="AW37" s="112"/>
      <c r="AX37" s="87"/>
      <c r="AY37" s="85"/>
      <c r="AZ37" s="267">
        <f>SUM(E37,I37,M37,Q37,U37,Y37,AC37,AG37,AK37,AO37,AS37,AW37)</f>
        <v>0</v>
      </c>
      <c r="BA37" s="88">
        <f>SUM($G37,$K37,$O37,$S37,$W37,$AA37,$AE37,$AI37,$AM37,$AQ37,$AU37,$AY37)</f>
        <v>0</v>
      </c>
      <c r="BC37">
        <f>IF($A37&lt;&gt;"",COUNTIF($BD$3:$BD37,$BD37),0)</f>
        <v>3</v>
      </c>
      <c r="BD37" t="str">
        <f>IF($A37&lt;&gt;"",VLOOKUP(TRUNC(MID($A37,1,2),0),Plano_Contas!$H$3:$J$103,2,TRUE),"")</f>
        <v>Despesas Fixas</v>
      </c>
      <c r="BE37" s="201" t="str">
        <f t="shared" si="1"/>
        <v>Publico</v>
      </c>
      <c r="BF37" t="str">
        <f ca="1">IF($BT37&lt;&gt;"",SUMIF($BD$3:$BD$1004,"="&amp;$BD37,INDIRECT(ADDRESS(3,BF$2,1,1)):INDIRECT(ADDRESS(1004,BF$2,1,1))),"")</f>
        <v/>
      </c>
      <c r="BG37" t="str">
        <f ca="1">IF($BT37&lt;&gt;"",SUMIF($BD$3:$BD$1004,"="&amp;$BD37,INDIRECT(ADDRESS(3,BG$2,1,1)):INDIRECT(ADDRESS(1004,BG$2,1,1))),"")</f>
        <v/>
      </c>
      <c r="BH37" t="str">
        <f ca="1">IF($BT37&lt;&gt;"",SUMIF($BD$3:$BD$1004,"="&amp;$BD37,INDIRECT(ADDRESS(3,BH$2,1,1)):INDIRECT(ADDRESS(1004,BH$2,1,1))),"")</f>
        <v/>
      </c>
      <c r="BI37" t="str">
        <f ca="1">IF($BT37&lt;&gt;"",SUMIF($BD$3:$BD$1004,"="&amp;$BD37,INDIRECT(ADDRESS(3,BI$2,1,1)):INDIRECT(ADDRESS(1004,BI$2,1,1))),"")</f>
        <v/>
      </c>
      <c r="BJ37" t="str">
        <f ca="1">IF($BT37&lt;&gt;"",SUMIF($BD$3:$BD$1004,"="&amp;$BD37,INDIRECT(ADDRESS(3,BJ$2,1,1)):INDIRECT(ADDRESS(1004,BJ$2,1,1))),"")</f>
        <v/>
      </c>
      <c r="BK37" t="str">
        <f ca="1">IF($BT37&lt;&gt;"",SUMIF($BD$3:$BD$1004,"="&amp;$BD37,INDIRECT(ADDRESS(3,BK$2,1,1)):INDIRECT(ADDRESS(1004,BK$2,1,1))),"")</f>
        <v/>
      </c>
      <c r="BL37" t="str">
        <f ca="1">IF($BT37&lt;&gt;"",SUMIF($BD$3:$BD$1004,"="&amp;$BD37,INDIRECT(ADDRESS(3,BL$2,1,1)):INDIRECT(ADDRESS(1004,BL$2,1,1))),"")</f>
        <v/>
      </c>
      <c r="BM37" t="str">
        <f ca="1">IF($BT37&lt;&gt;"",SUMIF($BD$3:$BD$1004,"="&amp;$BD37,INDIRECT(ADDRESS(3,BM$2,1,1)):INDIRECT(ADDRESS(1004,BM$2,1,1))),"")</f>
        <v/>
      </c>
      <c r="BN37" t="str">
        <f ca="1">IF($BT37&lt;&gt;"",SUMIF($BD$3:$BD$1004,"="&amp;$BD37,INDIRECT(ADDRESS(3,BN$2,1,1)):INDIRECT(ADDRESS(1004,BN$2,1,1))),"")</f>
        <v/>
      </c>
      <c r="BO37" t="str">
        <f ca="1">IF($BT37&lt;&gt;"",SUMIF($BD$3:$BD$1004,"="&amp;$BD37,INDIRECT(ADDRESS(3,BO$2,1,1)):INDIRECT(ADDRESS(1004,BO$2,1,1))),"")</f>
        <v/>
      </c>
      <c r="BP37" t="str">
        <f ca="1">IF($BT37&lt;&gt;"",SUMIF($BD$3:$BD$1004,"="&amp;$BD37,INDIRECT(ADDRESS(3,BP$2,1,1)):INDIRECT(ADDRESS(1004,BP$2,1,1))),"")</f>
        <v/>
      </c>
      <c r="BQ37" t="str">
        <f ca="1">IF($BT37&lt;&gt;"",SUMIF($BD$3:$BD$1004,"="&amp;$BD37,INDIRECT(ADDRESS(3,BQ$2,1,1)):INDIRECT(ADDRESS(1004,BQ$2,1,1))),"")</f>
        <v/>
      </c>
      <c r="BR37" t="str">
        <f ca="1">IF($BT37&lt;&gt;"",SUMIF($BD$3:$BD$1004,"="&amp;$BD37,INDIRECT(ADDRESS(3,BR$2,1,1)):INDIRECT(ADDRESS(1004,BR$2,1,1))),"")</f>
        <v/>
      </c>
      <c r="BS37" t="str">
        <f>IF($A37&lt;&gt;"",VLOOKUP(TRUNC(MID($A37,1,2),0),Plano_Contas!$H$3:$J$103,3,TRUE),"")</f>
        <v>S</v>
      </c>
      <c r="BT37" t="str">
        <f t="shared" si="2"/>
        <v/>
      </c>
      <c r="BV37">
        <f>Empresas!C37</f>
        <v>0</v>
      </c>
    </row>
    <row r="38" spans="1:74" x14ac:dyDescent="0.2">
      <c r="A38" s="89">
        <v>5015</v>
      </c>
      <c r="B38" s="94" t="str">
        <f>IF($A38&lt;&gt;"",VLOOKUP(""&amp;$A38,Plano_Contas!$A$3:$F$1003,6,0),"")</f>
        <v>5015 - [Publico] Televisão e Internet (S)</v>
      </c>
      <c r="C38" s="113"/>
      <c r="D38" s="111"/>
      <c r="E38" s="112"/>
      <c r="F38" s="87"/>
      <c r="G38" s="85"/>
      <c r="H38" s="111"/>
      <c r="I38" s="112"/>
      <c r="J38" s="87"/>
      <c r="K38" s="85"/>
      <c r="L38" s="111"/>
      <c r="M38" s="112"/>
      <c r="N38" s="87"/>
      <c r="O38" s="85"/>
      <c r="P38" s="111"/>
      <c r="Q38" s="112"/>
      <c r="R38" s="87"/>
      <c r="S38" s="85"/>
      <c r="T38" s="111"/>
      <c r="U38" s="112"/>
      <c r="V38" s="87"/>
      <c r="W38" s="85"/>
      <c r="X38" s="111"/>
      <c r="Y38" s="112"/>
      <c r="Z38" s="87"/>
      <c r="AA38" s="85"/>
      <c r="AB38" s="111"/>
      <c r="AC38" s="112"/>
      <c r="AD38" s="87"/>
      <c r="AE38" s="85"/>
      <c r="AF38" s="111"/>
      <c r="AG38" s="112"/>
      <c r="AH38" s="87"/>
      <c r="AI38" s="85"/>
      <c r="AJ38" s="111"/>
      <c r="AK38" s="112"/>
      <c r="AL38" s="87"/>
      <c r="AM38" s="85"/>
      <c r="AN38" s="111"/>
      <c r="AO38" s="112"/>
      <c r="AP38" s="87"/>
      <c r="AQ38" s="85"/>
      <c r="AR38" s="111"/>
      <c r="AS38" s="112"/>
      <c r="AT38" s="87"/>
      <c r="AU38" s="85"/>
      <c r="AV38" s="111"/>
      <c r="AW38" s="112"/>
      <c r="AX38" s="87"/>
      <c r="AY38" s="85"/>
      <c r="AZ38" s="267">
        <f>SUM(E38,I38,M38,Q38,U38,Y38,AC38,AG38,AK38,AO38,AS38,AW38)</f>
        <v>0</v>
      </c>
      <c r="BA38" s="88">
        <f>SUM($G38,$K38,$O38,$S38,$W38,$AA38,$AE38,$AI38,$AM38,$AQ38,$AU38,$AY38)</f>
        <v>0</v>
      </c>
      <c r="BC38">
        <f>IF($A38&lt;&gt;"",COUNTIF($BD$3:$BD38,$BD38),0)</f>
        <v>4</v>
      </c>
      <c r="BD38" t="str">
        <f>IF($A38&lt;&gt;"",VLOOKUP(TRUNC(MID($A38,1,2),0),Plano_Contas!$H$3:$J$103,2,TRUE),"")</f>
        <v>Despesas Fixas</v>
      </c>
      <c r="BE38" s="201" t="str">
        <f t="shared" si="1"/>
        <v>Publico</v>
      </c>
      <c r="BF38" t="str">
        <f ca="1">IF($BT38&lt;&gt;"",SUMIF($BD$3:$BD$1004,"="&amp;$BD38,INDIRECT(ADDRESS(3,BF$2,1,1)):INDIRECT(ADDRESS(1004,BF$2,1,1))),"")</f>
        <v/>
      </c>
      <c r="BG38" t="str">
        <f ca="1">IF($BT38&lt;&gt;"",SUMIF($BD$3:$BD$1004,"="&amp;$BD38,INDIRECT(ADDRESS(3,BG$2,1,1)):INDIRECT(ADDRESS(1004,BG$2,1,1))),"")</f>
        <v/>
      </c>
      <c r="BH38" t="str">
        <f ca="1">IF($BT38&lt;&gt;"",SUMIF($BD$3:$BD$1004,"="&amp;$BD38,INDIRECT(ADDRESS(3,BH$2,1,1)):INDIRECT(ADDRESS(1004,BH$2,1,1))),"")</f>
        <v/>
      </c>
      <c r="BI38" t="str">
        <f ca="1">IF($BT38&lt;&gt;"",SUMIF($BD$3:$BD$1004,"="&amp;$BD38,INDIRECT(ADDRESS(3,BI$2,1,1)):INDIRECT(ADDRESS(1004,BI$2,1,1))),"")</f>
        <v/>
      </c>
      <c r="BJ38" t="str">
        <f ca="1">IF($BT38&lt;&gt;"",SUMIF($BD$3:$BD$1004,"="&amp;$BD38,INDIRECT(ADDRESS(3,BJ$2,1,1)):INDIRECT(ADDRESS(1004,BJ$2,1,1))),"")</f>
        <v/>
      </c>
      <c r="BK38" t="str">
        <f ca="1">IF($BT38&lt;&gt;"",SUMIF($BD$3:$BD$1004,"="&amp;$BD38,INDIRECT(ADDRESS(3,BK$2,1,1)):INDIRECT(ADDRESS(1004,BK$2,1,1))),"")</f>
        <v/>
      </c>
      <c r="BL38" t="str">
        <f ca="1">IF($BT38&lt;&gt;"",SUMIF($BD$3:$BD$1004,"="&amp;$BD38,INDIRECT(ADDRESS(3,BL$2,1,1)):INDIRECT(ADDRESS(1004,BL$2,1,1))),"")</f>
        <v/>
      </c>
      <c r="BM38" t="str">
        <f ca="1">IF($BT38&lt;&gt;"",SUMIF($BD$3:$BD$1004,"="&amp;$BD38,INDIRECT(ADDRESS(3,BM$2,1,1)):INDIRECT(ADDRESS(1004,BM$2,1,1))),"")</f>
        <v/>
      </c>
      <c r="BN38" t="str">
        <f ca="1">IF($BT38&lt;&gt;"",SUMIF($BD$3:$BD$1004,"="&amp;$BD38,INDIRECT(ADDRESS(3,BN$2,1,1)):INDIRECT(ADDRESS(1004,BN$2,1,1))),"")</f>
        <v/>
      </c>
      <c r="BO38" t="str">
        <f ca="1">IF($BT38&lt;&gt;"",SUMIF($BD$3:$BD$1004,"="&amp;$BD38,INDIRECT(ADDRESS(3,BO$2,1,1)):INDIRECT(ADDRESS(1004,BO$2,1,1))),"")</f>
        <v/>
      </c>
      <c r="BP38" t="str">
        <f ca="1">IF($BT38&lt;&gt;"",SUMIF($BD$3:$BD$1004,"="&amp;$BD38,INDIRECT(ADDRESS(3,BP$2,1,1)):INDIRECT(ADDRESS(1004,BP$2,1,1))),"")</f>
        <v/>
      </c>
      <c r="BQ38" t="str">
        <f ca="1">IF($BT38&lt;&gt;"",SUMIF($BD$3:$BD$1004,"="&amp;$BD38,INDIRECT(ADDRESS(3,BQ$2,1,1)):INDIRECT(ADDRESS(1004,BQ$2,1,1))),"")</f>
        <v/>
      </c>
      <c r="BR38" t="str">
        <f ca="1">IF($BT38&lt;&gt;"",SUMIF($BD$3:$BD$1004,"="&amp;$BD38,INDIRECT(ADDRESS(3,BR$2,1,1)):INDIRECT(ADDRESS(1004,BR$2,1,1))),"")</f>
        <v/>
      </c>
      <c r="BS38" t="str">
        <f>IF($A38&lt;&gt;"",VLOOKUP(TRUNC(MID($A38,1,2),0),Plano_Contas!$H$3:$J$103,3,TRUE),"")</f>
        <v>S</v>
      </c>
      <c r="BT38" t="str">
        <f t="shared" si="2"/>
        <v/>
      </c>
      <c r="BV38">
        <f>Empresas!C38</f>
        <v>0</v>
      </c>
    </row>
    <row r="39" spans="1:74" x14ac:dyDescent="0.2">
      <c r="A39" s="89">
        <v>5016</v>
      </c>
      <c r="B39" s="94" t="str">
        <f>IF($A39&lt;&gt;"",VLOOKUP(""&amp;$A39,Plano_Contas!$A$3:$F$1003,6,0),"")</f>
        <v>5016 - [Habitação] Condomínio (S)</v>
      </c>
      <c r="C39" s="91"/>
      <c r="D39" s="111"/>
      <c r="E39" s="112"/>
      <c r="F39" s="87"/>
      <c r="G39" s="85"/>
      <c r="H39" s="111"/>
      <c r="I39" s="112"/>
      <c r="J39" s="87"/>
      <c r="K39" s="85"/>
      <c r="L39" s="111"/>
      <c r="M39" s="112"/>
      <c r="N39" s="87"/>
      <c r="O39" s="85"/>
      <c r="P39" s="111"/>
      <c r="Q39" s="112"/>
      <c r="R39" s="87"/>
      <c r="S39" s="85"/>
      <c r="T39" s="111"/>
      <c r="U39" s="112"/>
      <c r="V39" s="87"/>
      <c r="W39" s="85"/>
      <c r="X39" s="111"/>
      <c r="Y39" s="112"/>
      <c r="Z39" s="87"/>
      <c r="AA39" s="85"/>
      <c r="AB39" s="111"/>
      <c r="AC39" s="112"/>
      <c r="AD39" s="87"/>
      <c r="AE39" s="85"/>
      <c r="AF39" s="111"/>
      <c r="AG39" s="112"/>
      <c r="AH39" s="87"/>
      <c r="AI39" s="85"/>
      <c r="AJ39" s="111"/>
      <c r="AK39" s="112"/>
      <c r="AL39" s="87"/>
      <c r="AM39" s="85"/>
      <c r="AN39" s="111"/>
      <c r="AO39" s="112"/>
      <c r="AP39" s="87"/>
      <c r="AQ39" s="85"/>
      <c r="AR39" s="111"/>
      <c r="AS39" s="112"/>
      <c r="AT39" s="87"/>
      <c r="AU39" s="85"/>
      <c r="AV39" s="111"/>
      <c r="AW39" s="112"/>
      <c r="AX39" s="87"/>
      <c r="AY39" s="85"/>
      <c r="AZ39" s="267">
        <f>SUM(E39,I39,M39,Q39,U39,Y39,AC39,AG39,AK39,AO39,AS39,AW39)</f>
        <v>0</v>
      </c>
      <c r="BA39" s="88">
        <f>SUM($G39,$K39,$O39,$S39,$W39,$AA39,$AE39,$AI39,$AM39,$AQ39,$AU39,$AY39)</f>
        <v>0</v>
      </c>
      <c r="BC39">
        <f>IF($A39&lt;&gt;"",COUNTIF($BD$3:$BD39,$BD39),0)</f>
        <v>5</v>
      </c>
      <c r="BD39" t="str">
        <f>IF($A39&lt;&gt;"",VLOOKUP(TRUNC(MID($A39,1,2),0),Plano_Contas!$H$3:$J$103,2,TRUE),"")</f>
        <v>Despesas Fixas</v>
      </c>
      <c r="BE39" s="201" t="str">
        <f t="shared" si="1"/>
        <v>Habitação</v>
      </c>
      <c r="BF39" t="str">
        <f ca="1">IF($BT39&lt;&gt;"",SUMIF($BD$3:$BD$1004,"="&amp;$BD39,INDIRECT(ADDRESS(3,BF$2,1,1)):INDIRECT(ADDRESS(1004,BF$2,1,1))),"")</f>
        <v/>
      </c>
      <c r="BG39" t="str">
        <f ca="1">IF($BT39&lt;&gt;"",SUMIF($BD$3:$BD$1004,"="&amp;$BD39,INDIRECT(ADDRESS(3,BG$2,1,1)):INDIRECT(ADDRESS(1004,BG$2,1,1))),"")</f>
        <v/>
      </c>
      <c r="BH39" t="str">
        <f ca="1">IF($BT39&lt;&gt;"",SUMIF($BD$3:$BD$1004,"="&amp;$BD39,INDIRECT(ADDRESS(3,BH$2,1,1)):INDIRECT(ADDRESS(1004,BH$2,1,1))),"")</f>
        <v/>
      </c>
      <c r="BI39" t="str">
        <f ca="1">IF($BT39&lt;&gt;"",SUMIF($BD$3:$BD$1004,"="&amp;$BD39,INDIRECT(ADDRESS(3,BI$2,1,1)):INDIRECT(ADDRESS(1004,BI$2,1,1))),"")</f>
        <v/>
      </c>
      <c r="BJ39" t="str">
        <f ca="1">IF($BT39&lt;&gt;"",SUMIF($BD$3:$BD$1004,"="&amp;$BD39,INDIRECT(ADDRESS(3,BJ$2,1,1)):INDIRECT(ADDRESS(1004,BJ$2,1,1))),"")</f>
        <v/>
      </c>
      <c r="BK39" t="str">
        <f ca="1">IF($BT39&lt;&gt;"",SUMIF($BD$3:$BD$1004,"="&amp;$BD39,INDIRECT(ADDRESS(3,BK$2,1,1)):INDIRECT(ADDRESS(1004,BK$2,1,1))),"")</f>
        <v/>
      </c>
      <c r="BL39" t="str">
        <f ca="1">IF($BT39&lt;&gt;"",SUMIF($BD$3:$BD$1004,"="&amp;$BD39,INDIRECT(ADDRESS(3,BL$2,1,1)):INDIRECT(ADDRESS(1004,BL$2,1,1))),"")</f>
        <v/>
      </c>
      <c r="BM39" t="str">
        <f ca="1">IF($BT39&lt;&gt;"",SUMIF($BD$3:$BD$1004,"="&amp;$BD39,INDIRECT(ADDRESS(3,BM$2,1,1)):INDIRECT(ADDRESS(1004,BM$2,1,1))),"")</f>
        <v/>
      </c>
      <c r="BN39" t="str">
        <f ca="1">IF($BT39&lt;&gt;"",SUMIF($BD$3:$BD$1004,"="&amp;$BD39,INDIRECT(ADDRESS(3,BN$2,1,1)):INDIRECT(ADDRESS(1004,BN$2,1,1))),"")</f>
        <v/>
      </c>
      <c r="BO39" t="str">
        <f ca="1">IF($BT39&lt;&gt;"",SUMIF($BD$3:$BD$1004,"="&amp;$BD39,INDIRECT(ADDRESS(3,BO$2,1,1)):INDIRECT(ADDRESS(1004,BO$2,1,1))),"")</f>
        <v/>
      </c>
      <c r="BP39" t="str">
        <f ca="1">IF($BT39&lt;&gt;"",SUMIF($BD$3:$BD$1004,"="&amp;$BD39,INDIRECT(ADDRESS(3,BP$2,1,1)):INDIRECT(ADDRESS(1004,BP$2,1,1))),"")</f>
        <v/>
      </c>
      <c r="BQ39" t="str">
        <f ca="1">IF($BT39&lt;&gt;"",SUMIF($BD$3:$BD$1004,"="&amp;$BD39,INDIRECT(ADDRESS(3,BQ$2,1,1)):INDIRECT(ADDRESS(1004,BQ$2,1,1))),"")</f>
        <v/>
      </c>
      <c r="BR39" t="str">
        <f ca="1">IF($BT39&lt;&gt;"",SUMIF($BD$3:$BD$1004,"="&amp;$BD39,INDIRECT(ADDRESS(3,BR$2,1,1)):INDIRECT(ADDRESS(1004,BR$2,1,1))),"")</f>
        <v/>
      </c>
      <c r="BS39" t="str">
        <f>IF($A39&lt;&gt;"",VLOOKUP(TRUNC(MID($A39,1,2),0),Plano_Contas!$H$3:$J$103,3,TRUE),"")</f>
        <v>S</v>
      </c>
      <c r="BT39" t="str">
        <f t="shared" si="2"/>
        <v/>
      </c>
      <c r="BV39">
        <f>Empresas!C39</f>
        <v>0</v>
      </c>
    </row>
    <row r="40" spans="1:74" x14ac:dyDescent="0.2">
      <c r="A40" s="89">
        <v>5110</v>
      </c>
      <c r="B40" s="52" t="str">
        <f>IF($A40&lt;&gt;"",VLOOKUP(""&amp;$A40,Plano_Contas!$A$3:$F$1003,6,0),"")</f>
        <v>5110 - [Publico] IPTU (S)</v>
      </c>
      <c r="C40" s="91"/>
      <c r="D40" s="111"/>
      <c r="E40" s="112"/>
      <c r="F40" s="87"/>
      <c r="G40" s="85"/>
      <c r="H40" s="111"/>
      <c r="I40" s="112"/>
      <c r="J40" s="87"/>
      <c r="K40" s="85"/>
      <c r="L40" s="111"/>
      <c r="M40" s="112"/>
      <c r="N40" s="87"/>
      <c r="O40" s="85"/>
      <c r="P40" s="111"/>
      <c r="Q40" s="112"/>
      <c r="R40" s="87"/>
      <c r="S40" s="85"/>
      <c r="T40" s="111"/>
      <c r="U40" s="112"/>
      <c r="V40" s="87"/>
      <c r="W40" s="85"/>
      <c r="X40" s="111"/>
      <c r="Y40" s="112"/>
      <c r="Z40" s="87"/>
      <c r="AA40" s="85"/>
      <c r="AB40" s="111"/>
      <c r="AC40" s="112"/>
      <c r="AD40" s="87"/>
      <c r="AE40" s="85"/>
      <c r="AF40" s="111"/>
      <c r="AG40" s="112"/>
      <c r="AH40" s="87"/>
      <c r="AI40" s="85"/>
      <c r="AJ40" s="111"/>
      <c r="AK40" s="112"/>
      <c r="AL40" s="87"/>
      <c r="AM40" s="85"/>
      <c r="AN40" s="111"/>
      <c r="AO40" s="112"/>
      <c r="AP40" s="87"/>
      <c r="AQ40" s="85"/>
      <c r="AR40" s="111"/>
      <c r="AS40" s="112"/>
      <c r="AT40" s="87"/>
      <c r="AU40" s="85"/>
      <c r="AV40" s="111"/>
      <c r="AW40" s="112"/>
      <c r="AX40" s="87"/>
      <c r="AY40" s="85"/>
      <c r="AZ40" s="267">
        <f>SUM(E40,I40,M40,Q40,U40,Y40,AC40,AG40,AK40,AO40,AS40,AW40)</f>
        <v>0</v>
      </c>
      <c r="BA40" s="88">
        <f>SUM($G40,$K40,$O40,$S40,$W40,$AA40,$AE40,$AI40,$AM40,$AQ40,$AU40,$AY40)</f>
        <v>0</v>
      </c>
      <c r="BC40">
        <f>IF($A40&lt;&gt;"",COUNTIF($BD$3:$BD40,$BD40),0)</f>
        <v>1</v>
      </c>
      <c r="BD40" t="str">
        <f>IF($A40&lt;&gt;"",VLOOKUP(TRUNC(MID($A40,1,2),0),Plano_Contas!$H$3:$J$103,2,TRUE),"")</f>
        <v>Despesas Públicas</v>
      </c>
      <c r="BE40" s="201" t="str">
        <f t="shared" si="1"/>
        <v>Publico</v>
      </c>
      <c r="BF40">
        <f ca="1">IF($BT40&lt;&gt;"",SUMIF($BD$3:$BD$1004,"="&amp;$BD40,INDIRECT(ADDRESS(3,BF$2,1,1)):INDIRECT(ADDRESS(1004,BF$2,1,1))),"")</f>
        <v>0</v>
      </c>
      <c r="BG40">
        <f ca="1">IF($BT40&lt;&gt;"",SUMIF($BD$3:$BD$1004,"="&amp;$BD40,INDIRECT(ADDRESS(3,BG$2,1,1)):INDIRECT(ADDRESS(1004,BG$2,1,1))),"")</f>
        <v>0</v>
      </c>
      <c r="BH40">
        <f ca="1">IF($BT40&lt;&gt;"",SUMIF($BD$3:$BD$1004,"="&amp;$BD40,INDIRECT(ADDRESS(3,BH$2,1,1)):INDIRECT(ADDRESS(1004,BH$2,1,1))),"")</f>
        <v>0</v>
      </c>
      <c r="BI40">
        <f ca="1">IF($BT40&lt;&gt;"",SUMIF($BD$3:$BD$1004,"="&amp;$BD40,INDIRECT(ADDRESS(3,BI$2,1,1)):INDIRECT(ADDRESS(1004,BI$2,1,1))),"")</f>
        <v>0</v>
      </c>
      <c r="BJ40">
        <f ca="1">IF($BT40&lt;&gt;"",SUMIF($BD$3:$BD$1004,"="&amp;$BD40,INDIRECT(ADDRESS(3,BJ$2,1,1)):INDIRECT(ADDRESS(1004,BJ$2,1,1))),"")</f>
        <v>0</v>
      </c>
      <c r="BK40">
        <f ca="1">IF($BT40&lt;&gt;"",SUMIF($BD$3:$BD$1004,"="&amp;$BD40,INDIRECT(ADDRESS(3,BK$2,1,1)):INDIRECT(ADDRESS(1004,BK$2,1,1))),"")</f>
        <v>0</v>
      </c>
      <c r="BL40">
        <f ca="1">IF($BT40&lt;&gt;"",SUMIF($BD$3:$BD$1004,"="&amp;$BD40,INDIRECT(ADDRESS(3,BL$2,1,1)):INDIRECT(ADDRESS(1004,BL$2,1,1))),"")</f>
        <v>0</v>
      </c>
      <c r="BM40">
        <f ca="1">IF($BT40&lt;&gt;"",SUMIF($BD$3:$BD$1004,"="&amp;$BD40,INDIRECT(ADDRESS(3,BM$2,1,1)):INDIRECT(ADDRESS(1004,BM$2,1,1))),"")</f>
        <v>0</v>
      </c>
      <c r="BN40">
        <f ca="1">IF($BT40&lt;&gt;"",SUMIF($BD$3:$BD$1004,"="&amp;$BD40,INDIRECT(ADDRESS(3,BN$2,1,1)):INDIRECT(ADDRESS(1004,BN$2,1,1))),"")</f>
        <v>0</v>
      </c>
      <c r="BO40">
        <f ca="1">IF($BT40&lt;&gt;"",SUMIF($BD$3:$BD$1004,"="&amp;$BD40,INDIRECT(ADDRESS(3,BO$2,1,1)):INDIRECT(ADDRESS(1004,BO$2,1,1))),"")</f>
        <v>0</v>
      </c>
      <c r="BP40">
        <f ca="1">IF($BT40&lt;&gt;"",SUMIF($BD$3:$BD$1004,"="&amp;$BD40,INDIRECT(ADDRESS(3,BP$2,1,1)):INDIRECT(ADDRESS(1004,BP$2,1,1))),"")</f>
        <v>0</v>
      </c>
      <c r="BQ40">
        <f ca="1">IF($BT40&lt;&gt;"",SUMIF($BD$3:$BD$1004,"="&amp;$BD40,INDIRECT(ADDRESS(3,BQ$2,1,1)):INDIRECT(ADDRESS(1004,BQ$2,1,1))),"")</f>
        <v>0</v>
      </c>
      <c r="BR40">
        <f ca="1">IF($BT40&lt;&gt;"",SUMIF($BD$3:$BD$1004,"="&amp;$BD40,INDIRECT(ADDRESS(3,BR$2,1,1)):INDIRECT(ADDRESS(1004,BR$2,1,1))),"")</f>
        <v>0</v>
      </c>
      <c r="BS40" t="str">
        <f>IF($A40&lt;&gt;"",VLOOKUP(TRUNC(MID($A40,1,2),0),Plano_Contas!$H$3:$J$103,3,TRUE),"")</f>
        <v>S</v>
      </c>
      <c r="BT40" t="str">
        <f t="shared" si="2"/>
        <v>Despesas Públicas (Publico)</v>
      </c>
      <c r="BV40">
        <f>Empresas!C40</f>
        <v>0</v>
      </c>
    </row>
    <row r="41" spans="1:74" x14ac:dyDescent="0.2">
      <c r="A41" s="89">
        <v>5110</v>
      </c>
      <c r="B41" s="52" t="str">
        <f>IF($A41&lt;&gt;"",VLOOKUP(""&amp;$A41,Plano_Contas!$A$3:$F$1003,6,0),"")</f>
        <v>5110 - [Publico] IPTU (S)</v>
      </c>
      <c r="C41" s="91"/>
      <c r="D41" s="111"/>
      <c r="E41" s="112"/>
      <c r="F41" s="87"/>
      <c r="G41" s="85"/>
      <c r="H41" s="111"/>
      <c r="I41" s="112"/>
      <c r="J41" s="87"/>
      <c r="K41" s="85"/>
      <c r="L41" s="111"/>
      <c r="M41" s="112"/>
      <c r="N41" s="87"/>
      <c r="O41" s="85"/>
      <c r="P41" s="111"/>
      <c r="Q41" s="112"/>
      <c r="R41" s="87"/>
      <c r="S41" s="85"/>
      <c r="T41" s="111"/>
      <c r="U41" s="112"/>
      <c r="V41" s="87"/>
      <c r="W41" s="85"/>
      <c r="X41" s="111"/>
      <c r="Y41" s="112"/>
      <c r="Z41" s="87"/>
      <c r="AA41" s="85"/>
      <c r="AB41" s="111"/>
      <c r="AC41" s="112"/>
      <c r="AD41" s="87"/>
      <c r="AE41" s="85"/>
      <c r="AF41" s="111"/>
      <c r="AG41" s="112"/>
      <c r="AH41" s="87"/>
      <c r="AI41" s="85"/>
      <c r="AJ41" s="111"/>
      <c r="AK41" s="112"/>
      <c r="AL41" s="87"/>
      <c r="AM41" s="85"/>
      <c r="AN41" s="111"/>
      <c r="AO41" s="112"/>
      <c r="AP41" s="87"/>
      <c r="AQ41" s="85"/>
      <c r="AR41" s="111"/>
      <c r="AS41" s="112"/>
      <c r="AT41" s="87"/>
      <c r="AU41" s="85"/>
      <c r="AV41" s="111"/>
      <c r="AW41" s="112"/>
      <c r="AX41" s="87"/>
      <c r="AY41" s="85"/>
      <c r="AZ41" s="267">
        <f>SUM(E41,I41,M41,Q41,U41,Y41,AC41,AG41,AK41,AO41,AS41,AW41)</f>
        <v>0</v>
      </c>
      <c r="BA41" s="88">
        <f>SUM($G41,$K41,$O41,$S41,$W41,$AA41,$AE41,$AI41,$AM41,$AQ41,$AU41,$AY41)</f>
        <v>0</v>
      </c>
      <c r="BC41">
        <f>IF($A41&lt;&gt;"",COUNTIF($BD$3:$BD41,$BD41),0)</f>
        <v>2</v>
      </c>
      <c r="BD41" t="str">
        <f>IF($A41&lt;&gt;"",VLOOKUP(TRUNC(MID($A41,1,2),0),Plano_Contas!$H$3:$J$103,2,TRUE),"")</f>
        <v>Despesas Públicas</v>
      </c>
      <c r="BE41" s="201" t="str">
        <f t="shared" si="1"/>
        <v>Publico</v>
      </c>
      <c r="BF41" t="str">
        <f ca="1">IF($BT41&lt;&gt;"",SUMIF($BD$3:$BD$1004,"="&amp;$BD41,INDIRECT(ADDRESS(3,BF$2,1,1)):INDIRECT(ADDRESS(1004,BF$2,1,1))),"")</f>
        <v/>
      </c>
      <c r="BG41" t="str">
        <f ca="1">IF($BT41&lt;&gt;"",SUMIF($BD$3:$BD$1004,"="&amp;$BD41,INDIRECT(ADDRESS(3,BG$2,1,1)):INDIRECT(ADDRESS(1004,BG$2,1,1))),"")</f>
        <v/>
      </c>
      <c r="BH41" t="str">
        <f ca="1">IF($BT41&lt;&gt;"",SUMIF($BD$3:$BD$1004,"="&amp;$BD41,INDIRECT(ADDRESS(3,BH$2,1,1)):INDIRECT(ADDRESS(1004,BH$2,1,1))),"")</f>
        <v/>
      </c>
      <c r="BI41" t="str">
        <f ca="1">IF($BT41&lt;&gt;"",SUMIF($BD$3:$BD$1004,"="&amp;$BD41,INDIRECT(ADDRESS(3,BI$2,1,1)):INDIRECT(ADDRESS(1004,BI$2,1,1))),"")</f>
        <v/>
      </c>
      <c r="BJ41" t="str">
        <f ca="1">IF($BT41&lt;&gt;"",SUMIF($BD$3:$BD$1004,"="&amp;$BD41,INDIRECT(ADDRESS(3,BJ$2,1,1)):INDIRECT(ADDRESS(1004,BJ$2,1,1))),"")</f>
        <v/>
      </c>
      <c r="BK41" t="str">
        <f ca="1">IF($BT41&lt;&gt;"",SUMIF($BD$3:$BD$1004,"="&amp;$BD41,INDIRECT(ADDRESS(3,BK$2,1,1)):INDIRECT(ADDRESS(1004,BK$2,1,1))),"")</f>
        <v/>
      </c>
      <c r="BL41" t="str">
        <f ca="1">IF($BT41&lt;&gt;"",SUMIF($BD$3:$BD$1004,"="&amp;$BD41,INDIRECT(ADDRESS(3,BL$2,1,1)):INDIRECT(ADDRESS(1004,BL$2,1,1))),"")</f>
        <v/>
      </c>
      <c r="BM41" t="str">
        <f ca="1">IF($BT41&lt;&gt;"",SUMIF($BD$3:$BD$1004,"="&amp;$BD41,INDIRECT(ADDRESS(3,BM$2,1,1)):INDIRECT(ADDRESS(1004,BM$2,1,1))),"")</f>
        <v/>
      </c>
      <c r="BN41" t="str">
        <f ca="1">IF($BT41&lt;&gt;"",SUMIF($BD$3:$BD$1004,"="&amp;$BD41,INDIRECT(ADDRESS(3,BN$2,1,1)):INDIRECT(ADDRESS(1004,BN$2,1,1))),"")</f>
        <v/>
      </c>
      <c r="BO41" t="str">
        <f ca="1">IF($BT41&lt;&gt;"",SUMIF($BD$3:$BD$1004,"="&amp;$BD41,INDIRECT(ADDRESS(3,BO$2,1,1)):INDIRECT(ADDRESS(1004,BO$2,1,1))),"")</f>
        <v/>
      </c>
      <c r="BP41" t="str">
        <f ca="1">IF($BT41&lt;&gt;"",SUMIF($BD$3:$BD$1004,"="&amp;$BD41,INDIRECT(ADDRESS(3,BP$2,1,1)):INDIRECT(ADDRESS(1004,BP$2,1,1))),"")</f>
        <v/>
      </c>
      <c r="BQ41" t="str">
        <f ca="1">IF($BT41&lt;&gt;"",SUMIF($BD$3:$BD$1004,"="&amp;$BD41,INDIRECT(ADDRESS(3,BQ$2,1,1)):INDIRECT(ADDRESS(1004,BQ$2,1,1))),"")</f>
        <v/>
      </c>
      <c r="BR41" t="str">
        <f ca="1">IF($BT41&lt;&gt;"",SUMIF($BD$3:$BD$1004,"="&amp;$BD41,INDIRECT(ADDRESS(3,BR$2,1,1)):INDIRECT(ADDRESS(1004,BR$2,1,1))),"")</f>
        <v/>
      </c>
      <c r="BS41" t="str">
        <f>IF($A41&lt;&gt;"",VLOOKUP(TRUNC(MID($A41,1,2),0),Plano_Contas!$H$3:$J$103,3,TRUE),"")</f>
        <v>S</v>
      </c>
      <c r="BT41" t="str">
        <f t="shared" si="2"/>
        <v/>
      </c>
      <c r="BV41">
        <f>Empresas!C41</f>
        <v>0</v>
      </c>
    </row>
    <row r="42" spans="1:74" x14ac:dyDescent="0.2">
      <c r="A42" s="89">
        <v>5119</v>
      </c>
      <c r="B42" s="52" t="str">
        <f>IF($A42&lt;&gt;"",VLOOKUP(""&amp;$A42,Plano_Contas!$A$3:$F$1003,6,0),"")</f>
        <v>5119 - [Publico] DPVAT - Seguro Obrigatorio (S)</v>
      </c>
      <c r="C42" s="91"/>
      <c r="D42" s="111"/>
      <c r="E42" s="112"/>
      <c r="F42" s="87"/>
      <c r="G42" s="85"/>
      <c r="H42" s="111"/>
      <c r="I42" s="112"/>
      <c r="J42" s="87"/>
      <c r="K42" s="85"/>
      <c r="L42" s="111"/>
      <c r="M42" s="112"/>
      <c r="N42" s="87"/>
      <c r="O42" s="85"/>
      <c r="P42" s="111"/>
      <c r="Q42" s="112"/>
      <c r="R42" s="87"/>
      <c r="S42" s="85"/>
      <c r="T42" s="111"/>
      <c r="U42" s="112"/>
      <c r="V42" s="87"/>
      <c r="W42" s="85"/>
      <c r="X42" s="111"/>
      <c r="Y42" s="112"/>
      <c r="Z42" s="87"/>
      <c r="AA42" s="85"/>
      <c r="AB42" s="111"/>
      <c r="AC42" s="112"/>
      <c r="AD42" s="87"/>
      <c r="AE42" s="85"/>
      <c r="AF42" s="111"/>
      <c r="AG42" s="112"/>
      <c r="AH42" s="87"/>
      <c r="AI42" s="85"/>
      <c r="AJ42" s="111"/>
      <c r="AK42" s="112"/>
      <c r="AL42" s="87"/>
      <c r="AM42" s="85"/>
      <c r="AN42" s="111"/>
      <c r="AO42" s="112"/>
      <c r="AP42" s="87"/>
      <c r="AQ42" s="85"/>
      <c r="AR42" s="111"/>
      <c r="AS42" s="112"/>
      <c r="AT42" s="87"/>
      <c r="AU42" s="85"/>
      <c r="AV42" s="111"/>
      <c r="AW42" s="112"/>
      <c r="AX42" s="87"/>
      <c r="AY42" s="85"/>
      <c r="AZ42" s="267">
        <f>SUM(E42,I42,M42,Q42,U42,Y42,AC42,AG42,AK42,AO42,AS42,AW42)</f>
        <v>0</v>
      </c>
      <c r="BA42" s="88">
        <f>SUM($G42,$K42,$O42,$S42,$W42,$AA42,$AE42,$AI42,$AM42,$AQ42,$AU42,$AY42)</f>
        <v>0</v>
      </c>
      <c r="BC42">
        <f>IF($A42&lt;&gt;"",COUNTIF($BD$3:$BD42,$BD42),0)</f>
        <v>3</v>
      </c>
      <c r="BD42" t="str">
        <f>IF($A42&lt;&gt;"",VLOOKUP(TRUNC(MID($A42,1,2),0),Plano_Contas!$H$3:$J$103,2,TRUE),"")</f>
        <v>Despesas Públicas</v>
      </c>
      <c r="BE42" s="201" t="str">
        <f t="shared" si="1"/>
        <v>Publico</v>
      </c>
      <c r="BF42" t="str">
        <f ca="1">IF($BT42&lt;&gt;"",SUMIF($BD$3:$BD$1004,"="&amp;$BD42,INDIRECT(ADDRESS(3,BF$2,1,1)):INDIRECT(ADDRESS(1004,BF$2,1,1))),"")</f>
        <v/>
      </c>
      <c r="BG42" t="str">
        <f ca="1">IF($BT42&lt;&gt;"",SUMIF($BD$3:$BD$1004,"="&amp;$BD42,INDIRECT(ADDRESS(3,BG$2,1,1)):INDIRECT(ADDRESS(1004,BG$2,1,1))),"")</f>
        <v/>
      </c>
      <c r="BH42" t="str">
        <f ca="1">IF($BT42&lt;&gt;"",SUMIF($BD$3:$BD$1004,"="&amp;$BD42,INDIRECT(ADDRESS(3,BH$2,1,1)):INDIRECT(ADDRESS(1004,BH$2,1,1))),"")</f>
        <v/>
      </c>
      <c r="BI42" t="str">
        <f ca="1">IF($BT42&lt;&gt;"",SUMIF($BD$3:$BD$1004,"="&amp;$BD42,INDIRECT(ADDRESS(3,BI$2,1,1)):INDIRECT(ADDRESS(1004,BI$2,1,1))),"")</f>
        <v/>
      </c>
      <c r="BJ42" t="str">
        <f ca="1">IF($BT42&lt;&gt;"",SUMIF($BD$3:$BD$1004,"="&amp;$BD42,INDIRECT(ADDRESS(3,BJ$2,1,1)):INDIRECT(ADDRESS(1004,BJ$2,1,1))),"")</f>
        <v/>
      </c>
      <c r="BK42" t="str">
        <f ca="1">IF($BT42&lt;&gt;"",SUMIF($BD$3:$BD$1004,"="&amp;$BD42,INDIRECT(ADDRESS(3,BK$2,1,1)):INDIRECT(ADDRESS(1004,BK$2,1,1))),"")</f>
        <v/>
      </c>
      <c r="BL42" t="str">
        <f ca="1">IF($BT42&lt;&gt;"",SUMIF($BD$3:$BD$1004,"="&amp;$BD42,INDIRECT(ADDRESS(3,BL$2,1,1)):INDIRECT(ADDRESS(1004,BL$2,1,1))),"")</f>
        <v/>
      </c>
      <c r="BM42" t="str">
        <f ca="1">IF($BT42&lt;&gt;"",SUMIF($BD$3:$BD$1004,"="&amp;$BD42,INDIRECT(ADDRESS(3,BM$2,1,1)):INDIRECT(ADDRESS(1004,BM$2,1,1))),"")</f>
        <v/>
      </c>
      <c r="BN42" t="str">
        <f ca="1">IF($BT42&lt;&gt;"",SUMIF($BD$3:$BD$1004,"="&amp;$BD42,INDIRECT(ADDRESS(3,BN$2,1,1)):INDIRECT(ADDRESS(1004,BN$2,1,1))),"")</f>
        <v/>
      </c>
      <c r="BO42" t="str">
        <f ca="1">IF($BT42&lt;&gt;"",SUMIF($BD$3:$BD$1004,"="&amp;$BD42,INDIRECT(ADDRESS(3,BO$2,1,1)):INDIRECT(ADDRESS(1004,BO$2,1,1))),"")</f>
        <v/>
      </c>
      <c r="BP42" t="str">
        <f ca="1">IF($BT42&lt;&gt;"",SUMIF($BD$3:$BD$1004,"="&amp;$BD42,INDIRECT(ADDRESS(3,BP$2,1,1)):INDIRECT(ADDRESS(1004,BP$2,1,1))),"")</f>
        <v/>
      </c>
      <c r="BQ42" t="str">
        <f ca="1">IF($BT42&lt;&gt;"",SUMIF($BD$3:$BD$1004,"="&amp;$BD42,INDIRECT(ADDRESS(3,BQ$2,1,1)):INDIRECT(ADDRESS(1004,BQ$2,1,1))),"")</f>
        <v/>
      </c>
      <c r="BR42" t="str">
        <f ca="1">IF($BT42&lt;&gt;"",SUMIF($BD$3:$BD$1004,"="&amp;$BD42,INDIRECT(ADDRESS(3,BR$2,1,1)):INDIRECT(ADDRESS(1004,BR$2,1,1))),"")</f>
        <v/>
      </c>
      <c r="BS42" t="str">
        <f>IF($A42&lt;&gt;"",VLOOKUP(TRUNC(MID($A42,1,2),0),Plano_Contas!$H$3:$J$103,3,TRUE),"")</f>
        <v>S</v>
      </c>
      <c r="BT42" t="str">
        <f t="shared" si="2"/>
        <v/>
      </c>
      <c r="BV42">
        <f>Empresas!C42</f>
        <v>0</v>
      </c>
    </row>
    <row r="43" spans="1:74" x14ac:dyDescent="0.2">
      <c r="A43" s="89">
        <v>5211</v>
      </c>
      <c r="B43" s="52" t="str">
        <f>IF($A43&lt;&gt;"",VLOOKUP(""&amp;$A43,Plano_Contas!$A$3:$F$1003,6,0),"")</f>
        <v>5211 - [Publico] Multas de Transito, veiculos (I)</v>
      </c>
      <c r="C43" s="91"/>
      <c r="D43" s="111"/>
      <c r="E43" s="112"/>
      <c r="F43" s="87"/>
      <c r="G43" s="85"/>
      <c r="H43" s="111"/>
      <c r="I43" s="112"/>
      <c r="J43" s="87"/>
      <c r="K43" s="85"/>
      <c r="L43" s="111"/>
      <c r="M43" s="112"/>
      <c r="N43" s="87"/>
      <c r="O43" s="85"/>
      <c r="P43" s="111"/>
      <c r="Q43" s="112"/>
      <c r="R43" s="87"/>
      <c r="S43" s="85"/>
      <c r="T43" s="111"/>
      <c r="U43" s="112"/>
      <c r="V43" s="87"/>
      <c r="W43" s="85"/>
      <c r="X43" s="111"/>
      <c r="Y43" s="112"/>
      <c r="Z43" s="87"/>
      <c r="AA43" s="85"/>
      <c r="AB43" s="111"/>
      <c r="AC43" s="112"/>
      <c r="AD43" s="87"/>
      <c r="AE43" s="85"/>
      <c r="AF43" s="111"/>
      <c r="AG43" s="112"/>
      <c r="AH43" s="87"/>
      <c r="AI43" s="85"/>
      <c r="AJ43" s="111"/>
      <c r="AK43" s="112"/>
      <c r="AL43" s="87"/>
      <c r="AM43" s="85"/>
      <c r="AN43" s="111"/>
      <c r="AO43" s="112"/>
      <c r="AP43" s="87"/>
      <c r="AQ43" s="85"/>
      <c r="AR43" s="111"/>
      <c r="AS43" s="112"/>
      <c r="AT43" s="87"/>
      <c r="AU43" s="85"/>
      <c r="AV43" s="111"/>
      <c r="AW43" s="112"/>
      <c r="AX43" s="87"/>
      <c r="AY43" s="85"/>
      <c r="AZ43" s="267">
        <f>SUM(E43,I43,M43,Q43,U43,Y43,AC43,AG43,AK43,AO43,AS43,AW43)</f>
        <v>0</v>
      </c>
      <c r="BA43" s="88">
        <f>SUM($G43,$K43,$O43,$S43,$W43,$AA43,$AE43,$AI43,$AM43,$AQ43,$AU43,$AY43)</f>
        <v>0</v>
      </c>
      <c r="BC43">
        <f>IF($A43&lt;&gt;"",COUNTIF($BD$3:$BD43,$BD43),0)</f>
        <v>1</v>
      </c>
      <c r="BD43" t="str">
        <f>IF($A43&lt;&gt;"",VLOOKUP(TRUNC(MID($A43,1,2),0),Plano_Contas!$H$3:$J$103,2,TRUE),"")</f>
        <v>Multas</v>
      </c>
      <c r="BE43" s="201" t="str">
        <f t="shared" si="1"/>
        <v>Publico</v>
      </c>
      <c r="BF43">
        <f ca="1">IF($BT43&lt;&gt;"",SUMIF($BD$3:$BD$1004,"="&amp;$BD43,INDIRECT(ADDRESS(3,BF$2,1,1)):INDIRECT(ADDRESS(1004,BF$2,1,1))),"")</f>
        <v>0</v>
      </c>
      <c r="BG43">
        <f ca="1">IF($BT43&lt;&gt;"",SUMIF($BD$3:$BD$1004,"="&amp;$BD43,INDIRECT(ADDRESS(3,BG$2,1,1)):INDIRECT(ADDRESS(1004,BG$2,1,1))),"")</f>
        <v>0</v>
      </c>
      <c r="BH43">
        <f ca="1">IF($BT43&lt;&gt;"",SUMIF($BD$3:$BD$1004,"="&amp;$BD43,INDIRECT(ADDRESS(3,BH$2,1,1)):INDIRECT(ADDRESS(1004,BH$2,1,1))),"")</f>
        <v>0</v>
      </c>
      <c r="BI43">
        <f ca="1">IF($BT43&lt;&gt;"",SUMIF($BD$3:$BD$1004,"="&amp;$BD43,INDIRECT(ADDRESS(3,BI$2,1,1)):INDIRECT(ADDRESS(1004,BI$2,1,1))),"")</f>
        <v>0</v>
      </c>
      <c r="BJ43">
        <f ca="1">IF($BT43&lt;&gt;"",SUMIF($BD$3:$BD$1004,"="&amp;$BD43,INDIRECT(ADDRESS(3,BJ$2,1,1)):INDIRECT(ADDRESS(1004,BJ$2,1,1))),"")</f>
        <v>0</v>
      </c>
      <c r="BK43">
        <f ca="1">IF($BT43&lt;&gt;"",SUMIF($BD$3:$BD$1004,"="&amp;$BD43,INDIRECT(ADDRESS(3,BK$2,1,1)):INDIRECT(ADDRESS(1004,BK$2,1,1))),"")</f>
        <v>0</v>
      </c>
      <c r="BL43">
        <f ca="1">IF($BT43&lt;&gt;"",SUMIF($BD$3:$BD$1004,"="&amp;$BD43,INDIRECT(ADDRESS(3,BL$2,1,1)):INDIRECT(ADDRESS(1004,BL$2,1,1))),"")</f>
        <v>0</v>
      </c>
      <c r="BM43">
        <f ca="1">IF($BT43&lt;&gt;"",SUMIF($BD$3:$BD$1004,"="&amp;$BD43,INDIRECT(ADDRESS(3,BM$2,1,1)):INDIRECT(ADDRESS(1004,BM$2,1,1))),"")</f>
        <v>0</v>
      </c>
      <c r="BN43">
        <f ca="1">IF($BT43&lt;&gt;"",SUMIF($BD$3:$BD$1004,"="&amp;$BD43,INDIRECT(ADDRESS(3,BN$2,1,1)):INDIRECT(ADDRESS(1004,BN$2,1,1))),"")</f>
        <v>0</v>
      </c>
      <c r="BO43">
        <f ca="1">IF($BT43&lt;&gt;"",SUMIF($BD$3:$BD$1004,"="&amp;$BD43,INDIRECT(ADDRESS(3,BO$2,1,1)):INDIRECT(ADDRESS(1004,BO$2,1,1))),"")</f>
        <v>0</v>
      </c>
      <c r="BP43">
        <f ca="1">IF($BT43&lt;&gt;"",SUMIF($BD$3:$BD$1004,"="&amp;$BD43,INDIRECT(ADDRESS(3,BP$2,1,1)):INDIRECT(ADDRESS(1004,BP$2,1,1))),"")</f>
        <v>0</v>
      </c>
      <c r="BQ43">
        <f ca="1">IF($BT43&lt;&gt;"",SUMIF($BD$3:$BD$1004,"="&amp;$BD43,INDIRECT(ADDRESS(3,BQ$2,1,1)):INDIRECT(ADDRESS(1004,BQ$2,1,1))),"")</f>
        <v>0</v>
      </c>
      <c r="BR43">
        <f ca="1">IF($BT43&lt;&gt;"",SUMIF($BD$3:$BD$1004,"="&amp;$BD43,INDIRECT(ADDRESS(3,BR$2,1,1)):INDIRECT(ADDRESS(1004,BR$2,1,1))),"")</f>
        <v>0</v>
      </c>
      <c r="BS43" t="str">
        <f>IF($A43&lt;&gt;"",VLOOKUP(TRUNC(MID($A43,1,2),0),Plano_Contas!$H$3:$J$103,3,TRUE),"")</f>
        <v>I</v>
      </c>
      <c r="BT43" t="str">
        <f t="shared" si="2"/>
        <v>Multas (Publico)</v>
      </c>
      <c r="BV43">
        <f>Empresas!C43</f>
        <v>0</v>
      </c>
    </row>
    <row r="44" spans="1:74" x14ac:dyDescent="0.2">
      <c r="A44" s="89">
        <v>5312</v>
      </c>
      <c r="B44" s="52" t="str">
        <f>IF($A44&lt;&gt;"",VLOOKUP(""&amp;$A44,Plano_Contas!$A$3:$F$1003,6,0),"")</f>
        <v>5312 - [Banco] Seguro Residencial (V)</v>
      </c>
      <c r="C44" s="91"/>
      <c r="D44" s="111"/>
      <c r="E44" s="112"/>
      <c r="F44" s="87"/>
      <c r="G44" s="85"/>
      <c r="H44" s="111"/>
      <c r="I44" s="112"/>
      <c r="J44" s="87"/>
      <c r="K44" s="85"/>
      <c r="L44" s="111"/>
      <c r="M44" s="112"/>
      <c r="N44" s="87"/>
      <c r="O44" s="85"/>
      <c r="P44" s="111"/>
      <c r="Q44" s="112"/>
      <c r="R44" s="87"/>
      <c r="S44" s="85"/>
      <c r="T44" s="111"/>
      <c r="U44" s="112"/>
      <c r="V44" s="87"/>
      <c r="W44" s="85"/>
      <c r="X44" s="111"/>
      <c r="Y44" s="112"/>
      <c r="Z44" s="87"/>
      <c r="AA44" s="85"/>
      <c r="AB44" s="111"/>
      <c r="AC44" s="112"/>
      <c r="AD44" s="87"/>
      <c r="AE44" s="85"/>
      <c r="AF44" s="111"/>
      <c r="AG44" s="112"/>
      <c r="AH44" s="87"/>
      <c r="AI44" s="85"/>
      <c r="AJ44" s="111"/>
      <c r="AK44" s="112"/>
      <c r="AL44" s="87"/>
      <c r="AM44" s="85"/>
      <c r="AN44" s="111"/>
      <c r="AO44" s="112"/>
      <c r="AP44" s="87"/>
      <c r="AQ44" s="85"/>
      <c r="AR44" s="111"/>
      <c r="AS44" s="112"/>
      <c r="AT44" s="87"/>
      <c r="AU44" s="85"/>
      <c r="AV44" s="111"/>
      <c r="AW44" s="112"/>
      <c r="AX44" s="87"/>
      <c r="AY44" s="85"/>
      <c r="AZ44" s="267">
        <f>SUM(E44,I44,M44,Q44,U44,Y44,AC44,AG44,AK44,AO44,AS44,AW44)</f>
        <v>0</v>
      </c>
      <c r="BA44" s="88">
        <f>SUM($G44,$K44,$O44,$S44,$W44,$AA44,$AE44,$AI44,$AM44,$AQ44,$AU44,$AY44)</f>
        <v>0</v>
      </c>
      <c r="BC44">
        <f>IF($A44&lt;&gt;"",COUNTIF($BD$3:$BD44,$BD44),0)</f>
        <v>1</v>
      </c>
      <c r="BD44" t="str">
        <f>IF($A44&lt;&gt;"",VLOOKUP(TRUNC(MID($A44,1,2),0),Plano_Contas!$H$3:$J$103,2,TRUE),"")</f>
        <v>Imoveis</v>
      </c>
      <c r="BE44" s="201" t="str">
        <f t="shared" si="1"/>
        <v>Banco</v>
      </c>
      <c r="BF44">
        <f ca="1">IF($BT44&lt;&gt;"",SUMIF($BD$3:$BD$1004,"="&amp;$BD44,INDIRECT(ADDRESS(3,BF$2,1,1)):INDIRECT(ADDRESS(1004,BF$2,1,1))),"")</f>
        <v>0</v>
      </c>
      <c r="BG44">
        <f ca="1">IF($BT44&lt;&gt;"",SUMIF($BD$3:$BD$1004,"="&amp;$BD44,INDIRECT(ADDRESS(3,BG$2,1,1)):INDIRECT(ADDRESS(1004,BG$2,1,1))),"")</f>
        <v>0</v>
      </c>
      <c r="BH44">
        <f ca="1">IF($BT44&lt;&gt;"",SUMIF($BD$3:$BD$1004,"="&amp;$BD44,INDIRECT(ADDRESS(3,BH$2,1,1)):INDIRECT(ADDRESS(1004,BH$2,1,1))),"")</f>
        <v>0</v>
      </c>
      <c r="BI44">
        <f ca="1">IF($BT44&lt;&gt;"",SUMIF($BD$3:$BD$1004,"="&amp;$BD44,INDIRECT(ADDRESS(3,BI$2,1,1)):INDIRECT(ADDRESS(1004,BI$2,1,1))),"")</f>
        <v>0</v>
      </c>
      <c r="BJ44">
        <f ca="1">IF($BT44&lt;&gt;"",SUMIF($BD$3:$BD$1004,"="&amp;$BD44,INDIRECT(ADDRESS(3,BJ$2,1,1)):INDIRECT(ADDRESS(1004,BJ$2,1,1))),"")</f>
        <v>0</v>
      </c>
      <c r="BK44">
        <f ca="1">IF($BT44&lt;&gt;"",SUMIF($BD$3:$BD$1004,"="&amp;$BD44,INDIRECT(ADDRESS(3,BK$2,1,1)):INDIRECT(ADDRESS(1004,BK$2,1,1))),"")</f>
        <v>0</v>
      </c>
      <c r="BL44">
        <f ca="1">IF($BT44&lt;&gt;"",SUMIF($BD$3:$BD$1004,"="&amp;$BD44,INDIRECT(ADDRESS(3,BL$2,1,1)):INDIRECT(ADDRESS(1004,BL$2,1,1))),"")</f>
        <v>0</v>
      </c>
      <c r="BM44">
        <f ca="1">IF($BT44&lt;&gt;"",SUMIF($BD$3:$BD$1004,"="&amp;$BD44,INDIRECT(ADDRESS(3,BM$2,1,1)):INDIRECT(ADDRESS(1004,BM$2,1,1))),"")</f>
        <v>0</v>
      </c>
      <c r="BN44">
        <f ca="1">IF($BT44&lt;&gt;"",SUMIF($BD$3:$BD$1004,"="&amp;$BD44,INDIRECT(ADDRESS(3,BN$2,1,1)):INDIRECT(ADDRESS(1004,BN$2,1,1))),"")</f>
        <v>0</v>
      </c>
      <c r="BO44">
        <f ca="1">IF($BT44&lt;&gt;"",SUMIF($BD$3:$BD$1004,"="&amp;$BD44,INDIRECT(ADDRESS(3,BO$2,1,1)):INDIRECT(ADDRESS(1004,BO$2,1,1))),"")</f>
        <v>0</v>
      </c>
      <c r="BP44">
        <f ca="1">IF($BT44&lt;&gt;"",SUMIF($BD$3:$BD$1004,"="&amp;$BD44,INDIRECT(ADDRESS(3,BP$2,1,1)):INDIRECT(ADDRESS(1004,BP$2,1,1))),"")</f>
        <v>0</v>
      </c>
      <c r="BQ44">
        <f ca="1">IF($BT44&lt;&gt;"",SUMIF($BD$3:$BD$1004,"="&amp;$BD44,INDIRECT(ADDRESS(3,BQ$2,1,1)):INDIRECT(ADDRESS(1004,BQ$2,1,1))),"")</f>
        <v>0</v>
      </c>
      <c r="BR44">
        <f ca="1">IF($BT44&lt;&gt;"",SUMIF($BD$3:$BD$1004,"="&amp;$BD44,INDIRECT(ADDRESS(3,BR$2,1,1)):INDIRECT(ADDRESS(1004,BR$2,1,1))),"")</f>
        <v>0</v>
      </c>
      <c r="BS44" t="str">
        <f>IF($A44&lt;&gt;"",VLOOKUP(TRUNC(MID($A44,1,2),0),Plano_Contas!$H$3:$J$103,3,TRUE),"")</f>
        <v>V</v>
      </c>
      <c r="BT44" t="str">
        <f t="shared" si="2"/>
        <v>Imoveis (Banco)</v>
      </c>
      <c r="BV44">
        <f>Empresas!C44</f>
        <v>0</v>
      </c>
    </row>
    <row r="45" spans="1:74" x14ac:dyDescent="0.2">
      <c r="A45" s="89">
        <v>5313</v>
      </c>
      <c r="B45" s="52" t="str">
        <f>IF($A45&lt;&gt;"",VLOOKUP(""&amp;$A45,Plano_Contas!$A$3:$F$1003,6,0),"")</f>
        <v>5313 - [Habitação] Produtos para jardinagem (V)</v>
      </c>
      <c r="C45" s="91"/>
      <c r="D45" s="111"/>
      <c r="E45" s="112"/>
      <c r="F45" s="87"/>
      <c r="G45" s="85"/>
      <c r="H45" s="111"/>
      <c r="I45" s="112"/>
      <c r="J45" s="87"/>
      <c r="K45" s="85"/>
      <c r="L45" s="111"/>
      <c r="M45" s="112"/>
      <c r="N45" s="87"/>
      <c r="O45" s="85"/>
      <c r="P45" s="111"/>
      <c r="Q45" s="112"/>
      <c r="R45" s="87"/>
      <c r="S45" s="85"/>
      <c r="T45" s="111"/>
      <c r="U45" s="112"/>
      <c r="V45" s="87"/>
      <c r="W45" s="85"/>
      <c r="X45" s="111"/>
      <c r="Y45" s="112"/>
      <c r="Z45" s="87"/>
      <c r="AA45" s="85"/>
      <c r="AB45" s="111"/>
      <c r="AC45" s="112"/>
      <c r="AD45" s="87"/>
      <c r="AE45" s="85"/>
      <c r="AF45" s="111"/>
      <c r="AG45" s="112"/>
      <c r="AH45" s="87"/>
      <c r="AI45" s="85"/>
      <c r="AJ45" s="111"/>
      <c r="AK45" s="112"/>
      <c r="AL45" s="87"/>
      <c r="AM45" s="85"/>
      <c r="AN45" s="111"/>
      <c r="AO45" s="112"/>
      <c r="AP45" s="87"/>
      <c r="AQ45" s="85"/>
      <c r="AR45" s="111"/>
      <c r="AS45" s="112"/>
      <c r="AT45" s="87"/>
      <c r="AU45" s="85"/>
      <c r="AV45" s="111"/>
      <c r="AW45" s="112"/>
      <c r="AX45" s="87"/>
      <c r="AY45" s="85"/>
      <c r="AZ45" s="267">
        <f>SUM(E45,I45,M45,Q45,U45,Y45,AC45,AG45,AK45,AO45,AS45,AW45)</f>
        <v>0</v>
      </c>
      <c r="BA45" s="88">
        <f>SUM($G45,$K45,$O45,$S45,$W45,$AA45,$AE45,$AI45,$AM45,$AQ45,$AU45,$AY45)</f>
        <v>0</v>
      </c>
      <c r="BC45">
        <f>IF($A45&lt;&gt;"",COUNTIF($BD$3:$BD45,$BD45),0)</f>
        <v>2</v>
      </c>
      <c r="BD45" t="str">
        <f>IF($A45&lt;&gt;"",VLOOKUP(TRUNC(MID($A45,1,2),0),Plano_Contas!$H$3:$J$103,2,TRUE),"")</f>
        <v>Imoveis</v>
      </c>
      <c r="BE45" s="201" t="str">
        <f t="shared" si="1"/>
        <v>Habitação</v>
      </c>
      <c r="BF45" t="str">
        <f ca="1">IF($BT45&lt;&gt;"",SUMIF($BD$3:$BD$1004,"="&amp;$BD45,INDIRECT(ADDRESS(3,BF$2,1,1)):INDIRECT(ADDRESS(1004,BF$2,1,1))),"")</f>
        <v/>
      </c>
      <c r="BG45" t="str">
        <f ca="1">IF($BT45&lt;&gt;"",SUMIF($BD$3:$BD$1004,"="&amp;$BD45,INDIRECT(ADDRESS(3,BG$2,1,1)):INDIRECT(ADDRESS(1004,BG$2,1,1))),"")</f>
        <v/>
      </c>
      <c r="BH45" t="str">
        <f ca="1">IF($BT45&lt;&gt;"",SUMIF($BD$3:$BD$1004,"="&amp;$BD45,INDIRECT(ADDRESS(3,BH$2,1,1)):INDIRECT(ADDRESS(1004,BH$2,1,1))),"")</f>
        <v/>
      </c>
      <c r="BI45" t="str">
        <f ca="1">IF($BT45&lt;&gt;"",SUMIF($BD$3:$BD$1004,"="&amp;$BD45,INDIRECT(ADDRESS(3,BI$2,1,1)):INDIRECT(ADDRESS(1004,BI$2,1,1))),"")</f>
        <v/>
      </c>
      <c r="BJ45" t="str">
        <f ca="1">IF($BT45&lt;&gt;"",SUMIF($BD$3:$BD$1004,"="&amp;$BD45,INDIRECT(ADDRESS(3,BJ$2,1,1)):INDIRECT(ADDRESS(1004,BJ$2,1,1))),"")</f>
        <v/>
      </c>
      <c r="BK45" t="str">
        <f ca="1">IF($BT45&lt;&gt;"",SUMIF($BD$3:$BD$1004,"="&amp;$BD45,INDIRECT(ADDRESS(3,BK$2,1,1)):INDIRECT(ADDRESS(1004,BK$2,1,1))),"")</f>
        <v/>
      </c>
      <c r="BL45" t="str">
        <f ca="1">IF($BT45&lt;&gt;"",SUMIF($BD$3:$BD$1004,"="&amp;$BD45,INDIRECT(ADDRESS(3,BL$2,1,1)):INDIRECT(ADDRESS(1004,BL$2,1,1))),"")</f>
        <v/>
      </c>
      <c r="BM45" t="str">
        <f ca="1">IF($BT45&lt;&gt;"",SUMIF($BD$3:$BD$1004,"="&amp;$BD45,INDIRECT(ADDRESS(3,BM$2,1,1)):INDIRECT(ADDRESS(1004,BM$2,1,1))),"")</f>
        <v/>
      </c>
      <c r="BN45" t="str">
        <f ca="1">IF($BT45&lt;&gt;"",SUMIF($BD$3:$BD$1004,"="&amp;$BD45,INDIRECT(ADDRESS(3,BN$2,1,1)):INDIRECT(ADDRESS(1004,BN$2,1,1))),"")</f>
        <v/>
      </c>
      <c r="BO45" t="str">
        <f ca="1">IF($BT45&lt;&gt;"",SUMIF($BD$3:$BD$1004,"="&amp;$BD45,INDIRECT(ADDRESS(3,BO$2,1,1)):INDIRECT(ADDRESS(1004,BO$2,1,1))),"")</f>
        <v/>
      </c>
      <c r="BP45" t="str">
        <f ca="1">IF($BT45&lt;&gt;"",SUMIF($BD$3:$BD$1004,"="&amp;$BD45,INDIRECT(ADDRESS(3,BP$2,1,1)):INDIRECT(ADDRESS(1004,BP$2,1,1))),"")</f>
        <v/>
      </c>
      <c r="BQ45" t="str">
        <f ca="1">IF($BT45&lt;&gt;"",SUMIF($BD$3:$BD$1004,"="&amp;$BD45,INDIRECT(ADDRESS(3,BQ$2,1,1)):INDIRECT(ADDRESS(1004,BQ$2,1,1))),"")</f>
        <v/>
      </c>
      <c r="BR45" t="str">
        <f ca="1">IF($BT45&lt;&gt;"",SUMIF($BD$3:$BD$1004,"="&amp;$BD45,INDIRECT(ADDRESS(3,BR$2,1,1)):INDIRECT(ADDRESS(1004,BR$2,1,1))),"")</f>
        <v/>
      </c>
      <c r="BS45" t="str">
        <f>IF($A45&lt;&gt;"",VLOOKUP(TRUNC(MID($A45,1,2),0),Plano_Contas!$H$3:$J$103,3,TRUE),"")</f>
        <v>V</v>
      </c>
      <c r="BT45" t="str">
        <f t="shared" si="2"/>
        <v/>
      </c>
      <c r="BV45">
        <f>Empresas!C45</f>
        <v>0</v>
      </c>
    </row>
    <row r="46" spans="1:74" x14ac:dyDescent="0.2">
      <c r="A46" s="89">
        <v>5314</v>
      </c>
      <c r="B46" s="52" t="str">
        <f>IF($A46&lt;&gt;"",VLOOKUP(""&amp;$A46,Plano_Contas!$A$3:$F$1003,6,0),"")</f>
        <v>5314 - [Habitação] Rações, vacinas - Produtos PET (V)</v>
      </c>
      <c r="C46" s="91"/>
      <c r="D46" s="111"/>
      <c r="E46" s="112"/>
      <c r="F46" s="87"/>
      <c r="G46" s="85"/>
      <c r="H46" s="111"/>
      <c r="I46" s="112"/>
      <c r="J46" s="87"/>
      <c r="K46" s="85"/>
      <c r="L46" s="111"/>
      <c r="M46" s="112"/>
      <c r="N46" s="87"/>
      <c r="O46" s="85"/>
      <c r="P46" s="111"/>
      <c r="Q46" s="112"/>
      <c r="R46" s="87"/>
      <c r="S46" s="85"/>
      <c r="T46" s="111"/>
      <c r="U46" s="112"/>
      <c r="V46" s="87"/>
      <c r="W46" s="85"/>
      <c r="X46" s="111"/>
      <c r="Y46" s="112"/>
      <c r="Z46" s="87"/>
      <c r="AA46" s="85"/>
      <c r="AB46" s="111"/>
      <c r="AC46" s="112"/>
      <c r="AD46" s="87"/>
      <c r="AE46" s="85"/>
      <c r="AF46" s="111"/>
      <c r="AG46" s="112"/>
      <c r="AH46" s="87"/>
      <c r="AI46" s="85"/>
      <c r="AJ46" s="111"/>
      <c r="AK46" s="112"/>
      <c r="AL46" s="87"/>
      <c r="AM46" s="85"/>
      <c r="AN46" s="111"/>
      <c r="AO46" s="112"/>
      <c r="AP46" s="87"/>
      <c r="AQ46" s="85"/>
      <c r="AR46" s="111"/>
      <c r="AS46" s="112"/>
      <c r="AT46" s="87"/>
      <c r="AU46" s="85"/>
      <c r="AV46" s="111"/>
      <c r="AW46" s="112"/>
      <c r="AX46" s="87"/>
      <c r="AY46" s="85"/>
      <c r="AZ46" s="267">
        <f>SUM(E46,I46,M46,Q46,U46,Y46,AC46,AG46,AK46,AO46,AS46,AW46)</f>
        <v>0</v>
      </c>
      <c r="BA46" s="88">
        <f>SUM($G46,$K46,$O46,$S46,$W46,$AA46,$AE46,$AI46,$AM46,$AQ46,$AU46,$AY46)</f>
        <v>0</v>
      </c>
      <c r="BC46">
        <f>IF($A46&lt;&gt;"",COUNTIF($BD$3:$BD46,$BD46),0)</f>
        <v>3</v>
      </c>
      <c r="BD46" t="str">
        <f>IF($A46&lt;&gt;"",VLOOKUP(TRUNC(MID($A46,1,2),0),Plano_Contas!$H$3:$J$103,2,TRUE),"")</f>
        <v>Imoveis</v>
      </c>
      <c r="BE46" s="201" t="str">
        <f t="shared" si="1"/>
        <v>Habitação</v>
      </c>
      <c r="BF46" t="str">
        <f ca="1">IF($BT46&lt;&gt;"",SUMIF($BD$3:$BD$1004,"="&amp;$BD46,INDIRECT(ADDRESS(3,BF$2,1,1)):INDIRECT(ADDRESS(1004,BF$2,1,1))),"")</f>
        <v/>
      </c>
      <c r="BG46" t="str">
        <f ca="1">IF($BT46&lt;&gt;"",SUMIF($BD$3:$BD$1004,"="&amp;$BD46,INDIRECT(ADDRESS(3,BG$2,1,1)):INDIRECT(ADDRESS(1004,BG$2,1,1))),"")</f>
        <v/>
      </c>
      <c r="BH46" t="str">
        <f ca="1">IF($BT46&lt;&gt;"",SUMIF($BD$3:$BD$1004,"="&amp;$BD46,INDIRECT(ADDRESS(3,BH$2,1,1)):INDIRECT(ADDRESS(1004,BH$2,1,1))),"")</f>
        <v/>
      </c>
      <c r="BI46" t="str">
        <f ca="1">IF($BT46&lt;&gt;"",SUMIF($BD$3:$BD$1004,"="&amp;$BD46,INDIRECT(ADDRESS(3,BI$2,1,1)):INDIRECT(ADDRESS(1004,BI$2,1,1))),"")</f>
        <v/>
      </c>
      <c r="BJ46" t="str">
        <f ca="1">IF($BT46&lt;&gt;"",SUMIF($BD$3:$BD$1004,"="&amp;$BD46,INDIRECT(ADDRESS(3,BJ$2,1,1)):INDIRECT(ADDRESS(1004,BJ$2,1,1))),"")</f>
        <v/>
      </c>
      <c r="BK46" t="str">
        <f ca="1">IF($BT46&lt;&gt;"",SUMIF($BD$3:$BD$1004,"="&amp;$BD46,INDIRECT(ADDRESS(3,BK$2,1,1)):INDIRECT(ADDRESS(1004,BK$2,1,1))),"")</f>
        <v/>
      </c>
      <c r="BL46" t="str">
        <f ca="1">IF($BT46&lt;&gt;"",SUMIF($BD$3:$BD$1004,"="&amp;$BD46,INDIRECT(ADDRESS(3,BL$2,1,1)):INDIRECT(ADDRESS(1004,BL$2,1,1))),"")</f>
        <v/>
      </c>
      <c r="BM46" t="str">
        <f ca="1">IF($BT46&lt;&gt;"",SUMIF($BD$3:$BD$1004,"="&amp;$BD46,INDIRECT(ADDRESS(3,BM$2,1,1)):INDIRECT(ADDRESS(1004,BM$2,1,1))),"")</f>
        <v/>
      </c>
      <c r="BN46" t="str">
        <f ca="1">IF($BT46&lt;&gt;"",SUMIF($BD$3:$BD$1004,"="&amp;$BD46,INDIRECT(ADDRESS(3,BN$2,1,1)):INDIRECT(ADDRESS(1004,BN$2,1,1))),"")</f>
        <v/>
      </c>
      <c r="BO46" t="str">
        <f ca="1">IF($BT46&lt;&gt;"",SUMIF($BD$3:$BD$1004,"="&amp;$BD46,INDIRECT(ADDRESS(3,BO$2,1,1)):INDIRECT(ADDRESS(1004,BO$2,1,1))),"")</f>
        <v/>
      </c>
      <c r="BP46" t="str">
        <f ca="1">IF($BT46&lt;&gt;"",SUMIF($BD$3:$BD$1004,"="&amp;$BD46,INDIRECT(ADDRESS(3,BP$2,1,1)):INDIRECT(ADDRESS(1004,BP$2,1,1))),"")</f>
        <v/>
      </c>
      <c r="BQ46" t="str">
        <f ca="1">IF($BT46&lt;&gt;"",SUMIF($BD$3:$BD$1004,"="&amp;$BD46,INDIRECT(ADDRESS(3,BQ$2,1,1)):INDIRECT(ADDRESS(1004,BQ$2,1,1))),"")</f>
        <v/>
      </c>
      <c r="BR46" t="str">
        <f ca="1">IF($BT46&lt;&gt;"",SUMIF($BD$3:$BD$1004,"="&amp;$BD46,INDIRECT(ADDRESS(3,BR$2,1,1)):INDIRECT(ADDRESS(1004,BR$2,1,1))),"")</f>
        <v/>
      </c>
      <c r="BS46" t="str">
        <f>IF($A46&lt;&gt;"",VLOOKUP(TRUNC(MID($A46,1,2),0),Plano_Contas!$H$3:$J$103,3,TRUE),"")</f>
        <v>V</v>
      </c>
      <c r="BT46" t="str">
        <f t="shared" si="2"/>
        <v/>
      </c>
      <c r="BV46">
        <f>Empresas!C46</f>
        <v>0</v>
      </c>
    </row>
    <row r="47" spans="1:74" x14ac:dyDescent="0.2">
      <c r="A47" s="89">
        <v>5501</v>
      </c>
      <c r="B47" s="52" t="str">
        <f>IF($A47&lt;&gt;"",VLOOKUP(""&amp;$A47,Plano_Contas!$A$3:$F$1003,6,0),"")</f>
        <v>5501 - [Dependentes] Doações em Geral (I)</v>
      </c>
      <c r="C47" s="91"/>
      <c r="D47" s="111"/>
      <c r="E47" s="112"/>
      <c r="F47" s="87"/>
      <c r="G47" s="85"/>
      <c r="H47" s="111"/>
      <c r="I47" s="112"/>
      <c r="J47" s="87"/>
      <c r="K47" s="85"/>
      <c r="L47" s="111"/>
      <c r="M47" s="112"/>
      <c r="N47" s="87"/>
      <c r="O47" s="85"/>
      <c r="P47" s="111"/>
      <c r="Q47" s="112"/>
      <c r="R47" s="87"/>
      <c r="S47" s="85"/>
      <c r="T47" s="111"/>
      <c r="U47" s="112"/>
      <c r="V47" s="87"/>
      <c r="W47" s="85"/>
      <c r="X47" s="111"/>
      <c r="Y47" s="112"/>
      <c r="Z47" s="87"/>
      <c r="AA47" s="85"/>
      <c r="AB47" s="111"/>
      <c r="AC47" s="112"/>
      <c r="AD47" s="87"/>
      <c r="AE47" s="85"/>
      <c r="AF47" s="111"/>
      <c r="AG47" s="112"/>
      <c r="AH47" s="87"/>
      <c r="AI47" s="85"/>
      <c r="AJ47" s="111"/>
      <c r="AK47" s="112"/>
      <c r="AL47" s="87"/>
      <c r="AM47" s="85"/>
      <c r="AN47" s="111"/>
      <c r="AO47" s="112"/>
      <c r="AP47" s="87"/>
      <c r="AQ47" s="85"/>
      <c r="AR47" s="111"/>
      <c r="AS47" s="112"/>
      <c r="AT47" s="87"/>
      <c r="AU47" s="85"/>
      <c r="AV47" s="111"/>
      <c r="AW47" s="112"/>
      <c r="AX47" s="87"/>
      <c r="AY47" s="85"/>
      <c r="AZ47" s="267">
        <f>SUM(E47,I47,M47,Q47,U47,Y47,AC47,AG47,AK47,AO47,AS47,AW47)</f>
        <v>0</v>
      </c>
      <c r="BA47" s="88">
        <f>SUM($G47,$K47,$O47,$S47,$W47,$AA47,$AE47,$AI47,$AM47,$AQ47,$AU47,$AY47)</f>
        <v>0</v>
      </c>
      <c r="BC47">
        <f>IF($A47&lt;&gt;"",COUNTIF($BD$3:$BD47,$BD47),0)</f>
        <v>1</v>
      </c>
      <c r="BD47" t="str">
        <f>IF($A47&lt;&gt;"",VLOOKUP(TRUNC(MID($A47,1,2),0),Plano_Contas!$H$3:$J$103,2,TRUE),"")</f>
        <v>Doações</v>
      </c>
      <c r="BE47" s="201" t="str">
        <f t="shared" si="1"/>
        <v>Dependentes</v>
      </c>
      <c r="BF47">
        <f ca="1">IF($BT47&lt;&gt;"",SUMIF($BD$3:$BD$1004,"="&amp;$BD47,INDIRECT(ADDRESS(3,BF$2,1,1)):INDIRECT(ADDRESS(1004,BF$2,1,1))),"")</f>
        <v>0</v>
      </c>
      <c r="BG47">
        <f ca="1">IF($BT47&lt;&gt;"",SUMIF($BD$3:$BD$1004,"="&amp;$BD47,INDIRECT(ADDRESS(3,BG$2,1,1)):INDIRECT(ADDRESS(1004,BG$2,1,1))),"")</f>
        <v>0</v>
      </c>
      <c r="BH47">
        <f ca="1">IF($BT47&lt;&gt;"",SUMIF($BD$3:$BD$1004,"="&amp;$BD47,INDIRECT(ADDRESS(3,BH$2,1,1)):INDIRECT(ADDRESS(1004,BH$2,1,1))),"")</f>
        <v>0</v>
      </c>
      <c r="BI47">
        <f ca="1">IF($BT47&lt;&gt;"",SUMIF($BD$3:$BD$1004,"="&amp;$BD47,INDIRECT(ADDRESS(3,BI$2,1,1)):INDIRECT(ADDRESS(1004,BI$2,1,1))),"")</f>
        <v>0</v>
      </c>
      <c r="BJ47">
        <f ca="1">IF($BT47&lt;&gt;"",SUMIF($BD$3:$BD$1004,"="&amp;$BD47,INDIRECT(ADDRESS(3,BJ$2,1,1)):INDIRECT(ADDRESS(1004,BJ$2,1,1))),"")</f>
        <v>0</v>
      </c>
      <c r="BK47">
        <f ca="1">IF($BT47&lt;&gt;"",SUMIF($BD$3:$BD$1004,"="&amp;$BD47,INDIRECT(ADDRESS(3,BK$2,1,1)):INDIRECT(ADDRESS(1004,BK$2,1,1))),"")</f>
        <v>0</v>
      </c>
      <c r="BL47">
        <f ca="1">IF($BT47&lt;&gt;"",SUMIF($BD$3:$BD$1004,"="&amp;$BD47,INDIRECT(ADDRESS(3,BL$2,1,1)):INDIRECT(ADDRESS(1004,BL$2,1,1))),"")</f>
        <v>0</v>
      </c>
      <c r="BM47">
        <f ca="1">IF($BT47&lt;&gt;"",SUMIF($BD$3:$BD$1004,"="&amp;$BD47,INDIRECT(ADDRESS(3,BM$2,1,1)):INDIRECT(ADDRESS(1004,BM$2,1,1))),"")</f>
        <v>0</v>
      </c>
      <c r="BN47">
        <f ca="1">IF($BT47&lt;&gt;"",SUMIF($BD$3:$BD$1004,"="&amp;$BD47,INDIRECT(ADDRESS(3,BN$2,1,1)):INDIRECT(ADDRESS(1004,BN$2,1,1))),"")</f>
        <v>0</v>
      </c>
      <c r="BO47">
        <f ca="1">IF($BT47&lt;&gt;"",SUMIF($BD$3:$BD$1004,"="&amp;$BD47,INDIRECT(ADDRESS(3,BO$2,1,1)):INDIRECT(ADDRESS(1004,BO$2,1,1))),"")</f>
        <v>0</v>
      </c>
      <c r="BP47">
        <f ca="1">IF($BT47&lt;&gt;"",SUMIF($BD$3:$BD$1004,"="&amp;$BD47,INDIRECT(ADDRESS(3,BP$2,1,1)):INDIRECT(ADDRESS(1004,BP$2,1,1))),"")</f>
        <v>0</v>
      </c>
      <c r="BQ47">
        <f ca="1">IF($BT47&lt;&gt;"",SUMIF($BD$3:$BD$1004,"="&amp;$BD47,INDIRECT(ADDRESS(3,BQ$2,1,1)):INDIRECT(ADDRESS(1004,BQ$2,1,1))),"")</f>
        <v>0</v>
      </c>
      <c r="BR47">
        <f ca="1">IF($BT47&lt;&gt;"",SUMIF($BD$3:$BD$1004,"="&amp;$BD47,INDIRECT(ADDRESS(3,BR$2,1,1)):INDIRECT(ADDRESS(1004,BR$2,1,1))),"")</f>
        <v>0</v>
      </c>
      <c r="BS47" t="str">
        <f>IF($A47&lt;&gt;"",VLOOKUP(TRUNC(MID($A47,1,2),0),Plano_Contas!$H$3:$J$103,3,TRUE),"")</f>
        <v>I</v>
      </c>
      <c r="BT47" t="str">
        <f t="shared" si="2"/>
        <v>Doações (Dependentes)</v>
      </c>
      <c r="BV47">
        <f>Empresas!C47</f>
        <v>0</v>
      </c>
    </row>
    <row r="48" spans="1:74" x14ac:dyDescent="0.2">
      <c r="A48" s="89">
        <v>5502</v>
      </c>
      <c r="B48" s="52" t="str">
        <f>IF($A48&lt;&gt;"",VLOOKUP(""&amp;$A48,Plano_Contas!$A$3:$F$1003,6,0),"")</f>
        <v>5502 - [Dependentes] Mesada Filhos (I)</v>
      </c>
      <c r="C48" s="91"/>
      <c r="D48" s="111"/>
      <c r="E48" s="112"/>
      <c r="F48" s="87"/>
      <c r="G48" s="85"/>
      <c r="H48" s="111"/>
      <c r="I48" s="112"/>
      <c r="J48" s="87"/>
      <c r="K48" s="85"/>
      <c r="L48" s="111"/>
      <c r="M48" s="112"/>
      <c r="N48" s="87"/>
      <c r="O48" s="85"/>
      <c r="P48" s="111"/>
      <c r="Q48" s="112"/>
      <c r="R48" s="87"/>
      <c r="S48" s="85"/>
      <c r="T48" s="111"/>
      <c r="U48" s="112"/>
      <c r="V48" s="87"/>
      <c r="W48" s="85"/>
      <c r="X48" s="111"/>
      <c r="Y48" s="112"/>
      <c r="Z48" s="87"/>
      <c r="AA48" s="85"/>
      <c r="AB48" s="111"/>
      <c r="AC48" s="112"/>
      <c r="AD48" s="87"/>
      <c r="AE48" s="85"/>
      <c r="AF48" s="111"/>
      <c r="AG48" s="112"/>
      <c r="AH48" s="87"/>
      <c r="AI48" s="85"/>
      <c r="AJ48" s="111"/>
      <c r="AK48" s="112"/>
      <c r="AL48" s="87"/>
      <c r="AM48" s="85"/>
      <c r="AN48" s="111"/>
      <c r="AO48" s="112"/>
      <c r="AP48" s="87"/>
      <c r="AQ48" s="85"/>
      <c r="AR48" s="111"/>
      <c r="AS48" s="112"/>
      <c r="AT48" s="87"/>
      <c r="AU48" s="85"/>
      <c r="AV48" s="111"/>
      <c r="AW48" s="112"/>
      <c r="AX48" s="87"/>
      <c r="AY48" s="85"/>
      <c r="AZ48" s="267">
        <f>SUM(E48,I48,M48,Q48,U48,Y48,AC48,AG48,AK48,AO48,AS48,AW48)</f>
        <v>0</v>
      </c>
      <c r="BA48" s="88">
        <f>SUM($G48,$K48,$O48,$S48,$W48,$AA48,$AE48,$AI48,$AM48,$AQ48,$AU48,$AY48)</f>
        <v>0</v>
      </c>
      <c r="BC48">
        <f>IF($A48&lt;&gt;"",COUNTIF($BD$3:$BD48,$BD48),0)</f>
        <v>2</v>
      </c>
      <c r="BD48" t="str">
        <f>IF($A48&lt;&gt;"",VLOOKUP(TRUNC(MID($A48,1,2),0),Plano_Contas!$H$3:$J$103,2,TRUE),"")</f>
        <v>Doações</v>
      </c>
      <c r="BE48" s="201" t="str">
        <f t="shared" si="1"/>
        <v>Dependentes</v>
      </c>
      <c r="BF48" t="str">
        <f ca="1">IF($BT48&lt;&gt;"",SUMIF($BD$3:$BD$1004,"="&amp;$BD48,INDIRECT(ADDRESS(3,BF$2,1,1)):INDIRECT(ADDRESS(1004,BF$2,1,1))),"")</f>
        <v/>
      </c>
      <c r="BG48" t="str">
        <f ca="1">IF($BT48&lt;&gt;"",SUMIF($BD$3:$BD$1004,"="&amp;$BD48,INDIRECT(ADDRESS(3,BG$2,1,1)):INDIRECT(ADDRESS(1004,BG$2,1,1))),"")</f>
        <v/>
      </c>
      <c r="BH48" t="str">
        <f ca="1">IF($BT48&lt;&gt;"",SUMIF($BD$3:$BD$1004,"="&amp;$BD48,INDIRECT(ADDRESS(3,BH$2,1,1)):INDIRECT(ADDRESS(1004,BH$2,1,1))),"")</f>
        <v/>
      </c>
      <c r="BI48" t="str">
        <f ca="1">IF($BT48&lt;&gt;"",SUMIF($BD$3:$BD$1004,"="&amp;$BD48,INDIRECT(ADDRESS(3,BI$2,1,1)):INDIRECT(ADDRESS(1004,BI$2,1,1))),"")</f>
        <v/>
      </c>
      <c r="BJ48" t="str">
        <f ca="1">IF($BT48&lt;&gt;"",SUMIF($BD$3:$BD$1004,"="&amp;$BD48,INDIRECT(ADDRESS(3,BJ$2,1,1)):INDIRECT(ADDRESS(1004,BJ$2,1,1))),"")</f>
        <v/>
      </c>
      <c r="BK48" t="str">
        <f ca="1">IF($BT48&lt;&gt;"",SUMIF($BD$3:$BD$1004,"="&amp;$BD48,INDIRECT(ADDRESS(3,BK$2,1,1)):INDIRECT(ADDRESS(1004,BK$2,1,1))),"")</f>
        <v/>
      </c>
      <c r="BL48" t="str">
        <f ca="1">IF($BT48&lt;&gt;"",SUMIF($BD$3:$BD$1004,"="&amp;$BD48,INDIRECT(ADDRESS(3,BL$2,1,1)):INDIRECT(ADDRESS(1004,BL$2,1,1))),"")</f>
        <v/>
      </c>
      <c r="BM48" t="str">
        <f ca="1">IF($BT48&lt;&gt;"",SUMIF($BD$3:$BD$1004,"="&amp;$BD48,INDIRECT(ADDRESS(3,BM$2,1,1)):INDIRECT(ADDRESS(1004,BM$2,1,1))),"")</f>
        <v/>
      </c>
      <c r="BN48" t="str">
        <f ca="1">IF($BT48&lt;&gt;"",SUMIF($BD$3:$BD$1004,"="&amp;$BD48,INDIRECT(ADDRESS(3,BN$2,1,1)):INDIRECT(ADDRESS(1004,BN$2,1,1))),"")</f>
        <v/>
      </c>
      <c r="BO48" t="str">
        <f ca="1">IF($BT48&lt;&gt;"",SUMIF($BD$3:$BD$1004,"="&amp;$BD48,INDIRECT(ADDRESS(3,BO$2,1,1)):INDIRECT(ADDRESS(1004,BO$2,1,1))),"")</f>
        <v/>
      </c>
      <c r="BP48" t="str">
        <f ca="1">IF($BT48&lt;&gt;"",SUMIF($BD$3:$BD$1004,"="&amp;$BD48,INDIRECT(ADDRESS(3,BP$2,1,1)):INDIRECT(ADDRESS(1004,BP$2,1,1))),"")</f>
        <v/>
      </c>
      <c r="BQ48" t="str">
        <f ca="1">IF($BT48&lt;&gt;"",SUMIF($BD$3:$BD$1004,"="&amp;$BD48,INDIRECT(ADDRESS(3,BQ$2,1,1)):INDIRECT(ADDRESS(1004,BQ$2,1,1))),"")</f>
        <v/>
      </c>
      <c r="BR48" t="str">
        <f ca="1">IF($BT48&lt;&gt;"",SUMIF($BD$3:$BD$1004,"="&amp;$BD48,INDIRECT(ADDRESS(3,BR$2,1,1)):INDIRECT(ADDRESS(1004,BR$2,1,1))),"")</f>
        <v/>
      </c>
      <c r="BS48" t="str">
        <f>IF($A48&lt;&gt;"",VLOOKUP(TRUNC(MID($A48,1,2),0),Plano_Contas!$H$3:$J$103,3,TRUE),"")</f>
        <v>I</v>
      </c>
      <c r="BT48" t="str">
        <f t="shared" si="2"/>
        <v/>
      </c>
      <c r="BV48">
        <f>Empresas!C48</f>
        <v>0</v>
      </c>
    </row>
    <row r="49" spans="1:74" x14ac:dyDescent="0.2">
      <c r="A49" s="89"/>
      <c r="B49" s="52" t="str">
        <f>IF($A49&lt;&gt;"",VLOOKUP(""&amp;$A49,Plano_Contas!$A$3:$F$1003,6,0),"")</f>
        <v/>
      </c>
      <c r="C49" s="91"/>
      <c r="D49" s="111"/>
      <c r="E49" s="112"/>
      <c r="F49" s="87"/>
      <c r="G49" s="85"/>
      <c r="H49" s="111"/>
      <c r="I49" s="112"/>
      <c r="J49" s="87"/>
      <c r="K49" s="85"/>
      <c r="L49" s="111"/>
      <c r="M49" s="112"/>
      <c r="N49" s="87"/>
      <c r="O49" s="85"/>
      <c r="P49" s="111"/>
      <c r="Q49" s="112"/>
      <c r="R49" s="87"/>
      <c r="S49" s="85"/>
      <c r="T49" s="111"/>
      <c r="U49" s="112"/>
      <c r="V49" s="87"/>
      <c r="W49" s="85"/>
      <c r="X49" s="111"/>
      <c r="Y49" s="112"/>
      <c r="Z49" s="87"/>
      <c r="AA49" s="85"/>
      <c r="AB49" s="111"/>
      <c r="AC49" s="112"/>
      <c r="AD49" s="87"/>
      <c r="AE49" s="85"/>
      <c r="AF49" s="111"/>
      <c r="AG49" s="112"/>
      <c r="AH49" s="87"/>
      <c r="AI49" s="85"/>
      <c r="AJ49" s="111"/>
      <c r="AK49" s="112"/>
      <c r="AL49" s="87"/>
      <c r="AM49" s="85"/>
      <c r="AN49" s="111"/>
      <c r="AO49" s="112"/>
      <c r="AP49" s="87"/>
      <c r="AQ49" s="85"/>
      <c r="AR49" s="111"/>
      <c r="AS49" s="112"/>
      <c r="AT49" s="87"/>
      <c r="AU49" s="85"/>
      <c r="AV49" s="111"/>
      <c r="AW49" s="112"/>
      <c r="AX49" s="87"/>
      <c r="AY49" s="85"/>
      <c r="AZ49" s="267">
        <f>SUM(E49,I49,M49,Q49,U49,Y49,AC49,AG49,AK49,AO49,AS49,AW49)</f>
        <v>0</v>
      </c>
      <c r="BA49" s="88">
        <f>SUM($G49,$K49,$O49,$S49,$W49,$AA49,$AE49,$AI49,$AM49,$AQ49,$AU49,$AY49)</f>
        <v>0</v>
      </c>
      <c r="BC49">
        <f>IF($A49&lt;&gt;"",COUNTIF($BD$3:$BD49,$BD49),0)</f>
        <v>0</v>
      </c>
      <c r="BD49" t="str">
        <f>IF($A49&lt;&gt;"",VLOOKUP(TRUNC(MID($A49,1,2),0),Plano_Contas!$H$3:$J$103,2,TRUE),"")</f>
        <v/>
      </c>
      <c r="BE49" s="201" t="str">
        <f t="shared" si="1"/>
        <v/>
      </c>
      <c r="BF49" t="str">
        <f ca="1">IF($BT49&lt;&gt;"",SUMIF($BD$3:$BD$1004,"="&amp;$BD49,INDIRECT(ADDRESS(3,BF$2,1,1)):INDIRECT(ADDRESS(1004,BF$2,1,1))),"")</f>
        <v/>
      </c>
      <c r="BG49" t="str">
        <f ca="1">IF($BT49&lt;&gt;"",SUMIF($BD$3:$BD$1004,"="&amp;$BD49,INDIRECT(ADDRESS(3,BG$2,1,1)):INDIRECT(ADDRESS(1004,BG$2,1,1))),"")</f>
        <v/>
      </c>
      <c r="BH49" t="str">
        <f ca="1">IF($BT49&lt;&gt;"",SUMIF($BD$3:$BD$1004,"="&amp;$BD49,INDIRECT(ADDRESS(3,BH$2,1,1)):INDIRECT(ADDRESS(1004,BH$2,1,1))),"")</f>
        <v/>
      </c>
      <c r="BI49" t="str">
        <f ca="1">IF($BT49&lt;&gt;"",SUMIF($BD$3:$BD$1004,"="&amp;$BD49,INDIRECT(ADDRESS(3,BI$2,1,1)):INDIRECT(ADDRESS(1004,BI$2,1,1))),"")</f>
        <v/>
      </c>
      <c r="BJ49" t="str">
        <f ca="1">IF($BT49&lt;&gt;"",SUMIF($BD$3:$BD$1004,"="&amp;$BD49,INDIRECT(ADDRESS(3,BJ$2,1,1)):INDIRECT(ADDRESS(1004,BJ$2,1,1))),"")</f>
        <v/>
      </c>
      <c r="BK49" t="str">
        <f ca="1">IF($BT49&lt;&gt;"",SUMIF($BD$3:$BD$1004,"="&amp;$BD49,INDIRECT(ADDRESS(3,BK$2,1,1)):INDIRECT(ADDRESS(1004,BK$2,1,1))),"")</f>
        <v/>
      </c>
      <c r="BL49" t="str">
        <f ca="1">IF($BT49&lt;&gt;"",SUMIF($BD$3:$BD$1004,"="&amp;$BD49,INDIRECT(ADDRESS(3,BL$2,1,1)):INDIRECT(ADDRESS(1004,BL$2,1,1))),"")</f>
        <v/>
      </c>
      <c r="BM49" t="str">
        <f ca="1">IF($BT49&lt;&gt;"",SUMIF($BD$3:$BD$1004,"="&amp;$BD49,INDIRECT(ADDRESS(3,BM$2,1,1)):INDIRECT(ADDRESS(1004,BM$2,1,1))),"")</f>
        <v/>
      </c>
      <c r="BN49" t="str">
        <f ca="1">IF($BT49&lt;&gt;"",SUMIF($BD$3:$BD$1004,"="&amp;$BD49,INDIRECT(ADDRESS(3,BN$2,1,1)):INDIRECT(ADDRESS(1004,BN$2,1,1))),"")</f>
        <v/>
      </c>
      <c r="BO49" t="str">
        <f ca="1">IF($BT49&lt;&gt;"",SUMIF($BD$3:$BD$1004,"="&amp;$BD49,INDIRECT(ADDRESS(3,BO$2,1,1)):INDIRECT(ADDRESS(1004,BO$2,1,1))),"")</f>
        <v/>
      </c>
      <c r="BP49" t="str">
        <f ca="1">IF($BT49&lt;&gt;"",SUMIF($BD$3:$BD$1004,"="&amp;$BD49,INDIRECT(ADDRESS(3,BP$2,1,1)):INDIRECT(ADDRESS(1004,BP$2,1,1))),"")</f>
        <v/>
      </c>
      <c r="BQ49" t="str">
        <f ca="1">IF($BT49&lt;&gt;"",SUMIF($BD$3:$BD$1004,"="&amp;$BD49,INDIRECT(ADDRESS(3,BQ$2,1,1)):INDIRECT(ADDRESS(1004,BQ$2,1,1))),"")</f>
        <v/>
      </c>
      <c r="BR49" t="str">
        <f ca="1">IF($BT49&lt;&gt;"",SUMIF($BD$3:$BD$1004,"="&amp;$BD49,INDIRECT(ADDRESS(3,BR$2,1,1)):INDIRECT(ADDRESS(1004,BR$2,1,1))),"")</f>
        <v/>
      </c>
      <c r="BS49" t="str">
        <f>IF($A49&lt;&gt;"",VLOOKUP(TRUNC(MID($A49,1,2),0),Plano_Contas!$H$3:$J$103,3,TRUE),"")</f>
        <v/>
      </c>
      <c r="BT49" t="str">
        <f t="shared" si="2"/>
        <v/>
      </c>
      <c r="BV49">
        <f>Empresas!C49</f>
        <v>0</v>
      </c>
    </row>
    <row r="50" spans="1:74" x14ac:dyDescent="0.2">
      <c r="A50" s="89"/>
      <c r="B50" s="52" t="str">
        <f>IF($A50&lt;&gt;"",VLOOKUP(""&amp;$A50,Plano_Contas!$A$3:$F$1003,6,0),"")</f>
        <v/>
      </c>
      <c r="C50" s="91"/>
      <c r="D50" s="111"/>
      <c r="E50" s="112"/>
      <c r="F50" s="87"/>
      <c r="G50" s="85"/>
      <c r="H50" s="111"/>
      <c r="I50" s="112"/>
      <c r="J50" s="87"/>
      <c r="K50" s="85"/>
      <c r="L50" s="111"/>
      <c r="M50" s="112"/>
      <c r="N50" s="87"/>
      <c r="O50" s="85"/>
      <c r="P50" s="111"/>
      <c r="Q50" s="112"/>
      <c r="R50" s="87"/>
      <c r="S50" s="85"/>
      <c r="T50" s="111"/>
      <c r="U50" s="112"/>
      <c r="V50" s="87"/>
      <c r="W50" s="85"/>
      <c r="X50" s="111"/>
      <c r="Y50" s="112"/>
      <c r="Z50" s="87"/>
      <c r="AA50" s="85"/>
      <c r="AB50" s="111"/>
      <c r="AC50" s="112"/>
      <c r="AD50" s="87"/>
      <c r="AE50" s="85"/>
      <c r="AF50" s="111"/>
      <c r="AG50" s="112"/>
      <c r="AH50" s="87"/>
      <c r="AI50" s="85"/>
      <c r="AJ50" s="111"/>
      <c r="AK50" s="112"/>
      <c r="AL50" s="87"/>
      <c r="AM50" s="85"/>
      <c r="AN50" s="111"/>
      <c r="AO50" s="112"/>
      <c r="AP50" s="87"/>
      <c r="AQ50" s="85"/>
      <c r="AR50" s="111"/>
      <c r="AS50" s="112"/>
      <c r="AT50" s="87"/>
      <c r="AU50" s="85"/>
      <c r="AV50" s="111"/>
      <c r="AW50" s="112"/>
      <c r="AX50" s="87"/>
      <c r="AY50" s="85"/>
      <c r="AZ50" s="267">
        <f>SUM(E50,I50,M50,Q50,U50,Y50,AC50,AG50,AK50,AO50,AS50,AW50)</f>
        <v>0</v>
      </c>
      <c r="BA50" s="88">
        <f>SUM($G50,$K50,$O50,$S50,$W50,$AA50,$AE50,$AI50,$AM50,$AQ50,$AU50,$AY50)</f>
        <v>0</v>
      </c>
      <c r="BC50">
        <f>IF($A50&lt;&gt;"",COUNTIF($BD$3:$BD50,$BD50),0)</f>
        <v>0</v>
      </c>
      <c r="BD50" t="str">
        <f>IF($A50&lt;&gt;"",VLOOKUP(TRUNC(MID($A50,1,2),0),Plano_Contas!$H$3:$J$103,2,TRUE),"")</f>
        <v/>
      </c>
      <c r="BE50" s="201" t="str">
        <f t="shared" si="1"/>
        <v/>
      </c>
      <c r="BF50" t="str">
        <f ca="1">IF($BT50&lt;&gt;"",SUMIF($BD$3:$BD$1004,"="&amp;$BD50,INDIRECT(ADDRESS(3,BF$2,1,1)):INDIRECT(ADDRESS(1004,BF$2,1,1))),"")</f>
        <v/>
      </c>
      <c r="BG50" t="str">
        <f ca="1">IF($BT50&lt;&gt;"",SUMIF($BD$3:$BD$1004,"="&amp;$BD50,INDIRECT(ADDRESS(3,BG$2,1,1)):INDIRECT(ADDRESS(1004,BG$2,1,1))),"")</f>
        <v/>
      </c>
      <c r="BH50" t="str">
        <f ca="1">IF($BT50&lt;&gt;"",SUMIF($BD$3:$BD$1004,"="&amp;$BD50,INDIRECT(ADDRESS(3,BH$2,1,1)):INDIRECT(ADDRESS(1004,BH$2,1,1))),"")</f>
        <v/>
      </c>
      <c r="BI50" t="str">
        <f ca="1">IF($BT50&lt;&gt;"",SUMIF($BD$3:$BD$1004,"="&amp;$BD50,INDIRECT(ADDRESS(3,BI$2,1,1)):INDIRECT(ADDRESS(1004,BI$2,1,1))),"")</f>
        <v/>
      </c>
      <c r="BJ50" t="str">
        <f ca="1">IF($BT50&lt;&gt;"",SUMIF($BD$3:$BD$1004,"="&amp;$BD50,INDIRECT(ADDRESS(3,BJ$2,1,1)):INDIRECT(ADDRESS(1004,BJ$2,1,1))),"")</f>
        <v/>
      </c>
      <c r="BK50" t="str">
        <f ca="1">IF($BT50&lt;&gt;"",SUMIF($BD$3:$BD$1004,"="&amp;$BD50,INDIRECT(ADDRESS(3,BK$2,1,1)):INDIRECT(ADDRESS(1004,BK$2,1,1))),"")</f>
        <v/>
      </c>
      <c r="BL50" t="str">
        <f ca="1">IF($BT50&lt;&gt;"",SUMIF($BD$3:$BD$1004,"="&amp;$BD50,INDIRECT(ADDRESS(3,BL$2,1,1)):INDIRECT(ADDRESS(1004,BL$2,1,1))),"")</f>
        <v/>
      </c>
      <c r="BM50" t="str">
        <f ca="1">IF($BT50&lt;&gt;"",SUMIF($BD$3:$BD$1004,"="&amp;$BD50,INDIRECT(ADDRESS(3,BM$2,1,1)):INDIRECT(ADDRESS(1004,BM$2,1,1))),"")</f>
        <v/>
      </c>
      <c r="BN50" t="str">
        <f ca="1">IF($BT50&lt;&gt;"",SUMIF($BD$3:$BD$1004,"="&amp;$BD50,INDIRECT(ADDRESS(3,BN$2,1,1)):INDIRECT(ADDRESS(1004,BN$2,1,1))),"")</f>
        <v/>
      </c>
      <c r="BO50" t="str">
        <f ca="1">IF($BT50&lt;&gt;"",SUMIF($BD$3:$BD$1004,"="&amp;$BD50,INDIRECT(ADDRESS(3,BO$2,1,1)):INDIRECT(ADDRESS(1004,BO$2,1,1))),"")</f>
        <v/>
      </c>
      <c r="BP50" t="str">
        <f ca="1">IF($BT50&lt;&gt;"",SUMIF($BD$3:$BD$1004,"="&amp;$BD50,INDIRECT(ADDRESS(3,BP$2,1,1)):INDIRECT(ADDRESS(1004,BP$2,1,1))),"")</f>
        <v/>
      </c>
      <c r="BQ50" t="str">
        <f ca="1">IF($BT50&lt;&gt;"",SUMIF($BD$3:$BD$1004,"="&amp;$BD50,INDIRECT(ADDRESS(3,BQ$2,1,1)):INDIRECT(ADDRESS(1004,BQ$2,1,1))),"")</f>
        <v/>
      </c>
      <c r="BR50" t="str">
        <f ca="1">IF($BT50&lt;&gt;"",SUMIF($BD$3:$BD$1004,"="&amp;$BD50,INDIRECT(ADDRESS(3,BR$2,1,1)):INDIRECT(ADDRESS(1004,BR$2,1,1))),"")</f>
        <v/>
      </c>
      <c r="BS50" t="str">
        <f>IF($A50&lt;&gt;"",VLOOKUP(TRUNC(MID($A50,1,2),0),Plano_Contas!$H$3:$J$103,3,TRUE),"")</f>
        <v/>
      </c>
      <c r="BT50" t="str">
        <f t="shared" si="2"/>
        <v/>
      </c>
      <c r="BV50">
        <f>Empresas!C50</f>
        <v>0</v>
      </c>
    </row>
    <row r="51" spans="1:74" x14ac:dyDescent="0.2">
      <c r="A51" s="89"/>
      <c r="B51" s="52" t="str">
        <f>IF($A51&lt;&gt;"",VLOOKUP(""&amp;$A51,Plano_Contas!$A$3:$F$1003,6,0),"")</f>
        <v/>
      </c>
      <c r="C51" s="91"/>
      <c r="D51" s="111"/>
      <c r="E51" s="112"/>
      <c r="F51" s="87"/>
      <c r="G51" s="85"/>
      <c r="H51" s="111"/>
      <c r="I51" s="112"/>
      <c r="J51" s="87"/>
      <c r="K51" s="85"/>
      <c r="L51" s="111"/>
      <c r="M51" s="112"/>
      <c r="N51" s="87"/>
      <c r="O51" s="85"/>
      <c r="P51" s="111"/>
      <c r="Q51" s="112"/>
      <c r="R51" s="87"/>
      <c r="S51" s="85"/>
      <c r="T51" s="111"/>
      <c r="U51" s="112"/>
      <c r="V51" s="87"/>
      <c r="W51" s="85"/>
      <c r="X51" s="111"/>
      <c r="Y51" s="112"/>
      <c r="Z51" s="87"/>
      <c r="AA51" s="85"/>
      <c r="AB51" s="111"/>
      <c r="AC51" s="112"/>
      <c r="AD51" s="87"/>
      <c r="AE51" s="85"/>
      <c r="AF51" s="111"/>
      <c r="AG51" s="112"/>
      <c r="AH51" s="87"/>
      <c r="AI51" s="85"/>
      <c r="AJ51" s="111"/>
      <c r="AK51" s="112"/>
      <c r="AL51" s="87"/>
      <c r="AM51" s="85"/>
      <c r="AN51" s="111"/>
      <c r="AO51" s="112"/>
      <c r="AP51" s="87"/>
      <c r="AQ51" s="85"/>
      <c r="AR51" s="111"/>
      <c r="AS51" s="112"/>
      <c r="AT51" s="87"/>
      <c r="AU51" s="85"/>
      <c r="AV51" s="111"/>
      <c r="AW51" s="112"/>
      <c r="AX51" s="87"/>
      <c r="AY51" s="85"/>
      <c r="AZ51" s="267">
        <f>SUM(E51,I51,M51,Q51,U51,Y51,AC51,AG51,AK51,AO51,AS51,AW51)</f>
        <v>0</v>
      </c>
      <c r="BA51" s="88">
        <f>SUM($G51,$K51,$O51,$S51,$W51,$AA51,$AE51,$AI51,$AM51,$AQ51,$AU51,$AY51)</f>
        <v>0</v>
      </c>
      <c r="BC51">
        <f>IF($A51&lt;&gt;"",COUNTIF($BD$3:$BD51,$BD51),0)</f>
        <v>0</v>
      </c>
      <c r="BD51" t="str">
        <f>IF($A51&lt;&gt;"",VLOOKUP(TRUNC(MID($A51,1,2),0),Plano_Contas!$H$3:$J$103,2,TRUE),"")</f>
        <v/>
      </c>
      <c r="BE51" s="201" t="str">
        <f t="shared" si="1"/>
        <v/>
      </c>
      <c r="BF51" t="str">
        <f ca="1">IF($BT51&lt;&gt;"",SUMIF($BD$3:$BD$1004,"="&amp;$BD51,INDIRECT(ADDRESS(3,BF$2,1,1)):INDIRECT(ADDRESS(1004,BF$2,1,1))),"")</f>
        <v/>
      </c>
      <c r="BG51" t="str">
        <f ca="1">IF($BT51&lt;&gt;"",SUMIF($BD$3:$BD$1004,"="&amp;$BD51,INDIRECT(ADDRESS(3,BG$2,1,1)):INDIRECT(ADDRESS(1004,BG$2,1,1))),"")</f>
        <v/>
      </c>
      <c r="BH51" t="str">
        <f ca="1">IF($BT51&lt;&gt;"",SUMIF($BD$3:$BD$1004,"="&amp;$BD51,INDIRECT(ADDRESS(3,BH$2,1,1)):INDIRECT(ADDRESS(1004,BH$2,1,1))),"")</f>
        <v/>
      </c>
      <c r="BI51" t="str">
        <f ca="1">IF($BT51&lt;&gt;"",SUMIF($BD$3:$BD$1004,"="&amp;$BD51,INDIRECT(ADDRESS(3,BI$2,1,1)):INDIRECT(ADDRESS(1004,BI$2,1,1))),"")</f>
        <v/>
      </c>
      <c r="BJ51" t="str">
        <f ca="1">IF($BT51&lt;&gt;"",SUMIF($BD$3:$BD$1004,"="&amp;$BD51,INDIRECT(ADDRESS(3,BJ$2,1,1)):INDIRECT(ADDRESS(1004,BJ$2,1,1))),"")</f>
        <v/>
      </c>
      <c r="BK51" t="str">
        <f ca="1">IF($BT51&lt;&gt;"",SUMIF($BD$3:$BD$1004,"="&amp;$BD51,INDIRECT(ADDRESS(3,BK$2,1,1)):INDIRECT(ADDRESS(1004,BK$2,1,1))),"")</f>
        <v/>
      </c>
      <c r="BL51" t="str">
        <f ca="1">IF($BT51&lt;&gt;"",SUMIF($BD$3:$BD$1004,"="&amp;$BD51,INDIRECT(ADDRESS(3,BL$2,1,1)):INDIRECT(ADDRESS(1004,BL$2,1,1))),"")</f>
        <v/>
      </c>
      <c r="BM51" t="str">
        <f ca="1">IF($BT51&lt;&gt;"",SUMIF($BD$3:$BD$1004,"="&amp;$BD51,INDIRECT(ADDRESS(3,BM$2,1,1)):INDIRECT(ADDRESS(1004,BM$2,1,1))),"")</f>
        <v/>
      </c>
      <c r="BN51" t="str">
        <f ca="1">IF($BT51&lt;&gt;"",SUMIF($BD$3:$BD$1004,"="&amp;$BD51,INDIRECT(ADDRESS(3,BN$2,1,1)):INDIRECT(ADDRESS(1004,BN$2,1,1))),"")</f>
        <v/>
      </c>
      <c r="BO51" t="str">
        <f ca="1">IF($BT51&lt;&gt;"",SUMIF($BD$3:$BD$1004,"="&amp;$BD51,INDIRECT(ADDRESS(3,BO$2,1,1)):INDIRECT(ADDRESS(1004,BO$2,1,1))),"")</f>
        <v/>
      </c>
      <c r="BP51" t="str">
        <f ca="1">IF($BT51&lt;&gt;"",SUMIF($BD$3:$BD$1004,"="&amp;$BD51,INDIRECT(ADDRESS(3,BP$2,1,1)):INDIRECT(ADDRESS(1004,BP$2,1,1))),"")</f>
        <v/>
      </c>
      <c r="BQ51" t="str">
        <f ca="1">IF($BT51&lt;&gt;"",SUMIF($BD$3:$BD$1004,"="&amp;$BD51,INDIRECT(ADDRESS(3,BQ$2,1,1)):INDIRECT(ADDRESS(1004,BQ$2,1,1))),"")</f>
        <v/>
      </c>
      <c r="BR51" t="str">
        <f ca="1">IF($BT51&lt;&gt;"",SUMIF($BD$3:$BD$1004,"="&amp;$BD51,INDIRECT(ADDRESS(3,BR$2,1,1)):INDIRECT(ADDRESS(1004,BR$2,1,1))),"")</f>
        <v/>
      </c>
      <c r="BS51" t="str">
        <f>IF($A51&lt;&gt;"",VLOOKUP(TRUNC(MID($A51,1,2),0),Plano_Contas!$H$3:$J$103,3,TRUE),"")</f>
        <v/>
      </c>
      <c r="BT51" t="str">
        <f t="shared" si="2"/>
        <v/>
      </c>
      <c r="BV51">
        <f>Empresas!C51</f>
        <v>0</v>
      </c>
    </row>
    <row r="52" spans="1:74" x14ac:dyDescent="0.2">
      <c r="A52" s="89"/>
      <c r="B52" s="52" t="str">
        <f>IF($A52&lt;&gt;"",VLOOKUP(""&amp;$A52,Plano_Contas!$A$3:$F$1003,6,0),"")</f>
        <v/>
      </c>
      <c r="C52" s="91"/>
      <c r="D52" s="111"/>
      <c r="E52" s="112"/>
      <c r="F52" s="87"/>
      <c r="G52" s="85"/>
      <c r="H52" s="111"/>
      <c r="I52" s="112"/>
      <c r="J52" s="87"/>
      <c r="K52" s="85"/>
      <c r="L52" s="111"/>
      <c r="M52" s="112"/>
      <c r="N52" s="87"/>
      <c r="O52" s="85"/>
      <c r="P52" s="111"/>
      <c r="Q52" s="112"/>
      <c r="R52" s="87"/>
      <c r="S52" s="85"/>
      <c r="T52" s="111"/>
      <c r="U52" s="112"/>
      <c r="V52" s="87"/>
      <c r="W52" s="85"/>
      <c r="X52" s="111"/>
      <c r="Y52" s="112"/>
      <c r="Z52" s="87"/>
      <c r="AA52" s="85"/>
      <c r="AB52" s="111"/>
      <c r="AC52" s="112"/>
      <c r="AD52" s="87"/>
      <c r="AE52" s="85"/>
      <c r="AF52" s="111"/>
      <c r="AG52" s="112"/>
      <c r="AH52" s="87"/>
      <c r="AI52" s="85"/>
      <c r="AJ52" s="111"/>
      <c r="AK52" s="112"/>
      <c r="AL52" s="87"/>
      <c r="AM52" s="85"/>
      <c r="AN52" s="111"/>
      <c r="AO52" s="112"/>
      <c r="AP52" s="87"/>
      <c r="AQ52" s="85"/>
      <c r="AR52" s="111"/>
      <c r="AS52" s="112"/>
      <c r="AT52" s="87"/>
      <c r="AU52" s="85"/>
      <c r="AV52" s="111"/>
      <c r="AW52" s="112"/>
      <c r="AX52" s="87"/>
      <c r="AY52" s="85"/>
      <c r="AZ52" s="267">
        <f>SUM(E52,I52,M52,Q52,U52,Y52,AC52,AG52,AK52,AO52,AS52,AW52)</f>
        <v>0</v>
      </c>
      <c r="BA52" s="88">
        <f>SUM($G52,$K52,$O52,$S52,$W52,$AA52,$AE52,$AI52,$AM52,$AQ52,$AU52,$AY52)</f>
        <v>0</v>
      </c>
      <c r="BC52">
        <f>IF($A52&lt;&gt;"",COUNTIF($BD$3:$BD52,$BD52),0)</f>
        <v>0</v>
      </c>
      <c r="BD52" t="str">
        <f>IF($A52&lt;&gt;"",VLOOKUP(TRUNC(MID($A52,1,2),0),Plano_Contas!$H$3:$J$103,2,TRUE),"")</f>
        <v/>
      </c>
      <c r="BE52" s="201" t="str">
        <f t="shared" si="1"/>
        <v/>
      </c>
      <c r="BF52" t="str">
        <f ca="1">IF($BT52&lt;&gt;"",SUMIF($BD$3:$BD$1004,"="&amp;$BD52,INDIRECT(ADDRESS(3,BF$2,1,1)):INDIRECT(ADDRESS(1004,BF$2,1,1))),"")</f>
        <v/>
      </c>
      <c r="BG52" t="str">
        <f ca="1">IF($BT52&lt;&gt;"",SUMIF($BD$3:$BD$1004,"="&amp;$BD52,INDIRECT(ADDRESS(3,BG$2,1,1)):INDIRECT(ADDRESS(1004,BG$2,1,1))),"")</f>
        <v/>
      </c>
      <c r="BH52" t="str">
        <f ca="1">IF($BT52&lt;&gt;"",SUMIF($BD$3:$BD$1004,"="&amp;$BD52,INDIRECT(ADDRESS(3,BH$2,1,1)):INDIRECT(ADDRESS(1004,BH$2,1,1))),"")</f>
        <v/>
      </c>
      <c r="BI52" t="str">
        <f ca="1">IF($BT52&lt;&gt;"",SUMIF($BD$3:$BD$1004,"="&amp;$BD52,INDIRECT(ADDRESS(3,BI$2,1,1)):INDIRECT(ADDRESS(1004,BI$2,1,1))),"")</f>
        <v/>
      </c>
      <c r="BJ52" t="str">
        <f ca="1">IF($BT52&lt;&gt;"",SUMIF($BD$3:$BD$1004,"="&amp;$BD52,INDIRECT(ADDRESS(3,BJ$2,1,1)):INDIRECT(ADDRESS(1004,BJ$2,1,1))),"")</f>
        <v/>
      </c>
      <c r="BK52" t="str">
        <f ca="1">IF($BT52&lt;&gt;"",SUMIF($BD$3:$BD$1004,"="&amp;$BD52,INDIRECT(ADDRESS(3,BK$2,1,1)):INDIRECT(ADDRESS(1004,BK$2,1,1))),"")</f>
        <v/>
      </c>
      <c r="BL52" t="str">
        <f ca="1">IF($BT52&lt;&gt;"",SUMIF($BD$3:$BD$1004,"="&amp;$BD52,INDIRECT(ADDRESS(3,BL$2,1,1)):INDIRECT(ADDRESS(1004,BL$2,1,1))),"")</f>
        <v/>
      </c>
      <c r="BM52" t="str">
        <f ca="1">IF($BT52&lt;&gt;"",SUMIF($BD$3:$BD$1004,"="&amp;$BD52,INDIRECT(ADDRESS(3,BM$2,1,1)):INDIRECT(ADDRESS(1004,BM$2,1,1))),"")</f>
        <v/>
      </c>
      <c r="BN52" t="str">
        <f ca="1">IF($BT52&lt;&gt;"",SUMIF($BD$3:$BD$1004,"="&amp;$BD52,INDIRECT(ADDRESS(3,BN$2,1,1)):INDIRECT(ADDRESS(1004,BN$2,1,1))),"")</f>
        <v/>
      </c>
      <c r="BO52" t="str">
        <f ca="1">IF($BT52&lt;&gt;"",SUMIF($BD$3:$BD$1004,"="&amp;$BD52,INDIRECT(ADDRESS(3,BO$2,1,1)):INDIRECT(ADDRESS(1004,BO$2,1,1))),"")</f>
        <v/>
      </c>
      <c r="BP52" t="str">
        <f ca="1">IF($BT52&lt;&gt;"",SUMIF($BD$3:$BD$1004,"="&amp;$BD52,INDIRECT(ADDRESS(3,BP$2,1,1)):INDIRECT(ADDRESS(1004,BP$2,1,1))),"")</f>
        <v/>
      </c>
      <c r="BQ52" t="str">
        <f ca="1">IF($BT52&lt;&gt;"",SUMIF($BD$3:$BD$1004,"="&amp;$BD52,INDIRECT(ADDRESS(3,BQ$2,1,1)):INDIRECT(ADDRESS(1004,BQ$2,1,1))),"")</f>
        <v/>
      </c>
      <c r="BR52" t="str">
        <f ca="1">IF($BT52&lt;&gt;"",SUMIF($BD$3:$BD$1004,"="&amp;$BD52,INDIRECT(ADDRESS(3,BR$2,1,1)):INDIRECT(ADDRESS(1004,BR$2,1,1))),"")</f>
        <v/>
      </c>
      <c r="BS52" t="str">
        <f>IF($A52&lt;&gt;"",VLOOKUP(TRUNC(MID($A52,1,2),0),Plano_Contas!$H$3:$J$103,3,TRUE),"")</f>
        <v/>
      </c>
      <c r="BT52" t="str">
        <f t="shared" si="2"/>
        <v/>
      </c>
      <c r="BV52">
        <f>Empresas!C52</f>
        <v>0</v>
      </c>
    </row>
    <row r="53" spans="1:74" x14ac:dyDescent="0.2">
      <c r="A53" s="89"/>
      <c r="B53" s="52" t="str">
        <f>IF($A53&lt;&gt;"",VLOOKUP(""&amp;$A53,Plano_Contas!$A$3:$F$1003,6,0),"")</f>
        <v/>
      </c>
      <c r="C53" s="91"/>
      <c r="D53" s="111"/>
      <c r="E53" s="112"/>
      <c r="F53" s="87"/>
      <c r="G53" s="85"/>
      <c r="H53" s="111"/>
      <c r="I53" s="112"/>
      <c r="J53" s="87"/>
      <c r="K53" s="85"/>
      <c r="L53" s="111"/>
      <c r="M53" s="112"/>
      <c r="N53" s="87"/>
      <c r="O53" s="85"/>
      <c r="P53" s="111"/>
      <c r="Q53" s="112"/>
      <c r="R53" s="87"/>
      <c r="S53" s="85"/>
      <c r="T53" s="111"/>
      <c r="U53" s="112"/>
      <c r="V53" s="87"/>
      <c r="W53" s="85"/>
      <c r="X53" s="111"/>
      <c r="Y53" s="112"/>
      <c r="Z53" s="87"/>
      <c r="AA53" s="85"/>
      <c r="AB53" s="111"/>
      <c r="AC53" s="112"/>
      <c r="AD53" s="87"/>
      <c r="AE53" s="85"/>
      <c r="AF53" s="111"/>
      <c r="AG53" s="112"/>
      <c r="AH53" s="87"/>
      <c r="AI53" s="85"/>
      <c r="AJ53" s="111"/>
      <c r="AK53" s="112"/>
      <c r="AL53" s="87"/>
      <c r="AM53" s="85"/>
      <c r="AN53" s="111"/>
      <c r="AO53" s="112"/>
      <c r="AP53" s="87"/>
      <c r="AQ53" s="85"/>
      <c r="AR53" s="111"/>
      <c r="AS53" s="112"/>
      <c r="AT53" s="87"/>
      <c r="AU53" s="85"/>
      <c r="AV53" s="111"/>
      <c r="AW53" s="112"/>
      <c r="AX53" s="87"/>
      <c r="AY53" s="85"/>
      <c r="AZ53" s="267">
        <f>SUM(E53,I53,M53,Q53,U53,Y53,AC53,AG53,AK53,AO53,AS53,AW53)</f>
        <v>0</v>
      </c>
      <c r="BA53" s="88">
        <f>SUM($G53,$K53,$O53,$S53,$W53,$AA53,$AE53,$AI53,$AM53,$AQ53,$AU53,$AY53)</f>
        <v>0</v>
      </c>
      <c r="BC53">
        <f>IF($A53&lt;&gt;"",COUNTIF($BD$3:$BD53,$BD53),0)</f>
        <v>0</v>
      </c>
      <c r="BD53" t="str">
        <f>IF($A53&lt;&gt;"",VLOOKUP(TRUNC(MID($A53,1,2),0),Plano_Contas!$H$3:$J$103,2,TRUE),"")</f>
        <v/>
      </c>
      <c r="BE53" s="201" t="str">
        <f t="shared" si="1"/>
        <v/>
      </c>
      <c r="BF53" t="str">
        <f ca="1">IF($BT53&lt;&gt;"",SUMIF($BD$3:$BD$1004,"="&amp;$BD53,INDIRECT(ADDRESS(3,BF$2,1,1)):INDIRECT(ADDRESS(1004,BF$2,1,1))),"")</f>
        <v/>
      </c>
      <c r="BG53" t="str">
        <f ca="1">IF($BT53&lt;&gt;"",SUMIF($BD$3:$BD$1004,"="&amp;$BD53,INDIRECT(ADDRESS(3,BG$2,1,1)):INDIRECT(ADDRESS(1004,BG$2,1,1))),"")</f>
        <v/>
      </c>
      <c r="BH53" t="str">
        <f ca="1">IF($BT53&lt;&gt;"",SUMIF($BD$3:$BD$1004,"="&amp;$BD53,INDIRECT(ADDRESS(3,BH$2,1,1)):INDIRECT(ADDRESS(1004,BH$2,1,1))),"")</f>
        <v/>
      </c>
      <c r="BI53" t="str">
        <f ca="1">IF($BT53&lt;&gt;"",SUMIF($BD$3:$BD$1004,"="&amp;$BD53,INDIRECT(ADDRESS(3,BI$2,1,1)):INDIRECT(ADDRESS(1004,BI$2,1,1))),"")</f>
        <v/>
      </c>
      <c r="BJ53" t="str">
        <f ca="1">IF($BT53&lt;&gt;"",SUMIF($BD$3:$BD$1004,"="&amp;$BD53,INDIRECT(ADDRESS(3,BJ$2,1,1)):INDIRECT(ADDRESS(1004,BJ$2,1,1))),"")</f>
        <v/>
      </c>
      <c r="BK53" t="str">
        <f ca="1">IF($BT53&lt;&gt;"",SUMIF($BD$3:$BD$1004,"="&amp;$BD53,INDIRECT(ADDRESS(3,BK$2,1,1)):INDIRECT(ADDRESS(1004,BK$2,1,1))),"")</f>
        <v/>
      </c>
      <c r="BL53" t="str">
        <f ca="1">IF($BT53&lt;&gt;"",SUMIF($BD$3:$BD$1004,"="&amp;$BD53,INDIRECT(ADDRESS(3,BL$2,1,1)):INDIRECT(ADDRESS(1004,BL$2,1,1))),"")</f>
        <v/>
      </c>
      <c r="BM53" t="str">
        <f ca="1">IF($BT53&lt;&gt;"",SUMIF($BD$3:$BD$1004,"="&amp;$BD53,INDIRECT(ADDRESS(3,BM$2,1,1)):INDIRECT(ADDRESS(1004,BM$2,1,1))),"")</f>
        <v/>
      </c>
      <c r="BN53" t="str">
        <f ca="1">IF($BT53&lt;&gt;"",SUMIF($BD$3:$BD$1004,"="&amp;$BD53,INDIRECT(ADDRESS(3,BN$2,1,1)):INDIRECT(ADDRESS(1004,BN$2,1,1))),"")</f>
        <v/>
      </c>
      <c r="BO53" t="str">
        <f ca="1">IF($BT53&lt;&gt;"",SUMIF($BD$3:$BD$1004,"="&amp;$BD53,INDIRECT(ADDRESS(3,BO$2,1,1)):INDIRECT(ADDRESS(1004,BO$2,1,1))),"")</f>
        <v/>
      </c>
      <c r="BP53" t="str">
        <f ca="1">IF($BT53&lt;&gt;"",SUMIF($BD$3:$BD$1004,"="&amp;$BD53,INDIRECT(ADDRESS(3,BP$2,1,1)):INDIRECT(ADDRESS(1004,BP$2,1,1))),"")</f>
        <v/>
      </c>
      <c r="BQ53" t="str">
        <f ca="1">IF($BT53&lt;&gt;"",SUMIF($BD$3:$BD$1004,"="&amp;$BD53,INDIRECT(ADDRESS(3,BQ$2,1,1)):INDIRECT(ADDRESS(1004,BQ$2,1,1))),"")</f>
        <v/>
      </c>
      <c r="BR53" t="str">
        <f ca="1">IF($BT53&lt;&gt;"",SUMIF($BD$3:$BD$1004,"="&amp;$BD53,INDIRECT(ADDRESS(3,BR$2,1,1)):INDIRECT(ADDRESS(1004,BR$2,1,1))),"")</f>
        <v/>
      </c>
      <c r="BS53" t="str">
        <f>IF($A53&lt;&gt;"",VLOOKUP(TRUNC(MID($A53,1,2),0),Plano_Contas!$H$3:$J$103,3,TRUE),"")</f>
        <v/>
      </c>
      <c r="BT53" t="str">
        <f t="shared" si="2"/>
        <v/>
      </c>
      <c r="BV53">
        <f>Empresas!C53</f>
        <v>0</v>
      </c>
    </row>
    <row r="54" spans="1:74" x14ac:dyDescent="0.2">
      <c r="A54" s="89"/>
      <c r="B54" s="52" t="str">
        <f>IF($A54&lt;&gt;"",VLOOKUP(""&amp;$A54,Plano_Contas!$A$3:$F$1003,6,0),"")</f>
        <v/>
      </c>
      <c r="C54" s="113"/>
      <c r="D54" s="111"/>
      <c r="E54" s="112"/>
      <c r="F54" s="87"/>
      <c r="G54" s="85"/>
      <c r="H54" s="111"/>
      <c r="I54" s="112"/>
      <c r="J54" s="87"/>
      <c r="K54" s="85"/>
      <c r="L54" s="111"/>
      <c r="M54" s="112"/>
      <c r="N54" s="87"/>
      <c r="O54" s="85"/>
      <c r="P54" s="111"/>
      <c r="Q54" s="112"/>
      <c r="R54" s="87"/>
      <c r="S54" s="85"/>
      <c r="T54" s="111"/>
      <c r="U54" s="112"/>
      <c r="V54" s="87"/>
      <c r="W54" s="85"/>
      <c r="X54" s="111"/>
      <c r="Y54" s="112"/>
      <c r="Z54" s="87"/>
      <c r="AA54" s="85"/>
      <c r="AB54" s="111"/>
      <c r="AC54" s="112"/>
      <c r="AD54" s="87"/>
      <c r="AE54" s="85"/>
      <c r="AF54" s="111"/>
      <c r="AG54" s="112"/>
      <c r="AH54" s="87"/>
      <c r="AI54" s="85"/>
      <c r="AJ54" s="111"/>
      <c r="AK54" s="112"/>
      <c r="AL54" s="87"/>
      <c r="AM54" s="116"/>
      <c r="AN54" s="111"/>
      <c r="AO54" s="112"/>
      <c r="AP54" s="87"/>
      <c r="AQ54" s="85"/>
      <c r="AR54" s="111"/>
      <c r="AS54" s="112"/>
      <c r="AT54" s="87"/>
      <c r="AU54" s="85"/>
      <c r="AV54" s="111"/>
      <c r="AW54" s="112"/>
      <c r="AX54" s="87"/>
      <c r="AY54" s="85"/>
      <c r="AZ54" s="267">
        <f>SUM(E54,I54,M54,Q54,U54,Y54,AC54,AG54,AK54,AO54,AS54,AW54)</f>
        <v>0</v>
      </c>
      <c r="BA54" s="88">
        <f>SUM($G54,$K54,$O54,$S54,$W54,$AA54,$AE54,$AI54,$AM54,$AQ54,$AU54,$AY54)</f>
        <v>0</v>
      </c>
      <c r="BC54">
        <f>IF($A54&lt;&gt;"",COUNTIF($BD$3:$BD54,$BD54),0)</f>
        <v>0</v>
      </c>
      <c r="BD54" t="str">
        <f>IF($A54&lt;&gt;"",VLOOKUP(TRUNC(MID($A54,1,2),0),Plano_Contas!$H$3:$J$103,2,TRUE),"")</f>
        <v/>
      </c>
      <c r="BE54" s="201" t="str">
        <f t="shared" si="1"/>
        <v/>
      </c>
      <c r="BF54" t="str">
        <f ca="1">IF($BT54&lt;&gt;"",SUMIF($BD$3:$BD$1004,"="&amp;$BD54,INDIRECT(ADDRESS(3,BF$2,1,1)):INDIRECT(ADDRESS(1004,BF$2,1,1))),"")</f>
        <v/>
      </c>
      <c r="BG54" t="str">
        <f ca="1">IF($BT54&lt;&gt;"",SUMIF($BD$3:$BD$1004,"="&amp;$BD54,INDIRECT(ADDRESS(3,BG$2,1,1)):INDIRECT(ADDRESS(1004,BG$2,1,1))),"")</f>
        <v/>
      </c>
      <c r="BH54" t="str">
        <f ca="1">IF($BT54&lt;&gt;"",SUMIF($BD$3:$BD$1004,"="&amp;$BD54,INDIRECT(ADDRESS(3,BH$2,1,1)):INDIRECT(ADDRESS(1004,BH$2,1,1))),"")</f>
        <v/>
      </c>
      <c r="BI54" t="str">
        <f ca="1">IF($BT54&lt;&gt;"",SUMIF($BD$3:$BD$1004,"="&amp;$BD54,INDIRECT(ADDRESS(3,BI$2,1,1)):INDIRECT(ADDRESS(1004,BI$2,1,1))),"")</f>
        <v/>
      </c>
      <c r="BJ54" t="str">
        <f ca="1">IF($BT54&lt;&gt;"",SUMIF($BD$3:$BD$1004,"="&amp;$BD54,INDIRECT(ADDRESS(3,BJ$2,1,1)):INDIRECT(ADDRESS(1004,BJ$2,1,1))),"")</f>
        <v/>
      </c>
      <c r="BK54" t="str">
        <f ca="1">IF($BT54&lt;&gt;"",SUMIF($BD$3:$BD$1004,"="&amp;$BD54,INDIRECT(ADDRESS(3,BK$2,1,1)):INDIRECT(ADDRESS(1004,BK$2,1,1))),"")</f>
        <v/>
      </c>
      <c r="BL54" t="str">
        <f ca="1">IF($BT54&lt;&gt;"",SUMIF($BD$3:$BD$1004,"="&amp;$BD54,INDIRECT(ADDRESS(3,BL$2,1,1)):INDIRECT(ADDRESS(1004,BL$2,1,1))),"")</f>
        <v/>
      </c>
      <c r="BM54" t="str">
        <f ca="1">IF($BT54&lt;&gt;"",SUMIF($BD$3:$BD$1004,"="&amp;$BD54,INDIRECT(ADDRESS(3,BM$2,1,1)):INDIRECT(ADDRESS(1004,BM$2,1,1))),"")</f>
        <v/>
      </c>
      <c r="BN54" t="str">
        <f ca="1">IF($BT54&lt;&gt;"",SUMIF($BD$3:$BD$1004,"="&amp;$BD54,INDIRECT(ADDRESS(3,BN$2,1,1)):INDIRECT(ADDRESS(1004,BN$2,1,1))),"")</f>
        <v/>
      </c>
      <c r="BO54" t="str">
        <f ca="1">IF($BT54&lt;&gt;"",SUMIF($BD$3:$BD$1004,"="&amp;$BD54,INDIRECT(ADDRESS(3,BO$2,1,1)):INDIRECT(ADDRESS(1004,BO$2,1,1))),"")</f>
        <v/>
      </c>
      <c r="BP54" t="str">
        <f ca="1">IF($BT54&lt;&gt;"",SUMIF($BD$3:$BD$1004,"="&amp;$BD54,INDIRECT(ADDRESS(3,BP$2,1,1)):INDIRECT(ADDRESS(1004,BP$2,1,1))),"")</f>
        <v/>
      </c>
      <c r="BQ54" t="str">
        <f ca="1">IF($BT54&lt;&gt;"",SUMIF($BD$3:$BD$1004,"="&amp;$BD54,INDIRECT(ADDRESS(3,BQ$2,1,1)):INDIRECT(ADDRESS(1004,BQ$2,1,1))),"")</f>
        <v/>
      </c>
      <c r="BR54" t="str">
        <f ca="1">IF($BT54&lt;&gt;"",SUMIF($BD$3:$BD$1004,"="&amp;$BD54,INDIRECT(ADDRESS(3,BR$2,1,1)):INDIRECT(ADDRESS(1004,BR$2,1,1))),"")</f>
        <v/>
      </c>
      <c r="BS54" t="str">
        <f>IF($A54&lt;&gt;"",VLOOKUP(TRUNC(MID($A54,1,2),0),Plano_Contas!$H$3:$J$103,3,TRUE),"")</f>
        <v/>
      </c>
      <c r="BT54" t="str">
        <f t="shared" si="2"/>
        <v/>
      </c>
      <c r="BV54">
        <f>Empresas!C54</f>
        <v>0</v>
      </c>
    </row>
    <row r="55" spans="1:74" x14ac:dyDescent="0.2">
      <c r="A55" s="89"/>
      <c r="B55" s="52" t="str">
        <f>IF($A55&lt;&gt;"",VLOOKUP(""&amp;$A55,Plano_Contas!$A$3:$F$1003,6,0),"")</f>
        <v/>
      </c>
      <c r="C55" s="91"/>
      <c r="D55" s="111"/>
      <c r="E55" s="112"/>
      <c r="F55" s="87"/>
      <c r="G55" s="117"/>
      <c r="H55" s="111"/>
      <c r="I55" s="112"/>
      <c r="J55" s="87"/>
      <c r="K55" s="85"/>
      <c r="L55" s="111"/>
      <c r="M55" s="112"/>
      <c r="N55" s="87"/>
      <c r="O55" s="85"/>
      <c r="P55" s="111"/>
      <c r="Q55" s="112"/>
      <c r="R55" s="87"/>
      <c r="S55" s="117"/>
      <c r="T55" s="111"/>
      <c r="U55" s="112"/>
      <c r="V55" s="87"/>
      <c r="W55" s="85"/>
      <c r="X55" s="111"/>
      <c r="Y55" s="112"/>
      <c r="Z55" s="87"/>
      <c r="AA55" s="85"/>
      <c r="AB55" s="111"/>
      <c r="AC55" s="112"/>
      <c r="AD55" s="87"/>
      <c r="AE55" s="117"/>
      <c r="AF55" s="111"/>
      <c r="AG55" s="112"/>
      <c r="AH55" s="87"/>
      <c r="AI55" s="85"/>
      <c r="AJ55" s="111"/>
      <c r="AK55" s="112"/>
      <c r="AL55" s="87"/>
      <c r="AM55" s="85"/>
      <c r="AN55" s="111"/>
      <c r="AO55" s="112"/>
      <c r="AP55" s="87"/>
      <c r="AQ55" s="85"/>
      <c r="AR55" s="111"/>
      <c r="AS55" s="112"/>
      <c r="AT55" s="87"/>
      <c r="AU55" s="85"/>
      <c r="AV55" s="111"/>
      <c r="AW55" s="112"/>
      <c r="AX55" s="87"/>
      <c r="AY55" s="85"/>
      <c r="AZ55" s="267">
        <f>SUM(E55,I55,M55,Q55,U55,Y55,AC55,AG55,AK55,AO55,AS55,AW55)</f>
        <v>0</v>
      </c>
      <c r="BA55" s="88">
        <f>SUM($G55,$K55,$O55,$S55,$W55,$AA55,$AE55,$AI55,$AM55,$AQ55,$AU55,$AY55)</f>
        <v>0</v>
      </c>
      <c r="BC55">
        <f>IF($A55&lt;&gt;"",COUNTIF($BD$3:$BD55,$BD55),0)</f>
        <v>0</v>
      </c>
      <c r="BD55" t="str">
        <f>IF($A55&lt;&gt;"",VLOOKUP(TRUNC(MID($A55,1,2),0),Plano_Contas!$H$3:$J$103,2,TRUE),"")</f>
        <v/>
      </c>
      <c r="BE55" s="201" t="str">
        <f t="shared" si="1"/>
        <v/>
      </c>
      <c r="BF55" t="str">
        <f ca="1">IF($BT55&lt;&gt;"",SUMIF($BD$3:$BD$1004,"="&amp;$BD55,INDIRECT(ADDRESS(3,BF$2,1,1)):INDIRECT(ADDRESS(1004,BF$2,1,1))),"")</f>
        <v/>
      </c>
      <c r="BG55" t="str">
        <f ca="1">IF($BT55&lt;&gt;"",SUMIF($BD$3:$BD$1004,"="&amp;$BD55,INDIRECT(ADDRESS(3,BG$2,1,1)):INDIRECT(ADDRESS(1004,BG$2,1,1))),"")</f>
        <v/>
      </c>
      <c r="BH55" t="str">
        <f ca="1">IF($BT55&lt;&gt;"",SUMIF($BD$3:$BD$1004,"="&amp;$BD55,INDIRECT(ADDRESS(3,BH$2,1,1)):INDIRECT(ADDRESS(1004,BH$2,1,1))),"")</f>
        <v/>
      </c>
      <c r="BI55" t="str">
        <f ca="1">IF($BT55&lt;&gt;"",SUMIF($BD$3:$BD$1004,"="&amp;$BD55,INDIRECT(ADDRESS(3,BI$2,1,1)):INDIRECT(ADDRESS(1004,BI$2,1,1))),"")</f>
        <v/>
      </c>
      <c r="BJ55" t="str">
        <f ca="1">IF($BT55&lt;&gt;"",SUMIF($BD$3:$BD$1004,"="&amp;$BD55,INDIRECT(ADDRESS(3,BJ$2,1,1)):INDIRECT(ADDRESS(1004,BJ$2,1,1))),"")</f>
        <v/>
      </c>
      <c r="BK55" t="str">
        <f ca="1">IF($BT55&lt;&gt;"",SUMIF($BD$3:$BD$1004,"="&amp;$BD55,INDIRECT(ADDRESS(3,BK$2,1,1)):INDIRECT(ADDRESS(1004,BK$2,1,1))),"")</f>
        <v/>
      </c>
      <c r="BL55" t="str">
        <f ca="1">IF($BT55&lt;&gt;"",SUMIF($BD$3:$BD$1004,"="&amp;$BD55,INDIRECT(ADDRESS(3,BL$2,1,1)):INDIRECT(ADDRESS(1004,BL$2,1,1))),"")</f>
        <v/>
      </c>
      <c r="BM55" t="str">
        <f ca="1">IF($BT55&lt;&gt;"",SUMIF($BD$3:$BD$1004,"="&amp;$BD55,INDIRECT(ADDRESS(3,BM$2,1,1)):INDIRECT(ADDRESS(1004,BM$2,1,1))),"")</f>
        <v/>
      </c>
      <c r="BN55" t="str">
        <f ca="1">IF($BT55&lt;&gt;"",SUMIF($BD$3:$BD$1004,"="&amp;$BD55,INDIRECT(ADDRESS(3,BN$2,1,1)):INDIRECT(ADDRESS(1004,BN$2,1,1))),"")</f>
        <v/>
      </c>
      <c r="BO55" t="str">
        <f ca="1">IF($BT55&lt;&gt;"",SUMIF($BD$3:$BD$1004,"="&amp;$BD55,INDIRECT(ADDRESS(3,BO$2,1,1)):INDIRECT(ADDRESS(1004,BO$2,1,1))),"")</f>
        <v/>
      </c>
      <c r="BP55" t="str">
        <f ca="1">IF($BT55&lt;&gt;"",SUMIF($BD$3:$BD$1004,"="&amp;$BD55,INDIRECT(ADDRESS(3,BP$2,1,1)):INDIRECT(ADDRESS(1004,BP$2,1,1))),"")</f>
        <v/>
      </c>
      <c r="BQ55" t="str">
        <f ca="1">IF($BT55&lt;&gt;"",SUMIF($BD$3:$BD$1004,"="&amp;$BD55,INDIRECT(ADDRESS(3,BQ$2,1,1)):INDIRECT(ADDRESS(1004,BQ$2,1,1))),"")</f>
        <v/>
      </c>
      <c r="BR55" t="str">
        <f ca="1">IF($BT55&lt;&gt;"",SUMIF($BD$3:$BD$1004,"="&amp;$BD55,INDIRECT(ADDRESS(3,BR$2,1,1)):INDIRECT(ADDRESS(1004,BR$2,1,1))),"")</f>
        <v/>
      </c>
      <c r="BS55" t="str">
        <f>IF($A55&lt;&gt;"",VLOOKUP(TRUNC(MID($A55,1,2),0),Plano_Contas!$H$3:$J$103,3,TRUE),"")</f>
        <v/>
      </c>
      <c r="BT55" t="str">
        <f t="shared" si="2"/>
        <v/>
      </c>
      <c r="BV55">
        <f>Empresas!C55</f>
        <v>0</v>
      </c>
    </row>
    <row r="56" spans="1:74" x14ac:dyDescent="0.2">
      <c r="A56" s="89"/>
      <c r="B56" s="52" t="str">
        <f>IF($A56&lt;&gt;"",VLOOKUP(""&amp;$A56,Plano_Contas!$A$3:$F$1003,6,0),"")</f>
        <v/>
      </c>
      <c r="C56" s="91"/>
      <c r="D56" s="111"/>
      <c r="E56" s="112"/>
      <c r="F56" s="87"/>
      <c r="G56" s="85"/>
      <c r="H56" s="111"/>
      <c r="I56" s="112"/>
      <c r="J56" s="87"/>
      <c r="K56" s="85"/>
      <c r="L56" s="111"/>
      <c r="M56" s="112"/>
      <c r="N56" s="87"/>
      <c r="O56" s="85"/>
      <c r="P56" s="111"/>
      <c r="Q56" s="112"/>
      <c r="R56" s="87"/>
      <c r="S56" s="85"/>
      <c r="T56" s="111"/>
      <c r="U56" s="112"/>
      <c r="V56" s="87"/>
      <c r="W56" s="85"/>
      <c r="X56" s="111"/>
      <c r="Y56" s="112"/>
      <c r="Z56" s="87"/>
      <c r="AA56" s="85"/>
      <c r="AB56" s="111"/>
      <c r="AC56" s="112"/>
      <c r="AD56" s="87"/>
      <c r="AE56" s="85"/>
      <c r="AF56" s="111"/>
      <c r="AG56" s="112"/>
      <c r="AH56" s="87"/>
      <c r="AI56" s="85"/>
      <c r="AJ56" s="111"/>
      <c r="AK56" s="112"/>
      <c r="AL56" s="87"/>
      <c r="AM56" s="85"/>
      <c r="AN56" s="111"/>
      <c r="AO56" s="112"/>
      <c r="AP56" s="87"/>
      <c r="AQ56" s="85"/>
      <c r="AR56" s="111"/>
      <c r="AS56" s="112"/>
      <c r="AT56" s="87"/>
      <c r="AU56" s="85"/>
      <c r="AV56" s="111"/>
      <c r="AW56" s="112"/>
      <c r="AX56" s="87"/>
      <c r="AY56" s="85"/>
      <c r="AZ56" s="267">
        <f>SUM(E56,I56,M56,Q56,U56,Y56,AC56,AG56,AK56,AO56,AS56,AW56)</f>
        <v>0</v>
      </c>
      <c r="BA56" s="88">
        <f>SUM($G56,$K56,$O56,$S56,$W56,$AA56,$AE56,$AI56,$AM56,$AQ56,$AU56,$AY56)</f>
        <v>0</v>
      </c>
      <c r="BC56">
        <f>IF($A56&lt;&gt;"",COUNTIF($BD$3:$BD56,$BD56),0)</f>
        <v>0</v>
      </c>
      <c r="BD56" t="str">
        <f>IF($A56&lt;&gt;"",VLOOKUP(TRUNC(MID($A56,1,2),0),Plano_Contas!$H$3:$J$103,2,TRUE),"")</f>
        <v/>
      </c>
      <c r="BE56" s="201" t="str">
        <f t="shared" si="1"/>
        <v/>
      </c>
      <c r="BF56" t="str">
        <f ca="1">IF($BT56&lt;&gt;"",SUMIF($BD$3:$BD$1004,"="&amp;$BD56,INDIRECT(ADDRESS(3,BF$2,1,1)):INDIRECT(ADDRESS(1004,BF$2,1,1))),"")</f>
        <v/>
      </c>
      <c r="BG56" t="str">
        <f ca="1">IF($BT56&lt;&gt;"",SUMIF($BD$3:$BD$1004,"="&amp;$BD56,INDIRECT(ADDRESS(3,BG$2,1,1)):INDIRECT(ADDRESS(1004,BG$2,1,1))),"")</f>
        <v/>
      </c>
      <c r="BH56" t="str">
        <f ca="1">IF($BT56&lt;&gt;"",SUMIF($BD$3:$BD$1004,"="&amp;$BD56,INDIRECT(ADDRESS(3,BH$2,1,1)):INDIRECT(ADDRESS(1004,BH$2,1,1))),"")</f>
        <v/>
      </c>
      <c r="BI56" t="str">
        <f ca="1">IF($BT56&lt;&gt;"",SUMIF($BD$3:$BD$1004,"="&amp;$BD56,INDIRECT(ADDRESS(3,BI$2,1,1)):INDIRECT(ADDRESS(1004,BI$2,1,1))),"")</f>
        <v/>
      </c>
      <c r="BJ56" t="str">
        <f ca="1">IF($BT56&lt;&gt;"",SUMIF($BD$3:$BD$1004,"="&amp;$BD56,INDIRECT(ADDRESS(3,BJ$2,1,1)):INDIRECT(ADDRESS(1004,BJ$2,1,1))),"")</f>
        <v/>
      </c>
      <c r="BK56" t="str">
        <f ca="1">IF($BT56&lt;&gt;"",SUMIF($BD$3:$BD$1004,"="&amp;$BD56,INDIRECT(ADDRESS(3,BK$2,1,1)):INDIRECT(ADDRESS(1004,BK$2,1,1))),"")</f>
        <v/>
      </c>
      <c r="BL56" t="str">
        <f ca="1">IF($BT56&lt;&gt;"",SUMIF($BD$3:$BD$1004,"="&amp;$BD56,INDIRECT(ADDRESS(3,BL$2,1,1)):INDIRECT(ADDRESS(1004,BL$2,1,1))),"")</f>
        <v/>
      </c>
      <c r="BM56" t="str">
        <f ca="1">IF($BT56&lt;&gt;"",SUMIF($BD$3:$BD$1004,"="&amp;$BD56,INDIRECT(ADDRESS(3,BM$2,1,1)):INDIRECT(ADDRESS(1004,BM$2,1,1))),"")</f>
        <v/>
      </c>
      <c r="BN56" t="str">
        <f ca="1">IF($BT56&lt;&gt;"",SUMIF($BD$3:$BD$1004,"="&amp;$BD56,INDIRECT(ADDRESS(3,BN$2,1,1)):INDIRECT(ADDRESS(1004,BN$2,1,1))),"")</f>
        <v/>
      </c>
      <c r="BO56" t="str">
        <f ca="1">IF($BT56&lt;&gt;"",SUMIF($BD$3:$BD$1004,"="&amp;$BD56,INDIRECT(ADDRESS(3,BO$2,1,1)):INDIRECT(ADDRESS(1004,BO$2,1,1))),"")</f>
        <v/>
      </c>
      <c r="BP56" t="str">
        <f ca="1">IF($BT56&lt;&gt;"",SUMIF($BD$3:$BD$1004,"="&amp;$BD56,INDIRECT(ADDRESS(3,BP$2,1,1)):INDIRECT(ADDRESS(1004,BP$2,1,1))),"")</f>
        <v/>
      </c>
      <c r="BQ56" t="str">
        <f ca="1">IF($BT56&lt;&gt;"",SUMIF($BD$3:$BD$1004,"="&amp;$BD56,INDIRECT(ADDRESS(3,BQ$2,1,1)):INDIRECT(ADDRESS(1004,BQ$2,1,1))),"")</f>
        <v/>
      </c>
      <c r="BR56" t="str">
        <f ca="1">IF($BT56&lt;&gt;"",SUMIF($BD$3:$BD$1004,"="&amp;$BD56,INDIRECT(ADDRESS(3,BR$2,1,1)):INDIRECT(ADDRESS(1004,BR$2,1,1))),"")</f>
        <v/>
      </c>
      <c r="BS56" t="str">
        <f>IF($A56&lt;&gt;"",VLOOKUP(TRUNC(MID($A56,1,2),0),Plano_Contas!$H$3:$J$103,3,TRUE),"")</f>
        <v/>
      </c>
      <c r="BT56" t="str">
        <f t="shared" si="2"/>
        <v/>
      </c>
      <c r="BV56">
        <f>Empresas!C56</f>
        <v>0</v>
      </c>
    </row>
    <row r="57" spans="1:74" x14ac:dyDescent="0.2">
      <c r="A57" s="89"/>
      <c r="B57" s="52" t="str">
        <f>IF($A57&lt;&gt;"",VLOOKUP(""&amp;$A57,Plano_Contas!$A$3:$F$1003,6,0),"")</f>
        <v/>
      </c>
      <c r="C57" s="91"/>
      <c r="D57" s="111"/>
      <c r="E57" s="112"/>
      <c r="F57" s="87"/>
      <c r="G57" s="85"/>
      <c r="H57" s="111"/>
      <c r="I57" s="112"/>
      <c r="J57" s="87"/>
      <c r="K57" s="85"/>
      <c r="L57" s="111"/>
      <c r="M57" s="112"/>
      <c r="N57" s="87"/>
      <c r="O57" s="85"/>
      <c r="P57" s="111"/>
      <c r="Q57" s="112"/>
      <c r="R57" s="87"/>
      <c r="S57" s="85"/>
      <c r="T57" s="111"/>
      <c r="U57" s="112"/>
      <c r="V57" s="87"/>
      <c r="W57" s="85"/>
      <c r="X57" s="111"/>
      <c r="Y57" s="112"/>
      <c r="Z57" s="87"/>
      <c r="AA57" s="85"/>
      <c r="AB57" s="111"/>
      <c r="AC57" s="112"/>
      <c r="AD57" s="87"/>
      <c r="AE57" s="85"/>
      <c r="AF57" s="111"/>
      <c r="AG57" s="112"/>
      <c r="AH57" s="87"/>
      <c r="AI57" s="85"/>
      <c r="AJ57" s="111"/>
      <c r="AK57" s="112"/>
      <c r="AL57" s="118"/>
      <c r="AM57" s="85"/>
      <c r="AN57" s="111"/>
      <c r="AO57" s="112"/>
      <c r="AP57" s="87"/>
      <c r="AQ57" s="85"/>
      <c r="AR57" s="111"/>
      <c r="AS57" s="112"/>
      <c r="AT57" s="87"/>
      <c r="AU57" s="85"/>
      <c r="AV57" s="111"/>
      <c r="AW57" s="112"/>
      <c r="AX57" s="87"/>
      <c r="AY57" s="85"/>
      <c r="AZ57" s="267">
        <f>SUM(E57,I57,M57,Q57,U57,Y57,AC57,AG57,AK57,AO57,AS57,AW57)</f>
        <v>0</v>
      </c>
      <c r="BA57" s="88">
        <f>SUM($G57,$K57,$O57,$S57,$W57,$AA57,$AE57,$AI57,$AM57,$AQ57,$AU57,$AY57)</f>
        <v>0</v>
      </c>
      <c r="BC57">
        <f>IF($A57&lt;&gt;"",COUNTIF($BD$3:$BD57,$BD57),0)</f>
        <v>0</v>
      </c>
      <c r="BD57" t="str">
        <f>IF($A57&lt;&gt;"",VLOOKUP(TRUNC(MID($A57,1,2),0),Plano_Contas!$H$3:$J$103,2,TRUE),"")</f>
        <v/>
      </c>
      <c r="BE57" s="201" t="str">
        <f t="shared" si="1"/>
        <v/>
      </c>
      <c r="BF57" t="str">
        <f ca="1">IF($BT57&lt;&gt;"",SUMIF($BD$3:$BD$1004,"="&amp;$BD57,INDIRECT(ADDRESS(3,BF$2,1,1)):INDIRECT(ADDRESS(1004,BF$2,1,1))),"")</f>
        <v/>
      </c>
      <c r="BG57" t="str">
        <f ca="1">IF($BT57&lt;&gt;"",SUMIF($BD$3:$BD$1004,"="&amp;$BD57,INDIRECT(ADDRESS(3,BG$2,1,1)):INDIRECT(ADDRESS(1004,BG$2,1,1))),"")</f>
        <v/>
      </c>
      <c r="BH57" t="str">
        <f ca="1">IF($BT57&lt;&gt;"",SUMIF($BD$3:$BD$1004,"="&amp;$BD57,INDIRECT(ADDRESS(3,BH$2,1,1)):INDIRECT(ADDRESS(1004,BH$2,1,1))),"")</f>
        <v/>
      </c>
      <c r="BI57" t="str">
        <f ca="1">IF($BT57&lt;&gt;"",SUMIF($BD$3:$BD$1004,"="&amp;$BD57,INDIRECT(ADDRESS(3,BI$2,1,1)):INDIRECT(ADDRESS(1004,BI$2,1,1))),"")</f>
        <v/>
      </c>
      <c r="BJ57" t="str">
        <f ca="1">IF($BT57&lt;&gt;"",SUMIF($BD$3:$BD$1004,"="&amp;$BD57,INDIRECT(ADDRESS(3,BJ$2,1,1)):INDIRECT(ADDRESS(1004,BJ$2,1,1))),"")</f>
        <v/>
      </c>
      <c r="BK57" t="str">
        <f ca="1">IF($BT57&lt;&gt;"",SUMIF($BD$3:$BD$1004,"="&amp;$BD57,INDIRECT(ADDRESS(3,BK$2,1,1)):INDIRECT(ADDRESS(1004,BK$2,1,1))),"")</f>
        <v/>
      </c>
      <c r="BL57" t="str">
        <f ca="1">IF($BT57&lt;&gt;"",SUMIF($BD$3:$BD$1004,"="&amp;$BD57,INDIRECT(ADDRESS(3,BL$2,1,1)):INDIRECT(ADDRESS(1004,BL$2,1,1))),"")</f>
        <v/>
      </c>
      <c r="BM57" t="str">
        <f ca="1">IF($BT57&lt;&gt;"",SUMIF($BD$3:$BD$1004,"="&amp;$BD57,INDIRECT(ADDRESS(3,BM$2,1,1)):INDIRECT(ADDRESS(1004,BM$2,1,1))),"")</f>
        <v/>
      </c>
      <c r="BN57" t="str">
        <f ca="1">IF($BT57&lt;&gt;"",SUMIF($BD$3:$BD$1004,"="&amp;$BD57,INDIRECT(ADDRESS(3,BN$2,1,1)):INDIRECT(ADDRESS(1004,BN$2,1,1))),"")</f>
        <v/>
      </c>
      <c r="BO57" t="str">
        <f ca="1">IF($BT57&lt;&gt;"",SUMIF($BD$3:$BD$1004,"="&amp;$BD57,INDIRECT(ADDRESS(3,BO$2,1,1)):INDIRECT(ADDRESS(1004,BO$2,1,1))),"")</f>
        <v/>
      </c>
      <c r="BP57" t="str">
        <f ca="1">IF($BT57&lt;&gt;"",SUMIF($BD$3:$BD$1004,"="&amp;$BD57,INDIRECT(ADDRESS(3,BP$2,1,1)):INDIRECT(ADDRESS(1004,BP$2,1,1))),"")</f>
        <v/>
      </c>
      <c r="BQ57" t="str">
        <f ca="1">IF($BT57&lt;&gt;"",SUMIF($BD$3:$BD$1004,"="&amp;$BD57,INDIRECT(ADDRESS(3,BQ$2,1,1)):INDIRECT(ADDRESS(1004,BQ$2,1,1))),"")</f>
        <v/>
      </c>
      <c r="BR57" t="str">
        <f ca="1">IF($BT57&lt;&gt;"",SUMIF($BD$3:$BD$1004,"="&amp;$BD57,INDIRECT(ADDRESS(3,BR$2,1,1)):INDIRECT(ADDRESS(1004,BR$2,1,1))),"")</f>
        <v/>
      </c>
      <c r="BS57" t="str">
        <f>IF($A57&lt;&gt;"",VLOOKUP(TRUNC(MID($A57,1,2),0),Plano_Contas!$H$3:$J$103,3,TRUE),"")</f>
        <v/>
      </c>
      <c r="BT57" t="str">
        <f t="shared" si="2"/>
        <v/>
      </c>
      <c r="BV57">
        <f>Empresas!C57</f>
        <v>0</v>
      </c>
    </row>
    <row r="58" spans="1:74" x14ac:dyDescent="0.2">
      <c r="A58" s="89"/>
      <c r="B58" s="52" t="str">
        <f>IF($A58&lt;&gt;"",VLOOKUP(""&amp;$A58,Plano_Contas!$A$3:$F$1003,6,0),"")</f>
        <v/>
      </c>
      <c r="C58" s="113"/>
      <c r="D58" s="111"/>
      <c r="E58" s="112"/>
      <c r="F58" s="87"/>
      <c r="G58" s="85"/>
      <c r="H58" s="111"/>
      <c r="I58" s="112"/>
      <c r="J58" s="87"/>
      <c r="K58" s="85"/>
      <c r="L58" s="111"/>
      <c r="M58" s="112"/>
      <c r="N58" s="87"/>
      <c r="O58" s="85"/>
      <c r="P58" s="111"/>
      <c r="Q58" s="112"/>
      <c r="R58" s="87"/>
      <c r="S58" s="85"/>
      <c r="T58" s="111"/>
      <c r="U58" s="112"/>
      <c r="V58" s="87"/>
      <c r="W58" s="85"/>
      <c r="X58" s="111"/>
      <c r="Y58" s="112"/>
      <c r="Z58" s="87"/>
      <c r="AA58" s="85"/>
      <c r="AB58" s="111"/>
      <c r="AC58" s="112"/>
      <c r="AD58" s="87"/>
      <c r="AE58" s="85"/>
      <c r="AF58" s="111"/>
      <c r="AG58" s="112"/>
      <c r="AH58" s="87"/>
      <c r="AI58" s="85"/>
      <c r="AJ58" s="111"/>
      <c r="AK58" s="112"/>
      <c r="AL58" s="87"/>
      <c r="AM58" s="85"/>
      <c r="AN58" s="111"/>
      <c r="AO58" s="112"/>
      <c r="AP58" s="87"/>
      <c r="AQ58" s="85"/>
      <c r="AR58" s="111"/>
      <c r="AS58" s="112"/>
      <c r="AT58" s="87"/>
      <c r="AU58" s="85"/>
      <c r="AV58" s="111"/>
      <c r="AW58" s="112"/>
      <c r="AX58" s="87"/>
      <c r="AY58" s="85"/>
      <c r="AZ58" s="267">
        <f>SUM(E58,I58,M58,Q58,U58,Y58,AC58,AG58,AK58,AO58,AS58,AW58)</f>
        <v>0</v>
      </c>
      <c r="BA58" s="88">
        <f>SUM($G58,$K58,$O58,$S58,$W58,$AA58,$AE58,$AI58,$AM58,$AQ58,$AU58,$AY58)</f>
        <v>0</v>
      </c>
      <c r="BC58">
        <f>IF($A58&lt;&gt;"",COUNTIF($BD$3:$BD58,$BD58),0)</f>
        <v>0</v>
      </c>
      <c r="BD58" t="str">
        <f>IF($A58&lt;&gt;"",VLOOKUP(TRUNC(MID($A58,1,2),0),Plano_Contas!$H$3:$J$103,2,TRUE),"")</f>
        <v/>
      </c>
      <c r="BE58" s="201" t="str">
        <f t="shared" si="1"/>
        <v/>
      </c>
      <c r="BF58" t="str">
        <f ca="1">IF($BT58&lt;&gt;"",SUMIF($BD$3:$BD$1004,"="&amp;$BD58,INDIRECT(ADDRESS(3,BF$2,1,1)):INDIRECT(ADDRESS(1004,BF$2,1,1))),"")</f>
        <v/>
      </c>
      <c r="BG58" t="str">
        <f ca="1">IF($BT58&lt;&gt;"",SUMIF($BD$3:$BD$1004,"="&amp;$BD58,INDIRECT(ADDRESS(3,BG$2,1,1)):INDIRECT(ADDRESS(1004,BG$2,1,1))),"")</f>
        <v/>
      </c>
      <c r="BH58" t="str">
        <f ca="1">IF($BT58&lt;&gt;"",SUMIF($BD$3:$BD$1004,"="&amp;$BD58,INDIRECT(ADDRESS(3,BH$2,1,1)):INDIRECT(ADDRESS(1004,BH$2,1,1))),"")</f>
        <v/>
      </c>
      <c r="BI58" t="str">
        <f ca="1">IF($BT58&lt;&gt;"",SUMIF($BD$3:$BD$1004,"="&amp;$BD58,INDIRECT(ADDRESS(3,BI$2,1,1)):INDIRECT(ADDRESS(1004,BI$2,1,1))),"")</f>
        <v/>
      </c>
      <c r="BJ58" t="str">
        <f ca="1">IF($BT58&lt;&gt;"",SUMIF($BD$3:$BD$1004,"="&amp;$BD58,INDIRECT(ADDRESS(3,BJ$2,1,1)):INDIRECT(ADDRESS(1004,BJ$2,1,1))),"")</f>
        <v/>
      </c>
      <c r="BK58" t="str">
        <f ca="1">IF($BT58&lt;&gt;"",SUMIF($BD$3:$BD$1004,"="&amp;$BD58,INDIRECT(ADDRESS(3,BK$2,1,1)):INDIRECT(ADDRESS(1004,BK$2,1,1))),"")</f>
        <v/>
      </c>
      <c r="BL58" t="str">
        <f ca="1">IF($BT58&lt;&gt;"",SUMIF($BD$3:$BD$1004,"="&amp;$BD58,INDIRECT(ADDRESS(3,BL$2,1,1)):INDIRECT(ADDRESS(1004,BL$2,1,1))),"")</f>
        <v/>
      </c>
      <c r="BM58" t="str">
        <f ca="1">IF($BT58&lt;&gt;"",SUMIF($BD$3:$BD$1004,"="&amp;$BD58,INDIRECT(ADDRESS(3,BM$2,1,1)):INDIRECT(ADDRESS(1004,BM$2,1,1))),"")</f>
        <v/>
      </c>
      <c r="BN58" t="str">
        <f ca="1">IF($BT58&lt;&gt;"",SUMIF($BD$3:$BD$1004,"="&amp;$BD58,INDIRECT(ADDRESS(3,BN$2,1,1)):INDIRECT(ADDRESS(1004,BN$2,1,1))),"")</f>
        <v/>
      </c>
      <c r="BO58" t="str">
        <f ca="1">IF($BT58&lt;&gt;"",SUMIF($BD$3:$BD$1004,"="&amp;$BD58,INDIRECT(ADDRESS(3,BO$2,1,1)):INDIRECT(ADDRESS(1004,BO$2,1,1))),"")</f>
        <v/>
      </c>
      <c r="BP58" t="str">
        <f ca="1">IF($BT58&lt;&gt;"",SUMIF($BD$3:$BD$1004,"="&amp;$BD58,INDIRECT(ADDRESS(3,BP$2,1,1)):INDIRECT(ADDRESS(1004,BP$2,1,1))),"")</f>
        <v/>
      </c>
      <c r="BQ58" t="str">
        <f ca="1">IF($BT58&lt;&gt;"",SUMIF($BD$3:$BD$1004,"="&amp;$BD58,INDIRECT(ADDRESS(3,BQ$2,1,1)):INDIRECT(ADDRESS(1004,BQ$2,1,1))),"")</f>
        <v/>
      </c>
      <c r="BR58" t="str">
        <f ca="1">IF($BT58&lt;&gt;"",SUMIF($BD$3:$BD$1004,"="&amp;$BD58,INDIRECT(ADDRESS(3,BR$2,1,1)):INDIRECT(ADDRESS(1004,BR$2,1,1))),"")</f>
        <v/>
      </c>
      <c r="BS58" t="str">
        <f>IF($A58&lt;&gt;"",VLOOKUP(TRUNC(MID($A58,1,2),0),Plano_Contas!$H$3:$J$103,3,TRUE),"")</f>
        <v/>
      </c>
      <c r="BT58" t="str">
        <f t="shared" si="2"/>
        <v/>
      </c>
      <c r="BV58">
        <f>Empresas!C58</f>
        <v>0</v>
      </c>
    </row>
    <row r="59" spans="1:74" x14ac:dyDescent="0.2">
      <c r="A59" s="89"/>
      <c r="B59" s="52" t="str">
        <f>IF($A59&lt;&gt;"",VLOOKUP(""&amp;$A59,Plano_Contas!$A$3:$F$1003,6,0),"")</f>
        <v/>
      </c>
      <c r="C59" s="113"/>
      <c r="D59" s="111"/>
      <c r="E59" s="112"/>
      <c r="F59" s="87"/>
      <c r="G59" s="85"/>
      <c r="H59" s="111"/>
      <c r="I59" s="112"/>
      <c r="J59" s="87"/>
      <c r="K59" s="117"/>
      <c r="L59" s="111"/>
      <c r="M59" s="112"/>
      <c r="N59" s="87"/>
      <c r="O59" s="85"/>
      <c r="P59" s="111"/>
      <c r="Q59" s="112"/>
      <c r="R59" s="87"/>
      <c r="S59" s="85"/>
      <c r="T59" s="111"/>
      <c r="U59" s="112"/>
      <c r="V59" s="87"/>
      <c r="W59" s="85"/>
      <c r="X59" s="111"/>
      <c r="Y59" s="112"/>
      <c r="Z59" s="87"/>
      <c r="AA59" s="85"/>
      <c r="AB59" s="111"/>
      <c r="AC59" s="112"/>
      <c r="AD59" s="87"/>
      <c r="AE59" s="85"/>
      <c r="AF59" s="111"/>
      <c r="AG59" s="112"/>
      <c r="AH59" s="87"/>
      <c r="AI59" s="85"/>
      <c r="AJ59" s="111"/>
      <c r="AK59" s="112"/>
      <c r="AL59" s="87"/>
      <c r="AM59" s="85"/>
      <c r="AN59" s="111"/>
      <c r="AO59" s="112"/>
      <c r="AP59" s="87"/>
      <c r="AQ59" s="85"/>
      <c r="AR59" s="111"/>
      <c r="AS59" s="112"/>
      <c r="AT59" s="87"/>
      <c r="AU59" s="85"/>
      <c r="AV59" s="111"/>
      <c r="AW59" s="112"/>
      <c r="AX59" s="87"/>
      <c r="AY59" s="85"/>
      <c r="AZ59" s="267">
        <f>SUM(E59,I59,M59,Q59,U59,Y59,AC59,AG59,AK59,AO59,AS59,AW59)</f>
        <v>0</v>
      </c>
      <c r="BA59" s="88">
        <f>SUM($G59,$K59,$O59,$S59,$W59,$AA59,$AE59,$AI59,$AM59,$AQ59,$AU59,$AY59)</f>
        <v>0</v>
      </c>
      <c r="BC59">
        <f>IF($A59&lt;&gt;"",COUNTIF($BD$3:$BD59,$BD59),0)</f>
        <v>0</v>
      </c>
      <c r="BD59" t="str">
        <f>IF($A59&lt;&gt;"",VLOOKUP(TRUNC(MID($A59,1,2),0),Plano_Contas!$H$3:$J$103,2,TRUE),"")</f>
        <v/>
      </c>
      <c r="BE59" s="201" t="str">
        <f t="shared" si="1"/>
        <v/>
      </c>
      <c r="BF59" t="str">
        <f ca="1">IF($BT59&lt;&gt;"",SUMIF($BD$3:$BD$1004,"="&amp;$BD59,INDIRECT(ADDRESS(3,BF$2,1,1)):INDIRECT(ADDRESS(1004,BF$2,1,1))),"")</f>
        <v/>
      </c>
      <c r="BG59" t="str">
        <f ca="1">IF($BT59&lt;&gt;"",SUMIF($BD$3:$BD$1004,"="&amp;$BD59,INDIRECT(ADDRESS(3,BG$2,1,1)):INDIRECT(ADDRESS(1004,BG$2,1,1))),"")</f>
        <v/>
      </c>
      <c r="BH59" t="str">
        <f ca="1">IF($BT59&lt;&gt;"",SUMIF($BD$3:$BD$1004,"="&amp;$BD59,INDIRECT(ADDRESS(3,BH$2,1,1)):INDIRECT(ADDRESS(1004,BH$2,1,1))),"")</f>
        <v/>
      </c>
      <c r="BI59" t="str">
        <f ca="1">IF($BT59&lt;&gt;"",SUMIF($BD$3:$BD$1004,"="&amp;$BD59,INDIRECT(ADDRESS(3,BI$2,1,1)):INDIRECT(ADDRESS(1004,BI$2,1,1))),"")</f>
        <v/>
      </c>
      <c r="BJ59" t="str">
        <f ca="1">IF($BT59&lt;&gt;"",SUMIF($BD$3:$BD$1004,"="&amp;$BD59,INDIRECT(ADDRESS(3,BJ$2,1,1)):INDIRECT(ADDRESS(1004,BJ$2,1,1))),"")</f>
        <v/>
      </c>
      <c r="BK59" t="str">
        <f ca="1">IF($BT59&lt;&gt;"",SUMIF($BD$3:$BD$1004,"="&amp;$BD59,INDIRECT(ADDRESS(3,BK$2,1,1)):INDIRECT(ADDRESS(1004,BK$2,1,1))),"")</f>
        <v/>
      </c>
      <c r="BL59" t="str">
        <f ca="1">IF($BT59&lt;&gt;"",SUMIF($BD$3:$BD$1004,"="&amp;$BD59,INDIRECT(ADDRESS(3,BL$2,1,1)):INDIRECT(ADDRESS(1004,BL$2,1,1))),"")</f>
        <v/>
      </c>
      <c r="BM59" t="str">
        <f ca="1">IF($BT59&lt;&gt;"",SUMIF($BD$3:$BD$1004,"="&amp;$BD59,INDIRECT(ADDRESS(3,BM$2,1,1)):INDIRECT(ADDRESS(1004,BM$2,1,1))),"")</f>
        <v/>
      </c>
      <c r="BN59" t="str">
        <f ca="1">IF($BT59&lt;&gt;"",SUMIF($BD$3:$BD$1004,"="&amp;$BD59,INDIRECT(ADDRESS(3,BN$2,1,1)):INDIRECT(ADDRESS(1004,BN$2,1,1))),"")</f>
        <v/>
      </c>
      <c r="BO59" t="str">
        <f ca="1">IF($BT59&lt;&gt;"",SUMIF($BD$3:$BD$1004,"="&amp;$BD59,INDIRECT(ADDRESS(3,BO$2,1,1)):INDIRECT(ADDRESS(1004,BO$2,1,1))),"")</f>
        <v/>
      </c>
      <c r="BP59" t="str">
        <f ca="1">IF($BT59&lt;&gt;"",SUMIF($BD$3:$BD$1004,"="&amp;$BD59,INDIRECT(ADDRESS(3,BP$2,1,1)):INDIRECT(ADDRESS(1004,BP$2,1,1))),"")</f>
        <v/>
      </c>
      <c r="BQ59" t="str">
        <f ca="1">IF($BT59&lt;&gt;"",SUMIF($BD$3:$BD$1004,"="&amp;$BD59,INDIRECT(ADDRESS(3,BQ$2,1,1)):INDIRECT(ADDRESS(1004,BQ$2,1,1))),"")</f>
        <v/>
      </c>
      <c r="BR59" t="str">
        <f ca="1">IF($BT59&lt;&gt;"",SUMIF($BD$3:$BD$1004,"="&amp;$BD59,INDIRECT(ADDRESS(3,BR$2,1,1)):INDIRECT(ADDRESS(1004,BR$2,1,1))),"")</f>
        <v/>
      </c>
      <c r="BS59" t="str">
        <f>IF($A59&lt;&gt;"",VLOOKUP(TRUNC(MID($A59,1,2),0),Plano_Contas!$H$3:$J$103,3,TRUE),"")</f>
        <v/>
      </c>
      <c r="BT59" t="str">
        <f t="shared" si="2"/>
        <v/>
      </c>
      <c r="BV59">
        <f>Empresas!C59</f>
        <v>0</v>
      </c>
    </row>
    <row r="60" spans="1:74" x14ac:dyDescent="0.2">
      <c r="A60" s="89"/>
      <c r="B60" s="52" t="str">
        <f>IF($A60&lt;&gt;"",VLOOKUP(""&amp;$A60,Plano_Contas!$A$3:$F$1003,6,0),"")</f>
        <v/>
      </c>
      <c r="C60" s="113"/>
      <c r="D60" s="111"/>
      <c r="E60" s="112"/>
      <c r="F60" s="87"/>
      <c r="G60" s="85"/>
      <c r="H60" s="111"/>
      <c r="I60" s="112"/>
      <c r="J60" s="87"/>
      <c r="K60" s="85"/>
      <c r="L60" s="111"/>
      <c r="M60" s="112"/>
      <c r="N60" s="87"/>
      <c r="O60" s="85"/>
      <c r="P60" s="111"/>
      <c r="Q60" s="112"/>
      <c r="R60" s="87"/>
      <c r="S60" s="85"/>
      <c r="T60" s="111"/>
      <c r="U60" s="112"/>
      <c r="V60" s="87"/>
      <c r="W60" s="85"/>
      <c r="X60" s="111"/>
      <c r="Y60" s="112"/>
      <c r="Z60" s="87"/>
      <c r="AA60" s="85"/>
      <c r="AB60" s="111"/>
      <c r="AC60" s="112"/>
      <c r="AD60" s="87"/>
      <c r="AE60" s="85"/>
      <c r="AF60" s="111"/>
      <c r="AG60" s="112"/>
      <c r="AH60" s="87"/>
      <c r="AI60" s="85"/>
      <c r="AJ60" s="111"/>
      <c r="AK60" s="112"/>
      <c r="AL60" s="87"/>
      <c r="AM60" s="85"/>
      <c r="AN60" s="111"/>
      <c r="AO60" s="112"/>
      <c r="AP60" s="87"/>
      <c r="AQ60" s="85"/>
      <c r="AR60" s="111"/>
      <c r="AS60" s="112"/>
      <c r="AT60" s="87"/>
      <c r="AU60" s="85"/>
      <c r="AV60" s="111"/>
      <c r="AW60" s="112"/>
      <c r="AX60" s="87"/>
      <c r="AY60" s="85"/>
      <c r="AZ60" s="267">
        <f>SUM(E60,I60,M60,Q60,U60,Y60,AC60,AG60,AK60,AO60,AS60,AW60)</f>
        <v>0</v>
      </c>
      <c r="BA60" s="88">
        <f>SUM($G60,$K60,$O60,$S60,$W60,$AA60,$AE60,$AI60,$AM60,$AQ60,$AU60,$AY60)</f>
        <v>0</v>
      </c>
      <c r="BC60">
        <f>IF($A60&lt;&gt;"",COUNTIF($BD$3:$BD60,$BD60),0)</f>
        <v>0</v>
      </c>
      <c r="BD60" t="str">
        <f>IF($A60&lt;&gt;"",VLOOKUP(TRUNC(MID($A60,1,2),0),Plano_Contas!$H$3:$J$103,2,TRUE),"")</f>
        <v/>
      </c>
      <c r="BE60" s="201" t="str">
        <f t="shared" si="1"/>
        <v/>
      </c>
      <c r="BF60" t="str">
        <f ca="1">IF($BT60&lt;&gt;"",SUMIF($BD$3:$BD$1004,"="&amp;$BD60,INDIRECT(ADDRESS(3,BF$2,1,1)):INDIRECT(ADDRESS(1004,BF$2,1,1))),"")</f>
        <v/>
      </c>
      <c r="BG60" t="str">
        <f ca="1">IF($BT60&lt;&gt;"",SUMIF($BD$3:$BD$1004,"="&amp;$BD60,INDIRECT(ADDRESS(3,BG$2,1,1)):INDIRECT(ADDRESS(1004,BG$2,1,1))),"")</f>
        <v/>
      </c>
      <c r="BH60" t="str">
        <f ca="1">IF($BT60&lt;&gt;"",SUMIF($BD$3:$BD$1004,"="&amp;$BD60,INDIRECT(ADDRESS(3,BH$2,1,1)):INDIRECT(ADDRESS(1004,BH$2,1,1))),"")</f>
        <v/>
      </c>
      <c r="BI60" t="str">
        <f ca="1">IF($BT60&lt;&gt;"",SUMIF($BD$3:$BD$1004,"="&amp;$BD60,INDIRECT(ADDRESS(3,BI$2,1,1)):INDIRECT(ADDRESS(1004,BI$2,1,1))),"")</f>
        <v/>
      </c>
      <c r="BJ60" t="str">
        <f ca="1">IF($BT60&lt;&gt;"",SUMIF($BD$3:$BD$1004,"="&amp;$BD60,INDIRECT(ADDRESS(3,BJ$2,1,1)):INDIRECT(ADDRESS(1004,BJ$2,1,1))),"")</f>
        <v/>
      </c>
      <c r="BK60" t="str">
        <f ca="1">IF($BT60&lt;&gt;"",SUMIF($BD$3:$BD$1004,"="&amp;$BD60,INDIRECT(ADDRESS(3,BK$2,1,1)):INDIRECT(ADDRESS(1004,BK$2,1,1))),"")</f>
        <v/>
      </c>
      <c r="BL60" t="str">
        <f ca="1">IF($BT60&lt;&gt;"",SUMIF($BD$3:$BD$1004,"="&amp;$BD60,INDIRECT(ADDRESS(3,BL$2,1,1)):INDIRECT(ADDRESS(1004,BL$2,1,1))),"")</f>
        <v/>
      </c>
      <c r="BM60" t="str">
        <f ca="1">IF($BT60&lt;&gt;"",SUMIF($BD$3:$BD$1004,"="&amp;$BD60,INDIRECT(ADDRESS(3,BM$2,1,1)):INDIRECT(ADDRESS(1004,BM$2,1,1))),"")</f>
        <v/>
      </c>
      <c r="BN60" t="str">
        <f ca="1">IF($BT60&lt;&gt;"",SUMIF($BD$3:$BD$1004,"="&amp;$BD60,INDIRECT(ADDRESS(3,BN$2,1,1)):INDIRECT(ADDRESS(1004,BN$2,1,1))),"")</f>
        <v/>
      </c>
      <c r="BO60" t="str">
        <f ca="1">IF($BT60&lt;&gt;"",SUMIF($BD$3:$BD$1004,"="&amp;$BD60,INDIRECT(ADDRESS(3,BO$2,1,1)):INDIRECT(ADDRESS(1004,BO$2,1,1))),"")</f>
        <v/>
      </c>
      <c r="BP60" t="str">
        <f ca="1">IF($BT60&lt;&gt;"",SUMIF($BD$3:$BD$1004,"="&amp;$BD60,INDIRECT(ADDRESS(3,BP$2,1,1)):INDIRECT(ADDRESS(1004,BP$2,1,1))),"")</f>
        <v/>
      </c>
      <c r="BQ60" t="str">
        <f ca="1">IF($BT60&lt;&gt;"",SUMIF($BD$3:$BD$1004,"="&amp;$BD60,INDIRECT(ADDRESS(3,BQ$2,1,1)):INDIRECT(ADDRESS(1004,BQ$2,1,1))),"")</f>
        <v/>
      </c>
      <c r="BR60" t="str">
        <f ca="1">IF($BT60&lt;&gt;"",SUMIF($BD$3:$BD$1004,"="&amp;$BD60,INDIRECT(ADDRESS(3,BR$2,1,1)):INDIRECT(ADDRESS(1004,BR$2,1,1))),"")</f>
        <v/>
      </c>
      <c r="BS60" t="str">
        <f>IF($A60&lt;&gt;"",VLOOKUP(TRUNC(MID($A60,1,2),0),Plano_Contas!$H$3:$J$103,3,TRUE),"")</f>
        <v/>
      </c>
      <c r="BT60" t="str">
        <f t="shared" si="2"/>
        <v/>
      </c>
      <c r="BV60">
        <f>Empresas!C60</f>
        <v>0</v>
      </c>
    </row>
    <row r="61" spans="1:74" x14ac:dyDescent="0.2">
      <c r="A61" s="89"/>
      <c r="B61" s="52" t="str">
        <f>IF($A61&lt;&gt;"",VLOOKUP(""&amp;$A61,Plano_Contas!$A$3:$F$1003,6,0),"")</f>
        <v/>
      </c>
      <c r="C61" s="113"/>
      <c r="D61" s="111"/>
      <c r="E61" s="112"/>
      <c r="F61" s="87"/>
      <c r="G61" s="85"/>
      <c r="H61" s="111"/>
      <c r="I61" s="112"/>
      <c r="J61" s="87"/>
      <c r="K61" s="85"/>
      <c r="L61" s="111"/>
      <c r="M61" s="112"/>
      <c r="N61" s="87"/>
      <c r="O61" s="85"/>
      <c r="P61" s="111"/>
      <c r="Q61" s="112"/>
      <c r="R61" s="87"/>
      <c r="S61" s="85"/>
      <c r="T61" s="111"/>
      <c r="U61" s="112"/>
      <c r="V61" s="87"/>
      <c r="W61" s="85"/>
      <c r="X61" s="111"/>
      <c r="Y61" s="112"/>
      <c r="Z61" s="87"/>
      <c r="AA61" s="85"/>
      <c r="AB61" s="111"/>
      <c r="AC61" s="112"/>
      <c r="AD61" s="87"/>
      <c r="AE61" s="85"/>
      <c r="AF61" s="111"/>
      <c r="AG61" s="112"/>
      <c r="AH61" s="87"/>
      <c r="AI61" s="85"/>
      <c r="AJ61" s="111"/>
      <c r="AK61" s="112"/>
      <c r="AL61" s="87"/>
      <c r="AM61" s="85"/>
      <c r="AN61" s="111"/>
      <c r="AO61" s="112"/>
      <c r="AP61" s="87"/>
      <c r="AQ61" s="85"/>
      <c r="AR61" s="111"/>
      <c r="AS61" s="112"/>
      <c r="AT61" s="87"/>
      <c r="AU61" s="85"/>
      <c r="AV61" s="111"/>
      <c r="AW61" s="112"/>
      <c r="AX61" s="87"/>
      <c r="AY61" s="85"/>
      <c r="AZ61" s="267">
        <f>SUM(E61,I61,M61,Q61,U61,Y61,AC61,AG61,AK61,AO61,AS61,AW61)</f>
        <v>0</v>
      </c>
      <c r="BA61" s="88">
        <f>SUM($G61,$K61,$O61,$S61,$W61,$AA61,$AE61,$AI61,$AM61,$AQ61,$AU61,$AY61)</f>
        <v>0</v>
      </c>
      <c r="BC61">
        <f>IF($A61&lt;&gt;"",COUNTIF($BD$3:$BD61,$BD61),0)</f>
        <v>0</v>
      </c>
      <c r="BD61" t="str">
        <f>IF($A61&lt;&gt;"",VLOOKUP(TRUNC(MID($A61,1,2),0),Plano_Contas!$H$3:$J$103,2,TRUE),"")</f>
        <v/>
      </c>
      <c r="BE61" s="201" t="str">
        <f t="shared" si="1"/>
        <v/>
      </c>
      <c r="BF61" t="str">
        <f ca="1">IF($BT61&lt;&gt;"",SUMIF($BD$3:$BD$1004,"="&amp;$BD61,INDIRECT(ADDRESS(3,BF$2,1,1)):INDIRECT(ADDRESS(1004,BF$2,1,1))),"")</f>
        <v/>
      </c>
      <c r="BG61" t="str">
        <f ca="1">IF($BT61&lt;&gt;"",SUMIF($BD$3:$BD$1004,"="&amp;$BD61,INDIRECT(ADDRESS(3,BG$2,1,1)):INDIRECT(ADDRESS(1004,BG$2,1,1))),"")</f>
        <v/>
      </c>
      <c r="BH61" t="str">
        <f ca="1">IF($BT61&lt;&gt;"",SUMIF($BD$3:$BD$1004,"="&amp;$BD61,INDIRECT(ADDRESS(3,BH$2,1,1)):INDIRECT(ADDRESS(1004,BH$2,1,1))),"")</f>
        <v/>
      </c>
      <c r="BI61" t="str">
        <f ca="1">IF($BT61&lt;&gt;"",SUMIF($BD$3:$BD$1004,"="&amp;$BD61,INDIRECT(ADDRESS(3,BI$2,1,1)):INDIRECT(ADDRESS(1004,BI$2,1,1))),"")</f>
        <v/>
      </c>
      <c r="BJ61" t="str">
        <f ca="1">IF($BT61&lt;&gt;"",SUMIF($BD$3:$BD$1004,"="&amp;$BD61,INDIRECT(ADDRESS(3,BJ$2,1,1)):INDIRECT(ADDRESS(1004,BJ$2,1,1))),"")</f>
        <v/>
      </c>
      <c r="BK61" t="str">
        <f ca="1">IF($BT61&lt;&gt;"",SUMIF($BD$3:$BD$1004,"="&amp;$BD61,INDIRECT(ADDRESS(3,BK$2,1,1)):INDIRECT(ADDRESS(1004,BK$2,1,1))),"")</f>
        <v/>
      </c>
      <c r="BL61" t="str">
        <f ca="1">IF($BT61&lt;&gt;"",SUMIF($BD$3:$BD$1004,"="&amp;$BD61,INDIRECT(ADDRESS(3,BL$2,1,1)):INDIRECT(ADDRESS(1004,BL$2,1,1))),"")</f>
        <v/>
      </c>
      <c r="BM61" t="str">
        <f ca="1">IF($BT61&lt;&gt;"",SUMIF($BD$3:$BD$1004,"="&amp;$BD61,INDIRECT(ADDRESS(3,BM$2,1,1)):INDIRECT(ADDRESS(1004,BM$2,1,1))),"")</f>
        <v/>
      </c>
      <c r="BN61" t="str">
        <f ca="1">IF($BT61&lt;&gt;"",SUMIF($BD$3:$BD$1004,"="&amp;$BD61,INDIRECT(ADDRESS(3,BN$2,1,1)):INDIRECT(ADDRESS(1004,BN$2,1,1))),"")</f>
        <v/>
      </c>
      <c r="BO61" t="str">
        <f ca="1">IF($BT61&lt;&gt;"",SUMIF($BD$3:$BD$1004,"="&amp;$BD61,INDIRECT(ADDRESS(3,BO$2,1,1)):INDIRECT(ADDRESS(1004,BO$2,1,1))),"")</f>
        <v/>
      </c>
      <c r="BP61" t="str">
        <f ca="1">IF($BT61&lt;&gt;"",SUMIF($BD$3:$BD$1004,"="&amp;$BD61,INDIRECT(ADDRESS(3,BP$2,1,1)):INDIRECT(ADDRESS(1004,BP$2,1,1))),"")</f>
        <v/>
      </c>
      <c r="BQ61" t="str">
        <f ca="1">IF($BT61&lt;&gt;"",SUMIF($BD$3:$BD$1004,"="&amp;$BD61,INDIRECT(ADDRESS(3,BQ$2,1,1)):INDIRECT(ADDRESS(1004,BQ$2,1,1))),"")</f>
        <v/>
      </c>
      <c r="BR61" t="str">
        <f ca="1">IF($BT61&lt;&gt;"",SUMIF($BD$3:$BD$1004,"="&amp;$BD61,INDIRECT(ADDRESS(3,BR$2,1,1)):INDIRECT(ADDRESS(1004,BR$2,1,1))),"")</f>
        <v/>
      </c>
      <c r="BS61" t="str">
        <f>IF($A61&lt;&gt;"",VLOOKUP(TRUNC(MID($A61,1,2),0),Plano_Contas!$H$3:$J$103,3,TRUE),"")</f>
        <v/>
      </c>
      <c r="BT61" t="str">
        <f t="shared" si="2"/>
        <v/>
      </c>
      <c r="BV61">
        <f>Empresas!C61</f>
        <v>0</v>
      </c>
    </row>
    <row r="62" spans="1:74" x14ac:dyDescent="0.2">
      <c r="A62" s="89"/>
      <c r="B62" s="52" t="str">
        <f>IF($A62&lt;&gt;"",VLOOKUP(""&amp;$A62,Plano_Contas!$A$3:$F$1003,6,0),"")</f>
        <v/>
      </c>
      <c r="C62" s="113"/>
      <c r="D62" s="111"/>
      <c r="E62" s="112"/>
      <c r="F62" s="87"/>
      <c r="G62" s="85"/>
      <c r="H62" s="111"/>
      <c r="I62" s="112"/>
      <c r="J62" s="87"/>
      <c r="K62" s="117"/>
      <c r="L62" s="111"/>
      <c r="M62" s="112"/>
      <c r="N62" s="87"/>
      <c r="O62" s="85"/>
      <c r="P62" s="111"/>
      <c r="Q62" s="112"/>
      <c r="R62" s="87"/>
      <c r="S62" s="85"/>
      <c r="T62" s="111"/>
      <c r="U62" s="112"/>
      <c r="V62" s="87"/>
      <c r="W62" s="85"/>
      <c r="X62" s="111"/>
      <c r="Y62" s="112"/>
      <c r="Z62" s="87"/>
      <c r="AA62" s="85"/>
      <c r="AB62" s="111"/>
      <c r="AC62" s="112"/>
      <c r="AD62" s="87"/>
      <c r="AE62" s="85"/>
      <c r="AF62" s="111"/>
      <c r="AG62" s="112"/>
      <c r="AH62" s="87"/>
      <c r="AI62" s="85"/>
      <c r="AJ62" s="111"/>
      <c r="AK62" s="112"/>
      <c r="AL62" s="87"/>
      <c r="AM62" s="85"/>
      <c r="AN62" s="111"/>
      <c r="AO62" s="112"/>
      <c r="AP62" s="87"/>
      <c r="AQ62" s="85"/>
      <c r="AR62" s="111"/>
      <c r="AS62" s="112"/>
      <c r="AT62" s="87"/>
      <c r="AU62" s="85"/>
      <c r="AV62" s="111"/>
      <c r="AW62" s="112"/>
      <c r="AX62" s="87"/>
      <c r="AY62" s="85"/>
      <c r="AZ62" s="267">
        <f>SUM(E62,I62,M62,Q62,U62,Y62,AC62,AG62,AK62,AO62,AS62,AW62)</f>
        <v>0</v>
      </c>
      <c r="BA62" s="88">
        <f>SUM($G62,$K62,$O62,$S62,$W62,$AA62,$AE62,$AI62,$AM62,$AQ62,$AU62,$AY62)</f>
        <v>0</v>
      </c>
      <c r="BC62">
        <f>IF($A62&lt;&gt;"",COUNTIF($BD$3:$BD62,$BD62),0)</f>
        <v>0</v>
      </c>
      <c r="BD62" t="str">
        <f>IF($A62&lt;&gt;"",VLOOKUP(TRUNC(MID($A62,1,2),0),Plano_Contas!$H$3:$J$103,2,TRUE),"")</f>
        <v/>
      </c>
      <c r="BE62" s="201" t="str">
        <f t="shared" si="1"/>
        <v/>
      </c>
      <c r="BF62" t="str">
        <f ca="1">IF($BT62&lt;&gt;"",SUMIF($BD$3:$BD$1004,"="&amp;$BD62,INDIRECT(ADDRESS(3,BF$2,1,1)):INDIRECT(ADDRESS(1004,BF$2,1,1))),"")</f>
        <v/>
      </c>
      <c r="BG62" t="str">
        <f ca="1">IF($BT62&lt;&gt;"",SUMIF($BD$3:$BD$1004,"="&amp;$BD62,INDIRECT(ADDRESS(3,BG$2,1,1)):INDIRECT(ADDRESS(1004,BG$2,1,1))),"")</f>
        <v/>
      </c>
      <c r="BH62" t="str">
        <f ca="1">IF($BT62&lt;&gt;"",SUMIF($BD$3:$BD$1004,"="&amp;$BD62,INDIRECT(ADDRESS(3,BH$2,1,1)):INDIRECT(ADDRESS(1004,BH$2,1,1))),"")</f>
        <v/>
      </c>
      <c r="BI62" t="str">
        <f ca="1">IF($BT62&lt;&gt;"",SUMIF($BD$3:$BD$1004,"="&amp;$BD62,INDIRECT(ADDRESS(3,BI$2,1,1)):INDIRECT(ADDRESS(1004,BI$2,1,1))),"")</f>
        <v/>
      </c>
      <c r="BJ62" t="str">
        <f ca="1">IF($BT62&lt;&gt;"",SUMIF($BD$3:$BD$1004,"="&amp;$BD62,INDIRECT(ADDRESS(3,BJ$2,1,1)):INDIRECT(ADDRESS(1004,BJ$2,1,1))),"")</f>
        <v/>
      </c>
      <c r="BK62" t="str">
        <f ca="1">IF($BT62&lt;&gt;"",SUMIF($BD$3:$BD$1004,"="&amp;$BD62,INDIRECT(ADDRESS(3,BK$2,1,1)):INDIRECT(ADDRESS(1004,BK$2,1,1))),"")</f>
        <v/>
      </c>
      <c r="BL62" t="str">
        <f ca="1">IF($BT62&lt;&gt;"",SUMIF($BD$3:$BD$1004,"="&amp;$BD62,INDIRECT(ADDRESS(3,BL$2,1,1)):INDIRECT(ADDRESS(1004,BL$2,1,1))),"")</f>
        <v/>
      </c>
      <c r="BM62" t="str">
        <f ca="1">IF($BT62&lt;&gt;"",SUMIF($BD$3:$BD$1004,"="&amp;$BD62,INDIRECT(ADDRESS(3,BM$2,1,1)):INDIRECT(ADDRESS(1004,BM$2,1,1))),"")</f>
        <v/>
      </c>
      <c r="BN62" t="str">
        <f ca="1">IF($BT62&lt;&gt;"",SUMIF($BD$3:$BD$1004,"="&amp;$BD62,INDIRECT(ADDRESS(3,BN$2,1,1)):INDIRECT(ADDRESS(1004,BN$2,1,1))),"")</f>
        <v/>
      </c>
      <c r="BO62" t="str">
        <f ca="1">IF($BT62&lt;&gt;"",SUMIF($BD$3:$BD$1004,"="&amp;$BD62,INDIRECT(ADDRESS(3,BO$2,1,1)):INDIRECT(ADDRESS(1004,BO$2,1,1))),"")</f>
        <v/>
      </c>
      <c r="BP62" t="str">
        <f ca="1">IF($BT62&lt;&gt;"",SUMIF($BD$3:$BD$1004,"="&amp;$BD62,INDIRECT(ADDRESS(3,BP$2,1,1)):INDIRECT(ADDRESS(1004,BP$2,1,1))),"")</f>
        <v/>
      </c>
      <c r="BQ62" t="str">
        <f ca="1">IF($BT62&lt;&gt;"",SUMIF($BD$3:$BD$1004,"="&amp;$BD62,INDIRECT(ADDRESS(3,BQ$2,1,1)):INDIRECT(ADDRESS(1004,BQ$2,1,1))),"")</f>
        <v/>
      </c>
      <c r="BR62" t="str">
        <f ca="1">IF($BT62&lt;&gt;"",SUMIF($BD$3:$BD$1004,"="&amp;$BD62,INDIRECT(ADDRESS(3,BR$2,1,1)):INDIRECT(ADDRESS(1004,BR$2,1,1))),"")</f>
        <v/>
      </c>
      <c r="BS62" t="str">
        <f>IF($A62&lt;&gt;"",VLOOKUP(TRUNC(MID($A62,1,2),0),Plano_Contas!$H$3:$J$103,3,TRUE),"")</f>
        <v/>
      </c>
      <c r="BT62" t="str">
        <f t="shared" si="2"/>
        <v/>
      </c>
      <c r="BV62">
        <f>Empresas!C62</f>
        <v>0</v>
      </c>
    </row>
    <row r="63" spans="1:74" x14ac:dyDescent="0.2">
      <c r="A63" s="89"/>
      <c r="B63" s="52" t="str">
        <f>IF($A63&lt;&gt;"",VLOOKUP(""&amp;$A63,Plano_Contas!$A$3:$F$1003,6,0),"")</f>
        <v/>
      </c>
      <c r="C63" s="113"/>
      <c r="D63" s="111"/>
      <c r="E63" s="112"/>
      <c r="F63" s="87"/>
      <c r="G63" s="85"/>
      <c r="H63" s="111"/>
      <c r="I63" s="112"/>
      <c r="J63" s="87"/>
      <c r="K63" s="85"/>
      <c r="L63" s="111"/>
      <c r="M63" s="112"/>
      <c r="N63" s="87"/>
      <c r="O63" s="85"/>
      <c r="P63" s="111"/>
      <c r="Q63" s="112"/>
      <c r="R63" s="87"/>
      <c r="S63" s="85"/>
      <c r="T63" s="111"/>
      <c r="U63" s="112"/>
      <c r="V63" s="87"/>
      <c r="W63" s="85"/>
      <c r="X63" s="111"/>
      <c r="Y63" s="112"/>
      <c r="Z63" s="87"/>
      <c r="AA63" s="85"/>
      <c r="AB63" s="111"/>
      <c r="AC63" s="112"/>
      <c r="AD63" s="87"/>
      <c r="AE63" s="117"/>
      <c r="AF63" s="111"/>
      <c r="AG63" s="112"/>
      <c r="AH63" s="87"/>
      <c r="AI63" s="85"/>
      <c r="AJ63" s="111"/>
      <c r="AK63" s="112"/>
      <c r="AL63" s="87"/>
      <c r="AM63" s="85"/>
      <c r="AN63" s="111"/>
      <c r="AO63" s="112"/>
      <c r="AP63" s="87"/>
      <c r="AQ63" s="85"/>
      <c r="AR63" s="111"/>
      <c r="AS63" s="112"/>
      <c r="AT63" s="87"/>
      <c r="AU63" s="85"/>
      <c r="AV63" s="111"/>
      <c r="AW63" s="112"/>
      <c r="AX63" s="87"/>
      <c r="AY63" s="85"/>
      <c r="AZ63" s="267">
        <f>SUM(E63,I63,M63,Q63,U63,Y63,AC63,AG63,AK63,AO63,AS63,AW63)</f>
        <v>0</v>
      </c>
      <c r="BA63" s="88">
        <f>SUM($G63,$K63,$O63,$S63,$W63,$AA63,$AE63,$AI63,$AM63,$AQ63,$AU63,$AY63)</f>
        <v>0</v>
      </c>
      <c r="BC63">
        <f>IF($A63&lt;&gt;"",COUNTIF($BD$3:$BD63,$BD63),0)</f>
        <v>0</v>
      </c>
      <c r="BD63" t="str">
        <f>IF($A63&lt;&gt;"",VLOOKUP(TRUNC(MID($A63,1,2),0),Plano_Contas!$H$3:$J$103,2,TRUE),"")</f>
        <v/>
      </c>
      <c r="BE63" s="201" t="str">
        <f t="shared" si="1"/>
        <v/>
      </c>
      <c r="BF63" t="str">
        <f ca="1">IF($BT63&lt;&gt;"",SUMIF($BD$3:$BD$1004,"="&amp;$BD63,INDIRECT(ADDRESS(3,BF$2,1,1)):INDIRECT(ADDRESS(1004,BF$2,1,1))),"")</f>
        <v/>
      </c>
      <c r="BG63" t="str">
        <f ca="1">IF($BT63&lt;&gt;"",SUMIF($BD$3:$BD$1004,"="&amp;$BD63,INDIRECT(ADDRESS(3,BG$2,1,1)):INDIRECT(ADDRESS(1004,BG$2,1,1))),"")</f>
        <v/>
      </c>
      <c r="BH63" t="str">
        <f ca="1">IF($BT63&lt;&gt;"",SUMIF($BD$3:$BD$1004,"="&amp;$BD63,INDIRECT(ADDRESS(3,BH$2,1,1)):INDIRECT(ADDRESS(1004,BH$2,1,1))),"")</f>
        <v/>
      </c>
      <c r="BI63" t="str">
        <f ca="1">IF($BT63&lt;&gt;"",SUMIF($BD$3:$BD$1004,"="&amp;$BD63,INDIRECT(ADDRESS(3,BI$2,1,1)):INDIRECT(ADDRESS(1004,BI$2,1,1))),"")</f>
        <v/>
      </c>
      <c r="BJ63" t="str">
        <f ca="1">IF($BT63&lt;&gt;"",SUMIF($BD$3:$BD$1004,"="&amp;$BD63,INDIRECT(ADDRESS(3,BJ$2,1,1)):INDIRECT(ADDRESS(1004,BJ$2,1,1))),"")</f>
        <v/>
      </c>
      <c r="BK63" t="str">
        <f ca="1">IF($BT63&lt;&gt;"",SUMIF($BD$3:$BD$1004,"="&amp;$BD63,INDIRECT(ADDRESS(3,BK$2,1,1)):INDIRECT(ADDRESS(1004,BK$2,1,1))),"")</f>
        <v/>
      </c>
      <c r="BL63" t="str">
        <f ca="1">IF($BT63&lt;&gt;"",SUMIF($BD$3:$BD$1004,"="&amp;$BD63,INDIRECT(ADDRESS(3,BL$2,1,1)):INDIRECT(ADDRESS(1004,BL$2,1,1))),"")</f>
        <v/>
      </c>
      <c r="BM63" t="str">
        <f ca="1">IF($BT63&lt;&gt;"",SUMIF($BD$3:$BD$1004,"="&amp;$BD63,INDIRECT(ADDRESS(3,BM$2,1,1)):INDIRECT(ADDRESS(1004,BM$2,1,1))),"")</f>
        <v/>
      </c>
      <c r="BN63" t="str">
        <f ca="1">IF($BT63&lt;&gt;"",SUMIF($BD$3:$BD$1004,"="&amp;$BD63,INDIRECT(ADDRESS(3,BN$2,1,1)):INDIRECT(ADDRESS(1004,BN$2,1,1))),"")</f>
        <v/>
      </c>
      <c r="BO63" t="str">
        <f ca="1">IF($BT63&lt;&gt;"",SUMIF($BD$3:$BD$1004,"="&amp;$BD63,INDIRECT(ADDRESS(3,BO$2,1,1)):INDIRECT(ADDRESS(1004,BO$2,1,1))),"")</f>
        <v/>
      </c>
      <c r="BP63" t="str">
        <f ca="1">IF($BT63&lt;&gt;"",SUMIF($BD$3:$BD$1004,"="&amp;$BD63,INDIRECT(ADDRESS(3,BP$2,1,1)):INDIRECT(ADDRESS(1004,BP$2,1,1))),"")</f>
        <v/>
      </c>
      <c r="BQ63" t="str">
        <f ca="1">IF($BT63&lt;&gt;"",SUMIF($BD$3:$BD$1004,"="&amp;$BD63,INDIRECT(ADDRESS(3,BQ$2,1,1)):INDIRECT(ADDRESS(1004,BQ$2,1,1))),"")</f>
        <v/>
      </c>
      <c r="BR63" t="str">
        <f ca="1">IF($BT63&lt;&gt;"",SUMIF($BD$3:$BD$1004,"="&amp;$BD63,INDIRECT(ADDRESS(3,BR$2,1,1)):INDIRECT(ADDRESS(1004,BR$2,1,1))),"")</f>
        <v/>
      </c>
      <c r="BS63" t="str">
        <f>IF($A63&lt;&gt;"",VLOOKUP(TRUNC(MID($A63,1,2),0),Plano_Contas!$H$3:$J$103,3,TRUE),"")</f>
        <v/>
      </c>
      <c r="BT63" t="str">
        <f t="shared" si="2"/>
        <v/>
      </c>
      <c r="BV63">
        <f>Empresas!C63</f>
        <v>0</v>
      </c>
    </row>
    <row r="64" spans="1:74" x14ac:dyDescent="0.2">
      <c r="A64" s="89"/>
      <c r="B64" s="52" t="str">
        <f>IF($A64&lt;&gt;"",VLOOKUP(""&amp;$A64,Plano_Contas!$A$3:$F$1003,6,0),"")</f>
        <v/>
      </c>
      <c r="C64" s="113"/>
      <c r="D64" s="111"/>
      <c r="E64" s="112"/>
      <c r="F64" s="87"/>
      <c r="G64" s="85"/>
      <c r="H64" s="111"/>
      <c r="I64" s="112"/>
      <c r="J64" s="87"/>
      <c r="K64" s="117"/>
      <c r="L64" s="111"/>
      <c r="M64" s="112"/>
      <c r="N64" s="87"/>
      <c r="O64" s="85"/>
      <c r="P64" s="111"/>
      <c r="Q64" s="112"/>
      <c r="R64" s="87"/>
      <c r="S64" s="85"/>
      <c r="T64" s="111"/>
      <c r="U64" s="112"/>
      <c r="V64" s="87"/>
      <c r="W64" s="85"/>
      <c r="X64" s="111"/>
      <c r="Y64" s="112"/>
      <c r="Z64" s="87"/>
      <c r="AA64" s="85"/>
      <c r="AB64" s="111"/>
      <c r="AC64" s="112"/>
      <c r="AD64" s="87"/>
      <c r="AE64" s="85"/>
      <c r="AF64" s="111"/>
      <c r="AG64" s="112"/>
      <c r="AH64" s="87"/>
      <c r="AI64" s="85"/>
      <c r="AJ64" s="111"/>
      <c r="AK64" s="112"/>
      <c r="AL64" s="87"/>
      <c r="AM64" s="85"/>
      <c r="AN64" s="111"/>
      <c r="AO64" s="112"/>
      <c r="AP64" s="87"/>
      <c r="AQ64" s="85"/>
      <c r="AR64" s="111"/>
      <c r="AS64" s="112"/>
      <c r="AT64" s="87"/>
      <c r="AU64" s="85"/>
      <c r="AV64" s="111"/>
      <c r="AW64" s="112"/>
      <c r="AX64" s="87"/>
      <c r="AY64" s="85"/>
      <c r="AZ64" s="267">
        <f>SUM(E64,I64,M64,Q64,U64,Y64,AC64,AG64,AK64,AO64,AS64,AW64)</f>
        <v>0</v>
      </c>
      <c r="BA64" s="88">
        <f>SUM($G64,$K64,$O64,$S64,$W64,$AA64,$AE64,$AI64,$AM64,$AQ64,$AU64,$AY64)</f>
        <v>0</v>
      </c>
      <c r="BC64">
        <f>IF($A64&lt;&gt;"",COUNTIF($BD$3:$BD64,$BD64),0)</f>
        <v>0</v>
      </c>
      <c r="BD64" t="str">
        <f>IF($A64&lt;&gt;"",VLOOKUP(TRUNC(MID($A64,1,2),0),Plano_Contas!$H$3:$J$103,2,TRUE),"")</f>
        <v/>
      </c>
      <c r="BE64" s="201" t="str">
        <f t="shared" si="1"/>
        <v/>
      </c>
      <c r="BF64" t="str">
        <f ca="1">IF($BT64&lt;&gt;"",SUMIF($BD$3:$BD$1004,"="&amp;$BD64,INDIRECT(ADDRESS(3,BF$2,1,1)):INDIRECT(ADDRESS(1004,BF$2,1,1))),"")</f>
        <v/>
      </c>
      <c r="BG64" t="str">
        <f ca="1">IF($BT64&lt;&gt;"",SUMIF($BD$3:$BD$1004,"="&amp;$BD64,INDIRECT(ADDRESS(3,BG$2,1,1)):INDIRECT(ADDRESS(1004,BG$2,1,1))),"")</f>
        <v/>
      </c>
      <c r="BH64" t="str">
        <f ca="1">IF($BT64&lt;&gt;"",SUMIF($BD$3:$BD$1004,"="&amp;$BD64,INDIRECT(ADDRESS(3,BH$2,1,1)):INDIRECT(ADDRESS(1004,BH$2,1,1))),"")</f>
        <v/>
      </c>
      <c r="BI64" t="str">
        <f ca="1">IF($BT64&lt;&gt;"",SUMIF($BD$3:$BD$1004,"="&amp;$BD64,INDIRECT(ADDRESS(3,BI$2,1,1)):INDIRECT(ADDRESS(1004,BI$2,1,1))),"")</f>
        <v/>
      </c>
      <c r="BJ64" t="str">
        <f ca="1">IF($BT64&lt;&gt;"",SUMIF($BD$3:$BD$1004,"="&amp;$BD64,INDIRECT(ADDRESS(3,BJ$2,1,1)):INDIRECT(ADDRESS(1004,BJ$2,1,1))),"")</f>
        <v/>
      </c>
      <c r="BK64" t="str">
        <f ca="1">IF($BT64&lt;&gt;"",SUMIF($BD$3:$BD$1004,"="&amp;$BD64,INDIRECT(ADDRESS(3,BK$2,1,1)):INDIRECT(ADDRESS(1004,BK$2,1,1))),"")</f>
        <v/>
      </c>
      <c r="BL64" t="str">
        <f ca="1">IF($BT64&lt;&gt;"",SUMIF($BD$3:$BD$1004,"="&amp;$BD64,INDIRECT(ADDRESS(3,BL$2,1,1)):INDIRECT(ADDRESS(1004,BL$2,1,1))),"")</f>
        <v/>
      </c>
      <c r="BM64" t="str">
        <f ca="1">IF($BT64&lt;&gt;"",SUMIF($BD$3:$BD$1004,"="&amp;$BD64,INDIRECT(ADDRESS(3,BM$2,1,1)):INDIRECT(ADDRESS(1004,BM$2,1,1))),"")</f>
        <v/>
      </c>
      <c r="BN64" t="str">
        <f ca="1">IF($BT64&lt;&gt;"",SUMIF($BD$3:$BD$1004,"="&amp;$BD64,INDIRECT(ADDRESS(3,BN$2,1,1)):INDIRECT(ADDRESS(1004,BN$2,1,1))),"")</f>
        <v/>
      </c>
      <c r="BO64" t="str">
        <f ca="1">IF($BT64&lt;&gt;"",SUMIF($BD$3:$BD$1004,"="&amp;$BD64,INDIRECT(ADDRESS(3,BO$2,1,1)):INDIRECT(ADDRESS(1004,BO$2,1,1))),"")</f>
        <v/>
      </c>
      <c r="BP64" t="str">
        <f ca="1">IF($BT64&lt;&gt;"",SUMIF($BD$3:$BD$1004,"="&amp;$BD64,INDIRECT(ADDRESS(3,BP$2,1,1)):INDIRECT(ADDRESS(1004,BP$2,1,1))),"")</f>
        <v/>
      </c>
      <c r="BQ64" t="str">
        <f ca="1">IF($BT64&lt;&gt;"",SUMIF($BD$3:$BD$1004,"="&amp;$BD64,INDIRECT(ADDRESS(3,BQ$2,1,1)):INDIRECT(ADDRESS(1004,BQ$2,1,1))),"")</f>
        <v/>
      </c>
      <c r="BR64" t="str">
        <f ca="1">IF($BT64&lt;&gt;"",SUMIF($BD$3:$BD$1004,"="&amp;$BD64,INDIRECT(ADDRESS(3,BR$2,1,1)):INDIRECT(ADDRESS(1004,BR$2,1,1))),"")</f>
        <v/>
      </c>
      <c r="BS64" t="str">
        <f>IF($A64&lt;&gt;"",VLOOKUP(TRUNC(MID($A64,1,2),0),Plano_Contas!$H$3:$J$103,3,TRUE),"")</f>
        <v/>
      </c>
      <c r="BT64" t="str">
        <f t="shared" si="2"/>
        <v/>
      </c>
      <c r="BV64">
        <f>Empresas!C64</f>
        <v>0</v>
      </c>
    </row>
    <row r="65" spans="1:74" x14ac:dyDescent="0.2">
      <c r="A65" s="89"/>
      <c r="B65" s="52" t="str">
        <f>IF($A65&lt;&gt;"",VLOOKUP(""&amp;$A65,Plano_Contas!$A$3:$F$1003,6,0),"")</f>
        <v/>
      </c>
      <c r="C65" s="91"/>
      <c r="D65" s="111"/>
      <c r="E65" s="112"/>
      <c r="F65" s="87"/>
      <c r="G65" s="85"/>
      <c r="H65" s="111"/>
      <c r="I65" s="112"/>
      <c r="J65" s="87"/>
      <c r="K65" s="117"/>
      <c r="L65" s="111"/>
      <c r="M65" s="112"/>
      <c r="N65" s="87"/>
      <c r="O65" s="85"/>
      <c r="P65" s="111"/>
      <c r="Q65" s="112"/>
      <c r="R65" s="87"/>
      <c r="S65" s="85"/>
      <c r="T65" s="111"/>
      <c r="U65" s="112"/>
      <c r="V65" s="87"/>
      <c r="W65" s="85"/>
      <c r="X65" s="111"/>
      <c r="Y65" s="112"/>
      <c r="Z65" s="87"/>
      <c r="AA65" s="85"/>
      <c r="AB65" s="111"/>
      <c r="AC65" s="112"/>
      <c r="AD65" s="87"/>
      <c r="AE65" s="85"/>
      <c r="AF65" s="111"/>
      <c r="AG65" s="112"/>
      <c r="AH65" s="87"/>
      <c r="AI65" s="85"/>
      <c r="AJ65" s="111"/>
      <c r="AK65" s="112"/>
      <c r="AL65" s="87"/>
      <c r="AM65" s="85"/>
      <c r="AN65" s="111"/>
      <c r="AO65" s="112"/>
      <c r="AP65" s="87"/>
      <c r="AQ65" s="85"/>
      <c r="AR65" s="111"/>
      <c r="AS65" s="112"/>
      <c r="AT65" s="87"/>
      <c r="AU65" s="85"/>
      <c r="AV65" s="111"/>
      <c r="AW65" s="112"/>
      <c r="AX65" s="87"/>
      <c r="AY65" s="85"/>
      <c r="AZ65" s="267">
        <f>SUM(E65,I65,M65,Q65,U65,Y65,AC65,AG65,AK65,AO65,AS65,AW65)</f>
        <v>0</v>
      </c>
      <c r="BA65" s="88">
        <f>SUM($G65,$K65,$O65,$S65,$W65,$AA65,$AE65,$AI65,$AM65,$AQ65,$AU65,$AY65)</f>
        <v>0</v>
      </c>
      <c r="BC65">
        <f>IF($A65&lt;&gt;"",COUNTIF($BD$3:$BD65,$BD65),0)</f>
        <v>0</v>
      </c>
      <c r="BD65" t="str">
        <f>IF($A65&lt;&gt;"",VLOOKUP(TRUNC(MID($A65,1,2),0),Plano_Contas!$H$3:$J$103,2,TRUE),"")</f>
        <v/>
      </c>
      <c r="BE65" s="201" t="str">
        <f t="shared" si="1"/>
        <v/>
      </c>
      <c r="BF65" t="str">
        <f ca="1">IF($BT65&lt;&gt;"",SUMIF($BD$3:$BD$1004,"="&amp;$BD65,INDIRECT(ADDRESS(3,BF$2,1,1)):INDIRECT(ADDRESS(1004,BF$2,1,1))),"")</f>
        <v/>
      </c>
      <c r="BG65" t="str">
        <f ca="1">IF($BT65&lt;&gt;"",SUMIF($BD$3:$BD$1004,"="&amp;$BD65,INDIRECT(ADDRESS(3,BG$2,1,1)):INDIRECT(ADDRESS(1004,BG$2,1,1))),"")</f>
        <v/>
      </c>
      <c r="BH65" t="str">
        <f ca="1">IF($BT65&lt;&gt;"",SUMIF($BD$3:$BD$1004,"="&amp;$BD65,INDIRECT(ADDRESS(3,BH$2,1,1)):INDIRECT(ADDRESS(1004,BH$2,1,1))),"")</f>
        <v/>
      </c>
      <c r="BI65" t="str">
        <f ca="1">IF($BT65&lt;&gt;"",SUMIF($BD$3:$BD$1004,"="&amp;$BD65,INDIRECT(ADDRESS(3,BI$2,1,1)):INDIRECT(ADDRESS(1004,BI$2,1,1))),"")</f>
        <v/>
      </c>
      <c r="BJ65" t="str">
        <f ca="1">IF($BT65&lt;&gt;"",SUMIF($BD$3:$BD$1004,"="&amp;$BD65,INDIRECT(ADDRESS(3,BJ$2,1,1)):INDIRECT(ADDRESS(1004,BJ$2,1,1))),"")</f>
        <v/>
      </c>
      <c r="BK65" t="str">
        <f ca="1">IF($BT65&lt;&gt;"",SUMIF($BD$3:$BD$1004,"="&amp;$BD65,INDIRECT(ADDRESS(3,BK$2,1,1)):INDIRECT(ADDRESS(1004,BK$2,1,1))),"")</f>
        <v/>
      </c>
      <c r="BL65" t="str">
        <f ca="1">IF($BT65&lt;&gt;"",SUMIF($BD$3:$BD$1004,"="&amp;$BD65,INDIRECT(ADDRESS(3,BL$2,1,1)):INDIRECT(ADDRESS(1004,BL$2,1,1))),"")</f>
        <v/>
      </c>
      <c r="BM65" t="str">
        <f ca="1">IF($BT65&lt;&gt;"",SUMIF($BD$3:$BD$1004,"="&amp;$BD65,INDIRECT(ADDRESS(3,BM$2,1,1)):INDIRECT(ADDRESS(1004,BM$2,1,1))),"")</f>
        <v/>
      </c>
      <c r="BN65" t="str">
        <f ca="1">IF($BT65&lt;&gt;"",SUMIF($BD$3:$BD$1004,"="&amp;$BD65,INDIRECT(ADDRESS(3,BN$2,1,1)):INDIRECT(ADDRESS(1004,BN$2,1,1))),"")</f>
        <v/>
      </c>
      <c r="BO65" t="str">
        <f ca="1">IF($BT65&lt;&gt;"",SUMIF($BD$3:$BD$1004,"="&amp;$BD65,INDIRECT(ADDRESS(3,BO$2,1,1)):INDIRECT(ADDRESS(1004,BO$2,1,1))),"")</f>
        <v/>
      </c>
      <c r="BP65" t="str">
        <f ca="1">IF($BT65&lt;&gt;"",SUMIF($BD$3:$BD$1004,"="&amp;$BD65,INDIRECT(ADDRESS(3,BP$2,1,1)):INDIRECT(ADDRESS(1004,BP$2,1,1))),"")</f>
        <v/>
      </c>
      <c r="BQ65" t="str">
        <f ca="1">IF($BT65&lt;&gt;"",SUMIF($BD$3:$BD$1004,"="&amp;$BD65,INDIRECT(ADDRESS(3,BQ$2,1,1)):INDIRECT(ADDRESS(1004,BQ$2,1,1))),"")</f>
        <v/>
      </c>
      <c r="BR65" t="str">
        <f ca="1">IF($BT65&lt;&gt;"",SUMIF($BD$3:$BD$1004,"="&amp;$BD65,INDIRECT(ADDRESS(3,BR$2,1,1)):INDIRECT(ADDRESS(1004,BR$2,1,1))),"")</f>
        <v/>
      </c>
      <c r="BS65" t="str">
        <f>IF($A65&lt;&gt;"",VLOOKUP(TRUNC(MID($A65,1,2),0),Plano_Contas!$H$3:$J$103,3,TRUE),"")</f>
        <v/>
      </c>
      <c r="BT65" t="str">
        <f t="shared" si="2"/>
        <v/>
      </c>
      <c r="BV65">
        <f>Empresas!C65</f>
        <v>0</v>
      </c>
    </row>
    <row r="66" spans="1:74" x14ac:dyDescent="0.2">
      <c r="A66" s="89"/>
      <c r="B66" s="52" t="str">
        <f>IF($A66&lt;&gt;"",VLOOKUP(""&amp;$A66,Plano_Contas!$A$3:$F$1003,6,0),"")</f>
        <v/>
      </c>
      <c r="C66" s="91"/>
      <c r="D66" s="111"/>
      <c r="E66" s="112"/>
      <c r="F66" s="87"/>
      <c r="G66" s="85"/>
      <c r="H66" s="111"/>
      <c r="I66" s="112"/>
      <c r="J66" s="87"/>
      <c r="K66" s="85"/>
      <c r="L66" s="111"/>
      <c r="M66" s="112"/>
      <c r="N66" s="87"/>
      <c r="O66" s="85"/>
      <c r="P66" s="111"/>
      <c r="Q66" s="112"/>
      <c r="R66" s="87"/>
      <c r="S66" s="85"/>
      <c r="T66" s="111"/>
      <c r="U66" s="112"/>
      <c r="V66" s="87"/>
      <c r="W66" s="85"/>
      <c r="X66" s="111"/>
      <c r="Y66" s="112"/>
      <c r="Z66" s="87"/>
      <c r="AA66" s="85"/>
      <c r="AB66" s="111"/>
      <c r="AC66" s="112"/>
      <c r="AD66" s="87"/>
      <c r="AE66" s="85"/>
      <c r="AF66" s="111"/>
      <c r="AG66" s="112"/>
      <c r="AH66" s="87"/>
      <c r="AI66" s="85"/>
      <c r="AJ66" s="111"/>
      <c r="AK66" s="112"/>
      <c r="AL66" s="87"/>
      <c r="AM66" s="85"/>
      <c r="AN66" s="111"/>
      <c r="AO66" s="112"/>
      <c r="AP66" s="87"/>
      <c r="AQ66" s="85"/>
      <c r="AR66" s="111"/>
      <c r="AS66" s="112"/>
      <c r="AT66" s="87"/>
      <c r="AU66" s="85"/>
      <c r="AV66" s="111"/>
      <c r="AW66" s="112"/>
      <c r="AX66" s="87"/>
      <c r="AY66" s="85"/>
      <c r="AZ66" s="267">
        <f>SUM(E66,I66,M66,Q66,U66,Y66,AC66,AG66,AK66,AO66,AS66,AW66)</f>
        <v>0</v>
      </c>
      <c r="BA66" s="88">
        <f>SUM($G66,$K66,$O66,$S66,$W66,$AA66,$AE66,$AI66,$AM66,$AQ66,$AU66,$AY66)</f>
        <v>0</v>
      </c>
      <c r="BC66">
        <f>IF($A66&lt;&gt;"",COUNTIF($BD$3:$BD66,$BD66),0)</f>
        <v>0</v>
      </c>
      <c r="BD66" t="str">
        <f>IF($A66&lt;&gt;"",VLOOKUP(TRUNC(MID($A66,1,2),0),Plano_Contas!$H$3:$J$103,2,TRUE),"")</f>
        <v/>
      </c>
      <c r="BE66" s="201" t="str">
        <f t="shared" si="1"/>
        <v/>
      </c>
      <c r="BF66" t="str">
        <f ca="1">IF($BT66&lt;&gt;"",SUMIF($BD$3:$BD$1004,"="&amp;$BD66,INDIRECT(ADDRESS(3,BF$2,1,1)):INDIRECT(ADDRESS(1004,BF$2,1,1))),"")</f>
        <v/>
      </c>
      <c r="BG66" t="str">
        <f ca="1">IF($BT66&lt;&gt;"",SUMIF($BD$3:$BD$1004,"="&amp;$BD66,INDIRECT(ADDRESS(3,BG$2,1,1)):INDIRECT(ADDRESS(1004,BG$2,1,1))),"")</f>
        <v/>
      </c>
      <c r="BH66" t="str">
        <f ca="1">IF($BT66&lt;&gt;"",SUMIF($BD$3:$BD$1004,"="&amp;$BD66,INDIRECT(ADDRESS(3,BH$2,1,1)):INDIRECT(ADDRESS(1004,BH$2,1,1))),"")</f>
        <v/>
      </c>
      <c r="BI66" t="str">
        <f ca="1">IF($BT66&lt;&gt;"",SUMIF($BD$3:$BD$1004,"="&amp;$BD66,INDIRECT(ADDRESS(3,BI$2,1,1)):INDIRECT(ADDRESS(1004,BI$2,1,1))),"")</f>
        <v/>
      </c>
      <c r="BJ66" t="str">
        <f ca="1">IF($BT66&lt;&gt;"",SUMIF($BD$3:$BD$1004,"="&amp;$BD66,INDIRECT(ADDRESS(3,BJ$2,1,1)):INDIRECT(ADDRESS(1004,BJ$2,1,1))),"")</f>
        <v/>
      </c>
      <c r="BK66" t="str">
        <f ca="1">IF($BT66&lt;&gt;"",SUMIF($BD$3:$BD$1004,"="&amp;$BD66,INDIRECT(ADDRESS(3,BK$2,1,1)):INDIRECT(ADDRESS(1004,BK$2,1,1))),"")</f>
        <v/>
      </c>
      <c r="BL66" t="str">
        <f ca="1">IF($BT66&lt;&gt;"",SUMIF($BD$3:$BD$1004,"="&amp;$BD66,INDIRECT(ADDRESS(3,BL$2,1,1)):INDIRECT(ADDRESS(1004,BL$2,1,1))),"")</f>
        <v/>
      </c>
      <c r="BM66" t="str">
        <f ca="1">IF($BT66&lt;&gt;"",SUMIF($BD$3:$BD$1004,"="&amp;$BD66,INDIRECT(ADDRESS(3,BM$2,1,1)):INDIRECT(ADDRESS(1004,BM$2,1,1))),"")</f>
        <v/>
      </c>
      <c r="BN66" t="str">
        <f ca="1">IF($BT66&lt;&gt;"",SUMIF($BD$3:$BD$1004,"="&amp;$BD66,INDIRECT(ADDRESS(3,BN$2,1,1)):INDIRECT(ADDRESS(1004,BN$2,1,1))),"")</f>
        <v/>
      </c>
      <c r="BO66" t="str">
        <f ca="1">IF($BT66&lt;&gt;"",SUMIF($BD$3:$BD$1004,"="&amp;$BD66,INDIRECT(ADDRESS(3,BO$2,1,1)):INDIRECT(ADDRESS(1004,BO$2,1,1))),"")</f>
        <v/>
      </c>
      <c r="BP66" t="str">
        <f ca="1">IF($BT66&lt;&gt;"",SUMIF($BD$3:$BD$1004,"="&amp;$BD66,INDIRECT(ADDRESS(3,BP$2,1,1)):INDIRECT(ADDRESS(1004,BP$2,1,1))),"")</f>
        <v/>
      </c>
      <c r="BQ66" t="str">
        <f ca="1">IF($BT66&lt;&gt;"",SUMIF($BD$3:$BD$1004,"="&amp;$BD66,INDIRECT(ADDRESS(3,BQ$2,1,1)):INDIRECT(ADDRESS(1004,BQ$2,1,1))),"")</f>
        <v/>
      </c>
      <c r="BR66" t="str">
        <f ca="1">IF($BT66&lt;&gt;"",SUMIF($BD$3:$BD$1004,"="&amp;$BD66,INDIRECT(ADDRESS(3,BR$2,1,1)):INDIRECT(ADDRESS(1004,BR$2,1,1))),"")</f>
        <v/>
      </c>
      <c r="BS66" t="str">
        <f>IF($A66&lt;&gt;"",VLOOKUP(TRUNC(MID($A66,1,2),0),Plano_Contas!$H$3:$J$103,3,TRUE),"")</f>
        <v/>
      </c>
      <c r="BT66" t="str">
        <f t="shared" si="2"/>
        <v/>
      </c>
      <c r="BV66">
        <f>Empresas!C66</f>
        <v>0</v>
      </c>
    </row>
    <row r="67" spans="1:74" x14ac:dyDescent="0.2">
      <c r="A67" s="89"/>
      <c r="B67" s="52" t="str">
        <f>IF($A67&lt;&gt;"",VLOOKUP(""&amp;$A67,Plano_Contas!$A$3:$F$1003,6,0),"")</f>
        <v/>
      </c>
      <c r="C67" s="91"/>
      <c r="D67" s="111"/>
      <c r="E67" s="112"/>
      <c r="F67" s="87"/>
      <c r="G67" s="85"/>
      <c r="H67" s="111"/>
      <c r="I67" s="112"/>
      <c r="J67" s="87"/>
      <c r="K67" s="85"/>
      <c r="L67" s="111"/>
      <c r="M67" s="112"/>
      <c r="N67" s="87"/>
      <c r="O67" s="85"/>
      <c r="P67" s="111"/>
      <c r="Q67" s="112"/>
      <c r="R67" s="87"/>
      <c r="S67" s="85"/>
      <c r="T67" s="111"/>
      <c r="U67" s="112"/>
      <c r="V67" s="87"/>
      <c r="W67" s="85"/>
      <c r="X67" s="111"/>
      <c r="Y67" s="112"/>
      <c r="Z67" s="87"/>
      <c r="AA67" s="85"/>
      <c r="AB67" s="111"/>
      <c r="AC67" s="112"/>
      <c r="AD67" s="87"/>
      <c r="AE67" s="85"/>
      <c r="AF67" s="111"/>
      <c r="AG67" s="112"/>
      <c r="AH67" s="87"/>
      <c r="AI67" s="85"/>
      <c r="AJ67" s="111"/>
      <c r="AK67" s="112"/>
      <c r="AL67" s="87"/>
      <c r="AM67" s="85"/>
      <c r="AN67" s="111"/>
      <c r="AO67" s="112"/>
      <c r="AP67" s="87"/>
      <c r="AQ67" s="85"/>
      <c r="AR67" s="111"/>
      <c r="AS67" s="112"/>
      <c r="AT67" s="87"/>
      <c r="AU67" s="85"/>
      <c r="AV67" s="111"/>
      <c r="AW67" s="112"/>
      <c r="AX67" s="87"/>
      <c r="AY67" s="85"/>
      <c r="AZ67" s="267">
        <f>SUM(E67,I67,M67,Q67,U67,Y67,AC67,AG67,AK67,AO67,AS67,AW67)</f>
        <v>0</v>
      </c>
      <c r="BA67" s="88">
        <f>SUM($G67,$K67,$O67,$S67,$W67,$AA67,$AE67,$AI67,$AM67,$AQ67,$AU67,$AY67)</f>
        <v>0</v>
      </c>
      <c r="BC67">
        <f>IF($A67&lt;&gt;"",COUNTIF($BD$3:$BD67,$BD67),0)</f>
        <v>0</v>
      </c>
      <c r="BD67" t="str">
        <f>IF($A67&lt;&gt;"",VLOOKUP(TRUNC(MID($A67,1,2),0),Plano_Contas!$H$3:$J$103,2,TRUE),"")</f>
        <v/>
      </c>
      <c r="BE67" s="201" t="str">
        <f t="shared" ref="BE67:BE130" si="3">IF(ISERR(SEARCH("[",$B67))=FALSE,MID($B67,SEARCH("[",$B67)+1,SEARCH("]",$B67)-SEARCH("[",$B67)-1),"")</f>
        <v/>
      </c>
      <c r="BF67" t="str">
        <f ca="1">IF($BT67&lt;&gt;"",SUMIF($BD$3:$BD$1004,"="&amp;$BD67,INDIRECT(ADDRESS(3,BF$2,1,1)):INDIRECT(ADDRESS(1004,BF$2,1,1))),"")</f>
        <v/>
      </c>
      <c r="BG67" t="str">
        <f ca="1">IF($BT67&lt;&gt;"",SUMIF($BD$3:$BD$1004,"="&amp;$BD67,INDIRECT(ADDRESS(3,BG$2,1,1)):INDIRECT(ADDRESS(1004,BG$2,1,1))),"")</f>
        <v/>
      </c>
      <c r="BH67" t="str">
        <f ca="1">IF($BT67&lt;&gt;"",SUMIF($BD$3:$BD$1004,"="&amp;$BD67,INDIRECT(ADDRESS(3,BH$2,1,1)):INDIRECT(ADDRESS(1004,BH$2,1,1))),"")</f>
        <v/>
      </c>
      <c r="BI67" t="str">
        <f ca="1">IF($BT67&lt;&gt;"",SUMIF($BD$3:$BD$1004,"="&amp;$BD67,INDIRECT(ADDRESS(3,BI$2,1,1)):INDIRECT(ADDRESS(1004,BI$2,1,1))),"")</f>
        <v/>
      </c>
      <c r="BJ67" t="str">
        <f ca="1">IF($BT67&lt;&gt;"",SUMIF($BD$3:$BD$1004,"="&amp;$BD67,INDIRECT(ADDRESS(3,BJ$2,1,1)):INDIRECT(ADDRESS(1004,BJ$2,1,1))),"")</f>
        <v/>
      </c>
      <c r="BK67" t="str">
        <f ca="1">IF($BT67&lt;&gt;"",SUMIF($BD$3:$BD$1004,"="&amp;$BD67,INDIRECT(ADDRESS(3,BK$2,1,1)):INDIRECT(ADDRESS(1004,BK$2,1,1))),"")</f>
        <v/>
      </c>
      <c r="BL67" t="str">
        <f ca="1">IF($BT67&lt;&gt;"",SUMIF($BD$3:$BD$1004,"="&amp;$BD67,INDIRECT(ADDRESS(3,BL$2,1,1)):INDIRECT(ADDRESS(1004,BL$2,1,1))),"")</f>
        <v/>
      </c>
      <c r="BM67" t="str">
        <f ca="1">IF($BT67&lt;&gt;"",SUMIF($BD$3:$BD$1004,"="&amp;$BD67,INDIRECT(ADDRESS(3,BM$2,1,1)):INDIRECT(ADDRESS(1004,BM$2,1,1))),"")</f>
        <v/>
      </c>
      <c r="BN67" t="str">
        <f ca="1">IF($BT67&lt;&gt;"",SUMIF($BD$3:$BD$1004,"="&amp;$BD67,INDIRECT(ADDRESS(3,BN$2,1,1)):INDIRECT(ADDRESS(1004,BN$2,1,1))),"")</f>
        <v/>
      </c>
      <c r="BO67" t="str">
        <f ca="1">IF($BT67&lt;&gt;"",SUMIF($BD$3:$BD$1004,"="&amp;$BD67,INDIRECT(ADDRESS(3,BO$2,1,1)):INDIRECT(ADDRESS(1004,BO$2,1,1))),"")</f>
        <v/>
      </c>
      <c r="BP67" t="str">
        <f ca="1">IF($BT67&lt;&gt;"",SUMIF($BD$3:$BD$1004,"="&amp;$BD67,INDIRECT(ADDRESS(3,BP$2,1,1)):INDIRECT(ADDRESS(1004,BP$2,1,1))),"")</f>
        <v/>
      </c>
      <c r="BQ67" t="str">
        <f ca="1">IF($BT67&lt;&gt;"",SUMIF($BD$3:$BD$1004,"="&amp;$BD67,INDIRECT(ADDRESS(3,BQ$2,1,1)):INDIRECT(ADDRESS(1004,BQ$2,1,1))),"")</f>
        <v/>
      </c>
      <c r="BR67" t="str">
        <f ca="1">IF($BT67&lt;&gt;"",SUMIF($BD$3:$BD$1004,"="&amp;$BD67,INDIRECT(ADDRESS(3,BR$2,1,1)):INDIRECT(ADDRESS(1004,BR$2,1,1))),"")</f>
        <v/>
      </c>
      <c r="BS67" t="str">
        <f>IF($A67&lt;&gt;"",VLOOKUP(TRUNC(MID($A67,1,2),0),Plano_Contas!$H$3:$J$103,3,TRUE),"")</f>
        <v/>
      </c>
      <c r="BT67" t="str">
        <f t="shared" ref="BT67:BT130" si="4">IF(($BC67=1)*($BS67&lt;&gt;"T"),$BD67&amp;IF($BE67&lt;&gt;""," ("&amp;$BE67&amp;")",""),"")</f>
        <v/>
      </c>
      <c r="BV67">
        <f>Empresas!C67</f>
        <v>0</v>
      </c>
    </row>
    <row r="68" spans="1:74" x14ac:dyDescent="0.2">
      <c r="A68" s="89"/>
      <c r="B68" s="52" t="str">
        <f>IF($A68&lt;&gt;"",VLOOKUP(""&amp;$A68,Plano_Contas!$A$3:$F$1003,6,0),"")</f>
        <v/>
      </c>
      <c r="C68" s="91"/>
      <c r="D68" s="111"/>
      <c r="E68" s="112"/>
      <c r="F68" s="87"/>
      <c r="G68" s="85"/>
      <c r="H68" s="111"/>
      <c r="I68" s="112"/>
      <c r="J68" s="87"/>
      <c r="K68" s="85"/>
      <c r="L68" s="111"/>
      <c r="M68" s="112"/>
      <c r="N68" s="87"/>
      <c r="O68" s="85"/>
      <c r="P68" s="111"/>
      <c r="Q68" s="112"/>
      <c r="R68" s="87"/>
      <c r="S68" s="85"/>
      <c r="T68" s="111"/>
      <c r="U68" s="112"/>
      <c r="V68" s="87"/>
      <c r="W68" s="85"/>
      <c r="X68" s="111"/>
      <c r="Y68" s="112"/>
      <c r="Z68" s="87"/>
      <c r="AA68" s="85"/>
      <c r="AB68" s="111"/>
      <c r="AC68" s="112"/>
      <c r="AD68" s="87"/>
      <c r="AE68" s="85"/>
      <c r="AF68" s="111"/>
      <c r="AG68" s="112"/>
      <c r="AH68" s="87"/>
      <c r="AI68" s="85"/>
      <c r="AJ68" s="111"/>
      <c r="AK68" s="112"/>
      <c r="AL68" s="87"/>
      <c r="AM68" s="85"/>
      <c r="AN68" s="111"/>
      <c r="AO68" s="112"/>
      <c r="AP68" s="87"/>
      <c r="AQ68" s="85"/>
      <c r="AR68" s="111"/>
      <c r="AS68" s="112"/>
      <c r="AT68" s="87"/>
      <c r="AU68" s="85"/>
      <c r="AV68" s="111"/>
      <c r="AW68" s="112"/>
      <c r="AX68" s="87"/>
      <c r="AY68" s="85"/>
      <c r="AZ68" s="267">
        <f>SUM(E68,I68,M68,Q68,U68,Y68,AC68,AG68,AK68,AO68,AS68,AW68)</f>
        <v>0</v>
      </c>
      <c r="BA68" s="88">
        <f>SUM($G68,$K68,$O68,$S68,$W68,$AA68,$AE68,$AI68,$AM68,$AQ68,$AU68,$AY68)</f>
        <v>0</v>
      </c>
      <c r="BC68">
        <f>IF($A68&lt;&gt;"",COUNTIF($BD$3:$BD68,$BD68),0)</f>
        <v>0</v>
      </c>
      <c r="BD68" t="str">
        <f>IF($A68&lt;&gt;"",VLOOKUP(TRUNC(MID($A68,1,2),0),Plano_Contas!$H$3:$J$103,2,TRUE),"")</f>
        <v/>
      </c>
      <c r="BE68" s="201" t="str">
        <f t="shared" si="3"/>
        <v/>
      </c>
      <c r="BF68" t="str">
        <f ca="1">IF($BT68&lt;&gt;"",SUMIF($BD$3:$BD$1004,"="&amp;$BD68,INDIRECT(ADDRESS(3,BF$2,1,1)):INDIRECT(ADDRESS(1004,BF$2,1,1))),"")</f>
        <v/>
      </c>
      <c r="BG68" t="str">
        <f ca="1">IF($BT68&lt;&gt;"",SUMIF($BD$3:$BD$1004,"="&amp;$BD68,INDIRECT(ADDRESS(3,BG$2,1,1)):INDIRECT(ADDRESS(1004,BG$2,1,1))),"")</f>
        <v/>
      </c>
      <c r="BH68" t="str">
        <f ca="1">IF($BT68&lt;&gt;"",SUMIF($BD$3:$BD$1004,"="&amp;$BD68,INDIRECT(ADDRESS(3,BH$2,1,1)):INDIRECT(ADDRESS(1004,BH$2,1,1))),"")</f>
        <v/>
      </c>
      <c r="BI68" t="str">
        <f ca="1">IF($BT68&lt;&gt;"",SUMIF($BD$3:$BD$1004,"="&amp;$BD68,INDIRECT(ADDRESS(3,BI$2,1,1)):INDIRECT(ADDRESS(1004,BI$2,1,1))),"")</f>
        <v/>
      </c>
      <c r="BJ68" t="str">
        <f ca="1">IF($BT68&lt;&gt;"",SUMIF($BD$3:$BD$1004,"="&amp;$BD68,INDIRECT(ADDRESS(3,BJ$2,1,1)):INDIRECT(ADDRESS(1004,BJ$2,1,1))),"")</f>
        <v/>
      </c>
      <c r="BK68" t="str">
        <f ca="1">IF($BT68&lt;&gt;"",SUMIF($BD$3:$BD$1004,"="&amp;$BD68,INDIRECT(ADDRESS(3,BK$2,1,1)):INDIRECT(ADDRESS(1004,BK$2,1,1))),"")</f>
        <v/>
      </c>
      <c r="BL68" t="str">
        <f ca="1">IF($BT68&lt;&gt;"",SUMIF($BD$3:$BD$1004,"="&amp;$BD68,INDIRECT(ADDRESS(3,BL$2,1,1)):INDIRECT(ADDRESS(1004,BL$2,1,1))),"")</f>
        <v/>
      </c>
      <c r="BM68" t="str">
        <f ca="1">IF($BT68&lt;&gt;"",SUMIF($BD$3:$BD$1004,"="&amp;$BD68,INDIRECT(ADDRESS(3,BM$2,1,1)):INDIRECT(ADDRESS(1004,BM$2,1,1))),"")</f>
        <v/>
      </c>
      <c r="BN68" t="str">
        <f ca="1">IF($BT68&lt;&gt;"",SUMIF($BD$3:$BD$1004,"="&amp;$BD68,INDIRECT(ADDRESS(3,BN$2,1,1)):INDIRECT(ADDRESS(1004,BN$2,1,1))),"")</f>
        <v/>
      </c>
      <c r="BO68" t="str">
        <f ca="1">IF($BT68&lt;&gt;"",SUMIF($BD$3:$BD$1004,"="&amp;$BD68,INDIRECT(ADDRESS(3,BO$2,1,1)):INDIRECT(ADDRESS(1004,BO$2,1,1))),"")</f>
        <v/>
      </c>
      <c r="BP68" t="str">
        <f ca="1">IF($BT68&lt;&gt;"",SUMIF($BD$3:$BD$1004,"="&amp;$BD68,INDIRECT(ADDRESS(3,BP$2,1,1)):INDIRECT(ADDRESS(1004,BP$2,1,1))),"")</f>
        <v/>
      </c>
      <c r="BQ68" t="str">
        <f ca="1">IF($BT68&lt;&gt;"",SUMIF($BD$3:$BD$1004,"="&amp;$BD68,INDIRECT(ADDRESS(3,BQ$2,1,1)):INDIRECT(ADDRESS(1004,BQ$2,1,1))),"")</f>
        <v/>
      </c>
      <c r="BR68" t="str">
        <f ca="1">IF($BT68&lt;&gt;"",SUMIF($BD$3:$BD$1004,"="&amp;$BD68,INDIRECT(ADDRESS(3,BR$2,1,1)):INDIRECT(ADDRESS(1004,BR$2,1,1))),"")</f>
        <v/>
      </c>
      <c r="BS68" t="str">
        <f>IF($A68&lt;&gt;"",VLOOKUP(TRUNC(MID($A68,1,2),0),Plano_Contas!$H$3:$J$103,3,TRUE),"")</f>
        <v/>
      </c>
      <c r="BT68" t="str">
        <f t="shared" si="4"/>
        <v/>
      </c>
      <c r="BV68">
        <f>Empresas!C68</f>
        <v>0</v>
      </c>
    </row>
    <row r="69" spans="1:74" x14ac:dyDescent="0.2">
      <c r="A69" s="89"/>
      <c r="B69" s="52" t="str">
        <f>IF($A69&lt;&gt;"",VLOOKUP(""&amp;$A69,Plano_Contas!$A$3:$F$1003,6,0),"")</f>
        <v/>
      </c>
      <c r="C69" s="113"/>
      <c r="D69" s="111"/>
      <c r="E69" s="112"/>
      <c r="F69" s="87"/>
      <c r="G69" s="85"/>
      <c r="H69" s="111"/>
      <c r="I69" s="112"/>
      <c r="J69" s="87"/>
      <c r="K69" s="85"/>
      <c r="L69" s="111"/>
      <c r="M69" s="112"/>
      <c r="N69" s="87"/>
      <c r="O69" s="85"/>
      <c r="P69" s="111"/>
      <c r="Q69" s="112"/>
      <c r="R69" s="87"/>
      <c r="S69" s="85"/>
      <c r="T69" s="111"/>
      <c r="U69" s="112"/>
      <c r="V69" s="87"/>
      <c r="W69" s="85"/>
      <c r="X69" s="111"/>
      <c r="Y69" s="112"/>
      <c r="Z69" s="87"/>
      <c r="AA69" s="85"/>
      <c r="AB69" s="111"/>
      <c r="AC69" s="112"/>
      <c r="AD69" s="87"/>
      <c r="AE69" s="85"/>
      <c r="AF69" s="111"/>
      <c r="AG69" s="112"/>
      <c r="AH69" s="87"/>
      <c r="AI69" s="85"/>
      <c r="AJ69" s="111"/>
      <c r="AK69" s="112"/>
      <c r="AL69" s="87"/>
      <c r="AM69" s="85"/>
      <c r="AN69" s="111"/>
      <c r="AO69" s="112"/>
      <c r="AP69" s="87"/>
      <c r="AQ69" s="85"/>
      <c r="AR69" s="111"/>
      <c r="AS69" s="112"/>
      <c r="AT69" s="87"/>
      <c r="AU69" s="85"/>
      <c r="AV69" s="111"/>
      <c r="AW69" s="112"/>
      <c r="AX69" s="87"/>
      <c r="AY69" s="85"/>
      <c r="AZ69" s="267">
        <f>SUM(E69,I69,M69,Q69,U69,Y69,AC69,AG69,AK69,AO69,AS69,AW69)</f>
        <v>0</v>
      </c>
      <c r="BA69" s="88">
        <f>SUM($G69,$K69,$O69,$S69,$W69,$AA69,$AE69,$AI69,$AM69,$AQ69,$AU69,$AY69)</f>
        <v>0</v>
      </c>
      <c r="BC69">
        <f>IF($A69&lt;&gt;"",COUNTIF($BD$3:$BD69,$BD69),0)</f>
        <v>0</v>
      </c>
      <c r="BD69" t="str">
        <f>IF($A69&lt;&gt;"",VLOOKUP(TRUNC(MID($A69,1,2),0),Plano_Contas!$H$3:$J$103,2,TRUE),"")</f>
        <v/>
      </c>
      <c r="BE69" s="201" t="str">
        <f t="shared" si="3"/>
        <v/>
      </c>
      <c r="BF69" t="str">
        <f ca="1">IF($BT69&lt;&gt;"",SUMIF($BD$3:$BD$1004,"="&amp;$BD69,INDIRECT(ADDRESS(3,BF$2,1,1)):INDIRECT(ADDRESS(1004,BF$2,1,1))),"")</f>
        <v/>
      </c>
      <c r="BG69" t="str">
        <f ca="1">IF($BT69&lt;&gt;"",SUMIF($BD$3:$BD$1004,"="&amp;$BD69,INDIRECT(ADDRESS(3,BG$2,1,1)):INDIRECT(ADDRESS(1004,BG$2,1,1))),"")</f>
        <v/>
      </c>
      <c r="BH69" t="str">
        <f ca="1">IF($BT69&lt;&gt;"",SUMIF($BD$3:$BD$1004,"="&amp;$BD69,INDIRECT(ADDRESS(3,BH$2,1,1)):INDIRECT(ADDRESS(1004,BH$2,1,1))),"")</f>
        <v/>
      </c>
      <c r="BI69" t="str">
        <f ca="1">IF($BT69&lt;&gt;"",SUMIF($BD$3:$BD$1004,"="&amp;$BD69,INDIRECT(ADDRESS(3,BI$2,1,1)):INDIRECT(ADDRESS(1004,BI$2,1,1))),"")</f>
        <v/>
      </c>
      <c r="BJ69" t="str">
        <f ca="1">IF($BT69&lt;&gt;"",SUMIF($BD$3:$BD$1004,"="&amp;$BD69,INDIRECT(ADDRESS(3,BJ$2,1,1)):INDIRECT(ADDRESS(1004,BJ$2,1,1))),"")</f>
        <v/>
      </c>
      <c r="BK69" t="str">
        <f ca="1">IF($BT69&lt;&gt;"",SUMIF($BD$3:$BD$1004,"="&amp;$BD69,INDIRECT(ADDRESS(3,BK$2,1,1)):INDIRECT(ADDRESS(1004,BK$2,1,1))),"")</f>
        <v/>
      </c>
      <c r="BL69" t="str">
        <f ca="1">IF($BT69&lt;&gt;"",SUMIF($BD$3:$BD$1004,"="&amp;$BD69,INDIRECT(ADDRESS(3,BL$2,1,1)):INDIRECT(ADDRESS(1004,BL$2,1,1))),"")</f>
        <v/>
      </c>
      <c r="BM69" t="str">
        <f ca="1">IF($BT69&lt;&gt;"",SUMIF($BD$3:$BD$1004,"="&amp;$BD69,INDIRECT(ADDRESS(3,BM$2,1,1)):INDIRECT(ADDRESS(1004,BM$2,1,1))),"")</f>
        <v/>
      </c>
      <c r="BN69" t="str">
        <f ca="1">IF($BT69&lt;&gt;"",SUMIF($BD$3:$BD$1004,"="&amp;$BD69,INDIRECT(ADDRESS(3,BN$2,1,1)):INDIRECT(ADDRESS(1004,BN$2,1,1))),"")</f>
        <v/>
      </c>
      <c r="BO69" t="str">
        <f ca="1">IF($BT69&lt;&gt;"",SUMIF($BD$3:$BD$1004,"="&amp;$BD69,INDIRECT(ADDRESS(3,BO$2,1,1)):INDIRECT(ADDRESS(1004,BO$2,1,1))),"")</f>
        <v/>
      </c>
      <c r="BP69" t="str">
        <f ca="1">IF($BT69&lt;&gt;"",SUMIF($BD$3:$BD$1004,"="&amp;$BD69,INDIRECT(ADDRESS(3,BP$2,1,1)):INDIRECT(ADDRESS(1004,BP$2,1,1))),"")</f>
        <v/>
      </c>
      <c r="BQ69" t="str">
        <f ca="1">IF($BT69&lt;&gt;"",SUMIF($BD$3:$BD$1004,"="&amp;$BD69,INDIRECT(ADDRESS(3,BQ$2,1,1)):INDIRECT(ADDRESS(1004,BQ$2,1,1))),"")</f>
        <v/>
      </c>
      <c r="BR69" t="str">
        <f ca="1">IF($BT69&lt;&gt;"",SUMIF($BD$3:$BD$1004,"="&amp;$BD69,INDIRECT(ADDRESS(3,BR$2,1,1)):INDIRECT(ADDRESS(1004,BR$2,1,1))),"")</f>
        <v/>
      </c>
      <c r="BS69" t="str">
        <f>IF($A69&lt;&gt;"",VLOOKUP(TRUNC(MID($A69,1,2),0),Plano_Contas!$H$3:$J$103,3,TRUE),"")</f>
        <v/>
      </c>
      <c r="BT69" t="str">
        <f t="shared" si="4"/>
        <v/>
      </c>
      <c r="BV69">
        <f>Empresas!C69</f>
        <v>0</v>
      </c>
    </row>
    <row r="70" spans="1:74" x14ac:dyDescent="0.2">
      <c r="A70" s="89"/>
      <c r="B70" s="52" t="str">
        <f>IF($A70&lt;&gt;"",VLOOKUP(""&amp;$A70,Plano_Contas!$A$3:$F$1003,6,0),"")</f>
        <v/>
      </c>
      <c r="C70" s="91"/>
      <c r="D70" s="111"/>
      <c r="E70" s="112"/>
      <c r="F70" s="87"/>
      <c r="G70" s="85"/>
      <c r="H70" s="111"/>
      <c r="I70" s="112"/>
      <c r="J70" s="87"/>
      <c r="K70" s="85"/>
      <c r="L70" s="111"/>
      <c r="M70" s="112"/>
      <c r="N70" s="87"/>
      <c r="O70" s="85"/>
      <c r="P70" s="111"/>
      <c r="Q70" s="112"/>
      <c r="R70" s="87"/>
      <c r="S70" s="85"/>
      <c r="T70" s="111"/>
      <c r="U70" s="112"/>
      <c r="V70" s="87"/>
      <c r="W70" s="85"/>
      <c r="X70" s="111"/>
      <c r="Y70" s="112"/>
      <c r="Z70" s="87"/>
      <c r="AA70" s="85"/>
      <c r="AB70" s="111"/>
      <c r="AC70" s="112"/>
      <c r="AD70" s="87"/>
      <c r="AE70" s="85"/>
      <c r="AF70" s="111"/>
      <c r="AG70" s="112"/>
      <c r="AH70" s="87"/>
      <c r="AI70" s="85"/>
      <c r="AJ70" s="111"/>
      <c r="AK70" s="112"/>
      <c r="AL70" s="87"/>
      <c r="AM70" s="85"/>
      <c r="AN70" s="111"/>
      <c r="AO70" s="112"/>
      <c r="AP70" s="87"/>
      <c r="AQ70" s="85"/>
      <c r="AR70" s="111"/>
      <c r="AS70" s="112"/>
      <c r="AT70" s="87"/>
      <c r="AU70" s="85"/>
      <c r="AV70" s="111"/>
      <c r="AW70" s="112"/>
      <c r="AX70" s="87"/>
      <c r="AY70" s="85"/>
      <c r="AZ70" s="267">
        <f>SUM(E70,I70,M70,Q70,U70,Y70,AC70,AG70,AK70,AO70,AS70,AW70)</f>
        <v>0</v>
      </c>
      <c r="BA70" s="88">
        <f>SUM($G70,$K70,$O70,$S70,$W70,$AA70,$AE70,$AI70,$AM70,$AQ70,$AU70,$AY70)</f>
        <v>0</v>
      </c>
      <c r="BC70">
        <f>IF($A70&lt;&gt;"",COUNTIF($BD$3:$BD70,$BD70),0)</f>
        <v>0</v>
      </c>
      <c r="BD70" t="str">
        <f>IF($A70&lt;&gt;"",VLOOKUP(TRUNC(MID($A70,1,2),0),Plano_Contas!$H$3:$J$103,2,TRUE),"")</f>
        <v/>
      </c>
      <c r="BE70" s="201" t="str">
        <f t="shared" si="3"/>
        <v/>
      </c>
      <c r="BF70" t="str">
        <f ca="1">IF($BT70&lt;&gt;"",SUMIF($BD$3:$BD$1004,"="&amp;$BD70,INDIRECT(ADDRESS(3,BF$2,1,1)):INDIRECT(ADDRESS(1004,BF$2,1,1))),"")</f>
        <v/>
      </c>
      <c r="BG70" t="str">
        <f ca="1">IF($BT70&lt;&gt;"",SUMIF($BD$3:$BD$1004,"="&amp;$BD70,INDIRECT(ADDRESS(3,BG$2,1,1)):INDIRECT(ADDRESS(1004,BG$2,1,1))),"")</f>
        <v/>
      </c>
      <c r="BH70" t="str">
        <f ca="1">IF($BT70&lt;&gt;"",SUMIF($BD$3:$BD$1004,"="&amp;$BD70,INDIRECT(ADDRESS(3,BH$2,1,1)):INDIRECT(ADDRESS(1004,BH$2,1,1))),"")</f>
        <v/>
      </c>
      <c r="BI70" t="str">
        <f ca="1">IF($BT70&lt;&gt;"",SUMIF($BD$3:$BD$1004,"="&amp;$BD70,INDIRECT(ADDRESS(3,BI$2,1,1)):INDIRECT(ADDRESS(1004,BI$2,1,1))),"")</f>
        <v/>
      </c>
      <c r="BJ70" t="str">
        <f ca="1">IF($BT70&lt;&gt;"",SUMIF($BD$3:$BD$1004,"="&amp;$BD70,INDIRECT(ADDRESS(3,BJ$2,1,1)):INDIRECT(ADDRESS(1004,BJ$2,1,1))),"")</f>
        <v/>
      </c>
      <c r="BK70" t="str">
        <f ca="1">IF($BT70&lt;&gt;"",SUMIF($BD$3:$BD$1004,"="&amp;$BD70,INDIRECT(ADDRESS(3,BK$2,1,1)):INDIRECT(ADDRESS(1004,BK$2,1,1))),"")</f>
        <v/>
      </c>
      <c r="BL70" t="str">
        <f ca="1">IF($BT70&lt;&gt;"",SUMIF($BD$3:$BD$1004,"="&amp;$BD70,INDIRECT(ADDRESS(3,BL$2,1,1)):INDIRECT(ADDRESS(1004,BL$2,1,1))),"")</f>
        <v/>
      </c>
      <c r="BM70" t="str">
        <f ca="1">IF($BT70&lt;&gt;"",SUMIF($BD$3:$BD$1004,"="&amp;$BD70,INDIRECT(ADDRESS(3,BM$2,1,1)):INDIRECT(ADDRESS(1004,BM$2,1,1))),"")</f>
        <v/>
      </c>
      <c r="BN70" t="str">
        <f ca="1">IF($BT70&lt;&gt;"",SUMIF($BD$3:$BD$1004,"="&amp;$BD70,INDIRECT(ADDRESS(3,BN$2,1,1)):INDIRECT(ADDRESS(1004,BN$2,1,1))),"")</f>
        <v/>
      </c>
      <c r="BO70" t="str">
        <f ca="1">IF($BT70&lt;&gt;"",SUMIF($BD$3:$BD$1004,"="&amp;$BD70,INDIRECT(ADDRESS(3,BO$2,1,1)):INDIRECT(ADDRESS(1004,BO$2,1,1))),"")</f>
        <v/>
      </c>
      <c r="BP70" t="str">
        <f ca="1">IF($BT70&lt;&gt;"",SUMIF($BD$3:$BD$1004,"="&amp;$BD70,INDIRECT(ADDRESS(3,BP$2,1,1)):INDIRECT(ADDRESS(1004,BP$2,1,1))),"")</f>
        <v/>
      </c>
      <c r="BQ70" t="str">
        <f ca="1">IF($BT70&lt;&gt;"",SUMIF($BD$3:$BD$1004,"="&amp;$BD70,INDIRECT(ADDRESS(3,BQ$2,1,1)):INDIRECT(ADDRESS(1004,BQ$2,1,1))),"")</f>
        <v/>
      </c>
      <c r="BR70" t="str">
        <f ca="1">IF($BT70&lt;&gt;"",SUMIF($BD$3:$BD$1004,"="&amp;$BD70,INDIRECT(ADDRESS(3,BR$2,1,1)):INDIRECT(ADDRESS(1004,BR$2,1,1))),"")</f>
        <v/>
      </c>
      <c r="BS70" t="str">
        <f>IF($A70&lt;&gt;"",VLOOKUP(TRUNC(MID($A70,1,2),0),Plano_Contas!$H$3:$J$103,3,TRUE),"")</f>
        <v/>
      </c>
      <c r="BT70" t="str">
        <f t="shared" si="4"/>
        <v/>
      </c>
      <c r="BV70">
        <f>Empresas!C70</f>
        <v>0</v>
      </c>
    </row>
    <row r="71" spans="1:74" x14ac:dyDescent="0.2">
      <c r="A71" s="89"/>
      <c r="B71" s="93" t="str">
        <f>IF($A71&lt;&gt;"",VLOOKUP(""&amp;$A71,Plano_Contas!$A$3:$F$1003,6,0),"")</f>
        <v/>
      </c>
      <c r="C71" s="91"/>
      <c r="D71" s="111"/>
      <c r="E71" s="112"/>
      <c r="F71" s="87"/>
      <c r="G71" s="85"/>
      <c r="H71" s="111"/>
      <c r="I71" s="112"/>
      <c r="J71" s="87"/>
      <c r="K71" s="85"/>
      <c r="L71" s="111"/>
      <c r="M71" s="112"/>
      <c r="N71" s="87"/>
      <c r="O71" s="85"/>
      <c r="P71" s="111"/>
      <c r="Q71" s="112"/>
      <c r="R71" s="87"/>
      <c r="S71" s="85"/>
      <c r="T71" s="111"/>
      <c r="U71" s="112"/>
      <c r="V71" s="87"/>
      <c r="W71" s="85"/>
      <c r="X71" s="111"/>
      <c r="Y71" s="112"/>
      <c r="Z71" s="87"/>
      <c r="AA71" s="85"/>
      <c r="AB71" s="111"/>
      <c r="AC71" s="112"/>
      <c r="AD71" s="87"/>
      <c r="AE71" s="85"/>
      <c r="AF71" s="111"/>
      <c r="AG71" s="112"/>
      <c r="AH71" s="87"/>
      <c r="AI71" s="85"/>
      <c r="AJ71" s="111"/>
      <c r="AK71" s="112"/>
      <c r="AL71" s="87"/>
      <c r="AM71" s="85"/>
      <c r="AN71" s="111"/>
      <c r="AO71" s="112"/>
      <c r="AP71" s="118"/>
      <c r="AQ71" s="85"/>
      <c r="AR71" s="111"/>
      <c r="AS71" s="112"/>
      <c r="AT71" s="87"/>
      <c r="AU71" s="85"/>
      <c r="AV71" s="111"/>
      <c r="AW71" s="112"/>
      <c r="AX71" s="87"/>
      <c r="AY71" s="85"/>
      <c r="AZ71" s="267">
        <f>SUM(E71,I71,M71,Q71,U71,Y71,AC71,AG71,AK71,AO71,AS71,AW71)</f>
        <v>0</v>
      </c>
      <c r="BA71" s="88">
        <f>SUM($G71,$K71,$O71,$S71,$W71,$AA71,$AE71,$AI71,$AM71,$AQ71,$AU71,$AY71)</f>
        <v>0</v>
      </c>
      <c r="BC71">
        <f>IF($A71&lt;&gt;"",COUNTIF($BD$3:$BD71,$BD71),0)</f>
        <v>0</v>
      </c>
      <c r="BD71" t="str">
        <f>IF($A71&lt;&gt;"",VLOOKUP(TRUNC(MID($A71,1,2),0),Plano_Contas!$H$3:$J$103,2,TRUE),"")</f>
        <v/>
      </c>
      <c r="BE71" s="201" t="str">
        <f t="shared" si="3"/>
        <v/>
      </c>
      <c r="BF71" t="str">
        <f ca="1">IF($BT71&lt;&gt;"",SUMIF($BD$3:$BD$1004,"="&amp;$BD71,INDIRECT(ADDRESS(3,BF$2,1,1)):INDIRECT(ADDRESS(1004,BF$2,1,1))),"")</f>
        <v/>
      </c>
      <c r="BG71" t="str">
        <f ca="1">IF($BT71&lt;&gt;"",SUMIF($BD$3:$BD$1004,"="&amp;$BD71,INDIRECT(ADDRESS(3,BG$2,1,1)):INDIRECT(ADDRESS(1004,BG$2,1,1))),"")</f>
        <v/>
      </c>
      <c r="BH71" t="str">
        <f ca="1">IF($BT71&lt;&gt;"",SUMIF($BD$3:$BD$1004,"="&amp;$BD71,INDIRECT(ADDRESS(3,BH$2,1,1)):INDIRECT(ADDRESS(1004,BH$2,1,1))),"")</f>
        <v/>
      </c>
      <c r="BI71" t="str">
        <f ca="1">IF($BT71&lt;&gt;"",SUMIF($BD$3:$BD$1004,"="&amp;$BD71,INDIRECT(ADDRESS(3,BI$2,1,1)):INDIRECT(ADDRESS(1004,BI$2,1,1))),"")</f>
        <v/>
      </c>
      <c r="BJ71" t="str">
        <f ca="1">IF($BT71&lt;&gt;"",SUMIF($BD$3:$BD$1004,"="&amp;$BD71,INDIRECT(ADDRESS(3,BJ$2,1,1)):INDIRECT(ADDRESS(1004,BJ$2,1,1))),"")</f>
        <v/>
      </c>
      <c r="BK71" t="str">
        <f ca="1">IF($BT71&lt;&gt;"",SUMIF($BD$3:$BD$1004,"="&amp;$BD71,INDIRECT(ADDRESS(3,BK$2,1,1)):INDIRECT(ADDRESS(1004,BK$2,1,1))),"")</f>
        <v/>
      </c>
      <c r="BL71" t="str">
        <f ca="1">IF($BT71&lt;&gt;"",SUMIF($BD$3:$BD$1004,"="&amp;$BD71,INDIRECT(ADDRESS(3,BL$2,1,1)):INDIRECT(ADDRESS(1004,BL$2,1,1))),"")</f>
        <v/>
      </c>
      <c r="BM71" t="str">
        <f ca="1">IF($BT71&lt;&gt;"",SUMIF($BD$3:$BD$1004,"="&amp;$BD71,INDIRECT(ADDRESS(3,BM$2,1,1)):INDIRECT(ADDRESS(1004,BM$2,1,1))),"")</f>
        <v/>
      </c>
      <c r="BN71" t="str">
        <f ca="1">IF($BT71&lt;&gt;"",SUMIF($BD$3:$BD$1004,"="&amp;$BD71,INDIRECT(ADDRESS(3,BN$2,1,1)):INDIRECT(ADDRESS(1004,BN$2,1,1))),"")</f>
        <v/>
      </c>
      <c r="BO71" t="str">
        <f ca="1">IF($BT71&lt;&gt;"",SUMIF($BD$3:$BD$1004,"="&amp;$BD71,INDIRECT(ADDRESS(3,BO$2,1,1)):INDIRECT(ADDRESS(1004,BO$2,1,1))),"")</f>
        <v/>
      </c>
      <c r="BP71" t="str">
        <f ca="1">IF($BT71&lt;&gt;"",SUMIF($BD$3:$BD$1004,"="&amp;$BD71,INDIRECT(ADDRESS(3,BP$2,1,1)):INDIRECT(ADDRESS(1004,BP$2,1,1))),"")</f>
        <v/>
      </c>
      <c r="BQ71" t="str">
        <f ca="1">IF($BT71&lt;&gt;"",SUMIF($BD$3:$BD$1004,"="&amp;$BD71,INDIRECT(ADDRESS(3,BQ$2,1,1)):INDIRECT(ADDRESS(1004,BQ$2,1,1))),"")</f>
        <v/>
      </c>
      <c r="BR71" t="str">
        <f ca="1">IF($BT71&lt;&gt;"",SUMIF($BD$3:$BD$1004,"="&amp;$BD71,INDIRECT(ADDRESS(3,BR$2,1,1)):INDIRECT(ADDRESS(1004,BR$2,1,1))),"")</f>
        <v/>
      </c>
      <c r="BS71" t="str">
        <f>IF($A71&lt;&gt;"",VLOOKUP(TRUNC(MID($A71,1,2),0),Plano_Contas!$H$3:$J$103,3,TRUE),"")</f>
        <v/>
      </c>
      <c r="BT71" t="str">
        <f t="shared" si="4"/>
        <v/>
      </c>
      <c r="BV71">
        <f>Empresas!C71</f>
        <v>0</v>
      </c>
    </row>
    <row r="72" spans="1:74" x14ac:dyDescent="0.2">
      <c r="A72" s="89"/>
      <c r="B72" s="93" t="str">
        <f>IF($A72&lt;&gt;"",VLOOKUP(""&amp;$A72,Plano_Contas!$A$3:$F$1003,6,0),"")</f>
        <v/>
      </c>
      <c r="C72" s="113"/>
      <c r="D72" s="111"/>
      <c r="E72" s="112"/>
      <c r="F72" s="87"/>
      <c r="G72" s="85"/>
      <c r="H72" s="111"/>
      <c r="I72" s="112"/>
      <c r="J72" s="87"/>
      <c r="K72" s="85"/>
      <c r="L72" s="111"/>
      <c r="M72" s="112"/>
      <c r="N72" s="87"/>
      <c r="O72" s="85"/>
      <c r="P72" s="111"/>
      <c r="Q72" s="112"/>
      <c r="R72" s="87"/>
      <c r="S72" s="85"/>
      <c r="T72" s="111"/>
      <c r="U72" s="112"/>
      <c r="V72" s="87"/>
      <c r="W72" s="85"/>
      <c r="X72" s="111"/>
      <c r="Y72" s="112"/>
      <c r="Z72" s="87"/>
      <c r="AA72" s="85"/>
      <c r="AB72" s="111"/>
      <c r="AC72" s="112"/>
      <c r="AD72" s="87"/>
      <c r="AE72" s="85"/>
      <c r="AF72" s="111"/>
      <c r="AG72" s="112"/>
      <c r="AH72" s="87"/>
      <c r="AI72" s="85"/>
      <c r="AJ72" s="111"/>
      <c r="AK72" s="112"/>
      <c r="AL72" s="87"/>
      <c r="AM72" s="85"/>
      <c r="AN72" s="111"/>
      <c r="AO72" s="112"/>
      <c r="AP72" s="87"/>
      <c r="AQ72" s="85"/>
      <c r="AR72" s="111"/>
      <c r="AS72" s="112"/>
      <c r="AT72" s="87"/>
      <c r="AU72" s="85"/>
      <c r="AV72" s="111"/>
      <c r="AW72" s="112"/>
      <c r="AX72" s="87"/>
      <c r="AY72" s="85"/>
      <c r="AZ72" s="267">
        <f>SUM(E72,I72,M72,Q72,U72,Y72,AC72,AG72,AK72,AO72,AS72,AW72)</f>
        <v>0</v>
      </c>
      <c r="BA72" s="88">
        <f>SUM($G72,$K72,$O72,$S72,$W72,$AA72,$AE72,$AI72,$AM72,$AQ72,$AU72,$AY72)</f>
        <v>0</v>
      </c>
      <c r="BC72">
        <f>IF($A72&lt;&gt;"",COUNTIF($BD$3:$BD72,$BD72),0)</f>
        <v>0</v>
      </c>
      <c r="BD72" t="str">
        <f>IF($A72&lt;&gt;"",VLOOKUP(TRUNC(MID($A72,1,2),0),Plano_Contas!$H$3:$J$103,2,TRUE),"")</f>
        <v/>
      </c>
      <c r="BE72" s="201" t="str">
        <f t="shared" si="3"/>
        <v/>
      </c>
      <c r="BF72" t="str">
        <f ca="1">IF($BT72&lt;&gt;"",SUMIF($BD$3:$BD$1004,"="&amp;$BD72,INDIRECT(ADDRESS(3,BF$2,1,1)):INDIRECT(ADDRESS(1004,BF$2,1,1))),"")</f>
        <v/>
      </c>
      <c r="BG72" t="str">
        <f ca="1">IF($BT72&lt;&gt;"",SUMIF($BD$3:$BD$1004,"="&amp;$BD72,INDIRECT(ADDRESS(3,BG$2,1,1)):INDIRECT(ADDRESS(1004,BG$2,1,1))),"")</f>
        <v/>
      </c>
      <c r="BH72" t="str">
        <f ca="1">IF($BT72&lt;&gt;"",SUMIF($BD$3:$BD$1004,"="&amp;$BD72,INDIRECT(ADDRESS(3,BH$2,1,1)):INDIRECT(ADDRESS(1004,BH$2,1,1))),"")</f>
        <v/>
      </c>
      <c r="BI72" t="str">
        <f ca="1">IF($BT72&lt;&gt;"",SUMIF($BD$3:$BD$1004,"="&amp;$BD72,INDIRECT(ADDRESS(3,BI$2,1,1)):INDIRECT(ADDRESS(1004,BI$2,1,1))),"")</f>
        <v/>
      </c>
      <c r="BJ72" t="str">
        <f ca="1">IF($BT72&lt;&gt;"",SUMIF($BD$3:$BD$1004,"="&amp;$BD72,INDIRECT(ADDRESS(3,BJ$2,1,1)):INDIRECT(ADDRESS(1004,BJ$2,1,1))),"")</f>
        <v/>
      </c>
      <c r="BK72" t="str">
        <f ca="1">IF($BT72&lt;&gt;"",SUMIF($BD$3:$BD$1004,"="&amp;$BD72,INDIRECT(ADDRESS(3,BK$2,1,1)):INDIRECT(ADDRESS(1004,BK$2,1,1))),"")</f>
        <v/>
      </c>
      <c r="BL72" t="str">
        <f ca="1">IF($BT72&lt;&gt;"",SUMIF($BD$3:$BD$1004,"="&amp;$BD72,INDIRECT(ADDRESS(3,BL$2,1,1)):INDIRECT(ADDRESS(1004,BL$2,1,1))),"")</f>
        <v/>
      </c>
      <c r="BM72" t="str">
        <f ca="1">IF($BT72&lt;&gt;"",SUMIF($BD$3:$BD$1004,"="&amp;$BD72,INDIRECT(ADDRESS(3,BM$2,1,1)):INDIRECT(ADDRESS(1004,BM$2,1,1))),"")</f>
        <v/>
      </c>
      <c r="BN72" t="str">
        <f ca="1">IF($BT72&lt;&gt;"",SUMIF($BD$3:$BD$1004,"="&amp;$BD72,INDIRECT(ADDRESS(3,BN$2,1,1)):INDIRECT(ADDRESS(1004,BN$2,1,1))),"")</f>
        <v/>
      </c>
      <c r="BO72" t="str">
        <f ca="1">IF($BT72&lt;&gt;"",SUMIF($BD$3:$BD$1004,"="&amp;$BD72,INDIRECT(ADDRESS(3,BO$2,1,1)):INDIRECT(ADDRESS(1004,BO$2,1,1))),"")</f>
        <v/>
      </c>
      <c r="BP72" t="str">
        <f ca="1">IF($BT72&lt;&gt;"",SUMIF($BD$3:$BD$1004,"="&amp;$BD72,INDIRECT(ADDRESS(3,BP$2,1,1)):INDIRECT(ADDRESS(1004,BP$2,1,1))),"")</f>
        <v/>
      </c>
      <c r="BQ72" t="str">
        <f ca="1">IF($BT72&lt;&gt;"",SUMIF($BD$3:$BD$1004,"="&amp;$BD72,INDIRECT(ADDRESS(3,BQ$2,1,1)):INDIRECT(ADDRESS(1004,BQ$2,1,1))),"")</f>
        <v/>
      </c>
      <c r="BR72" t="str">
        <f ca="1">IF($BT72&lt;&gt;"",SUMIF($BD$3:$BD$1004,"="&amp;$BD72,INDIRECT(ADDRESS(3,BR$2,1,1)):INDIRECT(ADDRESS(1004,BR$2,1,1))),"")</f>
        <v/>
      </c>
      <c r="BS72" t="str">
        <f>IF($A72&lt;&gt;"",VLOOKUP(TRUNC(MID($A72,1,2),0),Plano_Contas!$H$3:$J$103,3,TRUE),"")</f>
        <v/>
      </c>
      <c r="BT72" t="str">
        <f t="shared" si="4"/>
        <v/>
      </c>
      <c r="BV72">
        <f>Empresas!C72</f>
        <v>0</v>
      </c>
    </row>
    <row r="73" spans="1:74" x14ac:dyDescent="0.2">
      <c r="A73" s="89"/>
      <c r="B73" s="52" t="str">
        <f>IF($A73&lt;&gt;"",VLOOKUP(""&amp;$A73,Plano_Contas!$A$3:$F$1003,6,0),"")</f>
        <v/>
      </c>
      <c r="C73" s="91"/>
      <c r="D73" s="111"/>
      <c r="E73" s="112"/>
      <c r="F73" s="87"/>
      <c r="G73" s="85"/>
      <c r="H73" s="111"/>
      <c r="I73" s="112"/>
      <c r="J73" s="87"/>
      <c r="K73" s="85"/>
      <c r="L73" s="111"/>
      <c r="M73" s="112"/>
      <c r="N73" s="87"/>
      <c r="O73" s="85"/>
      <c r="P73" s="111"/>
      <c r="Q73" s="112"/>
      <c r="R73" s="87"/>
      <c r="S73" s="85"/>
      <c r="T73" s="111"/>
      <c r="U73" s="112"/>
      <c r="V73" s="87"/>
      <c r="W73" s="85"/>
      <c r="X73" s="111"/>
      <c r="Y73" s="112"/>
      <c r="Z73" s="87"/>
      <c r="AA73" s="85"/>
      <c r="AB73" s="111"/>
      <c r="AC73" s="112"/>
      <c r="AD73" s="87"/>
      <c r="AE73" s="85"/>
      <c r="AF73" s="111"/>
      <c r="AG73" s="112"/>
      <c r="AH73" s="87"/>
      <c r="AI73" s="85"/>
      <c r="AJ73" s="111"/>
      <c r="AK73" s="112"/>
      <c r="AL73" s="87"/>
      <c r="AM73" s="85"/>
      <c r="AN73" s="111"/>
      <c r="AO73" s="112"/>
      <c r="AP73" s="87"/>
      <c r="AQ73" s="85"/>
      <c r="AR73" s="111"/>
      <c r="AS73" s="112"/>
      <c r="AT73" s="87"/>
      <c r="AU73" s="85"/>
      <c r="AV73" s="111"/>
      <c r="AW73" s="112"/>
      <c r="AX73" s="87"/>
      <c r="AY73" s="85"/>
      <c r="AZ73" s="267">
        <f>SUM(E73,I73,M73,Q73,U73,Y73,AC73,AG73,AK73,AO73,AS73,AW73)</f>
        <v>0</v>
      </c>
      <c r="BA73" s="88">
        <f>SUM($G73,$K73,$O73,$S73,$W73,$AA73,$AE73,$AI73,$AM73,$AQ73,$AU73,$AY73)</f>
        <v>0</v>
      </c>
      <c r="BC73">
        <f>IF($A73&lt;&gt;"",COUNTIF($BD$3:$BD73,$BD73),0)</f>
        <v>0</v>
      </c>
      <c r="BD73" t="str">
        <f>IF($A73&lt;&gt;"",VLOOKUP(TRUNC(MID($A73,1,2),0),Plano_Contas!$H$3:$J$103,2,TRUE),"")</f>
        <v/>
      </c>
      <c r="BE73" s="201" t="str">
        <f t="shared" si="3"/>
        <v/>
      </c>
      <c r="BF73" t="str">
        <f ca="1">IF($BT73&lt;&gt;"",SUMIF($BD$3:$BD$1004,"="&amp;$BD73,INDIRECT(ADDRESS(3,BF$2,1,1)):INDIRECT(ADDRESS(1004,BF$2,1,1))),"")</f>
        <v/>
      </c>
      <c r="BG73" t="str">
        <f ca="1">IF($BT73&lt;&gt;"",SUMIF($BD$3:$BD$1004,"="&amp;$BD73,INDIRECT(ADDRESS(3,BG$2,1,1)):INDIRECT(ADDRESS(1004,BG$2,1,1))),"")</f>
        <v/>
      </c>
      <c r="BH73" t="str">
        <f ca="1">IF($BT73&lt;&gt;"",SUMIF($BD$3:$BD$1004,"="&amp;$BD73,INDIRECT(ADDRESS(3,BH$2,1,1)):INDIRECT(ADDRESS(1004,BH$2,1,1))),"")</f>
        <v/>
      </c>
      <c r="BI73" t="str">
        <f ca="1">IF($BT73&lt;&gt;"",SUMIF($BD$3:$BD$1004,"="&amp;$BD73,INDIRECT(ADDRESS(3,BI$2,1,1)):INDIRECT(ADDRESS(1004,BI$2,1,1))),"")</f>
        <v/>
      </c>
      <c r="BJ73" t="str">
        <f ca="1">IF($BT73&lt;&gt;"",SUMIF($BD$3:$BD$1004,"="&amp;$BD73,INDIRECT(ADDRESS(3,BJ$2,1,1)):INDIRECT(ADDRESS(1004,BJ$2,1,1))),"")</f>
        <v/>
      </c>
      <c r="BK73" t="str">
        <f ca="1">IF($BT73&lt;&gt;"",SUMIF($BD$3:$BD$1004,"="&amp;$BD73,INDIRECT(ADDRESS(3,BK$2,1,1)):INDIRECT(ADDRESS(1004,BK$2,1,1))),"")</f>
        <v/>
      </c>
      <c r="BL73" t="str">
        <f ca="1">IF($BT73&lt;&gt;"",SUMIF($BD$3:$BD$1004,"="&amp;$BD73,INDIRECT(ADDRESS(3,BL$2,1,1)):INDIRECT(ADDRESS(1004,BL$2,1,1))),"")</f>
        <v/>
      </c>
      <c r="BM73" t="str">
        <f ca="1">IF($BT73&lt;&gt;"",SUMIF($BD$3:$BD$1004,"="&amp;$BD73,INDIRECT(ADDRESS(3,BM$2,1,1)):INDIRECT(ADDRESS(1004,BM$2,1,1))),"")</f>
        <v/>
      </c>
      <c r="BN73" t="str">
        <f ca="1">IF($BT73&lt;&gt;"",SUMIF($BD$3:$BD$1004,"="&amp;$BD73,INDIRECT(ADDRESS(3,BN$2,1,1)):INDIRECT(ADDRESS(1004,BN$2,1,1))),"")</f>
        <v/>
      </c>
      <c r="BO73" t="str">
        <f ca="1">IF($BT73&lt;&gt;"",SUMIF($BD$3:$BD$1004,"="&amp;$BD73,INDIRECT(ADDRESS(3,BO$2,1,1)):INDIRECT(ADDRESS(1004,BO$2,1,1))),"")</f>
        <v/>
      </c>
      <c r="BP73" t="str">
        <f ca="1">IF($BT73&lt;&gt;"",SUMIF($BD$3:$BD$1004,"="&amp;$BD73,INDIRECT(ADDRESS(3,BP$2,1,1)):INDIRECT(ADDRESS(1004,BP$2,1,1))),"")</f>
        <v/>
      </c>
      <c r="BQ73" t="str">
        <f ca="1">IF($BT73&lt;&gt;"",SUMIF($BD$3:$BD$1004,"="&amp;$BD73,INDIRECT(ADDRESS(3,BQ$2,1,1)):INDIRECT(ADDRESS(1004,BQ$2,1,1))),"")</f>
        <v/>
      </c>
      <c r="BR73" t="str">
        <f ca="1">IF($BT73&lt;&gt;"",SUMIF($BD$3:$BD$1004,"="&amp;$BD73,INDIRECT(ADDRESS(3,BR$2,1,1)):INDIRECT(ADDRESS(1004,BR$2,1,1))),"")</f>
        <v/>
      </c>
      <c r="BS73" t="str">
        <f>IF($A73&lt;&gt;"",VLOOKUP(TRUNC(MID($A73,1,2),0),Plano_Contas!$H$3:$J$103,3,TRUE),"")</f>
        <v/>
      </c>
      <c r="BT73" t="str">
        <f t="shared" si="4"/>
        <v/>
      </c>
      <c r="BV73">
        <f>Empresas!C73</f>
        <v>0</v>
      </c>
    </row>
    <row r="74" spans="1:74" x14ac:dyDescent="0.2">
      <c r="A74" s="89"/>
      <c r="B74" s="52" t="str">
        <f>IF($A74&lt;&gt;"",VLOOKUP(""&amp;$A74,Plano_Contas!$A$3:$F$1003,6,0),"")</f>
        <v/>
      </c>
      <c r="C74" s="91"/>
      <c r="D74" s="111"/>
      <c r="E74" s="112"/>
      <c r="F74" s="87"/>
      <c r="G74" s="85"/>
      <c r="H74" s="111"/>
      <c r="I74" s="112"/>
      <c r="J74" s="87"/>
      <c r="K74" s="85"/>
      <c r="L74" s="111"/>
      <c r="M74" s="112"/>
      <c r="N74" s="87"/>
      <c r="O74" s="85"/>
      <c r="P74" s="111"/>
      <c r="Q74" s="112"/>
      <c r="R74" s="87"/>
      <c r="S74" s="85"/>
      <c r="T74" s="111"/>
      <c r="U74" s="112"/>
      <c r="V74" s="87"/>
      <c r="W74" s="85"/>
      <c r="X74" s="111"/>
      <c r="Y74" s="112"/>
      <c r="Z74" s="87"/>
      <c r="AA74" s="85"/>
      <c r="AB74" s="111"/>
      <c r="AC74" s="112"/>
      <c r="AD74" s="87"/>
      <c r="AE74" s="85"/>
      <c r="AF74" s="111"/>
      <c r="AG74" s="112"/>
      <c r="AH74" s="87"/>
      <c r="AI74" s="85"/>
      <c r="AJ74" s="111"/>
      <c r="AK74" s="112"/>
      <c r="AL74" s="87"/>
      <c r="AM74" s="85"/>
      <c r="AN74" s="111"/>
      <c r="AO74" s="112"/>
      <c r="AP74" s="87"/>
      <c r="AQ74" s="85"/>
      <c r="AR74" s="111"/>
      <c r="AS74" s="112"/>
      <c r="AT74" s="87"/>
      <c r="AU74" s="85"/>
      <c r="AV74" s="111"/>
      <c r="AW74" s="112"/>
      <c r="AX74" s="87"/>
      <c r="AY74" s="85"/>
      <c r="AZ74" s="267">
        <f>SUM(E74,I74,M74,Q74,U74,Y74,AC74,AG74,AK74,AO74,AS74,AW74)</f>
        <v>0</v>
      </c>
      <c r="BA74" s="88">
        <f>SUM($G74,$K74,$O74,$S74,$W74,$AA74,$AE74,$AI74,$AM74,$AQ74,$AU74,$AY74)</f>
        <v>0</v>
      </c>
      <c r="BC74">
        <f>IF($A74&lt;&gt;"",COUNTIF($BD$3:$BD74,$BD74),0)</f>
        <v>0</v>
      </c>
      <c r="BD74" t="str">
        <f>IF($A74&lt;&gt;"",VLOOKUP(TRUNC(MID($A74,1,2),0),Plano_Contas!$H$3:$J$103,2,TRUE),"")</f>
        <v/>
      </c>
      <c r="BE74" s="201" t="str">
        <f t="shared" si="3"/>
        <v/>
      </c>
      <c r="BF74" t="str">
        <f ca="1">IF($BT74&lt;&gt;"",SUMIF($BD$3:$BD$1004,"="&amp;$BD74,INDIRECT(ADDRESS(3,BF$2,1,1)):INDIRECT(ADDRESS(1004,BF$2,1,1))),"")</f>
        <v/>
      </c>
      <c r="BG74" t="str">
        <f ca="1">IF($BT74&lt;&gt;"",SUMIF($BD$3:$BD$1004,"="&amp;$BD74,INDIRECT(ADDRESS(3,BG$2,1,1)):INDIRECT(ADDRESS(1004,BG$2,1,1))),"")</f>
        <v/>
      </c>
      <c r="BH74" t="str">
        <f ca="1">IF($BT74&lt;&gt;"",SUMIF($BD$3:$BD$1004,"="&amp;$BD74,INDIRECT(ADDRESS(3,BH$2,1,1)):INDIRECT(ADDRESS(1004,BH$2,1,1))),"")</f>
        <v/>
      </c>
      <c r="BI74" t="str">
        <f ca="1">IF($BT74&lt;&gt;"",SUMIF($BD$3:$BD$1004,"="&amp;$BD74,INDIRECT(ADDRESS(3,BI$2,1,1)):INDIRECT(ADDRESS(1004,BI$2,1,1))),"")</f>
        <v/>
      </c>
      <c r="BJ74" t="str">
        <f ca="1">IF($BT74&lt;&gt;"",SUMIF($BD$3:$BD$1004,"="&amp;$BD74,INDIRECT(ADDRESS(3,BJ$2,1,1)):INDIRECT(ADDRESS(1004,BJ$2,1,1))),"")</f>
        <v/>
      </c>
      <c r="BK74" t="str">
        <f ca="1">IF($BT74&lt;&gt;"",SUMIF($BD$3:$BD$1004,"="&amp;$BD74,INDIRECT(ADDRESS(3,BK$2,1,1)):INDIRECT(ADDRESS(1004,BK$2,1,1))),"")</f>
        <v/>
      </c>
      <c r="BL74" t="str">
        <f ca="1">IF($BT74&lt;&gt;"",SUMIF($BD$3:$BD$1004,"="&amp;$BD74,INDIRECT(ADDRESS(3,BL$2,1,1)):INDIRECT(ADDRESS(1004,BL$2,1,1))),"")</f>
        <v/>
      </c>
      <c r="BM74" t="str">
        <f ca="1">IF($BT74&lt;&gt;"",SUMIF($BD$3:$BD$1004,"="&amp;$BD74,INDIRECT(ADDRESS(3,BM$2,1,1)):INDIRECT(ADDRESS(1004,BM$2,1,1))),"")</f>
        <v/>
      </c>
      <c r="BN74" t="str">
        <f ca="1">IF($BT74&lt;&gt;"",SUMIF($BD$3:$BD$1004,"="&amp;$BD74,INDIRECT(ADDRESS(3,BN$2,1,1)):INDIRECT(ADDRESS(1004,BN$2,1,1))),"")</f>
        <v/>
      </c>
      <c r="BO74" t="str">
        <f ca="1">IF($BT74&lt;&gt;"",SUMIF($BD$3:$BD$1004,"="&amp;$BD74,INDIRECT(ADDRESS(3,BO$2,1,1)):INDIRECT(ADDRESS(1004,BO$2,1,1))),"")</f>
        <v/>
      </c>
      <c r="BP74" t="str">
        <f ca="1">IF($BT74&lt;&gt;"",SUMIF($BD$3:$BD$1004,"="&amp;$BD74,INDIRECT(ADDRESS(3,BP$2,1,1)):INDIRECT(ADDRESS(1004,BP$2,1,1))),"")</f>
        <v/>
      </c>
      <c r="BQ74" t="str">
        <f ca="1">IF($BT74&lt;&gt;"",SUMIF($BD$3:$BD$1004,"="&amp;$BD74,INDIRECT(ADDRESS(3,BQ$2,1,1)):INDIRECT(ADDRESS(1004,BQ$2,1,1))),"")</f>
        <v/>
      </c>
      <c r="BR74" t="str">
        <f ca="1">IF($BT74&lt;&gt;"",SUMIF($BD$3:$BD$1004,"="&amp;$BD74,INDIRECT(ADDRESS(3,BR$2,1,1)):INDIRECT(ADDRESS(1004,BR$2,1,1))),"")</f>
        <v/>
      </c>
      <c r="BS74" t="str">
        <f>IF($A74&lt;&gt;"",VLOOKUP(TRUNC(MID($A74,1,2),0),Plano_Contas!$H$3:$J$103,3,TRUE),"")</f>
        <v/>
      </c>
      <c r="BT74" t="str">
        <f t="shared" si="4"/>
        <v/>
      </c>
      <c r="BV74">
        <f>Empresas!C74</f>
        <v>0</v>
      </c>
    </row>
    <row r="75" spans="1:74" x14ac:dyDescent="0.2">
      <c r="A75" s="89"/>
      <c r="B75" s="52" t="str">
        <f>IF($A75&lt;&gt;"",VLOOKUP(""&amp;$A75,Plano_Contas!$A$3:$F$1003,6,0),"")</f>
        <v/>
      </c>
      <c r="C75" s="91"/>
      <c r="D75" s="111"/>
      <c r="E75" s="112"/>
      <c r="F75" s="87"/>
      <c r="G75" s="85"/>
      <c r="H75" s="111"/>
      <c r="I75" s="112"/>
      <c r="J75" s="87"/>
      <c r="K75" s="85"/>
      <c r="L75" s="111"/>
      <c r="M75" s="112"/>
      <c r="N75" s="87"/>
      <c r="O75" s="85"/>
      <c r="P75" s="111"/>
      <c r="Q75" s="112"/>
      <c r="R75" s="87"/>
      <c r="S75" s="85"/>
      <c r="T75" s="111"/>
      <c r="U75" s="112"/>
      <c r="V75" s="87"/>
      <c r="W75" s="85"/>
      <c r="X75" s="111"/>
      <c r="Y75" s="112"/>
      <c r="Z75" s="87"/>
      <c r="AA75" s="85"/>
      <c r="AB75" s="111"/>
      <c r="AC75" s="112"/>
      <c r="AD75" s="87"/>
      <c r="AE75" s="85"/>
      <c r="AF75" s="111"/>
      <c r="AG75" s="112"/>
      <c r="AH75" s="87"/>
      <c r="AI75" s="85"/>
      <c r="AJ75" s="111"/>
      <c r="AK75" s="112"/>
      <c r="AL75" s="87"/>
      <c r="AM75" s="85"/>
      <c r="AN75" s="111"/>
      <c r="AO75" s="112"/>
      <c r="AP75" s="87"/>
      <c r="AQ75" s="85"/>
      <c r="AR75" s="111"/>
      <c r="AS75" s="112"/>
      <c r="AT75" s="87"/>
      <c r="AU75" s="85"/>
      <c r="AV75" s="111"/>
      <c r="AW75" s="112"/>
      <c r="AX75" s="87"/>
      <c r="AY75" s="85"/>
      <c r="AZ75" s="267">
        <f>SUM(E75,I75,M75,Q75,U75,Y75,AC75,AG75,AK75,AO75,AS75,AW75)</f>
        <v>0</v>
      </c>
      <c r="BA75" s="88">
        <f>SUM($G75,$K75,$O75,$S75,$W75,$AA75,$AE75,$AI75,$AM75,$AQ75,$AU75,$AY75)</f>
        <v>0</v>
      </c>
      <c r="BC75">
        <f>IF($A75&lt;&gt;"",COUNTIF($BD$3:$BD75,$BD75),0)</f>
        <v>0</v>
      </c>
      <c r="BD75" t="str">
        <f>IF($A75&lt;&gt;"",VLOOKUP(TRUNC(MID($A75,1,2),0),Plano_Contas!$H$3:$J$103,2,TRUE),"")</f>
        <v/>
      </c>
      <c r="BE75" s="201" t="str">
        <f t="shared" si="3"/>
        <v/>
      </c>
      <c r="BF75" t="str">
        <f ca="1">IF($BT75&lt;&gt;"",SUMIF($BD$3:$BD$1004,"="&amp;$BD75,INDIRECT(ADDRESS(3,BF$2,1,1)):INDIRECT(ADDRESS(1004,BF$2,1,1))),"")</f>
        <v/>
      </c>
      <c r="BG75" t="str">
        <f ca="1">IF($BT75&lt;&gt;"",SUMIF($BD$3:$BD$1004,"="&amp;$BD75,INDIRECT(ADDRESS(3,BG$2,1,1)):INDIRECT(ADDRESS(1004,BG$2,1,1))),"")</f>
        <v/>
      </c>
      <c r="BH75" t="str">
        <f ca="1">IF($BT75&lt;&gt;"",SUMIF($BD$3:$BD$1004,"="&amp;$BD75,INDIRECT(ADDRESS(3,BH$2,1,1)):INDIRECT(ADDRESS(1004,BH$2,1,1))),"")</f>
        <v/>
      </c>
      <c r="BI75" t="str">
        <f ca="1">IF($BT75&lt;&gt;"",SUMIF($BD$3:$BD$1004,"="&amp;$BD75,INDIRECT(ADDRESS(3,BI$2,1,1)):INDIRECT(ADDRESS(1004,BI$2,1,1))),"")</f>
        <v/>
      </c>
      <c r="BJ75" t="str">
        <f ca="1">IF($BT75&lt;&gt;"",SUMIF($BD$3:$BD$1004,"="&amp;$BD75,INDIRECT(ADDRESS(3,BJ$2,1,1)):INDIRECT(ADDRESS(1004,BJ$2,1,1))),"")</f>
        <v/>
      </c>
      <c r="BK75" t="str">
        <f ca="1">IF($BT75&lt;&gt;"",SUMIF($BD$3:$BD$1004,"="&amp;$BD75,INDIRECT(ADDRESS(3,BK$2,1,1)):INDIRECT(ADDRESS(1004,BK$2,1,1))),"")</f>
        <v/>
      </c>
      <c r="BL75" t="str">
        <f ca="1">IF($BT75&lt;&gt;"",SUMIF($BD$3:$BD$1004,"="&amp;$BD75,INDIRECT(ADDRESS(3,BL$2,1,1)):INDIRECT(ADDRESS(1004,BL$2,1,1))),"")</f>
        <v/>
      </c>
      <c r="BM75" t="str">
        <f ca="1">IF($BT75&lt;&gt;"",SUMIF($BD$3:$BD$1004,"="&amp;$BD75,INDIRECT(ADDRESS(3,BM$2,1,1)):INDIRECT(ADDRESS(1004,BM$2,1,1))),"")</f>
        <v/>
      </c>
      <c r="BN75" t="str">
        <f ca="1">IF($BT75&lt;&gt;"",SUMIF($BD$3:$BD$1004,"="&amp;$BD75,INDIRECT(ADDRESS(3,BN$2,1,1)):INDIRECT(ADDRESS(1004,BN$2,1,1))),"")</f>
        <v/>
      </c>
      <c r="BO75" t="str">
        <f ca="1">IF($BT75&lt;&gt;"",SUMIF($BD$3:$BD$1004,"="&amp;$BD75,INDIRECT(ADDRESS(3,BO$2,1,1)):INDIRECT(ADDRESS(1004,BO$2,1,1))),"")</f>
        <v/>
      </c>
      <c r="BP75" t="str">
        <f ca="1">IF($BT75&lt;&gt;"",SUMIF($BD$3:$BD$1004,"="&amp;$BD75,INDIRECT(ADDRESS(3,BP$2,1,1)):INDIRECT(ADDRESS(1004,BP$2,1,1))),"")</f>
        <v/>
      </c>
      <c r="BQ75" t="str">
        <f ca="1">IF($BT75&lt;&gt;"",SUMIF($BD$3:$BD$1004,"="&amp;$BD75,INDIRECT(ADDRESS(3,BQ$2,1,1)):INDIRECT(ADDRESS(1004,BQ$2,1,1))),"")</f>
        <v/>
      </c>
      <c r="BR75" t="str">
        <f ca="1">IF($BT75&lt;&gt;"",SUMIF($BD$3:$BD$1004,"="&amp;$BD75,INDIRECT(ADDRESS(3,BR$2,1,1)):INDIRECT(ADDRESS(1004,BR$2,1,1))),"")</f>
        <v/>
      </c>
      <c r="BS75" t="str">
        <f>IF($A75&lt;&gt;"",VLOOKUP(TRUNC(MID($A75,1,2),0),Plano_Contas!$H$3:$J$103,3,TRUE),"")</f>
        <v/>
      </c>
      <c r="BT75" t="str">
        <f t="shared" si="4"/>
        <v/>
      </c>
      <c r="BV75">
        <f>Empresas!C75</f>
        <v>0</v>
      </c>
    </row>
    <row r="76" spans="1:74" x14ac:dyDescent="0.2">
      <c r="A76" s="89"/>
      <c r="B76" s="52" t="str">
        <f>IF($A76&lt;&gt;"",VLOOKUP(""&amp;$A76,Plano_Contas!$A$3:$F$1003,6,0),"")</f>
        <v/>
      </c>
      <c r="C76" s="113"/>
      <c r="D76" s="111"/>
      <c r="E76" s="112"/>
      <c r="F76" s="87"/>
      <c r="G76" s="85"/>
      <c r="H76" s="111"/>
      <c r="I76" s="112"/>
      <c r="J76" s="87"/>
      <c r="K76" s="85"/>
      <c r="L76" s="111"/>
      <c r="M76" s="112"/>
      <c r="N76" s="87"/>
      <c r="O76" s="85"/>
      <c r="P76" s="111"/>
      <c r="Q76" s="112"/>
      <c r="R76" s="87"/>
      <c r="S76" s="85"/>
      <c r="T76" s="111"/>
      <c r="U76" s="112"/>
      <c r="V76" s="87"/>
      <c r="W76" s="85"/>
      <c r="X76" s="111"/>
      <c r="Y76" s="112"/>
      <c r="Z76" s="87"/>
      <c r="AA76" s="85"/>
      <c r="AB76" s="111"/>
      <c r="AC76" s="112"/>
      <c r="AD76" s="87"/>
      <c r="AE76" s="85"/>
      <c r="AF76" s="111"/>
      <c r="AG76" s="112"/>
      <c r="AH76" s="87"/>
      <c r="AI76" s="85"/>
      <c r="AJ76" s="111"/>
      <c r="AK76" s="112"/>
      <c r="AL76" s="87"/>
      <c r="AM76" s="85"/>
      <c r="AN76" s="111"/>
      <c r="AO76" s="112"/>
      <c r="AP76" s="87"/>
      <c r="AQ76" s="85"/>
      <c r="AR76" s="111"/>
      <c r="AS76" s="112"/>
      <c r="AT76" s="87"/>
      <c r="AU76" s="85"/>
      <c r="AV76" s="111"/>
      <c r="AW76" s="112"/>
      <c r="AX76" s="87"/>
      <c r="AY76" s="85"/>
      <c r="AZ76" s="267">
        <f>SUM(E76,I76,M76,Q76,U76,Y76,AC76,AG76,AK76,AO76,AS76,AW76)</f>
        <v>0</v>
      </c>
      <c r="BA76" s="88">
        <f>SUM($G76,$K76,$O76,$S76,$W76,$AA76,$AE76,$AI76,$AM76,$AQ76,$AU76,$AY76)</f>
        <v>0</v>
      </c>
      <c r="BC76">
        <f>IF($A76&lt;&gt;"",COUNTIF($BD$3:$BD76,$BD76),0)</f>
        <v>0</v>
      </c>
      <c r="BD76" t="str">
        <f>IF($A76&lt;&gt;"",VLOOKUP(TRUNC(MID($A76,1,2),0),Plano_Contas!$H$3:$J$103,2,TRUE),"")</f>
        <v/>
      </c>
      <c r="BE76" s="201" t="str">
        <f t="shared" si="3"/>
        <v/>
      </c>
      <c r="BF76" t="str">
        <f ca="1">IF($BT76&lt;&gt;"",SUMIF($BD$3:$BD$1004,"="&amp;$BD76,INDIRECT(ADDRESS(3,BF$2,1,1)):INDIRECT(ADDRESS(1004,BF$2,1,1))),"")</f>
        <v/>
      </c>
      <c r="BG76" t="str">
        <f ca="1">IF($BT76&lt;&gt;"",SUMIF($BD$3:$BD$1004,"="&amp;$BD76,INDIRECT(ADDRESS(3,BG$2,1,1)):INDIRECT(ADDRESS(1004,BG$2,1,1))),"")</f>
        <v/>
      </c>
      <c r="BH76" t="str">
        <f ca="1">IF($BT76&lt;&gt;"",SUMIF($BD$3:$BD$1004,"="&amp;$BD76,INDIRECT(ADDRESS(3,BH$2,1,1)):INDIRECT(ADDRESS(1004,BH$2,1,1))),"")</f>
        <v/>
      </c>
      <c r="BI76" t="str">
        <f ca="1">IF($BT76&lt;&gt;"",SUMIF($BD$3:$BD$1004,"="&amp;$BD76,INDIRECT(ADDRESS(3,BI$2,1,1)):INDIRECT(ADDRESS(1004,BI$2,1,1))),"")</f>
        <v/>
      </c>
      <c r="BJ76" t="str">
        <f ca="1">IF($BT76&lt;&gt;"",SUMIF($BD$3:$BD$1004,"="&amp;$BD76,INDIRECT(ADDRESS(3,BJ$2,1,1)):INDIRECT(ADDRESS(1004,BJ$2,1,1))),"")</f>
        <v/>
      </c>
      <c r="BK76" t="str">
        <f ca="1">IF($BT76&lt;&gt;"",SUMIF($BD$3:$BD$1004,"="&amp;$BD76,INDIRECT(ADDRESS(3,BK$2,1,1)):INDIRECT(ADDRESS(1004,BK$2,1,1))),"")</f>
        <v/>
      </c>
      <c r="BL76" t="str">
        <f ca="1">IF($BT76&lt;&gt;"",SUMIF($BD$3:$BD$1004,"="&amp;$BD76,INDIRECT(ADDRESS(3,BL$2,1,1)):INDIRECT(ADDRESS(1004,BL$2,1,1))),"")</f>
        <v/>
      </c>
      <c r="BM76" t="str">
        <f ca="1">IF($BT76&lt;&gt;"",SUMIF($BD$3:$BD$1004,"="&amp;$BD76,INDIRECT(ADDRESS(3,BM$2,1,1)):INDIRECT(ADDRESS(1004,BM$2,1,1))),"")</f>
        <v/>
      </c>
      <c r="BN76" t="str">
        <f ca="1">IF($BT76&lt;&gt;"",SUMIF($BD$3:$BD$1004,"="&amp;$BD76,INDIRECT(ADDRESS(3,BN$2,1,1)):INDIRECT(ADDRESS(1004,BN$2,1,1))),"")</f>
        <v/>
      </c>
      <c r="BO76" t="str">
        <f ca="1">IF($BT76&lt;&gt;"",SUMIF($BD$3:$BD$1004,"="&amp;$BD76,INDIRECT(ADDRESS(3,BO$2,1,1)):INDIRECT(ADDRESS(1004,BO$2,1,1))),"")</f>
        <v/>
      </c>
      <c r="BP76" t="str">
        <f ca="1">IF($BT76&lt;&gt;"",SUMIF($BD$3:$BD$1004,"="&amp;$BD76,INDIRECT(ADDRESS(3,BP$2,1,1)):INDIRECT(ADDRESS(1004,BP$2,1,1))),"")</f>
        <v/>
      </c>
      <c r="BQ76" t="str">
        <f ca="1">IF($BT76&lt;&gt;"",SUMIF($BD$3:$BD$1004,"="&amp;$BD76,INDIRECT(ADDRESS(3,BQ$2,1,1)):INDIRECT(ADDRESS(1004,BQ$2,1,1))),"")</f>
        <v/>
      </c>
      <c r="BR76" t="str">
        <f ca="1">IF($BT76&lt;&gt;"",SUMIF($BD$3:$BD$1004,"="&amp;$BD76,INDIRECT(ADDRESS(3,BR$2,1,1)):INDIRECT(ADDRESS(1004,BR$2,1,1))),"")</f>
        <v/>
      </c>
      <c r="BS76" t="str">
        <f>IF($A76&lt;&gt;"",VLOOKUP(TRUNC(MID($A76,1,2),0),Plano_Contas!$H$3:$J$103,3,TRUE),"")</f>
        <v/>
      </c>
      <c r="BT76" t="str">
        <f t="shared" si="4"/>
        <v/>
      </c>
      <c r="BV76">
        <f>Empresas!C76</f>
        <v>0</v>
      </c>
    </row>
    <row r="77" spans="1:74" x14ac:dyDescent="0.2">
      <c r="A77" s="89"/>
      <c r="B77" s="52" t="str">
        <f>IF($A77&lt;&gt;"",VLOOKUP(""&amp;$A77,Plano_Contas!$A$3:$F$1003,6,0),"")</f>
        <v/>
      </c>
      <c r="C77" s="91"/>
      <c r="D77" s="111"/>
      <c r="E77" s="112"/>
      <c r="F77" s="87"/>
      <c r="G77" s="85"/>
      <c r="H77" s="111"/>
      <c r="I77" s="112"/>
      <c r="J77" s="87"/>
      <c r="K77" s="85"/>
      <c r="L77" s="111"/>
      <c r="M77" s="112"/>
      <c r="N77" s="87"/>
      <c r="O77" s="85"/>
      <c r="P77" s="111"/>
      <c r="Q77" s="112"/>
      <c r="R77" s="87"/>
      <c r="S77" s="85"/>
      <c r="T77" s="111"/>
      <c r="U77" s="112"/>
      <c r="V77" s="87"/>
      <c r="W77" s="85"/>
      <c r="X77" s="111"/>
      <c r="Y77" s="112"/>
      <c r="Z77" s="87"/>
      <c r="AA77" s="85"/>
      <c r="AB77" s="111"/>
      <c r="AC77" s="112"/>
      <c r="AD77" s="87"/>
      <c r="AE77" s="85"/>
      <c r="AF77" s="111"/>
      <c r="AG77" s="112"/>
      <c r="AH77" s="87"/>
      <c r="AI77" s="85"/>
      <c r="AJ77" s="111"/>
      <c r="AK77" s="112"/>
      <c r="AL77" s="87"/>
      <c r="AM77" s="85"/>
      <c r="AN77" s="111"/>
      <c r="AO77" s="112"/>
      <c r="AP77" s="87"/>
      <c r="AQ77" s="85"/>
      <c r="AR77" s="111"/>
      <c r="AS77" s="112"/>
      <c r="AT77" s="87"/>
      <c r="AU77" s="85"/>
      <c r="AV77" s="111"/>
      <c r="AW77" s="112"/>
      <c r="AX77" s="87"/>
      <c r="AY77" s="85"/>
      <c r="AZ77" s="267">
        <f>SUM(E77,I77,M77,Q77,U77,Y77,AC77,AG77,AK77,AO77,AS77,AW77)</f>
        <v>0</v>
      </c>
      <c r="BA77" s="88">
        <f>SUM($G77,$K77,$O77,$S77,$W77,$AA77,$AE77,$AI77,$AM77,$AQ77,$AU77,$AY77)</f>
        <v>0</v>
      </c>
      <c r="BC77">
        <f>IF($A77&lt;&gt;"",COUNTIF($BD$3:$BD77,$BD77),0)</f>
        <v>0</v>
      </c>
      <c r="BD77" t="str">
        <f>IF($A77&lt;&gt;"",VLOOKUP(TRUNC(MID($A77,1,2),0),Plano_Contas!$H$3:$J$103,2,TRUE),"")</f>
        <v/>
      </c>
      <c r="BE77" s="201" t="str">
        <f t="shared" si="3"/>
        <v/>
      </c>
      <c r="BF77" t="str">
        <f ca="1">IF($BT77&lt;&gt;"",SUMIF($BD$3:$BD$1004,"="&amp;$BD77,INDIRECT(ADDRESS(3,BF$2,1,1)):INDIRECT(ADDRESS(1004,BF$2,1,1))),"")</f>
        <v/>
      </c>
      <c r="BG77" t="str">
        <f ca="1">IF($BT77&lt;&gt;"",SUMIF($BD$3:$BD$1004,"="&amp;$BD77,INDIRECT(ADDRESS(3,BG$2,1,1)):INDIRECT(ADDRESS(1004,BG$2,1,1))),"")</f>
        <v/>
      </c>
      <c r="BH77" t="str">
        <f ca="1">IF($BT77&lt;&gt;"",SUMIF($BD$3:$BD$1004,"="&amp;$BD77,INDIRECT(ADDRESS(3,BH$2,1,1)):INDIRECT(ADDRESS(1004,BH$2,1,1))),"")</f>
        <v/>
      </c>
      <c r="BI77" t="str">
        <f ca="1">IF($BT77&lt;&gt;"",SUMIF($BD$3:$BD$1004,"="&amp;$BD77,INDIRECT(ADDRESS(3,BI$2,1,1)):INDIRECT(ADDRESS(1004,BI$2,1,1))),"")</f>
        <v/>
      </c>
      <c r="BJ77" t="str">
        <f ca="1">IF($BT77&lt;&gt;"",SUMIF($BD$3:$BD$1004,"="&amp;$BD77,INDIRECT(ADDRESS(3,BJ$2,1,1)):INDIRECT(ADDRESS(1004,BJ$2,1,1))),"")</f>
        <v/>
      </c>
      <c r="BK77" t="str">
        <f ca="1">IF($BT77&lt;&gt;"",SUMIF($BD$3:$BD$1004,"="&amp;$BD77,INDIRECT(ADDRESS(3,BK$2,1,1)):INDIRECT(ADDRESS(1004,BK$2,1,1))),"")</f>
        <v/>
      </c>
      <c r="BL77" t="str">
        <f ca="1">IF($BT77&lt;&gt;"",SUMIF($BD$3:$BD$1004,"="&amp;$BD77,INDIRECT(ADDRESS(3,BL$2,1,1)):INDIRECT(ADDRESS(1004,BL$2,1,1))),"")</f>
        <v/>
      </c>
      <c r="BM77" t="str">
        <f ca="1">IF($BT77&lt;&gt;"",SUMIF($BD$3:$BD$1004,"="&amp;$BD77,INDIRECT(ADDRESS(3,BM$2,1,1)):INDIRECT(ADDRESS(1004,BM$2,1,1))),"")</f>
        <v/>
      </c>
      <c r="BN77" t="str">
        <f ca="1">IF($BT77&lt;&gt;"",SUMIF($BD$3:$BD$1004,"="&amp;$BD77,INDIRECT(ADDRESS(3,BN$2,1,1)):INDIRECT(ADDRESS(1004,BN$2,1,1))),"")</f>
        <v/>
      </c>
      <c r="BO77" t="str">
        <f ca="1">IF($BT77&lt;&gt;"",SUMIF($BD$3:$BD$1004,"="&amp;$BD77,INDIRECT(ADDRESS(3,BO$2,1,1)):INDIRECT(ADDRESS(1004,BO$2,1,1))),"")</f>
        <v/>
      </c>
      <c r="BP77" t="str">
        <f ca="1">IF($BT77&lt;&gt;"",SUMIF($BD$3:$BD$1004,"="&amp;$BD77,INDIRECT(ADDRESS(3,BP$2,1,1)):INDIRECT(ADDRESS(1004,BP$2,1,1))),"")</f>
        <v/>
      </c>
      <c r="BQ77" t="str">
        <f ca="1">IF($BT77&lt;&gt;"",SUMIF($BD$3:$BD$1004,"="&amp;$BD77,INDIRECT(ADDRESS(3,BQ$2,1,1)):INDIRECT(ADDRESS(1004,BQ$2,1,1))),"")</f>
        <v/>
      </c>
      <c r="BR77" t="str">
        <f ca="1">IF($BT77&lt;&gt;"",SUMIF($BD$3:$BD$1004,"="&amp;$BD77,INDIRECT(ADDRESS(3,BR$2,1,1)):INDIRECT(ADDRESS(1004,BR$2,1,1))),"")</f>
        <v/>
      </c>
      <c r="BS77" t="str">
        <f>IF($A77&lt;&gt;"",VLOOKUP(TRUNC(MID($A77,1,2),0),Plano_Contas!$H$3:$J$103,3,TRUE),"")</f>
        <v/>
      </c>
      <c r="BT77" t="str">
        <f t="shared" si="4"/>
        <v/>
      </c>
      <c r="BV77">
        <f>Empresas!C77</f>
        <v>0</v>
      </c>
    </row>
    <row r="78" spans="1:74" x14ac:dyDescent="0.2">
      <c r="A78" s="89"/>
      <c r="B78" s="94" t="str">
        <f>IF($A78&lt;&gt;"",VLOOKUP(""&amp;$A78,Plano_Contas!$A$3:$F$1003,6,0),"")</f>
        <v/>
      </c>
      <c r="C78" s="113"/>
      <c r="D78" s="111"/>
      <c r="E78" s="112"/>
      <c r="F78" s="87"/>
      <c r="G78" s="85"/>
      <c r="H78" s="111"/>
      <c r="I78" s="112"/>
      <c r="J78" s="87"/>
      <c r="K78" s="85"/>
      <c r="L78" s="111"/>
      <c r="M78" s="112"/>
      <c r="N78" s="87"/>
      <c r="O78" s="85"/>
      <c r="P78" s="111"/>
      <c r="Q78" s="112"/>
      <c r="R78" s="87"/>
      <c r="S78" s="85"/>
      <c r="T78" s="111"/>
      <c r="U78" s="112"/>
      <c r="V78" s="87"/>
      <c r="W78" s="85"/>
      <c r="X78" s="111"/>
      <c r="Y78" s="112"/>
      <c r="Z78" s="87"/>
      <c r="AA78" s="85"/>
      <c r="AB78" s="111"/>
      <c r="AC78" s="112"/>
      <c r="AD78" s="87"/>
      <c r="AE78" s="85"/>
      <c r="AF78" s="111"/>
      <c r="AG78" s="112"/>
      <c r="AH78" s="87"/>
      <c r="AI78" s="85"/>
      <c r="AJ78" s="111"/>
      <c r="AK78" s="112"/>
      <c r="AL78" s="87"/>
      <c r="AM78" s="85"/>
      <c r="AN78" s="111"/>
      <c r="AO78" s="112"/>
      <c r="AP78" s="87"/>
      <c r="AQ78" s="85"/>
      <c r="AR78" s="111"/>
      <c r="AS78" s="112"/>
      <c r="AT78" s="87"/>
      <c r="AU78" s="85"/>
      <c r="AV78" s="111"/>
      <c r="AW78" s="112"/>
      <c r="AX78" s="87"/>
      <c r="AY78" s="85"/>
      <c r="AZ78" s="267">
        <f>SUM(E78,I78,M78,Q78,U78,Y78,AC78,AG78,AK78,AO78,AS78,AW78)</f>
        <v>0</v>
      </c>
      <c r="BA78" s="88">
        <f>SUM($G78,$K78,$O78,$S78,$W78,$AA78,$AE78,$AI78,$AM78,$AQ78,$AU78,$AY78)</f>
        <v>0</v>
      </c>
      <c r="BC78">
        <f>IF($A78&lt;&gt;"",COUNTIF($BD$3:$BD78,$BD78),0)</f>
        <v>0</v>
      </c>
      <c r="BD78" t="str">
        <f>IF($A78&lt;&gt;"",VLOOKUP(TRUNC(MID($A78,1,2),0),Plano_Contas!$H$3:$J$103,2,TRUE),"")</f>
        <v/>
      </c>
      <c r="BE78" s="201" t="str">
        <f t="shared" si="3"/>
        <v/>
      </c>
      <c r="BF78" t="str">
        <f ca="1">IF($BT78&lt;&gt;"",SUMIF($BD$3:$BD$1004,"="&amp;$BD78,INDIRECT(ADDRESS(3,BF$2,1,1)):INDIRECT(ADDRESS(1004,BF$2,1,1))),"")</f>
        <v/>
      </c>
      <c r="BG78" t="str">
        <f ca="1">IF($BT78&lt;&gt;"",SUMIF($BD$3:$BD$1004,"="&amp;$BD78,INDIRECT(ADDRESS(3,BG$2,1,1)):INDIRECT(ADDRESS(1004,BG$2,1,1))),"")</f>
        <v/>
      </c>
      <c r="BH78" t="str">
        <f ca="1">IF($BT78&lt;&gt;"",SUMIF($BD$3:$BD$1004,"="&amp;$BD78,INDIRECT(ADDRESS(3,BH$2,1,1)):INDIRECT(ADDRESS(1004,BH$2,1,1))),"")</f>
        <v/>
      </c>
      <c r="BI78" t="str">
        <f ca="1">IF($BT78&lt;&gt;"",SUMIF($BD$3:$BD$1004,"="&amp;$BD78,INDIRECT(ADDRESS(3,BI$2,1,1)):INDIRECT(ADDRESS(1004,BI$2,1,1))),"")</f>
        <v/>
      </c>
      <c r="BJ78" t="str">
        <f ca="1">IF($BT78&lt;&gt;"",SUMIF($BD$3:$BD$1004,"="&amp;$BD78,INDIRECT(ADDRESS(3,BJ$2,1,1)):INDIRECT(ADDRESS(1004,BJ$2,1,1))),"")</f>
        <v/>
      </c>
      <c r="BK78" t="str">
        <f ca="1">IF($BT78&lt;&gt;"",SUMIF($BD$3:$BD$1004,"="&amp;$BD78,INDIRECT(ADDRESS(3,BK$2,1,1)):INDIRECT(ADDRESS(1004,BK$2,1,1))),"")</f>
        <v/>
      </c>
      <c r="BL78" t="str">
        <f ca="1">IF($BT78&lt;&gt;"",SUMIF($BD$3:$BD$1004,"="&amp;$BD78,INDIRECT(ADDRESS(3,BL$2,1,1)):INDIRECT(ADDRESS(1004,BL$2,1,1))),"")</f>
        <v/>
      </c>
      <c r="BM78" t="str">
        <f ca="1">IF($BT78&lt;&gt;"",SUMIF($BD$3:$BD$1004,"="&amp;$BD78,INDIRECT(ADDRESS(3,BM$2,1,1)):INDIRECT(ADDRESS(1004,BM$2,1,1))),"")</f>
        <v/>
      </c>
      <c r="BN78" t="str">
        <f ca="1">IF($BT78&lt;&gt;"",SUMIF($BD$3:$BD$1004,"="&amp;$BD78,INDIRECT(ADDRESS(3,BN$2,1,1)):INDIRECT(ADDRESS(1004,BN$2,1,1))),"")</f>
        <v/>
      </c>
      <c r="BO78" t="str">
        <f ca="1">IF($BT78&lt;&gt;"",SUMIF($BD$3:$BD$1004,"="&amp;$BD78,INDIRECT(ADDRESS(3,BO$2,1,1)):INDIRECT(ADDRESS(1004,BO$2,1,1))),"")</f>
        <v/>
      </c>
      <c r="BP78" t="str">
        <f ca="1">IF($BT78&lt;&gt;"",SUMIF($BD$3:$BD$1004,"="&amp;$BD78,INDIRECT(ADDRESS(3,BP$2,1,1)):INDIRECT(ADDRESS(1004,BP$2,1,1))),"")</f>
        <v/>
      </c>
      <c r="BQ78" t="str">
        <f ca="1">IF($BT78&lt;&gt;"",SUMIF($BD$3:$BD$1004,"="&amp;$BD78,INDIRECT(ADDRESS(3,BQ$2,1,1)):INDIRECT(ADDRESS(1004,BQ$2,1,1))),"")</f>
        <v/>
      </c>
      <c r="BR78" t="str">
        <f ca="1">IF($BT78&lt;&gt;"",SUMIF($BD$3:$BD$1004,"="&amp;$BD78,INDIRECT(ADDRESS(3,BR$2,1,1)):INDIRECT(ADDRESS(1004,BR$2,1,1))),"")</f>
        <v/>
      </c>
      <c r="BS78" t="str">
        <f>IF($A78&lt;&gt;"",VLOOKUP(TRUNC(MID($A78,1,2),0),Plano_Contas!$H$3:$J$103,3,TRUE),"")</f>
        <v/>
      </c>
      <c r="BT78" t="str">
        <f t="shared" si="4"/>
        <v/>
      </c>
      <c r="BV78">
        <f>Empresas!C78</f>
        <v>0</v>
      </c>
    </row>
    <row r="79" spans="1:74" x14ac:dyDescent="0.2">
      <c r="A79" s="89"/>
      <c r="B79" s="94" t="str">
        <f>IF($A79&lt;&gt;"",VLOOKUP(""&amp;$A79,Plano_Contas!$A$3:$F$1003,6,0),"")</f>
        <v/>
      </c>
      <c r="C79" s="91"/>
      <c r="D79" s="111"/>
      <c r="E79" s="112"/>
      <c r="F79" s="87"/>
      <c r="G79" s="85"/>
      <c r="H79" s="111"/>
      <c r="I79" s="112"/>
      <c r="J79" s="87"/>
      <c r="K79" s="85"/>
      <c r="L79" s="111"/>
      <c r="M79" s="112"/>
      <c r="N79" s="87"/>
      <c r="O79" s="85"/>
      <c r="P79" s="111"/>
      <c r="Q79" s="112"/>
      <c r="R79" s="87"/>
      <c r="S79" s="85"/>
      <c r="T79" s="111"/>
      <c r="U79" s="112"/>
      <c r="V79" s="87"/>
      <c r="W79" s="85"/>
      <c r="X79" s="111"/>
      <c r="Y79" s="112"/>
      <c r="Z79" s="87"/>
      <c r="AA79" s="85"/>
      <c r="AB79" s="111"/>
      <c r="AC79" s="112"/>
      <c r="AD79" s="87"/>
      <c r="AE79" s="85"/>
      <c r="AF79" s="111"/>
      <c r="AG79" s="112"/>
      <c r="AH79" s="87"/>
      <c r="AI79" s="85"/>
      <c r="AJ79" s="111"/>
      <c r="AK79" s="112"/>
      <c r="AL79" s="87"/>
      <c r="AM79" s="85"/>
      <c r="AN79" s="111"/>
      <c r="AO79" s="112"/>
      <c r="AP79" s="87"/>
      <c r="AQ79" s="85"/>
      <c r="AR79" s="111"/>
      <c r="AS79" s="112"/>
      <c r="AT79" s="87"/>
      <c r="AU79" s="85"/>
      <c r="AV79" s="111"/>
      <c r="AW79" s="112"/>
      <c r="AX79" s="87"/>
      <c r="AY79" s="85"/>
      <c r="AZ79" s="267">
        <f>SUM(E79,I79,M79,Q79,U79,Y79,AC79,AG79,AK79,AO79,AS79,AW79)</f>
        <v>0</v>
      </c>
      <c r="BA79" s="88">
        <f>SUM($G79,$K79,$O79,$S79,$W79,$AA79,$AE79,$AI79,$AM79,$AQ79,$AU79,$AY79)</f>
        <v>0</v>
      </c>
      <c r="BC79">
        <f>IF($A79&lt;&gt;"",COUNTIF($BD$3:$BD79,$BD79),0)</f>
        <v>0</v>
      </c>
      <c r="BD79" t="str">
        <f>IF($A79&lt;&gt;"",VLOOKUP(TRUNC(MID($A79,1,2),0),Plano_Contas!$H$3:$J$103,2,TRUE),"")</f>
        <v/>
      </c>
      <c r="BE79" s="201" t="str">
        <f t="shared" si="3"/>
        <v/>
      </c>
      <c r="BF79" t="str">
        <f ca="1">IF($BT79&lt;&gt;"",SUMIF($BD$3:$BD$1004,"="&amp;$BD79,INDIRECT(ADDRESS(3,BF$2,1,1)):INDIRECT(ADDRESS(1004,BF$2,1,1))),"")</f>
        <v/>
      </c>
      <c r="BG79" t="str">
        <f ca="1">IF($BT79&lt;&gt;"",SUMIF($BD$3:$BD$1004,"="&amp;$BD79,INDIRECT(ADDRESS(3,BG$2,1,1)):INDIRECT(ADDRESS(1004,BG$2,1,1))),"")</f>
        <v/>
      </c>
      <c r="BH79" t="str">
        <f ca="1">IF($BT79&lt;&gt;"",SUMIF($BD$3:$BD$1004,"="&amp;$BD79,INDIRECT(ADDRESS(3,BH$2,1,1)):INDIRECT(ADDRESS(1004,BH$2,1,1))),"")</f>
        <v/>
      </c>
      <c r="BI79" t="str">
        <f ca="1">IF($BT79&lt;&gt;"",SUMIF($BD$3:$BD$1004,"="&amp;$BD79,INDIRECT(ADDRESS(3,BI$2,1,1)):INDIRECT(ADDRESS(1004,BI$2,1,1))),"")</f>
        <v/>
      </c>
      <c r="BJ79" t="str">
        <f ca="1">IF($BT79&lt;&gt;"",SUMIF($BD$3:$BD$1004,"="&amp;$BD79,INDIRECT(ADDRESS(3,BJ$2,1,1)):INDIRECT(ADDRESS(1004,BJ$2,1,1))),"")</f>
        <v/>
      </c>
      <c r="BK79" t="str">
        <f ca="1">IF($BT79&lt;&gt;"",SUMIF($BD$3:$BD$1004,"="&amp;$BD79,INDIRECT(ADDRESS(3,BK$2,1,1)):INDIRECT(ADDRESS(1004,BK$2,1,1))),"")</f>
        <v/>
      </c>
      <c r="BL79" t="str">
        <f ca="1">IF($BT79&lt;&gt;"",SUMIF($BD$3:$BD$1004,"="&amp;$BD79,INDIRECT(ADDRESS(3,BL$2,1,1)):INDIRECT(ADDRESS(1004,BL$2,1,1))),"")</f>
        <v/>
      </c>
      <c r="BM79" t="str">
        <f ca="1">IF($BT79&lt;&gt;"",SUMIF($BD$3:$BD$1004,"="&amp;$BD79,INDIRECT(ADDRESS(3,BM$2,1,1)):INDIRECT(ADDRESS(1004,BM$2,1,1))),"")</f>
        <v/>
      </c>
      <c r="BN79" t="str">
        <f ca="1">IF($BT79&lt;&gt;"",SUMIF($BD$3:$BD$1004,"="&amp;$BD79,INDIRECT(ADDRESS(3,BN$2,1,1)):INDIRECT(ADDRESS(1004,BN$2,1,1))),"")</f>
        <v/>
      </c>
      <c r="BO79" t="str">
        <f ca="1">IF($BT79&lt;&gt;"",SUMIF($BD$3:$BD$1004,"="&amp;$BD79,INDIRECT(ADDRESS(3,BO$2,1,1)):INDIRECT(ADDRESS(1004,BO$2,1,1))),"")</f>
        <v/>
      </c>
      <c r="BP79" t="str">
        <f ca="1">IF($BT79&lt;&gt;"",SUMIF($BD$3:$BD$1004,"="&amp;$BD79,INDIRECT(ADDRESS(3,BP$2,1,1)):INDIRECT(ADDRESS(1004,BP$2,1,1))),"")</f>
        <v/>
      </c>
      <c r="BQ79" t="str">
        <f ca="1">IF($BT79&lt;&gt;"",SUMIF($BD$3:$BD$1004,"="&amp;$BD79,INDIRECT(ADDRESS(3,BQ$2,1,1)):INDIRECT(ADDRESS(1004,BQ$2,1,1))),"")</f>
        <v/>
      </c>
      <c r="BR79" t="str">
        <f ca="1">IF($BT79&lt;&gt;"",SUMIF($BD$3:$BD$1004,"="&amp;$BD79,INDIRECT(ADDRESS(3,BR$2,1,1)):INDIRECT(ADDRESS(1004,BR$2,1,1))),"")</f>
        <v/>
      </c>
      <c r="BS79" t="str">
        <f>IF($A79&lt;&gt;"",VLOOKUP(TRUNC(MID($A79,1,2),0),Plano_Contas!$H$3:$J$103,3,TRUE),"")</f>
        <v/>
      </c>
      <c r="BT79" t="str">
        <f t="shared" si="4"/>
        <v/>
      </c>
      <c r="BV79">
        <f>Empresas!C79</f>
        <v>0</v>
      </c>
    </row>
    <row r="80" spans="1:74" x14ac:dyDescent="0.2">
      <c r="A80" s="89"/>
      <c r="B80" s="52" t="str">
        <f>IF($A80&lt;&gt;"",VLOOKUP(""&amp;$A80,Plano_Contas!$A$3:$F$1003,6,0),"")</f>
        <v/>
      </c>
      <c r="C80" s="91"/>
      <c r="D80" s="111"/>
      <c r="E80" s="112"/>
      <c r="F80" s="87"/>
      <c r="G80" s="85"/>
      <c r="H80" s="111"/>
      <c r="I80" s="112"/>
      <c r="J80" s="87"/>
      <c r="K80" s="85"/>
      <c r="L80" s="111"/>
      <c r="M80" s="112"/>
      <c r="N80" s="87"/>
      <c r="O80" s="85"/>
      <c r="P80" s="111"/>
      <c r="Q80" s="112"/>
      <c r="R80" s="87"/>
      <c r="S80" s="85"/>
      <c r="T80" s="111"/>
      <c r="U80" s="112"/>
      <c r="V80" s="87"/>
      <c r="W80" s="85"/>
      <c r="X80" s="111"/>
      <c r="Y80" s="112"/>
      <c r="Z80" s="87"/>
      <c r="AA80" s="85"/>
      <c r="AB80" s="111"/>
      <c r="AC80" s="112"/>
      <c r="AD80" s="87"/>
      <c r="AE80" s="85"/>
      <c r="AF80" s="111"/>
      <c r="AG80" s="112"/>
      <c r="AH80" s="87"/>
      <c r="AI80" s="85"/>
      <c r="AJ80" s="111"/>
      <c r="AK80" s="112"/>
      <c r="AL80" s="87"/>
      <c r="AM80" s="85"/>
      <c r="AN80" s="111"/>
      <c r="AO80" s="112"/>
      <c r="AP80" s="87"/>
      <c r="AQ80" s="85"/>
      <c r="AR80" s="111"/>
      <c r="AS80" s="112"/>
      <c r="AT80" s="87"/>
      <c r="AU80" s="85"/>
      <c r="AV80" s="111"/>
      <c r="AW80" s="112"/>
      <c r="AX80" s="87"/>
      <c r="AY80" s="85"/>
      <c r="AZ80" s="267">
        <f>SUM(E80,I80,M80,Q80,U80,Y80,AC80,AG80,AK80,AO80,AS80,AW80)</f>
        <v>0</v>
      </c>
      <c r="BA80" s="88">
        <f>SUM($G80,$K80,$O80,$S80,$W80,$AA80,$AE80,$AI80,$AM80,$AQ80,$AU80,$AY80)</f>
        <v>0</v>
      </c>
      <c r="BC80">
        <f>IF($A80&lt;&gt;"",COUNTIF($BD$3:$BD80,$BD80),0)</f>
        <v>0</v>
      </c>
      <c r="BD80" t="str">
        <f>IF($A80&lt;&gt;"",VLOOKUP(TRUNC(MID($A80,1,2),0),Plano_Contas!$H$3:$J$103,2,TRUE),"")</f>
        <v/>
      </c>
      <c r="BE80" s="201" t="str">
        <f t="shared" si="3"/>
        <v/>
      </c>
      <c r="BF80" t="str">
        <f ca="1">IF($BT80&lt;&gt;"",SUMIF($BD$3:$BD$1004,"="&amp;$BD80,INDIRECT(ADDRESS(3,BF$2,1,1)):INDIRECT(ADDRESS(1004,BF$2,1,1))),"")</f>
        <v/>
      </c>
      <c r="BG80" t="str">
        <f ca="1">IF($BT80&lt;&gt;"",SUMIF($BD$3:$BD$1004,"="&amp;$BD80,INDIRECT(ADDRESS(3,BG$2,1,1)):INDIRECT(ADDRESS(1004,BG$2,1,1))),"")</f>
        <v/>
      </c>
      <c r="BH80" t="str">
        <f ca="1">IF($BT80&lt;&gt;"",SUMIF($BD$3:$BD$1004,"="&amp;$BD80,INDIRECT(ADDRESS(3,BH$2,1,1)):INDIRECT(ADDRESS(1004,BH$2,1,1))),"")</f>
        <v/>
      </c>
      <c r="BI80" t="str">
        <f ca="1">IF($BT80&lt;&gt;"",SUMIF($BD$3:$BD$1004,"="&amp;$BD80,INDIRECT(ADDRESS(3,BI$2,1,1)):INDIRECT(ADDRESS(1004,BI$2,1,1))),"")</f>
        <v/>
      </c>
      <c r="BJ80" t="str">
        <f ca="1">IF($BT80&lt;&gt;"",SUMIF($BD$3:$BD$1004,"="&amp;$BD80,INDIRECT(ADDRESS(3,BJ$2,1,1)):INDIRECT(ADDRESS(1004,BJ$2,1,1))),"")</f>
        <v/>
      </c>
      <c r="BK80" t="str">
        <f ca="1">IF($BT80&lt;&gt;"",SUMIF($BD$3:$BD$1004,"="&amp;$BD80,INDIRECT(ADDRESS(3,BK$2,1,1)):INDIRECT(ADDRESS(1004,BK$2,1,1))),"")</f>
        <v/>
      </c>
      <c r="BL80" t="str">
        <f ca="1">IF($BT80&lt;&gt;"",SUMIF($BD$3:$BD$1004,"="&amp;$BD80,INDIRECT(ADDRESS(3,BL$2,1,1)):INDIRECT(ADDRESS(1004,BL$2,1,1))),"")</f>
        <v/>
      </c>
      <c r="BM80" t="str">
        <f ca="1">IF($BT80&lt;&gt;"",SUMIF($BD$3:$BD$1004,"="&amp;$BD80,INDIRECT(ADDRESS(3,BM$2,1,1)):INDIRECT(ADDRESS(1004,BM$2,1,1))),"")</f>
        <v/>
      </c>
      <c r="BN80" t="str">
        <f ca="1">IF($BT80&lt;&gt;"",SUMIF($BD$3:$BD$1004,"="&amp;$BD80,INDIRECT(ADDRESS(3,BN$2,1,1)):INDIRECT(ADDRESS(1004,BN$2,1,1))),"")</f>
        <v/>
      </c>
      <c r="BO80" t="str">
        <f ca="1">IF($BT80&lt;&gt;"",SUMIF($BD$3:$BD$1004,"="&amp;$BD80,INDIRECT(ADDRESS(3,BO$2,1,1)):INDIRECT(ADDRESS(1004,BO$2,1,1))),"")</f>
        <v/>
      </c>
      <c r="BP80" t="str">
        <f ca="1">IF($BT80&lt;&gt;"",SUMIF($BD$3:$BD$1004,"="&amp;$BD80,INDIRECT(ADDRESS(3,BP$2,1,1)):INDIRECT(ADDRESS(1004,BP$2,1,1))),"")</f>
        <v/>
      </c>
      <c r="BQ80" t="str">
        <f ca="1">IF($BT80&lt;&gt;"",SUMIF($BD$3:$BD$1004,"="&amp;$BD80,INDIRECT(ADDRESS(3,BQ$2,1,1)):INDIRECT(ADDRESS(1004,BQ$2,1,1))),"")</f>
        <v/>
      </c>
      <c r="BR80" t="str">
        <f ca="1">IF($BT80&lt;&gt;"",SUMIF($BD$3:$BD$1004,"="&amp;$BD80,INDIRECT(ADDRESS(3,BR$2,1,1)):INDIRECT(ADDRESS(1004,BR$2,1,1))),"")</f>
        <v/>
      </c>
      <c r="BS80" t="str">
        <f>IF($A80&lt;&gt;"",VLOOKUP(TRUNC(MID($A80,1,2),0),Plano_Contas!$H$3:$J$103,3,TRUE),"")</f>
        <v/>
      </c>
      <c r="BT80" t="str">
        <f t="shared" si="4"/>
        <v/>
      </c>
      <c r="BV80">
        <f>Empresas!C80</f>
        <v>0</v>
      </c>
    </row>
    <row r="81" spans="1:74" x14ac:dyDescent="0.2">
      <c r="A81" s="89"/>
      <c r="B81" s="94" t="str">
        <f>IF($A81&lt;&gt;"",VLOOKUP(""&amp;$A81,Plano_Contas!$A$3:$F$1003,6,0),"")</f>
        <v/>
      </c>
      <c r="C81" s="91"/>
      <c r="D81" s="111"/>
      <c r="E81" s="112"/>
      <c r="F81" s="87"/>
      <c r="G81" s="85"/>
      <c r="H81" s="111"/>
      <c r="I81" s="112"/>
      <c r="J81" s="87"/>
      <c r="K81" s="85"/>
      <c r="L81" s="111"/>
      <c r="M81" s="112"/>
      <c r="N81" s="87"/>
      <c r="O81" s="85"/>
      <c r="P81" s="111"/>
      <c r="Q81" s="112"/>
      <c r="R81" s="87"/>
      <c r="S81" s="85"/>
      <c r="T81" s="111"/>
      <c r="U81" s="112"/>
      <c r="V81" s="87"/>
      <c r="W81" s="85"/>
      <c r="X81" s="111"/>
      <c r="Y81" s="112"/>
      <c r="Z81" s="87"/>
      <c r="AA81" s="85"/>
      <c r="AB81" s="111"/>
      <c r="AC81" s="112"/>
      <c r="AD81" s="87"/>
      <c r="AE81" s="85"/>
      <c r="AF81" s="111"/>
      <c r="AG81" s="112"/>
      <c r="AH81" s="87"/>
      <c r="AI81" s="85"/>
      <c r="AJ81" s="111"/>
      <c r="AK81" s="112"/>
      <c r="AL81" s="87"/>
      <c r="AM81" s="85"/>
      <c r="AN81" s="111"/>
      <c r="AO81" s="112"/>
      <c r="AP81" s="87"/>
      <c r="AQ81" s="85"/>
      <c r="AR81" s="111"/>
      <c r="AS81" s="112"/>
      <c r="AT81" s="87"/>
      <c r="AU81" s="85"/>
      <c r="AV81" s="111"/>
      <c r="AW81" s="112"/>
      <c r="AX81" s="87"/>
      <c r="AY81" s="85"/>
      <c r="AZ81" s="267">
        <f>SUM(E81,I81,M81,Q81,U81,Y81,AC81,AG81,AK81,AO81,AS81,AW81)</f>
        <v>0</v>
      </c>
      <c r="BA81" s="88">
        <f>SUM($G81,$K81,$O81,$S81,$W81,$AA81,$AE81,$AI81,$AM81,$AQ81,$AU81,$AY81)</f>
        <v>0</v>
      </c>
      <c r="BC81">
        <f>IF($A81&lt;&gt;"",COUNTIF($BD$3:$BD81,$BD81),0)</f>
        <v>0</v>
      </c>
      <c r="BD81" t="str">
        <f>IF($A81&lt;&gt;"",VLOOKUP(TRUNC(MID($A81,1,2),0),Plano_Contas!$H$3:$J$103,2,TRUE),"")</f>
        <v/>
      </c>
      <c r="BE81" s="201" t="str">
        <f t="shared" si="3"/>
        <v/>
      </c>
      <c r="BF81" t="str">
        <f ca="1">IF($BT81&lt;&gt;"",SUMIF($BD$3:$BD$1004,"="&amp;$BD81,INDIRECT(ADDRESS(3,BF$2,1,1)):INDIRECT(ADDRESS(1004,BF$2,1,1))),"")</f>
        <v/>
      </c>
      <c r="BG81" t="str">
        <f ca="1">IF($BT81&lt;&gt;"",SUMIF($BD$3:$BD$1004,"="&amp;$BD81,INDIRECT(ADDRESS(3,BG$2,1,1)):INDIRECT(ADDRESS(1004,BG$2,1,1))),"")</f>
        <v/>
      </c>
      <c r="BH81" t="str">
        <f ca="1">IF($BT81&lt;&gt;"",SUMIF($BD$3:$BD$1004,"="&amp;$BD81,INDIRECT(ADDRESS(3,BH$2,1,1)):INDIRECT(ADDRESS(1004,BH$2,1,1))),"")</f>
        <v/>
      </c>
      <c r="BI81" t="str">
        <f ca="1">IF($BT81&lt;&gt;"",SUMIF($BD$3:$BD$1004,"="&amp;$BD81,INDIRECT(ADDRESS(3,BI$2,1,1)):INDIRECT(ADDRESS(1004,BI$2,1,1))),"")</f>
        <v/>
      </c>
      <c r="BJ81" t="str">
        <f ca="1">IF($BT81&lt;&gt;"",SUMIF($BD$3:$BD$1004,"="&amp;$BD81,INDIRECT(ADDRESS(3,BJ$2,1,1)):INDIRECT(ADDRESS(1004,BJ$2,1,1))),"")</f>
        <v/>
      </c>
      <c r="BK81" t="str">
        <f ca="1">IF($BT81&lt;&gt;"",SUMIF($BD$3:$BD$1004,"="&amp;$BD81,INDIRECT(ADDRESS(3,BK$2,1,1)):INDIRECT(ADDRESS(1004,BK$2,1,1))),"")</f>
        <v/>
      </c>
      <c r="BL81" t="str">
        <f ca="1">IF($BT81&lt;&gt;"",SUMIF($BD$3:$BD$1004,"="&amp;$BD81,INDIRECT(ADDRESS(3,BL$2,1,1)):INDIRECT(ADDRESS(1004,BL$2,1,1))),"")</f>
        <v/>
      </c>
      <c r="BM81" t="str">
        <f ca="1">IF($BT81&lt;&gt;"",SUMIF($BD$3:$BD$1004,"="&amp;$BD81,INDIRECT(ADDRESS(3,BM$2,1,1)):INDIRECT(ADDRESS(1004,BM$2,1,1))),"")</f>
        <v/>
      </c>
      <c r="BN81" t="str">
        <f ca="1">IF($BT81&lt;&gt;"",SUMIF($BD$3:$BD$1004,"="&amp;$BD81,INDIRECT(ADDRESS(3,BN$2,1,1)):INDIRECT(ADDRESS(1004,BN$2,1,1))),"")</f>
        <v/>
      </c>
      <c r="BO81" t="str">
        <f ca="1">IF($BT81&lt;&gt;"",SUMIF($BD$3:$BD$1004,"="&amp;$BD81,INDIRECT(ADDRESS(3,BO$2,1,1)):INDIRECT(ADDRESS(1004,BO$2,1,1))),"")</f>
        <v/>
      </c>
      <c r="BP81" t="str">
        <f ca="1">IF($BT81&lt;&gt;"",SUMIF($BD$3:$BD$1004,"="&amp;$BD81,INDIRECT(ADDRESS(3,BP$2,1,1)):INDIRECT(ADDRESS(1004,BP$2,1,1))),"")</f>
        <v/>
      </c>
      <c r="BQ81" t="str">
        <f ca="1">IF($BT81&lt;&gt;"",SUMIF($BD$3:$BD$1004,"="&amp;$BD81,INDIRECT(ADDRESS(3,BQ$2,1,1)):INDIRECT(ADDRESS(1004,BQ$2,1,1))),"")</f>
        <v/>
      </c>
      <c r="BR81" t="str">
        <f ca="1">IF($BT81&lt;&gt;"",SUMIF($BD$3:$BD$1004,"="&amp;$BD81,INDIRECT(ADDRESS(3,BR$2,1,1)):INDIRECT(ADDRESS(1004,BR$2,1,1))),"")</f>
        <v/>
      </c>
      <c r="BS81" t="str">
        <f>IF($A81&lt;&gt;"",VLOOKUP(TRUNC(MID($A81,1,2),0),Plano_Contas!$H$3:$J$103,3,TRUE),"")</f>
        <v/>
      </c>
      <c r="BT81" t="str">
        <f t="shared" si="4"/>
        <v/>
      </c>
      <c r="BV81">
        <f>Empresas!C81</f>
        <v>0</v>
      </c>
    </row>
    <row r="82" spans="1:74" x14ac:dyDescent="0.2">
      <c r="A82" s="89"/>
      <c r="B82" s="52" t="str">
        <f>IF($A82&lt;&gt;"",VLOOKUP(""&amp;$A82,Plano_Contas!$A$3:$F$1003,6,0),"")</f>
        <v/>
      </c>
      <c r="C82" s="91"/>
      <c r="D82" s="111"/>
      <c r="E82" s="112"/>
      <c r="F82" s="87"/>
      <c r="G82" s="85"/>
      <c r="H82" s="111"/>
      <c r="I82" s="112"/>
      <c r="J82" s="87"/>
      <c r="K82" s="85"/>
      <c r="L82" s="111"/>
      <c r="M82" s="112"/>
      <c r="N82" s="87"/>
      <c r="O82" s="85"/>
      <c r="P82" s="111"/>
      <c r="Q82" s="112"/>
      <c r="R82" s="87"/>
      <c r="S82" s="85"/>
      <c r="T82" s="111"/>
      <c r="U82" s="112"/>
      <c r="V82" s="87"/>
      <c r="W82" s="85"/>
      <c r="X82" s="111"/>
      <c r="Y82" s="112"/>
      <c r="Z82" s="87"/>
      <c r="AA82" s="85"/>
      <c r="AB82" s="111"/>
      <c r="AC82" s="112"/>
      <c r="AD82" s="87"/>
      <c r="AE82" s="85"/>
      <c r="AF82" s="111"/>
      <c r="AG82" s="112"/>
      <c r="AH82" s="87"/>
      <c r="AI82" s="85"/>
      <c r="AJ82" s="111"/>
      <c r="AK82" s="112"/>
      <c r="AL82" s="87"/>
      <c r="AM82" s="85"/>
      <c r="AN82" s="111"/>
      <c r="AO82" s="112"/>
      <c r="AP82" s="87"/>
      <c r="AQ82" s="85"/>
      <c r="AR82" s="111"/>
      <c r="AS82" s="112"/>
      <c r="AT82" s="87"/>
      <c r="AU82" s="85"/>
      <c r="AV82" s="111"/>
      <c r="AW82" s="112"/>
      <c r="AX82" s="87"/>
      <c r="AY82" s="85"/>
      <c r="AZ82" s="267">
        <f>SUM(E82,I82,M82,Q82,U82,Y82,AC82,AG82,AK82,AO82,AS82,AW82)</f>
        <v>0</v>
      </c>
      <c r="BA82" s="88">
        <f>SUM($G82,$K82,$O82,$S82,$W82,$AA82,$AE82,$AI82,$AM82,$AQ82,$AU82,$AY82)</f>
        <v>0</v>
      </c>
      <c r="BC82">
        <f>IF($A82&lt;&gt;"",COUNTIF($BD$3:$BD82,$BD82),0)</f>
        <v>0</v>
      </c>
      <c r="BD82" t="str">
        <f>IF($A82&lt;&gt;"",VLOOKUP(TRUNC(MID($A82,1,2),0),Plano_Contas!$H$3:$J$103,2,TRUE),"")</f>
        <v/>
      </c>
      <c r="BE82" s="201" t="str">
        <f t="shared" si="3"/>
        <v/>
      </c>
      <c r="BF82" t="str">
        <f ca="1">IF($BT82&lt;&gt;"",SUMIF($BD$3:$BD$1004,"="&amp;$BD82,INDIRECT(ADDRESS(3,BF$2,1,1)):INDIRECT(ADDRESS(1004,BF$2,1,1))),"")</f>
        <v/>
      </c>
      <c r="BG82" t="str">
        <f ca="1">IF($BT82&lt;&gt;"",SUMIF($BD$3:$BD$1004,"="&amp;$BD82,INDIRECT(ADDRESS(3,BG$2,1,1)):INDIRECT(ADDRESS(1004,BG$2,1,1))),"")</f>
        <v/>
      </c>
      <c r="BH82" t="str">
        <f ca="1">IF($BT82&lt;&gt;"",SUMIF($BD$3:$BD$1004,"="&amp;$BD82,INDIRECT(ADDRESS(3,BH$2,1,1)):INDIRECT(ADDRESS(1004,BH$2,1,1))),"")</f>
        <v/>
      </c>
      <c r="BI82" t="str">
        <f ca="1">IF($BT82&lt;&gt;"",SUMIF($BD$3:$BD$1004,"="&amp;$BD82,INDIRECT(ADDRESS(3,BI$2,1,1)):INDIRECT(ADDRESS(1004,BI$2,1,1))),"")</f>
        <v/>
      </c>
      <c r="BJ82" t="str">
        <f ca="1">IF($BT82&lt;&gt;"",SUMIF($BD$3:$BD$1004,"="&amp;$BD82,INDIRECT(ADDRESS(3,BJ$2,1,1)):INDIRECT(ADDRESS(1004,BJ$2,1,1))),"")</f>
        <v/>
      </c>
      <c r="BK82" t="str">
        <f ca="1">IF($BT82&lt;&gt;"",SUMIF($BD$3:$BD$1004,"="&amp;$BD82,INDIRECT(ADDRESS(3,BK$2,1,1)):INDIRECT(ADDRESS(1004,BK$2,1,1))),"")</f>
        <v/>
      </c>
      <c r="BL82" t="str">
        <f ca="1">IF($BT82&lt;&gt;"",SUMIF($BD$3:$BD$1004,"="&amp;$BD82,INDIRECT(ADDRESS(3,BL$2,1,1)):INDIRECT(ADDRESS(1004,BL$2,1,1))),"")</f>
        <v/>
      </c>
      <c r="BM82" t="str">
        <f ca="1">IF($BT82&lt;&gt;"",SUMIF($BD$3:$BD$1004,"="&amp;$BD82,INDIRECT(ADDRESS(3,BM$2,1,1)):INDIRECT(ADDRESS(1004,BM$2,1,1))),"")</f>
        <v/>
      </c>
      <c r="BN82" t="str">
        <f ca="1">IF($BT82&lt;&gt;"",SUMIF($BD$3:$BD$1004,"="&amp;$BD82,INDIRECT(ADDRESS(3,BN$2,1,1)):INDIRECT(ADDRESS(1004,BN$2,1,1))),"")</f>
        <v/>
      </c>
      <c r="BO82" t="str">
        <f ca="1">IF($BT82&lt;&gt;"",SUMIF($BD$3:$BD$1004,"="&amp;$BD82,INDIRECT(ADDRESS(3,BO$2,1,1)):INDIRECT(ADDRESS(1004,BO$2,1,1))),"")</f>
        <v/>
      </c>
      <c r="BP82" t="str">
        <f ca="1">IF($BT82&lt;&gt;"",SUMIF($BD$3:$BD$1004,"="&amp;$BD82,INDIRECT(ADDRESS(3,BP$2,1,1)):INDIRECT(ADDRESS(1004,BP$2,1,1))),"")</f>
        <v/>
      </c>
      <c r="BQ82" t="str">
        <f ca="1">IF($BT82&lt;&gt;"",SUMIF($BD$3:$BD$1004,"="&amp;$BD82,INDIRECT(ADDRESS(3,BQ$2,1,1)):INDIRECT(ADDRESS(1004,BQ$2,1,1))),"")</f>
        <v/>
      </c>
      <c r="BR82" t="str">
        <f ca="1">IF($BT82&lt;&gt;"",SUMIF($BD$3:$BD$1004,"="&amp;$BD82,INDIRECT(ADDRESS(3,BR$2,1,1)):INDIRECT(ADDRESS(1004,BR$2,1,1))),"")</f>
        <v/>
      </c>
      <c r="BS82" t="str">
        <f>IF($A82&lt;&gt;"",VLOOKUP(TRUNC(MID($A82,1,2),0),Plano_Contas!$H$3:$J$103,3,TRUE),"")</f>
        <v/>
      </c>
      <c r="BT82" t="str">
        <f t="shared" si="4"/>
        <v/>
      </c>
      <c r="BV82">
        <f>Empresas!C82</f>
        <v>0</v>
      </c>
    </row>
    <row r="83" spans="1:74" x14ac:dyDescent="0.2">
      <c r="A83" s="89"/>
      <c r="B83" s="52" t="str">
        <f>IF($A83&lt;&gt;"",VLOOKUP(""&amp;$A83,Plano_Contas!$A$3:$F$1003,6,0),"")</f>
        <v/>
      </c>
      <c r="C83" s="91"/>
      <c r="D83" s="111"/>
      <c r="E83" s="112"/>
      <c r="F83" s="87"/>
      <c r="G83" s="85"/>
      <c r="H83" s="111"/>
      <c r="I83" s="112"/>
      <c r="J83" s="87"/>
      <c r="K83" s="85"/>
      <c r="L83" s="111"/>
      <c r="M83" s="112"/>
      <c r="N83" s="87"/>
      <c r="O83" s="85"/>
      <c r="P83" s="111"/>
      <c r="Q83" s="112"/>
      <c r="R83" s="87"/>
      <c r="S83" s="85"/>
      <c r="T83" s="111"/>
      <c r="U83" s="112"/>
      <c r="V83" s="87"/>
      <c r="W83" s="85"/>
      <c r="X83" s="111"/>
      <c r="Y83" s="112"/>
      <c r="Z83" s="87"/>
      <c r="AA83" s="85"/>
      <c r="AB83" s="111"/>
      <c r="AC83" s="112"/>
      <c r="AD83" s="87"/>
      <c r="AE83" s="85"/>
      <c r="AF83" s="111"/>
      <c r="AG83" s="112"/>
      <c r="AH83" s="87"/>
      <c r="AI83" s="85"/>
      <c r="AJ83" s="111"/>
      <c r="AK83" s="112"/>
      <c r="AL83" s="87"/>
      <c r="AM83" s="9"/>
      <c r="AN83" s="111"/>
      <c r="AO83" s="112"/>
      <c r="AP83" s="87"/>
      <c r="AQ83" s="85"/>
      <c r="AR83" s="111"/>
      <c r="AS83" s="112"/>
      <c r="AT83" s="87"/>
      <c r="AU83" s="85"/>
      <c r="AV83" s="111"/>
      <c r="AW83" s="112"/>
      <c r="AX83" s="87"/>
      <c r="AY83" s="85"/>
      <c r="AZ83" s="267">
        <f>SUM(E83,I83,M83,Q83,U83,Y83,AC83,AG83,AK83,AO83,AS83,AW83)</f>
        <v>0</v>
      </c>
      <c r="BA83" s="88">
        <f>SUM($G83,$K83,$O83,$S83,$W83,$AA83,$AE83,$AI83,$AM83,$AQ83,$AU83,$AY83)</f>
        <v>0</v>
      </c>
      <c r="BC83">
        <f>IF($A83&lt;&gt;"",COUNTIF($BD$3:$BD83,$BD83),0)</f>
        <v>0</v>
      </c>
      <c r="BD83" t="str">
        <f>IF($A83&lt;&gt;"",VLOOKUP(TRUNC(MID($A83,1,2),0),Plano_Contas!$H$3:$J$103,2,TRUE),"")</f>
        <v/>
      </c>
      <c r="BE83" s="201" t="str">
        <f t="shared" si="3"/>
        <v/>
      </c>
      <c r="BF83" t="str">
        <f ca="1">IF($BT83&lt;&gt;"",SUMIF($BD$3:$BD$1004,"="&amp;$BD83,INDIRECT(ADDRESS(3,BF$2,1,1)):INDIRECT(ADDRESS(1004,BF$2,1,1))),"")</f>
        <v/>
      </c>
      <c r="BG83" t="str">
        <f ca="1">IF($BT83&lt;&gt;"",SUMIF($BD$3:$BD$1004,"="&amp;$BD83,INDIRECT(ADDRESS(3,BG$2,1,1)):INDIRECT(ADDRESS(1004,BG$2,1,1))),"")</f>
        <v/>
      </c>
      <c r="BH83" t="str">
        <f ca="1">IF($BT83&lt;&gt;"",SUMIF($BD$3:$BD$1004,"="&amp;$BD83,INDIRECT(ADDRESS(3,BH$2,1,1)):INDIRECT(ADDRESS(1004,BH$2,1,1))),"")</f>
        <v/>
      </c>
      <c r="BI83" t="str">
        <f ca="1">IF($BT83&lt;&gt;"",SUMIF($BD$3:$BD$1004,"="&amp;$BD83,INDIRECT(ADDRESS(3,BI$2,1,1)):INDIRECT(ADDRESS(1004,BI$2,1,1))),"")</f>
        <v/>
      </c>
      <c r="BJ83" t="str">
        <f ca="1">IF($BT83&lt;&gt;"",SUMIF($BD$3:$BD$1004,"="&amp;$BD83,INDIRECT(ADDRESS(3,BJ$2,1,1)):INDIRECT(ADDRESS(1004,BJ$2,1,1))),"")</f>
        <v/>
      </c>
      <c r="BK83" t="str">
        <f ca="1">IF($BT83&lt;&gt;"",SUMIF($BD$3:$BD$1004,"="&amp;$BD83,INDIRECT(ADDRESS(3,BK$2,1,1)):INDIRECT(ADDRESS(1004,BK$2,1,1))),"")</f>
        <v/>
      </c>
      <c r="BL83" t="str">
        <f ca="1">IF($BT83&lt;&gt;"",SUMIF($BD$3:$BD$1004,"="&amp;$BD83,INDIRECT(ADDRESS(3,BL$2,1,1)):INDIRECT(ADDRESS(1004,BL$2,1,1))),"")</f>
        <v/>
      </c>
      <c r="BM83" t="str">
        <f ca="1">IF($BT83&lt;&gt;"",SUMIF($BD$3:$BD$1004,"="&amp;$BD83,INDIRECT(ADDRESS(3,BM$2,1,1)):INDIRECT(ADDRESS(1004,BM$2,1,1))),"")</f>
        <v/>
      </c>
      <c r="BN83" t="str">
        <f ca="1">IF($BT83&lt;&gt;"",SUMIF($BD$3:$BD$1004,"="&amp;$BD83,INDIRECT(ADDRESS(3,BN$2,1,1)):INDIRECT(ADDRESS(1004,BN$2,1,1))),"")</f>
        <v/>
      </c>
      <c r="BO83" t="str">
        <f ca="1">IF($BT83&lt;&gt;"",SUMIF($BD$3:$BD$1004,"="&amp;$BD83,INDIRECT(ADDRESS(3,BO$2,1,1)):INDIRECT(ADDRESS(1004,BO$2,1,1))),"")</f>
        <v/>
      </c>
      <c r="BP83" t="str">
        <f ca="1">IF($BT83&lt;&gt;"",SUMIF($BD$3:$BD$1004,"="&amp;$BD83,INDIRECT(ADDRESS(3,BP$2,1,1)):INDIRECT(ADDRESS(1004,BP$2,1,1))),"")</f>
        <v/>
      </c>
      <c r="BQ83" t="str">
        <f ca="1">IF($BT83&lt;&gt;"",SUMIF($BD$3:$BD$1004,"="&amp;$BD83,INDIRECT(ADDRESS(3,BQ$2,1,1)):INDIRECT(ADDRESS(1004,BQ$2,1,1))),"")</f>
        <v/>
      </c>
      <c r="BR83" t="str">
        <f ca="1">IF($BT83&lt;&gt;"",SUMIF($BD$3:$BD$1004,"="&amp;$BD83,INDIRECT(ADDRESS(3,BR$2,1,1)):INDIRECT(ADDRESS(1004,BR$2,1,1))),"")</f>
        <v/>
      </c>
      <c r="BS83" t="str">
        <f>IF($A83&lt;&gt;"",VLOOKUP(TRUNC(MID($A83,1,2),0),Plano_Contas!$H$3:$J$103,3,TRUE),"")</f>
        <v/>
      </c>
      <c r="BT83" t="str">
        <f t="shared" si="4"/>
        <v/>
      </c>
      <c r="BV83">
        <f>Empresas!C83</f>
        <v>0</v>
      </c>
    </row>
    <row r="84" spans="1:74" x14ac:dyDescent="0.2">
      <c r="A84" s="89"/>
      <c r="B84" s="52" t="str">
        <f>IF($A84&lt;&gt;"",VLOOKUP(""&amp;$A84,Plano_Contas!$A$3:$F$1003,6,0),"")</f>
        <v/>
      </c>
      <c r="C84" s="91"/>
      <c r="D84" s="111"/>
      <c r="E84" s="112"/>
      <c r="F84" s="87"/>
      <c r="G84" s="85"/>
      <c r="H84" s="111"/>
      <c r="I84" s="112"/>
      <c r="J84" s="87"/>
      <c r="K84" s="85"/>
      <c r="L84" s="111"/>
      <c r="M84" s="112"/>
      <c r="N84" s="87"/>
      <c r="O84" s="85"/>
      <c r="P84" s="111"/>
      <c r="Q84" s="112"/>
      <c r="R84" s="87"/>
      <c r="S84" s="85"/>
      <c r="T84" s="111"/>
      <c r="U84" s="112"/>
      <c r="V84" s="87"/>
      <c r="W84" s="85"/>
      <c r="X84" s="111"/>
      <c r="Y84" s="112"/>
      <c r="Z84" s="87"/>
      <c r="AA84" s="85"/>
      <c r="AB84" s="111"/>
      <c r="AC84" s="112"/>
      <c r="AD84" s="87"/>
      <c r="AE84" s="85"/>
      <c r="AF84" s="111"/>
      <c r="AG84" s="112"/>
      <c r="AH84" s="87"/>
      <c r="AI84" s="85"/>
      <c r="AJ84" s="111"/>
      <c r="AK84" s="112"/>
      <c r="AL84" s="87"/>
      <c r="AM84" s="85"/>
      <c r="AN84" s="111"/>
      <c r="AO84" s="112"/>
      <c r="AP84" s="87"/>
      <c r="AQ84" s="85"/>
      <c r="AR84" s="111"/>
      <c r="AS84" s="112"/>
      <c r="AT84" s="87"/>
      <c r="AU84" s="85"/>
      <c r="AV84" s="111"/>
      <c r="AW84" s="112"/>
      <c r="AX84" s="87"/>
      <c r="AY84" s="85"/>
      <c r="AZ84" s="267">
        <f>SUM(E84,I84,M84,Q84,U84,Y84,AC84,AG84,AK84,AO84,AS84,AW84)</f>
        <v>0</v>
      </c>
      <c r="BA84" s="88">
        <f>SUM($G84,$K84,$O84,$S84,$W84,$AA84,$AE84,$AI84,$AM84,$AQ84,$AU84,$AY84)</f>
        <v>0</v>
      </c>
      <c r="BC84">
        <f>IF($A84&lt;&gt;"",COUNTIF($BD$3:$BD84,$BD84),0)</f>
        <v>0</v>
      </c>
      <c r="BD84" t="str">
        <f>IF($A84&lt;&gt;"",VLOOKUP(TRUNC(MID($A84,1,2),0),Plano_Contas!$H$3:$J$103,2,TRUE),"")</f>
        <v/>
      </c>
      <c r="BE84" s="201" t="str">
        <f t="shared" si="3"/>
        <v/>
      </c>
      <c r="BF84" t="str">
        <f ca="1">IF($BT84&lt;&gt;"",SUMIF($BD$3:$BD$1004,"="&amp;$BD84,INDIRECT(ADDRESS(3,BF$2,1,1)):INDIRECT(ADDRESS(1004,BF$2,1,1))),"")</f>
        <v/>
      </c>
      <c r="BG84" t="str">
        <f ca="1">IF($BT84&lt;&gt;"",SUMIF($BD$3:$BD$1004,"="&amp;$BD84,INDIRECT(ADDRESS(3,BG$2,1,1)):INDIRECT(ADDRESS(1004,BG$2,1,1))),"")</f>
        <v/>
      </c>
      <c r="BH84" t="str">
        <f ca="1">IF($BT84&lt;&gt;"",SUMIF($BD$3:$BD$1004,"="&amp;$BD84,INDIRECT(ADDRESS(3,BH$2,1,1)):INDIRECT(ADDRESS(1004,BH$2,1,1))),"")</f>
        <v/>
      </c>
      <c r="BI84" t="str">
        <f ca="1">IF($BT84&lt;&gt;"",SUMIF($BD$3:$BD$1004,"="&amp;$BD84,INDIRECT(ADDRESS(3,BI$2,1,1)):INDIRECT(ADDRESS(1004,BI$2,1,1))),"")</f>
        <v/>
      </c>
      <c r="BJ84" t="str">
        <f ca="1">IF($BT84&lt;&gt;"",SUMIF($BD$3:$BD$1004,"="&amp;$BD84,INDIRECT(ADDRESS(3,BJ$2,1,1)):INDIRECT(ADDRESS(1004,BJ$2,1,1))),"")</f>
        <v/>
      </c>
      <c r="BK84" t="str">
        <f ca="1">IF($BT84&lt;&gt;"",SUMIF($BD$3:$BD$1004,"="&amp;$BD84,INDIRECT(ADDRESS(3,BK$2,1,1)):INDIRECT(ADDRESS(1004,BK$2,1,1))),"")</f>
        <v/>
      </c>
      <c r="BL84" t="str">
        <f ca="1">IF($BT84&lt;&gt;"",SUMIF($BD$3:$BD$1004,"="&amp;$BD84,INDIRECT(ADDRESS(3,BL$2,1,1)):INDIRECT(ADDRESS(1004,BL$2,1,1))),"")</f>
        <v/>
      </c>
      <c r="BM84" t="str">
        <f ca="1">IF($BT84&lt;&gt;"",SUMIF($BD$3:$BD$1004,"="&amp;$BD84,INDIRECT(ADDRESS(3,BM$2,1,1)):INDIRECT(ADDRESS(1004,BM$2,1,1))),"")</f>
        <v/>
      </c>
      <c r="BN84" t="str">
        <f ca="1">IF($BT84&lt;&gt;"",SUMIF($BD$3:$BD$1004,"="&amp;$BD84,INDIRECT(ADDRESS(3,BN$2,1,1)):INDIRECT(ADDRESS(1004,BN$2,1,1))),"")</f>
        <v/>
      </c>
      <c r="BO84" t="str">
        <f ca="1">IF($BT84&lt;&gt;"",SUMIF($BD$3:$BD$1004,"="&amp;$BD84,INDIRECT(ADDRESS(3,BO$2,1,1)):INDIRECT(ADDRESS(1004,BO$2,1,1))),"")</f>
        <v/>
      </c>
      <c r="BP84" t="str">
        <f ca="1">IF($BT84&lt;&gt;"",SUMIF($BD$3:$BD$1004,"="&amp;$BD84,INDIRECT(ADDRESS(3,BP$2,1,1)):INDIRECT(ADDRESS(1004,BP$2,1,1))),"")</f>
        <v/>
      </c>
      <c r="BQ84" t="str">
        <f ca="1">IF($BT84&lt;&gt;"",SUMIF($BD$3:$BD$1004,"="&amp;$BD84,INDIRECT(ADDRESS(3,BQ$2,1,1)):INDIRECT(ADDRESS(1004,BQ$2,1,1))),"")</f>
        <v/>
      </c>
      <c r="BR84" t="str">
        <f ca="1">IF($BT84&lt;&gt;"",SUMIF($BD$3:$BD$1004,"="&amp;$BD84,INDIRECT(ADDRESS(3,BR$2,1,1)):INDIRECT(ADDRESS(1004,BR$2,1,1))),"")</f>
        <v/>
      </c>
      <c r="BS84" t="str">
        <f>IF($A84&lt;&gt;"",VLOOKUP(TRUNC(MID($A84,1,2),0),Plano_Contas!$H$3:$J$103,3,TRUE),"")</f>
        <v/>
      </c>
      <c r="BT84" t="str">
        <f t="shared" si="4"/>
        <v/>
      </c>
      <c r="BV84">
        <f>Empresas!C84</f>
        <v>0</v>
      </c>
    </row>
    <row r="85" spans="1:74" x14ac:dyDescent="0.2">
      <c r="A85" s="89"/>
      <c r="B85" s="52" t="str">
        <f>IF($A85&lt;&gt;"",VLOOKUP(""&amp;$A85,Plano_Contas!$A$3:$F$1003,6,0),"")</f>
        <v/>
      </c>
      <c r="C85" s="91"/>
      <c r="D85" s="111"/>
      <c r="E85" s="112"/>
      <c r="F85" s="87"/>
      <c r="G85" s="85"/>
      <c r="H85" s="111"/>
      <c r="I85" s="112"/>
      <c r="J85" s="87"/>
      <c r="K85" s="85"/>
      <c r="L85" s="111"/>
      <c r="M85" s="112"/>
      <c r="N85" s="87"/>
      <c r="O85" s="85"/>
      <c r="P85" s="111"/>
      <c r="Q85" s="112"/>
      <c r="R85" s="87"/>
      <c r="S85" s="85"/>
      <c r="T85" s="111"/>
      <c r="U85" s="112"/>
      <c r="V85" s="87"/>
      <c r="W85" s="85"/>
      <c r="X85" s="111"/>
      <c r="Y85" s="112"/>
      <c r="Z85" s="87"/>
      <c r="AA85" s="85"/>
      <c r="AB85" s="111"/>
      <c r="AC85" s="112"/>
      <c r="AD85" s="87"/>
      <c r="AE85" s="85"/>
      <c r="AF85" s="111"/>
      <c r="AG85" s="112"/>
      <c r="AH85" s="87"/>
      <c r="AI85" s="85"/>
      <c r="AJ85" s="111"/>
      <c r="AK85" s="112"/>
      <c r="AL85" s="87"/>
      <c r="AM85" s="85"/>
      <c r="AN85" s="111"/>
      <c r="AO85" s="112"/>
      <c r="AP85" s="87"/>
      <c r="AQ85" s="85"/>
      <c r="AR85" s="111"/>
      <c r="AS85" s="112"/>
      <c r="AT85" s="87"/>
      <c r="AU85" s="85"/>
      <c r="AV85" s="111"/>
      <c r="AW85" s="112"/>
      <c r="AX85" s="87"/>
      <c r="AY85" s="85"/>
      <c r="AZ85" s="267">
        <f>SUM(E85,I85,M85,Q85,U85,Y85,AC85,AG85,AK85,AO85,AS85,AW85)</f>
        <v>0</v>
      </c>
      <c r="BA85" s="88">
        <f>SUM($G85,$K85,$O85,$S85,$W85,$AA85,$AE85,$AI85,$AM85,$AQ85,$AU85,$AY85)</f>
        <v>0</v>
      </c>
      <c r="BC85">
        <f>IF($A85&lt;&gt;"",COUNTIF($BD$3:$BD85,$BD85),0)</f>
        <v>0</v>
      </c>
      <c r="BD85" t="str">
        <f>IF($A85&lt;&gt;"",VLOOKUP(TRUNC(MID($A85,1,2),0),Plano_Contas!$H$3:$J$103,2,TRUE),"")</f>
        <v/>
      </c>
      <c r="BE85" s="201" t="str">
        <f t="shared" si="3"/>
        <v/>
      </c>
      <c r="BF85" t="str">
        <f ca="1">IF($BT85&lt;&gt;"",SUMIF($BD$3:$BD$1004,"="&amp;$BD85,INDIRECT(ADDRESS(3,BF$2,1,1)):INDIRECT(ADDRESS(1004,BF$2,1,1))),"")</f>
        <v/>
      </c>
      <c r="BG85" t="str">
        <f ca="1">IF($BT85&lt;&gt;"",SUMIF($BD$3:$BD$1004,"="&amp;$BD85,INDIRECT(ADDRESS(3,BG$2,1,1)):INDIRECT(ADDRESS(1004,BG$2,1,1))),"")</f>
        <v/>
      </c>
      <c r="BH85" t="str">
        <f ca="1">IF($BT85&lt;&gt;"",SUMIF($BD$3:$BD$1004,"="&amp;$BD85,INDIRECT(ADDRESS(3,BH$2,1,1)):INDIRECT(ADDRESS(1004,BH$2,1,1))),"")</f>
        <v/>
      </c>
      <c r="BI85" t="str">
        <f ca="1">IF($BT85&lt;&gt;"",SUMIF($BD$3:$BD$1004,"="&amp;$BD85,INDIRECT(ADDRESS(3,BI$2,1,1)):INDIRECT(ADDRESS(1004,BI$2,1,1))),"")</f>
        <v/>
      </c>
      <c r="BJ85" t="str">
        <f ca="1">IF($BT85&lt;&gt;"",SUMIF($BD$3:$BD$1004,"="&amp;$BD85,INDIRECT(ADDRESS(3,BJ$2,1,1)):INDIRECT(ADDRESS(1004,BJ$2,1,1))),"")</f>
        <v/>
      </c>
      <c r="BK85" t="str">
        <f ca="1">IF($BT85&lt;&gt;"",SUMIF($BD$3:$BD$1004,"="&amp;$BD85,INDIRECT(ADDRESS(3,BK$2,1,1)):INDIRECT(ADDRESS(1004,BK$2,1,1))),"")</f>
        <v/>
      </c>
      <c r="BL85" t="str">
        <f ca="1">IF($BT85&lt;&gt;"",SUMIF($BD$3:$BD$1004,"="&amp;$BD85,INDIRECT(ADDRESS(3,BL$2,1,1)):INDIRECT(ADDRESS(1004,BL$2,1,1))),"")</f>
        <v/>
      </c>
      <c r="BM85" t="str">
        <f ca="1">IF($BT85&lt;&gt;"",SUMIF($BD$3:$BD$1004,"="&amp;$BD85,INDIRECT(ADDRESS(3,BM$2,1,1)):INDIRECT(ADDRESS(1004,BM$2,1,1))),"")</f>
        <v/>
      </c>
      <c r="BN85" t="str">
        <f ca="1">IF($BT85&lt;&gt;"",SUMIF($BD$3:$BD$1004,"="&amp;$BD85,INDIRECT(ADDRESS(3,BN$2,1,1)):INDIRECT(ADDRESS(1004,BN$2,1,1))),"")</f>
        <v/>
      </c>
      <c r="BO85" t="str">
        <f ca="1">IF($BT85&lt;&gt;"",SUMIF($BD$3:$BD$1004,"="&amp;$BD85,INDIRECT(ADDRESS(3,BO$2,1,1)):INDIRECT(ADDRESS(1004,BO$2,1,1))),"")</f>
        <v/>
      </c>
      <c r="BP85" t="str">
        <f ca="1">IF($BT85&lt;&gt;"",SUMIF($BD$3:$BD$1004,"="&amp;$BD85,INDIRECT(ADDRESS(3,BP$2,1,1)):INDIRECT(ADDRESS(1004,BP$2,1,1))),"")</f>
        <v/>
      </c>
      <c r="BQ85" t="str">
        <f ca="1">IF($BT85&lt;&gt;"",SUMIF($BD$3:$BD$1004,"="&amp;$BD85,INDIRECT(ADDRESS(3,BQ$2,1,1)):INDIRECT(ADDRESS(1004,BQ$2,1,1))),"")</f>
        <v/>
      </c>
      <c r="BR85" t="str">
        <f ca="1">IF($BT85&lt;&gt;"",SUMIF($BD$3:$BD$1004,"="&amp;$BD85,INDIRECT(ADDRESS(3,BR$2,1,1)):INDIRECT(ADDRESS(1004,BR$2,1,1))),"")</f>
        <v/>
      </c>
      <c r="BS85" t="str">
        <f>IF($A85&lt;&gt;"",VLOOKUP(TRUNC(MID($A85,1,2),0),Plano_Contas!$H$3:$J$103,3,TRUE),"")</f>
        <v/>
      </c>
      <c r="BT85" t="str">
        <f t="shared" si="4"/>
        <v/>
      </c>
      <c r="BV85">
        <f>Empresas!C85</f>
        <v>0</v>
      </c>
    </row>
    <row r="86" spans="1:74" x14ac:dyDescent="0.2">
      <c r="A86" s="89"/>
      <c r="B86" s="52" t="str">
        <f>IF($A86&lt;&gt;"",VLOOKUP(""&amp;$A86,Plano_Contas!$A$3:$F$1003,6,0),"")</f>
        <v/>
      </c>
      <c r="C86" s="91"/>
      <c r="D86" s="111"/>
      <c r="E86" s="112"/>
      <c r="F86" s="87"/>
      <c r="G86" s="85"/>
      <c r="H86" s="111"/>
      <c r="I86" s="112"/>
      <c r="J86" s="87"/>
      <c r="K86" s="85"/>
      <c r="L86" s="111"/>
      <c r="M86" s="112"/>
      <c r="N86" s="87"/>
      <c r="O86" s="85"/>
      <c r="P86" s="111"/>
      <c r="Q86" s="112"/>
      <c r="R86" s="87"/>
      <c r="S86" s="85"/>
      <c r="T86" s="111"/>
      <c r="U86" s="112"/>
      <c r="V86" s="87"/>
      <c r="W86" s="85"/>
      <c r="X86" s="111"/>
      <c r="Y86" s="112"/>
      <c r="Z86" s="87"/>
      <c r="AA86" s="85"/>
      <c r="AB86" s="111"/>
      <c r="AC86" s="112"/>
      <c r="AD86" s="87"/>
      <c r="AE86" s="85"/>
      <c r="AF86" s="111"/>
      <c r="AG86" s="112"/>
      <c r="AH86" s="87"/>
      <c r="AI86" s="85"/>
      <c r="AJ86" s="111"/>
      <c r="AK86" s="112"/>
      <c r="AL86" s="87"/>
      <c r="AM86" s="85"/>
      <c r="AN86" s="111"/>
      <c r="AO86" s="112"/>
      <c r="AP86" s="87"/>
      <c r="AQ86" s="85"/>
      <c r="AR86" s="111"/>
      <c r="AS86" s="112"/>
      <c r="AT86" s="87"/>
      <c r="AU86" s="85"/>
      <c r="AV86" s="111"/>
      <c r="AW86" s="112"/>
      <c r="AX86" s="87"/>
      <c r="AY86" s="85"/>
      <c r="AZ86" s="267">
        <f>SUM(E86,I86,M86,Q86,U86,Y86,AC86,AG86,AK86,AO86,AS86,AW86)</f>
        <v>0</v>
      </c>
      <c r="BA86" s="88">
        <f>SUM($G86,$K86,$O86,$S86,$W86,$AA86,$AE86,$AI86,$AM86,$AQ86,$AU86,$AY86)</f>
        <v>0</v>
      </c>
      <c r="BC86">
        <f>IF($A86&lt;&gt;"",COUNTIF($BD$3:$BD86,$BD86),0)</f>
        <v>0</v>
      </c>
      <c r="BD86" t="str">
        <f>IF($A86&lt;&gt;"",VLOOKUP(TRUNC(MID($A86,1,2),0),Plano_Contas!$H$3:$J$103,2,TRUE),"")</f>
        <v/>
      </c>
      <c r="BE86" s="201" t="str">
        <f t="shared" si="3"/>
        <v/>
      </c>
      <c r="BF86" t="str">
        <f ca="1">IF($BT86&lt;&gt;"",SUMIF($BD$3:$BD$1004,"="&amp;$BD86,INDIRECT(ADDRESS(3,BF$2,1,1)):INDIRECT(ADDRESS(1004,BF$2,1,1))),"")</f>
        <v/>
      </c>
      <c r="BG86" t="str">
        <f ca="1">IF($BT86&lt;&gt;"",SUMIF($BD$3:$BD$1004,"="&amp;$BD86,INDIRECT(ADDRESS(3,BG$2,1,1)):INDIRECT(ADDRESS(1004,BG$2,1,1))),"")</f>
        <v/>
      </c>
      <c r="BH86" t="str">
        <f ca="1">IF($BT86&lt;&gt;"",SUMIF($BD$3:$BD$1004,"="&amp;$BD86,INDIRECT(ADDRESS(3,BH$2,1,1)):INDIRECT(ADDRESS(1004,BH$2,1,1))),"")</f>
        <v/>
      </c>
      <c r="BI86" t="str">
        <f ca="1">IF($BT86&lt;&gt;"",SUMIF($BD$3:$BD$1004,"="&amp;$BD86,INDIRECT(ADDRESS(3,BI$2,1,1)):INDIRECT(ADDRESS(1004,BI$2,1,1))),"")</f>
        <v/>
      </c>
      <c r="BJ86" t="str">
        <f ca="1">IF($BT86&lt;&gt;"",SUMIF($BD$3:$BD$1004,"="&amp;$BD86,INDIRECT(ADDRESS(3,BJ$2,1,1)):INDIRECT(ADDRESS(1004,BJ$2,1,1))),"")</f>
        <v/>
      </c>
      <c r="BK86" t="str">
        <f ca="1">IF($BT86&lt;&gt;"",SUMIF($BD$3:$BD$1004,"="&amp;$BD86,INDIRECT(ADDRESS(3,BK$2,1,1)):INDIRECT(ADDRESS(1004,BK$2,1,1))),"")</f>
        <v/>
      </c>
      <c r="BL86" t="str">
        <f ca="1">IF($BT86&lt;&gt;"",SUMIF($BD$3:$BD$1004,"="&amp;$BD86,INDIRECT(ADDRESS(3,BL$2,1,1)):INDIRECT(ADDRESS(1004,BL$2,1,1))),"")</f>
        <v/>
      </c>
      <c r="BM86" t="str">
        <f ca="1">IF($BT86&lt;&gt;"",SUMIF($BD$3:$BD$1004,"="&amp;$BD86,INDIRECT(ADDRESS(3,BM$2,1,1)):INDIRECT(ADDRESS(1004,BM$2,1,1))),"")</f>
        <v/>
      </c>
      <c r="BN86" t="str">
        <f ca="1">IF($BT86&lt;&gt;"",SUMIF($BD$3:$BD$1004,"="&amp;$BD86,INDIRECT(ADDRESS(3,BN$2,1,1)):INDIRECT(ADDRESS(1004,BN$2,1,1))),"")</f>
        <v/>
      </c>
      <c r="BO86" t="str">
        <f ca="1">IF($BT86&lt;&gt;"",SUMIF($BD$3:$BD$1004,"="&amp;$BD86,INDIRECT(ADDRESS(3,BO$2,1,1)):INDIRECT(ADDRESS(1004,BO$2,1,1))),"")</f>
        <v/>
      </c>
      <c r="BP86" t="str">
        <f ca="1">IF($BT86&lt;&gt;"",SUMIF($BD$3:$BD$1004,"="&amp;$BD86,INDIRECT(ADDRESS(3,BP$2,1,1)):INDIRECT(ADDRESS(1004,BP$2,1,1))),"")</f>
        <v/>
      </c>
      <c r="BQ86" t="str">
        <f ca="1">IF($BT86&lt;&gt;"",SUMIF($BD$3:$BD$1004,"="&amp;$BD86,INDIRECT(ADDRESS(3,BQ$2,1,1)):INDIRECT(ADDRESS(1004,BQ$2,1,1))),"")</f>
        <v/>
      </c>
      <c r="BR86" t="str">
        <f ca="1">IF($BT86&lt;&gt;"",SUMIF($BD$3:$BD$1004,"="&amp;$BD86,INDIRECT(ADDRESS(3,BR$2,1,1)):INDIRECT(ADDRESS(1004,BR$2,1,1))),"")</f>
        <v/>
      </c>
      <c r="BS86" t="str">
        <f>IF($A86&lt;&gt;"",VLOOKUP(TRUNC(MID($A86,1,2),0),Plano_Contas!$H$3:$J$103,3,TRUE),"")</f>
        <v/>
      </c>
      <c r="BT86" t="str">
        <f t="shared" si="4"/>
        <v/>
      </c>
      <c r="BV86">
        <f>Empresas!C86</f>
        <v>0</v>
      </c>
    </row>
    <row r="87" spans="1:74" x14ac:dyDescent="0.2">
      <c r="A87" s="89"/>
      <c r="B87" s="52" t="str">
        <f>IF($A87&lt;&gt;"",VLOOKUP(""&amp;$A87,Plano_Contas!$A$3:$F$1003,6,0),"")</f>
        <v/>
      </c>
      <c r="C87" s="91"/>
      <c r="D87" s="111"/>
      <c r="E87" s="112"/>
      <c r="F87" s="87"/>
      <c r="G87" s="85"/>
      <c r="H87" s="111"/>
      <c r="I87" s="112"/>
      <c r="J87" s="87"/>
      <c r="K87" s="85"/>
      <c r="L87" s="111"/>
      <c r="M87" s="112"/>
      <c r="N87" s="87"/>
      <c r="O87" s="85"/>
      <c r="P87" s="111"/>
      <c r="Q87" s="112"/>
      <c r="R87" s="87"/>
      <c r="S87" s="85"/>
      <c r="T87" s="111"/>
      <c r="U87" s="112"/>
      <c r="V87" s="87"/>
      <c r="W87" s="85"/>
      <c r="X87" s="111"/>
      <c r="Y87" s="112"/>
      <c r="Z87" s="87"/>
      <c r="AA87" s="85"/>
      <c r="AB87" s="111"/>
      <c r="AC87" s="112"/>
      <c r="AD87" s="87"/>
      <c r="AE87" s="85"/>
      <c r="AF87" s="111"/>
      <c r="AG87" s="112"/>
      <c r="AH87" s="87"/>
      <c r="AI87" s="85"/>
      <c r="AJ87" s="111"/>
      <c r="AK87" s="112"/>
      <c r="AL87" s="87"/>
      <c r="AM87" s="85"/>
      <c r="AN87" s="111"/>
      <c r="AO87" s="112"/>
      <c r="AP87" s="87"/>
      <c r="AQ87" s="85"/>
      <c r="AR87" s="111"/>
      <c r="AS87" s="112"/>
      <c r="AT87" s="87"/>
      <c r="AU87" s="85"/>
      <c r="AV87" s="111"/>
      <c r="AW87" s="112"/>
      <c r="AX87" s="87"/>
      <c r="AY87" s="85"/>
      <c r="AZ87" s="267">
        <f>SUM(E87,I87,M87,Q87,U87,Y87,AC87,AG87,AK87,AO87,AS87,AW87)</f>
        <v>0</v>
      </c>
      <c r="BA87" s="88">
        <f>SUM($G87,$K87,$O87,$S87,$W87,$AA87,$AE87,$AI87,$AM87,$AQ87,$AU87,$AY87)</f>
        <v>0</v>
      </c>
      <c r="BC87">
        <f>IF($A87&lt;&gt;"",COUNTIF($BD$3:$BD87,$BD87),0)</f>
        <v>0</v>
      </c>
      <c r="BD87" t="str">
        <f>IF($A87&lt;&gt;"",VLOOKUP(TRUNC(MID($A87,1,2),0),Plano_Contas!$H$3:$J$103,2,TRUE),"")</f>
        <v/>
      </c>
      <c r="BE87" s="201" t="str">
        <f t="shared" si="3"/>
        <v/>
      </c>
      <c r="BF87" t="str">
        <f ca="1">IF($BT87&lt;&gt;"",SUMIF($BD$3:$BD$1004,"="&amp;$BD87,INDIRECT(ADDRESS(3,BF$2,1,1)):INDIRECT(ADDRESS(1004,BF$2,1,1))),"")</f>
        <v/>
      </c>
      <c r="BG87" t="str">
        <f ca="1">IF($BT87&lt;&gt;"",SUMIF($BD$3:$BD$1004,"="&amp;$BD87,INDIRECT(ADDRESS(3,BG$2,1,1)):INDIRECT(ADDRESS(1004,BG$2,1,1))),"")</f>
        <v/>
      </c>
      <c r="BH87" t="str">
        <f ca="1">IF($BT87&lt;&gt;"",SUMIF($BD$3:$BD$1004,"="&amp;$BD87,INDIRECT(ADDRESS(3,BH$2,1,1)):INDIRECT(ADDRESS(1004,BH$2,1,1))),"")</f>
        <v/>
      </c>
      <c r="BI87" t="str">
        <f ca="1">IF($BT87&lt;&gt;"",SUMIF($BD$3:$BD$1004,"="&amp;$BD87,INDIRECT(ADDRESS(3,BI$2,1,1)):INDIRECT(ADDRESS(1004,BI$2,1,1))),"")</f>
        <v/>
      </c>
      <c r="BJ87" t="str">
        <f ca="1">IF($BT87&lt;&gt;"",SUMIF($BD$3:$BD$1004,"="&amp;$BD87,INDIRECT(ADDRESS(3,BJ$2,1,1)):INDIRECT(ADDRESS(1004,BJ$2,1,1))),"")</f>
        <v/>
      </c>
      <c r="BK87" t="str">
        <f ca="1">IF($BT87&lt;&gt;"",SUMIF($BD$3:$BD$1004,"="&amp;$BD87,INDIRECT(ADDRESS(3,BK$2,1,1)):INDIRECT(ADDRESS(1004,BK$2,1,1))),"")</f>
        <v/>
      </c>
      <c r="BL87" t="str">
        <f ca="1">IF($BT87&lt;&gt;"",SUMIF($BD$3:$BD$1004,"="&amp;$BD87,INDIRECT(ADDRESS(3,BL$2,1,1)):INDIRECT(ADDRESS(1004,BL$2,1,1))),"")</f>
        <v/>
      </c>
      <c r="BM87" t="str">
        <f ca="1">IF($BT87&lt;&gt;"",SUMIF($BD$3:$BD$1004,"="&amp;$BD87,INDIRECT(ADDRESS(3,BM$2,1,1)):INDIRECT(ADDRESS(1004,BM$2,1,1))),"")</f>
        <v/>
      </c>
      <c r="BN87" t="str">
        <f ca="1">IF($BT87&lt;&gt;"",SUMIF($BD$3:$BD$1004,"="&amp;$BD87,INDIRECT(ADDRESS(3,BN$2,1,1)):INDIRECT(ADDRESS(1004,BN$2,1,1))),"")</f>
        <v/>
      </c>
      <c r="BO87" t="str">
        <f ca="1">IF($BT87&lt;&gt;"",SUMIF($BD$3:$BD$1004,"="&amp;$BD87,INDIRECT(ADDRESS(3,BO$2,1,1)):INDIRECT(ADDRESS(1004,BO$2,1,1))),"")</f>
        <v/>
      </c>
      <c r="BP87" t="str">
        <f ca="1">IF($BT87&lt;&gt;"",SUMIF($BD$3:$BD$1004,"="&amp;$BD87,INDIRECT(ADDRESS(3,BP$2,1,1)):INDIRECT(ADDRESS(1004,BP$2,1,1))),"")</f>
        <v/>
      </c>
      <c r="BQ87" t="str">
        <f ca="1">IF($BT87&lt;&gt;"",SUMIF($BD$3:$BD$1004,"="&amp;$BD87,INDIRECT(ADDRESS(3,BQ$2,1,1)):INDIRECT(ADDRESS(1004,BQ$2,1,1))),"")</f>
        <v/>
      </c>
      <c r="BR87" t="str">
        <f ca="1">IF($BT87&lt;&gt;"",SUMIF($BD$3:$BD$1004,"="&amp;$BD87,INDIRECT(ADDRESS(3,BR$2,1,1)):INDIRECT(ADDRESS(1004,BR$2,1,1))),"")</f>
        <v/>
      </c>
      <c r="BS87" t="str">
        <f>IF($A87&lt;&gt;"",VLOOKUP(TRUNC(MID($A87,1,2),0),Plano_Contas!$H$3:$J$103,3,TRUE),"")</f>
        <v/>
      </c>
      <c r="BT87" t="str">
        <f t="shared" si="4"/>
        <v/>
      </c>
      <c r="BV87">
        <f>Empresas!C87</f>
        <v>0</v>
      </c>
    </row>
    <row r="88" spans="1:74" x14ac:dyDescent="0.2">
      <c r="A88" s="89"/>
      <c r="B88" s="52" t="str">
        <f>IF($A88&lt;&gt;"",VLOOKUP(""&amp;$A88,Plano_Contas!$A$3:$F$1003,6,0),"")</f>
        <v/>
      </c>
      <c r="C88" s="91"/>
      <c r="D88" s="111"/>
      <c r="E88" s="112"/>
      <c r="F88" s="87"/>
      <c r="G88" s="85"/>
      <c r="H88" s="111"/>
      <c r="I88" s="112"/>
      <c r="J88" s="87"/>
      <c r="K88" s="85"/>
      <c r="L88" s="111"/>
      <c r="M88" s="112"/>
      <c r="N88" s="87"/>
      <c r="O88" s="85"/>
      <c r="P88" s="111"/>
      <c r="Q88" s="112"/>
      <c r="R88" s="87"/>
      <c r="S88" s="85"/>
      <c r="T88" s="111"/>
      <c r="U88" s="112"/>
      <c r="V88" s="87"/>
      <c r="W88" s="85"/>
      <c r="X88" s="111"/>
      <c r="Y88" s="112"/>
      <c r="Z88" s="87"/>
      <c r="AA88" s="85"/>
      <c r="AB88" s="111"/>
      <c r="AC88" s="112"/>
      <c r="AD88" s="87"/>
      <c r="AE88" s="85"/>
      <c r="AF88" s="111"/>
      <c r="AG88" s="112"/>
      <c r="AH88" s="87"/>
      <c r="AI88" s="85"/>
      <c r="AJ88" s="111"/>
      <c r="AK88" s="112"/>
      <c r="AL88" s="87"/>
      <c r="AM88" s="85"/>
      <c r="AN88" s="111"/>
      <c r="AO88" s="112"/>
      <c r="AP88" s="87"/>
      <c r="AQ88" s="85"/>
      <c r="AR88" s="111"/>
      <c r="AS88" s="112"/>
      <c r="AT88" s="87"/>
      <c r="AU88" s="85"/>
      <c r="AV88" s="111"/>
      <c r="AW88" s="112"/>
      <c r="AX88" s="87"/>
      <c r="AY88" s="85"/>
      <c r="AZ88" s="267">
        <f>SUM(E88,I88,M88,Q88,U88,Y88,AC88,AG88,AK88,AO88,AS88,AW88)</f>
        <v>0</v>
      </c>
      <c r="BA88" s="88">
        <f>SUM($G88,$K88,$O88,$S88,$W88,$AA88,$AE88,$AI88,$AM88,$AQ88,$AU88,$AY88)</f>
        <v>0</v>
      </c>
      <c r="BC88">
        <f>IF($A88&lt;&gt;"",COUNTIF($BD$3:$BD88,$BD88),0)</f>
        <v>0</v>
      </c>
      <c r="BD88" t="str">
        <f>IF($A88&lt;&gt;"",VLOOKUP(TRUNC(MID($A88,1,2),0),Plano_Contas!$H$3:$J$103,2,TRUE),"")</f>
        <v/>
      </c>
      <c r="BE88" s="201" t="str">
        <f t="shared" si="3"/>
        <v/>
      </c>
      <c r="BF88" t="str">
        <f ca="1">IF($BT88&lt;&gt;"",SUMIF($BD$3:$BD$1004,"="&amp;$BD88,INDIRECT(ADDRESS(3,BF$2,1,1)):INDIRECT(ADDRESS(1004,BF$2,1,1))),"")</f>
        <v/>
      </c>
      <c r="BG88" t="str">
        <f ca="1">IF($BT88&lt;&gt;"",SUMIF($BD$3:$BD$1004,"="&amp;$BD88,INDIRECT(ADDRESS(3,BG$2,1,1)):INDIRECT(ADDRESS(1004,BG$2,1,1))),"")</f>
        <v/>
      </c>
      <c r="BH88" t="str">
        <f ca="1">IF($BT88&lt;&gt;"",SUMIF($BD$3:$BD$1004,"="&amp;$BD88,INDIRECT(ADDRESS(3,BH$2,1,1)):INDIRECT(ADDRESS(1004,BH$2,1,1))),"")</f>
        <v/>
      </c>
      <c r="BI88" t="str">
        <f ca="1">IF($BT88&lt;&gt;"",SUMIF($BD$3:$BD$1004,"="&amp;$BD88,INDIRECT(ADDRESS(3,BI$2,1,1)):INDIRECT(ADDRESS(1004,BI$2,1,1))),"")</f>
        <v/>
      </c>
      <c r="BJ88" t="str">
        <f ca="1">IF($BT88&lt;&gt;"",SUMIF($BD$3:$BD$1004,"="&amp;$BD88,INDIRECT(ADDRESS(3,BJ$2,1,1)):INDIRECT(ADDRESS(1004,BJ$2,1,1))),"")</f>
        <v/>
      </c>
      <c r="BK88" t="str">
        <f ca="1">IF($BT88&lt;&gt;"",SUMIF($BD$3:$BD$1004,"="&amp;$BD88,INDIRECT(ADDRESS(3,BK$2,1,1)):INDIRECT(ADDRESS(1004,BK$2,1,1))),"")</f>
        <v/>
      </c>
      <c r="BL88" t="str">
        <f ca="1">IF($BT88&lt;&gt;"",SUMIF($BD$3:$BD$1004,"="&amp;$BD88,INDIRECT(ADDRESS(3,BL$2,1,1)):INDIRECT(ADDRESS(1004,BL$2,1,1))),"")</f>
        <v/>
      </c>
      <c r="BM88" t="str">
        <f ca="1">IF($BT88&lt;&gt;"",SUMIF($BD$3:$BD$1004,"="&amp;$BD88,INDIRECT(ADDRESS(3,BM$2,1,1)):INDIRECT(ADDRESS(1004,BM$2,1,1))),"")</f>
        <v/>
      </c>
      <c r="BN88" t="str">
        <f ca="1">IF($BT88&lt;&gt;"",SUMIF($BD$3:$BD$1004,"="&amp;$BD88,INDIRECT(ADDRESS(3,BN$2,1,1)):INDIRECT(ADDRESS(1004,BN$2,1,1))),"")</f>
        <v/>
      </c>
      <c r="BO88" t="str">
        <f ca="1">IF($BT88&lt;&gt;"",SUMIF($BD$3:$BD$1004,"="&amp;$BD88,INDIRECT(ADDRESS(3,BO$2,1,1)):INDIRECT(ADDRESS(1004,BO$2,1,1))),"")</f>
        <v/>
      </c>
      <c r="BP88" t="str">
        <f ca="1">IF($BT88&lt;&gt;"",SUMIF($BD$3:$BD$1004,"="&amp;$BD88,INDIRECT(ADDRESS(3,BP$2,1,1)):INDIRECT(ADDRESS(1004,BP$2,1,1))),"")</f>
        <v/>
      </c>
      <c r="BQ88" t="str">
        <f ca="1">IF($BT88&lt;&gt;"",SUMIF($BD$3:$BD$1004,"="&amp;$BD88,INDIRECT(ADDRESS(3,BQ$2,1,1)):INDIRECT(ADDRESS(1004,BQ$2,1,1))),"")</f>
        <v/>
      </c>
      <c r="BR88" t="str">
        <f ca="1">IF($BT88&lt;&gt;"",SUMIF($BD$3:$BD$1004,"="&amp;$BD88,INDIRECT(ADDRESS(3,BR$2,1,1)):INDIRECT(ADDRESS(1004,BR$2,1,1))),"")</f>
        <v/>
      </c>
      <c r="BS88" t="str">
        <f>IF($A88&lt;&gt;"",VLOOKUP(TRUNC(MID($A88,1,2),0),Plano_Contas!$H$3:$J$103,3,TRUE),"")</f>
        <v/>
      </c>
      <c r="BT88" t="str">
        <f t="shared" si="4"/>
        <v/>
      </c>
      <c r="BV88">
        <f>Empresas!C88</f>
        <v>0</v>
      </c>
    </row>
    <row r="89" spans="1:74" x14ac:dyDescent="0.2">
      <c r="A89" s="89"/>
      <c r="B89" s="52" t="str">
        <f>IF($A89&lt;&gt;"",VLOOKUP(""&amp;$A89,Plano_Contas!$A$3:$F$1003,6,0),"")</f>
        <v/>
      </c>
      <c r="C89" s="91"/>
      <c r="D89" s="111"/>
      <c r="E89" s="112"/>
      <c r="F89" s="87"/>
      <c r="G89" s="85"/>
      <c r="H89" s="111"/>
      <c r="I89" s="112"/>
      <c r="J89" s="87"/>
      <c r="K89" s="85"/>
      <c r="L89" s="111"/>
      <c r="M89" s="112"/>
      <c r="N89" s="87"/>
      <c r="O89" s="85"/>
      <c r="P89" s="111"/>
      <c r="Q89" s="112"/>
      <c r="R89" s="87"/>
      <c r="S89" s="85"/>
      <c r="T89" s="111"/>
      <c r="U89" s="112"/>
      <c r="V89" s="87"/>
      <c r="W89" s="85"/>
      <c r="X89" s="111"/>
      <c r="Y89" s="112"/>
      <c r="Z89" s="87"/>
      <c r="AA89" s="85"/>
      <c r="AB89" s="111"/>
      <c r="AC89" s="112"/>
      <c r="AD89" s="87"/>
      <c r="AE89" s="85"/>
      <c r="AF89" s="111"/>
      <c r="AG89" s="112"/>
      <c r="AH89" s="87"/>
      <c r="AI89" s="85"/>
      <c r="AJ89" s="111"/>
      <c r="AK89" s="112"/>
      <c r="AL89" s="87"/>
      <c r="AM89" s="85"/>
      <c r="AN89" s="111"/>
      <c r="AO89" s="112"/>
      <c r="AP89" s="87"/>
      <c r="AQ89" s="85"/>
      <c r="AR89" s="111"/>
      <c r="AS89" s="112"/>
      <c r="AT89" s="87"/>
      <c r="AU89" s="85"/>
      <c r="AV89" s="111"/>
      <c r="AW89" s="112"/>
      <c r="AX89" s="87"/>
      <c r="AY89" s="85"/>
      <c r="AZ89" s="267">
        <f>SUM(E89,I89,M89,Q89,U89,Y89,AC89,AG89,AK89,AO89,AS89,AW89)</f>
        <v>0</v>
      </c>
      <c r="BA89" s="88">
        <f>SUM($G89,$K89,$O89,$S89,$W89,$AA89,$AE89,$AI89,$AM89,$AQ89,$AU89,$AY89)</f>
        <v>0</v>
      </c>
      <c r="BC89">
        <f>IF($A89&lt;&gt;"",COUNTIF($BD$3:$BD89,$BD89),0)</f>
        <v>0</v>
      </c>
      <c r="BD89" t="str">
        <f>IF($A89&lt;&gt;"",VLOOKUP(TRUNC(MID($A89,1,2),0),Plano_Contas!$H$3:$J$103,2,TRUE),"")</f>
        <v/>
      </c>
      <c r="BE89" s="201" t="str">
        <f t="shared" si="3"/>
        <v/>
      </c>
      <c r="BF89" t="str">
        <f ca="1">IF($BT89&lt;&gt;"",SUMIF($BD$3:$BD$1004,"="&amp;$BD89,INDIRECT(ADDRESS(3,BF$2,1,1)):INDIRECT(ADDRESS(1004,BF$2,1,1))),"")</f>
        <v/>
      </c>
      <c r="BG89" t="str">
        <f ca="1">IF($BT89&lt;&gt;"",SUMIF($BD$3:$BD$1004,"="&amp;$BD89,INDIRECT(ADDRESS(3,BG$2,1,1)):INDIRECT(ADDRESS(1004,BG$2,1,1))),"")</f>
        <v/>
      </c>
      <c r="BH89" t="str">
        <f ca="1">IF($BT89&lt;&gt;"",SUMIF($BD$3:$BD$1004,"="&amp;$BD89,INDIRECT(ADDRESS(3,BH$2,1,1)):INDIRECT(ADDRESS(1004,BH$2,1,1))),"")</f>
        <v/>
      </c>
      <c r="BI89" t="str">
        <f ca="1">IF($BT89&lt;&gt;"",SUMIF($BD$3:$BD$1004,"="&amp;$BD89,INDIRECT(ADDRESS(3,BI$2,1,1)):INDIRECT(ADDRESS(1004,BI$2,1,1))),"")</f>
        <v/>
      </c>
      <c r="BJ89" t="str">
        <f ca="1">IF($BT89&lt;&gt;"",SUMIF($BD$3:$BD$1004,"="&amp;$BD89,INDIRECT(ADDRESS(3,BJ$2,1,1)):INDIRECT(ADDRESS(1004,BJ$2,1,1))),"")</f>
        <v/>
      </c>
      <c r="BK89" t="str">
        <f ca="1">IF($BT89&lt;&gt;"",SUMIF($BD$3:$BD$1004,"="&amp;$BD89,INDIRECT(ADDRESS(3,BK$2,1,1)):INDIRECT(ADDRESS(1004,BK$2,1,1))),"")</f>
        <v/>
      </c>
      <c r="BL89" t="str">
        <f ca="1">IF($BT89&lt;&gt;"",SUMIF($BD$3:$BD$1004,"="&amp;$BD89,INDIRECT(ADDRESS(3,BL$2,1,1)):INDIRECT(ADDRESS(1004,BL$2,1,1))),"")</f>
        <v/>
      </c>
      <c r="BM89" t="str">
        <f ca="1">IF($BT89&lt;&gt;"",SUMIF($BD$3:$BD$1004,"="&amp;$BD89,INDIRECT(ADDRESS(3,BM$2,1,1)):INDIRECT(ADDRESS(1004,BM$2,1,1))),"")</f>
        <v/>
      </c>
      <c r="BN89" t="str">
        <f ca="1">IF($BT89&lt;&gt;"",SUMIF($BD$3:$BD$1004,"="&amp;$BD89,INDIRECT(ADDRESS(3,BN$2,1,1)):INDIRECT(ADDRESS(1004,BN$2,1,1))),"")</f>
        <v/>
      </c>
      <c r="BO89" t="str">
        <f ca="1">IF($BT89&lt;&gt;"",SUMIF($BD$3:$BD$1004,"="&amp;$BD89,INDIRECT(ADDRESS(3,BO$2,1,1)):INDIRECT(ADDRESS(1004,BO$2,1,1))),"")</f>
        <v/>
      </c>
      <c r="BP89" t="str">
        <f ca="1">IF($BT89&lt;&gt;"",SUMIF($BD$3:$BD$1004,"="&amp;$BD89,INDIRECT(ADDRESS(3,BP$2,1,1)):INDIRECT(ADDRESS(1004,BP$2,1,1))),"")</f>
        <v/>
      </c>
      <c r="BQ89" t="str">
        <f ca="1">IF($BT89&lt;&gt;"",SUMIF($BD$3:$BD$1004,"="&amp;$BD89,INDIRECT(ADDRESS(3,BQ$2,1,1)):INDIRECT(ADDRESS(1004,BQ$2,1,1))),"")</f>
        <v/>
      </c>
      <c r="BR89" t="str">
        <f ca="1">IF($BT89&lt;&gt;"",SUMIF($BD$3:$BD$1004,"="&amp;$BD89,INDIRECT(ADDRESS(3,BR$2,1,1)):INDIRECT(ADDRESS(1004,BR$2,1,1))),"")</f>
        <v/>
      </c>
      <c r="BS89" t="str">
        <f>IF($A89&lt;&gt;"",VLOOKUP(TRUNC(MID($A89,1,2),0),Plano_Contas!$H$3:$J$103,3,TRUE),"")</f>
        <v/>
      </c>
      <c r="BT89" t="str">
        <f t="shared" si="4"/>
        <v/>
      </c>
      <c r="BV89">
        <f>Empresas!C89</f>
        <v>0</v>
      </c>
    </row>
    <row r="90" spans="1:74" x14ac:dyDescent="0.2">
      <c r="A90" s="89"/>
      <c r="B90" s="94" t="str">
        <f>IF($A90&lt;&gt;"",VLOOKUP(""&amp;$A90,Plano_Contas!$A$3:$F$1003,6,0),"")</f>
        <v/>
      </c>
      <c r="C90" s="91"/>
      <c r="D90" s="111"/>
      <c r="E90" s="112"/>
      <c r="F90" s="87"/>
      <c r="G90" s="85"/>
      <c r="H90" s="111"/>
      <c r="I90" s="112"/>
      <c r="J90" s="87"/>
      <c r="K90" s="85"/>
      <c r="L90" s="111"/>
      <c r="M90" s="112"/>
      <c r="N90" s="87"/>
      <c r="O90" s="85"/>
      <c r="P90" s="111"/>
      <c r="Q90" s="112"/>
      <c r="R90" s="87"/>
      <c r="S90" s="85"/>
      <c r="T90" s="111"/>
      <c r="U90" s="112"/>
      <c r="V90" s="87"/>
      <c r="W90" s="85"/>
      <c r="X90" s="111"/>
      <c r="Y90" s="112"/>
      <c r="Z90" s="87"/>
      <c r="AA90" s="85"/>
      <c r="AB90" s="111"/>
      <c r="AC90" s="112"/>
      <c r="AD90" s="87"/>
      <c r="AE90" s="85"/>
      <c r="AF90" s="111"/>
      <c r="AG90" s="112"/>
      <c r="AH90" s="87"/>
      <c r="AI90" s="85"/>
      <c r="AJ90" s="111"/>
      <c r="AK90" s="112"/>
      <c r="AL90" s="87"/>
      <c r="AM90" s="85"/>
      <c r="AN90" s="111"/>
      <c r="AO90" s="112"/>
      <c r="AP90" s="87"/>
      <c r="AQ90" s="85"/>
      <c r="AR90" s="111"/>
      <c r="AS90" s="112"/>
      <c r="AT90" s="87"/>
      <c r="AU90" s="85"/>
      <c r="AV90" s="111"/>
      <c r="AW90" s="112"/>
      <c r="AX90" s="87"/>
      <c r="AY90" s="85"/>
      <c r="AZ90" s="267">
        <f>SUM(E90,I90,M90,Q90,U90,Y90,AC90,AG90,AK90,AO90,AS90,AW90)</f>
        <v>0</v>
      </c>
      <c r="BA90" s="88">
        <f>SUM($G90,$K90,$O90,$S90,$W90,$AA90,$AE90,$AI90,$AM90,$AQ90,$AU90,$AY90)</f>
        <v>0</v>
      </c>
      <c r="BC90">
        <f>IF($A90&lt;&gt;"",COUNTIF($BD$3:$BD90,$BD90),0)</f>
        <v>0</v>
      </c>
      <c r="BD90" t="str">
        <f>IF($A90&lt;&gt;"",VLOOKUP(TRUNC(MID($A90,1,2),0),Plano_Contas!$H$3:$J$103,2,TRUE),"")</f>
        <v/>
      </c>
      <c r="BE90" s="201" t="str">
        <f t="shared" si="3"/>
        <v/>
      </c>
      <c r="BF90" t="str">
        <f ca="1">IF($BT90&lt;&gt;"",SUMIF($BD$3:$BD$1004,"="&amp;$BD90,INDIRECT(ADDRESS(3,BF$2,1,1)):INDIRECT(ADDRESS(1004,BF$2,1,1))),"")</f>
        <v/>
      </c>
      <c r="BG90" t="str">
        <f ca="1">IF($BT90&lt;&gt;"",SUMIF($BD$3:$BD$1004,"="&amp;$BD90,INDIRECT(ADDRESS(3,BG$2,1,1)):INDIRECT(ADDRESS(1004,BG$2,1,1))),"")</f>
        <v/>
      </c>
      <c r="BH90" t="str">
        <f ca="1">IF($BT90&lt;&gt;"",SUMIF($BD$3:$BD$1004,"="&amp;$BD90,INDIRECT(ADDRESS(3,BH$2,1,1)):INDIRECT(ADDRESS(1004,BH$2,1,1))),"")</f>
        <v/>
      </c>
      <c r="BI90" t="str">
        <f ca="1">IF($BT90&lt;&gt;"",SUMIF($BD$3:$BD$1004,"="&amp;$BD90,INDIRECT(ADDRESS(3,BI$2,1,1)):INDIRECT(ADDRESS(1004,BI$2,1,1))),"")</f>
        <v/>
      </c>
      <c r="BJ90" t="str">
        <f ca="1">IF($BT90&lt;&gt;"",SUMIF($BD$3:$BD$1004,"="&amp;$BD90,INDIRECT(ADDRESS(3,BJ$2,1,1)):INDIRECT(ADDRESS(1004,BJ$2,1,1))),"")</f>
        <v/>
      </c>
      <c r="BK90" t="str">
        <f ca="1">IF($BT90&lt;&gt;"",SUMIF($BD$3:$BD$1004,"="&amp;$BD90,INDIRECT(ADDRESS(3,BK$2,1,1)):INDIRECT(ADDRESS(1004,BK$2,1,1))),"")</f>
        <v/>
      </c>
      <c r="BL90" t="str">
        <f ca="1">IF($BT90&lt;&gt;"",SUMIF($BD$3:$BD$1004,"="&amp;$BD90,INDIRECT(ADDRESS(3,BL$2,1,1)):INDIRECT(ADDRESS(1004,BL$2,1,1))),"")</f>
        <v/>
      </c>
      <c r="BM90" t="str">
        <f ca="1">IF($BT90&lt;&gt;"",SUMIF($BD$3:$BD$1004,"="&amp;$BD90,INDIRECT(ADDRESS(3,BM$2,1,1)):INDIRECT(ADDRESS(1004,BM$2,1,1))),"")</f>
        <v/>
      </c>
      <c r="BN90" t="str">
        <f ca="1">IF($BT90&lt;&gt;"",SUMIF($BD$3:$BD$1004,"="&amp;$BD90,INDIRECT(ADDRESS(3,BN$2,1,1)):INDIRECT(ADDRESS(1004,BN$2,1,1))),"")</f>
        <v/>
      </c>
      <c r="BO90" t="str">
        <f ca="1">IF($BT90&lt;&gt;"",SUMIF($BD$3:$BD$1004,"="&amp;$BD90,INDIRECT(ADDRESS(3,BO$2,1,1)):INDIRECT(ADDRESS(1004,BO$2,1,1))),"")</f>
        <v/>
      </c>
      <c r="BP90" t="str">
        <f ca="1">IF($BT90&lt;&gt;"",SUMIF($BD$3:$BD$1004,"="&amp;$BD90,INDIRECT(ADDRESS(3,BP$2,1,1)):INDIRECT(ADDRESS(1004,BP$2,1,1))),"")</f>
        <v/>
      </c>
      <c r="BQ90" t="str">
        <f ca="1">IF($BT90&lt;&gt;"",SUMIF($BD$3:$BD$1004,"="&amp;$BD90,INDIRECT(ADDRESS(3,BQ$2,1,1)):INDIRECT(ADDRESS(1004,BQ$2,1,1))),"")</f>
        <v/>
      </c>
      <c r="BR90" t="str">
        <f ca="1">IF($BT90&lt;&gt;"",SUMIF($BD$3:$BD$1004,"="&amp;$BD90,INDIRECT(ADDRESS(3,BR$2,1,1)):INDIRECT(ADDRESS(1004,BR$2,1,1))),"")</f>
        <v/>
      </c>
      <c r="BS90" t="str">
        <f>IF($A90&lt;&gt;"",VLOOKUP(TRUNC(MID($A90,1,2),0),Plano_Contas!$H$3:$J$103,3,TRUE),"")</f>
        <v/>
      </c>
      <c r="BT90" t="str">
        <f t="shared" si="4"/>
        <v/>
      </c>
      <c r="BV90">
        <f>Empresas!C90</f>
        <v>0</v>
      </c>
    </row>
    <row r="91" spans="1:74" x14ac:dyDescent="0.2">
      <c r="A91" s="89"/>
      <c r="B91" s="94" t="str">
        <f>IF($A91&lt;&gt;"",VLOOKUP(""&amp;$A91,Plano_Contas!$A$3:$F$1003,6,0),"")</f>
        <v/>
      </c>
      <c r="C91" s="91"/>
      <c r="D91" s="111"/>
      <c r="E91" s="112"/>
      <c r="F91" s="87"/>
      <c r="G91" s="85"/>
      <c r="H91" s="111"/>
      <c r="I91" s="112"/>
      <c r="J91" s="87"/>
      <c r="K91" s="85"/>
      <c r="L91" s="111"/>
      <c r="M91" s="112"/>
      <c r="N91" s="87"/>
      <c r="O91" s="85"/>
      <c r="P91" s="111"/>
      <c r="Q91" s="112"/>
      <c r="R91" s="87"/>
      <c r="S91" s="85"/>
      <c r="T91" s="111"/>
      <c r="U91" s="112"/>
      <c r="V91" s="87"/>
      <c r="W91" s="85"/>
      <c r="X91" s="111"/>
      <c r="Y91" s="112"/>
      <c r="Z91" s="87"/>
      <c r="AA91" s="85"/>
      <c r="AB91" s="111"/>
      <c r="AC91" s="112"/>
      <c r="AD91" s="87"/>
      <c r="AE91" s="85"/>
      <c r="AF91" s="111"/>
      <c r="AG91" s="112"/>
      <c r="AH91" s="87"/>
      <c r="AI91" s="85"/>
      <c r="AJ91" s="111"/>
      <c r="AK91" s="112"/>
      <c r="AL91" s="87"/>
      <c r="AM91" s="85"/>
      <c r="AN91" s="111"/>
      <c r="AO91" s="112"/>
      <c r="AP91" s="87"/>
      <c r="AQ91" s="85"/>
      <c r="AR91" s="111"/>
      <c r="AS91" s="112"/>
      <c r="AT91" s="87"/>
      <c r="AU91" s="85"/>
      <c r="AV91" s="111"/>
      <c r="AW91" s="112"/>
      <c r="AX91" s="87"/>
      <c r="AY91" s="85"/>
      <c r="AZ91" s="267">
        <f>SUM(E91,I91,M91,Q91,U91,Y91,AC91,AG91,AK91,AO91,AS91,AW91)</f>
        <v>0</v>
      </c>
      <c r="BA91" s="88">
        <f>SUM($G91,$K91,$O91,$S91,$W91,$AA91,$AE91,$AI91,$AM91,$AQ91,$AU91,$AY91)</f>
        <v>0</v>
      </c>
      <c r="BC91">
        <f>IF($A91&lt;&gt;"",COUNTIF($BD$3:$BD91,$BD91),0)</f>
        <v>0</v>
      </c>
      <c r="BD91" t="str">
        <f>IF($A91&lt;&gt;"",VLOOKUP(TRUNC(MID($A91,1,2),0),Plano_Contas!$H$3:$J$103,2,TRUE),"")</f>
        <v/>
      </c>
      <c r="BE91" s="201" t="str">
        <f t="shared" si="3"/>
        <v/>
      </c>
      <c r="BF91" t="str">
        <f ca="1">IF($BT91&lt;&gt;"",SUMIF($BD$3:$BD$1004,"="&amp;$BD91,INDIRECT(ADDRESS(3,BF$2,1,1)):INDIRECT(ADDRESS(1004,BF$2,1,1))),"")</f>
        <v/>
      </c>
      <c r="BG91" t="str">
        <f ca="1">IF($BT91&lt;&gt;"",SUMIF($BD$3:$BD$1004,"="&amp;$BD91,INDIRECT(ADDRESS(3,BG$2,1,1)):INDIRECT(ADDRESS(1004,BG$2,1,1))),"")</f>
        <v/>
      </c>
      <c r="BH91" t="str">
        <f ca="1">IF($BT91&lt;&gt;"",SUMIF($BD$3:$BD$1004,"="&amp;$BD91,INDIRECT(ADDRESS(3,BH$2,1,1)):INDIRECT(ADDRESS(1004,BH$2,1,1))),"")</f>
        <v/>
      </c>
      <c r="BI91" t="str">
        <f ca="1">IF($BT91&lt;&gt;"",SUMIF($BD$3:$BD$1004,"="&amp;$BD91,INDIRECT(ADDRESS(3,BI$2,1,1)):INDIRECT(ADDRESS(1004,BI$2,1,1))),"")</f>
        <v/>
      </c>
      <c r="BJ91" t="str">
        <f ca="1">IF($BT91&lt;&gt;"",SUMIF($BD$3:$BD$1004,"="&amp;$BD91,INDIRECT(ADDRESS(3,BJ$2,1,1)):INDIRECT(ADDRESS(1004,BJ$2,1,1))),"")</f>
        <v/>
      </c>
      <c r="BK91" t="str">
        <f ca="1">IF($BT91&lt;&gt;"",SUMIF($BD$3:$BD$1004,"="&amp;$BD91,INDIRECT(ADDRESS(3,BK$2,1,1)):INDIRECT(ADDRESS(1004,BK$2,1,1))),"")</f>
        <v/>
      </c>
      <c r="BL91" t="str">
        <f ca="1">IF($BT91&lt;&gt;"",SUMIF($BD$3:$BD$1004,"="&amp;$BD91,INDIRECT(ADDRESS(3,BL$2,1,1)):INDIRECT(ADDRESS(1004,BL$2,1,1))),"")</f>
        <v/>
      </c>
      <c r="BM91" t="str">
        <f ca="1">IF($BT91&lt;&gt;"",SUMIF($BD$3:$BD$1004,"="&amp;$BD91,INDIRECT(ADDRESS(3,BM$2,1,1)):INDIRECT(ADDRESS(1004,BM$2,1,1))),"")</f>
        <v/>
      </c>
      <c r="BN91" t="str">
        <f ca="1">IF($BT91&lt;&gt;"",SUMIF($BD$3:$BD$1004,"="&amp;$BD91,INDIRECT(ADDRESS(3,BN$2,1,1)):INDIRECT(ADDRESS(1004,BN$2,1,1))),"")</f>
        <v/>
      </c>
      <c r="BO91" t="str">
        <f ca="1">IF($BT91&lt;&gt;"",SUMIF($BD$3:$BD$1004,"="&amp;$BD91,INDIRECT(ADDRESS(3,BO$2,1,1)):INDIRECT(ADDRESS(1004,BO$2,1,1))),"")</f>
        <v/>
      </c>
      <c r="BP91" t="str">
        <f ca="1">IF($BT91&lt;&gt;"",SUMIF($BD$3:$BD$1004,"="&amp;$BD91,INDIRECT(ADDRESS(3,BP$2,1,1)):INDIRECT(ADDRESS(1004,BP$2,1,1))),"")</f>
        <v/>
      </c>
      <c r="BQ91" t="str">
        <f ca="1">IF($BT91&lt;&gt;"",SUMIF($BD$3:$BD$1004,"="&amp;$BD91,INDIRECT(ADDRESS(3,BQ$2,1,1)):INDIRECT(ADDRESS(1004,BQ$2,1,1))),"")</f>
        <v/>
      </c>
      <c r="BR91" t="str">
        <f ca="1">IF($BT91&lt;&gt;"",SUMIF($BD$3:$BD$1004,"="&amp;$BD91,INDIRECT(ADDRESS(3,BR$2,1,1)):INDIRECT(ADDRESS(1004,BR$2,1,1))),"")</f>
        <v/>
      </c>
      <c r="BS91" t="str">
        <f>IF($A91&lt;&gt;"",VLOOKUP(TRUNC(MID($A91,1,2),0),Plano_Contas!$H$3:$J$103,3,TRUE),"")</f>
        <v/>
      </c>
      <c r="BT91" t="str">
        <f t="shared" si="4"/>
        <v/>
      </c>
      <c r="BV91">
        <f>Empresas!C91</f>
        <v>0</v>
      </c>
    </row>
    <row r="92" spans="1:74" x14ac:dyDescent="0.2">
      <c r="A92" s="89"/>
      <c r="B92" s="94" t="str">
        <f>IF($A92&lt;&gt;"",VLOOKUP(""&amp;$A92,Plano_Contas!$A$3:$F$1003,6,0),"")</f>
        <v/>
      </c>
      <c r="C92" s="91"/>
      <c r="D92" s="111"/>
      <c r="E92" s="112"/>
      <c r="F92" s="87"/>
      <c r="G92" s="85"/>
      <c r="H92" s="111"/>
      <c r="I92" s="112"/>
      <c r="J92" s="87"/>
      <c r="K92" s="85"/>
      <c r="L92" s="111"/>
      <c r="M92" s="112"/>
      <c r="N92" s="87"/>
      <c r="O92" s="85"/>
      <c r="P92" s="111"/>
      <c r="Q92" s="112"/>
      <c r="R92" s="87"/>
      <c r="S92" s="85"/>
      <c r="T92" s="111"/>
      <c r="U92" s="112"/>
      <c r="V92" s="87"/>
      <c r="W92" s="85"/>
      <c r="X92" s="111"/>
      <c r="Y92" s="112"/>
      <c r="Z92" s="87"/>
      <c r="AA92" s="85"/>
      <c r="AB92" s="111"/>
      <c r="AC92" s="112"/>
      <c r="AD92" s="87"/>
      <c r="AE92" s="85"/>
      <c r="AF92" s="111"/>
      <c r="AG92" s="112"/>
      <c r="AH92" s="87"/>
      <c r="AI92" s="85"/>
      <c r="AJ92" s="111"/>
      <c r="AK92" s="112"/>
      <c r="AL92" s="87"/>
      <c r="AM92" s="85"/>
      <c r="AN92" s="111"/>
      <c r="AO92" s="112"/>
      <c r="AP92" s="87"/>
      <c r="AQ92" s="85"/>
      <c r="AR92" s="111"/>
      <c r="AS92" s="112"/>
      <c r="AT92" s="87"/>
      <c r="AU92" s="85"/>
      <c r="AV92" s="111"/>
      <c r="AW92" s="112"/>
      <c r="AX92" s="87"/>
      <c r="AY92" s="85"/>
      <c r="AZ92" s="267">
        <f>SUM(E92,I92,M92,Q92,U92,Y92,AC92,AG92,AK92,AO92,AS92,AW92)</f>
        <v>0</v>
      </c>
      <c r="BA92" s="88">
        <f>SUM($G92,$K92,$O92,$S92,$W92,$AA92,$AE92,$AI92,$AM92,$AQ92,$AU92,$AY92)</f>
        <v>0</v>
      </c>
      <c r="BC92">
        <f>IF($A92&lt;&gt;"",COUNTIF($BD$3:$BD92,$BD92),0)</f>
        <v>0</v>
      </c>
      <c r="BD92" t="str">
        <f>IF($A92&lt;&gt;"",VLOOKUP(TRUNC(MID($A92,1,2),0),Plano_Contas!$H$3:$J$103,2,TRUE),"")</f>
        <v/>
      </c>
      <c r="BE92" s="201" t="str">
        <f t="shared" si="3"/>
        <v/>
      </c>
      <c r="BF92" t="str">
        <f ca="1">IF($BT92&lt;&gt;"",SUMIF($BD$3:$BD$1004,"="&amp;$BD92,INDIRECT(ADDRESS(3,BF$2,1,1)):INDIRECT(ADDRESS(1004,BF$2,1,1))),"")</f>
        <v/>
      </c>
      <c r="BG92" t="str">
        <f ca="1">IF($BT92&lt;&gt;"",SUMIF($BD$3:$BD$1004,"="&amp;$BD92,INDIRECT(ADDRESS(3,BG$2,1,1)):INDIRECT(ADDRESS(1004,BG$2,1,1))),"")</f>
        <v/>
      </c>
      <c r="BH92" t="str">
        <f ca="1">IF($BT92&lt;&gt;"",SUMIF($BD$3:$BD$1004,"="&amp;$BD92,INDIRECT(ADDRESS(3,BH$2,1,1)):INDIRECT(ADDRESS(1004,BH$2,1,1))),"")</f>
        <v/>
      </c>
      <c r="BI92" t="str">
        <f ca="1">IF($BT92&lt;&gt;"",SUMIF($BD$3:$BD$1004,"="&amp;$BD92,INDIRECT(ADDRESS(3,BI$2,1,1)):INDIRECT(ADDRESS(1004,BI$2,1,1))),"")</f>
        <v/>
      </c>
      <c r="BJ92" t="str">
        <f ca="1">IF($BT92&lt;&gt;"",SUMIF($BD$3:$BD$1004,"="&amp;$BD92,INDIRECT(ADDRESS(3,BJ$2,1,1)):INDIRECT(ADDRESS(1004,BJ$2,1,1))),"")</f>
        <v/>
      </c>
      <c r="BK92" t="str">
        <f ca="1">IF($BT92&lt;&gt;"",SUMIF($BD$3:$BD$1004,"="&amp;$BD92,INDIRECT(ADDRESS(3,BK$2,1,1)):INDIRECT(ADDRESS(1004,BK$2,1,1))),"")</f>
        <v/>
      </c>
      <c r="BL92" t="str">
        <f ca="1">IF($BT92&lt;&gt;"",SUMIF($BD$3:$BD$1004,"="&amp;$BD92,INDIRECT(ADDRESS(3,BL$2,1,1)):INDIRECT(ADDRESS(1004,BL$2,1,1))),"")</f>
        <v/>
      </c>
      <c r="BM92" t="str">
        <f ca="1">IF($BT92&lt;&gt;"",SUMIF($BD$3:$BD$1004,"="&amp;$BD92,INDIRECT(ADDRESS(3,BM$2,1,1)):INDIRECT(ADDRESS(1004,BM$2,1,1))),"")</f>
        <v/>
      </c>
      <c r="BN92" t="str">
        <f ca="1">IF($BT92&lt;&gt;"",SUMIF($BD$3:$BD$1004,"="&amp;$BD92,INDIRECT(ADDRESS(3,BN$2,1,1)):INDIRECT(ADDRESS(1004,BN$2,1,1))),"")</f>
        <v/>
      </c>
      <c r="BO92" t="str">
        <f ca="1">IF($BT92&lt;&gt;"",SUMIF($BD$3:$BD$1004,"="&amp;$BD92,INDIRECT(ADDRESS(3,BO$2,1,1)):INDIRECT(ADDRESS(1004,BO$2,1,1))),"")</f>
        <v/>
      </c>
      <c r="BP92" t="str">
        <f ca="1">IF($BT92&lt;&gt;"",SUMIF($BD$3:$BD$1004,"="&amp;$BD92,INDIRECT(ADDRESS(3,BP$2,1,1)):INDIRECT(ADDRESS(1004,BP$2,1,1))),"")</f>
        <v/>
      </c>
      <c r="BQ92" t="str">
        <f ca="1">IF($BT92&lt;&gt;"",SUMIF($BD$3:$BD$1004,"="&amp;$BD92,INDIRECT(ADDRESS(3,BQ$2,1,1)):INDIRECT(ADDRESS(1004,BQ$2,1,1))),"")</f>
        <v/>
      </c>
      <c r="BR92" t="str">
        <f ca="1">IF($BT92&lt;&gt;"",SUMIF($BD$3:$BD$1004,"="&amp;$BD92,INDIRECT(ADDRESS(3,BR$2,1,1)):INDIRECT(ADDRESS(1004,BR$2,1,1))),"")</f>
        <v/>
      </c>
      <c r="BS92" t="str">
        <f>IF($A92&lt;&gt;"",VLOOKUP(TRUNC(MID($A92,1,2),0),Plano_Contas!$H$3:$J$103,3,TRUE),"")</f>
        <v/>
      </c>
      <c r="BT92" t="str">
        <f t="shared" si="4"/>
        <v/>
      </c>
      <c r="BV92">
        <f>Empresas!C92</f>
        <v>0</v>
      </c>
    </row>
    <row r="93" spans="1:74" x14ac:dyDescent="0.2">
      <c r="A93" s="89"/>
      <c r="B93" s="52" t="str">
        <f>IF($A93&lt;&gt;"",VLOOKUP(""&amp;$A93,Plano_Contas!$A$3:$F$1003,6,0),"")</f>
        <v/>
      </c>
      <c r="C93" s="91"/>
      <c r="D93" s="111"/>
      <c r="E93" s="112"/>
      <c r="F93" s="87"/>
      <c r="G93" s="85"/>
      <c r="H93" s="111"/>
      <c r="I93" s="112"/>
      <c r="J93" s="87"/>
      <c r="K93" s="85"/>
      <c r="L93" s="111"/>
      <c r="M93" s="112"/>
      <c r="N93" s="87"/>
      <c r="O93" s="85"/>
      <c r="P93" s="111"/>
      <c r="Q93" s="112"/>
      <c r="R93" s="87"/>
      <c r="S93" s="85"/>
      <c r="T93" s="111"/>
      <c r="U93" s="112"/>
      <c r="V93" s="87"/>
      <c r="W93" s="85"/>
      <c r="X93" s="111"/>
      <c r="Y93" s="112"/>
      <c r="Z93" s="87"/>
      <c r="AA93" s="85"/>
      <c r="AB93" s="111"/>
      <c r="AC93" s="112"/>
      <c r="AD93" s="87"/>
      <c r="AE93" s="85"/>
      <c r="AF93" s="111"/>
      <c r="AG93" s="112"/>
      <c r="AH93" s="87"/>
      <c r="AI93" s="85"/>
      <c r="AJ93" s="111"/>
      <c r="AK93" s="112"/>
      <c r="AL93" s="87"/>
      <c r="AM93" s="85"/>
      <c r="AN93" s="111"/>
      <c r="AO93" s="112"/>
      <c r="AP93" s="87"/>
      <c r="AQ93" s="85"/>
      <c r="AR93" s="111"/>
      <c r="AS93" s="112"/>
      <c r="AT93" s="87"/>
      <c r="AU93" s="85"/>
      <c r="AV93" s="111"/>
      <c r="AW93" s="112"/>
      <c r="AX93" s="87"/>
      <c r="AY93" s="85"/>
      <c r="AZ93" s="267">
        <f>SUM(E93,I93,M93,Q93,U93,Y93,AC93,AG93,AK93,AO93,AS93,AW93)</f>
        <v>0</v>
      </c>
      <c r="BA93" s="88">
        <f>SUM($G93,$K93,$O93,$S93,$W93,$AA93,$AE93,$AI93,$AM93,$AQ93,$AU93,$AY93)</f>
        <v>0</v>
      </c>
      <c r="BC93">
        <f>IF($A93&lt;&gt;"",COUNTIF($BD$3:$BD93,$BD93),0)</f>
        <v>0</v>
      </c>
      <c r="BD93" t="str">
        <f>IF($A93&lt;&gt;"",VLOOKUP(TRUNC(MID($A93,1,2),0),Plano_Contas!$H$3:$J$103,2,TRUE),"")</f>
        <v/>
      </c>
      <c r="BE93" s="201" t="str">
        <f t="shared" si="3"/>
        <v/>
      </c>
      <c r="BF93" t="str">
        <f ca="1">IF($BT93&lt;&gt;"",SUMIF($BD$3:$BD$1004,"="&amp;$BD93,INDIRECT(ADDRESS(3,BF$2,1,1)):INDIRECT(ADDRESS(1004,BF$2,1,1))),"")</f>
        <v/>
      </c>
      <c r="BG93" t="str">
        <f ca="1">IF($BT93&lt;&gt;"",SUMIF($BD$3:$BD$1004,"="&amp;$BD93,INDIRECT(ADDRESS(3,BG$2,1,1)):INDIRECT(ADDRESS(1004,BG$2,1,1))),"")</f>
        <v/>
      </c>
      <c r="BH93" t="str">
        <f ca="1">IF($BT93&lt;&gt;"",SUMIF($BD$3:$BD$1004,"="&amp;$BD93,INDIRECT(ADDRESS(3,BH$2,1,1)):INDIRECT(ADDRESS(1004,BH$2,1,1))),"")</f>
        <v/>
      </c>
      <c r="BI93" t="str">
        <f ca="1">IF($BT93&lt;&gt;"",SUMIF($BD$3:$BD$1004,"="&amp;$BD93,INDIRECT(ADDRESS(3,BI$2,1,1)):INDIRECT(ADDRESS(1004,BI$2,1,1))),"")</f>
        <v/>
      </c>
      <c r="BJ93" t="str">
        <f ca="1">IF($BT93&lt;&gt;"",SUMIF($BD$3:$BD$1004,"="&amp;$BD93,INDIRECT(ADDRESS(3,BJ$2,1,1)):INDIRECT(ADDRESS(1004,BJ$2,1,1))),"")</f>
        <v/>
      </c>
      <c r="BK93" t="str">
        <f ca="1">IF($BT93&lt;&gt;"",SUMIF($BD$3:$BD$1004,"="&amp;$BD93,INDIRECT(ADDRESS(3,BK$2,1,1)):INDIRECT(ADDRESS(1004,BK$2,1,1))),"")</f>
        <v/>
      </c>
      <c r="BL93" t="str">
        <f ca="1">IF($BT93&lt;&gt;"",SUMIF($BD$3:$BD$1004,"="&amp;$BD93,INDIRECT(ADDRESS(3,BL$2,1,1)):INDIRECT(ADDRESS(1004,BL$2,1,1))),"")</f>
        <v/>
      </c>
      <c r="BM93" t="str">
        <f ca="1">IF($BT93&lt;&gt;"",SUMIF($BD$3:$BD$1004,"="&amp;$BD93,INDIRECT(ADDRESS(3,BM$2,1,1)):INDIRECT(ADDRESS(1004,BM$2,1,1))),"")</f>
        <v/>
      </c>
      <c r="BN93" t="str">
        <f ca="1">IF($BT93&lt;&gt;"",SUMIF($BD$3:$BD$1004,"="&amp;$BD93,INDIRECT(ADDRESS(3,BN$2,1,1)):INDIRECT(ADDRESS(1004,BN$2,1,1))),"")</f>
        <v/>
      </c>
      <c r="BO93" t="str">
        <f ca="1">IF($BT93&lt;&gt;"",SUMIF($BD$3:$BD$1004,"="&amp;$BD93,INDIRECT(ADDRESS(3,BO$2,1,1)):INDIRECT(ADDRESS(1004,BO$2,1,1))),"")</f>
        <v/>
      </c>
      <c r="BP93" t="str">
        <f ca="1">IF($BT93&lt;&gt;"",SUMIF($BD$3:$BD$1004,"="&amp;$BD93,INDIRECT(ADDRESS(3,BP$2,1,1)):INDIRECT(ADDRESS(1004,BP$2,1,1))),"")</f>
        <v/>
      </c>
      <c r="BQ93" t="str">
        <f ca="1">IF($BT93&lt;&gt;"",SUMIF($BD$3:$BD$1004,"="&amp;$BD93,INDIRECT(ADDRESS(3,BQ$2,1,1)):INDIRECT(ADDRESS(1004,BQ$2,1,1))),"")</f>
        <v/>
      </c>
      <c r="BR93" t="str">
        <f ca="1">IF($BT93&lt;&gt;"",SUMIF($BD$3:$BD$1004,"="&amp;$BD93,INDIRECT(ADDRESS(3,BR$2,1,1)):INDIRECT(ADDRESS(1004,BR$2,1,1))),"")</f>
        <v/>
      </c>
      <c r="BS93" t="str">
        <f>IF($A93&lt;&gt;"",VLOOKUP(TRUNC(MID($A93,1,2),0),Plano_Contas!$H$3:$J$103,3,TRUE),"")</f>
        <v/>
      </c>
      <c r="BT93" t="str">
        <f t="shared" si="4"/>
        <v/>
      </c>
      <c r="BV93">
        <f>Empresas!C93</f>
        <v>0</v>
      </c>
    </row>
    <row r="94" spans="1:74" x14ac:dyDescent="0.2">
      <c r="A94" s="89"/>
      <c r="B94" s="52" t="str">
        <f>IF($A94&lt;&gt;"",VLOOKUP(""&amp;$A94,Plano_Contas!$A$3:$F$1003,6,0),"")</f>
        <v/>
      </c>
      <c r="C94" s="91"/>
      <c r="D94" s="111"/>
      <c r="E94" s="112"/>
      <c r="F94" s="87"/>
      <c r="G94" s="85"/>
      <c r="H94" s="111"/>
      <c r="I94" s="112"/>
      <c r="J94" s="87"/>
      <c r="K94" s="85"/>
      <c r="L94" s="111"/>
      <c r="M94" s="112"/>
      <c r="N94" s="87"/>
      <c r="O94" s="85"/>
      <c r="P94" s="111"/>
      <c r="Q94" s="112"/>
      <c r="R94" s="87"/>
      <c r="S94" s="85"/>
      <c r="T94" s="111"/>
      <c r="U94" s="112"/>
      <c r="V94" s="118"/>
      <c r="W94" s="85"/>
      <c r="X94" s="111"/>
      <c r="Y94" s="112"/>
      <c r="Z94" s="87"/>
      <c r="AA94" s="85"/>
      <c r="AB94" s="111"/>
      <c r="AC94" s="112"/>
      <c r="AD94" s="87"/>
      <c r="AE94" s="85"/>
      <c r="AF94" s="111"/>
      <c r="AG94" s="112"/>
      <c r="AH94" s="87"/>
      <c r="AI94" s="85"/>
      <c r="AJ94" s="111"/>
      <c r="AK94" s="112"/>
      <c r="AL94" s="87"/>
      <c r="AM94" s="85"/>
      <c r="AN94" s="111"/>
      <c r="AO94" s="112"/>
      <c r="AP94" s="87"/>
      <c r="AQ94" s="85"/>
      <c r="AR94" s="111"/>
      <c r="AS94" s="112"/>
      <c r="AT94" s="87"/>
      <c r="AU94" s="85"/>
      <c r="AV94" s="111"/>
      <c r="AW94" s="112"/>
      <c r="AX94" s="87"/>
      <c r="AY94" s="85"/>
      <c r="AZ94" s="267">
        <f>SUM(E94,I94,M94,Q94,U94,Y94,AC94,AG94,AK94,AO94,AS94,AW94)</f>
        <v>0</v>
      </c>
      <c r="BA94" s="88">
        <f>SUM($G94,$K94,$O94,$S94,$W94,$AA94,$AE94,$AI94,$AM94,$AQ94,$AU94,$AY94)</f>
        <v>0</v>
      </c>
      <c r="BC94">
        <f>IF($A94&lt;&gt;"",COUNTIF($BD$3:$BD94,$BD94),0)</f>
        <v>0</v>
      </c>
      <c r="BD94" t="str">
        <f>IF($A94&lt;&gt;"",VLOOKUP(TRUNC(MID($A94,1,2),0),Plano_Contas!$H$3:$J$103,2,TRUE),"")</f>
        <v/>
      </c>
      <c r="BE94" s="201" t="str">
        <f t="shared" si="3"/>
        <v/>
      </c>
      <c r="BF94" t="str">
        <f ca="1">IF($BT94&lt;&gt;"",SUMIF($BD$3:$BD$1004,"="&amp;$BD94,INDIRECT(ADDRESS(3,BF$2,1,1)):INDIRECT(ADDRESS(1004,BF$2,1,1))),"")</f>
        <v/>
      </c>
      <c r="BG94" t="str">
        <f ca="1">IF($BT94&lt;&gt;"",SUMIF($BD$3:$BD$1004,"="&amp;$BD94,INDIRECT(ADDRESS(3,BG$2,1,1)):INDIRECT(ADDRESS(1004,BG$2,1,1))),"")</f>
        <v/>
      </c>
      <c r="BH94" t="str">
        <f ca="1">IF($BT94&lt;&gt;"",SUMIF($BD$3:$BD$1004,"="&amp;$BD94,INDIRECT(ADDRESS(3,BH$2,1,1)):INDIRECT(ADDRESS(1004,BH$2,1,1))),"")</f>
        <v/>
      </c>
      <c r="BI94" t="str">
        <f ca="1">IF($BT94&lt;&gt;"",SUMIF($BD$3:$BD$1004,"="&amp;$BD94,INDIRECT(ADDRESS(3,BI$2,1,1)):INDIRECT(ADDRESS(1004,BI$2,1,1))),"")</f>
        <v/>
      </c>
      <c r="BJ94" t="str">
        <f ca="1">IF($BT94&lt;&gt;"",SUMIF($BD$3:$BD$1004,"="&amp;$BD94,INDIRECT(ADDRESS(3,BJ$2,1,1)):INDIRECT(ADDRESS(1004,BJ$2,1,1))),"")</f>
        <v/>
      </c>
      <c r="BK94" t="str">
        <f ca="1">IF($BT94&lt;&gt;"",SUMIF($BD$3:$BD$1004,"="&amp;$BD94,INDIRECT(ADDRESS(3,BK$2,1,1)):INDIRECT(ADDRESS(1004,BK$2,1,1))),"")</f>
        <v/>
      </c>
      <c r="BL94" t="str">
        <f ca="1">IF($BT94&lt;&gt;"",SUMIF($BD$3:$BD$1004,"="&amp;$BD94,INDIRECT(ADDRESS(3,BL$2,1,1)):INDIRECT(ADDRESS(1004,BL$2,1,1))),"")</f>
        <v/>
      </c>
      <c r="BM94" t="str">
        <f ca="1">IF($BT94&lt;&gt;"",SUMIF($BD$3:$BD$1004,"="&amp;$BD94,INDIRECT(ADDRESS(3,BM$2,1,1)):INDIRECT(ADDRESS(1004,BM$2,1,1))),"")</f>
        <v/>
      </c>
      <c r="BN94" t="str">
        <f ca="1">IF($BT94&lt;&gt;"",SUMIF($BD$3:$BD$1004,"="&amp;$BD94,INDIRECT(ADDRESS(3,BN$2,1,1)):INDIRECT(ADDRESS(1004,BN$2,1,1))),"")</f>
        <v/>
      </c>
      <c r="BO94" t="str">
        <f ca="1">IF($BT94&lt;&gt;"",SUMIF($BD$3:$BD$1004,"="&amp;$BD94,INDIRECT(ADDRESS(3,BO$2,1,1)):INDIRECT(ADDRESS(1004,BO$2,1,1))),"")</f>
        <v/>
      </c>
      <c r="BP94" t="str">
        <f ca="1">IF($BT94&lt;&gt;"",SUMIF($BD$3:$BD$1004,"="&amp;$BD94,INDIRECT(ADDRESS(3,BP$2,1,1)):INDIRECT(ADDRESS(1004,BP$2,1,1))),"")</f>
        <v/>
      </c>
      <c r="BQ94" t="str">
        <f ca="1">IF($BT94&lt;&gt;"",SUMIF($BD$3:$BD$1004,"="&amp;$BD94,INDIRECT(ADDRESS(3,BQ$2,1,1)):INDIRECT(ADDRESS(1004,BQ$2,1,1))),"")</f>
        <v/>
      </c>
      <c r="BR94" t="str">
        <f ca="1">IF($BT94&lt;&gt;"",SUMIF($BD$3:$BD$1004,"="&amp;$BD94,INDIRECT(ADDRESS(3,BR$2,1,1)):INDIRECT(ADDRESS(1004,BR$2,1,1))),"")</f>
        <v/>
      </c>
      <c r="BS94" t="str">
        <f>IF($A94&lt;&gt;"",VLOOKUP(TRUNC(MID($A94,1,2),0),Plano_Contas!$H$3:$J$103,3,TRUE),"")</f>
        <v/>
      </c>
      <c r="BT94" t="str">
        <f t="shared" si="4"/>
        <v/>
      </c>
      <c r="BV94">
        <f>Empresas!C94</f>
        <v>0</v>
      </c>
    </row>
    <row r="95" spans="1:74" x14ac:dyDescent="0.2">
      <c r="A95" s="89"/>
      <c r="B95" s="52" t="str">
        <f>IF($A95&lt;&gt;"",VLOOKUP(""&amp;$A95,Plano_Contas!$A$3:$F$1003,6,0),"")</f>
        <v/>
      </c>
      <c r="C95" s="91"/>
      <c r="D95" s="111"/>
      <c r="E95" s="112"/>
      <c r="F95" s="87"/>
      <c r="G95" s="85"/>
      <c r="H95" s="111"/>
      <c r="I95" s="112"/>
      <c r="J95" s="87"/>
      <c r="K95" s="85"/>
      <c r="L95" s="111"/>
      <c r="M95" s="112"/>
      <c r="N95" s="87"/>
      <c r="O95" s="85"/>
      <c r="P95" s="111"/>
      <c r="Q95" s="112"/>
      <c r="R95" s="87"/>
      <c r="S95" s="85"/>
      <c r="T95" s="111"/>
      <c r="U95" s="112"/>
      <c r="V95" s="87"/>
      <c r="W95" s="85"/>
      <c r="X95" s="111"/>
      <c r="Y95" s="112"/>
      <c r="Z95" s="87"/>
      <c r="AA95" s="85"/>
      <c r="AB95" s="111"/>
      <c r="AC95" s="112"/>
      <c r="AD95" s="87"/>
      <c r="AE95" s="85"/>
      <c r="AF95" s="111"/>
      <c r="AG95" s="112"/>
      <c r="AH95" s="87"/>
      <c r="AI95" s="85"/>
      <c r="AJ95" s="111"/>
      <c r="AK95" s="112"/>
      <c r="AL95" s="87"/>
      <c r="AM95" s="85"/>
      <c r="AN95" s="111"/>
      <c r="AO95" s="112"/>
      <c r="AP95" s="87"/>
      <c r="AQ95" s="85"/>
      <c r="AR95" s="111"/>
      <c r="AS95" s="112"/>
      <c r="AT95" s="87"/>
      <c r="AU95" s="85"/>
      <c r="AV95" s="111"/>
      <c r="AW95" s="112"/>
      <c r="AX95" s="87"/>
      <c r="AY95" s="85"/>
      <c r="AZ95" s="267">
        <f>SUM(E95,I95,M95,Q95,U95,Y95,AC95,AG95,AK95,AO95,AS95,AW95)</f>
        <v>0</v>
      </c>
      <c r="BA95" s="88">
        <f>SUM($G95,$K95,$O95,$S95,$W95,$AA95,$AE95,$AI95,$AM95,$AQ95,$AU95,$AY95)</f>
        <v>0</v>
      </c>
      <c r="BC95">
        <f>IF($A95&lt;&gt;"",COUNTIF($BD$3:$BD95,$BD95),0)</f>
        <v>0</v>
      </c>
      <c r="BD95" t="str">
        <f>IF($A95&lt;&gt;"",VLOOKUP(TRUNC(MID($A95,1,2),0),Plano_Contas!$H$3:$J$103,2,TRUE),"")</f>
        <v/>
      </c>
      <c r="BE95" s="201" t="str">
        <f t="shared" si="3"/>
        <v/>
      </c>
      <c r="BF95" t="str">
        <f ca="1">IF($BT95&lt;&gt;"",SUMIF($BD$3:$BD$1004,"="&amp;$BD95,INDIRECT(ADDRESS(3,BF$2,1,1)):INDIRECT(ADDRESS(1004,BF$2,1,1))),"")</f>
        <v/>
      </c>
      <c r="BG95" t="str">
        <f ca="1">IF($BT95&lt;&gt;"",SUMIF($BD$3:$BD$1004,"="&amp;$BD95,INDIRECT(ADDRESS(3,BG$2,1,1)):INDIRECT(ADDRESS(1004,BG$2,1,1))),"")</f>
        <v/>
      </c>
      <c r="BH95" t="str">
        <f ca="1">IF($BT95&lt;&gt;"",SUMIF($BD$3:$BD$1004,"="&amp;$BD95,INDIRECT(ADDRESS(3,BH$2,1,1)):INDIRECT(ADDRESS(1004,BH$2,1,1))),"")</f>
        <v/>
      </c>
      <c r="BI95" t="str">
        <f ca="1">IF($BT95&lt;&gt;"",SUMIF($BD$3:$BD$1004,"="&amp;$BD95,INDIRECT(ADDRESS(3,BI$2,1,1)):INDIRECT(ADDRESS(1004,BI$2,1,1))),"")</f>
        <v/>
      </c>
      <c r="BJ95" t="str">
        <f ca="1">IF($BT95&lt;&gt;"",SUMIF($BD$3:$BD$1004,"="&amp;$BD95,INDIRECT(ADDRESS(3,BJ$2,1,1)):INDIRECT(ADDRESS(1004,BJ$2,1,1))),"")</f>
        <v/>
      </c>
      <c r="BK95" t="str">
        <f ca="1">IF($BT95&lt;&gt;"",SUMIF($BD$3:$BD$1004,"="&amp;$BD95,INDIRECT(ADDRESS(3,BK$2,1,1)):INDIRECT(ADDRESS(1004,BK$2,1,1))),"")</f>
        <v/>
      </c>
      <c r="BL95" t="str">
        <f ca="1">IF($BT95&lt;&gt;"",SUMIF($BD$3:$BD$1004,"="&amp;$BD95,INDIRECT(ADDRESS(3,BL$2,1,1)):INDIRECT(ADDRESS(1004,BL$2,1,1))),"")</f>
        <v/>
      </c>
      <c r="BM95" t="str">
        <f ca="1">IF($BT95&lt;&gt;"",SUMIF($BD$3:$BD$1004,"="&amp;$BD95,INDIRECT(ADDRESS(3,BM$2,1,1)):INDIRECT(ADDRESS(1004,BM$2,1,1))),"")</f>
        <v/>
      </c>
      <c r="BN95" t="str">
        <f ca="1">IF($BT95&lt;&gt;"",SUMIF($BD$3:$BD$1004,"="&amp;$BD95,INDIRECT(ADDRESS(3,BN$2,1,1)):INDIRECT(ADDRESS(1004,BN$2,1,1))),"")</f>
        <v/>
      </c>
      <c r="BO95" t="str">
        <f ca="1">IF($BT95&lt;&gt;"",SUMIF($BD$3:$BD$1004,"="&amp;$BD95,INDIRECT(ADDRESS(3,BO$2,1,1)):INDIRECT(ADDRESS(1004,BO$2,1,1))),"")</f>
        <v/>
      </c>
      <c r="BP95" t="str">
        <f ca="1">IF($BT95&lt;&gt;"",SUMIF($BD$3:$BD$1004,"="&amp;$BD95,INDIRECT(ADDRESS(3,BP$2,1,1)):INDIRECT(ADDRESS(1004,BP$2,1,1))),"")</f>
        <v/>
      </c>
      <c r="BQ95" t="str">
        <f ca="1">IF($BT95&lt;&gt;"",SUMIF($BD$3:$BD$1004,"="&amp;$BD95,INDIRECT(ADDRESS(3,BQ$2,1,1)):INDIRECT(ADDRESS(1004,BQ$2,1,1))),"")</f>
        <v/>
      </c>
      <c r="BR95" t="str">
        <f ca="1">IF($BT95&lt;&gt;"",SUMIF($BD$3:$BD$1004,"="&amp;$BD95,INDIRECT(ADDRESS(3,BR$2,1,1)):INDIRECT(ADDRESS(1004,BR$2,1,1))),"")</f>
        <v/>
      </c>
      <c r="BS95" t="str">
        <f>IF($A95&lt;&gt;"",VLOOKUP(TRUNC(MID($A95,1,2),0),Plano_Contas!$H$3:$J$103,3,TRUE),"")</f>
        <v/>
      </c>
      <c r="BT95" t="str">
        <f t="shared" si="4"/>
        <v/>
      </c>
      <c r="BV95">
        <f>Empresas!C95</f>
        <v>0</v>
      </c>
    </row>
    <row r="96" spans="1:74" x14ac:dyDescent="0.2">
      <c r="A96" s="89"/>
      <c r="B96" s="52" t="str">
        <f>IF($A96&lt;&gt;"",VLOOKUP(""&amp;$A96,Plano_Contas!$A$3:$F$1003,6,0),"")</f>
        <v/>
      </c>
      <c r="C96" s="91"/>
      <c r="D96" s="111"/>
      <c r="E96" s="112"/>
      <c r="F96" s="87"/>
      <c r="G96" s="85"/>
      <c r="H96" s="111"/>
      <c r="I96" s="112"/>
      <c r="J96" s="87"/>
      <c r="K96" s="85"/>
      <c r="L96" s="111"/>
      <c r="M96" s="112"/>
      <c r="N96" s="87"/>
      <c r="O96" s="85"/>
      <c r="P96" s="111"/>
      <c r="Q96" s="112"/>
      <c r="R96" s="87"/>
      <c r="S96" s="85"/>
      <c r="T96" s="111"/>
      <c r="U96" s="112"/>
      <c r="V96" s="87"/>
      <c r="W96" s="85"/>
      <c r="X96" s="111"/>
      <c r="Y96" s="112"/>
      <c r="Z96" s="87"/>
      <c r="AA96" s="85"/>
      <c r="AB96" s="111"/>
      <c r="AC96" s="112"/>
      <c r="AD96" s="87"/>
      <c r="AE96" s="85"/>
      <c r="AF96" s="111"/>
      <c r="AG96" s="112"/>
      <c r="AH96" s="87"/>
      <c r="AI96" s="85"/>
      <c r="AJ96" s="111"/>
      <c r="AK96" s="112"/>
      <c r="AL96" s="87"/>
      <c r="AM96" s="85"/>
      <c r="AN96" s="111"/>
      <c r="AO96" s="112"/>
      <c r="AP96" s="87"/>
      <c r="AQ96" s="85"/>
      <c r="AR96" s="111"/>
      <c r="AS96" s="112"/>
      <c r="AT96" s="87"/>
      <c r="AU96" s="85"/>
      <c r="AV96" s="111"/>
      <c r="AW96" s="112"/>
      <c r="AX96" s="87"/>
      <c r="AY96" s="85"/>
      <c r="AZ96" s="267">
        <f>SUM(E96,I96,M96,Q96,U96,Y96,AC96,AG96,AK96,AO96,AS96,AW96)</f>
        <v>0</v>
      </c>
      <c r="BA96" s="88">
        <f>SUM($G96,$K96,$O96,$S96,$W96,$AA96,$AE96,$AI96,$AM96,$AQ96,$AU96,$AY96)</f>
        <v>0</v>
      </c>
      <c r="BC96">
        <f>IF($A96&lt;&gt;"",COUNTIF($BD$3:$BD96,$BD96),0)</f>
        <v>0</v>
      </c>
      <c r="BD96" t="str">
        <f>IF($A96&lt;&gt;"",VLOOKUP(TRUNC(MID($A96,1,2),0),Plano_Contas!$H$3:$J$103,2,TRUE),"")</f>
        <v/>
      </c>
      <c r="BE96" s="201" t="str">
        <f t="shared" si="3"/>
        <v/>
      </c>
      <c r="BF96" t="str">
        <f ca="1">IF($BT96&lt;&gt;"",SUMIF($BD$3:$BD$1004,"="&amp;$BD96,INDIRECT(ADDRESS(3,BF$2,1,1)):INDIRECT(ADDRESS(1004,BF$2,1,1))),"")</f>
        <v/>
      </c>
      <c r="BG96" t="str">
        <f ca="1">IF($BT96&lt;&gt;"",SUMIF($BD$3:$BD$1004,"="&amp;$BD96,INDIRECT(ADDRESS(3,BG$2,1,1)):INDIRECT(ADDRESS(1004,BG$2,1,1))),"")</f>
        <v/>
      </c>
      <c r="BH96" t="str">
        <f ca="1">IF($BT96&lt;&gt;"",SUMIF($BD$3:$BD$1004,"="&amp;$BD96,INDIRECT(ADDRESS(3,BH$2,1,1)):INDIRECT(ADDRESS(1004,BH$2,1,1))),"")</f>
        <v/>
      </c>
      <c r="BI96" t="str">
        <f ca="1">IF($BT96&lt;&gt;"",SUMIF($BD$3:$BD$1004,"="&amp;$BD96,INDIRECT(ADDRESS(3,BI$2,1,1)):INDIRECT(ADDRESS(1004,BI$2,1,1))),"")</f>
        <v/>
      </c>
      <c r="BJ96" t="str">
        <f ca="1">IF($BT96&lt;&gt;"",SUMIF($BD$3:$BD$1004,"="&amp;$BD96,INDIRECT(ADDRESS(3,BJ$2,1,1)):INDIRECT(ADDRESS(1004,BJ$2,1,1))),"")</f>
        <v/>
      </c>
      <c r="BK96" t="str">
        <f ca="1">IF($BT96&lt;&gt;"",SUMIF($BD$3:$BD$1004,"="&amp;$BD96,INDIRECT(ADDRESS(3,BK$2,1,1)):INDIRECT(ADDRESS(1004,BK$2,1,1))),"")</f>
        <v/>
      </c>
      <c r="BL96" t="str">
        <f ca="1">IF($BT96&lt;&gt;"",SUMIF($BD$3:$BD$1004,"="&amp;$BD96,INDIRECT(ADDRESS(3,BL$2,1,1)):INDIRECT(ADDRESS(1004,BL$2,1,1))),"")</f>
        <v/>
      </c>
      <c r="BM96" t="str">
        <f ca="1">IF($BT96&lt;&gt;"",SUMIF($BD$3:$BD$1004,"="&amp;$BD96,INDIRECT(ADDRESS(3,BM$2,1,1)):INDIRECT(ADDRESS(1004,BM$2,1,1))),"")</f>
        <v/>
      </c>
      <c r="BN96" t="str">
        <f ca="1">IF($BT96&lt;&gt;"",SUMIF($BD$3:$BD$1004,"="&amp;$BD96,INDIRECT(ADDRESS(3,BN$2,1,1)):INDIRECT(ADDRESS(1004,BN$2,1,1))),"")</f>
        <v/>
      </c>
      <c r="BO96" t="str">
        <f ca="1">IF($BT96&lt;&gt;"",SUMIF($BD$3:$BD$1004,"="&amp;$BD96,INDIRECT(ADDRESS(3,BO$2,1,1)):INDIRECT(ADDRESS(1004,BO$2,1,1))),"")</f>
        <v/>
      </c>
      <c r="BP96" t="str">
        <f ca="1">IF($BT96&lt;&gt;"",SUMIF($BD$3:$BD$1004,"="&amp;$BD96,INDIRECT(ADDRESS(3,BP$2,1,1)):INDIRECT(ADDRESS(1004,BP$2,1,1))),"")</f>
        <v/>
      </c>
      <c r="BQ96" t="str">
        <f ca="1">IF($BT96&lt;&gt;"",SUMIF($BD$3:$BD$1004,"="&amp;$BD96,INDIRECT(ADDRESS(3,BQ$2,1,1)):INDIRECT(ADDRESS(1004,BQ$2,1,1))),"")</f>
        <v/>
      </c>
      <c r="BR96" t="str">
        <f ca="1">IF($BT96&lt;&gt;"",SUMIF($BD$3:$BD$1004,"="&amp;$BD96,INDIRECT(ADDRESS(3,BR$2,1,1)):INDIRECT(ADDRESS(1004,BR$2,1,1))),"")</f>
        <v/>
      </c>
      <c r="BS96" t="str">
        <f>IF($A96&lt;&gt;"",VLOOKUP(TRUNC(MID($A96,1,2),0),Plano_Contas!$H$3:$J$103,3,TRUE),"")</f>
        <v/>
      </c>
      <c r="BT96" t="str">
        <f t="shared" si="4"/>
        <v/>
      </c>
      <c r="BV96">
        <f>Empresas!C96</f>
        <v>0</v>
      </c>
    </row>
    <row r="97" spans="1:74" x14ac:dyDescent="0.2">
      <c r="A97" s="89"/>
      <c r="B97" s="52" t="str">
        <f>IF($A97&lt;&gt;"",VLOOKUP(""&amp;$A97,Plano_Contas!$A$3:$F$1003,6,0),"")</f>
        <v/>
      </c>
      <c r="C97" s="91"/>
      <c r="D97" s="111"/>
      <c r="E97" s="112"/>
      <c r="F97" s="87"/>
      <c r="G97" s="85"/>
      <c r="H97" s="111"/>
      <c r="I97" s="112"/>
      <c r="J97" s="87"/>
      <c r="K97" s="85"/>
      <c r="L97" s="111"/>
      <c r="M97" s="112"/>
      <c r="N97" s="87"/>
      <c r="O97" s="85"/>
      <c r="P97" s="111"/>
      <c r="Q97" s="112"/>
      <c r="R97" s="87"/>
      <c r="S97" s="85"/>
      <c r="T97" s="111"/>
      <c r="U97" s="112"/>
      <c r="V97" s="87"/>
      <c r="W97" s="85"/>
      <c r="X97" s="111"/>
      <c r="Y97" s="112"/>
      <c r="Z97" s="87"/>
      <c r="AA97" s="85"/>
      <c r="AB97" s="111"/>
      <c r="AC97" s="112"/>
      <c r="AD97" s="87"/>
      <c r="AE97" s="85"/>
      <c r="AF97" s="111"/>
      <c r="AG97" s="112"/>
      <c r="AH97" s="87"/>
      <c r="AI97" s="85"/>
      <c r="AJ97" s="111"/>
      <c r="AK97" s="112"/>
      <c r="AL97" s="87"/>
      <c r="AM97" s="85"/>
      <c r="AN97" s="111"/>
      <c r="AO97" s="112"/>
      <c r="AP97" s="87"/>
      <c r="AQ97" s="85"/>
      <c r="AR97" s="111"/>
      <c r="AS97" s="112"/>
      <c r="AT97" s="87"/>
      <c r="AU97" s="85"/>
      <c r="AV97" s="111"/>
      <c r="AW97" s="112"/>
      <c r="AX97" s="87"/>
      <c r="AY97" s="85"/>
      <c r="AZ97" s="267">
        <f>SUM(E97,I97,M97,Q97,U97,Y97,AC97,AG97,AK97,AO97,AS97,AW97)</f>
        <v>0</v>
      </c>
      <c r="BA97" s="88">
        <f>SUM($G97,$K97,$O97,$S97,$W97,$AA97,$AE97,$AI97,$AM97,$AQ97,$AU97,$AY97)</f>
        <v>0</v>
      </c>
      <c r="BC97">
        <f>IF($A97&lt;&gt;"",COUNTIF($BD$3:$BD97,$BD97),0)</f>
        <v>0</v>
      </c>
      <c r="BD97" t="str">
        <f>IF($A97&lt;&gt;"",VLOOKUP(TRUNC(MID($A97,1,2),0),Plano_Contas!$H$3:$J$103,2,TRUE),"")</f>
        <v/>
      </c>
      <c r="BE97" s="201" t="str">
        <f t="shared" si="3"/>
        <v/>
      </c>
      <c r="BF97" t="str">
        <f ca="1">IF($BT97&lt;&gt;"",SUMIF($BD$3:$BD$1004,"="&amp;$BD97,INDIRECT(ADDRESS(3,BF$2,1,1)):INDIRECT(ADDRESS(1004,BF$2,1,1))),"")</f>
        <v/>
      </c>
      <c r="BG97" t="str">
        <f ca="1">IF($BT97&lt;&gt;"",SUMIF($BD$3:$BD$1004,"="&amp;$BD97,INDIRECT(ADDRESS(3,BG$2,1,1)):INDIRECT(ADDRESS(1004,BG$2,1,1))),"")</f>
        <v/>
      </c>
      <c r="BH97" t="str">
        <f ca="1">IF($BT97&lt;&gt;"",SUMIF($BD$3:$BD$1004,"="&amp;$BD97,INDIRECT(ADDRESS(3,BH$2,1,1)):INDIRECT(ADDRESS(1004,BH$2,1,1))),"")</f>
        <v/>
      </c>
      <c r="BI97" t="str">
        <f ca="1">IF($BT97&lt;&gt;"",SUMIF($BD$3:$BD$1004,"="&amp;$BD97,INDIRECT(ADDRESS(3,BI$2,1,1)):INDIRECT(ADDRESS(1004,BI$2,1,1))),"")</f>
        <v/>
      </c>
      <c r="BJ97" t="str">
        <f ca="1">IF($BT97&lt;&gt;"",SUMIF($BD$3:$BD$1004,"="&amp;$BD97,INDIRECT(ADDRESS(3,BJ$2,1,1)):INDIRECT(ADDRESS(1004,BJ$2,1,1))),"")</f>
        <v/>
      </c>
      <c r="BK97" t="str">
        <f ca="1">IF($BT97&lt;&gt;"",SUMIF($BD$3:$BD$1004,"="&amp;$BD97,INDIRECT(ADDRESS(3,BK$2,1,1)):INDIRECT(ADDRESS(1004,BK$2,1,1))),"")</f>
        <v/>
      </c>
      <c r="BL97" t="str">
        <f ca="1">IF($BT97&lt;&gt;"",SUMIF($BD$3:$BD$1004,"="&amp;$BD97,INDIRECT(ADDRESS(3,BL$2,1,1)):INDIRECT(ADDRESS(1004,BL$2,1,1))),"")</f>
        <v/>
      </c>
      <c r="BM97" t="str">
        <f ca="1">IF($BT97&lt;&gt;"",SUMIF($BD$3:$BD$1004,"="&amp;$BD97,INDIRECT(ADDRESS(3,BM$2,1,1)):INDIRECT(ADDRESS(1004,BM$2,1,1))),"")</f>
        <v/>
      </c>
      <c r="BN97" t="str">
        <f ca="1">IF($BT97&lt;&gt;"",SUMIF($BD$3:$BD$1004,"="&amp;$BD97,INDIRECT(ADDRESS(3,BN$2,1,1)):INDIRECT(ADDRESS(1004,BN$2,1,1))),"")</f>
        <v/>
      </c>
      <c r="BO97" t="str">
        <f ca="1">IF($BT97&lt;&gt;"",SUMIF($BD$3:$BD$1004,"="&amp;$BD97,INDIRECT(ADDRESS(3,BO$2,1,1)):INDIRECT(ADDRESS(1004,BO$2,1,1))),"")</f>
        <v/>
      </c>
      <c r="BP97" t="str">
        <f ca="1">IF($BT97&lt;&gt;"",SUMIF($BD$3:$BD$1004,"="&amp;$BD97,INDIRECT(ADDRESS(3,BP$2,1,1)):INDIRECT(ADDRESS(1004,BP$2,1,1))),"")</f>
        <v/>
      </c>
      <c r="BQ97" t="str">
        <f ca="1">IF($BT97&lt;&gt;"",SUMIF($BD$3:$BD$1004,"="&amp;$BD97,INDIRECT(ADDRESS(3,BQ$2,1,1)):INDIRECT(ADDRESS(1004,BQ$2,1,1))),"")</f>
        <v/>
      </c>
      <c r="BR97" t="str">
        <f ca="1">IF($BT97&lt;&gt;"",SUMIF($BD$3:$BD$1004,"="&amp;$BD97,INDIRECT(ADDRESS(3,BR$2,1,1)):INDIRECT(ADDRESS(1004,BR$2,1,1))),"")</f>
        <v/>
      </c>
      <c r="BS97" t="str">
        <f>IF($A97&lt;&gt;"",VLOOKUP(TRUNC(MID($A97,1,2),0),Plano_Contas!$H$3:$J$103,3,TRUE),"")</f>
        <v/>
      </c>
      <c r="BT97" t="str">
        <f t="shared" si="4"/>
        <v/>
      </c>
      <c r="BV97">
        <f>Empresas!C97</f>
        <v>0</v>
      </c>
    </row>
    <row r="98" spans="1:74" x14ac:dyDescent="0.2">
      <c r="A98" s="89"/>
      <c r="B98" s="52" t="str">
        <f>IF($A98&lt;&gt;"",VLOOKUP(""&amp;$A98,Plano_Contas!$A$3:$F$1003,6,0),"")</f>
        <v/>
      </c>
      <c r="C98" s="91"/>
      <c r="D98" s="111"/>
      <c r="E98" s="112"/>
      <c r="F98" s="87"/>
      <c r="G98" s="85"/>
      <c r="H98" s="111"/>
      <c r="I98" s="112"/>
      <c r="J98" s="87"/>
      <c r="K98" s="85"/>
      <c r="L98" s="111"/>
      <c r="M98" s="112"/>
      <c r="N98" s="87"/>
      <c r="O98" s="85"/>
      <c r="P98" s="111"/>
      <c r="Q98" s="112"/>
      <c r="R98" s="87"/>
      <c r="S98" s="85"/>
      <c r="T98" s="111"/>
      <c r="U98" s="112"/>
      <c r="V98" s="87"/>
      <c r="W98" s="85"/>
      <c r="X98" s="111"/>
      <c r="Y98" s="112"/>
      <c r="Z98" s="87"/>
      <c r="AA98" s="85"/>
      <c r="AB98" s="111"/>
      <c r="AC98" s="112"/>
      <c r="AD98" s="87"/>
      <c r="AE98" s="85"/>
      <c r="AF98" s="111"/>
      <c r="AG98" s="112"/>
      <c r="AH98" s="87"/>
      <c r="AI98" s="85"/>
      <c r="AJ98" s="111"/>
      <c r="AK98" s="112"/>
      <c r="AL98" s="87"/>
      <c r="AM98" s="85"/>
      <c r="AN98" s="111"/>
      <c r="AO98" s="112"/>
      <c r="AP98" s="87"/>
      <c r="AQ98" s="85"/>
      <c r="AR98" s="111"/>
      <c r="AS98" s="112"/>
      <c r="AT98" s="87"/>
      <c r="AU98" s="85"/>
      <c r="AV98" s="111"/>
      <c r="AW98" s="112"/>
      <c r="AX98" s="87"/>
      <c r="AY98" s="85"/>
      <c r="AZ98" s="267">
        <f>SUM(E98,I98,M98,Q98,U98,Y98,AC98,AG98,AK98,AO98,AS98,AW98)</f>
        <v>0</v>
      </c>
      <c r="BA98" s="88">
        <f>SUM($G98,$K98,$O98,$S98,$W98,$AA98,$AE98,$AI98,$AM98,$AQ98,$AU98,$AY98)</f>
        <v>0</v>
      </c>
      <c r="BC98">
        <f>IF($A98&lt;&gt;"",COUNTIF($BD$3:$BD98,$BD98),0)</f>
        <v>0</v>
      </c>
      <c r="BD98" t="str">
        <f>IF($A98&lt;&gt;"",VLOOKUP(TRUNC(MID($A98,1,2),0),Plano_Contas!$H$3:$J$103,2,TRUE),"")</f>
        <v/>
      </c>
      <c r="BE98" s="201" t="str">
        <f t="shared" si="3"/>
        <v/>
      </c>
      <c r="BF98" t="str">
        <f ca="1">IF($BT98&lt;&gt;"",SUMIF($BD$3:$BD$1004,"="&amp;$BD98,INDIRECT(ADDRESS(3,BF$2,1,1)):INDIRECT(ADDRESS(1004,BF$2,1,1))),"")</f>
        <v/>
      </c>
      <c r="BG98" t="str">
        <f ca="1">IF($BT98&lt;&gt;"",SUMIF($BD$3:$BD$1004,"="&amp;$BD98,INDIRECT(ADDRESS(3,BG$2,1,1)):INDIRECT(ADDRESS(1004,BG$2,1,1))),"")</f>
        <v/>
      </c>
      <c r="BH98" t="str">
        <f ca="1">IF($BT98&lt;&gt;"",SUMIF($BD$3:$BD$1004,"="&amp;$BD98,INDIRECT(ADDRESS(3,BH$2,1,1)):INDIRECT(ADDRESS(1004,BH$2,1,1))),"")</f>
        <v/>
      </c>
      <c r="BI98" t="str">
        <f ca="1">IF($BT98&lt;&gt;"",SUMIF($BD$3:$BD$1004,"="&amp;$BD98,INDIRECT(ADDRESS(3,BI$2,1,1)):INDIRECT(ADDRESS(1004,BI$2,1,1))),"")</f>
        <v/>
      </c>
      <c r="BJ98" t="str">
        <f ca="1">IF($BT98&lt;&gt;"",SUMIF($BD$3:$BD$1004,"="&amp;$BD98,INDIRECT(ADDRESS(3,BJ$2,1,1)):INDIRECT(ADDRESS(1004,BJ$2,1,1))),"")</f>
        <v/>
      </c>
      <c r="BK98" t="str">
        <f ca="1">IF($BT98&lt;&gt;"",SUMIF($BD$3:$BD$1004,"="&amp;$BD98,INDIRECT(ADDRESS(3,BK$2,1,1)):INDIRECT(ADDRESS(1004,BK$2,1,1))),"")</f>
        <v/>
      </c>
      <c r="BL98" t="str">
        <f ca="1">IF($BT98&lt;&gt;"",SUMIF($BD$3:$BD$1004,"="&amp;$BD98,INDIRECT(ADDRESS(3,BL$2,1,1)):INDIRECT(ADDRESS(1004,BL$2,1,1))),"")</f>
        <v/>
      </c>
      <c r="BM98" t="str">
        <f ca="1">IF($BT98&lt;&gt;"",SUMIF($BD$3:$BD$1004,"="&amp;$BD98,INDIRECT(ADDRESS(3,BM$2,1,1)):INDIRECT(ADDRESS(1004,BM$2,1,1))),"")</f>
        <v/>
      </c>
      <c r="BN98" t="str">
        <f ca="1">IF($BT98&lt;&gt;"",SUMIF($BD$3:$BD$1004,"="&amp;$BD98,INDIRECT(ADDRESS(3,BN$2,1,1)):INDIRECT(ADDRESS(1004,BN$2,1,1))),"")</f>
        <v/>
      </c>
      <c r="BO98" t="str">
        <f ca="1">IF($BT98&lt;&gt;"",SUMIF($BD$3:$BD$1004,"="&amp;$BD98,INDIRECT(ADDRESS(3,BO$2,1,1)):INDIRECT(ADDRESS(1004,BO$2,1,1))),"")</f>
        <v/>
      </c>
      <c r="BP98" t="str">
        <f ca="1">IF($BT98&lt;&gt;"",SUMIF($BD$3:$BD$1004,"="&amp;$BD98,INDIRECT(ADDRESS(3,BP$2,1,1)):INDIRECT(ADDRESS(1004,BP$2,1,1))),"")</f>
        <v/>
      </c>
      <c r="BQ98" t="str">
        <f ca="1">IF($BT98&lt;&gt;"",SUMIF($BD$3:$BD$1004,"="&amp;$BD98,INDIRECT(ADDRESS(3,BQ$2,1,1)):INDIRECT(ADDRESS(1004,BQ$2,1,1))),"")</f>
        <v/>
      </c>
      <c r="BR98" t="str">
        <f ca="1">IF($BT98&lt;&gt;"",SUMIF($BD$3:$BD$1004,"="&amp;$BD98,INDIRECT(ADDRESS(3,BR$2,1,1)):INDIRECT(ADDRESS(1004,BR$2,1,1))),"")</f>
        <v/>
      </c>
      <c r="BS98" t="str">
        <f>IF($A98&lt;&gt;"",VLOOKUP(TRUNC(MID($A98,1,2),0),Plano_Contas!$H$3:$J$103,3,TRUE),"")</f>
        <v/>
      </c>
      <c r="BT98" t="str">
        <f t="shared" si="4"/>
        <v/>
      </c>
      <c r="BV98">
        <f>Empresas!C98</f>
        <v>0</v>
      </c>
    </row>
    <row r="99" spans="1:74" x14ac:dyDescent="0.2">
      <c r="A99" s="89"/>
      <c r="B99" s="52" t="str">
        <f>IF($A99&lt;&gt;"",VLOOKUP(""&amp;$A99,Plano_Contas!$A$3:$F$1003,6,0),"")</f>
        <v/>
      </c>
      <c r="C99" s="91"/>
      <c r="D99" s="111"/>
      <c r="E99" s="112"/>
      <c r="F99" s="87"/>
      <c r="G99" s="85"/>
      <c r="H99" s="111"/>
      <c r="I99" s="112"/>
      <c r="J99" s="87"/>
      <c r="K99" s="85"/>
      <c r="L99" s="111"/>
      <c r="M99" s="112"/>
      <c r="N99" s="87"/>
      <c r="O99" s="85"/>
      <c r="P99" s="111"/>
      <c r="Q99" s="112"/>
      <c r="R99" s="87"/>
      <c r="S99" s="85"/>
      <c r="T99" s="111"/>
      <c r="U99" s="112"/>
      <c r="V99" s="87"/>
      <c r="W99" s="85"/>
      <c r="X99" s="111"/>
      <c r="Y99" s="112"/>
      <c r="Z99" s="87"/>
      <c r="AA99" s="85"/>
      <c r="AB99" s="111"/>
      <c r="AC99" s="112"/>
      <c r="AD99" s="87"/>
      <c r="AE99" s="85"/>
      <c r="AF99" s="111"/>
      <c r="AG99" s="112"/>
      <c r="AH99" s="87"/>
      <c r="AI99" s="85"/>
      <c r="AJ99" s="111"/>
      <c r="AK99" s="112"/>
      <c r="AL99" s="87"/>
      <c r="AM99" s="85"/>
      <c r="AN99" s="111"/>
      <c r="AO99" s="112"/>
      <c r="AP99" s="87"/>
      <c r="AQ99" s="85"/>
      <c r="AR99" s="111"/>
      <c r="AS99" s="112"/>
      <c r="AT99" s="87"/>
      <c r="AU99" s="85"/>
      <c r="AV99" s="111"/>
      <c r="AW99" s="112"/>
      <c r="AX99" s="87"/>
      <c r="AY99" s="85"/>
      <c r="AZ99" s="267">
        <f>SUM(E99,I99,M99,Q99,U99,Y99,AC99,AG99,AK99,AO99,AS99,AW99)</f>
        <v>0</v>
      </c>
      <c r="BA99" s="88">
        <f>SUM($G99,$K99,$O99,$S99,$W99,$AA99,$AE99,$AI99,$AM99,$AQ99,$AU99,$AY99)</f>
        <v>0</v>
      </c>
      <c r="BC99">
        <f>IF($A99&lt;&gt;"",COUNTIF($BD$3:$BD99,$BD99),0)</f>
        <v>0</v>
      </c>
      <c r="BD99" t="str">
        <f>IF($A99&lt;&gt;"",VLOOKUP(TRUNC(MID($A99,1,2),0),Plano_Contas!$H$3:$J$103,2,TRUE),"")</f>
        <v/>
      </c>
      <c r="BE99" s="201" t="str">
        <f t="shared" si="3"/>
        <v/>
      </c>
      <c r="BF99" t="str">
        <f ca="1">IF($BT99&lt;&gt;"",SUMIF($BD$3:$BD$1004,"="&amp;$BD99,INDIRECT(ADDRESS(3,BF$2,1,1)):INDIRECT(ADDRESS(1004,BF$2,1,1))),"")</f>
        <v/>
      </c>
      <c r="BG99" t="str">
        <f ca="1">IF($BT99&lt;&gt;"",SUMIF($BD$3:$BD$1004,"="&amp;$BD99,INDIRECT(ADDRESS(3,BG$2,1,1)):INDIRECT(ADDRESS(1004,BG$2,1,1))),"")</f>
        <v/>
      </c>
      <c r="BH99" t="str">
        <f ca="1">IF($BT99&lt;&gt;"",SUMIF($BD$3:$BD$1004,"="&amp;$BD99,INDIRECT(ADDRESS(3,BH$2,1,1)):INDIRECT(ADDRESS(1004,BH$2,1,1))),"")</f>
        <v/>
      </c>
      <c r="BI99" t="str">
        <f ca="1">IF($BT99&lt;&gt;"",SUMIF($BD$3:$BD$1004,"="&amp;$BD99,INDIRECT(ADDRESS(3,BI$2,1,1)):INDIRECT(ADDRESS(1004,BI$2,1,1))),"")</f>
        <v/>
      </c>
      <c r="BJ99" t="str">
        <f ca="1">IF($BT99&lt;&gt;"",SUMIF($BD$3:$BD$1004,"="&amp;$BD99,INDIRECT(ADDRESS(3,BJ$2,1,1)):INDIRECT(ADDRESS(1004,BJ$2,1,1))),"")</f>
        <v/>
      </c>
      <c r="BK99" t="str">
        <f ca="1">IF($BT99&lt;&gt;"",SUMIF($BD$3:$BD$1004,"="&amp;$BD99,INDIRECT(ADDRESS(3,BK$2,1,1)):INDIRECT(ADDRESS(1004,BK$2,1,1))),"")</f>
        <v/>
      </c>
      <c r="BL99" t="str">
        <f ca="1">IF($BT99&lt;&gt;"",SUMIF($BD$3:$BD$1004,"="&amp;$BD99,INDIRECT(ADDRESS(3,BL$2,1,1)):INDIRECT(ADDRESS(1004,BL$2,1,1))),"")</f>
        <v/>
      </c>
      <c r="BM99" t="str">
        <f ca="1">IF($BT99&lt;&gt;"",SUMIF($BD$3:$BD$1004,"="&amp;$BD99,INDIRECT(ADDRESS(3,BM$2,1,1)):INDIRECT(ADDRESS(1004,BM$2,1,1))),"")</f>
        <v/>
      </c>
      <c r="BN99" t="str">
        <f ca="1">IF($BT99&lt;&gt;"",SUMIF($BD$3:$BD$1004,"="&amp;$BD99,INDIRECT(ADDRESS(3,BN$2,1,1)):INDIRECT(ADDRESS(1004,BN$2,1,1))),"")</f>
        <v/>
      </c>
      <c r="BO99" t="str">
        <f ca="1">IF($BT99&lt;&gt;"",SUMIF($BD$3:$BD$1004,"="&amp;$BD99,INDIRECT(ADDRESS(3,BO$2,1,1)):INDIRECT(ADDRESS(1004,BO$2,1,1))),"")</f>
        <v/>
      </c>
      <c r="BP99" t="str">
        <f ca="1">IF($BT99&lt;&gt;"",SUMIF($BD$3:$BD$1004,"="&amp;$BD99,INDIRECT(ADDRESS(3,BP$2,1,1)):INDIRECT(ADDRESS(1004,BP$2,1,1))),"")</f>
        <v/>
      </c>
      <c r="BQ99" t="str">
        <f ca="1">IF($BT99&lt;&gt;"",SUMIF($BD$3:$BD$1004,"="&amp;$BD99,INDIRECT(ADDRESS(3,BQ$2,1,1)):INDIRECT(ADDRESS(1004,BQ$2,1,1))),"")</f>
        <v/>
      </c>
      <c r="BR99" t="str">
        <f ca="1">IF($BT99&lt;&gt;"",SUMIF($BD$3:$BD$1004,"="&amp;$BD99,INDIRECT(ADDRESS(3,BR$2,1,1)):INDIRECT(ADDRESS(1004,BR$2,1,1))),"")</f>
        <v/>
      </c>
      <c r="BS99" t="str">
        <f>IF($A99&lt;&gt;"",VLOOKUP(TRUNC(MID($A99,1,2),0),Plano_Contas!$H$3:$J$103,3,TRUE),"")</f>
        <v/>
      </c>
      <c r="BT99" t="str">
        <f t="shared" si="4"/>
        <v/>
      </c>
      <c r="BV99">
        <f>Empresas!C99</f>
        <v>0</v>
      </c>
    </row>
    <row r="100" spans="1:74" x14ac:dyDescent="0.2">
      <c r="A100" s="89"/>
      <c r="B100" s="52" t="str">
        <f>IF($A100&lt;&gt;"",VLOOKUP(""&amp;$A100,Plano_Contas!$A$3:$F$1003,6,0),"")</f>
        <v/>
      </c>
      <c r="C100" s="91"/>
      <c r="D100" s="111"/>
      <c r="E100" s="112"/>
      <c r="F100" s="87"/>
      <c r="G100" s="85"/>
      <c r="H100" s="111"/>
      <c r="I100" s="112"/>
      <c r="J100" s="87"/>
      <c r="K100" s="85"/>
      <c r="L100" s="111"/>
      <c r="M100" s="112"/>
      <c r="N100" s="87"/>
      <c r="O100" s="85"/>
      <c r="P100" s="111"/>
      <c r="Q100" s="112"/>
      <c r="R100" s="87"/>
      <c r="S100" s="85"/>
      <c r="T100" s="111"/>
      <c r="U100" s="112"/>
      <c r="V100" s="87"/>
      <c r="W100" s="85"/>
      <c r="X100" s="111"/>
      <c r="Y100" s="112"/>
      <c r="Z100" s="87"/>
      <c r="AA100" s="85"/>
      <c r="AB100" s="111"/>
      <c r="AC100" s="112"/>
      <c r="AD100" s="87"/>
      <c r="AE100" s="85"/>
      <c r="AF100" s="111"/>
      <c r="AG100" s="112"/>
      <c r="AH100" s="87"/>
      <c r="AI100" s="85"/>
      <c r="AJ100" s="111"/>
      <c r="AK100" s="112"/>
      <c r="AL100" s="87"/>
      <c r="AM100" s="85"/>
      <c r="AN100" s="111"/>
      <c r="AO100" s="112"/>
      <c r="AP100" s="87"/>
      <c r="AQ100" s="85"/>
      <c r="AR100" s="111"/>
      <c r="AS100" s="112"/>
      <c r="AT100" s="87"/>
      <c r="AU100" s="85"/>
      <c r="AV100" s="111"/>
      <c r="AW100" s="112"/>
      <c r="AX100" s="87"/>
      <c r="AY100" s="85"/>
      <c r="AZ100" s="267">
        <f>SUM(E100,I100,M100,Q100,U100,Y100,AC100,AG100,AK100,AO100,AS100,AW100)</f>
        <v>0</v>
      </c>
      <c r="BA100" s="88">
        <f>SUM($G100,$K100,$O100,$S100,$W100,$AA100,$AE100,$AI100,$AM100,$AQ100,$AU100,$AY100)</f>
        <v>0</v>
      </c>
      <c r="BC100">
        <f>IF($A100&lt;&gt;"",COUNTIF($BD$3:$BD100,$BD100),0)</f>
        <v>0</v>
      </c>
      <c r="BD100" t="str">
        <f>IF($A100&lt;&gt;"",VLOOKUP(TRUNC(MID($A100,1,2),0),Plano_Contas!$H$3:$J$103,2,TRUE),"")</f>
        <v/>
      </c>
      <c r="BE100" s="201" t="str">
        <f t="shared" si="3"/>
        <v/>
      </c>
      <c r="BF100" t="str">
        <f ca="1">IF($BT100&lt;&gt;"",SUMIF($BD$3:$BD$1004,"="&amp;$BD100,INDIRECT(ADDRESS(3,BF$2,1,1)):INDIRECT(ADDRESS(1004,BF$2,1,1))),"")</f>
        <v/>
      </c>
      <c r="BG100" t="str">
        <f ca="1">IF($BT100&lt;&gt;"",SUMIF($BD$3:$BD$1004,"="&amp;$BD100,INDIRECT(ADDRESS(3,BG$2,1,1)):INDIRECT(ADDRESS(1004,BG$2,1,1))),"")</f>
        <v/>
      </c>
      <c r="BH100" t="str">
        <f ca="1">IF($BT100&lt;&gt;"",SUMIF($BD$3:$BD$1004,"="&amp;$BD100,INDIRECT(ADDRESS(3,BH$2,1,1)):INDIRECT(ADDRESS(1004,BH$2,1,1))),"")</f>
        <v/>
      </c>
      <c r="BI100" t="str">
        <f ca="1">IF($BT100&lt;&gt;"",SUMIF($BD$3:$BD$1004,"="&amp;$BD100,INDIRECT(ADDRESS(3,BI$2,1,1)):INDIRECT(ADDRESS(1004,BI$2,1,1))),"")</f>
        <v/>
      </c>
      <c r="BJ100" t="str">
        <f ca="1">IF($BT100&lt;&gt;"",SUMIF($BD$3:$BD$1004,"="&amp;$BD100,INDIRECT(ADDRESS(3,BJ$2,1,1)):INDIRECT(ADDRESS(1004,BJ$2,1,1))),"")</f>
        <v/>
      </c>
      <c r="BK100" t="str">
        <f ca="1">IF($BT100&lt;&gt;"",SUMIF($BD$3:$BD$1004,"="&amp;$BD100,INDIRECT(ADDRESS(3,BK$2,1,1)):INDIRECT(ADDRESS(1004,BK$2,1,1))),"")</f>
        <v/>
      </c>
      <c r="BL100" t="str">
        <f ca="1">IF($BT100&lt;&gt;"",SUMIF($BD$3:$BD$1004,"="&amp;$BD100,INDIRECT(ADDRESS(3,BL$2,1,1)):INDIRECT(ADDRESS(1004,BL$2,1,1))),"")</f>
        <v/>
      </c>
      <c r="BM100" t="str">
        <f ca="1">IF($BT100&lt;&gt;"",SUMIF($BD$3:$BD$1004,"="&amp;$BD100,INDIRECT(ADDRESS(3,BM$2,1,1)):INDIRECT(ADDRESS(1004,BM$2,1,1))),"")</f>
        <v/>
      </c>
      <c r="BN100" t="str">
        <f ca="1">IF($BT100&lt;&gt;"",SUMIF($BD$3:$BD$1004,"="&amp;$BD100,INDIRECT(ADDRESS(3,BN$2,1,1)):INDIRECT(ADDRESS(1004,BN$2,1,1))),"")</f>
        <v/>
      </c>
      <c r="BO100" t="str">
        <f ca="1">IF($BT100&lt;&gt;"",SUMIF($BD$3:$BD$1004,"="&amp;$BD100,INDIRECT(ADDRESS(3,BO$2,1,1)):INDIRECT(ADDRESS(1004,BO$2,1,1))),"")</f>
        <v/>
      </c>
      <c r="BP100" t="str">
        <f ca="1">IF($BT100&lt;&gt;"",SUMIF($BD$3:$BD$1004,"="&amp;$BD100,INDIRECT(ADDRESS(3,BP$2,1,1)):INDIRECT(ADDRESS(1004,BP$2,1,1))),"")</f>
        <v/>
      </c>
      <c r="BQ100" t="str">
        <f ca="1">IF($BT100&lt;&gt;"",SUMIF($BD$3:$BD$1004,"="&amp;$BD100,INDIRECT(ADDRESS(3,BQ$2,1,1)):INDIRECT(ADDRESS(1004,BQ$2,1,1))),"")</f>
        <v/>
      </c>
      <c r="BR100" t="str">
        <f ca="1">IF($BT100&lt;&gt;"",SUMIF($BD$3:$BD$1004,"="&amp;$BD100,INDIRECT(ADDRESS(3,BR$2,1,1)):INDIRECT(ADDRESS(1004,BR$2,1,1))),"")</f>
        <v/>
      </c>
      <c r="BS100" t="str">
        <f>IF($A100&lt;&gt;"",VLOOKUP(TRUNC(MID($A100,1,2),0),Plano_Contas!$H$3:$J$103,3,TRUE),"")</f>
        <v/>
      </c>
      <c r="BT100" t="str">
        <f t="shared" si="4"/>
        <v/>
      </c>
      <c r="BV100">
        <f>Empresas!C100</f>
        <v>0</v>
      </c>
    </row>
    <row r="101" spans="1:74" x14ac:dyDescent="0.2">
      <c r="A101" s="89"/>
      <c r="B101" s="52" t="str">
        <f>IF($A101&lt;&gt;"",VLOOKUP(""&amp;$A101,Plano_Contas!$A$3:$F$1003,6,0),"")</f>
        <v/>
      </c>
      <c r="C101" s="91"/>
      <c r="D101" s="111"/>
      <c r="E101" s="112"/>
      <c r="F101" s="87"/>
      <c r="G101" s="85"/>
      <c r="H101" s="111"/>
      <c r="I101" s="112"/>
      <c r="J101" s="87"/>
      <c r="K101" s="85"/>
      <c r="L101" s="111"/>
      <c r="M101" s="112"/>
      <c r="N101" s="87"/>
      <c r="O101" s="85"/>
      <c r="P101" s="111"/>
      <c r="Q101" s="112"/>
      <c r="R101" s="87"/>
      <c r="S101" s="85"/>
      <c r="T101" s="111"/>
      <c r="U101" s="112"/>
      <c r="V101" s="87"/>
      <c r="W101" s="85"/>
      <c r="X101" s="111"/>
      <c r="Y101" s="112"/>
      <c r="Z101" s="87"/>
      <c r="AA101" s="85"/>
      <c r="AB101" s="111"/>
      <c r="AC101" s="112"/>
      <c r="AD101" s="87"/>
      <c r="AE101" s="85"/>
      <c r="AF101" s="111"/>
      <c r="AG101" s="112"/>
      <c r="AH101" s="87"/>
      <c r="AI101" s="85"/>
      <c r="AJ101" s="111"/>
      <c r="AK101" s="112"/>
      <c r="AL101" s="87"/>
      <c r="AM101" s="85"/>
      <c r="AN101" s="111"/>
      <c r="AO101" s="112"/>
      <c r="AP101" s="87"/>
      <c r="AQ101" s="85"/>
      <c r="AR101" s="111"/>
      <c r="AS101" s="112"/>
      <c r="AT101" s="87"/>
      <c r="AU101" s="85"/>
      <c r="AV101" s="111"/>
      <c r="AW101" s="112"/>
      <c r="AX101" s="87"/>
      <c r="AY101" s="85"/>
      <c r="AZ101" s="267">
        <f>SUM(E101,I101,M101,Q101,U101,Y101,AC101,AG101,AK101,AO101,AS101,AW101)</f>
        <v>0</v>
      </c>
      <c r="BA101" s="88">
        <f>SUM($G101,$K101,$O101,$S101,$W101,$AA101,$AE101,$AI101,$AM101,$AQ101,$AU101,$AY101)</f>
        <v>0</v>
      </c>
      <c r="BC101">
        <f>IF($A101&lt;&gt;"",COUNTIF($BD$3:$BD101,$BD101),0)</f>
        <v>0</v>
      </c>
      <c r="BD101" t="str">
        <f>IF($A101&lt;&gt;"",VLOOKUP(TRUNC(MID($A101,1,2),0),Plano_Contas!$H$3:$J$103,2,TRUE),"")</f>
        <v/>
      </c>
      <c r="BE101" s="201" t="str">
        <f t="shared" si="3"/>
        <v/>
      </c>
      <c r="BF101" t="str">
        <f ca="1">IF($BT101&lt;&gt;"",SUMIF($BD$3:$BD$1004,"="&amp;$BD101,INDIRECT(ADDRESS(3,BF$2,1,1)):INDIRECT(ADDRESS(1004,BF$2,1,1))),"")</f>
        <v/>
      </c>
      <c r="BG101" t="str">
        <f ca="1">IF($BT101&lt;&gt;"",SUMIF($BD$3:$BD$1004,"="&amp;$BD101,INDIRECT(ADDRESS(3,BG$2,1,1)):INDIRECT(ADDRESS(1004,BG$2,1,1))),"")</f>
        <v/>
      </c>
      <c r="BH101" t="str">
        <f ca="1">IF($BT101&lt;&gt;"",SUMIF($BD$3:$BD$1004,"="&amp;$BD101,INDIRECT(ADDRESS(3,BH$2,1,1)):INDIRECT(ADDRESS(1004,BH$2,1,1))),"")</f>
        <v/>
      </c>
      <c r="BI101" t="str">
        <f ca="1">IF($BT101&lt;&gt;"",SUMIF($BD$3:$BD$1004,"="&amp;$BD101,INDIRECT(ADDRESS(3,BI$2,1,1)):INDIRECT(ADDRESS(1004,BI$2,1,1))),"")</f>
        <v/>
      </c>
      <c r="BJ101" t="str">
        <f ca="1">IF($BT101&lt;&gt;"",SUMIF($BD$3:$BD$1004,"="&amp;$BD101,INDIRECT(ADDRESS(3,BJ$2,1,1)):INDIRECT(ADDRESS(1004,BJ$2,1,1))),"")</f>
        <v/>
      </c>
      <c r="BK101" t="str">
        <f ca="1">IF($BT101&lt;&gt;"",SUMIF($BD$3:$BD$1004,"="&amp;$BD101,INDIRECT(ADDRESS(3,BK$2,1,1)):INDIRECT(ADDRESS(1004,BK$2,1,1))),"")</f>
        <v/>
      </c>
      <c r="BL101" t="str">
        <f ca="1">IF($BT101&lt;&gt;"",SUMIF($BD$3:$BD$1004,"="&amp;$BD101,INDIRECT(ADDRESS(3,BL$2,1,1)):INDIRECT(ADDRESS(1004,BL$2,1,1))),"")</f>
        <v/>
      </c>
      <c r="BM101" t="str">
        <f ca="1">IF($BT101&lt;&gt;"",SUMIF($BD$3:$BD$1004,"="&amp;$BD101,INDIRECT(ADDRESS(3,BM$2,1,1)):INDIRECT(ADDRESS(1004,BM$2,1,1))),"")</f>
        <v/>
      </c>
      <c r="BN101" t="str">
        <f ca="1">IF($BT101&lt;&gt;"",SUMIF($BD$3:$BD$1004,"="&amp;$BD101,INDIRECT(ADDRESS(3,BN$2,1,1)):INDIRECT(ADDRESS(1004,BN$2,1,1))),"")</f>
        <v/>
      </c>
      <c r="BO101" t="str">
        <f ca="1">IF($BT101&lt;&gt;"",SUMIF($BD$3:$BD$1004,"="&amp;$BD101,INDIRECT(ADDRESS(3,BO$2,1,1)):INDIRECT(ADDRESS(1004,BO$2,1,1))),"")</f>
        <v/>
      </c>
      <c r="BP101" t="str">
        <f ca="1">IF($BT101&lt;&gt;"",SUMIF($BD$3:$BD$1004,"="&amp;$BD101,INDIRECT(ADDRESS(3,BP$2,1,1)):INDIRECT(ADDRESS(1004,BP$2,1,1))),"")</f>
        <v/>
      </c>
      <c r="BQ101" t="str">
        <f ca="1">IF($BT101&lt;&gt;"",SUMIF($BD$3:$BD$1004,"="&amp;$BD101,INDIRECT(ADDRESS(3,BQ$2,1,1)):INDIRECT(ADDRESS(1004,BQ$2,1,1))),"")</f>
        <v/>
      </c>
      <c r="BR101" t="str">
        <f ca="1">IF($BT101&lt;&gt;"",SUMIF($BD$3:$BD$1004,"="&amp;$BD101,INDIRECT(ADDRESS(3,BR$2,1,1)):INDIRECT(ADDRESS(1004,BR$2,1,1))),"")</f>
        <v/>
      </c>
      <c r="BS101" t="str">
        <f>IF($A101&lt;&gt;"",VLOOKUP(TRUNC(MID($A101,1,2),0),Plano_Contas!$H$3:$J$103,3,TRUE),"")</f>
        <v/>
      </c>
      <c r="BT101" t="str">
        <f t="shared" si="4"/>
        <v/>
      </c>
      <c r="BV101">
        <f>Empresas!C101</f>
        <v>0</v>
      </c>
    </row>
    <row r="102" spans="1:74" x14ac:dyDescent="0.2">
      <c r="A102" s="89"/>
      <c r="B102" s="52" t="str">
        <f>IF($A102&lt;&gt;"",VLOOKUP(""&amp;$A102,Plano_Contas!$A$3:$F$1003,6,0),"")</f>
        <v/>
      </c>
      <c r="C102" s="91"/>
      <c r="D102" s="111"/>
      <c r="E102" s="112"/>
      <c r="F102" s="87"/>
      <c r="G102" s="85"/>
      <c r="H102" s="111"/>
      <c r="I102" s="112"/>
      <c r="J102" s="87"/>
      <c r="K102" s="85"/>
      <c r="L102" s="111"/>
      <c r="M102" s="112"/>
      <c r="N102" s="87"/>
      <c r="O102" s="85"/>
      <c r="P102" s="111"/>
      <c r="Q102" s="112"/>
      <c r="R102" s="87"/>
      <c r="S102" s="85"/>
      <c r="T102" s="111"/>
      <c r="U102" s="112"/>
      <c r="V102" s="87"/>
      <c r="W102" s="85"/>
      <c r="X102" s="111"/>
      <c r="Y102" s="112"/>
      <c r="Z102" s="87"/>
      <c r="AA102" s="85"/>
      <c r="AB102" s="111"/>
      <c r="AC102" s="112"/>
      <c r="AD102" s="87"/>
      <c r="AE102" s="85"/>
      <c r="AF102" s="111"/>
      <c r="AG102" s="112"/>
      <c r="AH102" s="87"/>
      <c r="AI102" s="85"/>
      <c r="AJ102" s="111"/>
      <c r="AK102" s="112"/>
      <c r="AL102" s="87"/>
      <c r="AM102" s="85"/>
      <c r="AN102" s="111"/>
      <c r="AO102" s="112"/>
      <c r="AP102" s="87"/>
      <c r="AQ102" s="85"/>
      <c r="AR102" s="111"/>
      <c r="AS102" s="112"/>
      <c r="AT102" s="87"/>
      <c r="AU102" s="85"/>
      <c r="AV102" s="111"/>
      <c r="AW102" s="112"/>
      <c r="AX102" s="87"/>
      <c r="AY102" s="85"/>
      <c r="AZ102" s="267">
        <f>SUM(E102,I102,M102,Q102,U102,Y102,AC102,AG102,AK102,AO102,AS102,AW102)</f>
        <v>0</v>
      </c>
      <c r="BA102" s="88">
        <f>SUM($G102,$K102,$O102,$S102,$W102,$AA102,$AE102,$AI102,$AM102,$AQ102,$AU102,$AY102)</f>
        <v>0</v>
      </c>
      <c r="BC102">
        <f>IF($A102&lt;&gt;"",COUNTIF($BD$3:$BD102,$BD102),0)</f>
        <v>0</v>
      </c>
      <c r="BD102" t="str">
        <f>IF($A102&lt;&gt;"",VLOOKUP(TRUNC(MID($A102,1,2),0),Plano_Contas!$H$3:$J$103,2,TRUE),"")</f>
        <v/>
      </c>
      <c r="BE102" s="201" t="str">
        <f t="shared" si="3"/>
        <v/>
      </c>
      <c r="BF102" t="str">
        <f ca="1">IF($BT102&lt;&gt;"",SUMIF($BD$3:$BD$1004,"="&amp;$BD102,INDIRECT(ADDRESS(3,BF$2,1,1)):INDIRECT(ADDRESS(1004,BF$2,1,1))),"")</f>
        <v/>
      </c>
      <c r="BG102" t="str">
        <f ca="1">IF($BT102&lt;&gt;"",SUMIF($BD$3:$BD$1004,"="&amp;$BD102,INDIRECT(ADDRESS(3,BG$2,1,1)):INDIRECT(ADDRESS(1004,BG$2,1,1))),"")</f>
        <v/>
      </c>
      <c r="BH102" t="str">
        <f ca="1">IF($BT102&lt;&gt;"",SUMIF($BD$3:$BD$1004,"="&amp;$BD102,INDIRECT(ADDRESS(3,BH$2,1,1)):INDIRECT(ADDRESS(1004,BH$2,1,1))),"")</f>
        <v/>
      </c>
      <c r="BI102" t="str">
        <f ca="1">IF($BT102&lt;&gt;"",SUMIF($BD$3:$BD$1004,"="&amp;$BD102,INDIRECT(ADDRESS(3,BI$2,1,1)):INDIRECT(ADDRESS(1004,BI$2,1,1))),"")</f>
        <v/>
      </c>
      <c r="BJ102" t="str">
        <f ca="1">IF($BT102&lt;&gt;"",SUMIF($BD$3:$BD$1004,"="&amp;$BD102,INDIRECT(ADDRESS(3,BJ$2,1,1)):INDIRECT(ADDRESS(1004,BJ$2,1,1))),"")</f>
        <v/>
      </c>
      <c r="BK102" t="str">
        <f ca="1">IF($BT102&lt;&gt;"",SUMIF($BD$3:$BD$1004,"="&amp;$BD102,INDIRECT(ADDRESS(3,BK$2,1,1)):INDIRECT(ADDRESS(1004,BK$2,1,1))),"")</f>
        <v/>
      </c>
      <c r="BL102" t="str">
        <f ca="1">IF($BT102&lt;&gt;"",SUMIF($BD$3:$BD$1004,"="&amp;$BD102,INDIRECT(ADDRESS(3,BL$2,1,1)):INDIRECT(ADDRESS(1004,BL$2,1,1))),"")</f>
        <v/>
      </c>
      <c r="BM102" t="str">
        <f ca="1">IF($BT102&lt;&gt;"",SUMIF($BD$3:$BD$1004,"="&amp;$BD102,INDIRECT(ADDRESS(3,BM$2,1,1)):INDIRECT(ADDRESS(1004,BM$2,1,1))),"")</f>
        <v/>
      </c>
      <c r="BN102" t="str">
        <f ca="1">IF($BT102&lt;&gt;"",SUMIF($BD$3:$BD$1004,"="&amp;$BD102,INDIRECT(ADDRESS(3,BN$2,1,1)):INDIRECT(ADDRESS(1004,BN$2,1,1))),"")</f>
        <v/>
      </c>
      <c r="BO102" t="str">
        <f ca="1">IF($BT102&lt;&gt;"",SUMIF($BD$3:$BD$1004,"="&amp;$BD102,INDIRECT(ADDRESS(3,BO$2,1,1)):INDIRECT(ADDRESS(1004,BO$2,1,1))),"")</f>
        <v/>
      </c>
      <c r="BP102" t="str">
        <f ca="1">IF($BT102&lt;&gt;"",SUMIF($BD$3:$BD$1004,"="&amp;$BD102,INDIRECT(ADDRESS(3,BP$2,1,1)):INDIRECT(ADDRESS(1004,BP$2,1,1))),"")</f>
        <v/>
      </c>
      <c r="BQ102" t="str">
        <f ca="1">IF($BT102&lt;&gt;"",SUMIF($BD$3:$BD$1004,"="&amp;$BD102,INDIRECT(ADDRESS(3,BQ$2,1,1)):INDIRECT(ADDRESS(1004,BQ$2,1,1))),"")</f>
        <v/>
      </c>
      <c r="BR102" t="str">
        <f ca="1">IF($BT102&lt;&gt;"",SUMIF($BD$3:$BD$1004,"="&amp;$BD102,INDIRECT(ADDRESS(3,BR$2,1,1)):INDIRECT(ADDRESS(1004,BR$2,1,1))),"")</f>
        <v/>
      </c>
      <c r="BS102" t="str">
        <f>IF($A102&lt;&gt;"",VLOOKUP(TRUNC(MID($A102,1,2),0),Plano_Contas!$H$3:$J$103,3,TRUE),"")</f>
        <v/>
      </c>
      <c r="BT102" t="str">
        <f t="shared" si="4"/>
        <v/>
      </c>
      <c r="BV102">
        <f>Empresas!C102</f>
        <v>0</v>
      </c>
    </row>
    <row r="103" spans="1:74" x14ac:dyDescent="0.2">
      <c r="A103" s="89"/>
      <c r="B103" s="52" t="str">
        <f>IF($A103&lt;&gt;"",VLOOKUP(""&amp;$A103,Plano_Contas!$A$3:$F$1003,6,0),"")</f>
        <v/>
      </c>
      <c r="C103" s="91"/>
      <c r="D103" s="111"/>
      <c r="E103" s="112"/>
      <c r="F103" s="87"/>
      <c r="G103" s="85"/>
      <c r="H103" s="111"/>
      <c r="I103" s="112"/>
      <c r="J103" s="87"/>
      <c r="K103" s="85"/>
      <c r="L103" s="111"/>
      <c r="M103" s="112"/>
      <c r="N103" s="87"/>
      <c r="O103" s="85"/>
      <c r="P103" s="111"/>
      <c r="Q103" s="112"/>
      <c r="R103" s="87"/>
      <c r="S103" s="85"/>
      <c r="T103" s="111"/>
      <c r="U103" s="112"/>
      <c r="V103" s="87"/>
      <c r="W103" s="85"/>
      <c r="X103" s="111"/>
      <c r="Y103" s="112"/>
      <c r="Z103" s="87"/>
      <c r="AA103" s="85"/>
      <c r="AB103" s="111"/>
      <c r="AC103" s="112"/>
      <c r="AD103" s="87"/>
      <c r="AE103" s="85"/>
      <c r="AF103" s="111"/>
      <c r="AG103" s="112"/>
      <c r="AH103" s="87"/>
      <c r="AI103" s="85"/>
      <c r="AJ103" s="111"/>
      <c r="AK103" s="112"/>
      <c r="AL103" s="87"/>
      <c r="AM103" s="85"/>
      <c r="AN103" s="111"/>
      <c r="AO103" s="112"/>
      <c r="AP103" s="87"/>
      <c r="AQ103" s="85"/>
      <c r="AR103" s="111"/>
      <c r="AS103" s="112"/>
      <c r="AT103" s="87"/>
      <c r="AU103" s="85"/>
      <c r="AV103" s="111"/>
      <c r="AW103" s="112"/>
      <c r="AX103" s="87"/>
      <c r="AY103" s="85"/>
      <c r="AZ103" s="267">
        <f>SUM(E103,I103,M103,Q103,U103,Y103,AC103,AG103,AK103,AO103,AS103,AW103)</f>
        <v>0</v>
      </c>
      <c r="BA103" s="88">
        <f>SUM($G103,$K103,$O103,$S103,$W103,$AA103,$AE103,$AI103,$AM103,$AQ103,$AU103,$AY103)</f>
        <v>0</v>
      </c>
      <c r="BC103">
        <f>IF($A103&lt;&gt;"",COUNTIF($BD$3:$BD103,$BD103),0)</f>
        <v>0</v>
      </c>
      <c r="BD103" t="str">
        <f>IF($A103&lt;&gt;"",VLOOKUP(TRUNC(MID($A103,1,2),0),Plano_Contas!$H$3:$J$103,2,TRUE),"")</f>
        <v/>
      </c>
      <c r="BE103" s="201" t="str">
        <f t="shared" si="3"/>
        <v/>
      </c>
      <c r="BF103" t="str">
        <f ca="1">IF($BT103&lt;&gt;"",SUMIF($BD$3:$BD$1004,"="&amp;$BD103,INDIRECT(ADDRESS(3,BF$2,1,1)):INDIRECT(ADDRESS(1004,BF$2,1,1))),"")</f>
        <v/>
      </c>
      <c r="BG103" t="str">
        <f ca="1">IF($BT103&lt;&gt;"",SUMIF($BD$3:$BD$1004,"="&amp;$BD103,INDIRECT(ADDRESS(3,BG$2,1,1)):INDIRECT(ADDRESS(1004,BG$2,1,1))),"")</f>
        <v/>
      </c>
      <c r="BH103" t="str">
        <f ca="1">IF($BT103&lt;&gt;"",SUMIF($BD$3:$BD$1004,"="&amp;$BD103,INDIRECT(ADDRESS(3,BH$2,1,1)):INDIRECT(ADDRESS(1004,BH$2,1,1))),"")</f>
        <v/>
      </c>
      <c r="BI103" t="str">
        <f ca="1">IF($BT103&lt;&gt;"",SUMIF($BD$3:$BD$1004,"="&amp;$BD103,INDIRECT(ADDRESS(3,BI$2,1,1)):INDIRECT(ADDRESS(1004,BI$2,1,1))),"")</f>
        <v/>
      </c>
      <c r="BJ103" t="str">
        <f ca="1">IF($BT103&lt;&gt;"",SUMIF($BD$3:$BD$1004,"="&amp;$BD103,INDIRECT(ADDRESS(3,BJ$2,1,1)):INDIRECT(ADDRESS(1004,BJ$2,1,1))),"")</f>
        <v/>
      </c>
      <c r="BK103" t="str">
        <f ca="1">IF($BT103&lt;&gt;"",SUMIF($BD$3:$BD$1004,"="&amp;$BD103,INDIRECT(ADDRESS(3,BK$2,1,1)):INDIRECT(ADDRESS(1004,BK$2,1,1))),"")</f>
        <v/>
      </c>
      <c r="BL103" t="str">
        <f ca="1">IF($BT103&lt;&gt;"",SUMIF($BD$3:$BD$1004,"="&amp;$BD103,INDIRECT(ADDRESS(3,BL$2,1,1)):INDIRECT(ADDRESS(1004,BL$2,1,1))),"")</f>
        <v/>
      </c>
      <c r="BM103" t="str">
        <f ca="1">IF($BT103&lt;&gt;"",SUMIF($BD$3:$BD$1004,"="&amp;$BD103,INDIRECT(ADDRESS(3,BM$2,1,1)):INDIRECT(ADDRESS(1004,BM$2,1,1))),"")</f>
        <v/>
      </c>
      <c r="BN103" t="str">
        <f ca="1">IF($BT103&lt;&gt;"",SUMIF($BD$3:$BD$1004,"="&amp;$BD103,INDIRECT(ADDRESS(3,BN$2,1,1)):INDIRECT(ADDRESS(1004,BN$2,1,1))),"")</f>
        <v/>
      </c>
      <c r="BO103" t="str">
        <f ca="1">IF($BT103&lt;&gt;"",SUMIF($BD$3:$BD$1004,"="&amp;$BD103,INDIRECT(ADDRESS(3,BO$2,1,1)):INDIRECT(ADDRESS(1004,BO$2,1,1))),"")</f>
        <v/>
      </c>
      <c r="BP103" t="str">
        <f ca="1">IF($BT103&lt;&gt;"",SUMIF($BD$3:$BD$1004,"="&amp;$BD103,INDIRECT(ADDRESS(3,BP$2,1,1)):INDIRECT(ADDRESS(1004,BP$2,1,1))),"")</f>
        <v/>
      </c>
      <c r="BQ103" t="str">
        <f ca="1">IF($BT103&lt;&gt;"",SUMIF($BD$3:$BD$1004,"="&amp;$BD103,INDIRECT(ADDRESS(3,BQ$2,1,1)):INDIRECT(ADDRESS(1004,BQ$2,1,1))),"")</f>
        <v/>
      </c>
      <c r="BR103" t="str">
        <f ca="1">IF($BT103&lt;&gt;"",SUMIF($BD$3:$BD$1004,"="&amp;$BD103,INDIRECT(ADDRESS(3,BR$2,1,1)):INDIRECT(ADDRESS(1004,BR$2,1,1))),"")</f>
        <v/>
      </c>
      <c r="BS103" t="str">
        <f>IF($A103&lt;&gt;"",VLOOKUP(TRUNC(MID($A103,1,2),0),Plano_Contas!$H$3:$J$103,3,TRUE),"")</f>
        <v/>
      </c>
      <c r="BT103" t="str">
        <f t="shared" si="4"/>
        <v/>
      </c>
      <c r="BV103">
        <f>Empresas!C103</f>
        <v>0</v>
      </c>
    </row>
    <row r="104" spans="1:74" x14ac:dyDescent="0.2">
      <c r="A104" s="89"/>
      <c r="B104" s="52" t="str">
        <f>IF($A104&lt;&gt;"",VLOOKUP(""&amp;$A104,Plano_Contas!$A$3:$F$1003,6,0),"")</f>
        <v/>
      </c>
      <c r="C104" s="91"/>
      <c r="D104" s="111"/>
      <c r="E104" s="112"/>
      <c r="F104" s="87"/>
      <c r="G104" s="85"/>
      <c r="H104" s="111"/>
      <c r="I104" s="112"/>
      <c r="J104" s="87"/>
      <c r="K104" s="85"/>
      <c r="L104" s="111"/>
      <c r="M104" s="112"/>
      <c r="N104" s="87"/>
      <c r="O104" s="85"/>
      <c r="P104" s="111"/>
      <c r="Q104" s="112"/>
      <c r="R104" s="87"/>
      <c r="S104" s="85"/>
      <c r="T104" s="111"/>
      <c r="U104" s="112"/>
      <c r="V104" s="87"/>
      <c r="W104" s="85"/>
      <c r="X104" s="111"/>
      <c r="Y104" s="112"/>
      <c r="Z104" s="87"/>
      <c r="AA104" s="85"/>
      <c r="AB104" s="111"/>
      <c r="AC104" s="112"/>
      <c r="AD104" s="87"/>
      <c r="AE104" s="85"/>
      <c r="AF104" s="111"/>
      <c r="AG104" s="112"/>
      <c r="AH104" s="87"/>
      <c r="AI104" s="85"/>
      <c r="AJ104" s="111"/>
      <c r="AK104" s="112"/>
      <c r="AL104" s="87"/>
      <c r="AM104" s="85"/>
      <c r="AN104" s="111"/>
      <c r="AO104" s="112"/>
      <c r="AP104" s="87"/>
      <c r="AQ104" s="85"/>
      <c r="AR104" s="111"/>
      <c r="AS104" s="112"/>
      <c r="AT104" s="87"/>
      <c r="AU104" s="85"/>
      <c r="AV104" s="111"/>
      <c r="AW104" s="112"/>
      <c r="AX104" s="87"/>
      <c r="AY104" s="85"/>
      <c r="AZ104" s="267">
        <f>SUM(E104,I104,M104,Q104,U104,Y104,AC104,AG104,AK104,AO104,AS104,AW104)</f>
        <v>0</v>
      </c>
      <c r="BA104" s="88">
        <f>SUM($G104,$K104,$O104,$S104,$W104,$AA104,$AE104,$AI104,$AM104,$AQ104,$AU104,$AY104)</f>
        <v>0</v>
      </c>
      <c r="BC104">
        <f>IF($A104&lt;&gt;"",COUNTIF($BD$3:$BD104,$BD104),0)</f>
        <v>0</v>
      </c>
      <c r="BD104" t="str">
        <f>IF($A104&lt;&gt;"",VLOOKUP(TRUNC(MID($A104,1,2),0),Plano_Contas!$H$3:$J$103,2,TRUE),"")</f>
        <v/>
      </c>
      <c r="BE104" s="201" t="str">
        <f t="shared" si="3"/>
        <v/>
      </c>
      <c r="BF104" t="str">
        <f ca="1">IF($BT104&lt;&gt;"",SUMIF($BD$3:$BD$1004,"="&amp;$BD104,INDIRECT(ADDRESS(3,BF$2,1,1)):INDIRECT(ADDRESS(1004,BF$2,1,1))),"")</f>
        <v/>
      </c>
      <c r="BG104" t="str">
        <f ca="1">IF($BT104&lt;&gt;"",SUMIF($BD$3:$BD$1004,"="&amp;$BD104,INDIRECT(ADDRESS(3,BG$2,1,1)):INDIRECT(ADDRESS(1004,BG$2,1,1))),"")</f>
        <v/>
      </c>
      <c r="BH104" t="str">
        <f ca="1">IF($BT104&lt;&gt;"",SUMIF($BD$3:$BD$1004,"="&amp;$BD104,INDIRECT(ADDRESS(3,BH$2,1,1)):INDIRECT(ADDRESS(1004,BH$2,1,1))),"")</f>
        <v/>
      </c>
      <c r="BI104" t="str">
        <f ca="1">IF($BT104&lt;&gt;"",SUMIF($BD$3:$BD$1004,"="&amp;$BD104,INDIRECT(ADDRESS(3,BI$2,1,1)):INDIRECT(ADDRESS(1004,BI$2,1,1))),"")</f>
        <v/>
      </c>
      <c r="BJ104" t="str">
        <f ca="1">IF($BT104&lt;&gt;"",SUMIF($BD$3:$BD$1004,"="&amp;$BD104,INDIRECT(ADDRESS(3,BJ$2,1,1)):INDIRECT(ADDRESS(1004,BJ$2,1,1))),"")</f>
        <v/>
      </c>
      <c r="BK104" t="str">
        <f ca="1">IF($BT104&lt;&gt;"",SUMIF($BD$3:$BD$1004,"="&amp;$BD104,INDIRECT(ADDRESS(3,BK$2,1,1)):INDIRECT(ADDRESS(1004,BK$2,1,1))),"")</f>
        <v/>
      </c>
      <c r="BL104" t="str">
        <f ca="1">IF($BT104&lt;&gt;"",SUMIF($BD$3:$BD$1004,"="&amp;$BD104,INDIRECT(ADDRESS(3,BL$2,1,1)):INDIRECT(ADDRESS(1004,BL$2,1,1))),"")</f>
        <v/>
      </c>
      <c r="BM104" t="str">
        <f ca="1">IF($BT104&lt;&gt;"",SUMIF($BD$3:$BD$1004,"="&amp;$BD104,INDIRECT(ADDRESS(3,BM$2,1,1)):INDIRECT(ADDRESS(1004,BM$2,1,1))),"")</f>
        <v/>
      </c>
      <c r="BN104" t="str">
        <f ca="1">IF($BT104&lt;&gt;"",SUMIF($BD$3:$BD$1004,"="&amp;$BD104,INDIRECT(ADDRESS(3,BN$2,1,1)):INDIRECT(ADDRESS(1004,BN$2,1,1))),"")</f>
        <v/>
      </c>
      <c r="BO104" t="str">
        <f ca="1">IF($BT104&lt;&gt;"",SUMIF($BD$3:$BD$1004,"="&amp;$BD104,INDIRECT(ADDRESS(3,BO$2,1,1)):INDIRECT(ADDRESS(1004,BO$2,1,1))),"")</f>
        <v/>
      </c>
      <c r="BP104" t="str">
        <f ca="1">IF($BT104&lt;&gt;"",SUMIF($BD$3:$BD$1004,"="&amp;$BD104,INDIRECT(ADDRESS(3,BP$2,1,1)):INDIRECT(ADDRESS(1004,BP$2,1,1))),"")</f>
        <v/>
      </c>
      <c r="BQ104" t="str">
        <f ca="1">IF($BT104&lt;&gt;"",SUMIF($BD$3:$BD$1004,"="&amp;$BD104,INDIRECT(ADDRESS(3,BQ$2,1,1)):INDIRECT(ADDRESS(1004,BQ$2,1,1))),"")</f>
        <v/>
      </c>
      <c r="BR104" t="str">
        <f ca="1">IF($BT104&lt;&gt;"",SUMIF($BD$3:$BD$1004,"="&amp;$BD104,INDIRECT(ADDRESS(3,BR$2,1,1)):INDIRECT(ADDRESS(1004,BR$2,1,1))),"")</f>
        <v/>
      </c>
      <c r="BS104" t="str">
        <f>IF($A104&lt;&gt;"",VLOOKUP(TRUNC(MID($A104,1,2),0),Plano_Contas!$H$3:$J$103,3,TRUE),"")</f>
        <v/>
      </c>
      <c r="BT104" t="str">
        <f t="shared" si="4"/>
        <v/>
      </c>
      <c r="BV104">
        <f>Empresas!C104</f>
        <v>0</v>
      </c>
    </row>
    <row r="105" spans="1:74" x14ac:dyDescent="0.2">
      <c r="A105" s="89"/>
      <c r="B105" s="52" t="str">
        <f>IF($A105&lt;&gt;"",VLOOKUP(""&amp;$A105,Plano_Contas!$A$3:$F$1003,6,0),"")</f>
        <v/>
      </c>
      <c r="C105" s="91"/>
      <c r="D105" s="111"/>
      <c r="E105" s="112"/>
      <c r="F105" s="87"/>
      <c r="G105" s="85"/>
      <c r="H105" s="111"/>
      <c r="I105" s="112"/>
      <c r="J105" s="87"/>
      <c r="K105" s="85"/>
      <c r="L105" s="111"/>
      <c r="M105" s="112"/>
      <c r="N105" s="87"/>
      <c r="O105" s="85"/>
      <c r="P105" s="111"/>
      <c r="Q105" s="112"/>
      <c r="R105" s="87"/>
      <c r="S105" s="85"/>
      <c r="T105" s="111"/>
      <c r="U105" s="112"/>
      <c r="V105" s="87"/>
      <c r="W105" s="85"/>
      <c r="X105" s="111"/>
      <c r="Y105" s="112"/>
      <c r="Z105" s="87"/>
      <c r="AA105" s="85"/>
      <c r="AB105" s="111"/>
      <c r="AC105" s="112"/>
      <c r="AD105" s="87"/>
      <c r="AE105" s="85"/>
      <c r="AF105" s="111"/>
      <c r="AG105" s="112"/>
      <c r="AH105" s="87"/>
      <c r="AI105" s="85"/>
      <c r="AJ105" s="111"/>
      <c r="AK105" s="112"/>
      <c r="AL105" s="87"/>
      <c r="AM105" s="85"/>
      <c r="AN105" s="111"/>
      <c r="AO105" s="112"/>
      <c r="AP105" s="87"/>
      <c r="AQ105" s="85"/>
      <c r="AR105" s="111"/>
      <c r="AS105" s="112"/>
      <c r="AT105" s="87"/>
      <c r="AU105" s="85"/>
      <c r="AV105" s="111"/>
      <c r="AW105" s="112"/>
      <c r="AX105" s="87"/>
      <c r="AY105" s="85"/>
      <c r="AZ105" s="267">
        <f>SUM(E105,I105,M105,Q105,U105,Y105,AC105,AG105,AK105,AO105,AS105,AW105)</f>
        <v>0</v>
      </c>
      <c r="BA105" s="88">
        <f>SUM($G105,$K105,$O105,$S105,$W105,$AA105,$AE105,$AI105,$AM105,$AQ105,$AU105,$AY105)</f>
        <v>0</v>
      </c>
      <c r="BC105">
        <f>IF($A105&lt;&gt;"",COUNTIF($BD$3:$BD105,$BD105),0)</f>
        <v>0</v>
      </c>
      <c r="BD105" t="str">
        <f>IF($A105&lt;&gt;"",VLOOKUP(TRUNC(MID($A105,1,2),0),Plano_Contas!$H$3:$J$103,2,TRUE),"")</f>
        <v/>
      </c>
      <c r="BE105" s="201" t="str">
        <f t="shared" si="3"/>
        <v/>
      </c>
      <c r="BF105" t="str">
        <f ca="1">IF($BT105&lt;&gt;"",SUMIF($BD$3:$BD$1004,"="&amp;$BD105,INDIRECT(ADDRESS(3,BF$2,1,1)):INDIRECT(ADDRESS(1004,BF$2,1,1))),"")</f>
        <v/>
      </c>
      <c r="BG105" t="str">
        <f ca="1">IF($BT105&lt;&gt;"",SUMIF($BD$3:$BD$1004,"="&amp;$BD105,INDIRECT(ADDRESS(3,BG$2,1,1)):INDIRECT(ADDRESS(1004,BG$2,1,1))),"")</f>
        <v/>
      </c>
      <c r="BH105" t="str">
        <f ca="1">IF($BT105&lt;&gt;"",SUMIF($BD$3:$BD$1004,"="&amp;$BD105,INDIRECT(ADDRESS(3,BH$2,1,1)):INDIRECT(ADDRESS(1004,BH$2,1,1))),"")</f>
        <v/>
      </c>
      <c r="BI105" t="str">
        <f ca="1">IF($BT105&lt;&gt;"",SUMIF($BD$3:$BD$1004,"="&amp;$BD105,INDIRECT(ADDRESS(3,BI$2,1,1)):INDIRECT(ADDRESS(1004,BI$2,1,1))),"")</f>
        <v/>
      </c>
      <c r="BJ105" t="str">
        <f ca="1">IF($BT105&lt;&gt;"",SUMIF($BD$3:$BD$1004,"="&amp;$BD105,INDIRECT(ADDRESS(3,BJ$2,1,1)):INDIRECT(ADDRESS(1004,BJ$2,1,1))),"")</f>
        <v/>
      </c>
      <c r="BK105" t="str">
        <f ca="1">IF($BT105&lt;&gt;"",SUMIF($BD$3:$BD$1004,"="&amp;$BD105,INDIRECT(ADDRESS(3,BK$2,1,1)):INDIRECT(ADDRESS(1004,BK$2,1,1))),"")</f>
        <v/>
      </c>
      <c r="BL105" t="str">
        <f ca="1">IF($BT105&lt;&gt;"",SUMIF($BD$3:$BD$1004,"="&amp;$BD105,INDIRECT(ADDRESS(3,BL$2,1,1)):INDIRECT(ADDRESS(1004,BL$2,1,1))),"")</f>
        <v/>
      </c>
      <c r="BM105" t="str">
        <f ca="1">IF($BT105&lt;&gt;"",SUMIF($BD$3:$BD$1004,"="&amp;$BD105,INDIRECT(ADDRESS(3,BM$2,1,1)):INDIRECT(ADDRESS(1004,BM$2,1,1))),"")</f>
        <v/>
      </c>
      <c r="BN105" t="str">
        <f ca="1">IF($BT105&lt;&gt;"",SUMIF($BD$3:$BD$1004,"="&amp;$BD105,INDIRECT(ADDRESS(3,BN$2,1,1)):INDIRECT(ADDRESS(1004,BN$2,1,1))),"")</f>
        <v/>
      </c>
      <c r="BO105" t="str">
        <f ca="1">IF($BT105&lt;&gt;"",SUMIF($BD$3:$BD$1004,"="&amp;$BD105,INDIRECT(ADDRESS(3,BO$2,1,1)):INDIRECT(ADDRESS(1004,BO$2,1,1))),"")</f>
        <v/>
      </c>
      <c r="BP105" t="str">
        <f ca="1">IF($BT105&lt;&gt;"",SUMIF($BD$3:$BD$1004,"="&amp;$BD105,INDIRECT(ADDRESS(3,BP$2,1,1)):INDIRECT(ADDRESS(1004,BP$2,1,1))),"")</f>
        <v/>
      </c>
      <c r="BQ105" t="str">
        <f ca="1">IF($BT105&lt;&gt;"",SUMIF($BD$3:$BD$1004,"="&amp;$BD105,INDIRECT(ADDRESS(3,BQ$2,1,1)):INDIRECT(ADDRESS(1004,BQ$2,1,1))),"")</f>
        <v/>
      </c>
      <c r="BR105" t="str">
        <f ca="1">IF($BT105&lt;&gt;"",SUMIF($BD$3:$BD$1004,"="&amp;$BD105,INDIRECT(ADDRESS(3,BR$2,1,1)):INDIRECT(ADDRESS(1004,BR$2,1,1))),"")</f>
        <v/>
      </c>
      <c r="BS105" t="str">
        <f>IF($A105&lt;&gt;"",VLOOKUP(TRUNC(MID($A105,1,2),0),Plano_Contas!$H$3:$J$103,3,TRUE),"")</f>
        <v/>
      </c>
      <c r="BT105" t="str">
        <f t="shared" si="4"/>
        <v/>
      </c>
      <c r="BV105">
        <f>Empresas!C105</f>
        <v>0</v>
      </c>
    </row>
    <row r="106" spans="1:74" x14ac:dyDescent="0.2">
      <c r="A106" s="89"/>
      <c r="B106" s="52" t="str">
        <f>IF($A106&lt;&gt;"",VLOOKUP(""&amp;$A106,Plano_Contas!$A$3:$F$1003,6,0),"")</f>
        <v/>
      </c>
      <c r="C106" s="91"/>
      <c r="D106" s="111"/>
      <c r="E106" s="112"/>
      <c r="F106" s="87"/>
      <c r="G106" s="85"/>
      <c r="H106" s="111"/>
      <c r="I106" s="112"/>
      <c r="J106" s="87"/>
      <c r="K106" s="85"/>
      <c r="L106" s="111"/>
      <c r="M106" s="112"/>
      <c r="N106" s="87"/>
      <c r="O106" s="85"/>
      <c r="P106" s="111"/>
      <c r="Q106" s="112"/>
      <c r="R106" s="87"/>
      <c r="S106" s="85"/>
      <c r="T106" s="111"/>
      <c r="U106" s="112"/>
      <c r="V106" s="87"/>
      <c r="W106" s="85"/>
      <c r="X106" s="111"/>
      <c r="Y106" s="112"/>
      <c r="Z106" s="87"/>
      <c r="AA106" s="85"/>
      <c r="AB106" s="111"/>
      <c r="AC106" s="112"/>
      <c r="AD106" s="87"/>
      <c r="AE106" s="85"/>
      <c r="AF106" s="111"/>
      <c r="AG106" s="112"/>
      <c r="AH106" s="87"/>
      <c r="AI106" s="85"/>
      <c r="AJ106" s="111"/>
      <c r="AK106" s="112"/>
      <c r="AL106" s="87"/>
      <c r="AM106" s="85"/>
      <c r="AN106" s="111"/>
      <c r="AO106" s="112"/>
      <c r="AP106" s="87"/>
      <c r="AQ106" s="85"/>
      <c r="AR106" s="111"/>
      <c r="AS106" s="112"/>
      <c r="AT106" s="87"/>
      <c r="AU106" s="85"/>
      <c r="AV106" s="111"/>
      <c r="AW106" s="112"/>
      <c r="AX106" s="87"/>
      <c r="AY106" s="85"/>
      <c r="AZ106" s="267">
        <f>SUM(E106,I106,M106,Q106,U106,Y106,AC106,AG106,AK106,AO106,AS106,AW106)</f>
        <v>0</v>
      </c>
      <c r="BA106" s="88">
        <f>SUM($G106,$K106,$O106,$S106,$W106,$AA106,$AE106,$AI106,$AM106,$AQ106,$AU106,$AY106)</f>
        <v>0</v>
      </c>
      <c r="BC106">
        <f>IF($A106&lt;&gt;"",COUNTIF($BD$3:$BD106,$BD106),0)</f>
        <v>0</v>
      </c>
      <c r="BD106" t="str">
        <f>IF($A106&lt;&gt;"",VLOOKUP(TRUNC(MID($A106,1,2),0),Plano_Contas!$H$3:$J$103,2,TRUE),"")</f>
        <v/>
      </c>
      <c r="BE106" s="201" t="str">
        <f t="shared" si="3"/>
        <v/>
      </c>
      <c r="BF106" t="str">
        <f ca="1">IF($BT106&lt;&gt;"",SUMIF($BD$3:$BD$1004,"="&amp;$BD106,INDIRECT(ADDRESS(3,BF$2,1,1)):INDIRECT(ADDRESS(1004,BF$2,1,1))),"")</f>
        <v/>
      </c>
      <c r="BG106" t="str">
        <f ca="1">IF($BT106&lt;&gt;"",SUMIF($BD$3:$BD$1004,"="&amp;$BD106,INDIRECT(ADDRESS(3,BG$2,1,1)):INDIRECT(ADDRESS(1004,BG$2,1,1))),"")</f>
        <v/>
      </c>
      <c r="BH106" t="str">
        <f ca="1">IF($BT106&lt;&gt;"",SUMIF($BD$3:$BD$1004,"="&amp;$BD106,INDIRECT(ADDRESS(3,BH$2,1,1)):INDIRECT(ADDRESS(1004,BH$2,1,1))),"")</f>
        <v/>
      </c>
      <c r="BI106" t="str">
        <f ca="1">IF($BT106&lt;&gt;"",SUMIF($BD$3:$BD$1004,"="&amp;$BD106,INDIRECT(ADDRESS(3,BI$2,1,1)):INDIRECT(ADDRESS(1004,BI$2,1,1))),"")</f>
        <v/>
      </c>
      <c r="BJ106" t="str">
        <f ca="1">IF($BT106&lt;&gt;"",SUMIF($BD$3:$BD$1004,"="&amp;$BD106,INDIRECT(ADDRESS(3,BJ$2,1,1)):INDIRECT(ADDRESS(1004,BJ$2,1,1))),"")</f>
        <v/>
      </c>
      <c r="BK106" t="str">
        <f ca="1">IF($BT106&lt;&gt;"",SUMIF($BD$3:$BD$1004,"="&amp;$BD106,INDIRECT(ADDRESS(3,BK$2,1,1)):INDIRECT(ADDRESS(1004,BK$2,1,1))),"")</f>
        <v/>
      </c>
      <c r="BL106" t="str">
        <f ca="1">IF($BT106&lt;&gt;"",SUMIF($BD$3:$BD$1004,"="&amp;$BD106,INDIRECT(ADDRESS(3,BL$2,1,1)):INDIRECT(ADDRESS(1004,BL$2,1,1))),"")</f>
        <v/>
      </c>
      <c r="BM106" t="str">
        <f ca="1">IF($BT106&lt;&gt;"",SUMIF($BD$3:$BD$1004,"="&amp;$BD106,INDIRECT(ADDRESS(3,BM$2,1,1)):INDIRECT(ADDRESS(1004,BM$2,1,1))),"")</f>
        <v/>
      </c>
      <c r="BN106" t="str">
        <f ca="1">IF($BT106&lt;&gt;"",SUMIF($BD$3:$BD$1004,"="&amp;$BD106,INDIRECT(ADDRESS(3,BN$2,1,1)):INDIRECT(ADDRESS(1004,BN$2,1,1))),"")</f>
        <v/>
      </c>
      <c r="BO106" t="str">
        <f ca="1">IF($BT106&lt;&gt;"",SUMIF($BD$3:$BD$1004,"="&amp;$BD106,INDIRECT(ADDRESS(3,BO$2,1,1)):INDIRECT(ADDRESS(1004,BO$2,1,1))),"")</f>
        <v/>
      </c>
      <c r="BP106" t="str">
        <f ca="1">IF($BT106&lt;&gt;"",SUMIF($BD$3:$BD$1004,"="&amp;$BD106,INDIRECT(ADDRESS(3,BP$2,1,1)):INDIRECT(ADDRESS(1004,BP$2,1,1))),"")</f>
        <v/>
      </c>
      <c r="BQ106" t="str">
        <f ca="1">IF($BT106&lt;&gt;"",SUMIF($BD$3:$BD$1004,"="&amp;$BD106,INDIRECT(ADDRESS(3,BQ$2,1,1)):INDIRECT(ADDRESS(1004,BQ$2,1,1))),"")</f>
        <v/>
      </c>
      <c r="BR106" t="str">
        <f ca="1">IF($BT106&lt;&gt;"",SUMIF($BD$3:$BD$1004,"="&amp;$BD106,INDIRECT(ADDRESS(3,BR$2,1,1)):INDIRECT(ADDRESS(1004,BR$2,1,1))),"")</f>
        <v/>
      </c>
      <c r="BS106" t="str">
        <f>IF($A106&lt;&gt;"",VLOOKUP(TRUNC(MID($A106,1,2),0),Plano_Contas!$H$3:$J$103,3,TRUE),"")</f>
        <v/>
      </c>
      <c r="BT106" t="str">
        <f t="shared" si="4"/>
        <v/>
      </c>
      <c r="BV106">
        <f>Empresas!C106</f>
        <v>0</v>
      </c>
    </row>
    <row r="107" spans="1:74" x14ac:dyDescent="0.2">
      <c r="A107" s="89"/>
      <c r="B107" s="52" t="str">
        <f>IF($A107&lt;&gt;"",VLOOKUP(""&amp;$A107,Plano_Contas!$A$3:$F$1003,6,0),"")</f>
        <v/>
      </c>
      <c r="C107" s="91"/>
      <c r="D107" s="111"/>
      <c r="E107" s="112"/>
      <c r="F107" s="87"/>
      <c r="G107" s="85"/>
      <c r="H107" s="111"/>
      <c r="I107" s="112"/>
      <c r="J107" s="87"/>
      <c r="K107" s="85"/>
      <c r="L107" s="111"/>
      <c r="M107" s="112"/>
      <c r="N107" s="87"/>
      <c r="O107" s="85"/>
      <c r="P107" s="111"/>
      <c r="Q107" s="112"/>
      <c r="R107" s="87"/>
      <c r="S107" s="85"/>
      <c r="T107" s="111"/>
      <c r="U107" s="112"/>
      <c r="V107" s="87"/>
      <c r="W107" s="85"/>
      <c r="X107" s="111"/>
      <c r="Y107" s="112"/>
      <c r="Z107" s="87"/>
      <c r="AA107" s="85"/>
      <c r="AB107" s="111"/>
      <c r="AC107" s="112"/>
      <c r="AD107" s="87"/>
      <c r="AE107" s="85"/>
      <c r="AF107" s="111"/>
      <c r="AG107" s="112"/>
      <c r="AH107" s="87"/>
      <c r="AI107" s="85"/>
      <c r="AJ107" s="111"/>
      <c r="AK107" s="112"/>
      <c r="AL107" s="87"/>
      <c r="AM107" s="85"/>
      <c r="AN107" s="111"/>
      <c r="AO107" s="112"/>
      <c r="AP107" s="87"/>
      <c r="AQ107" s="85"/>
      <c r="AR107" s="111"/>
      <c r="AS107" s="112"/>
      <c r="AT107" s="87"/>
      <c r="AU107" s="85"/>
      <c r="AV107" s="111"/>
      <c r="AW107" s="112"/>
      <c r="AX107" s="87"/>
      <c r="AY107" s="85"/>
      <c r="AZ107" s="267">
        <f>SUM(E107,I107,M107,Q107,U107,Y107,AC107,AG107,AK107,AO107,AS107,AW107)</f>
        <v>0</v>
      </c>
      <c r="BA107" s="88">
        <f>SUM($G107,$K107,$O107,$S107,$W107,$AA107,$AE107,$AI107,$AM107,$AQ107,$AU107,$AY107)</f>
        <v>0</v>
      </c>
      <c r="BC107">
        <f>IF($A107&lt;&gt;"",COUNTIF($BD$3:$BD107,$BD107),0)</f>
        <v>0</v>
      </c>
      <c r="BD107" t="str">
        <f>IF($A107&lt;&gt;"",VLOOKUP(TRUNC(MID($A107,1,2),0),Plano_Contas!$H$3:$J$103,2,TRUE),"")</f>
        <v/>
      </c>
      <c r="BE107" s="201" t="str">
        <f t="shared" si="3"/>
        <v/>
      </c>
      <c r="BF107" t="str">
        <f ca="1">IF($BT107&lt;&gt;"",SUMIF($BD$3:$BD$1004,"="&amp;$BD107,INDIRECT(ADDRESS(3,BF$2,1,1)):INDIRECT(ADDRESS(1004,BF$2,1,1))),"")</f>
        <v/>
      </c>
      <c r="BG107" t="str">
        <f ca="1">IF($BT107&lt;&gt;"",SUMIF($BD$3:$BD$1004,"="&amp;$BD107,INDIRECT(ADDRESS(3,BG$2,1,1)):INDIRECT(ADDRESS(1004,BG$2,1,1))),"")</f>
        <v/>
      </c>
      <c r="BH107" t="str">
        <f ca="1">IF($BT107&lt;&gt;"",SUMIF($BD$3:$BD$1004,"="&amp;$BD107,INDIRECT(ADDRESS(3,BH$2,1,1)):INDIRECT(ADDRESS(1004,BH$2,1,1))),"")</f>
        <v/>
      </c>
      <c r="BI107" t="str">
        <f ca="1">IF($BT107&lt;&gt;"",SUMIF($BD$3:$BD$1004,"="&amp;$BD107,INDIRECT(ADDRESS(3,BI$2,1,1)):INDIRECT(ADDRESS(1004,BI$2,1,1))),"")</f>
        <v/>
      </c>
      <c r="BJ107" t="str">
        <f ca="1">IF($BT107&lt;&gt;"",SUMIF($BD$3:$BD$1004,"="&amp;$BD107,INDIRECT(ADDRESS(3,BJ$2,1,1)):INDIRECT(ADDRESS(1004,BJ$2,1,1))),"")</f>
        <v/>
      </c>
      <c r="BK107" t="str">
        <f ca="1">IF($BT107&lt;&gt;"",SUMIF($BD$3:$BD$1004,"="&amp;$BD107,INDIRECT(ADDRESS(3,BK$2,1,1)):INDIRECT(ADDRESS(1004,BK$2,1,1))),"")</f>
        <v/>
      </c>
      <c r="BL107" t="str">
        <f ca="1">IF($BT107&lt;&gt;"",SUMIF($BD$3:$BD$1004,"="&amp;$BD107,INDIRECT(ADDRESS(3,BL$2,1,1)):INDIRECT(ADDRESS(1004,BL$2,1,1))),"")</f>
        <v/>
      </c>
      <c r="BM107" t="str">
        <f ca="1">IF($BT107&lt;&gt;"",SUMIF($BD$3:$BD$1004,"="&amp;$BD107,INDIRECT(ADDRESS(3,BM$2,1,1)):INDIRECT(ADDRESS(1004,BM$2,1,1))),"")</f>
        <v/>
      </c>
      <c r="BN107" t="str">
        <f ca="1">IF($BT107&lt;&gt;"",SUMIF($BD$3:$BD$1004,"="&amp;$BD107,INDIRECT(ADDRESS(3,BN$2,1,1)):INDIRECT(ADDRESS(1004,BN$2,1,1))),"")</f>
        <v/>
      </c>
      <c r="BO107" t="str">
        <f ca="1">IF($BT107&lt;&gt;"",SUMIF($BD$3:$BD$1004,"="&amp;$BD107,INDIRECT(ADDRESS(3,BO$2,1,1)):INDIRECT(ADDRESS(1004,BO$2,1,1))),"")</f>
        <v/>
      </c>
      <c r="BP107" t="str">
        <f ca="1">IF($BT107&lt;&gt;"",SUMIF($BD$3:$BD$1004,"="&amp;$BD107,INDIRECT(ADDRESS(3,BP$2,1,1)):INDIRECT(ADDRESS(1004,BP$2,1,1))),"")</f>
        <v/>
      </c>
      <c r="BQ107" t="str">
        <f ca="1">IF($BT107&lt;&gt;"",SUMIF($BD$3:$BD$1004,"="&amp;$BD107,INDIRECT(ADDRESS(3,BQ$2,1,1)):INDIRECT(ADDRESS(1004,BQ$2,1,1))),"")</f>
        <v/>
      </c>
      <c r="BR107" t="str">
        <f ca="1">IF($BT107&lt;&gt;"",SUMIF($BD$3:$BD$1004,"="&amp;$BD107,INDIRECT(ADDRESS(3,BR$2,1,1)):INDIRECT(ADDRESS(1004,BR$2,1,1))),"")</f>
        <v/>
      </c>
      <c r="BS107" t="str">
        <f>IF($A107&lt;&gt;"",VLOOKUP(TRUNC(MID($A107,1,2),0),Plano_Contas!$H$3:$J$103,3,TRUE),"")</f>
        <v/>
      </c>
      <c r="BT107" t="str">
        <f t="shared" si="4"/>
        <v/>
      </c>
      <c r="BV107">
        <f>Empresas!C107</f>
        <v>0</v>
      </c>
    </row>
    <row r="108" spans="1:74" x14ac:dyDescent="0.2">
      <c r="A108" s="89"/>
      <c r="B108" s="52" t="str">
        <f>IF($A108&lt;&gt;"",VLOOKUP(""&amp;$A108,Plano_Contas!$A$3:$F$1003,6,0),"")</f>
        <v/>
      </c>
      <c r="C108" s="91"/>
      <c r="D108" s="111"/>
      <c r="E108" s="112">
        <v>0</v>
      </c>
      <c r="F108" s="87"/>
      <c r="G108" s="85"/>
      <c r="H108" s="111"/>
      <c r="I108" s="112">
        <v>0</v>
      </c>
      <c r="J108" s="87"/>
      <c r="K108" s="85"/>
      <c r="L108" s="111"/>
      <c r="M108" s="112">
        <v>0</v>
      </c>
      <c r="N108" s="87"/>
      <c r="O108" s="85"/>
      <c r="P108" s="111"/>
      <c r="Q108" s="112">
        <v>0</v>
      </c>
      <c r="R108" s="87"/>
      <c r="S108" s="85"/>
      <c r="T108" s="111"/>
      <c r="U108" s="112">
        <v>0</v>
      </c>
      <c r="V108" s="87"/>
      <c r="W108" s="85"/>
      <c r="X108" s="111"/>
      <c r="Y108" s="112">
        <v>0</v>
      </c>
      <c r="Z108" s="87"/>
      <c r="AA108" s="85"/>
      <c r="AB108" s="111"/>
      <c r="AC108" s="112">
        <v>0</v>
      </c>
      <c r="AD108" s="87"/>
      <c r="AE108" s="85"/>
      <c r="AF108" s="111"/>
      <c r="AG108" s="112">
        <v>0</v>
      </c>
      <c r="AH108" s="87"/>
      <c r="AI108" s="85"/>
      <c r="AJ108" s="111"/>
      <c r="AK108" s="112">
        <v>0</v>
      </c>
      <c r="AL108" s="87"/>
      <c r="AM108" s="85"/>
      <c r="AN108" s="111"/>
      <c r="AO108" s="112">
        <v>0</v>
      </c>
      <c r="AP108" s="87"/>
      <c r="AQ108" s="85"/>
      <c r="AR108" s="111"/>
      <c r="AS108" s="112">
        <v>0</v>
      </c>
      <c r="AT108" s="87"/>
      <c r="AU108" s="85"/>
      <c r="AV108" s="111"/>
      <c r="AW108" s="112">
        <v>0</v>
      </c>
      <c r="AX108" s="87"/>
      <c r="AY108" s="85"/>
      <c r="AZ108" s="267">
        <f>SUM(E108,I108,M108,Q108,U108,Y108,AC108,AG108,AK108,AO108,AS108,AW108)</f>
        <v>0</v>
      </c>
      <c r="BA108" s="88">
        <f>SUM($G108,$K108,$O108,$S108,$W108,$AA108,$AE108,$AI108,$AM108,$AQ108,$AU108,$AY108)</f>
        <v>0</v>
      </c>
      <c r="BC108">
        <f>IF($A108&lt;&gt;"",COUNTIF($BD$3:$BD108,$BD108),0)</f>
        <v>0</v>
      </c>
      <c r="BD108" t="str">
        <f>IF($A108&lt;&gt;"",VLOOKUP(TRUNC(MID($A108,1,2),0),Plano_Contas!$H$3:$J$103,2,TRUE),"")</f>
        <v/>
      </c>
      <c r="BE108" s="201" t="str">
        <f t="shared" si="3"/>
        <v/>
      </c>
      <c r="BF108" t="str">
        <f ca="1">IF($BT108&lt;&gt;"",SUMIF($BD$3:$BD$1004,"="&amp;$BD108,INDIRECT(ADDRESS(3,BF$2,1,1)):INDIRECT(ADDRESS(1004,BF$2,1,1))),"")</f>
        <v/>
      </c>
      <c r="BG108" t="str">
        <f ca="1">IF($BT108&lt;&gt;"",SUMIF($BD$3:$BD$1004,"="&amp;$BD108,INDIRECT(ADDRESS(3,BG$2,1,1)):INDIRECT(ADDRESS(1004,BG$2,1,1))),"")</f>
        <v/>
      </c>
      <c r="BH108" t="str">
        <f ca="1">IF($BT108&lt;&gt;"",SUMIF($BD$3:$BD$1004,"="&amp;$BD108,INDIRECT(ADDRESS(3,BH$2,1,1)):INDIRECT(ADDRESS(1004,BH$2,1,1))),"")</f>
        <v/>
      </c>
      <c r="BI108" t="str">
        <f ca="1">IF($BT108&lt;&gt;"",SUMIF($BD$3:$BD$1004,"="&amp;$BD108,INDIRECT(ADDRESS(3,BI$2,1,1)):INDIRECT(ADDRESS(1004,BI$2,1,1))),"")</f>
        <v/>
      </c>
      <c r="BJ108" t="str">
        <f ca="1">IF($BT108&lt;&gt;"",SUMIF($BD$3:$BD$1004,"="&amp;$BD108,INDIRECT(ADDRESS(3,BJ$2,1,1)):INDIRECT(ADDRESS(1004,BJ$2,1,1))),"")</f>
        <v/>
      </c>
      <c r="BK108" t="str">
        <f ca="1">IF($BT108&lt;&gt;"",SUMIF($BD$3:$BD$1004,"="&amp;$BD108,INDIRECT(ADDRESS(3,BK$2,1,1)):INDIRECT(ADDRESS(1004,BK$2,1,1))),"")</f>
        <v/>
      </c>
      <c r="BL108" t="str">
        <f ca="1">IF($BT108&lt;&gt;"",SUMIF($BD$3:$BD$1004,"="&amp;$BD108,INDIRECT(ADDRESS(3,BL$2,1,1)):INDIRECT(ADDRESS(1004,BL$2,1,1))),"")</f>
        <v/>
      </c>
      <c r="BM108" t="str">
        <f ca="1">IF($BT108&lt;&gt;"",SUMIF($BD$3:$BD$1004,"="&amp;$BD108,INDIRECT(ADDRESS(3,BM$2,1,1)):INDIRECT(ADDRESS(1004,BM$2,1,1))),"")</f>
        <v/>
      </c>
      <c r="BN108" t="str">
        <f ca="1">IF($BT108&lt;&gt;"",SUMIF($BD$3:$BD$1004,"="&amp;$BD108,INDIRECT(ADDRESS(3,BN$2,1,1)):INDIRECT(ADDRESS(1004,BN$2,1,1))),"")</f>
        <v/>
      </c>
      <c r="BO108" t="str">
        <f ca="1">IF($BT108&lt;&gt;"",SUMIF($BD$3:$BD$1004,"="&amp;$BD108,INDIRECT(ADDRESS(3,BO$2,1,1)):INDIRECT(ADDRESS(1004,BO$2,1,1))),"")</f>
        <v/>
      </c>
      <c r="BP108" t="str">
        <f ca="1">IF($BT108&lt;&gt;"",SUMIF($BD$3:$BD$1004,"="&amp;$BD108,INDIRECT(ADDRESS(3,BP$2,1,1)):INDIRECT(ADDRESS(1004,BP$2,1,1))),"")</f>
        <v/>
      </c>
      <c r="BQ108" t="str">
        <f ca="1">IF($BT108&lt;&gt;"",SUMIF($BD$3:$BD$1004,"="&amp;$BD108,INDIRECT(ADDRESS(3,BQ$2,1,1)):INDIRECT(ADDRESS(1004,BQ$2,1,1))),"")</f>
        <v/>
      </c>
      <c r="BR108" t="str">
        <f ca="1">IF($BT108&lt;&gt;"",SUMIF($BD$3:$BD$1004,"="&amp;$BD108,INDIRECT(ADDRESS(3,BR$2,1,1)):INDIRECT(ADDRESS(1004,BR$2,1,1))),"")</f>
        <v/>
      </c>
      <c r="BS108" t="str">
        <f>IF($A108&lt;&gt;"",VLOOKUP(TRUNC(MID($A108,1,2),0),Plano_Contas!$H$3:$J$103,3,TRUE),"")</f>
        <v/>
      </c>
      <c r="BT108" t="str">
        <f t="shared" si="4"/>
        <v/>
      </c>
      <c r="BV108">
        <f>Empresas!C108</f>
        <v>0</v>
      </c>
    </row>
    <row r="109" spans="1:74" x14ac:dyDescent="0.2">
      <c r="A109" s="89"/>
      <c r="B109" s="52" t="str">
        <f>IF($A109&lt;&gt;"",VLOOKUP(""&amp;$A109,Plano_Contas!$A$3:$F$1003,6,0),"")</f>
        <v/>
      </c>
      <c r="C109" s="91"/>
      <c r="D109" s="111"/>
      <c r="E109" s="112">
        <v>0</v>
      </c>
      <c r="F109" s="87"/>
      <c r="G109" s="85"/>
      <c r="H109" s="111"/>
      <c r="I109" s="112">
        <v>0</v>
      </c>
      <c r="J109" s="87"/>
      <c r="K109" s="85"/>
      <c r="L109" s="111"/>
      <c r="M109" s="112">
        <v>0</v>
      </c>
      <c r="N109" s="87"/>
      <c r="O109" s="85"/>
      <c r="P109" s="111"/>
      <c r="Q109" s="112">
        <v>0</v>
      </c>
      <c r="R109" s="87"/>
      <c r="S109" s="85"/>
      <c r="T109" s="111"/>
      <c r="U109" s="112">
        <v>0</v>
      </c>
      <c r="V109" s="87"/>
      <c r="W109" s="85"/>
      <c r="X109" s="111"/>
      <c r="Y109" s="112">
        <v>0</v>
      </c>
      <c r="Z109" s="87"/>
      <c r="AA109" s="85"/>
      <c r="AB109" s="111"/>
      <c r="AC109" s="112">
        <v>0</v>
      </c>
      <c r="AD109" s="87"/>
      <c r="AE109" s="85"/>
      <c r="AF109" s="111"/>
      <c r="AG109" s="112">
        <v>0</v>
      </c>
      <c r="AH109" s="87"/>
      <c r="AI109" s="85"/>
      <c r="AJ109" s="111"/>
      <c r="AK109" s="112">
        <v>0</v>
      </c>
      <c r="AL109" s="87"/>
      <c r="AM109" s="85"/>
      <c r="AN109" s="111"/>
      <c r="AO109" s="112">
        <v>0</v>
      </c>
      <c r="AP109" s="87"/>
      <c r="AQ109" s="85"/>
      <c r="AR109" s="111"/>
      <c r="AS109" s="112">
        <v>0</v>
      </c>
      <c r="AT109" s="87"/>
      <c r="AU109" s="85"/>
      <c r="AV109" s="111"/>
      <c r="AW109" s="112">
        <v>0</v>
      </c>
      <c r="AX109" s="87"/>
      <c r="AY109" s="85"/>
      <c r="AZ109" s="267">
        <f>SUM(E109,I109,M109,Q109,U109,Y109,AC109,AG109,AK109,AO109,AS109,AW109)</f>
        <v>0</v>
      </c>
      <c r="BA109" s="88">
        <f>SUM($G109,$K109,$O109,$S109,$W109,$AA109,$AE109,$AI109,$AM109,$AQ109,$AU109,$AY109)</f>
        <v>0</v>
      </c>
      <c r="BC109">
        <f>IF($A109&lt;&gt;"",COUNTIF($BD$3:$BD109,$BD109),0)</f>
        <v>0</v>
      </c>
      <c r="BD109" t="str">
        <f>IF($A109&lt;&gt;"",VLOOKUP(TRUNC(MID($A109,1,2),0),Plano_Contas!$H$3:$J$103,2,TRUE),"")</f>
        <v/>
      </c>
      <c r="BE109" s="201" t="str">
        <f t="shared" si="3"/>
        <v/>
      </c>
      <c r="BF109" t="str">
        <f ca="1">IF($BT109&lt;&gt;"",SUMIF($BD$3:$BD$1004,"="&amp;$BD109,INDIRECT(ADDRESS(3,BF$2,1,1)):INDIRECT(ADDRESS(1004,BF$2,1,1))),"")</f>
        <v/>
      </c>
      <c r="BG109" t="str">
        <f ca="1">IF($BT109&lt;&gt;"",SUMIF($BD$3:$BD$1004,"="&amp;$BD109,INDIRECT(ADDRESS(3,BG$2,1,1)):INDIRECT(ADDRESS(1004,BG$2,1,1))),"")</f>
        <v/>
      </c>
      <c r="BH109" t="str">
        <f ca="1">IF($BT109&lt;&gt;"",SUMIF($BD$3:$BD$1004,"="&amp;$BD109,INDIRECT(ADDRESS(3,BH$2,1,1)):INDIRECT(ADDRESS(1004,BH$2,1,1))),"")</f>
        <v/>
      </c>
      <c r="BI109" t="str">
        <f ca="1">IF($BT109&lt;&gt;"",SUMIF($BD$3:$BD$1004,"="&amp;$BD109,INDIRECT(ADDRESS(3,BI$2,1,1)):INDIRECT(ADDRESS(1004,BI$2,1,1))),"")</f>
        <v/>
      </c>
      <c r="BJ109" t="str">
        <f ca="1">IF($BT109&lt;&gt;"",SUMIF($BD$3:$BD$1004,"="&amp;$BD109,INDIRECT(ADDRESS(3,BJ$2,1,1)):INDIRECT(ADDRESS(1004,BJ$2,1,1))),"")</f>
        <v/>
      </c>
      <c r="BK109" t="str">
        <f ca="1">IF($BT109&lt;&gt;"",SUMIF($BD$3:$BD$1004,"="&amp;$BD109,INDIRECT(ADDRESS(3,BK$2,1,1)):INDIRECT(ADDRESS(1004,BK$2,1,1))),"")</f>
        <v/>
      </c>
      <c r="BL109" t="str">
        <f ca="1">IF($BT109&lt;&gt;"",SUMIF($BD$3:$BD$1004,"="&amp;$BD109,INDIRECT(ADDRESS(3,BL$2,1,1)):INDIRECT(ADDRESS(1004,BL$2,1,1))),"")</f>
        <v/>
      </c>
      <c r="BM109" t="str">
        <f ca="1">IF($BT109&lt;&gt;"",SUMIF($BD$3:$BD$1004,"="&amp;$BD109,INDIRECT(ADDRESS(3,BM$2,1,1)):INDIRECT(ADDRESS(1004,BM$2,1,1))),"")</f>
        <v/>
      </c>
      <c r="BN109" t="str">
        <f ca="1">IF($BT109&lt;&gt;"",SUMIF($BD$3:$BD$1004,"="&amp;$BD109,INDIRECT(ADDRESS(3,BN$2,1,1)):INDIRECT(ADDRESS(1004,BN$2,1,1))),"")</f>
        <v/>
      </c>
      <c r="BO109" t="str">
        <f ca="1">IF($BT109&lt;&gt;"",SUMIF($BD$3:$BD$1004,"="&amp;$BD109,INDIRECT(ADDRESS(3,BO$2,1,1)):INDIRECT(ADDRESS(1004,BO$2,1,1))),"")</f>
        <v/>
      </c>
      <c r="BP109" t="str">
        <f ca="1">IF($BT109&lt;&gt;"",SUMIF($BD$3:$BD$1004,"="&amp;$BD109,INDIRECT(ADDRESS(3,BP$2,1,1)):INDIRECT(ADDRESS(1004,BP$2,1,1))),"")</f>
        <v/>
      </c>
      <c r="BQ109" t="str">
        <f ca="1">IF($BT109&lt;&gt;"",SUMIF($BD$3:$BD$1004,"="&amp;$BD109,INDIRECT(ADDRESS(3,BQ$2,1,1)):INDIRECT(ADDRESS(1004,BQ$2,1,1))),"")</f>
        <v/>
      </c>
      <c r="BR109" t="str">
        <f ca="1">IF($BT109&lt;&gt;"",SUMIF($BD$3:$BD$1004,"="&amp;$BD109,INDIRECT(ADDRESS(3,BR$2,1,1)):INDIRECT(ADDRESS(1004,BR$2,1,1))),"")</f>
        <v/>
      </c>
      <c r="BS109" t="str">
        <f>IF($A109&lt;&gt;"",VLOOKUP(TRUNC(MID($A109,1,2),0),Plano_Contas!$H$3:$J$103,3,TRUE),"")</f>
        <v/>
      </c>
      <c r="BT109" t="str">
        <f t="shared" si="4"/>
        <v/>
      </c>
      <c r="BV109">
        <f>Empresas!C109</f>
        <v>0</v>
      </c>
    </row>
    <row r="110" spans="1:74" x14ac:dyDescent="0.2">
      <c r="A110" s="89"/>
      <c r="B110" s="52" t="str">
        <f>IF($A110&lt;&gt;"",VLOOKUP(""&amp;$A110,Plano_Contas!$A$3:$F$1003,6,0),"")</f>
        <v/>
      </c>
      <c r="C110" s="91"/>
      <c r="D110" s="111"/>
      <c r="E110" s="112">
        <v>0</v>
      </c>
      <c r="F110" s="87"/>
      <c r="G110" s="85"/>
      <c r="H110" s="111"/>
      <c r="I110" s="112">
        <v>0</v>
      </c>
      <c r="J110" s="87"/>
      <c r="K110" s="85"/>
      <c r="L110" s="111"/>
      <c r="M110" s="112">
        <v>0</v>
      </c>
      <c r="N110" s="87"/>
      <c r="O110" s="85"/>
      <c r="P110" s="111"/>
      <c r="Q110" s="112">
        <v>0</v>
      </c>
      <c r="R110" s="87"/>
      <c r="S110" s="85"/>
      <c r="T110" s="111"/>
      <c r="U110" s="112">
        <v>0</v>
      </c>
      <c r="V110" s="87"/>
      <c r="W110" s="85"/>
      <c r="X110" s="111"/>
      <c r="Y110" s="112">
        <v>0</v>
      </c>
      <c r="Z110" s="87"/>
      <c r="AA110" s="85"/>
      <c r="AB110" s="111"/>
      <c r="AC110" s="112">
        <v>0</v>
      </c>
      <c r="AD110" s="87"/>
      <c r="AE110" s="85"/>
      <c r="AF110" s="111"/>
      <c r="AG110" s="112">
        <v>0</v>
      </c>
      <c r="AH110" s="87"/>
      <c r="AI110" s="85"/>
      <c r="AJ110" s="111"/>
      <c r="AK110" s="112">
        <v>0</v>
      </c>
      <c r="AL110" s="87"/>
      <c r="AM110" s="85"/>
      <c r="AN110" s="111"/>
      <c r="AO110" s="112">
        <v>0</v>
      </c>
      <c r="AP110" s="87"/>
      <c r="AQ110" s="85"/>
      <c r="AR110" s="111"/>
      <c r="AS110" s="112">
        <v>0</v>
      </c>
      <c r="AT110" s="87"/>
      <c r="AU110" s="85"/>
      <c r="AV110" s="111"/>
      <c r="AW110" s="112">
        <v>0</v>
      </c>
      <c r="AX110" s="87"/>
      <c r="AY110" s="85"/>
      <c r="AZ110" s="267">
        <f>SUM(E110,I110,M110,Q110,U110,Y110,AC110,AG110,AK110,AO110,AS110,AW110)</f>
        <v>0</v>
      </c>
      <c r="BA110" s="88">
        <f>SUM($G110,$K110,$O110,$S110,$W110,$AA110,$AE110,$AI110,$AM110,$AQ110,$AU110,$AY110)</f>
        <v>0</v>
      </c>
      <c r="BC110">
        <f>IF($A110&lt;&gt;"",COUNTIF($BD$3:$BD110,$BD110),0)</f>
        <v>0</v>
      </c>
      <c r="BD110" t="str">
        <f>IF($A110&lt;&gt;"",VLOOKUP(TRUNC(MID($A110,1,2),0),Plano_Contas!$H$3:$J$103,2,TRUE),"")</f>
        <v/>
      </c>
      <c r="BE110" s="201" t="str">
        <f t="shared" si="3"/>
        <v/>
      </c>
      <c r="BF110" t="str">
        <f ca="1">IF($BT110&lt;&gt;"",SUMIF($BD$3:$BD$1004,"="&amp;$BD110,INDIRECT(ADDRESS(3,BF$2,1,1)):INDIRECT(ADDRESS(1004,BF$2,1,1))),"")</f>
        <v/>
      </c>
      <c r="BG110" t="str">
        <f ca="1">IF($BT110&lt;&gt;"",SUMIF($BD$3:$BD$1004,"="&amp;$BD110,INDIRECT(ADDRESS(3,BG$2,1,1)):INDIRECT(ADDRESS(1004,BG$2,1,1))),"")</f>
        <v/>
      </c>
      <c r="BH110" t="str">
        <f ca="1">IF($BT110&lt;&gt;"",SUMIF($BD$3:$BD$1004,"="&amp;$BD110,INDIRECT(ADDRESS(3,BH$2,1,1)):INDIRECT(ADDRESS(1004,BH$2,1,1))),"")</f>
        <v/>
      </c>
      <c r="BI110" t="str">
        <f ca="1">IF($BT110&lt;&gt;"",SUMIF($BD$3:$BD$1004,"="&amp;$BD110,INDIRECT(ADDRESS(3,BI$2,1,1)):INDIRECT(ADDRESS(1004,BI$2,1,1))),"")</f>
        <v/>
      </c>
      <c r="BJ110" t="str">
        <f ca="1">IF($BT110&lt;&gt;"",SUMIF($BD$3:$BD$1004,"="&amp;$BD110,INDIRECT(ADDRESS(3,BJ$2,1,1)):INDIRECT(ADDRESS(1004,BJ$2,1,1))),"")</f>
        <v/>
      </c>
      <c r="BK110" t="str">
        <f ca="1">IF($BT110&lt;&gt;"",SUMIF($BD$3:$BD$1004,"="&amp;$BD110,INDIRECT(ADDRESS(3,BK$2,1,1)):INDIRECT(ADDRESS(1004,BK$2,1,1))),"")</f>
        <v/>
      </c>
      <c r="BL110" t="str">
        <f ca="1">IF($BT110&lt;&gt;"",SUMIF($BD$3:$BD$1004,"="&amp;$BD110,INDIRECT(ADDRESS(3,BL$2,1,1)):INDIRECT(ADDRESS(1004,BL$2,1,1))),"")</f>
        <v/>
      </c>
      <c r="BM110" t="str">
        <f ca="1">IF($BT110&lt;&gt;"",SUMIF($BD$3:$BD$1004,"="&amp;$BD110,INDIRECT(ADDRESS(3,BM$2,1,1)):INDIRECT(ADDRESS(1004,BM$2,1,1))),"")</f>
        <v/>
      </c>
      <c r="BN110" t="str">
        <f ca="1">IF($BT110&lt;&gt;"",SUMIF($BD$3:$BD$1004,"="&amp;$BD110,INDIRECT(ADDRESS(3,BN$2,1,1)):INDIRECT(ADDRESS(1004,BN$2,1,1))),"")</f>
        <v/>
      </c>
      <c r="BO110" t="str">
        <f ca="1">IF($BT110&lt;&gt;"",SUMIF($BD$3:$BD$1004,"="&amp;$BD110,INDIRECT(ADDRESS(3,BO$2,1,1)):INDIRECT(ADDRESS(1004,BO$2,1,1))),"")</f>
        <v/>
      </c>
      <c r="BP110" t="str">
        <f ca="1">IF($BT110&lt;&gt;"",SUMIF($BD$3:$BD$1004,"="&amp;$BD110,INDIRECT(ADDRESS(3,BP$2,1,1)):INDIRECT(ADDRESS(1004,BP$2,1,1))),"")</f>
        <v/>
      </c>
      <c r="BQ110" t="str">
        <f ca="1">IF($BT110&lt;&gt;"",SUMIF($BD$3:$BD$1004,"="&amp;$BD110,INDIRECT(ADDRESS(3,BQ$2,1,1)):INDIRECT(ADDRESS(1004,BQ$2,1,1))),"")</f>
        <v/>
      </c>
      <c r="BR110" t="str">
        <f ca="1">IF($BT110&lt;&gt;"",SUMIF($BD$3:$BD$1004,"="&amp;$BD110,INDIRECT(ADDRESS(3,BR$2,1,1)):INDIRECT(ADDRESS(1004,BR$2,1,1))),"")</f>
        <v/>
      </c>
      <c r="BS110" t="str">
        <f>IF($A110&lt;&gt;"",VLOOKUP(TRUNC(MID($A110,1,2),0),Plano_Contas!$H$3:$J$103,3,TRUE),"")</f>
        <v/>
      </c>
      <c r="BT110" t="str">
        <f t="shared" si="4"/>
        <v/>
      </c>
      <c r="BV110">
        <f>Empresas!C110</f>
        <v>0</v>
      </c>
    </row>
    <row r="111" spans="1:74" x14ac:dyDescent="0.2">
      <c r="A111" s="89"/>
      <c r="B111" s="52" t="str">
        <f>IF($A111&lt;&gt;"",VLOOKUP(""&amp;$A111,Plano_Contas!$A$3:$F$1003,6,0),"")</f>
        <v/>
      </c>
      <c r="C111" s="91"/>
      <c r="D111" s="111"/>
      <c r="E111" s="112">
        <v>0</v>
      </c>
      <c r="F111" s="87"/>
      <c r="G111" s="85"/>
      <c r="H111" s="111"/>
      <c r="I111" s="112">
        <v>0</v>
      </c>
      <c r="J111" s="87"/>
      <c r="K111" s="85"/>
      <c r="L111" s="111"/>
      <c r="M111" s="112">
        <v>0</v>
      </c>
      <c r="N111" s="87"/>
      <c r="O111" s="85"/>
      <c r="P111" s="111"/>
      <c r="Q111" s="112">
        <v>0</v>
      </c>
      <c r="R111" s="87"/>
      <c r="S111" s="85"/>
      <c r="T111" s="111"/>
      <c r="U111" s="112">
        <v>0</v>
      </c>
      <c r="V111" s="87"/>
      <c r="W111" s="85"/>
      <c r="X111" s="111"/>
      <c r="Y111" s="112">
        <v>0</v>
      </c>
      <c r="Z111" s="87"/>
      <c r="AA111" s="85"/>
      <c r="AB111" s="111"/>
      <c r="AC111" s="112">
        <v>0</v>
      </c>
      <c r="AD111" s="87"/>
      <c r="AE111" s="85"/>
      <c r="AF111" s="111"/>
      <c r="AG111" s="112">
        <v>0</v>
      </c>
      <c r="AH111" s="87"/>
      <c r="AI111" s="85"/>
      <c r="AJ111" s="111"/>
      <c r="AK111" s="112">
        <v>0</v>
      </c>
      <c r="AL111" s="87"/>
      <c r="AM111" s="85"/>
      <c r="AN111" s="111"/>
      <c r="AO111" s="112">
        <v>0</v>
      </c>
      <c r="AP111" s="87"/>
      <c r="AQ111" s="85"/>
      <c r="AR111" s="111"/>
      <c r="AS111" s="112">
        <v>0</v>
      </c>
      <c r="AT111" s="87"/>
      <c r="AU111" s="85"/>
      <c r="AV111" s="111"/>
      <c r="AW111" s="112">
        <v>0</v>
      </c>
      <c r="AX111" s="87"/>
      <c r="AY111" s="85"/>
      <c r="AZ111" s="267">
        <f>SUM(E111,I111,M111,Q111,U111,Y111,AC111,AG111,AK111,AO111,AS111,AW111)</f>
        <v>0</v>
      </c>
      <c r="BA111" s="88">
        <f>SUM($G111,$K111,$O111,$S111,$W111,$AA111,$AE111,$AI111,$AM111,$AQ111,$AU111,$AY111)</f>
        <v>0</v>
      </c>
      <c r="BC111">
        <f>IF($A111&lt;&gt;"",COUNTIF($BD$3:$BD111,$BD111),0)</f>
        <v>0</v>
      </c>
      <c r="BD111" t="str">
        <f>IF($A111&lt;&gt;"",VLOOKUP(TRUNC(MID($A111,1,2),0),Plano_Contas!$H$3:$J$103,2,TRUE),"")</f>
        <v/>
      </c>
      <c r="BE111" s="201" t="str">
        <f t="shared" si="3"/>
        <v/>
      </c>
      <c r="BF111" t="str">
        <f ca="1">IF($BT111&lt;&gt;"",SUMIF($BD$3:$BD$1004,"="&amp;$BD111,INDIRECT(ADDRESS(3,BF$2,1,1)):INDIRECT(ADDRESS(1004,BF$2,1,1))),"")</f>
        <v/>
      </c>
      <c r="BG111" t="str">
        <f ca="1">IF($BT111&lt;&gt;"",SUMIF($BD$3:$BD$1004,"="&amp;$BD111,INDIRECT(ADDRESS(3,BG$2,1,1)):INDIRECT(ADDRESS(1004,BG$2,1,1))),"")</f>
        <v/>
      </c>
      <c r="BH111" t="str">
        <f ca="1">IF($BT111&lt;&gt;"",SUMIF($BD$3:$BD$1004,"="&amp;$BD111,INDIRECT(ADDRESS(3,BH$2,1,1)):INDIRECT(ADDRESS(1004,BH$2,1,1))),"")</f>
        <v/>
      </c>
      <c r="BI111" t="str">
        <f ca="1">IF($BT111&lt;&gt;"",SUMIF($BD$3:$BD$1004,"="&amp;$BD111,INDIRECT(ADDRESS(3,BI$2,1,1)):INDIRECT(ADDRESS(1004,BI$2,1,1))),"")</f>
        <v/>
      </c>
      <c r="BJ111" t="str">
        <f ca="1">IF($BT111&lt;&gt;"",SUMIF($BD$3:$BD$1004,"="&amp;$BD111,INDIRECT(ADDRESS(3,BJ$2,1,1)):INDIRECT(ADDRESS(1004,BJ$2,1,1))),"")</f>
        <v/>
      </c>
      <c r="BK111" t="str">
        <f ca="1">IF($BT111&lt;&gt;"",SUMIF($BD$3:$BD$1004,"="&amp;$BD111,INDIRECT(ADDRESS(3,BK$2,1,1)):INDIRECT(ADDRESS(1004,BK$2,1,1))),"")</f>
        <v/>
      </c>
      <c r="BL111" t="str">
        <f ca="1">IF($BT111&lt;&gt;"",SUMIF($BD$3:$BD$1004,"="&amp;$BD111,INDIRECT(ADDRESS(3,BL$2,1,1)):INDIRECT(ADDRESS(1004,BL$2,1,1))),"")</f>
        <v/>
      </c>
      <c r="BM111" t="str">
        <f ca="1">IF($BT111&lt;&gt;"",SUMIF($BD$3:$BD$1004,"="&amp;$BD111,INDIRECT(ADDRESS(3,BM$2,1,1)):INDIRECT(ADDRESS(1004,BM$2,1,1))),"")</f>
        <v/>
      </c>
      <c r="BN111" t="str">
        <f ca="1">IF($BT111&lt;&gt;"",SUMIF($BD$3:$BD$1004,"="&amp;$BD111,INDIRECT(ADDRESS(3,BN$2,1,1)):INDIRECT(ADDRESS(1004,BN$2,1,1))),"")</f>
        <v/>
      </c>
      <c r="BO111" t="str">
        <f ca="1">IF($BT111&lt;&gt;"",SUMIF($BD$3:$BD$1004,"="&amp;$BD111,INDIRECT(ADDRESS(3,BO$2,1,1)):INDIRECT(ADDRESS(1004,BO$2,1,1))),"")</f>
        <v/>
      </c>
      <c r="BP111" t="str">
        <f ca="1">IF($BT111&lt;&gt;"",SUMIF($BD$3:$BD$1004,"="&amp;$BD111,INDIRECT(ADDRESS(3,BP$2,1,1)):INDIRECT(ADDRESS(1004,BP$2,1,1))),"")</f>
        <v/>
      </c>
      <c r="BQ111" t="str">
        <f ca="1">IF($BT111&lt;&gt;"",SUMIF($BD$3:$BD$1004,"="&amp;$BD111,INDIRECT(ADDRESS(3,BQ$2,1,1)):INDIRECT(ADDRESS(1004,BQ$2,1,1))),"")</f>
        <v/>
      </c>
      <c r="BR111" t="str">
        <f ca="1">IF($BT111&lt;&gt;"",SUMIF($BD$3:$BD$1004,"="&amp;$BD111,INDIRECT(ADDRESS(3,BR$2,1,1)):INDIRECT(ADDRESS(1004,BR$2,1,1))),"")</f>
        <v/>
      </c>
      <c r="BS111" t="str">
        <f>IF($A111&lt;&gt;"",VLOOKUP(TRUNC(MID($A111,1,2),0),Plano_Contas!$H$3:$J$103,3,TRUE),"")</f>
        <v/>
      </c>
      <c r="BT111" t="str">
        <f t="shared" si="4"/>
        <v/>
      </c>
      <c r="BV111">
        <f>Empresas!C111</f>
        <v>0</v>
      </c>
    </row>
    <row r="112" spans="1:74" x14ac:dyDescent="0.2">
      <c r="A112" s="89"/>
      <c r="B112" s="52" t="str">
        <f>IF($A112&lt;&gt;"",VLOOKUP(""&amp;$A112,Plano_Contas!$A$3:$F$1003,6,0),"")</f>
        <v/>
      </c>
      <c r="C112" s="91"/>
      <c r="D112" s="111"/>
      <c r="E112" s="112">
        <v>0</v>
      </c>
      <c r="F112" s="87"/>
      <c r="G112" s="85"/>
      <c r="H112" s="111"/>
      <c r="I112" s="112">
        <v>0</v>
      </c>
      <c r="J112" s="87"/>
      <c r="K112" s="85"/>
      <c r="L112" s="111"/>
      <c r="M112" s="112">
        <v>0</v>
      </c>
      <c r="N112" s="87"/>
      <c r="O112" s="85"/>
      <c r="P112" s="111"/>
      <c r="Q112" s="112">
        <v>0</v>
      </c>
      <c r="R112" s="87"/>
      <c r="S112" s="85"/>
      <c r="T112" s="111"/>
      <c r="U112" s="112">
        <v>0</v>
      </c>
      <c r="V112" s="87"/>
      <c r="W112" s="85"/>
      <c r="X112" s="111"/>
      <c r="Y112" s="112">
        <v>0</v>
      </c>
      <c r="Z112" s="87"/>
      <c r="AA112" s="85"/>
      <c r="AB112" s="111"/>
      <c r="AC112" s="112">
        <v>0</v>
      </c>
      <c r="AD112" s="87"/>
      <c r="AE112" s="85"/>
      <c r="AF112" s="111"/>
      <c r="AG112" s="112">
        <v>0</v>
      </c>
      <c r="AH112" s="87"/>
      <c r="AI112" s="85"/>
      <c r="AJ112" s="111"/>
      <c r="AK112" s="112">
        <v>0</v>
      </c>
      <c r="AL112" s="87"/>
      <c r="AM112" s="85"/>
      <c r="AN112" s="111"/>
      <c r="AO112" s="112">
        <v>0</v>
      </c>
      <c r="AP112" s="87"/>
      <c r="AQ112" s="85"/>
      <c r="AR112" s="111"/>
      <c r="AS112" s="112">
        <v>0</v>
      </c>
      <c r="AT112" s="87"/>
      <c r="AU112" s="85"/>
      <c r="AV112" s="111"/>
      <c r="AW112" s="112">
        <v>0</v>
      </c>
      <c r="AX112" s="87"/>
      <c r="AY112" s="85"/>
      <c r="AZ112" s="267">
        <f>SUM(E112,I112,M112,Q112,U112,Y112,AC112,AG112,AK112,AO112,AS112,AW112)</f>
        <v>0</v>
      </c>
      <c r="BA112" s="88">
        <f>SUM($G112,$K112,$O112,$S112,$W112,$AA112,$AE112,$AI112,$AM112,$AQ112,$AU112,$AY112)</f>
        <v>0</v>
      </c>
      <c r="BC112">
        <f>IF($A112&lt;&gt;"",COUNTIF($BD$3:$BD112,$BD112),0)</f>
        <v>0</v>
      </c>
      <c r="BD112" t="str">
        <f>IF($A112&lt;&gt;"",VLOOKUP(TRUNC(MID($A112,1,2),0),Plano_Contas!$H$3:$J$103,2,TRUE),"")</f>
        <v/>
      </c>
      <c r="BE112" s="201" t="str">
        <f t="shared" si="3"/>
        <v/>
      </c>
      <c r="BF112" t="str">
        <f ca="1">IF($BT112&lt;&gt;"",SUMIF($BD$3:$BD$1004,"="&amp;$BD112,INDIRECT(ADDRESS(3,BF$2,1,1)):INDIRECT(ADDRESS(1004,BF$2,1,1))),"")</f>
        <v/>
      </c>
      <c r="BG112" t="str">
        <f ca="1">IF($BT112&lt;&gt;"",SUMIF($BD$3:$BD$1004,"="&amp;$BD112,INDIRECT(ADDRESS(3,BG$2,1,1)):INDIRECT(ADDRESS(1004,BG$2,1,1))),"")</f>
        <v/>
      </c>
      <c r="BH112" t="str">
        <f ca="1">IF($BT112&lt;&gt;"",SUMIF($BD$3:$BD$1004,"="&amp;$BD112,INDIRECT(ADDRESS(3,BH$2,1,1)):INDIRECT(ADDRESS(1004,BH$2,1,1))),"")</f>
        <v/>
      </c>
      <c r="BI112" t="str">
        <f ca="1">IF($BT112&lt;&gt;"",SUMIF($BD$3:$BD$1004,"="&amp;$BD112,INDIRECT(ADDRESS(3,BI$2,1,1)):INDIRECT(ADDRESS(1004,BI$2,1,1))),"")</f>
        <v/>
      </c>
      <c r="BJ112" t="str">
        <f ca="1">IF($BT112&lt;&gt;"",SUMIF($BD$3:$BD$1004,"="&amp;$BD112,INDIRECT(ADDRESS(3,BJ$2,1,1)):INDIRECT(ADDRESS(1004,BJ$2,1,1))),"")</f>
        <v/>
      </c>
      <c r="BK112" t="str">
        <f ca="1">IF($BT112&lt;&gt;"",SUMIF($BD$3:$BD$1004,"="&amp;$BD112,INDIRECT(ADDRESS(3,BK$2,1,1)):INDIRECT(ADDRESS(1004,BK$2,1,1))),"")</f>
        <v/>
      </c>
      <c r="BL112" t="str">
        <f ca="1">IF($BT112&lt;&gt;"",SUMIF($BD$3:$BD$1004,"="&amp;$BD112,INDIRECT(ADDRESS(3,BL$2,1,1)):INDIRECT(ADDRESS(1004,BL$2,1,1))),"")</f>
        <v/>
      </c>
      <c r="BM112" t="str">
        <f ca="1">IF($BT112&lt;&gt;"",SUMIF($BD$3:$BD$1004,"="&amp;$BD112,INDIRECT(ADDRESS(3,BM$2,1,1)):INDIRECT(ADDRESS(1004,BM$2,1,1))),"")</f>
        <v/>
      </c>
      <c r="BN112" t="str">
        <f ca="1">IF($BT112&lt;&gt;"",SUMIF($BD$3:$BD$1004,"="&amp;$BD112,INDIRECT(ADDRESS(3,BN$2,1,1)):INDIRECT(ADDRESS(1004,BN$2,1,1))),"")</f>
        <v/>
      </c>
      <c r="BO112" t="str">
        <f ca="1">IF($BT112&lt;&gt;"",SUMIF($BD$3:$BD$1004,"="&amp;$BD112,INDIRECT(ADDRESS(3,BO$2,1,1)):INDIRECT(ADDRESS(1004,BO$2,1,1))),"")</f>
        <v/>
      </c>
      <c r="BP112" t="str">
        <f ca="1">IF($BT112&lt;&gt;"",SUMIF($BD$3:$BD$1004,"="&amp;$BD112,INDIRECT(ADDRESS(3,BP$2,1,1)):INDIRECT(ADDRESS(1004,BP$2,1,1))),"")</f>
        <v/>
      </c>
      <c r="BQ112" t="str">
        <f ca="1">IF($BT112&lt;&gt;"",SUMIF($BD$3:$BD$1004,"="&amp;$BD112,INDIRECT(ADDRESS(3,BQ$2,1,1)):INDIRECT(ADDRESS(1004,BQ$2,1,1))),"")</f>
        <v/>
      </c>
      <c r="BR112" t="str">
        <f ca="1">IF($BT112&lt;&gt;"",SUMIF($BD$3:$BD$1004,"="&amp;$BD112,INDIRECT(ADDRESS(3,BR$2,1,1)):INDIRECT(ADDRESS(1004,BR$2,1,1))),"")</f>
        <v/>
      </c>
      <c r="BS112" t="str">
        <f>IF($A112&lt;&gt;"",VLOOKUP(TRUNC(MID($A112,1,2),0),Plano_Contas!$H$3:$J$103,3,TRUE),"")</f>
        <v/>
      </c>
      <c r="BT112" t="str">
        <f t="shared" si="4"/>
        <v/>
      </c>
      <c r="BV112">
        <f>Empresas!C112</f>
        <v>0</v>
      </c>
    </row>
    <row r="113" spans="1:74" x14ac:dyDescent="0.2">
      <c r="A113" s="89"/>
      <c r="B113" s="52" t="str">
        <f>IF($A113&lt;&gt;"",VLOOKUP(""&amp;$A113,Plano_Contas!$A$3:$F$1003,6,0),"")</f>
        <v/>
      </c>
      <c r="C113" s="91"/>
      <c r="D113" s="111"/>
      <c r="E113" s="112">
        <v>0</v>
      </c>
      <c r="F113" s="87"/>
      <c r="G113" s="85"/>
      <c r="H113" s="111"/>
      <c r="I113" s="112">
        <v>0</v>
      </c>
      <c r="J113" s="87"/>
      <c r="K113" s="85"/>
      <c r="L113" s="111"/>
      <c r="M113" s="112">
        <v>0</v>
      </c>
      <c r="N113" s="87"/>
      <c r="O113" s="85"/>
      <c r="P113" s="111"/>
      <c r="Q113" s="112">
        <v>0</v>
      </c>
      <c r="R113" s="87"/>
      <c r="S113" s="85"/>
      <c r="T113" s="111"/>
      <c r="U113" s="112">
        <v>0</v>
      </c>
      <c r="V113" s="87"/>
      <c r="W113" s="85"/>
      <c r="X113" s="111"/>
      <c r="Y113" s="112">
        <v>0</v>
      </c>
      <c r="Z113" s="87"/>
      <c r="AA113" s="85"/>
      <c r="AB113" s="111"/>
      <c r="AC113" s="112">
        <v>0</v>
      </c>
      <c r="AD113" s="87"/>
      <c r="AE113" s="85"/>
      <c r="AF113" s="111"/>
      <c r="AG113" s="112">
        <v>0</v>
      </c>
      <c r="AH113" s="87"/>
      <c r="AI113" s="85"/>
      <c r="AJ113" s="111"/>
      <c r="AK113" s="112">
        <v>0</v>
      </c>
      <c r="AL113" s="87"/>
      <c r="AM113" s="85"/>
      <c r="AN113" s="111"/>
      <c r="AO113" s="112">
        <v>0</v>
      </c>
      <c r="AP113" s="87"/>
      <c r="AQ113" s="85"/>
      <c r="AR113" s="111"/>
      <c r="AS113" s="112">
        <v>0</v>
      </c>
      <c r="AT113" s="87"/>
      <c r="AU113" s="85"/>
      <c r="AV113" s="111"/>
      <c r="AW113" s="112">
        <v>0</v>
      </c>
      <c r="AX113" s="87"/>
      <c r="AY113" s="85"/>
      <c r="AZ113" s="267">
        <f>SUM(E113,I113,M113,Q113,U113,Y113,AC113,AG113,AK113,AO113,AS113,AW113)</f>
        <v>0</v>
      </c>
      <c r="BA113" s="88">
        <f>SUM($G113,$K113,$O113,$S113,$W113,$AA113,$AE113,$AI113,$AM113,$AQ113,$AU113,$AY113)</f>
        <v>0</v>
      </c>
      <c r="BC113">
        <f>IF($A113&lt;&gt;"",COUNTIF($BD$3:$BD113,$BD113),0)</f>
        <v>0</v>
      </c>
      <c r="BD113" t="str">
        <f>IF($A113&lt;&gt;"",VLOOKUP(TRUNC(MID($A113,1,2),0),Plano_Contas!$H$3:$J$103,2,TRUE),"")</f>
        <v/>
      </c>
      <c r="BE113" s="201" t="str">
        <f t="shared" si="3"/>
        <v/>
      </c>
      <c r="BF113" t="str">
        <f ca="1">IF($BT113&lt;&gt;"",SUMIF($BD$3:$BD$1004,"="&amp;$BD113,INDIRECT(ADDRESS(3,BF$2,1,1)):INDIRECT(ADDRESS(1004,BF$2,1,1))),"")</f>
        <v/>
      </c>
      <c r="BG113" t="str">
        <f ca="1">IF($BT113&lt;&gt;"",SUMIF($BD$3:$BD$1004,"="&amp;$BD113,INDIRECT(ADDRESS(3,BG$2,1,1)):INDIRECT(ADDRESS(1004,BG$2,1,1))),"")</f>
        <v/>
      </c>
      <c r="BH113" t="str">
        <f ca="1">IF($BT113&lt;&gt;"",SUMIF($BD$3:$BD$1004,"="&amp;$BD113,INDIRECT(ADDRESS(3,BH$2,1,1)):INDIRECT(ADDRESS(1004,BH$2,1,1))),"")</f>
        <v/>
      </c>
      <c r="BI113" t="str">
        <f ca="1">IF($BT113&lt;&gt;"",SUMIF($BD$3:$BD$1004,"="&amp;$BD113,INDIRECT(ADDRESS(3,BI$2,1,1)):INDIRECT(ADDRESS(1004,BI$2,1,1))),"")</f>
        <v/>
      </c>
      <c r="BJ113" t="str">
        <f ca="1">IF($BT113&lt;&gt;"",SUMIF($BD$3:$BD$1004,"="&amp;$BD113,INDIRECT(ADDRESS(3,BJ$2,1,1)):INDIRECT(ADDRESS(1004,BJ$2,1,1))),"")</f>
        <v/>
      </c>
      <c r="BK113" t="str">
        <f ca="1">IF($BT113&lt;&gt;"",SUMIF($BD$3:$BD$1004,"="&amp;$BD113,INDIRECT(ADDRESS(3,BK$2,1,1)):INDIRECT(ADDRESS(1004,BK$2,1,1))),"")</f>
        <v/>
      </c>
      <c r="BL113" t="str">
        <f ca="1">IF($BT113&lt;&gt;"",SUMIF($BD$3:$BD$1004,"="&amp;$BD113,INDIRECT(ADDRESS(3,BL$2,1,1)):INDIRECT(ADDRESS(1004,BL$2,1,1))),"")</f>
        <v/>
      </c>
      <c r="BM113" t="str">
        <f ca="1">IF($BT113&lt;&gt;"",SUMIF($BD$3:$BD$1004,"="&amp;$BD113,INDIRECT(ADDRESS(3,BM$2,1,1)):INDIRECT(ADDRESS(1004,BM$2,1,1))),"")</f>
        <v/>
      </c>
      <c r="BN113" t="str">
        <f ca="1">IF($BT113&lt;&gt;"",SUMIF($BD$3:$BD$1004,"="&amp;$BD113,INDIRECT(ADDRESS(3,BN$2,1,1)):INDIRECT(ADDRESS(1004,BN$2,1,1))),"")</f>
        <v/>
      </c>
      <c r="BO113" t="str">
        <f ca="1">IF($BT113&lt;&gt;"",SUMIF($BD$3:$BD$1004,"="&amp;$BD113,INDIRECT(ADDRESS(3,BO$2,1,1)):INDIRECT(ADDRESS(1004,BO$2,1,1))),"")</f>
        <v/>
      </c>
      <c r="BP113" t="str">
        <f ca="1">IF($BT113&lt;&gt;"",SUMIF($BD$3:$BD$1004,"="&amp;$BD113,INDIRECT(ADDRESS(3,BP$2,1,1)):INDIRECT(ADDRESS(1004,BP$2,1,1))),"")</f>
        <v/>
      </c>
      <c r="BQ113" t="str">
        <f ca="1">IF($BT113&lt;&gt;"",SUMIF($BD$3:$BD$1004,"="&amp;$BD113,INDIRECT(ADDRESS(3,BQ$2,1,1)):INDIRECT(ADDRESS(1004,BQ$2,1,1))),"")</f>
        <v/>
      </c>
      <c r="BR113" t="str">
        <f ca="1">IF($BT113&lt;&gt;"",SUMIF($BD$3:$BD$1004,"="&amp;$BD113,INDIRECT(ADDRESS(3,BR$2,1,1)):INDIRECT(ADDRESS(1004,BR$2,1,1))),"")</f>
        <v/>
      </c>
      <c r="BS113" t="str">
        <f>IF($A113&lt;&gt;"",VLOOKUP(TRUNC(MID($A113,1,2),0),Plano_Contas!$H$3:$J$103,3,TRUE),"")</f>
        <v/>
      </c>
      <c r="BT113" t="str">
        <f t="shared" si="4"/>
        <v/>
      </c>
      <c r="BV113">
        <f>Empresas!C113</f>
        <v>0</v>
      </c>
    </row>
    <row r="114" spans="1:74" x14ac:dyDescent="0.2">
      <c r="A114" s="89"/>
      <c r="B114" s="52" t="str">
        <f>IF($A114&lt;&gt;"",VLOOKUP(""&amp;$A114,Plano_Contas!$A$3:$F$1003,6,0),"")</f>
        <v/>
      </c>
      <c r="C114" s="91"/>
      <c r="D114" s="111"/>
      <c r="E114" s="112">
        <v>0</v>
      </c>
      <c r="F114" s="87"/>
      <c r="G114" s="85"/>
      <c r="H114" s="111"/>
      <c r="I114" s="112">
        <v>0</v>
      </c>
      <c r="J114" s="87"/>
      <c r="K114" s="85"/>
      <c r="L114" s="111"/>
      <c r="M114" s="112">
        <v>0</v>
      </c>
      <c r="N114" s="87"/>
      <c r="O114" s="85"/>
      <c r="P114" s="111"/>
      <c r="Q114" s="112">
        <v>0</v>
      </c>
      <c r="R114" s="87"/>
      <c r="S114" s="85"/>
      <c r="T114" s="111"/>
      <c r="U114" s="112">
        <v>0</v>
      </c>
      <c r="V114" s="87"/>
      <c r="W114" s="85"/>
      <c r="X114" s="111"/>
      <c r="Y114" s="112">
        <v>0</v>
      </c>
      <c r="Z114" s="87"/>
      <c r="AA114" s="85"/>
      <c r="AB114" s="111"/>
      <c r="AC114" s="112">
        <v>0</v>
      </c>
      <c r="AD114" s="87"/>
      <c r="AE114" s="85"/>
      <c r="AF114" s="111"/>
      <c r="AG114" s="112">
        <v>0</v>
      </c>
      <c r="AH114" s="87"/>
      <c r="AI114" s="85"/>
      <c r="AJ114" s="111"/>
      <c r="AK114" s="112">
        <v>0</v>
      </c>
      <c r="AL114" s="87"/>
      <c r="AM114" s="85"/>
      <c r="AN114" s="111"/>
      <c r="AO114" s="112">
        <v>0</v>
      </c>
      <c r="AP114" s="87"/>
      <c r="AQ114" s="85"/>
      <c r="AR114" s="111"/>
      <c r="AS114" s="112">
        <v>0</v>
      </c>
      <c r="AT114" s="87"/>
      <c r="AU114" s="85"/>
      <c r="AV114" s="111"/>
      <c r="AW114" s="112">
        <v>0</v>
      </c>
      <c r="AX114" s="87"/>
      <c r="AY114" s="85"/>
      <c r="AZ114" s="267">
        <f>SUM(E114,I114,M114,Q114,U114,Y114,AC114,AG114,AK114,AO114,AS114,AW114)</f>
        <v>0</v>
      </c>
      <c r="BA114" s="88">
        <f>SUM($G114,$K114,$O114,$S114,$W114,$AA114,$AE114,$AI114,$AM114,$AQ114,$AU114,$AY114)</f>
        <v>0</v>
      </c>
      <c r="BC114">
        <f>IF($A114&lt;&gt;"",COUNTIF($BD$3:$BD114,$BD114),0)</f>
        <v>0</v>
      </c>
      <c r="BD114" t="str">
        <f>IF($A114&lt;&gt;"",VLOOKUP(TRUNC(MID($A114,1,2),0),Plano_Contas!$H$3:$J$103,2,TRUE),"")</f>
        <v/>
      </c>
      <c r="BE114" s="201" t="str">
        <f t="shared" si="3"/>
        <v/>
      </c>
      <c r="BF114" t="str">
        <f ca="1">IF($BT114&lt;&gt;"",SUMIF($BD$3:$BD$1004,"="&amp;$BD114,INDIRECT(ADDRESS(3,BF$2,1,1)):INDIRECT(ADDRESS(1004,BF$2,1,1))),"")</f>
        <v/>
      </c>
      <c r="BG114" t="str">
        <f ca="1">IF($BT114&lt;&gt;"",SUMIF($BD$3:$BD$1004,"="&amp;$BD114,INDIRECT(ADDRESS(3,BG$2,1,1)):INDIRECT(ADDRESS(1004,BG$2,1,1))),"")</f>
        <v/>
      </c>
      <c r="BH114" t="str">
        <f ca="1">IF($BT114&lt;&gt;"",SUMIF($BD$3:$BD$1004,"="&amp;$BD114,INDIRECT(ADDRESS(3,BH$2,1,1)):INDIRECT(ADDRESS(1004,BH$2,1,1))),"")</f>
        <v/>
      </c>
      <c r="BI114" t="str">
        <f ca="1">IF($BT114&lt;&gt;"",SUMIF($BD$3:$BD$1004,"="&amp;$BD114,INDIRECT(ADDRESS(3,BI$2,1,1)):INDIRECT(ADDRESS(1004,BI$2,1,1))),"")</f>
        <v/>
      </c>
      <c r="BJ114" t="str">
        <f ca="1">IF($BT114&lt;&gt;"",SUMIF($BD$3:$BD$1004,"="&amp;$BD114,INDIRECT(ADDRESS(3,BJ$2,1,1)):INDIRECT(ADDRESS(1004,BJ$2,1,1))),"")</f>
        <v/>
      </c>
      <c r="BK114" t="str">
        <f ca="1">IF($BT114&lt;&gt;"",SUMIF($BD$3:$BD$1004,"="&amp;$BD114,INDIRECT(ADDRESS(3,BK$2,1,1)):INDIRECT(ADDRESS(1004,BK$2,1,1))),"")</f>
        <v/>
      </c>
      <c r="BL114" t="str">
        <f ca="1">IF($BT114&lt;&gt;"",SUMIF($BD$3:$BD$1004,"="&amp;$BD114,INDIRECT(ADDRESS(3,BL$2,1,1)):INDIRECT(ADDRESS(1004,BL$2,1,1))),"")</f>
        <v/>
      </c>
      <c r="BM114" t="str">
        <f ca="1">IF($BT114&lt;&gt;"",SUMIF($BD$3:$BD$1004,"="&amp;$BD114,INDIRECT(ADDRESS(3,BM$2,1,1)):INDIRECT(ADDRESS(1004,BM$2,1,1))),"")</f>
        <v/>
      </c>
      <c r="BN114" t="str">
        <f ca="1">IF($BT114&lt;&gt;"",SUMIF($BD$3:$BD$1004,"="&amp;$BD114,INDIRECT(ADDRESS(3,BN$2,1,1)):INDIRECT(ADDRESS(1004,BN$2,1,1))),"")</f>
        <v/>
      </c>
      <c r="BO114" t="str">
        <f ca="1">IF($BT114&lt;&gt;"",SUMIF($BD$3:$BD$1004,"="&amp;$BD114,INDIRECT(ADDRESS(3,BO$2,1,1)):INDIRECT(ADDRESS(1004,BO$2,1,1))),"")</f>
        <v/>
      </c>
      <c r="BP114" t="str">
        <f ca="1">IF($BT114&lt;&gt;"",SUMIF($BD$3:$BD$1004,"="&amp;$BD114,INDIRECT(ADDRESS(3,BP$2,1,1)):INDIRECT(ADDRESS(1004,BP$2,1,1))),"")</f>
        <v/>
      </c>
      <c r="BQ114" t="str">
        <f ca="1">IF($BT114&lt;&gt;"",SUMIF($BD$3:$BD$1004,"="&amp;$BD114,INDIRECT(ADDRESS(3,BQ$2,1,1)):INDIRECT(ADDRESS(1004,BQ$2,1,1))),"")</f>
        <v/>
      </c>
      <c r="BR114" t="str">
        <f ca="1">IF($BT114&lt;&gt;"",SUMIF($BD$3:$BD$1004,"="&amp;$BD114,INDIRECT(ADDRESS(3,BR$2,1,1)):INDIRECT(ADDRESS(1004,BR$2,1,1))),"")</f>
        <v/>
      </c>
      <c r="BS114" t="str">
        <f>IF($A114&lt;&gt;"",VLOOKUP(TRUNC(MID($A114,1,2),0),Plano_Contas!$H$3:$J$103,3,TRUE),"")</f>
        <v/>
      </c>
      <c r="BT114" t="str">
        <f t="shared" si="4"/>
        <v/>
      </c>
      <c r="BV114">
        <f>Empresas!C114</f>
        <v>0</v>
      </c>
    </row>
    <row r="115" spans="1:74" x14ac:dyDescent="0.2">
      <c r="A115" s="89"/>
      <c r="B115" s="52" t="str">
        <f>IF($A115&lt;&gt;"",VLOOKUP(""&amp;$A115,Plano_Contas!$A$3:$F$1003,6,0),"")</f>
        <v/>
      </c>
      <c r="C115" s="91"/>
      <c r="D115" s="111"/>
      <c r="E115" s="112">
        <v>0</v>
      </c>
      <c r="F115" s="87"/>
      <c r="G115" s="85"/>
      <c r="H115" s="111"/>
      <c r="I115" s="112">
        <v>0</v>
      </c>
      <c r="J115" s="87"/>
      <c r="K115" s="85"/>
      <c r="L115" s="111"/>
      <c r="M115" s="112">
        <v>0</v>
      </c>
      <c r="N115" s="87"/>
      <c r="O115" s="85"/>
      <c r="P115" s="111"/>
      <c r="Q115" s="112">
        <v>0</v>
      </c>
      <c r="R115" s="87"/>
      <c r="S115" s="85"/>
      <c r="T115" s="111"/>
      <c r="U115" s="112">
        <v>0</v>
      </c>
      <c r="V115" s="87"/>
      <c r="W115" s="85"/>
      <c r="X115" s="111"/>
      <c r="Y115" s="112">
        <v>0</v>
      </c>
      <c r="Z115" s="87"/>
      <c r="AA115" s="85"/>
      <c r="AB115" s="111"/>
      <c r="AC115" s="112">
        <v>0</v>
      </c>
      <c r="AD115" s="87"/>
      <c r="AE115" s="85"/>
      <c r="AF115" s="111"/>
      <c r="AG115" s="112">
        <v>0</v>
      </c>
      <c r="AH115" s="87"/>
      <c r="AI115" s="85"/>
      <c r="AJ115" s="111"/>
      <c r="AK115" s="112">
        <v>0</v>
      </c>
      <c r="AL115" s="87"/>
      <c r="AM115" s="85"/>
      <c r="AN115" s="111"/>
      <c r="AO115" s="112">
        <v>0</v>
      </c>
      <c r="AP115" s="87"/>
      <c r="AQ115" s="85"/>
      <c r="AR115" s="111"/>
      <c r="AS115" s="112">
        <v>0</v>
      </c>
      <c r="AT115" s="87"/>
      <c r="AU115" s="85"/>
      <c r="AV115" s="111"/>
      <c r="AW115" s="112">
        <v>0</v>
      </c>
      <c r="AX115" s="87"/>
      <c r="AY115" s="85"/>
      <c r="AZ115" s="267">
        <f>SUM(E115,I115,M115,Q115,U115,Y115,AC115,AG115,AK115,AO115,AS115,AW115)</f>
        <v>0</v>
      </c>
      <c r="BA115" s="88">
        <f>SUM($G115,$K115,$O115,$S115,$W115,$AA115,$AE115,$AI115,$AM115,$AQ115,$AU115,$AY115)</f>
        <v>0</v>
      </c>
      <c r="BC115">
        <f>IF($A115&lt;&gt;"",COUNTIF($BD$3:$BD115,$BD115),0)</f>
        <v>0</v>
      </c>
      <c r="BD115" t="str">
        <f>IF($A115&lt;&gt;"",VLOOKUP(TRUNC(MID($A115,1,2),0),Plano_Contas!$H$3:$J$103,2,TRUE),"")</f>
        <v/>
      </c>
      <c r="BE115" s="201" t="str">
        <f t="shared" si="3"/>
        <v/>
      </c>
      <c r="BF115" t="str">
        <f ca="1">IF($BT115&lt;&gt;"",SUMIF($BD$3:$BD$1004,"="&amp;$BD115,INDIRECT(ADDRESS(3,BF$2,1,1)):INDIRECT(ADDRESS(1004,BF$2,1,1))),"")</f>
        <v/>
      </c>
      <c r="BG115" t="str">
        <f ca="1">IF($BT115&lt;&gt;"",SUMIF($BD$3:$BD$1004,"="&amp;$BD115,INDIRECT(ADDRESS(3,BG$2,1,1)):INDIRECT(ADDRESS(1004,BG$2,1,1))),"")</f>
        <v/>
      </c>
      <c r="BH115" t="str">
        <f ca="1">IF($BT115&lt;&gt;"",SUMIF($BD$3:$BD$1004,"="&amp;$BD115,INDIRECT(ADDRESS(3,BH$2,1,1)):INDIRECT(ADDRESS(1004,BH$2,1,1))),"")</f>
        <v/>
      </c>
      <c r="BI115" t="str">
        <f ca="1">IF($BT115&lt;&gt;"",SUMIF($BD$3:$BD$1004,"="&amp;$BD115,INDIRECT(ADDRESS(3,BI$2,1,1)):INDIRECT(ADDRESS(1004,BI$2,1,1))),"")</f>
        <v/>
      </c>
      <c r="BJ115" t="str">
        <f ca="1">IF($BT115&lt;&gt;"",SUMIF($BD$3:$BD$1004,"="&amp;$BD115,INDIRECT(ADDRESS(3,BJ$2,1,1)):INDIRECT(ADDRESS(1004,BJ$2,1,1))),"")</f>
        <v/>
      </c>
      <c r="BK115" t="str">
        <f ca="1">IF($BT115&lt;&gt;"",SUMIF($BD$3:$BD$1004,"="&amp;$BD115,INDIRECT(ADDRESS(3,BK$2,1,1)):INDIRECT(ADDRESS(1004,BK$2,1,1))),"")</f>
        <v/>
      </c>
      <c r="BL115" t="str">
        <f ca="1">IF($BT115&lt;&gt;"",SUMIF($BD$3:$BD$1004,"="&amp;$BD115,INDIRECT(ADDRESS(3,BL$2,1,1)):INDIRECT(ADDRESS(1004,BL$2,1,1))),"")</f>
        <v/>
      </c>
      <c r="BM115" t="str">
        <f ca="1">IF($BT115&lt;&gt;"",SUMIF($BD$3:$BD$1004,"="&amp;$BD115,INDIRECT(ADDRESS(3,BM$2,1,1)):INDIRECT(ADDRESS(1004,BM$2,1,1))),"")</f>
        <v/>
      </c>
      <c r="BN115" t="str">
        <f ca="1">IF($BT115&lt;&gt;"",SUMIF($BD$3:$BD$1004,"="&amp;$BD115,INDIRECT(ADDRESS(3,BN$2,1,1)):INDIRECT(ADDRESS(1004,BN$2,1,1))),"")</f>
        <v/>
      </c>
      <c r="BO115" t="str">
        <f ca="1">IF($BT115&lt;&gt;"",SUMIF($BD$3:$BD$1004,"="&amp;$BD115,INDIRECT(ADDRESS(3,BO$2,1,1)):INDIRECT(ADDRESS(1004,BO$2,1,1))),"")</f>
        <v/>
      </c>
      <c r="BP115" t="str">
        <f ca="1">IF($BT115&lt;&gt;"",SUMIF($BD$3:$BD$1004,"="&amp;$BD115,INDIRECT(ADDRESS(3,BP$2,1,1)):INDIRECT(ADDRESS(1004,BP$2,1,1))),"")</f>
        <v/>
      </c>
      <c r="BQ115" t="str">
        <f ca="1">IF($BT115&lt;&gt;"",SUMIF($BD$3:$BD$1004,"="&amp;$BD115,INDIRECT(ADDRESS(3,BQ$2,1,1)):INDIRECT(ADDRESS(1004,BQ$2,1,1))),"")</f>
        <v/>
      </c>
      <c r="BR115" t="str">
        <f ca="1">IF($BT115&lt;&gt;"",SUMIF($BD$3:$BD$1004,"="&amp;$BD115,INDIRECT(ADDRESS(3,BR$2,1,1)):INDIRECT(ADDRESS(1004,BR$2,1,1))),"")</f>
        <v/>
      </c>
      <c r="BS115" t="str">
        <f>IF($A115&lt;&gt;"",VLOOKUP(TRUNC(MID($A115,1,2),0),Plano_Contas!$H$3:$J$103,3,TRUE),"")</f>
        <v/>
      </c>
      <c r="BT115" t="str">
        <f t="shared" si="4"/>
        <v/>
      </c>
      <c r="BV115">
        <f>Empresas!C115</f>
        <v>0</v>
      </c>
    </row>
    <row r="116" spans="1:74" x14ac:dyDescent="0.2">
      <c r="A116" s="89"/>
      <c r="B116" s="52" t="str">
        <f>IF($A116&lt;&gt;"",VLOOKUP(""&amp;$A116,Plano_Contas!$A$3:$F$1003,6,0),"")</f>
        <v/>
      </c>
      <c r="C116" s="91"/>
      <c r="D116" s="111"/>
      <c r="E116" s="112">
        <v>0</v>
      </c>
      <c r="F116" s="87"/>
      <c r="G116" s="85"/>
      <c r="H116" s="111"/>
      <c r="I116" s="112">
        <v>0</v>
      </c>
      <c r="J116" s="87"/>
      <c r="K116" s="85"/>
      <c r="L116" s="111"/>
      <c r="M116" s="112">
        <v>0</v>
      </c>
      <c r="N116" s="87"/>
      <c r="O116" s="85"/>
      <c r="P116" s="111"/>
      <c r="Q116" s="112">
        <v>0</v>
      </c>
      <c r="R116" s="87"/>
      <c r="S116" s="85"/>
      <c r="T116" s="111"/>
      <c r="U116" s="112">
        <v>0</v>
      </c>
      <c r="V116" s="87"/>
      <c r="W116" s="85"/>
      <c r="X116" s="111"/>
      <c r="Y116" s="112">
        <v>0</v>
      </c>
      <c r="Z116" s="87"/>
      <c r="AA116" s="85"/>
      <c r="AB116" s="111"/>
      <c r="AC116" s="112">
        <v>0</v>
      </c>
      <c r="AD116" s="87"/>
      <c r="AE116" s="85"/>
      <c r="AF116" s="111"/>
      <c r="AG116" s="112">
        <v>0</v>
      </c>
      <c r="AH116" s="87"/>
      <c r="AI116" s="85"/>
      <c r="AJ116" s="111"/>
      <c r="AK116" s="112">
        <v>0</v>
      </c>
      <c r="AL116" s="87"/>
      <c r="AM116" s="85"/>
      <c r="AN116" s="111"/>
      <c r="AO116" s="112">
        <v>0</v>
      </c>
      <c r="AP116" s="87"/>
      <c r="AQ116" s="85"/>
      <c r="AR116" s="111"/>
      <c r="AS116" s="112">
        <v>0</v>
      </c>
      <c r="AT116" s="87"/>
      <c r="AU116" s="85"/>
      <c r="AV116" s="111"/>
      <c r="AW116" s="112">
        <v>0</v>
      </c>
      <c r="AX116" s="87"/>
      <c r="AY116" s="85"/>
      <c r="AZ116" s="267">
        <f>SUM(E116,I116,M116,Q116,U116,Y116,AC116,AG116,AK116,AO116,AS116,AW116)</f>
        <v>0</v>
      </c>
      <c r="BA116" s="88">
        <f>SUM($G116,$K116,$O116,$S116,$W116,$AA116,$AE116,$AI116,$AM116,$AQ116,$AU116,$AY116)</f>
        <v>0</v>
      </c>
      <c r="BC116">
        <f>IF($A116&lt;&gt;"",COUNTIF($BD$3:$BD116,$BD116),0)</f>
        <v>0</v>
      </c>
      <c r="BD116" t="str">
        <f>IF($A116&lt;&gt;"",VLOOKUP(TRUNC(MID($A116,1,2),0),Plano_Contas!$H$3:$J$103,2,TRUE),"")</f>
        <v/>
      </c>
      <c r="BE116" s="201" t="str">
        <f t="shared" si="3"/>
        <v/>
      </c>
      <c r="BF116" t="str">
        <f ca="1">IF($BT116&lt;&gt;"",SUMIF($BD$3:$BD$1004,"="&amp;$BD116,INDIRECT(ADDRESS(3,BF$2,1,1)):INDIRECT(ADDRESS(1004,BF$2,1,1))),"")</f>
        <v/>
      </c>
      <c r="BG116" t="str">
        <f ca="1">IF($BT116&lt;&gt;"",SUMIF($BD$3:$BD$1004,"="&amp;$BD116,INDIRECT(ADDRESS(3,BG$2,1,1)):INDIRECT(ADDRESS(1004,BG$2,1,1))),"")</f>
        <v/>
      </c>
      <c r="BH116" t="str">
        <f ca="1">IF($BT116&lt;&gt;"",SUMIF($BD$3:$BD$1004,"="&amp;$BD116,INDIRECT(ADDRESS(3,BH$2,1,1)):INDIRECT(ADDRESS(1004,BH$2,1,1))),"")</f>
        <v/>
      </c>
      <c r="BI116" t="str">
        <f ca="1">IF($BT116&lt;&gt;"",SUMIF($BD$3:$BD$1004,"="&amp;$BD116,INDIRECT(ADDRESS(3,BI$2,1,1)):INDIRECT(ADDRESS(1004,BI$2,1,1))),"")</f>
        <v/>
      </c>
      <c r="BJ116" t="str">
        <f ca="1">IF($BT116&lt;&gt;"",SUMIF($BD$3:$BD$1004,"="&amp;$BD116,INDIRECT(ADDRESS(3,BJ$2,1,1)):INDIRECT(ADDRESS(1004,BJ$2,1,1))),"")</f>
        <v/>
      </c>
      <c r="BK116" t="str">
        <f ca="1">IF($BT116&lt;&gt;"",SUMIF($BD$3:$BD$1004,"="&amp;$BD116,INDIRECT(ADDRESS(3,BK$2,1,1)):INDIRECT(ADDRESS(1004,BK$2,1,1))),"")</f>
        <v/>
      </c>
      <c r="BL116" t="str">
        <f ca="1">IF($BT116&lt;&gt;"",SUMIF($BD$3:$BD$1004,"="&amp;$BD116,INDIRECT(ADDRESS(3,BL$2,1,1)):INDIRECT(ADDRESS(1004,BL$2,1,1))),"")</f>
        <v/>
      </c>
      <c r="BM116" t="str">
        <f ca="1">IF($BT116&lt;&gt;"",SUMIF($BD$3:$BD$1004,"="&amp;$BD116,INDIRECT(ADDRESS(3,BM$2,1,1)):INDIRECT(ADDRESS(1004,BM$2,1,1))),"")</f>
        <v/>
      </c>
      <c r="BN116" t="str">
        <f ca="1">IF($BT116&lt;&gt;"",SUMIF($BD$3:$BD$1004,"="&amp;$BD116,INDIRECT(ADDRESS(3,BN$2,1,1)):INDIRECT(ADDRESS(1004,BN$2,1,1))),"")</f>
        <v/>
      </c>
      <c r="BO116" t="str">
        <f ca="1">IF($BT116&lt;&gt;"",SUMIF($BD$3:$BD$1004,"="&amp;$BD116,INDIRECT(ADDRESS(3,BO$2,1,1)):INDIRECT(ADDRESS(1004,BO$2,1,1))),"")</f>
        <v/>
      </c>
      <c r="BP116" t="str">
        <f ca="1">IF($BT116&lt;&gt;"",SUMIF($BD$3:$BD$1004,"="&amp;$BD116,INDIRECT(ADDRESS(3,BP$2,1,1)):INDIRECT(ADDRESS(1004,BP$2,1,1))),"")</f>
        <v/>
      </c>
      <c r="BQ116" t="str">
        <f ca="1">IF($BT116&lt;&gt;"",SUMIF($BD$3:$BD$1004,"="&amp;$BD116,INDIRECT(ADDRESS(3,BQ$2,1,1)):INDIRECT(ADDRESS(1004,BQ$2,1,1))),"")</f>
        <v/>
      </c>
      <c r="BR116" t="str">
        <f ca="1">IF($BT116&lt;&gt;"",SUMIF($BD$3:$BD$1004,"="&amp;$BD116,INDIRECT(ADDRESS(3,BR$2,1,1)):INDIRECT(ADDRESS(1004,BR$2,1,1))),"")</f>
        <v/>
      </c>
      <c r="BS116" t="str">
        <f>IF($A116&lt;&gt;"",VLOOKUP(TRUNC(MID($A116,1,2),0),Plano_Contas!$H$3:$J$103,3,TRUE),"")</f>
        <v/>
      </c>
      <c r="BT116" t="str">
        <f t="shared" si="4"/>
        <v/>
      </c>
      <c r="BV116">
        <f>Empresas!C116</f>
        <v>0</v>
      </c>
    </row>
    <row r="117" spans="1:74" x14ac:dyDescent="0.2">
      <c r="A117" s="89"/>
      <c r="B117" s="52" t="str">
        <f>IF($A117&lt;&gt;"",VLOOKUP(""&amp;$A117,Plano_Contas!$A$3:$F$1003,6,0),"")</f>
        <v/>
      </c>
      <c r="C117" s="91"/>
      <c r="D117" s="111"/>
      <c r="E117" s="112">
        <v>0</v>
      </c>
      <c r="F117" s="87"/>
      <c r="G117" s="85"/>
      <c r="H117" s="111"/>
      <c r="I117" s="112">
        <v>0</v>
      </c>
      <c r="J117" s="87"/>
      <c r="K117" s="85"/>
      <c r="L117" s="111"/>
      <c r="M117" s="112">
        <v>0</v>
      </c>
      <c r="N117" s="87"/>
      <c r="O117" s="85"/>
      <c r="P117" s="111"/>
      <c r="Q117" s="112">
        <v>0</v>
      </c>
      <c r="R117" s="87"/>
      <c r="S117" s="85"/>
      <c r="T117" s="111"/>
      <c r="U117" s="112">
        <v>0</v>
      </c>
      <c r="V117" s="87"/>
      <c r="W117" s="85"/>
      <c r="X117" s="111"/>
      <c r="Y117" s="112">
        <v>0</v>
      </c>
      <c r="Z117" s="87"/>
      <c r="AA117" s="85"/>
      <c r="AB117" s="111"/>
      <c r="AC117" s="112">
        <v>0</v>
      </c>
      <c r="AD117" s="87"/>
      <c r="AE117" s="85"/>
      <c r="AF117" s="111"/>
      <c r="AG117" s="112">
        <v>0</v>
      </c>
      <c r="AH117" s="87"/>
      <c r="AI117" s="85"/>
      <c r="AJ117" s="111"/>
      <c r="AK117" s="112">
        <v>0</v>
      </c>
      <c r="AL117" s="87"/>
      <c r="AM117" s="85"/>
      <c r="AN117" s="111"/>
      <c r="AO117" s="112">
        <v>0</v>
      </c>
      <c r="AP117" s="87"/>
      <c r="AQ117" s="85"/>
      <c r="AR117" s="111"/>
      <c r="AS117" s="112">
        <v>0</v>
      </c>
      <c r="AT117" s="87"/>
      <c r="AU117" s="85"/>
      <c r="AV117" s="111"/>
      <c r="AW117" s="112">
        <v>0</v>
      </c>
      <c r="AX117" s="87"/>
      <c r="AY117" s="85"/>
      <c r="AZ117" s="267">
        <f>SUM(E117,I117,M117,Q117,U117,Y117,AC117,AG117,AK117,AO117,AS117,AW117)</f>
        <v>0</v>
      </c>
      <c r="BA117" s="88">
        <f>SUM($G117,$K117,$O117,$S117,$W117,$AA117,$AE117,$AI117,$AM117,$AQ117,$AU117,$AY117)</f>
        <v>0</v>
      </c>
      <c r="BC117">
        <f>IF($A117&lt;&gt;"",COUNTIF($BD$3:$BD117,$BD117),0)</f>
        <v>0</v>
      </c>
      <c r="BD117" t="str">
        <f>IF($A117&lt;&gt;"",VLOOKUP(TRUNC(MID($A117,1,2),0),Plano_Contas!$H$3:$J$103,2,TRUE),"")</f>
        <v/>
      </c>
      <c r="BE117" s="201" t="str">
        <f t="shared" si="3"/>
        <v/>
      </c>
      <c r="BF117" t="str">
        <f ca="1">IF($BT117&lt;&gt;"",SUMIF($BD$3:$BD$1004,"="&amp;$BD117,INDIRECT(ADDRESS(3,BF$2,1,1)):INDIRECT(ADDRESS(1004,BF$2,1,1))),"")</f>
        <v/>
      </c>
      <c r="BG117" t="str">
        <f ca="1">IF($BT117&lt;&gt;"",SUMIF($BD$3:$BD$1004,"="&amp;$BD117,INDIRECT(ADDRESS(3,BG$2,1,1)):INDIRECT(ADDRESS(1004,BG$2,1,1))),"")</f>
        <v/>
      </c>
      <c r="BH117" t="str">
        <f ca="1">IF($BT117&lt;&gt;"",SUMIF($BD$3:$BD$1004,"="&amp;$BD117,INDIRECT(ADDRESS(3,BH$2,1,1)):INDIRECT(ADDRESS(1004,BH$2,1,1))),"")</f>
        <v/>
      </c>
      <c r="BI117" t="str">
        <f ca="1">IF($BT117&lt;&gt;"",SUMIF($BD$3:$BD$1004,"="&amp;$BD117,INDIRECT(ADDRESS(3,BI$2,1,1)):INDIRECT(ADDRESS(1004,BI$2,1,1))),"")</f>
        <v/>
      </c>
      <c r="BJ117" t="str">
        <f ca="1">IF($BT117&lt;&gt;"",SUMIF($BD$3:$BD$1004,"="&amp;$BD117,INDIRECT(ADDRESS(3,BJ$2,1,1)):INDIRECT(ADDRESS(1004,BJ$2,1,1))),"")</f>
        <v/>
      </c>
      <c r="BK117" t="str">
        <f ca="1">IF($BT117&lt;&gt;"",SUMIF($BD$3:$BD$1004,"="&amp;$BD117,INDIRECT(ADDRESS(3,BK$2,1,1)):INDIRECT(ADDRESS(1004,BK$2,1,1))),"")</f>
        <v/>
      </c>
      <c r="BL117" t="str">
        <f ca="1">IF($BT117&lt;&gt;"",SUMIF($BD$3:$BD$1004,"="&amp;$BD117,INDIRECT(ADDRESS(3,BL$2,1,1)):INDIRECT(ADDRESS(1004,BL$2,1,1))),"")</f>
        <v/>
      </c>
      <c r="BM117" t="str">
        <f ca="1">IF($BT117&lt;&gt;"",SUMIF($BD$3:$BD$1004,"="&amp;$BD117,INDIRECT(ADDRESS(3,BM$2,1,1)):INDIRECT(ADDRESS(1004,BM$2,1,1))),"")</f>
        <v/>
      </c>
      <c r="BN117" t="str">
        <f ca="1">IF($BT117&lt;&gt;"",SUMIF($BD$3:$BD$1004,"="&amp;$BD117,INDIRECT(ADDRESS(3,BN$2,1,1)):INDIRECT(ADDRESS(1004,BN$2,1,1))),"")</f>
        <v/>
      </c>
      <c r="BO117" t="str">
        <f ca="1">IF($BT117&lt;&gt;"",SUMIF($BD$3:$BD$1004,"="&amp;$BD117,INDIRECT(ADDRESS(3,BO$2,1,1)):INDIRECT(ADDRESS(1004,BO$2,1,1))),"")</f>
        <v/>
      </c>
      <c r="BP117" t="str">
        <f ca="1">IF($BT117&lt;&gt;"",SUMIF($BD$3:$BD$1004,"="&amp;$BD117,INDIRECT(ADDRESS(3,BP$2,1,1)):INDIRECT(ADDRESS(1004,BP$2,1,1))),"")</f>
        <v/>
      </c>
      <c r="BQ117" t="str">
        <f ca="1">IF($BT117&lt;&gt;"",SUMIF($BD$3:$BD$1004,"="&amp;$BD117,INDIRECT(ADDRESS(3,BQ$2,1,1)):INDIRECT(ADDRESS(1004,BQ$2,1,1))),"")</f>
        <v/>
      </c>
      <c r="BR117" t="str">
        <f ca="1">IF($BT117&lt;&gt;"",SUMIF($BD$3:$BD$1004,"="&amp;$BD117,INDIRECT(ADDRESS(3,BR$2,1,1)):INDIRECT(ADDRESS(1004,BR$2,1,1))),"")</f>
        <v/>
      </c>
      <c r="BS117" t="str">
        <f>IF($A117&lt;&gt;"",VLOOKUP(TRUNC(MID($A117,1,2),0),Plano_Contas!$H$3:$J$103,3,TRUE),"")</f>
        <v/>
      </c>
      <c r="BT117" t="str">
        <f t="shared" si="4"/>
        <v/>
      </c>
      <c r="BV117">
        <f>Empresas!C117</f>
        <v>0</v>
      </c>
    </row>
    <row r="118" spans="1:74" x14ac:dyDescent="0.2">
      <c r="A118" s="89"/>
      <c r="B118" s="52" t="str">
        <f>IF($A118&lt;&gt;"",VLOOKUP(""&amp;$A118,Plano_Contas!$A$3:$F$1003,6,0),"")</f>
        <v/>
      </c>
      <c r="C118" s="91"/>
      <c r="D118" s="111"/>
      <c r="E118" s="112">
        <v>0</v>
      </c>
      <c r="F118" s="87"/>
      <c r="G118" s="85"/>
      <c r="H118" s="111"/>
      <c r="I118" s="112">
        <v>0</v>
      </c>
      <c r="J118" s="87"/>
      <c r="K118" s="85"/>
      <c r="L118" s="111"/>
      <c r="M118" s="112">
        <v>0</v>
      </c>
      <c r="N118" s="87"/>
      <c r="O118" s="85"/>
      <c r="P118" s="111"/>
      <c r="Q118" s="112">
        <v>0</v>
      </c>
      <c r="R118" s="87"/>
      <c r="S118" s="85"/>
      <c r="T118" s="111"/>
      <c r="U118" s="112">
        <v>0</v>
      </c>
      <c r="V118" s="87"/>
      <c r="W118" s="85"/>
      <c r="X118" s="111"/>
      <c r="Y118" s="112">
        <v>0</v>
      </c>
      <c r="Z118" s="87"/>
      <c r="AA118" s="85"/>
      <c r="AB118" s="111"/>
      <c r="AC118" s="112">
        <v>0</v>
      </c>
      <c r="AD118" s="87"/>
      <c r="AE118" s="85"/>
      <c r="AF118" s="111"/>
      <c r="AG118" s="112">
        <v>0</v>
      </c>
      <c r="AH118" s="87"/>
      <c r="AI118" s="85"/>
      <c r="AJ118" s="111"/>
      <c r="AK118" s="112">
        <v>0</v>
      </c>
      <c r="AL118" s="87"/>
      <c r="AM118" s="85"/>
      <c r="AN118" s="111"/>
      <c r="AO118" s="112">
        <v>0</v>
      </c>
      <c r="AP118" s="87"/>
      <c r="AQ118" s="85"/>
      <c r="AR118" s="111"/>
      <c r="AS118" s="112">
        <v>0</v>
      </c>
      <c r="AT118" s="87"/>
      <c r="AU118" s="85"/>
      <c r="AV118" s="111"/>
      <c r="AW118" s="112">
        <v>0</v>
      </c>
      <c r="AX118" s="87"/>
      <c r="AY118" s="85"/>
      <c r="AZ118" s="267">
        <f>SUM(E118,I118,M118,Q118,U118,Y118,AC118,AG118,AK118,AO118,AS118,AW118)</f>
        <v>0</v>
      </c>
      <c r="BA118" s="88">
        <f>SUM($G118,$K118,$O118,$S118,$W118,$AA118,$AE118,$AI118,$AM118,$AQ118,$AU118,$AY118)</f>
        <v>0</v>
      </c>
      <c r="BC118">
        <f>IF($A118&lt;&gt;"",COUNTIF($BD$3:$BD118,$BD118),0)</f>
        <v>0</v>
      </c>
      <c r="BD118" t="str">
        <f>IF($A118&lt;&gt;"",VLOOKUP(TRUNC(MID($A118,1,2),0),Plano_Contas!$H$3:$J$103,2,TRUE),"")</f>
        <v/>
      </c>
      <c r="BE118" s="201" t="str">
        <f t="shared" si="3"/>
        <v/>
      </c>
      <c r="BF118" t="str">
        <f ca="1">IF($BT118&lt;&gt;"",SUMIF($BD$3:$BD$1004,"="&amp;$BD118,INDIRECT(ADDRESS(3,BF$2,1,1)):INDIRECT(ADDRESS(1004,BF$2,1,1))),"")</f>
        <v/>
      </c>
      <c r="BG118" t="str">
        <f ca="1">IF($BT118&lt;&gt;"",SUMIF($BD$3:$BD$1004,"="&amp;$BD118,INDIRECT(ADDRESS(3,BG$2,1,1)):INDIRECT(ADDRESS(1004,BG$2,1,1))),"")</f>
        <v/>
      </c>
      <c r="BH118" t="str">
        <f ca="1">IF($BT118&lt;&gt;"",SUMIF($BD$3:$BD$1004,"="&amp;$BD118,INDIRECT(ADDRESS(3,BH$2,1,1)):INDIRECT(ADDRESS(1004,BH$2,1,1))),"")</f>
        <v/>
      </c>
      <c r="BI118" t="str">
        <f ca="1">IF($BT118&lt;&gt;"",SUMIF($BD$3:$BD$1004,"="&amp;$BD118,INDIRECT(ADDRESS(3,BI$2,1,1)):INDIRECT(ADDRESS(1004,BI$2,1,1))),"")</f>
        <v/>
      </c>
      <c r="BJ118" t="str">
        <f ca="1">IF($BT118&lt;&gt;"",SUMIF($BD$3:$BD$1004,"="&amp;$BD118,INDIRECT(ADDRESS(3,BJ$2,1,1)):INDIRECT(ADDRESS(1004,BJ$2,1,1))),"")</f>
        <v/>
      </c>
      <c r="BK118" t="str">
        <f ca="1">IF($BT118&lt;&gt;"",SUMIF($BD$3:$BD$1004,"="&amp;$BD118,INDIRECT(ADDRESS(3,BK$2,1,1)):INDIRECT(ADDRESS(1004,BK$2,1,1))),"")</f>
        <v/>
      </c>
      <c r="BL118" t="str">
        <f ca="1">IF($BT118&lt;&gt;"",SUMIF($BD$3:$BD$1004,"="&amp;$BD118,INDIRECT(ADDRESS(3,BL$2,1,1)):INDIRECT(ADDRESS(1004,BL$2,1,1))),"")</f>
        <v/>
      </c>
      <c r="BM118" t="str">
        <f ca="1">IF($BT118&lt;&gt;"",SUMIF($BD$3:$BD$1004,"="&amp;$BD118,INDIRECT(ADDRESS(3,BM$2,1,1)):INDIRECT(ADDRESS(1004,BM$2,1,1))),"")</f>
        <v/>
      </c>
      <c r="BN118" t="str">
        <f ca="1">IF($BT118&lt;&gt;"",SUMIF($BD$3:$BD$1004,"="&amp;$BD118,INDIRECT(ADDRESS(3,BN$2,1,1)):INDIRECT(ADDRESS(1004,BN$2,1,1))),"")</f>
        <v/>
      </c>
      <c r="BO118" t="str">
        <f ca="1">IF($BT118&lt;&gt;"",SUMIF($BD$3:$BD$1004,"="&amp;$BD118,INDIRECT(ADDRESS(3,BO$2,1,1)):INDIRECT(ADDRESS(1004,BO$2,1,1))),"")</f>
        <v/>
      </c>
      <c r="BP118" t="str">
        <f ca="1">IF($BT118&lt;&gt;"",SUMIF($BD$3:$BD$1004,"="&amp;$BD118,INDIRECT(ADDRESS(3,BP$2,1,1)):INDIRECT(ADDRESS(1004,BP$2,1,1))),"")</f>
        <v/>
      </c>
      <c r="BQ118" t="str">
        <f ca="1">IF($BT118&lt;&gt;"",SUMIF($BD$3:$BD$1004,"="&amp;$BD118,INDIRECT(ADDRESS(3,BQ$2,1,1)):INDIRECT(ADDRESS(1004,BQ$2,1,1))),"")</f>
        <v/>
      </c>
      <c r="BR118" t="str">
        <f ca="1">IF($BT118&lt;&gt;"",SUMIF($BD$3:$BD$1004,"="&amp;$BD118,INDIRECT(ADDRESS(3,BR$2,1,1)):INDIRECT(ADDRESS(1004,BR$2,1,1))),"")</f>
        <v/>
      </c>
      <c r="BS118" t="str">
        <f>IF($A118&lt;&gt;"",VLOOKUP(TRUNC(MID($A118,1,2),0),Plano_Contas!$H$3:$J$103,3,TRUE),"")</f>
        <v/>
      </c>
      <c r="BT118" t="str">
        <f t="shared" si="4"/>
        <v/>
      </c>
      <c r="BV118">
        <f>Empresas!C118</f>
        <v>0</v>
      </c>
    </row>
    <row r="119" spans="1:74" x14ac:dyDescent="0.2">
      <c r="A119" s="89"/>
      <c r="B119" s="52" t="str">
        <f>IF($A119&lt;&gt;"",VLOOKUP(""&amp;$A119,Plano_Contas!$A$3:$F$1003,6,0),"")</f>
        <v/>
      </c>
      <c r="C119" s="91"/>
      <c r="D119" s="111"/>
      <c r="E119" s="112">
        <v>0</v>
      </c>
      <c r="F119" s="87"/>
      <c r="G119" s="85"/>
      <c r="H119" s="111"/>
      <c r="I119" s="112">
        <v>0</v>
      </c>
      <c r="J119" s="87"/>
      <c r="K119" s="85"/>
      <c r="L119" s="111"/>
      <c r="M119" s="112">
        <v>0</v>
      </c>
      <c r="N119" s="87"/>
      <c r="O119" s="85"/>
      <c r="P119" s="111"/>
      <c r="Q119" s="112">
        <v>0</v>
      </c>
      <c r="R119" s="87"/>
      <c r="S119" s="85"/>
      <c r="T119" s="111"/>
      <c r="U119" s="112">
        <v>0</v>
      </c>
      <c r="V119" s="87"/>
      <c r="W119" s="85"/>
      <c r="X119" s="111"/>
      <c r="Y119" s="112">
        <v>0</v>
      </c>
      <c r="Z119" s="87"/>
      <c r="AA119" s="85"/>
      <c r="AB119" s="111"/>
      <c r="AC119" s="112">
        <v>0</v>
      </c>
      <c r="AD119" s="87"/>
      <c r="AE119" s="85"/>
      <c r="AF119" s="111"/>
      <c r="AG119" s="112">
        <v>0</v>
      </c>
      <c r="AH119" s="87"/>
      <c r="AI119" s="85"/>
      <c r="AJ119" s="111"/>
      <c r="AK119" s="112">
        <v>0</v>
      </c>
      <c r="AL119" s="87"/>
      <c r="AM119" s="85"/>
      <c r="AN119" s="111"/>
      <c r="AO119" s="112">
        <v>0</v>
      </c>
      <c r="AP119" s="87"/>
      <c r="AQ119" s="85"/>
      <c r="AR119" s="111"/>
      <c r="AS119" s="112">
        <v>0</v>
      </c>
      <c r="AT119" s="87"/>
      <c r="AU119" s="85"/>
      <c r="AV119" s="111"/>
      <c r="AW119" s="112">
        <v>0</v>
      </c>
      <c r="AX119" s="87"/>
      <c r="AY119" s="85"/>
      <c r="AZ119" s="267">
        <f>SUM(E119,I119,M119,Q119,U119,Y119,AC119,AG119,AK119,AO119,AS119,AW119)</f>
        <v>0</v>
      </c>
      <c r="BA119" s="88">
        <f>SUM($G119,$K119,$O119,$S119,$W119,$AA119,$AE119,$AI119,$AM119,$AQ119,$AU119,$AY119)</f>
        <v>0</v>
      </c>
      <c r="BC119">
        <f>IF($A119&lt;&gt;"",COUNTIF($BD$3:$BD119,$BD119),0)</f>
        <v>0</v>
      </c>
      <c r="BD119" t="str">
        <f>IF($A119&lt;&gt;"",VLOOKUP(TRUNC(MID($A119,1,2),0),Plano_Contas!$H$3:$J$103,2,TRUE),"")</f>
        <v/>
      </c>
      <c r="BE119" s="201" t="str">
        <f t="shared" si="3"/>
        <v/>
      </c>
      <c r="BF119" t="str">
        <f ca="1">IF($BT119&lt;&gt;"",SUMIF($BD$3:$BD$1004,"="&amp;$BD119,INDIRECT(ADDRESS(3,BF$2,1,1)):INDIRECT(ADDRESS(1004,BF$2,1,1))),"")</f>
        <v/>
      </c>
      <c r="BG119" t="str">
        <f ca="1">IF($BT119&lt;&gt;"",SUMIF($BD$3:$BD$1004,"="&amp;$BD119,INDIRECT(ADDRESS(3,BG$2,1,1)):INDIRECT(ADDRESS(1004,BG$2,1,1))),"")</f>
        <v/>
      </c>
      <c r="BH119" t="str">
        <f ca="1">IF($BT119&lt;&gt;"",SUMIF($BD$3:$BD$1004,"="&amp;$BD119,INDIRECT(ADDRESS(3,BH$2,1,1)):INDIRECT(ADDRESS(1004,BH$2,1,1))),"")</f>
        <v/>
      </c>
      <c r="BI119" t="str">
        <f ca="1">IF($BT119&lt;&gt;"",SUMIF($BD$3:$BD$1004,"="&amp;$BD119,INDIRECT(ADDRESS(3,BI$2,1,1)):INDIRECT(ADDRESS(1004,BI$2,1,1))),"")</f>
        <v/>
      </c>
      <c r="BJ119" t="str">
        <f ca="1">IF($BT119&lt;&gt;"",SUMIF($BD$3:$BD$1004,"="&amp;$BD119,INDIRECT(ADDRESS(3,BJ$2,1,1)):INDIRECT(ADDRESS(1004,BJ$2,1,1))),"")</f>
        <v/>
      </c>
      <c r="BK119" t="str">
        <f ca="1">IF($BT119&lt;&gt;"",SUMIF($BD$3:$BD$1004,"="&amp;$BD119,INDIRECT(ADDRESS(3,BK$2,1,1)):INDIRECT(ADDRESS(1004,BK$2,1,1))),"")</f>
        <v/>
      </c>
      <c r="BL119" t="str">
        <f ca="1">IF($BT119&lt;&gt;"",SUMIF($BD$3:$BD$1004,"="&amp;$BD119,INDIRECT(ADDRESS(3,BL$2,1,1)):INDIRECT(ADDRESS(1004,BL$2,1,1))),"")</f>
        <v/>
      </c>
      <c r="BM119" t="str">
        <f ca="1">IF($BT119&lt;&gt;"",SUMIF($BD$3:$BD$1004,"="&amp;$BD119,INDIRECT(ADDRESS(3,BM$2,1,1)):INDIRECT(ADDRESS(1004,BM$2,1,1))),"")</f>
        <v/>
      </c>
      <c r="BN119" t="str">
        <f ca="1">IF($BT119&lt;&gt;"",SUMIF($BD$3:$BD$1004,"="&amp;$BD119,INDIRECT(ADDRESS(3,BN$2,1,1)):INDIRECT(ADDRESS(1004,BN$2,1,1))),"")</f>
        <v/>
      </c>
      <c r="BO119" t="str">
        <f ca="1">IF($BT119&lt;&gt;"",SUMIF($BD$3:$BD$1004,"="&amp;$BD119,INDIRECT(ADDRESS(3,BO$2,1,1)):INDIRECT(ADDRESS(1004,BO$2,1,1))),"")</f>
        <v/>
      </c>
      <c r="BP119" t="str">
        <f ca="1">IF($BT119&lt;&gt;"",SUMIF($BD$3:$BD$1004,"="&amp;$BD119,INDIRECT(ADDRESS(3,BP$2,1,1)):INDIRECT(ADDRESS(1004,BP$2,1,1))),"")</f>
        <v/>
      </c>
      <c r="BQ119" t="str">
        <f ca="1">IF($BT119&lt;&gt;"",SUMIF($BD$3:$BD$1004,"="&amp;$BD119,INDIRECT(ADDRESS(3,BQ$2,1,1)):INDIRECT(ADDRESS(1004,BQ$2,1,1))),"")</f>
        <v/>
      </c>
      <c r="BR119" t="str">
        <f ca="1">IF($BT119&lt;&gt;"",SUMIF($BD$3:$BD$1004,"="&amp;$BD119,INDIRECT(ADDRESS(3,BR$2,1,1)):INDIRECT(ADDRESS(1004,BR$2,1,1))),"")</f>
        <v/>
      </c>
      <c r="BS119" t="str">
        <f>IF($A119&lt;&gt;"",VLOOKUP(TRUNC(MID($A119,1,2),0),Plano_Contas!$H$3:$J$103,3,TRUE),"")</f>
        <v/>
      </c>
      <c r="BT119" t="str">
        <f t="shared" si="4"/>
        <v/>
      </c>
      <c r="BV119">
        <f>Empresas!C119</f>
        <v>0</v>
      </c>
    </row>
    <row r="120" spans="1:74" x14ac:dyDescent="0.2">
      <c r="A120" s="89"/>
      <c r="B120" s="52" t="str">
        <f>IF($A120&lt;&gt;"",VLOOKUP(""&amp;$A120,Plano_Contas!$A$3:$F$1003,6,0),"")</f>
        <v/>
      </c>
      <c r="C120" s="91"/>
      <c r="D120" s="111"/>
      <c r="E120" s="112">
        <v>0</v>
      </c>
      <c r="F120" s="87"/>
      <c r="G120" s="85"/>
      <c r="H120" s="111"/>
      <c r="I120" s="112">
        <v>0</v>
      </c>
      <c r="J120" s="87"/>
      <c r="K120" s="85"/>
      <c r="L120" s="111"/>
      <c r="M120" s="112">
        <v>0</v>
      </c>
      <c r="N120" s="87"/>
      <c r="O120" s="85"/>
      <c r="P120" s="111"/>
      <c r="Q120" s="112">
        <v>0</v>
      </c>
      <c r="R120" s="87"/>
      <c r="S120" s="85"/>
      <c r="T120" s="111"/>
      <c r="U120" s="112">
        <v>0</v>
      </c>
      <c r="V120" s="87"/>
      <c r="W120" s="85"/>
      <c r="X120" s="111"/>
      <c r="Y120" s="112">
        <v>0</v>
      </c>
      <c r="Z120" s="87"/>
      <c r="AA120" s="85"/>
      <c r="AB120" s="111"/>
      <c r="AC120" s="112">
        <v>0</v>
      </c>
      <c r="AD120" s="87"/>
      <c r="AE120" s="85"/>
      <c r="AF120" s="111"/>
      <c r="AG120" s="112">
        <v>0</v>
      </c>
      <c r="AH120" s="87"/>
      <c r="AI120" s="85"/>
      <c r="AJ120" s="111"/>
      <c r="AK120" s="112">
        <v>0</v>
      </c>
      <c r="AL120" s="87"/>
      <c r="AM120" s="85"/>
      <c r="AN120" s="111"/>
      <c r="AO120" s="112">
        <v>0</v>
      </c>
      <c r="AP120" s="87"/>
      <c r="AQ120" s="85"/>
      <c r="AR120" s="111"/>
      <c r="AS120" s="112">
        <v>0</v>
      </c>
      <c r="AT120" s="87"/>
      <c r="AU120" s="85"/>
      <c r="AV120" s="111"/>
      <c r="AW120" s="112">
        <v>0</v>
      </c>
      <c r="AX120" s="87"/>
      <c r="AY120" s="85"/>
      <c r="AZ120" s="267">
        <f>SUM(E120,I120,M120,Q120,U120,Y120,AC120,AG120,AK120,AO120,AS120,AW120)</f>
        <v>0</v>
      </c>
      <c r="BA120" s="88">
        <f>SUM($G120,$K120,$O120,$S120,$W120,$AA120,$AE120,$AI120,$AM120,$AQ120,$AU120,$AY120)</f>
        <v>0</v>
      </c>
      <c r="BC120">
        <f>IF($A120&lt;&gt;"",COUNTIF($BD$3:$BD120,$BD120),0)</f>
        <v>0</v>
      </c>
      <c r="BD120" t="str">
        <f>IF($A120&lt;&gt;"",VLOOKUP(TRUNC(MID($A120,1,2),0),Plano_Contas!$H$3:$J$103,2,TRUE),"")</f>
        <v/>
      </c>
      <c r="BE120" s="201" t="str">
        <f t="shared" si="3"/>
        <v/>
      </c>
      <c r="BF120" t="str">
        <f ca="1">IF($BT120&lt;&gt;"",SUMIF($BD$3:$BD$1004,"="&amp;$BD120,INDIRECT(ADDRESS(3,BF$2,1,1)):INDIRECT(ADDRESS(1004,BF$2,1,1))),"")</f>
        <v/>
      </c>
      <c r="BG120" t="str">
        <f ca="1">IF($BT120&lt;&gt;"",SUMIF($BD$3:$BD$1004,"="&amp;$BD120,INDIRECT(ADDRESS(3,BG$2,1,1)):INDIRECT(ADDRESS(1004,BG$2,1,1))),"")</f>
        <v/>
      </c>
      <c r="BH120" t="str">
        <f ca="1">IF($BT120&lt;&gt;"",SUMIF($BD$3:$BD$1004,"="&amp;$BD120,INDIRECT(ADDRESS(3,BH$2,1,1)):INDIRECT(ADDRESS(1004,BH$2,1,1))),"")</f>
        <v/>
      </c>
      <c r="BI120" t="str">
        <f ca="1">IF($BT120&lt;&gt;"",SUMIF($BD$3:$BD$1004,"="&amp;$BD120,INDIRECT(ADDRESS(3,BI$2,1,1)):INDIRECT(ADDRESS(1004,BI$2,1,1))),"")</f>
        <v/>
      </c>
      <c r="BJ120" t="str">
        <f ca="1">IF($BT120&lt;&gt;"",SUMIF($BD$3:$BD$1004,"="&amp;$BD120,INDIRECT(ADDRESS(3,BJ$2,1,1)):INDIRECT(ADDRESS(1004,BJ$2,1,1))),"")</f>
        <v/>
      </c>
      <c r="BK120" t="str">
        <f ca="1">IF($BT120&lt;&gt;"",SUMIF($BD$3:$BD$1004,"="&amp;$BD120,INDIRECT(ADDRESS(3,BK$2,1,1)):INDIRECT(ADDRESS(1004,BK$2,1,1))),"")</f>
        <v/>
      </c>
      <c r="BL120" t="str">
        <f ca="1">IF($BT120&lt;&gt;"",SUMIF($BD$3:$BD$1004,"="&amp;$BD120,INDIRECT(ADDRESS(3,BL$2,1,1)):INDIRECT(ADDRESS(1004,BL$2,1,1))),"")</f>
        <v/>
      </c>
      <c r="BM120" t="str">
        <f ca="1">IF($BT120&lt;&gt;"",SUMIF($BD$3:$BD$1004,"="&amp;$BD120,INDIRECT(ADDRESS(3,BM$2,1,1)):INDIRECT(ADDRESS(1004,BM$2,1,1))),"")</f>
        <v/>
      </c>
      <c r="BN120" t="str">
        <f ca="1">IF($BT120&lt;&gt;"",SUMIF($BD$3:$BD$1004,"="&amp;$BD120,INDIRECT(ADDRESS(3,BN$2,1,1)):INDIRECT(ADDRESS(1004,BN$2,1,1))),"")</f>
        <v/>
      </c>
      <c r="BO120" t="str">
        <f ca="1">IF($BT120&lt;&gt;"",SUMIF($BD$3:$BD$1004,"="&amp;$BD120,INDIRECT(ADDRESS(3,BO$2,1,1)):INDIRECT(ADDRESS(1004,BO$2,1,1))),"")</f>
        <v/>
      </c>
      <c r="BP120" t="str">
        <f ca="1">IF($BT120&lt;&gt;"",SUMIF($BD$3:$BD$1004,"="&amp;$BD120,INDIRECT(ADDRESS(3,BP$2,1,1)):INDIRECT(ADDRESS(1004,BP$2,1,1))),"")</f>
        <v/>
      </c>
      <c r="BQ120" t="str">
        <f ca="1">IF($BT120&lt;&gt;"",SUMIF($BD$3:$BD$1004,"="&amp;$BD120,INDIRECT(ADDRESS(3,BQ$2,1,1)):INDIRECT(ADDRESS(1004,BQ$2,1,1))),"")</f>
        <v/>
      </c>
      <c r="BR120" t="str">
        <f ca="1">IF($BT120&lt;&gt;"",SUMIF($BD$3:$BD$1004,"="&amp;$BD120,INDIRECT(ADDRESS(3,BR$2,1,1)):INDIRECT(ADDRESS(1004,BR$2,1,1))),"")</f>
        <v/>
      </c>
      <c r="BS120" t="str">
        <f>IF($A120&lt;&gt;"",VLOOKUP(TRUNC(MID($A120,1,2),0),Plano_Contas!$H$3:$J$103,3,TRUE),"")</f>
        <v/>
      </c>
      <c r="BT120" t="str">
        <f t="shared" si="4"/>
        <v/>
      </c>
      <c r="BV120">
        <f>Empresas!C120</f>
        <v>0</v>
      </c>
    </row>
    <row r="121" spans="1:74" x14ac:dyDescent="0.2">
      <c r="A121" s="89"/>
      <c r="B121" s="52" t="str">
        <f>IF($A121&lt;&gt;"",VLOOKUP(""&amp;$A121,Plano_Contas!$A$3:$F$1003,6,0),"")</f>
        <v/>
      </c>
      <c r="C121" s="91"/>
      <c r="D121" s="111"/>
      <c r="E121" s="112">
        <v>0</v>
      </c>
      <c r="F121" s="87"/>
      <c r="G121" s="85"/>
      <c r="H121" s="111"/>
      <c r="I121" s="112">
        <v>0</v>
      </c>
      <c r="J121" s="87"/>
      <c r="K121" s="85"/>
      <c r="L121" s="111"/>
      <c r="M121" s="112">
        <v>0</v>
      </c>
      <c r="N121" s="87"/>
      <c r="O121" s="85"/>
      <c r="P121" s="111"/>
      <c r="Q121" s="112">
        <v>0</v>
      </c>
      <c r="R121" s="87"/>
      <c r="S121" s="85"/>
      <c r="T121" s="111"/>
      <c r="U121" s="112">
        <v>0</v>
      </c>
      <c r="V121" s="87"/>
      <c r="W121" s="85"/>
      <c r="X121" s="111"/>
      <c r="Y121" s="112">
        <v>0</v>
      </c>
      <c r="Z121" s="87"/>
      <c r="AA121" s="85"/>
      <c r="AB121" s="111"/>
      <c r="AC121" s="112">
        <v>0</v>
      </c>
      <c r="AD121" s="87"/>
      <c r="AE121" s="85"/>
      <c r="AF121" s="111"/>
      <c r="AG121" s="112">
        <v>0</v>
      </c>
      <c r="AH121" s="87"/>
      <c r="AI121" s="85"/>
      <c r="AJ121" s="111"/>
      <c r="AK121" s="112">
        <v>0</v>
      </c>
      <c r="AL121" s="87"/>
      <c r="AM121" s="85"/>
      <c r="AN121" s="111"/>
      <c r="AO121" s="112">
        <v>0</v>
      </c>
      <c r="AP121" s="87"/>
      <c r="AQ121" s="85"/>
      <c r="AR121" s="111"/>
      <c r="AS121" s="112">
        <v>0</v>
      </c>
      <c r="AT121" s="87"/>
      <c r="AU121" s="85"/>
      <c r="AV121" s="111"/>
      <c r="AW121" s="112">
        <v>0</v>
      </c>
      <c r="AX121" s="87"/>
      <c r="AY121" s="85"/>
      <c r="AZ121" s="267">
        <f>SUM(E121,I121,M121,Q121,U121,Y121,AC121,AG121,AK121,AO121,AS121,AW121)</f>
        <v>0</v>
      </c>
      <c r="BA121" s="88">
        <f>SUM($G121,$K121,$O121,$S121,$W121,$AA121,$AE121,$AI121,$AM121,$AQ121,$AU121,$AY121)</f>
        <v>0</v>
      </c>
      <c r="BC121">
        <f>IF($A121&lt;&gt;"",COUNTIF($BD$3:$BD121,$BD121),0)</f>
        <v>0</v>
      </c>
      <c r="BD121" t="str">
        <f>IF($A121&lt;&gt;"",VLOOKUP(TRUNC(MID($A121,1,2),0),Plano_Contas!$H$3:$J$103,2,TRUE),"")</f>
        <v/>
      </c>
      <c r="BE121" s="201" t="str">
        <f t="shared" si="3"/>
        <v/>
      </c>
      <c r="BF121" t="str">
        <f ca="1">IF($BT121&lt;&gt;"",SUMIF($BD$3:$BD$1004,"="&amp;$BD121,INDIRECT(ADDRESS(3,BF$2,1,1)):INDIRECT(ADDRESS(1004,BF$2,1,1))),"")</f>
        <v/>
      </c>
      <c r="BG121" t="str">
        <f ca="1">IF($BT121&lt;&gt;"",SUMIF($BD$3:$BD$1004,"="&amp;$BD121,INDIRECT(ADDRESS(3,BG$2,1,1)):INDIRECT(ADDRESS(1004,BG$2,1,1))),"")</f>
        <v/>
      </c>
      <c r="BH121" t="str">
        <f ca="1">IF($BT121&lt;&gt;"",SUMIF($BD$3:$BD$1004,"="&amp;$BD121,INDIRECT(ADDRESS(3,BH$2,1,1)):INDIRECT(ADDRESS(1004,BH$2,1,1))),"")</f>
        <v/>
      </c>
      <c r="BI121" t="str">
        <f ca="1">IF($BT121&lt;&gt;"",SUMIF($BD$3:$BD$1004,"="&amp;$BD121,INDIRECT(ADDRESS(3,BI$2,1,1)):INDIRECT(ADDRESS(1004,BI$2,1,1))),"")</f>
        <v/>
      </c>
      <c r="BJ121" t="str">
        <f ca="1">IF($BT121&lt;&gt;"",SUMIF($BD$3:$BD$1004,"="&amp;$BD121,INDIRECT(ADDRESS(3,BJ$2,1,1)):INDIRECT(ADDRESS(1004,BJ$2,1,1))),"")</f>
        <v/>
      </c>
      <c r="BK121" t="str">
        <f ca="1">IF($BT121&lt;&gt;"",SUMIF($BD$3:$BD$1004,"="&amp;$BD121,INDIRECT(ADDRESS(3,BK$2,1,1)):INDIRECT(ADDRESS(1004,BK$2,1,1))),"")</f>
        <v/>
      </c>
      <c r="BL121" t="str">
        <f ca="1">IF($BT121&lt;&gt;"",SUMIF($BD$3:$BD$1004,"="&amp;$BD121,INDIRECT(ADDRESS(3,BL$2,1,1)):INDIRECT(ADDRESS(1004,BL$2,1,1))),"")</f>
        <v/>
      </c>
      <c r="BM121" t="str">
        <f ca="1">IF($BT121&lt;&gt;"",SUMIF($BD$3:$BD$1004,"="&amp;$BD121,INDIRECT(ADDRESS(3,BM$2,1,1)):INDIRECT(ADDRESS(1004,BM$2,1,1))),"")</f>
        <v/>
      </c>
      <c r="BN121" t="str">
        <f ca="1">IF($BT121&lt;&gt;"",SUMIF($BD$3:$BD$1004,"="&amp;$BD121,INDIRECT(ADDRESS(3,BN$2,1,1)):INDIRECT(ADDRESS(1004,BN$2,1,1))),"")</f>
        <v/>
      </c>
      <c r="BO121" t="str">
        <f ca="1">IF($BT121&lt;&gt;"",SUMIF($BD$3:$BD$1004,"="&amp;$BD121,INDIRECT(ADDRESS(3,BO$2,1,1)):INDIRECT(ADDRESS(1004,BO$2,1,1))),"")</f>
        <v/>
      </c>
      <c r="BP121" t="str">
        <f ca="1">IF($BT121&lt;&gt;"",SUMIF($BD$3:$BD$1004,"="&amp;$BD121,INDIRECT(ADDRESS(3,BP$2,1,1)):INDIRECT(ADDRESS(1004,BP$2,1,1))),"")</f>
        <v/>
      </c>
      <c r="BQ121" t="str">
        <f ca="1">IF($BT121&lt;&gt;"",SUMIF($BD$3:$BD$1004,"="&amp;$BD121,INDIRECT(ADDRESS(3,BQ$2,1,1)):INDIRECT(ADDRESS(1004,BQ$2,1,1))),"")</f>
        <v/>
      </c>
      <c r="BR121" t="str">
        <f ca="1">IF($BT121&lt;&gt;"",SUMIF($BD$3:$BD$1004,"="&amp;$BD121,INDIRECT(ADDRESS(3,BR$2,1,1)):INDIRECT(ADDRESS(1004,BR$2,1,1))),"")</f>
        <v/>
      </c>
      <c r="BS121" t="str">
        <f>IF($A121&lt;&gt;"",VLOOKUP(TRUNC(MID($A121,1,2),0),Plano_Contas!$H$3:$J$103,3,TRUE),"")</f>
        <v/>
      </c>
      <c r="BT121" t="str">
        <f t="shared" si="4"/>
        <v/>
      </c>
      <c r="BV121">
        <f>Empresas!C121</f>
        <v>0</v>
      </c>
    </row>
    <row r="122" spans="1:74" x14ac:dyDescent="0.2">
      <c r="A122" s="89"/>
      <c r="B122" s="52" t="str">
        <f>IF($A122&lt;&gt;"",VLOOKUP(""&amp;$A122,Plano_Contas!$A$3:$F$1003,6,0),"")</f>
        <v/>
      </c>
      <c r="C122" s="91"/>
      <c r="D122" s="111"/>
      <c r="E122" s="112">
        <v>0</v>
      </c>
      <c r="F122" s="87"/>
      <c r="G122" s="85"/>
      <c r="H122" s="111"/>
      <c r="I122" s="112">
        <v>0</v>
      </c>
      <c r="J122" s="87"/>
      <c r="K122" s="85"/>
      <c r="L122" s="111"/>
      <c r="M122" s="112">
        <v>0</v>
      </c>
      <c r="N122" s="87"/>
      <c r="O122" s="85"/>
      <c r="P122" s="111"/>
      <c r="Q122" s="112">
        <v>0</v>
      </c>
      <c r="R122" s="87"/>
      <c r="S122" s="85"/>
      <c r="T122" s="111"/>
      <c r="U122" s="112">
        <v>0</v>
      </c>
      <c r="V122" s="87"/>
      <c r="W122" s="85"/>
      <c r="X122" s="111"/>
      <c r="Y122" s="112">
        <v>0</v>
      </c>
      <c r="Z122" s="87"/>
      <c r="AA122" s="85"/>
      <c r="AB122" s="111"/>
      <c r="AC122" s="112">
        <v>0</v>
      </c>
      <c r="AD122" s="87"/>
      <c r="AE122" s="85"/>
      <c r="AF122" s="111"/>
      <c r="AG122" s="112">
        <v>0</v>
      </c>
      <c r="AH122" s="87"/>
      <c r="AI122" s="85"/>
      <c r="AJ122" s="111"/>
      <c r="AK122" s="112">
        <v>0</v>
      </c>
      <c r="AL122" s="87"/>
      <c r="AM122" s="85"/>
      <c r="AN122" s="111"/>
      <c r="AO122" s="112">
        <v>0</v>
      </c>
      <c r="AP122" s="87"/>
      <c r="AQ122" s="85"/>
      <c r="AR122" s="111"/>
      <c r="AS122" s="112">
        <v>0</v>
      </c>
      <c r="AT122" s="87"/>
      <c r="AU122" s="85"/>
      <c r="AV122" s="111"/>
      <c r="AW122" s="112">
        <v>0</v>
      </c>
      <c r="AX122" s="87"/>
      <c r="AY122" s="85"/>
      <c r="AZ122" s="267">
        <f>SUM(E122,I122,M122,Q122,U122,Y122,AC122,AG122,AK122,AO122,AS122,AW122)</f>
        <v>0</v>
      </c>
      <c r="BA122" s="88">
        <f>SUM($G122,$K122,$O122,$S122,$W122,$AA122,$AE122,$AI122,$AM122,$AQ122,$AU122,$AY122)</f>
        <v>0</v>
      </c>
      <c r="BC122">
        <f>IF($A122&lt;&gt;"",COUNTIF($BD$3:$BD122,$BD122),0)</f>
        <v>0</v>
      </c>
      <c r="BD122" t="str">
        <f>IF($A122&lt;&gt;"",VLOOKUP(TRUNC(MID($A122,1,2),0),Plano_Contas!$H$3:$J$103,2,TRUE),"")</f>
        <v/>
      </c>
      <c r="BE122" s="201" t="str">
        <f t="shared" si="3"/>
        <v/>
      </c>
      <c r="BF122" t="str">
        <f ca="1">IF($BT122&lt;&gt;"",SUMIF($BD$3:$BD$1004,"="&amp;$BD122,INDIRECT(ADDRESS(3,BF$2,1,1)):INDIRECT(ADDRESS(1004,BF$2,1,1))),"")</f>
        <v/>
      </c>
      <c r="BG122" t="str">
        <f ca="1">IF($BT122&lt;&gt;"",SUMIF($BD$3:$BD$1004,"="&amp;$BD122,INDIRECT(ADDRESS(3,BG$2,1,1)):INDIRECT(ADDRESS(1004,BG$2,1,1))),"")</f>
        <v/>
      </c>
      <c r="BH122" t="str">
        <f ca="1">IF($BT122&lt;&gt;"",SUMIF($BD$3:$BD$1004,"="&amp;$BD122,INDIRECT(ADDRESS(3,BH$2,1,1)):INDIRECT(ADDRESS(1004,BH$2,1,1))),"")</f>
        <v/>
      </c>
      <c r="BI122" t="str">
        <f ca="1">IF($BT122&lt;&gt;"",SUMIF($BD$3:$BD$1004,"="&amp;$BD122,INDIRECT(ADDRESS(3,BI$2,1,1)):INDIRECT(ADDRESS(1004,BI$2,1,1))),"")</f>
        <v/>
      </c>
      <c r="BJ122" t="str">
        <f ca="1">IF($BT122&lt;&gt;"",SUMIF($BD$3:$BD$1004,"="&amp;$BD122,INDIRECT(ADDRESS(3,BJ$2,1,1)):INDIRECT(ADDRESS(1004,BJ$2,1,1))),"")</f>
        <v/>
      </c>
      <c r="BK122" t="str">
        <f ca="1">IF($BT122&lt;&gt;"",SUMIF($BD$3:$BD$1004,"="&amp;$BD122,INDIRECT(ADDRESS(3,BK$2,1,1)):INDIRECT(ADDRESS(1004,BK$2,1,1))),"")</f>
        <v/>
      </c>
      <c r="BL122" t="str">
        <f ca="1">IF($BT122&lt;&gt;"",SUMIF($BD$3:$BD$1004,"="&amp;$BD122,INDIRECT(ADDRESS(3,BL$2,1,1)):INDIRECT(ADDRESS(1004,BL$2,1,1))),"")</f>
        <v/>
      </c>
      <c r="BM122" t="str">
        <f ca="1">IF($BT122&lt;&gt;"",SUMIF($BD$3:$BD$1004,"="&amp;$BD122,INDIRECT(ADDRESS(3,BM$2,1,1)):INDIRECT(ADDRESS(1004,BM$2,1,1))),"")</f>
        <v/>
      </c>
      <c r="BN122" t="str">
        <f ca="1">IF($BT122&lt;&gt;"",SUMIF($BD$3:$BD$1004,"="&amp;$BD122,INDIRECT(ADDRESS(3,BN$2,1,1)):INDIRECT(ADDRESS(1004,BN$2,1,1))),"")</f>
        <v/>
      </c>
      <c r="BO122" t="str">
        <f ca="1">IF($BT122&lt;&gt;"",SUMIF($BD$3:$BD$1004,"="&amp;$BD122,INDIRECT(ADDRESS(3,BO$2,1,1)):INDIRECT(ADDRESS(1004,BO$2,1,1))),"")</f>
        <v/>
      </c>
      <c r="BP122" t="str">
        <f ca="1">IF($BT122&lt;&gt;"",SUMIF($BD$3:$BD$1004,"="&amp;$BD122,INDIRECT(ADDRESS(3,BP$2,1,1)):INDIRECT(ADDRESS(1004,BP$2,1,1))),"")</f>
        <v/>
      </c>
      <c r="BQ122" t="str">
        <f ca="1">IF($BT122&lt;&gt;"",SUMIF($BD$3:$BD$1004,"="&amp;$BD122,INDIRECT(ADDRESS(3,BQ$2,1,1)):INDIRECT(ADDRESS(1004,BQ$2,1,1))),"")</f>
        <v/>
      </c>
      <c r="BR122" t="str">
        <f ca="1">IF($BT122&lt;&gt;"",SUMIF($BD$3:$BD$1004,"="&amp;$BD122,INDIRECT(ADDRESS(3,BR$2,1,1)):INDIRECT(ADDRESS(1004,BR$2,1,1))),"")</f>
        <v/>
      </c>
      <c r="BS122" t="str">
        <f>IF($A122&lt;&gt;"",VLOOKUP(TRUNC(MID($A122,1,2),0),Plano_Contas!$H$3:$J$103,3,TRUE),"")</f>
        <v/>
      </c>
      <c r="BT122" t="str">
        <f t="shared" si="4"/>
        <v/>
      </c>
      <c r="BV122">
        <f>Empresas!C122</f>
        <v>0</v>
      </c>
    </row>
    <row r="123" spans="1:74" x14ac:dyDescent="0.2">
      <c r="A123" s="89"/>
      <c r="B123" s="52" t="str">
        <f>IF($A123&lt;&gt;"",VLOOKUP(""&amp;$A123,Plano_Contas!$A$3:$F$1003,6,0),"")</f>
        <v/>
      </c>
      <c r="C123" s="91"/>
      <c r="D123" s="111"/>
      <c r="E123" s="112">
        <v>0</v>
      </c>
      <c r="F123" s="87"/>
      <c r="G123" s="85"/>
      <c r="H123" s="111"/>
      <c r="I123" s="112">
        <v>0</v>
      </c>
      <c r="J123" s="87"/>
      <c r="K123" s="85"/>
      <c r="L123" s="111"/>
      <c r="M123" s="112">
        <v>0</v>
      </c>
      <c r="N123" s="87"/>
      <c r="O123" s="85"/>
      <c r="P123" s="111"/>
      <c r="Q123" s="112">
        <v>0</v>
      </c>
      <c r="R123" s="87"/>
      <c r="S123" s="85"/>
      <c r="T123" s="111"/>
      <c r="U123" s="112">
        <v>0</v>
      </c>
      <c r="V123" s="87"/>
      <c r="W123" s="85"/>
      <c r="X123" s="111"/>
      <c r="Y123" s="112">
        <v>0</v>
      </c>
      <c r="Z123" s="87"/>
      <c r="AA123" s="85"/>
      <c r="AB123" s="111"/>
      <c r="AC123" s="112">
        <v>0</v>
      </c>
      <c r="AD123" s="87"/>
      <c r="AE123" s="85"/>
      <c r="AF123" s="111"/>
      <c r="AG123" s="112">
        <v>0</v>
      </c>
      <c r="AH123" s="87"/>
      <c r="AI123" s="85"/>
      <c r="AJ123" s="111"/>
      <c r="AK123" s="112">
        <v>0</v>
      </c>
      <c r="AL123" s="87"/>
      <c r="AM123" s="85"/>
      <c r="AN123" s="111"/>
      <c r="AO123" s="112">
        <v>0</v>
      </c>
      <c r="AP123" s="87"/>
      <c r="AQ123" s="85"/>
      <c r="AR123" s="111"/>
      <c r="AS123" s="112">
        <v>0</v>
      </c>
      <c r="AT123" s="87"/>
      <c r="AU123" s="85"/>
      <c r="AV123" s="111"/>
      <c r="AW123" s="112">
        <v>0</v>
      </c>
      <c r="AX123" s="87"/>
      <c r="AY123" s="85"/>
      <c r="AZ123" s="267">
        <f>SUM(E123,I123,M123,Q123,U123,Y123,AC123,AG123,AK123,AO123,AS123,AW123)</f>
        <v>0</v>
      </c>
      <c r="BA123" s="88">
        <f>SUM($G123,$K123,$O123,$S123,$W123,$AA123,$AE123,$AI123,$AM123,$AQ123,$AU123,$AY123)</f>
        <v>0</v>
      </c>
      <c r="BC123">
        <f>IF($A123&lt;&gt;"",COUNTIF($BD$3:$BD123,$BD123),0)</f>
        <v>0</v>
      </c>
      <c r="BD123" t="str">
        <f>IF($A123&lt;&gt;"",VLOOKUP(TRUNC(MID($A123,1,2),0),Plano_Contas!$H$3:$J$103,2,TRUE),"")</f>
        <v/>
      </c>
      <c r="BE123" s="201" t="str">
        <f t="shared" si="3"/>
        <v/>
      </c>
      <c r="BF123" t="str">
        <f ca="1">IF($BT123&lt;&gt;"",SUMIF($BD$3:$BD$1004,"="&amp;$BD123,INDIRECT(ADDRESS(3,BF$2,1,1)):INDIRECT(ADDRESS(1004,BF$2,1,1))),"")</f>
        <v/>
      </c>
      <c r="BG123" t="str">
        <f ca="1">IF($BT123&lt;&gt;"",SUMIF($BD$3:$BD$1004,"="&amp;$BD123,INDIRECT(ADDRESS(3,BG$2,1,1)):INDIRECT(ADDRESS(1004,BG$2,1,1))),"")</f>
        <v/>
      </c>
      <c r="BH123" t="str">
        <f ca="1">IF($BT123&lt;&gt;"",SUMIF($BD$3:$BD$1004,"="&amp;$BD123,INDIRECT(ADDRESS(3,BH$2,1,1)):INDIRECT(ADDRESS(1004,BH$2,1,1))),"")</f>
        <v/>
      </c>
      <c r="BI123" t="str">
        <f ca="1">IF($BT123&lt;&gt;"",SUMIF($BD$3:$BD$1004,"="&amp;$BD123,INDIRECT(ADDRESS(3,BI$2,1,1)):INDIRECT(ADDRESS(1004,BI$2,1,1))),"")</f>
        <v/>
      </c>
      <c r="BJ123" t="str">
        <f ca="1">IF($BT123&lt;&gt;"",SUMIF($BD$3:$BD$1004,"="&amp;$BD123,INDIRECT(ADDRESS(3,BJ$2,1,1)):INDIRECT(ADDRESS(1004,BJ$2,1,1))),"")</f>
        <v/>
      </c>
      <c r="BK123" t="str">
        <f ca="1">IF($BT123&lt;&gt;"",SUMIF($BD$3:$BD$1004,"="&amp;$BD123,INDIRECT(ADDRESS(3,BK$2,1,1)):INDIRECT(ADDRESS(1004,BK$2,1,1))),"")</f>
        <v/>
      </c>
      <c r="BL123" t="str">
        <f ca="1">IF($BT123&lt;&gt;"",SUMIF($BD$3:$BD$1004,"="&amp;$BD123,INDIRECT(ADDRESS(3,BL$2,1,1)):INDIRECT(ADDRESS(1004,BL$2,1,1))),"")</f>
        <v/>
      </c>
      <c r="BM123" t="str">
        <f ca="1">IF($BT123&lt;&gt;"",SUMIF($BD$3:$BD$1004,"="&amp;$BD123,INDIRECT(ADDRESS(3,BM$2,1,1)):INDIRECT(ADDRESS(1004,BM$2,1,1))),"")</f>
        <v/>
      </c>
      <c r="BN123" t="str">
        <f ca="1">IF($BT123&lt;&gt;"",SUMIF($BD$3:$BD$1004,"="&amp;$BD123,INDIRECT(ADDRESS(3,BN$2,1,1)):INDIRECT(ADDRESS(1004,BN$2,1,1))),"")</f>
        <v/>
      </c>
      <c r="BO123" t="str">
        <f ca="1">IF($BT123&lt;&gt;"",SUMIF($BD$3:$BD$1004,"="&amp;$BD123,INDIRECT(ADDRESS(3,BO$2,1,1)):INDIRECT(ADDRESS(1004,BO$2,1,1))),"")</f>
        <v/>
      </c>
      <c r="BP123" t="str">
        <f ca="1">IF($BT123&lt;&gt;"",SUMIF($BD$3:$BD$1004,"="&amp;$BD123,INDIRECT(ADDRESS(3,BP$2,1,1)):INDIRECT(ADDRESS(1004,BP$2,1,1))),"")</f>
        <v/>
      </c>
      <c r="BQ123" t="str">
        <f ca="1">IF($BT123&lt;&gt;"",SUMIF($BD$3:$BD$1004,"="&amp;$BD123,INDIRECT(ADDRESS(3,BQ$2,1,1)):INDIRECT(ADDRESS(1004,BQ$2,1,1))),"")</f>
        <v/>
      </c>
      <c r="BR123" t="str">
        <f ca="1">IF($BT123&lt;&gt;"",SUMIF($BD$3:$BD$1004,"="&amp;$BD123,INDIRECT(ADDRESS(3,BR$2,1,1)):INDIRECT(ADDRESS(1004,BR$2,1,1))),"")</f>
        <v/>
      </c>
      <c r="BS123" t="str">
        <f>IF($A123&lt;&gt;"",VLOOKUP(TRUNC(MID($A123,1,2),0),Plano_Contas!$H$3:$J$103,3,TRUE),"")</f>
        <v/>
      </c>
      <c r="BT123" t="str">
        <f t="shared" si="4"/>
        <v/>
      </c>
      <c r="BV123">
        <f>Empresas!C123</f>
        <v>0</v>
      </c>
    </row>
    <row r="124" spans="1:74" x14ac:dyDescent="0.2">
      <c r="A124" s="89"/>
      <c r="B124" s="52" t="str">
        <f>IF($A124&lt;&gt;"",VLOOKUP(""&amp;$A124,Plano_Contas!$A$3:$F$1003,6,0),"")</f>
        <v/>
      </c>
      <c r="C124" s="91"/>
      <c r="D124" s="111"/>
      <c r="E124" s="112">
        <v>0</v>
      </c>
      <c r="F124" s="87"/>
      <c r="G124" s="85"/>
      <c r="H124" s="111"/>
      <c r="I124" s="112">
        <v>0</v>
      </c>
      <c r="J124" s="87"/>
      <c r="K124" s="85"/>
      <c r="L124" s="111"/>
      <c r="M124" s="112">
        <v>0</v>
      </c>
      <c r="N124" s="87"/>
      <c r="O124" s="85"/>
      <c r="P124" s="111"/>
      <c r="Q124" s="112">
        <v>0</v>
      </c>
      <c r="R124" s="87"/>
      <c r="S124" s="85"/>
      <c r="T124" s="111"/>
      <c r="U124" s="112">
        <v>0</v>
      </c>
      <c r="V124" s="87"/>
      <c r="W124" s="85"/>
      <c r="X124" s="111"/>
      <c r="Y124" s="112">
        <v>0</v>
      </c>
      <c r="Z124" s="87"/>
      <c r="AA124" s="85"/>
      <c r="AB124" s="111"/>
      <c r="AC124" s="112">
        <v>0</v>
      </c>
      <c r="AD124" s="87"/>
      <c r="AE124" s="85"/>
      <c r="AF124" s="111"/>
      <c r="AG124" s="112">
        <v>0</v>
      </c>
      <c r="AH124" s="87"/>
      <c r="AI124" s="85"/>
      <c r="AJ124" s="111"/>
      <c r="AK124" s="112">
        <v>0</v>
      </c>
      <c r="AL124" s="87"/>
      <c r="AM124" s="85"/>
      <c r="AN124" s="111"/>
      <c r="AO124" s="112">
        <v>0</v>
      </c>
      <c r="AP124" s="87"/>
      <c r="AQ124" s="85"/>
      <c r="AR124" s="111"/>
      <c r="AS124" s="112">
        <v>0</v>
      </c>
      <c r="AT124" s="87"/>
      <c r="AU124" s="85"/>
      <c r="AV124" s="111"/>
      <c r="AW124" s="112">
        <v>0</v>
      </c>
      <c r="AX124" s="87"/>
      <c r="AY124" s="85"/>
      <c r="AZ124" s="267">
        <f t="shared" ref="AZ124:AZ187" si="5">SUM(E124,I124,M124,Q124,U124,Y124,AC124,AG124,AK124,AO124,AS124,AW124)</f>
        <v>0</v>
      </c>
      <c r="BA124" s="88">
        <f t="shared" ref="BA124:BA187" si="6">SUM($G124,$K124,$O124,$S124,$W124,$AA124,$AE124,$AI124,$AM124,$AQ124,$AU124,$AY124)</f>
        <v>0</v>
      </c>
      <c r="BC124">
        <f>IF($A124&lt;&gt;"",COUNTIF($BD$3:$BD124,$BD124),0)</f>
        <v>0</v>
      </c>
      <c r="BD124" t="str">
        <f>IF($A124&lt;&gt;"",VLOOKUP(TRUNC(MID($A124,1,2),0),Plano_Contas!$H$3:$J$103,2,TRUE),"")</f>
        <v/>
      </c>
      <c r="BE124" s="201" t="str">
        <f t="shared" si="3"/>
        <v/>
      </c>
      <c r="BF124" t="str">
        <f ca="1">IF($BT124&lt;&gt;"",SUMIF($BD$3:$BD$1004,"="&amp;$BD124,INDIRECT(ADDRESS(3,BF$2,1,1)):INDIRECT(ADDRESS(1004,BF$2,1,1))),"")</f>
        <v/>
      </c>
      <c r="BG124" t="str">
        <f ca="1">IF($BT124&lt;&gt;"",SUMIF($BD$3:$BD$1004,"="&amp;$BD124,INDIRECT(ADDRESS(3,BG$2,1,1)):INDIRECT(ADDRESS(1004,BG$2,1,1))),"")</f>
        <v/>
      </c>
      <c r="BH124" t="str">
        <f ca="1">IF($BT124&lt;&gt;"",SUMIF($BD$3:$BD$1004,"="&amp;$BD124,INDIRECT(ADDRESS(3,BH$2,1,1)):INDIRECT(ADDRESS(1004,BH$2,1,1))),"")</f>
        <v/>
      </c>
      <c r="BI124" t="str">
        <f ca="1">IF($BT124&lt;&gt;"",SUMIF($BD$3:$BD$1004,"="&amp;$BD124,INDIRECT(ADDRESS(3,BI$2,1,1)):INDIRECT(ADDRESS(1004,BI$2,1,1))),"")</f>
        <v/>
      </c>
      <c r="BJ124" t="str">
        <f ca="1">IF($BT124&lt;&gt;"",SUMIF($BD$3:$BD$1004,"="&amp;$BD124,INDIRECT(ADDRESS(3,BJ$2,1,1)):INDIRECT(ADDRESS(1004,BJ$2,1,1))),"")</f>
        <v/>
      </c>
      <c r="BK124" t="str">
        <f ca="1">IF($BT124&lt;&gt;"",SUMIF($BD$3:$BD$1004,"="&amp;$BD124,INDIRECT(ADDRESS(3,BK$2,1,1)):INDIRECT(ADDRESS(1004,BK$2,1,1))),"")</f>
        <v/>
      </c>
      <c r="BL124" t="str">
        <f ca="1">IF($BT124&lt;&gt;"",SUMIF($BD$3:$BD$1004,"="&amp;$BD124,INDIRECT(ADDRESS(3,BL$2,1,1)):INDIRECT(ADDRESS(1004,BL$2,1,1))),"")</f>
        <v/>
      </c>
      <c r="BM124" t="str">
        <f ca="1">IF($BT124&lt;&gt;"",SUMIF($BD$3:$BD$1004,"="&amp;$BD124,INDIRECT(ADDRESS(3,BM$2,1,1)):INDIRECT(ADDRESS(1004,BM$2,1,1))),"")</f>
        <v/>
      </c>
      <c r="BN124" t="str">
        <f ca="1">IF($BT124&lt;&gt;"",SUMIF($BD$3:$BD$1004,"="&amp;$BD124,INDIRECT(ADDRESS(3,BN$2,1,1)):INDIRECT(ADDRESS(1004,BN$2,1,1))),"")</f>
        <v/>
      </c>
      <c r="BO124" t="str">
        <f ca="1">IF($BT124&lt;&gt;"",SUMIF($BD$3:$BD$1004,"="&amp;$BD124,INDIRECT(ADDRESS(3,BO$2,1,1)):INDIRECT(ADDRESS(1004,BO$2,1,1))),"")</f>
        <v/>
      </c>
      <c r="BP124" t="str">
        <f ca="1">IF($BT124&lt;&gt;"",SUMIF($BD$3:$BD$1004,"="&amp;$BD124,INDIRECT(ADDRESS(3,BP$2,1,1)):INDIRECT(ADDRESS(1004,BP$2,1,1))),"")</f>
        <v/>
      </c>
      <c r="BQ124" t="str">
        <f ca="1">IF($BT124&lt;&gt;"",SUMIF($BD$3:$BD$1004,"="&amp;$BD124,INDIRECT(ADDRESS(3,BQ$2,1,1)):INDIRECT(ADDRESS(1004,BQ$2,1,1))),"")</f>
        <v/>
      </c>
      <c r="BR124" t="str">
        <f ca="1">IF($BT124&lt;&gt;"",SUMIF($BD$3:$BD$1004,"="&amp;$BD124,INDIRECT(ADDRESS(3,BR$2,1,1)):INDIRECT(ADDRESS(1004,BR$2,1,1))),"")</f>
        <v/>
      </c>
      <c r="BS124" t="str">
        <f>IF($A124&lt;&gt;"",VLOOKUP(TRUNC(MID($A124,1,2),0),Plano_Contas!$H$3:$J$103,3,TRUE),"")</f>
        <v/>
      </c>
      <c r="BT124" t="str">
        <f t="shared" si="4"/>
        <v/>
      </c>
      <c r="BV124">
        <f>Empresas!C124</f>
        <v>0</v>
      </c>
    </row>
    <row r="125" spans="1:74" x14ac:dyDescent="0.2">
      <c r="A125" s="89"/>
      <c r="B125" s="52" t="str">
        <f>IF($A125&lt;&gt;"",VLOOKUP(""&amp;$A125,Plano_Contas!$A$3:$F$1003,6,0),"")</f>
        <v/>
      </c>
      <c r="C125" s="91"/>
      <c r="D125" s="111"/>
      <c r="E125" s="112">
        <v>0</v>
      </c>
      <c r="F125" s="87"/>
      <c r="G125" s="85"/>
      <c r="H125" s="111"/>
      <c r="I125" s="112">
        <v>0</v>
      </c>
      <c r="J125" s="87"/>
      <c r="K125" s="85"/>
      <c r="L125" s="111"/>
      <c r="M125" s="112">
        <v>0</v>
      </c>
      <c r="N125" s="87"/>
      <c r="O125" s="85"/>
      <c r="P125" s="111"/>
      <c r="Q125" s="112">
        <v>0</v>
      </c>
      <c r="R125" s="87"/>
      <c r="S125" s="85"/>
      <c r="T125" s="111"/>
      <c r="U125" s="112">
        <v>0</v>
      </c>
      <c r="V125" s="87"/>
      <c r="W125" s="85"/>
      <c r="X125" s="111"/>
      <c r="Y125" s="112">
        <v>0</v>
      </c>
      <c r="Z125" s="87"/>
      <c r="AA125" s="85"/>
      <c r="AB125" s="111"/>
      <c r="AC125" s="112">
        <v>0</v>
      </c>
      <c r="AD125" s="87"/>
      <c r="AE125" s="85"/>
      <c r="AF125" s="111"/>
      <c r="AG125" s="112">
        <v>0</v>
      </c>
      <c r="AH125" s="87"/>
      <c r="AI125" s="85"/>
      <c r="AJ125" s="111"/>
      <c r="AK125" s="112">
        <v>0</v>
      </c>
      <c r="AL125" s="87"/>
      <c r="AM125" s="85"/>
      <c r="AN125" s="111"/>
      <c r="AO125" s="112">
        <v>0</v>
      </c>
      <c r="AP125" s="87"/>
      <c r="AQ125" s="85"/>
      <c r="AR125" s="111"/>
      <c r="AS125" s="112">
        <v>0</v>
      </c>
      <c r="AT125" s="87"/>
      <c r="AU125" s="85"/>
      <c r="AV125" s="111"/>
      <c r="AW125" s="112">
        <v>0</v>
      </c>
      <c r="AX125" s="87"/>
      <c r="AY125" s="85"/>
      <c r="AZ125" s="267">
        <f t="shared" si="5"/>
        <v>0</v>
      </c>
      <c r="BA125" s="88">
        <f t="shared" si="6"/>
        <v>0</v>
      </c>
      <c r="BC125">
        <f>IF($A125&lt;&gt;"",COUNTIF($BD$3:$BD125,$BD125),0)</f>
        <v>0</v>
      </c>
      <c r="BD125" t="str">
        <f>IF($A125&lt;&gt;"",VLOOKUP(TRUNC(MID($A125,1,2),0),Plano_Contas!$H$3:$J$103,2,TRUE),"")</f>
        <v/>
      </c>
      <c r="BE125" s="201" t="str">
        <f t="shared" si="3"/>
        <v/>
      </c>
      <c r="BF125" t="str">
        <f ca="1">IF($BT125&lt;&gt;"",SUMIF($BD$3:$BD$1004,"="&amp;$BD125,INDIRECT(ADDRESS(3,BF$2,1,1)):INDIRECT(ADDRESS(1004,BF$2,1,1))),"")</f>
        <v/>
      </c>
      <c r="BG125" t="str">
        <f ca="1">IF($BT125&lt;&gt;"",SUMIF($BD$3:$BD$1004,"="&amp;$BD125,INDIRECT(ADDRESS(3,BG$2,1,1)):INDIRECT(ADDRESS(1004,BG$2,1,1))),"")</f>
        <v/>
      </c>
      <c r="BH125" t="str">
        <f ca="1">IF($BT125&lt;&gt;"",SUMIF($BD$3:$BD$1004,"="&amp;$BD125,INDIRECT(ADDRESS(3,BH$2,1,1)):INDIRECT(ADDRESS(1004,BH$2,1,1))),"")</f>
        <v/>
      </c>
      <c r="BI125" t="str">
        <f ca="1">IF($BT125&lt;&gt;"",SUMIF($BD$3:$BD$1004,"="&amp;$BD125,INDIRECT(ADDRESS(3,BI$2,1,1)):INDIRECT(ADDRESS(1004,BI$2,1,1))),"")</f>
        <v/>
      </c>
      <c r="BJ125" t="str">
        <f ca="1">IF($BT125&lt;&gt;"",SUMIF($BD$3:$BD$1004,"="&amp;$BD125,INDIRECT(ADDRESS(3,BJ$2,1,1)):INDIRECT(ADDRESS(1004,BJ$2,1,1))),"")</f>
        <v/>
      </c>
      <c r="BK125" t="str">
        <f ca="1">IF($BT125&lt;&gt;"",SUMIF($BD$3:$BD$1004,"="&amp;$BD125,INDIRECT(ADDRESS(3,BK$2,1,1)):INDIRECT(ADDRESS(1004,BK$2,1,1))),"")</f>
        <v/>
      </c>
      <c r="BL125" t="str">
        <f ca="1">IF($BT125&lt;&gt;"",SUMIF($BD$3:$BD$1004,"="&amp;$BD125,INDIRECT(ADDRESS(3,BL$2,1,1)):INDIRECT(ADDRESS(1004,BL$2,1,1))),"")</f>
        <v/>
      </c>
      <c r="BM125" t="str">
        <f ca="1">IF($BT125&lt;&gt;"",SUMIF($BD$3:$BD$1004,"="&amp;$BD125,INDIRECT(ADDRESS(3,BM$2,1,1)):INDIRECT(ADDRESS(1004,BM$2,1,1))),"")</f>
        <v/>
      </c>
      <c r="BN125" t="str">
        <f ca="1">IF($BT125&lt;&gt;"",SUMIF($BD$3:$BD$1004,"="&amp;$BD125,INDIRECT(ADDRESS(3,BN$2,1,1)):INDIRECT(ADDRESS(1004,BN$2,1,1))),"")</f>
        <v/>
      </c>
      <c r="BO125" t="str">
        <f ca="1">IF($BT125&lt;&gt;"",SUMIF($BD$3:$BD$1004,"="&amp;$BD125,INDIRECT(ADDRESS(3,BO$2,1,1)):INDIRECT(ADDRESS(1004,BO$2,1,1))),"")</f>
        <v/>
      </c>
      <c r="BP125" t="str">
        <f ca="1">IF($BT125&lt;&gt;"",SUMIF($BD$3:$BD$1004,"="&amp;$BD125,INDIRECT(ADDRESS(3,BP$2,1,1)):INDIRECT(ADDRESS(1004,BP$2,1,1))),"")</f>
        <v/>
      </c>
      <c r="BQ125" t="str">
        <f ca="1">IF($BT125&lt;&gt;"",SUMIF($BD$3:$BD$1004,"="&amp;$BD125,INDIRECT(ADDRESS(3,BQ$2,1,1)):INDIRECT(ADDRESS(1004,BQ$2,1,1))),"")</f>
        <v/>
      </c>
      <c r="BR125" t="str">
        <f ca="1">IF($BT125&lt;&gt;"",SUMIF($BD$3:$BD$1004,"="&amp;$BD125,INDIRECT(ADDRESS(3,BR$2,1,1)):INDIRECT(ADDRESS(1004,BR$2,1,1))),"")</f>
        <v/>
      </c>
      <c r="BS125" t="str">
        <f>IF($A125&lt;&gt;"",VLOOKUP(TRUNC(MID($A125,1,2),0),Plano_Contas!$H$3:$J$103,3,TRUE),"")</f>
        <v/>
      </c>
      <c r="BT125" t="str">
        <f t="shared" si="4"/>
        <v/>
      </c>
      <c r="BV125">
        <f>Empresas!C125</f>
        <v>0</v>
      </c>
    </row>
    <row r="126" spans="1:74" x14ac:dyDescent="0.2">
      <c r="A126" s="89"/>
      <c r="B126" s="52" t="str">
        <f>IF($A126&lt;&gt;"",VLOOKUP(""&amp;$A126,Plano_Contas!$A$3:$F$1003,6,0),"")</f>
        <v/>
      </c>
      <c r="C126" s="91"/>
      <c r="D126" s="111"/>
      <c r="E126" s="112">
        <v>0</v>
      </c>
      <c r="F126" s="87"/>
      <c r="G126" s="85"/>
      <c r="H126" s="111"/>
      <c r="I126" s="112">
        <v>0</v>
      </c>
      <c r="J126" s="87"/>
      <c r="K126" s="85"/>
      <c r="L126" s="111"/>
      <c r="M126" s="112">
        <v>0</v>
      </c>
      <c r="N126" s="87"/>
      <c r="O126" s="85"/>
      <c r="P126" s="111"/>
      <c r="Q126" s="112">
        <v>0</v>
      </c>
      <c r="R126" s="87"/>
      <c r="S126" s="85"/>
      <c r="T126" s="111"/>
      <c r="U126" s="112">
        <v>0</v>
      </c>
      <c r="V126" s="87"/>
      <c r="W126" s="85"/>
      <c r="X126" s="111"/>
      <c r="Y126" s="112">
        <v>0</v>
      </c>
      <c r="Z126" s="87"/>
      <c r="AA126" s="85"/>
      <c r="AB126" s="111"/>
      <c r="AC126" s="112">
        <v>0</v>
      </c>
      <c r="AD126" s="87"/>
      <c r="AE126" s="85"/>
      <c r="AF126" s="111"/>
      <c r="AG126" s="112">
        <v>0</v>
      </c>
      <c r="AH126" s="87"/>
      <c r="AI126" s="85"/>
      <c r="AJ126" s="111"/>
      <c r="AK126" s="112">
        <v>0</v>
      </c>
      <c r="AL126" s="87"/>
      <c r="AM126" s="85"/>
      <c r="AN126" s="111"/>
      <c r="AO126" s="112">
        <v>0</v>
      </c>
      <c r="AP126" s="87"/>
      <c r="AQ126" s="85"/>
      <c r="AR126" s="111"/>
      <c r="AS126" s="112">
        <v>0</v>
      </c>
      <c r="AT126" s="87"/>
      <c r="AU126" s="85"/>
      <c r="AV126" s="111"/>
      <c r="AW126" s="112">
        <v>0</v>
      </c>
      <c r="AX126" s="87"/>
      <c r="AY126" s="85"/>
      <c r="AZ126" s="267">
        <f t="shared" si="5"/>
        <v>0</v>
      </c>
      <c r="BA126" s="88">
        <f t="shared" si="6"/>
        <v>0</v>
      </c>
      <c r="BC126">
        <f>IF($A126&lt;&gt;"",COUNTIF($BD$3:$BD126,$BD126),0)</f>
        <v>0</v>
      </c>
      <c r="BD126" t="str">
        <f>IF($A126&lt;&gt;"",VLOOKUP(TRUNC(MID($A126,1,2),0),Plano_Contas!$H$3:$J$103,2,TRUE),"")</f>
        <v/>
      </c>
      <c r="BE126" s="201" t="str">
        <f t="shared" si="3"/>
        <v/>
      </c>
      <c r="BF126" t="str">
        <f ca="1">IF($BT126&lt;&gt;"",SUMIF($BD$3:$BD$1004,"="&amp;$BD126,INDIRECT(ADDRESS(3,BF$2,1,1)):INDIRECT(ADDRESS(1004,BF$2,1,1))),"")</f>
        <v/>
      </c>
      <c r="BG126" t="str">
        <f ca="1">IF($BT126&lt;&gt;"",SUMIF($BD$3:$BD$1004,"="&amp;$BD126,INDIRECT(ADDRESS(3,BG$2,1,1)):INDIRECT(ADDRESS(1004,BG$2,1,1))),"")</f>
        <v/>
      </c>
      <c r="BH126" t="str">
        <f ca="1">IF($BT126&lt;&gt;"",SUMIF($BD$3:$BD$1004,"="&amp;$BD126,INDIRECT(ADDRESS(3,BH$2,1,1)):INDIRECT(ADDRESS(1004,BH$2,1,1))),"")</f>
        <v/>
      </c>
      <c r="BI126" t="str">
        <f ca="1">IF($BT126&lt;&gt;"",SUMIF($BD$3:$BD$1004,"="&amp;$BD126,INDIRECT(ADDRESS(3,BI$2,1,1)):INDIRECT(ADDRESS(1004,BI$2,1,1))),"")</f>
        <v/>
      </c>
      <c r="BJ126" t="str">
        <f ca="1">IF($BT126&lt;&gt;"",SUMIF($BD$3:$BD$1004,"="&amp;$BD126,INDIRECT(ADDRESS(3,BJ$2,1,1)):INDIRECT(ADDRESS(1004,BJ$2,1,1))),"")</f>
        <v/>
      </c>
      <c r="BK126" t="str">
        <f ca="1">IF($BT126&lt;&gt;"",SUMIF($BD$3:$BD$1004,"="&amp;$BD126,INDIRECT(ADDRESS(3,BK$2,1,1)):INDIRECT(ADDRESS(1004,BK$2,1,1))),"")</f>
        <v/>
      </c>
      <c r="BL126" t="str">
        <f ca="1">IF($BT126&lt;&gt;"",SUMIF($BD$3:$BD$1004,"="&amp;$BD126,INDIRECT(ADDRESS(3,BL$2,1,1)):INDIRECT(ADDRESS(1004,BL$2,1,1))),"")</f>
        <v/>
      </c>
      <c r="BM126" t="str">
        <f ca="1">IF($BT126&lt;&gt;"",SUMIF($BD$3:$BD$1004,"="&amp;$BD126,INDIRECT(ADDRESS(3,BM$2,1,1)):INDIRECT(ADDRESS(1004,BM$2,1,1))),"")</f>
        <v/>
      </c>
      <c r="BN126" t="str">
        <f ca="1">IF($BT126&lt;&gt;"",SUMIF($BD$3:$BD$1004,"="&amp;$BD126,INDIRECT(ADDRESS(3,BN$2,1,1)):INDIRECT(ADDRESS(1004,BN$2,1,1))),"")</f>
        <v/>
      </c>
      <c r="BO126" t="str">
        <f ca="1">IF($BT126&lt;&gt;"",SUMIF($BD$3:$BD$1004,"="&amp;$BD126,INDIRECT(ADDRESS(3,BO$2,1,1)):INDIRECT(ADDRESS(1004,BO$2,1,1))),"")</f>
        <v/>
      </c>
      <c r="BP126" t="str">
        <f ca="1">IF($BT126&lt;&gt;"",SUMIF($BD$3:$BD$1004,"="&amp;$BD126,INDIRECT(ADDRESS(3,BP$2,1,1)):INDIRECT(ADDRESS(1004,BP$2,1,1))),"")</f>
        <v/>
      </c>
      <c r="BQ126" t="str">
        <f ca="1">IF($BT126&lt;&gt;"",SUMIF($BD$3:$BD$1004,"="&amp;$BD126,INDIRECT(ADDRESS(3,BQ$2,1,1)):INDIRECT(ADDRESS(1004,BQ$2,1,1))),"")</f>
        <v/>
      </c>
      <c r="BR126" t="str">
        <f ca="1">IF($BT126&lt;&gt;"",SUMIF($BD$3:$BD$1004,"="&amp;$BD126,INDIRECT(ADDRESS(3,BR$2,1,1)):INDIRECT(ADDRESS(1004,BR$2,1,1))),"")</f>
        <v/>
      </c>
      <c r="BS126" t="str">
        <f>IF($A126&lt;&gt;"",VLOOKUP(TRUNC(MID($A126,1,2),0),Plano_Contas!$H$3:$J$103,3,TRUE),"")</f>
        <v/>
      </c>
      <c r="BT126" t="str">
        <f t="shared" si="4"/>
        <v/>
      </c>
      <c r="BV126">
        <f>Empresas!C126</f>
        <v>0</v>
      </c>
    </row>
    <row r="127" spans="1:74" x14ac:dyDescent="0.2">
      <c r="A127" s="89"/>
      <c r="B127" s="52" t="str">
        <f>IF($A127&lt;&gt;"",VLOOKUP(""&amp;$A127,Plano_Contas!$A$3:$F$1003,6,0),"")</f>
        <v/>
      </c>
      <c r="C127" s="91"/>
      <c r="D127" s="111"/>
      <c r="E127" s="112">
        <v>0</v>
      </c>
      <c r="F127" s="87"/>
      <c r="G127" s="85"/>
      <c r="H127" s="111"/>
      <c r="I127" s="112">
        <v>0</v>
      </c>
      <c r="J127" s="87"/>
      <c r="K127" s="85"/>
      <c r="L127" s="111"/>
      <c r="M127" s="112">
        <v>0</v>
      </c>
      <c r="N127" s="87"/>
      <c r="O127" s="85"/>
      <c r="P127" s="111"/>
      <c r="Q127" s="112">
        <v>0</v>
      </c>
      <c r="R127" s="87"/>
      <c r="S127" s="85"/>
      <c r="T127" s="111"/>
      <c r="U127" s="112">
        <v>0</v>
      </c>
      <c r="V127" s="87"/>
      <c r="W127" s="85"/>
      <c r="X127" s="111"/>
      <c r="Y127" s="112">
        <v>0</v>
      </c>
      <c r="Z127" s="87"/>
      <c r="AA127" s="85"/>
      <c r="AB127" s="111"/>
      <c r="AC127" s="112">
        <v>0</v>
      </c>
      <c r="AD127" s="87"/>
      <c r="AE127" s="85"/>
      <c r="AF127" s="111"/>
      <c r="AG127" s="112">
        <v>0</v>
      </c>
      <c r="AH127" s="87"/>
      <c r="AI127" s="85"/>
      <c r="AJ127" s="111"/>
      <c r="AK127" s="112">
        <v>0</v>
      </c>
      <c r="AL127" s="87"/>
      <c r="AM127" s="85"/>
      <c r="AN127" s="111"/>
      <c r="AO127" s="112">
        <v>0</v>
      </c>
      <c r="AP127" s="87"/>
      <c r="AQ127" s="85"/>
      <c r="AR127" s="111"/>
      <c r="AS127" s="112">
        <v>0</v>
      </c>
      <c r="AT127" s="87"/>
      <c r="AU127" s="85"/>
      <c r="AV127" s="111"/>
      <c r="AW127" s="112">
        <v>0</v>
      </c>
      <c r="AX127" s="87"/>
      <c r="AY127" s="85"/>
      <c r="AZ127" s="267">
        <f t="shared" si="5"/>
        <v>0</v>
      </c>
      <c r="BA127" s="88">
        <f t="shared" si="6"/>
        <v>0</v>
      </c>
      <c r="BC127">
        <f>IF($A127&lt;&gt;"",COUNTIF($BD$3:$BD127,$BD127),0)</f>
        <v>0</v>
      </c>
      <c r="BD127" t="str">
        <f>IF($A127&lt;&gt;"",VLOOKUP(TRUNC(MID($A127,1,2),0),Plano_Contas!$H$3:$J$103,2,TRUE),"")</f>
        <v/>
      </c>
      <c r="BE127" s="201" t="str">
        <f t="shared" si="3"/>
        <v/>
      </c>
      <c r="BF127" t="str">
        <f ca="1">IF($BT127&lt;&gt;"",SUMIF($BD$3:$BD$1004,"="&amp;$BD127,INDIRECT(ADDRESS(3,BF$2,1,1)):INDIRECT(ADDRESS(1004,BF$2,1,1))),"")</f>
        <v/>
      </c>
      <c r="BG127" t="str">
        <f ca="1">IF($BT127&lt;&gt;"",SUMIF($BD$3:$BD$1004,"="&amp;$BD127,INDIRECT(ADDRESS(3,BG$2,1,1)):INDIRECT(ADDRESS(1004,BG$2,1,1))),"")</f>
        <v/>
      </c>
      <c r="BH127" t="str">
        <f ca="1">IF($BT127&lt;&gt;"",SUMIF($BD$3:$BD$1004,"="&amp;$BD127,INDIRECT(ADDRESS(3,BH$2,1,1)):INDIRECT(ADDRESS(1004,BH$2,1,1))),"")</f>
        <v/>
      </c>
      <c r="BI127" t="str">
        <f ca="1">IF($BT127&lt;&gt;"",SUMIF($BD$3:$BD$1004,"="&amp;$BD127,INDIRECT(ADDRESS(3,BI$2,1,1)):INDIRECT(ADDRESS(1004,BI$2,1,1))),"")</f>
        <v/>
      </c>
      <c r="BJ127" t="str">
        <f ca="1">IF($BT127&lt;&gt;"",SUMIF($BD$3:$BD$1004,"="&amp;$BD127,INDIRECT(ADDRESS(3,BJ$2,1,1)):INDIRECT(ADDRESS(1004,BJ$2,1,1))),"")</f>
        <v/>
      </c>
      <c r="BK127" t="str">
        <f ca="1">IF($BT127&lt;&gt;"",SUMIF($BD$3:$BD$1004,"="&amp;$BD127,INDIRECT(ADDRESS(3,BK$2,1,1)):INDIRECT(ADDRESS(1004,BK$2,1,1))),"")</f>
        <v/>
      </c>
      <c r="BL127" t="str">
        <f ca="1">IF($BT127&lt;&gt;"",SUMIF($BD$3:$BD$1004,"="&amp;$BD127,INDIRECT(ADDRESS(3,BL$2,1,1)):INDIRECT(ADDRESS(1004,BL$2,1,1))),"")</f>
        <v/>
      </c>
      <c r="BM127" t="str">
        <f ca="1">IF($BT127&lt;&gt;"",SUMIF($BD$3:$BD$1004,"="&amp;$BD127,INDIRECT(ADDRESS(3,BM$2,1,1)):INDIRECT(ADDRESS(1004,BM$2,1,1))),"")</f>
        <v/>
      </c>
      <c r="BN127" t="str">
        <f ca="1">IF($BT127&lt;&gt;"",SUMIF($BD$3:$BD$1004,"="&amp;$BD127,INDIRECT(ADDRESS(3,BN$2,1,1)):INDIRECT(ADDRESS(1004,BN$2,1,1))),"")</f>
        <v/>
      </c>
      <c r="BO127" t="str">
        <f ca="1">IF($BT127&lt;&gt;"",SUMIF($BD$3:$BD$1004,"="&amp;$BD127,INDIRECT(ADDRESS(3,BO$2,1,1)):INDIRECT(ADDRESS(1004,BO$2,1,1))),"")</f>
        <v/>
      </c>
      <c r="BP127" t="str">
        <f ca="1">IF($BT127&lt;&gt;"",SUMIF($BD$3:$BD$1004,"="&amp;$BD127,INDIRECT(ADDRESS(3,BP$2,1,1)):INDIRECT(ADDRESS(1004,BP$2,1,1))),"")</f>
        <v/>
      </c>
      <c r="BQ127" t="str">
        <f ca="1">IF($BT127&lt;&gt;"",SUMIF($BD$3:$BD$1004,"="&amp;$BD127,INDIRECT(ADDRESS(3,BQ$2,1,1)):INDIRECT(ADDRESS(1004,BQ$2,1,1))),"")</f>
        <v/>
      </c>
      <c r="BR127" t="str">
        <f ca="1">IF($BT127&lt;&gt;"",SUMIF($BD$3:$BD$1004,"="&amp;$BD127,INDIRECT(ADDRESS(3,BR$2,1,1)):INDIRECT(ADDRESS(1004,BR$2,1,1))),"")</f>
        <v/>
      </c>
      <c r="BS127" t="str">
        <f>IF($A127&lt;&gt;"",VLOOKUP(TRUNC(MID($A127,1,2),0),Plano_Contas!$H$3:$J$103,3,TRUE),"")</f>
        <v/>
      </c>
      <c r="BT127" t="str">
        <f t="shared" si="4"/>
        <v/>
      </c>
      <c r="BV127">
        <f>Empresas!C127</f>
        <v>0</v>
      </c>
    </row>
    <row r="128" spans="1:74" x14ac:dyDescent="0.2">
      <c r="A128" s="89"/>
      <c r="B128" s="52" t="str">
        <f>IF($A128&lt;&gt;"",VLOOKUP(""&amp;$A128,Plano_Contas!$A$3:$F$1003,6,0),"")</f>
        <v/>
      </c>
      <c r="C128" s="91"/>
      <c r="D128" s="111"/>
      <c r="E128" s="112">
        <v>0</v>
      </c>
      <c r="F128" s="87"/>
      <c r="G128" s="85"/>
      <c r="H128" s="111"/>
      <c r="I128" s="112">
        <v>0</v>
      </c>
      <c r="J128" s="87"/>
      <c r="K128" s="85"/>
      <c r="L128" s="111"/>
      <c r="M128" s="112">
        <v>0</v>
      </c>
      <c r="N128" s="87"/>
      <c r="O128" s="85"/>
      <c r="P128" s="111"/>
      <c r="Q128" s="112">
        <v>0</v>
      </c>
      <c r="R128" s="87"/>
      <c r="S128" s="85"/>
      <c r="T128" s="111"/>
      <c r="U128" s="112">
        <v>0</v>
      </c>
      <c r="V128" s="87"/>
      <c r="W128" s="85"/>
      <c r="X128" s="111"/>
      <c r="Y128" s="112">
        <v>0</v>
      </c>
      <c r="Z128" s="87"/>
      <c r="AA128" s="85"/>
      <c r="AB128" s="111"/>
      <c r="AC128" s="112">
        <v>0</v>
      </c>
      <c r="AD128" s="87"/>
      <c r="AE128" s="85"/>
      <c r="AF128" s="111"/>
      <c r="AG128" s="112">
        <v>0</v>
      </c>
      <c r="AH128" s="87"/>
      <c r="AI128" s="85"/>
      <c r="AJ128" s="111"/>
      <c r="AK128" s="112">
        <v>0</v>
      </c>
      <c r="AL128" s="87"/>
      <c r="AM128" s="85"/>
      <c r="AN128" s="111"/>
      <c r="AO128" s="112">
        <v>0</v>
      </c>
      <c r="AP128" s="87"/>
      <c r="AQ128" s="85"/>
      <c r="AR128" s="111"/>
      <c r="AS128" s="112">
        <v>0</v>
      </c>
      <c r="AT128" s="87"/>
      <c r="AU128" s="85"/>
      <c r="AV128" s="111"/>
      <c r="AW128" s="112">
        <v>0</v>
      </c>
      <c r="AX128" s="87"/>
      <c r="AY128" s="85"/>
      <c r="AZ128" s="267">
        <f t="shared" si="5"/>
        <v>0</v>
      </c>
      <c r="BA128" s="88">
        <f t="shared" si="6"/>
        <v>0</v>
      </c>
      <c r="BC128">
        <f>IF($A128&lt;&gt;"",COUNTIF($BD$3:$BD128,$BD128),0)</f>
        <v>0</v>
      </c>
      <c r="BD128" t="str">
        <f>IF($A128&lt;&gt;"",VLOOKUP(TRUNC(MID($A128,1,2),0),Plano_Contas!$H$3:$J$103,2,TRUE),"")</f>
        <v/>
      </c>
      <c r="BE128" s="201" t="str">
        <f t="shared" si="3"/>
        <v/>
      </c>
      <c r="BF128" t="str">
        <f ca="1">IF($BT128&lt;&gt;"",SUMIF($BD$3:$BD$1004,"="&amp;$BD128,INDIRECT(ADDRESS(3,BF$2,1,1)):INDIRECT(ADDRESS(1004,BF$2,1,1))),"")</f>
        <v/>
      </c>
      <c r="BG128" t="str">
        <f ca="1">IF($BT128&lt;&gt;"",SUMIF($BD$3:$BD$1004,"="&amp;$BD128,INDIRECT(ADDRESS(3,BG$2,1,1)):INDIRECT(ADDRESS(1004,BG$2,1,1))),"")</f>
        <v/>
      </c>
      <c r="BH128" t="str">
        <f ca="1">IF($BT128&lt;&gt;"",SUMIF($BD$3:$BD$1004,"="&amp;$BD128,INDIRECT(ADDRESS(3,BH$2,1,1)):INDIRECT(ADDRESS(1004,BH$2,1,1))),"")</f>
        <v/>
      </c>
      <c r="BI128" t="str">
        <f ca="1">IF($BT128&lt;&gt;"",SUMIF($BD$3:$BD$1004,"="&amp;$BD128,INDIRECT(ADDRESS(3,BI$2,1,1)):INDIRECT(ADDRESS(1004,BI$2,1,1))),"")</f>
        <v/>
      </c>
      <c r="BJ128" t="str">
        <f ca="1">IF($BT128&lt;&gt;"",SUMIF($BD$3:$BD$1004,"="&amp;$BD128,INDIRECT(ADDRESS(3,BJ$2,1,1)):INDIRECT(ADDRESS(1004,BJ$2,1,1))),"")</f>
        <v/>
      </c>
      <c r="BK128" t="str">
        <f ca="1">IF($BT128&lt;&gt;"",SUMIF($BD$3:$BD$1004,"="&amp;$BD128,INDIRECT(ADDRESS(3,BK$2,1,1)):INDIRECT(ADDRESS(1004,BK$2,1,1))),"")</f>
        <v/>
      </c>
      <c r="BL128" t="str">
        <f ca="1">IF($BT128&lt;&gt;"",SUMIF($BD$3:$BD$1004,"="&amp;$BD128,INDIRECT(ADDRESS(3,BL$2,1,1)):INDIRECT(ADDRESS(1004,BL$2,1,1))),"")</f>
        <v/>
      </c>
      <c r="BM128" t="str">
        <f ca="1">IF($BT128&lt;&gt;"",SUMIF($BD$3:$BD$1004,"="&amp;$BD128,INDIRECT(ADDRESS(3,BM$2,1,1)):INDIRECT(ADDRESS(1004,BM$2,1,1))),"")</f>
        <v/>
      </c>
      <c r="BN128" t="str">
        <f ca="1">IF($BT128&lt;&gt;"",SUMIF($BD$3:$BD$1004,"="&amp;$BD128,INDIRECT(ADDRESS(3,BN$2,1,1)):INDIRECT(ADDRESS(1004,BN$2,1,1))),"")</f>
        <v/>
      </c>
      <c r="BO128" t="str">
        <f ca="1">IF($BT128&lt;&gt;"",SUMIF($BD$3:$BD$1004,"="&amp;$BD128,INDIRECT(ADDRESS(3,BO$2,1,1)):INDIRECT(ADDRESS(1004,BO$2,1,1))),"")</f>
        <v/>
      </c>
      <c r="BP128" t="str">
        <f ca="1">IF($BT128&lt;&gt;"",SUMIF($BD$3:$BD$1004,"="&amp;$BD128,INDIRECT(ADDRESS(3,BP$2,1,1)):INDIRECT(ADDRESS(1004,BP$2,1,1))),"")</f>
        <v/>
      </c>
      <c r="BQ128" t="str">
        <f ca="1">IF($BT128&lt;&gt;"",SUMIF($BD$3:$BD$1004,"="&amp;$BD128,INDIRECT(ADDRESS(3,BQ$2,1,1)):INDIRECT(ADDRESS(1004,BQ$2,1,1))),"")</f>
        <v/>
      </c>
      <c r="BR128" t="str">
        <f ca="1">IF($BT128&lt;&gt;"",SUMIF($BD$3:$BD$1004,"="&amp;$BD128,INDIRECT(ADDRESS(3,BR$2,1,1)):INDIRECT(ADDRESS(1004,BR$2,1,1))),"")</f>
        <v/>
      </c>
      <c r="BS128" t="str">
        <f>IF($A128&lt;&gt;"",VLOOKUP(TRUNC(MID($A128,1,2),0),Plano_Contas!$H$3:$J$103,3,TRUE),"")</f>
        <v/>
      </c>
      <c r="BT128" t="str">
        <f t="shared" si="4"/>
        <v/>
      </c>
      <c r="BV128">
        <f>Empresas!C128</f>
        <v>0</v>
      </c>
    </row>
    <row r="129" spans="1:74" x14ac:dyDescent="0.2">
      <c r="A129" s="89"/>
      <c r="B129" s="52" t="str">
        <f>IF($A129&lt;&gt;"",VLOOKUP(""&amp;$A129,Plano_Contas!$A$3:$F$1003,6,0),"")</f>
        <v/>
      </c>
      <c r="C129" s="91"/>
      <c r="D129" s="111"/>
      <c r="E129" s="112">
        <v>0</v>
      </c>
      <c r="F129" s="87"/>
      <c r="G129" s="85"/>
      <c r="H129" s="111"/>
      <c r="I129" s="112">
        <v>0</v>
      </c>
      <c r="J129" s="87"/>
      <c r="K129" s="85"/>
      <c r="L129" s="111"/>
      <c r="M129" s="112">
        <v>0</v>
      </c>
      <c r="N129" s="87"/>
      <c r="O129" s="85"/>
      <c r="P129" s="111"/>
      <c r="Q129" s="112">
        <v>0</v>
      </c>
      <c r="R129" s="87"/>
      <c r="S129" s="85"/>
      <c r="T129" s="111"/>
      <c r="U129" s="112">
        <v>0</v>
      </c>
      <c r="V129" s="87"/>
      <c r="W129" s="85"/>
      <c r="X129" s="111"/>
      <c r="Y129" s="112">
        <v>0</v>
      </c>
      <c r="Z129" s="87"/>
      <c r="AA129" s="85"/>
      <c r="AB129" s="111"/>
      <c r="AC129" s="112">
        <v>0</v>
      </c>
      <c r="AD129" s="87"/>
      <c r="AE129" s="85"/>
      <c r="AF129" s="111"/>
      <c r="AG129" s="112">
        <v>0</v>
      </c>
      <c r="AH129" s="87"/>
      <c r="AI129" s="85"/>
      <c r="AJ129" s="111"/>
      <c r="AK129" s="112">
        <v>0</v>
      </c>
      <c r="AL129" s="87"/>
      <c r="AM129" s="85"/>
      <c r="AN129" s="111"/>
      <c r="AO129" s="112">
        <v>0</v>
      </c>
      <c r="AP129" s="87"/>
      <c r="AQ129" s="85"/>
      <c r="AR129" s="111"/>
      <c r="AS129" s="112">
        <v>0</v>
      </c>
      <c r="AT129" s="87"/>
      <c r="AU129" s="85"/>
      <c r="AV129" s="111"/>
      <c r="AW129" s="112">
        <v>0</v>
      </c>
      <c r="AX129" s="87"/>
      <c r="AY129" s="85"/>
      <c r="AZ129" s="267">
        <f t="shared" si="5"/>
        <v>0</v>
      </c>
      <c r="BA129" s="88">
        <f t="shared" si="6"/>
        <v>0</v>
      </c>
      <c r="BC129">
        <f>IF($A129&lt;&gt;"",COUNTIF($BD$3:$BD129,$BD129),0)</f>
        <v>0</v>
      </c>
      <c r="BD129" t="str">
        <f>IF($A129&lt;&gt;"",VLOOKUP(TRUNC(MID($A129,1,2),0),Plano_Contas!$H$3:$J$103,2,TRUE),"")</f>
        <v/>
      </c>
      <c r="BE129" s="201" t="str">
        <f t="shared" si="3"/>
        <v/>
      </c>
      <c r="BF129" t="str">
        <f ca="1">IF($BT129&lt;&gt;"",SUMIF($BD$3:$BD$1004,"="&amp;$BD129,INDIRECT(ADDRESS(3,BF$2,1,1)):INDIRECT(ADDRESS(1004,BF$2,1,1))),"")</f>
        <v/>
      </c>
      <c r="BG129" t="str">
        <f ca="1">IF($BT129&lt;&gt;"",SUMIF($BD$3:$BD$1004,"="&amp;$BD129,INDIRECT(ADDRESS(3,BG$2,1,1)):INDIRECT(ADDRESS(1004,BG$2,1,1))),"")</f>
        <v/>
      </c>
      <c r="BH129" t="str">
        <f ca="1">IF($BT129&lt;&gt;"",SUMIF($BD$3:$BD$1004,"="&amp;$BD129,INDIRECT(ADDRESS(3,BH$2,1,1)):INDIRECT(ADDRESS(1004,BH$2,1,1))),"")</f>
        <v/>
      </c>
      <c r="BI129" t="str">
        <f ca="1">IF($BT129&lt;&gt;"",SUMIF($BD$3:$BD$1004,"="&amp;$BD129,INDIRECT(ADDRESS(3,BI$2,1,1)):INDIRECT(ADDRESS(1004,BI$2,1,1))),"")</f>
        <v/>
      </c>
      <c r="BJ129" t="str">
        <f ca="1">IF($BT129&lt;&gt;"",SUMIF($BD$3:$BD$1004,"="&amp;$BD129,INDIRECT(ADDRESS(3,BJ$2,1,1)):INDIRECT(ADDRESS(1004,BJ$2,1,1))),"")</f>
        <v/>
      </c>
      <c r="BK129" t="str">
        <f ca="1">IF($BT129&lt;&gt;"",SUMIF($BD$3:$BD$1004,"="&amp;$BD129,INDIRECT(ADDRESS(3,BK$2,1,1)):INDIRECT(ADDRESS(1004,BK$2,1,1))),"")</f>
        <v/>
      </c>
      <c r="BL129" t="str">
        <f ca="1">IF($BT129&lt;&gt;"",SUMIF($BD$3:$BD$1004,"="&amp;$BD129,INDIRECT(ADDRESS(3,BL$2,1,1)):INDIRECT(ADDRESS(1004,BL$2,1,1))),"")</f>
        <v/>
      </c>
      <c r="BM129" t="str">
        <f ca="1">IF($BT129&lt;&gt;"",SUMIF($BD$3:$BD$1004,"="&amp;$BD129,INDIRECT(ADDRESS(3,BM$2,1,1)):INDIRECT(ADDRESS(1004,BM$2,1,1))),"")</f>
        <v/>
      </c>
      <c r="BN129" t="str">
        <f ca="1">IF($BT129&lt;&gt;"",SUMIF($BD$3:$BD$1004,"="&amp;$BD129,INDIRECT(ADDRESS(3,BN$2,1,1)):INDIRECT(ADDRESS(1004,BN$2,1,1))),"")</f>
        <v/>
      </c>
      <c r="BO129" t="str">
        <f ca="1">IF($BT129&lt;&gt;"",SUMIF($BD$3:$BD$1004,"="&amp;$BD129,INDIRECT(ADDRESS(3,BO$2,1,1)):INDIRECT(ADDRESS(1004,BO$2,1,1))),"")</f>
        <v/>
      </c>
      <c r="BP129" t="str">
        <f ca="1">IF($BT129&lt;&gt;"",SUMIF($BD$3:$BD$1004,"="&amp;$BD129,INDIRECT(ADDRESS(3,BP$2,1,1)):INDIRECT(ADDRESS(1004,BP$2,1,1))),"")</f>
        <v/>
      </c>
      <c r="BQ129" t="str">
        <f ca="1">IF($BT129&lt;&gt;"",SUMIF($BD$3:$BD$1004,"="&amp;$BD129,INDIRECT(ADDRESS(3,BQ$2,1,1)):INDIRECT(ADDRESS(1004,BQ$2,1,1))),"")</f>
        <v/>
      </c>
      <c r="BR129" t="str">
        <f ca="1">IF($BT129&lt;&gt;"",SUMIF($BD$3:$BD$1004,"="&amp;$BD129,INDIRECT(ADDRESS(3,BR$2,1,1)):INDIRECT(ADDRESS(1004,BR$2,1,1))),"")</f>
        <v/>
      </c>
      <c r="BS129" t="str">
        <f>IF($A129&lt;&gt;"",VLOOKUP(TRUNC(MID($A129,1,2),0),Plano_Contas!$H$3:$J$103,3,TRUE),"")</f>
        <v/>
      </c>
      <c r="BT129" t="str">
        <f t="shared" si="4"/>
        <v/>
      </c>
      <c r="BV129">
        <f>Empresas!C129</f>
        <v>0</v>
      </c>
    </row>
    <row r="130" spans="1:74" x14ac:dyDescent="0.2">
      <c r="A130" s="89"/>
      <c r="B130" s="52" t="str">
        <f>IF($A130&lt;&gt;"",VLOOKUP(""&amp;$A130,Plano_Contas!$A$3:$F$1003,6,0),"")</f>
        <v/>
      </c>
      <c r="C130" s="91"/>
      <c r="D130" s="111"/>
      <c r="E130" s="112">
        <v>0</v>
      </c>
      <c r="F130" s="87"/>
      <c r="G130" s="85"/>
      <c r="H130" s="111"/>
      <c r="I130" s="112">
        <v>0</v>
      </c>
      <c r="J130" s="87"/>
      <c r="K130" s="85"/>
      <c r="L130" s="111"/>
      <c r="M130" s="112">
        <v>0</v>
      </c>
      <c r="N130" s="87"/>
      <c r="O130" s="85"/>
      <c r="P130" s="111"/>
      <c r="Q130" s="112">
        <v>0</v>
      </c>
      <c r="R130" s="87"/>
      <c r="S130" s="85"/>
      <c r="T130" s="111"/>
      <c r="U130" s="112">
        <v>0</v>
      </c>
      <c r="V130" s="87"/>
      <c r="W130" s="85"/>
      <c r="X130" s="111"/>
      <c r="Y130" s="112">
        <v>0</v>
      </c>
      <c r="Z130" s="87"/>
      <c r="AA130" s="85"/>
      <c r="AB130" s="111"/>
      <c r="AC130" s="112">
        <v>0</v>
      </c>
      <c r="AD130" s="87"/>
      <c r="AE130" s="85"/>
      <c r="AF130" s="111"/>
      <c r="AG130" s="112">
        <v>0</v>
      </c>
      <c r="AH130" s="87"/>
      <c r="AI130" s="85"/>
      <c r="AJ130" s="111"/>
      <c r="AK130" s="112">
        <v>0</v>
      </c>
      <c r="AL130" s="87"/>
      <c r="AM130" s="85"/>
      <c r="AN130" s="111"/>
      <c r="AO130" s="112">
        <v>0</v>
      </c>
      <c r="AP130" s="87"/>
      <c r="AQ130" s="85"/>
      <c r="AR130" s="111"/>
      <c r="AS130" s="112">
        <v>0</v>
      </c>
      <c r="AT130" s="87"/>
      <c r="AU130" s="85"/>
      <c r="AV130" s="111"/>
      <c r="AW130" s="112">
        <v>0</v>
      </c>
      <c r="AX130" s="87"/>
      <c r="AY130" s="85"/>
      <c r="AZ130" s="267">
        <f t="shared" si="5"/>
        <v>0</v>
      </c>
      <c r="BA130" s="88">
        <f t="shared" si="6"/>
        <v>0</v>
      </c>
      <c r="BC130">
        <f>IF($A130&lt;&gt;"",COUNTIF($BD$3:$BD130,$BD130),0)</f>
        <v>0</v>
      </c>
      <c r="BD130" t="str">
        <f>IF($A130&lt;&gt;"",VLOOKUP(TRUNC(MID($A130,1,2),0),Plano_Contas!$H$3:$J$103,2,TRUE),"")</f>
        <v/>
      </c>
      <c r="BE130" s="201" t="str">
        <f t="shared" si="3"/>
        <v/>
      </c>
      <c r="BF130" t="str">
        <f ca="1">IF($BT130&lt;&gt;"",SUMIF($BD$3:$BD$1004,"="&amp;$BD130,INDIRECT(ADDRESS(3,BF$2,1,1)):INDIRECT(ADDRESS(1004,BF$2,1,1))),"")</f>
        <v/>
      </c>
      <c r="BG130" t="str">
        <f ca="1">IF($BT130&lt;&gt;"",SUMIF($BD$3:$BD$1004,"="&amp;$BD130,INDIRECT(ADDRESS(3,BG$2,1,1)):INDIRECT(ADDRESS(1004,BG$2,1,1))),"")</f>
        <v/>
      </c>
      <c r="BH130" t="str">
        <f ca="1">IF($BT130&lt;&gt;"",SUMIF($BD$3:$BD$1004,"="&amp;$BD130,INDIRECT(ADDRESS(3,BH$2,1,1)):INDIRECT(ADDRESS(1004,BH$2,1,1))),"")</f>
        <v/>
      </c>
      <c r="BI130" t="str">
        <f ca="1">IF($BT130&lt;&gt;"",SUMIF($BD$3:$BD$1004,"="&amp;$BD130,INDIRECT(ADDRESS(3,BI$2,1,1)):INDIRECT(ADDRESS(1004,BI$2,1,1))),"")</f>
        <v/>
      </c>
      <c r="BJ130" t="str">
        <f ca="1">IF($BT130&lt;&gt;"",SUMIF($BD$3:$BD$1004,"="&amp;$BD130,INDIRECT(ADDRESS(3,BJ$2,1,1)):INDIRECT(ADDRESS(1004,BJ$2,1,1))),"")</f>
        <v/>
      </c>
      <c r="BK130" t="str">
        <f ca="1">IF($BT130&lt;&gt;"",SUMIF($BD$3:$BD$1004,"="&amp;$BD130,INDIRECT(ADDRESS(3,BK$2,1,1)):INDIRECT(ADDRESS(1004,BK$2,1,1))),"")</f>
        <v/>
      </c>
      <c r="BL130" t="str">
        <f ca="1">IF($BT130&lt;&gt;"",SUMIF($BD$3:$BD$1004,"="&amp;$BD130,INDIRECT(ADDRESS(3,BL$2,1,1)):INDIRECT(ADDRESS(1004,BL$2,1,1))),"")</f>
        <v/>
      </c>
      <c r="BM130" t="str">
        <f ca="1">IF($BT130&lt;&gt;"",SUMIF($BD$3:$BD$1004,"="&amp;$BD130,INDIRECT(ADDRESS(3,BM$2,1,1)):INDIRECT(ADDRESS(1004,BM$2,1,1))),"")</f>
        <v/>
      </c>
      <c r="BN130" t="str">
        <f ca="1">IF($BT130&lt;&gt;"",SUMIF($BD$3:$BD$1004,"="&amp;$BD130,INDIRECT(ADDRESS(3,BN$2,1,1)):INDIRECT(ADDRESS(1004,BN$2,1,1))),"")</f>
        <v/>
      </c>
      <c r="BO130" t="str">
        <f ca="1">IF($BT130&lt;&gt;"",SUMIF($BD$3:$BD$1004,"="&amp;$BD130,INDIRECT(ADDRESS(3,BO$2,1,1)):INDIRECT(ADDRESS(1004,BO$2,1,1))),"")</f>
        <v/>
      </c>
      <c r="BP130" t="str">
        <f ca="1">IF($BT130&lt;&gt;"",SUMIF($BD$3:$BD$1004,"="&amp;$BD130,INDIRECT(ADDRESS(3,BP$2,1,1)):INDIRECT(ADDRESS(1004,BP$2,1,1))),"")</f>
        <v/>
      </c>
      <c r="BQ130" t="str">
        <f ca="1">IF($BT130&lt;&gt;"",SUMIF($BD$3:$BD$1004,"="&amp;$BD130,INDIRECT(ADDRESS(3,BQ$2,1,1)):INDIRECT(ADDRESS(1004,BQ$2,1,1))),"")</f>
        <v/>
      </c>
      <c r="BR130" t="str">
        <f ca="1">IF($BT130&lt;&gt;"",SUMIF($BD$3:$BD$1004,"="&amp;$BD130,INDIRECT(ADDRESS(3,BR$2,1,1)):INDIRECT(ADDRESS(1004,BR$2,1,1))),"")</f>
        <v/>
      </c>
      <c r="BS130" t="str">
        <f>IF($A130&lt;&gt;"",VLOOKUP(TRUNC(MID($A130,1,2),0),Plano_Contas!$H$3:$J$103,3,TRUE),"")</f>
        <v/>
      </c>
      <c r="BT130" t="str">
        <f t="shared" si="4"/>
        <v/>
      </c>
      <c r="BV130">
        <f>Empresas!C130</f>
        <v>0</v>
      </c>
    </row>
    <row r="131" spans="1:74" x14ac:dyDescent="0.2">
      <c r="A131" s="89"/>
      <c r="B131" s="52" t="str">
        <f>IF($A131&lt;&gt;"",VLOOKUP(""&amp;$A131,Plano_Contas!$A$3:$F$1003,6,0),"")</f>
        <v/>
      </c>
      <c r="C131" s="91"/>
      <c r="D131" s="111"/>
      <c r="E131" s="112">
        <v>0</v>
      </c>
      <c r="F131" s="87"/>
      <c r="G131" s="85"/>
      <c r="H131" s="111"/>
      <c r="I131" s="112">
        <v>0</v>
      </c>
      <c r="J131" s="87"/>
      <c r="K131" s="85"/>
      <c r="L131" s="111"/>
      <c r="M131" s="112">
        <v>0</v>
      </c>
      <c r="N131" s="87"/>
      <c r="O131" s="85"/>
      <c r="P131" s="111"/>
      <c r="Q131" s="112">
        <v>0</v>
      </c>
      <c r="R131" s="87"/>
      <c r="S131" s="85"/>
      <c r="T131" s="111"/>
      <c r="U131" s="112">
        <v>0</v>
      </c>
      <c r="V131" s="87"/>
      <c r="W131" s="85"/>
      <c r="X131" s="111"/>
      <c r="Y131" s="112">
        <v>0</v>
      </c>
      <c r="Z131" s="87"/>
      <c r="AA131" s="85"/>
      <c r="AB131" s="111"/>
      <c r="AC131" s="112">
        <v>0</v>
      </c>
      <c r="AD131" s="87"/>
      <c r="AE131" s="85"/>
      <c r="AF131" s="111"/>
      <c r="AG131" s="112">
        <v>0</v>
      </c>
      <c r="AH131" s="87"/>
      <c r="AI131" s="85"/>
      <c r="AJ131" s="111"/>
      <c r="AK131" s="112">
        <v>0</v>
      </c>
      <c r="AL131" s="87"/>
      <c r="AM131" s="85"/>
      <c r="AN131" s="111"/>
      <c r="AO131" s="112">
        <v>0</v>
      </c>
      <c r="AP131" s="87"/>
      <c r="AQ131" s="85"/>
      <c r="AR131" s="111"/>
      <c r="AS131" s="112">
        <v>0</v>
      </c>
      <c r="AT131" s="87"/>
      <c r="AU131" s="85"/>
      <c r="AV131" s="111"/>
      <c r="AW131" s="112">
        <v>0</v>
      </c>
      <c r="AX131" s="87"/>
      <c r="AY131" s="85"/>
      <c r="AZ131" s="267">
        <f t="shared" si="5"/>
        <v>0</v>
      </c>
      <c r="BA131" s="88">
        <f t="shared" si="6"/>
        <v>0</v>
      </c>
      <c r="BC131">
        <f>IF($A131&lt;&gt;"",COUNTIF($BD$3:$BD131,$BD131),0)</f>
        <v>0</v>
      </c>
      <c r="BD131" t="str">
        <f>IF($A131&lt;&gt;"",VLOOKUP(TRUNC(MID($A131,1,2),0),Plano_Contas!$H$3:$J$103,2,TRUE),"")</f>
        <v/>
      </c>
      <c r="BE131" s="201" t="str">
        <f t="shared" ref="BE131:BE194" si="7">IF(ISERR(SEARCH("[",$B131))=FALSE,MID($B131,SEARCH("[",$B131)+1,SEARCH("]",$B131)-SEARCH("[",$B131)-1),"")</f>
        <v/>
      </c>
      <c r="BF131" t="str">
        <f ca="1">IF($BT131&lt;&gt;"",SUMIF($BD$3:$BD$1004,"="&amp;$BD131,INDIRECT(ADDRESS(3,BF$2,1,1)):INDIRECT(ADDRESS(1004,BF$2,1,1))),"")</f>
        <v/>
      </c>
      <c r="BG131" t="str">
        <f ca="1">IF($BT131&lt;&gt;"",SUMIF($BD$3:$BD$1004,"="&amp;$BD131,INDIRECT(ADDRESS(3,BG$2,1,1)):INDIRECT(ADDRESS(1004,BG$2,1,1))),"")</f>
        <v/>
      </c>
      <c r="BH131" t="str">
        <f ca="1">IF($BT131&lt;&gt;"",SUMIF($BD$3:$BD$1004,"="&amp;$BD131,INDIRECT(ADDRESS(3,BH$2,1,1)):INDIRECT(ADDRESS(1004,BH$2,1,1))),"")</f>
        <v/>
      </c>
      <c r="BI131" t="str">
        <f ca="1">IF($BT131&lt;&gt;"",SUMIF($BD$3:$BD$1004,"="&amp;$BD131,INDIRECT(ADDRESS(3,BI$2,1,1)):INDIRECT(ADDRESS(1004,BI$2,1,1))),"")</f>
        <v/>
      </c>
      <c r="BJ131" t="str">
        <f ca="1">IF($BT131&lt;&gt;"",SUMIF($BD$3:$BD$1004,"="&amp;$BD131,INDIRECT(ADDRESS(3,BJ$2,1,1)):INDIRECT(ADDRESS(1004,BJ$2,1,1))),"")</f>
        <v/>
      </c>
      <c r="BK131" t="str">
        <f ca="1">IF($BT131&lt;&gt;"",SUMIF($BD$3:$BD$1004,"="&amp;$BD131,INDIRECT(ADDRESS(3,BK$2,1,1)):INDIRECT(ADDRESS(1004,BK$2,1,1))),"")</f>
        <v/>
      </c>
      <c r="BL131" t="str">
        <f ca="1">IF($BT131&lt;&gt;"",SUMIF($BD$3:$BD$1004,"="&amp;$BD131,INDIRECT(ADDRESS(3,BL$2,1,1)):INDIRECT(ADDRESS(1004,BL$2,1,1))),"")</f>
        <v/>
      </c>
      <c r="BM131" t="str">
        <f ca="1">IF($BT131&lt;&gt;"",SUMIF($BD$3:$BD$1004,"="&amp;$BD131,INDIRECT(ADDRESS(3,BM$2,1,1)):INDIRECT(ADDRESS(1004,BM$2,1,1))),"")</f>
        <v/>
      </c>
      <c r="BN131" t="str">
        <f ca="1">IF($BT131&lt;&gt;"",SUMIF($BD$3:$BD$1004,"="&amp;$BD131,INDIRECT(ADDRESS(3,BN$2,1,1)):INDIRECT(ADDRESS(1004,BN$2,1,1))),"")</f>
        <v/>
      </c>
      <c r="BO131" t="str">
        <f ca="1">IF($BT131&lt;&gt;"",SUMIF($BD$3:$BD$1004,"="&amp;$BD131,INDIRECT(ADDRESS(3,BO$2,1,1)):INDIRECT(ADDRESS(1004,BO$2,1,1))),"")</f>
        <v/>
      </c>
      <c r="BP131" t="str">
        <f ca="1">IF($BT131&lt;&gt;"",SUMIF($BD$3:$BD$1004,"="&amp;$BD131,INDIRECT(ADDRESS(3,BP$2,1,1)):INDIRECT(ADDRESS(1004,BP$2,1,1))),"")</f>
        <v/>
      </c>
      <c r="BQ131" t="str">
        <f ca="1">IF($BT131&lt;&gt;"",SUMIF($BD$3:$BD$1004,"="&amp;$BD131,INDIRECT(ADDRESS(3,BQ$2,1,1)):INDIRECT(ADDRESS(1004,BQ$2,1,1))),"")</f>
        <v/>
      </c>
      <c r="BR131" t="str">
        <f ca="1">IF($BT131&lt;&gt;"",SUMIF($BD$3:$BD$1004,"="&amp;$BD131,INDIRECT(ADDRESS(3,BR$2,1,1)):INDIRECT(ADDRESS(1004,BR$2,1,1))),"")</f>
        <v/>
      </c>
      <c r="BS131" t="str">
        <f>IF($A131&lt;&gt;"",VLOOKUP(TRUNC(MID($A131,1,2),0),Plano_Contas!$H$3:$J$103,3,TRUE),"")</f>
        <v/>
      </c>
      <c r="BT131" t="str">
        <f t="shared" ref="BT131:BT194" si="8">IF(($BC131=1)*($BS131&lt;&gt;"T"),$BD131&amp;IF($BE131&lt;&gt;""," ("&amp;$BE131&amp;")",""),"")</f>
        <v/>
      </c>
      <c r="BV131">
        <f>Empresas!C131</f>
        <v>0</v>
      </c>
    </row>
    <row r="132" spans="1:74" x14ac:dyDescent="0.2">
      <c r="A132" s="89"/>
      <c r="B132" s="52" t="str">
        <f>IF($A132&lt;&gt;"",VLOOKUP(""&amp;$A132,Plano_Contas!$A$3:$F$1003,6,0),"")</f>
        <v/>
      </c>
      <c r="C132" s="91"/>
      <c r="D132" s="111"/>
      <c r="E132" s="112">
        <v>0</v>
      </c>
      <c r="F132" s="87"/>
      <c r="G132" s="85"/>
      <c r="H132" s="111"/>
      <c r="I132" s="112">
        <v>0</v>
      </c>
      <c r="J132" s="87"/>
      <c r="K132" s="85"/>
      <c r="L132" s="111"/>
      <c r="M132" s="112">
        <v>0</v>
      </c>
      <c r="N132" s="87"/>
      <c r="O132" s="85"/>
      <c r="P132" s="111"/>
      <c r="Q132" s="112">
        <v>0</v>
      </c>
      <c r="R132" s="87"/>
      <c r="S132" s="85"/>
      <c r="T132" s="111"/>
      <c r="U132" s="112">
        <v>0</v>
      </c>
      <c r="V132" s="87"/>
      <c r="W132" s="85"/>
      <c r="X132" s="111"/>
      <c r="Y132" s="112">
        <v>0</v>
      </c>
      <c r="Z132" s="87"/>
      <c r="AA132" s="85"/>
      <c r="AB132" s="111"/>
      <c r="AC132" s="112">
        <v>0</v>
      </c>
      <c r="AD132" s="87"/>
      <c r="AE132" s="85"/>
      <c r="AF132" s="111"/>
      <c r="AG132" s="112">
        <v>0</v>
      </c>
      <c r="AH132" s="87"/>
      <c r="AI132" s="85"/>
      <c r="AJ132" s="111"/>
      <c r="AK132" s="112">
        <v>0</v>
      </c>
      <c r="AL132" s="87"/>
      <c r="AM132" s="85"/>
      <c r="AN132" s="111"/>
      <c r="AO132" s="112">
        <v>0</v>
      </c>
      <c r="AP132" s="87"/>
      <c r="AQ132" s="85"/>
      <c r="AR132" s="111"/>
      <c r="AS132" s="112">
        <v>0</v>
      </c>
      <c r="AT132" s="87"/>
      <c r="AU132" s="85"/>
      <c r="AV132" s="111"/>
      <c r="AW132" s="112">
        <v>0</v>
      </c>
      <c r="AX132" s="87"/>
      <c r="AY132" s="85"/>
      <c r="AZ132" s="267">
        <f t="shared" si="5"/>
        <v>0</v>
      </c>
      <c r="BA132" s="88">
        <f t="shared" si="6"/>
        <v>0</v>
      </c>
      <c r="BC132">
        <f>IF($A132&lt;&gt;"",COUNTIF($BD$3:$BD132,$BD132),0)</f>
        <v>0</v>
      </c>
      <c r="BD132" t="str">
        <f>IF($A132&lt;&gt;"",VLOOKUP(TRUNC(MID($A132,1,2),0),Plano_Contas!$H$3:$J$103,2,TRUE),"")</f>
        <v/>
      </c>
      <c r="BE132" s="201" t="str">
        <f t="shared" si="7"/>
        <v/>
      </c>
      <c r="BF132" t="str">
        <f ca="1">IF($BT132&lt;&gt;"",SUMIF($BD$3:$BD$1004,"="&amp;$BD132,INDIRECT(ADDRESS(3,BF$2,1,1)):INDIRECT(ADDRESS(1004,BF$2,1,1))),"")</f>
        <v/>
      </c>
      <c r="BG132" t="str">
        <f ca="1">IF($BT132&lt;&gt;"",SUMIF($BD$3:$BD$1004,"="&amp;$BD132,INDIRECT(ADDRESS(3,BG$2,1,1)):INDIRECT(ADDRESS(1004,BG$2,1,1))),"")</f>
        <v/>
      </c>
      <c r="BH132" t="str">
        <f ca="1">IF($BT132&lt;&gt;"",SUMIF($BD$3:$BD$1004,"="&amp;$BD132,INDIRECT(ADDRESS(3,BH$2,1,1)):INDIRECT(ADDRESS(1004,BH$2,1,1))),"")</f>
        <v/>
      </c>
      <c r="BI132" t="str">
        <f ca="1">IF($BT132&lt;&gt;"",SUMIF($BD$3:$BD$1004,"="&amp;$BD132,INDIRECT(ADDRESS(3,BI$2,1,1)):INDIRECT(ADDRESS(1004,BI$2,1,1))),"")</f>
        <v/>
      </c>
      <c r="BJ132" t="str">
        <f ca="1">IF($BT132&lt;&gt;"",SUMIF($BD$3:$BD$1004,"="&amp;$BD132,INDIRECT(ADDRESS(3,BJ$2,1,1)):INDIRECT(ADDRESS(1004,BJ$2,1,1))),"")</f>
        <v/>
      </c>
      <c r="BK132" t="str">
        <f ca="1">IF($BT132&lt;&gt;"",SUMIF($BD$3:$BD$1004,"="&amp;$BD132,INDIRECT(ADDRESS(3,BK$2,1,1)):INDIRECT(ADDRESS(1004,BK$2,1,1))),"")</f>
        <v/>
      </c>
      <c r="BL132" t="str">
        <f ca="1">IF($BT132&lt;&gt;"",SUMIF($BD$3:$BD$1004,"="&amp;$BD132,INDIRECT(ADDRESS(3,BL$2,1,1)):INDIRECT(ADDRESS(1004,BL$2,1,1))),"")</f>
        <v/>
      </c>
      <c r="BM132" t="str">
        <f ca="1">IF($BT132&lt;&gt;"",SUMIF($BD$3:$BD$1004,"="&amp;$BD132,INDIRECT(ADDRESS(3,BM$2,1,1)):INDIRECT(ADDRESS(1004,BM$2,1,1))),"")</f>
        <v/>
      </c>
      <c r="BN132" t="str">
        <f ca="1">IF($BT132&lt;&gt;"",SUMIF($BD$3:$BD$1004,"="&amp;$BD132,INDIRECT(ADDRESS(3,BN$2,1,1)):INDIRECT(ADDRESS(1004,BN$2,1,1))),"")</f>
        <v/>
      </c>
      <c r="BO132" t="str">
        <f ca="1">IF($BT132&lt;&gt;"",SUMIF($BD$3:$BD$1004,"="&amp;$BD132,INDIRECT(ADDRESS(3,BO$2,1,1)):INDIRECT(ADDRESS(1004,BO$2,1,1))),"")</f>
        <v/>
      </c>
      <c r="BP132" t="str">
        <f ca="1">IF($BT132&lt;&gt;"",SUMIF($BD$3:$BD$1004,"="&amp;$BD132,INDIRECT(ADDRESS(3,BP$2,1,1)):INDIRECT(ADDRESS(1004,BP$2,1,1))),"")</f>
        <v/>
      </c>
      <c r="BQ132" t="str">
        <f ca="1">IF($BT132&lt;&gt;"",SUMIF($BD$3:$BD$1004,"="&amp;$BD132,INDIRECT(ADDRESS(3,BQ$2,1,1)):INDIRECT(ADDRESS(1004,BQ$2,1,1))),"")</f>
        <v/>
      </c>
      <c r="BR132" t="str">
        <f ca="1">IF($BT132&lt;&gt;"",SUMIF($BD$3:$BD$1004,"="&amp;$BD132,INDIRECT(ADDRESS(3,BR$2,1,1)):INDIRECT(ADDRESS(1004,BR$2,1,1))),"")</f>
        <v/>
      </c>
      <c r="BS132" t="str">
        <f>IF($A132&lt;&gt;"",VLOOKUP(TRUNC(MID($A132,1,2),0),Plano_Contas!$H$3:$J$103,3,TRUE),"")</f>
        <v/>
      </c>
      <c r="BT132" t="str">
        <f t="shared" si="8"/>
        <v/>
      </c>
      <c r="BV132">
        <f>Empresas!C132</f>
        <v>0</v>
      </c>
    </row>
    <row r="133" spans="1:74" x14ac:dyDescent="0.2">
      <c r="A133" s="89"/>
      <c r="B133" s="52" t="str">
        <f>IF($A133&lt;&gt;"",VLOOKUP(""&amp;$A133,Plano_Contas!$A$3:$F$1003,6,0),"")</f>
        <v/>
      </c>
      <c r="C133" s="91"/>
      <c r="D133" s="111"/>
      <c r="E133" s="112">
        <v>0</v>
      </c>
      <c r="F133" s="87"/>
      <c r="G133" s="85"/>
      <c r="H133" s="111"/>
      <c r="I133" s="112">
        <v>0</v>
      </c>
      <c r="J133" s="87"/>
      <c r="K133" s="85"/>
      <c r="L133" s="111"/>
      <c r="M133" s="112">
        <v>0</v>
      </c>
      <c r="N133" s="87"/>
      <c r="O133" s="85"/>
      <c r="P133" s="111"/>
      <c r="Q133" s="112">
        <v>0</v>
      </c>
      <c r="R133" s="87"/>
      <c r="S133" s="85"/>
      <c r="T133" s="111"/>
      <c r="U133" s="112">
        <v>0</v>
      </c>
      <c r="V133" s="87"/>
      <c r="W133" s="85"/>
      <c r="X133" s="111"/>
      <c r="Y133" s="112">
        <v>0</v>
      </c>
      <c r="Z133" s="87"/>
      <c r="AA133" s="85"/>
      <c r="AB133" s="111"/>
      <c r="AC133" s="112">
        <v>0</v>
      </c>
      <c r="AD133" s="87"/>
      <c r="AE133" s="85"/>
      <c r="AF133" s="111"/>
      <c r="AG133" s="112">
        <v>0</v>
      </c>
      <c r="AH133" s="87"/>
      <c r="AI133" s="85"/>
      <c r="AJ133" s="111"/>
      <c r="AK133" s="112">
        <v>0</v>
      </c>
      <c r="AL133" s="87"/>
      <c r="AM133" s="85"/>
      <c r="AN133" s="111"/>
      <c r="AO133" s="112">
        <v>0</v>
      </c>
      <c r="AP133" s="87"/>
      <c r="AQ133" s="85"/>
      <c r="AR133" s="111"/>
      <c r="AS133" s="112">
        <v>0</v>
      </c>
      <c r="AT133" s="87"/>
      <c r="AU133" s="85"/>
      <c r="AV133" s="111"/>
      <c r="AW133" s="112">
        <v>0</v>
      </c>
      <c r="AX133" s="87"/>
      <c r="AY133" s="85"/>
      <c r="AZ133" s="267">
        <f t="shared" si="5"/>
        <v>0</v>
      </c>
      <c r="BA133" s="88">
        <f t="shared" si="6"/>
        <v>0</v>
      </c>
      <c r="BC133">
        <f>IF($A133&lt;&gt;"",COUNTIF($BD$3:$BD133,$BD133),0)</f>
        <v>0</v>
      </c>
      <c r="BD133" t="str">
        <f>IF($A133&lt;&gt;"",VLOOKUP(TRUNC(MID($A133,1,2),0),Plano_Contas!$H$3:$J$103,2,TRUE),"")</f>
        <v/>
      </c>
      <c r="BE133" s="201" t="str">
        <f t="shared" si="7"/>
        <v/>
      </c>
      <c r="BF133" t="str">
        <f ca="1">IF($BT133&lt;&gt;"",SUMIF($BD$3:$BD$1004,"="&amp;$BD133,INDIRECT(ADDRESS(3,BF$2,1,1)):INDIRECT(ADDRESS(1004,BF$2,1,1))),"")</f>
        <v/>
      </c>
      <c r="BG133" t="str">
        <f ca="1">IF($BT133&lt;&gt;"",SUMIF($BD$3:$BD$1004,"="&amp;$BD133,INDIRECT(ADDRESS(3,BG$2,1,1)):INDIRECT(ADDRESS(1004,BG$2,1,1))),"")</f>
        <v/>
      </c>
      <c r="BH133" t="str">
        <f ca="1">IF($BT133&lt;&gt;"",SUMIF($BD$3:$BD$1004,"="&amp;$BD133,INDIRECT(ADDRESS(3,BH$2,1,1)):INDIRECT(ADDRESS(1004,BH$2,1,1))),"")</f>
        <v/>
      </c>
      <c r="BI133" t="str">
        <f ca="1">IF($BT133&lt;&gt;"",SUMIF($BD$3:$BD$1004,"="&amp;$BD133,INDIRECT(ADDRESS(3,BI$2,1,1)):INDIRECT(ADDRESS(1004,BI$2,1,1))),"")</f>
        <v/>
      </c>
      <c r="BJ133" t="str">
        <f ca="1">IF($BT133&lt;&gt;"",SUMIF($BD$3:$BD$1004,"="&amp;$BD133,INDIRECT(ADDRESS(3,BJ$2,1,1)):INDIRECT(ADDRESS(1004,BJ$2,1,1))),"")</f>
        <v/>
      </c>
      <c r="BK133" t="str">
        <f ca="1">IF($BT133&lt;&gt;"",SUMIF($BD$3:$BD$1004,"="&amp;$BD133,INDIRECT(ADDRESS(3,BK$2,1,1)):INDIRECT(ADDRESS(1004,BK$2,1,1))),"")</f>
        <v/>
      </c>
      <c r="BL133" t="str">
        <f ca="1">IF($BT133&lt;&gt;"",SUMIF($BD$3:$BD$1004,"="&amp;$BD133,INDIRECT(ADDRESS(3,BL$2,1,1)):INDIRECT(ADDRESS(1004,BL$2,1,1))),"")</f>
        <v/>
      </c>
      <c r="BM133" t="str">
        <f ca="1">IF($BT133&lt;&gt;"",SUMIF($BD$3:$BD$1004,"="&amp;$BD133,INDIRECT(ADDRESS(3,BM$2,1,1)):INDIRECT(ADDRESS(1004,BM$2,1,1))),"")</f>
        <v/>
      </c>
      <c r="BN133" t="str">
        <f ca="1">IF($BT133&lt;&gt;"",SUMIF($BD$3:$BD$1004,"="&amp;$BD133,INDIRECT(ADDRESS(3,BN$2,1,1)):INDIRECT(ADDRESS(1004,BN$2,1,1))),"")</f>
        <v/>
      </c>
      <c r="BO133" t="str">
        <f ca="1">IF($BT133&lt;&gt;"",SUMIF($BD$3:$BD$1004,"="&amp;$BD133,INDIRECT(ADDRESS(3,BO$2,1,1)):INDIRECT(ADDRESS(1004,BO$2,1,1))),"")</f>
        <v/>
      </c>
      <c r="BP133" t="str">
        <f ca="1">IF($BT133&lt;&gt;"",SUMIF($BD$3:$BD$1004,"="&amp;$BD133,INDIRECT(ADDRESS(3,BP$2,1,1)):INDIRECT(ADDRESS(1004,BP$2,1,1))),"")</f>
        <v/>
      </c>
      <c r="BQ133" t="str">
        <f ca="1">IF($BT133&lt;&gt;"",SUMIF($BD$3:$BD$1004,"="&amp;$BD133,INDIRECT(ADDRESS(3,BQ$2,1,1)):INDIRECT(ADDRESS(1004,BQ$2,1,1))),"")</f>
        <v/>
      </c>
      <c r="BR133" t="str">
        <f ca="1">IF($BT133&lt;&gt;"",SUMIF($BD$3:$BD$1004,"="&amp;$BD133,INDIRECT(ADDRESS(3,BR$2,1,1)):INDIRECT(ADDRESS(1004,BR$2,1,1))),"")</f>
        <v/>
      </c>
      <c r="BS133" t="str">
        <f>IF($A133&lt;&gt;"",VLOOKUP(TRUNC(MID($A133,1,2),0),Plano_Contas!$H$3:$J$103,3,TRUE),"")</f>
        <v/>
      </c>
      <c r="BT133" t="str">
        <f t="shared" si="8"/>
        <v/>
      </c>
      <c r="BV133">
        <f>Empresas!C133</f>
        <v>0</v>
      </c>
    </row>
    <row r="134" spans="1:74" x14ac:dyDescent="0.2">
      <c r="A134" s="89"/>
      <c r="B134" s="52" t="str">
        <f>IF($A134&lt;&gt;"",VLOOKUP(""&amp;$A134,Plano_Contas!$A$3:$F$1003,6,0),"")</f>
        <v/>
      </c>
      <c r="C134" s="91"/>
      <c r="D134" s="111"/>
      <c r="E134" s="112">
        <v>0</v>
      </c>
      <c r="F134" s="87"/>
      <c r="G134" s="85"/>
      <c r="H134" s="111"/>
      <c r="I134" s="112">
        <v>0</v>
      </c>
      <c r="J134" s="87"/>
      <c r="K134" s="85"/>
      <c r="L134" s="111"/>
      <c r="M134" s="112">
        <v>0</v>
      </c>
      <c r="N134" s="87"/>
      <c r="O134" s="85"/>
      <c r="P134" s="111"/>
      <c r="Q134" s="112">
        <v>0</v>
      </c>
      <c r="R134" s="87"/>
      <c r="S134" s="85"/>
      <c r="T134" s="111"/>
      <c r="U134" s="112">
        <v>0</v>
      </c>
      <c r="V134" s="87"/>
      <c r="W134" s="85"/>
      <c r="X134" s="111"/>
      <c r="Y134" s="112">
        <v>0</v>
      </c>
      <c r="Z134" s="87"/>
      <c r="AA134" s="85"/>
      <c r="AB134" s="111"/>
      <c r="AC134" s="112">
        <v>0</v>
      </c>
      <c r="AD134" s="87"/>
      <c r="AE134" s="85"/>
      <c r="AF134" s="111"/>
      <c r="AG134" s="112">
        <v>0</v>
      </c>
      <c r="AH134" s="87"/>
      <c r="AI134" s="85"/>
      <c r="AJ134" s="111"/>
      <c r="AK134" s="112">
        <v>0</v>
      </c>
      <c r="AL134" s="87"/>
      <c r="AM134" s="85"/>
      <c r="AN134" s="111"/>
      <c r="AO134" s="112">
        <v>0</v>
      </c>
      <c r="AP134" s="87"/>
      <c r="AQ134" s="85"/>
      <c r="AR134" s="111"/>
      <c r="AS134" s="112">
        <v>0</v>
      </c>
      <c r="AT134" s="87"/>
      <c r="AU134" s="85"/>
      <c r="AV134" s="111"/>
      <c r="AW134" s="112">
        <v>0</v>
      </c>
      <c r="AX134" s="87"/>
      <c r="AY134" s="85"/>
      <c r="AZ134" s="267">
        <f t="shared" si="5"/>
        <v>0</v>
      </c>
      <c r="BA134" s="88">
        <f t="shared" si="6"/>
        <v>0</v>
      </c>
      <c r="BC134">
        <f>IF($A134&lt;&gt;"",COUNTIF($BD$3:$BD134,$BD134),0)</f>
        <v>0</v>
      </c>
      <c r="BD134" t="str">
        <f>IF($A134&lt;&gt;"",VLOOKUP(TRUNC(MID($A134,1,2),0),Plano_Contas!$H$3:$J$103,2,TRUE),"")</f>
        <v/>
      </c>
      <c r="BE134" s="201" t="str">
        <f t="shared" si="7"/>
        <v/>
      </c>
      <c r="BF134" t="str">
        <f ca="1">IF($BT134&lt;&gt;"",SUMIF($BD$3:$BD$1004,"="&amp;$BD134,INDIRECT(ADDRESS(3,BF$2,1,1)):INDIRECT(ADDRESS(1004,BF$2,1,1))),"")</f>
        <v/>
      </c>
      <c r="BG134" t="str">
        <f ca="1">IF($BT134&lt;&gt;"",SUMIF($BD$3:$BD$1004,"="&amp;$BD134,INDIRECT(ADDRESS(3,BG$2,1,1)):INDIRECT(ADDRESS(1004,BG$2,1,1))),"")</f>
        <v/>
      </c>
      <c r="BH134" t="str">
        <f ca="1">IF($BT134&lt;&gt;"",SUMIF($BD$3:$BD$1004,"="&amp;$BD134,INDIRECT(ADDRESS(3,BH$2,1,1)):INDIRECT(ADDRESS(1004,BH$2,1,1))),"")</f>
        <v/>
      </c>
      <c r="BI134" t="str">
        <f ca="1">IF($BT134&lt;&gt;"",SUMIF($BD$3:$BD$1004,"="&amp;$BD134,INDIRECT(ADDRESS(3,BI$2,1,1)):INDIRECT(ADDRESS(1004,BI$2,1,1))),"")</f>
        <v/>
      </c>
      <c r="BJ134" t="str">
        <f ca="1">IF($BT134&lt;&gt;"",SUMIF($BD$3:$BD$1004,"="&amp;$BD134,INDIRECT(ADDRESS(3,BJ$2,1,1)):INDIRECT(ADDRESS(1004,BJ$2,1,1))),"")</f>
        <v/>
      </c>
      <c r="BK134" t="str">
        <f ca="1">IF($BT134&lt;&gt;"",SUMIF($BD$3:$BD$1004,"="&amp;$BD134,INDIRECT(ADDRESS(3,BK$2,1,1)):INDIRECT(ADDRESS(1004,BK$2,1,1))),"")</f>
        <v/>
      </c>
      <c r="BL134" t="str">
        <f ca="1">IF($BT134&lt;&gt;"",SUMIF($BD$3:$BD$1004,"="&amp;$BD134,INDIRECT(ADDRESS(3,BL$2,1,1)):INDIRECT(ADDRESS(1004,BL$2,1,1))),"")</f>
        <v/>
      </c>
      <c r="BM134" t="str">
        <f ca="1">IF($BT134&lt;&gt;"",SUMIF($BD$3:$BD$1004,"="&amp;$BD134,INDIRECT(ADDRESS(3,BM$2,1,1)):INDIRECT(ADDRESS(1004,BM$2,1,1))),"")</f>
        <v/>
      </c>
      <c r="BN134" t="str">
        <f ca="1">IF($BT134&lt;&gt;"",SUMIF($BD$3:$BD$1004,"="&amp;$BD134,INDIRECT(ADDRESS(3,BN$2,1,1)):INDIRECT(ADDRESS(1004,BN$2,1,1))),"")</f>
        <v/>
      </c>
      <c r="BO134" t="str">
        <f ca="1">IF($BT134&lt;&gt;"",SUMIF($BD$3:$BD$1004,"="&amp;$BD134,INDIRECT(ADDRESS(3,BO$2,1,1)):INDIRECT(ADDRESS(1004,BO$2,1,1))),"")</f>
        <v/>
      </c>
      <c r="BP134" t="str">
        <f ca="1">IF($BT134&lt;&gt;"",SUMIF($BD$3:$BD$1004,"="&amp;$BD134,INDIRECT(ADDRESS(3,BP$2,1,1)):INDIRECT(ADDRESS(1004,BP$2,1,1))),"")</f>
        <v/>
      </c>
      <c r="BQ134" t="str">
        <f ca="1">IF($BT134&lt;&gt;"",SUMIF($BD$3:$BD$1004,"="&amp;$BD134,INDIRECT(ADDRESS(3,BQ$2,1,1)):INDIRECT(ADDRESS(1004,BQ$2,1,1))),"")</f>
        <v/>
      </c>
      <c r="BR134" t="str">
        <f ca="1">IF($BT134&lt;&gt;"",SUMIF($BD$3:$BD$1004,"="&amp;$BD134,INDIRECT(ADDRESS(3,BR$2,1,1)):INDIRECT(ADDRESS(1004,BR$2,1,1))),"")</f>
        <v/>
      </c>
      <c r="BS134" t="str">
        <f>IF($A134&lt;&gt;"",VLOOKUP(TRUNC(MID($A134,1,2),0),Plano_Contas!$H$3:$J$103,3,TRUE),"")</f>
        <v/>
      </c>
      <c r="BT134" t="str">
        <f t="shared" si="8"/>
        <v/>
      </c>
      <c r="BV134">
        <f>Empresas!C134</f>
        <v>0</v>
      </c>
    </row>
    <row r="135" spans="1:74" x14ac:dyDescent="0.2">
      <c r="A135" s="89"/>
      <c r="B135" s="52" t="str">
        <f>IF($A135&lt;&gt;"",VLOOKUP(""&amp;$A135,Plano_Contas!$A$3:$F$1003,6,0),"")</f>
        <v/>
      </c>
      <c r="C135" s="91"/>
      <c r="D135" s="111"/>
      <c r="E135" s="112">
        <v>0</v>
      </c>
      <c r="F135" s="87"/>
      <c r="G135" s="85"/>
      <c r="H135" s="111"/>
      <c r="I135" s="112">
        <v>0</v>
      </c>
      <c r="J135" s="87"/>
      <c r="K135" s="85"/>
      <c r="L135" s="111"/>
      <c r="M135" s="112">
        <v>0</v>
      </c>
      <c r="N135" s="87"/>
      <c r="O135" s="85"/>
      <c r="P135" s="111"/>
      <c r="Q135" s="112">
        <v>0</v>
      </c>
      <c r="R135" s="87"/>
      <c r="S135" s="85"/>
      <c r="T135" s="111"/>
      <c r="U135" s="112">
        <v>0</v>
      </c>
      <c r="V135" s="87"/>
      <c r="W135" s="85"/>
      <c r="X135" s="111"/>
      <c r="Y135" s="112">
        <v>0</v>
      </c>
      <c r="Z135" s="87"/>
      <c r="AA135" s="85"/>
      <c r="AB135" s="111"/>
      <c r="AC135" s="112">
        <v>0</v>
      </c>
      <c r="AD135" s="87"/>
      <c r="AE135" s="85"/>
      <c r="AF135" s="111"/>
      <c r="AG135" s="112">
        <v>0</v>
      </c>
      <c r="AH135" s="87"/>
      <c r="AI135" s="85"/>
      <c r="AJ135" s="111"/>
      <c r="AK135" s="112">
        <v>0</v>
      </c>
      <c r="AL135" s="87"/>
      <c r="AM135" s="85"/>
      <c r="AN135" s="111"/>
      <c r="AO135" s="112">
        <v>0</v>
      </c>
      <c r="AP135" s="87"/>
      <c r="AQ135" s="85"/>
      <c r="AR135" s="111"/>
      <c r="AS135" s="112">
        <v>0</v>
      </c>
      <c r="AT135" s="87"/>
      <c r="AU135" s="85"/>
      <c r="AV135" s="111"/>
      <c r="AW135" s="112">
        <v>0</v>
      </c>
      <c r="AX135" s="87"/>
      <c r="AY135" s="85"/>
      <c r="AZ135" s="267">
        <f t="shared" si="5"/>
        <v>0</v>
      </c>
      <c r="BA135" s="88">
        <f t="shared" si="6"/>
        <v>0</v>
      </c>
      <c r="BC135">
        <f>IF($A135&lt;&gt;"",COUNTIF($BD$3:$BD135,$BD135),0)</f>
        <v>0</v>
      </c>
      <c r="BD135" t="str">
        <f>IF($A135&lt;&gt;"",VLOOKUP(TRUNC(MID($A135,1,2),0),Plano_Contas!$H$3:$J$103,2,TRUE),"")</f>
        <v/>
      </c>
      <c r="BE135" s="201" t="str">
        <f t="shared" si="7"/>
        <v/>
      </c>
      <c r="BF135" t="str">
        <f ca="1">IF($BT135&lt;&gt;"",SUMIF($BD$3:$BD$1004,"="&amp;$BD135,INDIRECT(ADDRESS(3,BF$2,1,1)):INDIRECT(ADDRESS(1004,BF$2,1,1))),"")</f>
        <v/>
      </c>
      <c r="BG135" t="str">
        <f ca="1">IF($BT135&lt;&gt;"",SUMIF($BD$3:$BD$1004,"="&amp;$BD135,INDIRECT(ADDRESS(3,BG$2,1,1)):INDIRECT(ADDRESS(1004,BG$2,1,1))),"")</f>
        <v/>
      </c>
      <c r="BH135" t="str">
        <f ca="1">IF($BT135&lt;&gt;"",SUMIF($BD$3:$BD$1004,"="&amp;$BD135,INDIRECT(ADDRESS(3,BH$2,1,1)):INDIRECT(ADDRESS(1004,BH$2,1,1))),"")</f>
        <v/>
      </c>
      <c r="BI135" t="str">
        <f ca="1">IF($BT135&lt;&gt;"",SUMIF($BD$3:$BD$1004,"="&amp;$BD135,INDIRECT(ADDRESS(3,BI$2,1,1)):INDIRECT(ADDRESS(1004,BI$2,1,1))),"")</f>
        <v/>
      </c>
      <c r="BJ135" t="str">
        <f ca="1">IF($BT135&lt;&gt;"",SUMIF($BD$3:$BD$1004,"="&amp;$BD135,INDIRECT(ADDRESS(3,BJ$2,1,1)):INDIRECT(ADDRESS(1004,BJ$2,1,1))),"")</f>
        <v/>
      </c>
      <c r="BK135" t="str">
        <f ca="1">IF($BT135&lt;&gt;"",SUMIF($BD$3:$BD$1004,"="&amp;$BD135,INDIRECT(ADDRESS(3,BK$2,1,1)):INDIRECT(ADDRESS(1004,BK$2,1,1))),"")</f>
        <v/>
      </c>
      <c r="BL135" t="str">
        <f ca="1">IF($BT135&lt;&gt;"",SUMIF($BD$3:$BD$1004,"="&amp;$BD135,INDIRECT(ADDRESS(3,BL$2,1,1)):INDIRECT(ADDRESS(1004,BL$2,1,1))),"")</f>
        <v/>
      </c>
      <c r="BM135" t="str">
        <f ca="1">IF($BT135&lt;&gt;"",SUMIF($BD$3:$BD$1004,"="&amp;$BD135,INDIRECT(ADDRESS(3,BM$2,1,1)):INDIRECT(ADDRESS(1004,BM$2,1,1))),"")</f>
        <v/>
      </c>
      <c r="BN135" t="str">
        <f ca="1">IF($BT135&lt;&gt;"",SUMIF($BD$3:$BD$1004,"="&amp;$BD135,INDIRECT(ADDRESS(3,BN$2,1,1)):INDIRECT(ADDRESS(1004,BN$2,1,1))),"")</f>
        <v/>
      </c>
      <c r="BO135" t="str">
        <f ca="1">IF($BT135&lt;&gt;"",SUMIF($BD$3:$BD$1004,"="&amp;$BD135,INDIRECT(ADDRESS(3,BO$2,1,1)):INDIRECT(ADDRESS(1004,BO$2,1,1))),"")</f>
        <v/>
      </c>
      <c r="BP135" t="str">
        <f ca="1">IF($BT135&lt;&gt;"",SUMIF($BD$3:$BD$1004,"="&amp;$BD135,INDIRECT(ADDRESS(3,BP$2,1,1)):INDIRECT(ADDRESS(1004,BP$2,1,1))),"")</f>
        <v/>
      </c>
      <c r="BQ135" t="str">
        <f ca="1">IF($BT135&lt;&gt;"",SUMIF($BD$3:$BD$1004,"="&amp;$BD135,INDIRECT(ADDRESS(3,BQ$2,1,1)):INDIRECT(ADDRESS(1004,BQ$2,1,1))),"")</f>
        <v/>
      </c>
      <c r="BR135" t="str">
        <f ca="1">IF($BT135&lt;&gt;"",SUMIF($BD$3:$BD$1004,"="&amp;$BD135,INDIRECT(ADDRESS(3,BR$2,1,1)):INDIRECT(ADDRESS(1004,BR$2,1,1))),"")</f>
        <v/>
      </c>
      <c r="BS135" t="str">
        <f>IF($A135&lt;&gt;"",VLOOKUP(TRUNC(MID($A135,1,2),0),Plano_Contas!$H$3:$J$103,3,TRUE),"")</f>
        <v/>
      </c>
      <c r="BT135" t="str">
        <f t="shared" si="8"/>
        <v/>
      </c>
      <c r="BV135">
        <f>Empresas!C135</f>
        <v>0</v>
      </c>
    </row>
    <row r="136" spans="1:74" x14ac:dyDescent="0.2">
      <c r="A136" s="89"/>
      <c r="B136" s="52" t="str">
        <f>IF($A136&lt;&gt;"",VLOOKUP(""&amp;$A136,Plano_Contas!$A$3:$F$1003,6,0),"")</f>
        <v/>
      </c>
      <c r="C136" s="91"/>
      <c r="D136" s="111"/>
      <c r="E136" s="112">
        <v>0</v>
      </c>
      <c r="F136" s="87"/>
      <c r="G136" s="85"/>
      <c r="H136" s="111"/>
      <c r="I136" s="112">
        <v>0</v>
      </c>
      <c r="J136" s="87"/>
      <c r="K136" s="85"/>
      <c r="L136" s="111"/>
      <c r="M136" s="112">
        <v>0</v>
      </c>
      <c r="N136" s="87"/>
      <c r="O136" s="85"/>
      <c r="P136" s="111"/>
      <c r="Q136" s="112">
        <v>0</v>
      </c>
      <c r="R136" s="87"/>
      <c r="S136" s="85"/>
      <c r="T136" s="111"/>
      <c r="U136" s="112">
        <v>0</v>
      </c>
      <c r="V136" s="87"/>
      <c r="W136" s="85"/>
      <c r="X136" s="111"/>
      <c r="Y136" s="112">
        <v>0</v>
      </c>
      <c r="Z136" s="87"/>
      <c r="AA136" s="85"/>
      <c r="AB136" s="111"/>
      <c r="AC136" s="112">
        <v>0</v>
      </c>
      <c r="AD136" s="87"/>
      <c r="AE136" s="85"/>
      <c r="AF136" s="111"/>
      <c r="AG136" s="112">
        <v>0</v>
      </c>
      <c r="AH136" s="87"/>
      <c r="AI136" s="85"/>
      <c r="AJ136" s="111"/>
      <c r="AK136" s="112">
        <v>0</v>
      </c>
      <c r="AL136" s="87"/>
      <c r="AM136" s="85"/>
      <c r="AN136" s="111"/>
      <c r="AO136" s="112">
        <v>0</v>
      </c>
      <c r="AP136" s="87"/>
      <c r="AQ136" s="85"/>
      <c r="AR136" s="111"/>
      <c r="AS136" s="112">
        <v>0</v>
      </c>
      <c r="AT136" s="87"/>
      <c r="AU136" s="85"/>
      <c r="AV136" s="111"/>
      <c r="AW136" s="112">
        <v>0</v>
      </c>
      <c r="AX136" s="87"/>
      <c r="AY136" s="85"/>
      <c r="AZ136" s="267">
        <f t="shared" si="5"/>
        <v>0</v>
      </c>
      <c r="BA136" s="88">
        <f t="shared" si="6"/>
        <v>0</v>
      </c>
      <c r="BC136">
        <f>IF($A136&lt;&gt;"",COUNTIF($BD$3:$BD136,$BD136),0)</f>
        <v>0</v>
      </c>
      <c r="BD136" t="str">
        <f>IF($A136&lt;&gt;"",VLOOKUP(TRUNC(MID($A136,1,2),0),Plano_Contas!$H$3:$J$103,2,TRUE),"")</f>
        <v/>
      </c>
      <c r="BE136" s="201" t="str">
        <f t="shared" si="7"/>
        <v/>
      </c>
      <c r="BF136" t="str">
        <f ca="1">IF($BT136&lt;&gt;"",SUMIF($BD$3:$BD$1004,"="&amp;$BD136,INDIRECT(ADDRESS(3,BF$2,1,1)):INDIRECT(ADDRESS(1004,BF$2,1,1))),"")</f>
        <v/>
      </c>
      <c r="BG136" t="str">
        <f ca="1">IF($BT136&lt;&gt;"",SUMIF($BD$3:$BD$1004,"="&amp;$BD136,INDIRECT(ADDRESS(3,BG$2,1,1)):INDIRECT(ADDRESS(1004,BG$2,1,1))),"")</f>
        <v/>
      </c>
      <c r="BH136" t="str">
        <f ca="1">IF($BT136&lt;&gt;"",SUMIF($BD$3:$BD$1004,"="&amp;$BD136,INDIRECT(ADDRESS(3,BH$2,1,1)):INDIRECT(ADDRESS(1004,BH$2,1,1))),"")</f>
        <v/>
      </c>
      <c r="BI136" t="str">
        <f ca="1">IF($BT136&lt;&gt;"",SUMIF($BD$3:$BD$1004,"="&amp;$BD136,INDIRECT(ADDRESS(3,BI$2,1,1)):INDIRECT(ADDRESS(1004,BI$2,1,1))),"")</f>
        <v/>
      </c>
      <c r="BJ136" t="str">
        <f ca="1">IF($BT136&lt;&gt;"",SUMIF($BD$3:$BD$1004,"="&amp;$BD136,INDIRECT(ADDRESS(3,BJ$2,1,1)):INDIRECT(ADDRESS(1004,BJ$2,1,1))),"")</f>
        <v/>
      </c>
      <c r="BK136" t="str">
        <f ca="1">IF($BT136&lt;&gt;"",SUMIF($BD$3:$BD$1004,"="&amp;$BD136,INDIRECT(ADDRESS(3,BK$2,1,1)):INDIRECT(ADDRESS(1004,BK$2,1,1))),"")</f>
        <v/>
      </c>
      <c r="BL136" t="str">
        <f ca="1">IF($BT136&lt;&gt;"",SUMIF($BD$3:$BD$1004,"="&amp;$BD136,INDIRECT(ADDRESS(3,BL$2,1,1)):INDIRECT(ADDRESS(1004,BL$2,1,1))),"")</f>
        <v/>
      </c>
      <c r="BM136" t="str">
        <f ca="1">IF($BT136&lt;&gt;"",SUMIF($BD$3:$BD$1004,"="&amp;$BD136,INDIRECT(ADDRESS(3,BM$2,1,1)):INDIRECT(ADDRESS(1004,BM$2,1,1))),"")</f>
        <v/>
      </c>
      <c r="BN136" t="str">
        <f ca="1">IF($BT136&lt;&gt;"",SUMIF($BD$3:$BD$1004,"="&amp;$BD136,INDIRECT(ADDRESS(3,BN$2,1,1)):INDIRECT(ADDRESS(1004,BN$2,1,1))),"")</f>
        <v/>
      </c>
      <c r="BO136" t="str">
        <f ca="1">IF($BT136&lt;&gt;"",SUMIF($BD$3:$BD$1004,"="&amp;$BD136,INDIRECT(ADDRESS(3,BO$2,1,1)):INDIRECT(ADDRESS(1004,BO$2,1,1))),"")</f>
        <v/>
      </c>
      <c r="BP136" t="str">
        <f ca="1">IF($BT136&lt;&gt;"",SUMIF($BD$3:$BD$1004,"="&amp;$BD136,INDIRECT(ADDRESS(3,BP$2,1,1)):INDIRECT(ADDRESS(1004,BP$2,1,1))),"")</f>
        <v/>
      </c>
      <c r="BQ136" t="str">
        <f ca="1">IF($BT136&lt;&gt;"",SUMIF($BD$3:$BD$1004,"="&amp;$BD136,INDIRECT(ADDRESS(3,BQ$2,1,1)):INDIRECT(ADDRESS(1004,BQ$2,1,1))),"")</f>
        <v/>
      </c>
      <c r="BR136" t="str">
        <f ca="1">IF($BT136&lt;&gt;"",SUMIF($BD$3:$BD$1004,"="&amp;$BD136,INDIRECT(ADDRESS(3,BR$2,1,1)):INDIRECT(ADDRESS(1004,BR$2,1,1))),"")</f>
        <v/>
      </c>
      <c r="BS136" t="str">
        <f>IF($A136&lt;&gt;"",VLOOKUP(TRUNC(MID($A136,1,2),0),Plano_Contas!$H$3:$J$103,3,TRUE),"")</f>
        <v/>
      </c>
      <c r="BT136" t="str">
        <f t="shared" si="8"/>
        <v/>
      </c>
      <c r="BV136">
        <f>Empresas!C136</f>
        <v>0</v>
      </c>
    </row>
    <row r="137" spans="1:74" x14ac:dyDescent="0.2">
      <c r="A137" s="89"/>
      <c r="B137" s="52" t="str">
        <f>IF($A137&lt;&gt;"",VLOOKUP(""&amp;$A137,Plano_Contas!$A$3:$F$1003,6,0),"")</f>
        <v/>
      </c>
      <c r="C137" s="91"/>
      <c r="D137" s="111"/>
      <c r="E137" s="112">
        <v>0</v>
      </c>
      <c r="F137" s="87"/>
      <c r="G137" s="85"/>
      <c r="H137" s="111"/>
      <c r="I137" s="112">
        <v>0</v>
      </c>
      <c r="J137" s="87"/>
      <c r="K137" s="85"/>
      <c r="L137" s="111"/>
      <c r="M137" s="112">
        <v>0</v>
      </c>
      <c r="N137" s="87"/>
      <c r="O137" s="85"/>
      <c r="P137" s="111"/>
      <c r="Q137" s="112">
        <v>0</v>
      </c>
      <c r="R137" s="87"/>
      <c r="S137" s="85"/>
      <c r="T137" s="111"/>
      <c r="U137" s="112">
        <v>0</v>
      </c>
      <c r="V137" s="87"/>
      <c r="W137" s="85"/>
      <c r="X137" s="111"/>
      <c r="Y137" s="112">
        <v>0</v>
      </c>
      <c r="Z137" s="87"/>
      <c r="AA137" s="85"/>
      <c r="AB137" s="111"/>
      <c r="AC137" s="112">
        <v>0</v>
      </c>
      <c r="AD137" s="87"/>
      <c r="AE137" s="85"/>
      <c r="AF137" s="111"/>
      <c r="AG137" s="112">
        <v>0</v>
      </c>
      <c r="AH137" s="87"/>
      <c r="AI137" s="85"/>
      <c r="AJ137" s="111"/>
      <c r="AK137" s="112">
        <v>0</v>
      </c>
      <c r="AL137" s="87"/>
      <c r="AM137" s="85"/>
      <c r="AN137" s="111"/>
      <c r="AO137" s="112">
        <v>0</v>
      </c>
      <c r="AP137" s="87"/>
      <c r="AQ137" s="85"/>
      <c r="AR137" s="111"/>
      <c r="AS137" s="112">
        <v>0</v>
      </c>
      <c r="AT137" s="87"/>
      <c r="AU137" s="85"/>
      <c r="AV137" s="111"/>
      <c r="AW137" s="112">
        <v>0</v>
      </c>
      <c r="AX137" s="87"/>
      <c r="AY137" s="85"/>
      <c r="AZ137" s="267">
        <f t="shared" si="5"/>
        <v>0</v>
      </c>
      <c r="BA137" s="88">
        <f t="shared" si="6"/>
        <v>0</v>
      </c>
      <c r="BC137">
        <f>IF($A137&lt;&gt;"",COUNTIF($BD$3:$BD137,$BD137),0)</f>
        <v>0</v>
      </c>
      <c r="BD137" t="str">
        <f>IF($A137&lt;&gt;"",VLOOKUP(TRUNC(MID($A137,1,2),0),Plano_Contas!$H$3:$J$103,2,TRUE),"")</f>
        <v/>
      </c>
      <c r="BE137" s="201" t="str">
        <f t="shared" si="7"/>
        <v/>
      </c>
      <c r="BF137" t="str">
        <f ca="1">IF($BT137&lt;&gt;"",SUMIF($BD$3:$BD$1004,"="&amp;$BD137,INDIRECT(ADDRESS(3,BF$2,1,1)):INDIRECT(ADDRESS(1004,BF$2,1,1))),"")</f>
        <v/>
      </c>
      <c r="BG137" t="str">
        <f ca="1">IF($BT137&lt;&gt;"",SUMIF($BD$3:$BD$1004,"="&amp;$BD137,INDIRECT(ADDRESS(3,BG$2,1,1)):INDIRECT(ADDRESS(1004,BG$2,1,1))),"")</f>
        <v/>
      </c>
      <c r="BH137" t="str">
        <f ca="1">IF($BT137&lt;&gt;"",SUMIF($BD$3:$BD$1004,"="&amp;$BD137,INDIRECT(ADDRESS(3,BH$2,1,1)):INDIRECT(ADDRESS(1004,BH$2,1,1))),"")</f>
        <v/>
      </c>
      <c r="BI137" t="str">
        <f ca="1">IF($BT137&lt;&gt;"",SUMIF($BD$3:$BD$1004,"="&amp;$BD137,INDIRECT(ADDRESS(3,BI$2,1,1)):INDIRECT(ADDRESS(1004,BI$2,1,1))),"")</f>
        <v/>
      </c>
      <c r="BJ137" t="str">
        <f ca="1">IF($BT137&lt;&gt;"",SUMIF($BD$3:$BD$1004,"="&amp;$BD137,INDIRECT(ADDRESS(3,BJ$2,1,1)):INDIRECT(ADDRESS(1004,BJ$2,1,1))),"")</f>
        <v/>
      </c>
      <c r="BK137" t="str">
        <f ca="1">IF($BT137&lt;&gt;"",SUMIF($BD$3:$BD$1004,"="&amp;$BD137,INDIRECT(ADDRESS(3,BK$2,1,1)):INDIRECT(ADDRESS(1004,BK$2,1,1))),"")</f>
        <v/>
      </c>
      <c r="BL137" t="str">
        <f ca="1">IF($BT137&lt;&gt;"",SUMIF($BD$3:$BD$1004,"="&amp;$BD137,INDIRECT(ADDRESS(3,BL$2,1,1)):INDIRECT(ADDRESS(1004,BL$2,1,1))),"")</f>
        <v/>
      </c>
      <c r="BM137" t="str">
        <f ca="1">IF($BT137&lt;&gt;"",SUMIF($BD$3:$BD$1004,"="&amp;$BD137,INDIRECT(ADDRESS(3,BM$2,1,1)):INDIRECT(ADDRESS(1004,BM$2,1,1))),"")</f>
        <v/>
      </c>
      <c r="BN137" t="str">
        <f ca="1">IF($BT137&lt;&gt;"",SUMIF($BD$3:$BD$1004,"="&amp;$BD137,INDIRECT(ADDRESS(3,BN$2,1,1)):INDIRECT(ADDRESS(1004,BN$2,1,1))),"")</f>
        <v/>
      </c>
      <c r="BO137" t="str">
        <f ca="1">IF($BT137&lt;&gt;"",SUMIF($BD$3:$BD$1004,"="&amp;$BD137,INDIRECT(ADDRESS(3,BO$2,1,1)):INDIRECT(ADDRESS(1004,BO$2,1,1))),"")</f>
        <v/>
      </c>
      <c r="BP137" t="str">
        <f ca="1">IF($BT137&lt;&gt;"",SUMIF($BD$3:$BD$1004,"="&amp;$BD137,INDIRECT(ADDRESS(3,BP$2,1,1)):INDIRECT(ADDRESS(1004,BP$2,1,1))),"")</f>
        <v/>
      </c>
      <c r="BQ137" t="str">
        <f ca="1">IF($BT137&lt;&gt;"",SUMIF($BD$3:$BD$1004,"="&amp;$BD137,INDIRECT(ADDRESS(3,BQ$2,1,1)):INDIRECT(ADDRESS(1004,BQ$2,1,1))),"")</f>
        <v/>
      </c>
      <c r="BR137" t="str">
        <f ca="1">IF($BT137&lt;&gt;"",SUMIF($BD$3:$BD$1004,"="&amp;$BD137,INDIRECT(ADDRESS(3,BR$2,1,1)):INDIRECT(ADDRESS(1004,BR$2,1,1))),"")</f>
        <v/>
      </c>
      <c r="BS137" t="str">
        <f>IF($A137&lt;&gt;"",VLOOKUP(TRUNC(MID($A137,1,2),0),Plano_Contas!$H$3:$J$103,3,TRUE),"")</f>
        <v/>
      </c>
      <c r="BT137" t="str">
        <f t="shared" si="8"/>
        <v/>
      </c>
      <c r="BV137">
        <f>Empresas!C137</f>
        <v>0</v>
      </c>
    </row>
    <row r="138" spans="1:74" x14ac:dyDescent="0.2">
      <c r="A138" s="89"/>
      <c r="B138" s="52" t="str">
        <f>IF($A138&lt;&gt;"",VLOOKUP(""&amp;$A138,Plano_Contas!$A$3:$F$1003,6,0),"")</f>
        <v/>
      </c>
      <c r="C138" s="91"/>
      <c r="D138" s="111"/>
      <c r="E138" s="112">
        <v>0</v>
      </c>
      <c r="F138" s="87"/>
      <c r="G138" s="85"/>
      <c r="H138" s="111"/>
      <c r="I138" s="112">
        <v>0</v>
      </c>
      <c r="J138" s="87"/>
      <c r="K138" s="85"/>
      <c r="L138" s="111"/>
      <c r="M138" s="112">
        <v>0</v>
      </c>
      <c r="N138" s="87"/>
      <c r="O138" s="85"/>
      <c r="P138" s="111"/>
      <c r="Q138" s="112">
        <v>0</v>
      </c>
      <c r="R138" s="87"/>
      <c r="S138" s="85"/>
      <c r="T138" s="111"/>
      <c r="U138" s="112">
        <v>0</v>
      </c>
      <c r="V138" s="87"/>
      <c r="W138" s="85"/>
      <c r="X138" s="111"/>
      <c r="Y138" s="112">
        <v>0</v>
      </c>
      <c r="Z138" s="87"/>
      <c r="AA138" s="85"/>
      <c r="AB138" s="111"/>
      <c r="AC138" s="112">
        <v>0</v>
      </c>
      <c r="AD138" s="87"/>
      <c r="AE138" s="85"/>
      <c r="AF138" s="111"/>
      <c r="AG138" s="112">
        <v>0</v>
      </c>
      <c r="AH138" s="87"/>
      <c r="AI138" s="85"/>
      <c r="AJ138" s="111"/>
      <c r="AK138" s="112">
        <v>0</v>
      </c>
      <c r="AL138" s="87"/>
      <c r="AM138" s="85"/>
      <c r="AN138" s="111"/>
      <c r="AO138" s="112">
        <v>0</v>
      </c>
      <c r="AP138" s="87"/>
      <c r="AQ138" s="85"/>
      <c r="AR138" s="111"/>
      <c r="AS138" s="112">
        <v>0</v>
      </c>
      <c r="AT138" s="87"/>
      <c r="AU138" s="85"/>
      <c r="AV138" s="111"/>
      <c r="AW138" s="112">
        <v>0</v>
      </c>
      <c r="AX138" s="87"/>
      <c r="AY138" s="85"/>
      <c r="AZ138" s="267">
        <f t="shared" si="5"/>
        <v>0</v>
      </c>
      <c r="BA138" s="88">
        <f t="shared" si="6"/>
        <v>0</v>
      </c>
      <c r="BC138">
        <f>IF($A138&lt;&gt;"",COUNTIF($BD$3:$BD138,$BD138),0)</f>
        <v>0</v>
      </c>
      <c r="BD138" t="str">
        <f>IF($A138&lt;&gt;"",VLOOKUP(TRUNC(MID($A138,1,2),0),Plano_Contas!$H$3:$J$103,2,TRUE),"")</f>
        <v/>
      </c>
      <c r="BE138" s="201" t="str">
        <f t="shared" si="7"/>
        <v/>
      </c>
      <c r="BF138" t="str">
        <f ca="1">IF($BT138&lt;&gt;"",SUMIF($BD$3:$BD$1004,"="&amp;$BD138,INDIRECT(ADDRESS(3,BF$2,1,1)):INDIRECT(ADDRESS(1004,BF$2,1,1))),"")</f>
        <v/>
      </c>
      <c r="BG138" t="str">
        <f ca="1">IF($BT138&lt;&gt;"",SUMIF($BD$3:$BD$1004,"="&amp;$BD138,INDIRECT(ADDRESS(3,BG$2,1,1)):INDIRECT(ADDRESS(1004,BG$2,1,1))),"")</f>
        <v/>
      </c>
      <c r="BH138" t="str">
        <f ca="1">IF($BT138&lt;&gt;"",SUMIF($BD$3:$BD$1004,"="&amp;$BD138,INDIRECT(ADDRESS(3,BH$2,1,1)):INDIRECT(ADDRESS(1004,BH$2,1,1))),"")</f>
        <v/>
      </c>
      <c r="BI138" t="str">
        <f ca="1">IF($BT138&lt;&gt;"",SUMIF($BD$3:$BD$1004,"="&amp;$BD138,INDIRECT(ADDRESS(3,BI$2,1,1)):INDIRECT(ADDRESS(1004,BI$2,1,1))),"")</f>
        <v/>
      </c>
      <c r="BJ138" t="str">
        <f ca="1">IF($BT138&lt;&gt;"",SUMIF($BD$3:$BD$1004,"="&amp;$BD138,INDIRECT(ADDRESS(3,BJ$2,1,1)):INDIRECT(ADDRESS(1004,BJ$2,1,1))),"")</f>
        <v/>
      </c>
      <c r="BK138" t="str">
        <f ca="1">IF($BT138&lt;&gt;"",SUMIF($BD$3:$BD$1004,"="&amp;$BD138,INDIRECT(ADDRESS(3,BK$2,1,1)):INDIRECT(ADDRESS(1004,BK$2,1,1))),"")</f>
        <v/>
      </c>
      <c r="BL138" t="str">
        <f ca="1">IF($BT138&lt;&gt;"",SUMIF($BD$3:$BD$1004,"="&amp;$BD138,INDIRECT(ADDRESS(3,BL$2,1,1)):INDIRECT(ADDRESS(1004,BL$2,1,1))),"")</f>
        <v/>
      </c>
      <c r="BM138" t="str">
        <f ca="1">IF($BT138&lt;&gt;"",SUMIF($BD$3:$BD$1004,"="&amp;$BD138,INDIRECT(ADDRESS(3,BM$2,1,1)):INDIRECT(ADDRESS(1004,BM$2,1,1))),"")</f>
        <v/>
      </c>
      <c r="BN138" t="str">
        <f ca="1">IF($BT138&lt;&gt;"",SUMIF($BD$3:$BD$1004,"="&amp;$BD138,INDIRECT(ADDRESS(3,BN$2,1,1)):INDIRECT(ADDRESS(1004,BN$2,1,1))),"")</f>
        <v/>
      </c>
      <c r="BO138" t="str">
        <f ca="1">IF($BT138&lt;&gt;"",SUMIF($BD$3:$BD$1004,"="&amp;$BD138,INDIRECT(ADDRESS(3,BO$2,1,1)):INDIRECT(ADDRESS(1004,BO$2,1,1))),"")</f>
        <v/>
      </c>
      <c r="BP138" t="str">
        <f ca="1">IF($BT138&lt;&gt;"",SUMIF($BD$3:$BD$1004,"="&amp;$BD138,INDIRECT(ADDRESS(3,BP$2,1,1)):INDIRECT(ADDRESS(1004,BP$2,1,1))),"")</f>
        <v/>
      </c>
      <c r="BQ138" t="str">
        <f ca="1">IF($BT138&lt;&gt;"",SUMIF($BD$3:$BD$1004,"="&amp;$BD138,INDIRECT(ADDRESS(3,BQ$2,1,1)):INDIRECT(ADDRESS(1004,BQ$2,1,1))),"")</f>
        <v/>
      </c>
      <c r="BR138" t="str">
        <f ca="1">IF($BT138&lt;&gt;"",SUMIF($BD$3:$BD$1004,"="&amp;$BD138,INDIRECT(ADDRESS(3,BR$2,1,1)):INDIRECT(ADDRESS(1004,BR$2,1,1))),"")</f>
        <v/>
      </c>
      <c r="BS138" t="str">
        <f>IF($A138&lt;&gt;"",VLOOKUP(TRUNC(MID($A138,1,2),0),Plano_Contas!$H$3:$J$103,3,TRUE),"")</f>
        <v/>
      </c>
      <c r="BT138" t="str">
        <f t="shared" si="8"/>
        <v/>
      </c>
      <c r="BV138">
        <f>Empresas!C138</f>
        <v>0</v>
      </c>
    </row>
    <row r="139" spans="1:74" x14ac:dyDescent="0.2">
      <c r="A139" s="89"/>
      <c r="B139" s="52" t="str">
        <f>IF($A139&lt;&gt;"",VLOOKUP(""&amp;$A139,Plano_Contas!$A$3:$F$1003,6,0),"")</f>
        <v/>
      </c>
      <c r="C139" s="91"/>
      <c r="D139" s="111"/>
      <c r="E139" s="112">
        <v>0</v>
      </c>
      <c r="F139" s="87"/>
      <c r="G139" s="85"/>
      <c r="H139" s="111"/>
      <c r="I139" s="112">
        <v>0</v>
      </c>
      <c r="J139" s="87"/>
      <c r="K139" s="85"/>
      <c r="L139" s="111"/>
      <c r="M139" s="112">
        <v>0</v>
      </c>
      <c r="N139" s="87"/>
      <c r="O139" s="85"/>
      <c r="P139" s="111"/>
      <c r="Q139" s="112">
        <v>0</v>
      </c>
      <c r="R139" s="87"/>
      <c r="S139" s="85"/>
      <c r="T139" s="111"/>
      <c r="U139" s="112">
        <v>0</v>
      </c>
      <c r="V139" s="87"/>
      <c r="W139" s="85"/>
      <c r="X139" s="111"/>
      <c r="Y139" s="112">
        <v>0</v>
      </c>
      <c r="Z139" s="87"/>
      <c r="AA139" s="85"/>
      <c r="AB139" s="111"/>
      <c r="AC139" s="112">
        <v>0</v>
      </c>
      <c r="AD139" s="87"/>
      <c r="AE139" s="85"/>
      <c r="AF139" s="111"/>
      <c r="AG139" s="112">
        <v>0</v>
      </c>
      <c r="AH139" s="87"/>
      <c r="AI139" s="85"/>
      <c r="AJ139" s="111"/>
      <c r="AK139" s="112">
        <v>0</v>
      </c>
      <c r="AL139" s="87"/>
      <c r="AM139" s="85"/>
      <c r="AN139" s="111"/>
      <c r="AO139" s="112">
        <v>0</v>
      </c>
      <c r="AP139" s="87"/>
      <c r="AQ139" s="85"/>
      <c r="AR139" s="111"/>
      <c r="AS139" s="112">
        <v>0</v>
      </c>
      <c r="AT139" s="87"/>
      <c r="AU139" s="85"/>
      <c r="AV139" s="111"/>
      <c r="AW139" s="112">
        <v>0</v>
      </c>
      <c r="AX139" s="87"/>
      <c r="AY139" s="85"/>
      <c r="AZ139" s="267">
        <f t="shared" si="5"/>
        <v>0</v>
      </c>
      <c r="BA139" s="88">
        <f t="shared" si="6"/>
        <v>0</v>
      </c>
      <c r="BC139">
        <f>IF($A139&lt;&gt;"",COUNTIF($BD$3:$BD139,$BD139),0)</f>
        <v>0</v>
      </c>
      <c r="BD139" t="str">
        <f>IF($A139&lt;&gt;"",VLOOKUP(TRUNC(MID($A139,1,2),0),Plano_Contas!$H$3:$J$103,2,TRUE),"")</f>
        <v/>
      </c>
      <c r="BE139" s="201" t="str">
        <f t="shared" si="7"/>
        <v/>
      </c>
      <c r="BF139" t="str">
        <f ca="1">IF($BT139&lt;&gt;"",SUMIF($BD$3:$BD$1004,"="&amp;$BD139,INDIRECT(ADDRESS(3,BF$2,1,1)):INDIRECT(ADDRESS(1004,BF$2,1,1))),"")</f>
        <v/>
      </c>
      <c r="BG139" t="str">
        <f ca="1">IF($BT139&lt;&gt;"",SUMIF($BD$3:$BD$1004,"="&amp;$BD139,INDIRECT(ADDRESS(3,BG$2,1,1)):INDIRECT(ADDRESS(1004,BG$2,1,1))),"")</f>
        <v/>
      </c>
      <c r="BH139" t="str">
        <f ca="1">IF($BT139&lt;&gt;"",SUMIF($BD$3:$BD$1004,"="&amp;$BD139,INDIRECT(ADDRESS(3,BH$2,1,1)):INDIRECT(ADDRESS(1004,BH$2,1,1))),"")</f>
        <v/>
      </c>
      <c r="BI139" t="str">
        <f ca="1">IF($BT139&lt;&gt;"",SUMIF($BD$3:$BD$1004,"="&amp;$BD139,INDIRECT(ADDRESS(3,BI$2,1,1)):INDIRECT(ADDRESS(1004,BI$2,1,1))),"")</f>
        <v/>
      </c>
      <c r="BJ139" t="str">
        <f ca="1">IF($BT139&lt;&gt;"",SUMIF($BD$3:$BD$1004,"="&amp;$BD139,INDIRECT(ADDRESS(3,BJ$2,1,1)):INDIRECT(ADDRESS(1004,BJ$2,1,1))),"")</f>
        <v/>
      </c>
      <c r="BK139" t="str">
        <f ca="1">IF($BT139&lt;&gt;"",SUMIF($BD$3:$BD$1004,"="&amp;$BD139,INDIRECT(ADDRESS(3,BK$2,1,1)):INDIRECT(ADDRESS(1004,BK$2,1,1))),"")</f>
        <v/>
      </c>
      <c r="BL139" t="str">
        <f ca="1">IF($BT139&lt;&gt;"",SUMIF($BD$3:$BD$1004,"="&amp;$BD139,INDIRECT(ADDRESS(3,BL$2,1,1)):INDIRECT(ADDRESS(1004,BL$2,1,1))),"")</f>
        <v/>
      </c>
      <c r="BM139" t="str">
        <f ca="1">IF($BT139&lt;&gt;"",SUMIF($BD$3:$BD$1004,"="&amp;$BD139,INDIRECT(ADDRESS(3,BM$2,1,1)):INDIRECT(ADDRESS(1004,BM$2,1,1))),"")</f>
        <v/>
      </c>
      <c r="BN139" t="str">
        <f ca="1">IF($BT139&lt;&gt;"",SUMIF($BD$3:$BD$1004,"="&amp;$BD139,INDIRECT(ADDRESS(3,BN$2,1,1)):INDIRECT(ADDRESS(1004,BN$2,1,1))),"")</f>
        <v/>
      </c>
      <c r="BO139" t="str">
        <f ca="1">IF($BT139&lt;&gt;"",SUMIF($BD$3:$BD$1004,"="&amp;$BD139,INDIRECT(ADDRESS(3,BO$2,1,1)):INDIRECT(ADDRESS(1004,BO$2,1,1))),"")</f>
        <v/>
      </c>
      <c r="BP139" t="str">
        <f ca="1">IF($BT139&lt;&gt;"",SUMIF($BD$3:$BD$1004,"="&amp;$BD139,INDIRECT(ADDRESS(3,BP$2,1,1)):INDIRECT(ADDRESS(1004,BP$2,1,1))),"")</f>
        <v/>
      </c>
      <c r="BQ139" t="str">
        <f ca="1">IF($BT139&lt;&gt;"",SUMIF($BD$3:$BD$1004,"="&amp;$BD139,INDIRECT(ADDRESS(3,BQ$2,1,1)):INDIRECT(ADDRESS(1004,BQ$2,1,1))),"")</f>
        <v/>
      </c>
      <c r="BR139" t="str">
        <f ca="1">IF($BT139&lt;&gt;"",SUMIF($BD$3:$BD$1004,"="&amp;$BD139,INDIRECT(ADDRESS(3,BR$2,1,1)):INDIRECT(ADDRESS(1004,BR$2,1,1))),"")</f>
        <v/>
      </c>
      <c r="BS139" t="str">
        <f>IF($A139&lt;&gt;"",VLOOKUP(TRUNC(MID($A139,1,2),0),Plano_Contas!$H$3:$J$103,3,TRUE),"")</f>
        <v/>
      </c>
      <c r="BT139" t="str">
        <f t="shared" si="8"/>
        <v/>
      </c>
      <c r="BV139">
        <f>Empresas!C139</f>
        <v>0</v>
      </c>
    </row>
    <row r="140" spans="1:74" x14ac:dyDescent="0.2">
      <c r="A140" s="89"/>
      <c r="B140" s="52" t="str">
        <f>IF($A140&lt;&gt;"",VLOOKUP(""&amp;$A140,Plano_Contas!$A$3:$F$1003,6,0),"")</f>
        <v/>
      </c>
      <c r="C140" s="91"/>
      <c r="D140" s="111"/>
      <c r="E140" s="112">
        <v>0</v>
      </c>
      <c r="F140" s="87"/>
      <c r="G140" s="85"/>
      <c r="H140" s="111"/>
      <c r="I140" s="112">
        <v>0</v>
      </c>
      <c r="J140" s="87"/>
      <c r="K140" s="85"/>
      <c r="L140" s="111"/>
      <c r="M140" s="112">
        <v>0</v>
      </c>
      <c r="N140" s="87"/>
      <c r="O140" s="85"/>
      <c r="P140" s="111"/>
      <c r="Q140" s="112">
        <v>0</v>
      </c>
      <c r="R140" s="87"/>
      <c r="S140" s="85"/>
      <c r="T140" s="111"/>
      <c r="U140" s="112">
        <v>0</v>
      </c>
      <c r="V140" s="87"/>
      <c r="W140" s="85"/>
      <c r="X140" s="111"/>
      <c r="Y140" s="112">
        <v>0</v>
      </c>
      <c r="Z140" s="87"/>
      <c r="AA140" s="85"/>
      <c r="AB140" s="111"/>
      <c r="AC140" s="112">
        <v>0</v>
      </c>
      <c r="AD140" s="87"/>
      <c r="AE140" s="85"/>
      <c r="AF140" s="111"/>
      <c r="AG140" s="112">
        <v>0</v>
      </c>
      <c r="AH140" s="87"/>
      <c r="AI140" s="85"/>
      <c r="AJ140" s="111"/>
      <c r="AK140" s="112">
        <v>0</v>
      </c>
      <c r="AL140" s="87"/>
      <c r="AM140" s="85"/>
      <c r="AN140" s="111"/>
      <c r="AO140" s="112">
        <v>0</v>
      </c>
      <c r="AP140" s="87"/>
      <c r="AQ140" s="85"/>
      <c r="AR140" s="111"/>
      <c r="AS140" s="112">
        <v>0</v>
      </c>
      <c r="AT140" s="87"/>
      <c r="AU140" s="85"/>
      <c r="AV140" s="111"/>
      <c r="AW140" s="112">
        <v>0</v>
      </c>
      <c r="AX140" s="87"/>
      <c r="AY140" s="85"/>
      <c r="AZ140" s="267">
        <f t="shared" si="5"/>
        <v>0</v>
      </c>
      <c r="BA140" s="88">
        <f t="shared" si="6"/>
        <v>0</v>
      </c>
      <c r="BC140">
        <f>IF($A140&lt;&gt;"",COUNTIF($BD$3:$BD140,$BD140),0)</f>
        <v>0</v>
      </c>
      <c r="BD140" t="str">
        <f>IF($A140&lt;&gt;"",VLOOKUP(TRUNC(MID($A140,1,2),0),Plano_Contas!$H$3:$J$103,2,TRUE),"")</f>
        <v/>
      </c>
      <c r="BE140" s="201" t="str">
        <f t="shared" si="7"/>
        <v/>
      </c>
      <c r="BF140" t="str">
        <f ca="1">IF($BT140&lt;&gt;"",SUMIF($BD$3:$BD$1004,"="&amp;$BD140,INDIRECT(ADDRESS(3,BF$2,1,1)):INDIRECT(ADDRESS(1004,BF$2,1,1))),"")</f>
        <v/>
      </c>
      <c r="BG140" t="str">
        <f ca="1">IF($BT140&lt;&gt;"",SUMIF($BD$3:$BD$1004,"="&amp;$BD140,INDIRECT(ADDRESS(3,BG$2,1,1)):INDIRECT(ADDRESS(1004,BG$2,1,1))),"")</f>
        <v/>
      </c>
      <c r="BH140" t="str">
        <f ca="1">IF($BT140&lt;&gt;"",SUMIF($BD$3:$BD$1004,"="&amp;$BD140,INDIRECT(ADDRESS(3,BH$2,1,1)):INDIRECT(ADDRESS(1004,BH$2,1,1))),"")</f>
        <v/>
      </c>
      <c r="BI140" t="str">
        <f ca="1">IF($BT140&lt;&gt;"",SUMIF($BD$3:$BD$1004,"="&amp;$BD140,INDIRECT(ADDRESS(3,BI$2,1,1)):INDIRECT(ADDRESS(1004,BI$2,1,1))),"")</f>
        <v/>
      </c>
      <c r="BJ140" t="str">
        <f ca="1">IF($BT140&lt;&gt;"",SUMIF($BD$3:$BD$1004,"="&amp;$BD140,INDIRECT(ADDRESS(3,BJ$2,1,1)):INDIRECT(ADDRESS(1004,BJ$2,1,1))),"")</f>
        <v/>
      </c>
      <c r="BK140" t="str">
        <f ca="1">IF($BT140&lt;&gt;"",SUMIF($BD$3:$BD$1004,"="&amp;$BD140,INDIRECT(ADDRESS(3,BK$2,1,1)):INDIRECT(ADDRESS(1004,BK$2,1,1))),"")</f>
        <v/>
      </c>
      <c r="BL140" t="str">
        <f ca="1">IF($BT140&lt;&gt;"",SUMIF($BD$3:$BD$1004,"="&amp;$BD140,INDIRECT(ADDRESS(3,BL$2,1,1)):INDIRECT(ADDRESS(1004,BL$2,1,1))),"")</f>
        <v/>
      </c>
      <c r="BM140" t="str">
        <f ca="1">IF($BT140&lt;&gt;"",SUMIF($BD$3:$BD$1004,"="&amp;$BD140,INDIRECT(ADDRESS(3,BM$2,1,1)):INDIRECT(ADDRESS(1004,BM$2,1,1))),"")</f>
        <v/>
      </c>
      <c r="BN140" t="str">
        <f ca="1">IF($BT140&lt;&gt;"",SUMIF($BD$3:$BD$1004,"="&amp;$BD140,INDIRECT(ADDRESS(3,BN$2,1,1)):INDIRECT(ADDRESS(1004,BN$2,1,1))),"")</f>
        <v/>
      </c>
      <c r="BO140" t="str">
        <f ca="1">IF($BT140&lt;&gt;"",SUMIF($BD$3:$BD$1004,"="&amp;$BD140,INDIRECT(ADDRESS(3,BO$2,1,1)):INDIRECT(ADDRESS(1004,BO$2,1,1))),"")</f>
        <v/>
      </c>
      <c r="BP140" t="str">
        <f ca="1">IF($BT140&lt;&gt;"",SUMIF($BD$3:$BD$1004,"="&amp;$BD140,INDIRECT(ADDRESS(3,BP$2,1,1)):INDIRECT(ADDRESS(1004,BP$2,1,1))),"")</f>
        <v/>
      </c>
      <c r="BQ140" t="str">
        <f ca="1">IF($BT140&lt;&gt;"",SUMIF($BD$3:$BD$1004,"="&amp;$BD140,INDIRECT(ADDRESS(3,BQ$2,1,1)):INDIRECT(ADDRESS(1004,BQ$2,1,1))),"")</f>
        <v/>
      </c>
      <c r="BR140" t="str">
        <f ca="1">IF($BT140&lt;&gt;"",SUMIF($BD$3:$BD$1004,"="&amp;$BD140,INDIRECT(ADDRESS(3,BR$2,1,1)):INDIRECT(ADDRESS(1004,BR$2,1,1))),"")</f>
        <v/>
      </c>
      <c r="BS140" t="str">
        <f>IF($A140&lt;&gt;"",VLOOKUP(TRUNC(MID($A140,1,2),0),Plano_Contas!$H$3:$J$103,3,TRUE),"")</f>
        <v/>
      </c>
      <c r="BT140" t="str">
        <f t="shared" si="8"/>
        <v/>
      </c>
      <c r="BV140">
        <f>Empresas!C140</f>
        <v>0</v>
      </c>
    </row>
    <row r="141" spans="1:74" x14ac:dyDescent="0.2">
      <c r="A141" s="89"/>
      <c r="B141" s="52" t="str">
        <f>IF($A141&lt;&gt;"",VLOOKUP(""&amp;$A141,Plano_Contas!$A$3:$F$1003,6,0),"")</f>
        <v/>
      </c>
      <c r="C141" s="91"/>
      <c r="D141" s="111"/>
      <c r="E141" s="112">
        <v>0</v>
      </c>
      <c r="F141" s="87"/>
      <c r="G141" s="85"/>
      <c r="H141" s="111"/>
      <c r="I141" s="112">
        <v>0</v>
      </c>
      <c r="J141" s="87"/>
      <c r="K141" s="85"/>
      <c r="L141" s="111"/>
      <c r="M141" s="112">
        <v>0</v>
      </c>
      <c r="N141" s="87"/>
      <c r="O141" s="85"/>
      <c r="P141" s="111"/>
      <c r="Q141" s="112">
        <v>0</v>
      </c>
      <c r="R141" s="87"/>
      <c r="S141" s="85"/>
      <c r="T141" s="111"/>
      <c r="U141" s="112">
        <v>0</v>
      </c>
      <c r="V141" s="87"/>
      <c r="W141" s="85"/>
      <c r="X141" s="111"/>
      <c r="Y141" s="112">
        <v>0</v>
      </c>
      <c r="Z141" s="87"/>
      <c r="AA141" s="85"/>
      <c r="AB141" s="111"/>
      <c r="AC141" s="112">
        <v>0</v>
      </c>
      <c r="AD141" s="87"/>
      <c r="AE141" s="85"/>
      <c r="AF141" s="111"/>
      <c r="AG141" s="112">
        <v>0</v>
      </c>
      <c r="AH141" s="87"/>
      <c r="AI141" s="85"/>
      <c r="AJ141" s="111"/>
      <c r="AK141" s="112">
        <v>0</v>
      </c>
      <c r="AL141" s="87"/>
      <c r="AM141" s="85"/>
      <c r="AN141" s="111"/>
      <c r="AO141" s="112">
        <v>0</v>
      </c>
      <c r="AP141" s="87"/>
      <c r="AQ141" s="85"/>
      <c r="AR141" s="111"/>
      <c r="AS141" s="112">
        <v>0</v>
      </c>
      <c r="AT141" s="87"/>
      <c r="AU141" s="85"/>
      <c r="AV141" s="111"/>
      <c r="AW141" s="112">
        <v>0</v>
      </c>
      <c r="AX141" s="87"/>
      <c r="AY141" s="85"/>
      <c r="AZ141" s="267">
        <f t="shared" si="5"/>
        <v>0</v>
      </c>
      <c r="BA141" s="88">
        <f t="shared" si="6"/>
        <v>0</v>
      </c>
      <c r="BC141">
        <f>IF($A141&lt;&gt;"",COUNTIF($BD$3:$BD141,$BD141),0)</f>
        <v>0</v>
      </c>
      <c r="BD141" t="str">
        <f>IF($A141&lt;&gt;"",VLOOKUP(TRUNC(MID($A141,1,2),0),Plano_Contas!$H$3:$J$103,2,TRUE),"")</f>
        <v/>
      </c>
      <c r="BE141" s="201" t="str">
        <f t="shared" si="7"/>
        <v/>
      </c>
      <c r="BF141" t="str">
        <f ca="1">IF($BT141&lt;&gt;"",SUMIF($BD$3:$BD$1004,"="&amp;$BD141,INDIRECT(ADDRESS(3,BF$2,1,1)):INDIRECT(ADDRESS(1004,BF$2,1,1))),"")</f>
        <v/>
      </c>
      <c r="BG141" t="str">
        <f ca="1">IF($BT141&lt;&gt;"",SUMIF($BD$3:$BD$1004,"="&amp;$BD141,INDIRECT(ADDRESS(3,BG$2,1,1)):INDIRECT(ADDRESS(1004,BG$2,1,1))),"")</f>
        <v/>
      </c>
      <c r="BH141" t="str">
        <f ca="1">IF($BT141&lt;&gt;"",SUMIF($BD$3:$BD$1004,"="&amp;$BD141,INDIRECT(ADDRESS(3,BH$2,1,1)):INDIRECT(ADDRESS(1004,BH$2,1,1))),"")</f>
        <v/>
      </c>
      <c r="BI141" t="str">
        <f ca="1">IF($BT141&lt;&gt;"",SUMIF($BD$3:$BD$1004,"="&amp;$BD141,INDIRECT(ADDRESS(3,BI$2,1,1)):INDIRECT(ADDRESS(1004,BI$2,1,1))),"")</f>
        <v/>
      </c>
      <c r="BJ141" t="str">
        <f ca="1">IF($BT141&lt;&gt;"",SUMIF($BD$3:$BD$1004,"="&amp;$BD141,INDIRECT(ADDRESS(3,BJ$2,1,1)):INDIRECT(ADDRESS(1004,BJ$2,1,1))),"")</f>
        <v/>
      </c>
      <c r="BK141" t="str">
        <f ca="1">IF($BT141&lt;&gt;"",SUMIF($BD$3:$BD$1004,"="&amp;$BD141,INDIRECT(ADDRESS(3,BK$2,1,1)):INDIRECT(ADDRESS(1004,BK$2,1,1))),"")</f>
        <v/>
      </c>
      <c r="BL141" t="str">
        <f ca="1">IF($BT141&lt;&gt;"",SUMIF($BD$3:$BD$1004,"="&amp;$BD141,INDIRECT(ADDRESS(3,BL$2,1,1)):INDIRECT(ADDRESS(1004,BL$2,1,1))),"")</f>
        <v/>
      </c>
      <c r="BM141" t="str">
        <f ca="1">IF($BT141&lt;&gt;"",SUMIF($BD$3:$BD$1004,"="&amp;$BD141,INDIRECT(ADDRESS(3,BM$2,1,1)):INDIRECT(ADDRESS(1004,BM$2,1,1))),"")</f>
        <v/>
      </c>
      <c r="BN141" t="str">
        <f ca="1">IF($BT141&lt;&gt;"",SUMIF($BD$3:$BD$1004,"="&amp;$BD141,INDIRECT(ADDRESS(3,BN$2,1,1)):INDIRECT(ADDRESS(1004,BN$2,1,1))),"")</f>
        <v/>
      </c>
      <c r="BO141" t="str">
        <f ca="1">IF($BT141&lt;&gt;"",SUMIF($BD$3:$BD$1004,"="&amp;$BD141,INDIRECT(ADDRESS(3,BO$2,1,1)):INDIRECT(ADDRESS(1004,BO$2,1,1))),"")</f>
        <v/>
      </c>
      <c r="BP141" t="str">
        <f ca="1">IF($BT141&lt;&gt;"",SUMIF($BD$3:$BD$1004,"="&amp;$BD141,INDIRECT(ADDRESS(3,BP$2,1,1)):INDIRECT(ADDRESS(1004,BP$2,1,1))),"")</f>
        <v/>
      </c>
      <c r="BQ141" t="str">
        <f ca="1">IF($BT141&lt;&gt;"",SUMIF($BD$3:$BD$1004,"="&amp;$BD141,INDIRECT(ADDRESS(3,BQ$2,1,1)):INDIRECT(ADDRESS(1004,BQ$2,1,1))),"")</f>
        <v/>
      </c>
      <c r="BR141" t="str">
        <f ca="1">IF($BT141&lt;&gt;"",SUMIF($BD$3:$BD$1004,"="&amp;$BD141,INDIRECT(ADDRESS(3,BR$2,1,1)):INDIRECT(ADDRESS(1004,BR$2,1,1))),"")</f>
        <v/>
      </c>
      <c r="BS141" t="str">
        <f>IF($A141&lt;&gt;"",VLOOKUP(TRUNC(MID($A141,1,2),0),Plano_Contas!$H$3:$J$103,3,TRUE),"")</f>
        <v/>
      </c>
      <c r="BT141" t="str">
        <f t="shared" si="8"/>
        <v/>
      </c>
      <c r="BV141">
        <f>Empresas!C141</f>
        <v>0</v>
      </c>
    </row>
    <row r="142" spans="1:74" x14ac:dyDescent="0.2">
      <c r="A142" s="89"/>
      <c r="B142" s="52" t="str">
        <f>IF($A142&lt;&gt;"",VLOOKUP(""&amp;$A142,Plano_Contas!$A$3:$F$1003,6,0),"")</f>
        <v/>
      </c>
      <c r="C142" s="91"/>
      <c r="D142" s="111"/>
      <c r="E142" s="112">
        <v>0</v>
      </c>
      <c r="F142" s="87"/>
      <c r="G142" s="85"/>
      <c r="H142" s="111"/>
      <c r="I142" s="112">
        <v>0</v>
      </c>
      <c r="J142" s="87"/>
      <c r="K142" s="85"/>
      <c r="L142" s="111"/>
      <c r="M142" s="112">
        <v>0</v>
      </c>
      <c r="N142" s="87"/>
      <c r="O142" s="85"/>
      <c r="P142" s="111"/>
      <c r="Q142" s="112">
        <v>0</v>
      </c>
      <c r="R142" s="87"/>
      <c r="S142" s="85"/>
      <c r="T142" s="111"/>
      <c r="U142" s="112">
        <v>0</v>
      </c>
      <c r="V142" s="87"/>
      <c r="W142" s="85"/>
      <c r="X142" s="111"/>
      <c r="Y142" s="112">
        <v>0</v>
      </c>
      <c r="Z142" s="87"/>
      <c r="AA142" s="85"/>
      <c r="AB142" s="111"/>
      <c r="AC142" s="112">
        <v>0</v>
      </c>
      <c r="AD142" s="87"/>
      <c r="AE142" s="85"/>
      <c r="AF142" s="111"/>
      <c r="AG142" s="112">
        <v>0</v>
      </c>
      <c r="AH142" s="87"/>
      <c r="AI142" s="85"/>
      <c r="AJ142" s="111"/>
      <c r="AK142" s="112">
        <v>0</v>
      </c>
      <c r="AL142" s="87"/>
      <c r="AM142" s="85"/>
      <c r="AN142" s="111"/>
      <c r="AO142" s="112">
        <v>0</v>
      </c>
      <c r="AP142" s="87"/>
      <c r="AQ142" s="85"/>
      <c r="AR142" s="111"/>
      <c r="AS142" s="112">
        <v>0</v>
      </c>
      <c r="AT142" s="87"/>
      <c r="AU142" s="85"/>
      <c r="AV142" s="111"/>
      <c r="AW142" s="112">
        <v>0</v>
      </c>
      <c r="AX142" s="87"/>
      <c r="AY142" s="85"/>
      <c r="AZ142" s="267">
        <f t="shared" si="5"/>
        <v>0</v>
      </c>
      <c r="BA142" s="88">
        <f t="shared" si="6"/>
        <v>0</v>
      </c>
      <c r="BC142">
        <f>IF($A142&lt;&gt;"",COUNTIF($BD$3:$BD142,$BD142),0)</f>
        <v>0</v>
      </c>
      <c r="BD142" t="str">
        <f>IF($A142&lt;&gt;"",VLOOKUP(TRUNC(MID($A142,1,2),0),Plano_Contas!$H$3:$J$103,2,TRUE),"")</f>
        <v/>
      </c>
      <c r="BE142" s="201" t="str">
        <f t="shared" si="7"/>
        <v/>
      </c>
      <c r="BF142" t="str">
        <f ca="1">IF($BT142&lt;&gt;"",SUMIF($BD$3:$BD$1004,"="&amp;$BD142,INDIRECT(ADDRESS(3,BF$2,1,1)):INDIRECT(ADDRESS(1004,BF$2,1,1))),"")</f>
        <v/>
      </c>
      <c r="BG142" t="str">
        <f ca="1">IF($BT142&lt;&gt;"",SUMIF($BD$3:$BD$1004,"="&amp;$BD142,INDIRECT(ADDRESS(3,BG$2,1,1)):INDIRECT(ADDRESS(1004,BG$2,1,1))),"")</f>
        <v/>
      </c>
      <c r="BH142" t="str">
        <f ca="1">IF($BT142&lt;&gt;"",SUMIF($BD$3:$BD$1004,"="&amp;$BD142,INDIRECT(ADDRESS(3,BH$2,1,1)):INDIRECT(ADDRESS(1004,BH$2,1,1))),"")</f>
        <v/>
      </c>
      <c r="BI142" t="str">
        <f ca="1">IF($BT142&lt;&gt;"",SUMIF($BD$3:$BD$1004,"="&amp;$BD142,INDIRECT(ADDRESS(3,BI$2,1,1)):INDIRECT(ADDRESS(1004,BI$2,1,1))),"")</f>
        <v/>
      </c>
      <c r="BJ142" t="str">
        <f ca="1">IF($BT142&lt;&gt;"",SUMIF($BD$3:$BD$1004,"="&amp;$BD142,INDIRECT(ADDRESS(3,BJ$2,1,1)):INDIRECT(ADDRESS(1004,BJ$2,1,1))),"")</f>
        <v/>
      </c>
      <c r="BK142" t="str">
        <f ca="1">IF($BT142&lt;&gt;"",SUMIF($BD$3:$BD$1004,"="&amp;$BD142,INDIRECT(ADDRESS(3,BK$2,1,1)):INDIRECT(ADDRESS(1004,BK$2,1,1))),"")</f>
        <v/>
      </c>
      <c r="BL142" t="str">
        <f ca="1">IF($BT142&lt;&gt;"",SUMIF($BD$3:$BD$1004,"="&amp;$BD142,INDIRECT(ADDRESS(3,BL$2,1,1)):INDIRECT(ADDRESS(1004,BL$2,1,1))),"")</f>
        <v/>
      </c>
      <c r="BM142" t="str">
        <f ca="1">IF($BT142&lt;&gt;"",SUMIF($BD$3:$BD$1004,"="&amp;$BD142,INDIRECT(ADDRESS(3,BM$2,1,1)):INDIRECT(ADDRESS(1004,BM$2,1,1))),"")</f>
        <v/>
      </c>
      <c r="BN142" t="str">
        <f ca="1">IF($BT142&lt;&gt;"",SUMIF($BD$3:$BD$1004,"="&amp;$BD142,INDIRECT(ADDRESS(3,BN$2,1,1)):INDIRECT(ADDRESS(1004,BN$2,1,1))),"")</f>
        <v/>
      </c>
      <c r="BO142" t="str">
        <f ca="1">IF($BT142&lt;&gt;"",SUMIF($BD$3:$BD$1004,"="&amp;$BD142,INDIRECT(ADDRESS(3,BO$2,1,1)):INDIRECT(ADDRESS(1004,BO$2,1,1))),"")</f>
        <v/>
      </c>
      <c r="BP142" t="str">
        <f ca="1">IF($BT142&lt;&gt;"",SUMIF($BD$3:$BD$1004,"="&amp;$BD142,INDIRECT(ADDRESS(3,BP$2,1,1)):INDIRECT(ADDRESS(1004,BP$2,1,1))),"")</f>
        <v/>
      </c>
      <c r="BQ142" t="str">
        <f ca="1">IF($BT142&lt;&gt;"",SUMIF($BD$3:$BD$1004,"="&amp;$BD142,INDIRECT(ADDRESS(3,BQ$2,1,1)):INDIRECT(ADDRESS(1004,BQ$2,1,1))),"")</f>
        <v/>
      </c>
      <c r="BR142" t="str">
        <f ca="1">IF($BT142&lt;&gt;"",SUMIF($BD$3:$BD$1004,"="&amp;$BD142,INDIRECT(ADDRESS(3,BR$2,1,1)):INDIRECT(ADDRESS(1004,BR$2,1,1))),"")</f>
        <v/>
      </c>
      <c r="BS142" t="str">
        <f>IF($A142&lt;&gt;"",VLOOKUP(TRUNC(MID($A142,1,2),0),Plano_Contas!$H$3:$J$103,3,TRUE),"")</f>
        <v/>
      </c>
      <c r="BT142" t="str">
        <f t="shared" si="8"/>
        <v/>
      </c>
      <c r="BV142">
        <f>Empresas!C142</f>
        <v>0</v>
      </c>
    </row>
    <row r="143" spans="1:74" x14ac:dyDescent="0.2">
      <c r="A143" s="89"/>
      <c r="B143" s="52" t="str">
        <f>IF($A143&lt;&gt;"",VLOOKUP(""&amp;$A143,Plano_Contas!$A$3:$F$1003,6,0),"")</f>
        <v/>
      </c>
      <c r="C143" s="91"/>
      <c r="D143" s="111"/>
      <c r="E143" s="112">
        <v>0</v>
      </c>
      <c r="F143" s="87"/>
      <c r="G143" s="85"/>
      <c r="H143" s="111"/>
      <c r="I143" s="112">
        <v>0</v>
      </c>
      <c r="J143" s="87"/>
      <c r="K143" s="85"/>
      <c r="L143" s="111"/>
      <c r="M143" s="112">
        <v>0</v>
      </c>
      <c r="N143" s="87"/>
      <c r="O143" s="85"/>
      <c r="P143" s="111"/>
      <c r="Q143" s="112">
        <v>0</v>
      </c>
      <c r="R143" s="87"/>
      <c r="S143" s="85"/>
      <c r="T143" s="111"/>
      <c r="U143" s="112">
        <v>0</v>
      </c>
      <c r="V143" s="87"/>
      <c r="W143" s="85"/>
      <c r="X143" s="111"/>
      <c r="Y143" s="112">
        <v>0</v>
      </c>
      <c r="Z143" s="87"/>
      <c r="AA143" s="85"/>
      <c r="AB143" s="111"/>
      <c r="AC143" s="112">
        <v>0</v>
      </c>
      <c r="AD143" s="87"/>
      <c r="AE143" s="85"/>
      <c r="AF143" s="111"/>
      <c r="AG143" s="112">
        <v>0</v>
      </c>
      <c r="AH143" s="87"/>
      <c r="AI143" s="85"/>
      <c r="AJ143" s="111"/>
      <c r="AK143" s="112">
        <v>0</v>
      </c>
      <c r="AL143" s="87"/>
      <c r="AM143" s="85"/>
      <c r="AN143" s="111"/>
      <c r="AO143" s="112">
        <v>0</v>
      </c>
      <c r="AP143" s="87"/>
      <c r="AQ143" s="85"/>
      <c r="AR143" s="111"/>
      <c r="AS143" s="112">
        <v>0</v>
      </c>
      <c r="AT143" s="87"/>
      <c r="AU143" s="85"/>
      <c r="AV143" s="111"/>
      <c r="AW143" s="112">
        <v>0</v>
      </c>
      <c r="AX143" s="87"/>
      <c r="AY143" s="85"/>
      <c r="AZ143" s="267">
        <f t="shared" si="5"/>
        <v>0</v>
      </c>
      <c r="BA143" s="88">
        <f t="shared" si="6"/>
        <v>0</v>
      </c>
      <c r="BC143">
        <f>IF($A143&lt;&gt;"",COUNTIF($BD$3:$BD143,$BD143),0)</f>
        <v>0</v>
      </c>
      <c r="BD143" t="str">
        <f>IF($A143&lt;&gt;"",VLOOKUP(TRUNC(MID($A143,1,2),0),Plano_Contas!$H$3:$J$103,2,TRUE),"")</f>
        <v/>
      </c>
      <c r="BE143" s="201" t="str">
        <f t="shared" si="7"/>
        <v/>
      </c>
      <c r="BF143" t="str">
        <f ca="1">IF($BT143&lt;&gt;"",SUMIF($BD$3:$BD$1004,"="&amp;$BD143,INDIRECT(ADDRESS(3,BF$2,1,1)):INDIRECT(ADDRESS(1004,BF$2,1,1))),"")</f>
        <v/>
      </c>
      <c r="BG143" t="str">
        <f ca="1">IF($BT143&lt;&gt;"",SUMIF($BD$3:$BD$1004,"="&amp;$BD143,INDIRECT(ADDRESS(3,BG$2,1,1)):INDIRECT(ADDRESS(1004,BG$2,1,1))),"")</f>
        <v/>
      </c>
      <c r="BH143" t="str">
        <f ca="1">IF($BT143&lt;&gt;"",SUMIF($BD$3:$BD$1004,"="&amp;$BD143,INDIRECT(ADDRESS(3,BH$2,1,1)):INDIRECT(ADDRESS(1004,BH$2,1,1))),"")</f>
        <v/>
      </c>
      <c r="BI143" t="str">
        <f ca="1">IF($BT143&lt;&gt;"",SUMIF($BD$3:$BD$1004,"="&amp;$BD143,INDIRECT(ADDRESS(3,BI$2,1,1)):INDIRECT(ADDRESS(1004,BI$2,1,1))),"")</f>
        <v/>
      </c>
      <c r="BJ143" t="str">
        <f ca="1">IF($BT143&lt;&gt;"",SUMIF($BD$3:$BD$1004,"="&amp;$BD143,INDIRECT(ADDRESS(3,BJ$2,1,1)):INDIRECT(ADDRESS(1004,BJ$2,1,1))),"")</f>
        <v/>
      </c>
      <c r="BK143" t="str">
        <f ca="1">IF($BT143&lt;&gt;"",SUMIF($BD$3:$BD$1004,"="&amp;$BD143,INDIRECT(ADDRESS(3,BK$2,1,1)):INDIRECT(ADDRESS(1004,BK$2,1,1))),"")</f>
        <v/>
      </c>
      <c r="BL143" t="str">
        <f ca="1">IF($BT143&lt;&gt;"",SUMIF($BD$3:$BD$1004,"="&amp;$BD143,INDIRECT(ADDRESS(3,BL$2,1,1)):INDIRECT(ADDRESS(1004,BL$2,1,1))),"")</f>
        <v/>
      </c>
      <c r="BM143" t="str">
        <f ca="1">IF($BT143&lt;&gt;"",SUMIF($BD$3:$BD$1004,"="&amp;$BD143,INDIRECT(ADDRESS(3,BM$2,1,1)):INDIRECT(ADDRESS(1004,BM$2,1,1))),"")</f>
        <v/>
      </c>
      <c r="BN143" t="str">
        <f ca="1">IF($BT143&lt;&gt;"",SUMIF($BD$3:$BD$1004,"="&amp;$BD143,INDIRECT(ADDRESS(3,BN$2,1,1)):INDIRECT(ADDRESS(1004,BN$2,1,1))),"")</f>
        <v/>
      </c>
      <c r="BO143" t="str">
        <f ca="1">IF($BT143&lt;&gt;"",SUMIF($BD$3:$BD$1004,"="&amp;$BD143,INDIRECT(ADDRESS(3,BO$2,1,1)):INDIRECT(ADDRESS(1004,BO$2,1,1))),"")</f>
        <v/>
      </c>
      <c r="BP143" t="str">
        <f ca="1">IF($BT143&lt;&gt;"",SUMIF($BD$3:$BD$1004,"="&amp;$BD143,INDIRECT(ADDRESS(3,BP$2,1,1)):INDIRECT(ADDRESS(1004,BP$2,1,1))),"")</f>
        <v/>
      </c>
      <c r="BQ143" t="str">
        <f ca="1">IF($BT143&lt;&gt;"",SUMIF($BD$3:$BD$1004,"="&amp;$BD143,INDIRECT(ADDRESS(3,BQ$2,1,1)):INDIRECT(ADDRESS(1004,BQ$2,1,1))),"")</f>
        <v/>
      </c>
      <c r="BR143" t="str">
        <f ca="1">IF($BT143&lt;&gt;"",SUMIF($BD$3:$BD$1004,"="&amp;$BD143,INDIRECT(ADDRESS(3,BR$2,1,1)):INDIRECT(ADDRESS(1004,BR$2,1,1))),"")</f>
        <v/>
      </c>
      <c r="BS143" t="str">
        <f>IF($A143&lt;&gt;"",VLOOKUP(TRUNC(MID($A143,1,2),0),Plano_Contas!$H$3:$J$103,3,TRUE),"")</f>
        <v/>
      </c>
      <c r="BT143" t="str">
        <f t="shared" si="8"/>
        <v/>
      </c>
      <c r="BV143">
        <f>Empresas!C143</f>
        <v>0</v>
      </c>
    </row>
    <row r="144" spans="1:74" x14ac:dyDescent="0.2">
      <c r="A144" s="89"/>
      <c r="B144" s="52" t="str">
        <f>IF($A144&lt;&gt;"",VLOOKUP(""&amp;$A144,Plano_Contas!$A$3:$F$1003,6,0),"")</f>
        <v/>
      </c>
      <c r="C144" s="91"/>
      <c r="D144" s="111"/>
      <c r="E144" s="112">
        <v>0</v>
      </c>
      <c r="F144" s="87"/>
      <c r="G144" s="85"/>
      <c r="H144" s="111"/>
      <c r="I144" s="112">
        <v>0</v>
      </c>
      <c r="J144" s="87"/>
      <c r="K144" s="85"/>
      <c r="L144" s="111"/>
      <c r="M144" s="112">
        <v>0</v>
      </c>
      <c r="N144" s="87"/>
      <c r="O144" s="85"/>
      <c r="P144" s="111"/>
      <c r="Q144" s="112">
        <v>0</v>
      </c>
      <c r="R144" s="87"/>
      <c r="S144" s="85"/>
      <c r="T144" s="111"/>
      <c r="U144" s="112">
        <v>0</v>
      </c>
      <c r="V144" s="87"/>
      <c r="W144" s="85"/>
      <c r="X144" s="111"/>
      <c r="Y144" s="112">
        <v>0</v>
      </c>
      <c r="Z144" s="87"/>
      <c r="AA144" s="85"/>
      <c r="AB144" s="111"/>
      <c r="AC144" s="112">
        <v>0</v>
      </c>
      <c r="AD144" s="87"/>
      <c r="AE144" s="85"/>
      <c r="AF144" s="111"/>
      <c r="AG144" s="112">
        <v>0</v>
      </c>
      <c r="AH144" s="87"/>
      <c r="AI144" s="85"/>
      <c r="AJ144" s="111"/>
      <c r="AK144" s="112">
        <v>0</v>
      </c>
      <c r="AL144" s="87"/>
      <c r="AM144" s="85"/>
      <c r="AN144" s="111"/>
      <c r="AO144" s="112">
        <v>0</v>
      </c>
      <c r="AP144" s="87"/>
      <c r="AQ144" s="85"/>
      <c r="AR144" s="111"/>
      <c r="AS144" s="112">
        <v>0</v>
      </c>
      <c r="AT144" s="87"/>
      <c r="AU144" s="85"/>
      <c r="AV144" s="111"/>
      <c r="AW144" s="112">
        <v>0</v>
      </c>
      <c r="AX144" s="87"/>
      <c r="AY144" s="85"/>
      <c r="AZ144" s="267">
        <f t="shared" si="5"/>
        <v>0</v>
      </c>
      <c r="BA144" s="88">
        <f t="shared" si="6"/>
        <v>0</v>
      </c>
      <c r="BC144">
        <f>IF($A144&lt;&gt;"",COUNTIF($BD$3:$BD144,$BD144),0)</f>
        <v>0</v>
      </c>
      <c r="BD144" t="str">
        <f>IF($A144&lt;&gt;"",VLOOKUP(TRUNC(MID($A144,1,2),0),Plano_Contas!$H$3:$J$103,2,TRUE),"")</f>
        <v/>
      </c>
      <c r="BE144" s="201" t="str">
        <f t="shared" si="7"/>
        <v/>
      </c>
      <c r="BF144" t="str">
        <f ca="1">IF($BT144&lt;&gt;"",SUMIF($BD$3:$BD$1004,"="&amp;$BD144,INDIRECT(ADDRESS(3,BF$2,1,1)):INDIRECT(ADDRESS(1004,BF$2,1,1))),"")</f>
        <v/>
      </c>
      <c r="BG144" t="str">
        <f ca="1">IF($BT144&lt;&gt;"",SUMIF($BD$3:$BD$1004,"="&amp;$BD144,INDIRECT(ADDRESS(3,BG$2,1,1)):INDIRECT(ADDRESS(1004,BG$2,1,1))),"")</f>
        <v/>
      </c>
      <c r="BH144" t="str">
        <f ca="1">IF($BT144&lt;&gt;"",SUMIF($BD$3:$BD$1004,"="&amp;$BD144,INDIRECT(ADDRESS(3,BH$2,1,1)):INDIRECT(ADDRESS(1004,BH$2,1,1))),"")</f>
        <v/>
      </c>
      <c r="BI144" t="str">
        <f ca="1">IF($BT144&lt;&gt;"",SUMIF($BD$3:$BD$1004,"="&amp;$BD144,INDIRECT(ADDRESS(3,BI$2,1,1)):INDIRECT(ADDRESS(1004,BI$2,1,1))),"")</f>
        <v/>
      </c>
      <c r="BJ144" t="str">
        <f ca="1">IF($BT144&lt;&gt;"",SUMIF($BD$3:$BD$1004,"="&amp;$BD144,INDIRECT(ADDRESS(3,BJ$2,1,1)):INDIRECT(ADDRESS(1004,BJ$2,1,1))),"")</f>
        <v/>
      </c>
      <c r="BK144" t="str">
        <f ca="1">IF($BT144&lt;&gt;"",SUMIF($BD$3:$BD$1004,"="&amp;$BD144,INDIRECT(ADDRESS(3,BK$2,1,1)):INDIRECT(ADDRESS(1004,BK$2,1,1))),"")</f>
        <v/>
      </c>
      <c r="BL144" t="str">
        <f ca="1">IF($BT144&lt;&gt;"",SUMIF($BD$3:$BD$1004,"="&amp;$BD144,INDIRECT(ADDRESS(3,BL$2,1,1)):INDIRECT(ADDRESS(1004,BL$2,1,1))),"")</f>
        <v/>
      </c>
      <c r="BM144" t="str">
        <f ca="1">IF($BT144&lt;&gt;"",SUMIF($BD$3:$BD$1004,"="&amp;$BD144,INDIRECT(ADDRESS(3,BM$2,1,1)):INDIRECT(ADDRESS(1004,BM$2,1,1))),"")</f>
        <v/>
      </c>
      <c r="BN144" t="str">
        <f ca="1">IF($BT144&lt;&gt;"",SUMIF($BD$3:$BD$1004,"="&amp;$BD144,INDIRECT(ADDRESS(3,BN$2,1,1)):INDIRECT(ADDRESS(1004,BN$2,1,1))),"")</f>
        <v/>
      </c>
      <c r="BO144" t="str">
        <f ca="1">IF($BT144&lt;&gt;"",SUMIF($BD$3:$BD$1004,"="&amp;$BD144,INDIRECT(ADDRESS(3,BO$2,1,1)):INDIRECT(ADDRESS(1004,BO$2,1,1))),"")</f>
        <v/>
      </c>
      <c r="BP144" t="str">
        <f ca="1">IF($BT144&lt;&gt;"",SUMIF($BD$3:$BD$1004,"="&amp;$BD144,INDIRECT(ADDRESS(3,BP$2,1,1)):INDIRECT(ADDRESS(1004,BP$2,1,1))),"")</f>
        <v/>
      </c>
      <c r="BQ144" t="str">
        <f ca="1">IF($BT144&lt;&gt;"",SUMIF($BD$3:$BD$1004,"="&amp;$BD144,INDIRECT(ADDRESS(3,BQ$2,1,1)):INDIRECT(ADDRESS(1004,BQ$2,1,1))),"")</f>
        <v/>
      </c>
      <c r="BR144" t="str">
        <f ca="1">IF($BT144&lt;&gt;"",SUMIF($BD$3:$BD$1004,"="&amp;$BD144,INDIRECT(ADDRESS(3,BR$2,1,1)):INDIRECT(ADDRESS(1004,BR$2,1,1))),"")</f>
        <v/>
      </c>
      <c r="BS144" t="str">
        <f>IF($A144&lt;&gt;"",VLOOKUP(TRUNC(MID($A144,1,2),0),Plano_Contas!$H$3:$J$103,3,TRUE),"")</f>
        <v/>
      </c>
      <c r="BT144" t="str">
        <f t="shared" si="8"/>
        <v/>
      </c>
      <c r="BV144">
        <f>Empresas!C144</f>
        <v>0</v>
      </c>
    </row>
    <row r="145" spans="1:74" x14ac:dyDescent="0.2">
      <c r="A145" s="89"/>
      <c r="B145" s="52" t="str">
        <f>IF($A145&lt;&gt;"",VLOOKUP(""&amp;$A145,Plano_Contas!$A$3:$F$1003,6,0),"")</f>
        <v/>
      </c>
      <c r="C145" s="91"/>
      <c r="D145" s="111"/>
      <c r="E145" s="112">
        <v>0</v>
      </c>
      <c r="F145" s="87"/>
      <c r="G145" s="85"/>
      <c r="H145" s="111"/>
      <c r="I145" s="112">
        <v>0</v>
      </c>
      <c r="J145" s="87"/>
      <c r="K145" s="85"/>
      <c r="L145" s="111"/>
      <c r="M145" s="112">
        <v>0</v>
      </c>
      <c r="N145" s="87"/>
      <c r="O145" s="85"/>
      <c r="P145" s="111"/>
      <c r="Q145" s="112">
        <v>0</v>
      </c>
      <c r="R145" s="87"/>
      <c r="S145" s="85"/>
      <c r="T145" s="111"/>
      <c r="U145" s="112">
        <v>0</v>
      </c>
      <c r="V145" s="87"/>
      <c r="W145" s="85"/>
      <c r="X145" s="111"/>
      <c r="Y145" s="112">
        <v>0</v>
      </c>
      <c r="Z145" s="87"/>
      <c r="AA145" s="85"/>
      <c r="AB145" s="111"/>
      <c r="AC145" s="112">
        <v>0</v>
      </c>
      <c r="AD145" s="87"/>
      <c r="AE145" s="85"/>
      <c r="AF145" s="111"/>
      <c r="AG145" s="112">
        <v>0</v>
      </c>
      <c r="AH145" s="87"/>
      <c r="AI145" s="85"/>
      <c r="AJ145" s="111"/>
      <c r="AK145" s="112">
        <v>0</v>
      </c>
      <c r="AL145" s="87"/>
      <c r="AM145" s="85"/>
      <c r="AN145" s="111"/>
      <c r="AO145" s="112">
        <v>0</v>
      </c>
      <c r="AP145" s="87"/>
      <c r="AQ145" s="85"/>
      <c r="AR145" s="111"/>
      <c r="AS145" s="112">
        <v>0</v>
      </c>
      <c r="AT145" s="87"/>
      <c r="AU145" s="85"/>
      <c r="AV145" s="111"/>
      <c r="AW145" s="112">
        <v>0</v>
      </c>
      <c r="AX145" s="87"/>
      <c r="AY145" s="85"/>
      <c r="AZ145" s="267">
        <f t="shared" si="5"/>
        <v>0</v>
      </c>
      <c r="BA145" s="88">
        <f t="shared" si="6"/>
        <v>0</v>
      </c>
      <c r="BC145">
        <f>IF($A145&lt;&gt;"",COUNTIF($BD$3:$BD145,$BD145),0)</f>
        <v>0</v>
      </c>
      <c r="BD145" t="str">
        <f>IF($A145&lt;&gt;"",VLOOKUP(TRUNC(MID($A145,1,2),0),Plano_Contas!$H$3:$J$103,2,TRUE),"")</f>
        <v/>
      </c>
      <c r="BE145" s="201" t="str">
        <f t="shared" si="7"/>
        <v/>
      </c>
      <c r="BF145" t="str">
        <f ca="1">IF($BT145&lt;&gt;"",SUMIF($BD$3:$BD$1004,"="&amp;$BD145,INDIRECT(ADDRESS(3,BF$2,1,1)):INDIRECT(ADDRESS(1004,BF$2,1,1))),"")</f>
        <v/>
      </c>
      <c r="BG145" t="str">
        <f ca="1">IF($BT145&lt;&gt;"",SUMIF($BD$3:$BD$1004,"="&amp;$BD145,INDIRECT(ADDRESS(3,BG$2,1,1)):INDIRECT(ADDRESS(1004,BG$2,1,1))),"")</f>
        <v/>
      </c>
      <c r="BH145" t="str">
        <f ca="1">IF($BT145&lt;&gt;"",SUMIF($BD$3:$BD$1004,"="&amp;$BD145,INDIRECT(ADDRESS(3,BH$2,1,1)):INDIRECT(ADDRESS(1004,BH$2,1,1))),"")</f>
        <v/>
      </c>
      <c r="BI145" t="str">
        <f ca="1">IF($BT145&lt;&gt;"",SUMIF($BD$3:$BD$1004,"="&amp;$BD145,INDIRECT(ADDRESS(3,BI$2,1,1)):INDIRECT(ADDRESS(1004,BI$2,1,1))),"")</f>
        <v/>
      </c>
      <c r="BJ145" t="str">
        <f ca="1">IF($BT145&lt;&gt;"",SUMIF($BD$3:$BD$1004,"="&amp;$BD145,INDIRECT(ADDRESS(3,BJ$2,1,1)):INDIRECT(ADDRESS(1004,BJ$2,1,1))),"")</f>
        <v/>
      </c>
      <c r="BK145" t="str">
        <f ca="1">IF($BT145&lt;&gt;"",SUMIF($BD$3:$BD$1004,"="&amp;$BD145,INDIRECT(ADDRESS(3,BK$2,1,1)):INDIRECT(ADDRESS(1004,BK$2,1,1))),"")</f>
        <v/>
      </c>
      <c r="BL145" t="str">
        <f ca="1">IF($BT145&lt;&gt;"",SUMIF($BD$3:$BD$1004,"="&amp;$BD145,INDIRECT(ADDRESS(3,BL$2,1,1)):INDIRECT(ADDRESS(1004,BL$2,1,1))),"")</f>
        <v/>
      </c>
      <c r="BM145" t="str">
        <f ca="1">IF($BT145&lt;&gt;"",SUMIF($BD$3:$BD$1004,"="&amp;$BD145,INDIRECT(ADDRESS(3,BM$2,1,1)):INDIRECT(ADDRESS(1004,BM$2,1,1))),"")</f>
        <v/>
      </c>
      <c r="BN145" t="str">
        <f ca="1">IF($BT145&lt;&gt;"",SUMIF($BD$3:$BD$1004,"="&amp;$BD145,INDIRECT(ADDRESS(3,BN$2,1,1)):INDIRECT(ADDRESS(1004,BN$2,1,1))),"")</f>
        <v/>
      </c>
      <c r="BO145" t="str">
        <f ca="1">IF($BT145&lt;&gt;"",SUMIF($BD$3:$BD$1004,"="&amp;$BD145,INDIRECT(ADDRESS(3,BO$2,1,1)):INDIRECT(ADDRESS(1004,BO$2,1,1))),"")</f>
        <v/>
      </c>
      <c r="BP145" t="str">
        <f ca="1">IF($BT145&lt;&gt;"",SUMIF($BD$3:$BD$1004,"="&amp;$BD145,INDIRECT(ADDRESS(3,BP$2,1,1)):INDIRECT(ADDRESS(1004,BP$2,1,1))),"")</f>
        <v/>
      </c>
      <c r="BQ145" t="str">
        <f ca="1">IF($BT145&lt;&gt;"",SUMIF($BD$3:$BD$1004,"="&amp;$BD145,INDIRECT(ADDRESS(3,BQ$2,1,1)):INDIRECT(ADDRESS(1004,BQ$2,1,1))),"")</f>
        <v/>
      </c>
      <c r="BR145" t="str">
        <f ca="1">IF($BT145&lt;&gt;"",SUMIF($BD$3:$BD$1004,"="&amp;$BD145,INDIRECT(ADDRESS(3,BR$2,1,1)):INDIRECT(ADDRESS(1004,BR$2,1,1))),"")</f>
        <v/>
      </c>
      <c r="BS145" t="str">
        <f>IF($A145&lt;&gt;"",VLOOKUP(TRUNC(MID($A145,1,2),0),Plano_Contas!$H$3:$J$103,3,TRUE),"")</f>
        <v/>
      </c>
      <c r="BT145" t="str">
        <f t="shared" si="8"/>
        <v/>
      </c>
      <c r="BV145">
        <f>Empresas!C145</f>
        <v>0</v>
      </c>
    </row>
    <row r="146" spans="1:74" x14ac:dyDescent="0.2">
      <c r="A146" s="89"/>
      <c r="B146" s="52" t="str">
        <f>IF($A146&lt;&gt;"",VLOOKUP(""&amp;$A146,Plano_Contas!$A$3:$F$1003,6,0),"")</f>
        <v/>
      </c>
      <c r="C146" s="91"/>
      <c r="D146" s="111"/>
      <c r="E146" s="112">
        <v>0</v>
      </c>
      <c r="F146" s="87"/>
      <c r="G146" s="85"/>
      <c r="H146" s="111"/>
      <c r="I146" s="112">
        <v>0</v>
      </c>
      <c r="J146" s="87"/>
      <c r="K146" s="85"/>
      <c r="L146" s="111"/>
      <c r="M146" s="112">
        <v>0</v>
      </c>
      <c r="N146" s="87"/>
      <c r="O146" s="85"/>
      <c r="P146" s="111"/>
      <c r="Q146" s="112">
        <v>0</v>
      </c>
      <c r="R146" s="87"/>
      <c r="S146" s="85"/>
      <c r="T146" s="111"/>
      <c r="U146" s="112">
        <v>0</v>
      </c>
      <c r="V146" s="87"/>
      <c r="W146" s="85"/>
      <c r="X146" s="111"/>
      <c r="Y146" s="112">
        <v>0</v>
      </c>
      <c r="Z146" s="87"/>
      <c r="AA146" s="85"/>
      <c r="AB146" s="111"/>
      <c r="AC146" s="112">
        <v>0</v>
      </c>
      <c r="AD146" s="87"/>
      <c r="AE146" s="85"/>
      <c r="AF146" s="111"/>
      <c r="AG146" s="112">
        <v>0</v>
      </c>
      <c r="AH146" s="87"/>
      <c r="AI146" s="85"/>
      <c r="AJ146" s="111"/>
      <c r="AK146" s="112">
        <v>0</v>
      </c>
      <c r="AL146" s="87"/>
      <c r="AM146" s="85"/>
      <c r="AN146" s="111"/>
      <c r="AO146" s="112">
        <v>0</v>
      </c>
      <c r="AP146" s="87"/>
      <c r="AQ146" s="85"/>
      <c r="AR146" s="111"/>
      <c r="AS146" s="112">
        <v>0</v>
      </c>
      <c r="AT146" s="87"/>
      <c r="AU146" s="85"/>
      <c r="AV146" s="111"/>
      <c r="AW146" s="112">
        <v>0</v>
      </c>
      <c r="AX146" s="87"/>
      <c r="AY146" s="85"/>
      <c r="AZ146" s="267">
        <f t="shared" si="5"/>
        <v>0</v>
      </c>
      <c r="BA146" s="88">
        <f t="shared" si="6"/>
        <v>0</v>
      </c>
      <c r="BC146">
        <f>IF($A146&lt;&gt;"",COUNTIF($BD$3:$BD146,$BD146),0)</f>
        <v>0</v>
      </c>
      <c r="BD146" t="str">
        <f>IF($A146&lt;&gt;"",VLOOKUP(TRUNC(MID($A146,1,2),0),Plano_Contas!$H$3:$J$103,2,TRUE),"")</f>
        <v/>
      </c>
      <c r="BE146" s="201" t="str">
        <f t="shared" si="7"/>
        <v/>
      </c>
      <c r="BF146" t="str">
        <f ca="1">IF($BT146&lt;&gt;"",SUMIF($BD$3:$BD$1004,"="&amp;$BD146,INDIRECT(ADDRESS(3,BF$2,1,1)):INDIRECT(ADDRESS(1004,BF$2,1,1))),"")</f>
        <v/>
      </c>
      <c r="BG146" t="str">
        <f ca="1">IF($BT146&lt;&gt;"",SUMIF($BD$3:$BD$1004,"="&amp;$BD146,INDIRECT(ADDRESS(3,BG$2,1,1)):INDIRECT(ADDRESS(1004,BG$2,1,1))),"")</f>
        <v/>
      </c>
      <c r="BH146" t="str">
        <f ca="1">IF($BT146&lt;&gt;"",SUMIF($BD$3:$BD$1004,"="&amp;$BD146,INDIRECT(ADDRESS(3,BH$2,1,1)):INDIRECT(ADDRESS(1004,BH$2,1,1))),"")</f>
        <v/>
      </c>
      <c r="BI146" t="str">
        <f ca="1">IF($BT146&lt;&gt;"",SUMIF($BD$3:$BD$1004,"="&amp;$BD146,INDIRECT(ADDRESS(3,BI$2,1,1)):INDIRECT(ADDRESS(1004,BI$2,1,1))),"")</f>
        <v/>
      </c>
      <c r="BJ146" t="str">
        <f ca="1">IF($BT146&lt;&gt;"",SUMIF($BD$3:$BD$1004,"="&amp;$BD146,INDIRECT(ADDRESS(3,BJ$2,1,1)):INDIRECT(ADDRESS(1004,BJ$2,1,1))),"")</f>
        <v/>
      </c>
      <c r="BK146" t="str">
        <f ca="1">IF($BT146&lt;&gt;"",SUMIF($BD$3:$BD$1004,"="&amp;$BD146,INDIRECT(ADDRESS(3,BK$2,1,1)):INDIRECT(ADDRESS(1004,BK$2,1,1))),"")</f>
        <v/>
      </c>
      <c r="BL146" t="str">
        <f ca="1">IF($BT146&lt;&gt;"",SUMIF($BD$3:$BD$1004,"="&amp;$BD146,INDIRECT(ADDRESS(3,BL$2,1,1)):INDIRECT(ADDRESS(1004,BL$2,1,1))),"")</f>
        <v/>
      </c>
      <c r="BM146" t="str">
        <f ca="1">IF($BT146&lt;&gt;"",SUMIF($BD$3:$BD$1004,"="&amp;$BD146,INDIRECT(ADDRESS(3,BM$2,1,1)):INDIRECT(ADDRESS(1004,BM$2,1,1))),"")</f>
        <v/>
      </c>
      <c r="BN146" t="str">
        <f ca="1">IF($BT146&lt;&gt;"",SUMIF($BD$3:$BD$1004,"="&amp;$BD146,INDIRECT(ADDRESS(3,BN$2,1,1)):INDIRECT(ADDRESS(1004,BN$2,1,1))),"")</f>
        <v/>
      </c>
      <c r="BO146" t="str">
        <f ca="1">IF($BT146&lt;&gt;"",SUMIF($BD$3:$BD$1004,"="&amp;$BD146,INDIRECT(ADDRESS(3,BO$2,1,1)):INDIRECT(ADDRESS(1004,BO$2,1,1))),"")</f>
        <v/>
      </c>
      <c r="BP146" t="str">
        <f ca="1">IF($BT146&lt;&gt;"",SUMIF($BD$3:$BD$1004,"="&amp;$BD146,INDIRECT(ADDRESS(3,BP$2,1,1)):INDIRECT(ADDRESS(1004,BP$2,1,1))),"")</f>
        <v/>
      </c>
      <c r="BQ146" t="str">
        <f ca="1">IF($BT146&lt;&gt;"",SUMIF($BD$3:$BD$1004,"="&amp;$BD146,INDIRECT(ADDRESS(3,BQ$2,1,1)):INDIRECT(ADDRESS(1004,BQ$2,1,1))),"")</f>
        <v/>
      </c>
      <c r="BR146" t="str">
        <f ca="1">IF($BT146&lt;&gt;"",SUMIF($BD$3:$BD$1004,"="&amp;$BD146,INDIRECT(ADDRESS(3,BR$2,1,1)):INDIRECT(ADDRESS(1004,BR$2,1,1))),"")</f>
        <v/>
      </c>
      <c r="BS146" t="str">
        <f>IF($A146&lt;&gt;"",VLOOKUP(TRUNC(MID($A146,1,2),0),Plano_Contas!$H$3:$J$103,3,TRUE),"")</f>
        <v/>
      </c>
      <c r="BT146" t="str">
        <f t="shared" si="8"/>
        <v/>
      </c>
      <c r="BV146">
        <f>Empresas!C146</f>
        <v>0</v>
      </c>
    </row>
    <row r="147" spans="1:74" x14ac:dyDescent="0.2">
      <c r="A147" s="89"/>
      <c r="B147" s="52" t="str">
        <f>IF($A147&lt;&gt;"",VLOOKUP(""&amp;$A147,Plano_Contas!$A$3:$F$1003,6,0),"")</f>
        <v/>
      </c>
      <c r="C147" s="91"/>
      <c r="D147" s="111"/>
      <c r="E147" s="112">
        <v>0</v>
      </c>
      <c r="F147" s="87"/>
      <c r="G147" s="85"/>
      <c r="H147" s="111"/>
      <c r="I147" s="112">
        <v>0</v>
      </c>
      <c r="J147" s="87"/>
      <c r="K147" s="85"/>
      <c r="L147" s="111"/>
      <c r="M147" s="112">
        <v>0</v>
      </c>
      <c r="N147" s="87"/>
      <c r="O147" s="85"/>
      <c r="P147" s="111"/>
      <c r="Q147" s="112">
        <v>0</v>
      </c>
      <c r="R147" s="87"/>
      <c r="S147" s="85"/>
      <c r="T147" s="111"/>
      <c r="U147" s="112">
        <v>0</v>
      </c>
      <c r="V147" s="87"/>
      <c r="W147" s="85"/>
      <c r="X147" s="111"/>
      <c r="Y147" s="112">
        <v>0</v>
      </c>
      <c r="Z147" s="87"/>
      <c r="AA147" s="85"/>
      <c r="AB147" s="111"/>
      <c r="AC147" s="112">
        <v>0</v>
      </c>
      <c r="AD147" s="87"/>
      <c r="AE147" s="85"/>
      <c r="AF147" s="111"/>
      <c r="AG147" s="112">
        <v>0</v>
      </c>
      <c r="AH147" s="87"/>
      <c r="AI147" s="85"/>
      <c r="AJ147" s="111"/>
      <c r="AK147" s="112">
        <v>0</v>
      </c>
      <c r="AL147" s="87"/>
      <c r="AM147" s="85"/>
      <c r="AN147" s="111"/>
      <c r="AO147" s="112">
        <v>0</v>
      </c>
      <c r="AP147" s="87"/>
      <c r="AQ147" s="85"/>
      <c r="AR147" s="111"/>
      <c r="AS147" s="112">
        <v>0</v>
      </c>
      <c r="AT147" s="87"/>
      <c r="AU147" s="85"/>
      <c r="AV147" s="111"/>
      <c r="AW147" s="112">
        <v>0</v>
      </c>
      <c r="AX147" s="87"/>
      <c r="AY147" s="85"/>
      <c r="AZ147" s="267">
        <f t="shared" si="5"/>
        <v>0</v>
      </c>
      <c r="BA147" s="88">
        <f t="shared" si="6"/>
        <v>0</v>
      </c>
      <c r="BC147">
        <f>IF($A147&lt;&gt;"",COUNTIF($BD$3:$BD147,$BD147),0)</f>
        <v>0</v>
      </c>
      <c r="BD147" t="str">
        <f>IF($A147&lt;&gt;"",VLOOKUP(TRUNC(MID($A147,1,2),0),Plano_Contas!$H$3:$J$103,2,TRUE),"")</f>
        <v/>
      </c>
      <c r="BE147" s="201" t="str">
        <f t="shared" si="7"/>
        <v/>
      </c>
      <c r="BF147" t="str">
        <f ca="1">IF($BT147&lt;&gt;"",SUMIF($BD$3:$BD$1004,"="&amp;$BD147,INDIRECT(ADDRESS(3,BF$2,1,1)):INDIRECT(ADDRESS(1004,BF$2,1,1))),"")</f>
        <v/>
      </c>
      <c r="BG147" t="str">
        <f ca="1">IF($BT147&lt;&gt;"",SUMIF($BD$3:$BD$1004,"="&amp;$BD147,INDIRECT(ADDRESS(3,BG$2,1,1)):INDIRECT(ADDRESS(1004,BG$2,1,1))),"")</f>
        <v/>
      </c>
      <c r="BH147" t="str">
        <f ca="1">IF($BT147&lt;&gt;"",SUMIF($BD$3:$BD$1004,"="&amp;$BD147,INDIRECT(ADDRESS(3,BH$2,1,1)):INDIRECT(ADDRESS(1004,BH$2,1,1))),"")</f>
        <v/>
      </c>
      <c r="BI147" t="str">
        <f ca="1">IF($BT147&lt;&gt;"",SUMIF($BD$3:$BD$1004,"="&amp;$BD147,INDIRECT(ADDRESS(3,BI$2,1,1)):INDIRECT(ADDRESS(1004,BI$2,1,1))),"")</f>
        <v/>
      </c>
      <c r="BJ147" t="str">
        <f ca="1">IF($BT147&lt;&gt;"",SUMIF($BD$3:$BD$1004,"="&amp;$BD147,INDIRECT(ADDRESS(3,BJ$2,1,1)):INDIRECT(ADDRESS(1004,BJ$2,1,1))),"")</f>
        <v/>
      </c>
      <c r="BK147" t="str">
        <f ca="1">IF($BT147&lt;&gt;"",SUMIF($BD$3:$BD$1004,"="&amp;$BD147,INDIRECT(ADDRESS(3,BK$2,1,1)):INDIRECT(ADDRESS(1004,BK$2,1,1))),"")</f>
        <v/>
      </c>
      <c r="BL147" t="str">
        <f ca="1">IF($BT147&lt;&gt;"",SUMIF($BD$3:$BD$1004,"="&amp;$BD147,INDIRECT(ADDRESS(3,BL$2,1,1)):INDIRECT(ADDRESS(1004,BL$2,1,1))),"")</f>
        <v/>
      </c>
      <c r="BM147" t="str">
        <f ca="1">IF($BT147&lt;&gt;"",SUMIF($BD$3:$BD$1004,"="&amp;$BD147,INDIRECT(ADDRESS(3,BM$2,1,1)):INDIRECT(ADDRESS(1004,BM$2,1,1))),"")</f>
        <v/>
      </c>
      <c r="BN147" t="str">
        <f ca="1">IF($BT147&lt;&gt;"",SUMIF($BD$3:$BD$1004,"="&amp;$BD147,INDIRECT(ADDRESS(3,BN$2,1,1)):INDIRECT(ADDRESS(1004,BN$2,1,1))),"")</f>
        <v/>
      </c>
      <c r="BO147" t="str">
        <f ca="1">IF($BT147&lt;&gt;"",SUMIF($BD$3:$BD$1004,"="&amp;$BD147,INDIRECT(ADDRESS(3,BO$2,1,1)):INDIRECT(ADDRESS(1004,BO$2,1,1))),"")</f>
        <v/>
      </c>
      <c r="BP147" t="str">
        <f ca="1">IF($BT147&lt;&gt;"",SUMIF($BD$3:$BD$1004,"="&amp;$BD147,INDIRECT(ADDRESS(3,BP$2,1,1)):INDIRECT(ADDRESS(1004,BP$2,1,1))),"")</f>
        <v/>
      </c>
      <c r="BQ147" t="str">
        <f ca="1">IF($BT147&lt;&gt;"",SUMIF($BD$3:$BD$1004,"="&amp;$BD147,INDIRECT(ADDRESS(3,BQ$2,1,1)):INDIRECT(ADDRESS(1004,BQ$2,1,1))),"")</f>
        <v/>
      </c>
      <c r="BR147" t="str">
        <f ca="1">IF($BT147&lt;&gt;"",SUMIF($BD$3:$BD$1004,"="&amp;$BD147,INDIRECT(ADDRESS(3,BR$2,1,1)):INDIRECT(ADDRESS(1004,BR$2,1,1))),"")</f>
        <v/>
      </c>
      <c r="BS147" t="str">
        <f>IF($A147&lt;&gt;"",VLOOKUP(TRUNC(MID($A147,1,2),0),Plano_Contas!$H$3:$J$103,3,TRUE),"")</f>
        <v/>
      </c>
      <c r="BT147" t="str">
        <f t="shared" si="8"/>
        <v/>
      </c>
      <c r="BV147">
        <f>Empresas!C147</f>
        <v>0</v>
      </c>
    </row>
    <row r="148" spans="1:74" x14ac:dyDescent="0.2">
      <c r="A148" s="89"/>
      <c r="B148" s="52" t="str">
        <f>IF($A148&lt;&gt;"",VLOOKUP(""&amp;$A148,Plano_Contas!$A$3:$F$1003,6,0),"")</f>
        <v/>
      </c>
      <c r="C148" s="91"/>
      <c r="D148" s="111"/>
      <c r="E148" s="112">
        <v>0</v>
      </c>
      <c r="F148" s="87"/>
      <c r="G148" s="85"/>
      <c r="H148" s="111"/>
      <c r="I148" s="112">
        <v>0</v>
      </c>
      <c r="J148" s="87"/>
      <c r="K148" s="85"/>
      <c r="L148" s="111"/>
      <c r="M148" s="112">
        <v>0</v>
      </c>
      <c r="N148" s="87"/>
      <c r="O148" s="85"/>
      <c r="P148" s="111"/>
      <c r="Q148" s="112">
        <v>0</v>
      </c>
      <c r="R148" s="87"/>
      <c r="S148" s="85"/>
      <c r="T148" s="111"/>
      <c r="U148" s="112">
        <v>0</v>
      </c>
      <c r="V148" s="87"/>
      <c r="W148" s="85"/>
      <c r="X148" s="111"/>
      <c r="Y148" s="112">
        <v>0</v>
      </c>
      <c r="Z148" s="87"/>
      <c r="AA148" s="85"/>
      <c r="AB148" s="111"/>
      <c r="AC148" s="112">
        <v>0</v>
      </c>
      <c r="AD148" s="87"/>
      <c r="AE148" s="85"/>
      <c r="AF148" s="111"/>
      <c r="AG148" s="112">
        <v>0</v>
      </c>
      <c r="AH148" s="87"/>
      <c r="AI148" s="85"/>
      <c r="AJ148" s="111"/>
      <c r="AK148" s="112">
        <v>0</v>
      </c>
      <c r="AL148" s="87"/>
      <c r="AM148" s="85"/>
      <c r="AN148" s="111"/>
      <c r="AO148" s="112">
        <v>0</v>
      </c>
      <c r="AP148" s="87"/>
      <c r="AQ148" s="85"/>
      <c r="AR148" s="111"/>
      <c r="AS148" s="112">
        <v>0</v>
      </c>
      <c r="AT148" s="87"/>
      <c r="AU148" s="85"/>
      <c r="AV148" s="111"/>
      <c r="AW148" s="112">
        <v>0</v>
      </c>
      <c r="AX148" s="87"/>
      <c r="AY148" s="85"/>
      <c r="AZ148" s="267">
        <f t="shared" si="5"/>
        <v>0</v>
      </c>
      <c r="BA148" s="88">
        <f t="shared" si="6"/>
        <v>0</v>
      </c>
      <c r="BC148">
        <f>IF($A148&lt;&gt;"",COUNTIF($BD$3:$BD148,$BD148),0)</f>
        <v>0</v>
      </c>
      <c r="BD148" t="str">
        <f>IF($A148&lt;&gt;"",VLOOKUP(TRUNC(MID($A148,1,2),0),Plano_Contas!$H$3:$J$103,2,TRUE),"")</f>
        <v/>
      </c>
      <c r="BE148" s="201" t="str">
        <f t="shared" si="7"/>
        <v/>
      </c>
      <c r="BF148" t="str">
        <f ca="1">IF($BT148&lt;&gt;"",SUMIF($BD$3:$BD$1004,"="&amp;$BD148,INDIRECT(ADDRESS(3,BF$2,1,1)):INDIRECT(ADDRESS(1004,BF$2,1,1))),"")</f>
        <v/>
      </c>
      <c r="BG148" t="str">
        <f ca="1">IF($BT148&lt;&gt;"",SUMIF($BD$3:$BD$1004,"="&amp;$BD148,INDIRECT(ADDRESS(3,BG$2,1,1)):INDIRECT(ADDRESS(1004,BG$2,1,1))),"")</f>
        <v/>
      </c>
      <c r="BH148" t="str">
        <f ca="1">IF($BT148&lt;&gt;"",SUMIF($BD$3:$BD$1004,"="&amp;$BD148,INDIRECT(ADDRESS(3,BH$2,1,1)):INDIRECT(ADDRESS(1004,BH$2,1,1))),"")</f>
        <v/>
      </c>
      <c r="BI148" t="str">
        <f ca="1">IF($BT148&lt;&gt;"",SUMIF($BD$3:$BD$1004,"="&amp;$BD148,INDIRECT(ADDRESS(3,BI$2,1,1)):INDIRECT(ADDRESS(1004,BI$2,1,1))),"")</f>
        <v/>
      </c>
      <c r="BJ148" t="str">
        <f ca="1">IF($BT148&lt;&gt;"",SUMIF($BD$3:$BD$1004,"="&amp;$BD148,INDIRECT(ADDRESS(3,BJ$2,1,1)):INDIRECT(ADDRESS(1004,BJ$2,1,1))),"")</f>
        <v/>
      </c>
      <c r="BK148" t="str">
        <f ca="1">IF($BT148&lt;&gt;"",SUMIF($BD$3:$BD$1004,"="&amp;$BD148,INDIRECT(ADDRESS(3,BK$2,1,1)):INDIRECT(ADDRESS(1004,BK$2,1,1))),"")</f>
        <v/>
      </c>
      <c r="BL148" t="str">
        <f ca="1">IF($BT148&lt;&gt;"",SUMIF($BD$3:$BD$1004,"="&amp;$BD148,INDIRECT(ADDRESS(3,BL$2,1,1)):INDIRECT(ADDRESS(1004,BL$2,1,1))),"")</f>
        <v/>
      </c>
      <c r="BM148" t="str">
        <f ca="1">IF($BT148&lt;&gt;"",SUMIF($BD$3:$BD$1004,"="&amp;$BD148,INDIRECT(ADDRESS(3,BM$2,1,1)):INDIRECT(ADDRESS(1004,BM$2,1,1))),"")</f>
        <v/>
      </c>
      <c r="BN148" t="str">
        <f ca="1">IF($BT148&lt;&gt;"",SUMIF($BD$3:$BD$1004,"="&amp;$BD148,INDIRECT(ADDRESS(3,BN$2,1,1)):INDIRECT(ADDRESS(1004,BN$2,1,1))),"")</f>
        <v/>
      </c>
      <c r="BO148" t="str">
        <f ca="1">IF($BT148&lt;&gt;"",SUMIF($BD$3:$BD$1004,"="&amp;$BD148,INDIRECT(ADDRESS(3,BO$2,1,1)):INDIRECT(ADDRESS(1004,BO$2,1,1))),"")</f>
        <v/>
      </c>
      <c r="BP148" t="str">
        <f ca="1">IF($BT148&lt;&gt;"",SUMIF($BD$3:$BD$1004,"="&amp;$BD148,INDIRECT(ADDRESS(3,BP$2,1,1)):INDIRECT(ADDRESS(1004,BP$2,1,1))),"")</f>
        <v/>
      </c>
      <c r="BQ148" t="str">
        <f ca="1">IF($BT148&lt;&gt;"",SUMIF($BD$3:$BD$1004,"="&amp;$BD148,INDIRECT(ADDRESS(3,BQ$2,1,1)):INDIRECT(ADDRESS(1004,BQ$2,1,1))),"")</f>
        <v/>
      </c>
      <c r="BR148" t="str">
        <f ca="1">IF($BT148&lt;&gt;"",SUMIF($BD$3:$BD$1004,"="&amp;$BD148,INDIRECT(ADDRESS(3,BR$2,1,1)):INDIRECT(ADDRESS(1004,BR$2,1,1))),"")</f>
        <v/>
      </c>
      <c r="BS148" t="str">
        <f>IF($A148&lt;&gt;"",VLOOKUP(TRUNC(MID($A148,1,2),0),Plano_Contas!$H$3:$J$103,3,TRUE),"")</f>
        <v/>
      </c>
      <c r="BT148" t="str">
        <f t="shared" si="8"/>
        <v/>
      </c>
      <c r="BV148">
        <f>Empresas!C148</f>
        <v>0</v>
      </c>
    </row>
    <row r="149" spans="1:74" x14ac:dyDescent="0.2">
      <c r="A149" s="89"/>
      <c r="B149" s="52" t="str">
        <f>IF($A149&lt;&gt;"",VLOOKUP(""&amp;$A149,Plano_Contas!$A$3:$F$1003,6,0),"")</f>
        <v/>
      </c>
      <c r="C149" s="91"/>
      <c r="D149" s="111"/>
      <c r="E149" s="112">
        <v>0</v>
      </c>
      <c r="F149" s="87"/>
      <c r="G149" s="85"/>
      <c r="H149" s="111"/>
      <c r="I149" s="112">
        <v>0</v>
      </c>
      <c r="J149" s="87"/>
      <c r="K149" s="85"/>
      <c r="L149" s="111"/>
      <c r="M149" s="112">
        <v>0</v>
      </c>
      <c r="N149" s="87"/>
      <c r="O149" s="85"/>
      <c r="P149" s="111"/>
      <c r="Q149" s="112">
        <v>0</v>
      </c>
      <c r="R149" s="87"/>
      <c r="S149" s="85"/>
      <c r="T149" s="111"/>
      <c r="U149" s="112">
        <v>0</v>
      </c>
      <c r="V149" s="87"/>
      <c r="W149" s="85"/>
      <c r="X149" s="111"/>
      <c r="Y149" s="112">
        <v>0</v>
      </c>
      <c r="Z149" s="87"/>
      <c r="AA149" s="85"/>
      <c r="AB149" s="111"/>
      <c r="AC149" s="112">
        <v>0</v>
      </c>
      <c r="AD149" s="87"/>
      <c r="AE149" s="85"/>
      <c r="AF149" s="111"/>
      <c r="AG149" s="112">
        <v>0</v>
      </c>
      <c r="AH149" s="87"/>
      <c r="AI149" s="85"/>
      <c r="AJ149" s="111"/>
      <c r="AK149" s="112">
        <v>0</v>
      </c>
      <c r="AL149" s="87"/>
      <c r="AM149" s="85"/>
      <c r="AN149" s="111"/>
      <c r="AO149" s="112">
        <v>0</v>
      </c>
      <c r="AP149" s="87"/>
      <c r="AQ149" s="85"/>
      <c r="AR149" s="111"/>
      <c r="AS149" s="112">
        <v>0</v>
      </c>
      <c r="AT149" s="87"/>
      <c r="AU149" s="85"/>
      <c r="AV149" s="111"/>
      <c r="AW149" s="112">
        <v>0</v>
      </c>
      <c r="AX149" s="87"/>
      <c r="AY149" s="85"/>
      <c r="AZ149" s="267">
        <f t="shared" si="5"/>
        <v>0</v>
      </c>
      <c r="BA149" s="88">
        <f t="shared" si="6"/>
        <v>0</v>
      </c>
      <c r="BC149">
        <f>IF($A149&lt;&gt;"",COUNTIF($BD$3:$BD149,$BD149),0)</f>
        <v>0</v>
      </c>
      <c r="BD149" t="str">
        <f>IF($A149&lt;&gt;"",VLOOKUP(TRUNC(MID($A149,1,2),0),Plano_Contas!$H$3:$J$103,2,TRUE),"")</f>
        <v/>
      </c>
      <c r="BE149" s="201" t="str">
        <f t="shared" si="7"/>
        <v/>
      </c>
      <c r="BF149" t="str">
        <f ca="1">IF($BT149&lt;&gt;"",SUMIF($BD$3:$BD$1004,"="&amp;$BD149,INDIRECT(ADDRESS(3,BF$2,1,1)):INDIRECT(ADDRESS(1004,BF$2,1,1))),"")</f>
        <v/>
      </c>
      <c r="BG149" t="str">
        <f ca="1">IF($BT149&lt;&gt;"",SUMIF($BD$3:$BD$1004,"="&amp;$BD149,INDIRECT(ADDRESS(3,BG$2,1,1)):INDIRECT(ADDRESS(1004,BG$2,1,1))),"")</f>
        <v/>
      </c>
      <c r="BH149" t="str">
        <f ca="1">IF($BT149&lt;&gt;"",SUMIF($BD$3:$BD$1004,"="&amp;$BD149,INDIRECT(ADDRESS(3,BH$2,1,1)):INDIRECT(ADDRESS(1004,BH$2,1,1))),"")</f>
        <v/>
      </c>
      <c r="BI149" t="str">
        <f ca="1">IF($BT149&lt;&gt;"",SUMIF($BD$3:$BD$1004,"="&amp;$BD149,INDIRECT(ADDRESS(3,BI$2,1,1)):INDIRECT(ADDRESS(1004,BI$2,1,1))),"")</f>
        <v/>
      </c>
      <c r="BJ149" t="str">
        <f ca="1">IF($BT149&lt;&gt;"",SUMIF($BD$3:$BD$1004,"="&amp;$BD149,INDIRECT(ADDRESS(3,BJ$2,1,1)):INDIRECT(ADDRESS(1004,BJ$2,1,1))),"")</f>
        <v/>
      </c>
      <c r="BK149" t="str">
        <f ca="1">IF($BT149&lt;&gt;"",SUMIF($BD$3:$BD$1004,"="&amp;$BD149,INDIRECT(ADDRESS(3,BK$2,1,1)):INDIRECT(ADDRESS(1004,BK$2,1,1))),"")</f>
        <v/>
      </c>
      <c r="BL149" t="str">
        <f ca="1">IF($BT149&lt;&gt;"",SUMIF($BD$3:$BD$1004,"="&amp;$BD149,INDIRECT(ADDRESS(3,BL$2,1,1)):INDIRECT(ADDRESS(1004,BL$2,1,1))),"")</f>
        <v/>
      </c>
      <c r="BM149" t="str">
        <f ca="1">IF($BT149&lt;&gt;"",SUMIF($BD$3:$BD$1004,"="&amp;$BD149,INDIRECT(ADDRESS(3,BM$2,1,1)):INDIRECT(ADDRESS(1004,BM$2,1,1))),"")</f>
        <v/>
      </c>
      <c r="BN149" t="str">
        <f ca="1">IF($BT149&lt;&gt;"",SUMIF($BD$3:$BD$1004,"="&amp;$BD149,INDIRECT(ADDRESS(3,BN$2,1,1)):INDIRECT(ADDRESS(1004,BN$2,1,1))),"")</f>
        <v/>
      </c>
      <c r="BO149" t="str">
        <f ca="1">IF($BT149&lt;&gt;"",SUMIF($BD$3:$BD$1004,"="&amp;$BD149,INDIRECT(ADDRESS(3,BO$2,1,1)):INDIRECT(ADDRESS(1004,BO$2,1,1))),"")</f>
        <v/>
      </c>
      <c r="BP149" t="str">
        <f ca="1">IF($BT149&lt;&gt;"",SUMIF($BD$3:$BD$1004,"="&amp;$BD149,INDIRECT(ADDRESS(3,BP$2,1,1)):INDIRECT(ADDRESS(1004,BP$2,1,1))),"")</f>
        <v/>
      </c>
      <c r="BQ149" t="str">
        <f ca="1">IF($BT149&lt;&gt;"",SUMIF($BD$3:$BD$1004,"="&amp;$BD149,INDIRECT(ADDRESS(3,BQ$2,1,1)):INDIRECT(ADDRESS(1004,BQ$2,1,1))),"")</f>
        <v/>
      </c>
      <c r="BR149" t="str">
        <f ca="1">IF($BT149&lt;&gt;"",SUMIF($BD$3:$BD$1004,"="&amp;$BD149,INDIRECT(ADDRESS(3,BR$2,1,1)):INDIRECT(ADDRESS(1004,BR$2,1,1))),"")</f>
        <v/>
      </c>
      <c r="BS149" t="str">
        <f>IF($A149&lt;&gt;"",VLOOKUP(TRUNC(MID($A149,1,2),0),Plano_Contas!$H$3:$J$103,3,TRUE),"")</f>
        <v/>
      </c>
      <c r="BT149" t="str">
        <f t="shared" si="8"/>
        <v/>
      </c>
      <c r="BV149">
        <f>Empresas!C149</f>
        <v>0</v>
      </c>
    </row>
    <row r="150" spans="1:74" x14ac:dyDescent="0.2">
      <c r="A150" s="89"/>
      <c r="B150" s="52" t="str">
        <f>IF($A150&lt;&gt;"",VLOOKUP(""&amp;$A150,Plano_Contas!$A$3:$F$1003,6,0),"")</f>
        <v/>
      </c>
      <c r="C150" s="91"/>
      <c r="D150" s="111"/>
      <c r="E150" s="112">
        <v>0</v>
      </c>
      <c r="F150" s="87"/>
      <c r="G150" s="85"/>
      <c r="H150" s="111"/>
      <c r="I150" s="112">
        <v>0</v>
      </c>
      <c r="J150" s="87"/>
      <c r="K150" s="85"/>
      <c r="L150" s="111"/>
      <c r="M150" s="112">
        <v>0</v>
      </c>
      <c r="N150" s="87"/>
      <c r="O150" s="85"/>
      <c r="P150" s="111"/>
      <c r="Q150" s="112">
        <v>0</v>
      </c>
      <c r="R150" s="87"/>
      <c r="S150" s="85"/>
      <c r="T150" s="111"/>
      <c r="U150" s="112">
        <v>0</v>
      </c>
      <c r="V150" s="87"/>
      <c r="W150" s="85"/>
      <c r="X150" s="111"/>
      <c r="Y150" s="112">
        <v>0</v>
      </c>
      <c r="Z150" s="87"/>
      <c r="AA150" s="85"/>
      <c r="AB150" s="111"/>
      <c r="AC150" s="112">
        <v>0</v>
      </c>
      <c r="AD150" s="87"/>
      <c r="AE150" s="85"/>
      <c r="AF150" s="111"/>
      <c r="AG150" s="112">
        <v>0</v>
      </c>
      <c r="AH150" s="87"/>
      <c r="AI150" s="85"/>
      <c r="AJ150" s="111"/>
      <c r="AK150" s="112">
        <v>0</v>
      </c>
      <c r="AL150" s="87"/>
      <c r="AM150" s="85"/>
      <c r="AN150" s="111"/>
      <c r="AO150" s="112">
        <v>0</v>
      </c>
      <c r="AP150" s="87"/>
      <c r="AQ150" s="85"/>
      <c r="AR150" s="111"/>
      <c r="AS150" s="112">
        <v>0</v>
      </c>
      <c r="AT150" s="87"/>
      <c r="AU150" s="85"/>
      <c r="AV150" s="111"/>
      <c r="AW150" s="112">
        <v>0</v>
      </c>
      <c r="AX150" s="87"/>
      <c r="AY150" s="85"/>
      <c r="AZ150" s="267">
        <f t="shared" si="5"/>
        <v>0</v>
      </c>
      <c r="BA150" s="88">
        <f t="shared" si="6"/>
        <v>0</v>
      </c>
      <c r="BC150">
        <f>IF($A150&lt;&gt;"",COUNTIF($BD$3:$BD150,$BD150),0)</f>
        <v>0</v>
      </c>
      <c r="BD150" t="str">
        <f>IF($A150&lt;&gt;"",VLOOKUP(TRUNC(MID($A150,1,2),0),Plano_Contas!$H$3:$J$103,2,TRUE),"")</f>
        <v/>
      </c>
      <c r="BE150" s="201" t="str">
        <f t="shared" si="7"/>
        <v/>
      </c>
      <c r="BF150" t="str">
        <f ca="1">IF($BT150&lt;&gt;"",SUMIF($BD$3:$BD$1004,"="&amp;$BD150,INDIRECT(ADDRESS(3,BF$2,1,1)):INDIRECT(ADDRESS(1004,BF$2,1,1))),"")</f>
        <v/>
      </c>
      <c r="BG150" t="str">
        <f ca="1">IF($BT150&lt;&gt;"",SUMIF($BD$3:$BD$1004,"="&amp;$BD150,INDIRECT(ADDRESS(3,BG$2,1,1)):INDIRECT(ADDRESS(1004,BG$2,1,1))),"")</f>
        <v/>
      </c>
      <c r="BH150" t="str">
        <f ca="1">IF($BT150&lt;&gt;"",SUMIF($BD$3:$BD$1004,"="&amp;$BD150,INDIRECT(ADDRESS(3,BH$2,1,1)):INDIRECT(ADDRESS(1004,BH$2,1,1))),"")</f>
        <v/>
      </c>
      <c r="BI150" t="str">
        <f ca="1">IF($BT150&lt;&gt;"",SUMIF($BD$3:$BD$1004,"="&amp;$BD150,INDIRECT(ADDRESS(3,BI$2,1,1)):INDIRECT(ADDRESS(1004,BI$2,1,1))),"")</f>
        <v/>
      </c>
      <c r="BJ150" t="str">
        <f ca="1">IF($BT150&lt;&gt;"",SUMIF($BD$3:$BD$1004,"="&amp;$BD150,INDIRECT(ADDRESS(3,BJ$2,1,1)):INDIRECT(ADDRESS(1004,BJ$2,1,1))),"")</f>
        <v/>
      </c>
      <c r="BK150" t="str">
        <f ca="1">IF($BT150&lt;&gt;"",SUMIF($BD$3:$BD$1004,"="&amp;$BD150,INDIRECT(ADDRESS(3,BK$2,1,1)):INDIRECT(ADDRESS(1004,BK$2,1,1))),"")</f>
        <v/>
      </c>
      <c r="BL150" t="str">
        <f ca="1">IF($BT150&lt;&gt;"",SUMIF($BD$3:$BD$1004,"="&amp;$BD150,INDIRECT(ADDRESS(3,BL$2,1,1)):INDIRECT(ADDRESS(1004,BL$2,1,1))),"")</f>
        <v/>
      </c>
      <c r="BM150" t="str">
        <f ca="1">IF($BT150&lt;&gt;"",SUMIF($BD$3:$BD$1004,"="&amp;$BD150,INDIRECT(ADDRESS(3,BM$2,1,1)):INDIRECT(ADDRESS(1004,BM$2,1,1))),"")</f>
        <v/>
      </c>
      <c r="BN150" t="str">
        <f ca="1">IF($BT150&lt;&gt;"",SUMIF($BD$3:$BD$1004,"="&amp;$BD150,INDIRECT(ADDRESS(3,BN$2,1,1)):INDIRECT(ADDRESS(1004,BN$2,1,1))),"")</f>
        <v/>
      </c>
      <c r="BO150" t="str">
        <f ca="1">IF($BT150&lt;&gt;"",SUMIF($BD$3:$BD$1004,"="&amp;$BD150,INDIRECT(ADDRESS(3,BO$2,1,1)):INDIRECT(ADDRESS(1004,BO$2,1,1))),"")</f>
        <v/>
      </c>
      <c r="BP150" t="str">
        <f ca="1">IF($BT150&lt;&gt;"",SUMIF($BD$3:$BD$1004,"="&amp;$BD150,INDIRECT(ADDRESS(3,BP$2,1,1)):INDIRECT(ADDRESS(1004,BP$2,1,1))),"")</f>
        <v/>
      </c>
      <c r="BQ150" t="str">
        <f ca="1">IF($BT150&lt;&gt;"",SUMIF($BD$3:$BD$1004,"="&amp;$BD150,INDIRECT(ADDRESS(3,BQ$2,1,1)):INDIRECT(ADDRESS(1004,BQ$2,1,1))),"")</f>
        <v/>
      </c>
      <c r="BR150" t="str">
        <f ca="1">IF($BT150&lt;&gt;"",SUMIF($BD$3:$BD$1004,"="&amp;$BD150,INDIRECT(ADDRESS(3,BR$2,1,1)):INDIRECT(ADDRESS(1004,BR$2,1,1))),"")</f>
        <v/>
      </c>
      <c r="BS150" t="str">
        <f>IF($A150&lt;&gt;"",VLOOKUP(TRUNC(MID($A150,1,2),0),Plano_Contas!$H$3:$J$103,3,TRUE),"")</f>
        <v/>
      </c>
      <c r="BT150" t="str">
        <f t="shared" si="8"/>
        <v/>
      </c>
      <c r="BV150">
        <f>Empresas!C150</f>
        <v>0</v>
      </c>
    </row>
    <row r="151" spans="1:74" x14ac:dyDescent="0.2">
      <c r="A151" s="89"/>
      <c r="B151" s="52" t="str">
        <f>IF($A151&lt;&gt;"",VLOOKUP(""&amp;$A151,Plano_Contas!$A$3:$F$1003,6,0),"")</f>
        <v/>
      </c>
      <c r="C151" s="91"/>
      <c r="D151" s="111"/>
      <c r="E151" s="112">
        <v>0</v>
      </c>
      <c r="F151" s="87"/>
      <c r="G151" s="85"/>
      <c r="H151" s="111"/>
      <c r="I151" s="112">
        <v>0</v>
      </c>
      <c r="J151" s="87"/>
      <c r="K151" s="85"/>
      <c r="L151" s="111"/>
      <c r="M151" s="112">
        <v>0</v>
      </c>
      <c r="N151" s="87"/>
      <c r="O151" s="85"/>
      <c r="P151" s="111"/>
      <c r="Q151" s="112">
        <v>0</v>
      </c>
      <c r="R151" s="87"/>
      <c r="S151" s="85"/>
      <c r="T151" s="111"/>
      <c r="U151" s="112">
        <v>0</v>
      </c>
      <c r="V151" s="87"/>
      <c r="W151" s="85"/>
      <c r="X151" s="111"/>
      <c r="Y151" s="112">
        <v>0</v>
      </c>
      <c r="Z151" s="87"/>
      <c r="AA151" s="85"/>
      <c r="AB151" s="111"/>
      <c r="AC151" s="112">
        <v>0</v>
      </c>
      <c r="AD151" s="87"/>
      <c r="AE151" s="85"/>
      <c r="AF151" s="111"/>
      <c r="AG151" s="112">
        <v>0</v>
      </c>
      <c r="AH151" s="87"/>
      <c r="AI151" s="85"/>
      <c r="AJ151" s="111"/>
      <c r="AK151" s="112">
        <v>0</v>
      </c>
      <c r="AL151" s="87"/>
      <c r="AM151" s="85"/>
      <c r="AN151" s="111"/>
      <c r="AO151" s="112">
        <v>0</v>
      </c>
      <c r="AP151" s="87"/>
      <c r="AQ151" s="85"/>
      <c r="AR151" s="111"/>
      <c r="AS151" s="112">
        <v>0</v>
      </c>
      <c r="AT151" s="87"/>
      <c r="AU151" s="85"/>
      <c r="AV151" s="111"/>
      <c r="AW151" s="112">
        <v>0</v>
      </c>
      <c r="AX151" s="87"/>
      <c r="AY151" s="85"/>
      <c r="AZ151" s="267">
        <f t="shared" si="5"/>
        <v>0</v>
      </c>
      <c r="BA151" s="88">
        <f t="shared" si="6"/>
        <v>0</v>
      </c>
      <c r="BC151">
        <f>IF($A151&lt;&gt;"",COUNTIF($BD$3:$BD151,$BD151),0)</f>
        <v>0</v>
      </c>
      <c r="BD151" t="str">
        <f>IF($A151&lt;&gt;"",VLOOKUP(TRUNC(MID($A151,1,2),0),Plano_Contas!$H$3:$J$103,2,TRUE),"")</f>
        <v/>
      </c>
      <c r="BE151" s="201" t="str">
        <f t="shared" si="7"/>
        <v/>
      </c>
      <c r="BF151" t="str">
        <f ca="1">IF($BT151&lt;&gt;"",SUMIF($BD$3:$BD$1004,"="&amp;$BD151,INDIRECT(ADDRESS(3,BF$2,1,1)):INDIRECT(ADDRESS(1004,BF$2,1,1))),"")</f>
        <v/>
      </c>
      <c r="BG151" t="str">
        <f ca="1">IF($BT151&lt;&gt;"",SUMIF($BD$3:$BD$1004,"="&amp;$BD151,INDIRECT(ADDRESS(3,BG$2,1,1)):INDIRECT(ADDRESS(1004,BG$2,1,1))),"")</f>
        <v/>
      </c>
      <c r="BH151" t="str">
        <f ca="1">IF($BT151&lt;&gt;"",SUMIF($BD$3:$BD$1004,"="&amp;$BD151,INDIRECT(ADDRESS(3,BH$2,1,1)):INDIRECT(ADDRESS(1004,BH$2,1,1))),"")</f>
        <v/>
      </c>
      <c r="BI151" t="str">
        <f ca="1">IF($BT151&lt;&gt;"",SUMIF($BD$3:$BD$1004,"="&amp;$BD151,INDIRECT(ADDRESS(3,BI$2,1,1)):INDIRECT(ADDRESS(1004,BI$2,1,1))),"")</f>
        <v/>
      </c>
      <c r="BJ151" t="str">
        <f ca="1">IF($BT151&lt;&gt;"",SUMIF($BD$3:$BD$1004,"="&amp;$BD151,INDIRECT(ADDRESS(3,BJ$2,1,1)):INDIRECT(ADDRESS(1004,BJ$2,1,1))),"")</f>
        <v/>
      </c>
      <c r="BK151" t="str">
        <f ca="1">IF($BT151&lt;&gt;"",SUMIF($BD$3:$BD$1004,"="&amp;$BD151,INDIRECT(ADDRESS(3,BK$2,1,1)):INDIRECT(ADDRESS(1004,BK$2,1,1))),"")</f>
        <v/>
      </c>
      <c r="BL151" t="str">
        <f ca="1">IF($BT151&lt;&gt;"",SUMIF($BD$3:$BD$1004,"="&amp;$BD151,INDIRECT(ADDRESS(3,BL$2,1,1)):INDIRECT(ADDRESS(1004,BL$2,1,1))),"")</f>
        <v/>
      </c>
      <c r="BM151" t="str">
        <f ca="1">IF($BT151&lt;&gt;"",SUMIF($BD$3:$BD$1004,"="&amp;$BD151,INDIRECT(ADDRESS(3,BM$2,1,1)):INDIRECT(ADDRESS(1004,BM$2,1,1))),"")</f>
        <v/>
      </c>
      <c r="BN151" t="str">
        <f ca="1">IF($BT151&lt;&gt;"",SUMIF($BD$3:$BD$1004,"="&amp;$BD151,INDIRECT(ADDRESS(3,BN$2,1,1)):INDIRECT(ADDRESS(1004,BN$2,1,1))),"")</f>
        <v/>
      </c>
      <c r="BO151" t="str">
        <f ca="1">IF($BT151&lt;&gt;"",SUMIF($BD$3:$BD$1004,"="&amp;$BD151,INDIRECT(ADDRESS(3,BO$2,1,1)):INDIRECT(ADDRESS(1004,BO$2,1,1))),"")</f>
        <v/>
      </c>
      <c r="BP151" t="str">
        <f ca="1">IF($BT151&lt;&gt;"",SUMIF($BD$3:$BD$1004,"="&amp;$BD151,INDIRECT(ADDRESS(3,BP$2,1,1)):INDIRECT(ADDRESS(1004,BP$2,1,1))),"")</f>
        <v/>
      </c>
      <c r="BQ151" t="str">
        <f ca="1">IF($BT151&lt;&gt;"",SUMIF($BD$3:$BD$1004,"="&amp;$BD151,INDIRECT(ADDRESS(3,BQ$2,1,1)):INDIRECT(ADDRESS(1004,BQ$2,1,1))),"")</f>
        <v/>
      </c>
      <c r="BR151" t="str">
        <f ca="1">IF($BT151&lt;&gt;"",SUMIF($BD$3:$BD$1004,"="&amp;$BD151,INDIRECT(ADDRESS(3,BR$2,1,1)):INDIRECT(ADDRESS(1004,BR$2,1,1))),"")</f>
        <v/>
      </c>
      <c r="BS151" t="str">
        <f>IF($A151&lt;&gt;"",VLOOKUP(TRUNC(MID($A151,1,2),0),Plano_Contas!$H$3:$J$103,3,TRUE),"")</f>
        <v/>
      </c>
      <c r="BT151" t="str">
        <f t="shared" si="8"/>
        <v/>
      </c>
      <c r="BV151">
        <f>Empresas!C151</f>
        <v>0</v>
      </c>
    </row>
    <row r="152" spans="1:74" x14ac:dyDescent="0.2">
      <c r="A152" s="89"/>
      <c r="B152" s="52" t="str">
        <f>IF($A152&lt;&gt;"",VLOOKUP(""&amp;$A152,Plano_Contas!$A$3:$F$1003,6,0),"")</f>
        <v/>
      </c>
      <c r="C152" s="91"/>
      <c r="D152" s="111"/>
      <c r="E152" s="112">
        <v>0</v>
      </c>
      <c r="F152" s="87"/>
      <c r="G152" s="85"/>
      <c r="H152" s="111"/>
      <c r="I152" s="112">
        <v>0</v>
      </c>
      <c r="J152" s="87"/>
      <c r="K152" s="85"/>
      <c r="L152" s="111"/>
      <c r="M152" s="112">
        <v>0</v>
      </c>
      <c r="N152" s="87"/>
      <c r="O152" s="85"/>
      <c r="P152" s="111"/>
      <c r="Q152" s="112">
        <v>0</v>
      </c>
      <c r="R152" s="87"/>
      <c r="S152" s="85"/>
      <c r="T152" s="111"/>
      <c r="U152" s="112">
        <v>0</v>
      </c>
      <c r="V152" s="87"/>
      <c r="W152" s="85"/>
      <c r="X152" s="111"/>
      <c r="Y152" s="112">
        <v>0</v>
      </c>
      <c r="Z152" s="87"/>
      <c r="AA152" s="85"/>
      <c r="AB152" s="111"/>
      <c r="AC152" s="112">
        <v>0</v>
      </c>
      <c r="AD152" s="87"/>
      <c r="AE152" s="85"/>
      <c r="AF152" s="111"/>
      <c r="AG152" s="112">
        <v>0</v>
      </c>
      <c r="AH152" s="87"/>
      <c r="AI152" s="85"/>
      <c r="AJ152" s="111"/>
      <c r="AK152" s="112">
        <v>0</v>
      </c>
      <c r="AL152" s="87"/>
      <c r="AM152" s="85"/>
      <c r="AN152" s="111"/>
      <c r="AO152" s="112">
        <v>0</v>
      </c>
      <c r="AP152" s="87"/>
      <c r="AQ152" s="85"/>
      <c r="AR152" s="111"/>
      <c r="AS152" s="112">
        <v>0</v>
      </c>
      <c r="AT152" s="87"/>
      <c r="AU152" s="85"/>
      <c r="AV152" s="111"/>
      <c r="AW152" s="112">
        <v>0</v>
      </c>
      <c r="AX152" s="87"/>
      <c r="AY152" s="85"/>
      <c r="AZ152" s="267">
        <f t="shared" si="5"/>
        <v>0</v>
      </c>
      <c r="BA152" s="88">
        <f t="shared" si="6"/>
        <v>0</v>
      </c>
      <c r="BC152">
        <f>IF($A152&lt;&gt;"",COUNTIF($BD$3:$BD152,$BD152),0)</f>
        <v>0</v>
      </c>
      <c r="BD152" t="str">
        <f>IF($A152&lt;&gt;"",VLOOKUP(TRUNC(MID($A152,1,2),0),Plano_Contas!$H$3:$J$103,2,TRUE),"")</f>
        <v/>
      </c>
      <c r="BE152" s="201" t="str">
        <f t="shared" si="7"/>
        <v/>
      </c>
      <c r="BF152" t="str">
        <f ca="1">IF($BT152&lt;&gt;"",SUMIF($BD$3:$BD$1004,"="&amp;$BD152,INDIRECT(ADDRESS(3,BF$2,1,1)):INDIRECT(ADDRESS(1004,BF$2,1,1))),"")</f>
        <v/>
      </c>
      <c r="BG152" t="str">
        <f ca="1">IF($BT152&lt;&gt;"",SUMIF($BD$3:$BD$1004,"="&amp;$BD152,INDIRECT(ADDRESS(3,BG$2,1,1)):INDIRECT(ADDRESS(1004,BG$2,1,1))),"")</f>
        <v/>
      </c>
      <c r="BH152" t="str">
        <f ca="1">IF($BT152&lt;&gt;"",SUMIF($BD$3:$BD$1004,"="&amp;$BD152,INDIRECT(ADDRESS(3,BH$2,1,1)):INDIRECT(ADDRESS(1004,BH$2,1,1))),"")</f>
        <v/>
      </c>
      <c r="BI152" t="str">
        <f ca="1">IF($BT152&lt;&gt;"",SUMIF($BD$3:$BD$1004,"="&amp;$BD152,INDIRECT(ADDRESS(3,BI$2,1,1)):INDIRECT(ADDRESS(1004,BI$2,1,1))),"")</f>
        <v/>
      </c>
      <c r="BJ152" t="str">
        <f ca="1">IF($BT152&lt;&gt;"",SUMIF($BD$3:$BD$1004,"="&amp;$BD152,INDIRECT(ADDRESS(3,BJ$2,1,1)):INDIRECT(ADDRESS(1004,BJ$2,1,1))),"")</f>
        <v/>
      </c>
      <c r="BK152" t="str">
        <f ca="1">IF($BT152&lt;&gt;"",SUMIF($BD$3:$BD$1004,"="&amp;$BD152,INDIRECT(ADDRESS(3,BK$2,1,1)):INDIRECT(ADDRESS(1004,BK$2,1,1))),"")</f>
        <v/>
      </c>
      <c r="BL152" t="str">
        <f ca="1">IF($BT152&lt;&gt;"",SUMIF($BD$3:$BD$1004,"="&amp;$BD152,INDIRECT(ADDRESS(3,BL$2,1,1)):INDIRECT(ADDRESS(1004,BL$2,1,1))),"")</f>
        <v/>
      </c>
      <c r="BM152" t="str">
        <f ca="1">IF($BT152&lt;&gt;"",SUMIF($BD$3:$BD$1004,"="&amp;$BD152,INDIRECT(ADDRESS(3,BM$2,1,1)):INDIRECT(ADDRESS(1004,BM$2,1,1))),"")</f>
        <v/>
      </c>
      <c r="BN152" t="str">
        <f ca="1">IF($BT152&lt;&gt;"",SUMIF($BD$3:$BD$1004,"="&amp;$BD152,INDIRECT(ADDRESS(3,BN$2,1,1)):INDIRECT(ADDRESS(1004,BN$2,1,1))),"")</f>
        <v/>
      </c>
      <c r="BO152" t="str">
        <f ca="1">IF($BT152&lt;&gt;"",SUMIF($BD$3:$BD$1004,"="&amp;$BD152,INDIRECT(ADDRESS(3,BO$2,1,1)):INDIRECT(ADDRESS(1004,BO$2,1,1))),"")</f>
        <v/>
      </c>
      <c r="BP152" t="str">
        <f ca="1">IF($BT152&lt;&gt;"",SUMIF($BD$3:$BD$1004,"="&amp;$BD152,INDIRECT(ADDRESS(3,BP$2,1,1)):INDIRECT(ADDRESS(1004,BP$2,1,1))),"")</f>
        <v/>
      </c>
      <c r="BQ152" t="str">
        <f ca="1">IF($BT152&lt;&gt;"",SUMIF($BD$3:$BD$1004,"="&amp;$BD152,INDIRECT(ADDRESS(3,BQ$2,1,1)):INDIRECT(ADDRESS(1004,BQ$2,1,1))),"")</f>
        <v/>
      </c>
      <c r="BR152" t="str">
        <f ca="1">IF($BT152&lt;&gt;"",SUMIF($BD$3:$BD$1004,"="&amp;$BD152,INDIRECT(ADDRESS(3,BR$2,1,1)):INDIRECT(ADDRESS(1004,BR$2,1,1))),"")</f>
        <v/>
      </c>
      <c r="BS152" t="str">
        <f>IF($A152&lt;&gt;"",VLOOKUP(TRUNC(MID($A152,1,2),0),Plano_Contas!$H$3:$J$103,3,TRUE),"")</f>
        <v/>
      </c>
      <c r="BT152" t="str">
        <f t="shared" si="8"/>
        <v/>
      </c>
      <c r="BV152">
        <f>Empresas!C152</f>
        <v>0</v>
      </c>
    </row>
    <row r="153" spans="1:74" x14ac:dyDescent="0.2">
      <c r="A153" s="89"/>
      <c r="B153" s="52" t="str">
        <f>IF($A153&lt;&gt;"",VLOOKUP(""&amp;$A153,Plano_Contas!$A$3:$F$1003,6,0),"")</f>
        <v/>
      </c>
      <c r="C153" s="91"/>
      <c r="D153" s="111"/>
      <c r="E153" s="112">
        <v>0</v>
      </c>
      <c r="F153" s="87"/>
      <c r="G153" s="85"/>
      <c r="H153" s="111"/>
      <c r="I153" s="112">
        <v>0</v>
      </c>
      <c r="J153" s="87"/>
      <c r="K153" s="85"/>
      <c r="L153" s="111"/>
      <c r="M153" s="112">
        <v>0</v>
      </c>
      <c r="N153" s="87"/>
      <c r="O153" s="85"/>
      <c r="P153" s="111"/>
      <c r="Q153" s="112">
        <v>0</v>
      </c>
      <c r="R153" s="87"/>
      <c r="S153" s="85"/>
      <c r="T153" s="111"/>
      <c r="U153" s="112">
        <v>0</v>
      </c>
      <c r="V153" s="87"/>
      <c r="W153" s="85"/>
      <c r="X153" s="111"/>
      <c r="Y153" s="112">
        <v>0</v>
      </c>
      <c r="Z153" s="87"/>
      <c r="AA153" s="85"/>
      <c r="AB153" s="111"/>
      <c r="AC153" s="112">
        <v>0</v>
      </c>
      <c r="AD153" s="87"/>
      <c r="AE153" s="85"/>
      <c r="AF153" s="111"/>
      <c r="AG153" s="112">
        <v>0</v>
      </c>
      <c r="AH153" s="87"/>
      <c r="AI153" s="85"/>
      <c r="AJ153" s="111"/>
      <c r="AK153" s="112">
        <v>0</v>
      </c>
      <c r="AL153" s="87"/>
      <c r="AM153" s="85"/>
      <c r="AN153" s="111"/>
      <c r="AO153" s="112">
        <v>0</v>
      </c>
      <c r="AP153" s="87"/>
      <c r="AQ153" s="85"/>
      <c r="AR153" s="111"/>
      <c r="AS153" s="112">
        <v>0</v>
      </c>
      <c r="AT153" s="87"/>
      <c r="AU153" s="85"/>
      <c r="AV153" s="111"/>
      <c r="AW153" s="112">
        <v>0</v>
      </c>
      <c r="AX153" s="87"/>
      <c r="AY153" s="85"/>
      <c r="AZ153" s="267">
        <f t="shared" si="5"/>
        <v>0</v>
      </c>
      <c r="BA153" s="88">
        <f t="shared" si="6"/>
        <v>0</v>
      </c>
      <c r="BC153">
        <f>IF($A153&lt;&gt;"",COUNTIF($BD$3:$BD153,$BD153),0)</f>
        <v>0</v>
      </c>
      <c r="BD153" t="str">
        <f>IF($A153&lt;&gt;"",VLOOKUP(TRUNC(MID($A153,1,2),0),Plano_Contas!$H$3:$J$103,2,TRUE),"")</f>
        <v/>
      </c>
      <c r="BE153" s="201" t="str">
        <f t="shared" si="7"/>
        <v/>
      </c>
      <c r="BF153" t="str">
        <f ca="1">IF($BT153&lt;&gt;"",SUMIF($BD$3:$BD$1004,"="&amp;$BD153,INDIRECT(ADDRESS(3,BF$2,1,1)):INDIRECT(ADDRESS(1004,BF$2,1,1))),"")</f>
        <v/>
      </c>
      <c r="BG153" t="str">
        <f ca="1">IF($BT153&lt;&gt;"",SUMIF($BD$3:$BD$1004,"="&amp;$BD153,INDIRECT(ADDRESS(3,BG$2,1,1)):INDIRECT(ADDRESS(1004,BG$2,1,1))),"")</f>
        <v/>
      </c>
      <c r="BH153" t="str">
        <f ca="1">IF($BT153&lt;&gt;"",SUMIF($BD$3:$BD$1004,"="&amp;$BD153,INDIRECT(ADDRESS(3,BH$2,1,1)):INDIRECT(ADDRESS(1004,BH$2,1,1))),"")</f>
        <v/>
      </c>
      <c r="BI153" t="str">
        <f ca="1">IF($BT153&lt;&gt;"",SUMIF($BD$3:$BD$1004,"="&amp;$BD153,INDIRECT(ADDRESS(3,BI$2,1,1)):INDIRECT(ADDRESS(1004,BI$2,1,1))),"")</f>
        <v/>
      </c>
      <c r="BJ153" t="str">
        <f ca="1">IF($BT153&lt;&gt;"",SUMIF($BD$3:$BD$1004,"="&amp;$BD153,INDIRECT(ADDRESS(3,BJ$2,1,1)):INDIRECT(ADDRESS(1004,BJ$2,1,1))),"")</f>
        <v/>
      </c>
      <c r="BK153" t="str">
        <f ca="1">IF($BT153&lt;&gt;"",SUMIF($BD$3:$BD$1004,"="&amp;$BD153,INDIRECT(ADDRESS(3,BK$2,1,1)):INDIRECT(ADDRESS(1004,BK$2,1,1))),"")</f>
        <v/>
      </c>
      <c r="BL153" t="str">
        <f ca="1">IF($BT153&lt;&gt;"",SUMIF($BD$3:$BD$1004,"="&amp;$BD153,INDIRECT(ADDRESS(3,BL$2,1,1)):INDIRECT(ADDRESS(1004,BL$2,1,1))),"")</f>
        <v/>
      </c>
      <c r="BM153" t="str">
        <f ca="1">IF($BT153&lt;&gt;"",SUMIF($BD$3:$BD$1004,"="&amp;$BD153,INDIRECT(ADDRESS(3,BM$2,1,1)):INDIRECT(ADDRESS(1004,BM$2,1,1))),"")</f>
        <v/>
      </c>
      <c r="BN153" t="str">
        <f ca="1">IF($BT153&lt;&gt;"",SUMIF($BD$3:$BD$1004,"="&amp;$BD153,INDIRECT(ADDRESS(3,BN$2,1,1)):INDIRECT(ADDRESS(1004,BN$2,1,1))),"")</f>
        <v/>
      </c>
      <c r="BO153" t="str">
        <f ca="1">IF($BT153&lt;&gt;"",SUMIF($BD$3:$BD$1004,"="&amp;$BD153,INDIRECT(ADDRESS(3,BO$2,1,1)):INDIRECT(ADDRESS(1004,BO$2,1,1))),"")</f>
        <v/>
      </c>
      <c r="BP153" t="str">
        <f ca="1">IF($BT153&lt;&gt;"",SUMIF($BD$3:$BD$1004,"="&amp;$BD153,INDIRECT(ADDRESS(3,BP$2,1,1)):INDIRECT(ADDRESS(1004,BP$2,1,1))),"")</f>
        <v/>
      </c>
      <c r="BQ153" t="str">
        <f ca="1">IF($BT153&lt;&gt;"",SUMIF($BD$3:$BD$1004,"="&amp;$BD153,INDIRECT(ADDRESS(3,BQ$2,1,1)):INDIRECT(ADDRESS(1004,BQ$2,1,1))),"")</f>
        <v/>
      </c>
      <c r="BR153" t="str">
        <f ca="1">IF($BT153&lt;&gt;"",SUMIF($BD$3:$BD$1004,"="&amp;$BD153,INDIRECT(ADDRESS(3,BR$2,1,1)):INDIRECT(ADDRESS(1004,BR$2,1,1))),"")</f>
        <v/>
      </c>
      <c r="BS153" t="str">
        <f>IF($A153&lt;&gt;"",VLOOKUP(TRUNC(MID($A153,1,2),0),Plano_Contas!$H$3:$J$103,3,TRUE),"")</f>
        <v/>
      </c>
      <c r="BT153" t="str">
        <f t="shared" si="8"/>
        <v/>
      </c>
      <c r="BV153">
        <f>Empresas!C153</f>
        <v>0</v>
      </c>
    </row>
    <row r="154" spans="1:74" x14ac:dyDescent="0.2">
      <c r="A154" s="89"/>
      <c r="B154" s="52" t="str">
        <f>IF($A154&lt;&gt;"",VLOOKUP(""&amp;$A154,Plano_Contas!$A$3:$F$1003,6,0),"")</f>
        <v/>
      </c>
      <c r="C154" s="91"/>
      <c r="D154" s="111"/>
      <c r="E154" s="112">
        <v>0</v>
      </c>
      <c r="F154" s="87"/>
      <c r="G154" s="85"/>
      <c r="H154" s="111"/>
      <c r="I154" s="112">
        <v>0</v>
      </c>
      <c r="J154" s="87"/>
      <c r="K154" s="85"/>
      <c r="L154" s="111"/>
      <c r="M154" s="112">
        <v>0</v>
      </c>
      <c r="N154" s="87"/>
      <c r="O154" s="85"/>
      <c r="P154" s="111"/>
      <c r="Q154" s="112">
        <v>0</v>
      </c>
      <c r="R154" s="87"/>
      <c r="S154" s="85"/>
      <c r="T154" s="111"/>
      <c r="U154" s="112">
        <v>0</v>
      </c>
      <c r="V154" s="87"/>
      <c r="W154" s="85"/>
      <c r="X154" s="111"/>
      <c r="Y154" s="112">
        <v>0</v>
      </c>
      <c r="Z154" s="87"/>
      <c r="AA154" s="85"/>
      <c r="AB154" s="111"/>
      <c r="AC154" s="112">
        <v>0</v>
      </c>
      <c r="AD154" s="87"/>
      <c r="AE154" s="85"/>
      <c r="AF154" s="111"/>
      <c r="AG154" s="112">
        <v>0</v>
      </c>
      <c r="AH154" s="87"/>
      <c r="AI154" s="85"/>
      <c r="AJ154" s="111"/>
      <c r="AK154" s="112">
        <v>0</v>
      </c>
      <c r="AL154" s="87"/>
      <c r="AM154" s="85"/>
      <c r="AN154" s="111"/>
      <c r="AO154" s="112">
        <v>0</v>
      </c>
      <c r="AP154" s="87"/>
      <c r="AQ154" s="85"/>
      <c r="AR154" s="111"/>
      <c r="AS154" s="112">
        <v>0</v>
      </c>
      <c r="AT154" s="87"/>
      <c r="AU154" s="85"/>
      <c r="AV154" s="111"/>
      <c r="AW154" s="112">
        <v>0</v>
      </c>
      <c r="AX154" s="87"/>
      <c r="AY154" s="85"/>
      <c r="AZ154" s="267">
        <f t="shared" si="5"/>
        <v>0</v>
      </c>
      <c r="BA154" s="88">
        <f t="shared" si="6"/>
        <v>0</v>
      </c>
      <c r="BC154">
        <f>IF($A154&lt;&gt;"",COUNTIF($BD$3:$BD154,$BD154),0)</f>
        <v>0</v>
      </c>
      <c r="BD154" t="str">
        <f>IF($A154&lt;&gt;"",VLOOKUP(TRUNC(MID($A154,1,2),0),Plano_Contas!$H$3:$J$103,2,TRUE),"")</f>
        <v/>
      </c>
      <c r="BE154" s="201" t="str">
        <f t="shared" si="7"/>
        <v/>
      </c>
      <c r="BF154" t="str">
        <f ca="1">IF($BT154&lt;&gt;"",SUMIF($BD$3:$BD$1004,"="&amp;$BD154,INDIRECT(ADDRESS(3,BF$2,1,1)):INDIRECT(ADDRESS(1004,BF$2,1,1))),"")</f>
        <v/>
      </c>
      <c r="BG154" t="str">
        <f ca="1">IF($BT154&lt;&gt;"",SUMIF($BD$3:$BD$1004,"="&amp;$BD154,INDIRECT(ADDRESS(3,BG$2,1,1)):INDIRECT(ADDRESS(1004,BG$2,1,1))),"")</f>
        <v/>
      </c>
      <c r="BH154" t="str">
        <f ca="1">IF($BT154&lt;&gt;"",SUMIF($BD$3:$BD$1004,"="&amp;$BD154,INDIRECT(ADDRESS(3,BH$2,1,1)):INDIRECT(ADDRESS(1004,BH$2,1,1))),"")</f>
        <v/>
      </c>
      <c r="BI154" t="str">
        <f ca="1">IF($BT154&lt;&gt;"",SUMIF($BD$3:$BD$1004,"="&amp;$BD154,INDIRECT(ADDRESS(3,BI$2,1,1)):INDIRECT(ADDRESS(1004,BI$2,1,1))),"")</f>
        <v/>
      </c>
      <c r="BJ154" t="str">
        <f ca="1">IF($BT154&lt;&gt;"",SUMIF($BD$3:$BD$1004,"="&amp;$BD154,INDIRECT(ADDRESS(3,BJ$2,1,1)):INDIRECT(ADDRESS(1004,BJ$2,1,1))),"")</f>
        <v/>
      </c>
      <c r="BK154" t="str">
        <f ca="1">IF($BT154&lt;&gt;"",SUMIF($BD$3:$BD$1004,"="&amp;$BD154,INDIRECT(ADDRESS(3,BK$2,1,1)):INDIRECT(ADDRESS(1004,BK$2,1,1))),"")</f>
        <v/>
      </c>
      <c r="BL154" t="str">
        <f ca="1">IF($BT154&lt;&gt;"",SUMIF($BD$3:$BD$1004,"="&amp;$BD154,INDIRECT(ADDRESS(3,BL$2,1,1)):INDIRECT(ADDRESS(1004,BL$2,1,1))),"")</f>
        <v/>
      </c>
      <c r="BM154" t="str">
        <f ca="1">IF($BT154&lt;&gt;"",SUMIF($BD$3:$BD$1004,"="&amp;$BD154,INDIRECT(ADDRESS(3,BM$2,1,1)):INDIRECT(ADDRESS(1004,BM$2,1,1))),"")</f>
        <v/>
      </c>
      <c r="BN154" t="str">
        <f ca="1">IF($BT154&lt;&gt;"",SUMIF($BD$3:$BD$1004,"="&amp;$BD154,INDIRECT(ADDRESS(3,BN$2,1,1)):INDIRECT(ADDRESS(1004,BN$2,1,1))),"")</f>
        <v/>
      </c>
      <c r="BO154" t="str">
        <f ca="1">IF($BT154&lt;&gt;"",SUMIF($BD$3:$BD$1004,"="&amp;$BD154,INDIRECT(ADDRESS(3,BO$2,1,1)):INDIRECT(ADDRESS(1004,BO$2,1,1))),"")</f>
        <v/>
      </c>
      <c r="BP154" t="str">
        <f ca="1">IF($BT154&lt;&gt;"",SUMIF($BD$3:$BD$1004,"="&amp;$BD154,INDIRECT(ADDRESS(3,BP$2,1,1)):INDIRECT(ADDRESS(1004,BP$2,1,1))),"")</f>
        <v/>
      </c>
      <c r="BQ154" t="str">
        <f ca="1">IF($BT154&lt;&gt;"",SUMIF($BD$3:$BD$1004,"="&amp;$BD154,INDIRECT(ADDRESS(3,BQ$2,1,1)):INDIRECT(ADDRESS(1004,BQ$2,1,1))),"")</f>
        <v/>
      </c>
      <c r="BR154" t="str">
        <f ca="1">IF($BT154&lt;&gt;"",SUMIF($BD$3:$BD$1004,"="&amp;$BD154,INDIRECT(ADDRESS(3,BR$2,1,1)):INDIRECT(ADDRESS(1004,BR$2,1,1))),"")</f>
        <v/>
      </c>
      <c r="BS154" t="str">
        <f>IF($A154&lt;&gt;"",VLOOKUP(TRUNC(MID($A154,1,2),0),Plano_Contas!$H$3:$J$103,3,TRUE),"")</f>
        <v/>
      </c>
      <c r="BT154" t="str">
        <f t="shared" si="8"/>
        <v/>
      </c>
      <c r="BV154">
        <f>Empresas!C154</f>
        <v>0</v>
      </c>
    </row>
    <row r="155" spans="1:74" x14ac:dyDescent="0.2">
      <c r="A155" s="89"/>
      <c r="B155" s="52" t="str">
        <f>IF($A155&lt;&gt;"",VLOOKUP(""&amp;$A155,Plano_Contas!$A$3:$F$1003,6,0),"")</f>
        <v/>
      </c>
      <c r="C155" s="91"/>
      <c r="D155" s="111"/>
      <c r="E155" s="112">
        <v>0</v>
      </c>
      <c r="F155" s="87"/>
      <c r="G155" s="85"/>
      <c r="H155" s="111"/>
      <c r="I155" s="112">
        <v>0</v>
      </c>
      <c r="J155" s="87"/>
      <c r="K155" s="85"/>
      <c r="L155" s="111"/>
      <c r="M155" s="112">
        <v>0</v>
      </c>
      <c r="N155" s="87"/>
      <c r="O155" s="85"/>
      <c r="P155" s="111"/>
      <c r="Q155" s="112">
        <v>0</v>
      </c>
      <c r="R155" s="87"/>
      <c r="S155" s="85"/>
      <c r="T155" s="111"/>
      <c r="U155" s="112">
        <v>0</v>
      </c>
      <c r="V155" s="87"/>
      <c r="W155" s="85"/>
      <c r="X155" s="111"/>
      <c r="Y155" s="112">
        <v>0</v>
      </c>
      <c r="Z155" s="87"/>
      <c r="AA155" s="85"/>
      <c r="AB155" s="111"/>
      <c r="AC155" s="112">
        <v>0</v>
      </c>
      <c r="AD155" s="87"/>
      <c r="AE155" s="85"/>
      <c r="AF155" s="111"/>
      <c r="AG155" s="112">
        <v>0</v>
      </c>
      <c r="AH155" s="87"/>
      <c r="AI155" s="85"/>
      <c r="AJ155" s="111"/>
      <c r="AK155" s="112">
        <v>0</v>
      </c>
      <c r="AL155" s="87"/>
      <c r="AM155" s="85"/>
      <c r="AN155" s="111"/>
      <c r="AO155" s="112">
        <v>0</v>
      </c>
      <c r="AP155" s="87"/>
      <c r="AQ155" s="85"/>
      <c r="AR155" s="111"/>
      <c r="AS155" s="112">
        <v>0</v>
      </c>
      <c r="AT155" s="87"/>
      <c r="AU155" s="85"/>
      <c r="AV155" s="111"/>
      <c r="AW155" s="112">
        <v>0</v>
      </c>
      <c r="AX155" s="87"/>
      <c r="AY155" s="85"/>
      <c r="AZ155" s="267">
        <f t="shared" si="5"/>
        <v>0</v>
      </c>
      <c r="BA155" s="88">
        <f t="shared" si="6"/>
        <v>0</v>
      </c>
      <c r="BC155">
        <f>IF($A155&lt;&gt;"",COUNTIF($BD$3:$BD155,$BD155),0)</f>
        <v>0</v>
      </c>
      <c r="BD155" t="str">
        <f>IF($A155&lt;&gt;"",VLOOKUP(TRUNC(MID($A155,1,2),0),Plano_Contas!$H$3:$J$103,2,TRUE),"")</f>
        <v/>
      </c>
      <c r="BE155" s="201" t="str">
        <f t="shared" si="7"/>
        <v/>
      </c>
      <c r="BF155" t="str">
        <f ca="1">IF($BT155&lt;&gt;"",SUMIF($BD$3:$BD$1004,"="&amp;$BD155,INDIRECT(ADDRESS(3,BF$2,1,1)):INDIRECT(ADDRESS(1004,BF$2,1,1))),"")</f>
        <v/>
      </c>
      <c r="BG155" t="str">
        <f ca="1">IF($BT155&lt;&gt;"",SUMIF($BD$3:$BD$1004,"="&amp;$BD155,INDIRECT(ADDRESS(3,BG$2,1,1)):INDIRECT(ADDRESS(1004,BG$2,1,1))),"")</f>
        <v/>
      </c>
      <c r="BH155" t="str">
        <f ca="1">IF($BT155&lt;&gt;"",SUMIF($BD$3:$BD$1004,"="&amp;$BD155,INDIRECT(ADDRESS(3,BH$2,1,1)):INDIRECT(ADDRESS(1004,BH$2,1,1))),"")</f>
        <v/>
      </c>
      <c r="BI155" t="str">
        <f ca="1">IF($BT155&lt;&gt;"",SUMIF($BD$3:$BD$1004,"="&amp;$BD155,INDIRECT(ADDRESS(3,BI$2,1,1)):INDIRECT(ADDRESS(1004,BI$2,1,1))),"")</f>
        <v/>
      </c>
      <c r="BJ155" t="str">
        <f ca="1">IF($BT155&lt;&gt;"",SUMIF($BD$3:$BD$1004,"="&amp;$BD155,INDIRECT(ADDRESS(3,BJ$2,1,1)):INDIRECT(ADDRESS(1004,BJ$2,1,1))),"")</f>
        <v/>
      </c>
      <c r="BK155" t="str">
        <f ca="1">IF($BT155&lt;&gt;"",SUMIF($BD$3:$BD$1004,"="&amp;$BD155,INDIRECT(ADDRESS(3,BK$2,1,1)):INDIRECT(ADDRESS(1004,BK$2,1,1))),"")</f>
        <v/>
      </c>
      <c r="BL155" t="str">
        <f ca="1">IF($BT155&lt;&gt;"",SUMIF($BD$3:$BD$1004,"="&amp;$BD155,INDIRECT(ADDRESS(3,BL$2,1,1)):INDIRECT(ADDRESS(1004,BL$2,1,1))),"")</f>
        <v/>
      </c>
      <c r="BM155" t="str">
        <f ca="1">IF($BT155&lt;&gt;"",SUMIF($BD$3:$BD$1004,"="&amp;$BD155,INDIRECT(ADDRESS(3,BM$2,1,1)):INDIRECT(ADDRESS(1004,BM$2,1,1))),"")</f>
        <v/>
      </c>
      <c r="BN155" t="str">
        <f ca="1">IF($BT155&lt;&gt;"",SUMIF($BD$3:$BD$1004,"="&amp;$BD155,INDIRECT(ADDRESS(3,BN$2,1,1)):INDIRECT(ADDRESS(1004,BN$2,1,1))),"")</f>
        <v/>
      </c>
      <c r="BO155" t="str">
        <f ca="1">IF($BT155&lt;&gt;"",SUMIF($BD$3:$BD$1004,"="&amp;$BD155,INDIRECT(ADDRESS(3,BO$2,1,1)):INDIRECT(ADDRESS(1004,BO$2,1,1))),"")</f>
        <v/>
      </c>
      <c r="BP155" t="str">
        <f ca="1">IF($BT155&lt;&gt;"",SUMIF($BD$3:$BD$1004,"="&amp;$BD155,INDIRECT(ADDRESS(3,BP$2,1,1)):INDIRECT(ADDRESS(1004,BP$2,1,1))),"")</f>
        <v/>
      </c>
      <c r="BQ155" t="str">
        <f ca="1">IF($BT155&lt;&gt;"",SUMIF($BD$3:$BD$1004,"="&amp;$BD155,INDIRECT(ADDRESS(3,BQ$2,1,1)):INDIRECT(ADDRESS(1004,BQ$2,1,1))),"")</f>
        <v/>
      </c>
      <c r="BR155" t="str">
        <f ca="1">IF($BT155&lt;&gt;"",SUMIF($BD$3:$BD$1004,"="&amp;$BD155,INDIRECT(ADDRESS(3,BR$2,1,1)):INDIRECT(ADDRESS(1004,BR$2,1,1))),"")</f>
        <v/>
      </c>
      <c r="BS155" t="str">
        <f>IF($A155&lt;&gt;"",VLOOKUP(TRUNC(MID($A155,1,2),0),Plano_Contas!$H$3:$J$103,3,TRUE),"")</f>
        <v/>
      </c>
      <c r="BT155" t="str">
        <f t="shared" si="8"/>
        <v/>
      </c>
      <c r="BV155">
        <f>Empresas!C155</f>
        <v>0</v>
      </c>
    </row>
    <row r="156" spans="1:74" x14ac:dyDescent="0.2">
      <c r="A156" s="89"/>
      <c r="B156" s="52" t="str">
        <f>IF($A156&lt;&gt;"",VLOOKUP(""&amp;$A156,Plano_Contas!$A$3:$F$1003,6,0),"")</f>
        <v/>
      </c>
      <c r="C156" s="91"/>
      <c r="D156" s="111"/>
      <c r="E156" s="112">
        <v>0</v>
      </c>
      <c r="F156" s="87"/>
      <c r="G156" s="85"/>
      <c r="H156" s="111"/>
      <c r="I156" s="112">
        <v>0</v>
      </c>
      <c r="J156" s="87"/>
      <c r="K156" s="85"/>
      <c r="L156" s="111"/>
      <c r="M156" s="112">
        <v>0</v>
      </c>
      <c r="N156" s="87"/>
      <c r="O156" s="85"/>
      <c r="P156" s="111"/>
      <c r="Q156" s="112">
        <v>0</v>
      </c>
      <c r="R156" s="87"/>
      <c r="S156" s="85"/>
      <c r="T156" s="111"/>
      <c r="U156" s="112">
        <v>0</v>
      </c>
      <c r="V156" s="87"/>
      <c r="W156" s="85"/>
      <c r="X156" s="111"/>
      <c r="Y156" s="112">
        <v>0</v>
      </c>
      <c r="Z156" s="87"/>
      <c r="AA156" s="85"/>
      <c r="AB156" s="111"/>
      <c r="AC156" s="112">
        <v>0</v>
      </c>
      <c r="AD156" s="87"/>
      <c r="AE156" s="85"/>
      <c r="AF156" s="111"/>
      <c r="AG156" s="112">
        <v>0</v>
      </c>
      <c r="AH156" s="87"/>
      <c r="AI156" s="85"/>
      <c r="AJ156" s="111"/>
      <c r="AK156" s="112">
        <v>0</v>
      </c>
      <c r="AL156" s="87"/>
      <c r="AM156" s="85"/>
      <c r="AN156" s="111"/>
      <c r="AO156" s="112">
        <v>0</v>
      </c>
      <c r="AP156" s="87"/>
      <c r="AQ156" s="85"/>
      <c r="AR156" s="111"/>
      <c r="AS156" s="112">
        <v>0</v>
      </c>
      <c r="AT156" s="87"/>
      <c r="AU156" s="85"/>
      <c r="AV156" s="111"/>
      <c r="AW156" s="112">
        <v>0</v>
      </c>
      <c r="AX156" s="87"/>
      <c r="AY156" s="85"/>
      <c r="AZ156" s="267">
        <f t="shared" si="5"/>
        <v>0</v>
      </c>
      <c r="BA156" s="88">
        <f t="shared" si="6"/>
        <v>0</v>
      </c>
      <c r="BC156">
        <f>IF($A156&lt;&gt;"",COUNTIF($BD$3:$BD156,$BD156),0)</f>
        <v>0</v>
      </c>
      <c r="BD156" t="str">
        <f>IF($A156&lt;&gt;"",VLOOKUP(TRUNC(MID($A156,1,2),0),Plano_Contas!$H$3:$J$103,2,TRUE),"")</f>
        <v/>
      </c>
      <c r="BE156" s="201" t="str">
        <f t="shared" si="7"/>
        <v/>
      </c>
      <c r="BF156" t="str">
        <f ca="1">IF($BT156&lt;&gt;"",SUMIF($BD$3:$BD$1004,"="&amp;$BD156,INDIRECT(ADDRESS(3,BF$2,1,1)):INDIRECT(ADDRESS(1004,BF$2,1,1))),"")</f>
        <v/>
      </c>
      <c r="BG156" t="str">
        <f ca="1">IF($BT156&lt;&gt;"",SUMIF($BD$3:$BD$1004,"="&amp;$BD156,INDIRECT(ADDRESS(3,BG$2,1,1)):INDIRECT(ADDRESS(1004,BG$2,1,1))),"")</f>
        <v/>
      </c>
      <c r="BH156" t="str">
        <f ca="1">IF($BT156&lt;&gt;"",SUMIF($BD$3:$BD$1004,"="&amp;$BD156,INDIRECT(ADDRESS(3,BH$2,1,1)):INDIRECT(ADDRESS(1004,BH$2,1,1))),"")</f>
        <v/>
      </c>
      <c r="BI156" t="str">
        <f ca="1">IF($BT156&lt;&gt;"",SUMIF($BD$3:$BD$1004,"="&amp;$BD156,INDIRECT(ADDRESS(3,BI$2,1,1)):INDIRECT(ADDRESS(1004,BI$2,1,1))),"")</f>
        <v/>
      </c>
      <c r="BJ156" t="str">
        <f ca="1">IF($BT156&lt;&gt;"",SUMIF($BD$3:$BD$1004,"="&amp;$BD156,INDIRECT(ADDRESS(3,BJ$2,1,1)):INDIRECT(ADDRESS(1004,BJ$2,1,1))),"")</f>
        <v/>
      </c>
      <c r="BK156" t="str">
        <f ca="1">IF($BT156&lt;&gt;"",SUMIF($BD$3:$BD$1004,"="&amp;$BD156,INDIRECT(ADDRESS(3,BK$2,1,1)):INDIRECT(ADDRESS(1004,BK$2,1,1))),"")</f>
        <v/>
      </c>
      <c r="BL156" t="str">
        <f ca="1">IF($BT156&lt;&gt;"",SUMIF($BD$3:$BD$1004,"="&amp;$BD156,INDIRECT(ADDRESS(3,BL$2,1,1)):INDIRECT(ADDRESS(1004,BL$2,1,1))),"")</f>
        <v/>
      </c>
      <c r="BM156" t="str">
        <f ca="1">IF($BT156&lt;&gt;"",SUMIF($BD$3:$BD$1004,"="&amp;$BD156,INDIRECT(ADDRESS(3,BM$2,1,1)):INDIRECT(ADDRESS(1004,BM$2,1,1))),"")</f>
        <v/>
      </c>
      <c r="BN156" t="str">
        <f ca="1">IF($BT156&lt;&gt;"",SUMIF($BD$3:$BD$1004,"="&amp;$BD156,INDIRECT(ADDRESS(3,BN$2,1,1)):INDIRECT(ADDRESS(1004,BN$2,1,1))),"")</f>
        <v/>
      </c>
      <c r="BO156" t="str">
        <f ca="1">IF($BT156&lt;&gt;"",SUMIF($BD$3:$BD$1004,"="&amp;$BD156,INDIRECT(ADDRESS(3,BO$2,1,1)):INDIRECT(ADDRESS(1004,BO$2,1,1))),"")</f>
        <v/>
      </c>
      <c r="BP156" t="str">
        <f ca="1">IF($BT156&lt;&gt;"",SUMIF($BD$3:$BD$1004,"="&amp;$BD156,INDIRECT(ADDRESS(3,BP$2,1,1)):INDIRECT(ADDRESS(1004,BP$2,1,1))),"")</f>
        <v/>
      </c>
      <c r="BQ156" t="str">
        <f ca="1">IF($BT156&lt;&gt;"",SUMIF($BD$3:$BD$1004,"="&amp;$BD156,INDIRECT(ADDRESS(3,BQ$2,1,1)):INDIRECT(ADDRESS(1004,BQ$2,1,1))),"")</f>
        <v/>
      </c>
      <c r="BR156" t="str">
        <f ca="1">IF($BT156&lt;&gt;"",SUMIF($BD$3:$BD$1004,"="&amp;$BD156,INDIRECT(ADDRESS(3,BR$2,1,1)):INDIRECT(ADDRESS(1004,BR$2,1,1))),"")</f>
        <v/>
      </c>
      <c r="BS156" t="str">
        <f>IF($A156&lt;&gt;"",VLOOKUP(TRUNC(MID($A156,1,2),0),Plano_Contas!$H$3:$J$103,3,TRUE),"")</f>
        <v/>
      </c>
      <c r="BT156" t="str">
        <f t="shared" si="8"/>
        <v/>
      </c>
      <c r="BV156">
        <f>Empresas!C156</f>
        <v>0</v>
      </c>
    </row>
    <row r="157" spans="1:74" x14ac:dyDescent="0.2">
      <c r="A157" s="89"/>
      <c r="B157" s="52" t="str">
        <f>IF($A157&lt;&gt;"",VLOOKUP(""&amp;$A157,Plano_Contas!$A$3:$F$1003,6,0),"")</f>
        <v/>
      </c>
      <c r="C157" s="91"/>
      <c r="D157" s="111"/>
      <c r="E157" s="112">
        <v>0</v>
      </c>
      <c r="F157" s="87"/>
      <c r="G157" s="85"/>
      <c r="H157" s="111"/>
      <c r="I157" s="112">
        <v>0</v>
      </c>
      <c r="J157" s="87"/>
      <c r="K157" s="85"/>
      <c r="L157" s="111"/>
      <c r="M157" s="112">
        <v>0</v>
      </c>
      <c r="N157" s="87"/>
      <c r="O157" s="85"/>
      <c r="P157" s="111"/>
      <c r="Q157" s="112">
        <v>0</v>
      </c>
      <c r="R157" s="87"/>
      <c r="S157" s="85"/>
      <c r="T157" s="111"/>
      <c r="U157" s="112">
        <v>0</v>
      </c>
      <c r="V157" s="87"/>
      <c r="W157" s="85"/>
      <c r="X157" s="111"/>
      <c r="Y157" s="112">
        <v>0</v>
      </c>
      <c r="Z157" s="87"/>
      <c r="AA157" s="85"/>
      <c r="AB157" s="111"/>
      <c r="AC157" s="112">
        <v>0</v>
      </c>
      <c r="AD157" s="87"/>
      <c r="AE157" s="85"/>
      <c r="AF157" s="111"/>
      <c r="AG157" s="112">
        <v>0</v>
      </c>
      <c r="AH157" s="87"/>
      <c r="AI157" s="85"/>
      <c r="AJ157" s="111"/>
      <c r="AK157" s="112">
        <v>0</v>
      </c>
      <c r="AL157" s="87"/>
      <c r="AM157" s="85"/>
      <c r="AN157" s="111"/>
      <c r="AO157" s="112">
        <v>0</v>
      </c>
      <c r="AP157" s="87"/>
      <c r="AQ157" s="85"/>
      <c r="AR157" s="111"/>
      <c r="AS157" s="112">
        <v>0</v>
      </c>
      <c r="AT157" s="87"/>
      <c r="AU157" s="85"/>
      <c r="AV157" s="111"/>
      <c r="AW157" s="112">
        <v>0</v>
      </c>
      <c r="AX157" s="87"/>
      <c r="AY157" s="85"/>
      <c r="AZ157" s="267">
        <f t="shared" si="5"/>
        <v>0</v>
      </c>
      <c r="BA157" s="88">
        <f t="shared" si="6"/>
        <v>0</v>
      </c>
      <c r="BC157">
        <f>IF($A157&lt;&gt;"",COUNTIF($BD$3:$BD157,$BD157),0)</f>
        <v>0</v>
      </c>
      <c r="BD157" t="str">
        <f>IF($A157&lt;&gt;"",VLOOKUP(TRUNC(MID($A157,1,2),0),Plano_Contas!$H$3:$J$103,2,TRUE),"")</f>
        <v/>
      </c>
      <c r="BE157" s="201" t="str">
        <f t="shared" si="7"/>
        <v/>
      </c>
      <c r="BF157" t="str">
        <f ca="1">IF($BT157&lt;&gt;"",SUMIF($BD$3:$BD$1004,"="&amp;$BD157,INDIRECT(ADDRESS(3,BF$2,1,1)):INDIRECT(ADDRESS(1004,BF$2,1,1))),"")</f>
        <v/>
      </c>
      <c r="BG157" t="str">
        <f ca="1">IF($BT157&lt;&gt;"",SUMIF($BD$3:$BD$1004,"="&amp;$BD157,INDIRECT(ADDRESS(3,BG$2,1,1)):INDIRECT(ADDRESS(1004,BG$2,1,1))),"")</f>
        <v/>
      </c>
      <c r="BH157" t="str">
        <f ca="1">IF($BT157&lt;&gt;"",SUMIF($BD$3:$BD$1004,"="&amp;$BD157,INDIRECT(ADDRESS(3,BH$2,1,1)):INDIRECT(ADDRESS(1004,BH$2,1,1))),"")</f>
        <v/>
      </c>
      <c r="BI157" t="str">
        <f ca="1">IF($BT157&lt;&gt;"",SUMIF($BD$3:$BD$1004,"="&amp;$BD157,INDIRECT(ADDRESS(3,BI$2,1,1)):INDIRECT(ADDRESS(1004,BI$2,1,1))),"")</f>
        <v/>
      </c>
      <c r="BJ157" t="str">
        <f ca="1">IF($BT157&lt;&gt;"",SUMIF($BD$3:$BD$1004,"="&amp;$BD157,INDIRECT(ADDRESS(3,BJ$2,1,1)):INDIRECT(ADDRESS(1004,BJ$2,1,1))),"")</f>
        <v/>
      </c>
      <c r="BK157" t="str">
        <f ca="1">IF($BT157&lt;&gt;"",SUMIF($BD$3:$BD$1004,"="&amp;$BD157,INDIRECT(ADDRESS(3,BK$2,1,1)):INDIRECT(ADDRESS(1004,BK$2,1,1))),"")</f>
        <v/>
      </c>
      <c r="BL157" t="str">
        <f ca="1">IF($BT157&lt;&gt;"",SUMIF($BD$3:$BD$1004,"="&amp;$BD157,INDIRECT(ADDRESS(3,BL$2,1,1)):INDIRECT(ADDRESS(1004,BL$2,1,1))),"")</f>
        <v/>
      </c>
      <c r="BM157" t="str">
        <f ca="1">IF($BT157&lt;&gt;"",SUMIF($BD$3:$BD$1004,"="&amp;$BD157,INDIRECT(ADDRESS(3,BM$2,1,1)):INDIRECT(ADDRESS(1004,BM$2,1,1))),"")</f>
        <v/>
      </c>
      <c r="BN157" t="str">
        <f ca="1">IF($BT157&lt;&gt;"",SUMIF($BD$3:$BD$1004,"="&amp;$BD157,INDIRECT(ADDRESS(3,BN$2,1,1)):INDIRECT(ADDRESS(1004,BN$2,1,1))),"")</f>
        <v/>
      </c>
      <c r="BO157" t="str">
        <f ca="1">IF($BT157&lt;&gt;"",SUMIF($BD$3:$BD$1004,"="&amp;$BD157,INDIRECT(ADDRESS(3,BO$2,1,1)):INDIRECT(ADDRESS(1004,BO$2,1,1))),"")</f>
        <v/>
      </c>
      <c r="BP157" t="str">
        <f ca="1">IF($BT157&lt;&gt;"",SUMIF($BD$3:$BD$1004,"="&amp;$BD157,INDIRECT(ADDRESS(3,BP$2,1,1)):INDIRECT(ADDRESS(1004,BP$2,1,1))),"")</f>
        <v/>
      </c>
      <c r="BQ157" t="str">
        <f ca="1">IF($BT157&lt;&gt;"",SUMIF($BD$3:$BD$1004,"="&amp;$BD157,INDIRECT(ADDRESS(3,BQ$2,1,1)):INDIRECT(ADDRESS(1004,BQ$2,1,1))),"")</f>
        <v/>
      </c>
      <c r="BR157" t="str">
        <f ca="1">IF($BT157&lt;&gt;"",SUMIF($BD$3:$BD$1004,"="&amp;$BD157,INDIRECT(ADDRESS(3,BR$2,1,1)):INDIRECT(ADDRESS(1004,BR$2,1,1))),"")</f>
        <v/>
      </c>
      <c r="BS157" t="str">
        <f>IF($A157&lt;&gt;"",VLOOKUP(TRUNC(MID($A157,1,2),0),Plano_Contas!$H$3:$J$103,3,TRUE),"")</f>
        <v/>
      </c>
      <c r="BT157" t="str">
        <f t="shared" si="8"/>
        <v/>
      </c>
      <c r="BV157">
        <f>Empresas!C157</f>
        <v>0</v>
      </c>
    </row>
    <row r="158" spans="1:74" x14ac:dyDescent="0.2">
      <c r="A158" s="89"/>
      <c r="B158" s="52" t="str">
        <f>IF($A158&lt;&gt;"",VLOOKUP(""&amp;$A158,Plano_Contas!$A$3:$F$1003,6,0),"")</f>
        <v/>
      </c>
      <c r="C158" s="91"/>
      <c r="D158" s="111"/>
      <c r="E158" s="112">
        <v>0</v>
      </c>
      <c r="F158" s="87"/>
      <c r="G158" s="85"/>
      <c r="H158" s="111"/>
      <c r="I158" s="112">
        <v>0</v>
      </c>
      <c r="J158" s="87"/>
      <c r="K158" s="85"/>
      <c r="L158" s="111"/>
      <c r="M158" s="112">
        <v>0</v>
      </c>
      <c r="N158" s="87"/>
      <c r="O158" s="85"/>
      <c r="P158" s="111"/>
      <c r="Q158" s="112">
        <v>0</v>
      </c>
      <c r="R158" s="87"/>
      <c r="S158" s="85"/>
      <c r="T158" s="111"/>
      <c r="U158" s="112">
        <v>0</v>
      </c>
      <c r="V158" s="87"/>
      <c r="W158" s="85"/>
      <c r="X158" s="111"/>
      <c r="Y158" s="112">
        <v>0</v>
      </c>
      <c r="Z158" s="87"/>
      <c r="AA158" s="85"/>
      <c r="AB158" s="111"/>
      <c r="AC158" s="112">
        <v>0</v>
      </c>
      <c r="AD158" s="87"/>
      <c r="AE158" s="85"/>
      <c r="AF158" s="111"/>
      <c r="AG158" s="112">
        <v>0</v>
      </c>
      <c r="AH158" s="87"/>
      <c r="AI158" s="85"/>
      <c r="AJ158" s="111"/>
      <c r="AK158" s="112">
        <v>0</v>
      </c>
      <c r="AL158" s="87"/>
      <c r="AM158" s="85"/>
      <c r="AN158" s="111"/>
      <c r="AO158" s="112">
        <v>0</v>
      </c>
      <c r="AP158" s="87"/>
      <c r="AQ158" s="85"/>
      <c r="AR158" s="111"/>
      <c r="AS158" s="112">
        <v>0</v>
      </c>
      <c r="AT158" s="87"/>
      <c r="AU158" s="85"/>
      <c r="AV158" s="111"/>
      <c r="AW158" s="112">
        <v>0</v>
      </c>
      <c r="AX158" s="87"/>
      <c r="AY158" s="85"/>
      <c r="AZ158" s="267">
        <f t="shared" si="5"/>
        <v>0</v>
      </c>
      <c r="BA158" s="88">
        <f t="shared" si="6"/>
        <v>0</v>
      </c>
      <c r="BC158">
        <f>IF($A158&lt;&gt;"",COUNTIF($BD$3:$BD158,$BD158),0)</f>
        <v>0</v>
      </c>
      <c r="BD158" t="str">
        <f>IF($A158&lt;&gt;"",VLOOKUP(TRUNC(MID($A158,1,2),0),Plano_Contas!$H$3:$J$103,2,TRUE),"")</f>
        <v/>
      </c>
      <c r="BE158" s="201" t="str">
        <f t="shared" si="7"/>
        <v/>
      </c>
      <c r="BF158" t="str">
        <f ca="1">IF($BT158&lt;&gt;"",SUMIF($BD$3:$BD$1004,"="&amp;$BD158,INDIRECT(ADDRESS(3,BF$2,1,1)):INDIRECT(ADDRESS(1004,BF$2,1,1))),"")</f>
        <v/>
      </c>
      <c r="BG158" t="str">
        <f ca="1">IF($BT158&lt;&gt;"",SUMIF($BD$3:$BD$1004,"="&amp;$BD158,INDIRECT(ADDRESS(3,BG$2,1,1)):INDIRECT(ADDRESS(1004,BG$2,1,1))),"")</f>
        <v/>
      </c>
      <c r="BH158" t="str">
        <f ca="1">IF($BT158&lt;&gt;"",SUMIF($BD$3:$BD$1004,"="&amp;$BD158,INDIRECT(ADDRESS(3,BH$2,1,1)):INDIRECT(ADDRESS(1004,BH$2,1,1))),"")</f>
        <v/>
      </c>
      <c r="BI158" t="str">
        <f ca="1">IF($BT158&lt;&gt;"",SUMIF($BD$3:$BD$1004,"="&amp;$BD158,INDIRECT(ADDRESS(3,BI$2,1,1)):INDIRECT(ADDRESS(1004,BI$2,1,1))),"")</f>
        <v/>
      </c>
      <c r="BJ158" t="str">
        <f ca="1">IF($BT158&lt;&gt;"",SUMIF($BD$3:$BD$1004,"="&amp;$BD158,INDIRECT(ADDRESS(3,BJ$2,1,1)):INDIRECT(ADDRESS(1004,BJ$2,1,1))),"")</f>
        <v/>
      </c>
      <c r="BK158" t="str">
        <f ca="1">IF($BT158&lt;&gt;"",SUMIF($BD$3:$BD$1004,"="&amp;$BD158,INDIRECT(ADDRESS(3,BK$2,1,1)):INDIRECT(ADDRESS(1004,BK$2,1,1))),"")</f>
        <v/>
      </c>
      <c r="BL158" t="str">
        <f ca="1">IF($BT158&lt;&gt;"",SUMIF($BD$3:$BD$1004,"="&amp;$BD158,INDIRECT(ADDRESS(3,BL$2,1,1)):INDIRECT(ADDRESS(1004,BL$2,1,1))),"")</f>
        <v/>
      </c>
      <c r="BM158" t="str">
        <f ca="1">IF($BT158&lt;&gt;"",SUMIF($BD$3:$BD$1004,"="&amp;$BD158,INDIRECT(ADDRESS(3,BM$2,1,1)):INDIRECT(ADDRESS(1004,BM$2,1,1))),"")</f>
        <v/>
      </c>
      <c r="BN158" t="str">
        <f ca="1">IF($BT158&lt;&gt;"",SUMIF($BD$3:$BD$1004,"="&amp;$BD158,INDIRECT(ADDRESS(3,BN$2,1,1)):INDIRECT(ADDRESS(1004,BN$2,1,1))),"")</f>
        <v/>
      </c>
      <c r="BO158" t="str">
        <f ca="1">IF($BT158&lt;&gt;"",SUMIF($BD$3:$BD$1004,"="&amp;$BD158,INDIRECT(ADDRESS(3,BO$2,1,1)):INDIRECT(ADDRESS(1004,BO$2,1,1))),"")</f>
        <v/>
      </c>
      <c r="BP158" t="str">
        <f ca="1">IF($BT158&lt;&gt;"",SUMIF($BD$3:$BD$1004,"="&amp;$BD158,INDIRECT(ADDRESS(3,BP$2,1,1)):INDIRECT(ADDRESS(1004,BP$2,1,1))),"")</f>
        <v/>
      </c>
      <c r="BQ158" t="str">
        <f ca="1">IF($BT158&lt;&gt;"",SUMIF($BD$3:$BD$1004,"="&amp;$BD158,INDIRECT(ADDRESS(3,BQ$2,1,1)):INDIRECT(ADDRESS(1004,BQ$2,1,1))),"")</f>
        <v/>
      </c>
      <c r="BR158" t="str">
        <f ca="1">IF($BT158&lt;&gt;"",SUMIF($BD$3:$BD$1004,"="&amp;$BD158,INDIRECT(ADDRESS(3,BR$2,1,1)):INDIRECT(ADDRESS(1004,BR$2,1,1))),"")</f>
        <v/>
      </c>
      <c r="BS158" t="str">
        <f>IF($A158&lt;&gt;"",VLOOKUP(TRUNC(MID($A158,1,2),0),Plano_Contas!$H$3:$J$103,3,TRUE),"")</f>
        <v/>
      </c>
      <c r="BT158" t="str">
        <f t="shared" si="8"/>
        <v/>
      </c>
      <c r="BV158">
        <f>Empresas!C158</f>
        <v>0</v>
      </c>
    </row>
    <row r="159" spans="1:74" x14ac:dyDescent="0.2">
      <c r="A159" s="89"/>
      <c r="B159" s="52" t="str">
        <f>IF($A159&lt;&gt;"",VLOOKUP(""&amp;$A159,Plano_Contas!$A$3:$F$1003,6,0),"")</f>
        <v/>
      </c>
      <c r="C159" s="91"/>
      <c r="D159" s="111"/>
      <c r="E159" s="112">
        <v>0</v>
      </c>
      <c r="F159" s="87"/>
      <c r="G159" s="85"/>
      <c r="H159" s="111"/>
      <c r="I159" s="112">
        <v>0</v>
      </c>
      <c r="J159" s="87"/>
      <c r="K159" s="85"/>
      <c r="L159" s="111"/>
      <c r="M159" s="112">
        <v>0</v>
      </c>
      <c r="N159" s="87"/>
      <c r="O159" s="85"/>
      <c r="P159" s="111"/>
      <c r="Q159" s="112">
        <v>0</v>
      </c>
      <c r="R159" s="87"/>
      <c r="S159" s="85"/>
      <c r="T159" s="111"/>
      <c r="U159" s="112">
        <v>0</v>
      </c>
      <c r="V159" s="87"/>
      <c r="W159" s="85"/>
      <c r="X159" s="111"/>
      <c r="Y159" s="112">
        <v>0</v>
      </c>
      <c r="Z159" s="87"/>
      <c r="AA159" s="85"/>
      <c r="AB159" s="111"/>
      <c r="AC159" s="112">
        <v>0</v>
      </c>
      <c r="AD159" s="87"/>
      <c r="AE159" s="85"/>
      <c r="AF159" s="111"/>
      <c r="AG159" s="112">
        <v>0</v>
      </c>
      <c r="AH159" s="87"/>
      <c r="AI159" s="85"/>
      <c r="AJ159" s="111"/>
      <c r="AK159" s="112">
        <v>0</v>
      </c>
      <c r="AL159" s="87"/>
      <c r="AM159" s="85"/>
      <c r="AN159" s="111"/>
      <c r="AO159" s="112">
        <v>0</v>
      </c>
      <c r="AP159" s="87"/>
      <c r="AQ159" s="85"/>
      <c r="AR159" s="111"/>
      <c r="AS159" s="112">
        <v>0</v>
      </c>
      <c r="AT159" s="87"/>
      <c r="AU159" s="85"/>
      <c r="AV159" s="111"/>
      <c r="AW159" s="112">
        <v>0</v>
      </c>
      <c r="AX159" s="87"/>
      <c r="AY159" s="85"/>
      <c r="AZ159" s="267">
        <f t="shared" si="5"/>
        <v>0</v>
      </c>
      <c r="BA159" s="88">
        <f t="shared" si="6"/>
        <v>0</v>
      </c>
      <c r="BC159">
        <f>IF($A159&lt;&gt;"",COUNTIF($BD$3:$BD159,$BD159),0)</f>
        <v>0</v>
      </c>
      <c r="BD159" t="str">
        <f>IF($A159&lt;&gt;"",VLOOKUP(TRUNC(MID($A159,1,2),0),Plano_Contas!$H$3:$J$103,2,TRUE),"")</f>
        <v/>
      </c>
      <c r="BE159" s="201" t="str">
        <f t="shared" si="7"/>
        <v/>
      </c>
      <c r="BF159" t="str">
        <f ca="1">IF($BT159&lt;&gt;"",SUMIF($BD$3:$BD$1004,"="&amp;$BD159,INDIRECT(ADDRESS(3,BF$2,1,1)):INDIRECT(ADDRESS(1004,BF$2,1,1))),"")</f>
        <v/>
      </c>
      <c r="BG159" t="str">
        <f ca="1">IF($BT159&lt;&gt;"",SUMIF($BD$3:$BD$1004,"="&amp;$BD159,INDIRECT(ADDRESS(3,BG$2,1,1)):INDIRECT(ADDRESS(1004,BG$2,1,1))),"")</f>
        <v/>
      </c>
      <c r="BH159" t="str">
        <f ca="1">IF($BT159&lt;&gt;"",SUMIF($BD$3:$BD$1004,"="&amp;$BD159,INDIRECT(ADDRESS(3,BH$2,1,1)):INDIRECT(ADDRESS(1004,BH$2,1,1))),"")</f>
        <v/>
      </c>
      <c r="BI159" t="str">
        <f ca="1">IF($BT159&lt;&gt;"",SUMIF($BD$3:$BD$1004,"="&amp;$BD159,INDIRECT(ADDRESS(3,BI$2,1,1)):INDIRECT(ADDRESS(1004,BI$2,1,1))),"")</f>
        <v/>
      </c>
      <c r="BJ159" t="str">
        <f ca="1">IF($BT159&lt;&gt;"",SUMIF($BD$3:$BD$1004,"="&amp;$BD159,INDIRECT(ADDRESS(3,BJ$2,1,1)):INDIRECT(ADDRESS(1004,BJ$2,1,1))),"")</f>
        <v/>
      </c>
      <c r="BK159" t="str">
        <f ca="1">IF($BT159&lt;&gt;"",SUMIF($BD$3:$BD$1004,"="&amp;$BD159,INDIRECT(ADDRESS(3,BK$2,1,1)):INDIRECT(ADDRESS(1004,BK$2,1,1))),"")</f>
        <v/>
      </c>
      <c r="BL159" t="str">
        <f ca="1">IF($BT159&lt;&gt;"",SUMIF($BD$3:$BD$1004,"="&amp;$BD159,INDIRECT(ADDRESS(3,BL$2,1,1)):INDIRECT(ADDRESS(1004,BL$2,1,1))),"")</f>
        <v/>
      </c>
      <c r="BM159" t="str">
        <f ca="1">IF($BT159&lt;&gt;"",SUMIF($BD$3:$BD$1004,"="&amp;$BD159,INDIRECT(ADDRESS(3,BM$2,1,1)):INDIRECT(ADDRESS(1004,BM$2,1,1))),"")</f>
        <v/>
      </c>
      <c r="BN159" t="str">
        <f ca="1">IF($BT159&lt;&gt;"",SUMIF($BD$3:$BD$1004,"="&amp;$BD159,INDIRECT(ADDRESS(3,BN$2,1,1)):INDIRECT(ADDRESS(1004,BN$2,1,1))),"")</f>
        <v/>
      </c>
      <c r="BO159" t="str">
        <f ca="1">IF($BT159&lt;&gt;"",SUMIF($BD$3:$BD$1004,"="&amp;$BD159,INDIRECT(ADDRESS(3,BO$2,1,1)):INDIRECT(ADDRESS(1004,BO$2,1,1))),"")</f>
        <v/>
      </c>
      <c r="BP159" t="str">
        <f ca="1">IF($BT159&lt;&gt;"",SUMIF($BD$3:$BD$1004,"="&amp;$BD159,INDIRECT(ADDRESS(3,BP$2,1,1)):INDIRECT(ADDRESS(1004,BP$2,1,1))),"")</f>
        <v/>
      </c>
      <c r="BQ159" t="str">
        <f ca="1">IF($BT159&lt;&gt;"",SUMIF($BD$3:$BD$1004,"="&amp;$BD159,INDIRECT(ADDRESS(3,BQ$2,1,1)):INDIRECT(ADDRESS(1004,BQ$2,1,1))),"")</f>
        <v/>
      </c>
      <c r="BR159" t="str">
        <f ca="1">IF($BT159&lt;&gt;"",SUMIF($BD$3:$BD$1004,"="&amp;$BD159,INDIRECT(ADDRESS(3,BR$2,1,1)):INDIRECT(ADDRESS(1004,BR$2,1,1))),"")</f>
        <v/>
      </c>
      <c r="BS159" t="str">
        <f>IF($A159&lt;&gt;"",VLOOKUP(TRUNC(MID($A159,1,2),0),Plano_Contas!$H$3:$J$103,3,TRUE),"")</f>
        <v/>
      </c>
      <c r="BT159" t="str">
        <f t="shared" si="8"/>
        <v/>
      </c>
      <c r="BV159">
        <f>Empresas!C159</f>
        <v>0</v>
      </c>
    </row>
    <row r="160" spans="1:74" x14ac:dyDescent="0.2">
      <c r="A160" s="89"/>
      <c r="B160" s="52" t="str">
        <f>IF($A160&lt;&gt;"",VLOOKUP(""&amp;$A160,Plano_Contas!$A$3:$F$1003,6,0),"")</f>
        <v/>
      </c>
      <c r="C160" s="91"/>
      <c r="D160" s="111"/>
      <c r="E160" s="112">
        <v>0</v>
      </c>
      <c r="F160" s="87"/>
      <c r="G160" s="85"/>
      <c r="H160" s="111"/>
      <c r="I160" s="112">
        <v>0</v>
      </c>
      <c r="J160" s="87"/>
      <c r="K160" s="85"/>
      <c r="L160" s="111"/>
      <c r="M160" s="112">
        <v>0</v>
      </c>
      <c r="N160" s="87"/>
      <c r="O160" s="85"/>
      <c r="P160" s="111"/>
      <c r="Q160" s="112">
        <v>0</v>
      </c>
      <c r="R160" s="87"/>
      <c r="S160" s="85"/>
      <c r="T160" s="111"/>
      <c r="U160" s="112">
        <v>0</v>
      </c>
      <c r="V160" s="87"/>
      <c r="W160" s="85"/>
      <c r="X160" s="111"/>
      <c r="Y160" s="112">
        <v>0</v>
      </c>
      <c r="Z160" s="87"/>
      <c r="AA160" s="85"/>
      <c r="AB160" s="111"/>
      <c r="AC160" s="112">
        <v>0</v>
      </c>
      <c r="AD160" s="87"/>
      <c r="AE160" s="85"/>
      <c r="AF160" s="111"/>
      <c r="AG160" s="112">
        <v>0</v>
      </c>
      <c r="AH160" s="87"/>
      <c r="AI160" s="85"/>
      <c r="AJ160" s="111"/>
      <c r="AK160" s="112">
        <v>0</v>
      </c>
      <c r="AL160" s="87"/>
      <c r="AM160" s="85"/>
      <c r="AN160" s="111"/>
      <c r="AO160" s="112">
        <v>0</v>
      </c>
      <c r="AP160" s="87"/>
      <c r="AQ160" s="85"/>
      <c r="AR160" s="111"/>
      <c r="AS160" s="112">
        <v>0</v>
      </c>
      <c r="AT160" s="87"/>
      <c r="AU160" s="85"/>
      <c r="AV160" s="111"/>
      <c r="AW160" s="112">
        <v>0</v>
      </c>
      <c r="AX160" s="87"/>
      <c r="AY160" s="85"/>
      <c r="AZ160" s="267">
        <f t="shared" si="5"/>
        <v>0</v>
      </c>
      <c r="BA160" s="88">
        <f t="shared" si="6"/>
        <v>0</v>
      </c>
      <c r="BC160">
        <f>IF($A160&lt;&gt;"",COUNTIF($BD$3:$BD160,$BD160),0)</f>
        <v>0</v>
      </c>
      <c r="BD160" t="str">
        <f>IF($A160&lt;&gt;"",VLOOKUP(TRUNC(MID($A160,1,2),0),Plano_Contas!$H$3:$J$103,2,TRUE),"")</f>
        <v/>
      </c>
      <c r="BE160" s="201" t="str">
        <f t="shared" si="7"/>
        <v/>
      </c>
      <c r="BF160" t="str">
        <f ca="1">IF($BT160&lt;&gt;"",SUMIF($BD$3:$BD$1004,"="&amp;$BD160,INDIRECT(ADDRESS(3,BF$2,1,1)):INDIRECT(ADDRESS(1004,BF$2,1,1))),"")</f>
        <v/>
      </c>
      <c r="BG160" t="str">
        <f ca="1">IF($BT160&lt;&gt;"",SUMIF($BD$3:$BD$1004,"="&amp;$BD160,INDIRECT(ADDRESS(3,BG$2,1,1)):INDIRECT(ADDRESS(1004,BG$2,1,1))),"")</f>
        <v/>
      </c>
      <c r="BH160" t="str">
        <f ca="1">IF($BT160&lt;&gt;"",SUMIF($BD$3:$BD$1004,"="&amp;$BD160,INDIRECT(ADDRESS(3,BH$2,1,1)):INDIRECT(ADDRESS(1004,BH$2,1,1))),"")</f>
        <v/>
      </c>
      <c r="BI160" t="str">
        <f ca="1">IF($BT160&lt;&gt;"",SUMIF($BD$3:$BD$1004,"="&amp;$BD160,INDIRECT(ADDRESS(3,BI$2,1,1)):INDIRECT(ADDRESS(1004,BI$2,1,1))),"")</f>
        <v/>
      </c>
      <c r="BJ160" t="str">
        <f ca="1">IF($BT160&lt;&gt;"",SUMIF($BD$3:$BD$1004,"="&amp;$BD160,INDIRECT(ADDRESS(3,BJ$2,1,1)):INDIRECT(ADDRESS(1004,BJ$2,1,1))),"")</f>
        <v/>
      </c>
      <c r="BK160" t="str">
        <f ca="1">IF($BT160&lt;&gt;"",SUMIF($BD$3:$BD$1004,"="&amp;$BD160,INDIRECT(ADDRESS(3,BK$2,1,1)):INDIRECT(ADDRESS(1004,BK$2,1,1))),"")</f>
        <v/>
      </c>
      <c r="BL160" t="str">
        <f ca="1">IF($BT160&lt;&gt;"",SUMIF($BD$3:$BD$1004,"="&amp;$BD160,INDIRECT(ADDRESS(3,BL$2,1,1)):INDIRECT(ADDRESS(1004,BL$2,1,1))),"")</f>
        <v/>
      </c>
      <c r="BM160" t="str">
        <f ca="1">IF($BT160&lt;&gt;"",SUMIF($BD$3:$BD$1004,"="&amp;$BD160,INDIRECT(ADDRESS(3,BM$2,1,1)):INDIRECT(ADDRESS(1004,BM$2,1,1))),"")</f>
        <v/>
      </c>
      <c r="BN160" t="str">
        <f ca="1">IF($BT160&lt;&gt;"",SUMIF($BD$3:$BD$1004,"="&amp;$BD160,INDIRECT(ADDRESS(3,BN$2,1,1)):INDIRECT(ADDRESS(1004,BN$2,1,1))),"")</f>
        <v/>
      </c>
      <c r="BO160" t="str">
        <f ca="1">IF($BT160&lt;&gt;"",SUMIF($BD$3:$BD$1004,"="&amp;$BD160,INDIRECT(ADDRESS(3,BO$2,1,1)):INDIRECT(ADDRESS(1004,BO$2,1,1))),"")</f>
        <v/>
      </c>
      <c r="BP160" t="str">
        <f ca="1">IF($BT160&lt;&gt;"",SUMIF($BD$3:$BD$1004,"="&amp;$BD160,INDIRECT(ADDRESS(3,BP$2,1,1)):INDIRECT(ADDRESS(1004,BP$2,1,1))),"")</f>
        <v/>
      </c>
      <c r="BQ160" t="str">
        <f ca="1">IF($BT160&lt;&gt;"",SUMIF($BD$3:$BD$1004,"="&amp;$BD160,INDIRECT(ADDRESS(3,BQ$2,1,1)):INDIRECT(ADDRESS(1004,BQ$2,1,1))),"")</f>
        <v/>
      </c>
      <c r="BR160" t="str">
        <f ca="1">IF($BT160&lt;&gt;"",SUMIF($BD$3:$BD$1004,"="&amp;$BD160,INDIRECT(ADDRESS(3,BR$2,1,1)):INDIRECT(ADDRESS(1004,BR$2,1,1))),"")</f>
        <v/>
      </c>
      <c r="BS160" t="str">
        <f>IF($A160&lt;&gt;"",VLOOKUP(TRUNC(MID($A160,1,2),0),Plano_Contas!$H$3:$J$103,3,TRUE),"")</f>
        <v/>
      </c>
      <c r="BT160" t="str">
        <f t="shared" si="8"/>
        <v/>
      </c>
      <c r="BV160">
        <f>Empresas!C160</f>
        <v>0</v>
      </c>
    </row>
    <row r="161" spans="1:74" x14ac:dyDescent="0.2">
      <c r="A161" s="89"/>
      <c r="B161" s="52" t="str">
        <f>IF($A161&lt;&gt;"",VLOOKUP(""&amp;$A161,Plano_Contas!$A$3:$F$1003,6,0),"")</f>
        <v/>
      </c>
      <c r="C161" s="91"/>
      <c r="D161" s="111"/>
      <c r="E161" s="112">
        <v>0</v>
      </c>
      <c r="F161" s="87"/>
      <c r="G161" s="85"/>
      <c r="H161" s="111"/>
      <c r="I161" s="112">
        <v>0</v>
      </c>
      <c r="J161" s="87"/>
      <c r="K161" s="85"/>
      <c r="L161" s="111"/>
      <c r="M161" s="112">
        <v>0</v>
      </c>
      <c r="N161" s="87"/>
      <c r="O161" s="85"/>
      <c r="P161" s="111"/>
      <c r="Q161" s="112">
        <v>0</v>
      </c>
      <c r="R161" s="87"/>
      <c r="S161" s="85"/>
      <c r="T161" s="111"/>
      <c r="U161" s="112">
        <v>0</v>
      </c>
      <c r="V161" s="87"/>
      <c r="W161" s="85"/>
      <c r="X161" s="111"/>
      <c r="Y161" s="112">
        <v>0</v>
      </c>
      <c r="Z161" s="87"/>
      <c r="AA161" s="85"/>
      <c r="AB161" s="111"/>
      <c r="AC161" s="112">
        <v>0</v>
      </c>
      <c r="AD161" s="87"/>
      <c r="AE161" s="85"/>
      <c r="AF161" s="111"/>
      <c r="AG161" s="112">
        <v>0</v>
      </c>
      <c r="AH161" s="87"/>
      <c r="AI161" s="85"/>
      <c r="AJ161" s="111"/>
      <c r="AK161" s="112">
        <v>0</v>
      </c>
      <c r="AL161" s="87"/>
      <c r="AM161" s="85"/>
      <c r="AN161" s="111"/>
      <c r="AO161" s="112">
        <v>0</v>
      </c>
      <c r="AP161" s="87"/>
      <c r="AQ161" s="85"/>
      <c r="AR161" s="111"/>
      <c r="AS161" s="112">
        <v>0</v>
      </c>
      <c r="AT161" s="87"/>
      <c r="AU161" s="85"/>
      <c r="AV161" s="111"/>
      <c r="AW161" s="112">
        <v>0</v>
      </c>
      <c r="AX161" s="87"/>
      <c r="AY161" s="85"/>
      <c r="AZ161" s="267">
        <f t="shared" si="5"/>
        <v>0</v>
      </c>
      <c r="BA161" s="88">
        <f t="shared" si="6"/>
        <v>0</v>
      </c>
      <c r="BC161">
        <f>IF($A161&lt;&gt;"",COUNTIF($BD$3:$BD161,$BD161),0)</f>
        <v>0</v>
      </c>
      <c r="BD161" t="str">
        <f>IF($A161&lt;&gt;"",VLOOKUP(TRUNC(MID($A161,1,2),0),Plano_Contas!$H$3:$J$103,2,TRUE),"")</f>
        <v/>
      </c>
      <c r="BE161" s="201" t="str">
        <f t="shared" si="7"/>
        <v/>
      </c>
      <c r="BF161" t="str">
        <f ca="1">IF($BT161&lt;&gt;"",SUMIF($BD$3:$BD$1004,"="&amp;$BD161,INDIRECT(ADDRESS(3,BF$2,1,1)):INDIRECT(ADDRESS(1004,BF$2,1,1))),"")</f>
        <v/>
      </c>
      <c r="BG161" t="str">
        <f ca="1">IF($BT161&lt;&gt;"",SUMIF($BD$3:$BD$1004,"="&amp;$BD161,INDIRECT(ADDRESS(3,BG$2,1,1)):INDIRECT(ADDRESS(1004,BG$2,1,1))),"")</f>
        <v/>
      </c>
      <c r="BH161" t="str">
        <f ca="1">IF($BT161&lt;&gt;"",SUMIF($BD$3:$BD$1004,"="&amp;$BD161,INDIRECT(ADDRESS(3,BH$2,1,1)):INDIRECT(ADDRESS(1004,BH$2,1,1))),"")</f>
        <v/>
      </c>
      <c r="BI161" t="str">
        <f ca="1">IF($BT161&lt;&gt;"",SUMIF($BD$3:$BD$1004,"="&amp;$BD161,INDIRECT(ADDRESS(3,BI$2,1,1)):INDIRECT(ADDRESS(1004,BI$2,1,1))),"")</f>
        <v/>
      </c>
      <c r="BJ161" t="str">
        <f ca="1">IF($BT161&lt;&gt;"",SUMIF($BD$3:$BD$1004,"="&amp;$BD161,INDIRECT(ADDRESS(3,BJ$2,1,1)):INDIRECT(ADDRESS(1004,BJ$2,1,1))),"")</f>
        <v/>
      </c>
      <c r="BK161" t="str">
        <f ca="1">IF($BT161&lt;&gt;"",SUMIF($BD$3:$BD$1004,"="&amp;$BD161,INDIRECT(ADDRESS(3,BK$2,1,1)):INDIRECT(ADDRESS(1004,BK$2,1,1))),"")</f>
        <v/>
      </c>
      <c r="BL161" t="str">
        <f ca="1">IF($BT161&lt;&gt;"",SUMIF($BD$3:$BD$1004,"="&amp;$BD161,INDIRECT(ADDRESS(3,BL$2,1,1)):INDIRECT(ADDRESS(1004,BL$2,1,1))),"")</f>
        <v/>
      </c>
      <c r="BM161" t="str">
        <f ca="1">IF($BT161&lt;&gt;"",SUMIF($BD$3:$BD$1004,"="&amp;$BD161,INDIRECT(ADDRESS(3,BM$2,1,1)):INDIRECT(ADDRESS(1004,BM$2,1,1))),"")</f>
        <v/>
      </c>
      <c r="BN161" t="str">
        <f ca="1">IF($BT161&lt;&gt;"",SUMIF($BD$3:$BD$1004,"="&amp;$BD161,INDIRECT(ADDRESS(3,BN$2,1,1)):INDIRECT(ADDRESS(1004,BN$2,1,1))),"")</f>
        <v/>
      </c>
      <c r="BO161" t="str">
        <f ca="1">IF($BT161&lt;&gt;"",SUMIF($BD$3:$BD$1004,"="&amp;$BD161,INDIRECT(ADDRESS(3,BO$2,1,1)):INDIRECT(ADDRESS(1004,BO$2,1,1))),"")</f>
        <v/>
      </c>
      <c r="BP161" t="str">
        <f ca="1">IF($BT161&lt;&gt;"",SUMIF($BD$3:$BD$1004,"="&amp;$BD161,INDIRECT(ADDRESS(3,BP$2,1,1)):INDIRECT(ADDRESS(1004,BP$2,1,1))),"")</f>
        <v/>
      </c>
      <c r="BQ161" t="str">
        <f ca="1">IF($BT161&lt;&gt;"",SUMIF($BD$3:$BD$1004,"="&amp;$BD161,INDIRECT(ADDRESS(3,BQ$2,1,1)):INDIRECT(ADDRESS(1004,BQ$2,1,1))),"")</f>
        <v/>
      </c>
      <c r="BR161" t="str">
        <f ca="1">IF($BT161&lt;&gt;"",SUMIF($BD$3:$BD$1004,"="&amp;$BD161,INDIRECT(ADDRESS(3,BR$2,1,1)):INDIRECT(ADDRESS(1004,BR$2,1,1))),"")</f>
        <v/>
      </c>
      <c r="BS161" t="str">
        <f>IF($A161&lt;&gt;"",VLOOKUP(TRUNC(MID($A161,1,2),0),Plano_Contas!$H$3:$J$103,3,TRUE),"")</f>
        <v/>
      </c>
      <c r="BT161" t="str">
        <f t="shared" si="8"/>
        <v/>
      </c>
      <c r="BV161">
        <f>Empresas!C161</f>
        <v>0</v>
      </c>
    </row>
    <row r="162" spans="1:74" x14ac:dyDescent="0.2">
      <c r="A162" s="89"/>
      <c r="B162" s="52" t="str">
        <f>IF($A162&lt;&gt;"",VLOOKUP(""&amp;$A162,Plano_Contas!$A$3:$F$1003,6,0),"")</f>
        <v/>
      </c>
      <c r="C162" s="91"/>
      <c r="D162" s="111"/>
      <c r="E162" s="112">
        <v>0</v>
      </c>
      <c r="F162" s="87"/>
      <c r="G162" s="85"/>
      <c r="H162" s="111"/>
      <c r="I162" s="112">
        <v>0</v>
      </c>
      <c r="J162" s="87"/>
      <c r="K162" s="85"/>
      <c r="L162" s="111"/>
      <c r="M162" s="112">
        <v>0</v>
      </c>
      <c r="N162" s="87"/>
      <c r="O162" s="85"/>
      <c r="P162" s="111"/>
      <c r="Q162" s="112">
        <v>0</v>
      </c>
      <c r="R162" s="87"/>
      <c r="S162" s="85"/>
      <c r="T162" s="111"/>
      <c r="U162" s="112">
        <v>0</v>
      </c>
      <c r="V162" s="87"/>
      <c r="W162" s="85"/>
      <c r="X162" s="111"/>
      <c r="Y162" s="112">
        <v>0</v>
      </c>
      <c r="Z162" s="87"/>
      <c r="AA162" s="85"/>
      <c r="AB162" s="111"/>
      <c r="AC162" s="112">
        <v>0</v>
      </c>
      <c r="AD162" s="87"/>
      <c r="AE162" s="85"/>
      <c r="AF162" s="111"/>
      <c r="AG162" s="112">
        <v>0</v>
      </c>
      <c r="AH162" s="87"/>
      <c r="AI162" s="85"/>
      <c r="AJ162" s="111"/>
      <c r="AK162" s="112">
        <v>0</v>
      </c>
      <c r="AL162" s="87"/>
      <c r="AM162" s="85"/>
      <c r="AN162" s="111"/>
      <c r="AO162" s="112">
        <v>0</v>
      </c>
      <c r="AP162" s="87"/>
      <c r="AQ162" s="85"/>
      <c r="AR162" s="111"/>
      <c r="AS162" s="112">
        <v>0</v>
      </c>
      <c r="AT162" s="87"/>
      <c r="AU162" s="85"/>
      <c r="AV162" s="111"/>
      <c r="AW162" s="112">
        <v>0</v>
      </c>
      <c r="AX162" s="87"/>
      <c r="AY162" s="85"/>
      <c r="AZ162" s="267">
        <f t="shared" si="5"/>
        <v>0</v>
      </c>
      <c r="BA162" s="88">
        <f t="shared" si="6"/>
        <v>0</v>
      </c>
      <c r="BC162">
        <f>IF($A162&lt;&gt;"",COUNTIF($BD$3:$BD162,$BD162),0)</f>
        <v>0</v>
      </c>
      <c r="BD162" t="str">
        <f>IF($A162&lt;&gt;"",VLOOKUP(TRUNC(MID($A162,1,2),0),Plano_Contas!$H$3:$J$103,2,TRUE),"")</f>
        <v/>
      </c>
      <c r="BE162" s="201" t="str">
        <f t="shared" si="7"/>
        <v/>
      </c>
      <c r="BF162" t="str">
        <f ca="1">IF($BT162&lt;&gt;"",SUMIF($BD$3:$BD$1004,"="&amp;$BD162,INDIRECT(ADDRESS(3,BF$2,1,1)):INDIRECT(ADDRESS(1004,BF$2,1,1))),"")</f>
        <v/>
      </c>
      <c r="BG162" t="str">
        <f ca="1">IF($BT162&lt;&gt;"",SUMIF($BD$3:$BD$1004,"="&amp;$BD162,INDIRECT(ADDRESS(3,BG$2,1,1)):INDIRECT(ADDRESS(1004,BG$2,1,1))),"")</f>
        <v/>
      </c>
      <c r="BH162" t="str">
        <f ca="1">IF($BT162&lt;&gt;"",SUMIF($BD$3:$BD$1004,"="&amp;$BD162,INDIRECT(ADDRESS(3,BH$2,1,1)):INDIRECT(ADDRESS(1004,BH$2,1,1))),"")</f>
        <v/>
      </c>
      <c r="BI162" t="str">
        <f ca="1">IF($BT162&lt;&gt;"",SUMIF($BD$3:$BD$1004,"="&amp;$BD162,INDIRECT(ADDRESS(3,BI$2,1,1)):INDIRECT(ADDRESS(1004,BI$2,1,1))),"")</f>
        <v/>
      </c>
      <c r="BJ162" t="str">
        <f ca="1">IF($BT162&lt;&gt;"",SUMIF($BD$3:$BD$1004,"="&amp;$BD162,INDIRECT(ADDRESS(3,BJ$2,1,1)):INDIRECT(ADDRESS(1004,BJ$2,1,1))),"")</f>
        <v/>
      </c>
      <c r="BK162" t="str">
        <f ca="1">IF($BT162&lt;&gt;"",SUMIF($BD$3:$BD$1004,"="&amp;$BD162,INDIRECT(ADDRESS(3,BK$2,1,1)):INDIRECT(ADDRESS(1004,BK$2,1,1))),"")</f>
        <v/>
      </c>
      <c r="BL162" t="str">
        <f ca="1">IF($BT162&lt;&gt;"",SUMIF($BD$3:$BD$1004,"="&amp;$BD162,INDIRECT(ADDRESS(3,BL$2,1,1)):INDIRECT(ADDRESS(1004,BL$2,1,1))),"")</f>
        <v/>
      </c>
      <c r="BM162" t="str">
        <f ca="1">IF($BT162&lt;&gt;"",SUMIF($BD$3:$BD$1004,"="&amp;$BD162,INDIRECT(ADDRESS(3,BM$2,1,1)):INDIRECT(ADDRESS(1004,BM$2,1,1))),"")</f>
        <v/>
      </c>
      <c r="BN162" t="str">
        <f ca="1">IF($BT162&lt;&gt;"",SUMIF($BD$3:$BD$1004,"="&amp;$BD162,INDIRECT(ADDRESS(3,BN$2,1,1)):INDIRECT(ADDRESS(1004,BN$2,1,1))),"")</f>
        <v/>
      </c>
      <c r="BO162" t="str">
        <f ca="1">IF($BT162&lt;&gt;"",SUMIF($BD$3:$BD$1004,"="&amp;$BD162,INDIRECT(ADDRESS(3,BO$2,1,1)):INDIRECT(ADDRESS(1004,BO$2,1,1))),"")</f>
        <v/>
      </c>
      <c r="BP162" t="str">
        <f ca="1">IF($BT162&lt;&gt;"",SUMIF($BD$3:$BD$1004,"="&amp;$BD162,INDIRECT(ADDRESS(3,BP$2,1,1)):INDIRECT(ADDRESS(1004,BP$2,1,1))),"")</f>
        <v/>
      </c>
      <c r="BQ162" t="str">
        <f ca="1">IF($BT162&lt;&gt;"",SUMIF($BD$3:$BD$1004,"="&amp;$BD162,INDIRECT(ADDRESS(3,BQ$2,1,1)):INDIRECT(ADDRESS(1004,BQ$2,1,1))),"")</f>
        <v/>
      </c>
      <c r="BR162" t="str">
        <f ca="1">IF($BT162&lt;&gt;"",SUMIF($BD$3:$BD$1004,"="&amp;$BD162,INDIRECT(ADDRESS(3,BR$2,1,1)):INDIRECT(ADDRESS(1004,BR$2,1,1))),"")</f>
        <v/>
      </c>
      <c r="BS162" t="str">
        <f>IF($A162&lt;&gt;"",VLOOKUP(TRUNC(MID($A162,1,2),0),Plano_Contas!$H$3:$J$103,3,TRUE),"")</f>
        <v/>
      </c>
      <c r="BT162" t="str">
        <f t="shared" si="8"/>
        <v/>
      </c>
      <c r="BV162">
        <f>Empresas!C162</f>
        <v>0</v>
      </c>
    </row>
    <row r="163" spans="1:74" x14ac:dyDescent="0.2">
      <c r="A163" s="89"/>
      <c r="B163" s="52" t="str">
        <f>IF($A163&lt;&gt;"",VLOOKUP(""&amp;$A163,Plano_Contas!$A$3:$F$1003,6,0),"")</f>
        <v/>
      </c>
      <c r="C163" s="91"/>
      <c r="D163" s="111"/>
      <c r="E163" s="112">
        <v>0</v>
      </c>
      <c r="F163" s="87"/>
      <c r="G163" s="85"/>
      <c r="H163" s="111"/>
      <c r="I163" s="112">
        <v>0</v>
      </c>
      <c r="J163" s="87"/>
      <c r="K163" s="85"/>
      <c r="L163" s="111"/>
      <c r="M163" s="112">
        <v>0</v>
      </c>
      <c r="N163" s="87"/>
      <c r="O163" s="85"/>
      <c r="P163" s="111"/>
      <c r="Q163" s="112">
        <v>0</v>
      </c>
      <c r="R163" s="87"/>
      <c r="S163" s="85"/>
      <c r="T163" s="111"/>
      <c r="U163" s="112">
        <v>0</v>
      </c>
      <c r="V163" s="87"/>
      <c r="W163" s="85"/>
      <c r="X163" s="111"/>
      <c r="Y163" s="112">
        <v>0</v>
      </c>
      <c r="Z163" s="87"/>
      <c r="AA163" s="85"/>
      <c r="AB163" s="111"/>
      <c r="AC163" s="112">
        <v>0</v>
      </c>
      <c r="AD163" s="87"/>
      <c r="AE163" s="85"/>
      <c r="AF163" s="111"/>
      <c r="AG163" s="112">
        <v>0</v>
      </c>
      <c r="AH163" s="87"/>
      <c r="AI163" s="85"/>
      <c r="AJ163" s="111"/>
      <c r="AK163" s="112">
        <v>0</v>
      </c>
      <c r="AL163" s="87"/>
      <c r="AM163" s="85"/>
      <c r="AN163" s="111"/>
      <c r="AO163" s="112">
        <v>0</v>
      </c>
      <c r="AP163" s="87"/>
      <c r="AQ163" s="85"/>
      <c r="AR163" s="111"/>
      <c r="AS163" s="112">
        <v>0</v>
      </c>
      <c r="AT163" s="87"/>
      <c r="AU163" s="85"/>
      <c r="AV163" s="111"/>
      <c r="AW163" s="112">
        <v>0</v>
      </c>
      <c r="AX163" s="87"/>
      <c r="AY163" s="85"/>
      <c r="AZ163" s="267">
        <f t="shared" si="5"/>
        <v>0</v>
      </c>
      <c r="BA163" s="88">
        <f t="shared" si="6"/>
        <v>0</v>
      </c>
      <c r="BC163">
        <f>IF($A163&lt;&gt;"",COUNTIF($BD$3:$BD163,$BD163),0)</f>
        <v>0</v>
      </c>
      <c r="BD163" t="str">
        <f>IF($A163&lt;&gt;"",VLOOKUP(TRUNC(MID($A163,1,2),0),Plano_Contas!$H$3:$J$103,2,TRUE),"")</f>
        <v/>
      </c>
      <c r="BE163" s="201" t="str">
        <f t="shared" si="7"/>
        <v/>
      </c>
      <c r="BF163" t="str">
        <f ca="1">IF($BT163&lt;&gt;"",SUMIF($BD$3:$BD$1004,"="&amp;$BD163,INDIRECT(ADDRESS(3,BF$2,1,1)):INDIRECT(ADDRESS(1004,BF$2,1,1))),"")</f>
        <v/>
      </c>
      <c r="BG163" t="str">
        <f ca="1">IF($BT163&lt;&gt;"",SUMIF($BD$3:$BD$1004,"="&amp;$BD163,INDIRECT(ADDRESS(3,BG$2,1,1)):INDIRECT(ADDRESS(1004,BG$2,1,1))),"")</f>
        <v/>
      </c>
      <c r="BH163" t="str">
        <f ca="1">IF($BT163&lt;&gt;"",SUMIF($BD$3:$BD$1004,"="&amp;$BD163,INDIRECT(ADDRESS(3,BH$2,1,1)):INDIRECT(ADDRESS(1004,BH$2,1,1))),"")</f>
        <v/>
      </c>
      <c r="BI163" t="str">
        <f ca="1">IF($BT163&lt;&gt;"",SUMIF($BD$3:$BD$1004,"="&amp;$BD163,INDIRECT(ADDRESS(3,BI$2,1,1)):INDIRECT(ADDRESS(1004,BI$2,1,1))),"")</f>
        <v/>
      </c>
      <c r="BJ163" t="str">
        <f ca="1">IF($BT163&lt;&gt;"",SUMIF($BD$3:$BD$1004,"="&amp;$BD163,INDIRECT(ADDRESS(3,BJ$2,1,1)):INDIRECT(ADDRESS(1004,BJ$2,1,1))),"")</f>
        <v/>
      </c>
      <c r="BK163" t="str">
        <f ca="1">IF($BT163&lt;&gt;"",SUMIF($BD$3:$BD$1004,"="&amp;$BD163,INDIRECT(ADDRESS(3,BK$2,1,1)):INDIRECT(ADDRESS(1004,BK$2,1,1))),"")</f>
        <v/>
      </c>
      <c r="BL163" t="str">
        <f ca="1">IF($BT163&lt;&gt;"",SUMIF($BD$3:$BD$1004,"="&amp;$BD163,INDIRECT(ADDRESS(3,BL$2,1,1)):INDIRECT(ADDRESS(1004,BL$2,1,1))),"")</f>
        <v/>
      </c>
      <c r="BM163" t="str">
        <f ca="1">IF($BT163&lt;&gt;"",SUMIF($BD$3:$BD$1004,"="&amp;$BD163,INDIRECT(ADDRESS(3,BM$2,1,1)):INDIRECT(ADDRESS(1004,BM$2,1,1))),"")</f>
        <v/>
      </c>
      <c r="BN163" t="str">
        <f ca="1">IF($BT163&lt;&gt;"",SUMIF($BD$3:$BD$1004,"="&amp;$BD163,INDIRECT(ADDRESS(3,BN$2,1,1)):INDIRECT(ADDRESS(1004,BN$2,1,1))),"")</f>
        <v/>
      </c>
      <c r="BO163" t="str">
        <f ca="1">IF($BT163&lt;&gt;"",SUMIF($BD$3:$BD$1004,"="&amp;$BD163,INDIRECT(ADDRESS(3,BO$2,1,1)):INDIRECT(ADDRESS(1004,BO$2,1,1))),"")</f>
        <v/>
      </c>
      <c r="BP163" t="str">
        <f ca="1">IF($BT163&lt;&gt;"",SUMIF($BD$3:$BD$1004,"="&amp;$BD163,INDIRECT(ADDRESS(3,BP$2,1,1)):INDIRECT(ADDRESS(1004,BP$2,1,1))),"")</f>
        <v/>
      </c>
      <c r="BQ163" t="str">
        <f ca="1">IF($BT163&lt;&gt;"",SUMIF($BD$3:$BD$1004,"="&amp;$BD163,INDIRECT(ADDRESS(3,BQ$2,1,1)):INDIRECT(ADDRESS(1004,BQ$2,1,1))),"")</f>
        <v/>
      </c>
      <c r="BR163" t="str">
        <f ca="1">IF($BT163&lt;&gt;"",SUMIF($BD$3:$BD$1004,"="&amp;$BD163,INDIRECT(ADDRESS(3,BR$2,1,1)):INDIRECT(ADDRESS(1004,BR$2,1,1))),"")</f>
        <v/>
      </c>
      <c r="BS163" t="str">
        <f>IF($A163&lt;&gt;"",VLOOKUP(TRUNC(MID($A163,1,2),0),Plano_Contas!$H$3:$J$103,3,TRUE),"")</f>
        <v/>
      </c>
      <c r="BT163" t="str">
        <f t="shared" si="8"/>
        <v/>
      </c>
      <c r="BV163">
        <f>Empresas!C163</f>
        <v>0</v>
      </c>
    </row>
    <row r="164" spans="1:74" x14ac:dyDescent="0.2">
      <c r="A164" s="89"/>
      <c r="B164" s="52" t="str">
        <f>IF($A164&lt;&gt;"",VLOOKUP(""&amp;$A164,Plano_Contas!$A$3:$F$1003,6,0),"")</f>
        <v/>
      </c>
      <c r="C164" s="91"/>
      <c r="D164" s="111"/>
      <c r="E164" s="112">
        <v>0</v>
      </c>
      <c r="F164" s="87"/>
      <c r="G164" s="85"/>
      <c r="H164" s="111"/>
      <c r="I164" s="112">
        <v>0</v>
      </c>
      <c r="J164" s="87"/>
      <c r="K164" s="85"/>
      <c r="L164" s="111"/>
      <c r="M164" s="112">
        <v>0</v>
      </c>
      <c r="N164" s="87"/>
      <c r="O164" s="85"/>
      <c r="P164" s="111"/>
      <c r="Q164" s="112">
        <v>0</v>
      </c>
      <c r="R164" s="87"/>
      <c r="S164" s="85"/>
      <c r="T164" s="111"/>
      <c r="U164" s="112">
        <v>0</v>
      </c>
      <c r="V164" s="87"/>
      <c r="W164" s="85"/>
      <c r="X164" s="111"/>
      <c r="Y164" s="112">
        <v>0</v>
      </c>
      <c r="Z164" s="87"/>
      <c r="AA164" s="85"/>
      <c r="AB164" s="111"/>
      <c r="AC164" s="112">
        <v>0</v>
      </c>
      <c r="AD164" s="87"/>
      <c r="AE164" s="85"/>
      <c r="AF164" s="111"/>
      <c r="AG164" s="112">
        <v>0</v>
      </c>
      <c r="AH164" s="87"/>
      <c r="AI164" s="85"/>
      <c r="AJ164" s="111"/>
      <c r="AK164" s="112">
        <v>0</v>
      </c>
      <c r="AL164" s="87"/>
      <c r="AM164" s="85"/>
      <c r="AN164" s="111"/>
      <c r="AO164" s="112">
        <v>0</v>
      </c>
      <c r="AP164" s="87"/>
      <c r="AQ164" s="85"/>
      <c r="AR164" s="111"/>
      <c r="AS164" s="112">
        <v>0</v>
      </c>
      <c r="AT164" s="87"/>
      <c r="AU164" s="85"/>
      <c r="AV164" s="111"/>
      <c r="AW164" s="112">
        <v>0</v>
      </c>
      <c r="AX164" s="87"/>
      <c r="AY164" s="85"/>
      <c r="AZ164" s="267">
        <f t="shared" si="5"/>
        <v>0</v>
      </c>
      <c r="BA164" s="88">
        <f t="shared" si="6"/>
        <v>0</v>
      </c>
      <c r="BC164">
        <f>IF($A164&lt;&gt;"",COUNTIF($BD$3:$BD164,$BD164),0)</f>
        <v>0</v>
      </c>
      <c r="BD164" t="str">
        <f>IF($A164&lt;&gt;"",VLOOKUP(TRUNC(MID($A164,1,2),0),Plano_Contas!$H$3:$J$103,2,TRUE),"")</f>
        <v/>
      </c>
      <c r="BE164" s="201" t="str">
        <f t="shared" si="7"/>
        <v/>
      </c>
      <c r="BF164" t="str">
        <f ca="1">IF($BT164&lt;&gt;"",SUMIF($BD$3:$BD$1004,"="&amp;$BD164,INDIRECT(ADDRESS(3,BF$2,1,1)):INDIRECT(ADDRESS(1004,BF$2,1,1))),"")</f>
        <v/>
      </c>
      <c r="BG164" t="str">
        <f ca="1">IF($BT164&lt;&gt;"",SUMIF($BD$3:$BD$1004,"="&amp;$BD164,INDIRECT(ADDRESS(3,BG$2,1,1)):INDIRECT(ADDRESS(1004,BG$2,1,1))),"")</f>
        <v/>
      </c>
      <c r="BH164" t="str">
        <f ca="1">IF($BT164&lt;&gt;"",SUMIF($BD$3:$BD$1004,"="&amp;$BD164,INDIRECT(ADDRESS(3,BH$2,1,1)):INDIRECT(ADDRESS(1004,BH$2,1,1))),"")</f>
        <v/>
      </c>
      <c r="BI164" t="str">
        <f ca="1">IF($BT164&lt;&gt;"",SUMIF($BD$3:$BD$1004,"="&amp;$BD164,INDIRECT(ADDRESS(3,BI$2,1,1)):INDIRECT(ADDRESS(1004,BI$2,1,1))),"")</f>
        <v/>
      </c>
      <c r="BJ164" t="str">
        <f ca="1">IF($BT164&lt;&gt;"",SUMIF($BD$3:$BD$1004,"="&amp;$BD164,INDIRECT(ADDRESS(3,BJ$2,1,1)):INDIRECT(ADDRESS(1004,BJ$2,1,1))),"")</f>
        <v/>
      </c>
      <c r="BK164" t="str">
        <f ca="1">IF($BT164&lt;&gt;"",SUMIF($BD$3:$BD$1004,"="&amp;$BD164,INDIRECT(ADDRESS(3,BK$2,1,1)):INDIRECT(ADDRESS(1004,BK$2,1,1))),"")</f>
        <v/>
      </c>
      <c r="BL164" t="str">
        <f ca="1">IF($BT164&lt;&gt;"",SUMIF($BD$3:$BD$1004,"="&amp;$BD164,INDIRECT(ADDRESS(3,BL$2,1,1)):INDIRECT(ADDRESS(1004,BL$2,1,1))),"")</f>
        <v/>
      </c>
      <c r="BM164" t="str">
        <f ca="1">IF($BT164&lt;&gt;"",SUMIF($BD$3:$BD$1004,"="&amp;$BD164,INDIRECT(ADDRESS(3,BM$2,1,1)):INDIRECT(ADDRESS(1004,BM$2,1,1))),"")</f>
        <v/>
      </c>
      <c r="BN164" t="str">
        <f ca="1">IF($BT164&lt;&gt;"",SUMIF($BD$3:$BD$1004,"="&amp;$BD164,INDIRECT(ADDRESS(3,BN$2,1,1)):INDIRECT(ADDRESS(1004,BN$2,1,1))),"")</f>
        <v/>
      </c>
      <c r="BO164" t="str">
        <f ca="1">IF($BT164&lt;&gt;"",SUMIF($BD$3:$BD$1004,"="&amp;$BD164,INDIRECT(ADDRESS(3,BO$2,1,1)):INDIRECT(ADDRESS(1004,BO$2,1,1))),"")</f>
        <v/>
      </c>
      <c r="BP164" t="str">
        <f ca="1">IF($BT164&lt;&gt;"",SUMIF($BD$3:$BD$1004,"="&amp;$BD164,INDIRECT(ADDRESS(3,BP$2,1,1)):INDIRECT(ADDRESS(1004,BP$2,1,1))),"")</f>
        <v/>
      </c>
      <c r="BQ164" t="str">
        <f ca="1">IF($BT164&lt;&gt;"",SUMIF($BD$3:$BD$1004,"="&amp;$BD164,INDIRECT(ADDRESS(3,BQ$2,1,1)):INDIRECT(ADDRESS(1004,BQ$2,1,1))),"")</f>
        <v/>
      </c>
      <c r="BR164" t="str">
        <f ca="1">IF($BT164&lt;&gt;"",SUMIF($BD$3:$BD$1004,"="&amp;$BD164,INDIRECT(ADDRESS(3,BR$2,1,1)):INDIRECT(ADDRESS(1004,BR$2,1,1))),"")</f>
        <v/>
      </c>
      <c r="BS164" t="str">
        <f>IF($A164&lt;&gt;"",VLOOKUP(TRUNC(MID($A164,1,2),0),Plano_Contas!$H$3:$J$103,3,TRUE),"")</f>
        <v/>
      </c>
      <c r="BT164" t="str">
        <f t="shared" si="8"/>
        <v/>
      </c>
      <c r="BV164">
        <f>Empresas!C164</f>
        <v>0</v>
      </c>
    </row>
    <row r="165" spans="1:74" x14ac:dyDescent="0.2">
      <c r="A165" s="89"/>
      <c r="B165" s="52" t="str">
        <f>IF($A165&lt;&gt;"",VLOOKUP(""&amp;$A165,Plano_Contas!$A$3:$F$1003,6,0),"")</f>
        <v/>
      </c>
      <c r="C165" s="91"/>
      <c r="D165" s="111"/>
      <c r="E165" s="112">
        <v>0</v>
      </c>
      <c r="F165" s="87"/>
      <c r="G165" s="85"/>
      <c r="H165" s="111"/>
      <c r="I165" s="112">
        <v>0</v>
      </c>
      <c r="J165" s="87"/>
      <c r="K165" s="85"/>
      <c r="L165" s="111"/>
      <c r="M165" s="112">
        <v>0</v>
      </c>
      <c r="N165" s="87"/>
      <c r="O165" s="85"/>
      <c r="P165" s="111"/>
      <c r="Q165" s="112">
        <v>0</v>
      </c>
      <c r="R165" s="87"/>
      <c r="S165" s="85"/>
      <c r="T165" s="111"/>
      <c r="U165" s="112">
        <v>0</v>
      </c>
      <c r="V165" s="87"/>
      <c r="W165" s="85"/>
      <c r="X165" s="111"/>
      <c r="Y165" s="112">
        <v>0</v>
      </c>
      <c r="Z165" s="87"/>
      <c r="AA165" s="85"/>
      <c r="AB165" s="111"/>
      <c r="AC165" s="112">
        <v>0</v>
      </c>
      <c r="AD165" s="87"/>
      <c r="AE165" s="85"/>
      <c r="AF165" s="111"/>
      <c r="AG165" s="112">
        <v>0</v>
      </c>
      <c r="AH165" s="87"/>
      <c r="AI165" s="85"/>
      <c r="AJ165" s="111"/>
      <c r="AK165" s="112">
        <v>0</v>
      </c>
      <c r="AL165" s="87"/>
      <c r="AM165" s="85"/>
      <c r="AN165" s="111"/>
      <c r="AO165" s="112">
        <v>0</v>
      </c>
      <c r="AP165" s="87"/>
      <c r="AQ165" s="85"/>
      <c r="AR165" s="111"/>
      <c r="AS165" s="112">
        <v>0</v>
      </c>
      <c r="AT165" s="87"/>
      <c r="AU165" s="85"/>
      <c r="AV165" s="111"/>
      <c r="AW165" s="112">
        <v>0</v>
      </c>
      <c r="AX165" s="87"/>
      <c r="AY165" s="85"/>
      <c r="AZ165" s="267">
        <f t="shared" si="5"/>
        <v>0</v>
      </c>
      <c r="BA165" s="88">
        <f t="shared" si="6"/>
        <v>0</v>
      </c>
      <c r="BC165">
        <f>IF($A165&lt;&gt;"",COUNTIF($BD$3:$BD165,$BD165),0)</f>
        <v>0</v>
      </c>
      <c r="BD165" t="str">
        <f>IF($A165&lt;&gt;"",VLOOKUP(TRUNC(MID($A165,1,2),0),Plano_Contas!$H$3:$J$103,2,TRUE),"")</f>
        <v/>
      </c>
      <c r="BE165" s="201" t="str">
        <f t="shared" si="7"/>
        <v/>
      </c>
      <c r="BF165" t="str">
        <f ca="1">IF($BT165&lt;&gt;"",SUMIF($BD$3:$BD$1004,"="&amp;$BD165,INDIRECT(ADDRESS(3,BF$2,1,1)):INDIRECT(ADDRESS(1004,BF$2,1,1))),"")</f>
        <v/>
      </c>
      <c r="BG165" t="str">
        <f ca="1">IF($BT165&lt;&gt;"",SUMIF($BD$3:$BD$1004,"="&amp;$BD165,INDIRECT(ADDRESS(3,BG$2,1,1)):INDIRECT(ADDRESS(1004,BG$2,1,1))),"")</f>
        <v/>
      </c>
      <c r="BH165" t="str">
        <f ca="1">IF($BT165&lt;&gt;"",SUMIF($BD$3:$BD$1004,"="&amp;$BD165,INDIRECT(ADDRESS(3,BH$2,1,1)):INDIRECT(ADDRESS(1004,BH$2,1,1))),"")</f>
        <v/>
      </c>
      <c r="BI165" t="str">
        <f ca="1">IF($BT165&lt;&gt;"",SUMIF($BD$3:$BD$1004,"="&amp;$BD165,INDIRECT(ADDRESS(3,BI$2,1,1)):INDIRECT(ADDRESS(1004,BI$2,1,1))),"")</f>
        <v/>
      </c>
      <c r="BJ165" t="str">
        <f ca="1">IF($BT165&lt;&gt;"",SUMIF($BD$3:$BD$1004,"="&amp;$BD165,INDIRECT(ADDRESS(3,BJ$2,1,1)):INDIRECT(ADDRESS(1004,BJ$2,1,1))),"")</f>
        <v/>
      </c>
      <c r="BK165" t="str">
        <f ca="1">IF($BT165&lt;&gt;"",SUMIF($BD$3:$BD$1004,"="&amp;$BD165,INDIRECT(ADDRESS(3,BK$2,1,1)):INDIRECT(ADDRESS(1004,BK$2,1,1))),"")</f>
        <v/>
      </c>
      <c r="BL165" t="str">
        <f ca="1">IF($BT165&lt;&gt;"",SUMIF($BD$3:$BD$1004,"="&amp;$BD165,INDIRECT(ADDRESS(3,BL$2,1,1)):INDIRECT(ADDRESS(1004,BL$2,1,1))),"")</f>
        <v/>
      </c>
      <c r="BM165" t="str">
        <f ca="1">IF($BT165&lt;&gt;"",SUMIF($BD$3:$BD$1004,"="&amp;$BD165,INDIRECT(ADDRESS(3,BM$2,1,1)):INDIRECT(ADDRESS(1004,BM$2,1,1))),"")</f>
        <v/>
      </c>
      <c r="BN165" t="str">
        <f ca="1">IF($BT165&lt;&gt;"",SUMIF($BD$3:$BD$1004,"="&amp;$BD165,INDIRECT(ADDRESS(3,BN$2,1,1)):INDIRECT(ADDRESS(1004,BN$2,1,1))),"")</f>
        <v/>
      </c>
      <c r="BO165" t="str">
        <f ca="1">IF($BT165&lt;&gt;"",SUMIF($BD$3:$BD$1004,"="&amp;$BD165,INDIRECT(ADDRESS(3,BO$2,1,1)):INDIRECT(ADDRESS(1004,BO$2,1,1))),"")</f>
        <v/>
      </c>
      <c r="BP165" t="str">
        <f ca="1">IF($BT165&lt;&gt;"",SUMIF($BD$3:$BD$1004,"="&amp;$BD165,INDIRECT(ADDRESS(3,BP$2,1,1)):INDIRECT(ADDRESS(1004,BP$2,1,1))),"")</f>
        <v/>
      </c>
      <c r="BQ165" t="str">
        <f ca="1">IF($BT165&lt;&gt;"",SUMIF($BD$3:$BD$1004,"="&amp;$BD165,INDIRECT(ADDRESS(3,BQ$2,1,1)):INDIRECT(ADDRESS(1004,BQ$2,1,1))),"")</f>
        <v/>
      </c>
      <c r="BR165" t="str">
        <f ca="1">IF($BT165&lt;&gt;"",SUMIF($BD$3:$BD$1004,"="&amp;$BD165,INDIRECT(ADDRESS(3,BR$2,1,1)):INDIRECT(ADDRESS(1004,BR$2,1,1))),"")</f>
        <v/>
      </c>
      <c r="BS165" t="str">
        <f>IF($A165&lt;&gt;"",VLOOKUP(TRUNC(MID($A165,1,2),0),Plano_Contas!$H$3:$J$103,3,TRUE),"")</f>
        <v/>
      </c>
      <c r="BT165" t="str">
        <f t="shared" si="8"/>
        <v/>
      </c>
      <c r="BV165">
        <f>Empresas!C165</f>
        <v>0</v>
      </c>
    </row>
    <row r="166" spans="1:74" x14ac:dyDescent="0.2">
      <c r="A166" s="89"/>
      <c r="B166" s="52" t="str">
        <f>IF($A166&lt;&gt;"",VLOOKUP(""&amp;$A166,Plano_Contas!$A$3:$F$1003,6,0),"")</f>
        <v/>
      </c>
      <c r="C166" s="91"/>
      <c r="D166" s="111"/>
      <c r="E166" s="112">
        <v>0</v>
      </c>
      <c r="F166" s="87"/>
      <c r="G166" s="85"/>
      <c r="H166" s="111"/>
      <c r="I166" s="112">
        <v>0</v>
      </c>
      <c r="J166" s="87"/>
      <c r="K166" s="85"/>
      <c r="L166" s="111"/>
      <c r="M166" s="112">
        <v>0</v>
      </c>
      <c r="N166" s="87"/>
      <c r="O166" s="85"/>
      <c r="P166" s="111"/>
      <c r="Q166" s="112">
        <v>0</v>
      </c>
      <c r="R166" s="87"/>
      <c r="S166" s="85"/>
      <c r="T166" s="111"/>
      <c r="U166" s="112">
        <v>0</v>
      </c>
      <c r="V166" s="87"/>
      <c r="W166" s="85"/>
      <c r="X166" s="111"/>
      <c r="Y166" s="112">
        <v>0</v>
      </c>
      <c r="Z166" s="87"/>
      <c r="AA166" s="85"/>
      <c r="AB166" s="111"/>
      <c r="AC166" s="112">
        <v>0</v>
      </c>
      <c r="AD166" s="87"/>
      <c r="AE166" s="85"/>
      <c r="AF166" s="111"/>
      <c r="AG166" s="112">
        <v>0</v>
      </c>
      <c r="AH166" s="87"/>
      <c r="AI166" s="85"/>
      <c r="AJ166" s="111"/>
      <c r="AK166" s="112">
        <v>0</v>
      </c>
      <c r="AL166" s="87"/>
      <c r="AM166" s="85"/>
      <c r="AN166" s="111"/>
      <c r="AO166" s="112">
        <v>0</v>
      </c>
      <c r="AP166" s="87"/>
      <c r="AQ166" s="85"/>
      <c r="AR166" s="111"/>
      <c r="AS166" s="112">
        <v>0</v>
      </c>
      <c r="AT166" s="87"/>
      <c r="AU166" s="85"/>
      <c r="AV166" s="111"/>
      <c r="AW166" s="112">
        <v>0</v>
      </c>
      <c r="AX166" s="87"/>
      <c r="AY166" s="85"/>
      <c r="AZ166" s="267">
        <f t="shared" si="5"/>
        <v>0</v>
      </c>
      <c r="BA166" s="88">
        <f t="shared" si="6"/>
        <v>0</v>
      </c>
      <c r="BC166">
        <f>IF($A166&lt;&gt;"",COUNTIF($BD$3:$BD166,$BD166),0)</f>
        <v>0</v>
      </c>
      <c r="BD166" t="str">
        <f>IF($A166&lt;&gt;"",VLOOKUP(TRUNC(MID($A166,1,2),0),Plano_Contas!$H$3:$J$103,2,TRUE),"")</f>
        <v/>
      </c>
      <c r="BE166" s="201" t="str">
        <f t="shared" si="7"/>
        <v/>
      </c>
      <c r="BF166" t="str">
        <f ca="1">IF($BT166&lt;&gt;"",SUMIF($BD$3:$BD$1004,"="&amp;$BD166,INDIRECT(ADDRESS(3,BF$2,1,1)):INDIRECT(ADDRESS(1004,BF$2,1,1))),"")</f>
        <v/>
      </c>
      <c r="BG166" t="str">
        <f ca="1">IF($BT166&lt;&gt;"",SUMIF($BD$3:$BD$1004,"="&amp;$BD166,INDIRECT(ADDRESS(3,BG$2,1,1)):INDIRECT(ADDRESS(1004,BG$2,1,1))),"")</f>
        <v/>
      </c>
      <c r="BH166" t="str">
        <f ca="1">IF($BT166&lt;&gt;"",SUMIF($BD$3:$BD$1004,"="&amp;$BD166,INDIRECT(ADDRESS(3,BH$2,1,1)):INDIRECT(ADDRESS(1004,BH$2,1,1))),"")</f>
        <v/>
      </c>
      <c r="BI166" t="str">
        <f ca="1">IF($BT166&lt;&gt;"",SUMIF($BD$3:$BD$1004,"="&amp;$BD166,INDIRECT(ADDRESS(3,BI$2,1,1)):INDIRECT(ADDRESS(1004,BI$2,1,1))),"")</f>
        <v/>
      </c>
      <c r="BJ166" t="str">
        <f ca="1">IF($BT166&lt;&gt;"",SUMIF($BD$3:$BD$1004,"="&amp;$BD166,INDIRECT(ADDRESS(3,BJ$2,1,1)):INDIRECT(ADDRESS(1004,BJ$2,1,1))),"")</f>
        <v/>
      </c>
      <c r="BK166" t="str">
        <f ca="1">IF($BT166&lt;&gt;"",SUMIF($BD$3:$BD$1004,"="&amp;$BD166,INDIRECT(ADDRESS(3,BK$2,1,1)):INDIRECT(ADDRESS(1004,BK$2,1,1))),"")</f>
        <v/>
      </c>
      <c r="BL166" t="str">
        <f ca="1">IF($BT166&lt;&gt;"",SUMIF($BD$3:$BD$1004,"="&amp;$BD166,INDIRECT(ADDRESS(3,BL$2,1,1)):INDIRECT(ADDRESS(1004,BL$2,1,1))),"")</f>
        <v/>
      </c>
      <c r="BM166" t="str">
        <f ca="1">IF($BT166&lt;&gt;"",SUMIF($BD$3:$BD$1004,"="&amp;$BD166,INDIRECT(ADDRESS(3,BM$2,1,1)):INDIRECT(ADDRESS(1004,BM$2,1,1))),"")</f>
        <v/>
      </c>
      <c r="BN166" t="str">
        <f ca="1">IF($BT166&lt;&gt;"",SUMIF($BD$3:$BD$1004,"="&amp;$BD166,INDIRECT(ADDRESS(3,BN$2,1,1)):INDIRECT(ADDRESS(1004,BN$2,1,1))),"")</f>
        <v/>
      </c>
      <c r="BO166" t="str">
        <f ca="1">IF($BT166&lt;&gt;"",SUMIF($BD$3:$BD$1004,"="&amp;$BD166,INDIRECT(ADDRESS(3,BO$2,1,1)):INDIRECT(ADDRESS(1004,BO$2,1,1))),"")</f>
        <v/>
      </c>
      <c r="BP166" t="str">
        <f ca="1">IF($BT166&lt;&gt;"",SUMIF($BD$3:$BD$1004,"="&amp;$BD166,INDIRECT(ADDRESS(3,BP$2,1,1)):INDIRECT(ADDRESS(1004,BP$2,1,1))),"")</f>
        <v/>
      </c>
      <c r="BQ166" t="str">
        <f ca="1">IF($BT166&lt;&gt;"",SUMIF($BD$3:$BD$1004,"="&amp;$BD166,INDIRECT(ADDRESS(3,BQ$2,1,1)):INDIRECT(ADDRESS(1004,BQ$2,1,1))),"")</f>
        <v/>
      </c>
      <c r="BR166" t="str">
        <f ca="1">IF($BT166&lt;&gt;"",SUMIF($BD$3:$BD$1004,"="&amp;$BD166,INDIRECT(ADDRESS(3,BR$2,1,1)):INDIRECT(ADDRESS(1004,BR$2,1,1))),"")</f>
        <v/>
      </c>
      <c r="BS166" t="str">
        <f>IF($A166&lt;&gt;"",VLOOKUP(TRUNC(MID($A166,1,2),0),Plano_Contas!$H$3:$J$103,3,TRUE),"")</f>
        <v/>
      </c>
      <c r="BT166" t="str">
        <f t="shared" si="8"/>
        <v/>
      </c>
      <c r="BV166">
        <f>Empresas!C166</f>
        <v>0</v>
      </c>
    </row>
    <row r="167" spans="1:74" x14ac:dyDescent="0.2">
      <c r="A167" s="89"/>
      <c r="B167" s="52" t="str">
        <f>IF($A167&lt;&gt;"",VLOOKUP(""&amp;$A167,Plano_Contas!$A$3:$F$1003,6,0),"")</f>
        <v/>
      </c>
      <c r="C167" s="91"/>
      <c r="D167" s="111"/>
      <c r="E167" s="112">
        <v>0</v>
      </c>
      <c r="F167" s="87"/>
      <c r="G167" s="85"/>
      <c r="H167" s="111"/>
      <c r="I167" s="112">
        <v>0</v>
      </c>
      <c r="J167" s="87"/>
      <c r="K167" s="85"/>
      <c r="L167" s="111"/>
      <c r="M167" s="112">
        <v>0</v>
      </c>
      <c r="N167" s="87"/>
      <c r="O167" s="85"/>
      <c r="P167" s="111"/>
      <c r="Q167" s="112">
        <v>0</v>
      </c>
      <c r="R167" s="87"/>
      <c r="S167" s="85"/>
      <c r="T167" s="111"/>
      <c r="U167" s="112">
        <v>0</v>
      </c>
      <c r="V167" s="87"/>
      <c r="W167" s="85"/>
      <c r="X167" s="111"/>
      <c r="Y167" s="112">
        <v>0</v>
      </c>
      <c r="Z167" s="87"/>
      <c r="AA167" s="85"/>
      <c r="AB167" s="111"/>
      <c r="AC167" s="112">
        <v>0</v>
      </c>
      <c r="AD167" s="87"/>
      <c r="AE167" s="85"/>
      <c r="AF167" s="111"/>
      <c r="AG167" s="112">
        <v>0</v>
      </c>
      <c r="AH167" s="87"/>
      <c r="AI167" s="85"/>
      <c r="AJ167" s="111"/>
      <c r="AK167" s="112">
        <v>0</v>
      </c>
      <c r="AL167" s="87"/>
      <c r="AM167" s="85"/>
      <c r="AN167" s="111"/>
      <c r="AO167" s="112">
        <v>0</v>
      </c>
      <c r="AP167" s="87"/>
      <c r="AQ167" s="85"/>
      <c r="AR167" s="111"/>
      <c r="AS167" s="112">
        <v>0</v>
      </c>
      <c r="AT167" s="87"/>
      <c r="AU167" s="85"/>
      <c r="AV167" s="111"/>
      <c r="AW167" s="112">
        <v>0</v>
      </c>
      <c r="AX167" s="87"/>
      <c r="AY167" s="85"/>
      <c r="AZ167" s="267">
        <f t="shared" si="5"/>
        <v>0</v>
      </c>
      <c r="BA167" s="88">
        <f t="shared" si="6"/>
        <v>0</v>
      </c>
      <c r="BC167">
        <f>IF($A167&lt;&gt;"",COUNTIF($BD$3:$BD167,$BD167),0)</f>
        <v>0</v>
      </c>
      <c r="BD167" t="str">
        <f>IF($A167&lt;&gt;"",VLOOKUP(TRUNC(MID($A167,1,2),0),Plano_Contas!$H$3:$J$103,2,TRUE),"")</f>
        <v/>
      </c>
      <c r="BE167" s="201" t="str">
        <f t="shared" si="7"/>
        <v/>
      </c>
      <c r="BF167" t="str">
        <f ca="1">IF($BT167&lt;&gt;"",SUMIF($BD$3:$BD$1004,"="&amp;$BD167,INDIRECT(ADDRESS(3,BF$2,1,1)):INDIRECT(ADDRESS(1004,BF$2,1,1))),"")</f>
        <v/>
      </c>
      <c r="BG167" t="str">
        <f ca="1">IF($BT167&lt;&gt;"",SUMIF($BD$3:$BD$1004,"="&amp;$BD167,INDIRECT(ADDRESS(3,BG$2,1,1)):INDIRECT(ADDRESS(1004,BG$2,1,1))),"")</f>
        <v/>
      </c>
      <c r="BH167" t="str">
        <f ca="1">IF($BT167&lt;&gt;"",SUMIF($BD$3:$BD$1004,"="&amp;$BD167,INDIRECT(ADDRESS(3,BH$2,1,1)):INDIRECT(ADDRESS(1004,BH$2,1,1))),"")</f>
        <v/>
      </c>
      <c r="BI167" t="str">
        <f ca="1">IF($BT167&lt;&gt;"",SUMIF($BD$3:$BD$1004,"="&amp;$BD167,INDIRECT(ADDRESS(3,BI$2,1,1)):INDIRECT(ADDRESS(1004,BI$2,1,1))),"")</f>
        <v/>
      </c>
      <c r="BJ167" t="str">
        <f ca="1">IF($BT167&lt;&gt;"",SUMIF($BD$3:$BD$1004,"="&amp;$BD167,INDIRECT(ADDRESS(3,BJ$2,1,1)):INDIRECT(ADDRESS(1004,BJ$2,1,1))),"")</f>
        <v/>
      </c>
      <c r="BK167" t="str">
        <f ca="1">IF($BT167&lt;&gt;"",SUMIF($BD$3:$BD$1004,"="&amp;$BD167,INDIRECT(ADDRESS(3,BK$2,1,1)):INDIRECT(ADDRESS(1004,BK$2,1,1))),"")</f>
        <v/>
      </c>
      <c r="BL167" t="str">
        <f ca="1">IF($BT167&lt;&gt;"",SUMIF($BD$3:$BD$1004,"="&amp;$BD167,INDIRECT(ADDRESS(3,BL$2,1,1)):INDIRECT(ADDRESS(1004,BL$2,1,1))),"")</f>
        <v/>
      </c>
      <c r="BM167" t="str">
        <f ca="1">IF($BT167&lt;&gt;"",SUMIF($BD$3:$BD$1004,"="&amp;$BD167,INDIRECT(ADDRESS(3,BM$2,1,1)):INDIRECT(ADDRESS(1004,BM$2,1,1))),"")</f>
        <v/>
      </c>
      <c r="BN167" t="str">
        <f ca="1">IF($BT167&lt;&gt;"",SUMIF($BD$3:$BD$1004,"="&amp;$BD167,INDIRECT(ADDRESS(3,BN$2,1,1)):INDIRECT(ADDRESS(1004,BN$2,1,1))),"")</f>
        <v/>
      </c>
      <c r="BO167" t="str">
        <f ca="1">IF($BT167&lt;&gt;"",SUMIF($BD$3:$BD$1004,"="&amp;$BD167,INDIRECT(ADDRESS(3,BO$2,1,1)):INDIRECT(ADDRESS(1004,BO$2,1,1))),"")</f>
        <v/>
      </c>
      <c r="BP167" t="str">
        <f ca="1">IF($BT167&lt;&gt;"",SUMIF($BD$3:$BD$1004,"="&amp;$BD167,INDIRECT(ADDRESS(3,BP$2,1,1)):INDIRECT(ADDRESS(1004,BP$2,1,1))),"")</f>
        <v/>
      </c>
      <c r="BQ167" t="str">
        <f ca="1">IF($BT167&lt;&gt;"",SUMIF($BD$3:$BD$1004,"="&amp;$BD167,INDIRECT(ADDRESS(3,BQ$2,1,1)):INDIRECT(ADDRESS(1004,BQ$2,1,1))),"")</f>
        <v/>
      </c>
      <c r="BR167" t="str">
        <f ca="1">IF($BT167&lt;&gt;"",SUMIF($BD$3:$BD$1004,"="&amp;$BD167,INDIRECT(ADDRESS(3,BR$2,1,1)):INDIRECT(ADDRESS(1004,BR$2,1,1))),"")</f>
        <v/>
      </c>
      <c r="BS167" t="str">
        <f>IF($A167&lt;&gt;"",VLOOKUP(TRUNC(MID($A167,1,2),0),Plano_Contas!$H$3:$J$103,3,TRUE),"")</f>
        <v/>
      </c>
      <c r="BT167" t="str">
        <f t="shared" si="8"/>
        <v/>
      </c>
      <c r="BV167">
        <f>Empresas!C167</f>
        <v>0</v>
      </c>
    </row>
    <row r="168" spans="1:74" x14ac:dyDescent="0.2">
      <c r="A168" s="89"/>
      <c r="B168" s="52" t="str">
        <f>IF($A168&lt;&gt;"",VLOOKUP(""&amp;$A168,Plano_Contas!$A$3:$F$1003,6,0),"")</f>
        <v/>
      </c>
      <c r="C168" s="91"/>
      <c r="D168" s="111"/>
      <c r="E168" s="112">
        <v>0</v>
      </c>
      <c r="F168" s="87"/>
      <c r="G168" s="85"/>
      <c r="H168" s="111"/>
      <c r="I168" s="112">
        <v>0</v>
      </c>
      <c r="J168" s="87"/>
      <c r="K168" s="85"/>
      <c r="L168" s="111"/>
      <c r="M168" s="112">
        <v>0</v>
      </c>
      <c r="N168" s="87"/>
      <c r="O168" s="85"/>
      <c r="P168" s="111"/>
      <c r="Q168" s="112">
        <v>0</v>
      </c>
      <c r="R168" s="87"/>
      <c r="S168" s="85"/>
      <c r="T168" s="111"/>
      <c r="U168" s="112">
        <v>0</v>
      </c>
      <c r="V168" s="87"/>
      <c r="W168" s="85"/>
      <c r="X168" s="111"/>
      <c r="Y168" s="112">
        <v>0</v>
      </c>
      <c r="Z168" s="87"/>
      <c r="AA168" s="85"/>
      <c r="AB168" s="111"/>
      <c r="AC168" s="112">
        <v>0</v>
      </c>
      <c r="AD168" s="87"/>
      <c r="AE168" s="85"/>
      <c r="AF168" s="111"/>
      <c r="AG168" s="112">
        <v>0</v>
      </c>
      <c r="AH168" s="87"/>
      <c r="AI168" s="85"/>
      <c r="AJ168" s="111"/>
      <c r="AK168" s="112">
        <v>0</v>
      </c>
      <c r="AL168" s="87"/>
      <c r="AM168" s="85"/>
      <c r="AN168" s="111"/>
      <c r="AO168" s="112">
        <v>0</v>
      </c>
      <c r="AP168" s="87"/>
      <c r="AQ168" s="85"/>
      <c r="AR168" s="111"/>
      <c r="AS168" s="112">
        <v>0</v>
      </c>
      <c r="AT168" s="87"/>
      <c r="AU168" s="85"/>
      <c r="AV168" s="111"/>
      <c r="AW168" s="112">
        <v>0</v>
      </c>
      <c r="AX168" s="87"/>
      <c r="AY168" s="85"/>
      <c r="AZ168" s="267">
        <f t="shared" si="5"/>
        <v>0</v>
      </c>
      <c r="BA168" s="88">
        <f t="shared" si="6"/>
        <v>0</v>
      </c>
      <c r="BC168">
        <f>IF($A168&lt;&gt;"",COUNTIF($BD$3:$BD168,$BD168),0)</f>
        <v>0</v>
      </c>
      <c r="BD168" t="str">
        <f>IF($A168&lt;&gt;"",VLOOKUP(TRUNC(MID($A168,1,2),0),Plano_Contas!$H$3:$J$103,2,TRUE),"")</f>
        <v/>
      </c>
      <c r="BE168" s="201" t="str">
        <f t="shared" si="7"/>
        <v/>
      </c>
      <c r="BF168" t="str">
        <f ca="1">IF($BT168&lt;&gt;"",SUMIF($BD$3:$BD$1004,"="&amp;$BD168,INDIRECT(ADDRESS(3,BF$2,1,1)):INDIRECT(ADDRESS(1004,BF$2,1,1))),"")</f>
        <v/>
      </c>
      <c r="BG168" t="str">
        <f ca="1">IF($BT168&lt;&gt;"",SUMIF($BD$3:$BD$1004,"="&amp;$BD168,INDIRECT(ADDRESS(3,BG$2,1,1)):INDIRECT(ADDRESS(1004,BG$2,1,1))),"")</f>
        <v/>
      </c>
      <c r="BH168" t="str">
        <f ca="1">IF($BT168&lt;&gt;"",SUMIF($BD$3:$BD$1004,"="&amp;$BD168,INDIRECT(ADDRESS(3,BH$2,1,1)):INDIRECT(ADDRESS(1004,BH$2,1,1))),"")</f>
        <v/>
      </c>
      <c r="BI168" t="str">
        <f ca="1">IF($BT168&lt;&gt;"",SUMIF($BD$3:$BD$1004,"="&amp;$BD168,INDIRECT(ADDRESS(3,BI$2,1,1)):INDIRECT(ADDRESS(1004,BI$2,1,1))),"")</f>
        <v/>
      </c>
      <c r="BJ168" t="str">
        <f ca="1">IF($BT168&lt;&gt;"",SUMIF($BD$3:$BD$1004,"="&amp;$BD168,INDIRECT(ADDRESS(3,BJ$2,1,1)):INDIRECT(ADDRESS(1004,BJ$2,1,1))),"")</f>
        <v/>
      </c>
      <c r="BK168" t="str">
        <f ca="1">IF($BT168&lt;&gt;"",SUMIF($BD$3:$BD$1004,"="&amp;$BD168,INDIRECT(ADDRESS(3,BK$2,1,1)):INDIRECT(ADDRESS(1004,BK$2,1,1))),"")</f>
        <v/>
      </c>
      <c r="BL168" t="str">
        <f ca="1">IF($BT168&lt;&gt;"",SUMIF($BD$3:$BD$1004,"="&amp;$BD168,INDIRECT(ADDRESS(3,BL$2,1,1)):INDIRECT(ADDRESS(1004,BL$2,1,1))),"")</f>
        <v/>
      </c>
      <c r="BM168" t="str">
        <f ca="1">IF($BT168&lt;&gt;"",SUMIF($BD$3:$BD$1004,"="&amp;$BD168,INDIRECT(ADDRESS(3,BM$2,1,1)):INDIRECT(ADDRESS(1004,BM$2,1,1))),"")</f>
        <v/>
      </c>
      <c r="BN168" t="str">
        <f ca="1">IF($BT168&lt;&gt;"",SUMIF($BD$3:$BD$1004,"="&amp;$BD168,INDIRECT(ADDRESS(3,BN$2,1,1)):INDIRECT(ADDRESS(1004,BN$2,1,1))),"")</f>
        <v/>
      </c>
      <c r="BO168" t="str">
        <f ca="1">IF($BT168&lt;&gt;"",SUMIF($BD$3:$BD$1004,"="&amp;$BD168,INDIRECT(ADDRESS(3,BO$2,1,1)):INDIRECT(ADDRESS(1004,BO$2,1,1))),"")</f>
        <v/>
      </c>
      <c r="BP168" t="str">
        <f ca="1">IF($BT168&lt;&gt;"",SUMIF($BD$3:$BD$1004,"="&amp;$BD168,INDIRECT(ADDRESS(3,BP$2,1,1)):INDIRECT(ADDRESS(1004,BP$2,1,1))),"")</f>
        <v/>
      </c>
      <c r="BQ168" t="str">
        <f ca="1">IF($BT168&lt;&gt;"",SUMIF($BD$3:$BD$1004,"="&amp;$BD168,INDIRECT(ADDRESS(3,BQ$2,1,1)):INDIRECT(ADDRESS(1004,BQ$2,1,1))),"")</f>
        <v/>
      </c>
      <c r="BR168" t="str">
        <f ca="1">IF($BT168&lt;&gt;"",SUMIF($BD$3:$BD$1004,"="&amp;$BD168,INDIRECT(ADDRESS(3,BR$2,1,1)):INDIRECT(ADDRESS(1004,BR$2,1,1))),"")</f>
        <v/>
      </c>
      <c r="BS168" t="str">
        <f>IF($A168&lt;&gt;"",VLOOKUP(TRUNC(MID($A168,1,2),0),Plano_Contas!$H$3:$J$103,3,TRUE),"")</f>
        <v/>
      </c>
      <c r="BT168" t="str">
        <f t="shared" si="8"/>
        <v/>
      </c>
      <c r="BV168">
        <f>Empresas!C168</f>
        <v>0</v>
      </c>
    </row>
    <row r="169" spans="1:74" x14ac:dyDescent="0.2">
      <c r="A169" s="89"/>
      <c r="B169" s="52" t="str">
        <f>IF($A169&lt;&gt;"",VLOOKUP(""&amp;$A169,Plano_Contas!$A$3:$F$1003,6,0),"")</f>
        <v/>
      </c>
      <c r="C169" s="91"/>
      <c r="D169" s="111"/>
      <c r="E169" s="112">
        <v>0</v>
      </c>
      <c r="F169" s="87"/>
      <c r="G169" s="85"/>
      <c r="H169" s="111"/>
      <c r="I169" s="112">
        <v>0</v>
      </c>
      <c r="J169" s="87"/>
      <c r="K169" s="85"/>
      <c r="L169" s="111"/>
      <c r="M169" s="112">
        <v>0</v>
      </c>
      <c r="N169" s="87"/>
      <c r="O169" s="85"/>
      <c r="P169" s="111"/>
      <c r="Q169" s="112">
        <v>0</v>
      </c>
      <c r="R169" s="87"/>
      <c r="S169" s="85"/>
      <c r="T169" s="111"/>
      <c r="U169" s="112">
        <v>0</v>
      </c>
      <c r="V169" s="87"/>
      <c r="W169" s="85"/>
      <c r="X169" s="111"/>
      <c r="Y169" s="112">
        <v>0</v>
      </c>
      <c r="Z169" s="87"/>
      <c r="AA169" s="85"/>
      <c r="AB169" s="111"/>
      <c r="AC169" s="112">
        <v>0</v>
      </c>
      <c r="AD169" s="87"/>
      <c r="AE169" s="85"/>
      <c r="AF169" s="111"/>
      <c r="AG169" s="112">
        <v>0</v>
      </c>
      <c r="AH169" s="87"/>
      <c r="AI169" s="85"/>
      <c r="AJ169" s="111"/>
      <c r="AK169" s="112">
        <v>0</v>
      </c>
      <c r="AL169" s="87"/>
      <c r="AM169" s="85"/>
      <c r="AN169" s="111"/>
      <c r="AO169" s="112">
        <v>0</v>
      </c>
      <c r="AP169" s="87"/>
      <c r="AQ169" s="85"/>
      <c r="AR169" s="111"/>
      <c r="AS169" s="112">
        <v>0</v>
      </c>
      <c r="AT169" s="87"/>
      <c r="AU169" s="85"/>
      <c r="AV169" s="111"/>
      <c r="AW169" s="112">
        <v>0</v>
      </c>
      <c r="AX169" s="87"/>
      <c r="AY169" s="85"/>
      <c r="AZ169" s="267">
        <f t="shared" si="5"/>
        <v>0</v>
      </c>
      <c r="BA169" s="88">
        <f t="shared" si="6"/>
        <v>0</v>
      </c>
      <c r="BC169">
        <f>IF($A169&lt;&gt;"",COUNTIF($BD$3:$BD169,$BD169),0)</f>
        <v>0</v>
      </c>
      <c r="BD169" t="str">
        <f>IF($A169&lt;&gt;"",VLOOKUP(TRUNC(MID($A169,1,2),0),Plano_Contas!$H$3:$J$103,2,TRUE),"")</f>
        <v/>
      </c>
      <c r="BE169" s="201" t="str">
        <f t="shared" si="7"/>
        <v/>
      </c>
      <c r="BF169" t="str">
        <f ca="1">IF($BT169&lt;&gt;"",SUMIF($BD$3:$BD$1004,"="&amp;$BD169,INDIRECT(ADDRESS(3,BF$2,1,1)):INDIRECT(ADDRESS(1004,BF$2,1,1))),"")</f>
        <v/>
      </c>
      <c r="BG169" t="str">
        <f ca="1">IF($BT169&lt;&gt;"",SUMIF($BD$3:$BD$1004,"="&amp;$BD169,INDIRECT(ADDRESS(3,BG$2,1,1)):INDIRECT(ADDRESS(1004,BG$2,1,1))),"")</f>
        <v/>
      </c>
      <c r="BH169" t="str">
        <f ca="1">IF($BT169&lt;&gt;"",SUMIF($BD$3:$BD$1004,"="&amp;$BD169,INDIRECT(ADDRESS(3,BH$2,1,1)):INDIRECT(ADDRESS(1004,BH$2,1,1))),"")</f>
        <v/>
      </c>
      <c r="BI169" t="str">
        <f ca="1">IF($BT169&lt;&gt;"",SUMIF($BD$3:$BD$1004,"="&amp;$BD169,INDIRECT(ADDRESS(3,BI$2,1,1)):INDIRECT(ADDRESS(1004,BI$2,1,1))),"")</f>
        <v/>
      </c>
      <c r="BJ169" t="str">
        <f ca="1">IF($BT169&lt;&gt;"",SUMIF($BD$3:$BD$1004,"="&amp;$BD169,INDIRECT(ADDRESS(3,BJ$2,1,1)):INDIRECT(ADDRESS(1004,BJ$2,1,1))),"")</f>
        <v/>
      </c>
      <c r="BK169" t="str">
        <f ca="1">IF($BT169&lt;&gt;"",SUMIF($BD$3:$BD$1004,"="&amp;$BD169,INDIRECT(ADDRESS(3,BK$2,1,1)):INDIRECT(ADDRESS(1004,BK$2,1,1))),"")</f>
        <v/>
      </c>
      <c r="BL169" t="str">
        <f ca="1">IF($BT169&lt;&gt;"",SUMIF($BD$3:$BD$1004,"="&amp;$BD169,INDIRECT(ADDRESS(3,BL$2,1,1)):INDIRECT(ADDRESS(1004,BL$2,1,1))),"")</f>
        <v/>
      </c>
      <c r="BM169" t="str">
        <f ca="1">IF($BT169&lt;&gt;"",SUMIF($BD$3:$BD$1004,"="&amp;$BD169,INDIRECT(ADDRESS(3,BM$2,1,1)):INDIRECT(ADDRESS(1004,BM$2,1,1))),"")</f>
        <v/>
      </c>
      <c r="BN169" t="str">
        <f ca="1">IF($BT169&lt;&gt;"",SUMIF($BD$3:$BD$1004,"="&amp;$BD169,INDIRECT(ADDRESS(3,BN$2,1,1)):INDIRECT(ADDRESS(1004,BN$2,1,1))),"")</f>
        <v/>
      </c>
      <c r="BO169" t="str">
        <f ca="1">IF($BT169&lt;&gt;"",SUMIF($BD$3:$BD$1004,"="&amp;$BD169,INDIRECT(ADDRESS(3,BO$2,1,1)):INDIRECT(ADDRESS(1004,BO$2,1,1))),"")</f>
        <v/>
      </c>
      <c r="BP169" t="str">
        <f ca="1">IF($BT169&lt;&gt;"",SUMIF($BD$3:$BD$1004,"="&amp;$BD169,INDIRECT(ADDRESS(3,BP$2,1,1)):INDIRECT(ADDRESS(1004,BP$2,1,1))),"")</f>
        <v/>
      </c>
      <c r="BQ169" t="str">
        <f ca="1">IF($BT169&lt;&gt;"",SUMIF($BD$3:$BD$1004,"="&amp;$BD169,INDIRECT(ADDRESS(3,BQ$2,1,1)):INDIRECT(ADDRESS(1004,BQ$2,1,1))),"")</f>
        <v/>
      </c>
      <c r="BR169" t="str">
        <f ca="1">IF($BT169&lt;&gt;"",SUMIF($BD$3:$BD$1004,"="&amp;$BD169,INDIRECT(ADDRESS(3,BR$2,1,1)):INDIRECT(ADDRESS(1004,BR$2,1,1))),"")</f>
        <v/>
      </c>
      <c r="BS169" t="str">
        <f>IF($A169&lt;&gt;"",VLOOKUP(TRUNC(MID($A169,1,2),0),Plano_Contas!$H$3:$J$103,3,TRUE),"")</f>
        <v/>
      </c>
      <c r="BT169" t="str">
        <f t="shared" si="8"/>
        <v/>
      </c>
      <c r="BV169">
        <f>Empresas!C169</f>
        <v>0</v>
      </c>
    </row>
    <row r="170" spans="1:74" x14ac:dyDescent="0.2">
      <c r="A170" s="89"/>
      <c r="B170" s="52" t="str">
        <f>IF($A170&lt;&gt;"",VLOOKUP(""&amp;$A170,Plano_Contas!$A$3:$F$1003,6,0),"")</f>
        <v/>
      </c>
      <c r="C170" s="91"/>
      <c r="D170" s="111"/>
      <c r="E170" s="112">
        <v>0</v>
      </c>
      <c r="F170" s="87"/>
      <c r="G170" s="85"/>
      <c r="H170" s="111"/>
      <c r="I170" s="112">
        <v>0</v>
      </c>
      <c r="J170" s="87"/>
      <c r="K170" s="85"/>
      <c r="L170" s="111"/>
      <c r="M170" s="112">
        <v>0</v>
      </c>
      <c r="N170" s="87"/>
      <c r="O170" s="85"/>
      <c r="P170" s="111"/>
      <c r="Q170" s="112">
        <v>0</v>
      </c>
      <c r="R170" s="87"/>
      <c r="S170" s="85"/>
      <c r="T170" s="111"/>
      <c r="U170" s="112">
        <v>0</v>
      </c>
      <c r="V170" s="87"/>
      <c r="W170" s="85"/>
      <c r="X170" s="111"/>
      <c r="Y170" s="112">
        <v>0</v>
      </c>
      <c r="Z170" s="87"/>
      <c r="AA170" s="85"/>
      <c r="AB170" s="111"/>
      <c r="AC170" s="112">
        <v>0</v>
      </c>
      <c r="AD170" s="87"/>
      <c r="AE170" s="85"/>
      <c r="AF170" s="111"/>
      <c r="AG170" s="112">
        <v>0</v>
      </c>
      <c r="AH170" s="87"/>
      <c r="AI170" s="85"/>
      <c r="AJ170" s="111"/>
      <c r="AK170" s="112">
        <v>0</v>
      </c>
      <c r="AL170" s="87"/>
      <c r="AM170" s="85"/>
      <c r="AN170" s="111"/>
      <c r="AO170" s="112">
        <v>0</v>
      </c>
      <c r="AP170" s="87"/>
      <c r="AQ170" s="85"/>
      <c r="AR170" s="111"/>
      <c r="AS170" s="112">
        <v>0</v>
      </c>
      <c r="AT170" s="87"/>
      <c r="AU170" s="85"/>
      <c r="AV170" s="111"/>
      <c r="AW170" s="112">
        <v>0</v>
      </c>
      <c r="AX170" s="87"/>
      <c r="AY170" s="85"/>
      <c r="AZ170" s="267">
        <f t="shared" si="5"/>
        <v>0</v>
      </c>
      <c r="BA170" s="88">
        <f t="shared" si="6"/>
        <v>0</v>
      </c>
      <c r="BC170">
        <f>IF($A170&lt;&gt;"",COUNTIF($BD$3:$BD170,$BD170),0)</f>
        <v>0</v>
      </c>
      <c r="BD170" t="str">
        <f>IF($A170&lt;&gt;"",VLOOKUP(TRUNC(MID($A170,1,2),0),Plano_Contas!$H$3:$J$103,2,TRUE),"")</f>
        <v/>
      </c>
      <c r="BE170" s="201" t="str">
        <f t="shared" si="7"/>
        <v/>
      </c>
      <c r="BF170" t="str">
        <f ca="1">IF($BT170&lt;&gt;"",SUMIF($BD$3:$BD$1004,"="&amp;$BD170,INDIRECT(ADDRESS(3,BF$2,1,1)):INDIRECT(ADDRESS(1004,BF$2,1,1))),"")</f>
        <v/>
      </c>
      <c r="BG170" t="str">
        <f ca="1">IF($BT170&lt;&gt;"",SUMIF($BD$3:$BD$1004,"="&amp;$BD170,INDIRECT(ADDRESS(3,BG$2,1,1)):INDIRECT(ADDRESS(1004,BG$2,1,1))),"")</f>
        <v/>
      </c>
      <c r="BH170" t="str">
        <f ca="1">IF($BT170&lt;&gt;"",SUMIF($BD$3:$BD$1004,"="&amp;$BD170,INDIRECT(ADDRESS(3,BH$2,1,1)):INDIRECT(ADDRESS(1004,BH$2,1,1))),"")</f>
        <v/>
      </c>
      <c r="BI170" t="str">
        <f ca="1">IF($BT170&lt;&gt;"",SUMIF($BD$3:$BD$1004,"="&amp;$BD170,INDIRECT(ADDRESS(3,BI$2,1,1)):INDIRECT(ADDRESS(1004,BI$2,1,1))),"")</f>
        <v/>
      </c>
      <c r="BJ170" t="str">
        <f ca="1">IF($BT170&lt;&gt;"",SUMIF($BD$3:$BD$1004,"="&amp;$BD170,INDIRECT(ADDRESS(3,BJ$2,1,1)):INDIRECT(ADDRESS(1004,BJ$2,1,1))),"")</f>
        <v/>
      </c>
      <c r="BK170" t="str">
        <f ca="1">IF($BT170&lt;&gt;"",SUMIF($BD$3:$BD$1004,"="&amp;$BD170,INDIRECT(ADDRESS(3,BK$2,1,1)):INDIRECT(ADDRESS(1004,BK$2,1,1))),"")</f>
        <v/>
      </c>
      <c r="BL170" t="str">
        <f ca="1">IF($BT170&lt;&gt;"",SUMIF($BD$3:$BD$1004,"="&amp;$BD170,INDIRECT(ADDRESS(3,BL$2,1,1)):INDIRECT(ADDRESS(1004,BL$2,1,1))),"")</f>
        <v/>
      </c>
      <c r="BM170" t="str">
        <f ca="1">IF($BT170&lt;&gt;"",SUMIF($BD$3:$BD$1004,"="&amp;$BD170,INDIRECT(ADDRESS(3,BM$2,1,1)):INDIRECT(ADDRESS(1004,BM$2,1,1))),"")</f>
        <v/>
      </c>
      <c r="BN170" t="str">
        <f ca="1">IF($BT170&lt;&gt;"",SUMIF($BD$3:$BD$1004,"="&amp;$BD170,INDIRECT(ADDRESS(3,BN$2,1,1)):INDIRECT(ADDRESS(1004,BN$2,1,1))),"")</f>
        <v/>
      </c>
      <c r="BO170" t="str">
        <f ca="1">IF($BT170&lt;&gt;"",SUMIF($BD$3:$BD$1004,"="&amp;$BD170,INDIRECT(ADDRESS(3,BO$2,1,1)):INDIRECT(ADDRESS(1004,BO$2,1,1))),"")</f>
        <v/>
      </c>
      <c r="BP170" t="str">
        <f ca="1">IF($BT170&lt;&gt;"",SUMIF($BD$3:$BD$1004,"="&amp;$BD170,INDIRECT(ADDRESS(3,BP$2,1,1)):INDIRECT(ADDRESS(1004,BP$2,1,1))),"")</f>
        <v/>
      </c>
      <c r="BQ170" t="str">
        <f ca="1">IF($BT170&lt;&gt;"",SUMIF($BD$3:$BD$1004,"="&amp;$BD170,INDIRECT(ADDRESS(3,BQ$2,1,1)):INDIRECT(ADDRESS(1004,BQ$2,1,1))),"")</f>
        <v/>
      </c>
      <c r="BR170" t="str">
        <f ca="1">IF($BT170&lt;&gt;"",SUMIF($BD$3:$BD$1004,"="&amp;$BD170,INDIRECT(ADDRESS(3,BR$2,1,1)):INDIRECT(ADDRESS(1004,BR$2,1,1))),"")</f>
        <v/>
      </c>
      <c r="BS170" t="str">
        <f>IF($A170&lt;&gt;"",VLOOKUP(TRUNC(MID($A170,1,2),0),Plano_Contas!$H$3:$J$103,3,TRUE),"")</f>
        <v/>
      </c>
      <c r="BT170" t="str">
        <f t="shared" si="8"/>
        <v/>
      </c>
      <c r="BV170">
        <f>Empresas!C170</f>
        <v>0</v>
      </c>
    </row>
    <row r="171" spans="1:74" x14ac:dyDescent="0.2">
      <c r="A171" s="89"/>
      <c r="B171" s="52" t="str">
        <f>IF($A171&lt;&gt;"",VLOOKUP(""&amp;$A171,Plano_Contas!$A$3:$F$1003,6,0),"")</f>
        <v/>
      </c>
      <c r="C171" s="91"/>
      <c r="D171" s="111"/>
      <c r="E171" s="112">
        <v>0</v>
      </c>
      <c r="F171" s="87"/>
      <c r="G171" s="85"/>
      <c r="H171" s="111"/>
      <c r="I171" s="112">
        <v>0</v>
      </c>
      <c r="J171" s="87"/>
      <c r="K171" s="85"/>
      <c r="L171" s="111"/>
      <c r="M171" s="112">
        <v>0</v>
      </c>
      <c r="N171" s="87"/>
      <c r="O171" s="85"/>
      <c r="P171" s="111"/>
      <c r="Q171" s="112">
        <v>0</v>
      </c>
      <c r="R171" s="87"/>
      <c r="S171" s="85"/>
      <c r="T171" s="111"/>
      <c r="U171" s="112">
        <v>0</v>
      </c>
      <c r="V171" s="87"/>
      <c r="W171" s="85"/>
      <c r="X171" s="111"/>
      <c r="Y171" s="112">
        <v>0</v>
      </c>
      <c r="Z171" s="87"/>
      <c r="AA171" s="85"/>
      <c r="AB171" s="111"/>
      <c r="AC171" s="112">
        <v>0</v>
      </c>
      <c r="AD171" s="87"/>
      <c r="AE171" s="85"/>
      <c r="AF171" s="111"/>
      <c r="AG171" s="112">
        <v>0</v>
      </c>
      <c r="AH171" s="87"/>
      <c r="AI171" s="85"/>
      <c r="AJ171" s="111"/>
      <c r="AK171" s="112">
        <v>0</v>
      </c>
      <c r="AL171" s="87"/>
      <c r="AM171" s="85"/>
      <c r="AN171" s="111"/>
      <c r="AO171" s="112">
        <v>0</v>
      </c>
      <c r="AP171" s="87"/>
      <c r="AQ171" s="85"/>
      <c r="AR171" s="111"/>
      <c r="AS171" s="112">
        <v>0</v>
      </c>
      <c r="AT171" s="87"/>
      <c r="AU171" s="85"/>
      <c r="AV171" s="111"/>
      <c r="AW171" s="112">
        <v>0</v>
      </c>
      <c r="AX171" s="87"/>
      <c r="AY171" s="85"/>
      <c r="AZ171" s="267">
        <f t="shared" si="5"/>
        <v>0</v>
      </c>
      <c r="BA171" s="88">
        <f t="shared" si="6"/>
        <v>0</v>
      </c>
      <c r="BC171">
        <f>IF($A171&lt;&gt;"",COUNTIF($BD$3:$BD171,$BD171),0)</f>
        <v>0</v>
      </c>
      <c r="BD171" t="str">
        <f>IF($A171&lt;&gt;"",VLOOKUP(TRUNC(MID($A171,1,2),0),Plano_Contas!$H$3:$J$103,2,TRUE),"")</f>
        <v/>
      </c>
      <c r="BE171" s="201" t="str">
        <f t="shared" si="7"/>
        <v/>
      </c>
      <c r="BF171" t="str">
        <f ca="1">IF($BT171&lt;&gt;"",SUMIF($BD$3:$BD$1004,"="&amp;$BD171,INDIRECT(ADDRESS(3,BF$2,1,1)):INDIRECT(ADDRESS(1004,BF$2,1,1))),"")</f>
        <v/>
      </c>
      <c r="BG171" t="str">
        <f ca="1">IF($BT171&lt;&gt;"",SUMIF($BD$3:$BD$1004,"="&amp;$BD171,INDIRECT(ADDRESS(3,BG$2,1,1)):INDIRECT(ADDRESS(1004,BG$2,1,1))),"")</f>
        <v/>
      </c>
      <c r="BH171" t="str">
        <f ca="1">IF($BT171&lt;&gt;"",SUMIF($BD$3:$BD$1004,"="&amp;$BD171,INDIRECT(ADDRESS(3,BH$2,1,1)):INDIRECT(ADDRESS(1004,BH$2,1,1))),"")</f>
        <v/>
      </c>
      <c r="BI171" t="str">
        <f ca="1">IF($BT171&lt;&gt;"",SUMIF($BD$3:$BD$1004,"="&amp;$BD171,INDIRECT(ADDRESS(3,BI$2,1,1)):INDIRECT(ADDRESS(1004,BI$2,1,1))),"")</f>
        <v/>
      </c>
      <c r="BJ171" t="str">
        <f ca="1">IF($BT171&lt;&gt;"",SUMIF($BD$3:$BD$1004,"="&amp;$BD171,INDIRECT(ADDRESS(3,BJ$2,1,1)):INDIRECT(ADDRESS(1004,BJ$2,1,1))),"")</f>
        <v/>
      </c>
      <c r="BK171" t="str">
        <f ca="1">IF($BT171&lt;&gt;"",SUMIF($BD$3:$BD$1004,"="&amp;$BD171,INDIRECT(ADDRESS(3,BK$2,1,1)):INDIRECT(ADDRESS(1004,BK$2,1,1))),"")</f>
        <v/>
      </c>
      <c r="BL171" t="str">
        <f ca="1">IF($BT171&lt;&gt;"",SUMIF($BD$3:$BD$1004,"="&amp;$BD171,INDIRECT(ADDRESS(3,BL$2,1,1)):INDIRECT(ADDRESS(1004,BL$2,1,1))),"")</f>
        <v/>
      </c>
      <c r="BM171" t="str">
        <f ca="1">IF($BT171&lt;&gt;"",SUMIF($BD$3:$BD$1004,"="&amp;$BD171,INDIRECT(ADDRESS(3,BM$2,1,1)):INDIRECT(ADDRESS(1004,BM$2,1,1))),"")</f>
        <v/>
      </c>
      <c r="BN171" t="str">
        <f ca="1">IF($BT171&lt;&gt;"",SUMIF($BD$3:$BD$1004,"="&amp;$BD171,INDIRECT(ADDRESS(3,BN$2,1,1)):INDIRECT(ADDRESS(1004,BN$2,1,1))),"")</f>
        <v/>
      </c>
      <c r="BO171" t="str">
        <f ca="1">IF($BT171&lt;&gt;"",SUMIF($BD$3:$BD$1004,"="&amp;$BD171,INDIRECT(ADDRESS(3,BO$2,1,1)):INDIRECT(ADDRESS(1004,BO$2,1,1))),"")</f>
        <v/>
      </c>
      <c r="BP171" t="str">
        <f ca="1">IF($BT171&lt;&gt;"",SUMIF($BD$3:$BD$1004,"="&amp;$BD171,INDIRECT(ADDRESS(3,BP$2,1,1)):INDIRECT(ADDRESS(1004,BP$2,1,1))),"")</f>
        <v/>
      </c>
      <c r="BQ171" t="str">
        <f ca="1">IF($BT171&lt;&gt;"",SUMIF($BD$3:$BD$1004,"="&amp;$BD171,INDIRECT(ADDRESS(3,BQ$2,1,1)):INDIRECT(ADDRESS(1004,BQ$2,1,1))),"")</f>
        <v/>
      </c>
      <c r="BR171" t="str">
        <f ca="1">IF($BT171&lt;&gt;"",SUMIF($BD$3:$BD$1004,"="&amp;$BD171,INDIRECT(ADDRESS(3,BR$2,1,1)):INDIRECT(ADDRESS(1004,BR$2,1,1))),"")</f>
        <v/>
      </c>
      <c r="BS171" t="str">
        <f>IF($A171&lt;&gt;"",VLOOKUP(TRUNC(MID($A171,1,2),0),Plano_Contas!$H$3:$J$103,3,TRUE),"")</f>
        <v/>
      </c>
      <c r="BT171" t="str">
        <f t="shared" si="8"/>
        <v/>
      </c>
      <c r="BV171">
        <f>Empresas!C171</f>
        <v>0</v>
      </c>
    </row>
    <row r="172" spans="1:74" x14ac:dyDescent="0.2">
      <c r="A172" s="89"/>
      <c r="B172" s="52" t="str">
        <f>IF($A172&lt;&gt;"",VLOOKUP(""&amp;$A172,Plano_Contas!$A$3:$F$1003,6,0),"")</f>
        <v/>
      </c>
      <c r="C172" s="91"/>
      <c r="D172" s="111"/>
      <c r="E172" s="112">
        <v>0</v>
      </c>
      <c r="F172" s="87"/>
      <c r="G172" s="85"/>
      <c r="H172" s="111"/>
      <c r="I172" s="112">
        <v>0</v>
      </c>
      <c r="J172" s="87"/>
      <c r="K172" s="85"/>
      <c r="L172" s="111"/>
      <c r="M172" s="112">
        <v>0</v>
      </c>
      <c r="N172" s="87"/>
      <c r="O172" s="85"/>
      <c r="P172" s="111"/>
      <c r="Q172" s="112">
        <v>0</v>
      </c>
      <c r="R172" s="87"/>
      <c r="S172" s="85"/>
      <c r="T172" s="111"/>
      <c r="U172" s="112">
        <v>0</v>
      </c>
      <c r="V172" s="87"/>
      <c r="W172" s="85"/>
      <c r="X172" s="111"/>
      <c r="Y172" s="112">
        <v>0</v>
      </c>
      <c r="Z172" s="87"/>
      <c r="AA172" s="85"/>
      <c r="AB172" s="111"/>
      <c r="AC172" s="112">
        <v>0</v>
      </c>
      <c r="AD172" s="87"/>
      <c r="AE172" s="85"/>
      <c r="AF172" s="111"/>
      <c r="AG172" s="112">
        <v>0</v>
      </c>
      <c r="AH172" s="87"/>
      <c r="AI172" s="85"/>
      <c r="AJ172" s="111"/>
      <c r="AK172" s="112">
        <v>0</v>
      </c>
      <c r="AL172" s="87"/>
      <c r="AM172" s="85"/>
      <c r="AN172" s="111"/>
      <c r="AO172" s="112">
        <v>0</v>
      </c>
      <c r="AP172" s="87"/>
      <c r="AQ172" s="85"/>
      <c r="AR172" s="111"/>
      <c r="AS172" s="112">
        <v>0</v>
      </c>
      <c r="AT172" s="87"/>
      <c r="AU172" s="85"/>
      <c r="AV172" s="111"/>
      <c r="AW172" s="112">
        <v>0</v>
      </c>
      <c r="AX172" s="87"/>
      <c r="AY172" s="85"/>
      <c r="AZ172" s="267">
        <f t="shared" si="5"/>
        <v>0</v>
      </c>
      <c r="BA172" s="88">
        <f t="shared" si="6"/>
        <v>0</v>
      </c>
      <c r="BC172">
        <f>IF($A172&lt;&gt;"",COUNTIF($BD$3:$BD172,$BD172),0)</f>
        <v>0</v>
      </c>
      <c r="BD172" t="str">
        <f>IF($A172&lt;&gt;"",VLOOKUP(TRUNC(MID($A172,1,2),0),Plano_Contas!$H$3:$J$103,2,TRUE),"")</f>
        <v/>
      </c>
      <c r="BE172" s="201" t="str">
        <f t="shared" si="7"/>
        <v/>
      </c>
      <c r="BF172" t="str">
        <f ca="1">IF($BT172&lt;&gt;"",SUMIF($BD$3:$BD$1004,"="&amp;$BD172,INDIRECT(ADDRESS(3,BF$2,1,1)):INDIRECT(ADDRESS(1004,BF$2,1,1))),"")</f>
        <v/>
      </c>
      <c r="BG172" t="str">
        <f ca="1">IF($BT172&lt;&gt;"",SUMIF($BD$3:$BD$1004,"="&amp;$BD172,INDIRECT(ADDRESS(3,BG$2,1,1)):INDIRECT(ADDRESS(1004,BG$2,1,1))),"")</f>
        <v/>
      </c>
      <c r="BH172" t="str">
        <f ca="1">IF($BT172&lt;&gt;"",SUMIF($BD$3:$BD$1004,"="&amp;$BD172,INDIRECT(ADDRESS(3,BH$2,1,1)):INDIRECT(ADDRESS(1004,BH$2,1,1))),"")</f>
        <v/>
      </c>
      <c r="BI172" t="str">
        <f ca="1">IF($BT172&lt;&gt;"",SUMIF($BD$3:$BD$1004,"="&amp;$BD172,INDIRECT(ADDRESS(3,BI$2,1,1)):INDIRECT(ADDRESS(1004,BI$2,1,1))),"")</f>
        <v/>
      </c>
      <c r="BJ172" t="str">
        <f ca="1">IF($BT172&lt;&gt;"",SUMIF($BD$3:$BD$1004,"="&amp;$BD172,INDIRECT(ADDRESS(3,BJ$2,1,1)):INDIRECT(ADDRESS(1004,BJ$2,1,1))),"")</f>
        <v/>
      </c>
      <c r="BK172" t="str">
        <f ca="1">IF($BT172&lt;&gt;"",SUMIF($BD$3:$BD$1004,"="&amp;$BD172,INDIRECT(ADDRESS(3,BK$2,1,1)):INDIRECT(ADDRESS(1004,BK$2,1,1))),"")</f>
        <v/>
      </c>
      <c r="BL172" t="str">
        <f ca="1">IF($BT172&lt;&gt;"",SUMIF($BD$3:$BD$1004,"="&amp;$BD172,INDIRECT(ADDRESS(3,BL$2,1,1)):INDIRECT(ADDRESS(1004,BL$2,1,1))),"")</f>
        <v/>
      </c>
      <c r="BM172" t="str">
        <f ca="1">IF($BT172&lt;&gt;"",SUMIF($BD$3:$BD$1004,"="&amp;$BD172,INDIRECT(ADDRESS(3,BM$2,1,1)):INDIRECT(ADDRESS(1004,BM$2,1,1))),"")</f>
        <v/>
      </c>
      <c r="BN172" t="str">
        <f ca="1">IF($BT172&lt;&gt;"",SUMIF($BD$3:$BD$1004,"="&amp;$BD172,INDIRECT(ADDRESS(3,BN$2,1,1)):INDIRECT(ADDRESS(1004,BN$2,1,1))),"")</f>
        <v/>
      </c>
      <c r="BO172" t="str">
        <f ca="1">IF($BT172&lt;&gt;"",SUMIF($BD$3:$BD$1004,"="&amp;$BD172,INDIRECT(ADDRESS(3,BO$2,1,1)):INDIRECT(ADDRESS(1004,BO$2,1,1))),"")</f>
        <v/>
      </c>
      <c r="BP172" t="str">
        <f ca="1">IF($BT172&lt;&gt;"",SUMIF($BD$3:$BD$1004,"="&amp;$BD172,INDIRECT(ADDRESS(3,BP$2,1,1)):INDIRECT(ADDRESS(1004,BP$2,1,1))),"")</f>
        <v/>
      </c>
      <c r="BQ172" t="str">
        <f ca="1">IF($BT172&lt;&gt;"",SUMIF($BD$3:$BD$1004,"="&amp;$BD172,INDIRECT(ADDRESS(3,BQ$2,1,1)):INDIRECT(ADDRESS(1004,BQ$2,1,1))),"")</f>
        <v/>
      </c>
      <c r="BR172" t="str">
        <f ca="1">IF($BT172&lt;&gt;"",SUMIF($BD$3:$BD$1004,"="&amp;$BD172,INDIRECT(ADDRESS(3,BR$2,1,1)):INDIRECT(ADDRESS(1004,BR$2,1,1))),"")</f>
        <v/>
      </c>
      <c r="BS172" t="str">
        <f>IF($A172&lt;&gt;"",VLOOKUP(TRUNC(MID($A172,1,2),0),Plano_Contas!$H$3:$J$103,3,TRUE),"")</f>
        <v/>
      </c>
      <c r="BT172" t="str">
        <f t="shared" si="8"/>
        <v/>
      </c>
      <c r="BV172">
        <f>Empresas!C172</f>
        <v>0</v>
      </c>
    </row>
    <row r="173" spans="1:74" x14ac:dyDescent="0.2">
      <c r="A173" s="89"/>
      <c r="B173" s="52" t="str">
        <f>IF($A173&lt;&gt;"",VLOOKUP(""&amp;$A173,Plano_Contas!$A$3:$F$1003,6,0),"")</f>
        <v/>
      </c>
      <c r="C173" s="91"/>
      <c r="D173" s="111"/>
      <c r="E173" s="112">
        <v>0</v>
      </c>
      <c r="F173" s="87"/>
      <c r="G173" s="85"/>
      <c r="H173" s="111"/>
      <c r="I173" s="112">
        <v>0</v>
      </c>
      <c r="J173" s="87"/>
      <c r="K173" s="85"/>
      <c r="L173" s="111"/>
      <c r="M173" s="112">
        <v>0</v>
      </c>
      <c r="N173" s="87"/>
      <c r="O173" s="85"/>
      <c r="P173" s="111"/>
      <c r="Q173" s="112">
        <v>0</v>
      </c>
      <c r="R173" s="87"/>
      <c r="S173" s="85"/>
      <c r="T173" s="111"/>
      <c r="U173" s="112">
        <v>0</v>
      </c>
      <c r="V173" s="87"/>
      <c r="W173" s="85"/>
      <c r="X173" s="111"/>
      <c r="Y173" s="112">
        <v>0</v>
      </c>
      <c r="Z173" s="87"/>
      <c r="AA173" s="85"/>
      <c r="AB173" s="111"/>
      <c r="AC173" s="112">
        <v>0</v>
      </c>
      <c r="AD173" s="87"/>
      <c r="AE173" s="85"/>
      <c r="AF173" s="111"/>
      <c r="AG173" s="112">
        <v>0</v>
      </c>
      <c r="AH173" s="87"/>
      <c r="AI173" s="85"/>
      <c r="AJ173" s="111"/>
      <c r="AK173" s="112">
        <v>0</v>
      </c>
      <c r="AL173" s="87"/>
      <c r="AM173" s="85"/>
      <c r="AN173" s="111"/>
      <c r="AO173" s="112">
        <v>0</v>
      </c>
      <c r="AP173" s="87"/>
      <c r="AQ173" s="85"/>
      <c r="AR173" s="111"/>
      <c r="AS173" s="112">
        <v>0</v>
      </c>
      <c r="AT173" s="87"/>
      <c r="AU173" s="85"/>
      <c r="AV173" s="111"/>
      <c r="AW173" s="112">
        <v>0</v>
      </c>
      <c r="AX173" s="87"/>
      <c r="AY173" s="85"/>
      <c r="AZ173" s="267">
        <f t="shared" si="5"/>
        <v>0</v>
      </c>
      <c r="BA173" s="88">
        <f t="shared" si="6"/>
        <v>0</v>
      </c>
      <c r="BC173">
        <f>IF($A173&lt;&gt;"",COUNTIF($BD$3:$BD173,$BD173),0)</f>
        <v>0</v>
      </c>
      <c r="BD173" t="str">
        <f>IF($A173&lt;&gt;"",VLOOKUP(TRUNC(MID($A173,1,2),0),Plano_Contas!$H$3:$J$103,2,TRUE),"")</f>
        <v/>
      </c>
      <c r="BE173" s="201" t="str">
        <f t="shared" si="7"/>
        <v/>
      </c>
      <c r="BF173" t="str">
        <f ca="1">IF($BT173&lt;&gt;"",SUMIF($BD$3:$BD$1004,"="&amp;$BD173,INDIRECT(ADDRESS(3,BF$2,1,1)):INDIRECT(ADDRESS(1004,BF$2,1,1))),"")</f>
        <v/>
      </c>
      <c r="BG173" t="str">
        <f ca="1">IF($BT173&lt;&gt;"",SUMIF($BD$3:$BD$1004,"="&amp;$BD173,INDIRECT(ADDRESS(3,BG$2,1,1)):INDIRECT(ADDRESS(1004,BG$2,1,1))),"")</f>
        <v/>
      </c>
      <c r="BH173" t="str">
        <f ca="1">IF($BT173&lt;&gt;"",SUMIF($BD$3:$BD$1004,"="&amp;$BD173,INDIRECT(ADDRESS(3,BH$2,1,1)):INDIRECT(ADDRESS(1004,BH$2,1,1))),"")</f>
        <v/>
      </c>
      <c r="BI173" t="str">
        <f ca="1">IF($BT173&lt;&gt;"",SUMIF($BD$3:$BD$1004,"="&amp;$BD173,INDIRECT(ADDRESS(3,BI$2,1,1)):INDIRECT(ADDRESS(1004,BI$2,1,1))),"")</f>
        <v/>
      </c>
      <c r="BJ173" t="str">
        <f ca="1">IF($BT173&lt;&gt;"",SUMIF($BD$3:$BD$1004,"="&amp;$BD173,INDIRECT(ADDRESS(3,BJ$2,1,1)):INDIRECT(ADDRESS(1004,BJ$2,1,1))),"")</f>
        <v/>
      </c>
      <c r="BK173" t="str">
        <f ca="1">IF($BT173&lt;&gt;"",SUMIF($BD$3:$BD$1004,"="&amp;$BD173,INDIRECT(ADDRESS(3,BK$2,1,1)):INDIRECT(ADDRESS(1004,BK$2,1,1))),"")</f>
        <v/>
      </c>
      <c r="BL173" t="str">
        <f ca="1">IF($BT173&lt;&gt;"",SUMIF($BD$3:$BD$1004,"="&amp;$BD173,INDIRECT(ADDRESS(3,BL$2,1,1)):INDIRECT(ADDRESS(1004,BL$2,1,1))),"")</f>
        <v/>
      </c>
      <c r="BM173" t="str">
        <f ca="1">IF($BT173&lt;&gt;"",SUMIF($BD$3:$BD$1004,"="&amp;$BD173,INDIRECT(ADDRESS(3,BM$2,1,1)):INDIRECT(ADDRESS(1004,BM$2,1,1))),"")</f>
        <v/>
      </c>
      <c r="BN173" t="str">
        <f ca="1">IF($BT173&lt;&gt;"",SUMIF($BD$3:$BD$1004,"="&amp;$BD173,INDIRECT(ADDRESS(3,BN$2,1,1)):INDIRECT(ADDRESS(1004,BN$2,1,1))),"")</f>
        <v/>
      </c>
      <c r="BO173" t="str">
        <f ca="1">IF($BT173&lt;&gt;"",SUMIF($BD$3:$BD$1004,"="&amp;$BD173,INDIRECT(ADDRESS(3,BO$2,1,1)):INDIRECT(ADDRESS(1004,BO$2,1,1))),"")</f>
        <v/>
      </c>
      <c r="BP173" t="str">
        <f ca="1">IF($BT173&lt;&gt;"",SUMIF($BD$3:$BD$1004,"="&amp;$BD173,INDIRECT(ADDRESS(3,BP$2,1,1)):INDIRECT(ADDRESS(1004,BP$2,1,1))),"")</f>
        <v/>
      </c>
      <c r="BQ173" t="str">
        <f ca="1">IF($BT173&lt;&gt;"",SUMIF($BD$3:$BD$1004,"="&amp;$BD173,INDIRECT(ADDRESS(3,BQ$2,1,1)):INDIRECT(ADDRESS(1004,BQ$2,1,1))),"")</f>
        <v/>
      </c>
      <c r="BR173" t="str">
        <f ca="1">IF($BT173&lt;&gt;"",SUMIF($BD$3:$BD$1004,"="&amp;$BD173,INDIRECT(ADDRESS(3,BR$2,1,1)):INDIRECT(ADDRESS(1004,BR$2,1,1))),"")</f>
        <v/>
      </c>
      <c r="BS173" t="str">
        <f>IF($A173&lt;&gt;"",VLOOKUP(TRUNC(MID($A173,1,2),0),Plano_Contas!$H$3:$J$103,3,TRUE),"")</f>
        <v/>
      </c>
      <c r="BT173" t="str">
        <f t="shared" si="8"/>
        <v/>
      </c>
      <c r="BV173">
        <f>Empresas!C173</f>
        <v>0</v>
      </c>
    </row>
    <row r="174" spans="1:74" x14ac:dyDescent="0.2">
      <c r="A174" s="89"/>
      <c r="B174" s="52" t="str">
        <f>IF($A174&lt;&gt;"",VLOOKUP(""&amp;$A174,Plano_Contas!$A$3:$F$1003,6,0),"")</f>
        <v/>
      </c>
      <c r="C174" s="91"/>
      <c r="D174" s="111"/>
      <c r="E174" s="112">
        <v>0</v>
      </c>
      <c r="F174" s="87"/>
      <c r="G174" s="85"/>
      <c r="H174" s="111"/>
      <c r="I174" s="112">
        <v>0</v>
      </c>
      <c r="J174" s="87"/>
      <c r="K174" s="85"/>
      <c r="L174" s="111"/>
      <c r="M174" s="112">
        <v>0</v>
      </c>
      <c r="N174" s="87"/>
      <c r="O174" s="85"/>
      <c r="P174" s="111"/>
      <c r="Q174" s="112">
        <v>0</v>
      </c>
      <c r="R174" s="87"/>
      <c r="S174" s="85"/>
      <c r="T174" s="111"/>
      <c r="U174" s="112">
        <v>0</v>
      </c>
      <c r="V174" s="87"/>
      <c r="W174" s="85"/>
      <c r="X174" s="111"/>
      <c r="Y174" s="112">
        <v>0</v>
      </c>
      <c r="Z174" s="87"/>
      <c r="AA174" s="85"/>
      <c r="AB174" s="111"/>
      <c r="AC174" s="112">
        <v>0</v>
      </c>
      <c r="AD174" s="87"/>
      <c r="AE174" s="85"/>
      <c r="AF174" s="111"/>
      <c r="AG174" s="112">
        <v>0</v>
      </c>
      <c r="AH174" s="87"/>
      <c r="AI174" s="85"/>
      <c r="AJ174" s="111"/>
      <c r="AK174" s="112">
        <v>0</v>
      </c>
      <c r="AL174" s="87"/>
      <c r="AM174" s="85"/>
      <c r="AN174" s="111"/>
      <c r="AO174" s="112">
        <v>0</v>
      </c>
      <c r="AP174" s="87"/>
      <c r="AQ174" s="85"/>
      <c r="AR174" s="111"/>
      <c r="AS174" s="112">
        <v>0</v>
      </c>
      <c r="AT174" s="87"/>
      <c r="AU174" s="85"/>
      <c r="AV174" s="111"/>
      <c r="AW174" s="112">
        <v>0</v>
      </c>
      <c r="AX174" s="87"/>
      <c r="AY174" s="85"/>
      <c r="AZ174" s="267">
        <f t="shared" si="5"/>
        <v>0</v>
      </c>
      <c r="BA174" s="88">
        <f t="shared" si="6"/>
        <v>0</v>
      </c>
      <c r="BC174">
        <f>IF($A174&lt;&gt;"",COUNTIF($BD$3:$BD174,$BD174),0)</f>
        <v>0</v>
      </c>
      <c r="BD174" t="str">
        <f>IF($A174&lt;&gt;"",VLOOKUP(TRUNC(MID($A174,1,2),0),Plano_Contas!$H$3:$J$103,2,TRUE),"")</f>
        <v/>
      </c>
      <c r="BE174" s="201" t="str">
        <f t="shared" si="7"/>
        <v/>
      </c>
      <c r="BF174" t="str">
        <f ca="1">IF($BT174&lt;&gt;"",SUMIF($BD$3:$BD$1004,"="&amp;$BD174,INDIRECT(ADDRESS(3,BF$2,1,1)):INDIRECT(ADDRESS(1004,BF$2,1,1))),"")</f>
        <v/>
      </c>
      <c r="BG174" t="str">
        <f ca="1">IF($BT174&lt;&gt;"",SUMIF($BD$3:$BD$1004,"="&amp;$BD174,INDIRECT(ADDRESS(3,BG$2,1,1)):INDIRECT(ADDRESS(1004,BG$2,1,1))),"")</f>
        <v/>
      </c>
      <c r="BH174" t="str">
        <f ca="1">IF($BT174&lt;&gt;"",SUMIF($BD$3:$BD$1004,"="&amp;$BD174,INDIRECT(ADDRESS(3,BH$2,1,1)):INDIRECT(ADDRESS(1004,BH$2,1,1))),"")</f>
        <v/>
      </c>
      <c r="BI174" t="str">
        <f ca="1">IF($BT174&lt;&gt;"",SUMIF($BD$3:$BD$1004,"="&amp;$BD174,INDIRECT(ADDRESS(3,BI$2,1,1)):INDIRECT(ADDRESS(1004,BI$2,1,1))),"")</f>
        <v/>
      </c>
      <c r="BJ174" t="str">
        <f ca="1">IF($BT174&lt;&gt;"",SUMIF($BD$3:$BD$1004,"="&amp;$BD174,INDIRECT(ADDRESS(3,BJ$2,1,1)):INDIRECT(ADDRESS(1004,BJ$2,1,1))),"")</f>
        <v/>
      </c>
      <c r="BK174" t="str">
        <f ca="1">IF($BT174&lt;&gt;"",SUMIF($BD$3:$BD$1004,"="&amp;$BD174,INDIRECT(ADDRESS(3,BK$2,1,1)):INDIRECT(ADDRESS(1004,BK$2,1,1))),"")</f>
        <v/>
      </c>
      <c r="BL174" t="str">
        <f ca="1">IF($BT174&lt;&gt;"",SUMIF($BD$3:$BD$1004,"="&amp;$BD174,INDIRECT(ADDRESS(3,BL$2,1,1)):INDIRECT(ADDRESS(1004,BL$2,1,1))),"")</f>
        <v/>
      </c>
      <c r="BM174" t="str">
        <f ca="1">IF($BT174&lt;&gt;"",SUMIF($BD$3:$BD$1004,"="&amp;$BD174,INDIRECT(ADDRESS(3,BM$2,1,1)):INDIRECT(ADDRESS(1004,BM$2,1,1))),"")</f>
        <v/>
      </c>
      <c r="BN174" t="str">
        <f ca="1">IF($BT174&lt;&gt;"",SUMIF($BD$3:$BD$1004,"="&amp;$BD174,INDIRECT(ADDRESS(3,BN$2,1,1)):INDIRECT(ADDRESS(1004,BN$2,1,1))),"")</f>
        <v/>
      </c>
      <c r="BO174" t="str">
        <f ca="1">IF($BT174&lt;&gt;"",SUMIF($BD$3:$BD$1004,"="&amp;$BD174,INDIRECT(ADDRESS(3,BO$2,1,1)):INDIRECT(ADDRESS(1004,BO$2,1,1))),"")</f>
        <v/>
      </c>
      <c r="BP174" t="str">
        <f ca="1">IF($BT174&lt;&gt;"",SUMIF($BD$3:$BD$1004,"="&amp;$BD174,INDIRECT(ADDRESS(3,BP$2,1,1)):INDIRECT(ADDRESS(1004,BP$2,1,1))),"")</f>
        <v/>
      </c>
      <c r="BQ174" t="str">
        <f ca="1">IF($BT174&lt;&gt;"",SUMIF($BD$3:$BD$1004,"="&amp;$BD174,INDIRECT(ADDRESS(3,BQ$2,1,1)):INDIRECT(ADDRESS(1004,BQ$2,1,1))),"")</f>
        <v/>
      </c>
      <c r="BR174" t="str">
        <f ca="1">IF($BT174&lt;&gt;"",SUMIF($BD$3:$BD$1004,"="&amp;$BD174,INDIRECT(ADDRESS(3,BR$2,1,1)):INDIRECT(ADDRESS(1004,BR$2,1,1))),"")</f>
        <v/>
      </c>
      <c r="BS174" t="str">
        <f>IF($A174&lt;&gt;"",VLOOKUP(TRUNC(MID($A174,1,2),0),Plano_Contas!$H$3:$J$103,3,TRUE),"")</f>
        <v/>
      </c>
      <c r="BT174" t="str">
        <f t="shared" si="8"/>
        <v/>
      </c>
      <c r="BV174">
        <f>Empresas!C174</f>
        <v>0</v>
      </c>
    </row>
    <row r="175" spans="1:74" x14ac:dyDescent="0.2">
      <c r="A175" s="89"/>
      <c r="B175" s="52" t="str">
        <f>IF($A175&lt;&gt;"",VLOOKUP(""&amp;$A175,Plano_Contas!$A$3:$F$1003,6,0),"")</f>
        <v/>
      </c>
      <c r="C175" s="91"/>
      <c r="D175" s="111"/>
      <c r="E175" s="112">
        <v>0</v>
      </c>
      <c r="F175" s="87"/>
      <c r="G175" s="85"/>
      <c r="H175" s="111"/>
      <c r="I175" s="112">
        <v>0</v>
      </c>
      <c r="J175" s="87"/>
      <c r="K175" s="85"/>
      <c r="L175" s="111"/>
      <c r="M175" s="112">
        <v>0</v>
      </c>
      <c r="N175" s="87"/>
      <c r="O175" s="85"/>
      <c r="P175" s="111"/>
      <c r="Q175" s="112">
        <v>0</v>
      </c>
      <c r="R175" s="87"/>
      <c r="S175" s="85"/>
      <c r="T175" s="111"/>
      <c r="U175" s="112">
        <v>0</v>
      </c>
      <c r="V175" s="87"/>
      <c r="W175" s="85"/>
      <c r="X175" s="111"/>
      <c r="Y175" s="112">
        <v>0</v>
      </c>
      <c r="Z175" s="87"/>
      <c r="AA175" s="85"/>
      <c r="AB175" s="111"/>
      <c r="AC175" s="112">
        <v>0</v>
      </c>
      <c r="AD175" s="87"/>
      <c r="AE175" s="85"/>
      <c r="AF175" s="111"/>
      <c r="AG175" s="112">
        <v>0</v>
      </c>
      <c r="AH175" s="87"/>
      <c r="AI175" s="85"/>
      <c r="AJ175" s="111"/>
      <c r="AK175" s="112">
        <v>0</v>
      </c>
      <c r="AL175" s="87"/>
      <c r="AM175" s="85"/>
      <c r="AN175" s="111"/>
      <c r="AO175" s="112">
        <v>0</v>
      </c>
      <c r="AP175" s="87"/>
      <c r="AQ175" s="85"/>
      <c r="AR175" s="111"/>
      <c r="AS175" s="112">
        <v>0</v>
      </c>
      <c r="AT175" s="87"/>
      <c r="AU175" s="85"/>
      <c r="AV175" s="111"/>
      <c r="AW175" s="112">
        <v>0</v>
      </c>
      <c r="AX175" s="87"/>
      <c r="AY175" s="85"/>
      <c r="AZ175" s="267">
        <f t="shared" si="5"/>
        <v>0</v>
      </c>
      <c r="BA175" s="88">
        <f t="shared" si="6"/>
        <v>0</v>
      </c>
      <c r="BC175">
        <f>IF($A175&lt;&gt;"",COUNTIF($BD$3:$BD175,$BD175),0)</f>
        <v>0</v>
      </c>
      <c r="BD175" t="str">
        <f>IF($A175&lt;&gt;"",VLOOKUP(TRUNC(MID($A175,1,2),0),Plano_Contas!$H$3:$J$103,2,TRUE),"")</f>
        <v/>
      </c>
      <c r="BE175" s="201" t="str">
        <f t="shared" si="7"/>
        <v/>
      </c>
      <c r="BF175" t="str">
        <f ca="1">IF($BT175&lt;&gt;"",SUMIF($BD$3:$BD$1004,"="&amp;$BD175,INDIRECT(ADDRESS(3,BF$2,1,1)):INDIRECT(ADDRESS(1004,BF$2,1,1))),"")</f>
        <v/>
      </c>
      <c r="BG175" t="str">
        <f ca="1">IF($BT175&lt;&gt;"",SUMIF($BD$3:$BD$1004,"="&amp;$BD175,INDIRECT(ADDRESS(3,BG$2,1,1)):INDIRECT(ADDRESS(1004,BG$2,1,1))),"")</f>
        <v/>
      </c>
      <c r="BH175" t="str">
        <f ca="1">IF($BT175&lt;&gt;"",SUMIF($BD$3:$BD$1004,"="&amp;$BD175,INDIRECT(ADDRESS(3,BH$2,1,1)):INDIRECT(ADDRESS(1004,BH$2,1,1))),"")</f>
        <v/>
      </c>
      <c r="BI175" t="str">
        <f ca="1">IF($BT175&lt;&gt;"",SUMIF($BD$3:$BD$1004,"="&amp;$BD175,INDIRECT(ADDRESS(3,BI$2,1,1)):INDIRECT(ADDRESS(1004,BI$2,1,1))),"")</f>
        <v/>
      </c>
      <c r="BJ175" t="str">
        <f ca="1">IF($BT175&lt;&gt;"",SUMIF($BD$3:$BD$1004,"="&amp;$BD175,INDIRECT(ADDRESS(3,BJ$2,1,1)):INDIRECT(ADDRESS(1004,BJ$2,1,1))),"")</f>
        <v/>
      </c>
      <c r="BK175" t="str">
        <f ca="1">IF($BT175&lt;&gt;"",SUMIF($BD$3:$BD$1004,"="&amp;$BD175,INDIRECT(ADDRESS(3,BK$2,1,1)):INDIRECT(ADDRESS(1004,BK$2,1,1))),"")</f>
        <v/>
      </c>
      <c r="BL175" t="str">
        <f ca="1">IF($BT175&lt;&gt;"",SUMIF($BD$3:$BD$1004,"="&amp;$BD175,INDIRECT(ADDRESS(3,BL$2,1,1)):INDIRECT(ADDRESS(1004,BL$2,1,1))),"")</f>
        <v/>
      </c>
      <c r="BM175" t="str">
        <f ca="1">IF($BT175&lt;&gt;"",SUMIF($BD$3:$BD$1004,"="&amp;$BD175,INDIRECT(ADDRESS(3,BM$2,1,1)):INDIRECT(ADDRESS(1004,BM$2,1,1))),"")</f>
        <v/>
      </c>
      <c r="BN175" t="str">
        <f ca="1">IF($BT175&lt;&gt;"",SUMIF($BD$3:$BD$1004,"="&amp;$BD175,INDIRECT(ADDRESS(3,BN$2,1,1)):INDIRECT(ADDRESS(1004,BN$2,1,1))),"")</f>
        <v/>
      </c>
      <c r="BO175" t="str">
        <f ca="1">IF($BT175&lt;&gt;"",SUMIF($BD$3:$BD$1004,"="&amp;$BD175,INDIRECT(ADDRESS(3,BO$2,1,1)):INDIRECT(ADDRESS(1004,BO$2,1,1))),"")</f>
        <v/>
      </c>
      <c r="BP175" t="str">
        <f ca="1">IF($BT175&lt;&gt;"",SUMIF($BD$3:$BD$1004,"="&amp;$BD175,INDIRECT(ADDRESS(3,BP$2,1,1)):INDIRECT(ADDRESS(1004,BP$2,1,1))),"")</f>
        <v/>
      </c>
      <c r="BQ175" t="str">
        <f ca="1">IF($BT175&lt;&gt;"",SUMIF($BD$3:$BD$1004,"="&amp;$BD175,INDIRECT(ADDRESS(3,BQ$2,1,1)):INDIRECT(ADDRESS(1004,BQ$2,1,1))),"")</f>
        <v/>
      </c>
      <c r="BR175" t="str">
        <f ca="1">IF($BT175&lt;&gt;"",SUMIF($BD$3:$BD$1004,"="&amp;$BD175,INDIRECT(ADDRESS(3,BR$2,1,1)):INDIRECT(ADDRESS(1004,BR$2,1,1))),"")</f>
        <v/>
      </c>
      <c r="BS175" t="str">
        <f>IF($A175&lt;&gt;"",VLOOKUP(TRUNC(MID($A175,1,2),0),Plano_Contas!$H$3:$J$103,3,TRUE),"")</f>
        <v/>
      </c>
      <c r="BT175" t="str">
        <f t="shared" si="8"/>
        <v/>
      </c>
      <c r="BV175">
        <f>Empresas!C175</f>
        <v>0</v>
      </c>
    </row>
    <row r="176" spans="1:74" x14ac:dyDescent="0.2">
      <c r="A176" s="89"/>
      <c r="B176" s="52" t="str">
        <f>IF($A176&lt;&gt;"",VLOOKUP(""&amp;$A176,Plano_Contas!$A$3:$F$1003,6,0),"")</f>
        <v/>
      </c>
      <c r="C176" s="91"/>
      <c r="D176" s="111"/>
      <c r="E176" s="112">
        <v>0</v>
      </c>
      <c r="F176" s="87"/>
      <c r="G176" s="85"/>
      <c r="H176" s="111"/>
      <c r="I176" s="112">
        <v>0</v>
      </c>
      <c r="J176" s="87"/>
      <c r="K176" s="85"/>
      <c r="L176" s="111"/>
      <c r="M176" s="112">
        <v>0</v>
      </c>
      <c r="N176" s="87"/>
      <c r="O176" s="85"/>
      <c r="P176" s="111"/>
      <c r="Q176" s="112">
        <v>0</v>
      </c>
      <c r="R176" s="87"/>
      <c r="S176" s="85"/>
      <c r="T176" s="111"/>
      <c r="U176" s="112">
        <v>0</v>
      </c>
      <c r="V176" s="87"/>
      <c r="W176" s="85"/>
      <c r="X176" s="111"/>
      <c r="Y176" s="112">
        <v>0</v>
      </c>
      <c r="Z176" s="87"/>
      <c r="AA176" s="85"/>
      <c r="AB176" s="111"/>
      <c r="AC176" s="112">
        <v>0</v>
      </c>
      <c r="AD176" s="87"/>
      <c r="AE176" s="85"/>
      <c r="AF176" s="111"/>
      <c r="AG176" s="112">
        <v>0</v>
      </c>
      <c r="AH176" s="87"/>
      <c r="AI176" s="85"/>
      <c r="AJ176" s="111"/>
      <c r="AK176" s="112">
        <v>0</v>
      </c>
      <c r="AL176" s="87"/>
      <c r="AM176" s="85"/>
      <c r="AN176" s="111"/>
      <c r="AO176" s="112">
        <v>0</v>
      </c>
      <c r="AP176" s="87"/>
      <c r="AQ176" s="85"/>
      <c r="AR176" s="111"/>
      <c r="AS176" s="112">
        <v>0</v>
      </c>
      <c r="AT176" s="87"/>
      <c r="AU176" s="85"/>
      <c r="AV176" s="111"/>
      <c r="AW176" s="112">
        <v>0</v>
      </c>
      <c r="AX176" s="87"/>
      <c r="AY176" s="85"/>
      <c r="AZ176" s="267">
        <f t="shared" si="5"/>
        <v>0</v>
      </c>
      <c r="BA176" s="88">
        <f t="shared" si="6"/>
        <v>0</v>
      </c>
      <c r="BC176">
        <f>IF($A176&lt;&gt;"",COUNTIF($BD$3:$BD176,$BD176),0)</f>
        <v>0</v>
      </c>
      <c r="BD176" t="str">
        <f>IF($A176&lt;&gt;"",VLOOKUP(TRUNC(MID($A176,1,2),0),Plano_Contas!$H$3:$J$103,2,TRUE),"")</f>
        <v/>
      </c>
      <c r="BE176" s="201" t="str">
        <f t="shared" si="7"/>
        <v/>
      </c>
      <c r="BF176" t="str">
        <f ca="1">IF($BT176&lt;&gt;"",SUMIF($BD$3:$BD$1004,"="&amp;$BD176,INDIRECT(ADDRESS(3,BF$2,1,1)):INDIRECT(ADDRESS(1004,BF$2,1,1))),"")</f>
        <v/>
      </c>
      <c r="BG176" t="str">
        <f ca="1">IF($BT176&lt;&gt;"",SUMIF($BD$3:$BD$1004,"="&amp;$BD176,INDIRECT(ADDRESS(3,BG$2,1,1)):INDIRECT(ADDRESS(1004,BG$2,1,1))),"")</f>
        <v/>
      </c>
      <c r="BH176" t="str">
        <f ca="1">IF($BT176&lt;&gt;"",SUMIF($BD$3:$BD$1004,"="&amp;$BD176,INDIRECT(ADDRESS(3,BH$2,1,1)):INDIRECT(ADDRESS(1004,BH$2,1,1))),"")</f>
        <v/>
      </c>
      <c r="BI176" t="str">
        <f ca="1">IF($BT176&lt;&gt;"",SUMIF($BD$3:$BD$1004,"="&amp;$BD176,INDIRECT(ADDRESS(3,BI$2,1,1)):INDIRECT(ADDRESS(1004,BI$2,1,1))),"")</f>
        <v/>
      </c>
      <c r="BJ176" t="str">
        <f ca="1">IF($BT176&lt;&gt;"",SUMIF($BD$3:$BD$1004,"="&amp;$BD176,INDIRECT(ADDRESS(3,BJ$2,1,1)):INDIRECT(ADDRESS(1004,BJ$2,1,1))),"")</f>
        <v/>
      </c>
      <c r="BK176" t="str">
        <f ca="1">IF($BT176&lt;&gt;"",SUMIF($BD$3:$BD$1004,"="&amp;$BD176,INDIRECT(ADDRESS(3,BK$2,1,1)):INDIRECT(ADDRESS(1004,BK$2,1,1))),"")</f>
        <v/>
      </c>
      <c r="BL176" t="str">
        <f ca="1">IF($BT176&lt;&gt;"",SUMIF($BD$3:$BD$1004,"="&amp;$BD176,INDIRECT(ADDRESS(3,BL$2,1,1)):INDIRECT(ADDRESS(1004,BL$2,1,1))),"")</f>
        <v/>
      </c>
      <c r="BM176" t="str">
        <f ca="1">IF($BT176&lt;&gt;"",SUMIF($BD$3:$BD$1004,"="&amp;$BD176,INDIRECT(ADDRESS(3,BM$2,1,1)):INDIRECT(ADDRESS(1004,BM$2,1,1))),"")</f>
        <v/>
      </c>
      <c r="BN176" t="str">
        <f ca="1">IF($BT176&lt;&gt;"",SUMIF($BD$3:$BD$1004,"="&amp;$BD176,INDIRECT(ADDRESS(3,BN$2,1,1)):INDIRECT(ADDRESS(1004,BN$2,1,1))),"")</f>
        <v/>
      </c>
      <c r="BO176" t="str">
        <f ca="1">IF($BT176&lt;&gt;"",SUMIF($BD$3:$BD$1004,"="&amp;$BD176,INDIRECT(ADDRESS(3,BO$2,1,1)):INDIRECT(ADDRESS(1004,BO$2,1,1))),"")</f>
        <v/>
      </c>
      <c r="BP176" t="str">
        <f ca="1">IF($BT176&lt;&gt;"",SUMIF($BD$3:$BD$1004,"="&amp;$BD176,INDIRECT(ADDRESS(3,BP$2,1,1)):INDIRECT(ADDRESS(1004,BP$2,1,1))),"")</f>
        <v/>
      </c>
      <c r="BQ176" t="str">
        <f ca="1">IF($BT176&lt;&gt;"",SUMIF($BD$3:$BD$1004,"="&amp;$BD176,INDIRECT(ADDRESS(3,BQ$2,1,1)):INDIRECT(ADDRESS(1004,BQ$2,1,1))),"")</f>
        <v/>
      </c>
      <c r="BR176" t="str">
        <f ca="1">IF($BT176&lt;&gt;"",SUMIF($BD$3:$BD$1004,"="&amp;$BD176,INDIRECT(ADDRESS(3,BR$2,1,1)):INDIRECT(ADDRESS(1004,BR$2,1,1))),"")</f>
        <v/>
      </c>
      <c r="BS176" t="str">
        <f>IF($A176&lt;&gt;"",VLOOKUP(TRUNC(MID($A176,1,2),0),Plano_Contas!$H$3:$J$103,3,TRUE),"")</f>
        <v/>
      </c>
      <c r="BT176" t="str">
        <f t="shared" si="8"/>
        <v/>
      </c>
      <c r="BV176">
        <f>Empresas!C176</f>
        <v>0</v>
      </c>
    </row>
    <row r="177" spans="1:74" x14ac:dyDescent="0.2">
      <c r="A177" s="89"/>
      <c r="B177" s="52" t="str">
        <f>IF($A177&lt;&gt;"",VLOOKUP(""&amp;$A177,Plano_Contas!$A$3:$F$1003,6,0),"")</f>
        <v/>
      </c>
      <c r="C177" s="91"/>
      <c r="D177" s="111"/>
      <c r="E177" s="112">
        <v>0</v>
      </c>
      <c r="F177" s="87"/>
      <c r="G177" s="85"/>
      <c r="H177" s="111"/>
      <c r="I177" s="112">
        <v>0</v>
      </c>
      <c r="J177" s="87"/>
      <c r="K177" s="85"/>
      <c r="L177" s="111"/>
      <c r="M177" s="112">
        <v>0</v>
      </c>
      <c r="N177" s="87"/>
      <c r="O177" s="85"/>
      <c r="P177" s="111"/>
      <c r="Q177" s="112">
        <v>0</v>
      </c>
      <c r="R177" s="87"/>
      <c r="S177" s="85"/>
      <c r="T177" s="111"/>
      <c r="U177" s="112">
        <v>0</v>
      </c>
      <c r="V177" s="87"/>
      <c r="W177" s="85"/>
      <c r="X177" s="111"/>
      <c r="Y177" s="112">
        <v>0</v>
      </c>
      <c r="Z177" s="87"/>
      <c r="AA177" s="85"/>
      <c r="AB177" s="111"/>
      <c r="AC177" s="112">
        <v>0</v>
      </c>
      <c r="AD177" s="87"/>
      <c r="AE177" s="85"/>
      <c r="AF177" s="111"/>
      <c r="AG177" s="112">
        <v>0</v>
      </c>
      <c r="AH177" s="87"/>
      <c r="AI177" s="85"/>
      <c r="AJ177" s="111"/>
      <c r="AK177" s="112">
        <v>0</v>
      </c>
      <c r="AL177" s="87"/>
      <c r="AM177" s="85"/>
      <c r="AN177" s="111"/>
      <c r="AO177" s="112">
        <v>0</v>
      </c>
      <c r="AP177" s="87"/>
      <c r="AQ177" s="85"/>
      <c r="AR177" s="111"/>
      <c r="AS177" s="112">
        <v>0</v>
      </c>
      <c r="AT177" s="87"/>
      <c r="AU177" s="85"/>
      <c r="AV177" s="111"/>
      <c r="AW177" s="112">
        <v>0</v>
      </c>
      <c r="AX177" s="87"/>
      <c r="AY177" s="85"/>
      <c r="AZ177" s="267">
        <f t="shared" si="5"/>
        <v>0</v>
      </c>
      <c r="BA177" s="88">
        <f t="shared" si="6"/>
        <v>0</v>
      </c>
      <c r="BC177">
        <f>IF($A177&lt;&gt;"",COUNTIF($BD$3:$BD177,$BD177),0)</f>
        <v>0</v>
      </c>
      <c r="BD177" t="str">
        <f>IF($A177&lt;&gt;"",VLOOKUP(TRUNC(MID($A177,1,2),0),Plano_Contas!$H$3:$J$103,2,TRUE),"")</f>
        <v/>
      </c>
      <c r="BE177" s="201" t="str">
        <f t="shared" si="7"/>
        <v/>
      </c>
      <c r="BF177" t="str">
        <f ca="1">IF($BT177&lt;&gt;"",SUMIF($BD$3:$BD$1004,"="&amp;$BD177,INDIRECT(ADDRESS(3,BF$2,1,1)):INDIRECT(ADDRESS(1004,BF$2,1,1))),"")</f>
        <v/>
      </c>
      <c r="BG177" t="str">
        <f ca="1">IF($BT177&lt;&gt;"",SUMIF($BD$3:$BD$1004,"="&amp;$BD177,INDIRECT(ADDRESS(3,BG$2,1,1)):INDIRECT(ADDRESS(1004,BG$2,1,1))),"")</f>
        <v/>
      </c>
      <c r="BH177" t="str">
        <f ca="1">IF($BT177&lt;&gt;"",SUMIF($BD$3:$BD$1004,"="&amp;$BD177,INDIRECT(ADDRESS(3,BH$2,1,1)):INDIRECT(ADDRESS(1004,BH$2,1,1))),"")</f>
        <v/>
      </c>
      <c r="BI177" t="str">
        <f ca="1">IF($BT177&lt;&gt;"",SUMIF($BD$3:$BD$1004,"="&amp;$BD177,INDIRECT(ADDRESS(3,BI$2,1,1)):INDIRECT(ADDRESS(1004,BI$2,1,1))),"")</f>
        <v/>
      </c>
      <c r="BJ177" t="str">
        <f ca="1">IF($BT177&lt;&gt;"",SUMIF($BD$3:$BD$1004,"="&amp;$BD177,INDIRECT(ADDRESS(3,BJ$2,1,1)):INDIRECT(ADDRESS(1004,BJ$2,1,1))),"")</f>
        <v/>
      </c>
      <c r="BK177" t="str">
        <f ca="1">IF($BT177&lt;&gt;"",SUMIF($BD$3:$BD$1004,"="&amp;$BD177,INDIRECT(ADDRESS(3,BK$2,1,1)):INDIRECT(ADDRESS(1004,BK$2,1,1))),"")</f>
        <v/>
      </c>
      <c r="BL177" t="str">
        <f ca="1">IF($BT177&lt;&gt;"",SUMIF($BD$3:$BD$1004,"="&amp;$BD177,INDIRECT(ADDRESS(3,BL$2,1,1)):INDIRECT(ADDRESS(1004,BL$2,1,1))),"")</f>
        <v/>
      </c>
      <c r="BM177" t="str">
        <f ca="1">IF($BT177&lt;&gt;"",SUMIF($BD$3:$BD$1004,"="&amp;$BD177,INDIRECT(ADDRESS(3,BM$2,1,1)):INDIRECT(ADDRESS(1004,BM$2,1,1))),"")</f>
        <v/>
      </c>
      <c r="BN177" t="str">
        <f ca="1">IF($BT177&lt;&gt;"",SUMIF($BD$3:$BD$1004,"="&amp;$BD177,INDIRECT(ADDRESS(3,BN$2,1,1)):INDIRECT(ADDRESS(1004,BN$2,1,1))),"")</f>
        <v/>
      </c>
      <c r="BO177" t="str">
        <f ca="1">IF($BT177&lt;&gt;"",SUMIF($BD$3:$BD$1004,"="&amp;$BD177,INDIRECT(ADDRESS(3,BO$2,1,1)):INDIRECT(ADDRESS(1004,BO$2,1,1))),"")</f>
        <v/>
      </c>
      <c r="BP177" t="str">
        <f ca="1">IF($BT177&lt;&gt;"",SUMIF($BD$3:$BD$1004,"="&amp;$BD177,INDIRECT(ADDRESS(3,BP$2,1,1)):INDIRECT(ADDRESS(1004,BP$2,1,1))),"")</f>
        <v/>
      </c>
      <c r="BQ177" t="str">
        <f ca="1">IF($BT177&lt;&gt;"",SUMIF($BD$3:$BD$1004,"="&amp;$BD177,INDIRECT(ADDRESS(3,BQ$2,1,1)):INDIRECT(ADDRESS(1004,BQ$2,1,1))),"")</f>
        <v/>
      </c>
      <c r="BR177" t="str">
        <f ca="1">IF($BT177&lt;&gt;"",SUMIF($BD$3:$BD$1004,"="&amp;$BD177,INDIRECT(ADDRESS(3,BR$2,1,1)):INDIRECT(ADDRESS(1004,BR$2,1,1))),"")</f>
        <v/>
      </c>
      <c r="BS177" t="str">
        <f>IF($A177&lt;&gt;"",VLOOKUP(TRUNC(MID($A177,1,2),0),Plano_Contas!$H$3:$J$103,3,TRUE),"")</f>
        <v/>
      </c>
      <c r="BT177" t="str">
        <f t="shared" si="8"/>
        <v/>
      </c>
      <c r="BV177">
        <f>Empresas!C177</f>
        <v>0</v>
      </c>
    </row>
    <row r="178" spans="1:74" x14ac:dyDescent="0.2">
      <c r="A178" s="89"/>
      <c r="B178" s="52" t="str">
        <f>IF($A178&lt;&gt;"",VLOOKUP(""&amp;$A178,Plano_Contas!$A$3:$F$1003,6,0),"")</f>
        <v/>
      </c>
      <c r="C178" s="91"/>
      <c r="D178" s="111"/>
      <c r="E178" s="112">
        <v>0</v>
      </c>
      <c r="F178" s="87"/>
      <c r="G178" s="85"/>
      <c r="H178" s="111"/>
      <c r="I178" s="112">
        <v>0</v>
      </c>
      <c r="J178" s="87"/>
      <c r="K178" s="85"/>
      <c r="L178" s="111"/>
      <c r="M178" s="112">
        <v>0</v>
      </c>
      <c r="N178" s="87"/>
      <c r="O178" s="85"/>
      <c r="P178" s="111"/>
      <c r="Q178" s="112">
        <v>0</v>
      </c>
      <c r="R178" s="87"/>
      <c r="S178" s="85"/>
      <c r="T178" s="111"/>
      <c r="U178" s="112">
        <v>0</v>
      </c>
      <c r="V178" s="87"/>
      <c r="W178" s="85"/>
      <c r="X178" s="111"/>
      <c r="Y178" s="112">
        <v>0</v>
      </c>
      <c r="Z178" s="87"/>
      <c r="AA178" s="85"/>
      <c r="AB178" s="111"/>
      <c r="AC178" s="112">
        <v>0</v>
      </c>
      <c r="AD178" s="87"/>
      <c r="AE178" s="85"/>
      <c r="AF178" s="111"/>
      <c r="AG178" s="112">
        <v>0</v>
      </c>
      <c r="AH178" s="87"/>
      <c r="AI178" s="85"/>
      <c r="AJ178" s="111"/>
      <c r="AK178" s="112">
        <v>0</v>
      </c>
      <c r="AL178" s="87"/>
      <c r="AM178" s="85"/>
      <c r="AN178" s="111"/>
      <c r="AO178" s="112">
        <v>0</v>
      </c>
      <c r="AP178" s="87"/>
      <c r="AQ178" s="85"/>
      <c r="AR178" s="111"/>
      <c r="AS178" s="112">
        <v>0</v>
      </c>
      <c r="AT178" s="87"/>
      <c r="AU178" s="85"/>
      <c r="AV178" s="111"/>
      <c r="AW178" s="112">
        <v>0</v>
      </c>
      <c r="AX178" s="87"/>
      <c r="AY178" s="85"/>
      <c r="AZ178" s="267">
        <f t="shared" si="5"/>
        <v>0</v>
      </c>
      <c r="BA178" s="88">
        <f t="shared" si="6"/>
        <v>0</v>
      </c>
      <c r="BC178">
        <f>IF($A178&lt;&gt;"",COUNTIF($BD$3:$BD178,$BD178),0)</f>
        <v>0</v>
      </c>
      <c r="BD178" t="str">
        <f>IF($A178&lt;&gt;"",VLOOKUP(TRUNC(MID($A178,1,2),0),Plano_Contas!$H$3:$J$103,2,TRUE),"")</f>
        <v/>
      </c>
      <c r="BE178" s="201" t="str">
        <f t="shared" si="7"/>
        <v/>
      </c>
      <c r="BF178" t="str">
        <f ca="1">IF($BT178&lt;&gt;"",SUMIF($BD$3:$BD$1004,"="&amp;$BD178,INDIRECT(ADDRESS(3,BF$2,1,1)):INDIRECT(ADDRESS(1004,BF$2,1,1))),"")</f>
        <v/>
      </c>
      <c r="BG178" t="str">
        <f ca="1">IF($BT178&lt;&gt;"",SUMIF($BD$3:$BD$1004,"="&amp;$BD178,INDIRECT(ADDRESS(3,BG$2,1,1)):INDIRECT(ADDRESS(1004,BG$2,1,1))),"")</f>
        <v/>
      </c>
      <c r="BH178" t="str">
        <f ca="1">IF($BT178&lt;&gt;"",SUMIF($BD$3:$BD$1004,"="&amp;$BD178,INDIRECT(ADDRESS(3,BH$2,1,1)):INDIRECT(ADDRESS(1004,BH$2,1,1))),"")</f>
        <v/>
      </c>
      <c r="BI178" t="str">
        <f ca="1">IF($BT178&lt;&gt;"",SUMIF($BD$3:$BD$1004,"="&amp;$BD178,INDIRECT(ADDRESS(3,BI$2,1,1)):INDIRECT(ADDRESS(1004,BI$2,1,1))),"")</f>
        <v/>
      </c>
      <c r="BJ178" t="str">
        <f ca="1">IF($BT178&lt;&gt;"",SUMIF($BD$3:$BD$1004,"="&amp;$BD178,INDIRECT(ADDRESS(3,BJ$2,1,1)):INDIRECT(ADDRESS(1004,BJ$2,1,1))),"")</f>
        <v/>
      </c>
      <c r="BK178" t="str">
        <f ca="1">IF($BT178&lt;&gt;"",SUMIF($BD$3:$BD$1004,"="&amp;$BD178,INDIRECT(ADDRESS(3,BK$2,1,1)):INDIRECT(ADDRESS(1004,BK$2,1,1))),"")</f>
        <v/>
      </c>
      <c r="BL178" t="str">
        <f ca="1">IF($BT178&lt;&gt;"",SUMIF($BD$3:$BD$1004,"="&amp;$BD178,INDIRECT(ADDRESS(3,BL$2,1,1)):INDIRECT(ADDRESS(1004,BL$2,1,1))),"")</f>
        <v/>
      </c>
      <c r="BM178" t="str">
        <f ca="1">IF($BT178&lt;&gt;"",SUMIF($BD$3:$BD$1004,"="&amp;$BD178,INDIRECT(ADDRESS(3,BM$2,1,1)):INDIRECT(ADDRESS(1004,BM$2,1,1))),"")</f>
        <v/>
      </c>
      <c r="BN178" t="str">
        <f ca="1">IF($BT178&lt;&gt;"",SUMIF($BD$3:$BD$1004,"="&amp;$BD178,INDIRECT(ADDRESS(3,BN$2,1,1)):INDIRECT(ADDRESS(1004,BN$2,1,1))),"")</f>
        <v/>
      </c>
      <c r="BO178" t="str">
        <f ca="1">IF($BT178&lt;&gt;"",SUMIF($BD$3:$BD$1004,"="&amp;$BD178,INDIRECT(ADDRESS(3,BO$2,1,1)):INDIRECT(ADDRESS(1004,BO$2,1,1))),"")</f>
        <v/>
      </c>
      <c r="BP178" t="str">
        <f ca="1">IF($BT178&lt;&gt;"",SUMIF($BD$3:$BD$1004,"="&amp;$BD178,INDIRECT(ADDRESS(3,BP$2,1,1)):INDIRECT(ADDRESS(1004,BP$2,1,1))),"")</f>
        <v/>
      </c>
      <c r="BQ178" t="str">
        <f ca="1">IF($BT178&lt;&gt;"",SUMIF($BD$3:$BD$1004,"="&amp;$BD178,INDIRECT(ADDRESS(3,BQ$2,1,1)):INDIRECT(ADDRESS(1004,BQ$2,1,1))),"")</f>
        <v/>
      </c>
      <c r="BR178" t="str">
        <f ca="1">IF($BT178&lt;&gt;"",SUMIF($BD$3:$BD$1004,"="&amp;$BD178,INDIRECT(ADDRESS(3,BR$2,1,1)):INDIRECT(ADDRESS(1004,BR$2,1,1))),"")</f>
        <v/>
      </c>
      <c r="BS178" t="str">
        <f>IF($A178&lt;&gt;"",VLOOKUP(TRUNC(MID($A178,1,2),0),Plano_Contas!$H$3:$J$103,3,TRUE),"")</f>
        <v/>
      </c>
      <c r="BT178" t="str">
        <f t="shared" si="8"/>
        <v/>
      </c>
      <c r="BV178">
        <f>Empresas!C178</f>
        <v>0</v>
      </c>
    </row>
    <row r="179" spans="1:74" x14ac:dyDescent="0.2">
      <c r="A179" s="89"/>
      <c r="B179" s="52" t="str">
        <f>IF($A179&lt;&gt;"",VLOOKUP(""&amp;$A179,Plano_Contas!$A$3:$F$1003,6,0),"")</f>
        <v/>
      </c>
      <c r="C179" s="91"/>
      <c r="D179" s="111"/>
      <c r="E179" s="112">
        <v>0</v>
      </c>
      <c r="F179" s="87"/>
      <c r="G179" s="85"/>
      <c r="H179" s="111"/>
      <c r="I179" s="112">
        <v>0</v>
      </c>
      <c r="J179" s="87"/>
      <c r="K179" s="85"/>
      <c r="L179" s="111"/>
      <c r="M179" s="112">
        <v>0</v>
      </c>
      <c r="N179" s="87"/>
      <c r="O179" s="85"/>
      <c r="P179" s="111"/>
      <c r="Q179" s="112">
        <v>0</v>
      </c>
      <c r="R179" s="87"/>
      <c r="S179" s="85"/>
      <c r="T179" s="111"/>
      <c r="U179" s="112">
        <v>0</v>
      </c>
      <c r="V179" s="87"/>
      <c r="W179" s="85"/>
      <c r="X179" s="111"/>
      <c r="Y179" s="112">
        <v>0</v>
      </c>
      <c r="Z179" s="87"/>
      <c r="AA179" s="85"/>
      <c r="AB179" s="111"/>
      <c r="AC179" s="112">
        <v>0</v>
      </c>
      <c r="AD179" s="87"/>
      <c r="AE179" s="85"/>
      <c r="AF179" s="111"/>
      <c r="AG179" s="112">
        <v>0</v>
      </c>
      <c r="AH179" s="87"/>
      <c r="AI179" s="85"/>
      <c r="AJ179" s="111"/>
      <c r="AK179" s="112">
        <v>0</v>
      </c>
      <c r="AL179" s="87"/>
      <c r="AM179" s="85"/>
      <c r="AN179" s="111"/>
      <c r="AO179" s="112">
        <v>0</v>
      </c>
      <c r="AP179" s="87"/>
      <c r="AQ179" s="85"/>
      <c r="AR179" s="111"/>
      <c r="AS179" s="112">
        <v>0</v>
      </c>
      <c r="AT179" s="87"/>
      <c r="AU179" s="85"/>
      <c r="AV179" s="111"/>
      <c r="AW179" s="112">
        <v>0</v>
      </c>
      <c r="AX179" s="87"/>
      <c r="AY179" s="85"/>
      <c r="AZ179" s="267">
        <f t="shared" si="5"/>
        <v>0</v>
      </c>
      <c r="BA179" s="88">
        <f t="shared" si="6"/>
        <v>0</v>
      </c>
      <c r="BC179">
        <f>IF($A179&lt;&gt;"",COUNTIF($BD$3:$BD179,$BD179),0)</f>
        <v>0</v>
      </c>
      <c r="BD179" t="str">
        <f>IF($A179&lt;&gt;"",VLOOKUP(TRUNC(MID($A179,1,2),0),Plano_Contas!$H$3:$J$103,2,TRUE),"")</f>
        <v/>
      </c>
      <c r="BE179" s="201" t="str">
        <f t="shared" si="7"/>
        <v/>
      </c>
      <c r="BF179" t="str">
        <f ca="1">IF($BT179&lt;&gt;"",SUMIF($BD$3:$BD$1004,"="&amp;$BD179,INDIRECT(ADDRESS(3,BF$2,1,1)):INDIRECT(ADDRESS(1004,BF$2,1,1))),"")</f>
        <v/>
      </c>
      <c r="BG179" t="str">
        <f ca="1">IF($BT179&lt;&gt;"",SUMIF($BD$3:$BD$1004,"="&amp;$BD179,INDIRECT(ADDRESS(3,BG$2,1,1)):INDIRECT(ADDRESS(1004,BG$2,1,1))),"")</f>
        <v/>
      </c>
      <c r="BH179" t="str">
        <f ca="1">IF($BT179&lt;&gt;"",SUMIF($BD$3:$BD$1004,"="&amp;$BD179,INDIRECT(ADDRESS(3,BH$2,1,1)):INDIRECT(ADDRESS(1004,BH$2,1,1))),"")</f>
        <v/>
      </c>
      <c r="BI179" t="str">
        <f ca="1">IF($BT179&lt;&gt;"",SUMIF($BD$3:$BD$1004,"="&amp;$BD179,INDIRECT(ADDRESS(3,BI$2,1,1)):INDIRECT(ADDRESS(1004,BI$2,1,1))),"")</f>
        <v/>
      </c>
      <c r="BJ179" t="str">
        <f ca="1">IF($BT179&lt;&gt;"",SUMIF($BD$3:$BD$1004,"="&amp;$BD179,INDIRECT(ADDRESS(3,BJ$2,1,1)):INDIRECT(ADDRESS(1004,BJ$2,1,1))),"")</f>
        <v/>
      </c>
      <c r="BK179" t="str">
        <f ca="1">IF($BT179&lt;&gt;"",SUMIF($BD$3:$BD$1004,"="&amp;$BD179,INDIRECT(ADDRESS(3,BK$2,1,1)):INDIRECT(ADDRESS(1004,BK$2,1,1))),"")</f>
        <v/>
      </c>
      <c r="BL179" t="str">
        <f ca="1">IF($BT179&lt;&gt;"",SUMIF($BD$3:$BD$1004,"="&amp;$BD179,INDIRECT(ADDRESS(3,BL$2,1,1)):INDIRECT(ADDRESS(1004,BL$2,1,1))),"")</f>
        <v/>
      </c>
      <c r="BM179" t="str">
        <f ca="1">IF($BT179&lt;&gt;"",SUMIF($BD$3:$BD$1004,"="&amp;$BD179,INDIRECT(ADDRESS(3,BM$2,1,1)):INDIRECT(ADDRESS(1004,BM$2,1,1))),"")</f>
        <v/>
      </c>
      <c r="BN179" t="str">
        <f ca="1">IF($BT179&lt;&gt;"",SUMIF($BD$3:$BD$1004,"="&amp;$BD179,INDIRECT(ADDRESS(3,BN$2,1,1)):INDIRECT(ADDRESS(1004,BN$2,1,1))),"")</f>
        <v/>
      </c>
      <c r="BO179" t="str">
        <f ca="1">IF($BT179&lt;&gt;"",SUMIF($BD$3:$BD$1004,"="&amp;$BD179,INDIRECT(ADDRESS(3,BO$2,1,1)):INDIRECT(ADDRESS(1004,BO$2,1,1))),"")</f>
        <v/>
      </c>
      <c r="BP179" t="str">
        <f ca="1">IF($BT179&lt;&gt;"",SUMIF($BD$3:$BD$1004,"="&amp;$BD179,INDIRECT(ADDRESS(3,BP$2,1,1)):INDIRECT(ADDRESS(1004,BP$2,1,1))),"")</f>
        <v/>
      </c>
      <c r="BQ179" t="str">
        <f ca="1">IF($BT179&lt;&gt;"",SUMIF($BD$3:$BD$1004,"="&amp;$BD179,INDIRECT(ADDRESS(3,BQ$2,1,1)):INDIRECT(ADDRESS(1004,BQ$2,1,1))),"")</f>
        <v/>
      </c>
      <c r="BR179" t="str">
        <f ca="1">IF($BT179&lt;&gt;"",SUMIF($BD$3:$BD$1004,"="&amp;$BD179,INDIRECT(ADDRESS(3,BR$2,1,1)):INDIRECT(ADDRESS(1004,BR$2,1,1))),"")</f>
        <v/>
      </c>
      <c r="BS179" t="str">
        <f>IF($A179&lt;&gt;"",VLOOKUP(TRUNC(MID($A179,1,2),0),Plano_Contas!$H$3:$J$103,3,TRUE),"")</f>
        <v/>
      </c>
      <c r="BT179" t="str">
        <f t="shared" si="8"/>
        <v/>
      </c>
      <c r="BV179">
        <f>Empresas!C179</f>
        <v>0</v>
      </c>
    </row>
    <row r="180" spans="1:74" x14ac:dyDescent="0.2">
      <c r="A180" s="89"/>
      <c r="B180" s="52" t="str">
        <f>IF($A180&lt;&gt;"",VLOOKUP(""&amp;$A180,Plano_Contas!$A$3:$F$1003,6,0),"")</f>
        <v/>
      </c>
      <c r="C180" s="91"/>
      <c r="D180" s="111"/>
      <c r="E180" s="112">
        <v>0</v>
      </c>
      <c r="F180" s="87"/>
      <c r="G180" s="85"/>
      <c r="H180" s="111"/>
      <c r="I180" s="112">
        <v>0</v>
      </c>
      <c r="J180" s="87"/>
      <c r="K180" s="85"/>
      <c r="L180" s="111"/>
      <c r="M180" s="112">
        <v>0</v>
      </c>
      <c r="N180" s="87"/>
      <c r="O180" s="85"/>
      <c r="P180" s="111"/>
      <c r="Q180" s="112">
        <v>0</v>
      </c>
      <c r="R180" s="87"/>
      <c r="S180" s="85"/>
      <c r="T180" s="111"/>
      <c r="U180" s="112">
        <v>0</v>
      </c>
      <c r="V180" s="87"/>
      <c r="W180" s="85"/>
      <c r="X180" s="111"/>
      <c r="Y180" s="112">
        <v>0</v>
      </c>
      <c r="Z180" s="87"/>
      <c r="AA180" s="85"/>
      <c r="AB180" s="111"/>
      <c r="AC180" s="112">
        <v>0</v>
      </c>
      <c r="AD180" s="87"/>
      <c r="AE180" s="85"/>
      <c r="AF180" s="111"/>
      <c r="AG180" s="112">
        <v>0</v>
      </c>
      <c r="AH180" s="87"/>
      <c r="AI180" s="85"/>
      <c r="AJ180" s="111"/>
      <c r="AK180" s="112">
        <v>0</v>
      </c>
      <c r="AL180" s="87"/>
      <c r="AM180" s="85"/>
      <c r="AN180" s="111"/>
      <c r="AO180" s="112">
        <v>0</v>
      </c>
      <c r="AP180" s="87"/>
      <c r="AQ180" s="85"/>
      <c r="AR180" s="111"/>
      <c r="AS180" s="112">
        <v>0</v>
      </c>
      <c r="AT180" s="87"/>
      <c r="AU180" s="85"/>
      <c r="AV180" s="111"/>
      <c r="AW180" s="112">
        <v>0</v>
      </c>
      <c r="AX180" s="87"/>
      <c r="AY180" s="85"/>
      <c r="AZ180" s="267">
        <f t="shared" si="5"/>
        <v>0</v>
      </c>
      <c r="BA180" s="88">
        <f t="shared" si="6"/>
        <v>0</v>
      </c>
      <c r="BC180">
        <f>IF($A180&lt;&gt;"",COUNTIF($BD$3:$BD180,$BD180),0)</f>
        <v>0</v>
      </c>
      <c r="BD180" t="str">
        <f>IF($A180&lt;&gt;"",VLOOKUP(TRUNC(MID($A180,1,2),0),Plano_Contas!$H$3:$J$103,2,TRUE),"")</f>
        <v/>
      </c>
      <c r="BE180" s="201" t="str">
        <f t="shared" si="7"/>
        <v/>
      </c>
      <c r="BF180" t="str">
        <f ca="1">IF($BT180&lt;&gt;"",SUMIF($BD$3:$BD$1004,"="&amp;$BD180,INDIRECT(ADDRESS(3,BF$2,1,1)):INDIRECT(ADDRESS(1004,BF$2,1,1))),"")</f>
        <v/>
      </c>
      <c r="BG180" t="str">
        <f ca="1">IF($BT180&lt;&gt;"",SUMIF($BD$3:$BD$1004,"="&amp;$BD180,INDIRECT(ADDRESS(3,BG$2,1,1)):INDIRECT(ADDRESS(1004,BG$2,1,1))),"")</f>
        <v/>
      </c>
      <c r="BH180" t="str">
        <f ca="1">IF($BT180&lt;&gt;"",SUMIF($BD$3:$BD$1004,"="&amp;$BD180,INDIRECT(ADDRESS(3,BH$2,1,1)):INDIRECT(ADDRESS(1004,BH$2,1,1))),"")</f>
        <v/>
      </c>
      <c r="BI180" t="str">
        <f ca="1">IF($BT180&lt;&gt;"",SUMIF($BD$3:$BD$1004,"="&amp;$BD180,INDIRECT(ADDRESS(3,BI$2,1,1)):INDIRECT(ADDRESS(1004,BI$2,1,1))),"")</f>
        <v/>
      </c>
      <c r="BJ180" t="str">
        <f ca="1">IF($BT180&lt;&gt;"",SUMIF($BD$3:$BD$1004,"="&amp;$BD180,INDIRECT(ADDRESS(3,BJ$2,1,1)):INDIRECT(ADDRESS(1004,BJ$2,1,1))),"")</f>
        <v/>
      </c>
      <c r="BK180" t="str">
        <f ca="1">IF($BT180&lt;&gt;"",SUMIF($BD$3:$BD$1004,"="&amp;$BD180,INDIRECT(ADDRESS(3,BK$2,1,1)):INDIRECT(ADDRESS(1004,BK$2,1,1))),"")</f>
        <v/>
      </c>
      <c r="BL180" t="str">
        <f ca="1">IF($BT180&lt;&gt;"",SUMIF($BD$3:$BD$1004,"="&amp;$BD180,INDIRECT(ADDRESS(3,BL$2,1,1)):INDIRECT(ADDRESS(1004,BL$2,1,1))),"")</f>
        <v/>
      </c>
      <c r="BM180" t="str">
        <f ca="1">IF($BT180&lt;&gt;"",SUMIF($BD$3:$BD$1004,"="&amp;$BD180,INDIRECT(ADDRESS(3,BM$2,1,1)):INDIRECT(ADDRESS(1004,BM$2,1,1))),"")</f>
        <v/>
      </c>
      <c r="BN180" t="str">
        <f ca="1">IF($BT180&lt;&gt;"",SUMIF($BD$3:$BD$1004,"="&amp;$BD180,INDIRECT(ADDRESS(3,BN$2,1,1)):INDIRECT(ADDRESS(1004,BN$2,1,1))),"")</f>
        <v/>
      </c>
      <c r="BO180" t="str">
        <f ca="1">IF($BT180&lt;&gt;"",SUMIF($BD$3:$BD$1004,"="&amp;$BD180,INDIRECT(ADDRESS(3,BO$2,1,1)):INDIRECT(ADDRESS(1004,BO$2,1,1))),"")</f>
        <v/>
      </c>
      <c r="BP180" t="str">
        <f ca="1">IF($BT180&lt;&gt;"",SUMIF($BD$3:$BD$1004,"="&amp;$BD180,INDIRECT(ADDRESS(3,BP$2,1,1)):INDIRECT(ADDRESS(1004,BP$2,1,1))),"")</f>
        <v/>
      </c>
      <c r="BQ180" t="str">
        <f ca="1">IF($BT180&lt;&gt;"",SUMIF($BD$3:$BD$1004,"="&amp;$BD180,INDIRECT(ADDRESS(3,BQ$2,1,1)):INDIRECT(ADDRESS(1004,BQ$2,1,1))),"")</f>
        <v/>
      </c>
      <c r="BR180" t="str">
        <f ca="1">IF($BT180&lt;&gt;"",SUMIF($BD$3:$BD$1004,"="&amp;$BD180,INDIRECT(ADDRESS(3,BR$2,1,1)):INDIRECT(ADDRESS(1004,BR$2,1,1))),"")</f>
        <v/>
      </c>
      <c r="BS180" t="str">
        <f>IF($A180&lt;&gt;"",VLOOKUP(TRUNC(MID($A180,1,2),0),Plano_Contas!$H$3:$J$103,3,TRUE),"")</f>
        <v/>
      </c>
      <c r="BT180" t="str">
        <f t="shared" si="8"/>
        <v/>
      </c>
      <c r="BV180">
        <f>Empresas!C180</f>
        <v>0</v>
      </c>
    </row>
    <row r="181" spans="1:74" x14ac:dyDescent="0.2">
      <c r="A181" s="89"/>
      <c r="B181" s="52" t="str">
        <f>IF($A181&lt;&gt;"",VLOOKUP(""&amp;$A181,Plano_Contas!$A$3:$F$1003,6,0),"")</f>
        <v/>
      </c>
      <c r="C181" s="91"/>
      <c r="D181" s="111"/>
      <c r="E181" s="112">
        <v>0</v>
      </c>
      <c r="F181" s="87"/>
      <c r="G181" s="85"/>
      <c r="H181" s="111"/>
      <c r="I181" s="112">
        <v>0</v>
      </c>
      <c r="J181" s="87"/>
      <c r="K181" s="85"/>
      <c r="L181" s="111"/>
      <c r="M181" s="112">
        <v>0</v>
      </c>
      <c r="N181" s="87"/>
      <c r="O181" s="85"/>
      <c r="P181" s="111"/>
      <c r="Q181" s="112">
        <v>0</v>
      </c>
      <c r="R181" s="87"/>
      <c r="S181" s="85"/>
      <c r="T181" s="111"/>
      <c r="U181" s="112">
        <v>0</v>
      </c>
      <c r="V181" s="87"/>
      <c r="W181" s="85"/>
      <c r="X181" s="111"/>
      <c r="Y181" s="112">
        <v>0</v>
      </c>
      <c r="Z181" s="87"/>
      <c r="AA181" s="85"/>
      <c r="AB181" s="111"/>
      <c r="AC181" s="112">
        <v>0</v>
      </c>
      <c r="AD181" s="87"/>
      <c r="AE181" s="85"/>
      <c r="AF181" s="111"/>
      <c r="AG181" s="112">
        <v>0</v>
      </c>
      <c r="AH181" s="87"/>
      <c r="AI181" s="85"/>
      <c r="AJ181" s="111"/>
      <c r="AK181" s="112">
        <v>0</v>
      </c>
      <c r="AL181" s="87"/>
      <c r="AM181" s="85"/>
      <c r="AN181" s="111"/>
      <c r="AO181" s="112">
        <v>0</v>
      </c>
      <c r="AP181" s="87"/>
      <c r="AQ181" s="85"/>
      <c r="AR181" s="111"/>
      <c r="AS181" s="112">
        <v>0</v>
      </c>
      <c r="AT181" s="87"/>
      <c r="AU181" s="85"/>
      <c r="AV181" s="111"/>
      <c r="AW181" s="112">
        <v>0</v>
      </c>
      <c r="AX181" s="87"/>
      <c r="AY181" s="85"/>
      <c r="AZ181" s="267">
        <f t="shared" si="5"/>
        <v>0</v>
      </c>
      <c r="BA181" s="88">
        <f t="shared" si="6"/>
        <v>0</v>
      </c>
      <c r="BC181">
        <f>IF($A181&lt;&gt;"",COUNTIF($BD$3:$BD181,$BD181),0)</f>
        <v>0</v>
      </c>
      <c r="BD181" t="str">
        <f>IF($A181&lt;&gt;"",VLOOKUP(TRUNC(MID($A181,1,2),0),Plano_Contas!$H$3:$J$103,2,TRUE),"")</f>
        <v/>
      </c>
      <c r="BE181" s="201" t="str">
        <f t="shared" si="7"/>
        <v/>
      </c>
      <c r="BF181" t="str">
        <f ca="1">IF($BT181&lt;&gt;"",SUMIF($BD$3:$BD$1004,"="&amp;$BD181,INDIRECT(ADDRESS(3,BF$2,1,1)):INDIRECT(ADDRESS(1004,BF$2,1,1))),"")</f>
        <v/>
      </c>
      <c r="BG181" t="str">
        <f ca="1">IF($BT181&lt;&gt;"",SUMIF($BD$3:$BD$1004,"="&amp;$BD181,INDIRECT(ADDRESS(3,BG$2,1,1)):INDIRECT(ADDRESS(1004,BG$2,1,1))),"")</f>
        <v/>
      </c>
      <c r="BH181" t="str">
        <f ca="1">IF($BT181&lt;&gt;"",SUMIF($BD$3:$BD$1004,"="&amp;$BD181,INDIRECT(ADDRESS(3,BH$2,1,1)):INDIRECT(ADDRESS(1004,BH$2,1,1))),"")</f>
        <v/>
      </c>
      <c r="BI181" t="str">
        <f ca="1">IF($BT181&lt;&gt;"",SUMIF($BD$3:$BD$1004,"="&amp;$BD181,INDIRECT(ADDRESS(3,BI$2,1,1)):INDIRECT(ADDRESS(1004,BI$2,1,1))),"")</f>
        <v/>
      </c>
      <c r="BJ181" t="str">
        <f ca="1">IF($BT181&lt;&gt;"",SUMIF($BD$3:$BD$1004,"="&amp;$BD181,INDIRECT(ADDRESS(3,BJ$2,1,1)):INDIRECT(ADDRESS(1004,BJ$2,1,1))),"")</f>
        <v/>
      </c>
      <c r="BK181" t="str">
        <f ca="1">IF($BT181&lt;&gt;"",SUMIF($BD$3:$BD$1004,"="&amp;$BD181,INDIRECT(ADDRESS(3,BK$2,1,1)):INDIRECT(ADDRESS(1004,BK$2,1,1))),"")</f>
        <v/>
      </c>
      <c r="BL181" t="str">
        <f ca="1">IF($BT181&lt;&gt;"",SUMIF($BD$3:$BD$1004,"="&amp;$BD181,INDIRECT(ADDRESS(3,BL$2,1,1)):INDIRECT(ADDRESS(1004,BL$2,1,1))),"")</f>
        <v/>
      </c>
      <c r="BM181" t="str">
        <f ca="1">IF($BT181&lt;&gt;"",SUMIF($BD$3:$BD$1004,"="&amp;$BD181,INDIRECT(ADDRESS(3,BM$2,1,1)):INDIRECT(ADDRESS(1004,BM$2,1,1))),"")</f>
        <v/>
      </c>
      <c r="BN181" t="str">
        <f ca="1">IF($BT181&lt;&gt;"",SUMIF($BD$3:$BD$1004,"="&amp;$BD181,INDIRECT(ADDRESS(3,BN$2,1,1)):INDIRECT(ADDRESS(1004,BN$2,1,1))),"")</f>
        <v/>
      </c>
      <c r="BO181" t="str">
        <f ca="1">IF($BT181&lt;&gt;"",SUMIF($BD$3:$BD$1004,"="&amp;$BD181,INDIRECT(ADDRESS(3,BO$2,1,1)):INDIRECT(ADDRESS(1004,BO$2,1,1))),"")</f>
        <v/>
      </c>
      <c r="BP181" t="str">
        <f ca="1">IF($BT181&lt;&gt;"",SUMIF($BD$3:$BD$1004,"="&amp;$BD181,INDIRECT(ADDRESS(3,BP$2,1,1)):INDIRECT(ADDRESS(1004,BP$2,1,1))),"")</f>
        <v/>
      </c>
      <c r="BQ181" t="str">
        <f ca="1">IF($BT181&lt;&gt;"",SUMIF($BD$3:$BD$1004,"="&amp;$BD181,INDIRECT(ADDRESS(3,BQ$2,1,1)):INDIRECT(ADDRESS(1004,BQ$2,1,1))),"")</f>
        <v/>
      </c>
      <c r="BR181" t="str">
        <f ca="1">IF($BT181&lt;&gt;"",SUMIF($BD$3:$BD$1004,"="&amp;$BD181,INDIRECT(ADDRESS(3,BR$2,1,1)):INDIRECT(ADDRESS(1004,BR$2,1,1))),"")</f>
        <v/>
      </c>
      <c r="BS181" t="str">
        <f>IF($A181&lt;&gt;"",VLOOKUP(TRUNC(MID($A181,1,2),0),Plano_Contas!$H$3:$J$103,3,TRUE),"")</f>
        <v/>
      </c>
      <c r="BT181" t="str">
        <f t="shared" si="8"/>
        <v/>
      </c>
      <c r="BV181">
        <f>Empresas!C181</f>
        <v>0</v>
      </c>
    </row>
    <row r="182" spans="1:74" x14ac:dyDescent="0.2">
      <c r="A182" s="89"/>
      <c r="B182" s="52" t="str">
        <f>IF($A182&lt;&gt;"",VLOOKUP(""&amp;$A182,Plano_Contas!$A$3:$F$1003,6,0),"")</f>
        <v/>
      </c>
      <c r="C182" s="91"/>
      <c r="D182" s="111"/>
      <c r="E182" s="112">
        <v>0</v>
      </c>
      <c r="F182" s="87"/>
      <c r="G182" s="85"/>
      <c r="H182" s="111"/>
      <c r="I182" s="112">
        <v>0</v>
      </c>
      <c r="J182" s="87"/>
      <c r="K182" s="85"/>
      <c r="L182" s="111"/>
      <c r="M182" s="112">
        <v>0</v>
      </c>
      <c r="N182" s="87"/>
      <c r="O182" s="85"/>
      <c r="P182" s="111"/>
      <c r="Q182" s="112">
        <v>0</v>
      </c>
      <c r="R182" s="87"/>
      <c r="S182" s="85"/>
      <c r="T182" s="111"/>
      <c r="U182" s="112">
        <v>0</v>
      </c>
      <c r="V182" s="87"/>
      <c r="W182" s="85"/>
      <c r="X182" s="111"/>
      <c r="Y182" s="112">
        <v>0</v>
      </c>
      <c r="Z182" s="87"/>
      <c r="AA182" s="85"/>
      <c r="AB182" s="111"/>
      <c r="AC182" s="112">
        <v>0</v>
      </c>
      <c r="AD182" s="87"/>
      <c r="AE182" s="85"/>
      <c r="AF182" s="111"/>
      <c r="AG182" s="112">
        <v>0</v>
      </c>
      <c r="AH182" s="87"/>
      <c r="AI182" s="85"/>
      <c r="AJ182" s="111"/>
      <c r="AK182" s="112">
        <v>0</v>
      </c>
      <c r="AL182" s="87"/>
      <c r="AM182" s="85"/>
      <c r="AN182" s="111"/>
      <c r="AO182" s="112">
        <v>0</v>
      </c>
      <c r="AP182" s="87"/>
      <c r="AQ182" s="85"/>
      <c r="AR182" s="111"/>
      <c r="AS182" s="112">
        <v>0</v>
      </c>
      <c r="AT182" s="87"/>
      <c r="AU182" s="85"/>
      <c r="AV182" s="111"/>
      <c r="AW182" s="112">
        <v>0</v>
      </c>
      <c r="AX182" s="87"/>
      <c r="AY182" s="85"/>
      <c r="AZ182" s="267">
        <f t="shared" si="5"/>
        <v>0</v>
      </c>
      <c r="BA182" s="88">
        <f t="shared" si="6"/>
        <v>0</v>
      </c>
      <c r="BC182">
        <f>IF($A182&lt;&gt;"",COUNTIF($BD$3:$BD182,$BD182),0)</f>
        <v>0</v>
      </c>
      <c r="BD182" t="str">
        <f>IF($A182&lt;&gt;"",VLOOKUP(TRUNC(MID($A182,1,2),0),Plano_Contas!$H$3:$J$103,2,TRUE),"")</f>
        <v/>
      </c>
      <c r="BE182" s="201" t="str">
        <f t="shared" si="7"/>
        <v/>
      </c>
      <c r="BF182" t="str">
        <f ca="1">IF($BT182&lt;&gt;"",SUMIF($BD$3:$BD$1004,"="&amp;$BD182,INDIRECT(ADDRESS(3,BF$2,1,1)):INDIRECT(ADDRESS(1004,BF$2,1,1))),"")</f>
        <v/>
      </c>
      <c r="BG182" t="str">
        <f ca="1">IF($BT182&lt;&gt;"",SUMIF($BD$3:$BD$1004,"="&amp;$BD182,INDIRECT(ADDRESS(3,BG$2,1,1)):INDIRECT(ADDRESS(1004,BG$2,1,1))),"")</f>
        <v/>
      </c>
      <c r="BH182" t="str">
        <f ca="1">IF($BT182&lt;&gt;"",SUMIF($BD$3:$BD$1004,"="&amp;$BD182,INDIRECT(ADDRESS(3,BH$2,1,1)):INDIRECT(ADDRESS(1004,BH$2,1,1))),"")</f>
        <v/>
      </c>
      <c r="BI182" t="str">
        <f ca="1">IF($BT182&lt;&gt;"",SUMIF($BD$3:$BD$1004,"="&amp;$BD182,INDIRECT(ADDRESS(3,BI$2,1,1)):INDIRECT(ADDRESS(1004,BI$2,1,1))),"")</f>
        <v/>
      </c>
      <c r="BJ182" t="str">
        <f ca="1">IF($BT182&lt;&gt;"",SUMIF($BD$3:$BD$1004,"="&amp;$BD182,INDIRECT(ADDRESS(3,BJ$2,1,1)):INDIRECT(ADDRESS(1004,BJ$2,1,1))),"")</f>
        <v/>
      </c>
      <c r="BK182" t="str">
        <f ca="1">IF($BT182&lt;&gt;"",SUMIF($BD$3:$BD$1004,"="&amp;$BD182,INDIRECT(ADDRESS(3,BK$2,1,1)):INDIRECT(ADDRESS(1004,BK$2,1,1))),"")</f>
        <v/>
      </c>
      <c r="BL182" t="str">
        <f ca="1">IF($BT182&lt;&gt;"",SUMIF($BD$3:$BD$1004,"="&amp;$BD182,INDIRECT(ADDRESS(3,BL$2,1,1)):INDIRECT(ADDRESS(1004,BL$2,1,1))),"")</f>
        <v/>
      </c>
      <c r="BM182" t="str">
        <f ca="1">IF($BT182&lt;&gt;"",SUMIF($BD$3:$BD$1004,"="&amp;$BD182,INDIRECT(ADDRESS(3,BM$2,1,1)):INDIRECT(ADDRESS(1004,BM$2,1,1))),"")</f>
        <v/>
      </c>
      <c r="BN182" t="str">
        <f ca="1">IF($BT182&lt;&gt;"",SUMIF($BD$3:$BD$1004,"="&amp;$BD182,INDIRECT(ADDRESS(3,BN$2,1,1)):INDIRECT(ADDRESS(1004,BN$2,1,1))),"")</f>
        <v/>
      </c>
      <c r="BO182" t="str">
        <f ca="1">IF($BT182&lt;&gt;"",SUMIF($BD$3:$BD$1004,"="&amp;$BD182,INDIRECT(ADDRESS(3,BO$2,1,1)):INDIRECT(ADDRESS(1004,BO$2,1,1))),"")</f>
        <v/>
      </c>
      <c r="BP182" t="str">
        <f ca="1">IF($BT182&lt;&gt;"",SUMIF($BD$3:$BD$1004,"="&amp;$BD182,INDIRECT(ADDRESS(3,BP$2,1,1)):INDIRECT(ADDRESS(1004,BP$2,1,1))),"")</f>
        <v/>
      </c>
      <c r="BQ182" t="str">
        <f ca="1">IF($BT182&lt;&gt;"",SUMIF($BD$3:$BD$1004,"="&amp;$BD182,INDIRECT(ADDRESS(3,BQ$2,1,1)):INDIRECT(ADDRESS(1004,BQ$2,1,1))),"")</f>
        <v/>
      </c>
      <c r="BR182" t="str">
        <f ca="1">IF($BT182&lt;&gt;"",SUMIF($BD$3:$BD$1004,"="&amp;$BD182,INDIRECT(ADDRESS(3,BR$2,1,1)):INDIRECT(ADDRESS(1004,BR$2,1,1))),"")</f>
        <v/>
      </c>
      <c r="BS182" t="str">
        <f>IF($A182&lt;&gt;"",VLOOKUP(TRUNC(MID($A182,1,2),0),Plano_Contas!$H$3:$J$103,3,TRUE),"")</f>
        <v/>
      </c>
      <c r="BT182" t="str">
        <f t="shared" si="8"/>
        <v/>
      </c>
      <c r="BV182">
        <f>Empresas!C182</f>
        <v>0</v>
      </c>
    </row>
    <row r="183" spans="1:74" x14ac:dyDescent="0.2">
      <c r="A183" s="89"/>
      <c r="B183" s="52" t="str">
        <f>IF($A183&lt;&gt;"",VLOOKUP(""&amp;$A183,Plano_Contas!$A$3:$F$1003,6,0),"")</f>
        <v/>
      </c>
      <c r="C183" s="91"/>
      <c r="D183" s="111"/>
      <c r="E183" s="112">
        <v>0</v>
      </c>
      <c r="F183" s="87"/>
      <c r="G183" s="85"/>
      <c r="H183" s="111"/>
      <c r="I183" s="112">
        <v>0</v>
      </c>
      <c r="J183" s="87"/>
      <c r="K183" s="85"/>
      <c r="L183" s="111"/>
      <c r="M183" s="112">
        <v>0</v>
      </c>
      <c r="N183" s="87"/>
      <c r="O183" s="85"/>
      <c r="P183" s="111"/>
      <c r="Q183" s="112">
        <v>0</v>
      </c>
      <c r="R183" s="87"/>
      <c r="S183" s="85"/>
      <c r="T183" s="111"/>
      <c r="U183" s="112">
        <v>0</v>
      </c>
      <c r="V183" s="87"/>
      <c r="W183" s="85"/>
      <c r="X183" s="111"/>
      <c r="Y183" s="112">
        <v>0</v>
      </c>
      <c r="Z183" s="87"/>
      <c r="AA183" s="85"/>
      <c r="AB183" s="111"/>
      <c r="AC183" s="112">
        <v>0</v>
      </c>
      <c r="AD183" s="87"/>
      <c r="AE183" s="85"/>
      <c r="AF183" s="111"/>
      <c r="AG183" s="112">
        <v>0</v>
      </c>
      <c r="AH183" s="87"/>
      <c r="AI183" s="85"/>
      <c r="AJ183" s="111"/>
      <c r="AK183" s="112">
        <v>0</v>
      </c>
      <c r="AL183" s="87"/>
      <c r="AM183" s="85"/>
      <c r="AN183" s="111"/>
      <c r="AO183" s="112">
        <v>0</v>
      </c>
      <c r="AP183" s="87"/>
      <c r="AQ183" s="85"/>
      <c r="AR183" s="111"/>
      <c r="AS183" s="112">
        <v>0</v>
      </c>
      <c r="AT183" s="87"/>
      <c r="AU183" s="85"/>
      <c r="AV183" s="111"/>
      <c r="AW183" s="112">
        <v>0</v>
      </c>
      <c r="AX183" s="87"/>
      <c r="AY183" s="85"/>
      <c r="AZ183" s="267">
        <f t="shared" si="5"/>
        <v>0</v>
      </c>
      <c r="BA183" s="88">
        <f t="shared" si="6"/>
        <v>0</v>
      </c>
      <c r="BC183">
        <f>IF($A183&lt;&gt;"",COUNTIF($BD$3:$BD183,$BD183),0)</f>
        <v>0</v>
      </c>
      <c r="BD183" t="str">
        <f>IF($A183&lt;&gt;"",VLOOKUP(TRUNC(MID($A183,1,2),0),Plano_Contas!$H$3:$J$103,2,TRUE),"")</f>
        <v/>
      </c>
      <c r="BE183" s="201" t="str">
        <f t="shared" si="7"/>
        <v/>
      </c>
      <c r="BF183" t="str">
        <f ca="1">IF($BT183&lt;&gt;"",SUMIF($BD$3:$BD$1004,"="&amp;$BD183,INDIRECT(ADDRESS(3,BF$2,1,1)):INDIRECT(ADDRESS(1004,BF$2,1,1))),"")</f>
        <v/>
      </c>
      <c r="BG183" t="str">
        <f ca="1">IF($BT183&lt;&gt;"",SUMIF($BD$3:$BD$1004,"="&amp;$BD183,INDIRECT(ADDRESS(3,BG$2,1,1)):INDIRECT(ADDRESS(1004,BG$2,1,1))),"")</f>
        <v/>
      </c>
      <c r="BH183" t="str">
        <f ca="1">IF($BT183&lt;&gt;"",SUMIF($BD$3:$BD$1004,"="&amp;$BD183,INDIRECT(ADDRESS(3,BH$2,1,1)):INDIRECT(ADDRESS(1004,BH$2,1,1))),"")</f>
        <v/>
      </c>
      <c r="BI183" t="str">
        <f ca="1">IF($BT183&lt;&gt;"",SUMIF($BD$3:$BD$1004,"="&amp;$BD183,INDIRECT(ADDRESS(3,BI$2,1,1)):INDIRECT(ADDRESS(1004,BI$2,1,1))),"")</f>
        <v/>
      </c>
      <c r="BJ183" t="str">
        <f ca="1">IF($BT183&lt;&gt;"",SUMIF($BD$3:$BD$1004,"="&amp;$BD183,INDIRECT(ADDRESS(3,BJ$2,1,1)):INDIRECT(ADDRESS(1004,BJ$2,1,1))),"")</f>
        <v/>
      </c>
      <c r="BK183" t="str">
        <f ca="1">IF($BT183&lt;&gt;"",SUMIF($BD$3:$BD$1004,"="&amp;$BD183,INDIRECT(ADDRESS(3,BK$2,1,1)):INDIRECT(ADDRESS(1004,BK$2,1,1))),"")</f>
        <v/>
      </c>
      <c r="BL183" t="str">
        <f ca="1">IF($BT183&lt;&gt;"",SUMIF($BD$3:$BD$1004,"="&amp;$BD183,INDIRECT(ADDRESS(3,BL$2,1,1)):INDIRECT(ADDRESS(1004,BL$2,1,1))),"")</f>
        <v/>
      </c>
      <c r="BM183" t="str">
        <f ca="1">IF($BT183&lt;&gt;"",SUMIF($BD$3:$BD$1004,"="&amp;$BD183,INDIRECT(ADDRESS(3,BM$2,1,1)):INDIRECT(ADDRESS(1004,BM$2,1,1))),"")</f>
        <v/>
      </c>
      <c r="BN183" t="str">
        <f ca="1">IF($BT183&lt;&gt;"",SUMIF($BD$3:$BD$1004,"="&amp;$BD183,INDIRECT(ADDRESS(3,BN$2,1,1)):INDIRECT(ADDRESS(1004,BN$2,1,1))),"")</f>
        <v/>
      </c>
      <c r="BO183" t="str">
        <f ca="1">IF($BT183&lt;&gt;"",SUMIF($BD$3:$BD$1004,"="&amp;$BD183,INDIRECT(ADDRESS(3,BO$2,1,1)):INDIRECT(ADDRESS(1004,BO$2,1,1))),"")</f>
        <v/>
      </c>
      <c r="BP183" t="str">
        <f ca="1">IF($BT183&lt;&gt;"",SUMIF($BD$3:$BD$1004,"="&amp;$BD183,INDIRECT(ADDRESS(3,BP$2,1,1)):INDIRECT(ADDRESS(1004,BP$2,1,1))),"")</f>
        <v/>
      </c>
      <c r="BQ183" t="str">
        <f ca="1">IF($BT183&lt;&gt;"",SUMIF($BD$3:$BD$1004,"="&amp;$BD183,INDIRECT(ADDRESS(3,BQ$2,1,1)):INDIRECT(ADDRESS(1004,BQ$2,1,1))),"")</f>
        <v/>
      </c>
      <c r="BR183" t="str">
        <f ca="1">IF($BT183&lt;&gt;"",SUMIF($BD$3:$BD$1004,"="&amp;$BD183,INDIRECT(ADDRESS(3,BR$2,1,1)):INDIRECT(ADDRESS(1004,BR$2,1,1))),"")</f>
        <v/>
      </c>
      <c r="BS183" t="str">
        <f>IF($A183&lt;&gt;"",VLOOKUP(TRUNC(MID($A183,1,2),0),Plano_Contas!$H$3:$J$103,3,TRUE),"")</f>
        <v/>
      </c>
      <c r="BT183" t="str">
        <f t="shared" si="8"/>
        <v/>
      </c>
      <c r="BV183">
        <f>Empresas!C183</f>
        <v>0</v>
      </c>
    </row>
    <row r="184" spans="1:74" x14ac:dyDescent="0.2">
      <c r="A184" s="89"/>
      <c r="B184" s="52" t="str">
        <f>IF($A184&lt;&gt;"",VLOOKUP(""&amp;$A184,Plano_Contas!$A$3:$F$1003,6,0),"")</f>
        <v/>
      </c>
      <c r="C184" s="91"/>
      <c r="D184" s="111"/>
      <c r="E184" s="112">
        <v>0</v>
      </c>
      <c r="F184" s="87"/>
      <c r="G184" s="85"/>
      <c r="H184" s="111"/>
      <c r="I184" s="112">
        <v>0</v>
      </c>
      <c r="J184" s="87"/>
      <c r="K184" s="85"/>
      <c r="L184" s="111"/>
      <c r="M184" s="112">
        <v>0</v>
      </c>
      <c r="N184" s="87"/>
      <c r="O184" s="85"/>
      <c r="P184" s="111"/>
      <c r="Q184" s="112">
        <v>0</v>
      </c>
      <c r="R184" s="87"/>
      <c r="S184" s="85"/>
      <c r="T184" s="111"/>
      <c r="U184" s="112">
        <v>0</v>
      </c>
      <c r="V184" s="87"/>
      <c r="W184" s="85"/>
      <c r="X184" s="111"/>
      <c r="Y184" s="112">
        <v>0</v>
      </c>
      <c r="Z184" s="87"/>
      <c r="AA184" s="85"/>
      <c r="AB184" s="111"/>
      <c r="AC184" s="112">
        <v>0</v>
      </c>
      <c r="AD184" s="87"/>
      <c r="AE184" s="85"/>
      <c r="AF184" s="111"/>
      <c r="AG184" s="112">
        <v>0</v>
      </c>
      <c r="AH184" s="87"/>
      <c r="AI184" s="85"/>
      <c r="AJ184" s="111"/>
      <c r="AK184" s="112">
        <v>0</v>
      </c>
      <c r="AL184" s="87"/>
      <c r="AM184" s="85"/>
      <c r="AN184" s="111"/>
      <c r="AO184" s="112">
        <v>0</v>
      </c>
      <c r="AP184" s="87"/>
      <c r="AQ184" s="85"/>
      <c r="AR184" s="111"/>
      <c r="AS184" s="112">
        <v>0</v>
      </c>
      <c r="AT184" s="87"/>
      <c r="AU184" s="85"/>
      <c r="AV184" s="111"/>
      <c r="AW184" s="112">
        <v>0</v>
      </c>
      <c r="AX184" s="87"/>
      <c r="AY184" s="85"/>
      <c r="AZ184" s="267">
        <f t="shared" si="5"/>
        <v>0</v>
      </c>
      <c r="BA184" s="88">
        <f t="shared" si="6"/>
        <v>0</v>
      </c>
      <c r="BC184">
        <f>IF($A184&lt;&gt;"",COUNTIF($BD$3:$BD184,$BD184),0)</f>
        <v>0</v>
      </c>
      <c r="BD184" t="str">
        <f>IF($A184&lt;&gt;"",VLOOKUP(TRUNC(MID($A184,1,2),0),Plano_Contas!$H$3:$J$103,2,TRUE),"")</f>
        <v/>
      </c>
      <c r="BE184" s="201" t="str">
        <f t="shared" si="7"/>
        <v/>
      </c>
      <c r="BF184" t="str">
        <f ca="1">IF($BT184&lt;&gt;"",SUMIF($BD$3:$BD$1004,"="&amp;$BD184,INDIRECT(ADDRESS(3,BF$2,1,1)):INDIRECT(ADDRESS(1004,BF$2,1,1))),"")</f>
        <v/>
      </c>
      <c r="BG184" t="str">
        <f ca="1">IF($BT184&lt;&gt;"",SUMIF($BD$3:$BD$1004,"="&amp;$BD184,INDIRECT(ADDRESS(3,BG$2,1,1)):INDIRECT(ADDRESS(1004,BG$2,1,1))),"")</f>
        <v/>
      </c>
      <c r="BH184" t="str">
        <f ca="1">IF($BT184&lt;&gt;"",SUMIF($BD$3:$BD$1004,"="&amp;$BD184,INDIRECT(ADDRESS(3,BH$2,1,1)):INDIRECT(ADDRESS(1004,BH$2,1,1))),"")</f>
        <v/>
      </c>
      <c r="BI184" t="str">
        <f ca="1">IF($BT184&lt;&gt;"",SUMIF($BD$3:$BD$1004,"="&amp;$BD184,INDIRECT(ADDRESS(3,BI$2,1,1)):INDIRECT(ADDRESS(1004,BI$2,1,1))),"")</f>
        <v/>
      </c>
      <c r="BJ184" t="str">
        <f ca="1">IF($BT184&lt;&gt;"",SUMIF($BD$3:$BD$1004,"="&amp;$BD184,INDIRECT(ADDRESS(3,BJ$2,1,1)):INDIRECT(ADDRESS(1004,BJ$2,1,1))),"")</f>
        <v/>
      </c>
      <c r="BK184" t="str">
        <f ca="1">IF($BT184&lt;&gt;"",SUMIF($BD$3:$BD$1004,"="&amp;$BD184,INDIRECT(ADDRESS(3,BK$2,1,1)):INDIRECT(ADDRESS(1004,BK$2,1,1))),"")</f>
        <v/>
      </c>
      <c r="BL184" t="str">
        <f ca="1">IF($BT184&lt;&gt;"",SUMIF($BD$3:$BD$1004,"="&amp;$BD184,INDIRECT(ADDRESS(3,BL$2,1,1)):INDIRECT(ADDRESS(1004,BL$2,1,1))),"")</f>
        <v/>
      </c>
      <c r="BM184" t="str">
        <f ca="1">IF($BT184&lt;&gt;"",SUMIF($BD$3:$BD$1004,"="&amp;$BD184,INDIRECT(ADDRESS(3,BM$2,1,1)):INDIRECT(ADDRESS(1004,BM$2,1,1))),"")</f>
        <v/>
      </c>
      <c r="BN184" t="str">
        <f ca="1">IF($BT184&lt;&gt;"",SUMIF($BD$3:$BD$1004,"="&amp;$BD184,INDIRECT(ADDRESS(3,BN$2,1,1)):INDIRECT(ADDRESS(1004,BN$2,1,1))),"")</f>
        <v/>
      </c>
      <c r="BO184" t="str">
        <f ca="1">IF($BT184&lt;&gt;"",SUMIF($BD$3:$BD$1004,"="&amp;$BD184,INDIRECT(ADDRESS(3,BO$2,1,1)):INDIRECT(ADDRESS(1004,BO$2,1,1))),"")</f>
        <v/>
      </c>
      <c r="BP184" t="str">
        <f ca="1">IF($BT184&lt;&gt;"",SUMIF($BD$3:$BD$1004,"="&amp;$BD184,INDIRECT(ADDRESS(3,BP$2,1,1)):INDIRECT(ADDRESS(1004,BP$2,1,1))),"")</f>
        <v/>
      </c>
      <c r="BQ184" t="str">
        <f ca="1">IF($BT184&lt;&gt;"",SUMIF($BD$3:$BD$1004,"="&amp;$BD184,INDIRECT(ADDRESS(3,BQ$2,1,1)):INDIRECT(ADDRESS(1004,BQ$2,1,1))),"")</f>
        <v/>
      </c>
      <c r="BR184" t="str">
        <f ca="1">IF($BT184&lt;&gt;"",SUMIF($BD$3:$BD$1004,"="&amp;$BD184,INDIRECT(ADDRESS(3,BR$2,1,1)):INDIRECT(ADDRESS(1004,BR$2,1,1))),"")</f>
        <v/>
      </c>
      <c r="BS184" t="str">
        <f>IF($A184&lt;&gt;"",VLOOKUP(TRUNC(MID($A184,1,2),0),Plano_Contas!$H$3:$J$103,3,TRUE),"")</f>
        <v/>
      </c>
      <c r="BT184" t="str">
        <f t="shared" si="8"/>
        <v/>
      </c>
      <c r="BV184">
        <f>Empresas!C184</f>
        <v>0</v>
      </c>
    </row>
    <row r="185" spans="1:74" x14ac:dyDescent="0.2">
      <c r="A185" s="89"/>
      <c r="B185" s="52" t="str">
        <f>IF($A185&lt;&gt;"",VLOOKUP(""&amp;$A185,Plano_Contas!$A$3:$F$1003,6,0),"")</f>
        <v/>
      </c>
      <c r="C185" s="91"/>
      <c r="D185" s="111"/>
      <c r="E185" s="112">
        <v>0</v>
      </c>
      <c r="F185" s="87"/>
      <c r="G185" s="85"/>
      <c r="H185" s="111"/>
      <c r="I185" s="112">
        <v>0</v>
      </c>
      <c r="J185" s="87"/>
      <c r="K185" s="85"/>
      <c r="L185" s="111"/>
      <c r="M185" s="112">
        <v>0</v>
      </c>
      <c r="N185" s="87"/>
      <c r="O185" s="85"/>
      <c r="P185" s="111"/>
      <c r="Q185" s="112">
        <v>0</v>
      </c>
      <c r="R185" s="87"/>
      <c r="S185" s="85"/>
      <c r="T185" s="111"/>
      <c r="U185" s="112">
        <v>0</v>
      </c>
      <c r="V185" s="87"/>
      <c r="W185" s="85"/>
      <c r="X185" s="111"/>
      <c r="Y185" s="112">
        <v>0</v>
      </c>
      <c r="Z185" s="87"/>
      <c r="AA185" s="85"/>
      <c r="AB185" s="111"/>
      <c r="AC185" s="112">
        <v>0</v>
      </c>
      <c r="AD185" s="87"/>
      <c r="AE185" s="85"/>
      <c r="AF185" s="111"/>
      <c r="AG185" s="112">
        <v>0</v>
      </c>
      <c r="AH185" s="87"/>
      <c r="AI185" s="85"/>
      <c r="AJ185" s="111"/>
      <c r="AK185" s="112">
        <v>0</v>
      </c>
      <c r="AL185" s="87"/>
      <c r="AM185" s="85"/>
      <c r="AN185" s="111"/>
      <c r="AO185" s="112">
        <v>0</v>
      </c>
      <c r="AP185" s="87"/>
      <c r="AQ185" s="85"/>
      <c r="AR185" s="111"/>
      <c r="AS185" s="112">
        <v>0</v>
      </c>
      <c r="AT185" s="87"/>
      <c r="AU185" s="85"/>
      <c r="AV185" s="111"/>
      <c r="AW185" s="112">
        <v>0</v>
      </c>
      <c r="AX185" s="87"/>
      <c r="AY185" s="85"/>
      <c r="AZ185" s="267">
        <f t="shared" si="5"/>
        <v>0</v>
      </c>
      <c r="BA185" s="88">
        <f t="shared" si="6"/>
        <v>0</v>
      </c>
      <c r="BC185">
        <f>IF($A185&lt;&gt;"",COUNTIF($BD$3:$BD185,$BD185),0)</f>
        <v>0</v>
      </c>
      <c r="BD185" t="str">
        <f>IF($A185&lt;&gt;"",VLOOKUP(TRUNC(MID($A185,1,2),0),Plano_Contas!$H$3:$J$103,2,TRUE),"")</f>
        <v/>
      </c>
      <c r="BE185" s="201" t="str">
        <f t="shared" si="7"/>
        <v/>
      </c>
      <c r="BF185" t="str">
        <f ca="1">IF($BT185&lt;&gt;"",SUMIF($BD$3:$BD$1004,"="&amp;$BD185,INDIRECT(ADDRESS(3,BF$2,1,1)):INDIRECT(ADDRESS(1004,BF$2,1,1))),"")</f>
        <v/>
      </c>
      <c r="BG185" t="str">
        <f ca="1">IF($BT185&lt;&gt;"",SUMIF($BD$3:$BD$1004,"="&amp;$BD185,INDIRECT(ADDRESS(3,BG$2,1,1)):INDIRECT(ADDRESS(1004,BG$2,1,1))),"")</f>
        <v/>
      </c>
      <c r="BH185" t="str">
        <f ca="1">IF($BT185&lt;&gt;"",SUMIF($BD$3:$BD$1004,"="&amp;$BD185,INDIRECT(ADDRESS(3,BH$2,1,1)):INDIRECT(ADDRESS(1004,BH$2,1,1))),"")</f>
        <v/>
      </c>
      <c r="BI185" t="str">
        <f ca="1">IF($BT185&lt;&gt;"",SUMIF($BD$3:$BD$1004,"="&amp;$BD185,INDIRECT(ADDRESS(3,BI$2,1,1)):INDIRECT(ADDRESS(1004,BI$2,1,1))),"")</f>
        <v/>
      </c>
      <c r="BJ185" t="str">
        <f ca="1">IF($BT185&lt;&gt;"",SUMIF($BD$3:$BD$1004,"="&amp;$BD185,INDIRECT(ADDRESS(3,BJ$2,1,1)):INDIRECT(ADDRESS(1004,BJ$2,1,1))),"")</f>
        <v/>
      </c>
      <c r="BK185" t="str">
        <f ca="1">IF($BT185&lt;&gt;"",SUMIF($BD$3:$BD$1004,"="&amp;$BD185,INDIRECT(ADDRESS(3,BK$2,1,1)):INDIRECT(ADDRESS(1004,BK$2,1,1))),"")</f>
        <v/>
      </c>
      <c r="BL185" t="str">
        <f ca="1">IF($BT185&lt;&gt;"",SUMIF($BD$3:$BD$1004,"="&amp;$BD185,INDIRECT(ADDRESS(3,BL$2,1,1)):INDIRECT(ADDRESS(1004,BL$2,1,1))),"")</f>
        <v/>
      </c>
      <c r="BM185" t="str">
        <f ca="1">IF($BT185&lt;&gt;"",SUMIF($BD$3:$BD$1004,"="&amp;$BD185,INDIRECT(ADDRESS(3,BM$2,1,1)):INDIRECT(ADDRESS(1004,BM$2,1,1))),"")</f>
        <v/>
      </c>
      <c r="BN185" t="str">
        <f ca="1">IF($BT185&lt;&gt;"",SUMIF($BD$3:$BD$1004,"="&amp;$BD185,INDIRECT(ADDRESS(3,BN$2,1,1)):INDIRECT(ADDRESS(1004,BN$2,1,1))),"")</f>
        <v/>
      </c>
      <c r="BO185" t="str">
        <f ca="1">IF($BT185&lt;&gt;"",SUMIF($BD$3:$BD$1004,"="&amp;$BD185,INDIRECT(ADDRESS(3,BO$2,1,1)):INDIRECT(ADDRESS(1004,BO$2,1,1))),"")</f>
        <v/>
      </c>
      <c r="BP185" t="str">
        <f ca="1">IF($BT185&lt;&gt;"",SUMIF($BD$3:$BD$1004,"="&amp;$BD185,INDIRECT(ADDRESS(3,BP$2,1,1)):INDIRECT(ADDRESS(1004,BP$2,1,1))),"")</f>
        <v/>
      </c>
      <c r="BQ185" t="str">
        <f ca="1">IF($BT185&lt;&gt;"",SUMIF($BD$3:$BD$1004,"="&amp;$BD185,INDIRECT(ADDRESS(3,BQ$2,1,1)):INDIRECT(ADDRESS(1004,BQ$2,1,1))),"")</f>
        <v/>
      </c>
      <c r="BR185" t="str">
        <f ca="1">IF($BT185&lt;&gt;"",SUMIF($BD$3:$BD$1004,"="&amp;$BD185,INDIRECT(ADDRESS(3,BR$2,1,1)):INDIRECT(ADDRESS(1004,BR$2,1,1))),"")</f>
        <v/>
      </c>
      <c r="BS185" t="str">
        <f>IF($A185&lt;&gt;"",VLOOKUP(TRUNC(MID($A185,1,2),0),Plano_Contas!$H$3:$J$103,3,TRUE),"")</f>
        <v/>
      </c>
      <c r="BT185" t="str">
        <f t="shared" si="8"/>
        <v/>
      </c>
      <c r="BV185">
        <f>Empresas!C185</f>
        <v>0</v>
      </c>
    </row>
    <row r="186" spans="1:74" x14ac:dyDescent="0.2">
      <c r="A186" s="89"/>
      <c r="B186" s="52" t="str">
        <f>IF($A186&lt;&gt;"",VLOOKUP(""&amp;$A186,Plano_Contas!$A$3:$F$1003,6,0),"")</f>
        <v/>
      </c>
      <c r="C186" s="91"/>
      <c r="D186" s="111"/>
      <c r="E186" s="112">
        <v>0</v>
      </c>
      <c r="F186" s="87"/>
      <c r="G186" s="85"/>
      <c r="H186" s="111"/>
      <c r="I186" s="112">
        <v>0</v>
      </c>
      <c r="J186" s="87"/>
      <c r="K186" s="85"/>
      <c r="L186" s="111"/>
      <c r="M186" s="112">
        <v>0</v>
      </c>
      <c r="N186" s="87"/>
      <c r="O186" s="85"/>
      <c r="P186" s="111"/>
      <c r="Q186" s="112">
        <v>0</v>
      </c>
      <c r="R186" s="87"/>
      <c r="S186" s="85"/>
      <c r="T186" s="111"/>
      <c r="U186" s="112">
        <v>0</v>
      </c>
      <c r="V186" s="87"/>
      <c r="W186" s="85"/>
      <c r="X186" s="111"/>
      <c r="Y186" s="112">
        <v>0</v>
      </c>
      <c r="Z186" s="87"/>
      <c r="AA186" s="85"/>
      <c r="AB186" s="111"/>
      <c r="AC186" s="112">
        <v>0</v>
      </c>
      <c r="AD186" s="87"/>
      <c r="AE186" s="85"/>
      <c r="AF186" s="111"/>
      <c r="AG186" s="112">
        <v>0</v>
      </c>
      <c r="AH186" s="87"/>
      <c r="AI186" s="85"/>
      <c r="AJ186" s="111"/>
      <c r="AK186" s="112">
        <v>0</v>
      </c>
      <c r="AL186" s="87"/>
      <c r="AM186" s="85"/>
      <c r="AN186" s="111"/>
      <c r="AO186" s="112">
        <v>0</v>
      </c>
      <c r="AP186" s="87"/>
      <c r="AQ186" s="85"/>
      <c r="AR186" s="111"/>
      <c r="AS186" s="112">
        <v>0</v>
      </c>
      <c r="AT186" s="87"/>
      <c r="AU186" s="85"/>
      <c r="AV186" s="111"/>
      <c r="AW186" s="112">
        <v>0</v>
      </c>
      <c r="AX186" s="87"/>
      <c r="AY186" s="85"/>
      <c r="AZ186" s="267">
        <f t="shared" si="5"/>
        <v>0</v>
      </c>
      <c r="BA186" s="88">
        <f t="shared" si="6"/>
        <v>0</v>
      </c>
      <c r="BC186">
        <f>IF($A186&lt;&gt;"",COUNTIF($BD$3:$BD186,$BD186),0)</f>
        <v>0</v>
      </c>
      <c r="BD186" t="str">
        <f>IF($A186&lt;&gt;"",VLOOKUP(TRUNC(MID($A186,1,2),0),Plano_Contas!$H$3:$J$103,2,TRUE),"")</f>
        <v/>
      </c>
      <c r="BE186" s="201" t="str">
        <f t="shared" si="7"/>
        <v/>
      </c>
      <c r="BF186" t="str">
        <f ca="1">IF($BT186&lt;&gt;"",SUMIF($BD$3:$BD$1004,"="&amp;$BD186,INDIRECT(ADDRESS(3,BF$2,1,1)):INDIRECT(ADDRESS(1004,BF$2,1,1))),"")</f>
        <v/>
      </c>
      <c r="BG186" t="str">
        <f ca="1">IF($BT186&lt;&gt;"",SUMIF($BD$3:$BD$1004,"="&amp;$BD186,INDIRECT(ADDRESS(3,BG$2,1,1)):INDIRECT(ADDRESS(1004,BG$2,1,1))),"")</f>
        <v/>
      </c>
      <c r="BH186" t="str">
        <f ca="1">IF($BT186&lt;&gt;"",SUMIF($BD$3:$BD$1004,"="&amp;$BD186,INDIRECT(ADDRESS(3,BH$2,1,1)):INDIRECT(ADDRESS(1004,BH$2,1,1))),"")</f>
        <v/>
      </c>
      <c r="BI186" t="str">
        <f ca="1">IF($BT186&lt;&gt;"",SUMIF($BD$3:$BD$1004,"="&amp;$BD186,INDIRECT(ADDRESS(3,BI$2,1,1)):INDIRECT(ADDRESS(1004,BI$2,1,1))),"")</f>
        <v/>
      </c>
      <c r="BJ186" t="str">
        <f ca="1">IF($BT186&lt;&gt;"",SUMIF($BD$3:$BD$1004,"="&amp;$BD186,INDIRECT(ADDRESS(3,BJ$2,1,1)):INDIRECT(ADDRESS(1004,BJ$2,1,1))),"")</f>
        <v/>
      </c>
      <c r="BK186" t="str">
        <f ca="1">IF($BT186&lt;&gt;"",SUMIF($BD$3:$BD$1004,"="&amp;$BD186,INDIRECT(ADDRESS(3,BK$2,1,1)):INDIRECT(ADDRESS(1004,BK$2,1,1))),"")</f>
        <v/>
      </c>
      <c r="BL186" t="str">
        <f ca="1">IF($BT186&lt;&gt;"",SUMIF($BD$3:$BD$1004,"="&amp;$BD186,INDIRECT(ADDRESS(3,BL$2,1,1)):INDIRECT(ADDRESS(1004,BL$2,1,1))),"")</f>
        <v/>
      </c>
      <c r="BM186" t="str">
        <f ca="1">IF($BT186&lt;&gt;"",SUMIF($BD$3:$BD$1004,"="&amp;$BD186,INDIRECT(ADDRESS(3,BM$2,1,1)):INDIRECT(ADDRESS(1004,BM$2,1,1))),"")</f>
        <v/>
      </c>
      <c r="BN186" t="str">
        <f ca="1">IF($BT186&lt;&gt;"",SUMIF($BD$3:$BD$1004,"="&amp;$BD186,INDIRECT(ADDRESS(3,BN$2,1,1)):INDIRECT(ADDRESS(1004,BN$2,1,1))),"")</f>
        <v/>
      </c>
      <c r="BO186" t="str">
        <f ca="1">IF($BT186&lt;&gt;"",SUMIF($BD$3:$BD$1004,"="&amp;$BD186,INDIRECT(ADDRESS(3,BO$2,1,1)):INDIRECT(ADDRESS(1004,BO$2,1,1))),"")</f>
        <v/>
      </c>
      <c r="BP186" t="str">
        <f ca="1">IF($BT186&lt;&gt;"",SUMIF($BD$3:$BD$1004,"="&amp;$BD186,INDIRECT(ADDRESS(3,BP$2,1,1)):INDIRECT(ADDRESS(1004,BP$2,1,1))),"")</f>
        <v/>
      </c>
      <c r="BQ186" t="str">
        <f ca="1">IF($BT186&lt;&gt;"",SUMIF($BD$3:$BD$1004,"="&amp;$BD186,INDIRECT(ADDRESS(3,BQ$2,1,1)):INDIRECT(ADDRESS(1004,BQ$2,1,1))),"")</f>
        <v/>
      </c>
      <c r="BR186" t="str">
        <f ca="1">IF($BT186&lt;&gt;"",SUMIF($BD$3:$BD$1004,"="&amp;$BD186,INDIRECT(ADDRESS(3,BR$2,1,1)):INDIRECT(ADDRESS(1004,BR$2,1,1))),"")</f>
        <v/>
      </c>
      <c r="BS186" t="str">
        <f>IF($A186&lt;&gt;"",VLOOKUP(TRUNC(MID($A186,1,2),0),Plano_Contas!$H$3:$J$103,3,TRUE),"")</f>
        <v/>
      </c>
      <c r="BT186" t="str">
        <f t="shared" si="8"/>
        <v/>
      </c>
      <c r="BV186">
        <f>Empresas!C186</f>
        <v>0</v>
      </c>
    </row>
    <row r="187" spans="1:74" x14ac:dyDescent="0.2">
      <c r="A187" s="89"/>
      <c r="B187" s="52" t="str">
        <f>IF($A187&lt;&gt;"",VLOOKUP(""&amp;$A187,Plano_Contas!$A$3:$F$1003,6,0),"")</f>
        <v/>
      </c>
      <c r="C187" s="91"/>
      <c r="D187" s="111"/>
      <c r="E187" s="112">
        <v>0</v>
      </c>
      <c r="F187" s="87"/>
      <c r="G187" s="85"/>
      <c r="H187" s="111"/>
      <c r="I187" s="112">
        <v>0</v>
      </c>
      <c r="J187" s="87"/>
      <c r="K187" s="85"/>
      <c r="L187" s="111"/>
      <c r="M187" s="112">
        <v>0</v>
      </c>
      <c r="N187" s="87"/>
      <c r="O187" s="85"/>
      <c r="P187" s="111"/>
      <c r="Q187" s="112">
        <v>0</v>
      </c>
      <c r="R187" s="87"/>
      <c r="S187" s="85"/>
      <c r="T187" s="111"/>
      <c r="U187" s="112">
        <v>0</v>
      </c>
      <c r="V187" s="87"/>
      <c r="W187" s="85"/>
      <c r="X187" s="111"/>
      <c r="Y187" s="112">
        <v>0</v>
      </c>
      <c r="Z187" s="87"/>
      <c r="AA187" s="85"/>
      <c r="AB187" s="111"/>
      <c r="AC187" s="112">
        <v>0</v>
      </c>
      <c r="AD187" s="87"/>
      <c r="AE187" s="85"/>
      <c r="AF187" s="111"/>
      <c r="AG187" s="112">
        <v>0</v>
      </c>
      <c r="AH187" s="87"/>
      <c r="AI187" s="85"/>
      <c r="AJ187" s="111"/>
      <c r="AK187" s="112">
        <v>0</v>
      </c>
      <c r="AL187" s="87"/>
      <c r="AM187" s="85"/>
      <c r="AN187" s="111"/>
      <c r="AO187" s="112">
        <v>0</v>
      </c>
      <c r="AP187" s="87"/>
      <c r="AQ187" s="85"/>
      <c r="AR187" s="111"/>
      <c r="AS187" s="112">
        <v>0</v>
      </c>
      <c r="AT187" s="87"/>
      <c r="AU187" s="85"/>
      <c r="AV187" s="111"/>
      <c r="AW187" s="112">
        <v>0</v>
      </c>
      <c r="AX187" s="87"/>
      <c r="AY187" s="85"/>
      <c r="AZ187" s="267">
        <f t="shared" si="5"/>
        <v>0</v>
      </c>
      <c r="BA187" s="88">
        <f t="shared" si="6"/>
        <v>0</v>
      </c>
      <c r="BC187">
        <f>IF($A187&lt;&gt;"",COUNTIF($BD$3:$BD187,$BD187),0)</f>
        <v>0</v>
      </c>
      <c r="BD187" t="str">
        <f>IF($A187&lt;&gt;"",VLOOKUP(TRUNC(MID($A187,1,2),0),Plano_Contas!$H$3:$J$103,2,TRUE),"")</f>
        <v/>
      </c>
      <c r="BE187" s="201" t="str">
        <f t="shared" si="7"/>
        <v/>
      </c>
      <c r="BF187" t="str">
        <f ca="1">IF($BT187&lt;&gt;"",SUMIF($BD$3:$BD$1004,"="&amp;$BD187,INDIRECT(ADDRESS(3,BF$2,1,1)):INDIRECT(ADDRESS(1004,BF$2,1,1))),"")</f>
        <v/>
      </c>
      <c r="BG187" t="str">
        <f ca="1">IF($BT187&lt;&gt;"",SUMIF($BD$3:$BD$1004,"="&amp;$BD187,INDIRECT(ADDRESS(3,BG$2,1,1)):INDIRECT(ADDRESS(1004,BG$2,1,1))),"")</f>
        <v/>
      </c>
      <c r="BH187" t="str">
        <f ca="1">IF($BT187&lt;&gt;"",SUMIF($BD$3:$BD$1004,"="&amp;$BD187,INDIRECT(ADDRESS(3,BH$2,1,1)):INDIRECT(ADDRESS(1004,BH$2,1,1))),"")</f>
        <v/>
      </c>
      <c r="BI187" t="str">
        <f ca="1">IF($BT187&lt;&gt;"",SUMIF($BD$3:$BD$1004,"="&amp;$BD187,INDIRECT(ADDRESS(3,BI$2,1,1)):INDIRECT(ADDRESS(1004,BI$2,1,1))),"")</f>
        <v/>
      </c>
      <c r="BJ187" t="str">
        <f ca="1">IF($BT187&lt;&gt;"",SUMIF($BD$3:$BD$1004,"="&amp;$BD187,INDIRECT(ADDRESS(3,BJ$2,1,1)):INDIRECT(ADDRESS(1004,BJ$2,1,1))),"")</f>
        <v/>
      </c>
      <c r="BK187" t="str">
        <f ca="1">IF($BT187&lt;&gt;"",SUMIF($BD$3:$BD$1004,"="&amp;$BD187,INDIRECT(ADDRESS(3,BK$2,1,1)):INDIRECT(ADDRESS(1004,BK$2,1,1))),"")</f>
        <v/>
      </c>
      <c r="BL187" t="str">
        <f ca="1">IF($BT187&lt;&gt;"",SUMIF($BD$3:$BD$1004,"="&amp;$BD187,INDIRECT(ADDRESS(3,BL$2,1,1)):INDIRECT(ADDRESS(1004,BL$2,1,1))),"")</f>
        <v/>
      </c>
      <c r="BM187" t="str">
        <f ca="1">IF($BT187&lt;&gt;"",SUMIF($BD$3:$BD$1004,"="&amp;$BD187,INDIRECT(ADDRESS(3,BM$2,1,1)):INDIRECT(ADDRESS(1004,BM$2,1,1))),"")</f>
        <v/>
      </c>
      <c r="BN187" t="str">
        <f ca="1">IF($BT187&lt;&gt;"",SUMIF($BD$3:$BD$1004,"="&amp;$BD187,INDIRECT(ADDRESS(3,BN$2,1,1)):INDIRECT(ADDRESS(1004,BN$2,1,1))),"")</f>
        <v/>
      </c>
      <c r="BO187" t="str">
        <f ca="1">IF($BT187&lt;&gt;"",SUMIF($BD$3:$BD$1004,"="&amp;$BD187,INDIRECT(ADDRESS(3,BO$2,1,1)):INDIRECT(ADDRESS(1004,BO$2,1,1))),"")</f>
        <v/>
      </c>
      <c r="BP187" t="str">
        <f ca="1">IF($BT187&lt;&gt;"",SUMIF($BD$3:$BD$1004,"="&amp;$BD187,INDIRECT(ADDRESS(3,BP$2,1,1)):INDIRECT(ADDRESS(1004,BP$2,1,1))),"")</f>
        <v/>
      </c>
      <c r="BQ187" t="str">
        <f ca="1">IF($BT187&lt;&gt;"",SUMIF($BD$3:$BD$1004,"="&amp;$BD187,INDIRECT(ADDRESS(3,BQ$2,1,1)):INDIRECT(ADDRESS(1004,BQ$2,1,1))),"")</f>
        <v/>
      </c>
      <c r="BR187" t="str">
        <f ca="1">IF($BT187&lt;&gt;"",SUMIF($BD$3:$BD$1004,"="&amp;$BD187,INDIRECT(ADDRESS(3,BR$2,1,1)):INDIRECT(ADDRESS(1004,BR$2,1,1))),"")</f>
        <v/>
      </c>
      <c r="BS187" t="str">
        <f>IF($A187&lt;&gt;"",VLOOKUP(TRUNC(MID($A187,1,2),0),Plano_Contas!$H$3:$J$103,3,TRUE),"")</f>
        <v/>
      </c>
      <c r="BT187" t="str">
        <f t="shared" si="8"/>
        <v/>
      </c>
      <c r="BV187">
        <f>Empresas!C187</f>
        <v>0</v>
      </c>
    </row>
    <row r="188" spans="1:74" x14ac:dyDescent="0.2">
      <c r="A188" s="89"/>
      <c r="B188" s="52" t="str">
        <f>IF($A188&lt;&gt;"",VLOOKUP(""&amp;$A188,Plano_Contas!$A$3:$F$1003,6,0),"")</f>
        <v/>
      </c>
      <c r="C188" s="91"/>
      <c r="D188" s="111"/>
      <c r="E188" s="112">
        <v>0</v>
      </c>
      <c r="F188" s="87"/>
      <c r="G188" s="85"/>
      <c r="H188" s="111"/>
      <c r="I188" s="112">
        <v>0</v>
      </c>
      <c r="J188" s="87"/>
      <c r="K188" s="85"/>
      <c r="L188" s="111"/>
      <c r="M188" s="112">
        <v>0</v>
      </c>
      <c r="N188" s="87"/>
      <c r="O188" s="85"/>
      <c r="P188" s="111"/>
      <c r="Q188" s="112">
        <v>0</v>
      </c>
      <c r="R188" s="87"/>
      <c r="S188" s="85"/>
      <c r="T188" s="111"/>
      <c r="U188" s="112">
        <v>0</v>
      </c>
      <c r="V188" s="87"/>
      <c r="W188" s="85"/>
      <c r="X188" s="111"/>
      <c r="Y188" s="112">
        <v>0</v>
      </c>
      <c r="Z188" s="87"/>
      <c r="AA188" s="85"/>
      <c r="AB188" s="111"/>
      <c r="AC188" s="112">
        <v>0</v>
      </c>
      <c r="AD188" s="87"/>
      <c r="AE188" s="85"/>
      <c r="AF188" s="111"/>
      <c r="AG188" s="112">
        <v>0</v>
      </c>
      <c r="AH188" s="87"/>
      <c r="AI188" s="85"/>
      <c r="AJ188" s="111"/>
      <c r="AK188" s="112">
        <v>0</v>
      </c>
      <c r="AL188" s="87"/>
      <c r="AM188" s="85"/>
      <c r="AN188" s="111"/>
      <c r="AO188" s="112">
        <v>0</v>
      </c>
      <c r="AP188" s="87"/>
      <c r="AQ188" s="85"/>
      <c r="AR188" s="111"/>
      <c r="AS188" s="112">
        <v>0</v>
      </c>
      <c r="AT188" s="87"/>
      <c r="AU188" s="85"/>
      <c r="AV188" s="111"/>
      <c r="AW188" s="112">
        <v>0</v>
      </c>
      <c r="AX188" s="87"/>
      <c r="AY188" s="85"/>
      <c r="AZ188" s="267">
        <f t="shared" ref="AZ188:AZ251" si="9">SUM(E188,I188,M188,Q188,U188,Y188,AC188,AG188,AK188,AO188,AS188,AW188)</f>
        <v>0</v>
      </c>
      <c r="BA188" s="88">
        <f t="shared" ref="BA188:BA251" si="10">SUM($G188,$K188,$O188,$S188,$W188,$AA188,$AE188,$AI188,$AM188,$AQ188,$AU188,$AY188)</f>
        <v>0</v>
      </c>
      <c r="BC188">
        <f>IF($A188&lt;&gt;"",COUNTIF($BD$3:$BD188,$BD188),0)</f>
        <v>0</v>
      </c>
      <c r="BD188" t="str">
        <f>IF($A188&lt;&gt;"",VLOOKUP(TRUNC(MID($A188,1,2),0),Plano_Contas!$H$3:$J$103,2,TRUE),"")</f>
        <v/>
      </c>
      <c r="BE188" s="201" t="str">
        <f t="shared" si="7"/>
        <v/>
      </c>
      <c r="BF188" t="str">
        <f ca="1">IF($BT188&lt;&gt;"",SUMIF($BD$3:$BD$1004,"="&amp;$BD188,INDIRECT(ADDRESS(3,BF$2,1,1)):INDIRECT(ADDRESS(1004,BF$2,1,1))),"")</f>
        <v/>
      </c>
      <c r="BG188" t="str">
        <f ca="1">IF($BT188&lt;&gt;"",SUMIF($BD$3:$BD$1004,"="&amp;$BD188,INDIRECT(ADDRESS(3,BG$2,1,1)):INDIRECT(ADDRESS(1004,BG$2,1,1))),"")</f>
        <v/>
      </c>
      <c r="BH188" t="str">
        <f ca="1">IF($BT188&lt;&gt;"",SUMIF($BD$3:$BD$1004,"="&amp;$BD188,INDIRECT(ADDRESS(3,BH$2,1,1)):INDIRECT(ADDRESS(1004,BH$2,1,1))),"")</f>
        <v/>
      </c>
      <c r="BI188" t="str">
        <f ca="1">IF($BT188&lt;&gt;"",SUMIF($BD$3:$BD$1004,"="&amp;$BD188,INDIRECT(ADDRESS(3,BI$2,1,1)):INDIRECT(ADDRESS(1004,BI$2,1,1))),"")</f>
        <v/>
      </c>
      <c r="BJ188" t="str">
        <f ca="1">IF($BT188&lt;&gt;"",SUMIF($BD$3:$BD$1004,"="&amp;$BD188,INDIRECT(ADDRESS(3,BJ$2,1,1)):INDIRECT(ADDRESS(1004,BJ$2,1,1))),"")</f>
        <v/>
      </c>
      <c r="BK188" t="str">
        <f ca="1">IF($BT188&lt;&gt;"",SUMIF($BD$3:$BD$1004,"="&amp;$BD188,INDIRECT(ADDRESS(3,BK$2,1,1)):INDIRECT(ADDRESS(1004,BK$2,1,1))),"")</f>
        <v/>
      </c>
      <c r="BL188" t="str">
        <f ca="1">IF($BT188&lt;&gt;"",SUMIF($BD$3:$BD$1004,"="&amp;$BD188,INDIRECT(ADDRESS(3,BL$2,1,1)):INDIRECT(ADDRESS(1004,BL$2,1,1))),"")</f>
        <v/>
      </c>
      <c r="BM188" t="str">
        <f ca="1">IF($BT188&lt;&gt;"",SUMIF($BD$3:$BD$1004,"="&amp;$BD188,INDIRECT(ADDRESS(3,BM$2,1,1)):INDIRECT(ADDRESS(1004,BM$2,1,1))),"")</f>
        <v/>
      </c>
      <c r="BN188" t="str">
        <f ca="1">IF($BT188&lt;&gt;"",SUMIF($BD$3:$BD$1004,"="&amp;$BD188,INDIRECT(ADDRESS(3,BN$2,1,1)):INDIRECT(ADDRESS(1004,BN$2,1,1))),"")</f>
        <v/>
      </c>
      <c r="BO188" t="str">
        <f ca="1">IF($BT188&lt;&gt;"",SUMIF($BD$3:$BD$1004,"="&amp;$BD188,INDIRECT(ADDRESS(3,BO$2,1,1)):INDIRECT(ADDRESS(1004,BO$2,1,1))),"")</f>
        <v/>
      </c>
      <c r="BP188" t="str">
        <f ca="1">IF($BT188&lt;&gt;"",SUMIF($BD$3:$BD$1004,"="&amp;$BD188,INDIRECT(ADDRESS(3,BP$2,1,1)):INDIRECT(ADDRESS(1004,BP$2,1,1))),"")</f>
        <v/>
      </c>
      <c r="BQ188" t="str">
        <f ca="1">IF($BT188&lt;&gt;"",SUMIF($BD$3:$BD$1004,"="&amp;$BD188,INDIRECT(ADDRESS(3,BQ$2,1,1)):INDIRECT(ADDRESS(1004,BQ$2,1,1))),"")</f>
        <v/>
      </c>
      <c r="BR188" t="str">
        <f ca="1">IF($BT188&lt;&gt;"",SUMIF($BD$3:$BD$1004,"="&amp;$BD188,INDIRECT(ADDRESS(3,BR$2,1,1)):INDIRECT(ADDRESS(1004,BR$2,1,1))),"")</f>
        <v/>
      </c>
      <c r="BS188" t="str">
        <f>IF($A188&lt;&gt;"",VLOOKUP(TRUNC(MID($A188,1,2),0),Plano_Contas!$H$3:$J$103,3,TRUE),"")</f>
        <v/>
      </c>
      <c r="BT188" t="str">
        <f t="shared" si="8"/>
        <v/>
      </c>
      <c r="BV188">
        <f>Empresas!C188</f>
        <v>0</v>
      </c>
    </row>
    <row r="189" spans="1:74" x14ac:dyDescent="0.2">
      <c r="A189" s="89"/>
      <c r="B189" s="52" t="str">
        <f>IF($A189&lt;&gt;"",VLOOKUP(""&amp;$A189,Plano_Contas!$A$3:$F$1003,6,0),"")</f>
        <v/>
      </c>
      <c r="C189" s="91"/>
      <c r="D189" s="111"/>
      <c r="E189" s="112">
        <v>0</v>
      </c>
      <c r="F189" s="87"/>
      <c r="G189" s="85"/>
      <c r="H189" s="111"/>
      <c r="I189" s="112">
        <v>0</v>
      </c>
      <c r="J189" s="87"/>
      <c r="K189" s="85"/>
      <c r="L189" s="111"/>
      <c r="M189" s="112">
        <v>0</v>
      </c>
      <c r="N189" s="87"/>
      <c r="O189" s="85"/>
      <c r="P189" s="111"/>
      <c r="Q189" s="112">
        <v>0</v>
      </c>
      <c r="R189" s="87"/>
      <c r="S189" s="85"/>
      <c r="T189" s="111"/>
      <c r="U189" s="112">
        <v>0</v>
      </c>
      <c r="V189" s="87"/>
      <c r="W189" s="85"/>
      <c r="X189" s="111"/>
      <c r="Y189" s="112">
        <v>0</v>
      </c>
      <c r="Z189" s="87"/>
      <c r="AA189" s="85"/>
      <c r="AB189" s="111"/>
      <c r="AC189" s="112">
        <v>0</v>
      </c>
      <c r="AD189" s="87"/>
      <c r="AE189" s="85"/>
      <c r="AF189" s="111"/>
      <c r="AG189" s="112">
        <v>0</v>
      </c>
      <c r="AH189" s="87"/>
      <c r="AI189" s="85"/>
      <c r="AJ189" s="111"/>
      <c r="AK189" s="112">
        <v>0</v>
      </c>
      <c r="AL189" s="87"/>
      <c r="AM189" s="85"/>
      <c r="AN189" s="111"/>
      <c r="AO189" s="112">
        <v>0</v>
      </c>
      <c r="AP189" s="87"/>
      <c r="AQ189" s="85"/>
      <c r="AR189" s="111"/>
      <c r="AS189" s="112">
        <v>0</v>
      </c>
      <c r="AT189" s="87"/>
      <c r="AU189" s="85"/>
      <c r="AV189" s="111"/>
      <c r="AW189" s="112">
        <v>0</v>
      </c>
      <c r="AX189" s="87"/>
      <c r="AY189" s="85"/>
      <c r="AZ189" s="267">
        <f t="shared" si="9"/>
        <v>0</v>
      </c>
      <c r="BA189" s="88">
        <f t="shared" si="10"/>
        <v>0</v>
      </c>
      <c r="BC189">
        <f>IF($A189&lt;&gt;"",COUNTIF($BD$3:$BD189,$BD189),0)</f>
        <v>0</v>
      </c>
      <c r="BD189" t="str">
        <f>IF($A189&lt;&gt;"",VLOOKUP(TRUNC(MID($A189,1,2),0),Plano_Contas!$H$3:$J$103,2,TRUE),"")</f>
        <v/>
      </c>
      <c r="BE189" s="201" t="str">
        <f t="shared" si="7"/>
        <v/>
      </c>
      <c r="BF189" t="str">
        <f ca="1">IF($BT189&lt;&gt;"",SUMIF($BD$3:$BD$1004,"="&amp;$BD189,INDIRECT(ADDRESS(3,BF$2,1,1)):INDIRECT(ADDRESS(1004,BF$2,1,1))),"")</f>
        <v/>
      </c>
      <c r="BG189" t="str">
        <f ca="1">IF($BT189&lt;&gt;"",SUMIF($BD$3:$BD$1004,"="&amp;$BD189,INDIRECT(ADDRESS(3,BG$2,1,1)):INDIRECT(ADDRESS(1004,BG$2,1,1))),"")</f>
        <v/>
      </c>
      <c r="BH189" t="str">
        <f ca="1">IF($BT189&lt;&gt;"",SUMIF($BD$3:$BD$1004,"="&amp;$BD189,INDIRECT(ADDRESS(3,BH$2,1,1)):INDIRECT(ADDRESS(1004,BH$2,1,1))),"")</f>
        <v/>
      </c>
      <c r="BI189" t="str">
        <f ca="1">IF($BT189&lt;&gt;"",SUMIF($BD$3:$BD$1004,"="&amp;$BD189,INDIRECT(ADDRESS(3,BI$2,1,1)):INDIRECT(ADDRESS(1004,BI$2,1,1))),"")</f>
        <v/>
      </c>
      <c r="BJ189" t="str">
        <f ca="1">IF($BT189&lt;&gt;"",SUMIF($BD$3:$BD$1004,"="&amp;$BD189,INDIRECT(ADDRESS(3,BJ$2,1,1)):INDIRECT(ADDRESS(1004,BJ$2,1,1))),"")</f>
        <v/>
      </c>
      <c r="BK189" t="str">
        <f ca="1">IF($BT189&lt;&gt;"",SUMIF($BD$3:$BD$1004,"="&amp;$BD189,INDIRECT(ADDRESS(3,BK$2,1,1)):INDIRECT(ADDRESS(1004,BK$2,1,1))),"")</f>
        <v/>
      </c>
      <c r="BL189" t="str">
        <f ca="1">IF($BT189&lt;&gt;"",SUMIF($BD$3:$BD$1004,"="&amp;$BD189,INDIRECT(ADDRESS(3,BL$2,1,1)):INDIRECT(ADDRESS(1004,BL$2,1,1))),"")</f>
        <v/>
      </c>
      <c r="BM189" t="str">
        <f ca="1">IF($BT189&lt;&gt;"",SUMIF($BD$3:$BD$1004,"="&amp;$BD189,INDIRECT(ADDRESS(3,BM$2,1,1)):INDIRECT(ADDRESS(1004,BM$2,1,1))),"")</f>
        <v/>
      </c>
      <c r="BN189" t="str">
        <f ca="1">IF($BT189&lt;&gt;"",SUMIF($BD$3:$BD$1004,"="&amp;$BD189,INDIRECT(ADDRESS(3,BN$2,1,1)):INDIRECT(ADDRESS(1004,BN$2,1,1))),"")</f>
        <v/>
      </c>
      <c r="BO189" t="str">
        <f ca="1">IF($BT189&lt;&gt;"",SUMIF($BD$3:$BD$1004,"="&amp;$BD189,INDIRECT(ADDRESS(3,BO$2,1,1)):INDIRECT(ADDRESS(1004,BO$2,1,1))),"")</f>
        <v/>
      </c>
      <c r="BP189" t="str">
        <f ca="1">IF($BT189&lt;&gt;"",SUMIF($BD$3:$BD$1004,"="&amp;$BD189,INDIRECT(ADDRESS(3,BP$2,1,1)):INDIRECT(ADDRESS(1004,BP$2,1,1))),"")</f>
        <v/>
      </c>
      <c r="BQ189" t="str">
        <f ca="1">IF($BT189&lt;&gt;"",SUMIF($BD$3:$BD$1004,"="&amp;$BD189,INDIRECT(ADDRESS(3,BQ$2,1,1)):INDIRECT(ADDRESS(1004,BQ$2,1,1))),"")</f>
        <v/>
      </c>
      <c r="BR189" t="str">
        <f ca="1">IF($BT189&lt;&gt;"",SUMIF($BD$3:$BD$1004,"="&amp;$BD189,INDIRECT(ADDRESS(3,BR$2,1,1)):INDIRECT(ADDRESS(1004,BR$2,1,1))),"")</f>
        <v/>
      </c>
      <c r="BS189" t="str">
        <f>IF($A189&lt;&gt;"",VLOOKUP(TRUNC(MID($A189,1,2),0),Plano_Contas!$H$3:$J$103,3,TRUE),"")</f>
        <v/>
      </c>
      <c r="BT189" t="str">
        <f t="shared" si="8"/>
        <v/>
      </c>
      <c r="BV189">
        <f>Empresas!C189</f>
        <v>0</v>
      </c>
    </row>
    <row r="190" spans="1:74" x14ac:dyDescent="0.2">
      <c r="A190" s="89"/>
      <c r="B190" s="52" t="str">
        <f>IF($A190&lt;&gt;"",VLOOKUP(""&amp;$A190,Plano_Contas!$A$3:$F$1003,6,0),"")</f>
        <v/>
      </c>
      <c r="C190" s="91"/>
      <c r="D190" s="111"/>
      <c r="E190" s="112">
        <v>0</v>
      </c>
      <c r="F190" s="87"/>
      <c r="G190" s="85"/>
      <c r="H190" s="111"/>
      <c r="I190" s="112">
        <v>0</v>
      </c>
      <c r="J190" s="87"/>
      <c r="K190" s="85"/>
      <c r="L190" s="111"/>
      <c r="M190" s="112">
        <v>0</v>
      </c>
      <c r="N190" s="87"/>
      <c r="O190" s="85"/>
      <c r="P190" s="111"/>
      <c r="Q190" s="112">
        <v>0</v>
      </c>
      <c r="R190" s="87"/>
      <c r="S190" s="85"/>
      <c r="T190" s="111"/>
      <c r="U190" s="112">
        <v>0</v>
      </c>
      <c r="V190" s="87"/>
      <c r="W190" s="85"/>
      <c r="X190" s="111"/>
      <c r="Y190" s="112">
        <v>0</v>
      </c>
      <c r="Z190" s="87"/>
      <c r="AA190" s="85"/>
      <c r="AB190" s="111"/>
      <c r="AC190" s="112">
        <v>0</v>
      </c>
      <c r="AD190" s="87"/>
      <c r="AE190" s="85"/>
      <c r="AF190" s="111"/>
      <c r="AG190" s="112">
        <v>0</v>
      </c>
      <c r="AH190" s="87"/>
      <c r="AI190" s="85"/>
      <c r="AJ190" s="111"/>
      <c r="AK190" s="112">
        <v>0</v>
      </c>
      <c r="AL190" s="87"/>
      <c r="AM190" s="85"/>
      <c r="AN190" s="111"/>
      <c r="AO190" s="112">
        <v>0</v>
      </c>
      <c r="AP190" s="87"/>
      <c r="AQ190" s="85"/>
      <c r="AR190" s="111"/>
      <c r="AS190" s="112">
        <v>0</v>
      </c>
      <c r="AT190" s="87"/>
      <c r="AU190" s="85"/>
      <c r="AV190" s="111"/>
      <c r="AW190" s="112">
        <v>0</v>
      </c>
      <c r="AX190" s="87"/>
      <c r="AY190" s="85"/>
      <c r="AZ190" s="267">
        <f t="shared" si="9"/>
        <v>0</v>
      </c>
      <c r="BA190" s="88">
        <f t="shared" si="10"/>
        <v>0</v>
      </c>
      <c r="BC190">
        <f>IF($A190&lt;&gt;"",COUNTIF($BD$3:$BD190,$BD190),0)</f>
        <v>0</v>
      </c>
      <c r="BD190" t="str">
        <f>IF($A190&lt;&gt;"",VLOOKUP(TRUNC(MID($A190,1,2),0),Plano_Contas!$H$3:$J$103,2,TRUE),"")</f>
        <v/>
      </c>
      <c r="BE190" s="201" t="str">
        <f t="shared" si="7"/>
        <v/>
      </c>
      <c r="BF190" t="str">
        <f ca="1">IF($BT190&lt;&gt;"",SUMIF($BD$3:$BD$1004,"="&amp;$BD190,INDIRECT(ADDRESS(3,BF$2,1,1)):INDIRECT(ADDRESS(1004,BF$2,1,1))),"")</f>
        <v/>
      </c>
      <c r="BG190" t="str">
        <f ca="1">IF($BT190&lt;&gt;"",SUMIF($BD$3:$BD$1004,"="&amp;$BD190,INDIRECT(ADDRESS(3,BG$2,1,1)):INDIRECT(ADDRESS(1004,BG$2,1,1))),"")</f>
        <v/>
      </c>
      <c r="BH190" t="str">
        <f ca="1">IF($BT190&lt;&gt;"",SUMIF($BD$3:$BD$1004,"="&amp;$BD190,INDIRECT(ADDRESS(3,BH$2,1,1)):INDIRECT(ADDRESS(1004,BH$2,1,1))),"")</f>
        <v/>
      </c>
      <c r="BI190" t="str">
        <f ca="1">IF($BT190&lt;&gt;"",SUMIF($BD$3:$BD$1004,"="&amp;$BD190,INDIRECT(ADDRESS(3,BI$2,1,1)):INDIRECT(ADDRESS(1004,BI$2,1,1))),"")</f>
        <v/>
      </c>
      <c r="BJ190" t="str">
        <f ca="1">IF($BT190&lt;&gt;"",SUMIF($BD$3:$BD$1004,"="&amp;$BD190,INDIRECT(ADDRESS(3,BJ$2,1,1)):INDIRECT(ADDRESS(1004,BJ$2,1,1))),"")</f>
        <v/>
      </c>
      <c r="BK190" t="str">
        <f ca="1">IF($BT190&lt;&gt;"",SUMIF($BD$3:$BD$1004,"="&amp;$BD190,INDIRECT(ADDRESS(3,BK$2,1,1)):INDIRECT(ADDRESS(1004,BK$2,1,1))),"")</f>
        <v/>
      </c>
      <c r="BL190" t="str">
        <f ca="1">IF($BT190&lt;&gt;"",SUMIF($BD$3:$BD$1004,"="&amp;$BD190,INDIRECT(ADDRESS(3,BL$2,1,1)):INDIRECT(ADDRESS(1004,BL$2,1,1))),"")</f>
        <v/>
      </c>
      <c r="BM190" t="str">
        <f ca="1">IF($BT190&lt;&gt;"",SUMIF($BD$3:$BD$1004,"="&amp;$BD190,INDIRECT(ADDRESS(3,BM$2,1,1)):INDIRECT(ADDRESS(1004,BM$2,1,1))),"")</f>
        <v/>
      </c>
      <c r="BN190" t="str">
        <f ca="1">IF($BT190&lt;&gt;"",SUMIF($BD$3:$BD$1004,"="&amp;$BD190,INDIRECT(ADDRESS(3,BN$2,1,1)):INDIRECT(ADDRESS(1004,BN$2,1,1))),"")</f>
        <v/>
      </c>
      <c r="BO190" t="str">
        <f ca="1">IF($BT190&lt;&gt;"",SUMIF($BD$3:$BD$1004,"="&amp;$BD190,INDIRECT(ADDRESS(3,BO$2,1,1)):INDIRECT(ADDRESS(1004,BO$2,1,1))),"")</f>
        <v/>
      </c>
      <c r="BP190" t="str">
        <f ca="1">IF($BT190&lt;&gt;"",SUMIF($BD$3:$BD$1004,"="&amp;$BD190,INDIRECT(ADDRESS(3,BP$2,1,1)):INDIRECT(ADDRESS(1004,BP$2,1,1))),"")</f>
        <v/>
      </c>
      <c r="BQ190" t="str">
        <f ca="1">IF($BT190&lt;&gt;"",SUMIF($BD$3:$BD$1004,"="&amp;$BD190,INDIRECT(ADDRESS(3,BQ$2,1,1)):INDIRECT(ADDRESS(1004,BQ$2,1,1))),"")</f>
        <v/>
      </c>
      <c r="BR190" t="str">
        <f ca="1">IF($BT190&lt;&gt;"",SUMIF($BD$3:$BD$1004,"="&amp;$BD190,INDIRECT(ADDRESS(3,BR$2,1,1)):INDIRECT(ADDRESS(1004,BR$2,1,1))),"")</f>
        <v/>
      </c>
      <c r="BS190" t="str">
        <f>IF($A190&lt;&gt;"",VLOOKUP(TRUNC(MID($A190,1,2),0),Plano_Contas!$H$3:$J$103,3,TRUE),"")</f>
        <v/>
      </c>
      <c r="BT190" t="str">
        <f t="shared" si="8"/>
        <v/>
      </c>
      <c r="BV190">
        <f>Empresas!C190</f>
        <v>0</v>
      </c>
    </row>
    <row r="191" spans="1:74" x14ac:dyDescent="0.2">
      <c r="A191" s="89"/>
      <c r="B191" s="52" t="str">
        <f>IF($A191&lt;&gt;"",VLOOKUP(""&amp;$A191,Plano_Contas!$A$3:$F$1003,6,0),"")</f>
        <v/>
      </c>
      <c r="C191" s="91"/>
      <c r="D191" s="111"/>
      <c r="E191" s="112">
        <v>0</v>
      </c>
      <c r="F191" s="87"/>
      <c r="G191" s="85"/>
      <c r="H191" s="111"/>
      <c r="I191" s="112">
        <v>0</v>
      </c>
      <c r="J191" s="87"/>
      <c r="K191" s="85"/>
      <c r="L191" s="111"/>
      <c r="M191" s="112">
        <v>0</v>
      </c>
      <c r="N191" s="87"/>
      <c r="O191" s="85"/>
      <c r="P191" s="111"/>
      <c r="Q191" s="112">
        <v>0</v>
      </c>
      <c r="R191" s="87"/>
      <c r="S191" s="85"/>
      <c r="T191" s="111"/>
      <c r="U191" s="112">
        <v>0</v>
      </c>
      <c r="V191" s="87"/>
      <c r="W191" s="85"/>
      <c r="X191" s="111"/>
      <c r="Y191" s="112">
        <v>0</v>
      </c>
      <c r="Z191" s="87"/>
      <c r="AA191" s="85"/>
      <c r="AB191" s="111"/>
      <c r="AC191" s="112">
        <v>0</v>
      </c>
      <c r="AD191" s="87"/>
      <c r="AE191" s="85"/>
      <c r="AF191" s="111"/>
      <c r="AG191" s="112">
        <v>0</v>
      </c>
      <c r="AH191" s="87"/>
      <c r="AI191" s="85"/>
      <c r="AJ191" s="111"/>
      <c r="AK191" s="112">
        <v>0</v>
      </c>
      <c r="AL191" s="87"/>
      <c r="AM191" s="85"/>
      <c r="AN191" s="111"/>
      <c r="AO191" s="112">
        <v>0</v>
      </c>
      <c r="AP191" s="87"/>
      <c r="AQ191" s="85"/>
      <c r="AR191" s="111"/>
      <c r="AS191" s="112">
        <v>0</v>
      </c>
      <c r="AT191" s="87"/>
      <c r="AU191" s="85"/>
      <c r="AV191" s="111"/>
      <c r="AW191" s="112">
        <v>0</v>
      </c>
      <c r="AX191" s="87"/>
      <c r="AY191" s="85"/>
      <c r="AZ191" s="267">
        <f t="shared" si="9"/>
        <v>0</v>
      </c>
      <c r="BA191" s="88">
        <f t="shared" si="10"/>
        <v>0</v>
      </c>
      <c r="BC191">
        <f>IF($A191&lt;&gt;"",COUNTIF($BD$3:$BD191,$BD191),0)</f>
        <v>0</v>
      </c>
      <c r="BD191" t="str">
        <f>IF($A191&lt;&gt;"",VLOOKUP(TRUNC(MID($A191,1,2),0),Plano_Contas!$H$3:$J$103,2,TRUE),"")</f>
        <v/>
      </c>
      <c r="BE191" s="201" t="str">
        <f t="shared" si="7"/>
        <v/>
      </c>
      <c r="BF191" t="str">
        <f ca="1">IF($BT191&lt;&gt;"",SUMIF($BD$3:$BD$1004,"="&amp;$BD191,INDIRECT(ADDRESS(3,BF$2,1,1)):INDIRECT(ADDRESS(1004,BF$2,1,1))),"")</f>
        <v/>
      </c>
      <c r="BG191" t="str">
        <f ca="1">IF($BT191&lt;&gt;"",SUMIF($BD$3:$BD$1004,"="&amp;$BD191,INDIRECT(ADDRESS(3,BG$2,1,1)):INDIRECT(ADDRESS(1004,BG$2,1,1))),"")</f>
        <v/>
      </c>
      <c r="BH191" t="str">
        <f ca="1">IF($BT191&lt;&gt;"",SUMIF($BD$3:$BD$1004,"="&amp;$BD191,INDIRECT(ADDRESS(3,BH$2,1,1)):INDIRECT(ADDRESS(1004,BH$2,1,1))),"")</f>
        <v/>
      </c>
      <c r="BI191" t="str">
        <f ca="1">IF($BT191&lt;&gt;"",SUMIF($BD$3:$BD$1004,"="&amp;$BD191,INDIRECT(ADDRESS(3,BI$2,1,1)):INDIRECT(ADDRESS(1004,BI$2,1,1))),"")</f>
        <v/>
      </c>
      <c r="BJ191" t="str">
        <f ca="1">IF($BT191&lt;&gt;"",SUMIF($BD$3:$BD$1004,"="&amp;$BD191,INDIRECT(ADDRESS(3,BJ$2,1,1)):INDIRECT(ADDRESS(1004,BJ$2,1,1))),"")</f>
        <v/>
      </c>
      <c r="BK191" t="str">
        <f ca="1">IF($BT191&lt;&gt;"",SUMIF($BD$3:$BD$1004,"="&amp;$BD191,INDIRECT(ADDRESS(3,BK$2,1,1)):INDIRECT(ADDRESS(1004,BK$2,1,1))),"")</f>
        <v/>
      </c>
      <c r="BL191" t="str">
        <f ca="1">IF($BT191&lt;&gt;"",SUMIF($BD$3:$BD$1004,"="&amp;$BD191,INDIRECT(ADDRESS(3,BL$2,1,1)):INDIRECT(ADDRESS(1004,BL$2,1,1))),"")</f>
        <v/>
      </c>
      <c r="BM191" t="str">
        <f ca="1">IF($BT191&lt;&gt;"",SUMIF($BD$3:$BD$1004,"="&amp;$BD191,INDIRECT(ADDRESS(3,BM$2,1,1)):INDIRECT(ADDRESS(1004,BM$2,1,1))),"")</f>
        <v/>
      </c>
      <c r="BN191" t="str">
        <f ca="1">IF($BT191&lt;&gt;"",SUMIF($BD$3:$BD$1004,"="&amp;$BD191,INDIRECT(ADDRESS(3,BN$2,1,1)):INDIRECT(ADDRESS(1004,BN$2,1,1))),"")</f>
        <v/>
      </c>
      <c r="BO191" t="str">
        <f ca="1">IF($BT191&lt;&gt;"",SUMIF($BD$3:$BD$1004,"="&amp;$BD191,INDIRECT(ADDRESS(3,BO$2,1,1)):INDIRECT(ADDRESS(1004,BO$2,1,1))),"")</f>
        <v/>
      </c>
      <c r="BP191" t="str">
        <f ca="1">IF($BT191&lt;&gt;"",SUMIF($BD$3:$BD$1004,"="&amp;$BD191,INDIRECT(ADDRESS(3,BP$2,1,1)):INDIRECT(ADDRESS(1004,BP$2,1,1))),"")</f>
        <v/>
      </c>
      <c r="BQ191" t="str">
        <f ca="1">IF($BT191&lt;&gt;"",SUMIF($BD$3:$BD$1004,"="&amp;$BD191,INDIRECT(ADDRESS(3,BQ$2,1,1)):INDIRECT(ADDRESS(1004,BQ$2,1,1))),"")</f>
        <v/>
      </c>
      <c r="BR191" t="str">
        <f ca="1">IF($BT191&lt;&gt;"",SUMIF($BD$3:$BD$1004,"="&amp;$BD191,INDIRECT(ADDRESS(3,BR$2,1,1)):INDIRECT(ADDRESS(1004,BR$2,1,1))),"")</f>
        <v/>
      </c>
      <c r="BS191" t="str">
        <f>IF($A191&lt;&gt;"",VLOOKUP(TRUNC(MID($A191,1,2),0),Plano_Contas!$H$3:$J$103,3,TRUE),"")</f>
        <v/>
      </c>
      <c r="BT191" t="str">
        <f t="shared" si="8"/>
        <v/>
      </c>
      <c r="BV191">
        <f>Empresas!C191</f>
        <v>0</v>
      </c>
    </row>
    <row r="192" spans="1:74" x14ac:dyDescent="0.2">
      <c r="A192" s="89"/>
      <c r="B192" s="52" t="str">
        <f>IF($A192&lt;&gt;"",VLOOKUP(""&amp;$A192,Plano_Contas!$A$3:$F$1003,6,0),"")</f>
        <v/>
      </c>
      <c r="C192" s="91"/>
      <c r="D192" s="111"/>
      <c r="E192" s="112">
        <v>0</v>
      </c>
      <c r="F192" s="87"/>
      <c r="G192" s="85"/>
      <c r="H192" s="111"/>
      <c r="I192" s="112">
        <v>0</v>
      </c>
      <c r="J192" s="87"/>
      <c r="K192" s="85"/>
      <c r="L192" s="111"/>
      <c r="M192" s="112">
        <v>0</v>
      </c>
      <c r="N192" s="87"/>
      <c r="O192" s="85"/>
      <c r="P192" s="111"/>
      <c r="Q192" s="112">
        <v>0</v>
      </c>
      <c r="R192" s="87"/>
      <c r="S192" s="85"/>
      <c r="T192" s="111"/>
      <c r="U192" s="112">
        <v>0</v>
      </c>
      <c r="V192" s="87"/>
      <c r="W192" s="85"/>
      <c r="X192" s="111"/>
      <c r="Y192" s="112">
        <v>0</v>
      </c>
      <c r="Z192" s="87"/>
      <c r="AA192" s="85"/>
      <c r="AB192" s="111"/>
      <c r="AC192" s="112">
        <v>0</v>
      </c>
      <c r="AD192" s="87"/>
      <c r="AE192" s="85"/>
      <c r="AF192" s="111"/>
      <c r="AG192" s="112">
        <v>0</v>
      </c>
      <c r="AH192" s="87"/>
      <c r="AI192" s="85"/>
      <c r="AJ192" s="111"/>
      <c r="AK192" s="112">
        <v>0</v>
      </c>
      <c r="AL192" s="87"/>
      <c r="AM192" s="85"/>
      <c r="AN192" s="111"/>
      <c r="AO192" s="112">
        <v>0</v>
      </c>
      <c r="AP192" s="87"/>
      <c r="AQ192" s="85"/>
      <c r="AR192" s="111"/>
      <c r="AS192" s="112">
        <v>0</v>
      </c>
      <c r="AT192" s="87"/>
      <c r="AU192" s="85"/>
      <c r="AV192" s="111"/>
      <c r="AW192" s="112">
        <v>0</v>
      </c>
      <c r="AX192" s="87"/>
      <c r="AY192" s="85"/>
      <c r="AZ192" s="267">
        <f t="shared" si="9"/>
        <v>0</v>
      </c>
      <c r="BA192" s="88">
        <f t="shared" si="10"/>
        <v>0</v>
      </c>
      <c r="BC192">
        <f>IF($A192&lt;&gt;"",COUNTIF($BD$3:$BD192,$BD192),0)</f>
        <v>0</v>
      </c>
      <c r="BD192" t="str">
        <f>IF($A192&lt;&gt;"",VLOOKUP(TRUNC(MID($A192,1,2),0),Plano_Contas!$H$3:$J$103,2,TRUE),"")</f>
        <v/>
      </c>
      <c r="BE192" s="201" t="str">
        <f t="shared" si="7"/>
        <v/>
      </c>
      <c r="BF192" t="str">
        <f ca="1">IF($BT192&lt;&gt;"",SUMIF($BD$3:$BD$1004,"="&amp;$BD192,INDIRECT(ADDRESS(3,BF$2,1,1)):INDIRECT(ADDRESS(1004,BF$2,1,1))),"")</f>
        <v/>
      </c>
      <c r="BG192" t="str">
        <f ca="1">IF($BT192&lt;&gt;"",SUMIF($BD$3:$BD$1004,"="&amp;$BD192,INDIRECT(ADDRESS(3,BG$2,1,1)):INDIRECT(ADDRESS(1004,BG$2,1,1))),"")</f>
        <v/>
      </c>
      <c r="BH192" t="str">
        <f ca="1">IF($BT192&lt;&gt;"",SUMIF($BD$3:$BD$1004,"="&amp;$BD192,INDIRECT(ADDRESS(3,BH$2,1,1)):INDIRECT(ADDRESS(1004,BH$2,1,1))),"")</f>
        <v/>
      </c>
      <c r="BI192" t="str">
        <f ca="1">IF($BT192&lt;&gt;"",SUMIF($BD$3:$BD$1004,"="&amp;$BD192,INDIRECT(ADDRESS(3,BI$2,1,1)):INDIRECT(ADDRESS(1004,BI$2,1,1))),"")</f>
        <v/>
      </c>
      <c r="BJ192" t="str">
        <f ca="1">IF($BT192&lt;&gt;"",SUMIF($BD$3:$BD$1004,"="&amp;$BD192,INDIRECT(ADDRESS(3,BJ$2,1,1)):INDIRECT(ADDRESS(1004,BJ$2,1,1))),"")</f>
        <v/>
      </c>
      <c r="BK192" t="str">
        <f ca="1">IF($BT192&lt;&gt;"",SUMIF($BD$3:$BD$1004,"="&amp;$BD192,INDIRECT(ADDRESS(3,BK$2,1,1)):INDIRECT(ADDRESS(1004,BK$2,1,1))),"")</f>
        <v/>
      </c>
      <c r="BL192" t="str">
        <f ca="1">IF($BT192&lt;&gt;"",SUMIF($BD$3:$BD$1004,"="&amp;$BD192,INDIRECT(ADDRESS(3,BL$2,1,1)):INDIRECT(ADDRESS(1004,BL$2,1,1))),"")</f>
        <v/>
      </c>
      <c r="BM192" t="str">
        <f ca="1">IF($BT192&lt;&gt;"",SUMIF($BD$3:$BD$1004,"="&amp;$BD192,INDIRECT(ADDRESS(3,BM$2,1,1)):INDIRECT(ADDRESS(1004,BM$2,1,1))),"")</f>
        <v/>
      </c>
      <c r="BN192" t="str">
        <f ca="1">IF($BT192&lt;&gt;"",SUMIF($BD$3:$BD$1004,"="&amp;$BD192,INDIRECT(ADDRESS(3,BN$2,1,1)):INDIRECT(ADDRESS(1004,BN$2,1,1))),"")</f>
        <v/>
      </c>
      <c r="BO192" t="str">
        <f ca="1">IF($BT192&lt;&gt;"",SUMIF($BD$3:$BD$1004,"="&amp;$BD192,INDIRECT(ADDRESS(3,BO$2,1,1)):INDIRECT(ADDRESS(1004,BO$2,1,1))),"")</f>
        <v/>
      </c>
      <c r="BP192" t="str">
        <f ca="1">IF($BT192&lt;&gt;"",SUMIF($BD$3:$BD$1004,"="&amp;$BD192,INDIRECT(ADDRESS(3,BP$2,1,1)):INDIRECT(ADDRESS(1004,BP$2,1,1))),"")</f>
        <v/>
      </c>
      <c r="BQ192" t="str">
        <f ca="1">IF($BT192&lt;&gt;"",SUMIF($BD$3:$BD$1004,"="&amp;$BD192,INDIRECT(ADDRESS(3,BQ$2,1,1)):INDIRECT(ADDRESS(1004,BQ$2,1,1))),"")</f>
        <v/>
      </c>
      <c r="BR192" t="str">
        <f ca="1">IF($BT192&lt;&gt;"",SUMIF($BD$3:$BD$1004,"="&amp;$BD192,INDIRECT(ADDRESS(3,BR$2,1,1)):INDIRECT(ADDRESS(1004,BR$2,1,1))),"")</f>
        <v/>
      </c>
      <c r="BS192" t="str">
        <f>IF($A192&lt;&gt;"",VLOOKUP(TRUNC(MID($A192,1,2),0),Plano_Contas!$H$3:$J$103,3,TRUE),"")</f>
        <v/>
      </c>
      <c r="BT192" t="str">
        <f t="shared" si="8"/>
        <v/>
      </c>
      <c r="BV192">
        <f>Empresas!C192</f>
        <v>0</v>
      </c>
    </row>
    <row r="193" spans="1:74" x14ac:dyDescent="0.2">
      <c r="A193" s="89"/>
      <c r="B193" s="52" t="str">
        <f>IF($A193&lt;&gt;"",VLOOKUP(""&amp;$A193,Plano_Contas!$A$3:$F$1003,6,0),"")</f>
        <v/>
      </c>
      <c r="C193" s="91"/>
      <c r="D193" s="111"/>
      <c r="E193" s="112">
        <v>0</v>
      </c>
      <c r="F193" s="87"/>
      <c r="G193" s="85"/>
      <c r="H193" s="111"/>
      <c r="I193" s="112">
        <v>0</v>
      </c>
      <c r="J193" s="87"/>
      <c r="K193" s="85"/>
      <c r="L193" s="111"/>
      <c r="M193" s="112">
        <v>0</v>
      </c>
      <c r="N193" s="87"/>
      <c r="O193" s="85"/>
      <c r="P193" s="111"/>
      <c r="Q193" s="112">
        <v>0</v>
      </c>
      <c r="R193" s="87"/>
      <c r="S193" s="85"/>
      <c r="T193" s="111"/>
      <c r="U193" s="112">
        <v>0</v>
      </c>
      <c r="V193" s="87"/>
      <c r="W193" s="85"/>
      <c r="X193" s="111"/>
      <c r="Y193" s="112">
        <v>0</v>
      </c>
      <c r="Z193" s="87"/>
      <c r="AA193" s="85"/>
      <c r="AB193" s="111"/>
      <c r="AC193" s="112">
        <v>0</v>
      </c>
      <c r="AD193" s="87"/>
      <c r="AE193" s="85"/>
      <c r="AF193" s="111"/>
      <c r="AG193" s="112">
        <v>0</v>
      </c>
      <c r="AH193" s="87"/>
      <c r="AI193" s="85"/>
      <c r="AJ193" s="111"/>
      <c r="AK193" s="112">
        <v>0</v>
      </c>
      <c r="AL193" s="87"/>
      <c r="AM193" s="85"/>
      <c r="AN193" s="111"/>
      <c r="AO193" s="112">
        <v>0</v>
      </c>
      <c r="AP193" s="87"/>
      <c r="AQ193" s="85"/>
      <c r="AR193" s="111"/>
      <c r="AS193" s="112">
        <v>0</v>
      </c>
      <c r="AT193" s="87"/>
      <c r="AU193" s="85"/>
      <c r="AV193" s="111"/>
      <c r="AW193" s="112">
        <v>0</v>
      </c>
      <c r="AX193" s="87"/>
      <c r="AY193" s="85"/>
      <c r="AZ193" s="267">
        <f t="shared" si="9"/>
        <v>0</v>
      </c>
      <c r="BA193" s="88">
        <f t="shared" si="10"/>
        <v>0</v>
      </c>
      <c r="BC193">
        <f>IF($A193&lt;&gt;"",COUNTIF($BD$3:$BD193,$BD193),0)</f>
        <v>0</v>
      </c>
      <c r="BD193" t="str">
        <f>IF($A193&lt;&gt;"",VLOOKUP(TRUNC(MID($A193,1,2),0),Plano_Contas!$H$3:$J$103,2,TRUE),"")</f>
        <v/>
      </c>
      <c r="BE193" s="201" t="str">
        <f t="shared" si="7"/>
        <v/>
      </c>
      <c r="BF193" t="str">
        <f ca="1">IF($BT193&lt;&gt;"",SUMIF($BD$3:$BD$1004,"="&amp;$BD193,INDIRECT(ADDRESS(3,BF$2,1,1)):INDIRECT(ADDRESS(1004,BF$2,1,1))),"")</f>
        <v/>
      </c>
      <c r="BG193" t="str">
        <f ca="1">IF($BT193&lt;&gt;"",SUMIF($BD$3:$BD$1004,"="&amp;$BD193,INDIRECT(ADDRESS(3,BG$2,1,1)):INDIRECT(ADDRESS(1004,BG$2,1,1))),"")</f>
        <v/>
      </c>
      <c r="BH193" t="str">
        <f ca="1">IF($BT193&lt;&gt;"",SUMIF($BD$3:$BD$1004,"="&amp;$BD193,INDIRECT(ADDRESS(3,BH$2,1,1)):INDIRECT(ADDRESS(1004,BH$2,1,1))),"")</f>
        <v/>
      </c>
      <c r="BI193" t="str">
        <f ca="1">IF($BT193&lt;&gt;"",SUMIF($BD$3:$BD$1004,"="&amp;$BD193,INDIRECT(ADDRESS(3,BI$2,1,1)):INDIRECT(ADDRESS(1004,BI$2,1,1))),"")</f>
        <v/>
      </c>
      <c r="BJ193" t="str">
        <f ca="1">IF($BT193&lt;&gt;"",SUMIF($BD$3:$BD$1004,"="&amp;$BD193,INDIRECT(ADDRESS(3,BJ$2,1,1)):INDIRECT(ADDRESS(1004,BJ$2,1,1))),"")</f>
        <v/>
      </c>
      <c r="BK193" t="str">
        <f ca="1">IF($BT193&lt;&gt;"",SUMIF($BD$3:$BD$1004,"="&amp;$BD193,INDIRECT(ADDRESS(3,BK$2,1,1)):INDIRECT(ADDRESS(1004,BK$2,1,1))),"")</f>
        <v/>
      </c>
      <c r="BL193" t="str">
        <f ca="1">IF($BT193&lt;&gt;"",SUMIF($BD$3:$BD$1004,"="&amp;$BD193,INDIRECT(ADDRESS(3,BL$2,1,1)):INDIRECT(ADDRESS(1004,BL$2,1,1))),"")</f>
        <v/>
      </c>
      <c r="BM193" t="str">
        <f ca="1">IF($BT193&lt;&gt;"",SUMIF($BD$3:$BD$1004,"="&amp;$BD193,INDIRECT(ADDRESS(3,BM$2,1,1)):INDIRECT(ADDRESS(1004,BM$2,1,1))),"")</f>
        <v/>
      </c>
      <c r="BN193" t="str">
        <f ca="1">IF($BT193&lt;&gt;"",SUMIF($BD$3:$BD$1004,"="&amp;$BD193,INDIRECT(ADDRESS(3,BN$2,1,1)):INDIRECT(ADDRESS(1004,BN$2,1,1))),"")</f>
        <v/>
      </c>
      <c r="BO193" t="str">
        <f ca="1">IF($BT193&lt;&gt;"",SUMIF($BD$3:$BD$1004,"="&amp;$BD193,INDIRECT(ADDRESS(3,BO$2,1,1)):INDIRECT(ADDRESS(1004,BO$2,1,1))),"")</f>
        <v/>
      </c>
      <c r="BP193" t="str">
        <f ca="1">IF($BT193&lt;&gt;"",SUMIF($BD$3:$BD$1004,"="&amp;$BD193,INDIRECT(ADDRESS(3,BP$2,1,1)):INDIRECT(ADDRESS(1004,BP$2,1,1))),"")</f>
        <v/>
      </c>
      <c r="BQ193" t="str">
        <f ca="1">IF($BT193&lt;&gt;"",SUMIF($BD$3:$BD$1004,"="&amp;$BD193,INDIRECT(ADDRESS(3,BQ$2,1,1)):INDIRECT(ADDRESS(1004,BQ$2,1,1))),"")</f>
        <v/>
      </c>
      <c r="BR193" t="str">
        <f ca="1">IF($BT193&lt;&gt;"",SUMIF($BD$3:$BD$1004,"="&amp;$BD193,INDIRECT(ADDRESS(3,BR$2,1,1)):INDIRECT(ADDRESS(1004,BR$2,1,1))),"")</f>
        <v/>
      </c>
      <c r="BS193" t="str">
        <f>IF($A193&lt;&gt;"",VLOOKUP(TRUNC(MID($A193,1,2),0),Plano_Contas!$H$3:$J$103,3,TRUE),"")</f>
        <v/>
      </c>
      <c r="BT193" t="str">
        <f t="shared" si="8"/>
        <v/>
      </c>
      <c r="BV193">
        <f>Empresas!C193</f>
        <v>0</v>
      </c>
    </row>
    <row r="194" spans="1:74" x14ac:dyDescent="0.2">
      <c r="A194" s="89"/>
      <c r="B194" s="52" t="str">
        <f>IF($A194&lt;&gt;"",VLOOKUP(""&amp;$A194,Plano_Contas!$A$3:$F$1003,6,0),"")</f>
        <v/>
      </c>
      <c r="C194" s="91"/>
      <c r="D194" s="111"/>
      <c r="E194" s="112">
        <v>0</v>
      </c>
      <c r="F194" s="87"/>
      <c r="G194" s="85"/>
      <c r="H194" s="111"/>
      <c r="I194" s="112">
        <v>0</v>
      </c>
      <c r="J194" s="87"/>
      <c r="K194" s="85"/>
      <c r="L194" s="111"/>
      <c r="M194" s="112">
        <v>0</v>
      </c>
      <c r="N194" s="87"/>
      <c r="O194" s="85"/>
      <c r="P194" s="111"/>
      <c r="Q194" s="112">
        <v>0</v>
      </c>
      <c r="R194" s="87"/>
      <c r="S194" s="85"/>
      <c r="T194" s="111"/>
      <c r="U194" s="112">
        <v>0</v>
      </c>
      <c r="V194" s="87"/>
      <c r="W194" s="85"/>
      <c r="X194" s="111"/>
      <c r="Y194" s="112">
        <v>0</v>
      </c>
      <c r="Z194" s="87"/>
      <c r="AA194" s="85"/>
      <c r="AB194" s="111"/>
      <c r="AC194" s="112">
        <v>0</v>
      </c>
      <c r="AD194" s="87"/>
      <c r="AE194" s="85"/>
      <c r="AF194" s="111"/>
      <c r="AG194" s="112">
        <v>0</v>
      </c>
      <c r="AH194" s="87"/>
      <c r="AI194" s="85"/>
      <c r="AJ194" s="111"/>
      <c r="AK194" s="112">
        <v>0</v>
      </c>
      <c r="AL194" s="87"/>
      <c r="AM194" s="85"/>
      <c r="AN194" s="111"/>
      <c r="AO194" s="112">
        <v>0</v>
      </c>
      <c r="AP194" s="87"/>
      <c r="AQ194" s="85"/>
      <c r="AR194" s="111"/>
      <c r="AS194" s="112">
        <v>0</v>
      </c>
      <c r="AT194" s="87"/>
      <c r="AU194" s="85"/>
      <c r="AV194" s="111"/>
      <c r="AW194" s="112">
        <v>0</v>
      </c>
      <c r="AX194" s="87"/>
      <c r="AY194" s="85"/>
      <c r="AZ194" s="267">
        <f t="shared" si="9"/>
        <v>0</v>
      </c>
      <c r="BA194" s="88">
        <f t="shared" si="10"/>
        <v>0</v>
      </c>
      <c r="BC194">
        <f>IF($A194&lt;&gt;"",COUNTIF($BD$3:$BD194,$BD194),0)</f>
        <v>0</v>
      </c>
      <c r="BD194" t="str">
        <f>IF($A194&lt;&gt;"",VLOOKUP(TRUNC(MID($A194,1,2),0),Plano_Contas!$H$3:$J$103,2,TRUE),"")</f>
        <v/>
      </c>
      <c r="BE194" s="201" t="str">
        <f t="shared" si="7"/>
        <v/>
      </c>
      <c r="BF194" t="str">
        <f ca="1">IF($BT194&lt;&gt;"",SUMIF($BD$3:$BD$1004,"="&amp;$BD194,INDIRECT(ADDRESS(3,BF$2,1,1)):INDIRECT(ADDRESS(1004,BF$2,1,1))),"")</f>
        <v/>
      </c>
      <c r="BG194" t="str">
        <f ca="1">IF($BT194&lt;&gt;"",SUMIF($BD$3:$BD$1004,"="&amp;$BD194,INDIRECT(ADDRESS(3,BG$2,1,1)):INDIRECT(ADDRESS(1004,BG$2,1,1))),"")</f>
        <v/>
      </c>
      <c r="BH194" t="str">
        <f ca="1">IF($BT194&lt;&gt;"",SUMIF($BD$3:$BD$1004,"="&amp;$BD194,INDIRECT(ADDRESS(3,BH$2,1,1)):INDIRECT(ADDRESS(1004,BH$2,1,1))),"")</f>
        <v/>
      </c>
      <c r="BI194" t="str">
        <f ca="1">IF($BT194&lt;&gt;"",SUMIF($BD$3:$BD$1004,"="&amp;$BD194,INDIRECT(ADDRESS(3,BI$2,1,1)):INDIRECT(ADDRESS(1004,BI$2,1,1))),"")</f>
        <v/>
      </c>
      <c r="BJ194" t="str">
        <f ca="1">IF($BT194&lt;&gt;"",SUMIF($BD$3:$BD$1004,"="&amp;$BD194,INDIRECT(ADDRESS(3,BJ$2,1,1)):INDIRECT(ADDRESS(1004,BJ$2,1,1))),"")</f>
        <v/>
      </c>
      <c r="BK194" t="str">
        <f ca="1">IF($BT194&lt;&gt;"",SUMIF($BD$3:$BD$1004,"="&amp;$BD194,INDIRECT(ADDRESS(3,BK$2,1,1)):INDIRECT(ADDRESS(1004,BK$2,1,1))),"")</f>
        <v/>
      </c>
      <c r="BL194" t="str">
        <f ca="1">IF($BT194&lt;&gt;"",SUMIF($BD$3:$BD$1004,"="&amp;$BD194,INDIRECT(ADDRESS(3,BL$2,1,1)):INDIRECT(ADDRESS(1004,BL$2,1,1))),"")</f>
        <v/>
      </c>
      <c r="BM194" t="str">
        <f ca="1">IF($BT194&lt;&gt;"",SUMIF($BD$3:$BD$1004,"="&amp;$BD194,INDIRECT(ADDRESS(3,BM$2,1,1)):INDIRECT(ADDRESS(1004,BM$2,1,1))),"")</f>
        <v/>
      </c>
      <c r="BN194" t="str">
        <f ca="1">IF($BT194&lt;&gt;"",SUMIF($BD$3:$BD$1004,"="&amp;$BD194,INDIRECT(ADDRESS(3,BN$2,1,1)):INDIRECT(ADDRESS(1004,BN$2,1,1))),"")</f>
        <v/>
      </c>
      <c r="BO194" t="str">
        <f ca="1">IF($BT194&lt;&gt;"",SUMIF($BD$3:$BD$1004,"="&amp;$BD194,INDIRECT(ADDRESS(3,BO$2,1,1)):INDIRECT(ADDRESS(1004,BO$2,1,1))),"")</f>
        <v/>
      </c>
      <c r="BP194" t="str">
        <f ca="1">IF($BT194&lt;&gt;"",SUMIF($BD$3:$BD$1004,"="&amp;$BD194,INDIRECT(ADDRESS(3,BP$2,1,1)):INDIRECT(ADDRESS(1004,BP$2,1,1))),"")</f>
        <v/>
      </c>
      <c r="BQ194" t="str">
        <f ca="1">IF($BT194&lt;&gt;"",SUMIF($BD$3:$BD$1004,"="&amp;$BD194,INDIRECT(ADDRESS(3,BQ$2,1,1)):INDIRECT(ADDRESS(1004,BQ$2,1,1))),"")</f>
        <v/>
      </c>
      <c r="BR194" t="str">
        <f ca="1">IF($BT194&lt;&gt;"",SUMIF($BD$3:$BD$1004,"="&amp;$BD194,INDIRECT(ADDRESS(3,BR$2,1,1)):INDIRECT(ADDRESS(1004,BR$2,1,1))),"")</f>
        <v/>
      </c>
      <c r="BS194" t="str">
        <f>IF($A194&lt;&gt;"",VLOOKUP(TRUNC(MID($A194,1,2),0),Plano_Contas!$H$3:$J$103,3,TRUE),"")</f>
        <v/>
      </c>
      <c r="BT194" t="str">
        <f t="shared" si="8"/>
        <v/>
      </c>
      <c r="BV194">
        <f>Empresas!C194</f>
        <v>0</v>
      </c>
    </row>
    <row r="195" spans="1:74" x14ac:dyDescent="0.2">
      <c r="A195" s="89"/>
      <c r="B195" s="52" t="str">
        <f>IF($A195&lt;&gt;"",VLOOKUP(""&amp;$A195,Plano_Contas!$A$3:$F$1003,6,0),"")</f>
        <v/>
      </c>
      <c r="C195" s="91"/>
      <c r="D195" s="111"/>
      <c r="E195" s="112">
        <v>0</v>
      </c>
      <c r="F195" s="87"/>
      <c r="G195" s="85"/>
      <c r="H195" s="111"/>
      <c r="I195" s="112">
        <v>0</v>
      </c>
      <c r="J195" s="87"/>
      <c r="K195" s="85"/>
      <c r="L195" s="111"/>
      <c r="M195" s="112">
        <v>0</v>
      </c>
      <c r="N195" s="87"/>
      <c r="O195" s="85"/>
      <c r="P195" s="111"/>
      <c r="Q195" s="112">
        <v>0</v>
      </c>
      <c r="R195" s="87"/>
      <c r="S195" s="85"/>
      <c r="T195" s="111"/>
      <c r="U195" s="112">
        <v>0</v>
      </c>
      <c r="V195" s="87"/>
      <c r="W195" s="85"/>
      <c r="X195" s="111"/>
      <c r="Y195" s="112">
        <v>0</v>
      </c>
      <c r="Z195" s="87"/>
      <c r="AA195" s="85"/>
      <c r="AB195" s="111"/>
      <c r="AC195" s="112">
        <v>0</v>
      </c>
      <c r="AD195" s="87"/>
      <c r="AE195" s="85"/>
      <c r="AF195" s="111"/>
      <c r="AG195" s="112">
        <v>0</v>
      </c>
      <c r="AH195" s="87"/>
      <c r="AI195" s="85"/>
      <c r="AJ195" s="111"/>
      <c r="AK195" s="112">
        <v>0</v>
      </c>
      <c r="AL195" s="87"/>
      <c r="AM195" s="85"/>
      <c r="AN195" s="111"/>
      <c r="AO195" s="112">
        <v>0</v>
      </c>
      <c r="AP195" s="87"/>
      <c r="AQ195" s="85"/>
      <c r="AR195" s="111"/>
      <c r="AS195" s="112">
        <v>0</v>
      </c>
      <c r="AT195" s="87"/>
      <c r="AU195" s="85"/>
      <c r="AV195" s="111"/>
      <c r="AW195" s="112">
        <v>0</v>
      </c>
      <c r="AX195" s="87"/>
      <c r="AY195" s="85"/>
      <c r="AZ195" s="267">
        <f t="shared" si="9"/>
        <v>0</v>
      </c>
      <c r="BA195" s="88">
        <f t="shared" si="10"/>
        <v>0</v>
      </c>
      <c r="BC195">
        <f>IF($A195&lt;&gt;"",COUNTIF($BD$3:$BD195,$BD195),0)</f>
        <v>0</v>
      </c>
      <c r="BD195" t="str">
        <f>IF($A195&lt;&gt;"",VLOOKUP(TRUNC(MID($A195,1,2),0),Plano_Contas!$H$3:$J$103,2,TRUE),"")</f>
        <v/>
      </c>
      <c r="BE195" s="201" t="str">
        <f t="shared" ref="BE195:BE258" si="11">IF(ISERR(SEARCH("[",$B195))=FALSE,MID($B195,SEARCH("[",$B195)+1,SEARCH("]",$B195)-SEARCH("[",$B195)-1),"")</f>
        <v/>
      </c>
      <c r="BF195" t="str">
        <f ca="1">IF($BT195&lt;&gt;"",SUMIF($BD$3:$BD$1004,"="&amp;$BD195,INDIRECT(ADDRESS(3,BF$2,1,1)):INDIRECT(ADDRESS(1004,BF$2,1,1))),"")</f>
        <v/>
      </c>
      <c r="BG195" t="str">
        <f ca="1">IF($BT195&lt;&gt;"",SUMIF($BD$3:$BD$1004,"="&amp;$BD195,INDIRECT(ADDRESS(3,BG$2,1,1)):INDIRECT(ADDRESS(1004,BG$2,1,1))),"")</f>
        <v/>
      </c>
      <c r="BH195" t="str">
        <f ca="1">IF($BT195&lt;&gt;"",SUMIF($BD$3:$BD$1004,"="&amp;$BD195,INDIRECT(ADDRESS(3,BH$2,1,1)):INDIRECT(ADDRESS(1004,BH$2,1,1))),"")</f>
        <v/>
      </c>
      <c r="BI195" t="str">
        <f ca="1">IF($BT195&lt;&gt;"",SUMIF($BD$3:$BD$1004,"="&amp;$BD195,INDIRECT(ADDRESS(3,BI$2,1,1)):INDIRECT(ADDRESS(1004,BI$2,1,1))),"")</f>
        <v/>
      </c>
      <c r="BJ195" t="str">
        <f ca="1">IF($BT195&lt;&gt;"",SUMIF($BD$3:$BD$1004,"="&amp;$BD195,INDIRECT(ADDRESS(3,BJ$2,1,1)):INDIRECT(ADDRESS(1004,BJ$2,1,1))),"")</f>
        <v/>
      </c>
      <c r="BK195" t="str">
        <f ca="1">IF($BT195&lt;&gt;"",SUMIF($BD$3:$BD$1004,"="&amp;$BD195,INDIRECT(ADDRESS(3,BK$2,1,1)):INDIRECT(ADDRESS(1004,BK$2,1,1))),"")</f>
        <v/>
      </c>
      <c r="BL195" t="str">
        <f ca="1">IF($BT195&lt;&gt;"",SUMIF($BD$3:$BD$1004,"="&amp;$BD195,INDIRECT(ADDRESS(3,BL$2,1,1)):INDIRECT(ADDRESS(1004,BL$2,1,1))),"")</f>
        <v/>
      </c>
      <c r="BM195" t="str">
        <f ca="1">IF($BT195&lt;&gt;"",SUMIF($BD$3:$BD$1004,"="&amp;$BD195,INDIRECT(ADDRESS(3,BM$2,1,1)):INDIRECT(ADDRESS(1004,BM$2,1,1))),"")</f>
        <v/>
      </c>
      <c r="BN195" t="str">
        <f ca="1">IF($BT195&lt;&gt;"",SUMIF($BD$3:$BD$1004,"="&amp;$BD195,INDIRECT(ADDRESS(3,BN$2,1,1)):INDIRECT(ADDRESS(1004,BN$2,1,1))),"")</f>
        <v/>
      </c>
      <c r="BO195" t="str">
        <f ca="1">IF($BT195&lt;&gt;"",SUMIF($BD$3:$BD$1004,"="&amp;$BD195,INDIRECT(ADDRESS(3,BO$2,1,1)):INDIRECT(ADDRESS(1004,BO$2,1,1))),"")</f>
        <v/>
      </c>
      <c r="BP195" t="str">
        <f ca="1">IF($BT195&lt;&gt;"",SUMIF($BD$3:$BD$1004,"="&amp;$BD195,INDIRECT(ADDRESS(3,BP$2,1,1)):INDIRECT(ADDRESS(1004,BP$2,1,1))),"")</f>
        <v/>
      </c>
      <c r="BQ195" t="str">
        <f ca="1">IF($BT195&lt;&gt;"",SUMIF($BD$3:$BD$1004,"="&amp;$BD195,INDIRECT(ADDRESS(3,BQ$2,1,1)):INDIRECT(ADDRESS(1004,BQ$2,1,1))),"")</f>
        <v/>
      </c>
      <c r="BR195" t="str">
        <f ca="1">IF($BT195&lt;&gt;"",SUMIF($BD$3:$BD$1004,"="&amp;$BD195,INDIRECT(ADDRESS(3,BR$2,1,1)):INDIRECT(ADDRESS(1004,BR$2,1,1))),"")</f>
        <v/>
      </c>
      <c r="BS195" t="str">
        <f>IF($A195&lt;&gt;"",VLOOKUP(TRUNC(MID($A195,1,2),0),Plano_Contas!$H$3:$J$103,3,TRUE),"")</f>
        <v/>
      </c>
      <c r="BT195" t="str">
        <f t="shared" ref="BT195:BT258" si="12">IF(($BC195=1)*($BS195&lt;&gt;"T"),$BD195&amp;IF($BE195&lt;&gt;""," ("&amp;$BE195&amp;")",""),"")</f>
        <v/>
      </c>
      <c r="BV195">
        <f>Empresas!C195</f>
        <v>0</v>
      </c>
    </row>
    <row r="196" spans="1:74" x14ac:dyDescent="0.2">
      <c r="A196" s="89"/>
      <c r="B196" s="52" t="str">
        <f>IF($A196&lt;&gt;"",VLOOKUP(""&amp;$A196,Plano_Contas!$A$3:$F$1003,6,0),"")</f>
        <v/>
      </c>
      <c r="C196" s="91"/>
      <c r="D196" s="111"/>
      <c r="E196" s="112">
        <v>0</v>
      </c>
      <c r="F196" s="87"/>
      <c r="G196" s="85"/>
      <c r="H196" s="111"/>
      <c r="I196" s="112">
        <v>0</v>
      </c>
      <c r="J196" s="87"/>
      <c r="K196" s="85"/>
      <c r="L196" s="111"/>
      <c r="M196" s="112">
        <v>0</v>
      </c>
      <c r="N196" s="87"/>
      <c r="O196" s="85"/>
      <c r="P196" s="111"/>
      <c r="Q196" s="112">
        <v>0</v>
      </c>
      <c r="R196" s="87"/>
      <c r="S196" s="85"/>
      <c r="T196" s="111"/>
      <c r="U196" s="112">
        <v>0</v>
      </c>
      <c r="V196" s="87"/>
      <c r="W196" s="85"/>
      <c r="X196" s="111"/>
      <c r="Y196" s="112">
        <v>0</v>
      </c>
      <c r="Z196" s="87"/>
      <c r="AA196" s="85"/>
      <c r="AB196" s="111"/>
      <c r="AC196" s="112">
        <v>0</v>
      </c>
      <c r="AD196" s="87"/>
      <c r="AE196" s="85"/>
      <c r="AF196" s="111"/>
      <c r="AG196" s="112">
        <v>0</v>
      </c>
      <c r="AH196" s="87"/>
      <c r="AI196" s="85"/>
      <c r="AJ196" s="111"/>
      <c r="AK196" s="112">
        <v>0</v>
      </c>
      <c r="AL196" s="87"/>
      <c r="AM196" s="85"/>
      <c r="AN196" s="111"/>
      <c r="AO196" s="112">
        <v>0</v>
      </c>
      <c r="AP196" s="87"/>
      <c r="AQ196" s="85"/>
      <c r="AR196" s="111"/>
      <c r="AS196" s="112">
        <v>0</v>
      </c>
      <c r="AT196" s="87"/>
      <c r="AU196" s="85"/>
      <c r="AV196" s="111"/>
      <c r="AW196" s="112">
        <v>0</v>
      </c>
      <c r="AX196" s="87"/>
      <c r="AY196" s="85"/>
      <c r="AZ196" s="267">
        <f t="shared" si="9"/>
        <v>0</v>
      </c>
      <c r="BA196" s="88">
        <f t="shared" si="10"/>
        <v>0</v>
      </c>
      <c r="BC196">
        <f>IF($A196&lt;&gt;"",COUNTIF($BD$3:$BD196,$BD196),0)</f>
        <v>0</v>
      </c>
      <c r="BD196" t="str">
        <f>IF($A196&lt;&gt;"",VLOOKUP(TRUNC(MID($A196,1,2),0),Plano_Contas!$H$3:$J$103,2,TRUE),"")</f>
        <v/>
      </c>
      <c r="BE196" s="201" t="str">
        <f t="shared" si="11"/>
        <v/>
      </c>
      <c r="BF196" t="str">
        <f ca="1">IF($BT196&lt;&gt;"",SUMIF($BD$3:$BD$1004,"="&amp;$BD196,INDIRECT(ADDRESS(3,BF$2,1,1)):INDIRECT(ADDRESS(1004,BF$2,1,1))),"")</f>
        <v/>
      </c>
      <c r="BG196" t="str">
        <f ca="1">IF($BT196&lt;&gt;"",SUMIF($BD$3:$BD$1004,"="&amp;$BD196,INDIRECT(ADDRESS(3,BG$2,1,1)):INDIRECT(ADDRESS(1004,BG$2,1,1))),"")</f>
        <v/>
      </c>
      <c r="BH196" t="str">
        <f ca="1">IF($BT196&lt;&gt;"",SUMIF($BD$3:$BD$1004,"="&amp;$BD196,INDIRECT(ADDRESS(3,BH$2,1,1)):INDIRECT(ADDRESS(1004,BH$2,1,1))),"")</f>
        <v/>
      </c>
      <c r="BI196" t="str">
        <f ca="1">IF($BT196&lt;&gt;"",SUMIF($BD$3:$BD$1004,"="&amp;$BD196,INDIRECT(ADDRESS(3,BI$2,1,1)):INDIRECT(ADDRESS(1004,BI$2,1,1))),"")</f>
        <v/>
      </c>
      <c r="BJ196" t="str">
        <f ca="1">IF($BT196&lt;&gt;"",SUMIF($BD$3:$BD$1004,"="&amp;$BD196,INDIRECT(ADDRESS(3,BJ$2,1,1)):INDIRECT(ADDRESS(1004,BJ$2,1,1))),"")</f>
        <v/>
      </c>
      <c r="BK196" t="str">
        <f ca="1">IF($BT196&lt;&gt;"",SUMIF($BD$3:$BD$1004,"="&amp;$BD196,INDIRECT(ADDRESS(3,BK$2,1,1)):INDIRECT(ADDRESS(1004,BK$2,1,1))),"")</f>
        <v/>
      </c>
      <c r="BL196" t="str">
        <f ca="1">IF($BT196&lt;&gt;"",SUMIF($BD$3:$BD$1004,"="&amp;$BD196,INDIRECT(ADDRESS(3,BL$2,1,1)):INDIRECT(ADDRESS(1004,BL$2,1,1))),"")</f>
        <v/>
      </c>
      <c r="BM196" t="str">
        <f ca="1">IF($BT196&lt;&gt;"",SUMIF($BD$3:$BD$1004,"="&amp;$BD196,INDIRECT(ADDRESS(3,BM$2,1,1)):INDIRECT(ADDRESS(1004,BM$2,1,1))),"")</f>
        <v/>
      </c>
      <c r="BN196" t="str">
        <f ca="1">IF($BT196&lt;&gt;"",SUMIF($BD$3:$BD$1004,"="&amp;$BD196,INDIRECT(ADDRESS(3,BN$2,1,1)):INDIRECT(ADDRESS(1004,BN$2,1,1))),"")</f>
        <v/>
      </c>
      <c r="BO196" t="str">
        <f ca="1">IF($BT196&lt;&gt;"",SUMIF($BD$3:$BD$1004,"="&amp;$BD196,INDIRECT(ADDRESS(3,BO$2,1,1)):INDIRECT(ADDRESS(1004,BO$2,1,1))),"")</f>
        <v/>
      </c>
      <c r="BP196" t="str">
        <f ca="1">IF($BT196&lt;&gt;"",SUMIF($BD$3:$BD$1004,"="&amp;$BD196,INDIRECT(ADDRESS(3,BP$2,1,1)):INDIRECT(ADDRESS(1004,BP$2,1,1))),"")</f>
        <v/>
      </c>
      <c r="BQ196" t="str">
        <f ca="1">IF($BT196&lt;&gt;"",SUMIF($BD$3:$BD$1004,"="&amp;$BD196,INDIRECT(ADDRESS(3,BQ$2,1,1)):INDIRECT(ADDRESS(1004,BQ$2,1,1))),"")</f>
        <v/>
      </c>
      <c r="BR196" t="str">
        <f ca="1">IF($BT196&lt;&gt;"",SUMIF($BD$3:$BD$1004,"="&amp;$BD196,INDIRECT(ADDRESS(3,BR$2,1,1)):INDIRECT(ADDRESS(1004,BR$2,1,1))),"")</f>
        <v/>
      </c>
      <c r="BS196" t="str">
        <f>IF($A196&lt;&gt;"",VLOOKUP(TRUNC(MID($A196,1,2),0),Plano_Contas!$H$3:$J$103,3,TRUE),"")</f>
        <v/>
      </c>
      <c r="BT196" t="str">
        <f t="shared" si="12"/>
        <v/>
      </c>
      <c r="BV196">
        <f>Empresas!C196</f>
        <v>0</v>
      </c>
    </row>
    <row r="197" spans="1:74" x14ac:dyDescent="0.2">
      <c r="A197" s="89"/>
      <c r="B197" s="52" t="str">
        <f>IF($A197&lt;&gt;"",VLOOKUP(""&amp;$A197,Plano_Contas!$A$3:$F$1003,6,0),"")</f>
        <v/>
      </c>
      <c r="C197" s="91"/>
      <c r="D197" s="111"/>
      <c r="E197" s="112">
        <v>0</v>
      </c>
      <c r="F197" s="87"/>
      <c r="G197" s="85"/>
      <c r="H197" s="111"/>
      <c r="I197" s="112">
        <v>0</v>
      </c>
      <c r="J197" s="87"/>
      <c r="K197" s="85"/>
      <c r="L197" s="111"/>
      <c r="M197" s="112">
        <v>0</v>
      </c>
      <c r="N197" s="87"/>
      <c r="O197" s="85"/>
      <c r="P197" s="111"/>
      <c r="Q197" s="112">
        <v>0</v>
      </c>
      <c r="R197" s="87"/>
      <c r="S197" s="85"/>
      <c r="T197" s="111"/>
      <c r="U197" s="112">
        <v>0</v>
      </c>
      <c r="V197" s="87"/>
      <c r="W197" s="85"/>
      <c r="X197" s="111"/>
      <c r="Y197" s="112">
        <v>0</v>
      </c>
      <c r="Z197" s="87"/>
      <c r="AA197" s="85"/>
      <c r="AB197" s="111"/>
      <c r="AC197" s="112">
        <v>0</v>
      </c>
      <c r="AD197" s="87"/>
      <c r="AE197" s="85"/>
      <c r="AF197" s="111"/>
      <c r="AG197" s="112">
        <v>0</v>
      </c>
      <c r="AH197" s="87"/>
      <c r="AI197" s="85"/>
      <c r="AJ197" s="111"/>
      <c r="AK197" s="112">
        <v>0</v>
      </c>
      <c r="AL197" s="87"/>
      <c r="AM197" s="85"/>
      <c r="AN197" s="111"/>
      <c r="AO197" s="112">
        <v>0</v>
      </c>
      <c r="AP197" s="87"/>
      <c r="AQ197" s="85"/>
      <c r="AR197" s="111"/>
      <c r="AS197" s="112">
        <v>0</v>
      </c>
      <c r="AT197" s="87"/>
      <c r="AU197" s="85"/>
      <c r="AV197" s="111"/>
      <c r="AW197" s="112">
        <v>0</v>
      </c>
      <c r="AX197" s="87"/>
      <c r="AY197" s="85"/>
      <c r="AZ197" s="267">
        <f t="shared" si="9"/>
        <v>0</v>
      </c>
      <c r="BA197" s="88">
        <f t="shared" si="10"/>
        <v>0</v>
      </c>
      <c r="BC197">
        <f>IF($A197&lt;&gt;"",COUNTIF($BD$3:$BD197,$BD197),0)</f>
        <v>0</v>
      </c>
      <c r="BD197" t="str">
        <f>IF($A197&lt;&gt;"",VLOOKUP(TRUNC(MID($A197,1,2),0),Plano_Contas!$H$3:$J$103,2,TRUE),"")</f>
        <v/>
      </c>
      <c r="BE197" s="201" t="str">
        <f t="shared" si="11"/>
        <v/>
      </c>
      <c r="BF197" t="str">
        <f ca="1">IF($BT197&lt;&gt;"",SUMIF($BD$3:$BD$1004,"="&amp;$BD197,INDIRECT(ADDRESS(3,BF$2,1,1)):INDIRECT(ADDRESS(1004,BF$2,1,1))),"")</f>
        <v/>
      </c>
      <c r="BG197" t="str">
        <f ca="1">IF($BT197&lt;&gt;"",SUMIF($BD$3:$BD$1004,"="&amp;$BD197,INDIRECT(ADDRESS(3,BG$2,1,1)):INDIRECT(ADDRESS(1004,BG$2,1,1))),"")</f>
        <v/>
      </c>
      <c r="BH197" t="str">
        <f ca="1">IF($BT197&lt;&gt;"",SUMIF($BD$3:$BD$1004,"="&amp;$BD197,INDIRECT(ADDRESS(3,BH$2,1,1)):INDIRECT(ADDRESS(1004,BH$2,1,1))),"")</f>
        <v/>
      </c>
      <c r="BI197" t="str">
        <f ca="1">IF($BT197&lt;&gt;"",SUMIF($BD$3:$BD$1004,"="&amp;$BD197,INDIRECT(ADDRESS(3,BI$2,1,1)):INDIRECT(ADDRESS(1004,BI$2,1,1))),"")</f>
        <v/>
      </c>
      <c r="BJ197" t="str">
        <f ca="1">IF($BT197&lt;&gt;"",SUMIF($BD$3:$BD$1004,"="&amp;$BD197,INDIRECT(ADDRESS(3,BJ$2,1,1)):INDIRECT(ADDRESS(1004,BJ$2,1,1))),"")</f>
        <v/>
      </c>
      <c r="BK197" t="str">
        <f ca="1">IF($BT197&lt;&gt;"",SUMIF($BD$3:$BD$1004,"="&amp;$BD197,INDIRECT(ADDRESS(3,BK$2,1,1)):INDIRECT(ADDRESS(1004,BK$2,1,1))),"")</f>
        <v/>
      </c>
      <c r="BL197" t="str">
        <f ca="1">IF($BT197&lt;&gt;"",SUMIF($BD$3:$BD$1004,"="&amp;$BD197,INDIRECT(ADDRESS(3,BL$2,1,1)):INDIRECT(ADDRESS(1004,BL$2,1,1))),"")</f>
        <v/>
      </c>
      <c r="BM197" t="str">
        <f ca="1">IF($BT197&lt;&gt;"",SUMIF($BD$3:$BD$1004,"="&amp;$BD197,INDIRECT(ADDRESS(3,BM$2,1,1)):INDIRECT(ADDRESS(1004,BM$2,1,1))),"")</f>
        <v/>
      </c>
      <c r="BN197" t="str">
        <f ca="1">IF($BT197&lt;&gt;"",SUMIF($BD$3:$BD$1004,"="&amp;$BD197,INDIRECT(ADDRESS(3,BN$2,1,1)):INDIRECT(ADDRESS(1004,BN$2,1,1))),"")</f>
        <v/>
      </c>
      <c r="BO197" t="str">
        <f ca="1">IF($BT197&lt;&gt;"",SUMIF($BD$3:$BD$1004,"="&amp;$BD197,INDIRECT(ADDRESS(3,BO$2,1,1)):INDIRECT(ADDRESS(1004,BO$2,1,1))),"")</f>
        <v/>
      </c>
      <c r="BP197" t="str">
        <f ca="1">IF($BT197&lt;&gt;"",SUMIF($BD$3:$BD$1004,"="&amp;$BD197,INDIRECT(ADDRESS(3,BP$2,1,1)):INDIRECT(ADDRESS(1004,BP$2,1,1))),"")</f>
        <v/>
      </c>
      <c r="BQ197" t="str">
        <f ca="1">IF($BT197&lt;&gt;"",SUMIF($BD$3:$BD$1004,"="&amp;$BD197,INDIRECT(ADDRESS(3,BQ$2,1,1)):INDIRECT(ADDRESS(1004,BQ$2,1,1))),"")</f>
        <v/>
      </c>
      <c r="BR197" t="str">
        <f ca="1">IF($BT197&lt;&gt;"",SUMIF($BD$3:$BD$1004,"="&amp;$BD197,INDIRECT(ADDRESS(3,BR$2,1,1)):INDIRECT(ADDRESS(1004,BR$2,1,1))),"")</f>
        <v/>
      </c>
      <c r="BS197" t="str">
        <f>IF($A197&lt;&gt;"",VLOOKUP(TRUNC(MID($A197,1,2),0),Plano_Contas!$H$3:$J$103,3,TRUE),"")</f>
        <v/>
      </c>
      <c r="BT197" t="str">
        <f t="shared" si="12"/>
        <v/>
      </c>
      <c r="BV197">
        <f>Empresas!C197</f>
        <v>0</v>
      </c>
    </row>
    <row r="198" spans="1:74" x14ac:dyDescent="0.2">
      <c r="A198" s="89"/>
      <c r="B198" s="52" t="str">
        <f>IF($A198&lt;&gt;"",VLOOKUP(""&amp;$A198,Plano_Contas!$A$3:$F$1003,6,0),"")</f>
        <v/>
      </c>
      <c r="C198" s="91"/>
      <c r="D198" s="111"/>
      <c r="E198" s="112">
        <v>0</v>
      </c>
      <c r="F198" s="87"/>
      <c r="G198" s="85"/>
      <c r="H198" s="111"/>
      <c r="I198" s="112">
        <v>0</v>
      </c>
      <c r="J198" s="87"/>
      <c r="K198" s="85"/>
      <c r="L198" s="111"/>
      <c r="M198" s="112">
        <v>0</v>
      </c>
      <c r="N198" s="87"/>
      <c r="O198" s="85"/>
      <c r="P198" s="111"/>
      <c r="Q198" s="112">
        <v>0</v>
      </c>
      <c r="R198" s="87"/>
      <c r="S198" s="85"/>
      <c r="T198" s="111"/>
      <c r="U198" s="112">
        <v>0</v>
      </c>
      <c r="V198" s="87"/>
      <c r="W198" s="85"/>
      <c r="X198" s="111"/>
      <c r="Y198" s="112">
        <v>0</v>
      </c>
      <c r="Z198" s="87"/>
      <c r="AA198" s="85"/>
      <c r="AB198" s="111"/>
      <c r="AC198" s="112">
        <v>0</v>
      </c>
      <c r="AD198" s="87"/>
      <c r="AE198" s="85"/>
      <c r="AF198" s="111"/>
      <c r="AG198" s="112">
        <v>0</v>
      </c>
      <c r="AH198" s="87"/>
      <c r="AI198" s="85"/>
      <c r="AJ198" s="111"/>
      <c r="AK198" s="112">
        <v>0</v>
      </c>
      <c r="AL198" s="87"/>
      <c r="AM198" s="85"/>
      <c r="AN198" s="111"/>
      <c r="AO198" s="112">
        <v>0</v>
      </c>
      <c r="AP198" s="87"/>
      <c r="AQ198" s="85"/>
      <c r="AR198" s="111"/>
      <c r="AS198" s="112">
        <v>0</v>
      </c>
      <c r="AT198" s="87"/>
      <c r="AU198" s="85"/>
      <c r="AV198" s="111"/>
      <c r="AW198" s="112">
        <v>0</v>
      </c>
      <c r="AX198" s="87"/>
      <c r="AY198" s="85"/>
      <c r="AZ198" s="267">
        <f t="shared" si="9"/>
        <v>0</v>
      </c>
      <c r="BA198" s="88">
        <f t="shared" si="10"/>
        <v>0</v>
      </c>
      <c r="BC198">
        <f>IF($A198&lt;&gt;"",COUNTIF($BD$3:$BD198,$BD198),0)</f>
        <v>0</v>
      </c>
      <c r="BD198" t="str">
        <f>IF($A198&lt;&gt;"",VLOOKUP(TRUNC(MID($A198,1,2),0),Plano_Contas!$H$3:$J$103,2,TRUE),"")</f>
        <v/>
      </c>
      <c r="BE198" s="201" t="str">
        <f t="shared" si="11"/>
        <v/>
      </c>
      <c r="BF198" t="str">
        <f ca="1">IF($BT198&lt;&gt;"",SUMIF($BD$3:$BD$1004,"="&amp;$BD198,INDIRECT(ADDRESS(3,BF$2,1,1)):INDIRECT(ADDRESS(1004,BF$2,1,1))),"")</f>
        <v/>
      </c>
      <c r="BG198" t="str">
        <f ca="1">IF($BT198&lt;&gt;"",SUMIF($BD$3:$BD$1004,"="&amp;$BD198,INDIRECT(ADDRESS(3,BG$2,1,1)):INDIRECT(ADDRESS(1004,BG$2,1,1))),"")</f>
        <v/>
      </c>
      <c r="BH198" t="str">
        <f ca="1">IF($BT198&lt;&gt;"",SUMIF($BD$3:$BD$1004,"="&amp;$BD198,INDIRECT(ADDRESS(3,BH$2,1,1)):INDIRECT(ADDRESS(1004,BH$2,1,1))),"")</f>
        <v/>
      </c>
      <c r="BI198" t="str">
        <f ca="1">IF($BT198&lt;&gt;"",SUMIF($BD$3:$BD$1004,"="&amp;$BD198,INDIRECT(ADDRESS(3,BI$2,1,1)):INDIRECT(ADDRESS(1004,BI$2,1,1))),"")</f>
        <v/>
      </c>
      <c r="BJ198" t="str">
        <f ca="1">IF($BT198&lt;&gt;"",SUMIF($BD$3:$BD$1004,"="&amp;$BD198,INDIRECT(ADDRESS(3,BJ$2,1,1)):INDIRECT(ADDRESS(1004,BJ$2,1,1))),"")</f>
        <v/>
      </c>
      <c r="BK198" t="str">
        <f ca="1">IF($BT198&lt;&gt;"",SUMIF($BD$3:$BD$1004,"="&amp;$BD198,INDIRECT(ADDRESS(3,BK$2,1,1)):INDIRECT(ADDRESS(1004,BK$2,1,1))),"")</f>
        <v/>
      </c>
      <c r="BL198" t="str">
        <f ca="1">IF($BT198&lt;&gt;"",SUMIF($BD$3:$BD$1004,"="&amp;$BD198,INDIRECT(ADDRESS(3,BL$2,1,1)):INDIRECT(ADDRESS(1004,BL$2,1,1))),"")</f>
        <v/>
      </c>
      <c r="BM198" t="str">
        <f ca="1">IF($BT198&lt;&gt;"",SUMIF($BD$3:$BD$1004,"="&amp;$BD198,INDIRECT(ADDRESS(3,BM$2,1,1)):INDIRECT(ADDRESS(1004,BM$2,1,1))),"")</f>
        <v/>
      </c>
      <c r="BN198" t="str">
        <f ca="1">IF($BT198&lt;&gt;"",SUMIF($BD$3:$BD$1004,"="&amp;$BD198,INDIRECT(ADDRESS(3,BN$2,1,1)):INDIRECT(ADDRESS(1004,BN$2,1,1))),"")</f>
        <v/>
      </c>
      <c r="BO198" t="str">
        <f ca="1">IF($BT198&lt;&gt;"",SUMIF($BD$3:$BD$1004,"="&amp;$BD198,INDIRECT(ADDRESS(3,BO$2,1,1)):INDIRECT(ADDRESS(1004,BO$2,1,1))),"")</f>
        <v/>
      </c>
      <c r="BP198" t="str">
        <f ca="1">IF($BT198&lt;&gt;"",SUMIF($BD$3:$BD$1004,"="&amp;$BD198,INDIRECT(ADDRESS(3,BP$2,1,1)):INDIRECT(ADDRESS(1004,BP$2,1,1))),"")</f>
        <v/>
      </c>
      <c r="BQ198" t="str">
        <f ca="1">IF($BT198&lt;&gt;"",SUMIF($BD$3:$BD$1004,"="&amp;$BD198,INDIRECT(ADDRESS(3,BQ$2,1,1)):INDIRECT(ADDRESS(1004,BQ$2,1,1))),"")</f>
        <v/>
      </c>
      <c r="BR198" t="str">
        <f ca="1">IF($BT198&lt;&gt;"",SUMIF($BD$3:$BD$1004,"="&amp;$BD198,INDIRECT(ADDRESS(3,BR$2,1,1)):INDIRECT(ADDRESS(1004,BR$2,1,1))),"")</f>
        <v/>
      </c>
      <c r="BS198" t="str">
        <f>IF($A198&lt;&gt;"",VLOOKUP(TRUNC(MID($A198,1,2),0),Plano_Contas!$H$3:$J$103,3,TRUE),"")</f>
        <v/>
      </c>
      <c r="BT198" t="str">
        <f t="shared" si="12"/>
        <v/>
      </c>
      <c r="BV198">
        <f>Empresas!C198</f>
        <v>0</v>
      </c>
    </row>
    <row r="199" spans="1:74" x14ac:dyDescent="0.2">
      <c r="A199" s="89"/>
      <c r="B199" s="52" t="str">
        <f>IF($A199&lt;&gt;"",VLOOKUP(""&amp;$A199,Plano_Contas!$A$3:$F$1003,6,0),"")</f>
        <v/>
      </c>
      <c r="C199" s="91"/>
      <c r="D199" s="111"/>
      <c r="E199" s="112">
        <v>0</v>
      </c>
      <c r="F199" s="87"/>
      <c r="G199" s="85"/>
      <c r="H199" s="111"/>
      <c r="I199" s="112">
        <v>0</v>
      </c>
      <c r="J199" s="87"/>
      <c r="K199" s="85"/>
      <c r="L199" s="111"/>
      <c r="M199" s="112">
        <v>0</v>
      </c>
      <c r="N199" s="87"/>
      <c r="O199" s="85"/>
      <c r="P199" s="111"/>
      <c r="Q199" s="112">
        <v>0</v>
      </c>
      <c r="R199" s="87"/>
      <c r="S199" s="85"/>
      <c r="T199" s="111"/>
      <c r="U199" s="112">
        <v>0</v>
      </c>
      <c r="V199" s="87"/>
      <c r="W199" s="85"/>
      <c r="X199" s="111"/>
      <c r="Y199" s="112">
        <v>0</v>
      </c>
      <c r="Z199" s="87"/>
      <c r="AA199" s="85"/>
      <c r="AB199" s="111"/>
      <c r="AC199" s="112">
        <v>0</v>
      </c>
      <c r="AD199" s="87"/>
      <c r="AE199" s="85"/>
      <c r="AF199" s="111"/>
      <c r="AG199" s="112">
        <v>0</v>
      </c>
      <c r="AH199" s="87"/>
      <c r="AI199" s="85"/>
      <c r="AJ199" s="111"/>
      <c r="AK199" s="112">
        <v>0</v>
      </c>
      <c r="AL199" s="87"/>
      <c r="AM199" s="85"/>
      <c r="AN199" s="111"/>
      <c r="AO199" s="112">
        <v>0</v>
      </c>
      <c r="AP199" s="87"/>
      <c r="AQ199" s="85"/>
      <c r="AR199" s="111"/>
      <c r="AS199" s="112">
        <v>0</v>
      </c>
      <c r="AT199" s="87"/>
      <c r="AU199" s="85"/>
      <c r="AV199" s="111"/>
      <c r="AW199" s="112">
        <v>0</v>
      </c>
      <c r="AX199" s="87"/>
      <c r="AY199" s="85"/>
      <c r="AZ199" s="267">
        <f t="shared" si="9"/>
        <v>0</v>
      </c>
      <c r="BA199" s="88">
        <f t="shared" si="10"/>
        <v>0</v>
      </c>
      <c r="BC199">
        <f>IF($A199&lt;&gt;"",COUNTIF($BD$3:$BD199,$BD199),0)</f>
        <v>0</v>
      </c>
      <c r="BD199" t="str">
        <f>IF($A199&lt;&gt;"",VLOOKUP(TRUNC(MID($A199,1,2),0),Plano_Contas!$H$3:$J$103,2,TRUE),"")</f>
        <v/>
      </c>
      <c r="BE199" s="201" t="str">
        <f t="shared" si="11"/>
        <v/>
      </c>
      <c r="BF199" t="str">
        <f ca="1">IF($BT199&lt;&gt;"",SUMIF($BD$3:$BD$1004,"="&amp;$BD199,INDIRECT(ADDRESS(3,BF$2,1,1)):INDIRECT(ADDRESS(1004,BF$2,1,1))),"")</f>
        <v/>
      </c>
      <c r="BG199" t="str">
        <f ca="1">IF($BT199&lt;&gt;"",SUMIF($BD$3:$BD$1004,"="&amp;$BD199,INDIRECT(ADDRESS(3,BG$2,1,1)):INDIRECT(ADDRESS(1004,BG$2,1,1))),"")</f>
        <v/>
      </c>
      <c r="BH199" t="str">
        <f ca="1">IF($BT199&lt;&gt;"",SUMIF($BD$3:$BD$1004,"="&amp;$BD199,INDIRECT(ADDRESS(3,BH$2,1,1)):INDIRECT(ADDRESS(1004,BH$2,1,1))),"")</f>
        <v/>
      </c>
      <c r="BI199" t="str">
        <f ca="1">IF($BT199&lt;&gt;"",SUMIF($BD$3:$BD$1004,"="&amp;$BD199,INDIRECT(ADDRESS(3,BI$2,1,1)):INDIRECT(ADDRESS(1004,BI$2,1,1))),"")</f>
        <v/>
      </c>
      <c r="BJ199" t="str">
        <f ca="1">IF($BT199&lt;&gt;"",SUMIF($BD$3:$BD$1004,"="&amp;$BD199,INDIRECT(ADDRESS(3,BJ$2,1,1)):INDIRECT(ADDRESS(1004,BJ$2,1,1))),"")</f>
        <v/>
      </c>
      <c r="BK199" t="str">
        <f ca="1">IF($BT199&lt;&gt;"",SUMIF($BD$3:$BD$1004,"="&amp;$BD199,INDIRECT(ADDRESS(3,BK$2,1,1)):INDIRECT(ADDRESS(1004,BK$2,1,1))),"")</f>
        <v/>
      </c>
      <c r="BL199" t="str">
        <f ca="1">IF($BT199&lt;&gt;"",SUMIF($BD$3:$BD$1004,"="&amp;$BD199,INDIRECT(ADDRESS(3,BL$2,1,1)):INDIRECT(ADDRESS(1004,BL$2,1,1))),"")</f>
        <v/>
      </c>
      <c r="BM199" t="str">
        <f ca="1">IF($BT199&lt;&gt;"",SUMIF($BD$3:$BD$1004,"="&amp;$BD199,INDIRECT(ADDRESS(3,BM$2,1,1)):INDIRECT(ADDRESS(1004,BM$2,1,1))),"")</f>
        <v/>
      </c>
      <c r="BN199" t="str">
        <f ca="1">IF($BT199&lt;&gt;"",SUMIF($BD$3:$BD$1004,"="&amp;$BD199,INDIRECT(ADDRESS(3,BN$2,1,1)):INDIRECT(ADDRESS(1004,BN$2,1,1))),"")</f>
        <v/>
      </c>
      <c r="BO199" t="str">
        <f ca="1">IF($BT199&lt;&gt;"",SUMIF($BD$3:$BD$1004,"="&amp;$BD199,INDIRECT(ADDRESS(3,BO$2,1,1)):INDIRECT(ADDRESS(1004,BO$2,1,1))),"")</f>
        <v/>
      </c>
      <c r="BP199" t="str">
        <f ca="1">IF($BT199&lt;&gt;"",SUMIF($BD$3:$BD$1004,"="&amp;$BD199,INDIRECT(ADDRESS(3,BP$2,1,1)):INDIRECT(ADDRESS(1004,BP$2,1,1))),"")</f>
        <v/>
      </c>
      <c r="BQ199" t="str">
        <f ca="1">IF($BT199&lt;&gt;"",SUMIF($BD$3:$BD$1004,"="&amp;$BD199,INDIRECT(ADDRESS(3,BQ$2,1,1)):INDIRECT(ADDRESS(1004,BQ$2,1,1))),"")</f>
        <v/>
      </c>
      <c r="BR199" t="str">
        <f ca="1">IF($BT199&lt;&gt;"",SUMIF($BD$3:$BD$1004,"="&amp;$BD199,INDIRECT(ADDRESS(3,BR$2,1,1)):INDIRECT(ADDRESS(1004,BR$2,1,1))),"")</f>
        <v/>
      </c>
      <c r="BS199" t="str">
        <f>IF($A199&lt;&gt;"",VLOOKUP(TRUNC(MID($A199,1,2),0),Plano_Contas!$H$3:$J$103,3,TRUE),"")</f>
        <v/>
      </c>
      <c r="BT199" t="str">
        <f t="shared" si="12"/>
        <v/>
      </c>
      <c r="BV199">
        <f>Empresas!C199</f>
        <v>0</v>
      </c>
    </row>
    <row r="200" spans="1:74" x14ac:dyDescent="0.2">
      <c r="A200" s="89"/>
      <c r="B200" s="52" t="str">
        <f>IF($A200&lt;&gt;"",VLOOKUP(""&amp;$A200,Plano_Contas!$A$3:$F$1003,6,0),"")</f>
        <v/>
      </c>
      <c r="C200" s="91"/>
      <c r="D200" s="111"/>
      <c r="E200" s="112">
        <v>0</v>
      </c>
      <c r="F200" s="87"/>
      <c r="G200" s="85"/>
      <c r="H200" s="111"/>
      <c r="I200" s="112">
        <v>0</v>
      </c>
      <c r="J200" s="87"/>
      <c r="K200" s="85"/>
      <c r="L200" s="111"/>
      <c r="M200" s="112">
        <v>0</v>
      </c>
      <c r="N200" s="87"/>
      <c r="O200" s="85"/>
      <c r="P200" s="111"/>
      <c r="Q200" s="112">
        <v>0</v>
      </c>
      <c r="R200" s="87"/>
      <c r="S200" s="85"/>
      <c r="T200" s="111"/>
      <c r="U200" s="112">
        <v>0</v>
      </c>
      <c r="V200" s="87"/>
      <c r="W200" s="85"/>
      <c r="X200" s="111"/>
      <c r="Y200" s="112">
        <v>0</v>
      </c>
      <c r="Z200" s="87"/>
      <c r="AA200" s="85"/>
      <c r="AB200" s="111"/>
      <c r="AC200" s="112">
        <v>0</v>
      </c>
      <c r="AD200" s="87"/>
      <c r="AE200" s="85"/>
      <c r="AF200" s="111"/>
      <c r="AG200" s="112">
        <v>0</v>
      </c>
      <c r="AH200" s="87"/>
      <c r="AI200" s="85"/>
      <c r="AJ200" s="111"/>
      <c r="AK200" s="112">
        <v>0</v>
      </c>
      <c r="AL200" s="87"/>
      <c r="AM200" s="85"/>
      <c r="AN200" s="111"/>
      <c r="AO200" s="112">
        <v>0</v>
      </c>
      <c r="AP200" s="87"/>
      <c r="AQ200" s="85"/>
      <c r="AR200" s="111"/>
      <c r="AS200" s="112">
        <v>0</v>
      </c>
      <c r="AT200" s="87"/>
      <c r="AU200" s="85"/>
      <c r="AV200" s="111"/>
      <c r="AW200" s="112">
        <v>0</v>
      </c>
      <c r="AX200" s="87"/>
      <c r="AY200" s="85"/>
      <c r="AZ200" s="267">
        <f t="shared" si="9"/>
        <v>0</v>
      </c>
      <c r="BA200" s="88">
        <f t="shared" si="10"/>
        <v>0</v>
      </c>
      <c r="BC200">
        <f>IF($A200&lt;&gt;"",COUNTIF($BD$3:$BD200,$BD200),0)</f>
        <v>0</v>
      </c>
      <c r="BD200" t="str">
        <f>IF($A200&lt;&gt;"",VLOOKUP(TRUNC(MID($A200,1,2),0),Plano_Contas!$H$3:$J$103,2,TRUE),"")</f>
        <v/>
      </c>
      <c r="BE200" s="201" t="str">
        <f t="shared" si="11"/>
        <v/>
      </c>
      <c r="BF200" t="str">
        <f ca="1">IF($BT200&lt;&gt;"",SUMIF($BD$3:$BD$1004,"="&amp;$BD200,INDIRECT(ADDRESS(3,BF$2,1,1)):INDIRECT(ADDRESS(1004,BF$2,1,1))),"")</f>
        <v/>
      </c>
      <c r="BG200" t="str">
        <f ca="1">IF($BT200&lt;&gt;"",SUMIF($BD$3:$BD$1004,"="&amp;$BD200,INDIRECT(ADDRESS(3,BG$2,1,1)):INDIRECT(ADDRESS(1004,BG$2,1,1))),"")</f>
        <v/>
      </c>
      <c r="BH200" t="str">
        <f ca="1">IF($BT200&lt;&gt;"",SUMIF($BD$3:$BD$1004,"="&amp;$BD200,INDIRECT(ADDRESS(3,BH$2,1,1)):INDIRECT(ADDRESS(1004,BH$2,1,1))),"")</f>
        <v/>
      </c>
      <c r="BI200" t="str">
        <f ca="1">IF($BT200&lt;&gt;"",SUMIF($BD$3:$BD$1004,"="&amp;$BD200,INDIRECT(ADDRESS(3,BI$2,1,1)):INDIRECT(ADDRESS(1004,BI$2,1,1))),"")</f>
        <v/>
      </c>
      <c r="BJ200" t="str">
        <f ca="1">IF($BT200&lt;&gt;"",SUMIF($BD$3:$BD$1004,"="&amp;$BD200,INDIRECT(ADDRESS(3,BJ$2,1,1)):INDIRECT(ADDRESS(1004,BJ$2,1,1))),"")</f>
        <v/>
      </c>
      <c r="BK200" t="str">
        <f ca="1">IF($BT200&lt;&gt;"",SUMIF($BD$3:$BD$1004,"="&amp;$BD200,INDIRECT(ADDRESS(3,BK$2,1,1)):INDIRECT(ADDRESS(1004,BK$2,1,1))),"")</f>
        <v/>
      </c>
      <c r="BL200" t="str">
        <f ca="1">IF($BT200&lt;&gt;"",SUMIF($BD$3:$BD$1004,"="&amp;$BD200,INDIRECT(ADDRESS(3,BL$2,1,1)):INDIRECT(ADDRESS(1004,BL$2,1,1))),"")</f>
        <v/>
      </c>
      <c r="BM200" t="str">
        <f ca="1">IF($BT200&lt;&gt;"",SUMIF($BD$3:$BD$1004,"="&amp;$BD200,INDIRECT(ADDRESS(3,BM$2,1,1)):INDIRECT(ADDRESS(1004,BM$2,1,1))),"")</f>
        <v/>
      </c>
      <c r="BN200" t="str">
        <f ca="1">IF($BT200&lt;&gt;"",SUMIF($BD$3:$BD$1004,"="&amp;$BD200,INDIRECT(ADDRESS(3,BN$2,1,1)):INDIRECT(ADDRESS(1004,BN$2,1,1))),"")</f>
        <v/>
      </c>
      <c r="BO200" t="str">
        <f ca="1">IF($BT200&lt;&gt;"",SUMIF($BD$3:$BD$1004,"="&amp;$BD200,INDIRECT(ADDRESS(3,BO$2,1,1)):INDIRECT(ADDRESS(1004,BO$2,1,1))),"")</f>
        <v/>
      </c>
      <c r="BP200" t="str">
        <f ca="1">IF($BT200&lt;&gt;"",SUMIF($BD$3:$BD$1004,"="&amp;$BD200,INDIRECT(ADDRESS(3,BP$2,1,1)):INDIRECT(ADDRESS(1004,BP$2,1,1))),"")</f>
        <v/>
      </c>
      <c r="BQ200" t="str">
        <f ca="1">IF($BT200&lt;&gt;"",SUMIF($BD$3:$BD$1004,"="&amp;$BD200,INDIRECT(ADDRESS(3,BQ$2,1,1)):INDIRECT(ADDRESS(1004,BQ$2,1,1))),"")</f>
        <v/>
      </c>
      <c r="BR200" t="str">
        <f ca="1">IF($BT200&lt;&gt;"",SUMIF($BD$3:$BD$1004,"="&amp;$BD200,INDIRECT(ADDRESS(3,BR$2,1,1)):INDIRECT(ADDRESS(1004,BR$2,1,1))),"")</f>
        <v/>
      </c>
      <c r="BS200" t="str">
        <f>IF($A200&lt;&gt;"",VLOOKUP(TRUNC(MID($A200,1,2),0),Plano_Contas!$H$3:$J$103,3,TRUE),"")</f>
        <v/>
      </c>
      <c r="BT200" t="str">
        <f t="shared" si="12"/>
        <v/>
      </c>
      <c r="BV200">
        <f>Empresas!C200</f>
        <v>0</v>
      </c>
    </row>
    <row r="201" spans="1:74" x14ac:dyDescent="0.2">
      <c r="A201" s="89"/>
      <c r="B201" s="52" t="str">
        <f>IF($A201&lt;&gt;"",VLOOKUP(""&amp;$A201,Plano_Contas!$A$3:$F$1003,6,0),"")</f>
        <v/>
      </c>
      <c r="C201" s="91"/>
      <c r="D201" s="111"/>
      <c r="E201" s="112">
        <v>0</v>
      </c>
      <c r="F201" s="87"/>
      <c r="G201" s="85"/>
      <c r="H201" s="111"/>
      <c r="I201" s="112">
        <v>0</v>
      </c>
      <c r="J201" s="87"/>
      <c r="K201" s="85"/>
      <c r="L201" s="111"/>
      <c r="M201" s="112">
        <v>0</v>
      </c>
      <c r="N201" s="87"/>
      <c r="O201" s="85"/>
      <c r="P201" s="111"/>
      <c r="Q201" s="112">
        <v>0</v>
      </c>
      <c r="R201" s="87"/>
      <c r="S201" s="85"/>
      <c r="T201" s="111"/>
      <c r="U201" s="112">
        <v>0</v>
      </c>
      <c r="V201" s="87"/>
      <c r="W201" s="85"/>
      <c r="X201" s="111"/>
      <c r="Y201" s="112">
        <v>0</v>
      </c>
      <c r="Z201" s="87"/>
      <c r="AA201" s="85"/>
      <c r="AB201" s="111"/>
      <c r="AC201" s="112">
        <v>0</v>
      </c>
      <c r="AD201" s="87"/>
      <c r="AE201" s="85"/>
      <c r="AF201" s="111"/>
      <c r="AG201" s="112">
        <v>0</v>
      </c>
      <c r="AH201" s="87"/>
      <c r="AI201" s="85"/>
      <c r="AJ201" s="111"/>
      <c r="AK201" s="112">
        <v>0</v>
      </c>
      <c r="AL201" s="87"/>
      <c r="AM201" s="85"/>
      <c r="AN201" s="111"/>
      <c r="AO201" s="112">
        <v>0</v>
      </c>
      <c r="AP201" s="87"/>
      <c r="AQ201" s="85"/>
      <c r="AR201" s="111"/>
      <c r="AS201" s="112">
        <v>0</v>
      </c>
      <c r="AT201" s="87"/>
      <c r="AU201" s="85"/>
      <c r="AV201" s="111"/>
      <c r="AW201" s="112">
        <v>0</v>
      </c>
      <c r="AX201" s="87"/>
      <c r="AY201" s="85"/>
      <c r="AZ201" s="267">
        <f t="shared" si="9"/>
        <v>0</v>
      </c>
      <c r="BA201" s="88">
        <f t="shared" si="10"/>
        <v>0</v>
      </c>
      <c r="BC201">
        <f>IF($A201&lt;&gt;"",COUNTIF($BD$3:$BD201,$BD201),0)</f>
        <v>0</v>
      </c>
      <c r="BD201" t="str">
        <f>IF($A201&lt;&gt;"",VLOOKUP(TRUNC(MID($A201,1,2),0),Plano_Contas!$H$3:$J$103,2,TRUE),"")</f>
        <v/>
      </c>
      <c r="BE201" s="201" t="str">
        <f t="shared" si="11"/>
        <v/>
      </c>
      <c r="BF201" t="str">
        <f ca="1">IF($BT201&lt;&gt;"",SUMIF($BD$3:$BD$1004,"="&amp;$BD201,INDIRECT(ADDRESS(3,BF$2,1,1)):INDIRECT(ADDRESS(1004,BF$2,1,1))),"")</f>
        <v/>
      </c>
      <c r="BG201" t="str">
        <f ca="1">IF($BT201&lt;&gt;"",SUMIF($BD$3:$BD$1004,"="&amp;$BD201,INDIRECT(ADDRESS(3,BG$2,1,1)):INDIRECT(ADDRESS(1004,BG$2,1,1))),"")</f>
        <v/>
      </c>
      <c r="BH201" t="str">
        <f ca="1">IF($BT201&lt;&gt;"",SUMIF($BD$3:$BD$1004,"="&amp;$BD201,INDIRECT(ADDRESS(3,BH$2,1,1)):INDIRECT(ADDRESS(1004,BH$2,1,1))),"")</f>
        <v/>
      </c>
      <c r="BI201" t="str">
        <f ca="1">IF($BT201&lt;&gt;"",SUMIF($BD$3:$BD$1004,"="&amp;$BD201,INDIRECT(ADDRESS(3,BI$2,1,1)):INDIRECT(ADDRESS(1004,BI$2,1,1))),"")</f>
        <v/>
      </c>
      <c r="BJ201" t="str">
        <f ca="1">IF($BT201&lt;&gt;"",SUMIF($BD$3:$BD$1004,"="&amp;$BD201,INDIRECT(ADDRESS(3,BJ$2,1,1)):INDIRECT(ADDRESS(1004,BJ$2,1,1))),"")</f>
        <v/>
      </c>
      <c r="BK201" t="str">
        <f ca="1">IF($BT201&lt;&gt;"",SUMIF($BD$3:$BD$1004,"="&amp;$BD201,INDIRECT(ADDRESS(3,BK$2,1,1)):INDIRECT(ADDRESS(1004,BK$2,1,1))),"")</f>
        <v/>
      </c>
      <c r="BL201" t="str">
        <f ca="1">IF($BT201&lt;&gt;"",SUMIF($BD$3:$BD$1004,"="&amp;$BD201,INDIRECT(ADDRESS(3,BL$2,1,1)):INDIRECT(ADDRESS(1004,BL$2,1,1))),"")</f>
        <v/>
      </c>
      <c r="BM201" t="str">
        <f ca="1">IF($BT201&lt;&gt;"",SUMIF($BD$3:$BD$1004,"="&amp;$BD201,INDIRECT(ADDRESS(3,BM$2,1,1)):INDIRECT(ADDRESS(1004,BM$2,1,1))),"")</f>
        <v/>
      </c>
      <c r="BN201" t="str">
        <f ca="1">IF($BT201&lt;&gt;"",SUMIF($BD$3:$BD$1004,"="&amp;$BD201,INDIRECT(ADDRESS(3,BN$2,1,1)):INDIRECT(ADDRESS(1004,BN$2,1,1))),"")</f>
        <v/>
      </c>
      <c r="BO201" t="str">
        <f ca="1">IF($BT201&lt;&gt;"",SUMIF($BD$3:$BD$1004,"="&amp;$BD201,INDIRECT(ADDRESS(3,BO$2,1,1)):INDIRECT(ADDRESS(1004,BO$2,1,1))),"")</f>
        <v/>
      </c>
      <c r="BP201" t="str">
        <f ca="1">IF($BT201&lt;&gt;"",SUMIF($BD$3:$BD$1004,"="&amp;$BD201,INDIRECT(ADDRESS(3,BP$2,1,1)):INDIRECT(ADDRESS(1004,BP$2,1,1))),"")</f>
        <v/>
      </c>
      <c r="BQ201" t="str">
        <f ca="1">IF($BT201&lt;&gt;"",SUMIF($BD$3:$BD$1004,"="&amp;$BD201,INDIRECT(ADDRESS(3,BQ$2,1,1)):INDIRECT(ADDRESS(1004,BQ$2,1,1))),"")</f>
        <v/>
      </c>
      <c r="BR201" t="str">
        <f ca="1">IF($BT201&lt;&gt;"",SUMIF($BD$3:$BD$1004,"="&amp;$BD201,INDIRECT(ADDRESS(3,BR$2,1,1)):INDIRECT(ADDRESS(1004,BR$2,1,1))),"")</f>
        <v/>
      </c>
      <c r="BS201" t="str">
        <f>IF($A201&lt;&gt;"",VLOOKUP(TRUNC(MID($A201,1,2),0),Plano_Contas!$H$3:$J$103,3,TRUE),"")</f>
        <v/>
      </c>
      <c r="BT201" t="str">
        <f t="shared" si="12"/>
        <v/>
      </c>
      <c r="BV201">
        <f>Empresas!C201</f>
        <v>0</v>
      </c>
    </row>
    <row r="202" spans="1:74" x14ac:dyDescent="0.2">
      <c r="A202" s="89"/>
      <c r="B202" s="52" t="str">
        <f>IF($A202&lt;&gt;"",VLOOKUP(""&amp;$A202,Plano_Contas!$A$3:$F$1003,6,0),"")</f>
        <v/>
      </c>
      <c r="C202" s="91"/>
      <c r="D202" s="111"/>
      <c r="E202" s="112">
        <v>0</v>
      </c>
      <c r="F202" s="87"/>
      <c r="G202" s="85"/>
      <c r="H202" s="111"/>
      <c r="I202" s="112">
        <v>0</v>
      </c>
      <c r="J202" s="87"/>
      <c r="K202" s="85"/>
      <c r="L202" s="111"/>
      <c r="M202" s="112">
        <v>0</v>
      </c>
      <c r="N202" s="87"/>
      <c r="O202" s="85"/>
      <c r="P202" s="111"/>
      <c r="Q202" s="112">
        <v>0</v>
      </c>
      <c r="R202" s="87"/>
      <c r="S202" s="85"/>
      <c r="T202" s="111"/>
      <c r="U202" s="112">
        <v>0</v>
      </c>
      <c r="V202" s="87"/>
      <c r="W202" s="85"/>
      <c r="X202" s="111"/>
      <c r="Y202" s="112">
        <v>0</v>
      </c>
      <c r="Z202" s="87"/>
      <c r="AA202" s="85"/>
      <c r="AB202" s="111"/>
      <c r="AC202" s="112">
        <v>0</v>
      </c>
      <c r="AD202" s="87"/>
      <c r="AE202" s="85"/>
      <c r="AF202" s="111"/>
      <c r="AG202" s="112">
        <v>0</v>
      </c>
      <c r="AH202" s="87"/>
      <c r="AI202" s="85"/>
      <c r="AJ202" s="111"/>
      <c r="AK202" s="112">
        <v>0</v>
      </c>
      <c r="AL202" s="87"/>
      <c r="AM202" s="85"/>
      <c r="AN202" s="111"/>
      <c r="AO202" s="112">
        <v>0</v>
      </c>
      <c r="AP202" s="87"/>
      <c r="AQ202" s="85"/>
      <c r="AR202" s="111"/>
      <c r="AS202" s="112">
        <v>0</v>
      </c>
      <c r="AT202" s="87"/>
      <c r="AU202" s="85"/>
      <c r="AV202" s="111"/>
      <c r="AW202" s="112">
        <v>0</v>
      </c>
      <c r="AX202" s="87"/>
      <c r="AY202" s="85"/>
      <c r="AZ202" s="267">
        <f t="shared" si="9"/>
        <v>0</v>
      </c>
      <c r="BA202" s="88">
        <f t="shared" si="10"/>
        <v>0</v>
      </c>
      <c r="BC202">
        <f>IF($A202&lt;&gt;"",COUNTIF($BD$3:$BD202,$BD202),0)</f>
        <v>0</v>
      </c>
      <c r="BD202" t="str">
        <f>IF($A202&lt;&gt;"",VLOOKUP(TRUNC(MID($A202,1,2),0),Plano_Contas!$H$3:$J$103,2,TRUE),"")</f>
        <v/>
      </c>
      <c r="BE202" s="201" t="str">
        <f t="shared" si="11"/>
        <v/>
      </c>
      <c r="BF202" t="str">
        <f ca="1">IF($BT202&lt;&gt;"",SUMIF($BD$3:$BD$1004,"="&amp;$BD202,INDIRECT(ADDRESS(3,BF$2,1,1)):INDIRECT(ADDRESS(1004,BF$2,1,1))),"")</f>
        <v/>
      </c>
      <c r="BG202" t="str">
        <f ca="1">IF($BT202&lt;&gt;"",SUMIF($BD$3:$BD$1004,"="&amp;$BD202,INDIRECT(ADDRESS(3,BG$2,1,1)):INDIRECT(ADDRESS(1004,BG$2,1,1))),"")</f>
        <v/>
      </c>
      <c r="BH202" t="str">
        <f ca="1">IF($BT202&lt;&gt;"",SUMIF($BD$3:$BD$1004,"="&amp;$BD202,INDIRECT(ADDRESS(3,BH$2,1,1)):INDIRECT(ADDRESS(1004,BH$2,1,1))),"")</f>
        <v/>
      </c>
      <c r="BI202" t="str">
        <f ca="1">IF($BT202&lt;&gt;"",SUMIF($BD$3:$BD$1004,"="&amp;$BD202,INDIRECT(ADDRESS(3,BI$2,1,1)):INDIRECT(ADDRESS(1004,BI$2,1,1))),"")</f>
        <v/>
      </c>
      <c r="BJ202" t="str">
        <f ca="1">IF($BT202&lt;&gt;"",SUMIF($BD$3:$BD$1004,"="&amp;$BD202,INDIRECT(ADDRESS(3,BJ$2,1,1)):INDIRECT(ADDRESS(1004,BJ$2,1,1))),"")</f>
        <v/>
      </c>
      <c r="BK202" t="str">
        <f ca="1">IF($BT202&lt;&gt;"",SUMIF($BD$3:$BD$1004,"="&amp;$BD202,INDIRECT(ADDRESS(3,BK$2,1,1)):INDIRECT(ADDRESS(1004,BK$2,1,1))),"")</f>
        <v/>
      </c>
      <c r="BL202" t="str">
        <f ca="1">IF($BT202&lt;&gt;"",SUMIF($BD$3:$BD$1004,"="&amp;$BD202,INDIRECT(ADDRESS(3,BL$2,1,1)):INDIRECT(ADDRESS(1004,BL$2,1,1))),"")</f>
        <v/>
      </c>
      <c r="BM202" t="str">
        <f ca="1">IF($BT202&lt;&gt;"",SUMIF($BD$3:$BD$1004,"="&amp;$BD202,INDIRECT(ADDRESS(3,BM$2,1,1)):INDIRECT(ADDRESS(1004,BM$2,1,1))),"")</f>
        <v/>
      </c>
      <c r="BN202" t="str">
        <f ca="1">IF($BT202&lt;&gt;"",SUMIF($BD$3:$BD$1004,"="&amp;$BD202,INDIRECT(ADDRESS(3,BN$2,1,1)):INDIRECT(ADDRESS(1004,BN$2,1,1))),"")</f>
        <v/>
      </c>
      <c r="BO202" t="str">
        <f ca="1">IF($BT202&lt;&gt;"",SUMIF($BD$3:$BD$1004,"="&amp;$BD202,INDIRECT(ADDRESS(3,BO$2,1,1)):INDIRECT(ADDRESS(1004,BO$2,1,1))),"")</f>
        <v/>
      </c>
      <c r="BP202" t="str">
        <f ca="1">IF($BT202&lt;&gt;"",SUMIF($BD$3:$BD$1004,"="&amp;$BD202,INDIRECT(ADDRESS(3,BP$2,1,1)):INDIRECT(ADDRESS(1004,BP$2,1,1))),"")</f>
        <v/>
      </c>
      <c r="BQ202" t="str">
        <f ca="1">IF($BT202&lt;&gt;"",SUMIF($BD$3:$BD$1004,"="&amp;$BD202,INDIRECT(ADDRESS(3,BQ$2,1,1)):INDIRECT(ADDRESS(1004,BQ$2,1,1))),"")</f>
        <v/>
      </c>
      <c r="BR202" t="str">
        <f ca="1">IF($BT202&lt;&gt;"",SUMIF($BD$3:$BD$1004,"="&amp;$BD202,INDIRECT(ADDRESS(3,BR$2,1,1)):INDIRECT(ADDRESS(1004,BR$2,1,1))),"")</f>
        <v/>
      </c>
      <c r="BS202" t="str">
        <f>IF($A202&lt;&gt;"",VLOOKUP(TRUNC(MID($A202,1,2),0),Plano_Contas!$H$3:$J$103,3,TRUE),"")</f>
        <v/>
      </c>
      <c r="BT202" t="str">
        <f t="shared" si="12"/>
        <v/>
      </c>
      <c r="BV202">
        <f>Empresas!C202</f>
        <v>0</v>
      </c>
    </row>
    <row r="203" spans="1:74" x14ac:dyDescent="0.2">
      <c r="A203" s="89"/>
      <c r="B203" s="52" t="str">
        <f>IF($A203&lt;&gt;"",VLOOKUP(""&amp;$A203,Plano_Contas!$A$3:$F$1003,6,0),"")</f>
        <v/>
      </c>
      <c r="C203" s="91"/>
      <c r="D203" s="111"/>
      <c r="E203" s="112">
        <v>0</v>
      </c>
      <c r="F203" s="87"/>
      <c r="G203" s="85"/>
      <c r="H203" s="111"/>
      <c r="I203" s="112">
        <v>0</v>
      </c>
      <c r="J203" s="87"/>
      <c r="K203" s="85"/>
      <c r="L203" s="111"/>
      <c r="M203" s="112">
        <v>0</v>
      </c>
      <c r="N203" s="87"/>
      <c r="O203" s="85"/>
      <c r="P203" s="111"/>
      <c r="Q203" s="112">
        <v>0</v>
      </c>
      <c r="R203" s="87"/>
      <c r="S203" s="85"/>
      <c r="T203" s="111"/>
      <c r="U203" s="112">
        <v>0</v>
      </c>
      <c r="V203" s="87"/>
      <c r="W203" s="85"/>
      <c r="X203" s="111"/>
      <c r="Y203" s="112">
        <v>0</v>
      </c>
      <c r="Z203" s="87"/>
      <c r="AA203" s="85"/>
      <c r="AB203" s="111"/>
      <c r="AC203" s="112">
        <v>0</v>
      </c>
      <c r="AD203" s="87"/>
      <c r="AE203" s="85"/>
      <c r="AF203" s="111"/>
      <c r="AG203" s="112">
        <v>0</v>
      </c>
      <c r="AH203" s="87"/>
      <c r="AI203" s="85"/>
      <c r="AJ203" s="111"/>
      <c r="AK203" s="112">
        <v>0</v>
      </c>
      <c r="AL203" s="87"/>
      <c r="AM203" s="85"/>
      <c r="AN203" s="111"/>
      <c r="AO203" s="112">
        <v>0</v>
      </c>
      <c r="AP203" s="87"/>
      <c r="AQ203" s="85"/>
      <c r="AR203" s="111"/>
      <c r="AS203" s="112">
        <v>0</v>
      </c>
      <c r="AT203" s="87"/>
      <c r="AU203" s="85"/>
      <c r="AV203" s="111"/>
      <c r="AW203" s="112">
        <v>0</v>
      </c>
      <c r="AX203" s="87"/>
      <c r="AY203" s="85"/>
      <c r="AZ203" s="267">
        <f t="shared" si="9"/>
        <v>0</v>
      </c>
      <c r="BA203" s="88">
        <f t="shared" si="10"/>
        <v>0</v>
      </c>
      <c r="BC203">
        <f>IF($A203&lt;&gt;"",COUNTIF($BD$3:$BD203,$BD203),0)</f>
        <v>0</v>
      </c>
      <c r="BD203" t="str">
        <f>IF($A203&lt;&gt;"",VLOOKUP(TRUNC(MID($A203,1,2),0),Plano_Contas!$H$3:$J$103,2,TRUE),"")</f>
        <v/>
      </c>
      <c r="BE203" s="201" t="str">
        <f t="shared" si="11"/>
        <v/>
      </c>
      <c r="BF203" t="str">
        <f ca="1">IF($BT203&lt;&gt;"",SUMIF($BD$3:$BD$1004,"="&amp;$BD203,INDIRECT(ADDRESS(3,BF$2,1,1)):INDIRECT(ADDRESS(1004,BF$2,1,1))),"")</f>
        <v/>
      </c>
      <c r="BG203" t="str">
        <f ca="1">IF($BT203&lt;&gt;"",SUMIF($BD$3:$BD$1004,"="&amp;$BD203,INDIRECT(ADDRESS(3,BG$2,1,1)):INDIRECT(ADDRESS(1004,BG$2,1,1))),"")</f>
        <v/>
      </c>
      <c r="BH203" t="str">
        <f ca="1">IF($BT203&lt;&gt;"",SUMIF($BD$3:$BD$1004,"="&amp;$BD203,INDIRECT(ADDRESS(3,BH$2,1,1)):INDIRECT(ADDRESS(1004,BH$2,1,1))),"")</f>
        <v/>
      </c>
      <c r="BI203" t="str">
        <f ca="1">IF($BT203&lt;&gt;"",SUMIF($BD$3:$BD$1004,"="&amp;$BD203,INDIRECT(ADDRESS(3,BI$2,1,1)):INDIRECT(ADDRESS(1004,BI$2,1,1))),"")</f>
        <v/>
      </c>
      <c r="BJ203" t="str">
        <f ca="1">IF($BT203&lt;&gt;"",SUMIF($BD$3:$BD$1004,"="&amp;$BD203,INDIRECT(ADDRESS(3,BJ$2,1,1)):INDIRECT(ADDRESS(1004,BJ$2,1,1))),"")</f>
        <v/>
      </c>
      <c r="BK203" t="str">
        <f ca="1">IF($BT203&lt;&gt;"",SUMIF($BD$3:$BD$1004,"="&amp;$BD203,INDIRECT(ADDRESS(3,BK$2,1,1)):INDIRECT(ADDRESS(1004,BK$2,1,1))),"")</f>
        <v/>
      </c>
      <c r="BL203" t="str">
        <f ca="1">IF($BT203&lt;&gt;"",SUMIF($BD$3:$BD$1004,"="&amp;$BD203,INDIRECT(ADDRESS(3,BL$2,1,1)):INDIRECT(ADDRESS(1004,BL$2,1,1))),"")</f>
        <v/>
      </c>
      <c r="BM203" t="str">
        <f ca="1">IF($BT203&lt;&gt;"",SUMIF($BD$3:$BD$1004,"="&amp;$BD203,INDIRECT(ADDRESS(3,BM$2,1,1)):INDIRECT(ADDRESS(1004,BM$2,1,1))),"")</f>
        <v/>
      </c>
      <c r="BN203" t="str">
        <f ca="1">IF($BT203&lt;&gt;"",SUMIF($BD$3:$BD$1004,"="&amp;$BD203,INDIRECT(ADDRESS(3,BN$2,1,1)):INDIRECT(ADDRESS(1004,BN$2,1,1))),"")</f>
        <v/>
      </c>
      <c r="BO203" t="str">
        <f ca="1">IF($BT203&lt;&gt;"",SUMIF($BD$3:$BD$1004,"="&amp;$BD203,INDIRECT(ADDRESS(3,BO$2,1,1)):INDIRECT(ADDRESS(1004,BO$2,1,1))),"")</f>
        <v/>
      </c>
      <c r="BP203" t="str">
        <f ca="1">IF($BT203&lt;&gt;"",SUMIF($BD$3:$BD$1004,"="&amp;$BD203,INDIRECT(ADDRESS(3,BP$2,1,1)):INDIRECT(ADDRESS(1004,BP$2,1,1))),"")</f>
        <v/>
      </c>
      <c r="BQ203" t="str">
        <f ca="1">IF($BT203&lt;&gt;"",SUMIF($BD$3:$BD$1004,"="&amp;$BD203,INDIRECT(ADDRESS(3,BQ$2,1,1)):INDIRECT(ADDRESS(1004,BQ$2,1,1))),"")</f>
        <v/>
      </c>
      <c r="BR203" t="str">
        <f ca="1">IF($BT203&lt;&gt;"",SUMIF($BD$3:$BD$1004,"="&amp;$BD203,INDIRECT(ADDRESS(3,BR$2,1,1)):INDIRECT(ADDRESS(1004,BR$2,1,1))),"")</f>
        <v/>
      </c>
      <c r="BS203" t="str">
        <f>IF($A203&lt;&gt;"",VLOOKUP(TRUNC(MID($A203,1,2),0),Plano_Contas!$H$3:$J$103,3,TRUE),"")</f>
        <v/>
      </c>
      <c r="BT203" t="str">
        <f t="shared" si="12"/>
        <v/>
      </c>
      <c r="BV203">
        <f>Empresas!C203</f>
        <v>0</v>
      </c>
    </row>
    <row r="204" spans="1:74" x14ac:dyDescent="0.2">
      <c r="A204" s="89"/>
      <c r="B204" s="52" t="str">
        <f>IF($A204&lt;&gt;"",VLOOKUP(""&amp;$A204,Plano_Contas!$A$3:$F$1003,6,0),"")</f>
        <v/>
      </c>
      <c r="C204" s="91"/>
      <c r="D204" s="111"/>
      <c r="E204" s="112">
        <v>0</v>
      </c>
      <c r="F204" s="87"/>
      <c r="G204" s="85"/>
      <c r="H204" s="111"/>
      <c r="I204" s="112">
        <v>0</v>
      </c>
      <c r="J204" s="87"/>
      <c r="K204" s="85"/>
      <c r="L204" s="111"/>
      <c r="M204" s="112">
        <v>0</v>
      </c>
      <c r="N204" s="87"/>
      <c r="O204" s="85"/>
      <c r="P204" s="111"/>
      <c r="Q204" s="112">
        <v>0</v>
      </c>
      <c r="R204" s="87"/>
      <c r="S204" s="85"/>
      <c r="T204" s="111"/>
      <c r="U204" s="112">
        <v>0</v>
      </c>
      <c r="V204" s="87"/>
      <c r="W204" s="85"/>
      <c r="X204" s="111"/>
      <c r="Y204" s="112">
        <v>0</v>
      </c>
      <c r="Z204" s="87"/>
      <c r="AA204" s="85"/>
      <c r="AB204" s="111"/>
      <c r="AC204" s="112">
        <v>0</v>
      </c>
      <c r="AD204" s="87"/>
      <c r="AE204" s="85"/>
      <c r="AF204" s="111"/>
      <c r="AG204" s="112">
        <v>0</v>
      </c>
      <c r="AH204" s="87"/>
      <c r="AI204" s="85"/>
      <c r="AJ204" s="111"/>
      <c r="AK204" s="112">
        <v>0</v>
      </c>
      <c r="AL204" s="87"/>
      <c r="AM204" s="85"/>
      <c r="AN204" s="111"/>
      <c r="AO204" s="112">
        <v>0</v>
      </c>
      <c r="AP204" s="87"/>
      <c r="AQ204" s="85"/>
      <c r="AR204" s="111"/>
      <c r="AS204" s="112">
        <v>0</v>
      </c>
      <c r="AT204" s="87"/>
      <c r="AU204" s="85"/>
      <c r="AV204" s="111"/>
      <c r="AW204" s="112">
        <v>0</v>
      </c>
      <c r="AX204" s="87"/>
      <c r="AY204" s="85"/>
      <c r="AZ204" s="267">
        <f t="shared" si="9"/>
        <v>0</v>
      </c>
      <c r="BA204" s="88">
        <f t="shared" si="10"/>
        <v>0</v>
      </c>
      <c r="BC204">
        <f>IF($A204&lt;&gt;"",COUNTIF($BD$3:$BD204,$BD204),0)</f>
        <v>0</v>
      </c>
      <c r="BD204" t="str">
        <f>IF($A204&lt;&gt;"",VLOOKUP(TRUNC(MID($A204,1,2),0),Plano_Contas!$H$3:$J$103,2,TRUE),"")</f>
        <v/>
      </c>
      <c r="BE204" s="201" t="str">
        <f t="shared" si="11"/>
        <v/>
      </c>
      <c r="BF204" t="str">
        <f ca="1">IF($BT204&lt;&gt;"",SUMIF($BD$3:$BD$1004,"="&amp;$BD204,INDIRECT(ADDRESS(3,BF$2,1,1)):INDIRECT(ADDRESS(1004,BF$2,1,1))),"")</f>
        <v/>
      </c>
      <c r="BG204" t="str">
        <f ca="1">IF($BT204&lt;&gt;"",SUMIF($BD$3:$BD$1004,"="&amp;$BD204,INDIRECT(ADDRESS(3,BG$2,1,1)):INDIRECT(ADDRESS(1004,BG$2,1,1))),"")</f>
        <v/>
      </c>
      <c r="BH204" t="str">
        <f ca="1">IF($BT204&lt;&gt;"",SUMIF($BD$3:$BD$1004,"="&amp;$BD204,INDIRECT(ADDRESS(3,BH$2,1,1)):INDIRECT(ADDRESS(1004,BH$2,1,1))),"")</f>
        <v/>
      </c>
      <c r="BI204" t="str">
        <f ca="1">IF($BT204&lt;&gt;"",SUMIF($BD$3:$BD$1004,"="&amp;$BD204,INDIRECT(ADDRESS(3,BI$2,1,1)):INDIRECT(ADDRESS(1004,BI$2,1,1))),"")</f>
        <v/>
      </c>
      <c r="BJ204" t="str">
        <f ca="1">IF($BT204&lt;&gt;"",SUMIF($BD$3:$BD$1004,"="&amp;$BD204,INDIRECT(ADDRESS(3,BJ$2,1,1)):INDIRECT(ADDRESS(1004,BJ$2,1,1))),"")</f>
        <v/>
      </c>
      <c r="BK204" t="str">
        <f ca="1">IF($BT204&lt;&gt;"",SUMIF($BD$3:$BD$1004,"="&amp;$BD204,INDIRECT(ADDRESS(3,BK$2,1,1)):INDIRECT(ADDRESS(1004,BK$2,1,1))),"")</f>
        <v/>
      </c>
      <c r="BL204" t="str">
        <f ca="1">IF($BT204&lt;&gt;"",SUMIF($BD$3:$BD$1004,"="&amp;$BD204,INDIRECT(ADDRESS(3,BL$2,1,1)):INDIRECT(ADDRESS(1004,BL$2,1,1))),"")</f>
        <v/>
      </c>
      <c r="BM204" t="str">
        <f ca="1">IF($BT204&lt;&gt;"",SUMIF($BD$3:$BD$1004,"="&amp;$BD204,INDIRECT(ADDRESS(3,BM$2,1,1)):INDIRECT(ADDRESS(1004,BM$2,1,1))),"")</f>
        <v/>
      </c>
      <c r="BN204" t="str">
        <f ca="1">IF($BT204&lt;&gt;"",SUMIF($BD$3:$BD$1004,"="&amp;$BD204,INDIRECT(ADDRESS(3,BN$2,1,1)):INDIRECT(ADDRESS(1004,BN$2,1,1))),"")</f>
        <v/>
      </c>
      <c r="BO204" t="str">
        <f ca="1">IF($BT204&lt;&gt;"",SUMIF($BD$3:$BD$1004,"="&amp;$BD204,INDIRECT(ADDRESS(3,BO$2,1,1)):INDIRECT(ADDRESS(1004,BO$2,1,1))),"")</f>
        <v/>
      </c>
      <c r="BP204" t="str">
        <f ca="1">IF($BT204&lt;&gt;"",SUMIF($BD$3:$BD$1004,"="&amp;$BD204,INDIRECT(ADDRESS(3,BP$2,1,1)):INDIRECT(ADDRESS(1004,BP$2,1,1))),"")</f>
        <v/>
      </c>
      <c r="BQ204" t="str">
        <f ca="1">IF($BT204&lt;&gt;"",SUMIF($BD$3:$BD$1004,"="&amp;$BD204,INDIRECT(ADDRESS(3,BQ$2,1,1)):INDIRECT(ADDRESS(1004,BQ$2,1,1))),"")</f>
        <v/>
      </c>
      <c r="BR204" t="str">
        <f ca="1">IF($BT204&lt;&gt;"",SUMIF($BD$3:$BD$1004,"="&amp;$BD204,INDIRECT(ADDRESS(3,BR$2,1,1)):INDIRECT(ADDRESS(1004,BR$2,1,1))),"")</f>
        <v/>
      </c>
      <c r="BS204" t="str">
        <f>IF($A204&lt;&gt;"",VLOOKUP(TRUNC(MID($A204,1,2),0),Plano_Contas!$H$3:$J$103,3,TRUE),"")</f>
        <v/>
      </c>
      <c r="BT204" t="str">
        <f t="shared" si="12"/>
        <v/>
      </c>
      <c r="BV204">
        <f>Empresas!C204</f>
        <v>0</v>
      </c>
    </row>
    <row r="205" spans="1:74" x14ac:dyDescent="0.2">
      <c r="A205" s="89"/>
      <c r="B205" s="52" t="str">
        <f>IF($A205&lt;&gt;"",VLOOKUP(""&amp;$A205,Plano_Contas!$A$3:$F$1003,6,0),"")</f>
        <v/>
      </c>
      <c r="C205" s="91"/>
      <c r="D205" s="111"/>
      <c r="E205" s="112">
        <v>0</v>
      </c>
      <c r="F205" s="87"/>
      <c r="G205" s="85"/>
      <c r="H205" s="111"/>
      <c r="I205" s="112">
        <v>0</v>
      </c>
      <c r="J205" s="87"/>
      <c r="K205" s="85"/>
      <c r="L205" s="111"/>
      <c r="M205" s="112">
        <v>0</v>
      </c>
      <c r="N205" s="87"/>
      <c r="O205" s="85"/>
      <c r="P205" s="111"/>
      <c r="Q205" s="112">
        <v>0</v>
      </c>
      <c r="R205" s="87"/>
      <c r="S205" s="85"/>
      <c r="T205" s="111"/>
      <c r="U205" s="112">
        <v>0</v>
      </c>
      <c r="V205" s="87"/>
      <c r="W205" s="85"/>
      <c r="X205" s="111"/>
      <c r="Y205" s="112">
        <v>0</v>
      </c>
      <c r="Z205" s="87"/>
      <c r="AA205" s="85"/>
      <c r="AB205" s="111"/>
      <c r="AC205" s="112">
        <v>0</v>
      </c>
      <c r="AD205" s="87"/>
      <c r="AE205" s="85"/>
      <c r="AF205" s="111"/>
      <c r="AG205" s="112">
        <v>0</v>
      </c>
      <c r="AH205" s="87"/>
      <c r="AI205" s="85"/>
      <c r="AJ205" s="111"/>
      <c r="AK205" s="112">
        <v>0</v>
      </c>
      <c r="AL205" s="87"/>
      <c r="AM205" s="85"/>
      <c r="AN205" s="111"/>
      <c r="AO205" s="112">
        <v>0</v>
      </c>
      <c r="AP205" s="87"/>
      <c r="AQ205" s="85"/>
      <c r="AR205" s="111"/>
      <c r="AS205" s="112">
        <v>0</v>
      </c>
      <c r="AT205" s="87"/>
      <c r="AU205" s="85"/>
      <c r="AV205" s="111"/>
      <c r="AW205" s="112">
        <v>0</v>
      </c>
      <c r="AX205" s="87"/>
      <c r="AY205" s="85"/>
      <c r="AZ205" s="267">
        <f t="shared" si="9"/>
        <v>0</v>
      </c>
      <c r="BA205" s="88">
        <f t="shared" si="10"/>
        <v>0</v>
      </c>
      <c r="BC205">
        <f>IF($A205&lt;&gt;"",COUNTIF($BD$3:$BD205,$BD205),0)</f>
        <v>0</v>
      </c>
      <c r="BD205" t="str">
        <f>IF($A205&lt;&gt;"",VLOOKUP(TRUNC(MID($A205,1,2),0),Plano_Contas!$H$3:$J$103,2,TRUE),"")</f>
        <v/>
      </c>
      <c r="BE205" s="201" t="str">
        <f t="shared" si="11"/>
        <v/>
      </c>
      <c r="BF205" t="str">
        <f ca="1">IF($BT205&lt;&gt;"",SUMIF($BD$3:$BD$1004,"="&amp;$BD205,INDIRECT(ADDRESS(3,BF$2,1,1)):INDIRECT(ADDRESS(1004,BF$2,1,1))),"")</f>
        <v/>
      </c>
      <c r="BG205" t="str">
        <f ca="1">IF($BT205&lt;&gt;"",SUMIF($BD$3:$BD$1004,"="&amp;$BD205,INDIRECT(ADDRESS(3,BG$2,1,1)):INDIRECT(ADDRESS(1004,BG$2,1,1))),"")</f>
        <v/>
      </c>
      <c r="BH205" t="str">
        <f ca="1">IF($BT205&lt;&gt;"",SUMIF($BD$3:$BD$1004,"="&amp;$BD205,INDIRECT(ADDRESS(3,BH$2,1,1)):INDIRECT(ADDRESS(1004,BH$2,1,1))),"")</f>
        <v/>
      </c>
      <c r="BI205" t="str">
        <f ca="1">IF($BT205&lt;&gt;"",SUMIF($BD$3:$BD$1004,"="&amp;$BD205,INDIRECT(ADDRESS(3,BI$2,1,1)):INDIRECT(ADDRESS(1004,BI$2,1,1))),"")</f>
        <v/>
      </c>
      <c r="BJ205" t="str">
        <f ca="1">IF($BT205&lt;&gt;"",SUMIF($BD$3:$BD$1004,"="&amp;$BD205,INDIRECT(ADDRESS(3,BJ$2,1,1)):INDIRECT(ADDRESS(1004,BJ$2,1,1))),"")</f>
        <v/>
      </c>
      <c r="BK205" t="str">
        <f ca="1">IF($BT205&lt;&gt;"",SUMIF($BD$3:$BD$1004,"="&amp;$BD205,INDIRECT(ADDRESS(3,BK$2,1,1)):INDIRECT(ADDRESS(1004,BK$2,1,1))),"")</f>
        <v/>
      </c>
      <c r="BL205" t="str">
        <f ca="1">IF($BT205&lt;&gt;"",SUMIF($BD$3:$BD$1004,"="&amp;$BD205,INDIRECT(ADDRESS(3,BL$2,1,1)):INDIRECT(ADDRESS(1004,BL$2,1,1))),"")</f>
        <v/>
      </c>
      <c r="BM205" t="str">
        <f ca="1">IF($BT205&lt;&gt;"",SUMIF($BD$3:$BD$1004,"="&amp;$BD205,INDIRECT(ADDRESS(3,BM$2,1,1)):INDIRECT(ADDRESS(1004,BM$2,1,1))),"")</f>
        <v/>
      </c>
      <c r="BN205" t="str">
        <f ca="1">IF($BT205&lt;&gt;"",SUMIF($BD$3:$BD$1004,"="&amp;$BD205,INDIRECT(ADDRESS(3,BN$2,1,1)):INDIRECT(ADDRESS(1004,BN$2,1,1))),"")</f>
        <v/>
      </c>
      <c r="BO205" t="str">
        <f ca="1">IF($BT205&lt;&gt;"",SUMIF($BD$3:$BD$1004,"="&amp;$BD205,INDIRECT(ADDRESS(3,BO$2,1,1)):INDIRECT(ADDRESS(1004,BO$2,1,1))),"")</f>
        <v/>
      </c>
      <c r="BP205" t="str">
        <f ca="1">IF($BT205&lt;&gt;"",SUMIF($BD$3:$BD$1004,"="&amp;$BD205,INDIRECT(ADDRESS(3,BP$2,1,1)):INDIRECT(ADDRESS(1004,BP$2,1,1))),"")</f>
        <v/>
      </c>
      <c r="BQ205" t="str">
        <f ca="1">IF($BT205&lt;&gt;"",SUMIF($BD$3:$BD$1004,"="&amp;$BD205,INDIRECT(ADDRESS(3,BQ$2,1,1)):INDIRECT(ADDRESS(1004,BQ$2,1,1))),"")</f>
        <v/>
      </c>
      <c r="BR205" t="str">
        <f ca="1">IF($BT205&lt;&gt;"",SUMIF($BD$3:$BD$1004,"="&amp;$BD205,INDIRECT(ADDRESS(3,BR$2,1,1)):INDIRECT(ADDRESS(1004,BR$2,1,1))),"")</f>
        <v/>
      </c>
      <c r="BS205" t="str">
        <f>IF($A205&lt;&gt;"",VLOOKUP(TRUNC(MID($A205,1,2),0),Plano_Contas!$H$3:$J$103,3,TRUE),"")</f>
        <v/>
      </c>
      <c r="BT205" t="str">
        <f t="shared" si="12"/>
        <v/>
      </c>
      <c r="BV205">
        <f>Empresas!C205</f>
        <v>0</v>
      </c>
    </row>
    <row r="206" spans="1:74" x14ac:dyDescent="0.2">
      <c r="A206" s="89"/>
      <c r="B206" s="52" t="str">
        <f>IF($A206&lt;&gt;"",VLOOKUP(""&amp;$A206,Plano_Contas!$A$3:$F$1003,6,0),"")</f>
        <v/>
      </c>
      <c r="C206" s="91"/>
      <c r="D206" s="111"/>
      <c r="E206" s="112">
        <v>0</v>
      </c>
      <c r="F206" s="87"/>
      <c r="G206" s="85"/>
      <c r="H206" s="111"/>
      <c r="I206" s="112">
        <v>0</v>
      </c>
      <c r="J206" s="87"/>
      <c r="K206" s="85"/>
      <c r="L206" s="111"/>
      <c r="M206" s="112">
        <v>0</v>
      </c>
      <c r="N206" s="87"/>
      <c r="O206" s="85"/>
      <c r="P206" s="111"/>
      <c r="Q206" s="112">
        <v>0</v>
      </c>
      <c r="R206" s="87"/>
      <c r="S206" s="85"/>
      <c r="T206" s="111"/>
      <c r="U206" s="112">
        <v>0</v>
      </c>
      <c r="V206" s="87"/>
      <c r="W206" s="85"/>
      <c r="X206" s="111"/>
      <c r="Y206" s="112">
        <v>0</v>
      </c>
      <c r="Z206" s="87"/>
      <c r="AA206" s="85"/>
      <c r="AB206" s="111"/>
      <c r="AC206" s="112">
        <v>0</v>
      </c>
      <c r="AD206" s="87"/>
      <c r="AE206" s="85"/>
      <c r="AF206" s="111"/>
      <c r="AG206" s="112">
        <v>0</v>
      </c>
      <c r="AH206" s="87"/>
      <c r="AI206" s="85"/>
      <c r="AJ206" s="111"/>
      <c r="AK206" s="112">
        <v>0</v>
      </c>
      <c r="AL206" s="87"/>
      <c r="AM206" s="85"/>
      <c r="AN206" s="111"/>
      <c r="AO206" s="112">
        <v>0</v>
      </c>
      <c r="AP206" s="87"/>
      <c r="AQ206" s="85"/>
      <c r="AR206" s="111"/>
      <c r="AS206" s="112">
        <v>0</v>
      </c>
      <c r="AT206" s="87"/>
      <c r="AU206" s="85"/>
      <c r="AV206" s="111"/>
      <c r="AW206" s="112">
        <v>0</v>
      </c>
      <c r="AX206" s="87"/>
      <c r="AY206" s="85"/>
      <c r="AZ206" s="267">
        <f t="shared" si="9"/>
        <v>0</v>
      </c>
      <c r="BA206" s="88">
        <f t="shared" si="10"/>
        <v>0</v>
      </c>
      <c r="BC206">
        <f>IF($A206&lt;&gt;"",COUNTIF($BD$3:$BD206,$BD206),0)</f>
        <v>0</v>
      </c>
      <c r="BD206" t="str">
        <f>IF($A206&lt;&gt;"",VLOOKUP(TRUNC(MID($A206,1,2),0),Plano_Contas!$H$3:$J$103,2,TRUE),"")</f>
        <v/>
      </c>
      <c r="BE206" s="201" t="str">
        <f t="shared" si="11"/>
        <v/>
      </c>
      <c r="BF206" t="str">
        <f ca="1">IF($BT206&lt;&gt;"",SUMIF($BD$3:$BD$1004,"="&amp;$BD206,INDIRECT(ADDRESS(3,BF$2,1,1)):INDIRECT(ADDRESS(1004,BF$2,1,1))),"")</f>
        <v/>
      </c>
      <c r="BG206" t="str">
        <f ca="1">IF($BT206&lt;&gt;"",SUMIF($BD$3:$BD$1004,"="&amp;$BD206,INDIRECT(ADDRESS(3,BG$2,1,1)):INDIRECT(ADDRESS(1004,BG$2,1,1))),"")</f>
        <v/>
      </c>
      <c r="BH206" t="str">
        <f ca="1">IF($BT206&lt;&gt;"",SUMIF($BD$3:$BD$1004,"="&amp;$BD206,INDIRECT(ADDRESS(3,BH$2,1,1)):INDIRECT(ADDRESS(1004,BH$2,1,1))),"")</f>
        <v/>
      </c>
      <c r="BI206" t="str">
        <f ca="1">IF($BT206&lt;&gt;"",SUMIF($BD$3:$BD$1004,"="&amp;$BD206,INDIRECT(ADDRESS(3,BI$2,1,1)):INDIRECT(ADDRESS(1004,BI$2,1,1))),"")</f>
        <v/>
      </c>
      <c r="BJ206" t="str">
        <f ca="1">IF($BT206&lt;&gt;"",SUMIF($BD$3:$BD$1004,"="&amp;$BD206,INDIRECT(ADDRESS(3,BJ$2,1,1)):INDIRECT(ADDRESS(1004,BJ$2,1,1))),"")</f>
        <v/>
      </c>
      <c r="BK206" t="str">
        <f ca="1">IF($BT206&lt;&gt;"",SUMIF($BD$3:$BD$1004,"="&amp;$BD206,INDIRECT(ADDRESS(3,BK$2,1,1)):INDIRECT(ADDRESS(1004,BK$2,1,1))),"")</f>
        <v/>
      </c>
      <c r="BL206" t="str">
        <f ca="1">IF($BT206&lt;&gt;"",SUMIF($BD$3:$BD$1004,"="&amp;$BD206,INDIRECT(ADDRESS(3,BL$2,1,1)):INDIRECT(ADDRESS(1004,BL$2,1,1))),"")</f>
        <v/>
      </c>
      <c r="BM206" t="str">
        <f ca="1">IF($BT206&lt;&gt;"",SUMIF($BD$3:$BD$1004,"="&amp;$BD206,INDIRECT(ADDRESS(3,BM$2,1,1)):INDIRECT(ADDRESS(1004,BM$2,1,1))),"")</f>
        <v/>
      </c>
      <c r="BN206" t="str">
        <f ca="1">IF($BT206&lt;&gt;"",SUMIF($BD$3:$BD$1004,"="&amp;$BD206,INDIRECT(ADDRESS(3,BN$2,1,1)):INDIRECT(ADDRESS(1004,BN$2,1,1))),"")</f>
        <v/>
      </c>
      <c r="BO206" t="str">
        <f ca="1">IF($BT206&lt;&gt;"",SUMIF($BD$3:$BD$1004,"="&amp;$BD206,INDIRECT(ADDRESS(3,BO$2,1,1)):INDIRECT(ADDRESS(1004,BO$2,1,1))),"")</f>
        <v/>
      </c>
      <c r="BP206" t="str">
        <f ca="1">IF($BT206&lt;&gt;"",SUMIF($BD$3:$BD$1004,"="&amp;$BD206,INDIRECT(ADDRESS(3,BP$2,1,1)):INDIRECT(ADDRESS(1004,BP$2,1,1))),"")</f>
        <v/>
      </c>
      <c r="BQ206" t="str">
        <f ca="1">IF($BT206&lt;&gt;"",SUMIF($BD$3:$BD$1004,"="&amp;$BD206,INDIRECT(ADDRESS(3,BQ$2,1,1)):INDIRECT(ADDRESS(1004,BQ$2,1,1))),"")</f>
        <v/>
      </c>
      <c r="BR206" t="str">
        <f ca="1">IF($BT206&lt;&gt;"",SUMIF($BD$3:$BD$1004,"="&amp;$BD206,INDIRECT(ADDRESS(3,BR$2,1,1)):INDIRECT(ADDRESS(1004,BR$2,1,1))),"")</f>
        <v/>
      </c>
      <c r="BS206" t="str">
        <f>IF($A206&lt;&gt;"",VLOOKUP(TRUNC(MID($A206,1,2),0),Plano_Contas!$H$3:$J$103,3,TRUE),"")</f>
        <v/>
      </c>
      <c r="BT206" t="str">
        <f t="shared" si="12"/>
        <v/>
      </c>
      <c r="BV206">
        <f>Empresas!C206</f>
        <v>0</v>
      </c>
    </row>
    <row r="207" spans="1:74" x14ac:dyDescent="0.2">
      <c r="A207" s="89"/>
      <c r="B207" s="52" t="str">
        <f>IF($A207&lt;&gt;"",VLOOKUP(""&amp;$A207,Plano_Contas!$A$3:$F$1003,6,0),"")</f>
        <v/>
      </c>
      <c r="C207" s="91"/>
      <c r="D207" s="111"/>
      <c r="E207" s="112">
        <v>0</v>
      </c>
      <c r="F207" s="87"/>
      <c r="G207" s="85"/>
      <c r="H207" s="111"/>
      <c r="I207" s="112">
        <v>0</v>
      </c>
      <c r="J207" s="87"/>
      <c r="K207" s="85"/>
      <c r="L207" s="111"/>
      <c r="M207" s="112">
        <v>0</v>
      </c>
      <c r="N207" s="87"/>
      <c r="O207" s="85"/>
      <c r="P207" s="111"/>
      <c r="Q207" s="112">
        <v>0</v>
      </c>
      <c r="R207" s="87"/>
      <c r="S207" s="85"/>
      <c r="T207" s="111"/>
      <c r="U207" s="112">
        <v>0</v>
      </c>
      <c r="V207" s="87"/>
      <c r="W207" s="85"/>
      <c r="X207" s="111"/>
      <c r="Y207" s="112">
        <v>0</v>
      </c>
      <c r="Z207" s="87"/>
      <c r="AA207" s="85"/>
      <c r="AB207" s="111"/>
      <c r="AC207" s="112">
        <v>0</v>
      </c>
      <c r="AD207" s="87"/>
      <c r="AE207" s="85"/>
      <c r="AF207" s="111"/>
      <c r="AG207" s="112">
        <v>0</v>
      </c>
      <c r="AH207" s="87"/>
      <c r="AI207" s="85"/>
      <c r="AJ207" s="111"/>
      <c r="AK207" s="112">
        <v>0</v>
      </c>
      <c r="AL207" s="87"/>
      <c r="AM207" s="85"/>
      <c r="AN207" s="111"/>
      <c r="AO207" s="112">
        <v>0</v>
      </c>
      <c r="AP207" s="87"/>
      <c r="AQ207" s="85"/>
      <c r="AR207" s="111"/>
      <c r="AS207" s="112">
        <v>0</v>
      </c>
      <c r="AT207" s="87"/>
      <c r="AU207" s="85"/>
      <c r="AV207" s="111"/>
      <c r="AW207" s="112">
        <v>0</v>
      </c>
      <c r="AX207" s="87"/>
      <c r="AY207" s="85"/>
      <c r="AZ207" s="267">
        <f t="shared" si="9"/>
        <v>0</v>
      </c>
      <c r="BA207" s="88">
        <f t="shared" si="10"/>
        <v>0</v>
      </c>
      <c r="BC207">
        <f>IF($A207&lt;&gt;"",COUNTIF($BD$3:$BD207,$BD207),0)</f>
        <v>0</v>
      </c>
      <c r="BD207" t="str">
        <f>IF($A207&lt;&gt;"",VLOOKUP(TRUNC(MID($A207,1,2),0),Plano_Contas!$H$3:$J$103,2,TRUE),"")</f>
        <v/>
      </c>
      <c r="BE207" s="201" t="str">
        <f t="shared" si="11"/>
        <v/>
      </c>
      <c r="BF207" t="str">
        <f ca="1">IF($BT207&lt;&gt;"",SUMIF($BD$3:$BD$1004,"="&amp;$BD207,INDIRECT(ADDRESS(3,BF$2,1,1)):INDIRECT(ADDRESS(1004,BF$2,1,1))),"")</f>
        <v/>
      </c>
      <c r="BG207" t="str">
        <f ca="1">IF($BT207&lt;&gt;"",SUMIF($BD$3:$BD$1004,"="&amp;$BD207,INDIRECT(ADDRESS(3,BG$2,1,1)):INDIRECT(ADDRESS(1004,BG$2,1,1))),"")</f>
        <v/>
      </c>
      <c r="BH207" t="str">
        <f ca="1">IF($BT207&lt;&gt;"",SUMIF($BD$3:$BD$1004,"="&amp;$BD207,INDIRECT(ADDRESS(3,BH$2,1,1)):INDIRECT(ADDRESS(1004,BH$2,1,1))),"")</f>
        <v/>
      </c>
      <c r="BI207" t="str">
        <f ca="1">IF($BT207&lt;&gt;"",SUMIF($BD$3:$BD$1004,"="&amp;$BD207,INDIRECT(ADDRESS(3,BI$2,1,1)):INDIRECT(ADDRESS(1004,BI$2,1,1))),"")</f>
        <v/>
      </c>
      <c r="BJ207" t="str">
        <f ca="1">IF($BT207&lt;&gt;"",SUMIF($BD$3:$BD$1004,"="&amp;$BD207,INDIRECT(ADDRESS(3,BJ$2,1,1)):INDIRECT(ADDRESS(1004,BJ$2,1,1))),"")</f>
        <v/>
      </c>
      <c r="BK207" t="str">
        <f ca="1">IF($BT207&lt;&gt;"",SUMIF($BD$3:$BD$1004,"="&amp;$BD207,INDIRECT(ADDRESS(3,BK$2,1,1)):INDIRECT(ADDRESS(1004,BK$2,1,1))),"")</f>
        <v/>
      </c>
      <c r="BL207" t="str">
        <f ca="1">IF($BT207&lt;&gt;"",SUMIF($BD$3:$BD$1004,"="&amp;$BD207,INDIRECT(ADDRESS(3,BL$2,1,1)):INDIRECT(ADDRESS(1004,BL$2,1,1))),"")</f>
        <v/>
      </c>
      <c r="BM207" t="str">
        <f ca="1">IF($BT207&lt;&gt;"",SUMIF($BD$3:$BD$1004,"="&amp;$BD207,INDIRECT(ADDRESS(3,BM$2,1,1)):INDIRECT(ADDRESS(1004,BM$2,1,1))),"")</f>
        <v/>
      </c>
      <c r="BN207" t="str">
        <f ca="1">IF($BT207&lt;&gt;"",SUMIF($BD$3:$BD$1004,"="&amp;$BD207,INDIRECT(ADDRESS(3,BN$2,1,1)):INDIRECT(ADDRESS(1004,BN$2,1,1))),"")</f>
        <v/>
      </c>
      <c r="BO207" t="str">
        <f ca="1">IF($BT207&lt;&gt;"",SUMIF($BD$3:$BD$1004,"="&amp;$BD207,INDIRECT(ADDRESS(3,BO$2,1,1)):INDIRECT(ADDRESS(1004,BO$2,1,1))),"")</f>
        <v/>
      </c>
      <c r="BP207" t="str">
        <f ca="1">IF($BT207&lt;&gt;"",SUMIF($BD$3:$BD$1004,"="&amp;$BD207,INDIRECT(ADDRESS(3,BP$2,1,1)):INDIRECT(ADDRESS(1004,BP$2,1,1))),"")</f>
        <v/>
      </c>
      <c r="BQ207" t="str">
        <f ca="1">IF($BT207&lt;&gt;"",SUMIF($BD$3:$BD$1004,"="&amp;$BD207,INDIRECT(ADDRESS(3,BQ$2,1,1)):INDIRECT(ADDRESS(1004,BQ$2,1,1))),"")</f>
        <v/>
      </c>
      <c r="BR207" t="str">
        <f ca="1">IF($BT207&lt;&gt;"",SUMIF($BD$3:$BD$1004,"="&amp;$BD207,INDIRECT(ADDRESS(3,BR$2,1,1)):INDIRECT(ADDRESS(1004,BR$2,1,1))),"")</f>
        <v/>
      </c>
      <c r="BS207" t="str">
        <f>IF($A207&lt;&gt;"",VLOOKUP(TRUNC(MID($A207,1,2),0),Plano_Contas!$H$3:$J$103,3,TRUE),"")</f>
        <v/>
      </c>
      <c r="BT207" t="str">
        <f t="shared" si="12"/>
        <v/>
      </c>
      <c r="BV207">
        <f>Empresas!C207</f>
        <v>0</v>
      </c>
    </row>
    <row r="208" spans="1:74" x14ac:dyDescent="0.2">
      <c r="A208" s="89"/>
      <c r="B208" s="52" t="str">
        <f>IF($A208&lt;&gt;"",VLOOKUP(""&amp;$A208,Plano_Contas!$A$3:$F$1003,6,0),"")</f>
        <v/>
      </c>
      <c r="C208" s="91"/>
      <c r="D208" s="111"/>
      <c r="E208" s="112">
        <v>0</v>
      </c>
      <c r="F208" s="87"/>
      <c r="G208" s="85"/>
      <c r="H208" s="111"/>
      <c r="I208" s="112">
        <v>0</v>
      </c>
      <c r="J208" s="87"/>
      <c r="K208" s="85"/>
      <c r="L208" s="111"/>
      <c r="M208" s="112">
        <v>0</v>
      </c>
      <c r="N208" s="87"/>
      <c r="O208" s="85"/>
      <c r="P208" s="111"/>
      <c r="Q208" s="112">
        <v>0</v>
      </c>
      <c r="R208" s="87"/>
      <c r="S208" s="85"/>
      <c r="T208" s="111"/>
      <c r="U208" s="112">
        <v>0</v>
      </c>
      <c r="V208" s="87"/>
      <c r="W208" s="85"/>
      <c r="X208" s="111"/>
      <c r="Y208" s="112">
        <v>0</v>
      </c>
      <c r="Z208" s="87"/>
      <c r="AA208" s="85"/>
      <c r="AB208" s="111"/>
      <c r="AC208" s="112">
        <v>0</v>
      </c>
      <c r="AD208" s="87"/>
      <c r="AE208" s="85"/>
      <c r="AF208" s="111"/>
      <c r="AG208" s="112">
        <v>0</v>
      </c>
      <c r="AH208" s="87"/>
      <c r="AI208" s="85"/>
      <c r="AJ208" s="111"/>
      <c r="AK208" s="112">
        <v>0</v>
      </c>
      <c r="AL208" s="87"/>
      <c r="AM208" s="85"/>
      <c r="AN208" s="111"/>
      <c r="AO208" s="112">
        <v>0</v>
      </c>
      <c r="AP208" s="87"/>
      <c r="AQ208" s="85"/>
      <c r="AR208" s="111"/>
      <c r="AS208" s="112">
        <v>0</v>
      </c>
      <c r="AT208" s="87"/>
      <c r="AU208" s="85"/>
      <c r="AV208" s="111"/>
      <c r="AW208" s="112">
        <v>0</v>
      </c>
      <c r="AX208" s="87"/>
      <c r="AY208" s="85"/>
      <c r="AZ208" s="267">
        <f t="shared" si="9"/>
        <v>0</v>
      </c>
      <c r="BA208" s="88">
        <f t="shared" si="10"/>
        <v>0</v>
      </c>
      <c r="BC208">
        <f>IF($A208&lt;&gt;"",COUNTIF($BD$3:$BD208,$BD208),0)</f>
        <v>0</v>
      </c>
      <c r="BD208" t="str">
        <f>IF($A208&lt;&gt;"",VLOOKUP(TRUNC(MID($A208,1,2),0),Plano_Contas!$H$3:$J$103,2,TRUE),"")</f>
        <v/>
      </c>
      <c r="BE208" s="201" t="str">
        <f t="shared" si="11"/>
        <v/>
      </c>
      <c r="BF208" t="str">
        <f ca="1">IF($BT208&lt;&gt;"",SUMIF($BD$3:$BD$1004,"="&amp;$BD208,INDIRECT(ADDRESS(3,BF$2,1,1)):INDIRECT(ADDRESS(1004,BF$2,1,1))),"")</f>
        <v/>
      </c>
      <c r="BG208" t="str">
        <f ca="1">IF($BT208&lt;&gt;"",SUMIF($BD$3:$BD$1004,"="&amp;$BD208,INDIRECT(ADDRESS(3,BG$2,1,1)):INDIRECT(ADDRESS(1004,BG$2,1,1))),"")</f>
        <v/>
      </c>
      <c r="BH208" t="str">
        <f ca="1">IF($BT208&lt;&gt;"",SUMIF($BD$3:$BD$1004,"="&amp;$BD208,INDIRECT(ADDRESS(3,BH$2,1,1)):INDIRECT(ADDRESS(1004,BH$2,1,1))),"")</f>
        <v/>
      </c>
      <c r="BI208" t="str">
        <f ca="1">IF($BT208&lt;&gt;"",SUMIF($BD$3:$BD$1004,"="&amp;$BD208,INDIRECT(ADDRESS(3,BI$2,1,1)):INDIRECT(ADDRESS(1004,BI$2,1,1))),"")</f>
        <v/>
      </c>
      <c r="BJ208" t="str">
        <f ca="1">IF($BT208&lt;&gt;"",SUMIF($BD$3:$BD$1004,"="&amp;$BD208,INDIRECT(ADDRESS(3,BJ$2,1,1)):INDIRECT(ADDRESS(1004,BJ$2,1,1))),"")</f>
        <v/>
      </c>
      <c r="BK208" t="str">
        <f ca="1">IF($BT208&lt;&gt;"",SUMIF($BD$3:$BD$1004,"="&amp;$BD208,INDIRECT(ADDRESS(3,BK$2,1,1)):INDIRECT(ADDRESS(1004,BK$2,1,1))),"")</f>
        <v/>
      </c>
      <c r="BL208" t="str">
        <f ca="1">IF($BT208&lt;&gt;"",SUMIF($BD$3:$BD$1004,"="&amp;$BD208,INDIRECT(ADDRESS(3,BL$2,1,1)):INDIRECT(ADDRESS(1004,BL$2,1,1))),"")</f>
        <v/>
      </c>
      <c r="BM208" t="str">
        <f ca="1">IF($BT208&lt;&gt;"",SUMIF($BD$3:$BD$1004,"="&amp;$BD208,INDIRECT(ADDRESS(3,BM$2,1,1)):INDIRECT(ADDRESS(1004,BM$2,1,1))),"")</f>
        <v/>
      </c>
      <c r="BN208" t="str">
        <f ca="1">IF($BT208&lt;&gt;"",SUMIF($BD$3:$BD$1004,"="&amp;$BD208,INDIRECT(ADDRESS(3,BN$2,1,1)):INDIRECT(ADDRESS(1004,BN$2,1,1))),"")</f>
        <v/>
      </c>
      <c r="BO208" t="str">
        <f ca="1">IF($BT208&lt;&gt;"",SUMIF($BD$3:$BD$1004,"="&amp;$BD208,INDIRECT(ADDRESS(3,BO$2,1,1)):INDIRECT(ADDRESS(1004,BO$2,1,1))),"")</f>
        <v/>
      </c>
      <c r="BP208" t="str">
        <f ca="1">IF($BT208&lt;&gt;"",SUMIF($BD$3:$BD$1004,"="&amp;$BD208,INDIRECT(ADDRESS(3,BP$2,1,1)):INDIRECT(ADDRESS(1004,BP$2,1,1))),"")</f>
        <v/>
      </c>
      <c r="BQ208" t="str">
        <f ca="1">IF($BT208&lt;&gt;"",SUMIF($BD$3:$BD$1004,"="&amp;$BD208,INDIRECT(ADDRESS(3,BQ$2,1,1)):INDIRECT(ADDRESS(1004,BQ$2,1,1))),"")</f>
        <v/>
      </c>
      <c r="BR208" t="str">
        <f ca="1">IF($BT208&lt;&gt;"",SUMIF($BD$3:$BD$1004,"="&amp;$BD208,INDIRECT(ADDRESS(3,BR$2,1,1)):INDIRECT(ADDRESS(1004,BR$2,1,1))),"")</f>
        <v/>
      </c>
      <c r="BS208" t="str">
        <f>IF($A208&lt;&gt;"",VLOOKUP(TRUNC(MID($A208,1,2),0),Plano_Contas!$H$3:$J$103,3,TRUE),"")</f>
        <v/>
      </c>
      <c r="BT208" t="str">
        <f t="shared" si="12"/>
        <v/>
      </c>
      <c r="BV208">
        <f>Empresas!C208</f>
        <v>0</v>
      </c>
    </row>
    <row r="209" spans="1:74" x14ac:dyDescent="0.2">
      <c r="A209" s="89"/>
      <c r="B209" s="52" t="str">
        <f>IF($A209&lt;&gt;"",VLOOKUP(""&amp;$A209,Plano_Contas!$A$3:$F$1003,6,0),"")</f>
        <v/>
      </c>
      <c r="C209" s="91"/>
      <c r="D209" s="111"/>
      <c r="E209" s="112">
        <v>0</v>
      </c>
      <c r="F209" s="87"/>
      <c r="G209" s="85"/>
      <c r="H209" s="111"/>
      <c r="I209" s="112">
        <v>0</v>
      </c>
      <c r="J209" s="87"/>
      <c r="K209" s="85"/>
      <c r="L209" s="111"/>
      <c r="M209" s="112">
        <v>0</v>
      </c>
      <c r="N209" s="87"/>
      <c r="O209" s="85"/>
      <c r="P209" s="111"/>
      <c r="Q209" s="112">
        <v>0</v>
      </c>
      <c r="R209" s="87"/>
      <c r="S209" s="85"/>
      <c r="T209" s="111"/>
      <c r="U209" s="112">
        <v>0</v>
      </c>
      <c r="V209" s="87"/>
      <c r="W209" s="85"/>
      <c r="X209" s="111"/>
      <c r="Y209" s="112">
        <v>0</v>
      </c>
      <c r="Z209" s="87"/>
      <c r="AA209" s="85"/>
      <c r="AB209" s="111"/>
      <c r="AC209" s="112">
        <v>0</v>
      </c>
      <c r="AD209" s="87"/>
      <c r="AE209" s="85"/>
      <c r="AF209" s="111"/>
      <c r="AG209" s="112">
        <v>0</v>
      </c>
      <c r="AH209" s="87"/>
      <c r="AI209" s="85"/>
      <c r="AJ209" s="111"/>
      <c r="AK209" s="112">
        <v>0</v>
      </c>
      <c r="AL209" s="87"/>
      <c r="AM209" s="85"/>
      <c r="AN209" s="111"/>
      <c r="AO209" s="112">
        <v>0</v>
      </c>
      <c r="AP209" s="87"/>
      <c r="AQ209" s="85"/>
      <c r="AR209" s="111"/>
      <c r="AS209" s="112">
        <v>0</v>
      </c>
      <c r="AT209" s="87"/>
      <c r="AU209" s="85"/>
      <c r="AV209" s="111"/>
      <c r="AW209" s="112">
        <v>0</v>
      </c>
      <c r="AX209" s="87"/>
      <c r="AY209" s="85"/>
      <c r="AZ209" s="267">
        <f t="shared" si="9"/>
        <v>0</v>
      </c>
      <c r="BA209" s="88">
        <f t="shared" si="10"/>
        <v>0</v>
      </c>
      <c r="BC209">
        <f>IF($A209&lt;&gt;"",COUNTIF($BD$3:$BD209,$BD209),0)</f>
        <v>0</v>
      </c>
      <c r="BD209" t="str">
        <f>IF($A209&lt;&gt;"",VLOOKUP(TRUNC(MID($A209,1,2),0),Plano_Contas!$H$3:$J$103,2,TRUE),"")</f>
        <v/>
      </c>
      <c r="BE209" s="201" t="str">
        <f t="shared" si="11"/>
        <v/>
      </c>
      <c r="BF209" t="str">
        <f ca="1">IF($BT209&lt;&gt;"",SUMIF($BD$3:$BD$1004,"="&amp;$BD209,INDIRECT(ADDRESS(3,BF$2,1,1)):INDIRECT(ADDRESS(1004,BF$2,1,1))),"")</f>
        <v/>
      </c>
      <c r="BG209" t="str">
        <f ca="1">IF($BT209&lt;&gt;"",SUMIF($BD$3:$BD$1004,"="&amp;$BD209,INDIRECT(ADDRESS(3,BG$2,1,1)):INDIRECT(ADDRESS(1004,BG$2,1,1))),"")</f>
        <v/>
      </c>
      <c r="BH209" t="str">
        <f ca="1">IF($BT209&lt;&gt;"",SUMIF($BD$3:$BD$1004,"="&amp;$BD209,INDIRECT(ADDRESS(3,BH$2,1,1)):INDIRECT(ADDRESS(1004,BH$2,1,1))),"")</f>
        <v/>
      </c>
      <c r="BI209" t="str">
        <f ca="1">IF($BT209&lt;&gt;"",SUMIF($BD$3:$BD$1004,"="&amp;$BD209,INDIRECT(ADDRESS(3,BI$2,1,1)):INDIRECT(ADDRESS(1004,BI$2,1,1))),"")</f>
        <v/>
      </c>
      <c r="BJ209" t="str">
        <f ca="1">IF($BT209&lt;&gt;"",SUMIF($BD$3:$BD$1004,"="&amp;$BD209,INDIRECT(ADDRESS(3,BJ$2,1,1)):INDIRECT(ADDRESS(1004,BJ$2,1,1))),"")</f>
        <v/>
      </c>
      <c r="BK209" t="str">
        <f ca="1">IF($BT209&lt;&gt;"",SUMIF($BD$3:$BD$1004,"="&amp;$BD209,INDIRECT(ADDRESS(3,BK$2,1,1)):INDIRECT(ADDRESS(1004,BK$2,1,1))),"")</f>
        <v/>
      </c>
      <c r="BL209" t="str">
        <f ca="1">IF($BT209&lt;&gt;"",SUMIF($BD$3:$BD$1004,"="&amp;$BD209,INDIRECT(ADDRESS(3,BL$2,1,1)):INDIRECT(ADDRESS(1004,BL$2,1,1))),"")</f>
        <v/>
      </c>
      <c r="BM209" t="str">
        <f ca="1">IF($BT209&lt;&gt;"",SUMIF($BD$3:$BD$1004,"="&amp;$BD209,INDIRECT(ADDRESS(3,BM$2,1,1)):INDIRECT(ADDRESS(1004,BM$2,1,1))),"")</f>
        <v/>
      </c>
      <c r="BN209" t="str">
        <f ca="1">IF($BT209&lt;&gt;"",SUMIF($BD$3:$BD$1004,"="&amp;$BD209,INDIRECT(ADDRESS(3,BN$2,1,1)):INDIRECT(ADDRESS(1004,BN$2,1,1))),"")</f>
        <v/>
      </c>
      <c r="BO209" t="str">
        <f ca="1">IF($BT209&lt;&gt;"",SUMIF($BD$3:$BD$1004,"="&amp;$BD209,INDIRECT(ADDRESS(3,BO$2,1,1)):INDIRECT(ADDRESS(1004,BO$2,1,1))),"")</f>
        <v/>
      </c>
      <c r="BP209" t="str">
        <f ca="1">IF($BT209&lt;&gt;"",SUMIF($BD$3:$BD$1004,"="&amp;$BD209,INDIRECT(ADDRESS(3,BP$2,1,1)):INDIRECT(ADDRESS(1004,BP$2,1,1))),"")</f>
        <v/>
      </c>
      <c r="BQ209" t="str">
        <f ca="1">IF($BT209&lt;&gt;"",SUMIF($BD$3:$BD$1004,"="&amp;$BD209,INDIRECT(ADDRESS(3,BQ$2,1,1)):INDIRECT(ADDRESS(1004,BQ$2,1,1))),"")</f>
        <v/>
      </c>
      <c r="BR209" t="str">
        <f ca="1">IF($BT209&lt;&gt;"",SUMIF($BD$3:$BD$1004,"="&amp;$BD209,INDIRECT(ADDRESS(3,BR$2,1,1)):INDIRECT(ADDRESS(1004,BR$2,1,1))),"")</f>
        <v/>
      </c>
      <c r="BS209" t="str">
        <f>IF($A209&lt;&gt;"",VLOOKUP(TRUNC(MID($A209,1,2),0),Plano_Contas!$H$3:$J$103,3,TRUE),"")</f>
        <v/>
      </c>
      <c r="BT209" t="str">
        <f t="shared" si="12"/>
        <v/>
      </c>
      <c r="BV209">
        <f>Empresas!C209</f>
        <v>0</v>
      </c>
    </row>
    <row r="210" spans="1:74" x14ac:dyDescent="0.2">
      <c r="A210" s="89"/>
      <c r="B210" s="52" t="str">
        <f>IF($A210&lt;&gt;"",VLOOKUP(""&amp;$A210,Plano_Contas!$A$3:$F$1003,6,0),"")</f>
        <v/>
      </c>
      <c r="C210" s="91"/>
      <c r="D210" s="111"/>
      <c r="E210" s="112">
        <v>0</v>
      </c>
      <c r="F210" s="87"/>
      <c r="G210" s="85"/>
      <c r="H210" s="111"/>
      <c r="I210" s="112">
        <v>0</v>
      </c>
      <c r="J210" s="87"/>
      <c r="K210" s="85"/>
      <c r="L210" s="111"/>
      <c r="M210" s="112">
        <v>0</v>
      </c>
      <c r="N210" s="87"/>
      <c r="O210" s="85"/>
      <c r="P210" s="111"/>
      <c r="Q210" s="112">
        <v>0</v>
      </c>
      <c r="R210" s="87"/>
      <c r="S210" s="85"/>
      <c r="T210" s="111"/>
      <c r="U210" s="112">
        <v>0</v>
      </c>
      <c r="V210" s="87"/>
      <c r="W210" s="85"/>
      <c r="X210" s="111"/>
      <c r="Y210" s="112">
        <v>0</v>
      </c>
      <c r="Z210" s="87"/>
      <c r="AA210" s="85"/>
      <c r="AB210" s="111"/>
      <c r="AC210" s="112">
        <v>0</v>
      </c>
      <c r="AD210" s="87"/>
      <c r="AE210" s="85"/>
      <c r="AF210" s="111"/>
      <c r="AG210" s="112">
        <v>0</v>
      </c>
      <c r="AH210" s="87"/>
      <c r="AI210" s="85"/>
      <c r="AJ210" s="111"/>
      <c r="AK210" s="112">
        <v>0</v>
      </c>
      <c r="AL210" s="87"/>
      <c r="AM210" s="85"/>
      <c r="AN210" s="111"/>
      <c r="AO210" s="112">
        <v>0</v>
      </c>
      <c r="AP210" s="87"/>
      <c r="AQ210" s="85"/>
      <c r="AR210" s="111"/>
      <c r="AS210" s="112">
        <v>0</v>
      </c>
      <c r="AT210" s="87"/>
      <c r="AU210" s="85"/>
      <c r="AV210" s="111"/>
      <c r="AW210" s="112">
        <v>0</v>
      </c>
      <c r="AX210" s="87"/>
      <c r="AY210" s="85"/>
      <c r="AZ210" s="267">
        <f t="shared" si="9"/>
        <v>0</v>
      </c>
      <c r="BA210" s="88">
        <f t="shared" si="10"/>
        <v>0</v>
      </c>
      <c r="BC210">
        <f>IF($A210&lt;&gt;"",COUNTIF($BD$3:$BD210,$BD210),0)</f>
        <v>0</v>
      </c>
      <c r="BD210" t="str">
        <f>IF($A210&lt;&gt;"",VLOOKUP(TRUNC(MID($A210,1,2),0),Plano_Contas!$H$3:$J$103,2,TRUE),"")</f>
        <v/>
      </c>
      <c r="BE210" s="201" t="str">
        <f t="shared" si="11"/>
        <v/>
      </c>
      <c r="BF210" t="str">
        <f ca="1">IF($BT210&lt;&gt;"",SUMIF($BD$3:$BD$1004,"="&amp;$BD210,INDIRECT(ADDRESS(3,BF$2,1,1)):INDIRECT(ADDRESS(1004,BF$2,1,1))),"")</f>
        <v/>
      </c>
      <c r="BG210" t="str">
        <f ca="1">IF($BT210&lt;&gt;"",SUMIF($BD$3:$BD$1004,"="&amp;$BD210,INDIRECT(ADDRESS(3,BG$2,1,1)):INDIRECT(ADDRESS(1004,BG$2,1,1))),"")</f>
        <v/>
      </c>
      <c r="BH210" t="str">
        <f ca="1">IF($BT210&lt;&gt;"",SUMIF($BD$3:$BD$1004,"="&amp;$BD210,INDIRECT(ADDRESS(3,BH$2,1,1)):INDIRECT(ADDRESS(1004,BH$2,1,1))),"")</f>
        <v/>
      </c>
      <c r="BI210" t="str">
        <f ca="1">IF($BT210&lt;&gt;"",SUMIF($BD$3:$BD$1004,"="&amp;$BD210,INDIRECT(ADDRESS(3,BI$2,1,1)):INDIRECT(ADDRESS(1004,BI$2,1,1))),"")</f>
        <v/>
      </c>
      <c r="BJ210" t="str">
        <f ca="1">IF($BT210&lt;&gt;"",SUMIF($BD$3:$BD$1004,"="&amp;$BD210,INDIRECT(ADDRESS(3,BJ$2,1,1)):INDIRECT(ADDRESS(1004,BJ$2,1,1))),"")</f>
        <v/>
      </c>
      <c r="BK210" t="str">
        <f ca="1">IF($BT210&lt;&gt;"",SUMIF($BD$3:$BD$1004,"="&amp;$BD210,INDIRECT(ADDRESS(3,BK$2,1,1)):INDIRECT(ADDRESS(1004,BK$2,1,1))),"")</f>
        <v/>
      </c>
      <c r="BL210" t="str">
        <f ca="1">IF($BT210&lt;&gt;"",SUMIF($BD$3:$BD$1004,"="&amp;$BD210,INDIRECT(ADDRESS(3,BL$2,1,1)):INDIRECT(ADDRESS(1004,BL$2,1,1))),"")</f>
        <v/>
      </c>
      <c r="BM210" t="str">
        <f ca="1">IF($BT210&lt;&gt;"",SUMIF($BD$3:$BD$1004,"="&amp;$BD210,INDIRECT(ADDRESS(3,BM$2,1,1)):INDIRECT(ADDRESS(1004,BM$2,1,1))),"")</f>
        <v/>
      </c>
      <c r="BN210" t="str">
        <f ca="1">IF($BT210&lt;&gt;"",SUMIF($BD$3:$BD$1004,"="&amp;$BD210,INDIRECT(ADDRESS(3,BN$2,1,1)):INDIRECT(ADDRESS(1004,BN$2,1,1))),"")</f>
        <v/>
      </c>
      <c r="BO210" t="str">
        <f ca="1">IF($BT210&lt;&gt;"",SUMIF($BD$3:$BD$1004,"="&amp;$BD210,INDIRECT(ADDRESS(3,BO$2,1,1)):INDIRECT(ADDRESS(1004,BO$2,1,1))),"")</f>
        <v/>
      </c>
      <c r="BP210" t="str">
        <f ca="1">IF($BT210&lt;&gt;"",SUMIF($BD$3:$BD$1004,"="&amp;$BD210,INDIRECT(ADDRESS(3,BP$2,1,1)):INDIRECT(ADDRESS(1004,BP$2,1,1))),"")</f>
        <v/>
      </c>
      <c r="BQ210" t="str">
        <f ca="1">IF($BT210&lt;&gt;"",SUMIF($BD$3:$BD$1004,"="&amp;$BD210,INDIRECT(ADDRESS(3,BQ$2,1,1)):INDIRECT(ADDRESS(1004,BQ$2,1,1))),"")</f>
        <v/>
      </c>
      <c r="BR210" t="str">
        <f ca="1">IF($BT210&lt;&gt;"",SUMIF($BD$3:$BD$1004,"="&amp;$BD210,INDIRECT(ADDRESS(3,BR$2,1,1)):INDIRECT(ADDRESS(1004,BR$2,1,1))),"")</f>
        <v/>
      </c>
      <c r="BS210" t="str">
        <f>IF($A210&lt;&gt;"",VLOOKUP(TRUNC(MID($A210,1,2),0),Plano_Contas!$H$3:$J$103,3,TRUE),"")</f>
        <v/>
      </c>
      <c r="BT210" t="str">
        <f t="shared" si="12"/>
        <v/>
      </c>
      <c r="BV210">
        <f>Empresas!C210</f>
        <v>0</v>
      </c>
    </row>
    <row r="211" spans="1:74" x14ac:dyDescent="0.2">
      <c r="A211" s="89"/>
      <c r="B211" s="52" t="str">
        <f>IF($A211&lt;&gt;"",VLOOKUP(""&amp;$A211,Plano_Contas!$A$3:$F$1003,6,0),"")</f>
        <v/>
      </c>
      <c r="C211" s="91"/>
      <c r="D211" s="111"/>
      <c r="E211" s="112">
        <v>0</v>
      </c>
      <c r="F211" s="87"/>
      <c r="G211" s="85"/>
      <c r="H211" s="111"/>
      <c r="I211" s="112">
        <v>0</v>
      </c>
      <c r="J211" s="87"/>
      <c r="K211" s="85"/>
      <c r="L211" s="111"/>
      <c r="M211" s="112">
        <v>0</v>
      </c>
      <c r="N211" s="87"/>
      <c r="O211" s="85"/>
      <c r="P211" s="111"/>
      <c r="Q211" s="112">
        <v>0</v>
      </c>
      <c r="R211" s="87"/>
      <c r="S211" s="85"/>
      <c r="T211" s="111"/>
      <c r="U211" s="112">
        <v>0</v>
      </c>
      <c r="V211" s="87"/>
      <c r="W211" s="85"/>
      <c r="X211" s="111"/>
      <c r="Y211" s="112">
        <v>0</v>
      </c>
      <c r="Z211" s="87"/>
      <c r="AA211" s="85"/>
      <c r="AB211" s="111"/>
      <c r="AC211" s="112">
        <v>0</v>
      </c>
      <c r="AD211" s="87"/>
      <c r="AE211" s="85"/>
      <c r="AF211" s="111"/>
      <c r="AG211" s="112">
        <v>0</v>
      </c>
      <c r="AH211" s="87"/>
      <c r="AI211" s="85"/>
      <c r="AJ211" s="111"/>
      <c r="AK211" s="112">
        <v>0</v>
      </c>
      <c r="AL211" s="87"/>
      <c r="AM211" s="85"/>
      <c r="AN211" s="111"/>
      <c r="AO211" s="112">
        <v>0</v>
      </c>
      <c r="AP211" s="87"/>
      <c r="AQ211" s="85"/>
      <c r="AR211" s="111"/>
      <c r="AS211" s="112">
        <v>0</v>
      </c>
      <c r="AT211" s="87"/>
      <c r="AU211" s="85"/>
      <c r="AV211" s="111"/>
      <c r="AW211" s="112">
        <v>0</v>
      </c>
      <c r="AX211" s="87"/>
      <c r="AY211" s="85"/>
      <c r="AZ211" s="267">
        <f t="shared" si="9"/>
        <v>0</v>
      </c>
      <c r="BA211" s="88">
        <f t="shared" si="10"/>
        <v>0</v>
      </c>
      <c r="BC211">
        <f>IF($A211&lt;&gt;"",COUNTIF($BD$3:$BD211,$BD211),0)</f>
        <v>0</v>
      </c>
      <c r="BD211" t="str">
        <f>IF($A211&lt;&gt;"",VLOOKUP(TRUNC(MID($A211,1,2),0),Plano_Contas!$H$3:$J$103,2,TRUE),"")</f>
        <v/>
      </c>
      <c r="BE211" s="201" t="str">
        <f t="shared" si="11"/>
        <v/>
      </c>
      <c r="BF211" t="str">
        <f ca="1">IF($BT211&lt;&gt;"",SUMIF($BD$3:$BD$1004,"="&amp;$BD211,INDIRECT(ADDRESS(3,BF$2,1,1)):INDIRECT(ADDRESS(1004,BF$2,1,1))),"")</f>
        <v/>
      </c>
      <c r="BG211" t="str">
        <f ca="1">IF($BT211&lt;&gt;"",SUMIF($BD$3:$BD$1004,"="&amp;$BD211,INDIRECT(ADDRESS(3,BG$2,1,1)):INDIRECT(ADDRESS(1004,BG$2,1,1))),"")</f>
        <v/>
      </c>
      <c r="BH211" t="str">
        <f ca="1">IF($BT211&lt;&gt;"",SUMIF($BD$3:$BD$1004,"="&amp;$BD211,INDIRECT(ADDRESS(3,BH$2,1,1)):INDIRECT(ADDRESS(1004,BH$2,1,1))),"")</f>
        <v/>
      </c>
      <c r="BI211" t="str">
        <f ca="1">IF($BT211&lt;&gt;"",SUMIF($BD$3:$BD$1004,"="&amp;$BD211,INDIRECT(ADDRESS(3,BI$2,1,1)):INDIRECT(ADDRESS(1004,BI$2,1,1))),"")</f>
        <v/>
      </c>
      <c r="BJ211" t="str">
        <f ca="1">IF($BT211&lt;&gt;"",SUMIF($BD$3:$BD$1004,"="&amp;$BD211,INDIRECT(ADDRESS(3,BJ$2,1,1)):INDIRECT(ADDRESS(1004,BJ$2,1,1))),"")</f>
        <v/>
      </c>
      <c r="BK211" t="str">
        <f ca="1">IF($BT211&lt;&gt;"",SUMIF($BD$3:$BD$1004,"="&amp;$BD211,INDIRECT(ADDRESS(3,BK$2,1,1)):INDIRECT(ADDRESS(1004,BK$2,1,1))),"")</f>
        <v/>
      </c>
      <c r="BL211" t="str">
        <f ca="1">IF($BT211&lt;&gt;"",SUMIF($BD$3:$BD$1004,"="&amp;$BD211,INDIRECT(ADDRESS(3,BL$2,1,1)):INDIRECT(ADDRESS(1004,BL$2,1,1))),"")</f>
        <v/>
      </c>
      <c r="BM211" t="str">
        <f ca="1">IF($BT211&lt;&gt;"",SUMIF($BD$3:$BD$1004,"="&amp;$BD211,INDIRECT(ADDRESS(3,BM$2,1,1)):INDIRECT(ADDRESS(1004,BM$2,1,1))),"")</f>
        <v/>
      </c>
      <c r="BN211" t="str">
        <f ca="1">IF($BT211&lt;&gt;"",SUMIF($BD$3:$BD$1004,"="&amp;$BD211,INDIRECT(ADDRESS(3,BN$2,1,1)):INDIRECT(ADDRESS(1004,BN$2,1,1))),"")</f>
        <v/>
      </c>
      <c r="BO211" t="str">
        <f ca="1">IF($BT211&lt;&gt;"",SUMIF($BD$3:$BD$1004,"="&amp;$BD211,INDIRECT(ADDRESS(3,BO$2,1,1)):INDIRECT(ADDRESS(1004,BO$2,1,1))),"")</f>
        <v/>
      </c>
      <c r="BP211" t="str">
        <f ca="1">IF($BT211&lt;&gt;"",SUMIF($BD$3:$BD$1004,"="&amp;$BD211,INDIRECT(ADDRESS(3,BP$2,1,1)):INDIRECT(ADDRESS(1004,BP$2,1,1))),"")</f>
        <v/>
      </c>
      <c r="BQ211" t="str">
        <f ca="1">IF($BT211&lt;&gt;"",SUMIF($BD$3:$BD$1004,"="&amp;$BD211,INDIRECT(ADDRESS(3,BQ$2,1,1)):INDIRECT(ADDRESS(1004,BQ$2,1,1))),"")</f>
        <v/>
      </c>
      <c r="BR211" t="str">
        <f ca="1">IF($BT211&lt;&gt;"",SUMIF($BD$3:$BD$1004,"="&amp;$BD211,INDIRECT(ADDRESS(3,BR$2,1,1)):INDIRECT(ADDRESS(1004,BR$2,1,1))),"")</f>
        <v/>
      </c>
      <c r="BS211" t="str">
        <f>IF($A211&lt;&gt;"",VLOOKUP(TRUNC(MID($A211,1,2),0),Plano_Contas!$H$3:$J$103,3,TRUE),"")</f>
        <v/>
      </c>
      <c r="BT211" t="str">
        <f t="shared" si="12"/>
        <v/>
      </c>
      <c r="BV211">
        <f>Empresas!C211</f>
        <v>0</v>
      </c>
    </row>
    <row r="212" spans="1:74" x14ac:dyDescent="0.2">
      <c r="A212" s="89"/>
      <c r="B212" s="52" t="str">
        <f>IF($A212&lt;&gt;"",VLOOKUP(""&amp;$A212,Plano_Contas!$A$3:$F$1003,6,0),"")</f>
        <v/>
      </c>
      <c r="C212" s="91"/>
      <c r="D212" s="111"/>
      <c r="E212" s="112">
        <v>0</v>
      </c>
      <c r="F212" s="87"/>
      <c r="G212" s="85"/>
      <c r="H212" s="111"/>
      <c r="I212" s="112">
        <v>0</v>
      </c>
      <c r="J212" s="87"/>
      <c r="K212" s="85"/>
      <c r="L212" s="111"/>
      <c r="M212" s="112">
        <v>0</v>
      </c>
      <c r="N212" s="87"/>
      <c r="O212" s="85"/>
      <c r="P212" s="111"/>
      <c r="Q212" s="112">
        <v>0</v>
      </c>
      <c r="R212" s="87"/>
      <c r="S212" s="85"/>
      <c r="T212" s="111"/>
      <c r="U212" s="112">
        <v>0</v>
      </c>
      <c r="V212" s="87"/>
      <c r="W212" s="85"/>
      <c r="X212" s="111"/>
      <c r="Y212" s="112">
        <v>0</v>
      </c>
      <c r="Z212" s="87"/>
      <c r="AA212" s="85"/>
      <c r="AB212" s="111"/>
      <c r="AC212" s="112">
        <v>0</v>
      </c>
      <c r="AD212" s="87"/>
      <c r="AE212" s="85"/>
      <c r="AF212" s="111"/>
      <c r="AG212" s="112">
        <v>0</v>
      </c>
      <c r="AH212" s="87"/>
      <c r="AI212" s="85"/>
      <c r="AJ212" s="111"/>
      <c r="AK212" s="112">
        <v>0</v>
      </c>
      <c r="AL212" s="87"/>
      <c r="AM212" s="85"/>
      <c r="AN212" s="111"/>
      <c r="AO212" s="112">
        <v>0</v>
      </c>
      <c r="AP212" s="87"/>
      <c r="AQ212" s="85"/>
      <c r="AR212" s="111"/>
      <c r="AS212" s="112">
        <v>0</v>
      </c>
      <c r="AT212" s="87"/>
      <c r="AU212" s="85"/>
      <c r="AV212" s="111"/>
      <c r="AW212" s="112">
        <v>0</v>
      </c>
      <c r="AX212" s="87"/>
      <c r="AY212" s="85"/>
      <c r="AZ212" s="267">
        <f t="shared" si="9"/>
        <v>0</v>
      </c>
      <c r="BA212" s="88">
        <f t="shared" si="10"/>
        <v>0</v>
      </c>
      <c r="BC212">
        <f>IF($A212&lt;&gt;"",COUNTIF($BD$3:$BD212,$BD212),0)</f>
        <v>0</v>
      </c>
      <c r="BD212" t="str">
        <f>IF($A212&lt;&gt;"",VLOOKUP(TRUNC(MID($A212,1,2),0),Plano_Contas!$H$3:$J$103,2,TRUE),"")</f>
        <v/>
      </c>
      <c r="BE212" s="201" t="str">
        <f t="shared" si="11"/>
        <v/>
      </c>
      <c r="BF212" t="str">
        <f ca="1">IF($BT212&lt;&gt;"",SUMIF($BD$3:$BD$1004,"="&amp;$BD212,INDIRECT(ADDRESS(3,BF$2,1,1)):INDIRECT(ADDRESS(1004,BF$2,1,1))),"")</f>
        <v/>
      </c>
      <c r="BG212" t="str">
        <f ca="1">IF($BT212&lt;&gt;"",SUMIF($BD$3:$BD$1004,"="&amp;$BD212,INDIRECT(ADDRESS(3,BG$2,1,1)):INDIRECT(ADDRESS(1004,BG$2,1,1))),"")</f>
        <v/>
      </c>
      <c r="BH212" t="str">
        <f ca="1">IF($BT212&lt;&gt;"",SUMIF($BD$3:$BD$1004,"="&amp;$BD212,INDIRECT(ADDRESS(3,BH$2,1,1)):INDIRECT(ADDRESS(1004,BH$2,1,1))),"")</f>
        <v/>
      </c>
      <c r="BI212" t="str">
        <f ca="1">IF($BT212&lt;&gt;"",SUMIF($BD$3:$BD$1004,"="&amp;$BD212,INDIRECT(ADDRESS(3,BI$2,1,1)):INDIRECT(ADDRESS(1004,BI$2,1,1))),"")</f>
        <v/>
      </c>
      <c r="BJ212" t="str">
        <f ca="1">IF($BT212&lt;&gt;"",SUMIF($BD$3:$BD$1004,"="&amp;$BD212,INDIRECT(ADDRESS(3,BJ$2,1,1)):INDIRECT(ADDRESS(1004,BJ$2,1,1))),"")</f>
        <v/>
      </c>
      <c r="BK212" t="str">
        <f ca="1">IF($BT212&lt;&gt;"",SUMIF($BD$3:$BD$1004,"="&amp;$BD212,INDIRECT(ADDRESS(3,BK$2,1,1)):INDIRECT(ADDRESS(1004,BK$2,1,1))),"")</f>
        <v/>
      </c>
      <c r="BL212" t="str">
        <f ca="1">IF($BT212&lt;&gt;"",SUMIF($BD$3:$BD$1004,"="&amp;$BD212,INDIRECT(ADDRESS(3,BL$2,1,1)):INDIRECT(ADDRESS(1004,BL$2,1,1))),"")</f>
        <v/>
      </c>
      <c r="BM212" t="str">
        <f ca="1">IF($BT212&lt;&gt;"",SUMIF($BD$3:$BD$1004,"="&amp;$BD212,INDIRECT(ADDRESS(3,BM$2,1,1)):INDIRECT(ADDRESS(1004,BM$2,1,1))),"")</f>
        <v/>
      </c>
      <c r="BN212" t="str">
        <f ca="1">IF($BT212&lt;&gt;"",SUMIF($BD$3:$BD$1004,"="&amp;$BD212,INDIRECT(ADDRESS(3,BN$2,1,1)):INDIRECT(ADDRESS(1004,BN$2,1,1))),"")</f>
        <v/>
      </c>
      <c r="BO212" t="str">
        <f ca="1">IF($BT212&lt;&gt;"",SUMIF($BD$3:$BD$1004,"="&amp;$BD212,INDIRECT(ADDRESS(3,BO$2,1,1)):INDIRECT(ADDRESS(1004,BO$2,1,1))),"")</f>
        <v/>
      </c>
      <c r="BP212" t="str">
        <f ca="1">IF($BT212&lt;&gt;"",SUMIF($BD$3:$BD$1004,"="&amp;$BD212,INDIRECT(ADDRESS(3,BP$2,1,1)):INDIRECT(ADDRESS(1004,BP$2,1,1))),"")</f>
        <v/>
      </c>
      <c r="BQ212" t="str">
        <f ca="1">IF($BT212&lt;&gt;"",SUMIF($BD$3:$BD$1004,"="&amp;$BD212,INDIRECT(ADDRESS(3,BQ$2,1,1)):INDIRECT(ADDRESS(1004,BQ$2,1,1))),"")</f>
        <v/>
      </c>
      <c r="BR212" t="str">
        <f ca="1">IF($BT212&lt;&gt;"",SUMIF($BD$3:$BD$1004,"="&amp;$BD212,INDIRECT(ADDRESS(3,BR$2,1,1)):INDIRECT(ADDRESS(1004,BR$2,1,1))),"")</f>
        <v/>
      </c>
      <c r="BS212" t="str">
        <f>IF($A212&lt;&gt;"",VLOOKUP(TRUNC(MID($A212,1,2),0),Plano_Contas!$H$3:$J$103,3,TRUE),"")</f>
        <v/>
      </c>
      <c r="BT212" t="str">
        <f t="shared" si="12"/>
        <v/>
      </c>
      <c r="BV212">
        <f>Empresas!C212</f>
        <v>0</v>
      </c>
    </row>
    <row r="213" spans="1:74" x14ac:dyDescent="0.2">
      <c r="A213" s="89"/>
      <c r="B213" s="52" t="str">
        <f>IF($A213&lt;&gt;"",VLOOKUP(""&amp;$A213,Plano_Contas!$A$3:$F$1003,6,0),"")</f>
        <v/>
      </c>
      <c r="C213" s="91"/>
      <c r="D213" s="111"/>
      <c r="E213" s="112">
        <v>0</v>
      </c>
      <c r="F213" s="87"/>
      <c r="G213" s="85"/>
      <c r="H213" s="111"/>
      <c r="I213" s="112">
        <v>0</v>
      </c>
      <c r="J213" s="87"/>
      <c r="K213" s="85"/>
      <c r="L213" s="111"/>
      <c r="M213" s="112">
        <v>0</v>
      </c>
      <c r="N213" s="87"/>
      <c r="O213" s="85"/>
      <c r="P213" s="111"/>
      <c r="Q213" s="112">
        <v>0</v>
      </c>
      <c r="R213" s="87"/>
      <c r="S213" s="85"/>
      <c r="T213" s="111"/>
      <c r="U213" s="112">
        <v>0</v>
      </c>
      <c r="V213" s="87"/>
      <c r="W213" s="85"/>
      <c r="X213" s="111"/>
      <c r="Y213" s="112">
        <v>0</v>
      </c>
      <c r="Z213" s="87"/>
      <c r="AA213" s="85"/>
      <c r="AB213" s="111"/>
      <c r="AC213" s="112">
        <v>0</v>
      </c>
      <c r="AD213" s="87"/>
      <c r="AE213" s="85"/>
      <c r="AF213" s="111"/>
      <c r="AG213" s="112">
        <v>0</v>
      </c>
      <c r="AH213" s="87"/>
      <c r="AI213" s="85"/>
      <c r="AJ213" s="111"/>
      <c r="AK213" s="112">
        <v>0</v>
      </c>
      <c r="AL213" s="87"/>
      <c r="AM213" s="85"/>
      <c r="AN213" s="111"/>
      <c r="AO213" s="112">
        <v>0</v>
      </c>
      <c r="AP213" s="87"/>
      <c r="AQ213" s="85"/>
      <c r="AR213" s="111"/>
      <c r="AS213" s="112">
        <v>0</v>
      </c>
      <c r="AT213" s="87"/>
      <c r="AU213" s="85"/>
      <c r="AV213" s="111"/>
      <c r="AW213" s="112">
        <v>0</v>
      </c>
      <c r="AX213" s="87"/>
      <c r="AY213" s="85"/>
      <c r="AZ213" s="267">
        <f t="shared" si="9"/>
        <v>0</v>
      </c>
      <c r="BA213" s="88">
        <f t="shared" si="10"/>
        <v>0</v>
      </c>
      <c r="BC213">
        <f>IF($A213&lt;&gt;"",COUNTIF($BD$3:$BD213,$BD213),0)</f>
        <v>0</v>
      </c>
      <c r="BD213" t="str">
        <f>IF($A213&lt;&gt;"",VLOOKUP(TRUNC(MID($A213,1,2),0),Plano_Contas!$H$3:$J$103,2,TRUE),"")</f>
        <v/>
      </c>
      <c r="BE213" s="201" t="str">
        <f t="shared" si="11"/>
        <v/>
      </c>
      <c r="BF213" t="str">
        <f ca="1">IF($BT213&lt;&gt;"",SUMIF($BD$3:$BD$1004,"="&amp;$BD213,INDIRECT(ADDRESS(3,BF$2,1,1)):INDIRECT(ADDRESS(1004,BF$2,1,1))),"")</f>
        <v/>
      </c>
      <c r="BG213" t="str">
        <f ca="1">IF($BT213&lt;&gt;"",SUMIF($BD$3:$BD$1004,"="&amp;$BD213,INDIRECT(ADDRESS(3,BG$2,1,1)):INDIRECT(ADDRESS(1004,BG$2,1,1))),"")</f>
        <v/>
      </c>
      <c r="BH213" t="str">
        <f ca="1">IF($BT213&lt;&gt;"",SUMIF($BD$3:$BD$1004,"="&amp;$BD213,INDIRECT(ADDRESS(3,BH$2,1,1)):INDIRECT(ADDRESS(1004,BH$2,1,1))),"")</f>
        <v/>
      </c>
      <c r="BI213" t="str">
        <f ca="1">IF($BT213&lt;&gt;"",SUMIF($BD$3:$BD$1004,"="&amp;$BD213,INDIRECT(ADDRESS(3,BI$2,1,1)):INDIRECT(ADDRESS(1004,BI$2,1,1))),"")</f>
        <v/>
      </c>
      <c r="BJ213" t="str">
        <f ca="1">IF($BT213&lt;&gt;"",SUMIF($BD$3:$BD$1004,"="&amp;$BD213,INDIRECT(ADDRESS(3,BJ$2,1,1)):INDIRECT(ADDRESS(1004,BJ$2,1,1))),"")</f>
        <v/>
      </c>
      <c r="BK213" t="str">
        <f ca="1">IF($BT213&lt;&gt;"",SUMIF($BD$3:$BD$1004,"="&amp;$BD213,INDIRECT(ADDRESS(3,BK$2,1,1)):INDIRECT(ADDRESS(1004,BK$2,1,1))),"")</f>
        <v/>
      </c>
      <c r="BL213" t="str">
        <f ca="1">IF($BT213&lt;&gt;"",SUMIF($BD$3:$BD$1004,"="&amp;$BD213,INDIRECT(ADDRESS(3,BL$2,1,1)):INDIRECT(ADDRESS(1004,BL$2,1,1))),"")</f>
        <v/>
      </c>
      <c r="BM213" t="str">
        <f ca="1">IF($BT213&lt;&gt;"",SUMIF($BD$3:$BD$1004,"="&amp;$BD213,INDIRECT(ADDRESS(3,BM$2,1,1)):INDIRECT(ADDRESS(1004,BM$2,1,1))),"")</f>
        <v/>
      </c>
      <c r="BN213" t="str">
        <f ca="1">IF($BT213&lt;&gt;"",SUMIF($BD$3:$BD$1004,"="&amp;$BD213,INDIRECT(ADDRESS(3,BN$2,1,1)):INDIRECT(ADDRESS(1004,BN$2,1,1))),"")</f>
        <v/>
      </c>
      <c r="BO213" t="str">
        <f ca="1">IF($BT213&lt;&gt;"",SUMIF($BD$3:$BD$1004,"="&amp;$BD213,INDIRECT(ADDRESS(3,BO$2,1,1)):INDIRECT(ADDRESS(1004,BO$2,1,1))),"")</f>
        <v/>
      </c>
      <c r="BP213" t="str">
        <f ca="1">IF($BT213&lt;&gt;"",SUMIF($BD$3:$BD$1004,"="&amp;$BD213,INDIRECT(ADDRESS(3,BP$2,1,1)):INDIRECT(ADDRESS(1004,BP$2,1,1))),"")</f>
        <v/>
      </c>
      <c r="BQ213" t="str">
        <f ca="1">IF($BT213&lt;&gt;"",SUMIF($BD$3:$BD$1004,"="&amp;$BD213,INDIRECT(ADDRESS(3,BQ$2,1,1)):INDIRECT(ADDRESS(1004,BQ$2,1,1))),"")</f>
        <v/>
      </c>
      <c r="BR213" t="str">
        <f ca="1">IF($BT213&lt;&gt;"",SUMIF($BD$3:$BD$1004,"="&amp;$BD213,INDIRECT(ADDRESS(3,BR$2,1,1)):INDIRECT(ADDRESS(1004,BR$2,1,1))),"")</f>
        <v/>
      </c>
      <c r="BS213" t="str">
        <f>IF($A213&lt;&gt;"",VLOOKUP(TRUNC(MID($A213,1,2),0),Plano_Contas!$H$3:$J$103,3,TRUE),"")</f>
        <v/>
      </c>
      <c r="BT213" t="str">
        <f t="shared" si="12"/>
        <v/>
      </c>
      <c r="BV213">
        <f>Empresas!C213</f>
        <v>0</v>
      </c>
    </row>
    <row r="214" spans="1:74" x14ac:dyDescent="0.2">
      <c r="A214" s="89"/>
      <c r="B214" s="52" t="str">
        <f>IF($A214&lt;&gt;"",VLOOKUP(""&amp;$A214,Plano_Contas!$A$3:$F$1003,6,0),"")</f>
        <v/>
      </c>
      <c r="C214" s="91"/>
      <c r="D214" s="111"/>
      <c r="E214" s="112">
        <v>0</v>
      </c>
      <c r="F214" s="87"/>
      <c r="G214" s="85"/>
      <c r="H214" s="111"/>
      <c r="I214" s="112">
        <v>0</v>
      </c>
      <c r="J214" s="87"/>
      <c r="K214" s="85"/>
      <c r="L214" s="111"/>
      <c r="M214" s="112">
        <v>0</v>
      </c>
      <c r="N214" s="87"/>
      <c r="O214" s="85"/>
      <c r="P214" s="111"/>
      <c r="Q214" s="112">
        <v>0</v>
      </c>
      <c r="R214" s="87"/>
      <c r="S214" s="85"/>
      <c r="T214" s="111"/>
      <c r="U214" s="112">
        <v>0</v>
      </c>
      <c r="V214" s="87"/>
      <c r="W214" s="85"/>
      <c r="X214" s="111"/>
      <c r="Y214" s="112">
        <v>0</v>
      </c>
      <c r="Z214" s="87"/>
      <c r="AA214" s="85"/>
      <c r="AB214" s="111"/>
      <c r="AC214" s="112">
        <v>0</v>
      </c>
      <c r="AD214" s="87"/>
      <c r="AE214" s="85"/>
      <c r="AF214" s="111"/>
      <c r="AG214" s="112">
        <v>0</v>
      </c>
      <c r="AH214" s="87"/>
      <c r="AI214" s="85"/>
      <c r="AJ214" s="111"/>
      <c r="AK214" s="112">
        <v>0</v>
      </c>
      <c r="AL214" s="87"/>
      <c r="AM214" s="85"/>
      <c r="AN214" s="111"/>
      <c r="AO214" s="112">
        <v>0</v>
      </c>
      <c r="AP214" s="87"/>
      <c r="AQ214" s="85"/>
      <c r="AR214" s="111"/>
      <c r="AS214" s="112">
        <v>0</v>
      </c>
      <c r="AT214" s="87"/>
      <c r="AU214" s="85"/>
      <c r="AV214" s="111"/>
      <c r="AW214" s="112">
        <v>0</v>
      </c>
      <c r="AX214" s="87"/>
      <c r="AY214" s="85"/>
      <c r="AZ214" s="267">
        <f t="shared" si="9"/>
        <v>0</v>
      </c>
      <c r="BA214" s="88">
        <f t="shared" si="10"/>
        <v>0</v>
      </c>
      <c r="BC214">
        <f>IF($A214&lt;&gt;"",COUNTIF($BD$3:$BD214,$BD214),0)</f>
        <v>0</v>
      </c>
      <c r="BD214" t="str">
        <f>IF($A214&lt;&gt;"",VLOOKUP(TRUNC(MID($A214,1,2),0),Plano_Contas!$H$3:$J$103,2,TRUE),"")</f>
        <v/>
      </c>
      <c r="BE214" s="201" t="str">
        <f t="shared" si="11"/>
        <v/>
      </c>
      <c r="BF214" t="str">
        <f ca="1">IF($BT214&lt;&gt;"",SUMIF($BD$3:$BD$1004,"="&amp;$BD214,INDIRECT(ADDRESS(3,BF$2,1,1)):INDIRECT(ADDRESS(1004,BF$2,1,1))),"")</f>
        <v/>
      </c>
      <c r="BG214" t="str">
        <f ca="1">IF($BT214&lt;&gt;"",SUMIF($BD$3:$BD$1004,"="&amp;$BD214,INDIRECT(ADDRESS(3,BG$2,1,1)):INDIRECT(ADDRESS(1004,BG$2,1,1))),"")</f>
        <v/>
      </c>
      <c r="BH214" t="str">
        <f ca="1">IF($BT214&lt;&gt;"",SUMIF($BD$3:$BD$1004,"="&amp;$BD214,INDIRECT(ADDRESS(3,BH$2,1,1)):INDIRECT(ADDRESS(1004,BH$2,1,1))),"")</f>
        <v/>
      </c>
      <c r="BI214" t="str">
        <f ca="1">IF($BT214&lt;&gt;"",SUMIF($BD$3:$BD$1004,"="&amp;$BD214,INDIRECT(ADDRESS(3,BI$2,1,1)):INDIRECT(ADDRESS(1004,BI$2,1,1))),"")</f>
        <v/>
      </c>
      <c r="BJ214" t="str">
        <f ca="1">IF($BT214&lt;&gt;"",SUMIF($BD$3:$BD$1004,"="&amp;$BD214,INDIRECT(ADDRESS(3,BJ$2,1,1)):INDIRECT(ADDRESS(1004,BJ$2,1,1))),"")</f>
        <v/>
      </c>
      <c r="BK214" t="str">
        <f ca="1">IF($BT214&lt;&gt;"",SUMIF($BD$3:$BD$1004,"="&amp;$BD214,INDIRECT(ADDRESS(3,BK$2,1,1)):INDIRECT(ADDRESS(1004,BK$2,1,1))),"")</f>
        <v/>
      </c>
      <c r="BL214" t="str">
        <f ca="1">IF($BT214&lt;&gt;"",SUMIF($BD$3:$BD$1004,"="&amp;$BD214,INDIRECT(ADDRESS(3,BL$2,1,1)):INDIRECT(ADDRESS(1004,BL$2,1,1))),"")</f>
        <v/>
      </c>
      <c r="BM214" t="str">
        <f ca="1">IF($BT214&lt;&gt;"",SUMIF($BD$3:$BD$1004,"="&amp;$BD214,INDIRECT(ADDRESS(3,BM$2,1,1)):INDIRECT(ADDRESS(1004,BM$2,1,1))),"")</f>
        <v/>
      </c>
      <c r="BN214" t="str">
        <f ca="1">IF($BT214&lt;&gt;"",SUMIF($BD$3:$BD$1004,"="&amp;$BD214,INDIRECT(ADDRESS(3,BN$2,1,1)):INDIRECT(ADDRESS(1004,BN$2,1,1))),"")</f>
        <v/>
      </c>
      <c r="BO214" t="str">
        <f ca="1">IF($BT214&lt;&gt;"",SUMIF($BD$3:$BD$1004,"="&amp;$BD214,INDIRECT(ADDRESS(3,BO$2,1,1)):INDIRECT(ADDRESS(1004,BO$2,1,1))),"")</f>
        <v/>
      </c>
      <c r="BP214" t="str">
        <f ca="1">IF($BT214&lt;&gt;"",SUMIF($BD$3:$BD$1004,"="&amp;$BD214,INDIRECT(ADDRESS(3,BP$2,1,1)):INDIRECT(ADDRESS(1004,BP$2,1,1))),"")</f>
        <v/>
      </c>
      <c r="BQ214" t="str">
        <f ca="1">IF($BT214&lt;&gt;"",SUMIF($BD$3:$BD$1004,"="&amp;$BD214,INDIRECT(ADDRESS(3,BQ$2,1,1)):INDIRECT(ADDRESS(1004,BQ$2,1,1))),"")</f>
        <v/>
      </c>
      <c r="BR214" t="str">
        <f ca="1">IF($BT214&lt;&gt;"",SUMIF($BD$3:$BD$1004,"="&amp;$BD214,INDIRECT(ADDRESS(3,BR$2,1,1)):INDIRECT(ADDRESS(1004,BR$2,1,1))),"")</f>
        <v/>
      </c>
      <c r="BS214" t="str">
        <f>IF($A214&lt;&gt;"",VLOOKUP(TRUNC(MID($A214,1,2),0),Plano_Contas!$H$3:$J$103,3,TRUE),"")</f>
        <v/>
      </c>
      <c r="BT214" t="str">
        <f t="shared" si="12"/>
        <v/>
      </c>
      <c r="BV214">
        <f>Empresas!C214</f>
        <v>0</v>
      </c>
    </row>
    <row r="215" spans="1:74" x14ac:dyDescent="0.2">
      <c r="A215" s="89"/>
      <c r="B215" s="52" t="str">
        <f>IF($A215&lt;&gt;"",VLOOKUP(""&amp;$A215,Plano_Contas!$A$3:$F$1003,6,0),"")</f>
        <v/>
      </c>
      <c r="C215" s="91"/>
      <c r="D215" s="111"/>
      <c r="E215" s="112">
        <v>0</v>
      </c>
      <c r="F215" s="87"/>
      <c r="G215" s="85"/>
      <c r="H215" s="111"/>
      <c r="I215" s="112">
        <v>0</v>
      </c>
      <c r="J215" s="87"/>
      <c r="K215" s="85"/>
      <c r="L215" s="111"/>
      <c r="M215" s="112">
        <v>0</v>
      </c>
      <c r="N215" s="87"/>
      <c r="O215" s="85"/>
      <c r="P215" s="111"/>
      <c r="Q215" s="112">
        <v>0</v>
      </c>
      <c r="R215" s="87"/>
      <c r="S215" s="85"/>
      <c r="T215" s="111"/>
      <c r="U215" s="112">
        <v>0</v>
      </c>
      <c r="V215" s="87"/>
      <c r="W215" s="85"/>
      <c r="X215" s="111"/>
      <c r="Y215" s="112">
        <v>0</v>
      </c>
      <c r="Z215" s="87"/>
      <c r="AA215" s="85"/>
      <c r="AB215" s="111"/>
      <c r="AC215" s="112">
        <v>0</v>
      </c>
      <c r="AD215" s="87"/>
      <c r="AE215" s="85"/>
      <c r="AF215" s="111"/>
      <c r="AG215" s="112">
        <v>0</v>
      </c>
      <c r="AH215" s="87"/>
      <c r="AI215" s="85"/>
      <c r="AJ215" s="111"/>
      <c r="AK215" s="112">
        <v>0</v>
      </c>
      <c r="AL215" s="87"/>
      <c r="AM215" s="85"/>
      <c r="AN215" s="111"/>
      <c r="AO215" s="112">
        <v>0</v>
      </c>
      <c r="AP215" s="87"/>
      <c r="AQ215" s="85"/>
      <c r="AR215" s="111"/>
      <c r="AS215" s="112">
        <v>0</v>
      </c>
      <c r="AT215" s="87"/>
      <c r="AU215" s="85"/>
      <c r="AV215" s="111"/>
      <c r="AW215" s="112">
        <v>0</v>
      </c>
      <c r="AX215" s="87"/>
      <c r="AY215" s="85"/>
      <c r="AZ215" s="267">
        <f t="shared" si="9"/>
        <v>0</v>
      </c>
      <c r="BA215" s="88">
        <f t="shared" si="10"/>
        <v>0</v>
      </c>
      <c r="BC215">
        <f>IF($A215&lt;&gt;"",COUNTIF($BD$3:$BD215,$BD215),0)</f>
        <v>0</v>
      </c>
      <c r="BD215" t="str">
        <f>IF($A215&lt;&gt;"",VLOOKUP(TRUNC(MID($A215,1,2),0),Plano_Contas!$H$3:$J$103,2,TRUE),"")</f>
        <v/>
      </c>
      <c r="BE215" s="201" t="str">
        <f t="shared" si="11"/>
        <v/>
      </c>
      <c r="BF215" t="str">
        <f ca="1">IF($BT215&lt;&gt;"",SUMIF($BD$3:$BD$1004,"="&amp;$BD215,INDIRECT(ADDRESS(3,BF$2,1,1)):INDIRECT(ADDRESS(1004,BF$2,1,1))),"")</f>
        <v/>
      </c>
      <c r="BG215" t="str">
        <f ca="1">IF($BT215&lt;&gt;"",SUMIF($BD$3:$BD$1004,"="&amp;$BD215,INDIRECT(ADDRESS(3,BG$2,1,1)):INDIRECT(ADDRESS(1004,BG$2,1,1))),"")</f>
        <v/>
      </c>
      <c r="BH215" t="str">
        <f ca="1">IF($BT215&lt;&gt;"",SUMIF($BD$3:$BD$1004,"="&amp;$BD215,INDIRECT(ADDRESS(3,BH$2,1,1)):INDIRECT(ADDRESS(1004,BH$2,1,1))),"")</f>
        <v/>
      </c>
      <c r="BI215" t="str">
        <f ca="1">IF($BT215&lt;&gt;"",SUMIF($BD$3:$BD$1004,"="&amp;$BD215,INDIRECT(ADDRESS(3,BI$2,1,1)):INDIRECT(ADDRESS(1004,BI$2,1,1))),"")</f>
        <v/>
      </c>
      <c r="BJ215" t="str">
        <f ca="1">IF($BT215&lt;&gt;"",SUMIF($BD$3:$BD$1004,"="&amp;$BD215,INDIRECT(ADDRESS(3,BJ$2,1,1)):INDIRECT(ADDRESS(1004,BJ$2,1,1))),"")</f>
        <v/>
      </c>
      <c r="BK215" t="str">
        <f ca="1">IF($BT215&lt;&gt;"",SUMIF($BD$3:$BD$1004,"="&amp;$BD215,INDIRECT(ADDRESS(3,BK$2,1,1)):INDIRECT(ADDRESS(1004,BK$2,1,1))),"")</f>
        <v/>
      </c>
      <c r="BL215" t="str">
        <f ca="1">IF($BT215&lt;&gt;"",SUMIF($BD$3:$BD$1004,"="&amp;$BD215,INDIRECT(ADDRESS(3,BL$2,1,1)):INDIRECT(ADDRESS(1004,BL$2,1,1))),"")</f>
        <v/>
      </c>
      <c r="BM215" t="str">
        <f ca="1">IF($BT215&lt;&gt;"",SUMIF($BD$3:$BD$1004,"="&amp;$BD215,INDIRECT(ADDRESS(3,BM$2,1,1)):INDIRECT(ADDRESS(1004,BM$2,1,1))),"")</f>
        <v/>
      </c>
      <c r="BN215" t="str">
        <f ca="1">IF($BT215&lt;&gt;"",SUMIF($BD$3:$BD$1004,"="&amp;$BD215,INDIRECT(ADDRESS(3,BN$2,1,1)):INDIRECT(ADDRESS(1004,BN$2,1,1))),"")</f>
        <v/>
      </c>
      <c r="BO215" t="str">
        <f ca="1">IF($BT215&lt;&gt;"",SUMIF($BD$3:$BD$1004,"="&amp;$BD215,INDIRECT(ADDRESS(3,BO$2,1,1)):INDIRECT(ADDRESS(1004,BO$2,1,1))),"")</f>
        <v/>
      </c>
      <c r="BP215" t="str">
        <f ca="1">IF($BT215&lt;&gt;"",SUMIF($BD$3:$BD$1004,"="&amp;$BD215,INDIRECT(ADDRESS(3,BP$2,1,1)):INDIRECT(ADDRESS(1004,BP$2,1,1))),"")</f>
        <v/>
      </c>
      <c r="BQ215" t="str">
        <f ca="1">IF($BT215&lt;&gt;"",SUMIF($BD$3:$BD$1004,"="&amp;$BD215,INDIRECT(ADDRESS(3,BQ$2,1,1)):INDIRECT(ADDRESS(1004,BQ$2,1,1))),"")</f>
        <v/>
      </c>
      <c r="BR215" t="str">
        <f ca="1">IF($BT215&lt;&gt;"",SUMIF($BD$3:$BD$1004,"="&amp;$BD215,INDIRECT(ADDRESS(3,BR$2,1,1)):INDIRECT(ADDRESS(1004,BR$2,1,1))),"")</f>
        <v/>
      </c>
      <c r="BS215" t="str">
        <f>IF($A215&lt;&gt;"",VLOOKUP(TRUNC(MID($A215,1,2),0),Plano_Contas!$H$3:$J$103,3,TRUE),"")</f>
        <v/>
      </c>
      <c r="BT215" t="str">
        <f t="shared" si="12"/>
        <v/>
      </c>
      <c r="BV215">
        <f>Empresas!C215</f>
        <v>0</v>
      </c>
    </row>
    <row r="216" spans="1:74" x14ac:dyDescent="0.2">
      <c r="A216" s="89"/>
      <c r="B216" s="52" t="str">
        <f>IF($A216&lt;&gt;"",VLOOKUP(""&amp;$A216,Plano_Contas!$A$3:$F$1003,6,0),"")</f>
        <v/>
      </c>
      <c r="C216" s="91"/>
      <c r="D216" s="111"/>
      <c r="E216" s="112">
        <v>0</v>
      </c>
      <c r="F216" s="87"/>
      <c r="G216" s="85"/>
      <c r="H216" s="111"/>
      <c r="I216" s="112">
        <v>0</v>
      </c>
      <c r="J216" s="87"/>
      <c r="K216" s="85"/>
      <c r="L216" s="111"/>
      <c r="M216" s="112">
        <v>0</v>
      </c>
      <c r="N216" s="87"/>
      <c r="O216" s="85"/>
      <c r="P216" s="111"/>
      <c r="Q216" s="112">
        <v>0</v>
      </c>
      <c r="R216" s="87"/>
      <c r="S216" s="85"/>
      <c r="T216" s="111"/>
      <c r="U216" s="112">
        <v>0</v>
      </c>
      <c r="V216" s="87"/>
      <c r="W216" s="85"/>
      <c r="X216" s="111"/>
      <c r="Y216" s="112">
        <v>0</v>
      </c>
      <c r="Z216" s="87"/>
      <c r="AA216" s="85"/>
      <c r="AB216" s="111"/>
      <c r="AC216" s="112">
        <v>0</v>
      </c>
      <c r="AD216" s="87"/>
      <c r="AE216" s="85"/>
      <c r="AF216" s="111"/>
      <c r="AG216" s="112">
        <v>0</v>
      </c>
      <c r="AH216" s="87"/>
      <c r="AI216" s="85"/>
      <c r="AJ216" s="111"/>
      <c r="AK216" s="112">
        <v>0</v>
      </c>
      <c r="AL216" s="87"/>
      <c r="AM216" s="85"/>
      <c r="AN216" s="111"/>
      <c r="AO216" s="112">
        <v>0</v>
      </c>
      <c r="AP216" s="87"/>
      <c r="AQ216" s="85"/>
      <c r="AR216" s="111"/>
      <c r="AS216" s="112">
        <v>0</v>
      </c>
      <c r="AT216" s="87"/>
      <c r="AU216" s="85"/>
      <c r="AV216" s="111"/>
      <c r="AW216" s="112">
        <v>0</v>
      </c>
      <c r="AX216" s="87"/>
      <c r="AY216" s="85"/>
      <c r="AZ216" s="267">
        <f t="shared" si="9"/>
        <v>0</v>
      </c>
      <c r="BA216" s="88">
        <f t="shared" si="10"/>
        <v>0</v>
      </c>
      <c r="BC216">
        <f>IF($A216&lt;&gt;"",COUNTIF($BD$3:$BD216,$BD216),0)</f>
        <v>0</v>
      </c>
      <c r="BD216" t="str">
        <f>IF($A216&lt;&gt;"",VLOOKUP(TRUNC(MID($A216,1,2),0),Plano_Contas!$H$3:$J$103,2,TRUE),"")</f>
        <v/>
      </c>
      <c r="BE216" s="201" t="str">
        <f t="shared" si="11"/>
        <v/>
      </c>
      <c r="BF216" t="str">
        <f ca="1">IF($BT216&lt;&gt;"",SUMIF($BD$3:$BD$1004,"="&amp;$BD216,INDIRECT(ADDRESS(3,BF$2,1,1)):INDIRECT(ADDRESS(1004,BF$2,1,1))),"")</f>
        <v/>
      </c>
      <c r="BG216" t="str">
        <f ca="1">IF($BT216&lt;&gt;"",SUMIF($BD$3:$BD$1004,"="&amp;$BD216,INDIRECT(ADDRESS(3,BG$2,1,1)):INDIRECT(ADDRESS(1004,BG$2,1,1))),"")</f>
        <v/>
      </c>
      <c r="BH216" t="str">
        <f ca="1">IF($BT216&lt;&gt;"",SUMIF($BD$3:$BD$1004,"="&amp;$BD216,INDIRECT(ADDRESS(3,BH$2,1,1)):INDIRECT(ADDRESS(1004,BH$2,1,1))),"")</f>
        <v/>
      </c>
      <c r="BI216" t="str">
        <f ca="1">IF($BT216&lt;&gt;"",SUMIF($BD$3:$BD$1004,"="&amp;$BD216,INDIRECT(ADDRESS(3,BI$2,1,1)):INDIRECT(ADDRESS(1004,BI$2,1,1))),"")</f>
        <v/>
      </c>
      <c r="BJ216" t="str">
        <f ca="1">IF($BT216&lt;&gt;"",SUMIF($BD$3:$BD$1004,"="&amp;$BD216,INDIRECT(ADDRESS(3,BJ$2,1,1)):INDIRECT(ADDRESS(1004,BJ$2,1,1))),"")</f>
        <v/>
      </c>
      <c r="BK216" t="str">
        <f ca="1">IF($BT216&lt;&gt;"",SUMIF($BD$3:$BD$1004,"="&amp;$BD216,INDIRECT(ADDRESS(3,BK$2,1,1)):INDIRECT(ADDRESS(1004,BK$2,1,1))),"")</f>
        <v/>
      </c>
      <c r="BL216" t="str">
        <f ca="1">IF($BT216&lt;&gt;"",SUMIF($BD$3:$BD$1004,"="&amp;$BD216,INDIRECT(ADDRESS(3,BL$2,1,1)):INDIRECT(ADDRESS(1004,BL$2,1,1))),"")</f>
        <v/>
      </c>
      <c r="BM216" t="str">
        <f ca="1">IF($BT216&lt;&gt;"",SUMIF($BD$3:$BD$1004,"="&amp;$BD216,INDIRECT(ADDRESS(3,BM$2,1,1)):INDIRECT(ADDRESS(1004,BM$2,1,1))),"")</f>
        <v/>
      </c>
      <c r="BN216" t="str">
        <f ca="1">IF($BT216&lt;&gt;"",SUMIF($BD$3:$BD$1004,"="&amp;$BD216,INDIRECT(ADDRESS(3,BN$2,1,1)):INDIRECT(ADDRESS(1004,BN$2,1,1))),"")</f>
        <v/>
      </c>
      <c r="BO216" t="str">
        <f ca="1">IF($BT216&lt;&gt;"",SUMIF($BD$3:$BD$1004,"="&amp;$BD216,INDIRECT(ADDRESS(3,BO$2,1,1)):INDIRECT(ADDRESS(1004,BO$2,1,1))),"")</f>
        <v/>
      </c>
      <c r="BP216" t="str">
        <f ca="1">IF($BT216&lt;&gt;"",SUMIF($BD$3:$BD$1004,"="&amp;$BD216,INDIRECT(ADDRESS(3,BP$2,1,1)):INDIRECT(ADDRESS(1004,BP$2,1,1))),"")</f>
        <v/>
      </c>
      <c r="BQ216" t="str">
        <f ca="1">IF($BT216&lt;&gt;"",SUMIF($BD$3:$BD$1004,"="&amp;$BD216,INDIRECT(ADDRESS(3,BQ$2,1,1)):INDIRECT(ADDRESS(1004,BQ$2,1,1))),"")</f>
        <v/>
      </c>
      <c r="BR216" t="str">
        <f ca="1">IF($BT216&lt;&gt;"",SUMIF($BD$3:$BD$1004,"="&amp;$BD216,INDIRECT(ADDRESS(3,BR$2,1,1)):INDIRECT(ADDRESS(1004,BR$2,1,1))),"")</f>
        <v/>
      </c>
      <c r="BS216" t="str">
        <f>IF($A216&lt;&gt;"",VLOOKUP(TRUNC(MID($A216,1,2),0),Plano_Contas!$H$3:$J$103,3,TRUE),"")</f>
        <v/>
      </c>
      <c r="BT216" t="str">
        <f t="shared" si="12"/>
        <v/>
      </c>
      <c r="BV216">
        <f>Empresas!C216</f>
        <v>0</v>
      </c>
    </row>
    <row r="217" spans="1:74" x14ac:dyDescent="0.2">
      <c r="A217" s="89"/>
      <c r="B217" s="52" t="str">
        <f>IF($A217&lt;&gt;"",VLOOKUP(""&amp;$A217,Plano_Contas!$A$3:$F$1003,6,0),"")</f>
        <v/>
      </c>
      <c r="C217" s="91"/>
      <c r="D217" s="111"/>
      <c r="E217" s="112">
        <v>0</v>
      </c>
      <c r="F217" s="87"/>
      <c r="G217" s="85"/>
      <c r="H217" s="111"/>
      <c r="I217" s="112">
        <v>0</v>
      </c>
      <c r="J217" s="87"/>
      <c r="K217" s="85"/>
      <c r="L217" s="111"/>
      <c r="M217" s="112">
        <v>0</v>
      </c>
      <c r="N217" s="87"/>
      <c r="O217" s="85"/>
      <c r="P217" s="111"/>
      <c r="Q217" s="112">
        <v>0</v>
      </c>
      <c r="R217" s="87"/>
      <c r="S217" s="85"/>
      <c r="T217" s="111"/>
      <c r="U217" s="112">
        <v>0</v>
      </c>
      <c r="V217" s="87"/>
      <c r="W217" s="85"/>
      <c r="X217" s="111"/>
      <c r="Y217" s="112">
        <v>0</v>
      </c>
      <c r="Z217" s="87"/>
      <c r="AA217" s="85"/>
      <c r="AB217" s="111"/>
      <c r="AC217" s="112">
        <v>0</v>
      </c>
      <c r="AD217" s="87"/>
      <c r="AE217" s="85"/>
      <c r="AF217" s="111"/>
      <c r="AG217" s="112">
        <v>0</v>
      </c>
      <c r="AH217" s="87"/>
      <c r="AI217" s="85"/>
      <c r="AJ217" s="111"/>
      <c r="AK217" s="112">
        <v>0</v>
      </c>
      <c r="AL217" s="87"/>
      <c r="AM217" s="85"/>
      <c r="AN217" s="111"/>
      <c r="AO217" s="112">
        <v>0</v>
      </c>
      <c r="AP217" s="87"/>
      <c r="AQ217" s="85"/>
      <c r="AR217" s="111"/>
      <c r="AS217" s="112">
        <v>0</v>
      </c>
      <c r="AT217" s="87"/>
      <c r="AU217" s="85"/>
      <c r="AV217" s="111"/>
      <c r="AW217" s="112">
        <v>0</v>
      </c>
      <c r="AX217" s="87"/>
      <c r="AY217" s="85"/>
      <c r="AZ217" s="267">
        <f t="shared" si="9"/>
        <v>0</v>
      </c>
      <c r="BA217" s="88">
        <f t="shared" si="10"/>
        <v>0</v>
      </c>
      <c r="BC217">
        <f>IF($A217&lt;&gt;"",COUNTIF($BD$3:$BD217,$BD217),0)</f>
        <v>0</v>
      </c>
      <c r="BD217" t="str">
        <f>IF($A217&lt;&gt;"",VLOOKUP(TRUNC(MID($A217,1,2),0),Plano_Contas!$H$3:$J$103,2,TRUE),"")</f>
        <v/>
      </c>
      <c r="BE217" s="201" t="str">
        <f t="shared" si="11"/>
        <v/>
      </c>
      <c r="BF217" t="str">
        <f ca="1">IF($BT217&lt;&gt;"",SUMIF($BD$3:$BD$1004,"="&amp;$BD217,INDIRECT(ADDRESS(3,BF$2,1,1)):INDIRECT(ADDRESS(1004,BF$2,1,1))),"")</f>
        <v/>
      </c>
      <c r="BG217" t="str">
        <f ca="1">IF($BT217&lt;&gt;"",SUMIF($BD$3:$BD$1004,"="&amp;$BD217,INDIRECT(ADDRESS(3,BG$2,1,1)):INDIRECT(ADDRESS(1004,BG$2,1,1))),"")</f>
        <v/>
      </c>
      <c r="BH217" t="str">
        <f ca="1">IF($BT217&lt;&gt;"",SUMIF($BD$3:$BD$1004,"="&amp;$BD217,INDIRECT(ADDRESS(3,BH$2,1,1)):INDIRECT(ADDRESS(1004,BH$2,1,1))),"")</f>
        <v/>
      </c>
      <c r="BI217" t="str">
        <f ca="1">IF($BT217&lt;&gt;"",SUMIF($BD$3:$BD$1004,"="&amp;$BD217,INDIRECT(ADDRESS(3,BI$2,1,1)):INDIRECT(ADDRESS(1004,BI$2,1,1))),"")</f>
        <v/>
      </c>
      <c r="BJ217" t="str">
        <f ca="1">IF($BT217&lt;&gt;"",SUMIF($BD$3:$BD$1004,"="&amp;$BD217,INDIRECT(ADDRESS(3,BJ$2,1,1)):INDIRECT(ADDRESS(1004,BJ$2,1,1))),"")</f>
        <v/>
      </c>
      <c r="BK217" t="str">
        <f ca="1">IF($BT217&lt;&gt;"",SUMIF($BD$3:$BD$1004,"="&amp;$BD217,INDIRECT(ADDRESS(3,BK$2,1,1)):INDIRECT(ADDRESS(1004,BK$2,1,1))),"")</f>
        <v/>
      </c>
      <c r="BL217" t="str">
        <f ca="1">IF($BT217&lt;&gt;"",SUMIF($BD$3:$BD$1004,"="&amp;$BD217,INDIRECT(ADDRESS(3,BL$2,1,1)):INDIRECT(ADDRESS(1004,BL$2,1,1))),"")</f>
        <v/>
      </c>
      <c r="BM217" t="str">
        <f ca="1">IF($BT217&lt;&gt;"",SUMIF($BD$3:$BD$1004,"="&amp;$BD217,INDIRECT(ADDRESS(3,BM$2,1,1)):INDIRECT(ADDRESS(1004,BM$2,1,1))),"")</f>
        <v/>
      </c>
      <c r="BN217" t="str">
        <f ca="1">IF($BT217&lt;&gt;"",SUMIF($BD$3:$BD$1004,"="&amp;$BD217,INDIRECT(ADDRESS(3,BN$2,1,1)):INDIRECT(ADDRESS(1004,BN$2,1,1))),"")</f>
        <v/>
      </c>
      <c r="BO217" t="str">
        <f ca="1">IF($BT217&lt;&gt;"",SUMIF($BD$3:$BD$1004,"="&amp;$BD217,INDIRECT(ADDRESS(3,BO$2,1,1)):INDIRECT(ADDRESS(1004,BO$2,1,1))),"")</f>
        <v/>
      </c>
      <c r="BP217" t="str">
        <f ca="1">IF($BT217&lt;&gt;"",SUMIF($BD$3:$BD$1004,"="&amp;$BD217,INDIRECT(ADDRESS(3,BP$2,1,1)):INDIRECT(ADDRESS(1004,BP$2,1,1))),"")</f>
        <v/>
      </c>
      <c r="BQ217" t="str">
        <f ca="1">IF($BT217&lt;&gt;"",SUMIF($BD$3:$BD$1004,"="&amp;$BD217,INDIRECT(ADDRESS(3,BQ$2,1,1)):INDIRECT(ADDRESS(1004,BQ$2,1,1))),"")</f>
        <v/>
      </c>
      <c r="BR217" t="str">
        <f ca="1">IF($BT217&lt;&gt;"",SUMIF($BD$3:$BD$1004,"="&amp;$BD217,INDIRECT(ADDRESS(3,BR$2,1,1)):INDIRECT(ADDRESS(1004,BR$2,1,1))),"")</f>
        <v/>
      </c>
      <c r="BS217" t="str">
        <f>IF($A217&lt;&gt;"",VLOOKUP(TRUNC(MID($A217,1,2),0),Plano_Contas!$H$3:$J$103,3,TRUE),"")</f>
        <v/>
      </c>
      <c r="BT217" t="str">
        <f t="shared" si="12"/>
        <v/>
      </c>
      <c r="BV217">
        <f>Empresas!C217</f>
        <v>0</v>
      </c>
    </row>
    <row r="218" spans="1:74" x14ac:dyDescent="0.2">
      <c r="A218" s="89"/>
      <c r="B218" s="52" t="str">
        <f>IF($A218&lt;&gt;"",VLOOKUP(""&amp;$A218,Plano_Contas!$A$3:$F$1003,6,0),"")</f>
        <v/>
      </c>
      <c r="C218" s="91"/>
      <c r="D218" s="111"/>
      <c r="E218" s="112">
        <v>0</v>
      </c>
      <c r="F218" s="87"/>
      <c r="G218" s="85"/>
      <c r="H218" s="111"/>
      <c r="I218" s="112">
        <v>0</v>
      </c>
      <c r="J218" s="87"/>
      <c r="K218" s="85"/>
      <c r="L218" s="111"/>
      <c r="M218" s="112">
        <v>0</v>
      </c>
      <c r="N218" s="87"/>
      <c r="O218" s="85"/>
      <c r="P218" s="111"/>
      <c r="Q218" s="112">
        <v>0</v>
      </c>
      <c r="R218" s="87"/>
      <c r="S218" s="85"/>
      <c r="T218" s="111"/>
      <c r="U218" s="112">
        <v>0</v>
      </c>
      <c r="V218" s="87"/>
      <c r="W218" s="85"/>
      <c r="X218" s="111"/>
      <c r="Y218" s="112">
        <v>0</v>
      </c>
      <c r="Z218" s="87"/>
      <c r="AA218" s="85"/>
      <c r="AB218" s="111"/>
      <c r="AC218" s="112">
        <v>0</v>
      </c>
      <c r="AD218" s="87"/>
      <c r="AE218" s="85"/>
      <c r="AF218" s="111"/>
      <c r="AG218" s="112">
        <v>0</v>
      </c>
      <c r="AH218" s="87"/>
      <c r="AI218" s="85"/>
      <c r="AJ218" s="111"/>
      <c r="AK218" s="112">
        <v>0</v>
      </c>
      <c r="AL218" s="87"/>
      <c r="AM218" s="85"/>
      <c r="AN218" s="111"/>
      <c r="AO218" s="112">
        <v>0</v>
      </c>
      <c r="AP218" s="87"/>
      <c r="AQ218" s="85"/>
      <c r="AR218" s="111"/>
      <c r="AS218" s="112">
        <v>0</v>
      </c>
      <c r="AT218" s="87"/>
      <c r="AU218" s="85"/>
      <c r="AV218" s="111"/>
      <c r="AW218" s="112">
        <v>0</v>
      </c>
      <c r="AX218" s="87"/>
      <c r="AY218" s="85"/>
      <c r="AZ218" s="267">
        <f t="shared" si="9"/>
        <v>0</v>
      </c>
      <c r="BA218" s="88">
        <f t="shared" si="10"/>
        <v>0</v>
      </c>
      <c r="BC218">
        <f>IF($A218&lt;&gt;"",COUNTIF($BD$3:$BD218,$BD218),0)</f>
        <v>0</v>
      </c>
      <c r="BD218" t="str">
        <f>IF($A218&lt;&gt;"",VLOOKUP(TRUNC(MID($A218,1,2),0),Plano_Contas!$H$3:$J$103,2,TRUE),"")</f>
        <v/>
      </c>
      <c r="BE218" s="201" t="str">
        <f t="shared" si="11"/>
        <v/>
      </c>
      <c r="BF218" t="str">
        <f ca="1">IF($BT218&lt;&gt;"",SUMIF($BD$3:$BD$1004,"="&amp;$BD218,INDIRECT(ADDRESS(3,BF$2,1,1)):INDIRECT(ADDRESS(1004,BF$2,1,1))),"")</f>
        <v/>
      </c>
      <c r="BG218" t="str">
        <f ca="1">IF($BT218&lt;&gt;"",SUMIF($BD$3:$BD$1004,"="&amp;$BD218,INDIRECT(ADDRESS(3,BG$2,1,1)):INDIRECT(ADDRESS(1004,BG$2,1,1))),"")</f>
        <v/>
      </c>
      <c r="BH218" t="str">
        <f ca="1">IF($BT218&lt;&gt;"",SUMIF($BD$3:$BD$1004,"="&amp;$BD218,INDIRECT(ADDRESS(3,BH$2,1,1)):INDIRECT(ADDRESS(1004,BH$2,1,1))),"")</f>
        <v/>
      </c>
      <c r="BI218" t="str">
        <f ca="1">IF($BT218&lt;&gt;"",SUMIF($BD$3:$BD$1004,"="&amp;$BD218,INDIRECT(ADDRESS(3,BI$2,1,1)):INDIRECT(ADDRESS(1004,BI$2,1,1))),"")</f>
        <v/>
      </c>
      <c r="BJ218" t="str">
        <f ca="1">IF($BT218&lt;&gt;"",SUMIF($BD$3:$BD$1004,"="&amp;$BD218,INDIRECT(ADDRESS(3,BJ$2,1,1)):INDIRECT(ADDRESS(1004,BJ$2,1,1))),"")</f>
        <v/>
      </c>
      <c r="BK218" t="str">
        <f ca="1">IF($BT218&lt;&gt;"",SUMIF($BD$3:$BD$1004,"="&amp;$BD218,INDIRECT(ADDRESS(3,BK$2,1,1)):INDIRECT(ADDRESS(1004,BK$2,1,1))),"")</f>
        <v/>
      </c>
      <c r="BL218" t="str">
        <f ca="1">IF($BT218&lt;&gt;"",SUMIF($BD$3:$BD$1004,"="&amp;$BD218,INDIRECT(ADDRESS(3,BL$2,1,1)):INDIRECT(ADDRESS(1004,BL$2,1,1))),"")</f>
        <v/>
      </c>
      <c r="BM218" t="str">
        <f ca="1">IF($BT218&lt;&gt;"",SUMIF($BD$3:$BD$1004,"="&amp;$BD218,INDIRECT(ADDRESS(3,BM$2,1,1)):INDIRECT(ADDRESS(1004,BM$2,1,1))),"")</f>
        <v/>
      </c>
      <c r="BN218" t="str">
        <f ca="1">IF($BT218&lt;&gt;"",SUMIF($BD$3:$BD$1004,"="&amp;$BD218,INDIRECT(ADDRESS(3,BN$2,1,1)):INDIRECT(ADDRESS(1004,BN$2,1,1))),"")</f>
        <v/>
      </c>
      <c r="BO218" t="str">
        <f ca="1">IF($BT218&lt;&gt;"",SUMIF($BD$3:$BD$1004,"="&amp;$BD218,INDIRECT(ADDRESS(3,BO$2,1,1)):INDIRECT(ADDRESS(1004,BO$2,1,1))),"")</f>
        <v/>
      </c>
      <c r="BP218" t="str">
        <f ca="1">IF($BT218&lt;&gt;"",SUMIF($BD$3:$BD$1004,"="&amp;$BD218,INDIRECT(ADDRESS(3,BP$2,1,1)):INDIRECT(ADDRESS(1004,BP$2,1,1))),"")</f>
        <v/>
      </c>
      <c r="BQ218" t="str">
        <f ca="1">IF($BT218&lt;&gt;"",SUMIF($BD$3:$BD$1004,"="&amp;$BD218,INDIRECT(ADDRESS(3,BQ$2,1,1)):INDIRECT(ADDRESS(1004,BQ$2,1,1))),"")</f>
        <v/>
      </c>
      <c r="BR218" t="str">
        <f ca="1">IF($BT218&lt;&gt;"",SUMIF($BD$3:$BD$1004,"="&amp;$BD218,INDIRECT(ADDRESS(3,BR$2,1,1)):INDIRECT(ADDRESS(1004,BR$2,1,1))),"")</f>
        <v/>
      </c>
      <c r="BS218" t="str">
        <f>IF($A218&lt;&gt;"",VLOOKUP(TRUNC(MID($A218,1,2),0),Plano_Contas!$H$3:$J$103,3,TRUE),"")</f>
        <v/>
      </c>
      <c r="BT218" t="str">
        <f t="shared" si="12"/>
        <v/>
      </c>
      <c r="BV218">
        <f>Empresas!C218</f>
        <v>0</v>
      </c>
    </row>
    <row r="219" spans="1:74" x14ac:dyDescent="0.2">
      <c r="A219" s="89"/>
      <c r="B219" s="52" t="str">
        <f>IF($A219&lt;&gt;"",VLOOKUP(""&amp;$A219,Plano_Contas!$A$3:$F$1003,6,0),"")</f>
        <v/>
      </c>
      <c r="C219" s="91"/>
      <c r="D219" s="111"/>
      <c r="E219" s="112">
        <v>0</v>
      </c>
      <c r="F219" s="87"/>
      <c r="G219" s="85"/>
      <c r="H219" s="111"/>
      <c r="I219" s="112">
        <v>0</v>
      </c>
      <c r="J219" s="87"/>
      <c r="K219" s="85"/>
      <c r="L219" s="111"/>
      <c r="M219" s="112">
        <v>0</v>
      </c>
      <c r="N219" s="87"/>
      <c r="O219" s="85"/>
      <c r="P219" s="111"/>
      <c r="Q219" s="112">
        <v>0</v>
      </c>
      <c r="R219" s="87"/>
      <c r="S219" s="85"/>
      <c r="T219" s="111"/>
      <c r="U219" s="112">
        <v>0</v>
      </c>
      <c r="V219" s="87"/>
      <c r="W219" s="85"/>
      <c r="X219" s="111"/>
      <c r="Y219" s="112">
        <v>0</v>
      </c>
      <c r="Z219" s="87"/>
      <c r="AA219" s="85"/>
      <c r="AB219" s="111"/>
      <c r="AC219" s="112">
        <v>0</v>
      </c>
      <c r="AD219" s="87"/>
      <c r="AE219" s="85"/>
      <c r="AF219" s="111"/>
      <c r="AG219" s="112">
        <v>0</v>
      </c>
      <c r="AH219" s="87"/>
      <c r="AI219" s="85"/>
      <c r="AJ219" s="111"/>
      <c r="AK219" s="112">
        <v>0</v>
      </c>
      <c r="AL219" s="87"/>
      <c r="AM219" s="85"/>
      <c r="AN219" s="111"/>
      <c r="AO219" s="112">
        <v>0</v>
      </c>
      <c r="AP219" s="87"/>
      <c r="AQ219" s="85"/>
      <c r="AR219" s="111"/>
      <c r="AS219" s="112">
        <v>0</v>
      </c>
      <c r="AT219" s="87"/>
      <c r="AU219" s="85"/>
      <c r="AV219" s="111"/>
      <c r="AW219" s="112">
        <v>0</v>
      </c>
      <c r="AX219" s="87"/>
      <c r="AY219" s="85"/>
      <c r="AZ219" s="267">
        <f t="shared" si="9"/>
        <v>0</v>
      </c>
      <c r="BA219" s="88">
        <f t="shared" si="10"/>
        <v>0</v>
      </c>
      <c r="BC219">
        <f>IF($A219&lt;&gt;"",COUNTIF($BD$3:$BD219,$BD219),0)</f>
        <v>0</v>
      </c>
      <c r="BD219" t="str">
        <f>IF($A219&lt;&gt;"",VLOOKUP(TRUNC(MID($A219,1,2),0),Plano_Contas!$H$3:$J$103,2,TRUE),"")</f>
        <v/>
      </c>
      <c r="BE219" s="201" t="str">
        <f t="shared" si="11"/>
        <v/>
      </c>
      <c r="BF219" t="str">
        <f ca="1">IF($BT219&lt;&gt;"",SUMIF($BD$3:$BD$1004,"="&amp;$BD219,INDIRECT(ADDRESS(3,BF$2,1,1)):INDIRECT(ADDRESS(1004,BF$2,1,1))),"")</f>
        <v/>
      </c>
      <c r="BG219" t="str">
        <f ca="1">IF($BT219&lt;&gt;"",SUMIF($BD$3:$BD$1004,"="&amp;$BD219,INDIRECT(ADDRESS(3,BG$2,1,1)):INDIRECT(ADDRESS(1004,BG$2,1,1))),"")</f>
        <v/>
      </c>
      <c r="BH219" t="str">
        <f ca="1">IF($BT219&lt;&gt;"",SUMIF($BD$3:$BD$1004,"="&amp;$BD219,INDIRECT(ADDRESS(3,BH$2,1,1)):INDIRECT(ADDRESS(1004,BH$2,1,1))),"")</f>
        <v/>
      </c>
      <c r="BI219" t="str">
        <f ca="1">IF($BT219&lt;&gt;"",SUMIF($BD$3:$BD$1004,"="&amp;$BD219,INDIRECT(ADDRESS(3,BI$2,1,1)):INDIRECT(ADDRESS(1004,BI$2,1,1))),"")</f>
        <v/>
      </c>
      <c r="BJ219" t="str">
        <f ca="1">IF($BT219&lt;&gt;"",SUMIF($BD$3:$BD$1004,"="&amp;$BD219,INDIRECT(ADDRESS(3,BJ$2,1,1)):INDIRECT(ADDRESS(1004,BJ$2,1,1))),"")</f>
        <v/>
      </c>
      <c r="BK219" t="str">
        <f ca="1">IF($BT219&lt;&gt;"",SUMIF($BD$3:$BD$1004,"="&amp;$BD219,INDIRECT(ADDRESS(3,BK$2,1,1)):INDIRECT(ADDRESS(1004,BK$2,1,1))),"")</f>
        <v/>
      </c>
      <c r="BL219" t="str">
        <f ca="1">IF($BT219&lt;&gt;"",SUMIF($BD$3:$BD$1004,"="&amp;$BD219,INDIRECT(ADDRESS(3,BL$2,1,1)):INDIRECT(ADDRESS(1004,BL$2,1,1))),"")</f>
        <v/>
      </c>
      <c r="BM219" t="str">
        <f ca="1">IF($BT219&lt;&gt;"",SUMIF($BD$3:$BD$1004,"="&amp;$BD219,INDIRECT(ADDRESS(3,BM$2,1,1)):INDIRECT(ADDRESS(1004,BM$2,1,1))),"")</f>
        <v/>
      </c>
      <c r="BN219" t="str">
        <f ca="1">IF($BT219&lt;&gt;"",SUMIF($BD$3:$BD$1004,"="&amp;$BD219,INDIRECT(ADDRESS(3,BN$2,1,1)):INDIRECT(ADDRESS(1004,BN$2,1,1))),"")</f>
        <v/>
      </c>
      <c r="BO219" t="str">
        <f ca="1">IF($BT219&lt;&gt;"",SUMIF($BD$3:$BD$1004,"="&amp;$BD219,INDIRECT(ADDRESS(3,BO$2,1,1)):INDIRECT(ADDRESS(1004,BO$2,1,1))),"")</f>
        <v/>
      </c>
      <c r="BP219" t="str">
        <f ca="1">IF($BT219&lt;&gt;"",SUMIF($BD$3:$BD$1004,"="&amp;$BD219,INDIRECT(ADDRESS(3,BP$2,1,1)):INDIRECT(ADDRESS(1004,BP$2,1,1))),"")</f>
        <v/>
      </c>
      <c r="BQ219" t="str">
        <f ca="1">IF($BT219&lt;&gt;"",SUMIF($BD$3:$BD$1004,"="&amp;$BD219,INDIRECT(ADDRESS(3,BQ$2,1,1)):INDIRECT(ADDRESS(1004,BQ$2,1,1))),"")</f>
        <v/>
      </c>
      <c r="BR219" t="str">
        <f ca="1">IF($BT219&lt;&gt;"",SUMIF($BD$3:$BD$1004,"="&amp;$BD219,INDIRECT(ADDRESS(3,BR$2,1,1)):INDIRECT(ADDRESS(1004,BR$2,1,1))),"")</f>
        <v/>
      </c>
      <c r="BS219" t="str">
        <f>IF($A219&lt;&gt;"",VLOOKUP(TRUNC(MID($A219,1,2),0),Plano_Contas!$H$3:$J$103,3,TRUE),"")</f>
        <v/>
      </c>
      <c r="BT219" t="str">
        <f t="shared" si="12"/>
        <v/>
      </c>
      <c r="BV219">
        <f>Empresas!C219</f>
        <v>0</v>
      </c>
    </row>
    <row r="220" spans="1:74" x14ac:dyDescent="0.2">
      <c r="A220" s="89"/>
      <c r="B220" s="52" t="str">
        <f>IF($A220&lt;&gt;"",VLOOKUP(""&amp;$A220,Plano_Contas!$A$3:$F$1003,6,0),"")</f>
        <v/>
      </c>
      <c r="C220" s="91"/>
      <c r="D220" s="111"/>
      <c r="E220" s="112">
        <v>0</v>
      </c>
      <c r="F220" s="87"/>
      <c r="G220" s="85"/>
      <c r="H220" s="111"/>
      <c r="I220" s="112">
        <v>0</v>
      </c>
      <c r="J220" s="87"/>
      <c r="K220" s="85"/>
      <c r="L220" s="111"/>
      <c r="M220" s="112">
        <v>0</v>
      </c>
      <c r="N220" s="87"/>
      <c r="O220" s="85"/>
      <c r="P220" s="111"/>
      <c r="Q220" s="112">
        <v>0</v>
      </c>
      <c r="R220" s="87"/>
      <c r="S220" s="85"/>
      <c r="T220" s="111"/>
      <c r="U220" s="112">
        <v>0</v>
      </c>
      <c r="V220" s="87"/>
      <c r="W220" s="85"/>
      <c r="X220" s="111"/>
      <c r="Y220" s="112">
        <v>0</v>
      </c>
      <c r="Z220" s="87"/>
      <c r="AA220" s="85"/>
      <c r="AB220" s="111"/>
      <c r="AC220" s="112">
        <v>0</v>
      </c>
      <c r="AD220" s="87"/>
      <c r="AE220" s="85"/>
      <c r="AF220" s="111"/>
      <c r="AG220" s="112">
        <v>0</v>
      </c>
      <c r="AH220" s="87"/>
      <c r="AI220" s="85"/>
      <c r="AJ220" s="111"/>
      <c r="AK220" s="112">
        <v>0</v>
      </c>
      <c r="AL220" s="87"/>
      <c r="AM220" s="85"/>
      <c r="AN220" s="111"/>
      <c r="AO220" s="112">
        <v>0</v>
      </c>
      <c r="AP220" s="87"/>
      <c r="AQ220" s="85"/>
      <c r="AR220" s="111"/>
      <c r="AS220" s="112">
        <v>0</v>
      </c>
      <c r="AT220" s="87"/>
      <c r="AU220" s="85"/>
      <c r="AV220" s="111"/>
      <c r="AW220" s="112">
        <v>0</v>
      </c>
      <c r="AX220" s="87"/>
      <c r="AY220" s="85"/>
      <c r="AZ220" s="267">
        <f t="shared" si="9"/>
        <v>0</v>
      </c>
      <c r="BA220" s="88">
        <f t="shared" si="10"/>
        <v>0</v>
      </c>
      <c r="BC220">
        <f>IF($A220&lt;&gt;"",COUNTIF($BD$3:$BD220,$BD220),0)</f>
        <v>0</v>
      </c>
      <c r="BD220" t="str">
        <f>IF($A220&lt;&gt;"",VLOOKUP(TRUNC(MID($A220,1,2),0),Plano_Contas!$H$3:$J$103,2,TRUE),"")</f>
        <v/>
      </c>
      <c r="BE220" s="201" t="str">
        <f t="shared" si="11"/>
        <v/>
      </c>
      <c r="BF220" t="str">
        <f ca="1">IF($BT220&lt;&gt;"",SUMIF($BD$3:$BD$1004,"="&amp;$BD220,INDIRECT(ADDRESS(3,BF$2,1,1)):INDIRECT(ADDRESS(1004,BF$2,1,1))),"")</f>
        <v/>
      </c>
      <c r="BG220" t="str">
        <f ca="1">IF($BT220&lt;&gt;"",SUMIF($BD$3:$BD$1004,"="&amp;$BD220,INDIRECT(ADDRESS(3,BG$2,1,1)):INDIRECT(ADDRESS(1004,BG$2,1,1))),"")</f>
        <v/>
      </c>
      <c r="BH220" t="str">
        <f ca="1">IF($BT220&lt;&gt;"",SUMIF($BD$3:$BD$1004,"="&amp;$BD220,INDIRECT(ADDRESS(3,BH$2,1,1)):INDIRECT(ADDRESS(1004,BH$2,1,1))),"")</f>
        <v/>
      </c>
      <c r="BI220" t="str">
        <f ca="1">IF($BT220&lt;&gt;"",SUMIF($BD$3:$BD$1004,"="&amp;$BD220,INDIRECT(ADDRESS(3,BI$2,1,1)):INDIRECT(ADDRESS(1004,BI$2,1,1))),"")</f>
        <v/>
      </c>
      <c r="BJ220" t="str">
        <f ca="1">IF($BT220&lt;&gt;"",SUMIF($BD$3:$BD$1004,"="&amp;$BD220,INDIRECT(ADDRESS(3,BJ$2,1,1)):INDIRECT(ADDRESS(1004,BJ$2,1,1))),"")</f>
        <v/>
      </c>
      <c r="BK220" t="str">
        <f ca="1">IF($BT220&lt;&gt;"",SUMIF($BD$3:$BD$1004,"="&amp;$BD220,INDIRECT(ADDRESS(3,BK$2,1,1)):INDIRECT(ADDRESS(1004,BK$2,1,1))),"")</f>
        <v/>
      </c>
      <c r="BL220" t="str">
        <f ca="1">IF($BT220&lt;&gt;"",SUMIF($BD$3:$BD$1004,"="&amp;$BD220,INDIRECT(ADDRESS(3,BL$2,1,1)):INDIRECT(ADDRESS(1004,BL$2,1,1))),"")</f>
        <v/>
      </c>
      <c r="BM220" t="str">
        <f ca="1">IF($BT220&lt;&gt;"",SUMIF($BD$3:$BD$1004,"="&amp;$BD220,INDIRECT(ADDRESS(3,BM$2,1,1)):INDIRECT(ADDRESS(1004,BM$2,1,1))),"")</f>
        <v/>
      </c>
      <c r="BN220" t="str">
        <f ca="1">IF($BT220&lt;&gt;"",SUMIF($BD$3:$BD$1004,"="&amp;$BD220,INDIRECT(ADDRESS(3,BN$2,1,1)):INDIRECT(ADDRESS(1004,BN$2,1,1))),"")</f>
        <v/>
      </c>
      <c r="BO220" t="str">
        <f ca="1">IF($BT220&lt;&gt;"",SUMIF($BD$3:$BD$1004,"="&amp;$BD220,INDIRECT(ADDRESS(3,BO$2,1,1)):INDIRECT(ADDRESS(1004,BO$2,1,1))),"")</f>
        <v/>
      </c>
      <c r="BP220" t="str">
        <f ca="1">IF($BT220&lt;&gt;"",SUMIF($BD$3:$BD$1004,"="&amp;$BD220,INDIRECT(ADDRESS(3,BP$2,1,1)):INDIRECT(ADDRESS(1004,BP$2,1,1))),"")</f>
        <v/>
      </c>
      <c r="BQ220" t="str">
        <f ca="1">IF($BT220&lt;&gt;"",SUMIF($BD$3:$BD$1004,"="&amp;$BD220,INDIRECT(ADDRESS(3,BQ$2,1,1)):INDIRECT(ADDRESS(1004,BQ$2,1,1))),"")</f>
        <v/>
      </c>
      <c r="BR220" t="str">
        <f ca="1">IF($BT220&lt;&gt;"",SUMIF($BD$3:$BD$1004,"="&amp;$BD220,INDIRECT(ADDRESS(3,BR$2,1,1)):INDIRECT(ADDRESS(1004,BR$2,1,1))),"")</f>
        <v/>
      </c>
      <c r="BS220" t="str">
        <f>IF($A220&lt;&gt;"",VLOOKUP(TRUNC(MID($A220,1,2),0),Plano_Contas!$H$3:$J$103,3,TRUE),"")</f>
        <v/>
      </c>
      <c r="BT220" t="str">
        <f t="shared" si="12"/>
        <v/>
      </c>
      <c r="BV220">
        <f>Empresas!C220</f>
        <v>0</v>
      </c>
    </row>
    <row r="221" spans="1:74" x14ac:dyDescent="0.2">
      <c r="A221" s="89"/>
      <c r="B221" s="52" t="str">
        <f>IF($A221&lt;&gt;"",VLOOKUP(""&amp;$A221,Plano_Contas!$A$3:$F$1003,6,0),"")</f>
        <v/>
      </c>
      <c r="C221" s="91"/>
      <c r="D221" s="111"/>
      <c r="E221" s="112">
        <v>0</v>
      </c>
      <c r="F221" s="87"/>
      <c r="G221" s="85"/>
      <c r="H221" s="111"/>
      <c r="I221" s="112">
        <v>0</v>
      </c>
      <c r="J221" s="87"/>
      <c r="K221" s="85"/>
      <c r="L221" s="111"/>
      <c r="M221" s="112">
        <v>0</v>
      </c>
      <c r="N221" s="87"/>
      <c r="O221" s="85"/>
      <c r="P221" s="111"/>
      <c r="Q221" s="112">
        <v>0</v>
      </c>
      <c r="R221" s="87"/>
      <c r="S221" s="85"/>
      <c r="T221" s="111"/>
      <c r="U221" s="112">
        <v>0</v>
      </c>
      <c r="V221" s="87"/>
      <c r="W221" s="85"/>
      <c r="X221" s="111"/>
      <c r="Y221" s="112">
        <v>0</v>
      </c>
      <c r="Z221" s="87"/>
      <c r="AA221" s="85"/>
      <c r="AB221" s="111"/>
      <c r="AC221" s="112">
        <v>0</v>
      </c>
      <c r="AD221" s="87"/>
      <c r="AE221" s="85"/>
      <c r="AF221" s="111"/>
      <c r="AG221" s="112">
        <v>0</v>
      </c>
      <c r="AH221" s="87"/>
      <c r="AI221" s="85"/>
      <c r="AJ221" s="111"/>
      <c r="AK221" s="112">
        <v>0</v>
      </c>
      <c r="AL221" s="87"/>
      <c r="AM221" s="85"/>
      <c r="AN221" s="111"/>
      <c r="AO221" s="112">
        <v>0</v>
      </c>
      <c r="AP221" s="87"/>
      <c r="AQ221" s="85"/>
      <c r="AR221" s="111"/>
      <c r="AS221" s="112">
        <v>0</v>
      </c>
      <c r="AT221" s="87"/>
      <c r="AU221" s="85"/>
      <c r="AV221" s="111"/>
      <c r="AW221" s="112">
        <v>0</v>
      </c>
      <c r="AX221" s="87"/>
      <c r="AY221" s="85"/>
      <c r="AZ221" s="267">
        <f t="shared" si="9"/>
        <v>0</v>
      </c>
      <c r="BA221" s="88">
        <f t="shared" si="10"/>
        <v>0</v>
      </c>
      <c r="BC221">
        <f>IF($A221&lt;&gt;"",COUNTIF($BD$3:$BD221,$BD221),0)</f>
        <v>0</v>
      </c>
      <c r="BD221" t="str">
        <f>IF($A221&lt;&gt;"",VLOOKUP(TRUNC(MID($A221,1,2),0),Plano_Contas!$H$3:$J$103,2,TRUE),"")</f>
        <v/>
      </c>
      <c r="BE221" s="201" t="str">
        <f t="shared" si="11"/>
        <v/>
      </c>
      <c r="BF221" t="str">
        <f ca="1">IF($BT221&lt;&gt;"",SUMIF($BD$3:$BD$1004,"="&amp;$BD221,INDIRECT(ADDRESS(3,BF$2,1,1)):INDIRECT(ADDRESS(1004,BF$2,1,1))),"")</f>
        <v/>
      </c>
      <c r="BG221" t="str">
        <f ca="1">IF($BT221&lt;&gt;"",SUMIF($BD$3:$BD$1004,"="&amp;$BD221,INDIRECT(ADDRESS(3,BG$2,1,1)):INDIRECT(ADDRESS(1004,BG$2,1,1))),"")</f>
        <v/>
      </c>
      <c r="BH221" t="str">
        <f ca="1">IF($BT221&lt;&gt;"",SUMIF($BD$3:$BD$1004,"="&amp;$BD221,INDIRECT(ADDRESS(3,BH$2,1,1)):INDIRECT(ADDRESS(1004,BH$2,1,1))),"")</f>
        <v/>
      </c>
      <c r="BI221" t="str">
        <f ca="1">IF($BT221&lt;&gt;"",SUMIF($BD$3:$BD$1004,"="&amp;$BD221,INDIRECT(ADDRESS(3,BI$2,1,1)):INDIRECT(ADDRESS(1004,BI$2,1,1))),"")</f>
        <v/>
      </c>
      <c r="BJ221" t="str">
        <f ca="1">IF($BT221&lt;&gt;"",SUMIF($BD$3:$BD$1004,"="&amp;$BD221,INDIRECT(ADDRESS(3,BJ$2,1,1)):INDIRECT(ADDRESS(1004,BJ$2,1,1))),"")</f>
        <v/>
      </c>
      <c r="BK221" t="str">
        <f ca="1">IF($BT221&lt;&gt;"",SUMIF($BD$3:$BD$1004,"="&amp;$BD221,INDIRECT(ADDRESS(3,BK$2,1,1)):INDIRECT(ADDRESS(1004,BK$2,1,1))),"")</f>
        <v/>
      </c>
      <c r="BL221" t="str">
        <f ca="1">IF($BT221&lt;&gt;"",SUMIF($BD$3:$BD$1004,"="&amp;$BD221,INDIRECT(ADDRESS(3,BL$2,1,1)):INDIRECT(ADDRESS(1004,BL$2,1,1))),"")</f>
        <v/>
      </c>
      <c r="BM221" t="str">
        <f ca="1">IF($BT221&lt;&gt;"",SUMIF($BD$3:$BD$1004,"="&amp;$BD221,INDIRECT(ADDRESS(3,BM$2,1,1)):INDIRECT(ADDRESS(1004,BM$2,1,1))),"")</f>
        <v/>
      </c>
      <c r="BN221" t="str">
        <f ca="1">IF($BT221&lt;&gt;"",SUMIF($BD$3:$BD$1004,"="&amp;$BD221,INDIRECT(ADDRESS(3,BN$2,1,1)):INDIRECT(ADDRESS(1004,BN$2,1,1))),"")</f>
        <v/>
      </c>
      <c r="BO221" t="str">
        <f ca="1">IF($BT221&lt;&gt;"",SUMIF($BD$3:$BD$1004,"="&amp;$BD221,INDIRECT(ADDRESS(3,BO$2,1,1)):INDIRECT(ADDRESS(1004,BO$2,1,1))),"")</f>
        <v/>
      </c>
      <c r="BP221" t="str">
        <f ca="1">IF($BT221&lt;&gt;"",SUMIF($BD$3:$BD$1004,"="&amp;$BD221,INDIRECT(ADDRESS(3,BP$2,1,1)):INDIRECT(ADDRESS(1004,BP$2,1,1))),"")</f>
        <v/>
      </c>
      <c r="BQ221" t="str">
        <f ca="1">IF($BT221&lt;&gt;"",SUMIF($BD$3:$BD$1004,"="&amp;$BD221,INDIRECT(ADDRESS(3,BQ$2,1,1)):INDIRECT(ADDRESS(1004,BQ$2,1,1))),"")</f>
        <v/>
      </c>
      <c r="BR221" t="str">
        <f ca="1">IF($BT221&lt;&gt;"",SUMIF($BD$3:$BD$1004,"="&amp;$BD221,INDIRECT(ADDRESS(3,BR$2,1,1)):INDIRECT(ADDRESS(1004,BR$2,1,1))),"")</f>
        <v/>
      </c>
      <c r="BS221" t="str">
        <f>IF($A221&lt;&gt;"",VLOOKUP(TRUNC(MID($A221,1,2),0),Plano_Contas!$H$3:$J$103,3,TRUE),"")</f>
        <v/>
      </c>
      <c r="BT221" t="str">
        <f t="shared" si="12"/>
        <v/>
      </c>
      <c r="BV221">
        <f>Empresas!C221</f>
        <v>0</v>
      </c>
    </row>
    <row r="222" spans="1:74" x14ac:dyDescent="0.2">
      <c r="A222" s="89"/>
      <c r="B222" s="52" t="str">
        <f>IF($A222&lt;&gt;"",VLOOKUP(""&amp;$A222,Plano_Contas!$A$3:$F$1003,6,0),"")</f>
        <v/>
      </c>
      <c r="C222" s="91"/>
      <c r="D222" s="111"/>
      <c r="E222" s="112">
        <v>0</v>
      </c>
      <c r="F222" s="87"/>
      <c r="G222" s="85"/>
      <c r="H222" s="111"/>
      <c r="I222" s="112">
        <v>0</v>
      </c>
      <c r="J222" s="87"/>
      <c r="K222" s="85"/>
      <c r="L222" s="111"/>
      <c r="M222" s="112">
        <v>0</v>
      </c>
      <c r="N222" s="87"/>
      <c r="O222" s="85"/>
      <c r="P222" s="111"/>
      <c r="Q222" s="112">
        <v>0</v>
      </c>
      <c r="R222" s="87"/>
      <c r="S222" s="85"/>
      <c r="T222" s="111"/>
      <c r="U222" s="112">
        <v>0</v>
      </c>
      <c r="V222" s="87"/>
      <c r="W222" s="85"/>
      <c r="X222" s="111"/>
      <c r="Y222" s="112">
        <v>0</v>
      </c>
      <c r="Z222" s="87"/>
      <c r="AA222" s="85"/>
      <c r="AB222" s="111"/>
      <c r="AC222" s="112">
        <v>0</v>
      </c>
      <c r="AD222" s="87"/>
      <c r="AE222" s="85"/>
      <c r="AF222" s="111"/>
      <c r="AG222" s="112">
        <v>0</v>
      </c>
      <c r="AH222" s="87"/>
      <c r="AI222" s="85"/>
      <c r="AJ222" s="111"/>
      <c r="AK222" s="112">
        <v>0</v>
      </c>
      <c r="AL222" s="87"/>
      <c r="AM222" s="85"/>
      <c r="AN222" s="111"/>
      <c r="AO222" s="112">
        <v>0</v>
      </c>
      <c r="AP222" s="87"/>
      <c r="AQ222" s="85"/>
      <c r="AR222" s="111"/>
      <c r="AS222" s="112">
        <v>0</v>
      </c>
      <c r="AT222" s="87"/>
      <c r="AU222" s="85"/>
      <c r="AV222" s="111"/>
      <c r="AW222" s="112">
        <v>0</v>
      </c>
      <c r="AX222" s="87"/>
      <c r="AY222" s="85"/>
      <c r="AZ222" s="267">
        <f t="shared" si="9"/>
        <v>0</v>
      </c>
      <c r="BA222" s="88">
        <f t="shared" si="10"/>
        <v>0</v>
      </c>
      <c r="BC222">
        <f>IF($A222&lt;&gt;"",COUNTIF($BD$3:$BD222,$BD222),0)</f>
        <v>0</v>
      </c>
      <c r="BD222" t="str">
        <f>IF($A222&lt;&gt;"",VLOOKUP(TRUNC(MID($A222,1,2),0),Plano_Contas!$H$3:$J$103,2,TRUE),"")</f>
        <v/>
      </c>
      <c r="BE222" s="201" t="str">
        <f t="shared" si="11"/>
        <v/>
      </c>
      <c r="BF222" t="str">
        <f ca="1">IF($BT222&lt;&gt;"",SUMIF($BD$3:$BD$1004,"="&amp;$BD222,INDIRECT(ADDRESS(3,BF$2,1,1)):INDIRECT(ADDRESS(1004,BF$2,1,1))),"")</f>
        <v/>
      </c>
      <c r="BG222" t="str">
        <f ca="1">IF($BT222&lt;&gt;"",SUMIF($BD$3:$BD$1004,"="&amp;$BD222,INDIRECT(ADDRESS(3,BG$2,1,1)):INDIRECT(ADDRESS(1004,BG$2,1,1))),"")</f>
        <v/>
      </c>
      <c r="BH222" t="str">
        <f ca="1">IF($BT222&lt;&gt;"",SUMIF($BD$3:$BD$1004,"="&amp;$BD222,INDIRECT(ADDRESS(3,BH$2,1,1)):INDIRECT(ADDRESS(1004,BH$2,1,1))),"")</f>
        <v/>
      </c>
      <c r="BI222" t="str">
        <f ca="1">IF($BT222&lt;&gt;"",SUMIF($BD$3:$BD$1004,"="&amp;$BD222,INDIRECT(ADDRESS(3,BI$2,1,1)):INDIRECT(ADDRESS(1004,BI$2,1,1))),"")</f>
        <v/>
      </c>
      <c r="BJ222" t="str">
        <f ca="1">IF($BT222&lt;&gt;"",SUMIF($BD$3:$BD$1004,"="&amp;$BD222,INDIRECT(ADDRESS(3,BJ$2,1,1)):INDIRECT(ADDRESS(1004,BJ$2,1,1))),"")</f>
        <v/>
      </c>
      <c r="BK222" t="str">
        <f ca="1">IF($BT222&lt;&gt;"",SUMIF($BD$3:$BD$1004,"="&amp;$BD222,INDIRECT(ADDRESS(3,BK$2,1,1)):INDIRECT(ADDRESS(1004,BK$2,1,1))),"")</f>
        <v/>
      </c>
      <c r="BL222" t="str">
        <f ca="1">IF($BT222&lt;&gt;"",SUMIF($BD$3:$BD$1004,"="&amp;$BD222,INDIRECT(ADDRESS(3,BL$2,1,1)):INDIRECT(ADDRESS(1004,BL$2,1,1))),"")</f>
        <v/>
      </c>
      <c r="BM222" t="str">
        <f ca="1">IF($BT222&lt;&gt;"",SUMIF($BD$3:$BD$1004,"="&amp;$BD222,INDIRECT(ADDRESS(3,BM$2,1,1)):INDIRECT(ADDRESS(1004,BM$2,1,1))),"")</f>
        <v/>
      </c>
      <c r="BN222" t="str">
        <f ca="1">IF($BT222&lt;&gt;"",SUMIF($BD$3:$BD$1004,"="&amp;$BD222,INDIRECT(ADDRESS(3,BN$2,1,1)):INDIRECT(ADDRESS(1004,BN$2,1,1))),"")</f>
        <v/>
      </c>
      <c r="BO222" t="str">
        <f ca="1">IF($BT222&lt;&gt;"",SUMIF($BD$3:$BD$1004,"="&amp;$BD222,INDIRECT(ADDRESS(3,BO$2,1,1)):INDIRECT(ADDRESS(1004,BO$2,1,1))),"")</f>
        <v/>
      </c>
      <c r="BP222" t="str">
        <f ca="1">IF($BT222&lt;&gt;"",SUMIF($BD$3:$BD$1004,"="&amp;$BD222,INDIRECT(ADDRESS(3,BP$2,1,1)):INDIRECT(ADDRESS(1004,BP$2,1,1))),"")</f>
        <v/>
      </c>
      <c r="BQ222" t="str">
        <f ca="1">IF($BT222&lt;&gt;"",SUMIF($BD$3:$BD$1004,"="&amp;$BD222,INDIRECT(ADDRESS(3,BQ$2,1,1)):INDIRECT(ADDRESS(1004,BQ$2,1,1))),"")</f>
        <v/>
      </c>
      <c r="BR222" t="str">
        <f ca="1">IF($BT222&lt;&gt;"",SUMIF($BD$3:$BD$1004,"="&amp;$BD222,INDIRECT(ADDRESS(3,BR$2,1,1)):INDIRECT(ADDRESS(1004,BR$2,1,1))),"")</f>
        <v/>
      </c>
      <c r="BS222" t="str">
        <f>IF($A222&lt;&gt;"",VLOOKUP(TRUNC(MID($A222,1,2),0),Plano_Contas!$H$3:$J$103,3,TRUE),"")</f>
        <v/>
      </c>
      <c r="BT222" t="str">
        <f t="shared" si="12"/>
        <v/>
      </c>
      <c r="BV222">
        <f>Empresas!C222</f>
        <v>0</v>
      </c>
    </row>
    <row r="223" spans="1:74" x14ac:dyDescent="0.2">
      <c r="A223" s="89"/>
      <c r="B223" s="52" t="str">
        <f>IF($A223&lt;&gt;"",VLOOKUP(""&amp;$A223,Plano_Contas!$A$3:$F$1003,6,0),"")</f>
        <v/>
      </c>
      <c r="C223" s="91"/>
      <c r="D223" s="111"/>
      <c r="E223" s="112">
        <v>0</v>
      </c>
      <c r="F223" s="87"/>
      <c r="G223" s="85"/>
      <c r="H223" s="111"/>
      <c r="I223" s="112">
        <v>0</v>
      </c>
      <c r="J223" s="87"/>
      <c r="K223" s="85"/>
      <c r="L223" s="111"/>
      <c r="M223" s="112">
        <v>0</v>
      </c>
      <c r="N223" s="87"/>
      <c r="O223" s="85"/>
      <c r="P223" s="111"/>
      <c r="Q223" s="112">
        <v>0</v>
      </c>
      <c r="R223" s="87"/>
      <c r="S223" s="85"/>
      <c r="T223" s="111"/>
      <c r="U223" s="112">
        <v>0</v>
      </c>
      <c r="V223" s="87"/>
      <c r="W223" s="85"/>
      <c r="X223" s="111"/>
      <c r="Y223" s="112">
        <v>0</v>
      </c>
      <c r="Z223" s="87"/>
      <c r="AA223" s="85"/>
      <c r="AB223" s="111"/>
      <c r="AC223" s="112">
        <v>0</v>
      </c>
      <c r="AD223" s="87"/>
      <c r="AE223" s="85"/>
      <c r="AF223" s="111"/>
      <c r="AG223" s="112">
        <v>0</v>
      </c>
      <c r="AH223" s="87"/>
      <c r="AI223" s="85"/>
      <c r="AJ223" s="111"/>
      <c r="AK223" s="112">
        <v>0</v>
      </c>
      <c r="AL223" s="87"/>
      <c r="AM223" s="85"/>
      <c r="AN223" s="111"/>
      <c r="AO223" s="112">
        <v>0</v>
      </c>
      <c r="AP223" s="87"/>
      <c r="AQ223" s="85"/>
      <c r="AR223" s="111"/>
      <c r="AS223" s="112">
        <v>0</v>
      </c>
      <c r="AT223" s="87"/>
      <c r="AU223" s="85"/>
      <c r="AV223" s="111"/>
      <c r="AW223" s="112">
        <v>0</v>
      </c>
      <c r="AX223" s="87"/>
      <c r="AY223" s="85"/>
      <c r="AZ223" s="267">
        <f t="shared" si="9"/>
        <v>0</v>
      </c>
      <c r="BA223" s="88">
        <f t="shared" si="10"/>
        <v>0</v>
      </c>
      <c r="BC223">
        <f>IF($A223&lt;&gt;"",COUNTIF($BD$3:$BD223,$BD223),0)</f>
        <v>0</v>
      </c>
      <c r="BD223" t="str">
        <f>IF($A223&lt;&gt;"",VLOOKUP(TRUNC(MID($A223,1,2),0),Plano_Contas!$H$3:$J$103,2,TRUE),"")</f>
        <v/>
      </c>
      <c r="BE223" s="201" t="str">
        <f t="shared" si="11"/>
        <v/>
      </c>
      <c r="BF223" t="str">
        <f ca="1">IF($BT223&lt;&gt;"",SUMIF($BD$3:$BD$1004,"="&amp;$BD223,INDIRECT(ADDRESS(3,BF$2,1,1)):INDIRECT(ADDRESS(1004,BF$2,1,1))),"")</f>
        <v/>
      </c>
      <c r="BG223" t="str">
        <f ca="1">IF($BT223&lt;&gt;"",SUMIF($BD$3:$BD$1004,"="&amp;$BD223,INDIRECT(ADDRESS(3,BG$2,1,1)):INDIRECT(ADDRESS(1004,BG$2,1,1))),"")</f>
        <v/>
      </c>
      <c r="BH223" t="str">
        <f ca="1">IF($BT223&lt;&gt;"",SUMIF($BD$3:$BD$1004,"="&amp;$BD223,INDIRECT(ADDRESS(3,BH$2,1,1)):INDIRECT(ADDRESS(1004,BH$2,1,1))),"")</f>
        <v/>
      </c>
      <c r="BI223" t="str">
        <f ca="1">IF($BT223&lt;&gt;"",SUMIF($BD$3:$BD$1004,"="&amp;$BD223,INDIRECT(ADDRESS(3,BI$2,1,1)):INDIRECT(ADDRESS(1004,BI$2,1,1))),"")</f>
        <v/>
      </c>
      <c r="BJ223" t="str">
        <f ca="1">IF($BT223&lt;&gt;"",SUMIF($BD$3:$BD$1004,"="&amp;$BD223,INDIRECT(ADDRESS(3,BJ$2,1,1)):INDIRECT(ADDRESS(1004,BJ$2,1,1))),"")</f>
        <v/>
      </c>
      <c r="BK223" t="str">
        <f ca="1">IF($BT223&lt;&gt;"",SUMIF($BD$3:$BD$1004,"="&amp;$BD223,INDIRECT(ADDRESS(3,BK$2,1,1)):INDIRECT(ADDRESS(1004,BK$2,1,1))),"")</f>
        <v/>
      </c>
      <c r="BL223" t="str">
        <f ca="1">IF($BT223&lt;&gt;"",SUMIF($BD$3:$BD$1004,"="&amp;$BD223,INDIRECT(ADDRESS(3,BL$2,1,1)):INDIRECT(ADDRESS(1004,BL$2,1,1))),"")</f>
        <v/>
      </c>
      <c r="BM223" t="str">
        <f ca="1">IF($BT223&lt;&gt;"",SUMIF($BD$3:$BD$1004,"="&amp;$BD223,INDIRECT(ADDRESS(3,BM$2,1,1)):INDIRECT(ADDRESS(1004,BM$2,1,1))),"")</f>
        <v/>
      </c>
      <c r="BN223" t="str">
        <f ca="1">IF($BT223&lt;&gt;"",SUMIF($BD$3:$BD$1004,"="&amp;$BD223,INDIRECT(ADDRESS(3,BN$2,1,1)):INDIRECT(ADDRESS(1004,BN$2,1,1))),"")</f>
        <v/>
      </c>
      <c r="BO223" t="str">
        <f ca="1">IF($BT223&lt;&gt;"",SUMIF($BD$3:$BD$1004,"="&amp;$BD223,INDIRECT(ADDRESS(3,BO$2,1,1)):INDIRECT(ADDRESS(1004,BO$2,1,1))),"")</f>
        <v/>
      </c>
      <c r="BP223" t="str">
        <f ca="1">IF($BT223&lt;&gt;"",SUMIF($BD$3:$BD$1004,"="&amp;$BD223,INDIRECT(ADDRESS(3,BP$2,1,1)):INDIRECT(ADDRESS(1004,BP$2,1,1))),"")</f>
        <v/>
      </c>
      <c r="BQ223" t="str">
        <f ca="1">IF($BT223&lt;&gt;"",SUMIF($BD$3:$BD$1004,"="&amp;$BD223,INDIRECT(ADDRESS(3,BQ$2,1,1)):INDIRECT(ADDRESS(1004,BQ$2,1,1))),"")</f>
        <v/>
      </c>
      <c r="BR223" t="str">
        <f ca="1">IF($BT223&lt;&gt;"",SUMIF($BD$3:$BD$1004,"="&amp;$BD223,INDIRECT(ADDRESS(3,BR$2,1,1)):INDIRECT(ADDRESS(1004,BR$2,1,1))),"")</f>
        <v/>
      </c>
      <c r="BS223" t="str">
        <f>IF($A223&lt;&gt;"",VLOOKUP(TRUNC(MID($A223,1,2),0),Plano_Contas!$H$3:$J$103,3,TRUE),"")</f>
        <v/>
      </c>
      <c r="BT223" t="str">
        <f t="shared" si="12"/>
        <v/>
      </c>
      <c r="BV223">
        <f>Empresas!C223</f>
        <v>0</v>
      </c>
    </row>
    <row r="224" spans="1:74" x14ac:dyDescent="0.2">
      <c r="A224" s="89"/>
      <c r="B224" s="52" t="str">
        <f>IF($A224&lt;&gt;"",VLOOKUP(""&amp;$A224,Plano_Contas!$A$3:$F$1003,6,0),"")</f>
        <v/>
      </c>
      <c r="C224" s="91"/>
      <c r="D224" s="111"/>
      <c r="E224" s="112">
        <v>0</v>
      </c>
      <c r="F224" s="87"/>
      <c r="G224" s="85"/>
      <c r="H224" s="111"/>
      <c r="I224" s="112">
        <v>0</v>
      </c>
      <c r="J224" s="87"/>
      <c r="K224" s="85"/>
      <c r="L224" s="111"/>
      <c r="M224" s="112">
        <v>0</v>
      </c>
      <c r="N224" s="87"/>
      <c r="O224" s="85"/>
      <c r="P224" s="111"/>
      <c r="Q224" s="112">
        <v>0</v>
      </c>
      <c r="R224" s="87"/>
      <c r="S224" s="85"/>
      <c r="T224" s="111"/>
      <c r="U224" s="112">
        <v>0</v>
      </c>
      <c r="V224" s="87"/>
      <c r="W224" s="85"/>
      <c r="X224" s="111"/>
      <c r="Y224" s="112">
        <v>0</v>
      </c>
      <c r="Z224" s="87"/>
      <c r="AA224" s="85"/>
      <c r="AB224" s="111"/>
      <c r="AC224" s="112">
        <v>0</v>
      </c>
      <c r="AD224" s="87"/>
      <c r="AE224" s="85"/>
      <c r="AF224" s="111"/>
      <c r="AG224" s="112">
        <v>0</v>
      </c>
      <c r="AH224" s="87"/>
      <c r="AI224" s="85"/>
      <c r="AJ224" s="111"/>
      <c r="AK224" s="112">
        <v>0</v>
      </c>
      <c r="AL224" s="87"/>
      <c r="AM224" s="85"/>
      <c r="AN224" s="111"/>
      <c r="AO224" s="112">
        <v>0</v>
      </c>
      <c r="AP224" s="87"/>
      <c r="AQ224" s="85"/>
      <c r="AR224" s="111"/>
      <c r="AS224" s="112">
        <v>0</v>
      </c>
      <c r="AT224" s="87"/>
      <c r="AU224" s="85"/>
      <c r="AV224" s="111"/>
      <c r="AW224" s="112">
        <v>0</v>
      </c>
      <c r="AX224" s="87"/>
      <c r="AY224" s="85"/>
      <c r="AZ224" s="267">
        <f t="shared" si="9"/>
        <v>0</v>
      </c>
      <c r="BA224" s="88">
        <f t="shared" si="10"/>
        <v>0</v>
      </c>
      <c r="BC224">
        <f>IF($A224&lt;&gt;"",COUNTIF($BD$3:$BD224,$BD224),0)</f>
        <v>0</v>
      </c>
      <c r="BD224" t="str">
        <f>IF($A224&lt;&gt;"",VLOOKUP(TRUNC(MID($A224,1,2),0),Plano_Contas!$H$3:$J$103,2,TRUE),"")</f>
        <v/>
      </c>
      <c r="BE224" s="201" t="str">
        <f t="shared" si="11"/>
        <v/>
      </c>
      <c r="BF224" t="str">
        <f ca="1">IF($BT224&lt;&gt;"",SUMIF($BD$3:$BD$1004,"="&amp;$BD224,INDIRECT(ADDRESS(3,BF$2,1,1)):INDIRECT(ADDRESS(1004,BF$2,1,1))),"")</f>
        <v/>
      </c>
      <c r="BG224" t="str">
        <f ca="1">IF($BT224&lt;&gt;"",SUMIF($BD$3:$BD$1004,"="&amp;$BD224,INDIRECT(ADDRESS(3,BG$2,1,1)):INDIRECT(ADDRESS(1004,BG$2,1,1))),"")</f>
        <v/>
      </c>
      <c r="BH224" t="str">
        <f ca="1">IF($BT224&lt;&gt;"",SUMIF($BD$3:$BD$1004,"="&amp;$BD224,INDIRECT(ADDRESS(3,BH$2,1,1)):INDIRECT(ADDRESS(1004,BH$2,1,1))),"")</f>
        <v/>
      </c>
      <c r="BI224" t="str">
        <f ca="1">IF($BT224&lt;&gt;"",SUMIF($BD$3:$BD$1004,"="&amp;$BD224,INDIRECT(ADDRESS(3,BI$2,1,1)):INDIRECT(ADDRESS(1004,BI$2,1,1))),"")</f>
        <v/>
      </c>
      <c r="BJ224" t="str">
        <f ca="1">IF($BT224&lt;&gt;"",SUMIF($BD$3:$BD$1004,"="&amp;$BD224,INDIRECT(ADDRESS(3,BJ$2,1,1)):INDIRECT(ADDRESS(1004,BJ$2,1,1))),"")</f>
        <v/>
      </c>
      <c r="BK224" t="str">
        <f ca="1">IF($BT224&lt;&gt;"",SUMIF($BD$3:$BD$1004,"="&amp;$BD224,INDIRECT(ADDRESS(3,BK$2,1,1)):INDIRECT(ADDRESS(1004,BK$2,1,1))),"")</f>
        <v/>
      </c>
      <c r="BL224" t="str">
        <f ca="1">IF($BT224&lt;&gt;"",SUMIF($BD$3:$BD$1004,"="&amp;$BD224,INDIRECT(ADDRESS(3,BL$2,1,1)):INDIRECT(ADDRESS(1004,BL$2,1,1))),"")</f>
        <v/>
      </c>
      <c r="BM224" t="str">
        <f ca="1">IF($BT224&lt;&gt;"",SUMIF($BD$3:$BD$1004,"="&amp;$BD224,INDIRECT(ADDRESS(3,BM$2,1,1)):INDIRECT(ADDRESS(1004,BM$2,1,1))),"")</f>
        <v/>
      </c>
      <c r="BN224" t="str">
        <f ca="1">IF($BT224&lt;&gt;"",SUMIF($BD$3:$BD$1004,"="&amp;$BD224,INDIRECT(ADDRESS(3,BN$2,1,1)):INDIRECT(ADDRESS(1004,BN$2,1,1))),"")</f>
        <v/>
      </c>
      <c r="BO224" t="str">
        <f ca="1">IF($BT224&lt;&gt;"",SUMIF($BD$3:$BD$1004,"="&amp;$BD224,INDIRECT(ADDRESS(3,BO$2,1,1)):INDIRECT(ADDRESS(1004,BO$2,1,1))),"")</f>
        <v/>
      </c>
      <c r="BP224" t="str">
        <f ca="1">IF($BT224&lt;&gt;"",SUMIF($BD$3:$BD$1004,"="&amp;$BD224,INDIRECT(ADDRESS(3,BP$2,1,1)):INDIRECT(ADDRESS(1004,BP$2,1,1))),"")</f>
        <v/>
      </c>
      <c r="BQ224" t="str">
        <f ca="1">IF($BT224&lt;&gt;"",SUMIF($BD$3:$BD$1004,"="&amp;$BD224,INDIRECT(ADDRESS(3,BQ$2,1,1)):INDIRECT(ADDRESS(1004,BQ$2,1,1))),"")</f>
        <v/>
      </c>
      <c r="BR224" t="str">
        <f ca="1">IF($BT224&lt;&gt;"",SUMIF($BD$3:$BD$1004,"="&amp;$BD224,INDIRECT(ADDRESS(3,BR$2,1,1)):INDIRECT(ADDRESS(1004,BR$2,1,1))),"")</f>
        <v/>
      </c>
      <c r="BS224" t="str">
        <f>IF($A224&lt;&gt;"",VLOOKUP(TRUNC(MID($A224,1,2),0),Plano_Contas!$H$3:$J$103,3,TRUE),"")</f>
        <v/>
      </c>
      <c r="BT224" t="str">
        <f t="shared" si="12"/>
        <v/>
      </c>
      <c r="BV224">
        <f>Empresas!C224</f>
        <v>0</v>
      </c>
    </row>
    <row r="225" spans="1:74" x14ac:dyDescent="0.2">
      <c r="A225" s="89"/>
      <c r="B225" s="52" t="str">
        <f>IF($A225&lt;&gt;"",VLOOKUP(""&amp;$A225,Plano_Contas!$A$3:$F$1003,6,0),"")</f>
        <v/>
      </c>
      <c r="C225" s="91"/>
      <c r="D225" s="111"/>
      <c r="E225" s="112">
        <v>0</v>
      </c>
      <c r="F225" s="87"/>
      <c r="G225" s="85"/>
      <c r="H225" s="111"/>
      <c r="I225" s="112">
        <v>0</v>
      </c>
      <c r="J225" s="87"/>
      <c r="K225" s="85"/>
      <c r="L225" s="111"/>
      <c r="M225" s="112">
        <v>0</v>
      </c>
      <c r="N225" s="87"/>
      <c r="O225" s="85"/>
      <c r="P225" s="111"/>
      <c r="Q225" s="112">
        <v>0</v>
      </c>
      <c r="R225" s="87"/>
      <c r="S225" s="85"/>
      <c r="T225" s="111"/>
      <c r="U225" s="112">
        <v>0</v>
      </c>
      <c r="V225" s="87"/>
      <c r="W225" s="85"/>
      <c r="X225" s="111"/>
      <c r="Y225" s="112">
        <v>0</v>
      </c>
      <c r="Z225" s="87"/>
      <c r="AA225" s="85"/>
      <c r="AB225" s="111"/>
      <c r="AC225" s="112">
        <v>0</v>
      </c>
      <c r="AD225" s="87"/>
      <c r="AE225" s="85"/>
      <c r="AF225" s="111"/>
      <c r="AG225" s="112">
        <v>0</v>
      </c>
      <c r="AH225" s="87"/>
      <c r="AI225" s="85"/>
      <c r="AJ225" s="111"/>
      <c r="AK225" s="112">
        <v>0</v>
      </c>
      <c r="AL225" s="87"/>
      <c r="AM225" s="85"/>
      <c r="AN225" s="111"/>
      <c r="AO225" s="112">
        <v>0</v>
      </c>
      <c r="AP225" s="87"/>
      <c r="AQ225" s="85"/>
      <c r="AR225" s="111"/>
      <c r="AS225" s="112">
        <v>0</v>
      </c>
      <c r="AT225" s="87"/>
      <c r="AU225" s="85"/>
      <c r="AV225" s="111"/>
      <c r="AW225" s="112">
        <v>0</v>
      </c>
      <c r="AX225" s="87"/>
      <c r="AY225" s="85"/>
      <c r="AZ225" s="267">
        <f t="shared" si="9"/>
        <v>0</v>
      </c>
      <c r="BA225" s="88">
        <f t="shared" si="10"/>
        <v>0</v>
      </c>
      <c r="BC225">
        <f>IF($A225&lt;&gt;"",COUNTIF($BD$3:$BD225,$BD225),0)</f>
        <v>0</v>
      </c>
      <c r="BD225" t="str">
        <f>IF($A225&lt;&gt;"",VLOOKUP(TRUNC(MID($A225,1,2),0),Plano_Contas!$H$3:$J$103,2,TRUE),"")</f>
        <v/>
      </c>
      <c r="BE225" s="201" t="str">
        <f t="shared" si="11"/>
        <v/>
      </c>
      <c r="BF225" t="str">
        <f ca="1">IF($BT225&lt;&gt;"",SUMIF($BD$3:$BD$1004,"="&amp;$BD225,INDIRECT(ADDRESS(3,BF$2,1,1)):INDIRECT(ADDRESS(1004,BF$2,1,1))),"")</f>
        <v/>
      </c>
      <c r="BG225" t="str">
        <f ca="1">IF($BT225&lt;&gt;"",SUMIF($BD$3:$BD$1004,"="&amp;$BD225,INDIRECT(ADDRESS(3,BG$2,1,1)):INDIRECT(ADDRESS(1004,BG$2,1,1))),"")</f>
        <v/>
      </c>
      <c r="BH225" t="str">
        <f ca="1">IF($BT225&lt;&gt;"",SUMIF($BD$3:$BD$1004,"="&amp;$BD225,INDIRECT(ADDRESS(3,BH$2,1,1)):INDIRECT(ADDRESS(1004,BH$2,1,1))),"")</f>
        <v/>
      </c>
      <c r="BI225" t="str">
        <f ca="1">IF($BT225&lt;&gt;"",SUMIF($BD$3:$BD$1004,"="&amp;$BD225,INDIRECT(ADDRESS(3,BI$2,1,1)):INDIRECT(ADDRESS(1004,BI$2,1,1))),"")</f>
        <v/>
      </c>
      <c r="BJ225" t="str">
        <f ca="1">IF($BT225&lt;&gt;"",SUMIF($BD$3:$BD$1004,"="&amp;$BD225,INDIRECT(ADDRESS(3,BJ$2,1,1)):INDIRECT(ADDRESS(1004,BJ$2,1,1))),"")</f>
        <v/>
      </c>
      <c r="BK225" t="str">
        <f ca="1">IF($BT225&lt;&gt;"",SUMIF($BD$3:$BD$1004,"="&amp;$BD225,INDIRECT(ADDRESS(3,BK$2,1,1)):INDIRECT(ADDRESS(1004,BK$2,1,1))),"")</f>
        <v/>
      </c>
      <c r="BL225" t="str">
        <f ca="1">IF($BT225&lt;&gt;"",SUMIF($BD$3:$BD$1004,"="&amp;$BD225,INDIRECT(ADDRESS(3,BL$2,1,1)):INDIRECT(ADDRESS(1004,BL$2,1,1))),"")</f>
        <v/>
      </c>
      <c r="BM225" t="str">
        <f ca="1">IF($BT225&lt;&gt;"",SUMIF($BD$3:$BD$1004,"="&amp;$BD225,INDIRECT(ADDRESS(3,BM$2,1,1)):INDIRECT(ADDRESS(1004,BM$2,1,1))),"")</f>
        <v/>
      </c>
      <c r="BN225" t="str">
        <f ca="1">IF($BT225&lt;&gt;"",SUMIF($BD$3:$BD$1004,"="&amp;$BD225,INDIRECT(ADDRESS(3,BN$2,1,1)):INDIRECT(ADDRESS(1004,BN$2,1,1))),"")</f>
        <v/>
      </c>
      <c r="BO225" t="str">
        <f ca="1">IF($BT225&lt;&gt;"",SUMIF($BD$3:$BD$1004,"="&amp;$BD225,INDIRECT(ADDRESS(3,BO$2,1,1)):INDIRECT(ADDRESS(1004,BO$2,1,1))),"")</f>
        <v/>
      </c>
      <c r="BP225" t="str">
        <f ca="1">IF($BT225&lt;&gt;"",SUMIF($BD$3:$BD$1004,"="&amp;$BD225,INDIRECT(ADDRESS(3,BP$2,1,1)):INDIRECT(ADDRESS(1004,BP$2,1,1))),"")</f>
        <v/>
      </c>
      <c r="BQ225" t="str">
        <f ca="1">IF($BT225&lt;&gt;"",SUMIF($BD$3:$BD$1004,"="&amp;$BD225,INDIRECT(ADDRESS(3,BQ$2,1,1)):INDIRECT(ADDRESS(1004,BQ$2,1,1))),"")</f>
        <v/>
      </c>
      <c r="BR225" t="str">
        <f ca="1">IF($BT225&lt;&gt;"",SUMIF($BD$3:$BD$1004,"="&amp;$BD225,INDIRECT(ADDRESS(3,BR$2,1,1)):INDIRECT(ADDRESS(1004,BR$2,1,1))),"")</f>
        <v/>
      </c>
      <c r="BS225" t="str">
        <f>IF($A225&lt;&gt;"",VLOOKUP(TRUNC(MID($A225,1,2),0),Plano_Contas!$H$3:$J$103,3,TRUE),"")</f>
        <v/>
      </c>
      <c r="BT225" t="str">
        <f t="shared" si="12"/>
        <v/>
      </c>
      <c r="BV225">
        <f>Empresas!C225</f>
        <v>0</v>
      </c>
    </row>
    <row r="226" spans="1:74" x14ac:dyDescent="0.2">
      <c r="A226" s="89"/>
      <c r="B226" s="52" t="str">
        <f>IF($A226&lt;&gt;"",VLOOKUP(""&amp;$A226,Plano_Contas!$A$3:$F$1003,6,0),"")</f>
        <v/>
      </c>
      <c r="C226" s="91"/>
      <c r="D226" s="111"/>
      <c r="E226" s="112">
        <v>0</v>
      </c>
      <c r="F226" s="87"/>
      <c r="G226" s="85"/>
      <c r="H226" s="111"/>
      <c r="I226" s="112">
        <v>0</v>
      </c>
      <c r="J226" s="87"/>
      <c r="K226" s="85"/>
      <c r="L226" s="111"/>
      <c r="M226" s="112">
        <v>0</v>
      </c>
      <c r="N226" s="87"/>
      <c r="O226" s="85"/>
      <c r="P226" s="111"/>
      <c r="Q226" s="112">
        <v>0</v>
      </c>
      <c r="R226" s="87"/>
      <c r="S226" s="85"/>
      <c r="T226" s="111"/>
      <c r="U226" s="112">
        <v>0</v>
      </c>
      <c r="V226" s="87"/>
      <c r="W226" s="85"/>
      <c r="X226" s="111"/>
      <c r="Y226" s="112">
        <v>0</v>
      </c>
      <c r="Z226" s="87"/>
      <c r="AA226" s="85"/>
      <c r="AB226" s="111"/>
      <c r="AC226" s="112">
        <v>0</v>
      </c>
      <c r="AD226" s="87"/>
      <c r="AE226" s="85"/>
      <c r="AF226" s="111"/>
      <c r="AG226" s="112">
        <v>0</v>
      </c>
      <c r="AH226" s="87"/>
      <c r="AI226" s="85"/>
      <c r="AJ226" s="111"/>
      <c r="AK226" s="112">
        <v>0</v>
      </c>
      <c r="AL226" s="87"/>
      <c r="AM226" s="85"/>
      <c r="AN226" s="111"/>
      <c r="AO226" s="112">
        <v>0</v>
      </c>
      <c r="AP226" s="87"/>
      <c r="AQ226" s="85"/>
      <c r="AR226" s="111"/>
      <c r="AS226" s="112">
        <v>0</v>
      </c>
      <c r="AT226" s="87"/>
      <c r="AU226" s="85"/>
      <c r="AV226" s="111"/>
      <c r="AW226" s="112">
        <v>0</v>
      </c>
      <c r="AX226" s="87"/>
      <c r="AY226" s="85"/>
      <c r="AZ226" s="267">
        <f t="shared" si="9"/>
        <v>0</v>
      </c>
      <c r="BA226" s="88">
        <f t="shared" si="10"/>
        <v>0</v>
      </c>
      <c r="BC226">
        <f>IF($A226&lt;&gt;"",COUNTIF($BD$3:$BD226,$BD226),0)</f>
        <v>0</v>
      </c>
      <c r="BD226" t="str">
        <f>IF($A226&lt;&gt;"",VLOOKUP(TRUNC(MID($A226,1,2),0),Plano_Contas!$H$3:$J$103,2,TRUE),"")</f>
        <v/>
      </c>
      <c r="BE226" s="201" t="str">
        <f t="shared" si="11"/>
        <v/>
      </c>
      <c r="BF226" t="str">
        <f ca="1">IF($BT226&lt;&gt;"",SUMIF($BD$3:$BD$1004,"="&amp;$BD226,INDIRECT(ADDRESS(3,BF$2,1,1)):INDIRECT(ADDRESS(1004,BF$2,1,1))),"")</f>
        <v/>
      </c>
      <c r="BG226" t="str">
        <f ca="1">IF($BT226&lt;&gt;"",SUMIF($BD$3:$BD$1004,"="&amp;$BD226,INDIRECT(ADDRESS(3,BG$2,1,1)):INDIRECT(ADDRESS(1004,BG$2,1,1))),"")</f>
        <v/>
      </c>
      <c r="BH226" t="str">
        <f ca="1">IF($BT226&lt;&gt;"",SUMIF($BD$3:$BD$1004,"="&amp;$BD226,INDIRECT(ADDRESS(3,BH$2,1,1)):INDIRECT(ADDRESS(1004,BH$2,1,1))),"")</f>
        <v/>
      </c>
      <c r="BI226" t="str">
        <f ca="1">IF($BT226&lt;&gt;"",SUMIF($BD$3:$BD$1004,"="&amp;$BD226,INDIRECT(ADDRESS(3,BI$2,1,1)):INDIRECT(ADDRESS(1004,BI$2,1,1))),"")</f>
        <v/>
      </c>
      <c r="BJ226" t="str">
        <f ca="1">IF($BT226&lt;&gt;"",SUMIF($BD$3:$BD$1004,"="&amp;$BD226,INDIRECT(ADDRESS(3,BJ$2,1,1)):INDIRECT(ADDRESS(1004,BJ$2,1,1))),"")</f>
        <v/>
      </c>
      <c r="BK226" t="str">
        <f ca="1">IF($BT226&lt;&gt;"",SUMIF($BD$3:$BD$1004,"="&amp;$BD226,INDIRECT(ADDRESS(3,BK$2,1,1)):INDIRECT(ADDRESS(1004,BK$2,1,1))),"")</f>
        <v/>
      </c>
      <c r="BL226" t="str">
        <f ca="1">IF($BT226&lt;&gt;"",SUMIF($BD$3:$BD$1004,"="&amp;$BD226,INDIRECT(ADDRESS(3,BL$2,1,1)):INDIRECT(ADDRESS(1004,BL$2,1,1))),"")</f>
        <v/>
      </c>
      <c r="BM226" t="str">
        <f ca="1">IF($BT226&lt;&gt;"",SUMIF($BD$3:$BD$1004,"="&amp;$BD226,INDIRECT(ADDRESS(3,BM$2,1,1)):INDIRECT(ADDRESS(1004,BM$2,1,1))),"")</f>
        <v/>
      </c>
      <c r="BN226" t="str">
        <f ca="1">IF($BT226&lt;&gt;"",SUMIF($BD$3:$BD$1004,"="&amp;$BD226,INDIRECT(ADDRESS(3,BN$2,1,1)):INDIRECT(ADDRESS(1004,BN$2,1,1))),"")</f>
        <v/>
      </c>
      <c r="BO226" t="str">
        <f ca="1">IF($BT226&lt;&gt;"",SUMIF($BD$3:$BD$1004,"="&amp;$BD226,INDIRECT(ADDRESS(3,BO$2,1,1)):INDIRECT(ADDRESS(1004,BO$2,1,1))),"")</f>
        <v/>
      </c>
      <c r="BP226" t="str">
        <f ca="1">IF($BT226&lt;&gt;"",SUMIF($BD$3:$BD$1004,"="&amp;$BD226,INDIRECT(ADDRESS(3,BP$2,1,1)):INDIRECT(ADDRESS(1004,BP$2,1,1))),"")</f>
        <v/>
      </c>
      <c r="BQ226" t="str">
        <f ca="1">IF($BT226&lt;&gt;"",SUMIF($BD$3:$BD$1004,"="&amp;$BD226,INDIRECT(ADDRESS(3,BQ$2,1,1)):INDIRECT(ADDRESS(1004,BQ$2,1,1))),"")</f>
        <v/>
      </c>
      <c r="BR226" t="str">
        <f ca="1">IF($BT226&lt;&gt;"",SUMIF($BD$3:$BD$1004,"="&amp;$BD226,INDIRECT(ADDRESS(3,BR$2,1,1)):INDIRECT(ADDRESS(1004,BR$2,1,1))),"")</f>
        <v/>
      </c>
      <c r="BS226" t="str">
        <f>IF($A226&lt;&gt;"",VLOOKUP(TRUNC(MID($A226,1,2),0),Plano_Contas!$H$3:$J$103,3,TRUE),"")</f>
        <v/>
      </c>
      <c r="BT226" t="str">
        <f t="shared" si="12"/>
        <v/>
      </c>
      <c r="BV226">
        <f>Empresas!C226</f>
        <v>0</v>
      </c>
    </row>
    <row r="227" spans="1:74" x14ac:dyDescent="0.2">
      <c r="A227" s="89"/>
      <c r="B227" s="52" t="str">
        <f>IF($A227&lt;&gt;"",VLOOKUP(""&amp;$A227,Plano_Contas!$A$3:$F$1003,6,0),"")</f>
        <v/>
      </c>
      <c r="C227" s="91"/>
      <c r="D227" s="111"/>
      <c r="E227" s="112">
        <v>0</v>
      </c>
      <c r="F227" s="87"/>
      <c r="G227" s="85"/>
      <c r="H227" s="111"/>
      <c r="I227" s="112">
        <v>0</v>
      </c>
      <c r="J227" s="87"/>
      <c r="K227" s="85"/>
      <c r="L227" s="111"/>
      <c r="M227" s="112">
        <v>0</v>
      </c>
      <c r="N227" s="87"/>
      <c r="O227" s="85"/>
      <c r="P227" s="111"/>
      <c r="Q227" s="112">
        <v>0</v>
      </c>
      <c r="R227" s="87"/>
      <c r="S227" s="85"/>
      <c r="T227" s="111"/>
      <c r="U227" s="112">
        <v>0</v>
      </c>
      <c r="V227" s="87"/>
      <c r="W227" s="85"/>
      <c r="X227" s="111"/>
      <c r="Y227" s="112">
        <v>0</v>
      </c>
      <c r="Z227" s="87"/>
      <c r="AA227" s="85"/>
      <c r="AB227" s="111"/>
      <c r="AC227" s="112">
        <v>0</v>
      </c>
      <c r="AD227" s="87"/>
      <c r="AE227" s="85"/>
      <c r="AF227" s="111"/>
      <c r="AG227" s="112">
        <v>0</v>
      </c>
      <c r="AH227" s="87"/>
      <c r="AI227" s="85"/>
      <c r="AJ227" s="111"/>
      <c r="AK227" s="112">
        <v>0</v>
      </c>
      <c r="AL227" s="87"/>
      <c r="AM227" s="85"/>
      <c r="AN227" s="111"/>
      <c r="AO227" s="112">
        <v>0</v>
      </c>
      <c r="AP227" s="87"/>
      <c r="AQ227" s="85"/>
      <c r="AR227" s="111"/>
      <c r="AS227" s="112">
        <v>0</v>
      </c>
      <c r="AT227" s="87"/>
      <c r="AU227" s="85"/>
      <c r="AV227" s="111"/>
      <c r="AW227" s="112">
        <v>0</v>
      </c>
      <c r="AX227" s="87"/>
      <c r="AY227" s="85"/>
      <c r="AZ227" s="267">
        <f t="shared" si="9"/>
        <v>0</v>
      </c>
      <c r="BA227" s="88">
        <f t="shared" si="10"/>
        <v>0</v>
      </c>
      <c r="BC227">
        <f>IF($A227&lt;&gt;"",COUNTIF($BD$3:$BD227,$BD227),0)</f>
        <v>0</v>
      </c>
      <c r="BD227" t="str">
        <f>IF($A227&lt;&gt;"",VLOOKUP(TRUNC(MID($A227,1,2),0),Plano_Contas!$H$3:$J$103,2,TRUE),"")</f>
        <v/>
      </c>
      <c r="BE227" s="201" t="str">
        <f t="shared" si="11"/>
        <v/>
      </c>
      <c r="BF227" t="str">
        <f ca="1">IF($BT227&lt;&gt;"",SUMIF($BD$3:$BD$1004,"="&amp;$BD227,INDIRECT(ADDRESS(3,BF$2,1,1)):INDIRECT(ADDRESS(1004,BF$2,1,1))),"")</f>
        <v/>
      </c>
      <c r="BG227" t="str">
        <f ca="1">IF($BT227&lt;&gt;"",SUMIF($BD$3:$BD$1004,"="&amp;$BD227,INDIRECT(ADDRESS(3,BG$2,1,1)):INDIRECT(ADDRESS(1004,BG$2,1,1))),"")</f>
        <v/>
      </c>
      <c r="BH227" t="str">
        <f ca="1">IF($BT227&lt;&gt;"",SUMIF($BD$3:$BD$1004,"="&amp;$BD227,INDIRECT(ADDRESS(3,BH$2,1,1)):INDIRECT(ADDRESS(1004,BH$2,1,1))),"")</f>
        <v/>
      </c>
      <c r="BI227" t="str">
        <f ca="1">IF($BT227&lt;&gt;"",SUMIF($BD$3:$BD$1004,"="&amp;$BD227,INDIRECT(ADDRESS(3,BI$2,1,1)):INDIRECT(ADDRESS(1004,BI$2,1,1))),"")</f>
        <v/>
      </c>
      <c r="BJ227" t="str">
        <f ca="1">IF($BT227&lt;&gt;"",SUMIF($BD$3:$BD$1004,"="&amp;$BD227,INDIRECT(ADDRESS(3,BJ$2,1,1)):INDIRECT(ADDRESS(1004,BJ$2,1,1))),"")</f>
        <v/>
      </c>
      <c r="BK227" t="str">
        <f ca="1">IF($BT227&lt;&gt;"",SUMIF($BD$3:$BD$1004,"="&amp;$BD227,INDIRECT(ADDRESS(3,BK$2,1,1)):INDIRECT(ADDRESS(1004,BK$2,1,1))),"")</f>
        <v/>
      </c>
      <c r="BL227" t="str">
        <f ca="1">IF($BT227&lt;&gt;"",SUMIF($BD$3:$BD$1004,"="&amp;$BD227,INDIRECT(ADDRESS(3,BL$2,1,1)):INDIRECT(ADDRESS(1004,BL$2,1,1))),"")</f>
        <v/>
      </c>
      <c r="BM227" t="str">
        <f ca="1">IF($BT227&lt;&gt;"",SUMIF($BD$3:$BD$1004,"="&amp;$BD227,INDIRECT(ADDRESS(3,BM$2,1,1)):INDIRECT(ADDRESS(1004,BM$2,1,1))),"")</f>
        <v/>
      </c>
      <c r="BN227" t="str">
        <f ca="1">IF($BT227&lt;&gt;"",SUMIF($BD$3:$BD$1004,"="&amp;$BD227,INDIRECT(ADDRESS(3,BN$2,1,1)):INDIRECT(ADDRESS(1004,BN$2,1,1))),"")</f>
        <v/>
      </c>
      <c r="BO227" t="str">
        <f ca="1">IF($BT227&lt;&gt;"",SUMIF($BD$3:$BD$1004,"="&amp;$BD227,INDIRECT(ADDRESS(3,BO$2,1,1)):INDIRECT(ADDRESS(1004,BO$2,1,1))),"")</f>
        <v/>
      </c>
      <c r="BP227" t="str">
        <f ca="1">IF($BT227&lt;&gt;"",SUMIF($BD$3:$BD$1004,"="&amp;$BD227,INDIRECT(ADDRESS(3,BP$2,1,1)):INDIRECT(ADDRESS(1004,BP$2,1,1))),"")</f>
        <v/>
      </c>
      <c r="BQ227" t="str">
        <f ca="1">IF($BT227&lt;&gt;"",SUMIF($BD$3:$BD$1004,"="&amp;$BD227,INDIRECT(ADDRESS(3,BQ$2,1,1)):INDIRECT(ADDRESS(1004,BQ$2,1,1))),"")</f>
        <v/>
      </c>
      <c r="BR227" t="str">
        <f ca="1">IF($BT227&lt;&gt;"",SUMIF($BD$3:$BD$1004,"="&amp;$BD227,INDIRECT(ADDRESS(3,BR$2,1,1)):INDIRECT(ADDRESS(1004,BR$2,1,1))),"")</f>
        <v/>
      </c>
      <c r="BS227" t="str">
        <f>IF($A227&lt;&gt;"",VLOOKUP(TRUNC(MID($A227,1,2),0),Plano_Contas!$H$3:$J$103,3,TRUE),"")</f>
        <v/>
      </c>
      <c r="BT227" t="str">
        <f t="shared" si="12"/>
        <v/>
      </c>
      <c r="BV227">
        <f>Empresas!C227</f>
        <v>0</v>
      </c>
    </row>
    <row r="228" spans="1:74" x14ac:dyDescent="0.2">
      <c r="A228" s="89"/>
      <c r="B228" s="52" t="str">
        <f>IF($A228&lt;&gt;"",VLOOKUP(""&amp;$A228,Plano_Contas!$A$3:$F$1003,6,0),"")</f>
        <v/>
      </c>
      <c r="C228" s="91"/>
      <c r="D228" s="111"/>
      <c r="E228" s="112">
        <v>0</v>
      </c>
      <c r="F228" s="87"/>
      <c r="G228" s="85"/>
      <c r="H228" s="111"/>
      <c r="I228" s="112">
        <v>0</v>
      </c>
      <c r="J228" s="87"/>
      <c r="K228" s="85"/>
      <c r="L228" s="111"/>
      <c r="M228" s="112">
        <v>0</v>
      </c>
      <c r="N228" s="87"/>
      <c r="O228" s="85"/>
      <c r="P228" s="111"/>
      <c r="Q228" s="112">
        <v>0</v>
      </c>
      <c r="R228" s="87"/>
      <c r="S228" s="85"/>
      <c r="T228" s="111"/>
      <c r="U228" s="112">
        <v>0</v>
      </c>
      <c r="V228" s="87"/>
      <c r="W228" s="85"/>
      <c r="X228" s="111"/>
      <c r="Y228" s="112">
        <v>0</v>
      </c>
      <c r="Z228" s="87"/>
      <c r="AA228" s="85"/>
      <c r="AB228" s="111"/>
      <c r="AC228" s="112">
        <v>0</v>
      </c>
      <c r="AD228" s="87"/>
      <c r="AE228" s="85"/>
      <c r="AF228" s="111"/>
      <c r="AG228" s="112">
        <v>0</v>
      </c>
      <c r="AH228" s="87"/>
      <c r="AI228" s="85"/>
      <c r="AJ228" s="111"/>
      <c r="AK228" s="112">
        <v>0</v>
      </c>
      <c r="AL228" s="87"/>
      <c r="AM228" s="85"/>
      <c r="AN228" s="111"/>
      <c r="AO228" s="112">
        <v>0</v>
      </c>
      <c r="AP228" s="87"/>
      <c r="AQ228" s="85"/>
      <c r="AR228" s="111"/>
      <c r="AS228" s="112">
        <v>0</v>
      </c>
      <c r="AT228" s="87"/>
      <c r="AU228" s="85"/>
      <c r="AV228" s="111"/>
      <c r="AW228" s="112">
        <v>0</v>
      </c>
      <c r="AX228" s="87"/>
      <c r="AY228" s="85"/>
      <c r="AZ228" s="267">
        <f t="shared" si="9"/>
        <v>0</v>
      </c>
      <c r="BA228" s="88">
        <f t="shared" si="10"/>
        <v>0</v>
      </c>
      <c r="BC228">
        <f>IF($A228&lt;&gt;"",COUNTIF($BD$3:$BD228,$BD228),0)</f>
        <v>0</v>
      </c>
      <c r="BD228" t="str">
        <f>IF($A228&lt;&gt;"",VLOOKUP(TRUNC(MID($A228,1,2),0),Plano_Contas!$H$3:$J$103,2,TRUE),"")</f>
        <v/>
      </c>
      <c r="BE228" s="201" t="str">
        <f t="shared" si="11"/>
        <v/>
      </c>
      <c r="BF228" t="str">
        <f ca="1">IF($BT228&lt;&gt;"",SUMIF($BD$3:$BD$1004,"="&amp;$BD228,INDIRECT(ADDRESS(3,BF$2,1,1)):INDIRECT(ADDRESS(1004,BF$2,1,1))),"")</f>
        <v/>
      </c>
      <c r="BG228" t="str">
        <f ca="1">IF($BT228&lt;&gt;"",SUMIF($BD$3:$BD$1004,"="&amp;$BD228,INDIRECT(ADDRESS(3,BG$2,1,1)):INDIRECT(ADDRESS(1004,BG$2,1,1))),"")</f>
        <v/>
      </c>
      <c r="BH228" t="str">
        <f ca="1">IF($BT228&lt;&gt;"",SUMIF($BD$3:$BD$1004,"="&amp;$BD228,INDIRECT(ADDRESS(3,BH$2,1,1)):INDIRECT(ADDRESS(1004,BH$2,1,1))),"")</f>
        <v/>
      </c>
      <c r="BI228" t="str">
        <f ca="1">IF($BT228&lt;&gt;"",SUMIF($BD$3:$BD$1004,"="&amp;$BD228,INDIRECT(ADDRESS(3,BI$2,1,1)):INDIRECT(ADDRESS(1004,BI$2,1,1))),"")</f>
        <v/>
      </c>
      <c r="BJ228" t="str">
        <f ca="1">IF($BT228&lt;&gt;"",SUMIF($BD$3:$BD$1004,"="&amp;$BD228,INDIRECT(ADDRESS(3,BJ$2,1,1)):INDIRECT(ADDRESS(1004,BJ$2,1,1))),"")</f>
        <v/>
      </c>
      <c r="BK228" t="str">
        <f ca="1">IF($BT228&lt;&gt;"",SUMIF($BD$3:$BD$1004,"="&amp;$BD228,INDIRECT(ADDRESS(3,BK$2,1,1)):INDIRECT(ADDRESS(1004,BK$2,1,1))),"")</f>
        <v/>
      </c>
      <c r="BL228" t="str">
        <f ca="1">IF($BT228&lt;&gt;"",SUMIF($BD$3:$BD$1004,"="&amp;$BD228,INDIRECT(ADDRESS(3,BL$2,1,1)):INDIRECT(ADDRESS(1004,BL$2,1,1))),"")</f>
        <v/>
      </c>
      <c r="BM228" t="str">
        <f ca="1">IF($BT228&lt;&gt;"",SUMIF($BD$3:$BD$1004,"="&amp;$BD228,INDIRECT(ADDRESS(3,BM$2,1,1)):INDIRECT(ADDRESS(1004,BM$2,1,1))),"")</f>
        <v/>
      </c>
      <c r="BN228" t="str">
        <f ca="1">IF($BT228&lt;&gt;"",SUMIF($BD$3:$BD$1004,"="&amp;$BD228,INDIRECT(ADDRESS(3,BN$2,1,1)):INDIRECT(ADDRESS(1004,BN$2,1,1))),"")</f>
        <v/>
      </c>
      <c r="BO228" t="str">
        <f ca="1">IF($BT228&lt;&gt;"",SUMIF($BD$3:$BD$1004,"="&amp;$BD228,INDIRECT(ADDRESS(3,BO$2,1,1)):INDIRECT(ADDRESS(1004,BO$2,1,1))),"")</f>
        <v/>
      </c>
      <c r="BP228" t="str">
        <f ca="1">IF($BT228&lt;&gt;"",SUMIF($BD$3:$BD$1004,"="&amp;$BD228,INDIRECT(ADDRESS(3,BP$2,1,1)):INDIRECT(ADDRESS(1004,BP$2,1,1))),"")</f>
        <v/>
      </c>
      <c r="BQ228" t="str">
        <f ca="1">IF($BT228&lt;&gt;"",SUMIF($BD$3:$BD$1004,"="&amp;$BD228,INDIRECT(ADDRESS(3,BQ$2,1,1)):INDIRECT(ADDRESS(1004,BQ$2,1,1))),"")</f>
        <v/>
      </c>
      <c r="BR228" t="str">
        <f ca="1">IF($BT228&lt;&gt;"",SUMIF($BD$3:$BD$1004,"="&amp;$BD228,INDIRECT(ADDRESS(3,BR$2,1,1)):INDIRECT(ADDRESS(1004,BR$2,1,1))),"")</f>
        <v/>
      </c>
      <c r="BS228" t="str">
        <f>IF($A228&lt;&gt;"",VLOOKUP(TRUNC(MID($A228,1,2),0),Plano_Contas!$H$3:$J$103,3,TRUE),"")</f>
        <v/>
      </c>
      <c r="BT228" t="str">
        <f t="shared" si="12"/>
        <v/>
      </c>
      <c r="BV228">
        <f>Empresas!C228</f>
        <v>0</v>
      </c>
    </row>
    <row r="229" spans="1:74" x14ac:dyDescent="0.2">
      <c r="A229" s="89"/>
      <c r="B229" s="52" t="str">
        <f>IF($A229&lt;&gt;"",VLOOKUP(""&amp;$A229,Plano_Contas!$A$3:$F$1003,6,0),"")</f>
        <v/>
      </c>
      <c r="C229" s="91"/>
      <c r="D229" s="111"/>
      <c r="E229" s="112">
        <v>0</v>
      </c>
      <c r="F229" s="87"/>
      <c r="G229" s="85"/>
      <c r="H229" s="111"/>
      <c r="I229" s="112">
        <v>0</v>
      </c>
      <c r="J229" s="87"/>
      <c r="K229" s="85"/>
      <c r="L229" s="111"/>
      <c r="M229" s="112">
        <v>0</v>
      </c>
      <c r="N229" s="87"/>
      <c r="O229" s="85"/>
      <c r="P229" s="111"/>
      <c r="Q229" s="112">
        <v>0</v>
      </c>
      <c r="R229" s="87"/>
      <c r="S229" s="85"/>
      <c r="T229" s="111"/>
      <c r="U229" s="112">
        <v>0</v>
      </c>
      <c r="V229" s="87"/>
      <c r="W229" s="85"/>
      <c r="X229" s="111"/>
      <c r="Y229" s="112">
        <v>0</v>
      </c>
      <c r="Z229" s="87"/>
      <c r="AA229" s="85"/>
      <c r="AB229" s="111"/>
      <c r="AC229" s="112">
        <v>0</v>
      </c>
      <c r="AD229" s="87"/>
      <c r="AE229" s="85"/>
      <c r="AF229" s="111"/>
      <c r="AG229" s="112">
        <v>0</v>
      </c>
      <c r="AH229" s="87"/>
      <c r="AI229" s="85"/>
      <c r="AJ229" s="111"/>
      <c r="AK229" s="112">
        <v>0</v>
      </c>
      <c r="AL229" s="87"/>
      <c r="AM229" s="85"/>
      <c r="AN229" s="111"/>
      <c r="AO229" s="112">
        <v>0</v>
      </c>
      <c r="AP229" s="87"/>
      <c r="AQ229" s="85"/>
      <c r="AR229" s="111"/>
      <c r="AS229" s="112">
        <v>0</v>
      </c>
      <c r="AT229" s="87"/>
      <c r="AU229" s="85"/>
      <c r="AV229" s="111"/>
      <c r="AW229" s="112">
        <v>0</v>
      </c>
      <c r="AX229" s="87"/>
      <c r="AY229" s="85"/>
      <c r="AZ229" s="267">
        <f t="shared" si="9"/>
        <v>0</v>
      </c>
      <c r="BA229" s="88">
        <f t="shared" si="10"/>
        <v>0</v>
      </c>
      <c r="BC229">
        <f>IF($A229&lt;&gt;"",COUNTIF($BD$3:$BD229,$BD229),0)</f>
        <v>0</v>
      </c>
      <c r="BD229" t="str">
        <f>IF($A229&lt;&gt;"",VLOOKUP(TRUNC(MID($A229,1,2),0),Plano_Contas!$H$3:$J$103,2,TRUE),"")</f>
        <v/>
      </c>
      <c r="BE229" s="201" t="str">
        <f t="shared" si="11"/>
        <v/>
      </c>
      <c r="BF229" t="str">
        <f ca="1">IF($BT229&lt;&gt;"",SUMIF($BD$3:$BD$1004,"="&amp;$BD229,INDIRECT(ADDRESS(3,BF$2,1,1)):INDIRECT(ADDRESS(1004,BF$2,1,1))),"")</f>
        <v/>
      </c>
      <c r="BG229" t="str">
        <f ca="1">IF($BT229&lt;&gt;"",SUMIF($BD$3:$BD$1004,"="&amp;$BD229,INDIRECT(ADDRESS(3,BG$2,1,1)):INDIRECT(ADDRESS(1004,BG$2,1,1))),"")</f>
        <v/>
      </c>
      <c r="BH229" t="str">
        <f ca="1">IF($BT229&lt;&gt;"",SUMIF($BD$3:$BD$1004,"="&amp;$BD229,INDIRECT(ADDRESS(3,BH$2,1,1)):INDIRECT(ADDRESS(1004,BH$2,1,1))),"")</f>
        <v/>
      </c>
      <c r="BI229" t="str">
        <f ca="1">IF($BT229&lt;&gt;"",SUMIF($BD$3:$BD$1004,"="&amp;$BD229,INDIRECT(ADDRESS(3,BI$2,1,1)):INDIRECT(ADDRESS(1004,BI$2,1,1))),"")</f>
        <v/>
      </c>
      <c r="BJ229" t="str">
        <f ca="1">IF($BT229&lt;&gt;"",SUMIF($BD$3:$BD$1004,"="&amp;$BD229,INDIRECT(ADDRESS(3,BJ$2,1,1)):INDIRECT(ADDRESS(1004,BJ$2,1,1))),"")</f>
        <v/>
      </c>
      <c r="BK229" t="str">
        <f ca="1">IF($BT229&lt;&gt;"",SUMIF($BD$3:$BD$1004,"="&amp;$BD229,INDIRECT(ADDRESS(3,BK$2,1,1)):INDIRECT(ADDRESS(1004,BK$2,1,1))),"")</f>
        <v/>
      </c>
      <c r="BL229" t="str">
        <f ca="1">IF($BT229&lt;&gt;"",SUMIF($BD$3:$BD$1004,"="&amp;$BD229,INDIRECT(ADDRESS(3,BL$2,1,1)):INDIRECT(ADDRESS(1004,BL$2,1,1))),"")</f>
        <v/>
      </c>
      <c r="BM229" t="str">
        <f ca="1">IF($BT229&lt;&gt;"",SUMIF($BD$3:$BD$1004,"="&amp;$BD229,INDIRECT(ADDRESS(3,BM$2,1,1)):INDIRECT(ADDRESS(1004,BM$2,1,1))),"")</f>
        <v/>
      </c>
      <c r="BN229" t="str">
        <f ca="1">IF($BT229&lt;&gt;"",SUMIF($BD$3:$BD$1004,"="&amp;$BD229,INDIRECT(ADDRESS(3,BN$2,1,1)):INDIRECT(ADDRESS(1004,BN$2,1,1))),"")</f>
        <v/>
      </c>
      <c r="BO229" t="str">
        <f ca="1">IF($BT229&lt;&gt;"",SUMIF($BD$3:$BD$1004,"="&amp;$BD229,INDIRECT(ADDRESS(3,BO$2,1,1)):INDIRECT(ADDRESS(1004,BO$2,1,1))),"")</f>
        <v/>
      </c>
      <c r="BP229" t="str">
        <f ca="1">IF($BT229&lt;&gt;"",SUMIF($BD$3:$BD$1004,"="&amp;$BD229,INDIRECT(ADDRESS(3,BP$2,1,1)):INDIRECT(ADDRESS(1004,BP$2,1,1))),"")</f>
        <v/>
      </c>
      <c r="BQ229" t="str">
        <f ca="1">IF($BT229&lt;&gt;"",SUMIF($BD$3:$BD$1004,"="&amp;$BD229,INDIRECT(ADDRESS(3,BQ$2,1,1)):INDIRECT(ADDRESS(1004,BQ$2,1,1))),"")</f>
        <v/>
      </c>
      <c r="BR229" t="str">
        <f ca="1">IF($BT229&lt;&gt;"",SUMIF($BD$3:$BD$1004,"="&amp;$BD229,INDIRECT(ADDRESS(3,BR$2,1,1)):INDIRECT(ADDRESS(1004,BR$2,1,1))),"")</f>
        <v/>
      </c>
      <c r="BS229" t="str">
        <f>IF($A229&lt;&gt;"",VLOOKUP(TRUNC(MID($A229,1,2),0),Plano_Contas!$H$3:$J$103,3,TRUE),"")</f>
        <v/>
      </c>
      <c r="BT229" t="str">
        <f t="shared" si="12"/>
        <v/>
      </c>
      <c r="BV229">
        <f>Empresas!C229</f>
        <v>0</v>
      </c>
    </row>
    <row r="230" spans="1:74" x14ac:dyDescent="0.2">
      <c r="A230" s="89"/>
      <c r="B230" s="52" t="str">
        <f>IF($A230&lt;&gt;"",VLOOKUP(""&amp;$A230,Plano_Contas!$A$3:$F$1003,6,0),"")</f>
        <v/>
      </c>
      <c r="C230" s="91"/>
      <c r="D230" s="111"/>
      <c r="E230" s="112">
        <v>0</v>
      </c>
      <c r="F230" s="87"/>
      <c r="G230" s="85"/>
      <c r="H230" s="111"/>
      <c r="I230" s="112">
        <v>0</v>
      </c>
      <c r="J230" s="87"/>
      <c r="K230" s="85"/>
      <c r="L230" s="111"/>
      <c r="M230" s="112">
        <v>0</v>
      </c>
      <c r="N230" s="87"/>
      <c r="O230" s="85"/>
      <c r="P230" s="111"/>
      <c r="Q230" s="112">
        <v>0</v>
      </c>
      <c r="R230" s="87"/>
      <c r="S230" s="85"/>
      <c r="T230" s="111"/>
      <c r="U230" s="112">
        <v>0</v>
      </c>
      <c r="V230" s="87"/>
      <c r="W230" s="85"/>
      <c r="X230" s="111"/>
      <c r="Y230" s="112">
        <v>0</v>
      </c>
      <c r="Z230" s="87"/>
      <c r="AA230" s="85"/>
      <c r="AB230" s="111"/>
      <c r="AC230" s="112">
        <v>0</v>
      </c>
      <c r="AD230" s="87"/>
      <c r="AE230" s="85"/>
      <c r="AF230" s="111"/>
      <c r="AG230" s="112">
        <v>0</v>
      </c>
      <c r="AH230" s="87"/>
      <c r="AI230" s="85"/>
      <c r="AJ230" s="111"/>
      <c r="AK230" s="112">
        <v>0</v>
      </c>
      <c r="AL230" s="87"/>
      <c r="AM230" s="85"/>
      <c r="AN230" s="111"/>
      <c r="AO230" s="112">
        <v>0</v>
      </c>
      <c r="AP230" s="87"/>
      <c r="AQ230" s="85"/>
      <c r="AR230" s="111"/>
      <c r="AS230" s="112">
        <v>0</v>
      </c>
      <c r="AT230" s="87"/>
      <c r="AU230" s="85"/>
      <c r="AV230" s="111"/>
      <c r="AW230" s="112">
        <v>0</v>
      </c>
      <c r="AX230" s="87"/>
      <c r="AY230" s="85"/>
      <c r="AZ230" s="267">
        <f t="shared" si="9"/>
        <v>0</v>
      </c>
      <c r="BA230" s="88">
        <f t="shared" si="10"/>
        <v>0</v>
      </c>
      <c r="BC230">
        <f>IF($A230&lt;&gt;"",COUNTIF($BD$3:$BD230,$BD230),0)</f>
        <v>0</v>
      </c>
      <c r="BD230" t="str">
        <f>IF($A230&lt;&gt;"",VLOOKUP(TRUNC(MID($A230,1,2),0),Plano_Contas!$H$3:$J$103,2,TRUE),"")</f>
        <v/>
      </c>
      <c r="BE230" s="201" t="str">
        <f t="shared" si="11"/>
        <v/>
      </c>
      <c r="BF230" t="str">
        <f ca="1">IF($BT230&lt;&gt;"",SUMIF($BD$3:$BD$1004,"="&amp;$BD230,INDIRECT(ADDRESS(3,BF$2,1,1)):INDIRECT(ADDRESS(1004,BF$2,1,1))),"")</f>
        <v/>
      </c>
      <c r="BG230" t="str">
        <f ca="1">IF($BT230&lt;&gt;"",SUMIF($BD$3:$BD$1004,"="&amp;$BD230,INDIRECT(ADDRESS(3,BG$2,1,1)):INDIRECT(ADDRESS(1004,BG$2,1,1))),"")</f>
        <v/>
      </c>
      <c r="BH230" t="str">
        <f ca="1">IF($BT230&lt;&gt;"",SUMIF($BD$3:$BD$1004,"="&amp;$BD230,INDIRECT(ADDRESS(3,BH$2,1,1)):INDIRECT(ADDRESS(1004,BH$2,1,1))),"")</f>
        <v/>
      </c>
      <c r="BI230" t="str">
        <f ca="1">IF($BT230&lt;&gt;"",SUMIF($BD$3:$BD$1004,"="&amp;$BD230,INDIRECT(ADDRESS(3,BI$2,1,1)):INDIRECT(ADDRESS(1004,BI$2,1,1))),"")</f>
        <v/>
      </c>
      <c r="BJ230" t="str">
        <f ca="1">IF($BT230&lt;&gt;"",SUMIF($BD$3:$BD$1004,"="&amp;$BD230,INDIRECT(ADDRESS(3,BJ$2,1,1)):INDIRECT(ADDRESS(1004,BJ$2,1,1))),"")</f>
        <v/>
      </c>
      <c r="BK230" t="str">
        <f ca="1">IF($BT230&lt;&gt;"",SUMIF($BD$3:$BD$1004,"="&amp;$BD230,INDIRECT(ADDRESS(3,BK$2,1,1)):INDIRECT(ADDRESS(1004,BK$2,1,1))),"")</f>
        <v/>
      </c>
      <c r="BL230" t="str">
        <f ca="1">IF($BT230&lt;&gt;"",SUMIF($BD$3:$BD$1004,"="&amp;$BD230,INDIRECT(ADDRESS(3,BL$2,1,1)):INDIRECT(ADDRESS(1004,BL$2,1,1))),"")</f>
        <v/>
      </c>
      <c r="BM230" t="str">
        <f ca="1">IF($BT230&lt;&gt;"",SUMIF($BD$3:$BD$1004,"="&amp;$BD230,INDIRECT(ADDRESS(3,BM$2,1,1)):INDIRECT(ADDRESS(1004,BM$2,1,1))),"")</f>
        <v/>
      </c>
      <c r="BN230" t="str">
        <f ca="1">IF($BT230&lt;&gt;"",SUMIF($BD$3:$BD$1004,"="&amp;$BD230,INDIRECT(ADDRESS(3,BN$2,1,1)):INDIRECT(ADDRESS(1004,BN$2,1,1))),"")</f>
        <v/>
      </c>
      <c r="BO230" t="str">
        <f ca="1">IF($BT230&lt;&gt;"",SUMIF($BD$3:$BD$1004,"="&amp;$BD230,INDIRECT(ADDRESS(3,BO$2,1,1)):INDIRECT(ADDRESS(1004,BO$2,1,1))),"")</f>
        <v/>
      </c>
      <c r="BP230" t="str">
        <f ca="1">IF($BT230&lt;&gt;"",SUMIF($BD$3:$BD$1004,"="&amp;$BD230,INDIRECT(ADDRESS(3,BP$2,1,1)):INDIRECT(ADDRESS(1004,BP$2,1,1))),"")</f>
        <v/>
      </c>
      <c r="BQ230" t="str">
        <f ca="1">IF($BT230&lt;&gt;"",SUMIF($BD$3:$BD$1004,"="&amp;$BD230,INDIRECT(ADDRESS(3,BQ$2,1,1)):INDIRECT(ADDRESS(1004,BQ$2,1,1))),"")</f>
        <v/>
      </c>
      <c r="BR230" t="str">
        <f ca="1">IF($BT230&lt;&gt;"",SUMIF($BD$3:$BD$1004,"="&amp;$BD230,INDIRECT(ADDRESS(3,BR$2,1,1)):INDIRECT(ADDRESS(1004,BR$2,1,1))),"")</f>
        <v/>
      </c>
      <c r="BS230" t="str">
        <f>IF($A230&lt;&gt;"",VLOOKUP(TRUNC(MID($A230,1,2),0),Plano_Contas!$H$3:$J$103,3,TRUE),"")</f>
        <v/>
      </c>
      <c r="BT230" t="str">
        <f t="shared" si="12"/>
        <v/>
      </c>
      <c r="BV230">
        <f>Empresas!C230</f>
        <v>0</v>
      </c>
    </row>
    <row r="231" spans="1:74" x14ac:dyDescent="0.2">
      <c r="A231" s="89"/>
      <c r="B231" s="52" t="str">
        <f>IF($A231&lt;&gt;"",VLOOKUP(""&amp;$A231,Plano_Contas!$A$3:$F$1003,6,0),"")</f>
        <v/>
      </c>
      <c r="C231" s="91"/>
      <c r="D231" s="111"/>
      <c r="E231" s="112">
        <v>0</v>
      </c>
      <c r="F231" s="87"/>
      <c r="G231" s="85"/>
      <c r="H231" s="111"/>
      <c r="I231" s="112">
        <v>0</v>
      </c>
      <c r="J231" s="87"/>
      <c r="K231" s="85"/>
      <c r="L231" s="111"/>
      <c r="M231" s="112">
        <v>0</v>
      </c>
      <c r="N231" s="87"/>
      <c r="O231" s="85"/>
      <c r="P231" s="111"/>
      <c r="Q231" s="112">
        <v>0</v>
      </c>
      <c r="R231" s="87"/>
      <c r="S231" s="85"/>
      <c r="T231" s="111"/>
      <c r="U231" s="112">
        <v>0</v>
      </c>
      <c r="V231" s="87"/>
      <c r="W231" s="85"/>
      <c r="X231" s="111"/>
      <c r="Y231" s="112">
        <v>0</v>
      </c>
      <c r="Z231" s="87"/>
      <c r="AA231" s="85"/>
      <c r="AB231" s="111"/>
      <c r="AC231" s="112">
        <v>0</v>
      </c>
      <c r="AD231" s="87"/>
      <c r="AE231" s="85"/>
      <c r="AF231" s="111"/>
      <c r="AG231" s="112">
        <v>0</v>
      </c>
      <c r="AH231" s="87"/>
      <c r="AI231" s="85"/>
      <c r="AJ231" s="111"/>
      <c r="AK231" s="112">
        <v>0</v>
      </c>
      <c r="AL231" s="87"/>
      <c r="AM231" s="85"/>
      <c r="AN231" s="111"/>
      <c r="AO231" s="112">
        <v>0</v>
      </c>
      <c r="AP231" s="87"/>
      <c r="AQ231" s="85"/>
      <c r="AR231" s="111"/>
      <c r="AS231" s="112">
        <v>0</v>
      </c>
      <c r="AT231" s="87"/>
      <c r="AU231" s="85"/>
      <c r="AV231" s="111"/>
      <c r="AW231" s="112">
        <v>0</v>
      </c>
      <c r="AX231" s="87"/>
      <c r="AY231" s="85"/>
      <c r="AZ231" s="267">
        <f t="shared" si="9"/>
        <v>0</v>
      </c>
      <c r="BA231" s="88">
        <f t="shared" si="10"/>
        <v>0</v>
      </c>
      <c r="BC231">
        <f>IF($A231&lt;&gt;"",COUNTIF($BD$3:$BD231,$BD231),0)</f>
        <v>0</v>
      </c>
      <c r="BD231" t="str">
        <f>IF($A231&lt;&gt;"",VLOOKUP(TRUNC(MID($A231,1,2),0),Plano_Contas!$H$3:$J$103,2,TRUE),"")</f>
        <v/>
      </c>
      <c r="BE231" s="201" t="str">
        <f t="shared" si="11"/>
        <v/>
      </c>
      <c r="BF231" t="str">
        <f ca="1">IF($BT231&lt;&gt;"",SUMIF($BD$3:$BD$1004,"="&amp;$BD231,INDIRECT(ADDRESS(3,BF$2,1,1)):INDIRECT(ADDRESS(1004,BF$2,1,1))),"")</f>
        <v/>
      </c>
      <c r="BG231" t="str">
        <f ca="1">IF($BT231&lt;&gt;"",SUMIF($BD$3:$BD$1004,"="&amp;$BD231,INDIRECT(ADDRESS(3,BG$2,1,1)):INDIRECT(ADDRESS(1004,BG$2,1,1))),"")</f>
        <v/>
      </c>
      <c r="BH231" t="str">
        <f ca="1">IF($BT231&lt;&gt;"",SUMIF($BD$3:$BD$1004,"="&amp;$BD231,INDIRECT(ADDRESS(3,BH$2,1,1)):INDIRECT(ADDRESS(1004,BH$2,1,1))),"")</f>
        <v/>
      </c>
      <c r="BI231" t="str">
        <f ca="1">IF($BT231&lt;&gt;"",SUMIF($BD$3:$BD$1004,"="&amp;$BD231,INDIRECT(ADDRESS(3,BI$2,1,1)):INDIRECT(ADDRESS(1004,BI$2,1,1))),"")</f>
        <v/>
      </c>
      <c r="BJ231" t="str">
        <f ca="1">IF($BT231&lt;&gt;"",SUMIF($BD$3:$BD$1004,"="&amp;$BD231,INDIRECT(ADDRESS(3,BJ$2,1,1)):INDIRECT(ADDRESS(1004,BJ$2,1,1))),"")</f>
        <v/>
      </c>
      <c r="BK231" t="str">
        <f ca="1">IF($BT231&lt;&gt;"",SUMIF($BD$3:$BD$1004,"="&amp;$BD231,INDIRECT(ADDRESS(3,BK$2,1,1)):INDIRECT(ADDRESS(1004,BK$2,1,1))),"")</f>
        <v/>
      </c>
      <c r="BL231" t="str">
        <f ca="1">IF($BT231&lt;&gt;"",SUMIF($BD$3:$BD$1004,"="&amp;$BD231,INDIRECT(ADDRESS(3,BL$2,1,1)):INDIRECT(ADDRESS(1004,BL$2,1,1))),"")</f>
        <v/>
      </c>
      <c r="BM231" t="str">
        <f ca="1">IF($BT231&lt;&gt;"",SUMIF($BD$3:$BD$1004,"="&amp;$BD231,INDIRECT(ADDRESS(3,BM$2,1,1)):INDIRECT(ADDRESS(1004,BM$2,1,1))),"")</f>
        <v/>
      </c>
      <c r="BN231" t="str">
        <f ca="1">IF($BT231&lt;&gt;"",SUMIF($BD$3:$BD$1004,"="&amp;$BD231,INDIRECT(ADDRESS(3,BN$2,1,1)):INDIRECT(ADDRESS(1004,BN$2,1,1))),"")</f>
        <v/>
      </c>
      <c r="BO231" t="str">
        <f ca="1">IF($BT231&lt;&gt;"",SUMIF($BD$3:$BD$1004,"="&amp;$BD231,INDIRECT(ADDRESS(3,BO$2,1,1)):INDIRECT(ADDRESS(1004,BO$2,1,1))),"")</f>
        <v/>
      </c>
      <c r="BP231" t="str">
        <f ca="1">IF($BT231&lt;&gt;"",SUMIF($BD$3:$BD$1004,"="&amp;$BD231,INDIRECT(ADDRESS(3,BP$2,1,1)):INDIRECT(ADDRESS(1004,BP$2,1,1))),"")</f>
        <v/>
      </c>
      <c r="BQ231" t="str">
        <f ca="1">IF($BT231&lt;&gt;"",SUMIF($BD$3:$BD$1004,"="&amp;$BD231,INDIRECT(ADDRESS(3,BQ$2,1,1)):INDIRECT(ADDRESS(1004,BQ$2,1,1))),"")</f>
        <v/>
      </c>
      <c r="BR231" t="str">
        <f ca="1">IF($BT231&lt;&gt;"",SUMIF($BD$3:$BD$1004,"="&amp;$BD231,INDIRECT(ADDRESS(3,BR$2,1,1)):INDIRECT(ADDRESS(1004,BR$2,1,1))),"")</f>
        <v/>
      </c>
      <c r="BS231" t="str">
        <f>IF($A231&lt;&gt;"",VLOOKUP(TRUNC(MID($A231,1,2),0),Plano_Contas!$H$3:$J$103,3,TRUE),"")</f>
        <v/>
      </c>
      <c r="BT231" t="str">
        <f t="shared" si="12"/>
        <v/>
      </c>
      <c r="BV231">
        <f>Empresas!C231</f>
        <v>0</v>
      </c>
    </row>
    <row r="232" spans="1:74" x14ac:dyDescent="0.2">
      <c r="A232" s="89"/>
      <c r="B232" s="52" t="str">
        <f>IF($A232&lt;&gt;"",VLOOKUP(""&amp;$A232,Plano_Contas!$A$3:$F$1003,6,0),"")</f>
        <v/>
      </c>
      <c r="C232" s="91"/>
      <c r="D232" s="111"/>
      <c r="E232" s="112">
        <v>0</v>
      </c>
      <c r="F232" s="87"/>
      <c r="G232" s="85"/>
      <c r="H232" s="111"/>
      <c r="I232" s="112">
        <v>0</v>
      </c>
      <c r="J232" s="87"/>
      <c r="K232" s="85"/>
      <c r="L232" s="111"/>
      <c r="M232" s="112">
        <v>0</v>
      </c>
      <c r="N232" s="87"/>
      <c r="O232" s="85"/>
      <c r="P232" s="111"/>
      <c r="Q232" s="112">
        <v>0</v>
      </c>
      <c r="R232" s="87"/>
      <c r="S232" s="85"/>
      <c r="T232" s="111"/>
      <c r="U232" s="112">
        <v>0</v>
      </c>
      <c r="V232" s="87"/>
      <c r="W232" s="85"/>
      <c r="X232" s="111"/>
      <c r="Y232" s="112">
        <v>0</v>
      </c>
      <c r="Z232" s="87"/>
      <c r="AA232" s="85"/>
      <c r="AB232" s="111"/>
      <c r="AC232" s="112">
        <v>0</v>
      </c>
      <c r="AD232" s="87"/>
      <c r="AE232" s="85"/>
      <c r="AF232" s="111"/>
      <c r="AG232" s="112">
        <v>0</v>
      </c>
      <c r="AH232" s="87"/>
      <c r="AI232" s="85"/>
      <c r="AJ232" s="111"/>
      <c r="AK232" s="112">
        <v>0</v>
      </c>
      <c r="AL232" s="87"/>
      <c r="AM232" s="85"/>
      <c r="AN232" s="111"/>
      <c r="AO232" s="112">
        <v>0</v>
      </c>
      <c r="AP232" s="87"/>
      <c r="AQ232" s="85"/>
      <c r="AR232" s="111"/>
      <c r="AS232" s="112">
        <v>0</v>
      </c>
      <c r="AT232" s="87"/>
      <c r="AU232" s="85"/>
      <c r="AV232" s="111"/>
      <c r="AW232" s="112">
        <v>0</v>
      </c>
      <c r="AX232" s="87"/>
      <c r="AY232" s="85"/>
      <c r="AZ232" s="267">
        <f t="shared" si="9"/>
        <v>0</v>
      </c>
      <c r="BA232" s="88">
        <f t="shared" si="10"/>
        <v>0</v>
      </c>
      <c r="BC232">
        <f>IF($A232&lt;&gt;"",COUNTIF($BD$3:$BD232,$BD232),0)</f>
        <v>0</v>
      </c>
      <c r="BD232" t="str">
        <f>IF($A232&lt;&gt;"",VLOOKUP(TRUNC(MID($A232,1,2),0),Plano_Contas!$H$3:$J$103,2,TRUE),"")</f>
        <v/>
      </c>
      <c r="BE232" s="201" t="str">
        <f t="shared" si="11"/>
        <v/>
      </c>
      <c r="BF232" t="str">
        <f ca="1">IF($BT232&lt;&gt;"",SUMIF($BD$3:$BD$1004,"="&amp;$BD232,INDIRECT(ADDRESS(3,BF$2,1,1)):INDIRECT(ADDRESS(1004,BF$2,1,1))),"")</f>
        <v/>
      </c>
      <c r="BG232" t="str">
        <f ca="1">IF($BT232&lt;&gt;"",SUMIF($BD$3:$BD$1004,"="&amp;$BD232,INDIRECT(ADDRESS(3,BG$2,1,1)):INDIRECT(ADDRESS(1004,BG$2,1,1))),"")</f>
        <v/>
      </c>
      <c r="BH232" t="str">
        <f ca="1">IF($BT232&lt;&gt;"",SUMIF($BD$3:$BD$1004,"="&amp;$BD232,INDIRECT(ADDRESS(3,BH$2,1,1)):INDIRECT(ADDRESS(1004,BH$2,1,1))),"")</f>
        <v/>
      </c>
      <c r="BI232" t="str">
        <f ca="1">IF($BT232&lt;&gt;"",SUMIF($BD$3:$BD$1004,"="&amp;$BD232,INDIRECT(ADDRESS(3,BI$2,1,1)):INDIRECT(ADDRESS(1004,BI$2,1,1))),"")</f>
        <v/>
      </c>
      <c r="BJ232" t="str">
        <f ca="1">IF($BT232&lt;&gt;"",SUMIF($BD$3:$BD$1004,"="&amp;$BD232,INDIRECT(ADDRESS(3,BJ$2,1,1)):INDIRECT(ADDRESS(1004,BJ$2,1,1))),"")</f>
        <v/>
      </c>
      <c r="BK232" t="str">
        <f ca="1">IF($BT232&lt;&gt;"",SUMIF($BD$3:$BD$1004,"="&amp;$BD232,INDIRECT(ADDRESS(3,BK$2,1,1)):INDIRECT(ADDRESS(1004,BK$2,1,1))),"")</f>
        <v/>
      </c>
      <c r="BL232" t="str">
        <f ca="1">IF($BT232&lt;&gt;"",SUMIF($BD$3:$BD$1004,"="&amp;$BD232,INDIRECT(ADDRESS(3,BL$2,1,1)):INDIRECT(ADDRESS(1004,BL$2,1,1))),"")</f>
        <v/>
      </c>
      <c r="BM232" t="str">
        <f ca="1">IF($BT232&lt;&gt;"",SUMIF($BD$3:$BD$1004,"="&amp;$BD232,INDIRECT(ADDRESS(3,BM$2,1,1)):INDIRECT(ADDRESS(1004,BM$2,1,1))),"")</f>
        <v/>
      </c>
      <c r="BN232" t="str">
        <f ca="1">IF($BT232&lt;&gt;"",SUMIF($BD$3:$BD$1004,"="&amp;$BD232,INDIRECT(ADDRESS(3,BN$2,1,1)):INDIRECT(ADDRESS(1004,BN$2,1,1))),"")</f>
        <v/>
      </c>
      <c r="BO232" t="str">
        <f ca="1">IF($BT232&lt;&gt;"",SUMIF($BD$3:$BD$1004,"="&amp;$BD232,INDIRECT(ADDRESS(3,BO$2,1,1)):INDIRECT(ADDRESS(1004,BO$2,1,1))),"")</f>
        <v/>
      </c>
      <c r="BP232" t="str">
        <f ca="1">IF($BT232&lt;&gt;"",SUMIF($BD$3:$BD$1004,"="&amp;$BD232,INDIRECT(ADDRESS(3,BP$2,1,1)):INDIRECT(ADDRESS(1004,BP$2,1,1))),"")</f>
        <v/>
      </c>
      <c r="BQ232" t="str">
        <f ca="1">IF($BT232&lt;&gt;"",SUMIF($BD$3:$BD$1004,"="&amp;$BD232,INDIRECT(ADDRESS(3,BQ$2,1,1)):INDIRECT(ADDRESS(1004,BQ$2,1,1))),"")</f>
        <v/>
      </c>
      <c r="BR232" t="str">
        <f ca="1">IF($BT232&lt;&gt;"",SUMIF($BD$3:$BD$1004,"="&amp;$BD232,INDIRECT(ADDRESS(3,BR$2,1,1)):INDIRECT(ADDRESS(1004,BR$2,1,1))),"")</f>
        <v/>
      </c>
      <c r="BS232" t="str">
        <f>IF($A232&lt;&gt;"",VLOOKUP(TRUNC(MID($A232,1,2),0),Plano_Contas!$H$3:$J$103,3,TRUE),"")</f>
        <v/>
      </c>
      <c r="BT232" t="str">
        <f t="shared" si="12"/>
        <v/>
      </c>
      <c r="BV232">
        <f>Empresas!C232</f>
        <v>0</v>
      </c>
    </row>
    <row r="233" spans="1:74" x14ac:dyDescent="0.2">
      <c r="A233" s="89"/>
      <c r="B233" s="52" t="str">
        <f>IF($A233&lt;&gt;"",VLOOKUP(""&amp;$A233,Plano_Contas!$A$3:$F$1003,6,0),"")</f>
        <v/>
      </c>
      <c r="C233" s="91"/>
      <c r="D233" s="111"/>
      <c r="E233" s="112">
        <v>0</v>
      </c>
      <c r="F233" s="87"/>
      <c r="G233" s="85"/>
      <c r="H233" s="111"/>
      <c r="I233" s="112">
        <v>0</v>
      </c>
      <c r="J233" s="87"/>
      <c r="K233" s="85"/>
      <c r="L233" s="111"/>
      <c r="M233" s="112">
        <v>0</v>
      </c>
      <c r="N233" s="87"/>
      <c r="O233" s="85"/>
      <c r="P233" s="111"/>
      <c r="Q233" s="112">
        <v>0</v>
      </c>
      <c r="R233" s="87"/>
      <c r="S233" s="85"/>
      <c r="T233" s="111"/>
      <c r="U233" s="112">
        <v>0</v>
      </c>
      <c r="V233" s="87"/>
      <c r="W233" s="85"/>
      <c r="X233" s="111"/>
      <c r="Y233" s="112">
        <v>0</v>
      </c>
      <c r="Z233" s="87"/>
      <c r="AA233" s="85"/>
      <c r="AB233" s="111"/>
      <c r="AC233" s="112">
        <v>0</v>
      </c>
      <c r="AD233" s="87"/>
      <c r="AE233" s="85"/>
      <c r="AF233" s="111"/>
      <c r="AG233" s="112">
        <v>0</v>
      </c>
      <c r="AH233" s="87"/>
      <c r="AI233" s="85"/>
      <c r="AJ233" s="111"/>
      <c r="AK233" s="112">
        <v>0</v>
      </c>
      <c r="AL233" s="87"/>
      <c r="AM233" s="85"/>
      <c r="AN233" s="111"/>
      <c r="AO233" s="112">
        <v>0</v>
      </c>
      <c r="AP233" s="87"/>
      <c r="AQ233" s="85"/>
      <c r="AR233" s="111"/>
      <c r="AS233" s="112">
        <v>0</v>
      </c>
      <c r="AT233" s="87"/>
      <c r="AU233" s="85"/>
      <c r="AV233" s="111"/>
      <c r="AW233" s="112">
        <v>0</v>
      </c>
      <c r="AX233" s="87"/>
      <c r="AY233" s="85"/>
      <c r="AZ233" s="267">
        <f t="shared" si="9"/>
        <v>0</v>
      </c>
      <c r="BA233" s="88">
        <f t="shared" si="10"/>
        <v>0</v>
      </c>
      <c r="BC233">
        <f>IF($A233&lt;&gt;"",COUNTIF($BD$3:$BD233,$BD233),0)</f>
        <v>0</v>
      </c>
      <c r="BD233" t="str">
        <f>IF($A233&lt;&gt;"",VLOOKUP(TRUNC(MID($A233,1,2),0),Plano_Contas!$H$3:$J$103,2,TRUE),"")</f>
        <v/>
      </c>
      <c r="BE233" s="201" t="str">
        <f t="shared" si="11"/>
        <v/>
      </c>
      <c r="BF233" t="str">
        <f ca="1">IF($BT233&lt;&gt;"",SUMIF($BD$3:$BD$1004,"="&amp;$BD233,INDIRECT(ADDRESS(3,BF$2,1,1)):INDIRECT(ADDRESS(1004,BF$2,1,1))),"")</f>
        <v/>
      </c>
      <c r="BG233" t="str">
        <f ca="1">IF($BT233&lt;&gt;"",SUMIF($BD$3:$BD$1004,"="&amp;$BD233,INDIRECT(ADDRESS(3,BG$2,1,1)):INDIRECT(ADDRESS(1004,BG$2,1,1))),"")</f>
        <v/>
      </c>
      <c r="BH233" t="str">
        <f ca="1">IF($BT233&lt;&gt;"",SUMIF($BD$3:$BD$1004,"="&amp;$BD233,INDIRECT(ADDRESS(3,BH$2,1,1)):INDIRECT(ADDRESS(1004,BH$2,1,1))),"")</f>
        <v/>
      </c>
      <c r="BI233" t="str">
        <f ca="1">IF($BT233&lt;&gt;"",SUMIF($BD$3:$BD$1004,"="&amp;$BD233,INDIRECT(ADDRESS(3,BI$2,1,1)):INDIRECT(ADDRESS(1004,BI$2,1,1))),"")</f>
        <v/>
      </c>
      <c r="BJ233" t="str">
        <f ca="1">IF($BT233&lt;&gt;"",SUMIF($BD$3:$BD$1004,"="&amp;$BD233,INDIRECT(ADDRESS(3,BJ$2,1,1)):INDIRECT(ADDRESS(1004,BJ$2,1,1))),"")</f>
        <v/>
      </c>
      <c r="BK233" t="str">
        <f ca="1">IF($BT233&lt;&gt;"",SUMIF($BD$3:$BD$1004,"="&amp;$BD233,INDIRECT(ADDRESS(3,BK$2,1,1)):INDIRECT(ADDRESS(1004,BK$2,1,1))),"")</f>
        <v/>
      </c>
      <c r="BL233" t="str">
        <f ca="1">IF($BT233&lt;&gt;"",SUMIF($BD$3:$BD$1004,"="&amp;$BD233,INDIRECT(ADDRESS(3,BL$2,1,1)):INDIRECT(ADDRESS(1004,BL$2,1,1))),"")</f>
        <v/>
      </c>
      <c r="BM233" t="str">
        <f ca="1">IF($BT233&lt;&gt;"",SUMIF($BD$3:$BD$1004,"="&amp;$BD233,INDIRECT(ADDRESS(3,BM$2,1,1)):INDIRECT(ADDRESS(1004,BM$2,1,1))),"")</f>
        <v/>
      </c>
      <c r="BN233" t="str">
        <f ca="1">IF($BT233&lt;&gt;"",SUMIF($BD$3:$BD$1004,"="&amp;$BD233,INDIRECT(ADDRESS(3,BN$2,1,1)):INDIRECT(ADDRESS(1004,BN$2,1,1))),"")</f>
        <v/>
      </c>
      <c r="BO233" t="str">
        <f ca="1">IF($BT233&lt;&gt;"",SUMIF($BD$3:$BD$1004,"="&amp;$BD233,INDIRECT(ADDRESS(3,BO$2,1,1)):INDIRECT(ADDRESS(1004,BO$2,1,1))),"")</f>
        <v/>
      </c>
      <c r="BP233" t="str">
        <f ca="1">IF($BT233&lt;&gt;"",SUMIF($BD$3:$BD$1004,"="&amp;$BD233,INDIRECT(ADDRESS(3,BP$2,1,1)):INDIRECT(ADDRESS(1004,BP$2,1,1))),"")</f>
        <v/>
      </c>
      <c r="BQ233" t="str">
        <f ca="1">IF($BT233&lt;&gt;"",SUMIF($BD$3:$BD$1004,"="&amp;$BD233,INDIRECT(ADDRESS(3,BQ$2,1,1)):INDIRECT(ADDRESS(1004,BQ$2,1,1))),"")</f>
        <v/>
      </c>
      <c r="BR233" t="str">
        <f ca="1">IF($BT233&lt;&gt;"",SUMIF($BD$3:$BD$1004,"="&amp;$BD233,INDIRECT(ADDRESS(3,BR$2,1,1)):INDIRECT(ADDRESS(1004,BR$2,1,1))),"")</f>
        <v/>
      </c>
      <c r="BS233" t="str">
        <f>IF($A233&lt;&gt;"",VLOOKUP(TRUNC(MID($A233,1,2),0),Plano_Contas!$H$3:$J$103,3,TRUE),"")</f>
        <v/>
      </c>
      <c r="BT233" t="str">
        <f t="shared" si="12"/>
        <v/>
      </c>
      <c r="BV233">
        <f>Empresas!C233</f>
        <v>0</v>
      </c>
    </row>
    <row r="234" spans="1:74" x14ac:dyDescent="0.2">
      <c r="A234" s="89"/>
      <c r="B234" s="52" t="str">
        <f>IF($A234&lt;&gt;"",VLOOKUP(""&amp;$A234,Plano_Contas!$A$3:$F$1003,6,0),"")</f>
        <v/>
      </c>
      <c r="C234" s="91"/>
      <c r="D234" s="111"/>
      <c r="E234" s="112">
        <v>0</v>
      </c>
      <c r="F234" s="87"/>
      <c r="G234" s="85"/>
      <c r="H234" s="111"/>
      <c r="I234" s="112">
        <v>0</v>
      </c>
      <c r="J234" s="87"/>
      <c r="K234" s="85"/>
      <c r="L234" s="111"/>
      <c r="M234" s="112">
        <v>0</v>
      </c>
      <c r="N234" s="87"/>
      <c r="O234" s="85"/>
      <c r="P234" s="111"/>
      <c r="Q234" s="112">
        <v>0</v>
      </c>
      <c r="R234" s="87"/>
      <c r="S234" s="85"/>
      <c r="T234" s="111"/>
      <c r="U234" s="112">
        <v>0</v>
      </c>
      <c r="V234" s="87"/>
      <c r="W234" s="85"/>
      <c r="X234" s="111"/>
      <c r="Y234" s="112">
        <v>0</v>
      </c>
      <c r="Z234" s="87"/>
      <c r="AA234" s="85"/>
      <c r="AB234" s="111"/>
      <c r="AC234" s="112">
        <v>0</v>
      </c>
      <c r="AD234" s="87"/>
      <c r="AE234" s="85"/>
      <c r="AF234" s="111"/>
      <c r="AG234" s="112">
        <v>0</v>
      </c>
      <c r="AH234" s="87"/>
      <c r="AI234" s="85"/>
      <c r="AJ234" s="111"/>
      <c r="AK234" s="112">
        <v>0</v>
      </c>
      <c r="AL234" s="87"/>
      <c r="AM234" s="85"/>
      <c r="AN234" s="111"/>
      <c r="AO234" s="112">
        <v>0</v>
      </c>
      <c r="AP234" s="87"/>
      <c r="AQ234" s="85"/>
      <c r="AR234" s="111"/>
      <c r="AS234" s="112">
        <v>0</v>
      </c>
      <c r="AT234" s="87"/>
      <c r="AU234" s="85"/>
      <c r="AV234" s="111"/>
      <c r="AW234" s="112">
        <v>0</v>
      </c>
      <c r="AX234" s="87"/>
      <c r="AY234" s="85"/>
      <c r="AZ234" s="267">
        <f t="shared" si="9"/>
        <v>0</v>
      </c>
      <c r="BA234" s="88">
        <f t="shared" si="10"/>
        <v>0</v>
      </c>
      <c r="BC234">
        <f>IF($A234&lt;&gt;"",COUNTIF($BD$3:$BD234,$BD234),0)</f>
        <v>0</v>
      </c>
      <c r="BD234" t="str">
        <f>IF($A234&lt;&gt;"",VLOOKUP(TRUNC(MID($A234,1,2),0),Plano_Contas!$H$3:$J$103,2,TRUE),"")</f>
        <v/>
      </c>
      <c r="BE234" s="201" t="str">
        <f t="shared" si="11"/>
        <v/>
      </c>
      <c r="BF234" t="str">
        <f ca="1">IF($BT234&lt;&gt;"",SUMIF($BD$3:$BD$1004,"="&amp;$BD234,INDIRECT(ADDRESS(3,BF$2,1,1)):INDIRECT(ADDRESS(1004,BF$2,1,1))),"")</f>
        <v/>
      </c>
      <c r="BG234" t="str">
        <f ca="1">IF($BT234&lt;&gt;"",SUMIF($BD$3:$BD$1004,"="&amp;$BD234,INDIRECT(ADDRESS(3,BG$2,1,1)):INDIRECT(ADDRESS(1004,BG$2,1,1))),"")</f>
        <v/>
      </c>
      <c r="BH234" t="str">
        <f ca="1">IF($BT234&lt;&gt;"",SUMIF($BD$3:$BD$1004,"="&amp;$BD234,INDIRECT(ADDRESS(3,BH$2,1,1)):INDIRECT(ADDRESS(1004,BH$2,1,1))),"")</f>
        <v/>
      </c>
      <c r="BI234" t="str">
        <f ca="1">IF($BT234&lt;&gt;"",SUMIF($BD$3:$BD$1004,"="&amp;$BD234,INDIRECT(ADDRESS(3,BI$2,1,1)):INDIRECT(ADDRESS(1004,BI$2,1,1))),"")</f>
        <v/>
      </c>
      <c r="BJ234" t="str">
        <f ca="1">IF($BT234&lt;&gt;"",SUMIF($BD$3:$BD$1004,"="&amp;$BD234,INDIRECT(ADDRESS(3,BJ$2,1,1)):INDIRECT(ADDRESS(1004,BJ$2,1,1))),"")</f>
        <v/>
      </c>
      <c r="BK234" t="str">
        <f ca="1">IF($BT234&lt;&gt;"",SUMIF($BD$3:$BD$1004,"="&amp;$BD234,INDIRECT(ADDRESS(3,BK$2,1,1)):INDIRECT(ADDRESS(1004,BK$2,1,1))),"")</f>
        <v/>
      </c>
      <c r="BL234" t="str">
        <f ca="1">IF($BT234&lt;&gt;"",SUMIF($BD$3:$BD$1004,"="&amp;$BD234,INDIRECT(ADDRESS(3,BL$2,1,1)):INDIRECT(ADDRESS(1004,BL$2,1,1))),"")</f>
        <v/>
      </c>
      <c r="BM234" t="str">
        <f ca="1">IF($BT234&lt;&gt;"",SUMIF($BD$3:$BD$1004,"="&amp;$BD234,INDIRECT(ADDRESS(3,BM$2,1,1)):INDIRECT(ADDRESS(1004,BM$2,1,1))),"")</f>
        <v/>
      </c>
      <c r="BN234" t="str">
        <f ca="1">IF($BT234&lt;&gt;"",SUMIF($BD$3:$BD$1004,"="&amp;$BD234,INDIRECT(ADDRESS(3,BN$2,1,1)):INDIRECT(ADDRESS(1004,BN$2,1,1))),"")</f>
        <v/>
      </c>
      <c r="BO234" t="str">
        <f ca="1">IF($BT234&lt;&gt;"",SUMIF($BD$3:$BD$1004,"="&amp;$BD234,INDIRECT(ADDRESS(3,BO$2,1,1)):INDIRECT(ADDRESS(1004,BO$2,1,1))),"")</f>
        <v/>
      </c>
      <c r="BP234" t="str">
        <f ca="1">IF($BT234&lt;&gt;"",SUMIF($BD$3:$BD$1004,"="&amp;$BD234,INDIRECT(ADDRESS(3,BP$2,1,1)):INDIRECT(ADDRESS(1004,BP$2,1,1))),"")</f>
        <v/>
      </c>
      <c r="BQ234" t="str">
        <f ca="1">IF($BT234&lt;&gt;"",SUMIF($BD$3:$BD$1004,"="&amp;$BD234,INDIRECT(ADDRESS(3,BQ$2,1,1)):INDIRECT(ADDRESS(1004,BQ$2,1,1))),"")</f>
        <v/>
      </c>
      <c r="BR234" t="str">
        <f ca="1">IF($BT234&lt;&gt;"",SUMIF($BD$3:$BD$1004,"="&amp;$BD234,INDIRECT(ADDRESS(3,BR$2,1,1)):INDIRECT(ADDRESS(1004,BR$2,1,1))),"")</f>
        <v/>
      </c>
      <c r="BS234" t="str">
        <f>IF($A234&lt;&gt;"",VLOOKUP(TRUNC(MID($A234,1,2),0),Plano_Contas!$H$3:$J$103,3,TRUE),"")</f>
        <v/>
      </c>
      <c r="BT234" t="str">
        <f t="shared" si="12"/>
        <v/>
      </c>
      <c r="BV234">
        <f>Empresas!C234</f>
        <v>0</v>
      </c>
    </row>
    <row r="235" spans="1:74" x14ac:dyDescent="0.2">
      <c r="A235" s="89"/>
      <c r="B235" s="52" t="str">
        <f>IF($A235&lt;&gt;"",VLOOKUP(""&amp;$A235,Plano_Contas!$A$3:$F$1003,6,0),"")</f>
        <v/>
      </c>
      <c r="C235" s="91"/>
      <c r="D235" s="111"/>
      <c r="E235" s="112">
        <v>0</v>
      </c>
      <c r="F235" s="87"/>
      <c r="G235" s="85"/>
      <c r="H235" s="111"/>
      <c r="I235" s="112">
        <v>0</v>
      </c>
      <c r="J235" s="87"/>
      <c r="K235" s="85"/>
      <c r="L235" s="111"/>
      <c r="M235" s="112">
        <v>0</v>
      </c>
      <c r="N235" s="87"/>
      <c r="O235" s="85"/>
      <c r="P235" s="111"/>
      <c r="Q235" s="112">
        <v>0</v>
      </c>
      <c r="R235" s="87"/>
      <c r="S235" s="85"/>
      <c r="T235" s="111"/>
      <c r="U235" s="112">
        <v>0</v>
      </c>
      <c r="V235" s="87"/>
      <c r="W235" s="85"/>
      <c r="X235" s="111"/>
      <c r="Y235" s="112">
        <v>0</v>
      </c>
      <c r="Z235" s="87"/>
      <c r="AA235" s="85"/>
      <c r="AB235" s="111"/>
      <c r="AC235" s="112">
        <v>0</v>
      </c>
      <c r="AD235" s="87"/>
      <c r="AE235" s="85"/>
      <c r="AF235" s="111"/>
      <c r="AG235" s="112">
        <v>0</v>
      </c>
      <c r="AH235" s="87"/>
      <c r="AI235" s="85"/>
      <c r="AJ235" s="111"/>
      <c r="AK235" s="112">
        <v>0</v>
      </c>
      <c r="AL235" s="87"/>
      <c r="AM235" s="85"/>
      <c r="AN235" s="111"/>
      <c r="AO235" s="112">
        <v>0</v>
      </c>
      <c r="AP235" s="87"/>
      <c r="AQ235" s="85"/>
      <c r="AR235" s="111"/>
      <c r="AS235" s="112">
        <v>0</v>
      </c>
      <c r="AT235" s="87"/>
      <c r="AU235" s="85"/>
      <c r="AV235" s="111"/>
      <c r="AW235" s="112">
        <v>0</v>
      </c>
      <c r="AX235" s="87"/>
      <c r="AY235" s="85"/>
      <c r="AZ235" s="267">
        <f t="shared" si="9"/>
        <v>0</v>
      </c>
      <c r="BA235" s="88">
        <f t="shared" si="10"/>
        <v>0</v>
      </c>
      <c r="BC235">
        <f>IF($A235&lt;&gt;"",COUNTIF($BD$3:$BD235,$BD235),0)</f>
        <v>0</v>
      </c>
      <c r="BD235" t="str">
        <f>IF($A235&lt;&gt;"",VLOOKUP(TRUNC(MID($A235,1,2),0),Plano_Contas!$H$3:$J$103,2,TRUE),"")</f>
        <v/>
      </c>
      <c r="BE235" s="201" t="str">
        <f t="shared" si="11"/>
        <v/>
      </c>
      <c r="BF235" t="str">
        <f ca="1">IF($BT235&lt;&gt;"",SUMIF($BD$3:$BD$1004,"="&amp;$BD235,INDIRECT(ADDRESS(3,BF$2,1,1)):INDIRECT(ADDRESS(1004,BF$2,1,1))),"")</f>
        <v/>
      </c>
      <c r="BG235" t="str">
        <f ca="1">IF($BT235&lt;&gt;"",SUMIF($BD$3:$BD$1004,"="&amp;$BD235,INDIRECT(ADDRESS(3,BG$2,1,1)):INDIRECT(ADDRESS(1004,BG$2,1,1))),"")</f>
        <v/>
      </c>
      <c r="BH235" t="str">
        <f ca="1">IF($BT235&lt;&gt;"",SUMIF($BD$3:$BD$1004,"="&amp;$BD235,INDIRECT(ADDRESS(3,BH$2,1,1)):INDIRECT(ADDRESS(1004,BH$2,1,1))),"")</f>
        <v/>
      </c>
      <c r="BI235" t="str">
        <f ca="1">IF($BT235&lt;&gt;"",SUMIF($BD$3:$BD$1004,"="&amp;$BD235,INDIRECT(ADDRESS(3,BI$2,1,1)):INDIRECT(ADDRESS(1004,BI$2,1,1))),"")</f>
        <v/>
      </c>
      <c r="BJ235" t="str">
        <f ca="1">IF($BT235&lt;&gt;"",SUMIF($BD$3:$BD$1004,"="&amp;$BD235,INDIRECT(ADDRESS(3,BJ$2,1,1)):INDIRECT(ADDRESS(1004,BJ$2,1,1))),"")</f>
        <v/>
      </c>
      <c r="BK235" t="str">
        <f ca="1">IF($BT235&lt;&gt;"",SUMIF($BD$3:$BD$1004,"="&amp;$BD235,INDIRECT(ADDRESS(3,BK$2,1,1)):INDIRECT(ADDRESS(1004,BK$2,1,1))),"")</f>
        <v/>
      </c>
      <c r="BL235" t="str">
        <f ca="1">IF($BT235&lt;&gt;"",SUMIF($BD$3:$BD$1004,"="&amp;$BD235,INDIRECT(ADDRESS(3,BL$2,1,1)):INDIRECT(ADDRESS(1004,BL$2,1,1))),"")</f>
        <v/>
      </c>
      <c r="BM235" t="str">
        <f ca="1">IF($BT235&lt;&gt;"",SUMIF($BD$3:$BD$1004,"="&amp;$BD235,INDIRECT(ADDRESS(3,BM$2,1,1)):INDIRECT(ADDRESS(1004,BM$2,1,1))),"")</f>
        <v/>
      </c>
      <c r="BN235" t="str">
        <f ca="1">IF($BT235&lt;&gt;"",SUMIF($BD$3:$BD$1004,"="&amp;$BD235,INDIRECT(ADDRESS(3,BN$2,1,1)):INDIRECT(ADDRESS(1004,BN$2,1,1))),"")</f>
        <v/>
      </c>
      <c r="BO235" t="str">
        <f ca="1">IF($BT235&lt;&gt;"",SUMIF($BD$3:$BD$1004,"="&amp;$BD235,INDIRECT(ADDRESS(3,BO$2,1,1)):INDIRECT(ADDRESS(1004,BO$2,1,1))),"")</f>
        <v/>
      </c>
      <c r="BP235" t="str">
        <f ca="1">IF($BT235&lt;&gt;"",SUMIF($BD$3:$BD$1004,"="&amp;$BD235,INDIRECT(ADDRESS(3,BP$2,1,1)):INDIRECT(ADDRESS(1004,BP$2,1,1))),"")</f>
        <v/>
      </c>
      <c r="BQ235" t="str">
        <f ca="1">IF($BT235&lt;&gt;"",SUMIF($BD$3:$BD$1004,"="&amp;$BD235,INDIRECT(ADDRESS(3,BQ$2,1,1)):INDIRECT(ADDRESS(1004,BQ$2,1,1))),"")</f>
        <v/>
      </c>
      <c r="BR235" t="str">
        <f ca="1">IF($BT235&lt;&gt;"",SUMIF($BD$3:$BD$1004,"="&amp;$BD235,INDIRECT(ADDRESS(3,BR$2,1,1)):INDIRECT(ADDRESS(1004,BR$2,1,1))),"")</f>
        <v/>
      </c>
      <c r="BS235" t="str">
        <f>IF($A235&lt;&gt;"",VLOOKUP(TRUNC(MID($A235,1,2),0),Plano_Contas!$H$3:$J$103,3,TRUE),"")</f>
        <v/>
      </c>
      <c r="BT235" t="str">
        <f t="shared" si="12"/>
        <v/>
      </c>
      <c r="BV235">
        <f>Empresas!C235</f>
        <v>0</v>
      </c>
    </row>
    <row r="236" spans="1:74" x14ac:dyDescent="0.2">
      <c r="A236" s="89"/>
      <c r="B236" s="52" t="str">
        <f>IF($A236&lt;&gt;"",VLOOKUP(""&amp;$A236,Plano_Contas!$A$3:$F$1003,6,0),"")</f>
        <v/>
      </c>
      <c r="C236" s="91"/>
      <c r="D236" s="111"/>
      <c r="E236" s="112">
        <v>0</v>
      </c>
      <c r="F236" s="87"/>
      <c r="G236" s="85"/>
      <c r="H236" s="111"/>
      <c r="I236" s="112">
        <v>0</v>
      </c>
      <c r="J236" s="87"/>
      <c r="K236" s="85"/>
      <c r="L236" s="111"/>
      <c r="M236" s="112">
        <v>0</v>
      </c>
      <c r="N236" s="87"/>
      <c r="O236" s="85"/>
      <c r="P236" s="111"/>
      <c r="Q236" s="112">
        <v>0</v>
      </c>
      <c r="R236" s="87"/>
      <c r="S236" s="85"/>
      <c r="T236" s="111"/>
      <c r="U236" s="112">
        <v>0</v>
      </c>
      <c r="V236" s="87"/>
      <c r="W236" s="85"/>
      <c r="X236" s="111"/>
      <c r="Y236" s="112">
        <v>0</v>
      </c>
      <c r="Z236" s="87"/>
      <c r="AA236" s="85"/>
      <c r="AB236" s="111"/>
      <c r="AC236" s="112">
        <v>0</v>
      </c>
      <c r="AD236" s="87"/>
      <c r="AE236" s="85"/>
      <c r="AF236" s="111"/>
      <c r="AG236" s="112">
        <v>0</v>
      </c>
      <c r="AH236" s="87"/>
      <c r="AI236" s="85"/>
      <c r="AJ236" s="111"/>
      <c r="AK236" s="112">
        <v>0</v>
      </c>
      <c r="AL236" s="87"/>
      <c r="AM236" s="85"/>
      <c r="AN236" s="111"/>
      <c r="AO236" s="112">
        <v>0</v>
      </c>
      <c r="AP236" s="87"/>
      <c r="AQ236" s="85"/>
      <c r="AR236" s="111"/>
      <c r="AS236" s="112">
        <v>0</v>
      </c>
      <c r="AT236" s="87"/>
      <c r="AU236" s="85"/>
      <c r="AV236" s="111"/>
      <c r="AW236" s="112">
        <v>0</v>
      </c>
      <c r="AX236" s="87"/>
      <c r="AY236" s="85"/>
      <c r="AZ236" s="267">
        <f t="shared" si="9"/>
        <v>0</v>
      </c>
      <c r="BA236" s="88">
        <f t="shared" si="10"/>
        <v>0</v>
      </c>
      <c r="BC236">
        <f>IF($A236&lt;&gt;"",COUNTIF($BD$3:$BD236,$BD236),0)</f>
        <v>0</v>
      </c>
      <c r="BD236" t="str">
        <f>IF($A236&lt;&gt;"",VLOOKUP(TRUNC(MID($A236,1,2),0),Plano_Contas!$H$3:$J$103,2,TRUE),"")</f>
        <v/>
      </c>
      <c r="BE236" s="201" t="str">
        <f t="shared" si="11"/>
        <v/>
      </c>
      <c r="BF236" t="str">
        <f ca="1">IF($BT236&lt;&gt;"",SUMIF($BD$3:$BD$1004,"="&amp;$BD236,INDIRECT(ADDRESS(3,BF$2,1,1)):INDIRECT(ADDRESS(1004,BF$2,1,1))),"")</f>
        <v/>
      </c>
      <c r="BG236" t="str">
        <f ca="1">IF($BT236&lt;&gt;"",SUMIF($BD$3:$BD$1004,"="&amp;$BD236,INDIRECT(ADDRESS(3,BG$2,1,1)):INDIRECT(ADDRESS(1004,BG$2,1,1))),"")</f>
        <v/>
      </c>
      <c r="BH236" t="str">
        <f ca="1">IF($BT236&lt;&gt;"",SUMIF($BD$3:$BD$1004,"="&amp;$BD236,INDIRECT(ADDRESS(3,BH$2,1,1)):INDIRECT(ADDRESS(1004,BH$2,1,1))),"")</f>
        <v/>
      </c>
      <c r="BI236" t="str">
        <f ca="1">IF($BT236&lt;&gt;"",SUMIF($BD$3:$BD$1004,"="&amp;$BD236,INDIRECT(ADDRESS(3,BI$2,1,1)):INDIRECT(ADDRESS(1004,BI$2,1,1))),"")</f>
        <v/>
      </c>
      <c r="BJ236" t="str">
        <f ca="1">IF($BT236&lt;&gt;"",SUMIF($BD$3:$BD$1004,"="&amp;$BD236,INDIRECT(ADDRESS(3,BJ$2,1,1)):INDIRECT(ADDRESS(1004,BJ$2,1,1))),"")</f>
        <v/>
      </c>
      <c r="BK236" t="str">
        <f ca="1">IF($BT236&lt;&gt;"",SUMIF($BD$3:$BD$1004,"="&amp;$BD236,INDIRECT(ADDRESS(3,BK$2,1,1)):INDIRECT(ADDRESS(1004,BK$2,1,1))),"")</f>
        <v/>
      </c>
      <c r="BL236" t="str">
        <f ca="1">IF($BT236&lt;&gt;"",SUMIF($BD$3:$BD$1004,"="&amp;$BD236,INDIRECT(ADDRESS(3,BL$2,1,1)):INDIRECT(ADDRESS(1004,BL$2,1,1))),"")</f>
        <v/>
      </c>
      <c r="BM236" t="str">
        <f ca="1">IF($BT236&lt;&gt;"",SUMIF($BD$3:$BD$1004,"="&amp;$BD236,INDIRECT(ADDRESS(3,BM$2,1,1)):INDIRECT(ADDRESS(1004,BM$2,1,1))),"")</f>
        <v/>
      </c>
      <c r="BN236" t="str">
        <f ca="1">IF($BT236&lt;&gt;"",SUMIF($BD$3:$BD$1004,"="&amp;$BD236,INDIRECT(ADDRESS(3,BN$2,1,1)):INDIRECT(ADDRESS(1004,BN$2,1,1))),"")</f>
        <v/>
      </c>
      <c r="BO236" t="str">
        <f ca="1">IF($BT236&lt;&gt;"",SUMIF($BD$3:$BD$1004,"="&amp;$BD236,INDIRECT(ADDRESS(3,BO$2,1,1)):INDIRECT(ADDRESS(1004,BO$2,1,1))),"")</f>
        <v/>
      </c>
      <c r="BP236" t="str">
        <f ca="1">IF($BT236&lt;&gt;"",SUMIF($BD$3:$BD$1004,"="&amp;$BD236,INDIRECT(ADDRESS(3,BP$2,1,1)):INDIRECT(ADDRESS(1004,BP$2,1,1))),"")</f>
        <v/>
      </c>
      <c r="BQ236" t="str">
        <f ca="1">IF($BT236&lt;&gt;"",SUMIF($BD$3:$BD$1004,"="&amp;$BD236,INDIRECT(ADDRESS(3,BQ$2,1,1)):INDIRECT(ADDRESS(1004,BQ$2,1,1))),"")</f>
        <v/>
      </c>
      <c r="BR236" t="str">
        <f ca="1">IF($BT236&lt;&gt;"",SUMIF($BD$3:$BD$1004,"="&amp;$BD236,INDIRECT(ADDRESS(3,BR$2,1,1)):INDIRECT(ADDRESS(1004,BR$2,1,1))),"")</f>
        <v/>
      </c>
      <c r="BS236" t="str">
        <f>IF($A236&lt;&gt;"",VLOOKUP(TRUNC(MID($A236,1,2),0),Plano_Contas!$H$3:$J$103,3,TRUE),"")</f>
        <v/>
      </c>
      <c r="BT236" t="str">
        <f t="shared" si="12"/>
        <v/>
      </c>
      <c r="BV236">
        <f>Empresas!C236</f>
        <v>0</v>
      </c>
    </row>
    <row r="237" spans="1:74" x14ac:dyDescent="0.2">
      <c r="A237" s="89"/>
      <c r="B237" s="52" t="str">
        <f>IF($A237&lt;&gt;"",VLOOKUP(""&amp;$A237,Plano_Contas!$A$3:$F$1003,6,0),"")</f>
        <v/>
      </c>
      <c r="C237" s="91"/>
      <c r="D237" s="111"/>
      <c r="E237" s="112">
        <v>0</v>
      </c>
      <c r="F237" s="87"/>
      <c r="G237" s="85"/>
      <c r="H237" s="111"/>
      <c r="I237" s="112">
        <v>0</v>
      </c>
      <c r="J237" s="87"/>
      <c r="K237" s="85"/>
      <c r="L237" s="111"/>
      <c r="M237" s="112">
        <v>0</v>
      </c>
      <c r="N237" s="87"/>
      <c r="O237" s="85"/>
      <c r="P237" s="111"/>
      <c r="Q237" s="112">
        <v>0</v>
      </c>
      <c r="R237" s="87"/>
      <c r="S237" s="85"/>
      <c r="T237" s="111"/>
      <c r="U237" s="112">
        <v>0</v>
      </c>
      <c r="V237" s="87"/>
      <c r="W237" s="85"/>
      <c r="X237" s="111"/>
      <c r="Y237" s="112">
        <v>0</v>
      </c>
      <c r="Z237" s="87"/>
      <c r="AA237" s="85"/>
      <c r="AB237" s="111"/>
      <c r="AC237" s="112">
        <v>0</v>
      </c>
      <c r="AD237" s="87"/>
      <c r="AE237" s="85"/>
      <c r="AF237" s="111"/>
      <c r="AG237" s="112">
        <v>0</v>
      </c>
      <c r="AH237" s="87"/>
      <c r="AI237" s="85"/>
      <c r="AJ237" s="111"/>
      <c r="AK237" s="112">
        <v>0</v>
      </c>
      <c r="AL237" s="87"/>
      <c r="AM237" s="85"/>
      <c r="AN237" s="111"/>
      <c r="AO237" s="112">
        <v>0</v>
      </c>
      <c r="AP237" s="87"/>
      <c r="AQ237" s="85"/>
      <c r="AR237" s="111"/>
      <c r="AS237" s="112">
        <v>0</v>
      </c>
      <c r="AT237" s="87"/>
      <c r="AU237" s="85"/>
      <c r="AV237" s="111"/>
      <c r="AW237" s="112">
        <v>0</v>
      </c>
      <c r="AX237" s="87"/>
      <c r="AY237" s="85"/>
      <c r="AZ237" s="267">
        <f t="shared" si="9"/>
        <v>0</v>
      </c>
      <c r="BA237" s="88">
        <f t="shared" si="10"/>
        <v>0</v>
      </c>
      <c r="BC237">
        <f>IF($A237&lt;&gt;"",COUNTIF($BD$3:$BD237,$BD237),0)</f>
        <v>0</v>
      </c>
      <c r="BD237" t="str">
        <f>IF($A237&lt;&gt;"",VLOOKUP(TRUNC(MID($A237,1,2),0),Plano_Contas!$H$3:$J$103,2,TRUE),"")</f>
        <v/>
      </c>
      <c r="BE237" s="201" t="str">
        <f t="shared" si="11"/>
        <v/>
      </c>
      <c r="BF237" t="str">
        <f ca="1">IF($BT237&lt;&gt;"",SUMIF($BD$3:$BD$1004,"="&amp;$BD237,INDIRECT(ADDRESS(3,BF$2,1,1)):INDIRECT(ADDRESS(1004,BF$2,1,1))),"")</f>
        <v/>
      </c>
      <c r="BG237" t="str">
        <f ca="1">IF($BT237&lt;&gt;"",SUMIF($BD$3:$BD$1004,"="&amp;$BD237,INDIRECT(ADDRESS(3,BG$2,1,1)):INDIRECT(ADDRESS(1004,BG$2,1,1))),"")</f>
        <v/>
      </c>
      <c r="BH237" t="str">
        <f ca="1">IF($BT237&lt;&gt;"",SUMIF($BD$3:$BD$1004,"="&amp;$BD237,INDIRECT(ADDRESS(3,BH$2,1,1)):INDIRECT(ADDRESS(1004,BH$2,1,1))),"")</f>
        <v/>
      </c>
      <c r="BI237" t="str">
        <f ca="1">IF($BT237&lt;&gt;"",SUMIF($BD$3:$BD$1004,"="&amp;$BD237,INDIRECT(ADDRESS(3,BI$2,1,1)):INDIRECT(ADDRESS(1004,BI$2,1,1))),"")</f>
        <v/>
      </c>
      <c r="BJ237" t="str">
        <f ca="1">IF($BT237&lt;&gt;"",SUMIF($BD$3:$BD$1004,"="&amp;$BD237,INDIRECT(ADDRESS(3,BJ$2,1,1)):INDIRECT(ADDRESS(1004,BJ$2,1,1))),"")</f>
        <v/>
      </c>
      <c r="BK237" t="str">
        <f ca="1">IF($BT237&lt;&gt;"",SUMIF($BD$3:$BD$1004,"="&amp;$BD237,INDIRECT(ADDRESS(3,BK$2,1,1)):INDIRECT(ADDRESS(1004,BK$2,1,1))),"")</f>
        <v/>
      </c>
      <c r="BL237" t="str">
        <f ca="1">IF($BT237&lt;&gt;"",SUMIF($BD$3:$BD$1004,"="&amp;$BD237,INDIRECT(ADDRESS(3,BL$2,1,1)):INDIRECT(ADDRESS(1004,BL$2,1,1))),"")</f>
        <v/>
      </c>
      <c r="BM237" t="str">
        <f ca="1">IF($BT237&lt;&gt;"",SUMIF($BD$3:$BD$1004,"="&amp;$BD237,INDIRECT(ADDRESS(3,BM$2,1,1)):INDIRECT(ADDRESS(1004,BM$2,1,1))),"")</f>
        <v/>
      </c>
      <c r="BN237" t="str">
        <f ca="1">IF($BT237&lt;&gt;"",SUMIF($BD$3:$BD$1004,"="&amp;$BD237,INDIRECT(ADDRESS(3,BN$2,1,1)):INDIRECT(ADDRESS(1004,BN$2,1,1))),"")</f>
        <v/>
      </c>
      <c r="BO237" t="str">
        <f ca="1">IF($BT237&lt;&gt;"",SUMIF($BD$3:$BD$1004,"="&amp;$BD237,INDIRECT(ADDRESS(3,BO$2,1,1)):INDIRECT(ADDRESS(1004,BO$2,1,1))),"")</f>
        <v/>
      </c>
      <c r="BP237" t="str">
        <f ca="1">IF($BT237&lt;&gt;"",SUMIF($BD$3:$BD$1004,"="&amp;$BD237,INDIRECT(ADDRESS(3,BP$2,1,1)):INDIRECT(ADDRESS(1004,BP$2,1,1))),"")</f>
        <v/>
      </c>
      <c r="BQ237" t="str">
        <f ca="1">IF($BT237&lt;&gt;"",SUMIF($BD$3:$BD$1004,"="&amp;$BD237,INDIRECT(ADDRESS(3,BQ$2,1,1)):INDIRECT(ADDRESS(1004,BQ$2,1,1))),"")</f>
        <v/>
      </c>
      <c r="BR237" t="str">
        <f ca="1">IF($BT237&lt;&gt;"",SUMIF($BD$3:$BD$1004,"="&amp;$BD237,INDIRECT(ADDRESS(3,BR$2,1,1)):INDIRECT(ADDRESS(1004,BR$2,1,1))),"")</f>
        <v/>
      </c>
      <c r="BS237" t="str">
        <f>IF($A237&lt;&gt;"",VLOOKUP(TRUNC(MID($A237,1,2),0),Plano_Contas!$H$3:$J$103,3,TRUE),"")</f>
        <v/>
      </c>
      <c r="BT237" t="str">
        <f t="shared" si="12"/>
        <v/>
      </c>
      <c r="BV237">
        <f>Empresas!C237</f>
        <v>0</v>
      </c>
    </row>
    <row r="238" spans="1:74" x14ac:dyDescent="0.2">
      <c r="A238" s="89"/>
      <c r="B238" s="52" t="str">
        <f>IF($A238&lt;&gt;"",VLOOKUP(""&amp;$A238,Plano_Contas!$A$3:$F$1003,6,0),"")</f>
        <v/>
      </c>
      <c r="C238" s="91"/>
      <c r="D238" s="111"/>
      <c r="E238" s="112">
        <v>0</v>
      </c>
      <c r="F238" s="87"/>
      <c r="G238" s="85"/>
      <c r="H238" s="111"/>
      <c r="I238" s="112">
        <v>0</v>
      </c>
      <c r="J238" s="87"/>
      <c r="K238" s="85"/>
      <c r="L238" s="111"/>
      <c r="M238" s="112">
        <v>0</v>
      </c>
      <c r="N238" s="87"/>
      <c r="O238" s="85"/>
      <c r="P238" s="111"/>
      <c r="Q238" s="112">
        <v>0</v>
      </c>
      <c r="R238" s="87"/>
      <c r="S238" s="85"/>
      <c r="T238" s="111"/>
      <c r="U238" s="112">
        <v>0</v>
      </c>
      <c r="V238" s="87"/>
      <c r="W238" s="85"/>
      <c r="X238" s="111"/>
      <c r="Y238" s="112">
        <v>0</v>
      </c>
      <c r="Z238" s="87"/>
      <c r="AA238" s="85"/>
      <c r="AB238" s="111"/>
      <c r="AC238" s="112">
        <v>0</v>
      </c>
      <c r="AD238" s="87"/>
      <c r="AE238" s="85"/>
      <c r="AF238" s="111"/>
      <c r="AG238" s="112">
        <v>0</v>
      </c>
      <c r="AH238" s="87"/>
      <c r="AI238" s="85"/>
      <c r="AJ238" s="111"/>
      <c r="AK238" s="112">
        <v>0</v>
      </c>
      <c r="AL238" s="87"/>
      <c r="AM238" s="85"/>
      <c r="AN238" s="111"/>
      <c r="AO238" s="112">
        <v>0</v>
      </c>
      <c r="AP238" s="87"/>
      <c r="AQ238" s="85"/>
      <c r="AR238" s="111"/>
      <c r="AS238" s="112">
        <v>0</v>
      </c>
      <c r="AT238" s="87"/>
      <c r="AU238" s="85"/>
      <c r="AV238" s="111"/>
      <c r="AW238" s="112">
        <v>0</v>
      </c>
      <c r="AX238" s="87"/>
      <c r="AY238" s="85"/>
      <c r="AZ238" s="267">
        <f t="shared" si="9"/>
        <v>0</v>
      </c>
      <c r="BA238" s="88">
        <f t="shared" si="10"/>
        <v>0</v>
      </c>
      <c r="BC238">
        <f>IF($A238&lt;&gt;"",COUNTIF($BD$3:$BD238,$BD238),0)</f>
        <v>0</v>
      </c>
      <c r="BD238" t="str">
        <f>IF($A238&lt;&gt;"",VLOOKUP(TRUNC(MID($A238,1,2),0),Plano_Contas!$H$3:$J$103,2,TRUE),"")</f>
        <v/>
      </c>
      <c r="BE238" s="201" t="str">
        <f t="shared" si="11"/>
        <v/>
      </c>
      <c r="BF238" t="str">
        <f ca="1">IF($BT238&lt;&gt;"",SUMIF($BD$3:$BD$1004,"="&amp;$BD238,INDIRECT(ADDRESS(3,BF$2,1,1)):INDIRECT(ADDRESS(1004,BF$2,1,1))),"")</f>
        <v/>
      </c>
      <c r="BG238" t="str">
        <f ca="1">IF($BT238&lt;&gt;"",SUMIF($BD$3:$BD$1004,"="&amp;$BD238,INDIRECT(ADDRESS(3,BG$2,1,1)):INDIRECT(ADDRESS(1004,BG$2,1,1))),"")</f>
        <v/>
      </c>
      <c r="BH238" t="str">
        <f ca="1">IF($BT238&lt;&gt;"",SUMIF($BD$3:$BD$1004,"="&amp;$BD238,INDIRECT(ADDRESS(3,BH$2,1,1)):INDIRECT(ADDRESS(1004,BH$2,1,1))),"")</f>
        <v/>
      </c>
      <c r="BI238" t="str">
        <f ca="1">IF($BT238&lt;&gt;"",SUMIF($BD$3:$BD$1004,"="&amp;$BD238,INDIRECT(ADDRESS(3,BI$2,1,1)):INDIRECT(ADDRESS(1004,BI$2,1,1))),"")</f>
        <v/>
      </c>
      <c r="BJ238" t="str">
        <f ca="1">IF($BT238&lt;&gt;"",SUMIF($BD$3:$BD$1004,"="&amp;$BD238,INDIRECT(ADDRESS(3,BJ$2,1,1)):INDIRECT(ADDRESS(1004,BJ$2,1,1))),"")</f>
        <v/>
      </c>
      <c r="BK238" t="str">
        <f ca="1">IF($BT238&lt;&gt;"",SUMIF($BD$3:$BD$1004,"="&amp;$BD238,INDIRECT(ADDRESS(3,BK$2,1,1)):INDIRECT(ADDRESS(1004,BK$2,1,1))),"")</f>
        <v/>
      </c>
      <c r="BL238" t="str">
        <f ca="1">IF($BT238&lt;&gt;"",SUMIF($BD$3:$BD$1004,"="&amp;$BD238,INDIRECT(ADDRESS(3,BL$2,1,1)):INDIRECT(ADDRESS(1004,BL$2,1,1))),"")</f>
        <v/>
      </c>
      <c r="BM238" t="str">
        <f ca="1">IF($BT238&lt;&gt;"",SUMIF($BD$3:$BD$1004,"="&amp;$BD238,INDIRECT(ADDRESS(3,BM$2,1,1)):INDIRECT(ADDRESS(1004,BM$2,1,1))),"")</f>
        <v/>
      </c>
      <c r="BN238" t="str">
        <f ca="1">IF($BT238&lt;&gt;"",SUMIF($BD$3:$BD$1004,"="&amp;$BD238,INDIRECT(ADDRESS(3,BN$2,1,1)):INDIRECT(ADDRESS(1004,BN$2,1,1))),"")</f>
        <v/>
      </c>
      <c r="BO238" t="str">
        <f ca="1">IF($BT238&lt;&gt;"",SUMIF($BD$3:$BD$1004,"="&amp;$BD238,INDIRECT(ADDRESS(3,BO$2,1,1)):INDIRECT(ADDRESS(1004,BO$2,1,1))),"")</f>
        <v/>
      </c>
      <c r="BP238" t="str">
        <f ca="1">IF($BT238&lt;&gt;"",SUMIF($BD$3:$BD$1004,"="&amp;$BD238,INDIRECT(ADDRESS(3,BP$2,1,1)):INDIRECT(ADDRESS(1004,BP$2,1,1))),"")</f>
        <v/>
      </c>
      <c r="BQ238" t="str">
        <f ca="1">IF($BT238&lt;&gt;"",SUMIF($BD$3:$BD$1004,"="&amp;$BD238,INDIRECT(ADDRESS(3,BQ$2,1,1)):INDIRECT(ADDRESS(1004,BQ$2,1,1))),"")</f>
        <v/>
      </c>
      <c r="BR238" t="str">
        <f ca="1">IF($BT238&lt;&gt;"",SUMIF($BD$3:$BD$1004,"="&amp;$BD238,INDIRECT(ADDRESS(3,BR$2,1,1)):INDIRECT(ADDRESS(1004,BR$2,1,1))),"")</f>
        <v/>
      </c>
      <c r="BS238" t="str">
        <f>IF($A238&lt;&gt;"",VLOOKUP(TRUNC(MID($A238,1,2),0),Plano_Contas!$H$3:$J$103,3,TRUE),"")</f>
        <v/>
      </c>
      <c r="BT238" t="str">
        <f t="shared" si="12"/>
        <v/>
      </c>
      <c r="BV238">
        <f>Empresas!C238</f>
        <v>0</v>
      </c>
    </row>
    <row r="239" spans="1:74" x14ac:dyDescent="0.2">
      <c r="A239" s="89"/>
      <c r="B239" s="52" t="str">
        <f>IF($A239&lt;&gt;"",VLOOKUP(""&amp;$A239,Plano_Contas!$A$3:$F$1003,6,0),"")</f>
        <v/>
      </c>
      <c r="C239" s="91"/>
      <c r="D239" s="111"/>
      <c r="E239" s="112">
        <v>0</v>
      </c>
      <c r="F239" s="87"/>
      <c r="G239" s="85"/>
      <c r="H239" s="111"/>
      <c r="I239" s="112">
        <v>0</v>
      </c>
      <c r="J239" s="87"/>
      <c r="K239" s="85"/>
      <c r="L239" s="111"/>
      <c r="M239" s="112">
        <v>0</v>
      </c>
      <c r="N239" s="87"/>
      <c r="O239" s="85"/>
      <c r="P239" s="111"/>
      <c r="Q239" s="112">
        <v>0</v>
      </c>
      <c r="R239" s="87"/>
      <c r="S239" s="85"/>
      <c r="T239" s="111"/>
      <c r="U239" s="112">
        <v>0</v>
      </c>
      <c r="V239" s="87"/>
      <c r="W239" s="85"/>
      <c r="X239" s="111"/>
      <c r="Y239" s="112">
        <v>0</v>
      </c>
      <c r="Z239" s="87"/>
      <c r="AA239" s="85"/>
      <c r="AB239" s="111"/>
      <c r="AC239" s="112">
        <v>0</v>
      </c>
      <c r="AD239" s="87"/>
      <c r="AE239" s="85"/>
      <c r="AF239" s="111"/>
      <c r="AG239" s="112">
        <v>0</v>
      </c>
      <c r="AH239" s="87"/>
      <c r="AI239" s="85"/>
      <c r="AJ239" s="111"/>
      <c r="AK239" s="112">
        <v>0</v>
      </c>
      <c r="AL239" s="87"/>
      <c r="AM239" s="85"/>
      <c r="AN239" s="111"/>
      <c r="AO239" s="112">
        <v>0</v>
      </c>
      <c r="AP239" s="87"/>
      <c r="AQ239" s="85"/>
      <c r="AR239" s="111"/>
      <c r="AS239" s="112">
        <v>0</v>
      </c>
      <c r="AT239" s="87"/>
      <c r="AU239" s="85"/>
      <c r="AV239" s="111"/>
      <c r="AW239" s="112">
        <v>0</v>
      </c>
      <c r="AX239" s="87"/>
      <c r="AY239" s="85"/>
      <c r="AZ239" s="267">
        <f t="shared" si="9"/>
        <v>0</v>
      </c>
      <c r="BA239" s="88">
        <f t="shared" si="10"/>
        <v>0</v>
      </c>
      <c r="BC239">
        <f>IF($A239&lt;&gt;"",COUNTIF($BD$3:$BD239,$BD239),0)</f>
        <v>0</v>
      </c>
      <c r="BD239" t="str">
        <f>IF($A239&lt;&gt;"",VLOOKUP(TRUNC(MID($A239,1,2),0),Plano_Contas!$H$3:$J$103,2,TRUE),"")</f>
        <v/>
      </c>
      <c r="BE239" s="201" t="str">
        <f t="shared" si="11"/>
        <v/>
      </c>
      <c r="BF239" t="str">
        <f ca="1">IF($BT239&lt;&gt;"",SUMIF($BD$3:$BD$1004,"="&amp;$BD239,INDIRECT(ADDRESS(3,BF$2,1,1)):INDIRECT(ADDRESS(1004,BF$2,1,1))),"")</f>
        <v/>
      </c>
      <c r="BG239" t="str">
        <f ca="1">IF($BT239&lt;&gt;"",SUMIF($BD$3:$BD$1004,"="&amp;$BD239,INDIRECT(ADDRESS(3,BG$2,1,1)):INDIRECT(ADDRESS(1004,BG$2,1,1))),"")</f>
        <v/>
      </c>
      <c r="BH239" t="str">
        <f ca="1">IF($BT239&lt;&gt;"",SUMIF($BD$3:$BD$1004,"="&amp;$BD239,INDIRECT(ADDRESS(3,BH$2,1,1)):INDIRECT(ADDRESS(1004,BH$2,1,1))),"")</f>
        <v/>
      </c>
      <c r="BI239" t="str">
        <f ca="1">IF($BT239&lt;&gt;"",SUMIF($BD$3:$BD$1004,"="&amp;$BD239,INDIRECT(ADDRESS(3,BI$2,1,1)):INDIRECT(ADDRESS(1004,BI$2,1,1))),"")</f>
        <v/>
      </c>
      <c r="BJ239" t="str">
        <f ca="1">IF($BT239&lt;&gt;"",SUMIF($BD$3:$BD$1004,"="&amp;$BD239,INDIRECT(ADDRESS(3,BJ$2,1,1)):INDIRECT(ADDRESS(1004,BJ$2,1,1))),"")</f>
        <v/>
      </c>
      <c r="BK239" t="str">
        <f ca="1">IF($BT239&lt;&gt;"",SUMIF($BD$3:$BD$1004,"="&amp;$BD239,INDIRECT(ADDRESS(3,BK$2,1,1)):INDIRECT(ADDRESS(1004,BK$2,1,1))),"")</f>
        <v/>
      </c>
      <c r="BL239" t="str">
        <f ca="1">IF($BT239&lt;&gt;"",SUMIF($BD$3:$BD$1004,"="&amp;$BD239,INDIRECT(ADDRESS(3,BL$2,1,1)):INDIRECT(ADDRESS(1004,BL$2,1,1))),"")</f>
        <v/>
      </c>
      <c r="BM239" t="str">
        <f ca="1">IF($BT239&lt;&gt;"",SUMIF($BD$3:$BD$1004,"="&amp;$BD239,INDIRECT(ADDRESS(3,BM$2,1,1)):INDIRECT(ADDRESS(1004,BM$2,1,1))),"")</f>
        <v/>
      </c>
      <c r="BN239" t="str">
        <f ca="1">IF($BT239&lt;&gt;"",SUMIF($BD$3:$BD$1004,"="&amp;$BD239,INDIRECT(ADDRESS(3,BN$2,1,1)):INDIRECT(ADDRESS(1004,BN$2,1,1))),"")</f>
        <v/>
      </c>
      <c r="BO239" t="str">
        <f ca="1">IF($BT239&lt;&gt;"",SUMIF($BD$3:$BD$1004,"="&amp;$BD239,INDIRECT(ADDRESS(3,BO$2,1,1)):INDIRECT(ADDRESS(1004,BO$2,1,1))),"")</f>
        <v/>
      </c>
      <c r="BP239" t="str">
        <f ca="1">IF($BT239&lt;&gt;"",SUMIF($BD$3:$BD$1004,"="&amp;$BD239,INDIRECT(ADDRESS(3,BP$2,1,1)):INDIRECT(ADDRESS(1004,BP$2,1,1))),"")</f>
        <v/>
      </c>
      <c r="BQ239" t="str">
        <f ca="1">IF($BT239&lt;&gt;"",SUMIF($BD$3:$BD$1004,"="&amp;$BD239,INDIRECT(ADDRESS(3,BQ$2,1,1)):INDIRECT(ADDRESS(1004,BQ$2,1,1))),"")</f>
        <v/>
      </c>
      <c r="BR239" t="str">
        <f ca="1">IF($BT239&lt;&gt;"",SUMIF($BD$3:$BD$1004,"="&amp;$BD239,INDIRECT(ADDRESS(3,BR$2,1,1)):INDIRECT(ADDRESS(1004,BR$2,1,1))),"")</f>
        <v/>
      </c>
      <c r="BS239" t="str">
        <f>IF($A239&lt;&gt;"",VLOOKUP(TRUNC(MID($A239,1,2),0),Plano_Contas!$H$3:$J$103,3,TRUE),"")</f>
        <v/>
      </c>
      <c r="BT239" t="str">
        <f t="shared" si="12"/>
        <v/>
      </c>
      <c r="BV239">
        <f>Empresas!C239</f>
        <v>0</v>
      </c>
    </row>
    <row r="240" spans="1:74" x14ac:dyDescent="0.2">
      <c r="A240" s="89"/>
      <c r="B240" s="52" t="str">
        <f>IF($A240&lt;&gt;"",VLOOKUP(""&amp;$A240,Plano_Contas!$A$3:$F$1003,6,0),"")</f>
        <v/>
      </c>
      <c r="C240" s="91"/>
      <c r="D240" s="111"/>
      <c r="E240" s="112">
        <v>0</v>
      </c>
      <c r="F240" s="87"/>
      <c r="G240" s="85"/>
      <c r="H240" s="111"/>
      <c r="I240" s="112">
        <v>0</v>
      </c>
      <c r="J240" s="87"/>
      <c r="K240" s="85"/>
      <c r="L240" s="111"/>
      <c r="M240" s="112">
        <v>0</v>
      </c>
      <c r="N240" s="87"/>
      <c r="O240" s="85"/>
      <c r="P240" s="111"/>
      <c r="Q240" s="112">
        <v>0</v>
      </c>
      <c r="R240" s="87"/>
      <c r="S240" s="85"/>
      <c r="T240" s="111"/>
      <c r="U240" s="112">
        <v>0</v>
      </c>
      <c r="V240" s="87"/>
      <c r="W240" s="85"/>
      <c r="X240" s="111"/>
      <c r="Y240" s="112">
        <v>0</v>
      </c>
      <c r="Z240" s="87"/>
      <c r="AA240" s="85"/>
      <c r="AB240" s="111"/>
      <c r="AC240" s="112">
        <v>0</v>
      </c>
      <c r="AD240" s="87"/>
      <c r="AE240" s="85"/>
      <c r="AF240" s="111"/>
      <c r="AG240" s="112">
        <v>0</v>
      </c>
      <c r="AH240" s="87"/>
      <c r="AI240" s="85"/>
      <c r="AJ240" s="111"/>
      <c r="AK240" s="112">
        <v>0</v>
      </c>
      <c r="AL240" s="87"/>
      <c r="AM240" s="85"/>
      <c r="AN240" s="111"/>
      <c r="AO240" s="112">
        <v>0</v>
      </c>
      <c r="AP240" s="87"/>
      <c r="AQ240" s="85"/>
      <c r="AR240" s="111"/>
      <c r="AS240" s="112">
        <v>0</v>
      </c>
      <c r="AT240" s="87"/>
      <c r="AU240" s="85"/>
      <c r="AV240" s="111"/>
      <c r="AW240" s="112">
        <v>0</v>
      </c>
      <c r="AX240" s="87"/>
      <c r="AY240" s="85"/>
      <c r="AZ240" s="267">
        <f t="shared" si="9"/>
        <v>0</v>
      </c>
      <c r="BA240" s="88">
        <f t="shared" si="10"/>
        <v>0</v>
      </c>
      <c r="BC240">
        <f>IF($A240&lt;&gt;"",COUNTIF($BD$3:$BD240,$BD240),0)</f>
        <v>0</v>
      </c>
      <c r="BD240" t="str">
        <f>IF($A240&lt;&gt;"",VLOOKUP(TRUNC(MID($A240,1,2),0),Plano_Contas!$H$3:$J$103,2,TRUE),"")</f>
        <v/>
      </c>
      <c r="BE240" s="201" t="str">
        <f t="shared" si="11"/>
        <v/>
      </c>
      <c r="BF240" t="str">
        <f ca="1">IF($BT240&lt;&gt;"",SUMIF($BD$3:$BD$1004,"="&amp;$BD240,INDIRECT(ADDRESS(3,BF$2,1,1)):INDIRECT(ADDRESS(1004,BF$2,1,1))),"")</f>
        <v/>
      </c>
      <c r="BG240" t="str">
        <f ca="1">IF($BT240&lt;&gt;"",SUMIF($BD$3:$BD$1004,"="&amp;$BD240,INDIRECT(ADDRESS(3,BG$2,1,1)):INDIRECT(ADDRESS(1004,BG$2,1,1))),"")</f>
        <v/>
      </c>
      <c r="BH240" t="str">
        <f ca="1">IF($BT240&lt;&gt;"",SUMIF($BD$3:$BD$1004,"="&amp;$BD240,INDIRECT(ADDRESS(3,BH$2,1,1)):INDIRECT(ADDRESS(1004,BH$2,1,1))),"")</f>
        <v/>
      </c>
      <c r="BI240" t="str">
        <f ca="1">IF($BT240&lt;&gt;"",SUMIF($BD$3:$BD$1004,"="&amp;$BD240,INDIRECT(ADDRESS(3,BI$2,1,1)):INDIRECT(ADDRESS(1004,BI$2,1,1))),"")</f>
        <v/>
      </c>
      <c r="BJ240" t="str">
        <f ca="1">IF($BT240&lt;&gt;"",SUMIF($BD$3:$BD$1004,"="&amp;$BD240,INDIRECT(ADDRESS(3,BJ$2,1,1)):INDIRECT(ADDRESS(1004,BJ$2,1,1))),"")</f>
        <v/>
      </c>
      <c r="BK240" t="str">
        <f ca="1">IF($BT240&lt;&gt;"",SUMIF($BD$3:$BD$1004,"="&amp;$BD240,INDIRECT(ADDRESS(3,BK$2,1,1)):INDIRECT(ADDRESS(1004,BK$2,1,1))),"")</f>
        <v/>
      </c>
      <c r="BL240" t="str">
        <f ca="1">IF($BT240&lt;&gt;"",SUMIF($BD$3:$BD$1004,"="&amp;$BD240,INDIRECT(ADDRESS(3,BL$2,1,1)):INDIRECT(ADDRESS(1004,BL$2,1,1))),"")</f>
        <v/>
      </c>
      <c r="BM240" t="str">
        <f ca="1">IF($BT240&lt;&gt;"",SUMIF($BD$3:$BD$1004,"="&amp;$BD240,INDIRECT(ADDRESS(3,BM$2,1,1)):INDIRECT(ADDRESS(1004,BM$2,1,1))),"")</f>
        <v/>
      </c>
      <c r="BN240" t="str">
        <f ca="1">IF($BT240&lt;&gt;"",SUMIF($BD$3:$BD$1004,"="&amp;$BD240,INDIRECT(ADDRESS(3,BN$2,1,1)):INDIRECT(ADDRESS(1004,BN$2,1,1))),"")</f>
        <v/>
      </c>
      <c r="BO240" t="str">
        <f ca="1">IF($BT240&lt;&gt;"",SUMIF($BD$3:$BD$1004,"="&amp;$BD240,INDIRECT(ADDRESS(3,BO$2,1,1)):INDIRECT(ADDRESS(1004,BO$2,1,1))),"")</f>
        <v/>
      </c>
      <c r="BP240" t="str">
        <f ca="1">IF($BT240&lt;&gt;"",SUMIF($BD$3:$BD$1004,"="&amp;$BD240,INDIRECT(ADDRESS(3,BP$2,1,1)):INDIRECT(ADDRESS(1004,BP$2,1,1))),"")</f>
        <v/>
      </c>
      <c r="BQ240" t="str">
        <f ca="1">IF($BT240&lt;&gt;"",SUMIF($BD$3:$BD$1004,"="&amp;$BD240,INDIRECT(ADDRESS(3,BQ$2,1,1)):INDIRECT(ADDRESS(1004,BQ$2,1,1))),"")</f>
        <v/>
      </c>
      <c r="BR240" t="str">
        <f ca="1">IF($BT240&lt;&gt;"",SUMIF($BD$3:$BD$1004,"="&amp;$BD240,INDIRECT(ADDRESS(3,BR$2,1,1)):INDIRECT(ADDRESS(1004,BR$2,1,1))),"")</f>
        <v/>
      </c>
      <c r="BS240" t="str">
        <f>IF($A240&lt;&gt;"",VLOOKUP(TRUNC(MID($A240,1,2),0),Plano_Contas!$H$3:$J$103,3,TRUE),"")</f>
        <v/>
      </c>
      <c r="BT240" t="str">
        <f t="shared" si="12"/>
        <v/>
      </c>
      <c r="BV240">
        <f>Empresas!C240</f>
        <v>0</v>
      </c>
    </row>
    <row r="241" spans="1:74" x14ac:dyDescent="0.2">
      <c r="A241" s="89"/>
      <c r="B241" s="52" t="str">
        <f>IF($A241&lt;&gt;"",VLOOKUP(""&amp;$A241,Plano_Contas!$A$3:$F$1003,6,0),"")</f>
        <v/>
      </c>
      <c r="C241" s="91"/>
      <c r="D241" s="111"/>
      <c r="E241" s="112">
        <v>0</v>
      </c>
      <c r="F241" s="87"/>
      <c r="G241" s="85"/>
      <c r="H241" s="111"/>
      <c r="I241" s="112">
        <v>0</v>
      </c>
      <c r="J241" s="87"/>
      <c r="K241" s="85"/>
      <c r="L241" s="111"/>
      <c r="M241" s="112">
        <v>0</v>
      </c>
      <c r="N241" s="87"/>
      <c r="O241" s="85"/>
      <c r="P241" s="111"/>
      <c r="Q241" s="112">
        <v>0</v>
      </c>
      <c r="R241" s="87"/>
      <c r="S241" s="85"/>
      <c r="T241" s="111"/>
      <c r="U241" s="112">
        <v>0</v>
      </c>
      <c r="V241" s="87"/>
      <c r="W241" s="85"/>
      <c r="X241" s="111"/>
      <c r="Y241" s="112">
        <v>0</v>
      </c>
      <c r="Z241" s="87"/>
      <c r="AA241" s="85"/>
      <c r="AB241" s="111"/>
      <c r="AC241" s="112">
        <v>0</v>
      </c>
      <c r="AD241" s="87"/>
      <c r="AE241" s="85"/>
      <c r="AF241" s="111"/>
      <c r="AG241" s="112">
        <v>0</v>
      </c>
      <c r="AH241" s="87"/>
      <c r="AI241" s="85"/>
      <c r="AJ241" s="111"/>
      <c r="AK241" s="112">
        <v>0</v>
      </c>
      <c r="AL241" s="87"/>
      <c r="AM241" s="85"/>
      <c r="AN241" s="111"/>
      <c r="AO241" s="112">
        <v>0</v>
      </c>
      <c r="AP241" s="87"/>
      <c r="AQ241" s="85"/>
      <c r="AR241" s="111"/>
      <c r="AS241" s="112">
        <v>0</v>
      </c>
      <c r="AT241" s="87"/>
      <c r="AU241" s="85"/>
      <c r="AV241" s="111"/>
      <c r="AW241" s="112">
        <v>0</v>
      </c>
      <c r="AX241" s="87"/>
      <c r="AY241" s="85"/>
      <c r="AZ241" s="267">
        <f t="shared" si="9"/>
        <v>0</v>
      </c>
      <c r="BA241" s="88">
        <f t="shared" si="10"/>
        <v>0</v>
      </c>
      <c r="BC241">
        <f>IF($A241&lt;&gt;"",COUNTIF($BD$3:$BD241,$BD241),0)</f>
        <v>0</v>
      </c>
      <c r="BD241" t="str">
        <f>IF($A241&lt;&gt;"",VLOOKUP(TRUNC(MID($A241,1,2),0),Plano_Contas!$H$3:$J$103,2,TRUE),"")</f>
        <v/>
      </c>
      <c r="BE241" s="201" t="str">
        <f t="shared" si="11"/>
        <v/>
      </c>
      <c r="BF241" t="str">
        <f ca="1">IF($BT241&lt;&gt;"",SUMIF($BD$3:$BD$1004,"="&amp;$BD241,INDIRECT(ADDRESS(3,BF$2,1,1)):INDIRECT(ADDRESS(1004,BF$2,1,1))),"")</f>
        <v/>
      </c>
      <c r="BG241" t="str">
        <f ca="1">IF($BT241&lt;&gt;"",SUMIF($BD$3:$BD$1004,"="&amp;$BD241,INDIRECT(ADDRESS(3,BG$2,1,1)):INDIRECT(ADDRESS(1004,BG$2,1,1))),"")</f>
        <v/>
      </c>
      <c r="BH241" t="str">
        <f ca="1">IF($BT241&lt;&gt;"",SUMIF($BD$3:$BD$1004,"="&amp;$BD241,INDIRECT(ADDRESS(3,BH$2,1,1)):INDIRECT(ADDRESS(1004,BH$2,1,1))),"")</f>
        <v/>
      </c>
      <c r="BI241" t="str">
        <f ca="1">IF($BT241&lt;&gt;"",SUMIF($BD$3:$BD$1004,"="&amp;$BD241,INDIRECT(ADDRESS(3,BI$2,1,1)):INDIRECT(ADDRESS(1004,BI$2,1,1))),"")</f>
        <v/>
      </c>
      <c r="BJ241" t="str">
        <f ca="1">IF($BT241&lt;&gt;"",SUMIF($BD$3:$BD$1004,"="&amp;$BD241,INDIRECT(ADDRESS(3,BJ$2,1,1)):INDIRECT(ADDRESS(1004,BJ$2,1,1))),"")</f>
        <v/>
      </c>
      <c r="BK241" t="str">
        <f ca="1">IF($BT241&lt;&gt;"",SUMIF($BD$3:$BD$1004,"="&amp;$BD241,INDIRECT(ADDRESS(3,BK$2,1,1)):INDIRECT(ADDRESS(1004,BK$2,1,1))),"")</f>
        <v/>
      </c>
      <c r="BL241" t="str">
        <f ca="1">IF($BT241&lt;&gt;"",SUMIF($BD$3:$BD$1004,"="&amp;$BD241,INDIRECT(ADDRESS(3,BL$2,1,1)):INDIRECT(ADDRESS(1004,BL$2,1,1))),"")</f>
        <v/>
      </c>
      <c r="BM241" t="str">
        <f ca="1">IF($BT241&lt;&gt;"",SUMIF($BD$3:$BD$1004,"="&amp;$BD241,INDIRECT(ADDRESS(3,BM$2,1,1)):INDIRECT(ADDRESS(1004,BM$2,1,1))),"")</f>
        <v/>
      </c>
      <c r="BN241" t="str">
        <f ca="1">IF($BT241&lt;&gt;"",SUMIF($BD$3:$BD$1004,"="&amp;$BD241,INDIRECT(ADDRESS(3,BN$2,1,1)):INDIRECT(ADDRESS(1004,BN$2,1,1))),"")</f>
        <v/>
      </c>
      <c r="BO241" t="str">
        <f ca="1">IF($BT241&lt;&gt;"",SUMIF($BD$3:$BD$1004,"="&amp;$BD241,INDIRECT(ADDRESS(3,BO$2,1,1)):INDIRECT(ADDRESS(1004,BO$2,1,1))),"")</f>
        <v/>
      </c>
      <c r="BP241" t="str">
        <f ca="1">IF($BT241&lt;&gt;"",SUMIF($BD$3:$BD$1004,"="&amp;$BD241,INDIRECT(ADDRESS(3,BP$2,1,1)):INDIRECT(ADDRESS(1004,BP$2,1,1))),"")</f>
        <v/>
      </c>
      <c r="BQ241" t="str">
        <f ca="1">IF($BT241&lt;&gt;"",SUMIF($BD$3:$BD$1004,"="&amp;$BD241,INDIRECT(ADDRESS(3,BQ$2,1,1)):INDIRECT(ADDRESS(1004,BQ$2,1,1))),"")</f>
        <v/>
      </c>
      <c r="BR241" t="str">
        <f ca="1">IF($BT241&lt;&gt;"",SUMIF($BD$3:$BD$1004,"="&amp;$BD241,INDIRECT(ADDRESS(3,BR$2,1,1)):INDIRECT(ADDRESS(1004,BR$2,1,1))),"")</f>
        <v/>
      </c>
      <c r="BS241" t="str">
        <f>IF($A241&lt;&gt;"",VLOOKUP(TRUNC(MID($A241,1,2),0),Plano_Contas!$H$3:$J$103,3,TRUE),"")</f>
        <v/>
      </c>
      <c r="BT241" t="str">
        <f t="shared" si="12"/>
        <v/>
      </c>
      <c r="BV241">
        <f>Empresas!C241</f>
        <v>0</v>
      </c>
    </row>
    <row r="242" spans="1:74" x14ac:dyDescent="0.2">
      <c r="A242" s="89"/>
      <c r="B242" s="52" t="str">
        <f>IF($A242&lt;&gt;"",VLOOKUP(""&amp;$A242,Plano_Contas!$A$3:$F$1003,6,0),"")</f>
        <v/>
      </c>
      <c r="C242" s="91"/>
      <c r="D242" s="111"/>
      <c r="E242" s="112">
        <v>0</v>
      </c>
      <c r="F242" s="87"/>
      <c r="G242" s="85"/>
      <c r="H242" s="111"/>
      <c r="I242" s="112">
        <v>0</v>
      </c>
      <c r="J242" s="87"/>
      <c r="K242" s="85"/>
      <c r="L242" s="111"/>
      <c r="M242" s="112">
        <v>0</v>
      </c>
      <c r="N242" s="87"/>
      <c r="O242" s="85"/>
      <c r="P242" s="111"/>
      <c r="Q242" s="112">
        <v>0</v>
      </c>
      <c r="R242" s="87"/>
      <c r="S242" s="85"/>
      <c r="T242" s="111"/>
      <c r="U242" s="112">
        <v>0</v>
      </c>
      <c r="V242" s="87"/>
      <c r="W242" s="85"/>
      <c r="X242" s="111"/>
      <c r="Y242" s="112">
        <v>0</v>
      </c>
      <c r="Z242" s="87"/>
      <c r="AA242" s="85"/>
      <c r="AB242" s="111"/>
      <c r="AC242" s="112">
        <v>0</v>
      </c>
      <c r="AD242" s="87"/>
      <c r="AE242" s="85"/>
      <c r="AF242" s="111"/>
      <c r="AG242" s="112">
        <v>0</v>
      </c>
      <c r="AH242" s="87"/>
      <c r="AI242" s="85"/>
      <c r="AJ242" s="111"/>
      <c r="AK242" s="112">
        <v>0</v>
      </c>
      <c r="AL242" s="87"/>
      <c r="AM242" s="85"/>
      <c r="AN242" s="111"/>
      <c r="AO242" s="112">
        <v>0</v>
      </c>
      <c r="AP242" s="87"/>
      <c r="AQ242" s="85"/>
      <c r="AR242" s="111"/>
      <c r="AS242" s="112">
        <v>0</v>
      </c>
      <c r="AT242" s="87"/>
      <c r="AU242" s="85"/>
      <c r="AV242" s="111"/>
      <c r="AW242" s="112">
        <v>0</v>
      </c>
      <c r="AX242" s="87"/>
      <c r="AY242" s="85"/>
      <c r="AZ242" s="267">
        <f t="shared" si="9"/>
        <v>0</v>
      </c>
      <c r="BA242" s="88">
        <f t="shared" si="10"/>
        <v>0</v>
      </c>
      <c r="BC242">
        <f>IF($A242&lt;&gt;"",COUNTIF($BD$3:$BD242,$BD242),0)</f>
        <v>0</v>
      </c>
      <c r="BD242" t="str">
        <f>IF($A242&lt;&gt;"",VLOOKUP(TRUNC(MID($A242,1,2),0),Plano_Contas!$H$3:$J$103,2,TRUE),"")</f>
        <v/>
      </c>
      <c r="BE242" s="201" t="str">
        <f t="shared" si="11"/>
        <v/>
      </c>
      <c r="BF242" t="str">
        <f ca="1">IF($BT242&lt;&gt;"",SUMIF($BD$3:$BD$1004,"="&amp;$BD242,INDIRECT(ADDRESS(3,BF$2,1,1)):INDIRECT(ADDRESS(1004,BF$2,1,1))),"")</f>
        <v/>
      </c>
      <c r="BG242" t="str">
        <f ca="1">IF($BT242&lt;&gt;"",SUMIF($BD$3:$BD$1004,"="&amp;$BD242,INDIRECT(ADDRESS(3,BG$2,1,1)):INDIRECT(ADDRESS(1004,BG$2,1,1))),"")</f>
        <v/>
      </c>
      <c r="BH242" t="str">
        <f ca="1">IF($BT242&lt;&gt;"",SUMIF($BD$3:$BD$1004,"="&amp;$BD242,INDIRECT(ADDRESS(3,BH$2,1,1)):INDIRECT(ADDRESS(1004,BH$2,1,1))),"")</f>
        <v/>
      </c>
      <c r="BI242" t="str">
        <f ca="1">IF($BT242&lt;&gt;"",SUMIF($BD$3:$BD$1004,"="&amp;$BD242,INDIRECT(ADDRESS(3,BI$2,1,1)):INDIRECT(ADDRESS(1004,BI$2,1,1))),"")</f>
        <v/>
      </c>
      <c r="BJ242" t="str">
        <f ca="1">IF($BT242&lt;&gt;"",SUMIF($BD$3:$BD$1004,"="&amp;$BD242,INDIRECT(ADDRESS(3,BJ$2,1,1)):INDIRECT(ADDRESS(1004,BJ$2,1,1))),"")</f>
        <v/>
      </c>
      <c r="BK242" t="str">
        <f ca="1">IF($BT242&lt;&gt;"",SUMIF($BD$3:$BD$1004,"="&amp;$BD242,INDIRECT(ADDRESS(3,BK$2,1,1)):INDIRECT(ADDRESS(1004,BK$2,1,1))),"")</f>
        <v/>
      </c>
      <c r="BL242" t="str">
        <f ca="1">IF($BT242&lt;&gt;"",SUMIF($BD$3:$BD$1004,"="&amp;$BD242,INDIRECT(ADDRESS(3,BL$2,1,1)):INDIRECT(ADDRESS(1004,BL$2,1,1))),"")</f>
        <v/>
      </c>
      <c r="BM242" t="str">
        <f ca="1">IF($BT242&lt;&gt;"",SUMIF($BD$3:$BD$1004,"="&amp;$BD242,INDIRECT(ADDRESS(3,BM$2,1,1)):INDIRECT(ADDRESS(1004,BM$2,1,1))),"")</f>
        <v/>
      </c>
      <c r="BN242" t="str">
        <f ca="1">IF($BT242&lt;&gt;"",SUMIF($BD$3:$BD$1004,"="&amp;$BD242,INDIRECT(ADDRESS(3,BN$2,1,1)):INDIRECT(ADDRESS(1004,BN$2,1,1))),"")</f>
        <v/>
      </c>
      <c r="BO242" t="str">
        <f ca="1">IF($BT242&lt;&gt;"",SUMIF($BD$3:$BD$1004,"="&amp;$BD242,INDIRECT(ADDRESS(3,BO$2,1,1)):INDIRECT(ADDRESS(1004,BO$2,1,1))),"")</f>
        <v/>
      </c>
      <c r="BP242" t="str">
        <f ca="1">IF($BT242&lt;&gt;"",SUMIF($BD$3:$BD$1004,"="&amp;$BD242,INDIRECT(ADDRESS(3,BP$2,1,1)):INDIRECT(ADDRESS(1004,BP$2,1,1))),"")</f>
        <v/>
      </c>
      <c r="BQ242" t="str">
        <f ca="1">IF($BT242&lt;&gt;"",SUMIF($BD$3:$BD$1004,"="&amp;$BD242,INDIRECT(ADDRESS(3,BQ$2,1,1)):INDIRECT(ADDRESS(1004,BQ$2,1,1))),"")</f>
        <v/>
      </c>
      <c r="BR242" t="str">
        <f ca="1">IF($BT242&lt;&gt;"",SUMIF($BD$3:$BD$1004,"="&amp;$BD242,INDIRECT(ADDRESS(3,BR$2,1,1)):INDIRECT(ADDRESS(1004,BR$2,1,1))),"")</f>
        <v/>
      </c>
      <c r="BS242" t="str">
        <f>IF($A242&lt;&gt;"",VLOOKUP(TRUNC(MID($A242,1,2),0),Plano_Contas!$H$3:$J$103,3,TRUE),"")</f>
        <v/>
      </c>
      <c r="BT242" t="str">
        <f t="shared" si="12"/>
        <v/>
      </c>
      <c r="BV242">
        <f>Empresas!C242</f>
        <v>0</v>
      </c>
    </row>
    <row r="243" spans="1:74" x14ac:dyDescent="0.2">
      <c r="A243" s="89"/>
      <c r="B243" s="52" t="str">
        <f>IF($A243&lt;&gt;"",VLOOKUP(""&amp;$A243,Plano_Contas!$A$3:$F$1003,6,0),"")</f>
        <v/>
      </c>
      <c r="C243" s="91"/>
      <c r="D243" s="111"/>
      <c r="E243" s="112">
        <v>0</v>
      </c>
      <c r="F243" s="87"/>
      <c r="G243" s="85"/>
      <c r="H243" s="111"/>
      <c r="I243" s="112">
        <v>0</v>
      </c>
      <c r="J243" s="87"/>
      <c r="K243" s="85"/>
      <c r="L243" s="111"/>
      <c r="M243" s="112">
        <v>0</v>
      </c>
      <c r="N243" s="87"/>
      <c r="O243" s="85"/>
      <c r="P243" s="111"/>
      <c r="Q243" s="112">
        <v>0</v>
      </c>
      <c r="R243" s="87"/>
      <c r="S243" s="85"/>
      <c r="T243" s="111"/>
      <c r="U243" s="112">
        <v>0</v>
      </c>
      <c r="V243" s="87"/>
      <c r="W243" s="85"/>
      <c r="X243" s="111"/>
      <c r="Y243" s="112">
        <v>0</v>
      </c>
      <c r="Z243" s="87"/>
      <c r="AA243" s="85"/>
      <c r="AB243" s="111"/>
      <c r="AC243" s="112">
        <v>0</v>
      </c>
      <c r="AD243" s="87"/>
      <c r="AE243" s="85"/>
      <c r="AF243" s="111"/>
      <c r="AG243" s="112">
        <v>0</v>
      </c>
      <c r="AH243" s="87"/>
      <c r="AI243" s="85"/>
      <c r="AJ243" s="111"/>
      <c r="AK243" s="112">
        <v>0</v>
      </c>
      <c r="AL243" s="87"/>
      <c r="AM243" s="85"/>
      <c r="AN243" s="111"/>
      <c r="AO243" s="112">
        <v>0</v>
      </c>
      <c r="AP243" s="87"/>
      <c r="AQ243" s="85"/>
      <c r="AR243" s="111"/>
      <c r="AS243" s="112">
        <v>0</v>
      </c>
      <c r="AT243" s="87"/>
      <c r="AU243" s="85"/>
      <c r="AV243" s="111"/>
      <c r="AW243" s="112">
        <v>0</v>
      </c>
      <c r="AX243" s="87"/>
      <c r="AY243" s="85"/>
      <c r="AZ243" s="267">
        <f t="shared" si="9"/>
        <v>0</v>
      </c>
      <c r="BA243" s="88">
        <f t="shared" si="10"/>
        <v>0</v>
      </c>
      <c r="BC243">
        <f>IF($A243&lt;&gt;"",COUNTIF($BD$3:$BD243,$BD243),0)</f>
        <v>0</v>
      </c>
      <c r="BD243" t="str">
        <f>IF($A243&lt;&gt;"",VLOOKUP(TRUNC(MID($A243,1,2),0),Plano_Contas!$H$3:$J$103,2,TRUE),"")</f>
        <v/>
      </c>
      <c r="BE243" s="201" t="str">
        <f t="shared" si="11"/>
        <v/>
      </c>
      <c r="BF243" t="str">
        <f ca="1">IF($BT243&lt;&gt;"",SUMIF($BD$3:$BD$1004,"="&amp;$BD243,INDIRECT(ADDRESS(3,BF$2,1,1)):INDIRECT(ADDRESS(1004,BF$2,1,1))),"")</f>
        <v/>
      </c>
      <c r="BG243" t="str">
        <f ca="1">IF($BT243&lt;&gt;"",SUMIF($BD$3:$BD$1004,"="&amp;$BD243,INDIRECT(ADDRESS(3,BG$2,1,1)):INDIRECT(ADDRESS(1004,BG$2,1,1))),"")</f>
        <v/>
      </c>
      <c r="BH243" t="str">
        <f ca="1">IF($BT243&lt;&gt;"",SUMIF($BD$3:$BD$1004,"="&amp;$BD243,INDIRECT(ADDRESS(3,BH$2,1,1)):INDIRECT(ADDRESS(1004,BH$2,1,1))),"")</f>
        <v/>
      </c>
      <c r="BI243" t="str">
        <f ca="1">IF($BT243&lt;&gt;"",SUMIF($BD$3:$BD$1004,"="&amp;$BD243,INDIRECT(ADDRESS(3,BI$2,1,1)):INDIRECT(ADDRESS(1004,BI$2,1,1))),"")</f>
        <v/>
      </c>
      <c r="BJ243" t="str">
        <f ca="1">IF($BT243&lt;&gt;"",SUMIF($BD$3:$BD$1004,"="&amp;$BD243,INDIRECT(ADDRESS(3,BJ$2,1,1)):INDIRECT(ADDRESS(1004,BJ$2,1,1))),"")</f>
        <v/>
      </c>
      <c r="BK243" t="str">
        <f ca="1">IF($BT243&lt;&gt;"",SUMIF($BD$3:$BD$1004,"="&amp;$BD243,INDIRECT(ADDRESS(3,BK$2,1,1)):INDIRECT(ADDRESS(1004,BK$2,1,1))),"")</f>
        <v/>
      </c>
      <c r="BL243" t="str">
        <f ca="1">IF($BT243&lt;&gt;"",SUMIF($BD$3:$BD$1004,"="&amp;$BD243,INDIRECT(ADDRESS(3,BL$2,1,1)):INDIRECT(ADDRESS(1004,BL$2,1,1))),"")</f>
        <v/>
      </c>
      <c r="BM243" t="str">
        <f ca="1">IF($BT243&lt;&gt;"",SUMIF($BD$3:$BD$1004,"="&amp;$BD243,INDIRECT(ADDRESS(3,BM$2,1,1)):INDIRECT(ADDRESS(1004,BM$2,1,1))),"")</f>
        <v/>
      </c>
      <c r="BN243" t="str">
        <f ca="1">IF($BT243&lt;&gt;"",SUMIF($BD$3:$BD$1004,"="&amp;$BD243,INDIRECT(ADDRESS(3,BN$2,1,1)):INDIRECT(ADDRESS(1004,BN$2,1,1))),"")</f>
        <v/>
      </c>
      <c r="BO243" t="str">
        <f ca="1">IF($BT243&lt;&gt;"",SUMIF($BD$3:$BD$1004,"="&amp;$BD243,INDIRECT(ADDRESS(3,BO$2,1,1)):INDIRECT(ADDRESS(1004,BO$2,1,1))),"")</f>
        <v/>
      </c>
      <c r="BP243" t="str">
        <f ca="1">IF($BT243&lt;&gt;"",SUMIF($BD$3:$BD$1004,"="&amp;$BD243,INDIRECT(ADDRESS(3,BP$2,1,1)):INDIRECT(ADDRESS(1004,BP$2,1,1))),"")</f>
        <v/>
      </c>
      <c r="BQ243" t="str">
        <f ca="1">IF($BT243&lt;&gt;"",SUMIF($BD$3:$BD$1004,"="&amp;$BD243,INDIRECT(ADDRESS(3,BQ$2,1,1)):INDIRECT(ADDRESS(1004,BQ$2,1,1))),"")</f>
        <v/>
      </c>
      <c r="BR243" t="str">
        <f ca="1">IF($BT243&lt;&gt;"",SUMIF($BD$3:$BD$1004,"="&amp;$BD243,INDIRECT(ADDRESS(3,BR$2,1,1)):INDIRECT(ADDRESS(1004,BR$2,1,1))),"")</f>
        <v/>
      </c>
      <c r="BS243" t="str">
        <f>IF($A243&lt;&gt;"",VLOOKUP(TRUNC(MID($A243,1,2),0),Plano_Contas!$H$3:$J$103,3,TRUE),"")</f>
        <v/>
      </c>
      <c r="BT243" t="str">
        <f t="shared" si="12"/>
        <v/>
      </c>
      <c r="BV243">
        <f>Empresas!C243</f>
        <v>0</v>
      </c>
    </row>
    <row r="244" spans="1:74" x14ac:dyDescent="0.2">
      <c r="A244" s="89"/>
      <c r="B244" s="52" t="str">
        <f>IF($A244&lt;&gt;"",VLOOKUP(""&amp;$A244,Plano_Contas!$A$3:$F$1003,6,0),"")</f>
        <v/>
      </c>
      <c r="C244" s="91"/>
      <c r="D244" s="111"/>
      <c r="E244" s="112">
        <v>0</v>
      </c>
      <c r="F244" s="87"/>
      <c r="G244" s="85"/>
      <c r="H244" s="111"/>
      <c r="I244" s="112">
        <v>0</v>
      </c>
      <c r="J244" s="87"/>
      <c r="K244" s="85"/>
      <c r="L244" s="111"/>
      <c r="M244" s="112">
        <v>0</v>
      </c>
      <c r="N244" s="87"/>
      <c r="O244" s="85"/>
      <c r="P244" s="111"/>
      <c r="Q244" s="112">
        <v>0</v>
      </c>
      <c r="R244" s="87"/>
      <c r="S244" s="85"/>
      <c r="T244" s="111"/>
      <c r="U244" s="112">
        <v>0</v>
      </c>
      <c r="V244" s="87"/>
      <c r="W244" s="85"/>
      <c r="X244" s="111"/>
      <c r="Y244" s="112">
        <v>0</v>
      </c>
      <c r="Z244" s="87"/>
      <c r="AA244" s="85"/>
      <c r="AB244" s="111"/>
      <c r="AC244" s="112">
        <v>0</v>
      </c>
      <c r="AD244" s="87"/>
      <c r="AE244" s="85"/>
      <c r="AF244" s="111"/>
      <c r="AG244" s="112">
        <v>0</v>
      </c>
      <c r="AH244" s="87"/>
      <c r="AI244" s="85"/>
      <c r="AJ244" s="111"/>
      <c r="AK244" s="112">
        <v>0</v>
      </c>
      <c r="AL244" s="87"/>
      <c r="AM244" s="85"/>
      <c r="AN244" s="111"/>
      <c r="AO244" s="112">
        <v>0</v>
      </c>
      <c r="AP244" s="87"/>
      <c r="AQ244" s="85"/>
      <c r="AR244" s="111"/>
      <c r="AS244" s="112">
        <v>0</v>
      </c>
      <c r="AT244" s="87"/>
      <c r="AU244" s="85"/>
      <c r="AV244" s="111"/>
      <c r="AW244" s="112">
        <v>0</v>
      </c>
      <c r="AX244" s="87"/>
      <c r="AY244" s="85"/>
      <c r="AZ244" s="267">
        <f t="shared" si="9"/>
        <v>0</v>
      </c>
      <c r="BA244" s="88">
        <f t="shared" si="10"/>
        <v>0</v>
      </c>
      <c r="BC244">
        <f>IF($A244&lt;&gt;"",COUNTIF($BD$3:$BD244,$BD244),0)</f>
        <v>0</v>
      </c>
      <c r="BD244" t="str">
        <f>IF($A244&lt;&gt;"",VLOOKUP(TRUNC(MID($A244,1,2),0),Plano_Contas!$H$3:$J$103,2,TRUE),"")</f>
        <v/>
      </c>
      <c r="BE244" s="201" t="str">
        <f t="shared" si="11"/>
        <v/>
      </c>
      <c r="BF244" t="str">
        <f ca="1">IF($BT244&lt;&gt;"",SUMIF($BD$3:$BD$1004,"="&amp;$BD244,INDIRECT(ADDRESS(3,BF$2,1,1)):INDIRECT(ADDRESS(1004,BF$2,1,1))),"")</f>
        <v/>
      </c>
      <c r="BG244" t="str">
        <f ca="1">IF($BT244&lt;&gt;"",SUMIF($BD$3:$BD$1004,"="&amp;$BD244,INDIRECT(ADDRESS(3,BG$2,1,1)):INDIRECT(ADDRESS(1004,BG$2,1,1))),"")</f>
        <v/>
      </c>
      <c r="BH244" t="str">
        <f ca="1">IF($BT244&lt;&gt;"",SUMIF($BD$3:$BD$1004,"="&amp;$BD244,INDIRECT(ADDRESS(3,BH$2,1,1)):INDIRECT(ADDRESS(1004,BH$2,1,1))),"")</f>
        <v/>
      </c>
      <c r="BI244" t="str">
        <f ca="1">IF($BT244&lt;&gt;"",SUMIF($BD$3:$BD$1004,"="&amp;$BD244,INDIRECT(ADDRESS(3,BI$2,1,1)):INDIRECT(ADDRESS(1004,BI$2,1,1))),"")</f>
        <v/>
      </c>
      <c r="BJ244" t="str">
        <f ca="1">IF($BT244&lt;&gt;"",SUMIF($BD$3:$BD$1004,"="&amp;$BD244,INDIRECT(ADDRESS(3,BJ$2,1,1)):INDIRECT(ADDRESS(1004,BJ$2,1,1))),"")</f>
        <v/>
      </c>
      <c r="BK244" t="str">
        <f ca="1">IF($BT244&lt;&gt;"",SUMIF($BD$3:$BD$1004,"="&amp;$BD244,INDIRECT(ADDRESS(3,BK$2,1,1)):INDIRECT(ADDRESS(1004,BK$2,1,1))),"")</f>
        <v/>
      </c>
      <c r="BL244" t="str">
        <f ca="1">IF($BT244&lt;&gt;"",SUMIF($BD$3:$BD$1004,"="&amp;$BD244,INDIRECT(ADDRESS(3,BL$2,1,1)):INDIRECT(ADDRESS(1004,BL$2,1,1))),"")</f>
        <v/>
      </c>
      <c r="BM244" t="str">
        <f ca="1">IF($BT244&lt;&gt;"",SUMIF($BD$3:$BD$1004,"="&amp;$BD244,INDIRECT(ADDRESS(3,BM$2,1,1)):INDIRECT(ADDRESS(1004,BM$2,1,1))),"")</f>
        <v/>
      </c>
      <c r="BN244" t="str">
        <f ca="1">IF($BT244&lt;&gt;"",SUMIF($BD$3:$BD$1004,"="&amp;$BD244,INDIRECT(ADDRESS(3,BN$2,1,1)):INDIRECT(ADDRESS(1004,BN$2,1,1))),"")</f>
        <v/>
      </c>
      <c r="BO244" t="str">
        <f ca="1">IF($BT244&lt;&gt;"",SUMIF($BD$3:$BD$1004,"="&amp;$BD244,INDIRECT(ADDRESS(3,BO$2,1,1)):INDIRECT(ADDRESS(1004,BO$2,1,1))),"")</f>
        <v/>
      </c>
      <c r="BP244" t="str">
        <f ca="1">IF($BT244&lt;&gt;"",SUMIF($BD$3:$BD$1004,"="&amp;$BD244,INDIRECT(ADDRESS(3,BP$2,1,1)):INDIRECT(ADDRESS(1004,BP$2,1,1))),"")</f>
        <v/>
      </c>
      <c r="BQ244" t="str">
        <f ca="1">IF($BT244&lt;&gt;"",SUMIF($BD$3:$BD$1004,"="&amp;$BD244,INDIRECT(ADDRESS(3,BQ$2,1,1)):INDIRECT(ADDRESS(1004,BQ$2,1,1))),"")</f>
        <v/>
      </c>
      <c r="BR244" t="str">
        <f ca="1">IF($BT244&lt;&gt;"",SUMIF($BD$3:$BD$1004,"="&amp;$BD244,INDIRECT(ADDRESS(3,BR$2,1,1)):INDIRECT(ADDRESS(1004,BR$2,1,1))),"")</f>
        <v/>
      </c>
      <c r="BS244" t="str">
        <f>IF($A244&lt;&gt;"",VLOOKUP(TRUNC(MID($A244,1,2),0),Plano_Contas!$H$3:$J$103,3,TRUE),"")</f>
        <v/>
      </c>
      <c r="BT244" t="str">
        <f t="shared" si="12"/>
        <v/>
      </c>
      <c r="BV244">
        <f>Empresas!C244</f>
        <v>0</v>
      </c>
    </row>
    <row r="245" spans="1:74" x14ac:dyDescent="0.2">
      <c r="A245" s="89"/>
      <c r="B245" s="52" t="str">
        <f>IF($A245&lt;&gt;"",VLOOKUP(""&amp;$A245,Plano_Contas!$A$3:$F$1003,6,0),"")</f>
        <v/>
      </c>
      <c r="C245" s="91"/>
      <c r="D245" s="111"/>
      <c r="E245" s="112">
        <v>0</v>
      </c>
      <c r="F245" s="87"/>
      <c r="G245" s="85"/>
      <c r="H245" s="111"/>
      <c r="I245" s="112">
        <v>0</v>
      </c>
      <c r="J245" s="87"/>
      <c r="K245" s="85"/>
      <c r="L245" s="111"/>
      <c r="M245" s="112">
        <v>0</v>
      </c>
      <c r="N245" s="87"/>
      <c r="O245" s="85"/>
      <c r="P245" s="111"/>
      <c r="Q245" s="112">
        <v>0</v>
      </c>
      <c r="R245" s="87"/>
      <c r="S245" s="85"/>
      <c r="T245" s="111"/>
      <c r="U245" s="112">
        <v>0</v>
      </c>
      <c r="V245" s="87"/>
      <c r="W245" s="85"/>
      <c r="X245" s="111"/>
      <c r="Y245" s="112">
        <v>0</v>
      </c>
      <c r="Z245" s="87"/>
      <c r="AA245" s="85"/>
      <c r="AB245" s="111"/>
      <c r="AC245" s="112">
        <v>0</v>
      </c>
      <c r="AD245" s="87"/>
      <c r="AE245" s="85"/>
      <c r="AF245" s="111"/>
      <c r="AG245" s="112">
        <v>0</v>
      </c>
      <c r="AH245" s="87"/>
      <c r="AI245" s="85"/>
      <c r="AJ245" s="111"/>
      <c r="AK245" s="112">
        <v>0</v>
      </c>
      <c r="AL245" s="87"/>
      <c r="AM245" s="85"/>
      <c r="AN245" s="111"/>
      <c r="AO245" s="112">
        <v>0</v>
      </c>
      <c r="AP245" s="87"/>
      <c r="AQ245" s="85"/>
      <c r="AR245" s="111"/>
      <c r="AS245" s="112">
        <v>0</v>
      </c>
      <c r="AT245" s="87"/>
      <c r="AU245" s="85"/>
      <c r="AV245" s="111"/>
      <c r="AW245" s="112">
        <v>0</v>
      </c>
      <c r="AX245" s="87"/>
      <c r="AY245" s="85"/>
      <c r="AZ245" s="267">
        <f t="shared" si="9"/>
        <v>0</v>
      </c>
      <c r="BA245" s="88">
        <f t="shared" si="10"/>
        <v>0</v>
      </c>
      <c r="BC245">
        <f>IF($A245&lt;&gt;"",COUNTIF($BD$3:$BD245,$BD245),0)</f>
        <v>0</v>
      </c>
      <c r="BD245" t="str">
        <f>IF($A245&lt;&gt;"",VLOOKUP(TRUNC(MID($A245,1,2),0),Plano_Contas!$H$3:$J$103,2,TRUE),"")</f>
        <v/>
      </c>
      <c r="BE245" s="201" t="str">
        <f t="shared" si="11"/>
        <v/>
      </c>
      <c r="BF245" t="str">
        <f ca="1">IF($BT245&lt;&gt;"",SUMIF($BD$3:$BD$1004,"="&amp;$BD245,INDIRECT(ADDRESS(3,BF$2,1,1)):INDIRECT(ADDRESS(1004,BF$2,1,1))),"")</f>
        <v/>
      </c>
      <c r="BG245" t="str">
        <f ca="1">IF($BT245&lt;&gt;"",SUMIF($BD$3:$BD$1004,"="&amp;$BD245,INDIRECT(ADDRESS(3,BG$2,1,1)):INDIRECT(ADDRESS(1004,BG$2,1,1))),"")</f>
        <v/>
      </c>
      <c r="BH245" t="str">
        <f ca="1">IF($BT245&lt;&gt;"",SUMIF($BD$3:$BD$1004,"="&amp;$BD245,INDIRECT(ADDRESS(3,BH$2,1,1)):INDIRECT(ADDRESS(1004,BH$2,1,1))),"")</f>
        <v/>
      </c>
      <c r="BI245" t="str">
        <f ca="1">IF($BT245&lt;&gt;"",SUMIF($BD$3:$BD$1004,"="&amp;$BD245,INDIRECT(ADDRESS(3,BI$2,1,1)):INDIRECT(ADDRESS(1004,BI$2,1,1))),"")</f>
        <v/>
      </c>
      <c r="BJ245" t="str">
        <f ca="1">IF($BT245&lt;&gt;"",SUMIF($BD$3:$BD$1004,"="&amp;$BD245,INDIRECT(ADDRESS(3,BJ$2,1,1)):INDIRECT(ADDRESS(1004,BJ$2,1,1))),"")</f>
        <v/>
      </c>
      <c r="BK245" t="str">
        <f ca="1">IF($BT245&lt;&gt;"",SUMIF($BD$3:$BD$1004,"="&amp;$BD245,INDIRECT(ADDRESS(3,BK$2,1,1)):INDIRECT(ADDRESS(1004,BK$2,1,1))),"")</f>
        <v/>
      </c>
      <c r="BL245" t="str">
        <f ca="1">IF($BT245&lt;&gt;"",SUMIF($BD$3:$BD$1004,"="&amp;$BD245,INDIRECT(ADDRESS(3,BL$2,1,1)):INDIRECT(ADDRESS(1004,BL$2,1,1))),"")</f>
        <v/>
      </c>
      <c r="BM245" t="str">
        <f ca="1">IF($BT245&lt;&gt;"",SUMIF($BD$3:$BD$1004,"="&amp;$BD245,INDIRECT(ADDRESS(3,BM$2,1,1)):INDIRECT(ADDRESS(1004,BM$2,1,1))),"")</f>
        <v/>
      </c>
      <c r="BN245" t="str">
        <f ca="1">IF($BT245&lt;&gt;"",SUMIF($BD$3:$BD$1004,"="&amp;$BD245,INDIRECT(ADDRESS(3,BN$2,1,1)):INDIRECT(ADDRESS(1004,BN$2,1,1))),"")</f>
        <v/>
      </c>
      <c r="BO245" t="str">
        <f ca="1">IF($BT245&lt;&gt;"",SUMIF($BD$3:$BD$1004,"="&amp;$BD245,INDIRECT(ADDRESS(3,BO$2,1,1)):INDIRECT(ADDRESS(1004,BO$2,1,1))),"")</f>
        <v/>
      </c>
      <c r="BP245" t="str">
        <f ca="1">IF($BT245&lt;&gt;"",SUMIF($BD$3:$BD$1004,"="&amp;$BD245,INDIRECT(ADDRESS(3,BP$2,1,1)):INDIRECT(ADDRESS(1004,BP$2,1,1))),"")</f>
        <v/>
      </c>
      <c r="BQ245" t="str">
        <f ca="1">IF($BT245&lt;&gt;"",SUMIF($BD$3:$BD$1004,"="&amp;$BD245,INDIRECT(ADDRESS(3,BQ$2,1,1)):INDIRECT(ADDRESS(1004,BQ$2,1,1))),"")</f>
        <v/>
      </c>
      <c r="BR245" t="str">
        <f ca="1">IF($BT245&lt;&gt;"",SUMIF($BD$3:$BD$1004,"="&amp;$BD245,INDIRECT(ADDRESS(3,BR$2,1,1)):INDIRECT(ADDRESS(1004,BR$2,1,1))),"")</f>
        <v/>
      </c>
      <c r="BS245" t="str">
        <f>IF($A245&lt;&gt;"",VLOOKUP(TRUNC(MID($A245,1,2),0),Plano_Contas!$H$3:$J$103,3,TRUE),"")</f>
        <v/>
      </c>
      <c r="BT245" t="str">
        <f t="shared" si="12"/>
        <v/>
      </c>
      <c r="BV245">
        <f>Empresas!C245</f>
        <v>0</v>
      </c>
    </row>
    <row r="246" spans="1:74" x14ac:dyDescent="0.2">
      <c r="A246" s="89"/>
      <c r="B246" s="52" t="str">
        <f>IF($A246&lt;&gt;"",VLOOKUP(""&amp;$A246,Plano_Contas!$A$3:$F$1003,6,0),"")</f>
        <v/>
      </c>
      <c r="C246" s="91"/>
      <c r="D246" s="111"/>
      <c r="E246" s="112">
        <v>0</v>
      </c>
      <c r="F246" s="87"/>
      <c r="G246" s="85"/>
      <c r="H246" s="111"/>
      <c r="I246" s="112">
        <v>0</v>
      </c>
      <c r="J246" s="87"/>
      <c r="K246" s="85"/>
      <c r="L246" s="111"/>
      <c r="M246" s="112">
        <v>0</v>
      </c>
      <c r="N246" s="87"/>
      <c r="O246" s="85"/>
      <c r="P246" s="111"/>
      <c r="Q246" s="112">
        <v>0</v>
      </c>
      <c r="R246" s="87"/>
      <c r="S246" s="85"/>
      <c r="T246" s="111"/>
      <c r="U246" s="112">
        <v>0</v>
      </c>
      <c r="V246" s="87"/>
      <c r="W246" s="85"/>
      <c r="X246" s="111"/>
      <c r="Y246" s="112">
        <v>0</v>
      </c>
      <c r="Z246" s="87"/>
      <c r="AA246" s="85"/>
      <c r="AB246" s="111"/>
      <c r="AC246" s="112">
        <v>0</v>
      </c>
      <c r="AD246" s="87"/>
      <c r="AE246" s="85"/>
      <c r="AF246" s="111"/>
      <c r="AG246" s="112">
        <v>0</v>
      </c>
      <c r="AH246" s="87"/>
      <c r="AI246" s="85"/>
      <c r="AJ246" s="111"/>
      <c r="AK246" s="112">
        <v>0</v>
      </c>
      <c r="AL246" s="87"/>
      <c r="AM246" s="85"/>
      <c r="AN246" s="111"/>
      <c r="AO246" s="112">
        <v>0</v>
      </c>
      <c r="AP246" s="87"/>
      <c r="AQ246" s="85"/>
      <c r="AR246" s="111"/>
      <c r="AS246" s="112">
        <v>0</v>
      </c>
      <c r="AT246" s="87"/>
      <c r="AU246" s="85"/>
      <c r="AV246" s="111"/>
      <c r="AW246" s="112">
        <v>0</v>
      </c>
      <c r="AX246" s="87"/>
      <c r="AY246" s="85"/>
      <c r="AZ246" s="267">
        <f t="shared" si="9"/>
        <v>0</v>
      </c>
      <c r="BA246" s="88">
        <f t="shared" si="10"/>
        <v>0</v>
      </c>
      <c r="BC246">
        <f>IF($A246&lt;&gt;"",COUNTIF($BD$3:$BD246,$BD246),0)</f>
        <v>0</v>
      </c>
      <c r="BD246" t="str">
        <f>IF($A246&lt;&gt;"",VLOOKUP(TRUNC(MID($A246,1,2),0),Plano_Contas!$H$3:$J$103,2,TRUE),"")</f>
        <v/>
      </c>
      <c r="BE246" s="201" t="str">
        <f t="shared" si="11"/>
        <v/>
      </c>
      <c r="BF246" t="str">
        <f ca="1">IF($BT246&lt;&gt;"",SUMIF($BD$3:$BD$1004,"="&amp;$BD246,INDIRECT(ADDRESS(3,BF$2,1,1)):INDIRECT(ADDRESS(1004,BF$2,1,1))),"")</f>
        <v/>
      </c>
      <c r="BG246" t="str">
        <f ca="1">IF($BT246&lt;&gt;"",SUMIF($BD$3:$BD$1004,"="&amp;$BD246,INDIRECT(ADDRESS(3,BG$2,1,1)):INDIRECT(ADDRESS(1004,BG$2,1,1))),"")</f>
        <v/>
      </c>
      <c r="BH246" t="str">
        <f ca="1">IF($BT246&lt;&gt;"",SUMIF($BD$3:$BD$1004,"="&amp;$BD246,INDIRECT(ADDRESS(3,BH$2,1,1)):INDIRECT(ADDRESS(1004,BH$2,1,1))),"")</f>
        <v/>
      </c>
      <c r="BI246" t="str">
        <f ca="1">IF($BT246&lt;&gt;"",SUMIF($BD$3:$BD$1004,"="&amp;$BD246,INDIRECT(ADDRESS(3,BI$2,1,1)):INDIRECT(ADDRESS(1004,BI$2,1,1))),"")</f>
        <v/>
      </c>
      <c r="BJ246" t="str">
        <f ca="1">IF($BT246&lt;&gt;"",SUMIF($BD$3:$BD$1004,"="&amp;$BD246,INDIRECT(ADDRESS(3,BJ$2,1,1)):INDIRECT(ADDRESS(1004,BJ$2,1,1))),"")</f>
        <v/>
      </c>
      <c r="BK246" t="str">
        <f ca="1">IF($BT246&lt;&gt;"",SUMIF($BD$3:$BD$1004,"="&amp;$BD246,INDIRECT(ADDRESS(3,BK$2,1,1)):INDIRECT(ADDRESS(1004,BK$2,1,1))),"")</f>
        <v/>
      </c>
      <c r="BL246" t="str">
        <f ca="1">IF($BT246&lt;&gt;"",SUMIF($BD$3:$BD$1004,"="&amp;$BD246,INDIRECT(ADDRESS(3,BL$2,1,1)):INDIRECT(ADDRESS(1004,BL$2,1,1))),"")</f>
        <v/>
      </c>
      <c r="BM246" t="str">
        <f ca="1">IF($BT246&lt;&gt;"",SUMIF($BD$3:$BD$1004,"="&amp;$BD246,INDIRECT(ADDRESS(3,BM$2,1,1)):INDIRECT(ADDRESS(1004,BM$2,1,1))),"")</f>
        <v/>
      </c>
      <c r="BN246" t="str">
        <f ca="1">IF($BT246&lt;&gt;"",SUMIF($BD$3:$BD$1004,"="&amp;$BD246,INDIRECT(ADDRESS(3,BN$2,1,1)):INDIRECT(ADDRESS(1004,BN$2,1,1))),"")</f>
        <v/>
      </c>
      <c r="BO246" t="str">
        <f ca="1">IF($BT246&lt;&gt;"",SUMIF($BD$3:$BD$1004,"="&amp;$BD246,INDIRECT(ADDRESS(3,BO$2,1,1)):INDIRECT(ADDRESS(1004,BO$2,1,1))),"")</f>
        <v/>
      </c>
      <c r="BP246" t="str">
        <f ca="1">IF($BT246&lt;&gt;"",SUMIF($BD$3:$BD$1004,"="&amp;$BD246,INDIRECT(ADDRESS(3,BP$2,1,1)):INDIRECT(ADDRESS(1004,BP$2,1,1))),"")</f>
        <v/>
      </c>
      <c r="BQ246" t="str">
        <f ca="1">IF($BT246&lt;&gt;"",SUMIF($BD$3:$BD$1004,"="&amp;$BD246,INDIRECT(ADDRESS(3,BQ$2,1,1)):INDIRECT(ADDRESS(1004,BQ$2,1,1))),"")</f>
        <v/>
      </c>
      <c r="BR246" t="str">
        <f ca="1">IF($BT246&lt;&gt;"",SUMIF($BD$3:$BD$1004,"="&amp;$BD246,INDIRECT(ADDRESS(3,BR$2,1,1)):INDIRECT(ADDRESS(1004,BR$2,1,1))),"")</f>
        <v/>
      </c>
      <c r="BS246" t="str">
        <f>IF($A246&lt;&gt;"",VLOOKUP(TRUNC(MID($A246,1,2),0),Plano_Contas!$H$3:$J$103,3,TRUE),"")</f>
        <v/>
      </c>
      <c r="BT246" t="str">
        <f t="shared" si="12"/>
        <v/>
      </c>
      <c r="BV246">
        <f>Empresas!C246</f>
        <v>0</v>
      </c>
    </row>
    <row r="247" spans="1:74" x14ac:dyDescent="0.2">
      <c r="A247" s="89"/>
      <c r="B247" s="52" t="str">
        <f>IF($A247&lt;&gt;"",VLOOKUP(""&amp;$A247,Plano_Contas!$A$3:$F$1003,6,0),"")</f>
        <v/>
      </c>
      <c r="C247" s="91"/>
      <c r="D247" s="111"/>
      <c r="E247" s="112">
        <v>0</v>
      </c>
      <c r="F247" s="87"/>
      <c r="G247" s="85"/>
      <c r="H247" s="111"/>
      <c r="I247" s="112">
        <v>0</v>
      </c>
      <c r="J247" s="87"/>
      <c r="K247" s="85"/>
      <c r="L247" s="111"/>
      <c r="M247" s="112">
        <v>0</v>
      </c>
      <c r="N247" s="87"/>
      <c r="O247" s="85"/>
      <c r="P247" s="111"/>
      <c r="Q247" s="112">
        <v>0</v>
      </c>
      <c r="R247" s="87"/>
      <c r="S247" s="85"/>
      <c r="T247" s="111"/>
      <c r="U247" s="112">
        <v>0</v>
      </c>
      <c r="V247" s="87"/>
      <c r="W247" s="85"/>
      <c r="X247" s="111"/>
      <c r="Y247" s="112">
        <v>0</v>
      </c>
      <c r="Z247" s="87"/>
      <c r="AA247" s="85"/>
      <c r="AB247" s="111"/>
      <c r="AC247" s="112">
        <v>0</v>
      </c>
      <c r="AD247" s="87"/>
      <c r="AE247" s="85"/>
      <c r="AF247" s="111"/>
      <c r="AG247" s="112">
        <v>0</v>
      </c>
      <c r="AH247" s="87"/>
      <c r="AI247" s="85"/>
      <c r="AJ247" s="111"/>
      <c r="AK247" s="112">
        <v>0</v>
      </c>
      <c r="AL247" s="87"/>
      <c r="AM247" s="85"/>
      <c r="AN247" s="111"/>
      <c r="AO247" s="112">
        <v>0</v>
      </c>
      <c r="AP247" s="87"/>
      <c r="AQ247" s="85"/>
      <c r="AR247" s="111"/>
      <c r="AS247" s="112">
        <v>0</v>
      </c>
      <c r="AT247" s="87"/>
      <c r="AU247" s="85"/>
      <c r="AV247" s="111"/>
      <c r="AW247" s="112">
        <v>0</v>
      </c>
      <c r="AX247" s="87"/>
      <c r="AY247" s="85"/>
      <c r="AZ247" s="267">
        <f t="shared" si="9"/>
        <v>0</v>
      </c>
      <c r="BA247" s="88">
        <f t="shared" si="10"/>
        <v>0</v>
      </c>
      <c r="BC247">
        <f>IF($A247&lt;&gt;"",COUNTIF($BD$3:$BD247,$BD247),0)</f>
        <v>0</v>
      </c>
      <c r="BD247" t="str">
        <f>IF($A247&lt;&gt;"",VLOOKUP(TRUNC(MID($A247,1,2),0),Plano_Contas!$H$3:$J$103,2,TRUE),"")</f>
        <v/>
      </c>
      <c r="BE247" s="201" t="str">
        <f t="shared" si="11"/>
        <v/>
      </c>
      <c r="BF247" t="str">
        <f ca="1">IF($BT247&lt;&gt;"",SUMIF($BD$3:$BD$1004,"="&amp;$BD247,INDIRECT(ADDRESS(3,BF$2,1,1)):INDIRECT(ADDRESS(1004,BF$2,1,1))),"")</f>
        <v/>
      </c>
      <c r="BG247" t="str">
        <f ca="1">IF($BT247&lt;&gt;"",SUMIF($BD$3:$BD$1004,"="&amp;$BD247,INDIRECT(ADDRESS(3,BG$2,1,1)):INDIRECT(ADDRESS(1004,BG$2,1,1))),"")</f>
        <v/>
      </c>
      <c r="BH247" t="str">
        <f ca="1">IF($BT247&lt;&gt;"",SUMIF($BD$3:$BD$1004,"="&amp;$BD247,INDIRECT(ADDRESS(3,BH$2,1,1)):INDIRECT(ADDRESS(1004,BH$2,1,1))),"")</f>
        <v/>
      </c>
      <c r="BI247" t="str">
        <f ca="1">IF($BT247&lt;&gt;"",SUMIF($BD$3:$BD$1004,"="&amp;$BD247,INDIRECT(ADDRESS(3,BI$2,1,1)):INDIRECT(ADDRESS(1004,BI$2,1,1))),"")</f>
        <v/>
      </c>
      <c r="BJ247" t="str">
        <f ca="1">IF($BT247&lt;&gt;"",SUMIF($BD$3:$BD$1004,"="&amp;$BD247,INDIRECT(ADDRESS(3,BJ$2,1,1)):INDIRECT(ADDRESS(1004,BJ$2,1,1))),"")</f>
        <v/>
      </c>
      <c r="BK247" t="str">
        <f ca="1">IF($BT247&lt;&gt;"",SUMIF($BD$3:$BD$1004,"="&amp;$BD247,INDIRECT(ADDRESS(3,BK$2,1,1)):INDIRECT(ADDRESS(1004,BK$2,1,1))),"")</f>
        <v/>
      </c>
      <c r="BL247" t="str">
        <f ca="1">IF($BT247&lt;&gt;"",SUMIF($BD$3:$BD$1004,"="&amp;$BD247,INDIRECT(ADDRESS(3,BL$2,1,1)):INDIRECT(ADDRESS(1004,BL$2,1,1))),"")</f>
        <v/>
      </c>
      <c r="BM247" t="str">
        <f ca="1">IF($BT247&lt;&gt;"",SUMIF($BD$3:$BD$1004,"="&amp;$BD247,INDIRECT(ADDRESS(3,BM$2,1,1)):INDIRECT(ADDRESS(1004,BM$2,1,1))),"")</f>
        <v/>
      </c>
      <c r="BN247" t="str">
        <f ca="1">IF($BT247&lt;&gt;"",SUMIF($BD$3:$BD$1004,"="&amp;$BD247,INDIRECT(ADDRESS(3,BN$2,1,1)):INDIRECT(ADDRESS(1004,BN$2,1,1))),"")</f>
        <v/>
      </c>
      <c r="BO247" t="str">
        <f ca="1">IF($BT247&lt;&gt;"",SUMIF($BD$3:$BD$1004,"="&amp;$BD247,INDIRECT(ADDRESS(3,BO$2,1,1)):INDIRECT(ADDRESS(1004,BO$2,1,1))),"")</f>
        <v/>
      </c>
      <c r="BP247" t="str">
        <f ca="1">IF($BT247&lt;&gt;"",SUMIF($BD$3:$BD$1004,"="&amp;$BD247,INDIRECT(ADDRESS(3,BP$2,1,1)):INDIRECT(ADDRESS(1004,BP$2,1,1))),"")</f>
        <v/>
      </c>
      <c r="BQ247" t="str">
        <f ca="1">IF($BT247&lt;&gt;"",SUMIF($BD$3:$BD$1004,"="&amp;$BD247,INDIRECT(ADDRESS(3,BQ$2,1,1)):INDIRECT(ADDRESS(1004,BQ$2,1,1))),"")</f>
        <v/>
      </c>
      <c r="BR247" t="str">
        <f ca="1">IF($BT247&lt;&gt;"",SUMIF($BD$3:$BD$1004,"="&amp;$BD247,INDIRECT(ADDRESS(3,BR$2,1,1)):INDIRECT(ADDRESS(1004,BR$2,1,1))),"")</f>
        <v/>
      </c>
      <c r="BS247" t="str">
        <f>IF($A247&lt;&gt;"",VLOOKUP(TRUNC(MID($A247,1,2),0),Plano_Contas!$H$3:$J$103,3,TRUE),"")</f>
        <v/>
      </c>
      <c r="BT247" t="str">
        <f t="shared" si="12"/>
        <v/>
      </c>
      <c r="BV247">
        <f>Empresas!C247</f>
        <v>0</v>
      </c>
    </row>
    <row r="248" spans="1:74" x14ac:dyDescent="0.2">
      <c r="A248" s="89"/>
      <c r="B248" s="52" t="str">
        <f>IF($A248&lt;&gt;"",VLOOKUP(""&amp;$A248,Plano_Contas!$A$3:$F$1003,6,0),"")</f>
        <v/>
      </c>
      <c r="C248" s="91"/>
      <c r="D248" s="111"/>
      <c r="E248" s="112">
        <v>0</v>
      </c>
      <c r="F248" s="87"/>
      <c r="G248" s="85"/>
      <c r="H248" s="111"/>
      <c r="I248" s="112">
        <v>0</v>
      </c>
      <c r="J248" s="87"/>
      <c r="K248" s="85"/>
      <c r="L248" s="111"/>
      <c r="M248" s="112">
        <v>0</v>
      </c>
      <c r="N248" s="87"/>
      <c r="O248" s="85"/>
      <c r="P248" s="111"/>
      <c r="Q248" s="112">
        <v>0</v>
      </c>
      <c r="R248" s="87"/>
      <c r="S248" s="85"/>
      <c r="T248" s="111"/>
      <c r="U248" s="112">
        <v>0</v>
      </c>
      <c r="V248" s="87"/>
      <c r="W248" s="85"/>
      <c r="X248" s="111"/>
      <c r="Y248" s="112">
        <v>0</v>
      </c>
      <c r="Z248" s="87"/>
      <c r="AA248" s="85"/>
      <c r="AB248" s="111"/>
      <c r="AC248" s="112">
        <v>0</v>
      </c>
      <c r="AD248" s="87"/>
      <c r="AE248" s="85"/>
      <c r="AF248" s="111"/>
      <c r="AG248" s="112">
        <v>0</v>
      </c>
      <c r="AH248" s="87"/>
      <c r="AI248" s="85"/>
      <c r="AJ248" s="111"/>
      <c r="AK248" s="112">
        <v>0</v>
      </c>
      <c r="AL248" s="87"/>
      <c r="AM248" s="85"/>
      <c r="AN248" s="111"/>
      <c r="AO248" s="112">
        <v>0</v>
      </c>
      <c r="AP248" s="87"/>
      <c r="AQ248" s="85"/>
      <c r="AR248" s="111"/>
      <c r="AS248" s="112">
        <v>0</v>
      </c>
      <c r="AT248" s="87"/>
      <c r="AU248" s="85"/>
      <c r="AV248" s="111"/>
      <c r="AW248" s="112">
        <v>0</v>
      </c>
      <c r="AX248" s="87"/>
      <c r="AY248" s="85"/>
      <c r="AZ248" s="267">
        <f t="shared" si="9"/>
        <v>0</v>
      </c>
      <c r="BA248" s="88">
        <f t="shared" si="10"/>
        <v>0</v>
      </c>
      <c r="BC248">
        <f>IF($A248&lt;&gt;"",COUNTIF($BD$3:$BD248,$BD248),0)</f>
        <v>0</v>
      </c>
      <c r="BD248" t="str">
        <f>IF($A248&lt;&gt;"",VLOOKUP(TRUNC(MID($A248,1,2),0),Plano_Contas!$H$3:$J$103,2,TRUE),"")</f>
        <v/>
      </c>
      <c r="BE248" s="201" t="str">
        <f t="shared" si="11"/>
        <v/>
      </c>
      <c r="BF248" t="str">
        <f ca="1">IF($BT248&lt;&gt;"",SUMIF($BD$3:$BD$1004,"="&amp;$BD248,INDIRECT(ADDRESS(3,BF$2,1,1)):INDIRECT(ADDRESS(1004,BF$2,1,1))),"")</f>
        <v/>
      </c>
      <c r="BG248" t="str">
        <f ca="1">IF($BT248&lt;&gt;"",SUMIF($BD$3:$BD$1004,"="&amp;$BD248,INDIRECT(ADDRESS(3,BG$2,1,1)):INDIRECT(ADDRESS(1004,BG$2,1,1))),"")</f>
        <v/>
      </c>
      <c r="BH248" t="str">
        <f ca="1">IF($BT248&lt;&gt;"",SUMIF($BD$3:$BD$1004,"="&amp;$BD248,INDIRECT(ADDRESS(3,BH$2,1,1)):INDIRECT(ADDRESS(1004,BH$2,1,1))),"")</f>
        <v/>
      </c>
      <c r="BI248" t="str">
        <f ca="1">IF($BT248&lt;&gt;"",SUMIF($BD$3:$BD$1004,"="&amp;$BD248,INDIRECT(ADDRESS(3,BI$2,1,1)):INDIRECT(ADDRESS(1004,BI$2,1,1))),"")</f>
        <v/>
      </c>
      <c r="BJ248" t="str">
        <f ca="1">IF($BT248&lt;&gt;"",SUMIF($BD$3:$BD$1004,"="&amp;$BD248,INDIRECT(ADDRESS(3,BJ$2,1,1)):INDIRECT(ADDRESS(1004,BJ$2,1,1))),"")</f>
        <v/>
      </c>
      <c r="BK248" t="str">
        <f ca="1">IF($BT248&lt;&gt;"",SUMIF($BD$3:$BD$1004,"="&amp;$BD248,INDIRECT(ADDRESS(3,BK$2,1,1)):INDIRECT(ADDRESS(1004,BK$2,1,1))),"")</f>
        <v/>
      </c>
      <c r="BL248" t="str">
        <f ca="1">IF($BT248&lt;&gt;"",SUMIF($BD$3:$BD$1004,"="&amp;$BD248,INDIRECT(ADDRESS(3,BL$2,1,1)):INDIRECT(ADDRESS(1004,BL$2,1,1))),"")</f>
        <v/>
      </c>
      <c r="BM248" t="str">
        <f ca="1">IF($BT248&lt;&gt;"",SUMIF($BD$3:$BD$1004,"="&amp;$BD248,INDIRECT(ADDRESS(3,BM$2,1,1)):INDIRECT(ADDRESS(1004,BM$2,1,1))),"")</f>
        <v/>
      </c>
      <c r="BN248" t="str">
        <f ca="1">IF($BT248&lt;&gt;"",SUMIF($BD$3:$BD$1004,"="&amp;$BD248,INDIRECT(ADDRESS(3,BN$2,1,1)):INDIRECT(ADDRESS(1004,BN$2,1,1))),"")</f>
        <v/>
      </c>
      <c r="BO248" t="str">
        <f ca="1">IF($BT248&lt;&gt;"",SUMIF($BD$3:$BD$1004,"="&amp;$BD248,INDIRECT(ADDRESS(3,BO$2,1,1)):INDIRECT(ADDRESS(1004,BO$2,1,1))),"")</f>
        <v/>
      </c>
      <c r="BP248" t="str">
        <f ca="1">IF($BT248&lt;&gt;"",SUMIF($BD$3:$BD$1004,"="&amp;$BD248,INDIRECT(ADDRESS(3,BP$2,1,1)):INDIRECT(ADDRESS(1004,BP$2,1,1))),"")</f>
        <v/>
      </c>
      <c r="BQ248" t="str">
        <f ca="1">IF($BT248&lt;&gt;"",SUMIF($BD$3:$BD$1004,"="&amp;$BD248,INDIRECT(ADDRESS(3,BQ$2,1,1)):INDIRECT(ADDRESS(1004,BQ$2,1,1))),"")</f>
        <v/>
      </c>
      <c r="BR248" t="str">
        <f ca="1">IF($BT248&lt;&gt;"",SUMIF($BD$3:$BD$1004,"="&amp;$BD248,INDIRECT(ADDRESS(3,BR$2,1,1)):INDIRECT(ADDRESS(1004,BR$2,1,1))),"")</f>
        <v/>
      </c>
      <c r="BS248" t="str">
        <f>IF($A248&lt;&gt;"",VLOOKUP(TRUNC(MID($A248,1,2),0),Plano_Contas!$H$3:$J$103,3,TRUE),"")</f>
        <v/>
      </c>
      <c r="BT248" t="str">
        <f t="shared" si="12"/>
        <v/>
      </c>
      <c r="BV248">
        <f>Empresas!C248</f>
        <v>0</v>
      </c>
    </row>
    <row r="249" spans="1:74" x14ac:dyDescent="0.2">
      <c r="A249" s="89"/>
      <c r="B249" s="52" t="str">
        <f>IF($A249&lt;&gt;"",VLOOKUP(""&amp;$A249,Plano_Contas!$A$3:$F$1003,6,0),"")</f>
        <v/>
      </c>
      <c r="C249" s="91"/>
      <c r="D249" s="111"/>
      <c r="E249" s="112">
        <v>0</v>
      </c>
      <c r="F249" s="87"/>
      <c r="G249" s="85"/>
      <c r="H249" s="111"/>
      <c r="I249" s="112">
        <v>0</v>
      </c>
      <c r="J249" s="87"/>
      <c r="K249" s="85"/>
      <c r="L249" s="111"/>
      <c r="M249" s="112">
        <v>0</v>
      </c>
      <c r="N249" s="87"/>
      <c r="O249" s="85"/>
      <c r="P249" s="111"/>
      <c r="Q249" s="112">
        <v>0</v>
      </c>
      <c r="R249" s="87"/>
      <c r="S249" s="85"/>
      <c r="T249" s="111"/>
      <c r="U249" s="112">
        <v>0</v>
      </c>
      <c r="V249" s="87"/>
      <c r="W249" s="85"/>
      <c r="X249" s="111"/>
      <c r="Y249" s="112">
        <v>0</v>
      </c>
      <c r="Z249" s="87"/>
      <c r="AA249" s="85"/>
      <c r="AB249" s="111"/>
      <c r="AC249" s="112">
        <v>0</v>
      </c>
      <c r="AD249" s="87"/>
      <c r="AE249" s="85"/>
      <c r="AF249" s="111"/>
      <c r="AG249" s="112">
        <v>0</v>
      </c>
      <c r="AH249" s="87"/>
      <c r="AI249" s="85"/>
      <c r="AJ249" s="111"/>
      <c r="AK249" s="112">
        <v>0</v>
      </c>
      <c r="AL249" s="87"/>
      <c r="AM249" s="85"/>
      <c r="AN249" s="111"/>
      <c r="AO249" s="112">
        <v>0</v>
      </c>
      <c r="AP249" s="87"/>
      <c r="AQ249" s="85"/>
      <c r="AR249" s="111"/>
      <c r="AS249" s="112">
        <v>0</v>
      </c>
      <c r="AT249" s="87"/>
      <c r="AU249" s="85"/>
      <c r="AV249" s="111"/>
      <c r="AW249" s="112">
        <v>0</v>
      </c>
      <c r="AX249" s="87"/>
      <c r="AY249" s="85"/>
      <c r="AZ249" s="267">
        <f t="shared" si="9"/>
        <v>0</v>
      </c>
      <c r="BA249" s="88">
        <f t="shared" si="10"/>
        <v>0</v>
      </c>
      <c r="BC249">
        <f>IF($A249&lt;&gt;"",COUNTIF($BD$3:$BD249,$BD249),0)</f>
        <v>0</v>
      </c>
      <c r="BD249" t="str">
        <f>IF($A249&lt;&gt;"",VLOOKUP(TRUNC(MID($A249,1,2),0),Plano_Contas!$H$3:$J$103,2,TRUE),"")</f>
        <v/>
      </c>
      <c r="BE249" s="201" t="str">
        <f t="shared" si="11"/>
        <v/>
      </c>
      <c r="BF249" t="str">
        <f ca="1">IF($BT249&lt;&gt;"",SUMIF($BD$3:$BD$1004,"="&amp;$BD249,INDIRECT(ADDRESS(3,BF$2,1,1)):INDIRECT(ADDRESS(1004,BF$2,1,1))),"")</f>
        <v/>
      </c>
      <c r="BG249" t="str">
        <f ca="1">IF($BT249&lt;&gt;"",SUMIF($BD$3:$BD$1004,"="&amp;$BD249,INDIRECT(ADDRESS(3,BG$2,1,1)):INDIRECT(ADDRESS(1004,BG$2,1,1))),"")</f>
        <v/>
      </c>
      <c r="BH249" t="str">
        <f ca="1">IF($BT249&lt;&gt;"",SUMIF($BD$3:$BD$1004,"="&amp;$BD249,INDIRECT(ADDRESS(3,BH$2,1,1)):INDIRECT(ADDRESS(1004,BH$2,1,1))),"")</f>
        <v/>
      </c>
      <c r="BI249" t="str">
        <f ca="1">IF($BT249&lt;&gt;"",SUMIF($BD$3:$BD$1004,"="&amp;$BD249,INDIRECT(ADDRESS(3,BI$2,1,1)):INDIRECT(ADDRESS(1004,BI$2,1,1))),"")</f>
        <v/>
      </c>
      <c r="BJ249" t="str">
        <f ca="1">IF($BT249&lt;&gt;"",SUMIF($BD$3:$BD$1004,"="&amp;$BD249,INDIRECT(ADDRESS(3,BJ$2,1,1)):INDIRECT(ADDRESS(1004,BJ$2,1,1))),"")</f>
        <v/>
      </c>
      <c r="BK249" t="str">
        <f ca="1">IF($BT249&lt;&gt;"",SUMIF($BD$3:$BD$1004,"="&amp;$BD249,INDIRECT(ADDRESS(3,BK$2,1,1)):INDIRECT(ADDRESS(1004,BK$2,1,1))),"")</f>
        <v/>
      </c>
      <c r="BL249" t="str">
        <f ca="1">IF($BT249&lt;&gt;"",SUMIF($BD$3:$BD$1004,"="&amp;$BD249,INDIRECT(ADDRESS(3,BL$2,1,1)):INDIRECT(ADDRESS(1004,BL$2,1,1))),"")</f>
        <v/>
      </c>
      <c r="BM249" t="str">
        <f ca="1">IF($BT249&lt;&gt;"",SUMIF($BD$3:$BD$1004,"="&amp;$BD249,INDIRECT(ADDRESS(3,BM$2,1,1)):INDIRECT(ADDRESS(1004,BM$2,1,1))),"")</f>
        <v/>
      </c>
      <c r="BN249" t="str">
        <f ca="1">IF($BT249&lt;&gt;"",SUMIF($BD$3:$BD$1004,"="&amp;$BD249,INDIRECT(ADDRESS(3,BN$2,1,1)):INDIRECT(ADDRESS(1004,BN$2,1,1))),"")</f>
        <v/>
      </c>
      <c r="BO249" t="str">
        <f ca="1">IF($BT249&lt;&gt;"",SUMIF($BD$3:$BD$1004,"="&amp;$BD249,INDIRECT(ADDRESS(3,BO$2,1,1)):INDIRECT(ADDRESS(1004,BO$2,1,1))),"")</f>
        <v/>
      </c>
      <c r="BP249" t="str">
        <f ca="1">IF($BT249&lt;&gt;"",SUMIF($BD$3:$BD$1004,"="&amp;$BD249,INDIRECT(ADDRESS(3,BP$2,1,1)):INDIRECT(ADDRESS(1004,BP$2,1,1))),"")</f>
        <v/>
      </c>
      <c r="BQ249" t="str">
        <f ca="1">IF($BT249&lt;&gt;"",SUMIF($BD$3:$BD$1004,"="&amp;$BD249,INDIRECT(ADDRESS(3,BQ$2,1,1)):INDIRECT(ADDRESS(1004,BQ$2,1,1))),"")</f>
        <v/>
      </c>
      <c r="BR249" t="str">
        <f ca="1">IF($BT249&lt;&gt;"",SUMIF($BD$3:$BD$1004,"="&amp;$BD249,INDIRECT(ADDRESS(3,BR$2,1,1)):INDIRECT(ADDRESS(1004,BR$2,1,1))),"")</f>
        <v/>
      </c>
      <c r="BS249" t="str">
        <f>IF($A249&lt;&gt;"",VLOOKUP(TRUNC(MID($A249,1,2),0),Plano_Contas!$H$3:$J$103,3,TRUE),"")</f>
        <v/>
      </c>
      <c r="BT249" t="str">
        <f t="shared" si="12"/>
        <v/>
      </c>
      <c r="BV249">
        <f>Empresas!C249</f>
        <v>0</v>
      </c>
    </row>
    <row r="250" spans="1:74" x14ac:dyDescent="0.2">
      <c r="A250" s="89"/>
      <c r="B250" s="52" t="str">
        <f>IF($A250&lt;&gt;"",VLOOKUP(""&amp;$A250,Plano_Contas!$A$3:$F$1003,6,0),"")</f>
        <v/>
      </c>
      <c r="C250" s="91"/>
      <c r="D250" s="111"/>
      <c r="E250" s="112">
        <v>0</v>
      </c>
      <c r="F250" s="87"/>
      <c r="G250" s="85"/>
      <c r="H250" s="111"/>
      <c r="I250" s="112">
        <v>0</v>
      </c>
      <c r="J250" s="87"/>
      <c r="K250" s="85"/>
      <c r="L250" s="111"/>
      <c r="M250" s="112">
        <v>0</v>
      </c>
      <c r="N250" s="87"/>
      <c r="O250" s="85"/>
      <c r="P250" s="111"/>
      <c r="Q250" s="112">
        <v>0</v>
      </c>
      <c r="R250" s="87"/>
      <c r="S250" s="85"/>
      <c r="T250" s="111"/>
      <c r="U250" s="112">
        <v>0</v>
      </c>
      <c r="V250" s="87"/>
      <c r="W250" s="85"/>
      <c r="X250" s="111"/>
      <c r="Y250" s="112">
        <v>0</v>
      </c>
      <c r="Z250" s="87"/>
      <c r="AA250" s="85"/>
      <c r="AB250" s="111"/>
      <c r="AC250" s="112">
        <v>0</v>
      </c>
      <c r="AD250" s="87"/>
      <c r="AE250" s="85"/>
      <c r="AF250" s="111"/>
      <c r="AG250" s="112">
        <v>0</v>
      </c>
      <c r="AH250" s="87"/>
      <c r="AI250" s="85"/>
      <c r="AJ250" s="111"/>
      <c r="AK250" s="112">
        <v>0</v>
      </c>
      <c r="AL250" s="87"/>
      <c r="AM250" s="85"/>
      <c r="AN250" s="111"/>
      <c r="AO250" s="112">
        <v>0</v>
      </c>
      <c r="AP250" s="87"/>
      <c r="AQ250" s="85"/>
      <c r="AR250" s="111"/>
      <c r="AS250" s="112">
        <v>0</v>
      </c>
      <c r="AT250" s="87"/>
      <c r="AU250" s="85"/>
      <c r="AV250" s="111"/>
      <c r="AW250" s="112">
        <v>0</v>
      </c>
      <c r="AX250" s="87"/>
      <c r="AY250" s="85"/>
      <c r="AZ250" s="267">
        <f t="shared" si="9"/>
        <v>0</v>
      </c>
      <c r="BA250" s="88">
        <f t="shared" si="10"/>
        <v>0</v>
      </c>
      <c r="BC250">
        <f>IF($A250&lt;&gt;"",COUNTIF($BD$3:$BD250,$BD250),0)</f>
        <v>0</v>
      </c>
      <c r="BD250" t="str">
        <f>IF($A250&lt;&gt;"",VLOOKUP(TRUNC(MID($A250,1,2),0),Plano_Contas!$H$3:$J$103,2,TRUE),"")</f>
        <v/>
      </c>
      <c r="BE250" s="201" t="str">
        <f t="shared" si="11"/>
        <v/>
      </c>
      <c r="BF250" t="str">
        <f ca="1">IF($BT250&lt;&gt;"",SUMIF($BD$3:$BD$1004,"="&amp;$BD250,INDIRECT(ADDRESS(3,BF$2,1,1)):INDIRECT(ADDRESS(1004,BF$2,1,1))),"")</f>
        <v/>
      </c>
      <c r="BG250" t="str">
        <f ca="1">IF($BT250&lt;&gt;"",SUMIF($BD$3:$BD$1004,"="&amp;$BD250,INDIRECT(ADDRESS(3,BG$2,1,1)):INDIRECT(ADDRESS(1004,BG$2,1,1))),"")</f>
        <v/>
      </c>
      <c r="BH250" t="str">
        <f ca="1">IF($BT250&lt;&gt;"",SUMIF($BD$3:$BD$1004,"="&amp;$BD250,INDIRECT(ADDRESS(3,BH$2,1,1)):INDIRECT(ADDRESS(1004,BH$2,1,1))),"")</f>
        <v/>
      </c>
      <c r="BI250" t="str">
        <f ca="1">IF($BT250&lt;&gt;"",SUMIF($BD$3:$BD$1004,"="&amp;$BD250,INDIRECT(ADDRESS(3,BI$2,1,1)):INDIRECT(ADDRESS(1004,BI$2,1,1))),"")</f>
        <v/>
      </c>
      <c r="BJ250" t="str">
        <f ca="1">IF($BT250&lt;&gt;"",SUMIF($BD$3:$BD$1004,"="&amp;$BD250,INDIRECT(ADDRESS(3,BJ$2,1,1)):INDIRECT(ADDRESS(1004,BJ$2,1,1))),"")</f>
        <v/>
      </c>
      <c r="BK250" t="str">
        <f ca="1">IF($BT250&lt;&gt;"",SUMIF($BD$3:$BD$1004,"="&amp;$BD250,INDIRECT(ADDRESS(3,BK$2,1,1)):INDIRECT(ADDRESS(1004,BK$2,1,1))),"")</f>
        <v/>
      </c>
      <c r="BL250" t="str">
        <f ca="1">IF($BT250&lt;&gt;"",SUMIF($BD$3:$BD$1004,"="&amp;$BD250,INDIRECT(ADDRESS(3,BL$2,1,1)):INDIRECT(ADDRESS(1004,BL$2,1,1))),"")</f>
        <v/>
      </c>
      <c r="BM250" t="str">
        <f ca="1">IF($BT250&lt;&gt;"",SUMIF($BD$3:$BD$1004,"="&amp;$BD250,INDIRECT(ADDRESS(3,BM$2,1,1)):INDIRECT(ADDRESS(1004,BM$2,1,1))),"")</f>
        <v/>
      </c>
      <c r="BN250" t="str">
        <f ca="1">IF($BT250&lt;&gt;"",SUMIF($BD$3:$BD$1004,"="&amp;$BD250,INDIRECT(ADDRESS(3,BN$2,1,1)):INDIRECT(ADDRESS(1004,BN$2,1,1))),"")</f>
        <v/>
      </c>
      <c r="BO250" t="str">
        <f ca="1">IF($BT250&lt;&gt;"",SUMIF($BD$3:$BD$1004,"="&amp;$BD250,INDIRECT(ADDRESS(3,BO$2,1,1)):INDIRECT(ADDRESS(1004,BO$2,1,1))),"")</f>
        <v/>
      </c>
      <c r="BP250" t="str">
        <f ca="1">IF($BT250&lt;&gt;"",SUMIF($BD$3:$BD$1004,"="&amp;$BD250,INDIRECT(ADDRESS(3,BP$2,1,1)):INDIRECT(ADDRESS(1004,BP$2,1,1))),"")</f>
        <v/>
      </c>
      <c r="BQ250" t="str">
        <f ca="1">IF($BT250&lt;&gt;"",SUMIF($BD$3:$BD$1004,"="&amp;$BD250,INDIRECT(ADDRESS(3,BQ$2,1,1)):INDIRECT(ADDRESS(1004,BQ$2,1,1))),"")</f>
        <v/>
      </c>
      <c r="BR250" t="str">
        <f ca="1">IF($BT250&lt;&gt;"",SUMIF($BD$3:$BD$1004,"="&amp;$BD250,INDIRECT(ADDRESS(3,BR$2,1,1)):INDIRECT(ADDRESS(1004,BR$2,1,1))),"")</f>
        <v/>
      </c>
      <c r="BS250" t="str">
        <f>IF($A250&lt;&gt;"",VLOOKUP(TRUNC(MID($A250,1,2),0),Plano_Contas!$H$3:$J$103,3,TRUE),"")</f>
        <v/>
      </c>
      <c r="BT250" t="str">
        <f t="shared" si="12"/>
        <v/>
      </c>
      <c r="BV250">
        <f>Empresas!C250</f>
        <v>0</v>
      </c>
    </row>
    <row r="251" spans="1:74" x14ac:dyDescent="0.2">
      <c r="A251" s="89"/>
      <c r="B251" s="52" t="str">
        <f>IF($A251&lt;&gt;"",VLOOKUP(""&amp;$A251,Plano_Contas!$A$3:$F$1003,6,0),"")</f>
        <v/>
      </c>
      <c r="C251" s="91"/>
      <c r="D251" s="111"/>
      <c r="E251" s="112">
        <v>0</v>
      </c>
      <c r="F251" s="87"/>
      <c r="G251" s="85"/>
      <c r="H251" s="111"/>
      <c r="I251" s="112">
        <v>0</v>
      </c>
      <c r="J251" s="87"/>
      <c r="K251" s="85"/>
      <c r="L251" s="111"/>
      <c r="M251" s="112">
        <v>0</v>
      </c>
      <c r="N251" s="87"/>
      <c r="O251" s="85"/>
      <c r="P251" s="111"/>
      <c r="Q251" s="112">
        <v>0</v>
      </c>
      <c r="R251" s="87"/>
      <c r="S251" s="85"/>
      <c r="T251" s="111"/>
      <c r="U251" s="112">
        <v>0</v>
      </c>
      <c r="V251" s="87"/>
      <c r="W251" s="85"/>
      <c r="X251" s="111"/>
      <c r="Y251" s="112">
        <v>0</v>
      </c>
      <c r="Z251" s="87"/>
      <c r="AA251" s="85"/>
      <c r="AB251" s="111"/>
      <c r="AC251" s="112">
        <v>0</v>
      </c>
      <c r="AD251" s="87"/>
      <c r="AE251" s="85"/>
      <c r="AF251" s="111"/>
      <c r="AG251" s="112">
        <v>0</v>
      </c>
      <c r="AH251" s="87"/>
      <c r="AI251" s="85"/>
      <c r="AJ251" s="111"/>
      <c r="AK251" s="112">
        <v>0</v>
      </c>
      <c r="AL251" s="87"/>
      <c r="AM251" s="85"/>
      <c r="AN251" s="111"/>
      <c r="AO251" s="112">
        <v>0</v>
      </c>
      <c r="AP251" s="87"/>
      <c r="AQ251" s="85"/>
      <c r="AR251" s="111"/>
      <c r="AS251" s="112">
        <v>0</v>
      </c>
      <c r="AT251" s="87"/>
      <c r="AU251" s="85"/>
      <c r="AV251" s="111"/>
      <c r="AW251" s="112">
        <v>0</v>
      </c>
      <c r="AX251" s="87"/>
      <c r="AY251" s="85"/>
      <c r="AZ251" s="267">
        <f t="shared" si="9"/>
        <v>0</v>
      </c>
      <c r="BA251" s="88">
        <f t="shared" si="10"/>
        <v>0</v>
      </c>
      <c r="BC251">
        <f>IF($A251&lt;&gt;"",COUNTIF($BD$3:$BD251,$BD251),0)</f>
        <v>0</v>
      </c>
      <c r="BD251" t="str">
        <f>IF($A251&lt;&gt;"",VLOOKUP(TRUNC(MID($A251,1,2),0),Plano_Contas!$H$3:$J$103,2,TRUE),"")</f>
        <v/>
      </c>
      <c r="BE251" s="201" t="str">
        <f t="shared" si="11"/>
        <v/>
      </c>
      <c r="BF251" t="str">
        <f ca="1">IF($BT251&lt;&gt;"",SUMIF($BD$3:$BD$1004,"="&amp;$BD251,INDIRECT(ADDRESS(3,BF$2,1,1)):INDIRECT(ADDRESS(1004,BF$2,1,1))),"")</f>
        <v/>
      </c>
      <c r="BG251" t="str">
        <f ca="1">IF($BT251&lt;&gt;"",SUMIF($BD$3:$BD$1004,"="&amp;$BD251,INDIRECT(ADDRESS(3,BG$2,1,1)):INDIRECT(ADDRESS(1004,BG$2,1,1))),"")</f>
        <v/>
      </c>
      <c r="BH251" t="str">
        <f ca="1">IF($BT251&lt;&gt;"",SUMIF($BD$3:$BD$1004,"="&amp;$BD251,INDIRECT(ADDRESS(3,BH$2,1,1)):INDIRECT(ADDRESS(1004,BH$2,1,1))),"")</f>
        <v/>
      </c>
      <c r="BI251" t="str">
        <f ca="1">IF($BT251&lt;&gt;"",SUMIF($BD$3:$BD$1004,"="&amp;$BD251,INDIRECT(ADDRESS(3,BI$2,1,1)):INDIRECT(ADDRESS(1004,BI$2,1,1))),"")</f>
        <v/>
      </c>
      <c r="BJ251" t="str">
        <f ca="1">IF($BT251&lt;&gt;"",SUMIF($BD$3:$BD$1004,"="&amp;$BD251,INDIRECT(ADDRESS(3,BJ$2,1,1)):INDIRECT(ADDRESS(1004,BJ$2,1,1))),"")</f>
        <v/>
      </c>
      <c r="BK251" t="str">
        <f ca="1">IF($BT251&lt;&gt;"",SUMIF($BD$3:$BD$1004,"="&amp;$BD251,INDIRECT(ADDRESS(3,BK$2,1,1)):INDIRECT(ADDRESS(1004,BK$2,1,1))),"")</f>
        <v/>
      </c>
      <c r="BL251" t="str">
        <f ca="1">IF($BT251&lt;&gt;"",SUMIF($BD$3:$BD$1004,"="&amp;$BD251,INDIRECT(ADDRESS(3,BL$2,1,1)):INDIRECT(ADDRESS(1004,BL$2,1,1))),"")</f>
        <v/>
      </c>
      <c r="BM251" t="str">
        <f ca="1">IF($BT251&lt;&gt;"",SUMIF($BD$3:$BD$1004,"="&amp;$BD251,INDIRECT(ADDRESS(3,BM$2,1,1)):INDIRECT(ADDRESS(1004,BM$2,1,1))),"")</f>
        <v/>
      </c>
      <c r="BN251" t="str">
        <f ca="1">IF($BT251&lt;&gt;"",SUMIF($BD$3:$BD$1004,"="&amp;$BD251,INDIRECT(ADDRESS(3,BN$2,1,1)):INDIRECT(ADDRESS(1004,BN$2,1,1))),"")</f>
        <v/>
      </c>
      <c r="BO251" t="str">
        <f ca="1">IF($BT251&lt;&gt;"",SUMIF($BD$3:$BD$1004,"="&amp;$BD251,INDIRECT(ADDRESS(3,BO$2,1,1)):INDIRECT(ADDRESS(1004,BO$2,1,1))),"")</f>
        <v/>
      </c>
      <c r="BP251" t="str">
        <f ca="1">IF($BT251&lt;&gt;"",SUMIF($BD$3:$BD$1004,"="&amp;$BD251,INDIRECT(ADDRESS(3,BP$2,1,1)):INDIRECT(ADDRESS(1004,BP$2,1,1))),"")</f>
        <v/>
      </c>
      <c r="BQ251" t="str">
        <f ca="1">IF($BT251&lt;&gt;"",SUMIF($BD$3:$BD$1004,"="&amp;$BD251,INDIRECT(ADDRESS(3,BQ$2,1,1)):INDIRECT(ADDRESS(1004,BQ$2,1,1))),"")</f>
        <v/>
      </c>
      <c r="BR251" t="str">
        <f ca="1">IF($BT251&lt;&gt;"",SUMIF($BD$3:$BD$1004,"="&amp;$BD251,INDIRECT(ADDRESS(3,BR$2,1,1)):INDIRECT(ADDRESS(1004,BR$2,1,1))),"")</f>
        <v/>
      </c>
      <c r="BS251" t="str">
        <f>IF($A251&lt;&gt;"",VLOOKUP(TRUNC(MID($A251,1,2),0),Plano_Contas!$H$3:$J$103,3,TRUE),"")</f>
        <v/>
      </c>
      <c r="BT251" t="str">
        <f t="shared" si="12"/>
        <v/>
      </c>
      <c r="BV251">
        <f>Empresas!C251</f>
        <v>0</v>
      </c>
    </row>
    <row r="252" spans="1:74" x14ac:dyDescent="0.2">
      <c r="A252" s="89"/>
      <c r="B252" s="52" t="str">
        <f>IF($A252&lt;&gt;"",VLOOKUP(""&amp;$A252,Plano_Contas!$A$3:$F$1003,6,0),"")</f>
        <v/>
      </c>
      <c r="C252" s="91"/>
      <c r="D252" s="111"/>
      <c r="E252" s="112">
        <v>0</v>
      </c>
      <c r="F252" s="87"/>
      <c r="G252" s="85"/>
      <c r="H252" s="111"/>
      <c r="I252" s="112">
        <v>0</v>
      </c>
      <c r="J252" s="87"/>
      <c r="K252" s="85"/>
      <c r="L252" s="111"/>
      <c r="M252" s="112">
        <v>0</v>
      </c>
      <c r="N252" s="87"/>
      <c r="O252" s="85"/>
      <c r="P252" s="111"/>
      <c r="Q252" s="112">
        <v>0</v>
      </c>
      <c r="R252" s="87"/>
      <c r="S252" s="85"/>
      <c r="T252" s="111"/>
      <c r="U252" s="112">
        <v>0</v>
      </c>
      <c r="V252" s="87"/>
      <c r="W252" s="85"/>
      <c r="X252" s="111"/>
      <c r="Y252" s="112">
        <v>0</v>
      </c>
      <c r="Z252" s="87"/>
      <c r="AA252" s="85"/>
      <c r="AB252" s="111"/>
      <c r="AC252" s="112">
        <v>0</v>
      </c>
      <c r="AD252" s="87"/>
      <c r="AE252" s="85"/>
      <c r="AF252" s="111"/>
      <c r="AG252" s="112">
        <v>0</v>
      </c>
      <c r="AH252" s="87"/>
      <c r="AI252" s="85"/>
      <c r="AJ252" s="111"/>
      <c r="AK252" s="112">
        <v>0</v>
      </c>
      <c r="AL252" s="87"/>
      <c r="AM252" s="85"/>
      <c r="AN252" s="111"/>
      <c r="AO252" s="112">
        <v>0</v>
      </c>
      <c r="AP252" s="87"/>
      <c r="AQ252" s="85"/>
      <c r="AR252" s="111"/>
      <c r="AS252" s="112">
        <v>0</v>
      </c>
      <c r="AT252" s="87"/>
      <c r="AU252" s="85"/>
      <c r="AV252" s="111"/>
      <c r="AW252" s="112">
        <v>0</v>
      </c>
      <c r="AX252" s="87"/>
      <c r="AY252" s="85"/>
      <c r="AZ252" s="267">
        <f t="shared" ref="AZ252:AZ315" si="13">SUM(E252,I252,M252,Q252,U252,Y252,AC252,AG252,AK252,AO252,AS252,AW252)</f>
        <v>0</v>
      </c>
      <c r="BA252" s="88">
        <f t="shared" ref="BA252:BA315" si="14">SUM($G252,$K252,$O252,$S252,$W252,$AA252,$AE252,$AI252,$AM252,$AQ252,$AU252,$AY252)</f>
        <v>0</v>
      </c>
      <c r="BC252">
        <f>IF($A252&lt;&gt;"",COUNTIF($BD$3:$BD252,$BD252),0)</f>
        <v>0</v>
      </c>
      <c r="BD252" t="str">
        <f>IF($A252&lt;&gt;"",VLOOKUP(TRUNC(MID($A252,1,2),0),Plano_Contas!$H$3:$J$103,2,TRUE),"")</f>
        <v/>
      </c>
      <c r="BE252" s="201" t="str">
        <f t="shared" si="11"/>
        <v/>
      </c>
      <c r="BF252" t="str">
        <f ca="1">IF($BT252&lt;&gt;"",SUMIF($BD$3:$BD$1004,"="&amp;$BD252,INDIRECT(ADDRESS(3,BF$2,1,1)):INDIRECT(ADDRESS(1004,BF$2,1,1))),"")</f>
        <v/>
      </c>
      <c r="BG252" t="str">
        <f ca="1">IF($BT252&lt;&gt;"",SUMIF($BD$3:$BD$1004,"="&amp;$BD252,INDIRECT(ADDRESS(3,BG$2,1,1)):INDIRECT(ADDRESS(1004,BG$2,1,1))),"")</f>
        <v/>
      </c>
      <c r="BH252" t="str">
        <f ca="1">IF($BT252&lt;&gt;"",SUMIF($BD$3:$BD$1004,"="&amp;$BD252,INDIRECT(ADDRESS(3,BH$2,1,1)):INDIRECT(ADDRESS(1004,BH$2,1,1))),"")</f>
        <v/>
      </c>
      <c r="BI252" t="str">
        <f ca="1">IF($BT252&lt;&gt;"",SUMIF($BD$3:$BD$1004,"="&amp;$BD252,INDIRECT(ADDRESS(3,BI$2,1,1)):INDIRECT(ADDRESS(1004,BI$2,1,1))),"")</f>
        <v/>
      </c>
      <c r="BJ252" t="str">
        <f ca="1">IF($BT252&lt;&gt;"",SUMIF($BD$3:$BD$1004,"="&amp;$BD252,INDIRECT(ADDRESS(3,BJ$2,1,1)):INDIRECT(ADDRESS(1004,BJ$2,1,1))),"")</f>
        <v/>
      </c>
      <c r="BK252" t="str">
        <f ca="1">IF($BT252&lt;&gt;"",SUMIF($BD$3:$BD$1004,"="&amp;$BD252,INDIRECT(ADDRESS(3,BK$2,1,1)):INDIRECT(ADDRESS(1004,BK$2,1,1))),"")</f>
        <v/>
      </c>
      <c r="BL252" t="str">
        <f ca="1">IF($BT252&lt;&gt;"",SUMIF($BD$3:$BD$1004,"="&amp;$BD252,INDIRECT(ADDRESS(3,BL$2,1,1)):INDIRECT(ADDRESS(1004,BL$2,1,1))),"")</f>
        <v/>
      </c>
      <c r="BM252" t="str">
        <f ca="1">IF($BT252&lt;&gt;"",SUMIF($BD$3:$BD$1004,"="&amp;$BD252,INDIRECT(ADDRESS(3,BM$2,1,1)):INDIRECT(ADDRESS(1004,BM$2,1,1))),"")</f>
        <v/>
      </c>
      <c r="BN252" t="str">
        <f ca="1">IF($BT252&lt;&gt;"",SUMIF($BD$3:$BD$1004,"="&amp;$BD252,INDIRECT(ADDRESS(3,BN$2,1,1)):INDIRECT(ADDRESS(1004,BN$2,1,1))),"")</f>
        <v/>
      </c>
      <c r="BO252" t="str">
        <f ca="1">IF($BT252&lt;&gt;"",SUMIF($BD$3:$BD$1004,"="&amp;$BD252,INDIRECT(ADDRESS(3,BO$2,1,1)):INDIRECT(ADDRESS(1004,BO$2,1,1))),"")</f>
        <v/>
      </c>
      <c r="BP252" t="str">
        <f ca="1">IF($BT252&lt;&gt;"",SUMIF($BD$3:$BD$1004,"="&amp;$BD252,INDIRECT(ADDRESS(3,BP$2,1,1)):INDIRECT(ADDRESS(1004,BP$2,1,1))),"")</f>
        <v/>
      </c>
      <c r="BQ252" t="str">
        <f ca="1">IF($BT252&lt;&gt;"",SUMIF($BD$3:$BD$1004,"="&amp;$BD252,INDIRECT(ADDRESS(3,BQ$2,1,1)):INDIRECT(ADDRESS(1004,BQ$2,1,1))),"")</f>
        <v/>
      </c>
      <c r="BR252" t="str">
        <f ca="1">IF($BT252&lt;&gt;"",SUMIF($BD$3:$BD$1004,"="&amp;$BD252,INDIRECT(ADDRESS(3,BR$2,1,1)):INDIRECT(ADDRESS(1004,BR$2,1,1))),"")</f>
        <v/>
      </c>
      <c r="BS252" t="str">
        <f>IF($A252&lt;&gt;"",VLOOKUP(TRUNC(MID($A252,1,2),0),Plano_Contas!$H$3:$J$103,3,TRUE),"")</f>
        <v/>
      </c>
      <c r="BT252" t="str">
        <f t="shared" si="12"/>
        <v/>
      </c>
      <c r="BV252">
        <f>Empresas!C252</f>
        <v>0</v>
      </c>
    </row>
    <row r="253" spans="1:74" x14ac:dyDescent="0.2">
      <c r="A253" s="89"/>
      <c r="B253" s="52" t="str">
        <f>IF($A253&lt;&gt;"",VLOOKUP(""&amp;$A253,Plano_Contas!$A$3:$F$1003,6,0),"")</f>
        <v/>
      </c>
      <c r="C253" s="91"/>
      <c r="D253" s="111"/>
      <c r="E253" s="112">
        <v>0</v>
      </c>
      <c r="F253" s="87"/>
      <c r="G253" s="85"/>
      <c r="H253" s="111"/>
      <c r="I253" s="112">
        <v>0</v>
      </c>
      <c r="J253" s="87"/>
      <c r="K253" s="85"/>
      <c r="L253" s="111"/>
      <c r="M253" s="112">
        <v>0</v>
      </c>
      <c r="N253" s="87"/>
      <c r="O253" s="85"/>
      <c r="P253" s="111"/>
      <c r="Q253" s="112">
        <v>0</v>
      </c>
      <c r="R253" s="87"/>
      <c r="S253" s="85"/>
      <c r="T253" s="111"/>
      <c r="U253" s="112">
        <v>0</v>
      </c>
      <c r="V253" s="87"/>
      <c r="W253" s="85"/>
      <c r="X253" s="111"/>
      <c r="Y253" s="112">
        <v>0</v>
      </c>
      <c r="Z253" s="87"/>
      <c r="AA253" s="85"/>
      <c r="AB253" s="111"/>
      <c r="AC253" s="112">
        <v>0</v>
      </c>
      <c r="AD253" s="87"/>
      <c r="AE253" s="85"/>
      <c r="AF253" s="111"/>
      <c r="AG253" s="112">
        <v>0</v>
      </c>
      <c r="AH253" s="87"/>
      <c r="AI253" s="85"/>
      <c r="AJ253" s="111"/>
      <c r="AK253" s="112">
        <v>0</v>
      </c>
      <c r="AL253" s="87"/>
      <c r="AM253" s="85"/>
      <c r="AN253" s="111"/>
      <c r="AO253" s="112">
        <v>0</v>
      </c>
      <c r="AP253" s="87"/>
      <c r="AQ253" s="85"/>
      <c r="AR253" s="111"/>
      <c r="AS253" s="112">
        <v>0</v>
      </c>
      <c r="AT253" s="87"/>
      <c r="AU253" s="85"/>
      <c r="AV253" s="111"/>
      <c r="AW253" s="112">
        <v>0</v>
      </c>
      <c r="AX253" s="87"/>
      <c r="AY253" s="85"/>
      <c r="AZ253" s="267">
        <f t="shared" si="13"/>
        <v>0</v>
      </c>
      <c r="BA253" s="88">
        <f t="shared" si="14"/>
        <v>0</v>
      </c>
      <c r="BC253">
        <f>IF($A253&lt;&gt;"",COUNTIF($BD$3:$BD253,$BD253),0)</f>
        <v>0</v>
      </c>
      <c r="BD253" t="str">
        <f>IF($A253&lt;&gt;"",VLOOKUP(TRUNC(MID($A253,1,2),0),Plano_Contas!$H$3:$J$103,2,TRUE),"")</f>
        <v/>
      </c>
      <c r="BE253" s="201" t="str">
        <f t="shared" si="11"/>
        <v/>
      </c>
      <c r="BF253" t="str">
        <f ca="1">IF($BT253&lt;&gt;"",SUMIF($BD$3:$BD$1004,"="&amp;$BD253,INDIRECT(ADDRESS(3,BF$2,1,1)):INDIRECT(ADDRESS(1004,BF$2,1,1))),"")</f>
        <v/>
      </c>
      <c r="BG253" t="str">
        <f ca="1">IF($BT253&lt;&gt;"",SUMIF($BD$3:$BD$1004,"="&amp;$BD253,INDIRECT(ADDRESS(3,BG$2,1,1)):INDIRECT(ADDRESS(1004,BG$2,1,1))),"")</f>
        <v/>
      </c>
      <c r="BH253" t="str">
        <f ca="1">IF($BT253&lt;&gt;"",SUMIF($BD$3:$BD$1004,"="&amp;$BD253,INDIRECT(ADDRESS(3,BH$2,1,1)):INDIRECT(ADDRESS(1004,BH$2,1,1))),"")</f>
        <v/>
      </c>
      <c r="BI253" t="str">
        <f ca="1">IF($BT253&lt;&gt;"",SUMIF($BD$3:$BD$1004,"="&amp;$BD253,INDIRECT(ADDRESS(3,BI$2,1,1)):INDIRECT(ADDRESS(1004,BI$2,1,1))),"")</f>
        <v/>
      </c>
      <c r="BJ253" t="str">
        <f ca="1">IF($BT253&lt;&gt;"",SUMIF($BD$3:$BD$1004,"="&amp;$BD253,INDIRECT(ADDRESS(3,BJ$2,1,1)):INDIRECT(ADDRESS(1004,BJ$2,1,1))),"")</f>
        <v/>
      </c>
      <c r="BK253" t="str">
        <f ca="1">IF($BT253&lt;&gt;"",SUMIF($BD$3:$BD$1004,"="&amp;$BD253,INDIRECT(ADDRESS(3,BK$2,1,1)):INDIRECT(ADDRESS(1004,BK$2,1,1))),"")</f>
        <v/>
      </c>
      <c r="BL253" t="str">
        <f ca="1">IF($BT253&lt;&gt;"",SUMIF($BD$3:$BD$1004,"="&amp;$BD253,INDIRECT(ADDRESS(3,BL$2,1,1)):INDIRECT(ADDRESS(1004,BL$2,1,1))),"")</f>
        <v/>
      </c>
      <c r="BM253" t="str">
        <f ca="1">IF($BT253&lt;&gt;"",SUMIF($BD$3:$BD$1004,"="&amp;$BD253,INDIRECT(ADDRESS(3,BM$2,1,1)):INDIRECT(ADDRESS(1004,BM$2,1,1))),"")</f>
        <v/>
      </c>
      <c r="BN253" t="str">
        <f ca="1">IF($BT253&lt;&gt;"",SUMIF($BD$3:$BD$1004,"="&amp;$BD253,INDIRECT(ADDRESS(3,BN$2,1,1)):INDIRECT(ADDRESS(1004,BN$2,1,1))),"")</f>
        <v/>
      </c>
      <c r="BO253" t="str">
        <f ca="1">IF($BT253&lt;&gt;"",SUMIF($BD$3:$BD$1004,"="&amp;$BD253,INDIRECT(ADDRESS(3,BO$2,1,1)):INDIRECT(ADDRESS(1004,BO$2,1,1))),"")</f>
        <v/>
      </c>
      <c r="BP253" t="str">
        <f ca="1">IF($BT253&lt;&gt;"",SUMIF($BD$3:$BD$1004,"="&amp;$BD253,INDIRECT(ADDRESS(3,BP$2,1,1)):INDIRECT(ADDRESS(1004,BP$2,1,1))),"")</f>
        <v/>
      </c>
      <c r="BQ253" t="str">
        <f ca="1">IF($BT253&lt;&gt;"",SUMIF($BD$3:$BD$1004,"="&amp;$BD253,INDIRECT(ADDRESS(3,BQ$2,1,1)):INDIRECT(ADDRESS(1004,BQ$2,1,1))),"")</f>
        <v/>
      </c>
      <c r="BR253" t="str">
        <f ca="1">IF($BT253&lt;&gt;"",SUMIF($BD$3:$BD$1004,"="&amp;$BD253,INDIRECT(ADDRESS(3,BR$2,1,1)):INDIRECT(ADDRESS(1004,BR$2,1,1))),"")</f>
        <v/>
      </c>
      <c r="BS253" t="str">
        <f>IF($A253&lt;&gt;"",VLOOKUP(TRUNC(MID($A253,1,2),0),Plano_Contas!$H$3:$J$103,3,TRUE),"")</f>
        <v/>
      </c>
      <c r="BT253" t="str">
        <f t="shared" si="12"/>
        <v/>
      </c>
      <c r="BV253">
        <f>Empresas!C253</f>
        <v>0</v>
      </c>
    </row>
    <row r="254" spans="1:74" x14ac:dyDescent="0.2">
      <c r="A254" s="89"/>
      <c r="B254" s="52" t="str">
        <f>IF($A254&lt;&gt;"",VLOOKUP(""&amp;$A254,Plano_Contas!$A$3:$F$1003,6,0),"")</f>
        <v/>
      </c>
      <c r="C254" s="91"/>
      <c r="D254" s="111"/>
      <c r="E254" s="112">
        <v>0</v>
      </c>
      <c r="F254" s="87"/>
      <c r="G254" s="85"/>
      <c r="H254" s="111"/>
      <c r="I254" s="112">
        <v>0</v>
      </c>
      <c r="J254" s="87"/>
      <c r="K254" s="85"/>
      <c r="L254" s="111"/>
      <c r="M254" s="112">
        <v>0</v>
      </c>
      <c r="N254" s="87"/>
      <c r="O254" s="85"/>
      <c r="P254" s="111"/>
      <c r="Q254" s="112">
        <v>0</v>
      </c>
      <c r="R254" s="87"/>
      <c r="S254" s="85"/>
      <c r="T254" s="111"/>
      <c r="U254" s="112">
        <v>0</v>
      </c>
      <c r="V254" s="87"/>
      <c r="W254" s="85"/>
      <c r="X254" s="111"/>
      <c r="Y254" s="112">
        <v>0</v>
      </c>
      <c r="Z254" s="87"/>
      <c r="AA254" s="85"/>
      <c r="AB254" s="111"/>
      <c r="AC254" s="112">
        <v>0</v>
      </c>
      <c r="AD254" s="87"/>
      <c r="AE254" s="85"/>
      <c r="AF254" s="111"/>
      <c r="AG254" s="112">
        <v>0</v>
      </c>
      <c r="AH254" s="87"/>
      <c r="AI254" s="85"/>
      <c r="AJ254" s="111"/>
      <c r="AK254" s="112">
        <v>0</v>
      </c>
      <c r="AL254" s="87"/>
      <c r="AM254" s="85"/>
      <c r="AN254" s="111"/>
      <c r="AO254" s="112">
        <v>0</v>
      </c>
      <c r="AP254" s="87"/>
      <c r="AQ254" s="85"/>
      <c r="AR254" s="111"/>
      <c r="AS254" s="112">
        <v>0</v>
      </c>
      <c r="AT254" s="87"/>
      <c r="AU254" s="85"/>
      <c r="AV254" s="111"/>
      <c r="AW254" s="112">
        <v>0</v>
      </c>
      <c r="AX254" s="87"/>
      <c r="AY254" s="85"/>
      <c r="AZ254" s="267">
        <f t="shared" si="13"/>
        <v>0</v>
      </c>
      <c r="BA254" s="88">
        <f t="shared" si="14"/>
        <v>0</v>
      </c>
      <c r="BC254">
        <f>IF($A254&lt;&gt;"",COUNTIF($BD$3:$BD254,$BD254),0)</f>
        <v>0</v>
      </c>
      <c r="BD254" t="str">
        <f>IF($A254&lt;&gt;"",VLOOKUP(TRUNC(MID($A254,1,2),0),Plano_Contas!$H$3:$J$103,2,TRUE),"")</f>
        <v/>
      </c>
      <c r="BE254" s="201" t="str">
        <f t="shared" si="11"/>
        <v/>
      </c>
      <c r="BF254" t="str">
        <f ca="1">IF($BT254&lt;&gt;"",SUMIF($BD$3:$BD$1004,"="&amp;$BD254,INDIRECT(ADDRESS(3,BF$2,1,1)):INDIRECT(ADDRESS(1004,BF$2,1,1))),"")</f>
        <v/>
      </c>
      <c r="BG254" t="str">
        <f ca="1">IF($BT254&lt;&gt;"",SUMIF($BD$3:$BD$1004,"="&amp;$BD254,INDIRECT(ADDRESS(3,BG$2,1,1)):INDIRECT(ADDRESS(1004,BG$2,1,1))),"")</f>
        <v/>
      </c>
      <c r="BH254" t="str">
        <f ca="1">IF($BT254&lt;&gt;"",SUMIF($BD$3:$BD$1004,"="&amp;$BD254,INDIRECT(ADDRESS(3,BH$2,1,1)):INDIRECT(ADDRESS(1004,BH$2,1,1))),"")</f>
        <v/>
      </c>
      <c r="BI254" t="str">
        <f ca="1">IF($BT254&lt;&gt;"",SUMIF($BD$3:$BD$1004,"="&amp;$BD254,INDIRECT(ADDRESS(3,BI$2,1,1)):INDIRECT(ADDRESS(1004,BI$2,1,1))),"")</f>
        <v/>
      </c>
      <c r="BJ254" t="str">
        <f ca="1">IF($BT254&lt;&gt;"",SUMIF($BD$3:$BD$1004,"="&amp;$BD254,INDIRECT(ADDRESS(3,BJ$2,1,1)):INDIRECT(ADDRESS(1004,BJ$2,1,1))),"")</f>
        <v/>
      </c>
      <c r="BK254" t="str">
        <f ca="1">IF($BT254&lt;&gt;"",SUMIF($BD$3:$BD$1004,"="&amp;$BD254,INDIRECT(ADDRESS(3,BK$2,1,1)):INDIRECT(ADDRESS(1004,BK$2,1,1))),"")</f>
        <v/>
      </c>
      <c r="BL254" t="str">
        <f ca="1">IF($BT254&lt;&gt;"",SUMIF($BD$3:$BD$1004,"="&amp;$BD254,INDIRECT(ADDRESS(3,BL$2,1,1)):INDIRECT(ADDRESS(1004,BL$2,1,1))),"")</f>
        <v/>
      </c>
      <c r="BM254" t="str">
        <f ca="1">IF($BT254&lt;&gt;"",SUMIF($BD$3:$BD$1004,"="&amp;$BD254,INDIRECT(ADDRESS(3,BM$2,1,1)):INDIRECT(ADDRESS(1004,BM$2,1,1))),"")</f>
        <v/>
      </c>
      <c r="BN254" t="str">
        <f ca="1">IF($BT254&lt;&gt;"",SUMIF($BD$3:$BD$1004,"="&amp;$BD254,INDIRECT(ADDRESS(3,BN$2,1,1)):INDIRECT(ADDRESS(1004,BN$2,1,1))),"")</f>
        <v/>
      </c>
      <c r="BO254" t="str">
        <f ca="1">IF($BT254&lt;&gt;"",SUMIF($BD$3:$BD$1004,"="&amp;$BD254,INDIRECT(ADDRESS(3,BO$2,1,1)):INDIRECT(ADDRESS(1004,BO$2,1,1))),"")</f>
        <v/>
      </c>
      <c r="BP254" t="str">
        <f ca="1">IF($BT254&lt;&gt;"",SUMIF($BD$3:$BD$1004,"="&amp;$BD254,INDIRECT(ADDRESS(3,BP$2,1,1)):INDIRECT(ADDRESS(1004,BP$2,1,1))),"")</f>
        <v/>
      </c>
      <c r="BQ254" t="str">
        <f ca="1">IF($BT254&lt;&gt;"",SUMIF($BD$3:$BD$1004,"="&amp;$BD254,INDIRECT(ADDRESS(3,BQ$2,1,1)):INDIRECT(ADDRESS(1004,BQ$2,1,1))),"")</f>
        <v/>
      </c>
      <c r="BR254" t="str">
        <f ca="1">IF($BT254&lt;&gt;"",SUMIF($BD$3:$BD$1004,"="&amp;$BD254,INDIRECT(ADDRESS(3,BR$2,1,1)):INDIRECT(ADDRESS(1004,BR$2,1,1))),"")</f>
        <v/>
      </c>
      <c r="BS254" t="str">
        <f>IF($A254&lt;&gt;"",VLOOKUP(TRUNC(MID($A254,1,2),0),Plano_Contas!$H$3:$J$103,3,TRUE),"")</f>
        <v/>
      </c>
      <c r="BT254" t="str">
        <f t="shared" si="12"/>
        <v/>
      </c>
      <c r="BV254">
        <f>Empresas!C254</f>
        <v>0</v>
      </c>
    </row>
    <row r="255" spans="1:74" x14ac:dyDescent="0.2">
      <c r="A255" s="89"/>
      <c r="B255" s="52" t="str">
        <f>IF($A255&lt;&gt;"",VLOOKUP(""&amp;$A255,Plano_Contas!$A$3:$F$1003,6,0),"")</f>
        <v/>
      </c>
      <c r="C255" s="91"/>
      <c r="D255" s="111"/>
      <c r="E255" s="112">
        <v>0</v>
      </c>
      <c r="F255" s="87"/>
      <c r="G255" s="85"/>
      <c r="H255" s="111"/>
      <c r="I255" s="112">
        <v>0</v>
      </c>
      <c r="J255" s="87"/>
      <c r="K255" s="85"/>
      <c r="L255" s="111"/>
      <c r="M255" s="112">
        <v>0</v>
      </c>
      <c r="N255" s="87"/>
      <c r="O255" s="85"/>
      <c r="P255" s="111"/>
      <c r="Q255" s="112">
        <v>0</v>
      </c>
      <c r="R255" s="87"/>
      <c r="S255" s="85"/>
      <c r="T255" s="111"/>
      <c r="U255" s="112">
        <v>0</v>
      </c>
      <c r="V255" s="87"/>
      <c r="W255" s="85"/>
      <c r="X255" s="111"/>
      <c r="Y255" s="112">
        <v>0</v>
      </c>
      <c r="Z255" s="87"/>
      <c r="AA255" s="85"/>
      <c r="AB255" s="111"/>
      <c r="AC255" s="112">
        <v>0</v>
      </c>
      <c r="AD255" s="87"/>
      <c r="AE255" s="85"/>
      <c r="AF255" s="111"/>
      <c r="AG255" s="112">
        <v>0</v>
      </c>
      <c r="AH255" s="87"/>
      <c r="AI255" s="85"/>
      <c r="AJ255" s="111"/>
      <c r="AK255" s="112">
        <v>0</v>
      </c>
      <c r="AL255" s="87"/>
      <c r="AM255" s="85"/>
      <c r="AN255" s="111"/>
      <c r="AO255" s="112">
        <v>0</v>
      </c>
      <c r="AP255" s="87"/>
      <c r="AQ255" s="85"/>
      <c r="AR255" s="111"/>
      <c r="AS255" s="112">
        <v>0</v>
      </c>
      <c r="AT255" s="87"/>
      <c r="AU255" s="85"/>
      <c r="AV255" s="111"/>
      <c r="AW255" s="112">
        <v>0</v>
      </c>
      <c r="AX255" s="87"/>
      <c r="AY255" s="85"/>
      <c r="AZ255" s="267">
        <f t="shared" si="13"/>
        <v>0</v>
      </c>
      <c r="BA255" s="88">
        <f t="shared" si="14"/>
        <v>0</v>
      </c>
      <c r="BC255">
        <f>IF($A255&lt;&gt;"",COUNTIF($BD$3:$BD255,$BD255),0)</f>
        <v>0</v>
      </c>
      <c r="BD255" t="str">
        <f>IF($A255&lt;&gt;"",VLOOKUP(TRUNC(MID($A255,1,2),0),Plano_Contas!$H$3:$J$103,2,TRUE),"")</f>
        <v/>
      </c>
      <c r="BE255" s="201" t="str">
        <f t="shared" si="11"/>
        <v/>
      </c>
      <c r="BF255" t="str">
        <f ca="1">IF($BT255&lt;&gt;"",SUMIF($BD$3:$BD$1004,"="&amp;$BD255,INDIRECT(ADDRESS(3,BF$2,1,1)):INDIRECT(ADDRESS(1004,BF$2,1,1))),"")</f>
        <v/>
      </c>
      <c r="BG255" t="str">
        <f ca="1">IF($BT255&lt;&gt;"",SUMIF($BD$3:$BD$1004,"="&amp;$BD255,INDIRECT(ADDRESS(3,BG$2,1,1)):INDIRECT(ADDRESS(1004,BG$2,1,1))),"")</f>
        <v/>
      </c>
      <c r="BH255" t="str">
        <f ca="1">IF($BT255&lt;&gt;"",SUMIF($BD$3:$BD$1004,"="&amp;$BD255,INDIRECT(ADDRESS(3,BH$2,1,1)):INDIRECT(ADDRESS(1004,BH$2,1,1))),"")</f>
        <v/>
      </c>
      <c r="BI255" t="str">
        <f ca="1">IF($BT255&lt;&gt;"",SUMIF($BD$3:$BD$1004,"="&amp;$BD255,INDIRECT(ADDRESS(3,BI$2,1,1)):INDIRECT(ADDRESS(1004,BI$2,1,1))),"")</f>
        <v/>
      </c>
      <c r="BJ255" t="str">
        <f ca="1">IF($BT255&lt;&gt;"",SUMIF($BD$3:$BD$1004,"="&amp;$BD255,INDIRECT(ADDRESS(3,BJ$2,1,1)):INDIRECT(ADDRESS(1004,BJ$2,1,1))),"")</f>
        <v/>
      </c>
      <c r="BK255" t="str">
        <f ca="1">IF($BT255&lt;&gt;"",SUMIF($BD$3:$BD$1004,"="&amp;$BD255,INDIRECT(ADDRESS(3,BK$2,1,1)):INDIRECT(ADDRESS(1004,BK$2,1,1))),"")</f>
        <v/>
      </c>
      <c r="BL255" t="str">
        <f ca="1">IF($BT255&lt;&gt;"",SUMIF($BD$3:$BD$1004,"="&amp;$BD255,INDIRECT(ADDRESS(3,BL$2,1,1)):INDIRECT(ADDRESS(1004,BL$2,1,1))),"")</f>
        <v/>
      </c>
      <c r="BM255" t="str">
        <f ca="1">IF($BT255&lt;&gt;"",SUMIF($BD$3:$BD$1004,"="&amp;$BD255,INDIRECT(ADDRESS(3,BM$2,1,1)):INDIRECT(ADDRESS(1004,BM$2,1,1))),"")</f>
        <v/>
      </c>
      <c r="BN255" t="str">
        <f ca="1">IF($BT255&lt;&gt;"",SUMIF($BD$3:$BD$1004,"="&amp;$BD255,INDIRECT(ADDRESS(3,BN$2,1,1)):INDIRECT(ADDRESS(1004,BN$2,1,1))),"")</f>
        <v/>
      </c>
      <c r="BO255" t="str">
        <f ca="1">IF($BT255&lt;&gt;"",SUMIF($BD$3:$BD$1004,"="&amp;$BD255,INDIRECT(ADDRESS(3,BO$2,1,1)):INDIRECT(ADDRESS(1004,BO$2,1,1))),"")</f>
        <v/>
      </c>
      <c r="BP255" t="str">
        <f ca="1">IF($BT255&lt;&gt;"",SUMIF($BD$3:$BD$1004,"="&amp;$BD255,INDIRECT(ADDRESS(3,BP$2,1,1)):INDIRECT(ADDRESS(1004,BP$2,1,1))),"")</f>
        <v/>
      </c>
      <c r="BQ255" t="str">
        <f ca="1">IF($BT255&lt;&gt;"",SUMIF($BD$3:$BD$1004,"="&amp;$BD255,INDIRECT(ADDRESS(3,BQ$2,1,1)):INDIRECT(ADDRESS(1004,BQ$2,1,1))),"")</f>
        <v/>
      </c>
      <c r="BR255" t="str">
        <f ca="1">IF($BT255&lt;&gt;"",SUMIF($BD$3:$BD$1004,"="&amp;$BD255,INDIRECT(ADDRESS(3,BR$2,1,1)):INDIRECT(ADDRESS(1004,BR$2,1,1))),"")</f>
        <v/>
      </c>
      <c r="BS255" t="str">
        <f>IF($A255&lt;&gt;"",VLOOKUP(TRUNC(MID($A255,1,2),0),Plano_Contas!$H$3:$J$103,3,TRUE),"")</f>
        <v/>
      </c>
      <c r="BT255" t="str">
        <f t="shared" si="12"/>
        <v/>
      </c>
      <c r="BV255">
        <f>Empresas!C255</f>
        <v>0</v>
      </c>
    </row>
    <row r="256" spans="1:74" x14ac:dyDescent="0.2">
      <c r="A256" s="89"/>
      <c r="B256" s="52" t="str">
        <f>IF($A256&lt;&gt;"",VLOOKUP(""&amp;$A256,Plano_Contas!$A$3:$F$1003,6,0),"")</f>
        <v/>
      </c>
      <c r="C256" s="91"/>
      <c r="D256" s="111"/>
      <c r="E256" s="112">
        <v>0</v>
      </c>
      <c r="F256" s="87"/>
      <c r="G256" s="85"/>
      <c r="H256" s="111"/>
      <c r="I256" s="112">
        <v>0</v>
      </c>
      <c r="J256" s="87"/>
      <c r="K256" s="85"/>
      <c r="L256" s="111"/>
      <c r="M256" s="112">
        <v>0</v>
      </c>
      <c r="N256" s="87"/>
      <c r="O256" s="85"/>
      <c r="P256" s="111"/>
      <c r="Q256" s="112">
        <v>0</v>
      </c>
      <c r="R256" s="87"/>
      <c r="S256" s="85"/>
      <c r="T256" s="111"/>
      <c r="U256" s="112">
        <v>0</v>
      </c>
      <c r="V256" s="87"/>
      <c r="W256" s="85"/>
      <c r="X256" s="111"/>
      <c r="Y256" s="112">
        <v>0</v>
      </c>
      <c r="Z256" s="87"/>
      <c r="AA256" s="85"/>
      <c r="AB256" s="111"/>
      <c r="AC256" s="112">
        <v>0</v>
      </c>
      <c r="AD256" s="87"/>
      <c r="AE256" s="85"/>
      <c r="AF256" s="111"/>
      <c r="AG256" s="112">
        <v>0</v>
      </c>
      <c r="AH256" s="87"/>
      <c r="AI256" s="85"/>
      <c r="AJ256" s="111"/>
      <c r="AK256" s="112">
        <v>0</v>
      </c>
      <c r="AL256" s="87"/>
      <c r="AM256" s="85"/>
      <c r="AN256" s="111"/>
      <c r="AO256" s="112">
        <v>0</v>
      </c>
      <c r="AP256" s="87"/>
      <c r="AQ256" s="85"/>
      <c r="AR256" s="111"/>
      <c r="AS256" s="112">
        <v>0</v>
      </c>
      <c r="AT256" s="87"/>
      <c r="AU256" s="85"/>
      <c r="AV256" s="111"/>
      <c r="AW256" s="112">
        <v>0</v>
      </c>
      <c r="AX256" s="87"/>
      <c r="AY256" s="85"/>
      <c r="AZ256" s="267">
        <f t="shared" si="13"/>
        <v>0</v>
      </c>
      <c r="BA256" s="88">
        <f t="shared" si="14"/>
        <v>0</v>
      </c>
      <c r="BC256">
        <f>IF($A256&lt;&gt;"",COUNTIF($BD$3:$BD256,$BD256),0)</f>
        <v>0</v>
      </c>
      <c r="BD256" t="str">
        <f>IF($A256&lt;&gt;"",VLOOKUP(TRUNC(MID($A256,1,2),0),Plano_Contas!$H$3:$J$103,2,TRUE),"")</f>
        <v/>
      </c>
      <c r="BE256" s="201" t="str">
        <f t="shared" si="11"/>
        <v/>
      </c>
      <c r="BF256" t="str">
        <f ca="1">IF($BT256&lt;&gt;"",SUMIF($BD$3:$BD$1004,"="&amp;$BD256,INDIRECT(ADDRESS(3,BF$2,1,1)):INDIRECT(ADDRESS(1004,BF$2,1,1))),"")</f>
        <v/>
      </c>
      <c r="BG256" t="str">
        <f ca="1">IF($BT256&lt;&gt;"",SUMIF($BD$3:$BD$1004,"="&amp;$BD256,INDIRECT(ADDRESS(3,BG$2,1,1)):INDIRECT(ADDRESS(1004,BG$2,1,1))),"")</f>
        <v/>
      </c>
      <c r="BH256" t="str">
        <f ca="1">IF($BT256&lt;&gt;"",SUMIF($BD$3:$BD$1004,"="&amp;$BD256,INDIRECT(ADDRESS(3,BH$2,1,1)):INDIRECT(ADDRESS(1004,BH$2,1,1))),"")</f>
        <v/>
      </c>
      <c r="BI256" t="str">
        <f ca="1">IF($BT256&lt;&gt;"",SUMIF($BD$3:$BD$1004,"="&amp;$BD256,INDIRECT(ADDRESS(3,BI$2,1,1)):INDIRECT(ADDRESS(1004,BI$2,1,1))),"")</f>
        <v/>
      </c>
      <c r="BJ256" t="str">
        <f ca="1">IF($BT256&lt;&gt;"",SUMIF($BD$3:$BD$1004,"="&amp;$BD256,INDIRECT(ADDRESS(3,BJ$2,1,1)):INDIRECT(ADDRESS(1004,BJ$2,1,1))),"")</f>
        <v/>
      </c>
      <c r="BK256" t="str">
        <f ca="1">IF($BT256&lt;&gt;"",SUMIF($BD$3:$BD$1004,"="&amp;$BD256,INDIRECT(ADDRESS(3,BK$2,1,1)):INDIRECT(ADDRESS(1004,BK$2,1,1))),"")</f>
        <v/>
      </c>
      <c r="BL256" t="str">
        <f ca="1">IF($BT256&lt;&gt;"",SUMIF($BD$3:$BD$1004,"="&amp;$BD256,INDIRECT(ADDRESS(3,BL$2,1,1)):INDIRECT(ADDRESS(1004,BL$2,1,1))),"")</f>
        <v/>
      </c>
      <c r="BM256" t="str">
        <f ca="1">IF($BT256&lt;&gt;"",SUMIF($BD$3:$BD$1004,"="&amp;$BD256,INDIRECT(ADDRESS(3,BM$2,1,1)):INDIRECT(ADDRESS(1004,BM$2,1,1))),"")</f>
        <v/>
      </c>
      <c r="BN256" t="str">
        <f ca="1">IF($BT256&lt;&gt;"",SUMIF($BD$3:$BD$1004,"="&amp;$BD256,INDIRECT(ADDRESS(3,BN$2,1,1)):INDIRECT(ADDRESS(1004,BN$2,1,1))),"")</f>
        <v/>
      </c>
      <c r="BO256" t="str">
        <f ca="1">IF($BT256&lt;&gt;"",SUMIF($BD$3:$BD$1004,"="&amp;$BD256,INDIRECT(ADDRESS(3,BO$2,1,1)):INDIRECT(ADDRESS(1004,BO$2,1,1))),"")</f>
        <v/>
      </c>
      <c r="BP256" t="str">
        <f ca="1">IF($BT256&lt;&gt;"",SUMIF($BD$3:$BD$1004,"="&amp;$BD256,INDIRECT(ADDRESS(3,BP$2,1,1)):INDIRECT(ADDRESS(1004,BP$2,1,1))),"")</f>
        <v/>
      </c>
      <c r="BQ256" t="str">
        <f ca="1">IF($BT256&lt;&gt;"",SUMIF($BD$3:$BD$1004,"="&amp;$BD256,INDIRECT(ADDRESS(3,BQ$2,1,1)):INDIRECT(ADDRESS(1004,BQ$2,1,1))),"")</f>
        <v/>
      </c>
      <c r="BR256" t="str">
        <f ca="1">IF($BT256&lt;&gt;"",SUMIF($BD$3:$BD$1004,"="&amp;$BD256,INDIRECT(ADDRESS(3,BR$2,1,1)):INDIRECT(ADDRESS(1004,BR$2,1,1))),"")</f>
        <v/>
      </c>
      <c r="BS256" t="str">
        <f>IF($A256&lt;&gt;"",VLOOKUP(TRUNC(MID($A256,1,2),0),Plano_Contas!$H$3:$J$103,3,TRUE),"")</f>
        <v/>
      </c>
      <c r="BT256" t="str">
        <f t="shared" si="12"/>
        <v/>
      </c>
      <c r="BV256">
        <f>Empresas!C256</f>
        <v>0</v>
      </c>
    </row>
    <row r="257" spans="1:74" x14ac:dyDescent="0.2">
      <c r="A257" s="89"/>
      <c r="B257" s="52" t="str">
        <f>IF($A257&lt;&gt;"",VLOOKUP(""&amp;$A257,Plano_Contas!$A$3:$F$1003,6,0),"")</f>
        <v/>
      </c>
      <c r="C257" s="91"/>
      <c r="D257" s="111"/>
      <c r="E257" s="112">
        <v>0</v>
      </c>
      <c r="F257" s="87"/>
      <c r="G257" s="85"/>
      <c r="H257" s="111"/>
      <c r="I257" s="112">
        <v>0</v>
      </c>
      <c r="J257" s="87"/>
      <c r="K257" s="85"/>
      <c r="L257" s="111"/>
      <c r="M257" s="112">
        <v>0</v>
      </c>
      <c r="N257" s="87"/>
      <c r="O257" s="85"/>
      <c r="P257" s="111"/>
      <c r="Q257" s="112">
        <v>0</v>
      </c>
      <c r="R257" s="87"/>
      <c r="S257" s="85"/>
      <c r="T257" s="111"/>
      <c r="U257" s="112">
        <v>0</v>
      </c>
      <c r="V257" s="87"/>
      <c r="W257" s="85"/>
      <c r="X257" s="111"/>
      <c r="Y257" s="112">
        <v>0</v>
      </c>
      <c r="Z257" s="87"/>
      <c r="AA257" s="85"/>
      <c r="AB257" s="111"/>
      <c r="AC257" s="112">
        <v>0</v>
      </c>
      <c r="AD257" s="87"/>
      <c r="AE257" s="85"/>
      <c r="AF257" s="111"/>
      <c r="AG257" s="112">
        <v>0</v>
      </c>
      <c r="AH257" s="87"/>
      <c r="AI257" s="85"/>
      <c r="AJ257" s="111"/>
      <c r="AK257" s="112">
        <v>0</v>
      </c>
      <c r="AL257" s="87"/>
      <c r="AM257" s="85"/>
      <c r="AN257" s="111"/>
      <c r="AO257" s="112">
        <v>0</v>
      </c>
      <c r="AP257" s="87"/>
      <c r="AQ257" s="85"/>
      <c r="AR257" s="111"/>
      <c r="AS257" s="112">
        <v>0</v>
      </c>
      <c r="AT257" s="87"/>
      <c r="AU257" s="85"/>
      <c r="AV257" s="111"/>
      <c r="AW257" s="112">
        <v>0</v>
      </c>
      <c r="AX257" s="87"/>
      <c r="AY257" s="85"/>
      <c r="AZ257" s="267">
        <f t="shared" si="13"/>
        <v>0</v>
      </c>
      <c r="BA257" s="88">
        <f t="shared" si="14"/>
        <v>0</v>
      </c>
      <c r="BC257">
        <f>IF($A257&lt;&gt;"",COUNTIF($BD$3:$BD257,$BD257),0)</f>
        <v>0</v>
      </c>
      <c r="BD257" t="str">
        <f>IF($A257&lt;&gt;"",VLOOKUP(TRUNC(MID($A257,1,2),0),Plano_Contas!$H$3:$J$103,2,TRUE),"")</f>
        <v/>
      </c>
      <c r="BE257" s="201" t="str">
        <f t="shared" si="11"/>
        <v/>
      </c>
      <c r="BF257" t="str">
        <f ca="1">IF($BT257&lt;&gt;"",SUMIF($BD$3:$BD$1004,"="&amp;$BD257,INDIRECT(ADDRESS(3,BF$2,1,1)):INDIRECT(ADDRESS(1004,BF$2,1,1))),"")</f>
        <v/>
      </c>
      <c r="BG257" t="str">
        <f ca="1">IF($BT257&lt;&gt;"",SUMIF($BD$3:$BD$1004,"="&amp;$BD257,INDIRECT(ADDRESS(3,BG$2,1,1)):INDIRECT(ADDRESS(1004,BG$2,1,1))),"")</f>
        <v/>
      </c>
      <c r="BH257" t="str">
        <f ca="1">IF($BT257&lt;&gt;"",SUMIF($BD$3:$BD$1004,"="&amp;$BD257,INDIRECT(ADDRESS(3,BH$2,1,1)):INDIRECT(ADDRESS(1004,BH$2,1,1))),"")</f>
        <v/>
      </c>
      <c r="BI257" t="str">
        <f ca="1">IF($BT257&lt;&gt;"",SUMIF($BD$3:$BD$1004,"="&amp;$BD257,INDIRECT(ADDRESS(3,BI$2,1,1)):INDIRECT(ADDRESS(1004,BI$2,1,1))),"")</f>
        <v/>
      </c>
      <c r="BJ257" t="str">
        <f ca="1">IF($BT257&lt;&gt;"",SUMIF($BD$3:$BD$1004,"="&amp;$BD257,INDIRECT(ADDRESS(3,BJ$2,1,1)):INDIRECT(ADDRESS(1004,BJ$2,1,1))),"")</f>
        <v/>
      </c>
      <c r="BK257" t="str">
        <f ca="1">IF($BT257&lt;&gt;"",SUMIF($BD$3:$BD$1004,"="&amp;$BD257,INDIRECT(ADDRESS(3,BK$2,1,1)):INDIRECT(ADDRESS(1004,BK$2,1,1))),"")</f>
        <v/>
      </c>
      <c r="BL257" t="str">
        <f ca="1">IF($BT257&lt;&gt;"",SUMIF($BD$3:$BD$1004,"="&amp;$BD257,INDIRECT(ADDRESS(3,BL$2,1,1)):INDIRECT(ADDRESS(1004,BL$2,1,1))),"")</f>
        <v/>
      </c>
      <c r="BM257" t="str">
        <f ca="1">IF($BT257&lt;&gt;"",SUMIF($BD$3:$BD$1004,"="&amp;$BD257,INDIRECT(ADDRESS(3,BM$2,1,1)):INDIRECT(ADDRESS(1004,BM$2,1,1))),"")</f>
        <v/>
      </c>
      <c r="BN257" t="str">
        <f ca="1">IF($BT257&lt;&gt;"",SUMIF($BD$3:$BD$1004,"="&amp;$BD257,INDIRECT(ADDRESS(3,BN$2,1,1)):INDIRECT(ADDRESS(1004,BN$2,1,1))),"")</f>
        <v/>
      </c>
      <c r="BO257" t="str">
        <f ca="1">IF($BT257&lt;&gt;"",SUMIF($BD$3:$BD$1004,"="&amp;$BD257,INDIRECT(ADDRESS(3,BO$2,1,1)):INDIRECT(ADDRESS(1004,BO$2,1,1))),"")</f>
        <v/>
      </c>
      <c r="BP257" t="str">
        <f ca="1">IF($BT257&lt;&gt;"",SUMIF($BD$3:$BD$1004,"="&amp;$BD257,INDIRECT(ADDRESS(3,BP$2,1,1)):INDIRECT(ADDRESS(1004,BP$2,1,1))),"")</f>
        <v/>
      </c>
      <c r="BQ257" t="str">
        <f ca="1">IF($BT257&lt;&gt;"",SUMIF($BD$3:$BD$1004,"="&amp;$BD257,INDIRECT(ADDRESS(3,BQ$2,1,1)):INDIRECT(ADDRESS(1004,BQ$2,1,1))),"")</f>
        <v/>
      </c>
      <c r="BR257" t="str">
        <f ca="1">IF($BT257&lt;&gt;"",SUMIF($BD$3:$BD$1004,"="&amp;$BD257,INDIRECT(ADDRESS(3,BR$2,1,1)):INDIRECT(ADDRESS(1004,BR$2,1,1))),"")</f>
        <v/>
      </c>
      <c r="BS257" t="str">
        <f>IF($A257&lt;&gt;"",VLOOKUP(TRUNC(MID($A257,1,2),0),Plano_Contas!$H$3:$J$103,3,TRUE),"")</f>
        <v/>
      </c>
      <c r="BT257" t="str">
        <f t="shared" si="12"/>
        <v/>
      </c>
      <c r="BV257">
        <f>Empresas!C257</f>
        <v>0</v>
      </c>
    </row>
    <row r="258" spans="1:74" x14ac:dyDescent="0.2">
      <c r="A258" s="89"/>
      <c r="B258" s="52" t="str">
        <f>IF($A258&lt;&gt;"",VLOOKUP(""&amp;$A258,Plano_Contas!$A$3:$F$1003,6,0),"")</f>
        <v/>
      </c>
      <c r="C258" s="91"/>
      <c r="D258" s="111"/>
      <c r="E258" s="112">
        <v>0</v>
      </c>
      <c r="F258" s="87"/>
      <c r="G258" s="85"/>
      <c r="H258" s="111"/>
      <c r="I258" s="112">
        <v>0</v>
      </c>
      <c r="J258" s="87"/>
      <c r="K258" s="85"/>
      <c r="L258" s="111"/>
      <c r="M258" s="112">
        <v>0</v>
      </c>
      <c r="N258" s="87"/>
      <c r="O258" s="85"/>
      <c r="P258" s="111"/>
      <c r="Q258" s="112">
        <v>0</v>
      </c>
      <c r="R258" s="87"/>
      <c r="S258" s="85"/>
      <c r="T258" s="111"/>
      <c r="U258" s="112">
        <v>0</v>
      </c>
      <c r="V258" s="87"/>
      <c r="W258" s="85"/>
      <c r="X258" s="111"/>
      <c r="Y258" s="112">
        <v>0</v>
      </c>
      <c r="Z258" s="87"/>
      <c r="AA258" s="85"/>
      <c r="AB258" s="111"/>
      <c r="AC258" s="112">
        <v>0</v>
      </c>
      <c r="AD258" s="87"/>
      <c r="AE258" s="85"/>
      <c r="AF258" s="111"/>
      <c r="AG258" s="112">
        <v>0</v>
      </c>
      <c r="AH258" s="87"/>
      <c r="AI258" s="85"/>
      <c r="AJ258" s="111"/>
      <c r="AK258" s="112">
        <v>0</v>
      </c>
      <c r="AL258" s="87"/>
      <c r="AM258" s="85"/>
      <c r="AN258" s="111"/>
      <c r="AO258" s="112">
        <v>0</v>
      </c>
      <c r="AP258" s="87"/>
      <c r="AQ258" s="85"/>
      <c r="AR258" s="111"/>
      <c r="AS258" s="112">
        <v>0</v>
      </c>
      <c r="AT258" s="87"/>
      <c r="AU258" s="85"/>
      <c r="AV258" s="111"/>
      <c r="AW258" s="112">
        <v>0</v>
      </c>
      <c r="AX258" s="87"/>
      <c r="AY258" s="85"/>
      <c r="AZ258" s="267">
        <f t="shared" si="13"/>
        <v>0</v>
      </c>
      <c r="BA258" s="88">
        <f t="shared" si="14"/>
        <v>0</v>
      </c>
      <c r="BC258">
        <f>IF($A258&lt;&gt;"",COUNTIF($BD$3:$BD258,$BD258),0)</f>
        <v>0</v>
      </c>
      <c r="BD258" t="str">
        <f>IF($A258&lt;&gt;"",VLOOKUP(TRUNC(MID($A258,1,2),0),Plano_Contas!$H$3:$J$103,2,TRUE),"")</f>
        <v/>
      </c>
      <c r="BE258" s="201" t="str">
        <f t="shared" si="11"/>
        <v/>
      </c>
      <c r="BF258" t="str">
        <f ca="1">IF($BT258&lt;&gt;"",SUMIF($BD$3:$BD$1004,"="&amp;$BD258,INDIRECT(ADDRESS(3,BF$2,1,1)):INDIRECT(ADDRESS(1004,BF$2,1,1))),"")</f>
        <v/>
      </c>
      <c r="BG258" t="str">
        <f ca="1">IF($BT258&lt;&gt;"",SUMIF($BD$3:$BD$1004,"="&amp;$BD258,INDIRECT(ADDRESS(3,BG$2,1,1)):INDIRECT(ADDRESS(1004,BG$2,1,1))),"")</f>
        <v/>
      </c>
      <c r="BH258" t="str">
        <f ca="1">IF($BT258&lt;&gt;"",SUMIF($BD$3:$BD$1004,"="&amp;$BD258,INDIRECT(ADDRESS(3,BH$2,1,1)):INDIRECT(ADDRESS(1004,BH$2,1,1))),"")</f>
        <v/>
      </c>
      <c r="BI258" t="str">
        <f ca="1">IF($BT258&lt;&gt;"",SUMIF($BD$3:$BD$1004,"="&amp;$BD258,INDIRECT(ADDRESS(3,BI$2,1,1)):INDIRECT(ADDRESS(1004,BI$2,1,1))),"")</f>
        <v/>
      </c>
      <c r="BJ258" t="str">
        <f ca="1">IF($BT258&lt;&gt;"",SUMIF($BD$3:$BD$1004,"="&amp;$BD258,INDIRECT(ADDRESS(3,BJ$2,1,1)):INDIRECT(ADDRESS(1004,BJ$2,1,1))),"")</f>
        <v/>
      </c>
      <c r="BK258" t="str">
        <f ca="1">IF($BT258&lt;&gt;"",SUMIF($BD$3:$BD$1004,"="&amp;$BD258,INDIRECT(ADDRESS(3,BK$2,1,1)):INDIRECT(ADDRESS(1004,BK$2,1,1))),"")</f>
        <v/>
      </c>
      <c r="BL258" t="str">
        <f ca="1">IF($BT258&lt;&gt;"",SUMIF($BD$3:$BD$1004,"="&amp;$BD258,INDIRECT(ADDRESS(3,BL$2,1,1)):INDIRECT(ADDRESS(1004,BL$2,1,1))),"")</f>
        <v/>
      </c>
      <c r="BM258" t="str">
        <f ca="1">IF($BT258&lt;&gt;"",SUMIF($BD$3:$BD$1004,"="&amp;$BD258,INDIRECT(ADDRESS(3,BM$2,1,1)):INDIRECT(ADDRESS(1004,BM$2,1,1))),"")</f>
        <v/>
      </c>
      <c r="BN258" t="str">
        <f ca="1">IF($BT258&lt;&gt;"",SUMIF($BD$3:$BD$1004,"="&amp;$BD258,INDIRECT(ADDRESS(3,BN$2,1,1)):INDIRECT(ADDRESS(1004,BN$2,1,1))),"")</f>
        <v/>
      </c>
      <c r="BO258" t="str">
        <f ca="1">IF($BT258&lt;&gt;"",SUMIF($BD$3:$BD$1004,"="&amp;$BD258,INDIRECT(ADDRESS(3,BO$2,1,1)):INDIRECT(ADDRESS(1004,BO$2,1,1))),"")</f>
        <v/>
      </c>
      <c r="BP258" t="str">
        <f ca="1">IF($BT258&lt;&gt;"",SUMIF($BD$3:$BD$1004,"="&amp;$BD258,INDIRECT(ADDRESS(3,BP$2,1,1)):INDIRECT(ADDRESS(1004,BP$2,1,1))),"")</f>
        <v/>
      </c>
      <c r="BQ258" t="str">
        <f ca="1">IF($BT258&lt;&gt;"",SUMIF($BD$3:$BD$1004,"="&amp;$BD258,INDIRECT(ADDRESS(3,BQ$2,1,1)):INDIRECT(ADDRESS(1004,BQ$2,1,1))),"")</f>
        <v/>
      </c>
      <c r="BR258" t="str">
        <f ca="1">IF($BT258&lt;&gt;"",SUMIF($BD$3:$BD$1004,"="&amp;$BD258,INDIRECT(ADDRESS(3,BR$2,1,1)):INDIRECT(ADDRESS(1004,BR$2,1,1))),"")</f>
        <v/>
      </c>
      <c r="BS258" t="str">
        <f>IF($A258&lt;&gt;"",VLOOKUP(TRUNC(MID($A258,1,2),0),Plano_Contas!$H$3:$J$103,3,TRUE),"")</f>
        <v/>
      </c>
      <c r="BT258" t="str">
        <f t="shared" si="12"/>
        <v/>
      </c>
      <c r="BV258">
        <f>Empresas!C258</f>
        <v>0</v>
      </c>
    </row>
    <row r="259" spans="1:74" x14ac:dyDescent="0.2">
      <c r="A259" s="89"/>
      <c r="B259" s="52" t="str">
        <f>IF($A259&lt;&gt;"",VLOOKUP(""&amp;$A259,Plano_Contas!$A$3:$F$1003,6,0),"")</f>
        <v/>
      </c>
      <c r="C259" s="91"/>
      <c r="D259" s="111"/>
      <c r="E259" s="112">
        <v>0</v>
      </c>
      <c r="F259" s="87"/>
      <c r="G259" s="85"/>
      <c r="H259" s="111"/>
      <c r="I259" s="112">
        <v>0</v>
      </c>
      <c r="J259" s="87"/>
      <c r="K259" s="85"/>
      <c r="L259" s="111"/>
      <c r="M259" s="112">
        <v>0</v>
      </c>
      <c r="N259" s="87"/>
      <c r="O259" s="85"/>
      <c r="P259" s="111"/>
      <c r="Q259" s="112">
        <v>0</v>
      </c>
      <c r="R259" s="87"/>
      <c r="S259" s="85"/>
      <c r="T259" s="111"/>
      <c r="U259" s="112">
        <v>0</v>
      </c>
      <c r="V259" s="87"/>
      <c r="W259" s="85"/>
      <c r="X259" s="111"/>
      <c r="Y259" s="112">
        <v>0</v>
      </c>
      <c r="Z259" s="87"/>
      <c r="AA259" s="85"/>
      <c r="AB259" s="111"/>
      <c r="AC259" s="112">
        <v>0</v>
      </c>
      <c r="AD259" s="87"/>
      <c r="AE259" s="85"/>
      <c r="AF259" s="111"/>
      <c r="AG259" s="112">
        <v>0</v>
      </c>
      <c r="AH259" s="87"/>
      <c r="AI259" s="85"/>
      <c r="AJ259" s="111"/>
      <c r="AK259" s="112">
        <v>0</v>
      </c>
      <c r="AL259" s="87"/>
      <c r="AM259" s="85"/>
      <c r="AN259" s="111"/>
      <c r="AO259" s="112">
        <v>0</v>
      </c>
      <c r="AP259" s="87"/>
      <c r="AQ259" s="85"/>
      <c r="AR259" s="111"/>
      <c r="AS259" s="112">
        <v>0</v>
      </c>
      <c r="AT259" s="87"/>
      <c r="AU259" s="85"/>
      <c r="AV259" s="111"/>
      <c r="AW259" s="112">
        <v>0</v>
      </c>
      <c r="AX259" s="87"/>
      <c r="AY259" s="85"/>
      <c r="AZ259" s="267">
        <f t="shared" si="13"/>
        <v>0</v>
      </c>
      <c r="BA259" s="88">
        <f t="shared" si="14"/>
        <v>0</v>
      </c>
      <c r="BC259">
        <f>IF($A259&lt;&gt;"",COUNTIF($BD$3:$BD259,$BD259),0)</f>
        <v>0</v>
      </c>
      <c r="BD259" t="str">
        <f>IF($A259&lt;&gt;"",VLOOKUP(TRUNC(MID($A259,1,2),0),Plano_Contas!$H$3:$J$103,2,TRUE),"")</f>
        <v/>
      </c>
      <c r="BE259" s="201" t="str">
        <f t="shared" ref="BE259:BE322" si="15">IF(ISERR(SEARCH("[",$B259))=FALSE,MID($B259,SEARCH("[",$B259)+1,SEARCH("]",$B259)-SEARCH("[",$B259)-1),"")</f>
        <v/>
      </c>
      <c r="BF259" t="str">
        <f ca="1">IF($BT259&lt;&gt;"",SUMIF($BD$3:$BD$1004,"="&amp;$BD259,INDIRECT(ADDRESS(3,BF$2,1,1)):INDIRECT(ADDRESS(1004,BF$2,1,1))),"")</f>
        <v/>
      </c>
      <c r="BG259" t="str">
        <f ca="1">IF($BT259&lt;&gt;"",SUMIF($BD$3:$BD$1004,"="&amp;$BD259,INDIRECT(ADDRESS(3,BG$2,1,1)):INDIRECT(ADDRESS(1004,BG$2,1,1))),"")</f>
        <v/>
      </c>
      <c r="BH259" t="str">
        <f ca="1">IF($BT259&lt;&gt;"",SUMIF($BD$3:$BD$1004,"="&amp;$BD259,INDIRECT(ADDRESS(3,BH$2,1,1)):INDIRECT(ADDRESS(1004,BH$2,1,1))),"")</f>
        <v/>
      </c>
      <c r="BI259" t="str">
        <f ca="1">IF($BT259&lt;&gt;"",SUMIF($BD$3:$BD$1004,"="&amp;$BD259,INDIRECT(ADDRESS(3,BI$2,1,1)):INDIRECT(ADDRESS(1004,BI$2,1,1))),"")</f>
        <v/>
      </c>
      <c r="BJ259" t="str">
        <f ca="1">IF($BT259&lt;&gt;"",SUMIF($BD$3:$BD$1004,"="&amp;$BD259,INDIRECT(ADDRESS(3,BJ$2,1,1)):INDIRECT(ADDRESS(1004,BJ$2,1,1))),"")</f>
        <v/>
      </c>
      <c r="BK259" t="str">
        <f ca="1">IF($BT259&lt;&gt;"",SUMIF($BD$3:$BD$1004,"="&amp;$BD259,INDIRECT(ADDRESS(3,BK$2,1,1)):INDIRECT(ADDRESS(1004,BK$2,1,1))),"")</f>
        <v/>
      </c>
      <c r="BL259" t="str">
        <f ca="1">IF($BT259&lt;&gt;"",SUMIF($BD$3:$BD$1004,"="&amp;$BD259,INDIRECT(ADDRESS(3,BL$2,1,1)):INDIRECT(ADDRESS(1004,BL$2,1,1))),"")</f>
        <v/>
      </c>
      <c r="BM259" t="str">
        <f ca="1">IF($BT259&lt;&gt;"",SUMIF($BD$3:$BD$1004,"="&amp;$BD259,INDIRECT(ADDRESS(3,BM$2,1,1)):INDIRECT(ADDRESS(1004,BM$2,1,1))),"")</f>
        <v/>
      </c>
      <c r="BN259" t="str">
        <f ca="1">IF($BT259&lt;&gt;"",SUMIF($BD$3:$BD$1004,"="&amp;$BD259,INDIRECT(ADDRESS(3,BN$2,1,1)):INDIRECT(ADDRESS(1004,BN$2,1,1))),"")</f>
        <v/>
      </c>
      <c r="BO259" t="str">
        <f ca="1">IF($BT259&lt;&gt;"",SUMIF($BD$3:$BD$1004,"="&amp;$BD259,INDIRECT(ADDRESS(3,BO$2,1,1)):INDIRECT(ADDRESS(1004,BO$2,1,1))),"")</f>
        <v/>
      </c>
      <c r="BP259" t="str">
        <f ca="1">IF($BT259&lt;&gt;"",SUMIF($BD$3:$BD$1004,"="&amp;$BD259,INDIRECT(ADDRESS(3,BP$2,1,1)):INDIRECT(ADDRESS(1004,BP$2,1,1))),"")</f>
        <v/>
      </c>
      <c r="BQ259" t="str">
        <f ca="1">IF($BT259&lt;&gt;"",SUMIF($BD$3:$BD$1004,"="&amp;$BD259,INDIRECT(ADDRESS(3,BQ$2,1,1)):INDIRECT(ADDRESS(1004,BQ$2,1,1))),"")</f>
        <v/>
      </c>
      <c r="BR259" t="str">
        <f ca="1">IF($BT259&lt;&gt;"",SUMIF($BD$3:$BD$1004,"="&amp;$BD259,INDIRECT(ADDRESS(3,BR$2,1,1)):INDIRECT(ADDRESS(1004,BR$2,1,1))),"")</f>
        <v/>
      </c>
      <c r="BS259" t="str">
        <f>IF($A259&lt;&gt;"",VLOOKUP(TRUNC(MID($A259,1,2),0),Plano_Contas!$H$3:$J$103,3,TRUE),"")</f>
        <v/>
      </c>
      <c r="BT259" t="str">
        <f t="shared" ref="BT259:BT322" si="16">IF(($BC259=1)*($BS259&lt;&gt;"T"),$BD259&amp;IF($BE259&lt;&gt;""," ("&amp;$BE259&amp;")",""),"")</f>
        <v/>
      </c>
      <c r="BV259">
        <f>Empresas!C259</f>
        <v>0</v>
      </c>
    </row>
    <row r="260" spans="1:74" x14ac:dyDescent="0.2">
      <c r="A260" s="89"/>
      <c r="B260" s="52" t="str">
        <f>IF($A260&lt;&gt;"",VLOOKUP(""&amp;$A260,Plano_Contas!$A$3:$F$1003,6,0),"")</f>
        <v/>
      </c>
      <c r="C260" s="91"/>
      <c r="D260" s="111"/>
      <c r="E260" s="112">
        <v>0</v>
      </c>
      <c r="F260" s="87"/>
      <c r="G260" s="85"/>
      <c r="H260" s="111"/>
      <c r="I260" s="112">
        <v>0</v>
      </c>
      <c r="J260" s="87"/>
      <c r="K260" s="85"/>
      <c r="L260" s="111"/>
      <c r="M260" s="112">
        <v>0</v>
      </c>
      <c r="N260" s="87"/>
      <c r="O260" s="85"/>
      <c r="P260" s="111"/>
      <c r="Q260" s="112">
        <v>0</v>
      </c>
      <c r="R260" s="87"/>
      <c r="S260" s="85"/>
      <c r="T260" s="111"/>
      <c r="U260" s="112">
        <v>0</v>
      </c>
      <c r="V260" s="87"/>
      <c r="W260" s="85"/>
      <c r="X260" s="111"/>
      <c r="Y260" s="112">
        <v>0</v>
      </c>
      <c r="Z260" s="87"/>
      <c r="AA260" s="85"/>
      <c r="AB260" s="111"/>
      <c r="AC260" s="112">
        <v>0</v>
      </c>
      <c r="AD260" s="87"/>
      <c r="AE260" s="85"/>
      <c r="AF260" s="111"/>
      <c r="AG260" s="112">
        <v>0</v>
      </c>
      <c r="AH260" s="87"/>
      <c r="AI260" s="85"/>
      <c r="AJ260" s="111"/>
      <c r="AK260" s="112">
        <v>0</v>
      </c>
      <c r="AL260" s="87"/>
      <c r="AM260" s="85"/>
      <c r="AN260" s="111"/>
      <c r="AO260" s="112">
        <v>0</v>
      </c>
      <c r="AP260" s="87"/>
      <c r="AQ260" s="85"/>
      <c r="AR260" s="111"/>
      <c r="AS260" s="112">
        <v>0</v>
      </c>
      <c r="AT260" s="87"/>
      <c r="AU260" s="85"/>
      <c r="AV260" s="111"/>
      <c r="AW260" s="112">
        <v>0</v>
      </c>
      <c r="AX260" s="87"/>
      <c r="AY260" s="85"/>
      <c r="AZ260" s="267">
        <f t="shared" si="13"/>
        <v>0</v>
      </c>
      <c r="BA260" s="88">
        <f t="shared" si="14"/>
        <v>0</v>
      </c>
      <c r="BC260">
        <f>IF($A260&lt;&gt;"",COUNTIF($BD$3:$BD260,$BD260),0)</f>
        <v>0</v>
      </c>
      <c r="BD260" t="str">
        <f>IF($A260&lt;&gt;"",VLOOKUP(TRUNC(MID($A260,1,2),0),Plano_Contas!$H$3:$J$103,2,TRUE),"")</f>
        <v/>
      </c>
      <c r="BE260" s="201" t="str">
        <f t="shared" si="15"/>
        <v/>
      </c>
      <c r="BF260" t="str">
        <f ca="1">IF($BT260&lt;&gt;"",SUMIF($BD$3:$BD$1004,"="&amp;$BD260,INDIRECT(ADDRESS(3,BF$2,1,1)):INDIRECT(ADDRESS(1004,BF$2,1,1))),"")</f>
        <v/>
      </c>
      <c r="BG260" t="str">
        <f ca="1">IF($BT260&lt;&gt;"",SUMIF($BD$3:$BD$1004,"="&amp;$BD260,INDIRECT(ADDRESS(3,BG$2,1,1)):INDIRECT(ADDRESS(1004,BG$2,1,1))),"")</f>
        <v/>
      </c>
      <c r="BH260" t="str">
        <f ca="1">IF($BT260&lt;&gt;"",SUMIF($BD$3:$BD$1004,"="&amp;$BD260,INDIRECT(ADDRESS(3,BH$2,1,1)):INDIRECT(ADDRESS(1004,BH$2,1,1))),"")</f>
        <v/>
      </c>
      <c r="BI260" t="str">
        <f ca="1">IF($BT260&lt;&gt;"",SUMIF($BD$3:$BD$1004,"="&amp;$BD260,INDIRECT(ADDRESS(3,BI$2,1,1)):INDIRECT(ADDRESS(1004,BI$2,1,1))),"")</f>
        <v/>
      </c>
      <c r="BJ260" t="str">
        <f ca="1">IF($BT260&lt;&gt;"",SUMIF($BD$3:$BD$1004,"="&amp;$BD260,INDIRECT(ADDRESS(3,BJ$2,1,1)):INDIRECT(ADDRESS(1004,BJ$2,1,1))),"")</f>
        <v/>
      </c>
      <c r="BK260" t="str">
        <f ca="1">IF($BT260&lt;&gt;"",SUMIF($BD$3:$BD$1004,"="&amp;$BD260,INDIRECT(ADDRESS(3,BK$2,1,1)):INDIRECT(ADDRESS(1004,BK$2,1,1))),"")</f>
        <v/>
      </c>
      <c r="BL260" t="str">
        <f ca="1">IF($BT260&lt;&gt;"",SUMIF($BD$3:$BD$1004,"="&amp;$BD260,INDIRECT(ADDRESS(3,BL$2,1,1)):INDIRECT(ADDRESS(1004,BL$2,1,1))),"")</f>
        <v/>
      </c>
      <c r="BM260" t="str">
        <f ca="1">IF($BT260&lt;&gt;"",SUMIF($BD$3:$BD$1004,"="&amp;$BD260,INDIRECT(ADDRESS(3,BM$2,1,1)):INDIRECT(ADDRESS(1004,BM$2,1,1))),"")</f>
        <v/>
      </c>
      <c r="BN260" t="str">
        <f ca="1">IF($BT260&lt;&gt;"",SUMIF($BD$3:$BD$1004,"="&amp;$BD260,INDIRECT(ADDRESS(3,BN$2,1,1)):INDIRECT(ADDRESS(1004,BN$2,1,1))),"")</f>
        <v/>
      </c>
      <c r="BO260" t="str">
        <f ca="1">IF($BT260&lt;&gt;"",SUMIF($BD$3:$BD$1004,"="&amp;$BD260,INDIRECT(ADDRESS(3,BO$2,1,1)):INDIRECT(ADDRESS(1004,BO$2,1,1))),"")</f>
        <v/>
      </c>
      <c r="BP260" t="str">
        <f ca="1">IF($BT260&lt;&gt;"",SUMIF($BD$3:$BD$1004,"="&amp;$BD260,INDIRECT(ADDRESS(3,BP$2,1,1)):INDIRECT(ADDRESS(1004,BP$2,1,1))),"")</f>
        <v/>
      </c>
      <c r="BQ260" t="str">
        <f ca="1">IF($BT260&lt;&gt;"",SUMIF($BD$3:$BD$1004,"="&amp;$BD260,INDIRECT(ADDRESS(3,BQ$2,1,1)):INDIRECT(ADDRESS(1004,BQ$2,1,1))),"")</f>
        <v/>
      </c>
      <c r="BR260" t="str">
        <f ca="1">IF($BT260&lt;&gt;"",SUMIF($BD$3:$BD$1004,"="&amp;$BD260,INDIRECT(ADDRESS(3,BR$2,1,1)):INDIRECT(ADDRESS(1004,BR$2,1,1))),"")</f>
        <v/>
      </c>
      <c r="BS260" t="str">
        <f>IF($A260&lt;&gt;"",VLOOKUP(TRUNC(MID($A260,1,2),0),Plano_Contas!$H$3:$J$103,3,TRUE),"")</f>
        <v/>
      </c>
      <c r="BT260" t="str">
        <f t="shared" si="16"/>
        <v/>
      </c>
      <c r="BV260">
        <f>Empresas!C260</f>
        <v>0</v>
      </c>
    </row>
    <row r="261" spans="1:74" x14ac:dyDescent="0.2">
      <c r="A261" s="89"/>
      <c r="B261" s="52" t="str">
        <f>IF($A261&lt;&gt;"",VLOOKUP(""&amp;$A261,Plano_Contas!$A$3:$F$1003,6,0),"")</f>
        <v/>
      </c>
      <c r="C261" s="91"/>
      <c r="D261" s="111"/>
      <c r="E261" s="112">
        <v>0</v>
      </c>
      <c r="F261" s="87"/>
      <c r="G261" s="85"/>
      <c r="H261" s="111"/>
      <c r="I261" s="112">
        <v>0</v>
      </c>
      <c r="J261" s="87"/>
      <c r="K261" s="85"/>
      <c r="L261" s="111"/>
      <c r="M261" s="112">
        <v>0</v>
      </c>
      <c r="N261" s="87"/>
      <c r="O261" s="85"/>
      <c r="P261" s="111"/>
      <c r="Q261" s="112">
        <v>0</v>
      </c>
      <c r="R261" s="87"/>
      <c r="S261" s="85"/>
      <c r="T261" s="111"/>
      <c r="U261" s="112">
        <v>0</v>
      </c>
      <c r="V261" s="87"/>
      <c r="W261" s="85"/>
      <c r="X261" s="111"/>
      <c r="Y261" s="112">
        <v>0</v>
      </c>
      <c r="Z261" s="87"/>
      <c r="AA261" s="85"/>
      <c r="AB261" s="111"/>
      <c r="AC261" s="112">
        <v>0</v>
      </c>
      <c r="AD261" s="87"/>
      <c r="AE261" s="85"/>
      <c r="AF261" s="111"/>
      <c r="AG261" s="112">
        <v>0</v>
      </c>
      <c r="AH261" s="87"/>
      <c r="AI261" s="85"/>
      <c r="AJ261" s="111"/>
      <c r="AK261" s="112">
        <v>0</v>
      </c>
      <c r="AL261" s="87"/>
      <c r="AM261" s="85"/>
      <c r="AN261" s="111"/>
      <c r="AO261" s="112">
        <v>0</v>
      </c>
      <c r="AP261" s="87"/>
      <c r="AQ261" s="85"/>
      <c r="AR261" s="111"/>
      <c r="AS261" s="112">
        <v>0</v>
      </c>
      <c r="AT261" s="87"/>
      <c r="AU261" s="85"/>
      <c r="AV261" s="111"/>
      <c r="AW261" s="112">
        <v>0</v>
      </c>
      <c r="AX261" s="87"/>
      <c r="AY261" s="85"/>
      <c r="AZ261" s="267">
        <f t="shared" si="13"/>
        <v>0</v>
      </c>
      <c r="BA261" s="88">
        <f t="shared" si="14"/>
        <v>0</v>
      </c>
      <c r="BC261">
        <f>IF($A261&lt;&gt;"",COUNTIF($BD$3:$BD261,$BD261),0)</f>
        <v>0</v>
      </c>
      <c r="BD261" t="str">
        <f>IF($A261&lt;&gt;"",VLOOKUP(TRUNC(MID($A261,1,2),0),Plano_Contas!$H$3:$J$103,2,TRUE),"")</f>
        <v/>
      </c>
      <c r="BE261" s="201" t="str">
        <f t="shared" si="15"/>
        <v/>
      </c>
      <c r="BF261" t="str">
        <f ca="1">IF($BT261&lt;&gt;"",SUMIF($BD$3:$BD$1004,"="&amp;$BD261,INDIRECT(ADDRESS(3,BF$2,1,1)):INDIRECT(ADDRESS(1004,BF$2,1,1))),"")</f>
        <v/>
      </c>
      <c r="BG261" t="str">
        <f ca="1">IF($BT261&lt;&gt;"",SUMIF($BD$3:$BD$1004,"="&amp;$BD261,INDIRECT(ADDRESS(3,BG$2,1,1)):INDIRECT(ADDRESS(1004,BG$2,1,1))),"")</f>
        <v/>
      </c>
      <c r="BH261" t="str">
        <f ca="1">IF($BT261&lt;&gt;"",SUMIF($BD$3:$BD$1004,"="&amp;$BD261,INDIRECT(ADDRESS(3,BH$2,1,1)):INDIRECT(ADDRESS(1004,BH$2,1,1))),"")</f>
        <v/>
      </c>
      <c r="BI261" t="str">
        <f ca="1">IF($BT261&lt;&gt;"",SUMIF($BD$3:$BD$1004,"="&amp;$BD261,INDIRECT(ADDRESS(3,BI$2,1,1)):INDIRECT(ADDRESS(1004,BI$2,1,1))),"")</f>
        <v/>
      </c>
      <c r="BJ261" t="str">
        <f ca="1">IF($BT261&lt;&gt;"",SUMIF($BD$3:$BD$1004,"="&amp;$BD261,INDIRECT(ADDRESS(3,BJ$2,1,1)):INDIRECT(ADDRESS(1004,BJ$2,1,1))),"")</f>
        <v/>
      </c>
      <c r="BK261" t="str">
        <f ca="1">IF($BT261&lt;&gt;"",SUMIF($BD$3:$BD$1004,"="&amp;$BD261,INDIRECT(ADDRESS(3,BK$2,1,1)):INDIRECT(ADDRESS(1004,BK$2,1,1))),"")</f>
        <v/>
      </c>
      <c r="BL261" t="str">
        <f ca="1">IF($BT261&lt;&gt;"",SUMIF($BD$3:$BD$1004,"="&amp;$BD261,INDIRECT(ADDRESS(3,BL$2,1,1)):INDIRECT(ADDRESS(1004,BL$2,1,1))),"")</f>
        <v/>
      </c>
      <c r="BM261" t="str">
        <f ca="1">IF($BT261&lt;&gt;"",SUMIF($BD$3:$BD$1004,"="&amp;$BD261,INDIRECT(ADDRESS(3,BM$2,1,1)):INDIRECT(ADDRESS(1004,BM$2,1,1))),"")</f>
        <v/>
      </c>
      <c r="BN261" t="str">
        <f ca="1">IF($BT261&lt;&gt;"",SUMIF($BD$3:$BD$1004,"="&amp;$BD261,INDIRECT(ADDRESS(3,BN$2,1,1)):INDIRECT(ADDRESS(1004,BN$2,1,1))),"")</f>
        <v/>
      </c>
      <c r="BO261" t="str">
        <f ca="1">IF($BT261&lt;&gt;"",SUMIF($BD$3:$BD$1004,"="&amp;$BD261,INDIRECT(ADDRESS(3,BO$2,1,1)):INDIRECT(ADDRESS(1004,BO$2,1,1))),"")</f>
        <v/>
      </c>
      <c r="BP261" t="str">
        <f ca="1">IF($BT261&lt;&gt;"",SUMIF($BD$3:$BD$1004,"="&amp;$BD261,INDIRECT(ADDRESS(3,BP$2,1,1)):INDIRECT(ADDRESS(1004,BP$2,1,1))),"")</f>
        <v/>
      </c>
      <c r="BQ261" t="str">
        <f ca="1">IF($BT261&lt;&gt;"",SUMIF($BD$3:$BD$1004,"="&amp;$BD261,INDIRECT(ADDRESS(3,BQ$2,1,1)):INDIRECT(ADDRESS(1004,BQ$2,1,1))),"")</f>
        <v/>
      </c>
      <c r="BR261" t="str">
        <f ca="1">IF($BT261&lt;&gt;"",SUMIF($BD$3:$BD$1004,"="&amp;$BD261,INDIRECT(ADDRESS(3,BR$2,1,1)):INDIRECT(ADDRESS(1004,BR$2,1,1))),"")</f>
        <v/>
      </c>
      <c r="BS261" t="str">
        <f>IF($A261&lt;&gt;"",VLOOKUP(TRUNC(MID($A261,1,2),0),Plano_Contas!$H$3:$J$103,3,TRUE),"")</f>
        <v/>
      </c>
      <c r="BT261" t="str">
        <f t="shared" si="16"/>
        <v/>
      </c>
      <c r="BV261">
        <f>Empresas!C261</f>
        <v>0</v>
      </c>
    </row>
    <row r="262" spans="1:74" x14ac:dyDescent="0.2">
      <c r="A262" s="89"/>
      <c r="B262" s="52" t="str">
        <f>IF($A262&lt;&gt;"",VLOOKUP(""&amp;$A262,Plano_Contas!$A$3:$F$1003,6,0),"")</f>
        <v/>
      </c>
      <c r="C262" s="91"/>
      <c r="D262" s="111"/>
      <c r="E262" s="112">
        <v>0</v>
      </c>
      <c r="F262" s="87"/>
      <c r="G262" s="85"/>
      <c r="H262" s="111"/>
      <c r="I262" s="112">
        <v>0</v>
      </c>
      <c r="J262" s="87"/>
      <c r="K262" s="85"/>
      <c r="L262" s="111"/>
      <c r="M262" s="112">
        <v>0</v>
      </c>
      <c r="N262" s="87"/>
      <c r="O262" s="85"/>
      <c r="P262" s="111"/>
      <c r="Q262" s="112">
        <v>0</v>
      </c>
      <c r="R262" s="87"/>
      <c r="S262" s="85"/>
      <c r="T262" s="111"/>
      <c r="U262" s="112">
        <v>0</v>
      </c>
      <c r="V262" s="87"/>
      <c r="W262" s="85"/>
      <c r="X262" s="111"/>
      <c r="Y262" s="112">
        <v>0</v>
      </c>
      <c r="Z262" s="87"/>
      <c r="AA262" s="85"/>
      <c r="AB262" s="111"/>
      <c r="AC262" s="112">
        <v>0</v>
      </c>
      <c r="AD262" s="87"/>
      <c r="AE262" s="85"/>
      <c r="AF262" s="111"/>
      <c r="AG262" s="112">
        <v>0</v>
      </c>
      <c r="AH262" s="87"/>
      <c r="AI262" s="85"/>
      <c r="AJ262" s="111"/>
      <c r="AK262" s="112">
        <v>0</v>
      </c>
      <c r="AL262" s="87"/>
      <c r="AM262" s="85"/>
      <c r="AN262" s="111"/>
      <c r="AO262" s="112">
        <v>0</v>
      </c>
      <c r="AP262" s="87"/>
      <c r="AQ262" s="85"/>
      <c r="AR262" s="111"/>
      <c r="AS262" s="112">
        <v>0</v>
      </c>
      <c r="AT262" s="87"/>
      <c r="AU262" s="85"/>
      <c r="AV262" s="111"/>
      <c r="AW262" s="112">
        <v>0</v>
      </c>
      <c r="AX262" s="87"/>
      <c r="AY262" s="85"/>
      <c r="AZ262" s="267">
        <f t="shared" si="13"/>
        <v>0</v>
      </c>
      <c r="BA262" s="88">
        <f t="shared" si="14"/>
        <v>0</v>
      </c>
      <c r="BC262">
        <f>IF($A262&lt;&gt;"",COUNTIF($BD$3:$BD262,$BD262),0)</f>
        <v>0</v>
      </c>
      <c r="BD262" t="str">
        <f>IF($A262&lt;&gt;"",VLOOKUP(TRUNC(MID($A262,1,2),0),Plano_Contas!$H$3:$J$103,2,TRUE),"")</f>
        <v/>
      </c>
      <c r="BE262" s="201" t="str">
        <f t="shared" si="15"/>
        <v/>
      </c>
      <c r="BF262" t="str">
        <f ca="1">IF($BT262&lt;&gt;"",SUMIF($BD$3:$BD$1004,"="&amp;$BD262,INDIRECT(ADDRESS(3,BF$2,1,1)):INDIRECT(ADDRESS(1004,BF$2,1,1))),"")</f>
        <v/>
      </c>
      <c r="BG262" t="str">
        <f ca="1">IF($BT262&lt;&gt;"",SUMIF($BD$3:$BD$1004,"="&amp;$BD262,INDIRECT(ADDRESS(3,BG$2,1,1)):INDIRECT(ADDRESS(1004,BG$2,1,1))),"")</f>
        <v/>
      </c>
      <c r="BH262" t="str">
        <f ca="1">IF($BT262&lt;&gt;"",SUMIF($BD$3:$BD$1004,"="&amp;$BD262,INDIRECT(ADDRESS(3,BH$2,1,1)):INDIRECT(ADDRESS(1004,BH$2,1,1))),"")</f>
        <v/>
      </c>
      <c r="BI262" t="str">
        <f ca="1">IF($BT262&lt;&gt;"",SUMIF($BD$3:$BD$1004,"="&amp;$BD262,INDIRECT(ADDRESS(3,BI$2,1,1)):INDIRECT(ADDRESS(1004,BI$2,1,1))),"")</f>
        <v/>
      </c>
      <c r="BJ262" t="str">
        <f ca="1">IF($BT262&lt;&gt;"",SUMIF($BD$3:$BD$1004,"="&amp;$BD262,INDIRECT(ADDRESS(3,BJ$2,1,1)):INDIRECT(ADDRESS(1004,BJ$2,1,1))),"")</f>
        <v/>
      </c>
      <c r="BK262" t="str">
        <f ca="1">IF($BT262&lt;&gt;"",SUMIF($BD$3:$BD$1004,"="&amp;$BD262,INDIRECT(ADDRESS(3,BK$2,1,1)):INDIRECT(ADDRESS(1004,BK$2,1,1))),"")</f>
        <v/>
      </c>
      <c r="BL262" t="str">
        <f ca="1">IF($BT262&lt;&gt;"",SUMIF($BD$3:$BD$1004,"="&amp;$BD262,INDIRECT(ADDRESS(3,BL$2,1,1)):INDIRECT(ADDRESS(1004,BL$2,1,1))),"")</f>
        <v/>
      </c>
      <c r="BM262" t="str">
        <f ca="1">IF($BT262&lt;&gt;"",SUMIF($BD$3:$BD$1004,"="&amp;$BD262,INDIRECT(ADDRESS(3,BM$2,1,1)):INDIRECT(ADDRESS(1004,BM$2,1,1))),"")</f>
        <v/>
      </c>
      <c r="BN262" t="str">
        <f ca="1">IF($BT262&lt;&gt;"",SUMIF($BD$3:$BD$1004,"="&amp;$BD262,INDIRECT(ADDRESS(3,BN$2,1,1)):INDIRECT(ADDRESS(1004,BN$2,1,1))),"")</f>
        <v/>
      </c>
      <c r="BO262" t="str">
        <f ca="1">IF($BT262&lt;&gt;"",SUMIF($BD$3:$BD$1004,"="&amp;$BD262,INDIRECT(ADDRESS(3,BO$2,1,1)):INDIRECT(ADDRESS(1004,BO$2,1,1))),"")</f>
        <v/>
      </c>
      <c r="BP262" t="str">
        <f ca="1">IF($BT262&lt;&gt;"",SUMIF($BD$3:$BD$1004,"="&amp;$BD262,INDIRECT(ADDRESS(3,BP$2,1,1)):INDIRECT(ADDRESS(1004,BP$2,1,1))),"")</f>
        <v/>
      </c>
      <c r="BQ262" t="str">
        <f ca="1">IF($BT262&lt;&gt;"",SUMIF($BD$3:$BD$1004,"="&amp;$BD262,INDIRECT(ADDRESS(3,BQ$2,1,1)):INDIRECT(ADDRESS(1004,BQ$2,1,1))),"")</f>
        <v/>
      </c>
      <c r="BR262" t="str">
        <f ca="1">IF($BT262&lt;&gt;"",SUMIF($BD$3:$BD$1004,"="&amp;$BD262,INDIRECT(ADDRESS(3,BR$2,1,1)):INDIRECT(ADDRESS(1004,BR$2,1,1))),"")</f>
        <v/>
      </c>
      <c r="BS262" t="str">
        <f>IF($A262&lt;&gt;"",VLOOKUP(TRUNC(MID($A262,1,2),0),Plano_Contas!$H$3:$J$103,3,TRUE),"")</f>
        <v/>
      </c>
      <c r="BT262" t="str">
        <f t="shared" si="16"/>
        <v/>
      </c>
      <c r="BV262">
        <f>Empresas!C262</f>
        <v>0</v>
      </c>
    </row>
    <row r="263" spans="1:74" x14ac:dyDescent="0.2">
      <c r="A263" s="89"/>
      <c r="B263" s="52" t="str">
        <f>IF($A263&lt;&gt;"",VLOOKUP(""&amp;$A263,Plano_Contas!$A$3:$F$1003,6,0),"")</f>
        <v/>
      </c>
      <c r="C263" s="91"/>
      <c r="D263" s="111"/>
      <c r="E263" s="112">
        <v>0</v>
      </c>
      <c r="F263" s="87"/>
      <c r="G263" s="85"/>
      <c r="H263" s="111"/>
      <c r="I263" s="112">
        <v>0</v>
      </c>
      <c r="J263" s="87"/>
      <c r="K263" s="85"/>
      <c r="L263" s="111"/>
      <c r="M263" s="112">
        <v>0</v>
      </c>
      <c r="N263" s="87"/>
      <c r="O263" s="85"/>
      <c r="P263" s="111"/>
      <c r="Q263" s="112">
        <v>0</v>
      </c>
      <c r="R263" s="87"/>
      <c r="S263" s="85"/>
      <c r="T263" s="111"/>
      <c r="U263" s="112">
        <v>0</v>
      </c>
      <c r="V263" s="87"/>
      <c r="W263" s="85"/>
      <c r="X263" s="111"/>
      <c r="Y263" s="112">
        <v>0</v>
      </c>
      <c r="Z263" s="87"/>
      <c r="AA263" s="85"/>
      <c r="AB263" s="111"/>
      <c r="AC263" s="112">
        <v>0</v>
      </c>
      <c r="AD263" s="87"/>
      <c r="AE263" s="85"/>
      <c r="AF263" s="111"/>
      <c r="AG263" s="112">
        <v>0</v>
      </c>
      <c r="AH263" s="87"/>
      <c r="AI263" s="85"/>
      <c r="AJ263" s="111"/>
      <c r="AK263" s="112">
        <v>0</v>
      </c>
      <c r="AL263" s="87"/>
      <c r="AM263" s="85"/>
      <c r="AN263" s="111"/>
      <c r="AO263" s="112">
        <v>0</v>
      </c>
      <c r="AP263" s="87"/>
      <c r="AQ263" s="85"/>
      <c r="AR263" s="111"/>
      <c r="AS263" s="112">
        <v>0</v>
      </c>
      <c r="AT263" s="87"/>
      <c r="AU263" s="85"/>
      <c r="AV263" s="111"/>
      <c r="AW263" s="112">
        <v>0</v>
      </c>
      <c r="AX263" s="87"/>
      <c r="AY263" s="85"/>
      <c r="AZ263" s="267">
        <f t="shared" si="13"/>
        <v>0</v>
      </c>
      <c r="BA263" s="88">
        <f t="shared" si="14"/>
        <v>0</v>
      </c>
      <c r="BC263">
        <f>IF($A263&lt;&gt;"",COUNTIF($BD$3:$BD263,$BD263),0)</f>
        <v>0</v>
      </c>
      <c r="BD263" t="str">
        <f>IF($A263&lt;&gt;"",VLOOKUP(TRUNC(MID($A263,1,2),0),Plano_Contas!$H$3:$J$103,2,TRUE),"")</f>
        <v/>
      </c>
      <c r="BE263" s="201" t="str">
        <f t="shared" si="15"/>
        <v/>
      </c>
      <c r="BF263" t="str">
        <f ca="1">IF($BT263&lt;&gt;"",SUMIF($BD$3:$BD$1004,"="&amp;$BD263,INDIRECT(ADDRESS(3,BF$2,1,1)):INDIRECT(ADDRESS(1004,BF$2,1,1))),"")</f>
        <v/>
      </c>
      <c r="BG263" t="str">
        <f ca="1">IF($BT263&lt;&gt;"",SUMIF($BD$3:$BD$1004,"="&amp;$BD263,INDIRECT(ADDRESS(3,BG$2,1,1)):INDIRECT(ADDRESS(1004,BG$2,1,1))),"")</f>
        <v/>
      </c>
      <c r="BH263" t="str">
        <f ca="1">IF($BT263&lt;&gt;"",SUMIF($BD$3:$BD$1004,"="&amp;$BD263,INDIRECT(ADDRESS(3,BH$2,1,1)):INDIRECT(ADDRESS(1004,BH$2,1,1))),"")</f>
        <v/>
      </c>
      <c r="BI263" t="str">
        <f ca="1">IF($BT263&lt;&gt;"",SUMIF($BD$3:$BD$1004,"="&amp;$BD263,INDIRECT(ADDRESS(3,BI$2,1,1)):INDIRECT(ADDRESS(1004,BI$2,1,1))),"")</f>
        <v/>
      </c>
      <c r="BJ263" t="str">
        <f ca="1">IF($BT263&lt;&gt;"",SUMIF($BD$3:$BD$1004,"="&amp;$BD263,INDIRECT(ADDRESS(3,BJ$2,1,1)):INDIRECT(ADDRESS(1004,BJ$2,1,1))),"")</f>
        <v/>
      </c>
      <c r="BK263" t="str">
        <f ca="1">IF($BT263&lt;&gt;"",SUMIF($BD$3:$BD$1004,"="&amp;$BD263,INDIRECT(ADDRESS(3,BK$2,1,1)):INDIRECT(ADDRESS(1004,BK$2,1,1))),"")</f>
        <v/>
      </c>
      <c r="BL263" t="str">
        <f ca="1">IF($BT263&lt;&gt;"",SUMIF($BD$3:$BD$1004,"="&amp;$BD263,INDIRECT(ADDRESS(3,BL$2,1,1)):INDIRECT(ADDRESS(1004,BL$2,1,1))),"")</f>
        <v/>
      </c>
      <c r="BM263" t="str">
        <f ca="1">IF($BT263&lt;&gt;"",SUMIF($BD$3:$BD$1004,"="&amp;$BD263,INDIRECT(ADDRESS(3,BM$2,1,1)):INDIRECT(ADDRESS(1004,BM$2,1,1))),"")</f>
        <v/>
      </c>
      <c r="BN263" t="str">
        <f ca="1">IF($BT263&lt;&gt;"",SUMIF($BD$3:$BD$1004,"="&amp;$BD263,INDIRECT(ADDRESS(3,BN$2,1,1)):INDIRECT(ADDRESS(1004,BN$2,1,1))),"")</f>
        <v/>
      </c>
      <c r="BO263" t="str">
        <f ca="1">IF($BT263&lt;&gt;"",SUMIF($BD$3:$BD$1004,"="&amp;$BD263,INDIRECT(ADDRESS(3,BO$2,1,1)):INDIRECT(ADDRESS(1004,BO$2,1,1))),"")</f>
        <v/>
      </c>
      <c r="BP263" t="str">
        <f ca="1">IF($BT263&lt;&gt;"",SUMIF($BD$3:$BD$1004,"="&amp;$BD263,INDIRECT(ADDRESS(3,BP$2,1,1)):INDIRECT(ADDRESS(1004,BP$2,1,1))),"")</f>
        <v/>
      </c>
      <c r="BQ263" t="str">
        <f ca="1">IF($BT263&lt;&gt;"",SUMIF($BD$3:$BD$1004,"="&amp;$BD263,INDIRECT(ADDRESS(3,BQ$2,1,1)):INDIRECT(ADDRESS(1004,BQ$2,1,1))),"")</f>
        <v/>
      </c>
      <c r="BR263" t="str">
        <f ca="1">IF($BT263&lt;&gt;"",SUMIF($BD$3:$BD$1004,"="&amp;$BD263,INDIRECT(ADDRESS(3,BR$2,1,1)):INDIRECT(ADDRESS(1004,BR$2,1,1))),"")</f>
        <v/>
      </c>
      <c r="BS263" t="str">
        <f>IF($A263&lt;&gt;"",VLOOKUP(TRUNC(MID($A263,1,2),0),Plano_Contas!$H$3:$J$103,3,TRUE),"")</f>
        <v/>
      </c>
      <c r="BT263" t="str">
        <f t="shared" si="16"/>
        <v/>
      </c>
      <c r="BV263">
        <f>Empresas!C263</f>
        <v>0</v>
      </c>
    </row>
    <row r="264" spans="1:74" x14ac:dyDescent="0.2">
      <c r="A264" s="89"/>
      <c r="B264" s="52" t="str">
        <f>IF($A264&lt;&gt;"",VLOOKUP(""&amp;$A264,Plano_Contas!$A$3:$F$1003,6,0),"")</f>
        <v/>
      </c>
      <c r="C264" s="91"/>
      <c r="D264" s="111"/>
      <c r="E264" s="112">
        <v>0</v>
      </c>
      <c r="F264" s="87"/>
      <c r="G264" s="85"/>
      <c r="H264" s="111"/>
      <c r="I264" s="112">
        <v>0</v>
      </c>
      <c r="J264" s="87"/>
      <c r="K264" s="85"/>
      <c r="L264" s="111"/>
      <c r="M264" s="112">
        <v>0</v>
      </c>
      <c r="N264" s="87"/>
      <c r="O264" s="85"/>
      <c r="P264" s="111"/>
      <c r="Q264" s="112">
        <v>0</v>
      </c>
      <c r="R264" s="87"/>
      <c r="S264" s="85"/>
      <c r="T264" s="111"/>
      <c r="U264" s="112">
        <v>0</v>
      </c>
      <c r="V264" s="87"/>
      <c r="W264" s="85"/>
      <c r="X264" s="111"/>
      <c r="Y264" s="112">
        <v>0</v>
      </c>
      <c r="Z264" s="87"/>
      <c r="AA264" s="85"/>
      <c r="AB264" s="111"/>
      <c r="AC264" s="112">
        <v>0</v>
      </c>
      <c r="AD264" s="87"/>
      <c r="AE264" s="85"/>
      <c r="AF264" s="111"/>
      <c r="AG264" s="112">
        <v>0</v>
      </c>
      <c r="AH264" s="87"/>
      <c r="AI264" s="85"/>
      <c r="AJ264" s="111"/>
      <c r="AK264" s="112">
        <v>0</v>
      </c>
      <c r="AL264" s="87"/>
      <c r="AM264" s="85"/>
      <c r="AN264" s="111"/>
      <c r="AO264" s="112">
        <v>0</v>
      </c>
      <c r="AP264" s="87"/>
      <c r="AQ264" s="85"/>
      <c r="AR264" s="111"/>
      <c r="AS264" s="112">
        <v>0</v>
      </c>
      <c r="AT264" s="87"/>
      <c r="AU264" s="85"/>
      <c r="AV264" s="111"/>
      <c r="AW264" s="112">
        <v>0</v>
      </c>
      <c r="AX264" s="87"/>
      <c r="AY264" s="85"/>
      <c r="AZ264" s="267">
        <f t="shared" si="13"/>
        <v>0</v>
      </c>
      <c r="BA264" s="88">
        <f t="shared" si="14"/>
        <v>0</v>
      </c>
      <c r="BC264">
        <f>IF($A264&lt;&gt;"",COUNTIF($BD$3:$BD264,$BD264),0)</f>
        <v>0</v>
      </c>
      <c r="BD264" t="str">
        <f>IF($A264&lt;&gt;"",VLOOKUP(TRUNC(MID($A264,1,2),0),Plano_Contas!$H$3:$J$103,2,TRUE),"")</f>
        <v/>
      </c>
      <c r="BE264" s="201" t="str">
        <f t="shared" si="15"/>
        <v/>
      </c>
      <c r="BF264" t="str">
        <f ca="1">IF($BT264&lt;&gt;"",SUMIF($BD$3:$BD$1004,"="&amp;$BD264,INDIRECT(ADDRESS(3,BF$2,1,1)):INDIRECT(ADDRESS(1004,BF$2,1,1))),"")</f>
        <v/>
      </c>
      <c r="BG264" t="str">
        <f ca="1">IF($BT264&lt;&gt;"",SUMIF($BD$3:$BD$1004,"="&amp;$BD264,INDIRECT(ADDRESS(3,BG$2,1,1)):INDIRECT(ADDRESS(1004,BG$2,1,1))),"")</f>
        <v/>
      </c>
      <c r="BH264" t="str">
        <f ca="1">IF($BT264&lt;&gt;"",SUMIF($BD$3:$BD$1004,"="&amp;$BD264,INDIRECT(ADDRESS(3,BH$2,1,1)):INDIRECT(ADDRESS(1004,BH$2,1,1))),"")</f>
        <v/>
      </c>
      <c r="BI264" t="str">
        <f ca="1">IF($BT264&lt;&gt;"",SUMIF($BD$3:$BD$1004,"="&amp;$BD264,INDIRECT(ADDRESS(3,BI$2,1,1)):INDIRECT(ADDRESS(1004,BI$2,1,1))),"")</f>
        <v/>
      </c>
      <c r="BJ264" t="str">
        <f ca="1">IF($BT264&lt;&gt;"",SUMIF($BD$3:$BD$1004,"="&amp;$BD264,INDIRECT(ADDRESS(3,BJ$2,1,1)):INDIRECT(ADDRESS(1004,BJ$2,1,1))),"")</f>
        <v/>
      </c>
      <c r="BK264" t="str">
        <f ca="1">IF($BT264&lt;&gt;"",SUMIF($BD$3:$BD$1004,"="&amp;$BD264,INDIRECT(ADDRESS(3,BK$2,1,1)):INDIRECT(ADDRESS(1004,BK$2,1,1))),"")</f>
        <v/>
      </c>
      <c r="BL264" t="str">
        <f ca="1">IF($BT264&lt;&gt;"",SUMIF($BD$3:$BD$1004,"="&amp;$BD264,INDIRECT(ADDRESS(3,BL$2,1,1)):INDIRECT(ADDRESS(1004,BL$2,1,1))),"")</f>
        <v/>
      </c>
      <c r="BM264" t="str">
        <f ca="1">IF($BT264&lt;&gt;"",SUMIF($BD$3:$BD$1004,"="&amp;$BD264,INDIRECT(ADDRESS(3,BM$2,1,1)):INDIRECT(ADDRESS(1004,BM$2,1,1))),"")</f>
        <v/>
      </c>
      <c r="BN264" t="str">
        <f ca="1">IF($BT264&lt;&gt;"",SUMIF($BD$3:$BD$1004,"="&amp;$BD264,INDIRECT(ADDRESS(3,BN$2,1,1)):INDIRECT(ADDRESS(1004,BN$2,1,1))),"")</f>
        <v/>
      </c>
      <c r="BO264" t="str">
        <f ca="1">IF($BT264&lt;&gt;"",SUMIF($BD$3:$BD$1004,"="&amp;$BD264,INDIRECT(ADDRESS(3,BO$2,1,1)):INDIRECT(ADDRESS(1004,BO$2,1,1))),"")</f>
        <v/>
      </c>
      <c r="BP264" t="str">
        <f ca="1">IF($BT264&lt;&gt;"",SUMIF($BD$3:$BD$1004,"="&amp;$BD264,INDIRECT(ADDRESS(3,BP$2,1,1)):INDIRECT(ADDRESS(1004,BP$2,1,1))),"")</f>
        <v/>
      </c>
      <c r="BQ264" t="str">
        <f ca="1">IF($BT264&lt;&gt;"",SUMIF($BD$3:$BD$1004,"="&amp;$BD264,INDIRECT(ADDRESS(3,BQ$2,1,1)):INDIRECT(ADDRESS(1004,BQ$2,1,1))),"")</f>
        <v/>
      </c>
      <c r="BR264" t="str">
        <f ca="1">IF($BT264&lt;&gt;"",SUMIF($BD$3:$BD$1004,"="&amp;$BD264,INDIRECT(ADDRESS(3,BR$2,1,1)):INDIRECT(ADDRESS(1004,BR$2,1,1))),"")</f>
        <v/>
      </c>
      <c r="BS264" t="str">
        <f>IF($A264&lt;&gt;"",VLOOKUP(TRUNC(MID($A264,1,2),0),Plano_Contas!$H$3:$J$103,3,TRUE),"")</f>
        <v/>
      </c>
      <c r="BT264" t="str">
        <f t="shared" si="16"/>
        <v/>
      </c>
      <c r="BV264">
        <f>Empresas!C264</f>
        <v>0</v>
      </c>
    </row>
    <row r="265" spans="1:74" x14ac:dyDescent="0.2">
      <c r="A265" s="89"/>
      <c r="B265" s="52" t="str">
        <f>IF($A265&lt;&gt;"",VLOOKUP(""&amp;$A265,Plano_Contas!$A$3:$F$1003,6,0),"")</f>
        <v/>
      </c>
      <c r="C265" s="91"/>
      <c r="D265" s="111"/>
      <c r="E265" s="112">
        <v>0</v>
      </c>
      <c r="F265" s="87"/>
      <c r="G265" s="85"/>
      <c r="H265" s="111"/>
      <c r="I265" s="112">
        <v>0</v>
      </c>
      <c r="J265" s="87"/>
      <c r="K265" s="85"/>
      <c r="L265" s="111"/>
      <c r="M265" s="112">
        <v>0</v>
      </c>
      <c r="N265" s="87"/>
      <c r="O265" s="85"/>
      <c r="P265" s="111"/>
      <c r="Q265" s="112">
        <v>0</v>
      </c>
      <c r="R265" s="87"/>
      <c r="S265" s="85"/>
      <c r="T265" s="111"/>
      <c r="U265" s="112">
        <v>0</v>
      </c>
      <c r="V265" s="87"/>
      <c r="W265" s="85"/>
      <c r="X265" s="111"/>
      <c r="Y265" s="112">
        <v>0</v>
      </c>
      <c r="Z265" s="87"/>
      <c r="AA265" s="85"/>
      <c r="AB265" s="111"/>
      <c r="AC265" s="112">
        <v>0</v>
      </c>
      <c r="AD265" s="87"/>
      <c r="AE265" s="85"/>
      <c r="AF265" s="111"/>
      <c r="AG265" s="112">
        <v>0</v>
      </c>
      <c r="AH265" s="87"/>
      <c r="AI265" s="85"/>
      <c r="AJ265" s="111"/>
      <c r="AK265" s="112">
        <v>0</v>
      </c>
      <c r="AL265" s="87"/>
      <c r="AM265" s="85"/>
      <c r="AN265" s="111"/>
      <c r="AO265" s="112">
        <v>0</v>
      </c>
      <c r="AP265" s="87"/>
      <c r="AQ265" s="85"/>
      <c r="AR265" s="111"/>
      <c r="AS265" s="112">
        <v>0</v>
      </c>
      <c r="AT265" s="87"/>
      <c r="AU265" s="85"/>
      <c r="AV265" s="111"/>
      <c r="AW265" s="112">
        <v>0</v>
      </c>
      <c r="AX265" s="87"/>
      <c r="AY265" s="85"/>
      <c r="AZ265" s="267">
        <f t="shared" si="13"/>
        <v>0</v>
      </c>
      <c r="BA265" s="88">
        <f t="shared" si="14"/>
        <v>0</v>
      </c>
      <c r="BC265">
        <f>IF($A265&lt;&gt;"",COUNTIF($BD$3:$BD265,$BD265),0)</f>
        <v>0</v>
      </c>
      <c r="BD265" t="str">
        <f>IF($A265&lt;&gt;"",VLOOKUP(TRUNC(MID($A265,1,2),0),Plano_Contas!$H$3:$J$103,2,TRUE),"")</f>
        <v/>
      </c>
      <c r="BE265" s="201" t="str">
        <f t="shared" si="15"/>
        <v/>
      </c>
      <c r="BF265" t="str">
        <f ca="1">IF($BT265&lt;&gt;"",SUMIF($BD$3:$BD$1004,"="&amp;$BD265,INDIRECT(ADDRESS(3,BF$2,1,1)):INDIRECT(ADDRESS(1004,BF$2,1,1))),"")</f>
        <v/>
      </c>
      <c r="BG265" t="str">
        <f ca="1">IF($BT265&lt;&gt;"",SUMIF($BD$3:$BD$1004,"="&amp;$BD265,INDIRECT(ADDRESS(3,BG$2,1,1)):INDIRECT(ADDRESS(1004,BG$2,1,1))),"")</f>
        <v/>
      </c>
      <c r="BH265" t="str">
        <f ca="1">IF($BT265&lt;&gt;"",SUMIF($BD$3:$BD$1004,"="&amp;$BD265,INDIRECT(ADDRESS(3,BH$2,1,1)):INDIRECT(ADDRESS(1004,BH$2,1,1))),"")</f>
        <v/>
      </c>
      <c r="BI265" t="str">
        <f ca="1">IF($BT265&lt;&gt;"",SUMIF($BD$3:$BD$1004,"="&amp;$BD265,INDIRECT(ADDRESS(3,BI$2,1,1)):INDIRECT(ADDRESS(1004,BI$2,1,1))),"")</f>
        <v/>
      </c>
      <c r="BJ265" t="str">
        <f ca="1">IF($BT265&lt;&gt;"",SUMIF($BD$3:$BD$1004,"="&amp;$BD265,INDIRECT(ADDRESS(3,BJ$2,1,1)):INDIRECT(ADDRESS(1004,BJ$2,1,1))),"")</f>
        <v/>
      </c>
      <c r="BK265" t="str">
        <f ca="1">IF($BT265&lt;&gt;"",SUMIF($BD$3:$BD$1004,"="&amp;$BD265,INDIRECT(ADDRESS(3,BK$2,1,1)):INDIRECT(ADDRESS(1004,BK$2,1,1))),"")</f>
        <v/>
      </c>
      <c r="BL265" t="str">
        <f ca="1">IF($BT265&lt;&gt;"",SUMIF($BD$3:$BD$1004,"="&amp;$BD265,INDIRECT(ADDRESS(3,BL$2,1,1)):INDIRECT(ADDRESS(1004,BL$2,1,1))),"")</f>
        <v/>
      </c>
      <c r="BM265" t="str">
        <f ca="1">IF($BT265&lt;&gt;"",SUMIF($BD$3:$BD$1004,"="&amp;$BD265,INDIRECT(ADDRESS(3,BM$2,1,1)):INDIRECT(ADDRESS(1004,BM$2,1,1))),"")</f>
        <v/>
      </c>
      <c r="BN265" t="str">
        <f ca="1">IF($BT265&lt;&gt;"",SUMIF($BD$3:$BD$1004,"="&amp;$BD265,INDIRECT(ADDRESS(3,BN$2,1,1)):INDIRECT(ADDRESS(1004,BN$2,1,1))),"")</f>
        <v/>
      </c>
      <c r="BO265" t="str">
        <f ca="1">IF($BT265&lt;&gt;"",SUMIF($BD$3:$BD$1004,"="&amp;$BD265,INDIRECT(ADDRESS(3,BO$2,1,1)):INDIRECT(ADDRESS(1004,BO$2,1,1))),"")</f>
        <v/>
      </c>
      <c r="BP265" t="str">
        <f ca="1">IF($BT265&lt;&gt;"",SUMIF($BD$3:$BD$1004,"="&amp;$BD265,INDIRECT(ADDRESS(3,BP$2,1,1)):INDIRECT(ADDRESS(1004,BP$2,1,1))),"")</f>
        <v/>
      </c>
      <c r="BQ265" t="str">
        <f ca="1">IF($BT265&lt;&gt;"",SUMIF($BD$3:$BD$1004,"="&amp;$BD265,INDIRECT(ADDRESS(3,BQ$2,1,1)):INDIRECT(ADDRESS(1004,BQ$2,1,1))),"")</f>
        <v/>
      </c>
      <c r="BR265" t="str">
        <f ca="1">IF($BT265&lt;&gt;"",SUMIF($BD$3:$BD$1004,"="&amp;$BD265,INDIRECT(ADDRESS(3,BR$2,1,1)):INDIRECT(ADDRESS(1004,BR$2,1,1))),"")</f>
        <v/>
      </c>
      <c r="BS265" t="str">
        <f>IF($A265&lt;&gt;"",VLOOKUP(TRUNC(MID($A265,1,2),0),Plano_Contas!$H$3:$J$103,3,TRUE),"")</f>
        <v/>
      </c>
      <c r="BT265" t="str">
        <f t="shared" si="16"/>
        <v/>
      </c>
      <c r="BV265">
        <f>Empresas!C265</f>
        <v>0</v>
      </c>
    </row>
    <row r="266" spans="1:74" x14ac:dyDescent="0.2">
      <c r="A266" s="89"/>
      <c r="B266" s="52" t="str">
        <f>IF($A266&lt;&gt;"",VLOOKUP(""&amp;$A266,Plano_Contas!$A$3:$F$1003,6,0),"")</f>
        <v/>
      </c>
      <c r="C266" s="91"/>
      <c r="D266" s="111"/>
      <c r="E266" s="112">
        <v>0</v>
      </c>
      <c r="F266" s="87"/>
      <c r="G266" s="85"/>
      <c r="H266" s="111"/>
      <c r="I266" s="112">
        <v>0</v>
      </c>
      <c r="J266" s="87"/>
      <c r="K266" s="85"/>
      <c r="L266" s="111"/>
      <c r="M266" s="112">
        <v>0</v>
      </c>
      <c r="N266" s="87"/>
      <c r="O266" s="85"/>
      <c r="P266" s="111"/>
      <c r="Q266" s="112">
        <v>0</v>
      </c>
      <c r="R266" s="87"/>
      <c r="S266" s="85"/>
      <c r="T266" s="111"/>
      <c r="U266" s="112">
        <v>0</v>
      </c>
      <c r="V266" s="87"/>
      <c r="W266" s="85"/>
      <c r="X266" s="111"/>
      <c r="Y266" s="112">
        <v>0</v>
      </c>
      <c r="Z266" s="87"/>
      <c r="AA266" s="85"/>
      <c r="AB266" s="111"/>
      <c r="AC266" s="112">
        <v>0</v>
      </c>
      <c r="AD266" s="87"/>
      <c r="AE266" s="85"/>
      <c r="AF266" s="111"/>
      <c r="AG266" s="112">
        <v>0</v>
      </c>
      <c r="AH266" s="87"/>
      <c r="AI266" s="85"/>
      <c r="AJ266" s="111"/>
      <c r="AK266" s="112">
        <v>0</v>
      </c>
      <c r="AL266" s="87"/>
      <c r="AM266" s="85"/>
      <c r="AN266" s="111"/>
      <c r="AO266" s="112">
        <v>0</v>
      </c>
      <c r="AP266" s="87"/>
      <c r="AQ266" s="85"/>
      <c r="AR266" s="111"/>
      <c r="AS266" s="112">
        <v>0</v>
      </c>
      <c r="AT266" s="87"/>
      <c r="AU266" s="85"/>
      <c r="AV266" s="111"/>
      <c r="AW266" s="112">
        <v>0</v>
      </c>
      <c r="AX266" s="87"/>
      <c r="AY266" s="85"/>
      <c r="AZ266" s="267">
        <f t="shared" si="13"/>
        <v>0</v>
      </c>
      <c r="BA266" s="88">
        <f t="shared" si="14"/>
        <v>0</v>
      </c>
      <c r="BC266">
        <f>IF($A266&lt;&gt;"",COUNTIF($BD$3:$BD266,$BD266),0)</f>
        <v>0</v>
      </c>
      <c r="BD266" t="str">
        <f>IF($A266&lt;&gt;"",VLOOKUP(TRUNC(MID($A266,1,2),0),Plano_Contas!$H$3:$J$103,2,TRUE),"")</f>
        <v/>
      </c>
      <c r="BE266" s="201" t="str">
        <f t="shared" si="15"/>
        <v/>
      </c>
      <c r="BF266" t="str">
        <f ca="1">IF($BT266&lt;&gt;"",SUMIF($BD$3:$BD$1004,"="&amp;$BD266,INDIRECT(ADDRESS(3,BF$2,1,1)):INDIRECT(ADDRESS(1004,BF$2,1,1))),"")</f>
        <v/>
      </c>
      <c r="BG266" t="str">
        <f ca="1">IF($BT266&lt;&gt;"",SUMIF($BD$3:$BD$1004,"="&amp;$BD266,INDIRECT(ADDRESS(3,BG$2,1,1)):INDIRECT(ADDRESS(1004,BG$2,1,1))),"")</f>
        <v/>
      </c>
      <c r="BH266" t="str">
        <f ca="1">IF($BT266&lt;&gt;"",SUMIF($BD$3:$BD$1004,"="&amp;$BD266,INDIRECT(ADDRESS(3,BH$2,1,1)):INDIRECT(ADDRESS(1004,BH$2,1,1))),"")</f>
        <v/>
      </c>
      <c r="BI266" t="str">
        <f ca="1">IF($BT266&lt;&gt;"",SUMIF($BD$3:$BD$1004,"="&amp;$BD266,INDIRECT(ADDRESS(3,BI$2,1,1)):INDIRECT(ADDRESS(1004,BI$2,1,1))),"")</f>
        <v/>
      </c>
      <c r="BJ266" t="str">
        <f ca="1">IF($BT266&lt;&gt;"",SUMIF($BD$3:$BD$1004,"="&amp;$BD266,INDIRECT(ADDRESS(3,BJ$2,1,1)):INDIRECT(ADDRESS(1004,BJ$2,1,1))),"")</f>
        <v/>
      </c>
      <c r="BK266" t="str">
        <f ca="1">IF($BT266&lt;&gt;"",SUMIF($BD$3:$BD$1004,"="&amp;$BD266,INDIRECT(ADDRESS(3,BK$2,1,1)):INDIRECT(ADDRESS(1004,BK$2,1,1))),"")</f>
        <v/>
      </c>
      <c r="BL266" t="str">
        <f ca="1">IF($BT266&lt;&gt;"",SUMIF($BD$3:$BD$1004,"="&amp;$BD266,INDIRECT(ADDRESS(3,BL$2,1,1)):INDIRECT(ADDRESS(1004,BL$2,1,1))),"")</f>
        <v/>
      </c>
      <c r="BM266" t="str">
        <f ca="1">IF($BT266&lt;&gt;"",SUMIF($BD$3:$BD$1004,"="&amp;$BD266,INDIRECT(ADDRESS(3,BM$2,1,1)):INDIRECT(ADDRESS(1004,BM$2,1,1))),"")</f>
        <v/>
      </c>
      <c r="BN266" t="str">
        <f ca="1">IF($BT266&lt;&gt;"",SUMIF($BD$3:$BD$1004,"="&amp;$BD266,INDIRECT(ADDRESS(3,BN$2,1,1)):INDIRECT(ADDRESS(1004,BN$2,1,1))),"")</f>
        <v/>
      </c>
      <c r="BO266" t="str">
        <f ca="1">IF($BT266&lt;&gt;"",SUMIF($BD$3:$BD$1004,"="&amp;$BD266,INDIRECT(ADDRESS(3,BO$2,1,1)):INDIRECT(ADDRESS(1004,BO$2,1,1))),"")</f>
        <v/>
      </c>
      <c r="BP266" t="str">
        <f ca="1">IF($BT266&lt;&gt;"",SUMIF($BD$3:$BD$1004,"="&amp;$BD266,INDIRECT(ADDRESS(3,BP$2,1,1)):INDIRECT(ADDRESS(1004,BP$2,1,1))),"")</f>
        <v/>
      </c>
      <c r="BQ266" t="str">
        <f ca="1">IF($BT266&lt;&gt;"",SUMIF($BD$3:$BD$1004,"="&amp;$BD266,INDIRECT(ADDRESS(3,BQ$2,1,1)):INDIRECT(ADDRESS(1004,BQ$2,1,1))),"")</f>
        <v/>
      </c>
      <c r="BR266" t="str">
        <f ca="1">IF($BT266&lt;&gt;"",SUMIF($BD$3:$BD$1004,"="&amp;$BD266,INDIRECT(ADDRESS(3,BR$2,1,1)):INDIRECT(ADDRESS(1004,BR$2,1,1))),"")</f>
        <v/>
      </c>
      <c r="BS266" t="str">
        <f>IF($A266&lt;&gt;"",VLOOKUP(TRUNC(MID($A266,1,2),0),Plano_Contas!$H$3:$J$103,3,TRUE),"")</f>
        <v/>
      </c>
      <c r="BT266" t="str">
        <f t="shared" si="16"/>
        <v/>
      </c>
      <c r="BV266">
        <f>Empresas!C266</f>
        <v>0</v>
      </c>
    </row>
    <row r="267" spans="1:74" x14ac:dyDescent="0.2">
      <c r="A267" s="89"/>
      <c r="B267" s="52" t="str">
        <f>IF($A267&lt;&gt;"",VLOOKUP(""&amp;$A267,Plano_Contas!$A$3:$F$1003,6,0),"")</f>
        <v/>
      </c>
      <c r="C267" s="91"/>
      <c r="D267" s="111"/>
      <c r="E267" s="112">
        <v>0</v>
      </c>
      <c r="F267" s="87"/>
      <c r="G267" s="85"/>
      <c r="H267" s="111"/>
      <c r="I267" s="112">
        <v>0</v>
      </c>
      <c r="J267" s="87"/>
      <c r="K267" s="85"/>
      <c r="L267" s="111"/>
      <c r="M267" s="112">
        <v>0</v>
      </c>
      <c r="N267" s="87"/>
      <c r="O267" s="85"/>
      <c r="P267" s="111"/>
      <c r="Q267" s="112">
        <v>0</v>
      </c>
      <c r="R267" s="87"/>
      <c r="S267" s="85"/>
      <c r="T267" s="111"/>
      <c r="U267" s="112">
        <v>0</v>
      </c>
      <c r="V267" s="87"/>
      <c r="W267" s="85"/>
      <c r="X267" s="111"/>
      <c r="Y267" s="112">
        <v>0</v>
      </c>
      <c r="Z267" s="87"/>
      <c r="AA267" s="85"/>
      <c r="AB267" s="111"/>
      <c r="AC267" s="112">
        <v>0</v>
      </c>
      <c r="AD267" s="87"/>
      <c r="AE267" s="85"/>
      <c r="AF267" s="111"/>
      <c r="AG267" s="112">
        <v>0</v>
      </c>
      <c r="AH267" s="87"/>
      <c r="AI267" s="85"/>
      <c r="AJ267" s="111"/>
      <c r="AK267" s="112">
        <v>0</v>
      </c>
      <c r="AL267" s="87"/>
      <c r="AM267" s="85"/>
      <c r="AN267" s="111"/>
      <c r="AO267" s="112">
        <v>0</v>
      </c>
      <c r="AP267" s="87"/>
      <c r="AQ267" s="85"/>
      <c r="AR267" s="111"/>
      <c r="AS267" s="112">
        <v>0</v>
      </c>
      <c r="AT267" s="87"/>
      <c r="AU267" s="85"/>
      <c r="AV267" s="111"/>
      <c r="AW267" s="112">
        <v>0</v>
      </c>
      <c r="AX267" s="87"/>
      <c r="AY267" s="85"/>
      <c r="AZ267" s="267">
        <f t="shared" si="13"/>
        <v>0</v>
      </c>
      <c r="BA267" s="88">
        <f t="shared" si="14"/>
        <v>0</v>
      </c>
      <c r="BC267">
        <f>IF($A267&lt;&gt;"",COUNTIF($BD$3:$BD267,$BD267),0)</f>
        <v>0</v>
      </c>
      <c r="BD267" t="str">
        <f>IF($A267&lt;&gt;"",VLOOKUP(TRUNC(MID($A267,1,2),0),Plano_Contas!$H$3:$J$103,2,TRUE),"")</f>
        <v/>
      </c>
      <c r="BE267" s="201" t="str">
        <f t="shared" si="15"/>
        <v/>
      </c>
      <c r="BF267" t="str">
        <f ca="1">IF($BT267&lt;&gt;"",SUMIF($BD$3:$BD$1004,"="&amp;$BD267,INDIRECT(ADDRESS(3,BF$2,1,1)):INDIRECT(ADDRESS(1004,BF$2,1,1))),"")</f>
        <v/>
      </c>
      <c r="BG267" t="str">
        <f ca="1">IF($BT267&lt;&gt;"",SUMIF($BD$3:$BD$1004,"="&amp;$BD267,INDIRECT(ADDRESS(3,BG$2,1,1)):INDIRECT(ADDRESS(1004,BG$2,1,1))),"")</f>
        <v/>
      </c>
      <c r="BH267" t="str">
        <f ca="1">IF($BT267&lt;&gt;"",SUMIF($BD$3:$BD$1004,"="&amp;$BD267,INDIRECT(ADDRESS(3,BH$2,1,1)):INDIRECT(ADDRESS(1004,BH$2,1,1))),"")</f>
        <v/>
      </c>
      <c r="BI267" t="str">
        <f ca="1">IF($BT267&lt;&gt;"",SUMIF($BD$3:$BD$1004,"="&amp;$BD267,INDIRECT(ADDRESS(3,BI$2,1,1)):INDIRECT(ADDRESS(1004,BI$2,1,1))),"")</f>
        <v/>
      </c>
      <c r="BJ267" t="str">
        <f ca="1">IF($BT267&lt;&gt;"",SUMIF($BD$3:$BD$1004,"="&amp;$BD267,INDIRECT(ADDRESS(3,BJ$2,1,1)):INDIRECT(ADDRESS(1004,BJ$2,1,1))),"")</f>
        <v/>
      </c>
      <c r="BK267" t="str">
        <f ca="1">IF($BT267&lt;&gt;"",SUMIF($BD$3:$BD$1004,"="&amp;$BD267,INDIRECT(ADDRESS(3,BK$2,1,1)):INDIRECT(ADDRESS(1004,BK$2,1,1))),"")</f>
        <v/>
      </c>
      <c r="BL267" t="str">
        <f ca="1">IF($BT267&lt;&gt;"",SUMIF($BD$3:$BD$1004,"="&amp;$BD267,INDIRECT(ADDRESS(3,BL$2,1,1)):INDIRECT(ADDRESS(1004,BL$2,1,1))),"")</f>
        <v/>
      </c>
      <c r="BM267" t="str">
        <f ca="1">IF($BT267&lt;&gt;"",SUMIF($BD$3:$BD$1004,"="&amp;$BD267,INDIRECT(ADDRESS(3,BM$2,1,1)):INDIRECT(ADDRESS(1004,BM$2,1,1))),"")</f>
        <v/>
      </c>
      <c r="BN267" t="str">
        <f ca="1">IF($BT267&lt;&gt;"",SUMIF($BD$3:$BD$1004,"="&amp;$BD267,INDIRECT(ADDRESS(3,BN$2,1,1)):INDIRECT(ADDRESS(1004,BN$2,1,1))),"")</f>
        <v/>
      </c>
      <c r="BO267" t="str">
        <f ca="1">IF($BT267&lt;&gt;"",SUMIF($BD$3:$BD$1004,"="&amp;$BD267,INDIRECT(ADDRESS(3,BO$2,1,1)):INDIRECT(ADDRESS(1004,BO$2,1,1))),"")</f>
        <v/>
      </c>
      <c r="BP267" t="str">
        <f ca="1">IF($BT267&lt;&gt;"",SUMIF($BD$3:$BD$1004,"="&amp;$BD267,INDIRECT(ADDRESS(3,BP$2,1,1)):INDIRECT(ADDRESS(1004,BP$2,1,1))),"")</f>
        <v/>
      </c>
      <c r="BQ267" t="str">
        <f ca="1">IF($BT267&lt;&gt;"",SUMIF($BD$3:$BD$1004,"="&amp;$BD267,INDIRECT(ADDRESS(3,BQ$2,1,1)):INDIRECT(ADDRESS(1004,BQ$2,1,1))),"")</f>
        <v/>
      </c>
      <c r="BR267" t="str">
        <f ca="1">IF($BT267&lt;&gt;"",SUMIF($BD$3:$BD$1004,"="&amp;$BD267,INDIRECT(ADDRESS(3,BR$2,1,1)):INDIRECT(ADDRESS(1004,BR$2,1,1))),"")</f>
        <v/>
      </c>
      <c r="BS267" t="str">
        <f>IF($A267&lt;&gt;"",VLOOKUP(TRUNC(MID($A267,1,2),0),Plano_Contas!$H$3:$J$103,3,TRUE),"")</f>
        <v/>
      </c>
      <c r="BT267" t="str">
        <f t="shared" si="16"/>
        <v/>
      </c>
      <c r="BV267">
        <f>Empresas!C267</f>
        <v>0</v>
      </c>
    </row>
    <row r="268" spans="1:74" x14ac:dyDescent="0.2">
      <c r="A268" s="89"/>
      <c r="B268" s="52" t="str">
        <f>IF($A268&lt;&gt;"",VLOOKUP(""&amp;$A268,Plano_Contas!$A$3:$F$1003,6,0),"")</f>
        <v/>
      </c>
      <c r="C268" s="91"/>
      <c r="D268" s="111"/>
      <c r="E268" s="112">
        <v>0</v>
      </c>
      <c r="F268" s="87"/>
      <c r="G268" s="85"/>
      <c r="H268" s="111"/>
      <c r="I268" s="112">
        <v>0</v>
      </c>
      <c r="J268" s="87"/>
      <c r="K268" s="85"/>
      <c r="L268" s="111"/>
      <c r="M268" s="112">
        <v>0</v>
      </c>
      <c r="N268" s="87"/>
      <c r="O268" s="85"/>
      <c r="P268" s="111"/>
      <c r="Q268" s="112">
        <v>0</v>
      </c>
      <c r="R268" s="87"/>
      <c r="S268" s="85"/>
      <c r="T268" s="111"/>
      <c r="U268" s="112">
        <v>0</v>
      </c>
      <c r="V268" s="87"/>
      <c r="W268" s="85"/>
      <c r="X268" s="111"/>
      <c r="Y268" s="112">
        <v>0</v>
      </c>
      <c r="Z268" s="87"/>
      <c r="AA268" s="85"/>
      <c r="AB268" s="111"/>
      <c r="AC268" s="112">
        <v>0</v>
      </c>
      <c r="AD268" s="87"/>
      <c r="AE268" s="85"/>
      <c r="AF268" s="111"/>
      <c r="AG268" s="112">
        <v>0</v>
      </c>
      <c r="AH268" s="87"/>
      <c r="AI268" s="85"/>
      <c r="AJ268" s="111"/>
      <c r="AK268" s="112">
        <v>0</v>
      </c>
      <c r="AL268" s="87"/>
      <c r="AM268" s="85"/>
      <c r="AN268" s="111"/>
      <c r="AO268" s="112">
        <v>0</v>
      </c>
      <c r="AP268" s="87"/>
      <c r="AQ268" s="85"/>
      <c r="AR268" s="111"/>
      <c r="AS268" s="112">
        <v>0</v>
      </c>
      <c r="AT268" s="87"/>
      <c r="AU268" s="85"/>
      <c r="AV268" s="111"/>
      <c r="AW268" s="112">
        <v>0</v>
      </c>
      <c r="AX268" s="87"/>
      <c r="AY268" s="85"/>
      <c r="AZ268" s="267">
        <f t="shared" si="13"/>
        <v>0</v>
      </c>
      <c r="BA268" s="88">
        <f t="shared" si="14"/>
        <v>0</v>
      </c>
      <c r="BC268">
        <f>IF($A268&lt;&gt;"",COUNTIF($BD$3:$BD268,$BD268),0)</f>
        <v>0</v>
      </c>
      <c r="BD268" t="str">
        <f>IF($A268&lt;&gt;"",VLOOKUP(TRUNC(MID($A268,1,2),0),Plano_Contas!$H$3:$J$103,2,TRUE),"")</f>
        <v/>
      </c>
      <c r="BE268" s="201" t="str">
        <f t="shared" si="15"/>
        <v/>
      </c>
      <c r="BF268" t="str">
        <f ca="1">IF($BT268&lt;&gt;"",SUMIF($BD$3:$BD$1004,"="&amp;$BD268,INDIRECT(ADDRESS(3,BF$2,1,1)):INDIRECT(ADDRESS(1004,BF$2,1,1))),"")</f>
        <v/>
      </c>
      <c r="BG268" t="str">
        <f ca="1">IF($BT268&lt;&gt;"",SUMIF($BD$3:$BD$1004,"="&amp;$BD268,INDIRECT(ADDRESS(3,BG$2,1,1)):INDIRECT(ADDRESS(1004,BG$2,1,1))),"")</f>
        <v/>
      </c>
      <c r="BH268" t="str">
        <f ca="1">IF($BT268&lt;&gt;"",SUMIF($BD$3:$BD$1004,"="&amp;$BD268,INDIRECT(ADDRESS(3,BH$2,1,1)):INDIRECT(ADDRESS(1004,BH$2,1,1))),"")</f>
        <v/>
      </c>
      <c r="BI268" t="str">
        <f ca="1">IF($BT268&lt;&gt;"",SUMIF($BD$3:$BD$1004,"="&amp;$BD268,INDIRECT(ADDRESS(3,BI$2,1,1)):INDIRECT(ADDRESS(1004,BI$2,1,1))),"")</f>
        <v/>
      </c>
      <c r="BJ268" t="str">
        <f ca="1">IF($BT268&lt;&gt;"",SUMIF($BD$3:$BD$1004,"="&amp;$BD268,INDIRECT(ADDRESS(3,BJ$2,1,1)):INDIRECT(ADDRESS(1004,BJ$2,1,1))),"")</f>
        <v/>
      </c>
      <c r="BK268" t="str">
        <f ca="1">IF($BT268&lt;&gt;"",SUMIF($BD$3:$BD$1004,"="&amp;$BD268,INDIRECT(ADDRESS(3,BK$2,1,1)):INDIRECT(ADDRESS(1004,BK$2,1,1))),"")</f>
        <v/>
      </c>
      <c r="BL268" t="str">
        <f ca="1">IF($BT268&lt;&gt;"",SUMIF($BD$3:$BD$1004,"="&amp;$BD268,INDIRECT(ADDRESS(3,BL$2,1,1)):INDIRECT(ADDRESS(1004,BL$2,1,1))),"")</f>
        <v/>
      </c>
      <c r="BM268" t="str">
        <f ca="1">IF($BT268&lt;&gt;"",SUMIF($BD$3:$BD$1004,"="&amp;$BD268,INDIRECT(ADDRESS(3,BM$2,1,1)):INDIRECT(ADDRESS(1004,BM$2,1,1))),"")</f>
        <v/>
      </c>
      <c r="BN268" t="str">
        <f ca="1">IF($BT268&lt;&gt;"",SUMIF($BD$3:$BD$1004,"="&amp;$BD268,INDIRECT(ADDRESS(3,BN$2,1,1)):INDIRECT(ADDRESS(1004,BN$2,1,1))),"")</f>
        <v/>
      </c>
      <c r="BO268" t="str">
        <f ca="1">IF($BT268&lt;&gt;"",SUMIF($BD$3:$BD$1004,"="&amp;$BD268,INDIRECT(ADDRESS(3,BO$2,1,1)):INDIRECT(ADDRESS(1004,BO$2,1,1))),"")</f>
        <v/>
      </c>
      <c r="BP268" t="str">
        <f ca="1">IF($BT268&lt;&gt;"",SUMIF($BD$3:$BD$1004,"="&amp;$BD268,INDIRECT(ADDRESS(3,BP$2,1,1)):INDIRECT(ADDRESS(1004,BP$2,1,1))),"")</f>
        <v/>
      </c>
      <c r="BQ268" t="str">
        <f ca="1">IF($BT268&lt;&gt;"",SUMIF($BD$3:$BD$1004,"="&amp;$BD268,INDIRECT(ADDRESS(3,BQ$2,1,1)):INDIRECT(ADDRESS(1004,BQ$2,1,1))),"")</f>
        <v/>
      </c>
      <c r="BR268" t="str">
        <f ca="1">IF($BT268&lt;&gt;"",SUMIF($BD$3:$BD$1004,"="&amp;$BD268,INDIRECT(ADDRESS(3,BR$2,1,1)):INDIRECT(ADDRESS(1004,BR$2,1,1))),"")</f>
        <v/>
      </c>
      <c r="BS268" t="str">
        <f>IF($A268&lt;&gt;"",VLOOKUP(TRUNC(MID($A268,1,2),0),Plano_Contas!$H$3:$J$103,3,TRUE),"")</f>
        <v/>
      </c>
      <c r="BT268" t="str">
        <f t="shared" si="16"/>
        <v/>
      </c>
      <c r="BV268">
        <f>Empresas!C268</f>
        <v>0</v>
      </c>
    </row>
    <row r="269" spans="1:74" x14ac:dyDescent="0.2">
      <c r="A269" s="89"/>
      <c r="B269" s="52" t="str">
        <f>IF($A269&lt;&gt;"",VLOOKUP(""&amp;$A269,Plano_Contas!$A$3:$F$1003,6,0),"")</f>
        <v/>
      </c>
      <c r="C269" s="91"/>
      <c r="D269" s="111"/>
      <c r="E269" s="112">
        <v>0</v>
      </c>
      <c r="F269" s="87"/>
      <c r="G269" s="85"/>
      <c r="H269" s="111"/>
      <c r="I269" s="112">
        <v>0</v>
      </c>
      <c r="J269" s="87"/>
      <c r="K269" s="85"/>
      <c r="L269" s="111"/>
      <c r="M269" s="112">
        <v>0</v>
      </c>
      <c r="N269" s="87"/>
      <c r="O269" s="85"/>
      <c r="P269" s="111"/>
      <c r="Q269" s="112">
        <v>0</v>
      </c>
      <c r="R269" s="87"/>
      <c r="S269" s="85"/>
      <c r="T269" s="111"/>
      <c r="U269" s="112">
        <v>0</v>
      </c>
      <c r="V269" s="87"/>
      <c r="W269" s="85"/>
      <c r="X269" s="111"/>
      <c r="Y269" s="112">
        <v>0</v>
      </c>
      <c r="Z269" s="87"/>
      <c r="AA269" s="85"/>
      <c r="AB269" s="111"/>
      <c r="AC269" s="112">
        <v>0</v>
      </c>
      <c r="AD269" s="87"/>
      <c r="AE269" s="85"/>
      <c r="AF269" s="111"/>
      <c r="AG269" s="112">
        <v>0</v>
      </c>
      <c r="AH269" s="87"/>
      <c r="AI269" s="85"/>
      <c r="AJ269" s="111"/>
      <c r="AK269" s="112">
        <v>0</v>
      </c>
      <c r="AL269" s="87"/>
      <c r="AM269" s="85"/>
      <c r="AN269" s="111"/>
      <c r="AO269" s="112">
        <v>0</v>
      </c>
      <c r="AP269" s="87"/>
      <c r="AQ269" s="85"/>
      <c r="AR269" s="111"/>
      <c r="AS269" s="112">
        <v>0</v>
      </c>
      <c r="AT269" s="87"/>
      <c r="AU269" s="85"/>
      <c r="AV269" s="111"/>
      <c r="AW269" s="112">
        <v>0</v>
      </c>
      <c r="AX269" s="87"/>
      <c r="AY269" s="85"/>
      <c r="AZ269" s="267">
        <f t="shared" si="13"/>
        <v>0</v>
      </c>
      <c r="BA269" s="88">
        <f t="shared" si="14"/>
        <v>0</v>
      </c>
      <c r="BC269">
        <f>IF($A269&lt;&gt;"",COUNTIF($BD$3:$BD269,$BD269),0)</f>
        <v>0</v>
      </c>
      <c r="BD269" t="str">
        <f>IF($A269&lt;&gt;"",VLOOKUP(TRUNC(MID($A269,1,2),0),Plano_Contas!$H$3:$J$103,2,TRUE),"")</f>
        <v/>
      </c>
      <c r="BE269" s="201" t="str">
        <f t="shared" si="15"/>
        <v/>
      </c>
      <c r="BF269" t="str">
        <f ca="1">IF($BT269&lt;&gt;"",SUMIF($BD$3:$BD$1004,"="&amp;$BD269,INDIRECT(ADDRESS(3,BF$2,1,1)):INDIRECT(ADDRESS(1004,BF$2,1,1))),"")</f>
        <v/>
      </c>
      <c r="BG269" t="str">
        <f ca="1">IF($BT269&lt;&gt;"",SUMIF($BD$3:$BD$1004,"="&amp;$BD269,INDIRECT(ADDRESS(3,BG$2,1,1)):INDIRECT(ADDRESS(1004,BG$2,1,1))),"")</f>
        <v/>
      </c>
      <c r="BH269" t="str">
        <f ca="1">IF($BT269&lt;&gt;"",SUMIF($BD$3:$BD$1004,"="&amp;$BD269,INDIRECT(ADDRESS(3,BH$2,1,1)):INDIRECT(ADDRESS(1004,BH$2,1,1))),"")</f>
        <v/>
      </c>
      <c r="BI269" t="str">
        <f ca="1">IF($BT269&lt;&gt;"",SUMIF($BD$3:$BD$1004,"="&amp;$BD269,INDIRECT(ADDRESS(3,BI$2,1,1)):INDIRECT(ADDRESS(1004,BI$2,1,1))),"")</f>
        <v/>
      </c>
      <c r="BJ269" t="str">
        <f ca="1">IF($BT269&lt;&gt;"",SUMIF($BD$3:$BD$1004,"="&amp;$BD269,INDIRECT(ADDRESS(3,BJ$2,1,1)):INDIRECT(ADDRESS(1004,BJ$2,1,1))),"")</f>
        <v/>
      </c>
      <c r="BK269" t="str">
        <f ca="1">IF($BT269&lt;&gt;"",SUMIF($BD$3:$BD$1004,"="&amp;$BD269,INDIRECT(ADDRESS(3,BK$2,1,1)):INDIRECT(ADDRESS(1004,BK$2,1,1))),"")</f>
        <v/>
      </c>
      <c r="BL269" t="str">
        <f ca="1">IF($BT269&lt;&gt;"",SUMIF($BD$3:$BD$1004,"="&amp;$BD269,INDIRECT(ADDRESS(3,BL$2,1,1)):INDIRECT(ADDRESS(1004,BL$2,1,1))),"")</f>
        <v/>
      </c>
      <c r="BM269" t="str">
        <f ca="1">IF($BT269&lt;&gt;"",SUMIF($BD$3:$BD$1004,"="&amp;$BD269,INDIRECT(ADDRESS(3,BM$2,1,1)):INDIRECT(ADDRESS(1004,BM$2,1,1))),"")</f>
        <v/>
      </c>
      <c r="BN269" t="str">
        <f ca="1">IF($BT269&lt;&gt;"",SUMIF($BD$3:$BD$1004,"="&amp;$BD269,INDIRECT(ADDRESS(3,BN$2,1,1)):INDIRECT(ADDRESS(1004,BN$2,1,1))),"")</f>
        <v/>
      </c>
      <c r="BO269" t="str">
        <f ca="1">IF($BT269&lt;&gt;"",SUMIF($BD$3:$BD$1004,"="&amp;$BD269,INDIRECT(ADDRESS(3,BO$2,1,1)):INDIRECT(ADDRESS(1004,BO$2,1,1))),"")</f>
        <v/>
      </c>
      <c r="BP269" t="str">
        <f ca="1">IF($BT269&lt;&gt;"",SUMIF($BD$3:$BD$1004,"="&amp;$BD269,INDIRECT(ADDRESS(3,BP$2,1,1)):INDIRECT(ADDRESS(1004,BP$2,1,1))),"")</f>
        <v/>
      </c>
      <c r="BQ269" t="str">
        <f ca="1">IF($BT269&lt;&gt;"",SUMIF($BD$3:$BD$1004,"="&amp;$BD269,INDIRECT(ADDRESS(3,BQ$2,1,1)):INDIRECT(ADDRESS(1004,BQ$2,1,1))),"")</f>
        <v/>
      </c>
      <c r="BR269" t="str">
        <f ca="1">IF($BT269&lt;&gt;"",SUMIF($BD$3:$BD$1004,"="&amp;$BD269,INDIRECT(ADDRESS(3,BR$2,1,1)):INDIRECT(ADDRESS(1004,BR$2,1,1))),"")</f>
        <v/>
      </c>
      <c r="BS269" t="str">
        <f>IF($A269&lt;&gt;"",VLOOKUP(TRUNC(MID($A269,1,2),0),Plano_Contas!$H$3:$J$103,3,TRUE),"")</f>
        <v/>
      </c>
      <c r="BT269" t="str">
        <f t="shared" si="16"/>
        <v/>
      </c>
      <c r="BV269">
        <f>Empresas!C269</f>
        <v>0</v>
      </c>
    </row>
    <row r="270" spans="1:74" x14ac:dyDescent="0.2">
      <c r="A270" s="89"/>
      <c r="B270" s="52" t="str">
        <f>IF($A270&lt;&gt;"",VLOOKUP(""&amp;$A270,Plano_Contas!$A$3:$F$1003,6,0),"")</f>
        <v/>
      </c>
      <c r="C270" s="91"/>
      <c r="D270" s="111"/>
      <c r="E270" s="112">
        <v>0</v>
      </c>
      <c r="F270" s="87"/>
      <c r="G270" s="85"/>
      <c r="H270" s="111"/>
      <c r="I270" s="112">
        <v>0</v>
      </c>
      <c r="J270" s="87"/>
      <c r="K270" s="85"/>
      <c r="L270" s="111"/>
      <c r="M270" s="112">
        <v>0</v>
      </c>
      <c r="N270" s="87"/>
      <c r="O270" s="85"/>
      <c r="P270" s="111"/>
      <c r="Q270" s="112">
        <v>0</v>
      </c>
      <c r="R270" s="87"/>
      <c r="S270" s="85"/>
      <c r="T270" s="111"/>
      <c r="U270" s="112">
        <v>0</v>
      </c>
      <c r="V270" s="87"/>
      <c r="W270" s="85"/>
      <c r="X270" s="111"/>
      <c r="Y270" s="112">
        <v>0</v>
      </c>
      <c r="Z270" s="87"/>
      <c r="AA270" s="85"/>
      <c r="AB270" s="111"/>
      <c r="AC270" s="112">
        <v>0</v>
      </c>
      <c r="AD270" s="87"/>
      <c r="AE270" s="85"/>
      <c r="AF270" s="111"/>
      <c r="AG270" s="112">
        <v>0</v>
      </c>
      <c r="AH270" s="87"/>
      <c r="AI270" s="85"/>
      <c r="AJ270" s="111"/>
      <c r="AK270" s="112">
        <v>0</v>
      </c>
      <c r="AL270" s="87"/>
      <c r="AM270" s="85"/>
      <c r="AN270" s="111"/>
      <c r="AO270" s="112">
        <v>0</v>
      </c>
      <c r="AP270" s="87"/>
      <c r="AQ270" s="85"/>
      <c r="AR270" s="111"/>
      <c r="AS270" s="112">
        <v>0</v>
      </c>
      <c r="AT270" s="87"/>
      <c r="AU270" s="85"/>
      <c r="AV270" s="111"/>
      <c r="AW270" s="112">
        <v>0</v>
      </c>
      <c r="AX270" s="87"/>
      <c r="AY270" s="85"/>
      <c r="AZ270" s="267">
        <f t="shared" si="13"/>
        <v>0</v>
      </c>
      <c r="BA270" s="88">
        <f t="shared" si="14"/>
        <v>0</v>
      </c>
      <c r="BC270">
        <f>IF($A270&lt;&gt;"",COUNTIF($BD$3:$BD270,$BD270),0)</f>
        <v>0</v>
      </c>
      <c r="BD270" t="str">
        <f>IF($A270&lt;&gt;"",VLOOKUP(TRUNC(MID($A270,1,2),0),Plano_Contas!$H$3:$J$103,2,TRUE),"")</f>
        <v/>
      </c>
      <c r="BE270" s="201" t="str">
        <f t="shared" si="15"/>
        <v/>
      </c>
      <c r="BF270" t="str">
        <f ca="1">IF($BT270&lt;&gt;"",SUMIF($BD$3:$BD$1004,"="&amp;$BD270,INDIRECT(ADDRESS(3,BF$2,1,1)):INDIRECT(ADDRESS(1004,BF$2,1,1))),"")</f>
        <v/>
      </c>
      <c r="BG270" t="str">
        <f ca="1">IF($BT270&lt;&gt;"",SUMIF($BD$3:$BD$1004,"="&amp;$BD270,INDIRECT(ADDRESS(3,BG$2,1,1)):INDIRECT(ADDRESS(1004,BG$2,1,1))),"")</f>
        <v/>
      </c>
      <c r="BH270" t="str">
        <f ca="1">IF($BT270&lt;&gt;"",SUMIF($BD$3:$BD$1004,"="&amp;$BD270,INDIRECT(ADDRESS(3,BH$2,1,1)):INDIRECT(ADDRESS(1004,BH$2,1,1))),"")</f>
        <v/>
      </c>
      <c r="BI270" t="str">
        <f ca="1">IF($BT270&lt;&gt;"",SUMIF($BD$3:$BD$1004,"="&amp;$BD270,INDIRECT(ADDRESS(3,BI$2,1,1)):INDIRECT(ADDRESS(1004,BI$2,1,1))),"")</f>
        <v/>
      </c>
      <c r="BJ270" t="str">
        <f ca="1">IF($BT270&lt;&gt;"",SUMIF($BD$3:$BD$1004,"="&amp;$BD270,INDIRECT(ADDRESS(3,BJ$2,1,1)):INDIRECT(ADDRESS(1004,BJ$2,1,1))),"")</f>
        <v/>
      </c>
      <c r="BK270" t="str">
        <f ca="1">IF($BT270&lt;&gt;"",SUMIF($BD$3:$BD$1004,"="&amp;$BD270,INDIRECT(ADDRESS(3,BK$2,1,1)):INDIRECT(ADDRESS(1004,BK$2,1,1))),"")</f>
        <v/>
      </c>
      <c r="BL270" t="str">
        <f ca="1">IF($BT270&lt;&gt;"",SUMIF($BD$3:$BD$1004,"="&amp;$BD270,INDIRECT(ADDRESS(3,BL$2,1,1)):INDIRECT(ADDRESS(1004,BL$2,1,1))),"")</f>
        <v/>
      </c>
      <c r="BM270" t="str">
        <f ca="1">IF($BT270&lt;&gt;"",SUMIF($BD$3:$BD$1004,"="&amp;$BD270,INDIRECT(ADDRESS(3,BM$2,1,1)):INDIRECT(ADDRESS(1004,BM$2,1,1))),"")</f>
        <v/>
      </c>
      <c r="BN270" t="str">
        <f ca="1">IF($BT270&lt;&gt;"",SUMIF($BD$3:$BD$1004,"="&amp;$BD270,INDIRECT(ADDRESS(3,BN$2,1,1)):INDIRECT(ADDRESS(1004,BN$2,1,1))),"")</f>
        <v/>
      </c>
      <c r="BO270" t="str">
        <f ca="1">IF($BT270&lt;&gt;"",SUMIF($BD$3:$BD$1004,"="&amp;$BD270,INDIRECT(ADDRESS(3,BO$2,1,1)):INDIRECT(ADDRESS(1004,BO$2,1,1))),"")</f>
        <v/>
      </c>
      <c r="BP270" t="str">
        <f ca="1">IF($BT270&lt;&gt;"",SUMIF($BD$3:$BD$1004,"="&amp;$BD270,INDIRECT(ADDRESS(3,BP$2,1,1)):INDIRECT(ADDRESS(1004,BP$2,1,1))),"")</f>
        <v/>
      </c>
      <c r="BQ270" t="str">
        <f ca="1">IF($BT270&lt;&gt;"",SUMIF($BD$3:$BD$1004,"="&amp;$BD270,INDIRECT(ADDRESS(3,BQ$2,1,1)):INDIRECT(ADDRESS(1004,BQ$2,1,1))),"")</f>
        <v/>
      </c>
      <c r="BR270" t="str">
        <f ca="1">IF($BT270&lt;&gt;"",SUMIF($BD$3:$BD$1004,"="&amp;$BD270,INDIRECT(ADDRESS(3,BR$2,1,1)):INDIRECT(ADDRESS(1004,BR$2,1,1))),"")</f>
        <v/>
      </c>
      <c r="BS270" t="str">
        <f>IF($A270&lt;&gt;"",VLOOKUP(TRUNC(MID($A270,1,2),0),Plano_Contas!$H$3:$J$103,3,TRUE),"")</f>
        <v/>
      </c>
      <c r="BT270" t="str">
        <f t="shared" si="16"/>
        <v/>
      </c>
      <c r="BV270">
        <f>Empresas!C270</f>
        <v>0</v>
      </c>
    </row>
    <row r="271" spans="1:74" x14ac:dyDescent="0.2">
      <c r="A271" s="89"/>
      <c r="B271" s="52" t="str">
        <f>IF($A271&lt;&gt;"",VLOOKUP(""&amp;$A271,Plano_Contas!$A$3:$F$1003,6,0),"")</f>
        <v/>
      </c>
      <c r="C271" s="91"/>
      <c r="D271" s="111"/>
      <c r="E271" s="112">
        <v>0</v>
      </c>
      <c r="F271" s="87"/>
      <c r="G271" s="85"/>
      <c r="H271" s="111"/>
      <c r="I271" s="112">
        <v>0</v>
      </c>
      <c r="J271" s="87"/>
      <c r="K271" s="85"/>
      <c r="L271" s="111"/>
      <c r="M271" s="112">
        <v>0</v>
      </c>
      <c r="N271" s="87"/>
      <c r="O271" s="85"/>
      <c r="P271" s="111"/>
      <c r="Q271" s="112">
        <v>0</v>
      </c>
      <c r="R271" s="87"/>
      <c r="S271" s="85"/>
      <c r="T271" s="111"/>
      <c r="U271" s="112">
        <v>0</v>
      </c>
      <c r="V271" s="87"/>
      <c r="W271" s="85"/>
      <c r="X271" s="111"/>
      <c r="Y271" s="112">
        <v>0</v>
      </c>
      <c r="Z271" s="87"/>
      <c r="AA271" s="85"/>
      <c r="AB271" s="111"/>
      <c r="AC271" s="112">
        <v>0</v>
      </c>
      <c r="AD271" s="87"/>
      <c r="AE271" s="85"/>
      <c r="AF271" s="111"/>
      <c r="AG271" s="112">
        <v>0</v>
      </c>
      <c r="AH271" s="87"/>
      <c r="AI271" s="85"/>
      <c r="AJ271" s="111"/>
      <c r="AK271" s="112">
        <v>0</v>
      </c>
      <c r="AL271" s="87"/>
      <c r="AM271" s="85"/>
      <c r="AN271" s="111"/>
      <c r="AO271" s="112">
        <v>0</v>
      </c>
      <c r="AP271" s="87"/>
      <c r="AQ271" s="85"/>
      <c r="AR271" s="111"/>
      <c r="AS271" s="112">
        <v>0</v>
      </c>
      <c r="AT271" s="87"/>
      <c r="AU271" s="85"/>
      <c r="AV271" s="111"/>
      <c r="AW271" s="112">
        <v>0</v>
      </c>
      <c r="AX271" s="87"/>
      <c r="AY271" s="85"/>
      <c r="AZ271" s="267">
        <f t="shared" si="13"/>
        <v>0</v>
      </c>
      <c r="BA271" s="88">
        <f t="shared" si="14"/>
        <v>0</v>
      </c>
      <c r="BC271">
        <f>IF($A271&lt;&gt;"",COUNTIF($BD$3:$BD271,$BD271),0)</f>
        <v>0</v>
      </c>
      <c r="BD271" t="str">
        <f>IF($A271&lt;&gt;"",VLOOKUP(TRUNC(MID($A271,1,2),0),Plano_Contas!$H$3:$J$103,2,TRUE),"")</f>
        <v/>
      </c>
      <c r="BE271" s="201" t="str">
        <f t="shared" si="15"/>
        <v/>
      </c>
      <c r="BF271" t="str">
        <f ca="1">IF($BT271&lt;&gt;"",SUMIF($BD$3:$BD$1004,"="&amp;$BD271,INDIRECT(ADDRESS(3,BF$2,1,1)):INDIRECT(ADDRESS(1004,BF$2,1,1))),"")</f>
        <v/>
      </c>
      <c r="BG271" t="str">
        <f ca="1">IF($BT271&lt;&gt;"",SUMIF($BD$3:$BD$1004,"="&amp;$BD271,INDIRECT(ADDRESS(3,BG$2,1,1)):INDIRECT(ADDRESS(1004,BG$2,1,1))),"")</f>
        <v/>
      </c>
      <c r="BH271" t="str">
        <f ca="1">IF($BT271&lt;&gt;"",SUMIF($BD$3:$BD$1004,"="&amp;$BD271,INDIRECT(ADDRESS(3,BH$2,1,1)):INDIRECT(ADDRESS(1004,BH$2,1,1))),"")</f>
        <v/>
      </c>
      <c r="BI271" t="str">
        <f ca="1">IF($BT271&lt;&gt;"",SUMIF($BD$3:$BD$1004,"="&amp;$BD271,INDIRECT(ADDRESS(3,BI$2,1,1)):INDIRECT(ADDRESS(1004,BI$2,1,1))),"")</f>
        <v/>
      </c>
      <c r="BJ271" t="str">
        <f ca="1">IF($BT271&lt;&gt;"",SUMIF($BD$3:$BD$1004,"="&amp;$BD271,INDIRECT(ADDRESS(3,BJ$2,1,1)):INDIRECT(ADDRESS(1004,BJ$2,1,1))),"")</f>
        <v/>
      </c>
      <c r="BK271" t="str">
        <f ca="1">IF($BT271&lt;&gt;"",SUMIF($BD$3:$BD$1004,"="&amp;$BD271,INDIRECT(ADDRESS(3,BK$2,1,1)):INDIRECT(ADDRESS(1004,BK$2,1,1))),"")</f>
        <v/>
      </c>
      <c r="BL271" t="str">
        <f ca="1">IF($BT271&lt;&gt;"",SUMIF($BD$3:$BD$1004,"="&amp;$BD271,INDIRECT(ADDRESS(3,BL$2,1,1)):INDIRECT(ADDRESS(1004,BL$2,1,1))),"")</f>
        <v/>
      </c>
      <c r="BM271" t="str">
        <f ca="1">IF($BT271&lt;&gt;"",SUMIF($BD$3:$BD$1004,"="&amp;$BD271,INDIRECT(ADDRESS(3,BM$2,1,1)):INDIRECT(ADDRESS(1004,BM$2,1,1))),"")</f>
        <v/>
      </c>
      <c r="BN271" t="str">
        <f ca="1">IF($BT271&lt;&gt;"",SUMIF($BD$3:$BD$1004,"="&amp;$BD271,INDIRECT(ADDRESS(3,BN$2,1,1)):INDIRECT(ADDRESS(1004,BN$2,1,1))),"")</f>
        <v/>
      </c>
      <c r="BO271" t="str">
        <f ca="1">IF($BT271&lt;&gt;"",SUMIF($BD$3:$BD$1004,"="&amp;$BD271,INDIRECT(ADDRESS(3,BO$2,1,1)):INDIRECT(ADDRESS(1004,BO$2,1,1))),"")</f>
        <v/>
      </c>
      <c r="BP271" t="str">
        <f ca="1">IF($BT271&lt;&gt;"",SUMIF($BD$3:$BD$1004,"="&amp;$BD271,INDIRECT(ADDRESS(3,BP$2,1,1)):INDIRECT(ADDRESS(1004,BP$2,1,1))),"")</f>
        <v/>
      </c>
      <c r="BQ271" t="str">
        <f ca="1">IF($BT271&lt;&gt;"",SUMIF($BD$3:$BD$1004,"="&amp;$BD271,INDIRECT(ADDRESS(3,BQ$2,1,1)):INDIRECT(ADDRESS(1004,BQ$2,1,1))),"")</f>
        <v/>
      </c>
      <c r="BR271" t="str">
        <f ca="1">IF($BT271&lt;&gt;"",SUMIF($BD$3:$BD$1004,"="&amp;$BD271,INDIRECT(ADDRESS(3,BR$2,1,1)):INDIRECT(ADDRESS(1004,BR$2,1,1))),"")</f>
        <v/>
      </c>
      <c r="BS271" t="str">
        <f>IF($A271&lt;&gt;"",VLOOKUP(TRUNC(MID($A271,1,2),0),Plano_Contas!$H$3:$J$103,3,TRUE),"")</f>
        <v/>
      </c>
      <c r="BT271" t="str">
        <f t="shared" si="16"/>
        <v/>
      </c>
      <c r="BV271">
        <f>Empresas!C271</f>
        <v>0</v>
      </c>
    </row>
    <row r="272" spans="1:74" x14ac:dyDescent="0.2">
      <c r="A272" s="89"/>
      <c r="B272" s="52" t="str">
        <f>IF($A272&lt;&gt;"",VLOOKUP(""&amp;$A272,Plano_Contas!$A$3:$F$1003,6,0),"")</f>
        <v/>
      </c>
      <c r="C272" s="91"/>
      <c r="D272" s="111"/>
      <c r="E272" s="112">
        <v>0</v>
      </c>
      <c r="F272" s="87"/>
      <c r="G272" s="85"/>
      <c r="H272" s="111"/>
      <c r="I272" s="112">
        <v>0</v>
      </c>
      <c r="J272" s="87"/>
      <c r="K272" s="85"/>
      <c r="L272" s="111"/>
      <c r="M272" s="112">
        <v>0</v>
      </c>
      <c r="N272" s="87"/>
      <c r="O272" s="85"/>
      <c r="P272" s="111"/>
      <c r="Q272" s="112">
        <v>0</v>
      </c>
      <c r="R272" s="87"/>
      <c r="S272" s="85"/>
      <c r="T272" s="111"/>
      <c r="U272" s="112">
        <v>0</v>
      </c>
      <c r="V272" s="87"/>
      <c r="W272" s="85"/>
      <c r="X272" s="111"/>
      <c r="Y272" s="112">
        <v>0</v>
      </c>
      <c r="Z272" s="87"/>
      <c r="AA272" s="85"/>
      <c r="AB272" s="111"/>
      <c r="AC272" s="112">
        <v>0</v>
      </c>
      <c r="AD272" s="87"/>
      <c r="AE272" s="85"/>
      <c r="AF272" s="111"/>
      <c r="AG272" s="112">
        <v>0</v>
      </c>
      <c r="AH272" s="87"/>
      <c r="AI272" s="85"/>
      <c r="AJ272" s="111"/>
      <c r="AK272" s="112">
        <v>0</v>
      </c>
      <c r="AL272" s="87"/>
      <c r="AM272" s="85"/>
      <c r="AN272" s="111"/>
      <c r="AO272" s="112">
        <v>0</v>
      </c>
      <c r="AP272" s="87"/>
      <c r="AQ272" s="85"/>
      <c r="AR272" s="111"/>
      <c r="AS272" s="112">
        <v>0</v>
      </c>
      <c r="AT272" s="87"/>
      <c r="AU272" s="85"/>
      <c r="AV272" s="111"/>
      <c r="AW272" s="112">
        <v>0</v>
      </c>
      <c r="AX272" s="87"/>
      <c r="AY272" s="85"/>
      <c r="AZ272" s="267">
        <f t="shared" si="13"/>
        <v>0</v>
      </c>
      <c r="BA272" s="88">
        <f t="shared" si="14"/>
        <v>0</v>
      </c>
      <c r="BC272">
        <f>IF($A272&lt;&gt;"",COUNTIF($BD$3:$BD272,$BD272),0)</f>
        <v>0</v>
      </c>
      <c r="BD272" t="str">
        <f>IF($A272&lt;&gt;"",VLOOKUP(TRUNC(MID($A272,1,2),0),Plano_Contas!$H$3:$J$103,2,TRUE),"")</f>
        <v/>
      </c>
      <c r="BE272" s="201" t="str">
        <f t="shared" si="15"/>
        <v/>
      </c>
      <c r="BF272" t="str">
        <f ca="1">IF($BT272&lt;&gt;"",SUMIF($BD$3:$BD$1004,"="&amp;$BD272,INDIRECT(ADDRESS(3,BF$2,1,1)):INDIRECT(ADDRESS(1004,BF$2,1,1))),"")</f>
        <v/>
      </c>
      <c r="BG272" t="str">
        <f ca="1">IF($BT272&lt;&gt;"",SUMIF($BD$3:$BD$1004,"="&amp;$BD272,INDIRECT(ADDRESS(3,BG$2,1,1)):INDIRECT(ADDRESS(1004,BG$2,1,1))),"")</f>
        <v/>
      </c>
      <c r="BH272" t="str">
        <f ca="1">IF($BT272&lt;&gt;"",SUMIF($BD$3:$BD$1004,"="&amp;$BD272,INDIRECT(ADDRESS(3,BH$2,1,1)):INDIRECT(ADDRESS(1004,BH$2,1,1))),"")</f>
        <v/>
      </c>
      <c r="BI272" t="str">
        <f ca="1">IF($BT272&lt;&gt;"",SUMIF($BD$3:$BD$1004,"="&amp;$BD272,INDIRECT(ADDRESS(3,BI$2,1,1)):INDIRECT(ADDRESS(1004,BI$2,1,1))),"")</f>
        <v/>
      </c>
      <c r="BJ272" t="str">
        <f ca="1">IF($BT272&lt;&gt;"",SUMIF($BD$3:$BD$1004,"="&amp;$BD272,INDIRECT(ADDRESS(3,BJ$2,1,1)):INDIRECT(ADDRESS(1004,BJ$2,1,1))),"")</f>
        <v/>
      </c>
      <c r="BK272" t="str">
        <f ca="1">IF($BT272&lt;&gt;"",SUMIF($BD$3:$BD$1004,"="&amp;$BD272,INDIRECT(ADDRESS(3,BK$2,1,1)):INDIRECT(ADDRESS(1004,BK$2,1,1))),"")</f>
        <v/>
      </c>
      <c r="BL272" t="str">
        <f ca="1">IF($BT272&lt;&gt;"",SUMIF($BD$3:$BD$1004,"="&amp;$BD272,INDIRECT(ADDRESS(3,BL$2,1,1)):INDIRECT(ADDRESS(1004,BL$2,1,1))),"")</f>
        <v/>
      </c>
      <c r="BM272" t="str">
        <f ca="1">IF($BT272&lt;&gt;"",SUMIF($BD$3:$BD$1004,"="&amp;$BD272,INDIRECT(ADDRESS(3,BM$2,1,1)):INDIRECT(ADDRESS(1004,BM$2,1,1))),"")</f>
        <v/>
      </c>
      <c r="BN272" t="str">
        <f ca="1">IF($BT272&lt;&gt;"",SUMIF($BD$3:$BD$1004,"="&amp;$BD272,INDIRECT(ADDRESS(3,BN$2,1,1)):INDIRECT(ADDRESS(1004,BN$2,1,1))),"")</f>
        <v/>
      </c>
      <c r="BO272" t="str">
        <f ca="1">IF($BT272&lt;&gt;"",SUMIF($BD$3:$BD$1004,"="&amp;$BD272,INDIRECT(ADDRESS(3,BO$2,1,1)):INDIRECT(ADDRESS(1004,BO$2,1,1))),"")</f>
        <v/>
      </c>
      <c r="BP272" t="str">
        <f ca="1">IF($BT272&lt;&gt;"",SUMIF($BD$3:$BD$1004,"="&amp;$BD272,INDIRECT(ADDRESS(3,BP$2,1,1)):INDIRECT(ADDRESS(1004,BP$2,1,1))),"")</f>
        <v/>
      </c>
      <c r="BQ272" t="str">
        <f ca="1">IF($BT272&lt;&gt;"",SUMIF($BD$3:$BD$1004,"="&amp;$BD272,INDIRECT(ADDRESS(3,BQ$2,1,1)):INDIRECT(ADDRESS(1004,BQ$2,1,1))),"")</f>
        <v/>
      </c>
      <c r="BR272" t="str">
        <f ca="1">IF($BT272&lt;&gt;"",SUMIF($BD$3:$BD$1004,"="&amp;$BD272,INDIRECT(ADDRESS(3,BR$2,1,1)):INDIRECT(ADDRESS(1004,BR$2,1,1))),"")</f>
        <v/>
      </c>
      <c r="BS272" t="str">
        <f>IF($A272&lt;&gt;"",VLOOKUP(TRUNC(MID($A272,1,2),0),Plano_Contas!$H$3:$J$103,3,TRUE),"")</f>
        <v/>
      </c>
      <c r="BT272" t="str">
        <f t="shared" si="16"/>
        <v/>
      </c>
      <c r="BV272">
        <f>Empresas!C272</f>
        <v>0</v>
      </c>
    </row>
    <row r="273" spans="1:74" x14ac:dyDescent="0.2">
      <c r="A273" s="89"/>
      <c r="B273" s="52" t="str">
        <f>IF($A273&lt;&gt;"",VLOOKUP(""&amp;$A273,Plano_Contas!$A$3:$F$1003,6,0),"")</f>
        <v/>
      </c>
      <c r="C273" s="91"/>
      <c r="D273" s="111"/>
      <c r="E273" s="112">
        <v>0</v>
      </c>
      <c r="F273" s="87"/>
      <c r="G273" s="85"/>
      <c r="H273" s="111"/>
      <c r="I273" s="112">
        <v>0</v>
      </c>
      <c r="J273" s="87"/>
      <c r="K273" s="85"/>
      <c r="L273" s="111"/>
      <c r="M273" s="112">
        <v>0</v>
      </c>
      <c r="N273" s="87"/>
      <c r="O273" s="85"/>
      <c r="P273" s="111"/>
      <c r="Q273" s="112">
        <v>0</v>
      </c>
      <c r="R273" s="87"/>
      <c r="S273" s="85"/>
      <c r="T273" s="111"/>
      <c r="U273" s="112">
        <v>0</v>
      </c>
      <c r="V273" s="87"/>
      <c r="W273" s="85"/>
      <c r="X273" s="111"/>
      <c r="Y273" s="112">
        <v>0</v>
      </c>
      <c r="Z273" s="87"/>
      <c r="AA273" s="85"/>
      <c r="AB273" s="111"/>
      <c r="AC273" s="112">
        <v>0</v>
      </c>
      <c r="AD273" s="87"/>
      <c r="AE273" s="85"/>
      <c r="AF273" s="111"/>
      <c r="AG273" s="112">
        <v>0</v>
      </c>
      <c r="AH273" s="87"/>
      <c r="AI273" s="85"/>
      <c r="AJ273" s="111"/>
      <c r="AK273" s="112">
        <v>0</v>
      </c>
      <c r="AL273" s="87"/>
      <c r="AM273" s="85"/>
      <c r="AN273" s="111"/>
      <c r="AO273" s="112">
        <v>0</v>
      </c>
      <c r="AP273" s="87"/>
      <c r="AQ273" s="85"/>
      <c r="AR273" s="111"/>
      <c r="AS273" s="112">
        <v>0</v>
      </c>
      <c r="AT273" s="87"/>
      <c r="AU273" s="85"/>
      <c r="AV273" s="111"/>
      <c r="AW273" s="112">
        <v>0</v>
      </c>
      <c r="AX273" s="87"/>
      <c r="AY273" s="85"/>
      <c r="AZ273" s="267">
        <f t="shared" si="13"/>
        <v>0</v>
      </c>
      <c r="BA273" s="88">
        <f t="shared" si="14"/>
        <v>0</v>
      </c>
      <c r="BC273">
        <f>IF($A273&lt;&gt;"",COUNTIF($BD$3:$BD273,$BD273),0)</f>
        <v>0</v>
      </c>
      <c r="BD273" t="str">
        <f>IF($A273&lt;&gt;"",VLOOKUP(TRUNC(MID($A273,1,2),0),Plano_Contas!$H$3:$J$103,2,TRUE),"")</f>
        <v/>
      </c>
      <c r="BE273" s="201" t="str">
        <f t="shared" si="15"/>
        <v/>
      </c>
      <c r="BF273" t="str">
        <f ca="1">IF($BT273&lt;&gt;"",SUMIF($BD$3:$BD$1004,"="&amp;$BD273,INDIRECT(ADDRESS(3,BF$2,1,1)):INDIRECT(ADDRESS(1004,BF$2,1,1))),"")</f>
        <v/>
      </c>
      <c r="BG273" t="str">
        <f ca="1">IF($BT273&lt;&gt;"",SUMIF($BD$3:$BD$1004,"="&amp;$BD273,INDIRECT(ADDRESS(3,BG$2,1,1)):INDIRECT(ADDRESS(1004,BG$2,1,1))),"")</f>
        <v/>
      </c>
      <c r="BH273" t="str">
        <f ca="1">IF($BT273&lt;&gt;"",SUMIF($BD$3:$BD$1004,"="&amp;$BD273,INDIRECT(ADDRESS(3,BH$2,1,1)):INDIRECT(ADDRESS(1004,BH$2,1,1))),"")</f>
        <v/>
      </c>
      <c r="BI273" t="str">
        <f ca="1">IF($BT273&lt;&gt;"",SUMIF($BD$3:$BD$1004,"="&amp;$BD273,INDIRECT(ADDRESS(3,BI$2,1,1)):INDIRECT(ADDRESS(1004,BI$2,1,1))),"")</f>
        <v/>
      </c>
      <c r="BJ273" t="str">
        <f ca="1">IF($BT273&lt;&gt;"",SUMIF($BD$3:$BD$1004,"="&amp;$BD273,INDIRECT(ADDRESS(3,BJ$2,1,1)):INDIRECT(ADDRESS(1004,BJ$2,1,1))),"")</f>
        <v/>
      </c>
      <c r="BK273" t="str">
        <f ca="1">IF($BT273&lt;&gt;"",SUMIF($BD$3:$BD$1004,"="&amp;$BD273,INDIRECT(ADDRESS(3,BK$2,1,1)):INDIRECT(ADDRESS(1004,BK$2,1,1))),"")</f>
        <v/>
      </c>
      <c r="BL273" t="str">
        <f ca="1">IF($BT273&lt;&gt;"",SUMIF($BD$3:$BD$1004,"="&amp;$BD273,INDIRECT(ADDRESS(3,BL$2,1,1)):INDIRECT(ADDRESS(1004,BL$2,1,1))),"")</f>
        <v/>
      </c>
      <c r="BM273" t="str">
        <f ca="1">IF($BT273&lt;&gt;"",SUMIF($BD$3:$BD$1004,"="&amp;$BD273,INDIRECT(ADDRESS(3,BM$2,1,1)):INDIRECT(ADDRESS(1004,BM$2,1,1))),"")</f>
        <v/>
      </c>
      <c r="BN273" t="str">
        <f ca="1">IF($BT273&lt;&gt;"",SUMIF($BD$3:$BD$1004,"="&amp;$BD273,INDIRECT(ADDRESS(3,BN$2,1,1)):INDIRECT(ADDRESS(1004,BN$2,1,1))),"")</f>
        <v/>
      </c>
      <c r="BO273" t="str">
        <f ca="1">IF($BT273&lt;&gt;"",SUMIF($BD$3:$BD$1004,"="&amp;$BD273,INDIRECT(ADDRESS(3,BO$2,1,1)):INDIRECT(ADDRESS(1004,BO$2,1,1))),"")</f>
        <v/>
      </c>
      <c r="BP273" t="str">
        <f ca="1">IF($BT273&lt;&gt;"",SUMIF($BD$3:$BD$1004,"="&amp;$BD273,INDIRECT(ADDRESS(3,BP$2,1,1)):INDIRECT(ADDRESS(1004,BP$2,1,1))),"")</f>
        <v/>
      </c>
      <c r="BQ273" t="str">
        <f ca="1">IF($BT273&lt;&gt;"",SUMIF($BD$3:$BD$1004,"="&amp;$BD273,INDIRECT(ADDRESS(3,BQ$2,1,1)):INDIRECT(ADDRESS(1004,BQ$2,1,1))),"")</f>
        <v/>
      </c>
      <c r="BR273" t="str">
        <f ca="1">IF($BT273&lt;&gt;"",SUMIF($BD$3:$BD$1004,"="&amp;$BD273,INDIRECT(ADDRESS(3,BR$2,1,1)):INDIRECT(ADDRESS(1004,BR$2,1,1))),"")</f>
        <v/>
      </c>
      <c r="BS273" t="str">
        <f>IF($A273&lt;&gt;"",VLOOKUP(TRUNC(MID($A273,1,2),0),Plano_Contas!$H$3:$J$103,3,TRUE),"")</f>
        <v/>
      </c>
      <c r="BT273" t="str">
        <f t="shared" si="16"/>
        <v/>
      </c>
      <c r="BV273">
        <f>Empresas!C273</f>
        <v>0</v>
      </c>
    </row>
    <row r="274" spans="1:74" x14ac:dyDescent="0.2">
      <c r="A274" s="89"/>
      <c r="B274" s="52" t="str">
        <f>IF($A274&lt;&gt;"",VLOOKUP(""&amp;$A274,Plano_Contas!$A$3:$F$1003,6,0),"")</f>
        <v/>
      </c>
      <c r="C274" s="91"/>
      <c r="D274" s="111"/>
      <c r="E274" s="112">
        <v>0</v>
      </c>
      <c r="F274" s="87"/>
      <c r="G274" s="85"/>
      <c r="H274" s="111"/>
      <c r="I274" s="112">
        <v>0</v>
      </c>
      <c r="J274" s="87"/>
      <c r="K274" s="85"/>
      <c r="L274" s="111"/>
      <c r="M274" s="112">
        <v>0</v>
      </c>
      <c r="N274" s="87"/>
      <c r="O274" s="85"/>
      <c r="P274" s="111"/>
      <c r="Q274" s="112">
        <v>0</v>
      </c>
      <c r="R274" s="87"/>
      <c r="S274" s="85"/>
      <c r="T274" s="111"/>
      <c r="U274" s="112">
        <v>0</v>
      </c>
      <c r="V274" s="87"/>
      <c r="W274" s="85"/>
      <c r="X274" s="111"/>
      <c r="Y274" s="112">
        <v>0</v>
      </c>
      <c r="Z274" s="87"/>
      <c r="AA274" s="85"/>
      <c r="AB274" s="111"/>
      <c r="AC274" s="112">
        <v>0</v>
      </c>
      <c r="AD274" s="87"/>
      <c r="AE274" s="85"/>
      <c r="AF274" s="111"/>
      <c r="AG274" s="112">
        <v>0</v>
      </c>
      <c r="AH274" s="87"/>
      <c r="AI274" s="85"/>
      <c r="AJ274" s="111"/>
      <c r="AK274" s="112">
        <v>0</v>
      </c>
      <c r="AL274" s="87"/>
      <c r="AM274" s="85"/>
      <c r="AN274" s="111"/>
      <c r="AO274" s="112">
        <v>0</v>
      </c>
      <c r="AP274" s="87"/>
      <c r="AQ274" s="85"/>
      <c r="AR274" s="111"/>
      <c r="AS274" s="112">
        <v>0</v>
      </c>
      <c r="AT274" s="87"/>
      <c r="AU274" s="85"/>
      <c r="AV274" s="111"/>
      <c r="AW274" s="112">
        <v>0</v>
      </c>
      <c r="AX274" s="87"/>
      <c r="AY274" s="85"/>
      <c r="AZ274" s="267">
        <f t="shared" si="13"/>
        <v>0</v>
      </c>
      <c r="BA274" s="88">
        <f t="shared" si="14"/>
        <v>0</v>
      </c>
      <c r="BC274">
        <f>IF($A274&lt;&gt;"",COUNTIF($BD$3:$BD274,$BD274),0)</f>
        <v>0</v>
      </c>
      <c r="BD274" t="str">
        <f>IF($A274&lt;&gt;"",VLOOKUP(TRUNC(MID($A274,1,2),0),Plano_Contas!$H$3:$J$103,2,TRUE),"")</f>
        <v/>
      </c>
      <c r="BE274" s="201" t="str">
        <f t="shared" si="15"/>
        <v/>
      </c>
      <c r="BF274" t="str">
        <f ca="1">IF($BT274&lt;&gt;"",SUMIF($BD$3:$BD$1004,"="&amp;$BD274,INDIRECT(ADDRESS(3,BF$2,1,1)):INDIRECT(ADDRESS(1004,BF$2,1,1))),"")</f>
        <v/>
      </c>
      <c r="BG274" t="str">
        <f ca="1">IF($BT274&lt;&gt;"",SUMIF($BD$3:$BD$1004,"="&amp;$BD274,INDIRECT(ADDRESS(3,BG$2,1,1)):INDIRECT(ADDRESS(1004,BG$2,1,1))),"")</f>
        <v/>
      </c>
      <c r="BH274" t="str">
        <f ca="1">IF($BT274&lt;&gt;"",SUMIF($BD$3:$BD$1004,"="&amp;$BD274,INDIRECT(ADDRESS(3,BH$2,1,1)):INDIRECT(ADDRESS(1004,BH$2,1,1))),"")</f>
        <v/>
      </c>
      <c r="BI274" t="str">
        <f ca="1">IF($BT274&lt;&gt;"",SUMIF($BD$3:$BD$1004,"="&amp;$BD274,INDIRECT(ADDRESS(3,BI$2,1,1)):INDIRECT(ADDRESS(1004,BI$2,1,1))),"")</f>
        <v/>
      </c>
      <c r="BJ274" t="str">
        <f ca="1">IF($BT274&lt;&gt;"",SUMIF($BD$3:$BD$1004,"="&amp;$BD274,INDIRECT(ADDRESS(3,BJ$2,1,1)):INDIRECT(ADDRESS(1004,BJ$2,1,1))),"")</f>
        <v/>
      </c>
      <c r="BK274" t="str">
        <f ca="1">IF($BT274&lt;&gt;"",SUMIF($BD$3:$BD$1004,"="&amp;$BD274,INDIRECT(ADDRESS(3,BK$2,1,1)):INDIRECT(ADDRESS(1004,BK$2,1,1))),"")</f>
        <v/>
      </c>
      <c r="BL274" t="str">
        <f ca="1">IF($BT274&lt;&gt;"",SUMIF($BD$3:$BD$1004,"="&amp;$BD274,INDIRECT(ADDRESS(3,BL$2,1,1)):INDIRECT(ADDRESS(1004,BL$2,1,1))),"")</f>
        <v/>
      </c>
      <c r="BM274" t="str">
        <f ca="1">IF($BT274&lt;&gt;"",SUMIF($BD$3:$BD$1004,"="&amp;$BD274,INDIRECT(ADDRESS(3,BM$2,1,1)):INDIRECT(ADDRESS(1004,BM$2,1,1))),"")</f>
        <v/>
      </c>
      <c r="BN274" t="str">
        <f ca="1">IF($BT274&lt;&gt;"",SUMIF($BD$3:$BD$1004,"="&amp;$BD274,INDIRECT(ADDRESS(3,BN$2,1,1)):INDIRECT(ADDRESS(1004,BN$2,1,1))),"")</f>
        <v/>
      </c>
      <c r="BO274" t="str">
        <f ca="1">IF($BT274&lt;&gt;"",SUMIF($BD$3:$BD$1004,"="&amp;$BD274,INDIRECT(ADDRESS(3,BO$2,1,1)):INDIRECT(ADDRESS(1004,BO$2,1,1))),"")</f>
        <v/>
      </c>
      <c r="BP274" t="str">
        <f ca="1">IF($BT274&lt;&gt;"",SUMIF($BD$3:$BD$1004,"="&amp;$BD274,INDIRECT(ADDRESS(3,BP$2,1,1)):INDIRECT(ADDRESS(1004,BP$2,1,1))),"")</f>
        <v/>
      </c>
      <c r="BQ274" t="str">
        <f ca="1">IF($BT274&lt;&gt;"",SUMIF($BD$3:$BD$1004,"="&amp;$BD274,INDIRECT(ADDRESS(3,BQ$2,1,1)):INDIRECT(ADDRESS(1004,BQ$2,1,1))),"")</f>
        <v/>
      </c>
      <c r="BR274" t="str">
        <f ca="1">IF($BT274&lt;&gt;"",SUMIF($BD$3:$BD$1004,"="&amp;$BD274,INDIRECT(ADDRESS(3,BR$2,1,1)):INDIRECT(ADDRESS(1004,BR$2,1,1))),"")</f>
        <v/>
      </c>
      <c r="BS274" t="str">
        <f>IF($A274&lt;&gt;"",VLOOKUP(TRUNC(MID($A274,1,2),0),Plano_Contas!$H$3:$J$103,3,TRUE),"")</f>
        <v/>
      </c>
      <c r="BT274" t="str">
        <f t="shared" si="16"/>
        <v/>
      </c>
      <c r="BV274">
        <f>Empresas!C274</f>
        <v>0</v>
      </c>
    </row>
    <row r="275" spans="1:74" x14ac:dyDescent="0.2">
      <c r="A275" s="89"/>
      <c r="B275" s="52" t="str">
        <f>IF($A275&lt;&gt;"",VLOOKUP(""&amp;$A275,Plano_Contas!$A$3:$F$1003,6,0),"")</f>
        <v/>
      </c>
      <c r="C275" s="91"/>
      <c r="D275" s="111"/>
      <c r="E275" s="112">
        <v>0</v>
      </c>
      <c r="F275" s="87"/>
      <c r="G275" s="85"/>
      <c r="H275" s="111"/>
      <c r="I275" s="112">
        <v>0</v>
      </c>
      <c r="J275" s="87"/>
      <c r="K275" s="85"/>
      <c r="L275" s="111"/>
      <c r="M275" s="112">
        <v>0</v>
      </c>
      <c r="N275" s="87"/>
      <c r="O275" s="85"/>
      <c r="P275" s="111"/>
      <c r="Q275" s="112">
        <v>0</v>
      </c>
      <c r="R275" s="87"/>
      <c r="S275" s="85"/>
      <c r="T275" s="111"/>
      <c r="U275" s="112">
        <v>0</v>
      </c>
      <c r="V275" s="87"/>
      <c r="W275" s="85"/>
      <c r="X275" s="111"/>
      <c r="Y275" s="112">
        <v>0</v>
      </c>
      <c r="Z275" s="87"/>
      <c r="AA275" s="85"/>
      <c r="AB275" s="111"/>
      <c r="AC275" s="112">
        <v>0</v>
      </c>
      <c r="AD275" s="87"/>
      <c r="AE275" s="85"/>
      <c r="AF275" s="111"/>
      <c r="AG275" s="112">
        <v>0</v>
      </c>
      <c r="AH275" s="87"/>
      <c r="AI275" s="85"/>
      <c r="AJ275" s="111"/>
      <c r="AK275" s="112">
        <v>0</v>
      </c>
      <c r="AL275" s="87"/>
      <c r="AM275" s="85"/>
      <c r="AN275" s="111"/>
      <c r="AO275" s="112">
        <v>0</v>
      </c>
      <c r="AP275" s="87"/>
      <c r="AQ275" s="85"/>
      <c r="AR275" s="111"/>
      <c r="AS275" s="112">
        <v>0</v>
      </c>
      <c r="AT275" s="87"/>
      <c r="AU275" s="85"/>
      <c r="AV275" s="111"/>
      <c r="AW275" s="112">
        <v>0</v>
      </c>
      <c r="AX275" s="87"/>
      <c r="AY275" s="85"/>
      <c r="AZ275" s="267">
        <f t="shared" si="13"/>
        <v>0</v>
      </c>
      <c r="BA275" s="88">
        <f t="shared" si="14"/>
        <v>0</v>
      </c>
      <c r="BC275">
        <f>IF($A275&lt;&gt;"",COUNTIF($BD$3:$BD275,$BD275),0)</f>
        <v>0</v>
      </c>
      <c r="BD275" t="str">
        <f>IF($A275&lt;&gt;"",VLOOKUP(TRUNC(MID($A275,1,2),0),Plano_Contas!$H$3:$J$103,2,TRUE),"")</f>
        <v/>
      </c>
      <c r="BE275" s="201" t="str">
        <f t="shared" si="15"/>
        <v/>
      </c>
      <c r="BF275" t="str">
        <f ca="1">IF($BT275&lt;&gt;"",SUMIF($BD$3:$BD$1004,"="&amp;$BD275,INDIRECT(ADDRESS(3,BF$2,1,1)):INDIRECT(ADDRESS(1004,BF$2,1,1))),"")</f>
        <v/>
      </c>
      <c r="BG275" t="str">
        <f ca="1">IF($BT275&lt;&gt;"",SUMIF($BD$3:$BD$1004,"="&amp;$BD275,INDIRECT(ADDRESS(3,BG$2,1,1)):INDIRECT(ADDRESS(1004,BG$2,1,1))),"")</f>
        <v/>
      </c>
      <c r="BH275" t="str">
        <f ca="1">IF($BT275&lt;&gt;"",SUMIF($BD$3:$BD$1004,"="&amp;$BD275,INDIRECT(ADDRESS(3,BH$2,1,1)):INDIRECT(ADDRESS(1004,BH$2,1,1))),"")</f>
        <v/>
      </c>
      <c r="BI275" t="str">
        <f ca="1">IF($BT275&lt;&gt;"",SUMIF($BD$3:$BD$1004,"="&amp;$BD275,INDIRECT(ADDRESS(3,BI$2,1,1)):INDIRECT(ADDRESS(1004,BI$2,1,1))),"")</f>
        <v/>
      </c>
      <c r="BJ275" t="str">
        <f ca="1">IF($BT275&lt;&gt;"",SUMIF($BD$3:$BD$1004,"="&amp;$BD275,INDIRECT(ADDRESS(3,BJ$2,1,1)):INDIRECT(ADDRESS(1004,BJ$2,1,1))),"")</f>
        <v/>
      </c>
      <c r="BK275" t="str">
        <f ca="1">IF($BT275&lt;&gt;"",SUMIF($BD$3:$BD$1004,"="&amp;$BD275,INDIRECT(ADDRESS(3,BK$2,1,1)):INDIRECT(ADDRESS(1004,BK$2,1,1))),"")</f>
        <v/>
      </c>
      <c r="BL275" t="str">
        <f ca="1">IF($BT275&lt;&gt;"",SUMIF($BD$3:$BD$1004,"="&amp;$BD275,INDIRECT(ADDRESS(3,BL$2,1,1)):INDIRECT(ADDRESS(1004,BL$2,1,1))),"")</f>
        <v/>
      </c>
      <c r="BM275" t="str">
        <f ca="1">IF($BT275&lt;&gt;"",SUMIF($BD$3:$BD$1004,"="&amp;$BD275,INDIRECT(ADDRESS(3,BM$2,1,1)):INDIRECT(ADDRESS(1004,BM$2,1,1))),"")</f>
        <v/>
      </c>
      <c r="BN275" t="str">
        <f ca="1">IF($BT275&lt;&gt;"",SUMIF($BD$3:$BD$1004,"="&amp;$BD275,INDIRECT(ADDRESS(3,BN$2,1,1)):INDIRECT(ADDRESS(1004,BN$2,1,1))),"")</f>
        <v/>
      </c>
      <c r="BO275" t="str">
        <f ca="1">IF($BT275&lt;&gt;"",SUMIF($BD$3:$BD$1004,"="&amp;$BD275,INDIRECT(ADDRESS(3,BO$2,1,1)):INDIRECT(ADDRESS(1004,BO$2,1,1))),"")</f>
        <v/>
      </c>
      <c r="BP275" t="str">
        <f ca="1">IF($BT275&lt;&gt;"",SUMIF($BD$3:$BD$1004,"="&amp;$BD275,INDIRECT(ADDRESS(3,BP$2,1,1)):INDIRECT(ADDRESS(1004,BP$2,1,1))),"")</f>
        <v/>
      </c>
      <c r="BQ275" t="str">
        <f ca="1">IF($BT275&lt;&gt;"",SUMIF($BD$3:$BD$1004,"="&amp;$BD275,INDIRECT(ADDRESS(3,BQ$2,1,1)):INDIRECT(ADDRESS(1004,BQ$2,1,1))),"")</f>
        <v/>
      </c>
      <c r="BR275" t="str">
        <f ca="1">IF($BT275&lt;&gt;"",SUMIF($BD$3:$BD$1004,"="&amp;$BD275,INDIRECT(ADDRESS(3,BR$2,1,1)):INDIRECT(ADDRESS(1004,BR$2,1,1))),"")</f>
        <v/>
      </c>
      <c r="BS275" t="str">
        <f>IF($A275&lt;&gt;"",VLOOKUP(TRUNC(MID($A275,1,2),0),Plano_Contas!$H$3:$J$103,3,TRUE),"")</f>
        <v/>
      </c>
      <c r="BT275" t="str">
        <f t="shared" si="16"/>
        <v/>
      </c>
      <c r="BV275">
        <f>Empresas!C275</f>
        <v>0</v>
      </c>
    </row>
    <row r="276" spans="1:74" x14ac:dyDescent="0.2">
      <c r="A276" s="89"/>
      <c r="B276" s="52" t="str">
        <f>IF($A276&lt;&gt;"",VLOOKUP(""&amp;$A276,Plano_Contas!$A$3:$F$1003,6,0),"")</f>
        <v/>
      </c>
      <c r="C276" s="91"/>
      <c r="D276" s="111"/>
      <c r="E276" s="112">
        <v>0</v>
      </c>
      <c r="F276" s="87"/>
      <c r="G276" s="85"/>
      <c r="H276" s="111"/>
      <c r="I276" s="112">
        <v>0</v>
      </c>
      <c r="J276" s="87"/>
      <c r="K276" s="85"/>
      <c r="L276" s="111"/>
      <c r="M276" s="112">
        <v>0</v>
      </c>
      <c r="N276" s="87"/>
      <c r="O276" s="85"/>
      <c r="P276" s="111"/>
      <c r="Q276" s="112">
        <v>0</v>
      </c>
      <c r="R276" s="87"/>
      <c r="S276" s="85"/>
      <c r="T276" s="111"/>
      <c r="U276" s="112">
        <v>0</v>
      </c>
      <c r="V276" s="87"/>
      <c r="W276" s="85"/>
      <c r="X276" s="111"/>
      <c r="Y276" s="112">
        <v>0</v>
      </c>
      <c r="Z276" s="87"/>
      <c r="AA276" s="85"/>
      <c r="AB276" s="111"/>
      <c r="AC276" s="112">
        <v>0</v>
      </c>
      <c r="AD276" s="87"/>
      <c r="AE276" s="85"/>
      <c r="AF276" s="111"/>
      <c r="AG276" s="112">
        <v>0</v>
      </c>
      <c r="AH276" s="87"/>
      <c r="AI276" s="85"/>
      <c r="AJ276" s="111"/>
      <c r="AK276" s="112">
        <v>0</v>
      </c>
      <c r="AL276" s="87"/>
      <c r="AM276" s="85"/>
      <c r="AN276" s="111"/>
      <c r="AO276" s="112">
        <v>0</v>
      </c>
      <c r="AP276" s="87"/>
      <c r="AQ276" s="85"/>
      <c r="AR276" s="111"/>
      <c r="AS276" s="112">
        <v>0</v>
      </c>
      <c r="AT276" s="87"/>
      <c r="AU276" s="85"/>
      <c r="AV276" s="111"/>
      <c r="AW276" s="112">
        <v>0</v>
      </c>
      <c r="AX276" s="87"/>
      <c r="AY276" s="85"/>
      <c r="AZ276" s="267">
        <f t="shared" si="13"/>
        <v>0</v>
      </c>
      <c r="BA276" s="88">
        <f t="shared" si="14"/>
        <v>0</v>
      </c>
      <c r="BC276">
        <f>IF($A276&lt;&gt;"",COUNTIF($BD$3:$BD276,$BD276),0)</f>
        <v>0</v>
      </c>
      <c r="BD276" t="str">
        <f>IF($A276&lt;&gt;"",VLOOKUP(TRUNC(MID($A276,1,2),0),Plano_Contas!$H$3:$J$103,2,TRUE),"")</f>
        <v/>
      </c>
      <c r="BE276" s="201" t="str">
        <f t="shared" si="15"/>
        <v/>
      </c>
      <c r="BF276" t="str">
        <f ca="1">IF($BT276&lt;&gt;"",SUMIF($BD$3:$BD$1004,"="&amp;$BD276,INDIRECT(ADDRESS(3,BF$2,1,1)):INDIRECT(ADDRESS(1004,BF$2,1,1))),"")</f>
        <v/>
      </c>
      <c r="BG276" t="str">
        <f ca="1">IF($BT276&lt;&gt;"",SUMIF($BD$3:$BD$1004,"="&amp;$BD276,INDIRECT(ADDRESS(3,BG$2,1,1)):INDIRECT(ADDRESS(1004,BG$2,1,1))),"")</f>
        <v/>
      </c>
      <c r="BH276" t="str">
        <f ca="1">IF($BT276&lt;&gt;"",SUMIF($BD$3:$BD$1004,"="&amp;$BD276,INDIRECT(ADDRESS(3,BH$2,1,1)):INDIRECT(ADDRESS(1004,BH$2,1,1))),"")</f>
        <v/>
      </c>
      <c r="BI276" t="str">
        <f ca="1">IF($BT276&lt;&gt;"",SUMIF($BD$3:$BD$1004,"="&amp;$BD276,INDIRECT(ADDRESS(3,BI$2,1,1)):INDIRECT(ADDRESS(1004,BI$2,1,1))),"")</f>
        <v/>
      </c>
      <c r="BJ276" t="str">
        <f ca="1">IF($BT276&lt;&gt;"",SUMIF($BD$3:$BD$1004,"="&amp;$BD276,INDIRECT(ADDRESS(3,BJ$2,1,1)):INDIRECT(ADDRESS(1004,BJ$2,1,1))),"")</f>
        <v/>
      </c>
      <c r="BK276" t="str">
        <f ca="1">IF($BT276&lt;&gt;"",SUMIF($BD$3:$BD$1004,"="&amp;$BD276,INDIRECT(ADDRESS(3,BK$2,1,1)):INDIRECT(ADDRESS(1004,BK$2,1,1))),"")</f>
        <v/>
      </c>
      <c r="BL276" t="str">
        <f ca="1">IF($BT276&lt;&gt;"",SUMIF($BD$3:$BD$1004,"="&amp;$BD276,INDIRECT(ADDRESS(3,BL$2,1,1)):INDIRECT(ADDRESS(1004,BL$2,1,1))),"")</f>
        <v/>
      </c>
      <c r="BM276" t="str">
        <f ca="1">IF($BT276&lt;&gt;"",SUMIF($BD$3:$BD$1004,"="&amp;$BD276,INDIRECT(ADDRESS(3,BM$2,1,1)):INDIRECT(ADDRESS(1004,BM$2,1,1))),"")</f>
        <v/>
      </c>
      <c r="BN276" t="str">
        <f ca="1">IF($BT276&lt;&gt;"",SUMIF($BD$3:$BD$1004,"="&amp;$BD276,INDIRECT(ADDRESS(3,BN$2,1,1)):INDIRECT(ADDRESS(1004,BN$2,1,1))),"")</f>
        <v/>
      </c>
      <c r="BO276" t="str">
        <f ca="1">IF($BT276&lt;&gt;"",SUMIF($BD$3:$BD$1004,"="&amp;$BD276,INDIRECT(ADDRESS(3,BO$2,1,1)):INDIRECT(ADDRESS(1004,BO$2,1,1))),"")</f>
        <v/>
      </c>
      <c r="BP276" t="str">
        <f ca="1">IF($BT276&lt;&gt;"",SUMIF($BD$3:$BD$1004,"="&amp;$BD276,INDIRECT(ADDRESS(3,BP$2,1,1)):INDIRECT(ADDRESS(1004,BP$2,1,1))),"")</f>
        <v/>
      </c>
      <c r="BQ276" t="str">
        <f ca="1">IF($BT276&lt;&gt;"",SUMIF($BD$3:$BD$1004,"="&amp;$BD276,INDIRECT(ADDRESS(3,BQ$2,1,1)):INDIRECT(ADDRESS(1004,BQ$2,1,1))),"")</f>
        <v/>
      </c>
      <c r="BR276" t="str">
        <f ca="1">IF($BT276&lt;&gt;"",SUMIF($BD$3:$BD$1004,"="&amp;$BD276,INDIRECT(ADDRESS(3,BR$2,1,1)):INDIRECT(ADDRESS(1004,BR$2,1,1))),"")</f>
        <v/>
      </c>
      <c r="BS276" t="str">
        <f>IF($A276&lt;&gt;"",VLOOKUP(TRUNC(MID($A276,1,2),0),Plano_Contas!$H$3:$J$103,3,TRUE),"")</f>
        <v/>
      </c>
      <c r="BT276" t="str">
        <f t="shared" si="16"/>
        <v/>
      </c>
      <c r="BV276">
        <f>Empresas!C276</f>
        <v>0</v>
      </c>
    </row>
    <row r="277" spans="1:74" x14ac:dyDescent="0.2">
      <c r="A277" s="89"/>
      <c r="B277" s="52" t="str">
        <f>IF($A277&lt;&gt;"",VLOOKUP(""&amp;$A277,Plano_Contas!$A$3:$F$1003,6,0),"")</f>
        <v/>
      </c>
      <c r="C277" s="91"/>
      <c r="D277" s="111"/>
      <c r="E277" s="112">
        <v>0</v>
      </c>
      <c r="F277" s="87"/>
      <c r="G277" s="85"/>
      <c r="H277" s="111"/>
      <c r="I277" s="112">
        <v>0</v>
      </c>
      <c r="J277" s="87"/>
      <c r="K277" s="85"/>
      <c r="L277" s="111"/>
      <c r="M277" s="112">
        <v>0</v>
      </c>
      <c r="N277" s="87"/>
      <c r="O277" s="85"/>
      <c r="P277" s="111"/>
      <c r="Q277" s="112">
        <v>0</v>
      </c>
      <c r="R277" s="87"/>
      <c r="S277" s="85"/>
      <c r="T277" s="111"/>
      <c r="U277" s="112">
        <v>0</v>
      </c>
      <c r="V277" s="87"/>
      <c r="W277" s="85"/>
      <c r="X277" s="111"/>
      <c r="Y277" s="112">
        <v>0</v>
      </c>
      <c r="Z277" s="87"/>
      <c r="AA277" s="85"/>
      <c r="AB277" s="111"/>
      <c r="AC277" s="112">
        <v>0</v>
      </c>
      <c r="AD277" s="87"/>
      <c r="AE277" s="85"/>
      <c r="AF277" s="111"/>
      <c r="AG277" s="112">
        <v>0</v>
      </c>
      <c r="AH277" s="87"/>
      <c r="AI277" s="85"/>
      <c r="AJ277" s="111"/>
      <c r="AK277" s="112">
        <v>0</v>
      </c>
      <c r="AL277" s="87"/>
      <c r="AM277" s="85"/>
      <c r="AN277" s="111"/>
      <c r="AO277" s="112">
        <v>0</v>
      </c>
      <c r="AP277" s="87"/>
      <c r="AQ277" s="85"/>
      <c r="AR277" s="111"/>
      <c r="AS277" s="112">
        <v>0</v>
      </c>
      <c r="AT277" s="87"/>
      <c r="AU277" s="85"/>
      <c r="AV277" s="111"/>
      <c r="AW277" s="112">
        <v>0</v>
      </c>
      <c r="AX277" s="87"/>
      <c r="AY277" s="85"/>
      <c r="AZ277" s="267">
        <f t="shared" si="13"/>
        <v>0</v>
      </c>
      <c r="BA277" s="88">
        <f t="shared" si="14"/>
        <v>0</v>
      </c>
      <c r="BC277">
        <f>IF($A277&lt;&gt;"",COUNTIF($BD$3:$BD277,$BD277),0)</f>
        <v>0</v>
      </c>
      <c r="BD277" t="str">
        <f>IF($A277&lt;&gt;"",VLOOKUP(TRUNC(MID($A277,1,2),0),Plano_Contas!$H$3:$J$103,2,TRUE),"")</f>
        <v/>
      </c>
      <c r="BE277" s="201" t="str">
        <f t="shared" si="15"/>
        <v/>
      </c>
      <c r="BF277" t="str">
        <f ca="1">IF($BT277&lt;&gt;"",SUMIF($BD$3:$BD$1004,"="&amp;$BD277,INDIRECT(ADDRESS(3,BF$2,1,1)):INDIRECT(ADDRESS(1004,BF$2,1,1))),"")</f>
        <v/>
      </c>
      <c r="BG277" t="str">
        <f ca="1">IF($BT277&lt;&gt;"",SUMIF($BD$3:$BD$1004,"="&amp;$BD277,INDIRECT(ADDRESS(3,BG$2,1,1)):INDIRECT(ADDRESS(1004,BG$2,1,1))),"")</f>
        <v/>
      </c>
      <c r="BH277" t="str">
        <f ca="1">IF($BT277&lt;&gt;"",SUMIF($BD$3:$BD$1004,"="&amp;$BD277,INDIRECT(ADDRESS(3,BH$2,1,1)):INDIRECT(ADDRESS(1004,BH$2,1,1))),"")</f>
        <v/>
      </c>
      <c r="BI277" t="str">
        <f ca="1">IF($BT277&lt;&gt;"",SUMIF($BD$3:$BD$1004,"="&amp;$BD277,INDIRECT(ADDRESS(3,BI$2,1,1)):INDIRECT(ADDRESS(1004,BI$2,1,1))),"")</f>
        <v/>
      </c>
      <c r="BJ277" t="str">
        <f ca="1">IF($BT277&lt;&gt;"",SUMIF($BD$3:$BD$1004,"="&amp;$BD277,INDIRECT(ADDRESS(3,BJ$2,1,1)):INDIRECT(ADDRESS(1004,BJ$2,1,1))),"")</f>
        <v/>
      </c>
      <c r="BK277" t="str">
        <f ca="1">IF($BT277&lt;&gt;"",SUMIF($BD$3:$BD$1004,"="&amp;$BD277,INDIRECT(ADDRESS(3,BK$2,1,1)):INDIRECT(ADDRESS(1004,BK$2,1,1))),"")</f>
        <v/>
      </c>
      <c r="BL277" t="str">
        <f ca="1">IF($BT277&lt;&gt;"",SUMIF($BD$3:$BD$1004,"="&amp;$BD277,INDIRECT(ADDRESS(3,BL$2,1,1)):INDIRECT(ADDRESS(1004,BL$2,1,1))),"")</f>
        <v/>
      </c>
      <c r="BM277" t="str">
        <f ca="1">IF($BT277&lt;&gt;"",SUMIF($BD$3:$BD$1004,"="&amp;$BD277,INDIRECT(ADDRESS(3,BM$2,1,1)):INDIRECT(ADDRESS(1004,BM$2,1,1))),"")</f>
        <v/>
      </c>
      <c r="BN277" t="str">
        <f ca="1">IF($BT277&lt;&gt;"",SUMIF($BD$3:$BD$1004,"="&amp;$BD277,INDIRECT(ADDRESS(3,BN$2,1,1)):INDIRECT(ADDRESS(1004,BN$2,1,1))),"")</f>
        <v/>
      </c>
      <c r="BO277" t="str">
        <f ca="1">IF($BT277&lt;&gt;"",SUMIF($BD$3:$BD$1004,"="&amp;$BD277,INDIRECT(ADDRESS(3,BO$2,1,1)):INDIRECT(ADDRESS(1004,BO$2,1,1))),"")</f>
        <v/>
      </c>
      <c r="BP277" t="str">
        <f ca="1">IF($BT277&lt;&gt;"",SUMIF($BD$3:$BD$1004,"="&amp;$BD277,INDIRECT(ADDRESS(3,BP$2,1,1)):INDIRECT(ADDRESS(1004,BP$2,1,1))),"")</f>
        <v/>
      </c>
      <c r="BQ277" t="str">
        <f ca="1">IF($BT277&lt;&gt;"",SUMIF($BD$3:$BD$1004,"="&amp;$BD277,INDIRECT(ADDRESS(3,BQ$2,1,1)):INDIRECT(ADDRESS(1004,BQ$2,1,1))),"")</f>
        <v/>
      </c>
      <c r="BR277" t="str">
        <f ca="1">IF($BT277&lt;&gt;"",SUMIF($BD$3:$BD$1004,"="&amp;$BD277,INDIRECT(ADDRESS(3,BR$2,1,1)):INDIRECT(ADDRESS(1004,BR$2,1,1))),"")</f>
        <v/>
      </c>
      <c r="BS277" t="str">
        <f>IF($A277&lt;&gt;"",VLOOKUP(TRUNC(MID($A277,1,2),0),Plano_Contas!$H$3:$J$103,3,TRUE),"")</f>
        <v/>
      </c>
      <c r="BT277" t="str">
        <f t="shared" si="16"/>
        <v/>
      </c>
      <c r="BV277">
        <f>Empresas!C277</f>
        <v>0</v>
      </c>
    </row>
    <row r="278" spans="1:74" x14ac:dyDescent="0.2">
      <c r="A278" s="89"/>
      <c r="B278" s="52" t="str">
        <f>IF($A278&lt;&gt;"",VLOOKUP(""&amp;$A278,Plano_Contas!$A$3:$F$1003,6,0),"")</f>
        <v/>
      </c>
      <c r="C278" s="91"/>
      <c r="D278" s="111"/>
      <c r="E278" s="112">
        <v>0</v>
      </c>
      <c r="F278" s="87"/>
      <c r="G278" s="85"/>
      <c r="H278" s="111"/>
      <c r="I278" s="112">
        <v>0</v>
      </c>
      <c r="J278" s="87"/>
      <c r="K278" s="85"/>
      <c r="L278" s="111"/>
      <c r="M278" s="112">
        <v>0</v>
      </c>
      <c r="N278" s="87"/>
      <c r="O278" s="85"/>
      <c r="P278" s="111"/>
      <c r="Q278" s="112">
        <v>0</v>
      </c>
      <c r="R278" s="87"/>
      <c r="S278" s="85"/>
      <c r="T278" s="111"/>
      <c r="U278" s="112">
        <v>0</v>
      </c>
      <c r="V278" s="87"/>
      <c r="W278" s="85"/>
      <c r="X278" s="111"/>
      <c r="Y278" s="112">
        <v>0</v>
      </c>
      <c r="Z278" s="87"/>
      <c r="AA278" s="85"/>
      <c r="AB278" s="111"/>
      <c r="AC278" s="112">
        <v>0</v>
      </c>
      <c r="AD278" s="87"/>
      <c r="AE278" s="85"/>
      <c r="AF278" s="111"/>
      <c r="AG278" s="112">
        <v>0</v>
      </c>
      <c r="AH278" s="87"/>
      <c r="AI278" s="85"/>
      <c r="AJ278" s="111"/>
      <c r="AK278" s="112">
        <v>0</v>
      </c>
      <c r="AL278" s="87"/>
      <c r="AM278" s="85"/>
      <c r="AN278" s="111"/>
      <c r="AO278" s="112">
        <v>0</v>
      </c>
      <c r="AP278" s="87"/>
      <c r="AQ278" s="85"/>
      <c r="AR278" s="111"/>
      <c r="AS278" s="112">
        <v>0</v>
      </c>
      <c r="AT278" s="87"/>
      <c r="AU278" s="85"/>
      <c r="AV278" s="111"/>
      <c r="AW278" s="112">
        <v>0</v>
      </c>
      <c r="AX278" s="87"/>
      <c r="AY278" s="85"/>
      <c r="AZ278" s="267">
        <f t="shared" si="13"/>
        <v>0</v>
      </c>
      <c r="BA278" s="88">
        <f t="shared" si="14"/>
        <v>0</v>
      </c>
      <c r="BC278">
        <f>IF($A278&lt;&gt;"",COUNTIF($BD$3:$BD278,$BD278),0)</f>
        <v>0</v>
      </c>
      <c r="BD278" t="str">
        <f>IF($A278&lt;&gt;"",VLOOKUP(TRUNC(MID($A278,1,2),0),Plano_Contas!$H$3:$J$103,2,TRUE),"")</f>
        <v/>
      </c>
      <c r="BE278" s="201" t="str">
        <f t="shared" si="15"/>
        <v/>
      </c>
      <c r="BF278" t="str">
        <f ca="1">IF($BT278&lt;&gt;"",SUMIF($BD$3:$BD$1004,"="&amp;$BD278,INDIRECT(ADDRESS(3,BF$2,1,1)):INDIRECT(ADDRESS(1004,BF$2,1,1))),"")</f>
        <v/>
      </c>
      <c r="BG278" t="str">
        <f ca="1">IF($BT278&lt;&gt;"",SUMIF($BD$3:$BD$1004,"="&amp;$BD278,INDIRECT(ADDRESS(3,BG$2,1,1)):INDIRECT(ADDRESS(1004,BG$2,1,1))),"")</f>
        <v/>
      </c>
      <c r="BH278" t="str">
        <f ca="1">IF($BT278&lt;&gt;"",SUMIF($BD$3:$BD$1004,"="&amp;$BD278,INDIRECT(ADDRESS(3,BH$2,1,1)):INDIRECT(ADDRESS(1004,BH$2,1,1))),"")</f>
        <v/>
      </c>
      <c r="BI278" t="str">
        <f ca="1">IF($BT278&lt;&gt;"",SUMIF($BD$3:$BD$1004,"="&amp;$BD278,INDIRECT(ADDRESS(3,BI$2,1,1)):INDIRECT(ADDRESS(1004,BI$2,1,1))),"")</f>
        <v/>
      </c>
      <c r="BJ278" t="str">
        <f ca="1">IF($BT278&lt;&gt;"",SUMIF($BD$3:$BD$1004,"="&amp;$BD278,INDIRECT(ADDRESS(3,BJ$2,1,1)):INDIRECT(ADDRESS(1004,BJ$2,1,1))),"")</f>
        <v/>
      </c>
      <c r="BK278" t="str">
        <f ca="1">IF($BT278&lt;&gt;"",SUMIF($BD$3:$BD$1004,"="&amp;$BD278,INDIRECT(ADDRESS(3,BK$2,1,1)):INDIRECT(ADDRESS(1004,BK$2,1,1))),"")</f>
        <v/>
      </c>
      <c r="BL278" t="str">
        <f ca="1">IF($BT278&lt;&gt;"",SUMIF($BD$3:$BD$1004,"="&amp;$BD278,INDIRECT(ADDRESS(3,BL$2,1,1)):INDIRECT(ADDRESS(1004,BL$2,1,1))),"")</f>
        <v/>
      </c>
      <c r="BM278" t="str">
        <f ca="1">IF($BT278&lt;&gt;"",SUMIF($BD$3:$BD$1004,"="&amp;$BD278,INDIRECT(ADDRESS(3,BM$2,1,1)):INDIRECT(ADDRESS(1004,BM$2,1,1))),"")</f>
        <v/>
      </c>
      <c r="BN278" t="str">
        <f ca="1">IF($BT278&lt;&gt;"",SUMIF($BD$3:$BD$1004,"="&amp;$BD278,INDIRECT(ADDRESS(3,BN$2,1,1)):INDIRECT(ADDRESS(1004,BN$2,1,1))),"")</f>
        <v/>
      </c>
      <c r="BO278" t="str">
        <f ca="1">IF($BT278&lt;&gt;"",SUMIF($BD$3:$BD$1004,"="&amp;$BD278,INDIRECT(ADDRESS(3,BO$2,1,1)):INDIRECT(ADDRESS(1004,BO$2,1,1))),"")</f>
        <v/>
      </c>
      <c r="BP278" t="str">
        <f ca="1">IF($BT278&lt;&gt;"",SUMIF($BD$3:$BD$1004,"="&amp;$BD278,INDIRECT(ADDRESS(3,BP$2,1,1)):INDIRECT(ADDRESS(1004,BP$2,1,1))),"")</f>
        <v/>
      </c>
      <c r="BQ278" t="str">
        <f ca="1">IF($BT278&lt;&gt;"",SUMIF($BD$3:$BD$1004,"="&amp;$BD278,INDIRECT(ADDRESS(3,BQ$2,1,1)):INDIRECT(ADDRESS(1004,BQ$2,1,1))),"")</f>
        <v/>
      </c>
      <c r="BR278" t="str">
        <f ca="1">IF($BT278&lt;&gt;"",SUMIF($BD$3:$BD$1004,"="&amp;$BD278,INDIRECT(ADDRESS(3,BR$2,1,1)):INDIRECT(ADDRESS(1004,BR$2,1,1))),"")</f>
        <v/>
      </c>
      <c r="BS278" t="str">
        <f>IF($A278&lt;&gt;"",VLOOKUP(TRUNC(MID($A278,1,2),0),Plano_Contas!$H$3:$J$103,3,TRUE),"")</f>
        <v/>
      </c>
      <c r="BT278" t="str">
        <f t="shared" si="16"/>
        <v/>
      </c>
      <c r="BV278">
        <f>Empresas!C278</f>
        <v>0</v>
      </c>
    </row>
    <row r="279" spans="1:74" x14ac:dyDescent="0.2">
      <c r="A279" s="89"/>
      <c r="B279" s="52" t="str">
        <f>IF($A279&lt;&gt;"",VLOOKUP(""&amp;$A279,Plano_Contas!$A$3:$F$1003,6,0),"")</f>
        <v/>
      </c>
      <c r="C279" s="91"/>
      <c r="D279" s="111"/>
      <c r="E279" s="112">
        <v>0</v>
      </c>
      <c r="F279" s="87"/>
      <c r="G279" s="85"/>
      <c r="H279" s="111"/>
      <c r="I279" s="112">
        <v>0</v>
      </c>
      <c r="J279" s="87"/>
      <c r="K279" s="85"/>
      <c r="L279" s="111"/>
      <c r="M279" s="112">
        <v>0</v>
      </c>
      <c r="N279" s="87"/>
      <c r="O279" s="85"/>
      <c r="P279" s="111"/>
      <c r="Q279" s="112">
        <v>0</v>
      </c>
      <c r="R279" s="87"/>
      <c r="S279" s="85"/>
      <c r="T279" s="111"/>
      <c r="U279" s="112">
        <v>0</v>
      </c>
      <c r="V279" s="87"/>
      <c r="W279" s="85"/>
      <c r="X279" s="111"/>
      <c r="Y279" s="112">
        <v>0</v>
      </c>
      <c r="Z279" s="87"/>
      <c r="AA279" s="85"/>
      <c r="AB279" s="111"/>
      <c r="AC279" s="112">
        <v>0</v>
      </c>
      <c r="AD279" s="87"/>
      <c r="AE279" s="85"/>
      <c r="AF279" s="111"/>
      <c r="AG279" s="112">
        <v>0</v>
      </c>
      <c r="AH279" s="87"/>
      <c r="AI279" s="85"/>
      <c r="AJ279" s="111"/>
      <c r="AK279" s="112">
        <v>0</v>
      </c>
      <c r="AL279" s="87"/>
      <c r="AM279" s="85"/>
      <c r="AN279" s="111"/>
      <c r="AO279" s="112">
        <v>0</v>
      </c>
      <c r="AP279" s="87"/>
      <c r="AQ279" s="85"/>
      <c r="AR279" s="111"/>
      <c r="AS279" s="112">
        <v>0</v>
      </c>
      <c r="AT279" s="87"/>
      <c r="AU279" s="85"/>
      <c r="AV279" s="111"/>
      <c r="AW279" s="112">
        <v>0</v>
      </c>
      <c r="AX279" s="87"/>
      <c r="AY279" s="85"/>
      <c r="AZ279" s="267">
        <f t="shared" si="13"/>
        <v>0</v>
      </c>
      <c r="BA279" s="88">
        <f t="shared" si="14"/>
        <v>0</v>
      </c>
      <c r="BC279">
        <f>IF($A279&lt;&gt;"",COUNTIF($BD$3:$BD279,$BD279),0)</f>
        <v>0</v>
      </c>
      <c r="BD279" t="str">
        <f>IF($A279&lt;&gt;"",VLOOKUP(TRUNC(MID($A279,1,2),0),Plano_Contas!$H$3:$J$103,2,TRUE),"")</f>
        <v/>
      </c>
      <c r="BE279" s="201" t="str">
        <f t="shared" si="15"/>
        <v/>
      </c>
      <c r="BF279" t="str">
        <f ca="1">IF($BT279&lt;&gt;"",SUMIF($BD$3:$BD$1004,"="&amp;$BD279,INDIRECT(ADDRESS(3,BF$2,1,1)):INDIRECT(ADDRESS(1004,BF$2,1,1))),"")</f>
        <v/>
      </c>
      <c r="BG279" t="str">
        <f ca="1">IF($BT279&lt;&gt;"",SUMIF($BD$3:$BD$1004,"="&amp;$BD279,INDIRECT(ADDRESS(3,BG$2,1,1)):INDIRECT(ADDRESS(1004,BG$2,1,1))),"")</f>
        <v/>
      </c>
      <c r="BH279" t="str">
        <f ca="1">IF($BT279&lt;&gt;"",SUMIF($BD$3:$BD$1004,"="&amp;$BD279,INDIRECT(ADDRESS(3,BH$2,1,1)):INDIRECT(ADDRESS(1004,BH$2,1,1))),"")</f>
        <v/>
      </c>
      <c r="BI279" t="str">
        <f ca="1">IF($BT279&lt;&gt;"",SUMIF($BD$3:$BD$1004,"="&amp;$BD279,INDIRECT(ADDRESS(3,BI$2,1,1)):INDIRECT(ADDRESS(1004,BI$2,1,1))),"")</f>
        <v/>
      </c>
      <c r="BJ279" t="str">
        <f ca="1">IF($BT279&lt;&gt;"",SUMIF($BD$3:$BD$1004,"="&amp;$BD279,INDIRECT(ADDRESS(3,BJ$2,1,1)):INDIRECT(ADDRESS(1004,BJ$2,1,1))),"")</f>
        <v/>
      </c>
      <c r="BK279" t="str">
        <f ca="1">IF($BT279&lt;&gt;"",SUMIF($BD$3:$BD$1004,"="&amp;$BD279,INDIRECT(ADDRESS(3,BK$2,1,1)):INDIRECT(ADDRESS(1004,BK$2,1,1))),"")</f>
        <v/>
      </c>
      <c r="BL279" t="str">
        <f ca="1">IF($BT279&lt;&gt;"",SUMIF($BD$3:$BD$1004,"="&amp;$BD279,INDIRECT(ADDRESS(3,BL$2,1,1)):INDIRECT(ADDRESS(1004,BL$2,1,1))),"")</f>
        <v/>
      </c>
      <c r="BM279" t="str">
        <f ca="1">IF($BT279&lt;&gt;"",SUMIF($BD$3:$BD$1004,"="&amp;$BD279,INDIRECT(ADDRESS(3,BM$2,1,1)):INDIRECT(ADDRESS(1004,BM$2,1,1))),"")</f>
        <v/>
      </c>
      <c r="BN279" t="str">
        <f ca="1">IF($BT279&lt;&gt;"",SUMIF($BD$3:$BD$1004,"="&amp;$BD279,INDIRECT(ADDRESS(3,BN$2,1,1)):INDIRECT(ADDRESS(1004,BN$2,1,1))),"")</f>
        <v/>
      </c>
      <c r="BO279" t="str">
        <f ca="1">IF($BT279&lt;&gt;"",SUMIF($BD$3:$BD$1004,"="&amp;$BD279,INDIRECT(ADDRESS(3,BO$2,1,1)):INDIRECT(ADDRESS(1004,BO$2,1,1))),"")</f>
        <v/>
      </c>
      <c r="BP279" t="str">
        <f ca="1">IF($BT279&lt;&gt;"",SUMIF($BD$3:$BD$1004,"="&amp;$BD279,INDIRECT(ADDRESS(3,BP$2,1,1)):INDIRECT(ADDRESS(1004,BP$2,1,1))),"")</f>
        <v/>
      </c>
      <c r="BQ279" t="str">
        <f ca="1">IF($BT279&lt;&gt;"",SUMIF($BD$3:$BD$1004,"="&amp;$BD279,INDIRECT(ADDRESS(3,BQ$2,1,1)):INDIRECT(ADDRESS(1004,BQ$2,1,1))),"")</f>
        <v/>
      </c>
      <c r="BR279" t="str">
        <f ca="1">IF($BT279&lt;&gt;"",SUMIF($BD$3:$BD$1004,"="&amp;$BD279,INDIRECT(ADDRESS(3,BR$2,1,1)):INDIRECT(ADDRESS(1004,BR$2,1,1))),"")</f>
        <v/>
      </c>
      <c r="BS279" t="str">
        <f>IF($A279&lt;&gt;"",VLOOKUP(TRUNC(MID($A279,1,2),0),Plano_Contas!$H$3:$J$103,3,TRUE),"")</f>
        <v/>
      </c>
      <c r="BT279" t="str">
        <f t="shared" si="16"/>
        <v/>
      </c>
      <c r="BV279">
        <f>Empresas!C279</f>
        <v>0</v>
      </c>
    </row>
    <row r="280" spans="1:74" x14ac:dyDescent="0.2">
      <c r="A280" s="89"/>
      <c r="B280" s="52" t="str">
        <f>IF($A280&lt;&gt;"",VLOOKUP(""&amp;$A280,Plano_Contas!$A$3:$F$1003,6,0),"")</f>
        <v/>
      </c>
      <c r="C280" s="91"/>
      <c r="D280" s="111"/>
      <c r="E280" s="112">
        <v>0</v>
      </c>
      <c r="F280" s="87"/>
      <c r="G280" s="85"/>
      <c r="H280" s="111"/>
      <c r="I280" s="112">
        <v>0</v>
      </c>
      <c r="J280" s="87"/>
      <c r="K280" s="85"/>
      <c r="L280" s="111"/>
      <c r="M280" s="112">
        <v>0</v>
      </c>
      <c r="N280" s="87"/>
      <c r="O280" s="85"/>
      <c r="P280" s="111"/>
      <c r="Q280" s="112">
        <v>0</v>
      </c>
      <c r="R280" s="87"/>
      <c r="S280" s="85"/>
      <c r="T280" s="111"/>
      <c r="U280" s="112">
        <v>0</v>
      </c>
      <c r="V280" s="87"/>
      <c r="W280" s="85"/>
      <c r="X280" s="111"/>
      <c r="Y280" s="112">
        <v>0</v>
      </c>
      <c r="Z280" s="87"/>
      <c r="AA280" s="85"/>
      <c r="AB280" s="111"/>
      <c r="AC280" s="112">
        <v>0</v>
      </c>
      <c r="AD280" s="87"/>
      <c r="AE280" s="85"/>
      <c r="AF280" s="111"/>
      <c r="AG280" s="112">
        <v>0</v>
      </c>
      <c r="AH280" s="87"/>
      <c r="AI280" s="85"/>
      <c r="AJ280" s="111"/>
      <c r="AK280" s="112">
        <v>0</v>
      </c>
      <c r="AL280" s="87"/>
      <c r="AM280" s="85"/>
      <c r="AN280" s="111"/>
      <c r="AO280" s="112">
        <v>0</v>
      </c>
      <c r="AP280" s="87"/>
      <c r="AQ280" s="85"/>
      <c r="AR280" s="111"/>
      <c r="AS280" s="112">
        <v>0</v>
      </c>
      <c r="AT280" s="87"/>
      <c r="AU280" s="85"/>
      <c r="AV280" s="111"/>
      <c r="AW280" s="112">
        <v>0</v>
      </c>
      <c r="AX280" s="87"/>
      <c r="AY280" s="85"/>
      <c r="AZ280" s="267">
        <f t="shared" si="13"/>
        <v>0</v>
      </c>
      <c r="BA280" s="88">
        <f t="shared" si="14"/>
        <v>0</v>
      </c>
      <c r="BC280">
        <f>IF($A280&lt;&gt;"",COUNTIF($BD$3:$BD280,$BD280),0)</f>
        <v>0</v>
      </c>
      <c r="BD280" t="str">
        <f>IF($A280&lt;&gt;"",VLOOKUP(TRUNC(MID($A280,1,2),0),Plano_Contas!$H$3:$J$103,2,TRUE),"")</f>
        <v/>
      </c>
      <c r="BE280" s="201" t="str">
        <f t="shared" si="15"/>
        <v/>
      </c>
      <c r="BF280" t="str">
        <f ca="1">IF($BT280&lt;&gt;"",SUMIF($BD$3:$BD$1004,"="&amp;$BD280,INDIRECT(ADDRESS(3,BF$2,1,1)):INDIRECT(ADDRESS(1004,BF$2,1,1))),"")</f>
        <v/>
      </c>
      <c r="BG280" t="str">
        <f ca="1">IF($BT280&lt;&gt;"",SUMIF($BD$3:$BD$1004,"="&amp;$BD280,INDIRECT(ADDRESS(3,BG$2,1,1)):INDIRECT(ADDRESS(1004,BG$2,1,1))),"")</f>
        <v/>
      </c>
      <c r="BH280" t="str">
        <f ca="1">IF($BT280&lt;&gt;"",SUMIF($BD$3:$BD$1004,"="&amp;$BD280,INDIRECT(ADDRESS(3,BH$2,1,1)):INDIRECT(ADDRESS(1004,BH$2,1,1))),"")</f>
        <v/>
      </c>
      <c r="BI280" t="str">
        <f ca="1">IF($BT280&lt;&gt;"",SUMIF($BD$3:$BD$1004,"="&amp;$BD280,INDIRECT(ADDRESS(3,BI$2,1,1)):INDIRECT(ADDRESS(1004,BI$2,1,1))),"")</f>
        <v/>
      </c>
      <c r="BJ280" t="str">
        <f ca="1">IF($BT280&lt;&gt;"",SUMIF($BD$3:$BD$1004,"="&amp;$BD280,INDIRECT(ADDRESS(3,BJ$2,1,1)):INDIRECT(ADDRESS(1004,BJ$2,1,1))),"")</f>
        <v/>
      </c>
      <c r="BK280" t="str">
        <f ca="1">IF($BT280&lt;&gt;"",SUMIF($BD$3:$BD$1004,"="&amp;$BD280,INDIRECT(ADDRESS(3,BK$2,1,1)):INDIRECT(ADDRESS(1004,BK$2,1,1))),"")</f>
        <v/>
      </c>
      <c r="BL280" t="str">
        <f ca="1">IF($BT280&lt;&gt;"",SUMIF($BD$3:$BD$1004,"="&amp;$BD280,INDIRECT(ADDRESS(3,BL$2,1,1)):INDIRECT(ADDRESS(1004,BL$2,1,1))),"")</f>
        <v/>
      </c>
      <c r="BM280" t="str">
        <f ca="1">IF($BT280&lt;&gt;"",SUMIF($BD$3:$BD$1004,"="&amp;$BD280,INDIRECT(ADDRESS(3,BM$2,1,1)):INDIRECT(ADDRESS(1004,BM$2,1,1))),"")</f>
        <v/>
      </c>
      <c r="BN280" t="str">
        <f ca="1">IF($BT280&lt;&gt;"",SUMIF($BD$3:$BD$1004,"="&amp;$BD280,INDIRECT(ADDRESS(3,BN$2,1,1)):INDIRECT(ADDRESS(1004,BN$2,1,1))),"")</f>
        <v/>
      </c>
      <c r="BO280" t="str">
        <f ca="1">IF($BT280&lt;&gt;"",SUMIF($BD$3:$BD$1004,"="&amp;$BD280,INDIRECT(ADDRESS(3,BO$2,1,1)):INDIRECT(ADDRESS(1004,BO$2,1,1))),"")</f>
        <v/>
      </c>
      <c r="BP280" t="str">
        <f ca="1">IF($BT280&lt;&gt;"",SUMIF($BD$3:$BD$1004,"="&amp;$BD280,INDIRECT(ADDRESS(3,BP$2,1,1)):INDIRECT(ADDRESS(1004,BP$2,1,1))),"")</f>
        <v/>
      </c>
      <c r="BQ280" t="str">
        <f ca="1">IF($BT280&lt;&gt;"",SUMIF($BD$3:$BD$1004,"="&amp;$BD280,INDIRECT(ADDRESS(3,BQ$2,1,1)):INDIRECT(ADDRESS(1004,BQ$2,1,1))),"")</f>
        <v/>
      </c>
      <c r="BR280" t="str">
        <f ca="1">IF($BT280&lt;&gt;"",SUMIF($BD$3:$BD$1004,"="&amp;$BD280,INDIRECT(ADDRESS(3,BR$2,1,1)):INDIRECT(ADDRESS(1004,BR$2,1,1))),"")</f>
        <v/>
      </c>
      <c r="BS280" t="str">
        <f>IF($A280&lt;&gt;"",VLOOKUP(TRUNC(MID($A280,1,2),0),Plano_Contas!$H$3:$J$103,3,TRUE),"")</f>
        <v/>
      </c>
      <c r="BT280" t="str">
        <f t="shared" si="16"/>
        <v/>
      </c>
      <c r="BV280">
        <f>Empresas!C280</f>
        <v>0</v>
      </c>
    </row>
    <row r="281" spans="1:74" x14ac:dyDescent="0.2">
      <c r="A281" s="89"/>
      <c r="B281" s="52" t="str">
        <f>IF($A281&lt;&gt;"",VLOOKUP(""&amp;$A281,Plano_Contas!$A$3:$F$1003,6,0),"")</f>
        <v/>
      </c>
      <c r="C281" s="91"/>
      <c r="D281" s="111"/>
      <c r="E281" s="112">
        <v>0</v>
      </c>
      <c r="F281" s="87"/>
      <c r="G281" s="85"/>
      <c r="H281" s="111"/>
      <c r="I281" s="112">
        <v>0</v>
      </c>
      <c r="J281" s="87"/>
      <c r="K281" s="85"/>
      <c r="L281" s="111"/>
      <c r="M281" s="112">
        <v>0</v>
      </c>
      <c r="N281" s="87"/>
      <c r="O281" s="85"/>
      <c r="P281" s="111"/>
      <c r="Q281" s="112">
        <v>0</v>
      </c>
      <c r="R281" s="87"/>
      <c r="S281" s="85"/>
      <c r="T281" s="111"/>
      <c r="U281" s="112">
        <v>0</v>
      </c>
      <c r="V281" s="87"/>
      <c r="W281" s="85"/>
      <c r="X281" s="111"/>
      <c r="Y281" s="112">
        <v>0</v>
      </c>
      <c r="Z281" s="87"/>
      <c r="AA281" s="85"/>
      <c r="AB281" s="111"/>
      <c r="AC281" s="112">
        <v>0</v>
      </c>
      <c r="AD281" s="87"/>
      <c r="AE281" s="85"/>
      <c r="AF281" s="111"/>
      <c r="AG281" s="112">
        <v>0</v>
      </c>
      <c r="AH281" s="87"/>
      <c r="AI281" s="85"/>
      <c r="AJ281" s="111"/>
      <c r="AK281" s="112">
        <v>0</v>
      </c>
      <c r="AL281" s="87"/>
      <c r="AM281" s="85"/>
      <c r="AN281" s="111"/>
      <c r="AO281" s="112">
        <v>0</v>
      </c>
      <c r="AP281" s="87"/>
      <c r="AQ281" s="85"/>
      <c r="AR281" s="111"/>
      <c r="AS281" s="112">
        <v>0</v>
      </c>
      <c r="AT281" s="87"/>
      <c r="AU281" s="85"/>
      <c r="AV281" s="111"/>
      <c r="AW281" s="112">
        <v>0</v>
      </c>
      <c r="AX281" s="87"/>
      <c r="AY281" s="85"/>
      <c r="AZ281" s="267">
        <f t="shared" si="13"/>
        <v>0</v>
      </c>
      <c r="BA281" s="88">
        <f t="shared" si="14"/>
        <v>0</v>
      </c>
      <c r="BC281">
        <f>IF($A281&lt;&gt;"",COUNTIF($BD$3:$BD281,$BD281),0)</f>
        <v>0</v>
      </c>
      <c r="BD281" t="str">
        <f>IF($A281&lt;&gt;"",VLOOKUP(TRUNC(MID($A281,1,2),0),Plano_Contas!$H$3:$J$103,2,TRUE),"")</f>
        <v/>
      </c>
      <c r="BE281" s="201" t="str">
        <f t="shared" si="15"/>
        <v/>
      </c>
      <c r="BF281" t="str">
        <f ca="1">IF($BT281&lt;&gt;"",SUMIF($BD$3:$BD$1004,"="&amp;$BD281,INDIRECT(ADDRESS(3,BF$2,1,1)):INDIRECT(ADDRESS(1004,BF$2,1,1))),"")</f>
        <v/>
      </c>
      <c r="BG281" t="str">
        <f ca="1">IF($BT281&lt;&gt;"",SUMIF($BD$3:$BD$1004,"="&amp;$BD281,INDIRECT(ADDRESS(3,BG$2,1,1)):INDIRECT(ADDRESS(1004,BG$2,1,1))),"")</f>
        <v/>
      </c>
      <c r="BH281" t="str">
        <f ca="1">IF($BT281&lt;&gt;"",SUMIF($BD$3:$BD$1004,"="&amp;$BD281,INDIRECT(ADDRESS(3,BH$2,1,1)):INDIRECT(ADDRESS(1004,BH$2,1,1))),"")</f>
        <v/>
      </c>
      <c r="BI281" t="str">
        <f ca="1">IF($BT281&lt;&gt;"",SUMIF($BD$3:$BD$1004,"="&amp;$BD281,INDIRECT(ADDRESS(3,BI$2,1,1)):INDIRECT(ADDRESS(1004,BI$2,1,1))),"")</f>
        <v/>
      </c>
      <c r="BJ281" t="str">
        <f ca="1">IF($BT281&lt;&gt;"",SUMIF($BD$3:$BD$1004,"="&amp;$BD281,INDIRECT(ADDRESS(3,BJ$2,1,1)):INDIRECT(ADDRESS(1004,BJ$2,1,1))),"")</f>
        <v/>
      </c>
      <c r="BK281" t="str">
        <f ca="1">IF($BT281&lt;&gt;"",SUMIF($BD$3:$BD$1004,"="&amp;$BD281,INDIRECT(ADDRESS(3,BK$2,1,1)):INDIRECT(ADDRESS(1004,BK$2,1,1))),"")</f>
        <v/>
      </c>
      <c r="BL281" t="str">
        <f ca="1">IF($BT281&lt;&gt;"",SUMIF($BD$3:$BD$1004,"="&amp;$BD281,INDIRECT(ADDRESS(3,BL$2,1,1)):INDIRECT(ADDRESS(1004,BL$2,1,1))),"")</f>
        <v/>
      </c>
      <c r="BM281" t="str">
        <f ca="1">IF($BT281&lt;&gt;"",SUMIF($BD$3:$BD$1004,"="&amp;$BD281,INDIRECT(ADDRESS(3,BM$2,1,1)):INDIRECT(ADDRESS(1004,BM$2,1,1))),"")</f>
        <v/>
      </c>
      <c r="BN281" t="str">
        <f ca="1">IF($BT281&lt;&gt;"",SUMIF($BD$3:$BD$1004,"="&amp;$BD281,INDIRECT(ADDRESS(3,BN$2,1,1)):INDIRECT(ADDRESS(1004,BN$2,1,1))),"")</f>
        <v/>
      </c>
      <c r="BO281" t="str">
        <f ca="1">IF($BT281&lt;&gt;"",SUMIF($BD$3:$BD$1004,"="&amp;$BD281,INDIRECT(ADDRESS(3,BO$2,1,1)):INDIRECT(ADDRESS(1004,BO$2,1,1))),"")</f>
        <v/>
      </c>
      <c r="BP281" t="str">
        <f ca="1">IF($BT281&lt;&gt;"",SUMIF($BD$3:$BD$1004,"="&amp;$BD281,INDIRECT(ADDRESS(3,BP$2,1,1)):INDIRECT(ADDRESS(1004,BP$2,1,1))),"")</f>
        <v/>
      </c>
      <c r="BQ281" t="str">
        <f ca="1">IF($BT281&lt;&gt;"",SUMIF($BD$3:$BD$1004,"="&amp;$BD281,INDIRECT(ADDRESS(3,BQ$2,1,1)):INDIRECT(ADDRESS(1004,BQ$2,1,1))),"")</f>
        <v/>
      </c>
      <c r="BR281" t="str">
        <f ca="1">IF($BT281&lt;&gt;"",SUMIF($BD$3:$BD$1004,"="&amp;$BD281,INDIRECT(ADDRESS(3,BR$2,1,1)):INDIRECT(ADDRESS(1004,BR$2,1,1))),"")</f>
        <v/>
      </c>
      <c r="BS281" t="str">
        <f>IF($A281&lt;&gt;"",VLOOKUP(TRUNC(MID($A281,1,2),0),Plano_Contas!$H$3:$J$103,3,TRUE),"")</f>
        <v/>
      </c>
      <c r="BT281" t="str">
        <f t="shared" si="16"/>
        <v/>
      </c>
      <c r="BV281">
        <f>Empresas!C281</f>
        <v>0</v>
      </c>
    </row>
    <row r="282" spans="1:74" x14ac:dyDescent="0.2">
      <c r="A282" s="89"/>
      <c r="B282" s="52" t="str">
        <f>IF($A282&lt;&gt;"",VLOOKUP(""&amp;$A282,Plano_Contas!$A$3:$F$1003,6,0),"")</f>
        <v/>
      </c>
      <c r="C282" s="91"/>
      <c r="D282" s="111"/>
      <c r="E282" s="112">
        <v>0</v>
      </c>
      <c r="F282" s="87"/>
      <c r="G282" s="85"/>
      <c r="H282" s="111"/>
      <c r="I282" s="112">
        <v>0</v>
      </c>
      <c r="J282" s="87"/>
      <c r="K282" s="85"/>
      <c r="L282" s="111"/>
      <c r="M282" s="112">
        <v>0</v>
      </c>
      <c r="N282" s="87"/>
      <c r="O282" s="85"/>
      <c r="P282" s="111"/>
      <c r="Q282" s="112">
        <v>0</v>
      </c>
      <c r="R282" s="87"/>
      <c r="S282" s="85"/>
      <c r="T282" s="111"/>
      <c r="U282" s="112">
        <v>0</v>
      </c>
      <c r="V282" s="87"/>
      <c r="W282" s="85"/>
      <c r="X282" s="111"/>
      <c r="Y282" s="112">
        <v>0</v>
      </c>
      <c r="Z282" s="87"/>
      <c r="AA282" s="85"/>
      <c r="AB282" s="111"/>
      <c r="AC282" s="112">
        <v>0</v>
      </c>
      <c r="AD282" s="87"/>
      <c r="AE282" s="85"/>
      <c r="AF282" s="111"/>
      <c r="AG282" s="112">
        <v>0</v>
      </c>
      <c r="AH282" s="87"/>
      <c r="AI282" s="85"/>
      <c r="AJ282" s="111"/>
      <c r="AK282" s="112">
        <v>0</v>
      </c>
      <c r="AL282" s="87"/>
      <c r="AM282" s="85"/>
      <c r="AN282" s="111"/>
      <c r="AO282" s="112">
        <v>0</v>
      </c>
      <c r="AP282" s="87"/>
      <c r="AQ282" s="85"/>
      <c r="AR282" s="111"/>
      <c r="AS282" s="112">
        <v>0</v>
      </c>
      <c r="AT282" s="87"/>
      <c r="AU282" s="85"/>
      <c r="AV282" s="111"/>
      <c r="AW282" s="112">
        <v>0</v>
      </c>
      <c r="AX282" s="87"/>
      <c r="AY282" s="85"/>
      <c r="AZ282" s="267">
        <f t="shared" si="13"/>
        <v>0</v>
      </c>
      <c r="BA282" s="88">
        <f t="shared" si="14"/>
        <v>0</v>
      </c>
      <c r="BC282">
        <f>IF($A282&lt;&gt;"",COUNTIF($BD$3:$BD282,$BD282),0)</f>
        <v>0</v>
      </c>
      <c r="BD282" t="str">
        <f>IF($A282&lt;&gt;"",VLOOKUP(TRUNC(MID($A282,1,2),0),Plano_Contas!$H$3:$J$103,2,TRUE),"")</f>
        <v/>
      </c>
      <c r="BE282" s="201" t="str">
        <f t="shared" si="15"/>
        <v/>
      </c>
      <c r="BF282" t="str">
        <f ca="1">IF($BT282&lt;&gt;"",SUMIF($BD$3:$BD$1004,"="&amp;$BD282,INDIRECT(ADDRESS(3,BF$2,1,1)):INDIRECT(ADDRESS(1004,BF$2,1,1))),"")</f>
        <v/>
      </c>
      <c r="BG282" t="str">
        <f ca="1">IF($BT282&lt;&gt;"",SUMIF($BD$3:$BD$1004,"="&amp;$BD282,INDIRECT(ADDRESS(3,BG$2,1,1)):INDIRECT(ADDRESS(1004,BG$2,1,1))),"")</f>
        <v/>
      </c>
      <c r="BH282" t="str">
        <f ca="1">IF($BT282&lt;&gt;"",SUMIF($BD$3:$BD$1004,"="&amp;$BD282,INDIRECT(ADDRESS(3,BH$2,1,1)):INDIRECT(ADDRESS(1004,BH$2,1,1))),"")</f>
        <v/>
      </c>
      <c r="BI282" t="str">
        <f ca="1">IF($BT282&lt;&gt;"",SUMIF($BD$3:$BD$1004,"="&amp;$BD282,INDIRECT(ADDRESS(3,BI$2,1,1)):INDIRECT(ADDRESS(1004,BI$2,1,1))),"")</f>
        <v/>
      </c>
      <c r="BJ282" t="str">
        <f ca="1">IF($BT282&lt;&gt;"",SUMIF($BD$3:$BD$1004,"="&amp;$BD282,INDIRECT(ADDRESS(3,BJ$2,1,1)):INDIRECT(ADDRESS(1004,BJ$2,1,1))),"")</f>
        <v/>
      </c>
      <c r="BK282" t="str">
        <f ca="1">IF($BT282&lt;&gt;"",SUMIF($BD$3:$BD$1004,"="&amp;$BD282,INDIRECT(ADDRESS(3,BK$2,1,1)):INDIRECT(ADDRESS(1004,BK$2,1,1))),"")</f>
        <v/>
      </c>
      <c r="BL282" t="str">
        <f ca="1">IF($BT282&lt;&gt;"",SUMIF($BD$3:$BD$1004,"="&amp;$BD282,INDIRECT(ADDRESS(3,BL$2,1,1)):INDIRECT(ADDRESS(1004,BL$2,1,1))),"")</f>
        <v/>
      </c>
      <c r="BM282" t="str">
        <f ca="1">IF($BT282&lt;&gt;"",SUMIF($BD$3:$BD$1004,"="&amp;$BD282,INDIRECT(ADDRESS(3,BM$2,1,1)):INDIRECT(ADDRESS(1004,BM$2,1,1))),"")</f>
        <v/>
      </c>
      <c r="BN282" t="str">
        <f ca="1">IF($BT282&lt;&gt;"",SUMIF($BD$3:$BD$1004,"="&amp;$BD282,INDIRECT(ADDRESS(3,BN$2,1,1)):INDIRECT(ADDRESS(1004,BN$2,1,1))),"")</f>
        <v/>
      </c>
      <c r="BO282" t="str">
        <f ca="1">IF($BT282&lt;&gt;"",SUMIF($BD$3:$BD$1004,"="&amp;$BD282,INDIRECT(ADDRESS(3,BO$2,1,1)):INDIRECT(ADDRESS(1004,BO$2,1,1))),"")</f>
        <v/>
      </c>
      <c r="BP282" t="str">
        <f ca="1">IF($BT282&lt;&gt;"",SUMIF($BD$3:$BD$1004,"="&amp;$BD282,INDIRECT(ADDRESS(3,BP$2,1,1)):INDIRECT(ADDRESS(1004,BP$2,1,1))),"")</f>
        <v/>
      </c>
      <c r="BQ282" t="str">
        <f ca="1">IF($BT282&lt;&gt;"",SUMIF($BD$3:$BD$1004,"="&amp;$BD282,INDIRECT(ADDRESS(3,BQ$2,1,1)):INDIRECT(ADDRESS(1004,BQ$2,1,1))),"")</f>
        <v/>
      </c>
      <c r="BR282" t="str">
        <f ca="1">IF($BT282&lt;&gt;"",SUMIF($BD$3:$BD$1004,"="&amp;$BD282,INDIRECT(ADDRESS(3,BR$2,1,1)):INDIRECT(ADDRESS(1004,BR$2,1,1))),"")</f>
        <v/>
      </c>
      <c r="BS282" t="str">
        <f>IF($A282&lt;&gt;"",VLOOKUP(TRUNC(MID($A282,1,2),0),Plano_Contas!$H$3:$J$103,3,TRUE),"")</f>
        <v/>
      </c>
      <c r="BT282" t="str">
        <f t="shared" si="16"/>
        <v/>
      </c>
      <c r="BV282">
        <f>Empresas!C282</f>
        <v>0</v>
      </c>
    </row>
    <row r="283" spans="1:74" x14ac:dyDescent="0.2">
      <c r="A283" s="89"/>
      <c r="B283" s="52" t="str">
        <f>IF($A283&lt;&gt;"",VLOOKUP(""&amp;$A283,Plano_Contas!$A$3:$F$1003,6,0),"")</f>
        <v/>
      </c>
      <c r="C283" s="91"/>
      <c r="D283" s="111"/>
      <c r="E283" s="112">
        <v>0</v>
      </c>
      <c r="F283" s="87"/>
      <c r="G283" s="85"/>
      <c r="H283" s="111"/>
      <c r="I283" s="112">
        <v>0</v>
      </c>
      <c r="J283" s="87"/>
      <c r="K283" s="85"/>
      <c r="L283" s="111"/>
      <c r="M283" s="112">
        <v>0</v>
      </c>
      <c r="N283" s="87"/>
      <c r="O283" s="85"/>
      <c r="P283" s="111"/>
      <c r="Q283" s="112">
        <v>0</v>
      </c>
      <c r="R283" s="87"/>
      <c r="S283" s="85"/>
      <c r="T283" s="111"/>
      <c r="U283" s="112">
        <v>0</v>
      </c>
      <c r="V283" s="87"/>
      <c r="W283" s="85"/>
      <c r="X283" s="111"/>
      <c r="Y283" s="112">
        <v>0</v>
      </c>
      <c r="Z283" s="87"/>
      <c r="AA283" s="85"/>
      <c r="AB283" s="111"/>
      <c r="AC283" s="112">
        <v>0</v>
      </c>
      <c r="AD283" s="87"/>
      <c r="AE283" s="85"/>
      <c r="AF283" s="111"/>
      <c r="AG283" s="112">
        <v>0</v>
      </c>
      <c r="AH283" s="87"/>
      <c r="AI283" s="85"/>
      <c r="AJ283" s="111"/>
      <c r="AK283" s="112">
        <v>0</v>
      </c>
      <c r="AL283" s="87"/>
      <c r="AM283" s="85"/>
      <c r="AN283" s="111"/>
      <c r="AO283" s="112">
        <v>0</v>
      </c>
      <c r="AP283" s="87"/>
      <c r="AQ283" s="85"/>
      <c r="AR283" s="111"/>
      <c r="AS283" s="112">
        <v>0</v>
      </c>
      <c r="AT283" s="87"/>
      <c r="AU283" s="85"/>
      <c r="AV283" s="111"/>
      <c r="AW283" s="112">
        <v>0</v>
      </c>
      <c r="AX283" s="87"/>
      <c r="AY283" s="85"/>
      <c r="AZ283" s="267">
        <f t="shared" si="13"/>
        <v>0</v>
      </c>
      <c r="BA283" s="88">
        <f t="shared" si="14"/>
        <v>0</v>
      </c>
      <c r="BC283">
        <f>IF($A283&lt;&gt;"",COUNTIF($BD$3:$BD283,$BD283),0)</f>
        <v>0</v>
      </c>
      <c r="BD283" t="str">
        <f>IF($A283&lt;&gt;"",VLOOKUP(TRUNC(MID($A283,1,2),0),Plano_Contas!$H$3:$J$103,2,TRUE),"")</f>
        <v/>
      </c>
      <c r="BE283" s="201" t="str">
        <f t="shared" si="15"/>
        <v/>
      </c>
      <c r="BF283" t="str">
        <f ca="1">IF($BT283&lt;&gt;"",SUMIF($BD$3:$BD$1004,"="&amp;$BD283,INDIRECT(ADDRESS(3,BF$2,1,1)):INDIRECT(ADDRESS(1004,BF$2,1,1))),"")</f>
        <v/>
      </c>
      <c r="BG283" t="str">
        <f ca="1">IF($BT283&lt;&gt;"",SUMIF($BD$3:$BD$1004,"="&amp;$BD283,INDIRECT(ADDRESS(3,BG$2,1,1)):INDIRECT(ADDRESS(1004,BG$2,1,1))),"")</f>
        <v/>
      </c>
      <c r="BH283" t="str">
        <f ca="1">IF($BT283&lt;&gt;"",SUMIF($BD$3:$BD$1004,"="&amp;$BD283,INDIRECT(ADDRESS(3,BH$2,1,1)):INDIRECT(ADDRESS(1004,BH$2,1,1))),"")</f>
        <v/>
      </c>
      <c r="BI283" t="str">
        <f ca="1">IF($BT283&lt;&gt;"",SUMIF($BD$3:$BD$1004,"="&amp;$BD283,INDIRECT(ADDRESS(3,BI$2,1,1)):INDIRECT(ADDRESS(1004,BI$2,1,1))),"")</f>
        <v/>
      </c>
      <c r="BJ283" t="str">
        <f ca="1">IF($BT283&lt;&gt;"",SUMIF($BD$3:$BD$1004,"="&amp;$BD283,INDIRECT(ADDRESS(3,BJ$2,1,1)):INDIRECT(ADDRESS(1004,BJ$2,1,1))),"")</f>
        <v/>
      </c>
      <c r="BK283" t="str">
        <f ca="1">IF($BT283&lt;&gt;"",SUMIF($BD$3:$BD$1004,"="&amp;$BD283,INDIRECT(ADDRESS(3,BK$2,1,1)):INDIRECT(ADDRESS(1004,BK$2,1,1))),"")</f>
        <v/>
      </c>
      <c r="BL283" t="str">
        <f ca="1">IF($BT283&lt;&gt;"",SUMIF($BD$3:$BD$1004,"="&amp;$BD283,INDIRECT(ADDRESS(3,BL$2,1,1)):INDIRECT(ADDRESS(1004,BL$2,1,1))),"")</f>
        <v/>
      </c>
      <c r="BM283" t="str">
        <f ca="1">IF($BT283&lt;&gt;"",SUMIF($BD$3:$BD$1004,"="&amp;$BD283,INDIRECT(ADDRESS(3,BM$2,1,1)):INDIRECT(ADDRESS(1004,BM$2,1,1))),"")</f>
        <v/>
      </c>
      <c r="BN283" t="str">
        <f ca="1">IF($BT283&lt;&gt;"",SUMIF($BD$3:$BD$1004,"="&amp;$BD283,INDIRECT(ADDRESS(3,BN$2,1,1)):INDIRECT(ADDRESS(1004,BN$2,1,1))),"")</f>
        <v/>
      </c>
      <c r="BO283" t="str">
        <f ca="1">IF($BT283&lt;&gt;"",SUMIF($BD$3:$BD$1004,"="&amp;$BD283,INDIRECT(ADDRESS(3,BO$2,1,1)):INDIRECT(ADDRESS(1004,BO$2,1,1))),"")</f>
        <v/>
      </c>
      <c r="BP283" t="str">
        <f ca="1">IF($BT283&lt;&gt;"",SUMIF($BD$3:$BD$1004,"="&amp;$BD283,INDIRECT(ADDRESS(3,BP$2,1,1)):INDIRECT(ADDRESS(1004,BP$2,1,1))),"")</f>
        <v/>
      </c>
      <c r="BQ283" t="str">
        <f ca="1">IF($BT283&lt;&gt;"",SUMIF($BD$3:$BD$1004,"="&amp;$BD283,INDIRECT(ADDRESS(3,BQ$2,1,1)):INDIRECT(ADDRESS(1004,BQ$2,1,1))),"")</f>
        <v/>
      </c>
      <c r="BR283" t="str">
        <f ca="1">IF($BT283&lt;&gt;"",SUMIF($BD$3:$BD$1004,"="&amp;$BD283,INDIRECT(ADDRESS(3,BR$2,1,1)):INDIRECT(ADDRESS(1004,BR$2,1,1))),"")</f>
        <v/>
      </c>
      <c r="BS283" t="str">
        <f>IF($A283&lt;&gt;"",VLOOKUP(TRUNC(MID($A283,1,2),0),Plano_Contas!$H$3:$J$103,3,TRUE),"")</f>
        <v/>
      </c>
      <c r="BT283" t="str">
        <f t="shared" si="16"/>
        <v/>
      </c>
      <c r="BV283">
        <f>Empresas!C283</f>
        <v>0</v>
      </c>
    </row>
    <row r="284" spans="1:74" x14ac:dyDescent="0.2">
      <c r="A284" s="89"/>
      <c r="B284" s="52" t="str">
        <f>IF($A284&lt;&gt;"",VLOOKUP(""&amp;$A284,Plano_Contas!$A$3:$F$1003,6,0),"")</f>
        <v/>
      </c>
      <c r="C284" s="91"/>
      <c r="D284" s="111"/>
      <c r="E284" s="112">
        <v>0</v>
      </c>
      <c r="F284" s="87"/>
      <c r="G284" s="85"/>
      <c r="H284" s="111"/>
      <c r="I284" s="112">
        <v>0</v>
      </c>
      <c r="J284" s="87"/>
      <c r="K284" s="85"/>
      <c r="L284" s="111"/>
      <c r="M284" s="112">
        <v>0</v>
      </c>
      <c r="N284" s="87"/>
      <c r="O284" s="85"/>
      <c r="P284" s="111"/>
      <c r="Q284" s="112">
        <v>0</v>
      </c>
      <c r="R284" s="87"/>
      <c r="S284" s="85"/>
      <c r="T284" s="111"/>
      <c r="U284" s="112">
        <v>0</v>
      </c>
      <c r="V284" s="87"/>
      <c r="W284" s="85"/>
      <c r="X284" s="111"/>
      <c r="Y284" s="112">
        <v>0</v>
      </c>
      <c r="Z284" s="87"/>
      <c r="AA284" s="85"/>
      <c r="AB284" s="111"/>
      <c r="AC284" s="112">
        <v>0</v>
      </c>
      <c r="AD284" s="87"/>
      <c r="AE284" s="85"/>
      <c r="AF284" s="111"/>
      <c r="AG284" s="112">
        <v>0</v>
      </c>
      <c r="AH284" s="87"/>
      <c r="AI284" s="85"/>
      <c r="AJ284" s="111"/>
      <c r="AK284" s="112">
        <v>0</v>
      </c>
      <c r="AL284" s="87"/>
      <c r="AM284" s="85"/>
      <c r="AN284" s="111"/>
      <c r="AO284" s="112">
        <v>0</v>
      </c>
      <c r="AP284" s="87"/>
      <c r="AQ284" s="85"/>
      <c r="AR284" s="111"/>
      <c r="AS284" s="112">
        <v>0</v>
      </c>
      <c r="AT284" s="87"/>
      <c r="AU284" s="85"/>
      <c r="AV284" s="111"/>
      <c r="AW284" s="112">
        <v>0</v>
      </c>
      <c r="AX284" s="87"/>
      <c r="AY284" s="85"/>
      <c r="AZ284" s="267">
        <f t="shared" si="13"/>
        <v>0</v>
      </c>
      <c r="BA284" s="88">
        <f t="shared" si="14"/>
        <v>0</v>
      </c>
      <c r="BC284">
        <f>IF($A284&lt;&gt;"",COUNTIF($BD$3:$BD284,$BD284),0)</f>
        <v>0</v>
      </c>
      <c r="BD284" t="str">
        <f>IF($A284&lt;&gt;"",VLOOKUP(TRUNC(MID($A284,1,2),0),Plano_Contas!$H$3:$J$103,2,TRUE),"")</f>
        <v/>
      </c>
      <c r="BE284" s="201" t="str">
        <f t="shared" si="15"/>
        <v/>
      </c>
      <c r="BF284" t="str">
        <f ca="1">IF($BT284&lt;&gt;"",SUMIF($BD$3:$BD$1004,"="&amp;$BD284,INDIRECT(ADDRESS(3,BF$2,1,1)):INDIRECT(ADDRESS(1004,BF$2,1,1))),"")</f>
        <v/>
      </c>
      <c r="BG284" t="str">
        <f ca="1">IF($BT284&lt;&gt;"",SUMIF($BD$3:$BD$1004,"="&amp;$BD284,INDIRECT(ADDRESS(3,BG$2,1,1)):INDIRECT(ADDRESS(1004,BG$2,1,1))),"")</f>
        <v/>
      </c>
      <c r="BH284" t="str">
        <f ca="1">IF($BT284&lt;&gt;"",SUMIF($BD$3:$BD$1004,"="&amp;$BD284,INDIRECT(ADDRESS(3,BH$2,1,1)):INDIRECT(ADDRESS(1004,BH$2,1,1))),"")</f>
        <v/>
      </c>
      <c r="BI284" t="str">
        <f ca="1">IF($BT284&lt;&gt;"",SUMIF($BD$3:$BD$1004,"="&amp;$BD284,INDIRECT(ADDRESS(3,BI$2,1,1)):INDIRECT(ADDRESS(1004,BI$2,1,1))),"")</f>
        <v/>
      </c>
      <c r="BJ284" t="str">
        <f ca="1">IF($BT284&lt;&gt;"",SUMIF($BD$3:$BD$1004,"="&amp;$BD284,INDIRECT(ADDRESS(3,BJ$2,1,1)):INDIRECT(ADDRESS(1004,BJ$2,1,1))),"")</f>
        <v/>
      </c>
      <c r="BK284" t="str">
        <f ca="1">IF($BT284&lt;&gt;"",SUMIF($BD$3:$BD$1004,"="&amp;$BD284,INDIRECT(ADDRESS(3,BK$2,1,1)):INDIRECT(ADDRESS(1004,BK$2,1,1))),"")</f>
        <v/>
      </c>
      <c r="BL284" t="str">
        <f ca="1">IF($BT284&lt;&gt;"",SUMIF($BD$3:$BD$1004,"="&amp;$BD284,INDIRECT(ADDRESS(3,BL$2,1,1)):INDIRECT(ADDRESS(1004,BL$2,1,1))),"")</f>
        <v/>
      </c>
      <c r="BM284" t="str">
        <f ca="1">IF($BT284&lt;&gt;"",SUMIF($BD$3:$BD$1004,"="&amp;$BD284,INDIRECT(ADDRESS(3,BM$2,1,1)):INDIRECT(ADDRESS(1004,BM$2,1,1))),"")</f>
        <v/>
      </c>
      <c r="BN284" t="str">
        <f ca="1">IF($BT284&lt;&gt;"",SUMIF($BD$3:$BD$1004,"="&amp;$BD284,INDIRECT(ADDRESS(3,BN$2,1,1)):INDIRECT(ADDRESS(1004,BN$2,1,1))),"")</f>
        <v/>
      </c>
      <c r="BO284" t="str">
        <f ca="1">IF($BT284&lt;&gt;"",SUMIF($BD$3:$BD$1004,"="&amp;$BD284,INDIRECT(ADDRESS(3,BO$2,1,1)):INDIRECT(ADDRESS(1004,BO$2,1,1))),"")</f>
        <v/>
      </c>
      <c r="BP284" t="str">
        <f ca="1">IF($BT284&lt;&gt;"",SUMIF($BD$3:$BD$1004,"="&amp;$BD284,INDIRECT(ADDRESS(3,BP$2,1,1)):INDIRECT(ADDRESS(1004,BP$2,1,1))),"")</f>
        <v/>
      </c>
      <c r="BQ284" t="str">
        <f ca="1">IF($BT284&lt;&gt;"",SUMIF($BD$3:$BD$1004,"="&amp;$BD284,INDIRECT(ADDRESS(3,BQ$2,1,1)):INDIRECT(ADDRESS(1004,BQ$2,1,1))),"")</f>
        <v/>
      </c>
      <c r="BR284" t="str">
        <f ca="1">IF($BT284&lt;&gt;"",SUMIF($BD$3:$BD$1004,"="&amp;$BD284,INDIRECT(ADDRESS(3,BR$2,1,1)):INDIRECT(ADDRESS(1004,BR$2,1,1))),"")</f>
        <v/>
      </c>
      <c r="BS284" t="str">
        <f>IF($A284&lt;&gt;"",VLOOKUP(TRUNC(MID($A284,1,2),0),Plano_Contas!$H$3:$J$103,3,TRUE),"")</f>
        <v/>
      </c>
      <c r="BT284" t="str">
        <f t="shared" si="16"/>
        <v/>
      </c>
      <c r="BV284">
        <f>Empresas!C284</f>
        <v>0</v>
      </c>
    </row>
    <row r="285" spans="1:74" x14ac:dyDescent="0.2">
      <c r="A285" s="89"/>
      <c r="B285" s="52" t="str">
        <f>IF($A285&lt;&gt;"",VLOOKUP(""&amp;$A285,Plano_Contas!$A$3:$F$1003,6,0),"")</f>
        <v/>
      </c>
      <c r="C285" s="91"/>
      <c r="D285" s="111"/>
      <c r="E285" s="112">
        <v>0</v>
      </c>
      <c r="F285" s="87"/>
      <c r="G285" s="85"/>
      <c r="H285" s="111"/>
      <c r="I285" s="112">
        <v>0</v>
      </c>
      <c r="J285" s="87"/>
      <c r="K285" s="85"/>
      <c r="L285" s="111"/>
      <c r="M285" s="112">
        <v>0</v>
      </c>
      <c r="N285" s="87"/>
      <c r="O285" s="85"/>
      <c r="P285" s="111"/>
      <c r="Q285" s="112">
        <v>0</v>
      </c>
      <c r="R285" s="87"/>
      <c r="S285" s="85"/>
      <c r="T285" s="111"/>
      <c r="U285" s="112">
        <v>0</v>
      </c>
      <c r="V285" s="87"/>
      <c r="W285" s="85"/>
      <c r="X285" s="111"/>
      <c r="Y285" s="112">
        <v>0</v>
      </c>
      <c r="Z285" s="87"/>
      <c r="AA285" s="85"/>
      <c r="AB285" s="111"/>
      <c r="AC285" s="112">
        <v>0</v>
      </c>
      <c r="AD285" s="87"/>
      <c r="AE285" s="85"/>
      <c r="AF285" s="111"/>
      <c r="AG285" s="112">
        <v>0</v>
      </c>
      <c r="AH285" s="87"/>
      <c r="AI285" s="85"/>
      <c r="AJ285" s="111"/>
      <c r="AK285" s="112">
        <v>0</v>
      </c>
      <c r="AL285" s="87"/>
      <c r="AM285" s="85"/>
      <c r="AN285" s="111"/>
      <c r="AO285" s="112">
        <v>0</v>
      </c>
      <c r="AP285" s="87"/>
      <c r="AQ285" s="85"/>
      <c r="AR285" s="111"/>
      <c r="AS285" s="112">
        <v>0</v>
      </c>
      <c r="AT285" s="87"/>
      <c r="AU285" s="85"/>
      <c r="AV285" s="111"/>
      <c r="AW285" s="112">
        <v>0</v>
      </c>
      <c r="AX285" s="87"/>
      <c r="AY285" s="85"/>
      <c r="AZ285" s="267">
        <f t="shared" si="13"/>
        <v>0</v>
      </c>
      <c r="BA285" s="88">
        <f t="shared" si="14"/>
        <v>0</v>
      </c>
      <c r="BC285">
        <f>IF($A285&lt;&gt;"",COUNTIF($BD$3:$BD285,$BD285),0)</f>
        <v>0</v>
      </c>
      <c r="BD285" t="str">
        <f>IF($A285&lt;&gt;"",VLOOKUP(TRUNC(MID($A285,1,2),0),Plano_Contas!$H$3:$J$103,2,TRUE),"")</f>
        <v/>
      </c>
      <c r="BE285" s="201" t="str">
        <f t="shared" si="15"/>
        <v/>
      </c>
      <c r="BF285" t="str">
        <f ca="1">IF($BT285&lt;&gt;"",SUMIF($BD$3:$BD$1004,"="&amp;$BD285,INDIRECT(ADDRESS(3,BF$2,1,1)):INDIRECT(ADDRESS(1004,BF$2,1,1))),"")</f>
        <v/>
      </c>
      <c r="BG285" t="str">
        <f ca="1">IF($BT285&lt;&gt;"",SUMIF($BD$3:$BD$1004,"="&amp;$BD285,INDIRECT(ADDRESS(3,BG$2,1,1)):INDIRECT(ADDRESS(1004,BG$2,1,1))),"")</f>
        <v/>
      </c>
      <c r="BH285" t="str">
        <f ca="1">IF($BT285&lt;&gt;"",SUMIF($BD$3:$BD$1004,"="&amp;$BD285,INDIRECT(ADDRESS(3,BH$2,1,1)):INDIRECT(ADDRESS(1004,BH$2,1,1))),"")</f>
        <v/>
      </c>
      <c r="BI285" t="str">
        <f ca="1">IF($BT285&lt;&gt;"",SUMIF($BD$3:$BD$1004,"="&amp;$BD285,INDIRECT(ADDRESS(3,BI$2,1,1)):INDIRECT(ADDRESS(1004,BI$2,1,1))),"")</f>
        <v/>
      </c>
      <c r="BJ285" t="str">
        <f ca="1">IF($BT285&lt;&gt;"",SUMIF($BD$3:$BD$1004,"="&amp;$BD285,INDIRECT(ADDRESS(3,BJ$2,1,1)):INDIRECT(ADDRESS(1004,BJ$2,1,1))),"")</f>
        <v/>
      </c>
      <c r="BK285" t="str">
        <f ca="1">IF($BT285&lt;&gt;"",SUMIF($BD$3:$BD$1004,"="&amp;$BD285,INDIRECT(ADDRESS(3,BK$2,1,1)):INDIRECT(ADDRESS(1004,BK$2,1,1))),"")</f>
        <v/>
      </c>
      <c r="BL285" t="str">
        <f ca="1">IF($BT285&lt;&gt;"",SUMIF($BD$3:$BD$1004,"="&amp;$BD285,INDIRECT(ADDRESS(3,BL$2,1,1)):INDIRECT(ADDRESS(1004,BL$2,1,1))),"")</f>
        <v/>
      </c>
      <c r="BM285" t="str">
        <f ca="1">IF($BT285&lt;&gt;"",SUMIF($BD$3:$BD$1004,"="&amp;$BD285,INDIRECT(ADDRESS(3,BM$2,1,1)):INDIRECT(ADDRESS(1004,BM$2,1,1))),"")</f>
        <v/>
      </c>
      <c r="BN285" t="str">
        <f ca="1">IF($BT285&lt;&gt;"",SUMIF($BD$3:$BD$1004,"="&amp;$BD285,INDIRECT(ADDRESS(3,BN$2,1,1)):INDIRECT(ADDRESS(1004,BN$2,1,1))),"")</f>
        <v/>
      </c>
      <c r="BO285" t="str">
        <f ca="1">IF($BT285&lt;&gt;"",SUMIF($BD$3:$BD$1004,"="&amp;$BD285,INDIRECT(ADDRESS(3,BO$2,1,1)):INDIRECT(ADDRESS(1004,BO$2,1,1))),"")</f>
        <v/>
      </c>
      <c r="BP285" t="str">
        <f ca="1">IF($BT285&lt;&gt;"",SUMIF($BD$3:$BD$1004,"="&amp;$BD285,INDIRECT(ADDRESS(3,BP$2,1,1)):INDIRECT(ADDRESS(1004,BP$2,1,1))),"")</f>
        <v/>
      </c>
      <c r="BQ285" t="str">
        <f ca="1">IF($BT285&lt;&gt;"",SUMIF($BD$3:$BD$1004,"="&amp;$BD285,INDIRECT(ADDRESS(3,BQ$2,1,1)):INDIRECT(ADDRESS(1004,BQ$2,1,1))),"")</f>
        <v/>
      </c>
      <c r="BR285" t="str">
        <f ca="1">IF($BT285&lt;&gt;"",SUMIF($BD$3:$BD$1004,"="&amp;$BD285,INDIRECT(ADDRESS(3,BR$2,1,1)):INDIRECT(ADDRESS(1004,BR$2,1,1))),"")</f>
        <v/>
      </c>
      <c r="BS285" t="str">
        <f>IF($A285&lt;&gt;"",VLOOKUP(TRUNC(MID($A285,1,2),0),Plano_Contas!$H$3:$J$103,3,TRUE),"")</f>
        <v/>
      </c>
      <c r="BT285" t="str">
        <f t="shared" si="16"/>
        <v/>
      </c>
      <c r="BV285">
        <f>Empresas!C285</f>
        <v>0</v>
      </c>
    </row>
    <row r="286" spans="1:74" x14ac:dyDescent="0.2">
      <c r="A286" s="89"/>
      <c r="B286" s="52" t="str">
        <f>IF($A286&lt;&gt;"",VLOOKUP(""&amp;$A286,Plano_Contas!$A$3:$F$1003,6,0),"")</f>
        <v/>
      </c>
      <c r="C286" s="91"/>
      <c r="D286" s="111"/>
      <c r="E286" s="112">
        <v>0</v>
      </c>
      <c r="F286" s="87"/>
      <c r="G286" s="85"/>
      <c r="H286" s="111"/>
      <c r="I286" s="112">
        <v>0</v>
      </c>
      <c r="J286" s="87"/>
      <c r="K286" s="85"/>
      <c r="L286" s="111"/>
      <c r="M286" s="112">
        <v>0</v>
      </c>
      <c r="N286" s="87"/>
      <c r="O286" s="85"/>
      <c r="P286" s="111"/>
      <c r="Q286" s="112">
        <v>0</v>
      </c>
      <c r="R286" s="87"/>
      <c r="S286" s="85"/>
      <c r="T286" s="111"/>
      <c r="U286" s="112">
        <v>0</v>
      </c>
      <c r="V286" s="87"/>
      <c r="W286" s="85"/>
      <c r="X286" s="111"/>
      <c r="Y286" s="112">
        <v>0</v>
      </c>
      <c r="Z286" s="87"/>
      <c r="AA286" s="85"/>
      <c r="AB286" s="111"/>
      <c r="AC286" s="112">
        <v>0</v>
      </c>
      <c r="AD286" s="87"/>
      <c r="AE286" s="85"/>
      <c r="AF286" s="111"/>
      <c r="AG286" s="112">
        <v>0</v>
      </c>
      <c r="AH286" s="87"/>
      <c r="AI286" s="85"/>
      <c r="AJ286" s="111"/>
      <c r="AK286" s="112">
        <v>0</v>
      </c>
      <c r="AL286" s="87"/>
      <c r="AM286" s="85"/>
      <c r="AN286" s="111"/>
      <c r="AO286" s="112">
        <v>0</v>
      </c>
      <c r="AP286" s="87"/>
      <c r="AQ286" s="85"/>
      <c r="AR286" s="111"/>
      <c r="AS286" s="112">
        <v>0</v>
      </c>
      <c r="AT286" s="87"/>
      <c r="AU286" s="85"/>
      <c r="AV286" s="111"/>
      <c r="AW286" s="112">
        <v>0</v>
      </c>
      <c r="AX286" s="87"/>
      <c r="AY286" s="85"/>
      <c r="AZ286" s="267">
        <f t="shared" si="13"/>
        <v>0</v>
      </c>
      <c r="BA286" s="88">
        <f t="shared" si="14"/>
        <v>0</v>
      </c>
      <c r="BC286">
        <f>IF($A286&lt;&gt;"",COUNTIF($BD$3:$BD286,$BD286),0)</f>
        <v>0</v>
      </c>
      <c r="BD286" t="str">
        <f>IF($A286&lt;&gt;"",VLOOKUP(TRUNC(MID($A286,1,2),0),Plano_Contas!$H$3:$J$103,2,TRUE),"")</f>
        <v/>
      </c>
      <c r="BE286" s="201" t="str">
        <f t="shared" si="15"/>
        <v/>
      </c>
      <c r="BF286" t="str">
        <f ca="1">IF($BT286&lt;&gt;"",SUMIF($BD$3:$BD$1004,"="&amp;$BD286,INDIRECT(ADDRESS(3,BF$2,1,1)):INDIRECT(ADDRESS(1004,BF$2,1,1))),"")</f>
        <v/>
      </c>
      <c r="BG286" t="str">
        <f ca="1">IF($BT286&lt;&gt;"",SUMIF($BD$3:$BD$1004,"="&amp;$BD286,INDIRECT(ADDRESS(3,BG$2,1,1)):INDIRECT(ADDRESS(1004,BG$2,1,1))),"")</f>
        <v/>
      </c>
      <c r="BH286" t="str">
        <f ca="1">IF($BT286&lt;&gt;"",SUMIF($BD$3:$BD$1004,"="&amp;$BD286,INDIRECT(ADDRESS(3,BH$2,1,1)):INDIRECT(ADDRESS(1004,BH$2,1,1))),"")</f>
        <v/>
      </c>
      <c r="BI286" t="str">
        <f ca="1">IF($BT286&lt;&gt;"",SUMIF($BD$3:$BD$1004,"="&amp;$BD286,INDIRECT(ADDRESS(3,BI$2,1,1)):INDIRECT(ADDRESS(1004,BI$2,1,1))),"")</f>
        <v/>
      </c>
      <c r="BJ286" t="str">
        <f ca="1">IF($BT286&lt;&gt;"",SUMIF($BD$3:$BD$1004,"="&amp;$BD286,INDIRECT(ADDRESS(3,BJ$2,1,1)):INDIRECT(ADDRESS(1004,BJ$2,1,1))),"")</f>
        <v/>
      </c>
      <c r="BK286" t="str">
        <f ca="1">IF($BT286&lt;&gt;"",SUMIF($BD$3:$BD$1004,"="&amp;$BD286,INDIRECT(ADDRESS(3,BK$2,1,1)):INDIRECT(ADDRESS(1004,BK$2,1,1))),"")</f>
        <v/>
      </c>
      <c r="BL286" t="str">
        <f ca="1">IF($BT286&lt;&gt;"",SUMIF($BD$3:$BD$1004,"="&amp;$BD286,INDIRECT(ADDRESS(3,BL$2,1,1)):INDIRECT(ADDRESS(1004,BL$2,1,1))),"")</f>
        <v/>
      </c>
      <c r="BM286" t="str">
        <f ca="1">IF($BT286&lt;&gt;"",SUMIF($BD$3:$BD$1004,"="&amp;$BD286,INDIRECT(ADDRESS(3,BM$2,1,1)):INDIRECT(ADDRESS(1004,BM$2,1,1))),"")</f>
        <v/>
      </c>
      <c r="BN286" t="str">
        <f ca="1">IF($BT286&lt;&gt;"",SUMIF($BD$3:$BD$1004,"="&amp;$BD286,INDIRECT(ADDRESS(3,BN$2,1,1)):INDIRECT(ADDRESS(1004,BN$2,1,1))),"")</f>
        <v/>
      </c>
      <c r="BO286" t="str">
        <f ca="1">IF($BT286&lt;&gt;"",SUMIF($BD$3:$BD$1004,"="&amp;$BD286,INDIRECT(ADDRESS(3,BO$2,1,1)):INDIRECT(ADDRESS(1004,BO$2,1,1))),"")</f>
        <v/>
      </c>
      <c r="BP286" t="str">
        <f ca="1">IF($BT286&lt;&gt;"",SUMIF($BD$3:$BD$1004,"="&amp;$BD286,INDIRECT(ADDRESS(3,BP$2,1,1)):INDIRECT(ADDRESS(1004,BP$2,1,1))),"")</f>
        <v/>
      </c>
      <c r="BQ286" t="str">
        <f ca="1">IF($BT286&lt;&gt;"",SUMIF($BD$3:$BD$1004,"="&amp;$BD286,INDIRECT(ADDRESS(3,BQ$2,1,1)):INDIRECT(ADDRESS(1004,BQ$2,1,1))),"")</f>
        <v/>
      </c>
      <c r="BR286" t="str">
        <f ca="1">IF($BT286&lt;&gt;"",SUMIF($BD$3:$BD$1004,"="&amp;$BD286,INDIRECT(ADDRESS(3,BR$2,1,1)):INDIRECT(ADDRESS(1004,BR$2,1,1))),"")</f>
        <v/>
      </c>
      <c r="BS286" t="str">
        <f>IF($A286&lt;&gt;"",VLOOKUP(TRUNC(MID($A286,1,2),0),Plano_Contas!$H$3:$J$103,3,TRUE),"")</f>
        <v/>
      </c>
      <c r="BT286" t="str">
        <f t="shared" si="16"/>
        <v/>
      </c>
      <c r="BV286">
        <f>Empresas!C286</f>
        <v>0</v>
      </c>
    </row>
    <row r="287" spans="1:74" x14ac:dyDescent="0.2">
      <c r="A287" s="89"/>
      <c r="B287" s="52" t="str">
        <f>IF($A287&lt;&gt;"",VLOOKUP(""&amp;$A287,Plano_Contas!$A$3:$F$1003,6,0),"")</f>
        <v/>
      </c>
      <c r="C287" s="91"/>
      <c r="D287" s="111"/>
      <c r="E287" s="112">
        <v>0</v>
      </c>
      <c r="F287" s="87"/>
      <c r="G287" s="85"/>
      <c r="H287" s="111"/>
      <c r="I287" s="112">
        <v>0</v>
      </c>
      <c r="J287" s="87"/>
      <c r="K287" s="85"/>
      <c r="L287" s="111"/>
      <c r="M287" s="112">
        <v>0</v>
      </c>
      <c r="N287" s="87"/>
      <c r="O287" s="85"/>
      <c r="P287" s="111"/>
      <c r="Q287" s="112">
        <v>0</v>
      </c>
      <c r="R287" s="87"/>
      <c r="S287" s="85"/>
      <c r="T287" s="111"/>
      <c r="U287" s="112">
        <v>0</v>
      </c>
      <c r="V287" s="87"/>
      <c r="W287" s="85"/>
      <c r="X287" s="111"/>
      <c r="Y287" s="112">
        <v>0</v>
      </c>
      <c r="Z287" s="87"/>
      <c r="AA287" s="85"/>
      <c r="AB287" s="111"/>
      <c r="AC287" s="112">
        <v>0</v>
      </c>
      <c r="AD287" s="87"/>
      <c r="AE287" s="85"/>
      <c r="AF287" s="111"/>
      <c r="AG287" s="112">
        <v>0</v>
      </c>
      <c r="AH287" s="87"/>
      <c r="AI287" s="85"/>
      <c r="AJ287" s="111"/>
      <c r="AK287" s="112">
        <v>0</v>
      </c>
      <c r="AL287" s="87"/>
      <c r="AM287" s="85"/>
      <c r="AN287" s="111"/>
      <c r="AO287" s="112">
        <v>0</v>
      </c>
      <c r="AP287" s="87"/>
      <c r="AQ287" s="85"/>
      <c r="AR287" s="111"/>
      <c r="AS287" s="112">
        <v>0</v>
      </c>
      <c r="AT287" s="87"/>
      <c r="AU287" s="85"/>
      <c r="AV287" s="111"/>
      <c r="AW287" s="112">
        <v>0</v>
      </c>
      <c r="AX287" s="87"/>
      <c r="AY287" s="85"/>
      <c r="AZ287" s="267">
        <f t="shared" si="13"/>
        <v>0</v>
      </c>
      <c r="BA287" s="88">
        <f t="shared" si="14"/>
        <v>0</v>
      </c>
      <c r="BC287">
        <f>IF($A287&lt;&gt;"",COUNTIF($BD$3:$BD287,$BD287),0)</f>
        <v>0</v>
      </c>
      <c r="BD287" t="str">
        <f>IF($A287&lt;&gt;"",VLOOKUP(TRUNC(MID($A287,1,2),0),Plano_Contas!$H$3:$J$103,2,TRUE),"")</f>
        <v/>
      </c>
      <c r="BE287" s="201" t="str">
        <f t="shared" si="15"/>
        <v/>
      </c>
      <c r="BF287" t="str">
        <f ca="1">IF($BT287&lt;&gt;"",SUMIF($BD$3:$BD$1004,"="&amp;$BD287,INDIRECT(ADDRESS(3,BF$2,1,1)):INDIRECT(ADDRESS(1004,BF$2,1,1))),"")</f>
        <v/>
      </c>
      <c r="BG287" t="str">
        <f ca="1">IF($BT287&lt;&gt;"",SUMIF($BD$3:$BD$1004,"="&amp;$BD287,INDIRECT(ADDRESS(3,BG$2,1,1)):INDIRECT(ADDRESS(1004,BG$2,1,1))),"")</f>
        <v/>
      </c>
      <c r="BH287" t="str">
        <f ca="1">IF($BT287&lt;&gt;"",SUMIF($BD$3:$BD$1004,"="&amp;$BD287,INDIRECT(ADDRESS(3,BH$2,1,1)):INDIRECT(ADDRESS(1004,BH$2,1,1))),"")</f>
        <v/>
      </c>
      <c r="BI287" t="str">
        <f ca="1">IF($BT287&lt;&gt;"",SUMIF($BD$3:$BD$1004,"="&amp;$BD287,INDIRECT(ADDRESS(3,BI$2,1,1)):INDIRECT(ADDRESS(1004,BI$2,1,1))),"")</f>
        <v/>
      </c>
      <c r="BJ287" t="str">
        <f ca="1">IF($BT287&lt;&gt;"",SUMIF($BD$3:$BD$1004,"="&amp;$BD287,INDIRECT(ADDRESS(3,BJ$2,1,1)):INDIRECT(ADDRESS(1004,BJ$2,1,1))),"")</f>
        <v/>
      </c>
      <c r="BK287" t="str">
        <f ca="1">IF($BT287&lt;&gt;"",SUMIF($BD$3:$BD$1004,"="&amp;$BD287,INDIRECT(ADDRESS(3,BK$2,1,1)):INDIRECT(ADDRESS(1004,BK$2,1,1))),"")</f>
        <v/>
      </c>
      <c r="BL287" t="str">
        <f ca="1">IF($BT287&lt;&gt;"",SUMIF($BD$3:$BD$1004,"="&amp;$BD287,INDIRECT(ADDRESS(3,BL$2,1,1)):INDIRECT(ADDRESS(1004,BL$2,1,1))),"")</f>
        <v/>
      </c>
      <c r="BM287" t="str">
        <f ca="1">IF($BT287&lt;&gt;"",SUMIF($BD$3:$BD$1004,"="&amp;$BD287,INDIRECT(ADDRESS(3,BM$2,1,1)):INDIRECT(ADDRESS(1004,BM$2,1,1))),"")</f>
        <v/>
      </c>
      <c r="BN287" t="str">
        <f ca="1">IF($BT287&lt;&gt;"",SUMIF($BD$3:$BD$1004,"="&amp;$BD287,INDIRECT(ADDRESS(3,BN$2,1,1)):INDIRECT(ADDRESS(1004,BN$2,1,1))),"")</f>
        <v/>
      </c>
      <c r="BO287" t="str">
        <f ca="1">IF($BT287&lt;&gt;"",SUMIF($BD$3:$BD$1004,"="&amp;$BD287,INDIRECT(ADDRESS(3,BO$2,1,1)):INDIRECT(ADDRESS(1004,BO$2,1,1))),"")</f>
        <v/>
      </c>
      <c r="BP287" t="str">
        <f ca="1">IF($BT287&lt;&gt;"",SUMIF($BD$3:$BD$1004,"="&amp;$BD287,INDIRECT(ADDRESS(3,BP$2,1,1)):INDIRECT(ADDRESS(1004,BP$2,1,1))),"")</f>
        <v/>
      </c>
      <c r="BQ287" t="str">
        <f ca="1">IF($BT287&lt;&gt;"",SUMIF($BD$3:$BD$1004,"="&amp;$BD287,INDIRECT(ADDRESS(3,BQ$2,1,1)):INDIRECT(ADDRESS(1004,BQ$2,1,1))),"")</f>
        <v/>
      </c>
      <c r="BR287" t="str">
        <f ca="1">IF($BT287&lt;&gt;"",SUMIF($BD$3:$BD$1004,"="&amp;$BD287,INDIRECT(ADDRESS(3,BR$2,1,1)):INDIRECT(ADDRESS(1004,BR$2,1,1))),"")</f>
        <v/>
      </c>
      <c r="BS287" t="str">
        <f>IF($A287&lt;&gt;"",VLOOKUP(TRUNC(MID($A287,1,2),0),Plano_Contas!$H$3:$J$103,3,TRUE),"")</f>
        <v/>
      </c>
      <c r="BT287" t="str">
        <f t="shared" si="16"/>
        <v/>
      </c>
      <c r="BV287">
        <f>Empresas!C287</f>
        <v>0</v>
      </c>
    </row>
    <row r="288" spans="1:74" x14ac:dyDescent="0.2">
      <c r="A288" s="89"/>
      <c r="B288" s="52" t="str">
        <f>IF($A288&lt;&gt;"",VLOOKUP(""&amp;$A288,Plano_Contas!$A$3:$F$1003,6,0),"")</f>
        <v/>
      </c>
      <c r="C288" s="91"/>
      <c r="D288" s="111"/>
      <c r="E288" s="112">
        <v>0</v>
      </c>
      <c r="F288" s="87"/>
      <c r="G288" s="85"/>
      <c r="H288" s="111"/>
      <c r="I288" s="112">
        <v>0</v>
      </c>
      <c r="J288" s="87"/>
      <c r="K288" s="85"/>
      <c r="L288" s="111"/>
      <c r="M288" s="112">
        <v>0</v>
      </c>
      <c r="N288" s="87"/>
      <c r="O288" s="85"/>
      <c r="P288" s="111"/>
      <c r="Q288" s="112">
        <v>0</v>
      </c>
      <c r="R288" s="87"/>
      <c r="S288" s="85"/>
      <c r="T288" s="111"/>
      <c r="U288" s="112">
        <v>0</v>
      </c>
      <c r="V288" s="87"/>
      <c r="W288" s="85"/>
      <c r="X288" s="111"/>
      <c r="Y288" s="112">
        <v>0</v>
      </c>
      <c r="Z288" s="87"/>
      <c r="AA288" s="85"/>
      <c r="AB288" s="111"/>
      <c r="AC288" s="112">
        <v>0</v>
      </c>
      <c r="AD288" s="87"/>
      <c r="AE288" s="85"/>
      <c r="AF288" s="111"/>
      <c r="AG288" s="112">
        <v>0</v>
      </c>
      <c r="AH288" s="87"/>
      <c r="AI288" s="85"/>
      <c r="AJ288" s="111"/>
      <c r="AK288" s="112">
        <v>0</v>
      </c>
      <c r="AL288" s="87"/>
      <c r="AM288" s="85"/>
      <c r="AN288" s="111"/>
      <c r="AO288" s="112">
        <v>0</v>
      </c>
      <c r="AP288" s="87"/>
      <c r="AQ288" s="85"/>
      <c r="AR288" s="111"/>
      <c r="AS288" s="112">
        <v>0</v>
      </c>
      <c r="AT288" s="87"/>
      <c r="AU288" s="85"/>
      <c r="AV288" s="111"/>
      <c r="AW288" s="112">
        <v>0</v>
      </c>
      <c r="AX288" s="87"/>
      <c r="AY288" s="85"/>
      <c r="AZ288" s="267">
        <f t="shared" si="13"/>
        <v>0</v>
      </c>
      <c r="BA288" s="88">
        <f t="shared" si="14"/>
        <v>0</v>
      </c>
      <c r="BC288">
        <f>IF($A288&lt;&gt;"",COUNTIF($BD$3:$BD288,$BD288),0)</f>
        <v>0</v>
      </c>
      <c r="BD288" t="str">
        <f>IF($A288&lt;&gt;"",VLOOKUP(TRUNC(MID($A288,1,2),0),Plano_Contas!$H$3:$J$103,2,TRUE),"")</f>
        <v/>
      </c>
      <c r="BE288" s="201" t="str">
        <f t="shared" si="15"/>
        <v/>
      </c>
      <c r="BF288" t="str">
        <f ca="1">IF($BT288&lt;&gt;"",SUMIF($BD$3:$BD$1004,"="&amp;$BD288,INDIRECT(ADDRESS(3,BF$2,1,1)):INDIRECT(ADDRESS(1004,BF$2,1,1))),"")</f>
        <v/>
      </c>
      <c r="BG288" t="str">
        <f ca="1">IF($BT288&lt;&gt;"",SUMIF($BD$3:$BD$1004,"="&amp;$BD288,INDIRECT(ADDRESS(3,BG$2,1,1)):INDIRECT(ADDRESS(1004,BG$2,1,1))),"")</f>
        <v/>
      </c>
      <c r="BH288" t="str">
        <f ca="1">IF($BT288&lt;&gt;"",SUMIF($BD$3:$BD$1004,"="&amp;$BD288,INDIRECT(ADDRESS(3,BH$2,1,1)):INDIRECT(ADDRESS(1004,BH$2,1,1))),"")</f>
        <v/>
      </c>
      <c r="BI288" t="str">
        <f ca="1">IF($BT288&lt;&gt;"",SUMIF($BD$3:$BD$1004,"="&amp;$BD288,INDIRECT(ADDRESS(3,BI$2,1,1)):INDIRECT(ADDRESS(1004,BI$2,1,1))),"")</f>
        <v/>
      </c>
      <c r="BJ288" t="str">
        <f ca="1">IF($BT288&lt;&gt;"",SUMIF($BD$3:$BD$1004,"="&amp;$BD288,INDIRECT(ADDRESS(3,BJ$2,1,1)):INDIRECT(ADDRESS(1004,BJ$2,1,1))),"")</f>
        <v/>
      </c>
      <c r="BK288" t="str">
        <f ca="1">IF($BT288&lt;&gt;"",SUMIF($BD$3:$BD$1004,"="&amp;$BD288,INDIRECT(ADDRESS(3,BK$2,1,1)):INDIRECT(ADDRESS(1004,BK$2,1,1))),"")</f>
        <v/>
      </c>
      <c r="BL288" t="str">
        <f ca="1">IF($BT288&lt;&gt;"",SUMIF($BD$3:$BD$1004,"="&amp;$BD288,INDIRECT(ADDRESS(3,BL$2,1,1)):INDIRECT(ADDRESS(1004,BL$2,1,1))),"")</f>
        <v/>
      </c>
      <c r="BM288" t="str">
        <f ca="1">IF($BT288&lt;&gt;"",SUMIF($BD$3:$BD$1004,"="&amp;$BD288,INDIRECT(ADDRESS(3,BM$2,1,1)):INDIRECT(ADDRESS(1004,BM$2,1,1))),"")</f>
        <v/>
      </c>
      <c r="BN288" t="str">
        <f ca="1">IF($BT288&lt;&gt;"",SUMIF($BD$3:$BD$1004,"="&amp;$BD288,INDIRECT(ADDRESS(3,BN$2,1,1)):INDIRECT(ADDRESS(1004,BN$2,1,1))),"")</f>
        <v/>
      </c>
      <c r="BO288" t="str">
        <f ca="1">IF($BT288&lt;&gt;"",SUMIF($BD$3:$BD$1004,"="&amp;$BD288,INDIRECT(ADDRESS(3,BO$2,1,1)):INDIRECT(ADDRESS(1004,BO$2,1,1))),"")</f>
        <v/>
      </c>
      <c r="BP288" t="str">
        <f ca="1">IF($BT288&lt;&gt;"",SUMIF($BD$3:$BD$1004,"="&amp;$BD288,INDIRECT(ADDRESS(3,BP$2,1,1)):INDIRECT(ADDRESS(1004,BP$2,1,1))),"")</f>
        <v/>
      </c>
      <c r="BQ288" t="str">
        <f ca="1">IF($BT288&lt;&gt;"",SUMIF($BD$3:$BD$1004,"="&amp;$BD288,INDIRECT(ADDRESS(3,BQ$2,1,1)):INDIRECT(ADDRESS(1004,BQ$2,1,1))),"")</f>
        <v/>
      </c>
      <c r="BR288" t="str">
        <f ca="1">IF($BT288&lt;&gt;"",SUMIF($BD$3:$BD$1004,"="&amp;$BD288,INDIRECT(ADDRESS(3,BR$2,1,1)):INDIRECT(ADDRESS(1004,BR$2,1,1))),"")</f>
        <v/>
      </c>
      <c r="BS288" t="str">
        <f>IF($A288&lt;&gt;"",VLOOKUP(TRUNC(MID($A288,1,2),0),Plano_Contas!$H$3:$J$103,3,TRUE),"")</f>
        <v/>
      </c>
      <c r="BT288" t="str">
        <f t="shared" si="16"/>
        <v/>
      </c>
      <c r="BV288">
        <f>Empresas!C288</f>
        <v>0</v>
      </c>
    </row>
    <row r="289" spans="1:74" x14ac:dyDescent="0.2">
      <c r="A289" s="89"/>
      <c r="B289" s="52" t="str">
        <f>IF($A289&lt;&gt;"",VLOOKUP(""&amp;$A289,Plano_Contas!$A$3:$F$1003,6,0),"")</f>
        <v/>
      </c>
      <c r="C289" s="91"/>
      <c r="D289" s="111"/>
      <c r="E289" s="112">
        <v>0</v>
      </c>
      <c r="F289" s="87"/>
      <c r="G289" s="85"/>
      <c r="H289" s="111"/>
      <c r="I289" s="112">
        <v>0</v>
      </c>
      <c r="J289" s="87"/>
      <c r="K289" s="85"/>
      <c r="L289" s="111"/>
      <c r="M289" s="112">
        <v>0</v>
      </c>
      <c r="N289" s="87"/>
      <c r="O289" s="85"/>
      <c r="P289" s="111"/>
      <c r="Q289" s="112">
        <v>0</v>
      </c>
      <c r="R289" s="87"/>
      <c r="S289" s="85"/>
      <c r="T289" s="111"/>
      <c r="U289" s="112">
        <v>0</v>
      </c>
      <c r="V289" s="87"/>
      <c r="W289" s="85"/>
      <c r="X289" s="111"/>
      <c r="Y289" s="112">
        <v>0</v>
      </c>
      <c r="Z289" s="87"/>
      <c r="AA289" s="85"/>
      <c r="AB289" s="111"/>
      <c r="AC289" s="112">
        <v>0</v>
      </c>
      <c r="AD289" s="87"/>
      <c r="AE289" s="85"/>
      <c r="AF289" s="111"/>
      <c r="AG289" s="112">
        <v>0</v>
      </c>
      <c r="AH289" s="87"/>
      <c r="AI289" s="85"/>
      <c r="AJ289" s="111"/>
      <c r="AK289" s="112">
        <v>0</v>
      </c>
      <c r="AL289" s="87"/>
      <c r="AM289" s="85"/>
      <c r="AN289" s="111"/>
      <c r="AO289" s="112">
        <v>0</v>
      </c>
      <c r="AP289" s="87"/>
      <c r="AQ289" s="85"/>
      <c r="AR289" s="111"/>
      <c r="AS289" s="112">
        <v>0</v>
      </c>
      <c r="AT289" s="87"/>
      <c r="AU289" s="85"/>
      <c r="AV289" s="111"/>
      <c r="AW289" s="112">
        <v>0</v>
      </c>
      <c r="AX289" s="87"/>
      <c r="AY289" s="85"/>
      <c r="AZ289" s="267">
        <f t="shared" si="13"/>
        <v>0</v>
      </c>
      <c r="BA289" s="88">
        <f t="shared" si="14"/>
        <v>0</v>
      </c>
      <c r="BC289">
        <f>IF($A289&lt;&gt;"",COUNTIF($BD$3:$BD289,$BD289),0)</f>
        <v>0</v>
      </c>
      <c r="BD289" t="str">
        <f>IF($A289&lt;&gt;"",VLOOKUP(TRUNC(MID($A289,1,2),0),Plano_Contas!$H$3:$J$103,2,TRUE),"")</f>
        <v/>
      </c>
      <c r="BE289" s="201" t="str">
        <f t="shared" si="15"/>
        <v/>
      </c>
      <c r="BF289" t="str">
        <f ca="1">IF($BT289&lt;&gt;"",SUMIF($BD$3:$BD$1004,"="&amp;$BD289,INDIRECT(ADDRESS(3,BF$2,1,1)):INDIRECT(ADDRESS(1004,BF$2,1,1))),"")</f>
        <v/>
      </c>
      <c r="BG289" t="str">
        <f ca="1">IF($BT289&lt;&gt;"",SUMIF($BD$3:$BD$1004,"="&amp;$BD289,INDIRECT(ADDRESS(3,BG$2,1,1)):INDIRECT(ADDRESS(1004,BG$2,1,1))),"")</f>
        <v/>
      </c>
      <c r="BH289" t="str">
        <f ca="1">IF($BT289&lt;&gt;"",SUMIF($BD$3:$BD$1004,"="&amp;$BD289,INDIRECT(ADDRESS(3,BH$2,1,1)):INDIRECT(ADDRESS(1004,BH$2,1,1))),"")</f>
        <v/>
      </c>
      <c r="BI289" t="str">
        <f ca="1">IF($BT289&lt;&gt;"",SUMIF($BD$3:$BD$1004,"="&amp;$BD289,INDIRECT(ADDRESS(3,BI$2,1,1)):INDIRECT(ADDRESS(1004,BI$2,1,1))),"")</f>
        <v/>
      </c>
      <c r="BJ289" t="str">
        <f ca="1">IF($BT289&lt;&gt;"",SUMIF($BD$3:$BD$1004,"="&amp;$BD289,INDIRECT(ADDRESS(3,BJ$2,1,1)):INDIRECT(ADDRESS(1004,BJ$2,1,1))),"")</f>
        <v/>
      </c>
      <c r="BK289" t="str">
        <f ca="1">IF($BT289&lt;&gt;"",SUMIF($BD$3:$BD$1004,"="&amp;$BD289,INDIRECT(ADDRESS(3,BK$2,1,1)):INDIRECT(ADDRESS(1004,BK$2,1,1))),"")</f>
        <v/>
      </c>
      <c r="BL289" t="str">
        <f ca="1">IF($BT289&lt;&gt;"",SUMIF($BD$3:$BD$1004,"="&amp;$BD289,INDIRECT(ADDRESS(3,BL$2,1,1)):INDIRECT(ADDRESS(1004,BL$2,1,1))),"")</f>
        <v/>
      </c>
      <c r="BM289" t="str">
        <f ca="1">IF($BT289&lt;&gt;"",SUMIF($BD$3:$BD$1004,"="&amp;$BD289,INDIRECT(ADDRESS(3,BM$2,1,1)):INDIRECT(ADDRESS(1004,BM$2,1,1))),"")</f>
        <v/>
      </c>
      <c r="BN289" t="str">
        <f ca="1">IF($BT289&lt;&gt;"",SUMIF($BD$3:$BD$1004,"="&amp;$BD289,INDIRECT(ADDRESS(3,BN$2,1,1)):INDIRECT(ADDRESS(1004,BN$2,1,1))),"")</f>
        <v/>
      </c>
      <c r="BO289" t="str">
        <f ca="1">IF($BT289&lt;&gt;"",SUMIF($BD$3:$BD$1004,"="&amp;$BD289,INDIRECT(ADDRESS(3,BO$2,1,1)):INDIRECT(ADDRESS(1004,BO$2,1,1))),"")</f>
        <v/>
      </c>
      <c r="BP289" t="str">
        <f ca="1">IF($BT289&lt;&gt;"",SUMIF($BD$3:$BD$1004,"="&amp;$BD289,INDIRECT(ADDRESS(3,BP$2,1,1)):INDIRECT(ADDRESS(1004,BP$2,1,1))),"")</f>
        <v/>
      </c>
      <c r="BQ289" t="str">
        <f ca="1">IF($BT289&lt;&gt;"",SUMIF($BD$3:$BD$1004,"="&amp;$BD289,INDIRECT(ADDRESS(3,BQ$2,1,1)):INDIRECT(ADDRESS(1004,BQ$2,1,1))),"")</f>
        <v/>
      </c>
      <c r="BR289" t="str">
        <f ca="1">IF($BT289&lt;&gt;"",SUMIF($BD$3:$BD$1004,"="&amp;$BD289,INDIRECT(ADDRESS(3,BR$2,1,1)):INDIRECT(ADDRESS(1004,BR$2,1,1))),"")</f>
        <v/>
      </c>
      <c r="BS289" t="str">
        <f>IF($A289&lt;&gt;"",VLOOKUP(TRUNC(MID($A289,1,2),0),Plano_Contas!$H$3:$J$103,3,TRUE),"")</f>
        <v/>
      </c>
      <c r="BT289" t="str">
        <f t="shared" si="16"/>
        <v/>
      </c>
      <c r="BV289">
        <f>Empresas!C289</f>
        <v>0</v>
      </c>
    </row>
    <row r="290" spans="1:74" x14ac:dyDescent="0.2">
      <c r="A290" s="89"/>
      <c r="B290" s="52" t="str">
        <f>IF($A290&lt;&gt;"",VLOOKUP(""&amp;$A290,Plano_Contas!$A$3:$F$1003,6,0),"")</f>
        <v/>
      </c>
      <c r="C290" s="91"/>
      <c r="D290" s="111"/>
      <c r="E290" s="112">
        <v>0</v>
      </c>
      <c r="F290" s="87"/>
      <c r="G290" s="85"/>
      <c r="H290" s="111"/>
      <c r="I290" s="112">
        <v>0</v>
      </c>
      <c r="J290" s="87"/>
      <c r="K290" s="85"/>
      <c r="L290" s="111"/>
      <c r="M290" s="112">
        <v>0</v>
      </c>
      <c r="N290" s="87"/>
      <c r="O290" s="85"/>
      <c r="P290" s="111"/>
      <c r="Q290" s="112">
        <v>0</v>
      </c>
      <c r="R290" s="87"/>
      <c r="S290" s="85"/>
      <c r="T290" s="111"/>
      <c r="U290" s="112">
        <v>0</v>
      </c>
      <c r="V290" s="87"/>
      <c r="W290" s="85"/>
      <c r="X290" s="111"/>
      <c r="Y290" s="112">
        <v>0</v>
      </c>
      <c r="Z290" s="87"/>
      <c r="AA290" s="85"/>
      <c r="AB290" s="111"/>
      <c r="AC290" s="112">
        <v>0</v>
      </c>
      <c r="AD290" s="87"/>
      <c r="AE290" s="85"/>
      <c r="AF290" s="111"/>
      <c r="AG290" s="112">
        <v>0</v>
      </c>
      <c r="AH290" s="87"/>
      <c r="AI290" s="85"/>
      <c r="AJ290" s="111"/>
      <c r="AK290" s="112">
        <v>0</v>
      </c>
      <c r="AL290" s="87"/>
      <c r="AM290" s="85"/>
      <c r="AN290" s="111"/>
      <c r="AO290" s="112">
        <v>0</v>
      </c>
      <c r="AP290" s="87"/>
      <c r="AQ290" s="85"/>
      <c r="AR290" s="111"/>
      <c r="AS290" s="112">
        <v>0</v>
      </c>
      <c r="AT290" s="87"/>
      <c r="AU290" s="85"/>
      <c r="AV290" s="111"/>
      <c r="AW290" s="112">
        <v>0</v>
      </c>
      <c r="AX290" s="87"/>
      <c r="AY290" s="85"/>
      <c r="AZ290" s="267">
        <f t="shared" si="13"/>
        <v>0</v>
      </c>
      <c r="BA290" s="88">
        <f t="shared" si="14"/>
        <v>0</v>
      </c>
      <c r="BC290">
        <f>IF($A290&lt;&gt;"",COUNTIF($BD$3:$BD290,$BD290),0)</f>
        <v>0</v>
      </c>
      <c r="BD290" t="str">
        <f>IF($A290&lt;&gt;"",VLOOKUP(TRUNC(MID($A290,1,2),0),Plano_Contas!$H$3:$J$103,2,TRUE),"")</f>
        <v/>
      </c>
      <c r="BE290" s="201" t="str">
        <f t="shared" si="15"/>
        <v/>
      </c>
      <c r="BF290" t="str">
        <f ca="1">IF($BT290&lt;&gt;"",SUMIF($BD$3:$BD$1004,"="&amp;$BD290,INDIRECT(ADDRESS(3,BF$2,1,1)):INDIRECT(ADDRESS(1004,BF$2,1,1))),"")</f>
        <v/>
      </c>
      <c r="BG290" t="str">
        <f ca="1">IF($BT290&lt;&gt;"",SUMIF($BD$3:$BD$1004,"="&amp;$BD290,INDIRECT(ADDRESS(3,BG$2,1,1)):INDIRECT(ADDRESS(1004,BG$2,1,1))),"")</f>
        <v/>
      </c>
      <c r="BH290" t="str">
        <f ca="1">IF($BT290&lt;&gt;"",SUMIF($BD$3:$BD$1004,"="&amp;$BD290,INDIRECT(ADDRESS(3,BH$2,1,1)):INDIRECT(ADDRESS(1004,BH$2,1,1))),"")</f>
        <v/>
      </c>
      <c r="BI290" t="str">
        <f ca="1">IF($BT290&lt;&gt;"",SUMIF($BD$3:$BD$1004,"="&amp;$BD290,INDIRECT(ADDRESS(3,BI$2,1,1)):INDIRECT(ADDRESS(1004,BI$2,1,1))),"")</f>
        <v/>
      </c>
      <c r="BJ290" t="str">
        <f ca="1">IF($BT290&lt;&gt;"",SUMIF($BD$3:$BD$1004,"="&amp;$BD290,INDIRECT(ADDRESS(3,BJ$2,1,1)):INDIRECT(ADDRESS(1004,BJ$2,1,1))),"")</f>
        <v/>
      </c>
      <c r="BK290" t="str">
        <f ca="1">IF($BT290&lt;&gt;"",SUMIF($BD$3:$BD$1004,"="&amp;$BD290,INDIRECT(ADDRESS(3,BK$2,1,1)):INDIRECT(ADDRESS(1004,BK$2,1,1))),"")</f>
        <v/>
      </c>
      <c r="BL290" t="str">
        <f ca="1">IF($BT290&lt;&gt;"",SUMIF($BD$3:$BD$1004,"="&amp;$BD290,INDIRECT(ADDRESS(3,BL$2,1,1)):INDIRECT(ADDRESS(1004,BL$2,1,1))),"")</f>
        <v/>
      </c>
      <c r="BM290" t="str">
        <f ca="1">IF($BT290&lt;&gt;"",SUMIF($BD$3:$BD$1004,"="&amp;$BD290,INDIRECT(ADDRESS(3,BM$2,1,1)):INDIRECT(ADDRESS(1004,BM$2,1,1))),"")</f>
        <v/>
      </c>
      <c r="BN290" t="str">
        <f ca="1">IF($BT290&lt;&gt;"",SUMIF($BD$3:$BD$1004,"="&amp;$BD290,INDIRECT(ADDRESS(3,BN$2,1,1)):INDIRECT(ADDRESS(1004,BN$2,1,1))),"")</f>
        <v/>
      </c>
      <c r="BO290" t="str">
        <f ca="1">IF($BT290&lt;&gt;"",SUMIF($BD$3:$BD$1004,"="&amp;$BD290,INDIRECT(ADDRESS(3,BO$2,1,1)):INDIRECT(ADDRESS(1004,BO$2,1,1))),"")</f>
        <v/>
      </c>
      <c r="BP290" t="str">
        <f ca="1">IF($BT290&lt;&gt;"",SUMIF($BD$3:$BD$1004,"="&amp;$BD290,INDIRECT(ADDRESS(3,BP$2,1,1)):INDIRECT(ADDRESS(1004,BP$2,1,1))),"")</f>
        <v/>
      </c>
      <c r="BQ290" t="str">
        <f ca="1">IF($BT290&lt;&gt;"",SUMIF($BD$3:$BD$1004,"="&amp;$BD290,INDIRECT(ADDRESS(3,BQ$2,1,1)):INDIRECT(ADDRESS(1004,BQ$2,1,1))),"")</f>
        <v/>
      </c>
      <c r="BR290" t="str">
        <f ca="1">IF($BT290&lt;&gt;"",SUMIF($BD$3:$BD$1004,"="&amp;$BD290,INDIRECT(ADDRESS(3,BR$2,1,1)):INDIRECT(ADDRESS(1004,BR$2,1,1))),"")</f>
        <v/>
      </c>
      <c r="BS290" t="str">
        <f>IF($A290&lt;&gt;"",VLOOKUP(TRUNC(MID($A290,1,2),0),Plano_Contas!$H$3:$J$103,3,TRUE),"")</f>
        <v/>
      </c>
      <c r="BT290" t="str">
        <f t="shared" si="16"/>
        <v/>
      </c>
      <c r="BV290">
        <f>Empresas!C290</f>
        <v>0</v>
      </c>
    </row>
    <row r="291" spans="1:74" x14ac:dyDescent="0.2">
      <c r="A291" s="89"/>
      <c r="B291" s="52" t="str">
        <f>IF($A291&lt;&gt;"",VLOOKUP(""&amp;$A291,Plano_Contas!$A$3:$F$1003,6,0),"")</f>
        <v/>
      </c>
      <c r="C291" s="91"/>
      <c r="D291" s="111"/>
      <c r="E291" s="112">
        <v>0</v>
      </c>
      <c r="F291" s="87"/>
      <c r="G291" s="85"/>
      <c r="H291" s="111"/>
      <c r="I291" s="112">
        <v>0</v>
      </c>
      <c r="J291" s="87"/>
      <c r="K291" s="85"/>
      <c r="L291" s="111"/>
      <c r="M291" s="112">
        <v>0</v>
      </c>
      <c r="N291" s="87"/>
      <c r="O291" s="85"/>
      <c r="P291" s="111"/>
      <c r="Q291" s="112">
        <v>0</v>
      </c>
      <c r="R291" s="87"/>
      <c r="S291" s="85"/>
      <c r="T291" s="111"/>
      <c r="U291" s="112">
        <v>0</v>
      </c>
      <c r="V291" s="87"/>
      <c r="W291" s="85"/>
      <c r="X291" s="111"/>
      <c r="Y291" s="112">
        <v>0</v>
      </c>
      <c r="Z291" s="87"/>
      <c r="AA291" s="85"/>
      <c r="AB291" s="111"/>
      <c r="AC291" s="112">
        <v>0</v>
      </c>
      <c r="AD291" s="87"/>
      <c r="AE291" s="85"/>
      <c r="AF291" s="111"/>
      <c r="AG291" s="112">
        <v>0</v>
      </c>
      <c r="AH291" s="87"/>
      <c r="AI291" s="85"/>
      <c r="AJ291" s="111"/>
      <c r="AK291" s="112">
        <v>0</v>
      </c>
      <c r="AL291" s="87"/>
      <c r="AM291" s="85"/>
      <c r="AN291" s="111"/>
      <c r="AO291" s="112">
        <v>0</v>
      </c>
      <c r="AP291" s="87"/>
      <c r="AQ291" s="85"/>
      <c r="AR291" s="111"/>
      <c r="AS291" s="112">
        <v>0</v>
      </c>
      <c r="AT291" s="87"/>
      <c r="AU291" s="85"/>
      <c r="AV291" s="111"/>
      <c r="AW291" s="112">
        <v>0</v>
      </c>
      <c r="AX291" s="87"/>
      <c r="AY291" s="85"/>
      <c r="AZ291" s="267">
        <f t="shared" si="13"/>
        <v>0</v>
      </c>
      <c r="BA291" s="88">
        <f t="shared" si="14"/>
        <v>0</v>
      </c>
      <c r="BC291">
        <f>IF($A291&lt;&gt;"",COUNTIF($BD$3:$BD291,$BD291),0)</f>
        <v>0</v>
      </c>
      <c r="BD291" t="str">
        <f>IF($A291&lt;&gt;"",VLOOKUP(TRUNC(MID($A291,1,2),0),Plano_Contas!$H$3:$J$103,2,TRUE),"")</f>
        <v/>
      </c>
      <c r="BE291" s="201" t="str">
        <f t="shared" si="15"/>
        <v/>
      </c>
      <c r="BF291" t="str">
        <f ca="1">IF($BT291&lt;&gt;"",SUMIF($BD$3:$BD$1004,"="&amp;$BD291,INDIRECT(ADDRESS(3,BF$2,1,1)):INDIRECT(ADDRESS(1004,BF$2,1,1))),"")</f>
        <v/>
      </c>
      <c r="BG291" t="str">
        <f ca="1">IF($BT291&lt;&gt;"",SUMIF($BD$3:$BD$1004,"="&amp;$BD291,INDIRECT(ADDRESS(3,BG$2,1,1)):INDIRECT(ADDRESS(1004,BG$2,1,1))),"")</f>
        <v/>
      </c>
      <c r="BH291" t="str">
        <f ca="1">IF($BT291&lt;&gt;"",SUMIF($BD$3:$BD$1004,"="&amp;$BD291,INDIRECT(ADDRESS(3,BH$2,1,1)):INDIRECT(ADDRESS(1004,BH$2,1,1))),"")</f>
        <v/>
      </c>
      <c r="BI291" t="str">
        <f ca="1">IF($BT291&lt;&gt;"",SUMIF($BD$3:$BD$1004,"="&amp;$BD291,INDIRECT(ADDRESS(3,BI$2,1,1)):INDIRECT(ADDRESS(1004,BI$2,1,1))),"")</f>
        <v/>
      </c>
      <c r="BJ291" t="str">
        <f ca="1">IF($BT291&lt;&gt;"",SUMIF($BD$3:$BD$1004,"="&amp;$BD291,INDIRECT(ADDRESS(3,BJ$2,1,1)):INDIRECT(ADDRESS(1004,BJ$2,1,1))),"")</f>
        <v/>
      </c>
      <c r="BK291" t="str">
        <f ca="1">IF($BT291&lt;&gt;"",SUMIF($BD$3:$BD$1004,"="&amp;$BD291,INDIRECT(ADDRESS(3,BK$2,1,1)):INDIRECT(ADDRESS(1004,BK$2,1,1))),"")</f>
        <v/>
      </c>
      <c r="BL291" t="str">
        <f ca="1">IF($BT291&lt;&gt;"",SUMIF($BD$3:$BD$1004,"="&amp;$BD291,INDIRECT(ADDRESS(3,BL$2,1,1)):INDIRECT(ADDRESS(1004,BL$2,1,1))),"")</f>
        <v/>
      </c>
      <c r="BM291" t="str">
        <f ca="1">IF($BT291&lt;&gt;"",SUMIF($BD$3:$BD$1004,"="&amp;$BD291,INDIRECT(ADDRESS(3,BM$2,1,1)):INDIRECT(ADDRESS(1004,BM$2,1,1))),"")</f>
        <v/>
      </c>
      <c r="BN291" t="str">
        <f ca="1">IF($BT291&lt;&gt;"",SUMIF($BD$3:$BD$1004,"="&amp;$BD291,INDIRECT(ADDRESS(3,BN$2,1,1)):INDIRECT(ADDRESS(1004,BN$2,1,1))),"")</f>
        <v/>
      </c>
      <c r="BO291" t="str">
        <f ca="1">IF($BT291&lt;&gt;"",SUMIF($BD$3:$BD$1004,"="&amp;$BD291,INDIRECT(ADDRESS(3,BO$2,1,1)):INDIRECT(ADDRESS(1004,BO$2,1,1))),"")</f>
        <v/>
      </c>
      <c r="BP291" t="str">
        <f ca="1">IF($BT291&lt;&gt;"",SUMIF($BD$3:$BD$1004,"="&amp;$BD291,INDIRECT(ADDRESS(3,BP$2,1,1)):INDIRECT(ADDRESS(1004,BP$2,1,1))),"")</f>
        <v/>
      </c>
      <c r="BQ291" t="str">
        <f ca="1">IF($BT291&lt;&gt;"",SUMIF($BD$3:$BD$1004,"="&amp;$BD291,INDIRECT(ADDRESS(3,BQ$2,1,1)):INDIRECT(ADDRESS(1004,BQ$2,1,1))),"")</f>
        <v/>
      </c>
      <c r="BR291" t="str">
        <f ca="1">IF($BT291&lt;&gt;"",SUMIF($BD$3:$BD$1004,"="&amp;$BD291,INDIRECT(ADDRESS(3,BR$2,1,1)):INDIRECT(ADDRESS(1004,BR$2,1,1))),"")</f>
        <v/>
      </c>
      <c r="BS291" t="str">
        <f>IF($A291&lt;&gt;"",VLOOKUP(TRUNC(MID($A291,1,2),0),Plano_Contas!$H$3:$J$103,3,TRUE),"")</f>
        <v/>
      </c>
      <c r="BT291" t="str">
        <f t="shared" si="16"/>
        <v/>
      </c>
      <c r="BV291">
        <f>Empresas!C291</f>
        <v>0</v>
      </c>
    </row>
    <row r="292" spans="1:74" x14ac:dyDescent="0.2">
      <c r="A292" s="89"/>
      <c r="B292" s="52" t="str">
        <f>IF($A292&lt;&gt;"",VLOOKUP(""&amp;$A292,Plano_Contas!$A$3:$F$1003,6,0),"")</f>
        <v/>
      </c>
      <c r="C292" s="91"/>
      <c r="D292" s="111"/>
      <c r="E292" s="112">
        <v>0</v>
      </c>
      <c r="F292" s="87"/>
      <c r="G292" s="85"/>
      <c r="H292" s="111"/>
      <c r="I292" s="112">
        <v>0</v>
      </c>
      <c r="J292" s="87"/>
      <c r="K292" s="85"/>
      <c r="L292" s="111"/>
      <c r="M292" s="112">
        <v>0</v>
      </c>
      <c r="N292" s="87"/>
      <c r="O292" s="85"/>
      <c r="P292" s="111"/>
      <c r="Q292" s="112">
        <v>0</v>
      </c>
      <c r="R292" s="87"/>
      <c r="S292" s="85"/>
      <c r="T292" s="111"/>
      <c r="U292" s="112">
        <v>0</v>
      </c>
      <c r="V292" s="87"/>
      <c r="W292" s="85"/>
      <c r="X292" s="111"/>
      <c r="Y292" s="112">
        <v>0</v>
      </c>
      <c r="Z292" s="87"/>
      <c r="AA292" s="85"/>
      <c r="AB292" s="111"/>
      <c r="AC292" s="112">
        <v>0</v>
      </c>
      <c r="AD292" s="87"/>
      <c r="AE292" s="85"/>
      <c r="AF292" s="111"/>
      <c r="AG292" s="112">
        <v>0</v>
      </c>
      <c r="AH292" s="87"/>
      <c r="AI292" s="85"/>
      <c r="AJ292" s="111"/>
      <c r="AK292" s="112">
        <v>0</v>
      </c>
      <c r="AL292" s="87"/>
      <c r="AM292" s="85"/>
      <c r="AN292" s="111"/>
      <c r="AO292" s="112">
        <v>0</v>
      </c>
      <c r="AP292" s="87"/>
      <c r="AQ292" s="85"/>
      <c r="AR292" s="111"/>
      <c r="AS292" s="112">
        <v>0</v>
      </c>
      <c r="AT292" s="87"/>
      <c r="AU292" s="85"/>
      <c r="AV292" s="111"/>
      <c r="AW292" s="112">
        <v>0</v>
      </c>
      <c r="AX292" s="87"/>
      <c r="AY292" s="85"/>
      <c r="AZ292" s="267">
        <f t="shared" si="13"/>
        <v>0</v>
      </c>
      <c r="BA292" s="88">
        <f t="shared" si="14"/>
        <v>0</v>
      </c>
      <c r="BC292">
        <f>IF($A292&lt;&gt;"",COUNTIF($BD$3:$BD292,$BD292),0)</f>
        <v>0</v>
      </c>
      <c r="BD292" t="str">
        <f>IF($A292&lt;&gt;"",VLOOKUP(TRUNC(MID($A292,1,2),0),Plano_Contas!$H$3:$J$103,2,TRUE),"")</f>
        <v/>
      </c>
      <c r="BE292" s="201" t="str">
        <f t="shared" si="15"/>
        <v/>
      </c>
      <c r="BF292" t="str">
        <f ca="1">IF($BT292&lt;&gt;"",SUMIF($BD$3:$BD$1004,"="&amp;$BD292,INDIRECT(ADDRESS(3,BF$2,1,1)):INDIRECT(ADDRESS(1004,BF$2,1,1))),"")</f>
        <v/>
      </c>
      <c r="BG292" t="str">
        <f ca="1">IF($BT292&lt;&gt;"",SUMIF($BD$3:$BD$1004,"="&amp;$BD292,INDIRECT(ADDRESS(3,BG$2,1,1)):INDIRECT(ADDRESS(1004,BG$2,1,1))),"")</f>
        <v/>
      </c>
      <c r="BH292" t="str">
        <f ca="1">IF($BT292&lt;&gt;"",SUMIF($BD$3:$BD$1004,"="&amp;$BD292,INDIRECT(ADDRESS(3,BH$2,1,1)):INDIRECT(ADDRESS(1004,BH$2,1,1))),"")</f>
        <v/>
      </c>
      <c r="BI292" t="str">
        <f ca="1">IF($BT292&lt;&gt;"",SUMIF($BD$3:$BD$1004,"="&amp;$BD292,INDIRECT(ADDRESS(3,BI$2,1,1)):INDIRECT(ADDRESS(1004,BI$2,1,1))),"")</f>
        <v/>
      </c>
      <c r="BJ292" t="str">
        <f ca="1">IF($BT292&lt;&gt;"",SUMIF($BD$3:$BD$1004,"="&amp;$BD292,INDIRECT(ADDRESS(3,BJ$2,1,1)):INDIRECT(ADDRESS(1004,BJ$2,1,1))),"")</f>
        <v/>
      </c>
      <c r="BK292" t="str">
        <f ca="1">IF($BT292&lt;&gt;"",SUMIF($BD$3:$BD$1004,"="&amp;$BD292,INDIRECT(ADDRESS(3,BK$2,1,1)):INDIRECT(ADDRESS(1004,BK$2,1,1))),"")</f>
        <v/>
      </c>
      <c r="BL292" t="str">
        <f ca="1">IF($BT292&lt;&gt;"",SUMIF($BD$3:$BD$1004,"="&amp;$BD292,INDIRECT(ADDRESS(3,BL$2,1,1)):INDIRECT(ADDRESS(1004,BL$2,1,1))),"")</f>
        <v/>
      </c>
      <c r="BM292" t="str">
        <f ca="1">IF($BT292&lt;&gt;"",SUMIF($BD$3:$BD$1004,"="&amp;$BD292,INDIRECT(ADDRESS(3,BM$2,1,1)):INDIRECT(ADDRESS(1004,BM$2,1,1))),"")</f>
        <v/>
      </c>
      <c r="BN292" t="str">
        <f ca="1">IF($BT292&lt;&gt;"",SUMIF($BD$3:$BD$1004,"="&amp;$BD292,INDIRECT(ADDRESS(3,BN$2,1,1)):INDIRECT(ADDRESS(1004,BN$2,1,1))),"")</f>
        <v/>
      </c>
      <c r="BO292" t="str">
        <f ca="1">IF($BT292&lt;&gt;"",SUMIF($BD$3:$BD$1004,"="&amp;$BD292,INDIRECT(ADDRESS(3,BO$2,1,1)):INDIRECT(ADDRESS(1004,BO$2,1,1))),"")</f>
        <v/>
      </c>
      <c r="BP292" t="str">
        <f ca="1">IF($BT292&lt;&gt;"",SUMIF($BD$3:$BD$1004,"="&amp;$BD292,INDIRECT(ADDRESS(3,BP$2,1,1)):INDIRECT(ADDRESS(1004,BP$2,1,1))),"")</f>
        <v/>
      </c>
      <c r="BQ292" t="str">
        <f ca="1">IF($BT292&lt;&gt;"",SUMIF($BD$3:$BD$1004,"="&amp;$BD292,INDIRECT(ADDRESS(3,BQ$2,1,1)):INDIRECT(ADDRESS(1004,BQ$2,1,1))),"")</f>
        <v/>
      </c>
      <c r="BR292" t="str">
        <f ca="1">IF($BT292&lt;&gt;"",SUMIF($BD$3:$BD$1004,"="&amp;$BD292,INDIRECT(ADDRESS(3,BR$2,1,1)):INDIRECT(ADDRESS(1004,BR$2,1,1))),"")</f>
        <v/>
      </c>
      <c r="BS292" t="str">
        <f>IF($A292&lt;&gt;"",VLOOKUP(TRUNC(MID($A292,1,2),0),Plano_Contas!$H$3:$J$103,3,TRUE),"")</f>
        <v/>
      </c>
      <c r="BT292" t="str">
        <f t="shared" si="16"/>
        <v/>
      </c>
      <c r="BV292">
        <f>Empresas!C292</f>
        <v>0</v>
      </c>
    </row>
    <row r="293" spans="1:74" x14ac:dyDescent="0.2">
      <c r="A293" s="89"/>
      <c r="B293" s="52" t="str">
        <f>IF($A293&lt;&gt;"",VLOOKUP(""&amp;$A293,Plano_Contas!$A$3:$F$1003,6,0),"")</f>
        <v/>
      </c>
      <c r="C293" s="91"/>
      <c r="D293" s="111"/>
      <c r="E293" s="112">
        <v>0</v>
      </c>
      <c r="F293" s="87"/>
      <c r="G293" s="85"/>
      <c r="H293" s="111"/>
      <c r="I293" s="112">
        <v>0</v>
      </c>
      <c r="J293" s="87"/>
      <c r="K293" s="85"/>
      <c r="L293" s="111"/>
      <c r="M293" s="112">
        <v>0</v>
      </c>
      <c r="N293" s="87"/>
      <c r="O293" s="85"/>
      <c r="P293" s="111"/>
      <c r="Q293" s="112">
        <v>0</v>
      </c>
      <c r="R293" s="87"/>
      <c r="S293" s="85"/>
      <c r="T293" s="111"/>
      <c r="U293" s="112">
        <v>0</v>
      </c>
      <c r="V293" s="87"/>
      <c r="W293" s="85"/>
      <c r="X293" s="111"/>
      <c r="Y293" s="112">
        <v>0</v>
      </c>
      <c r="Z293" s="87"/>
      <c r="AA293" s="85"/>
      <c r="AB293" s="111"/>
      <c r="AC293" s="112">
        <v>0</v>
      </c>
      <c r="AD293" s="87"/>
      <c r="AE293" s="85"/>
      <c r="AF293" s="111"/>
      <c r="AG293" s="112">
        <v>0</v>
      </c>
      <c r="AH293" s="87"/>
      <c r="AI293" s="85"/>
      <c r="AJ293" s="111"/>
      <c r="AK293" s="112">
        <v>0</v>
      </c>
      <c r="AL293" s="87"/>
      <c r="AM293" s="85"/>
      <c r="AN293" s="111"/>
      <c r="AO293" s="112">
        <v>0</v>
      </c>
      <c r="AP293" s="87"/>
      <c r="AQ293" s="85"/>
      <c r="AR293" s="111"/>
      <c r="AS293" s="112">
        <v>0</v>
      </c>
      <c r="AT293" s="87"/>
      <c r="AU293" s="85"/>
      <c r="AV293" s="111"/>
      <c r="AW293" s="112">
        <v>0</v>
      </c>
      <c r="AX293" s="87"/>
      <c r="AY293" s="85"/>
      <c r="AZ293" s="267">
        <f t="shared" si="13"/>
        <v>0</v>
      </c>
      <c r="BA293" s="88">
        <f t="shared" si="14"/>
        <v>0</v>
      </c>
      <c r="BC293">
        <f>IF($A293&lt;&gt;"",COUNTIF($BD$3:$BD293,$BD293),0)</f>
        <v>0</v>
      </c>
      <c r="BD293" t="str">
        <f>IF($A293&lt;&gt;"",VLOOKUP(TRUNC(MID($A293,1,2),0),Plano_Contas!$H$3:$J$103,2,TRUE),"")</f>
        <v/>
      </c>
      <c r="BE293" s="201" t="str">
        <f t="shared" si="15"/>
        <v/>
      </c>
      <c r="BF293" t="str">
        <f ca="1">IF($BT293&lt;&gt;"",SUMIF($BD$3:$BD$1004,"="&amp;$BD293,INDIRECT(ADDRESS(3,BF$2,1,1)):INDIRECT(ADDRESS(1004,BF$2,1,1))),"")</f>
        <v/>
      </c>
      <c r="BG293" t="str">
        <f ca="1">IF($BT293&lt;&gt;"",SUMIF($BD$3:$BD$1004,"="&amp;$BD293,INDIRECT(ADDRESS(3,BG$2,1,1)):INDIRECT(ADDRESS(1004,BG$2,1,1))),"")</f>
        <v/>
      </c>
      <c r="BH293" t="str">
        <f ca="1">IF($BT293&lt;&gt;"",SUMIF($BD$3:$BD$1004,"="&amp;$BD293,INDIRECT(ADDRESS(3,BH$2,1,1)):INDIRECT(ADDRESS(1004,BH$2,1,1))),"")</f>
        <v/>
      </c>
      <c r="BI293" t="str">
        <f ca="1">IF($BT293&lt;&gt;"",SUMIF($BD$3:$BD$1004,"="&amp;$BD293,INDIRECT(ADDRESS(3,BI$2,1,1)):INDIRECT(ADDRESS(1004,BI$2,1,1))),"")</f>
        <v/>
      </c>
      <c r="BJ293" t="str">
        <f ca="1">IF($BT293&lt;&gt;"",SUMIF($BD$3:$BD$1004,"="&amp;$BD293,INDIRECT(ADDRESS(3,BJ$2,1,1)):INDIRECT(ADDRESS(1004,BJ$2,1,1))),"")</f>
        <v/>
      </c>
      <c r="BK293" t="str">
        <f ca="1">IF($BT293&lt;&gt;"",SUMIF($BD$3:$BD$1004,"="&amp;$BD293,INDIRECT(ADDRESS(3,BK$2,1,1)):INDIRECT(ADDRESS(1004,BK$2,1,1))),"")</f>
        <v/>
      </c>
      <c r="BL293" t="str">
        <f ca="1">IF($BT293&lt;&gt;"",SUMIF($BD$3:$BD$1004,"="&amp;$BD293,INDIRECT(ADDRESS(3,BL$2,1,1)):INDIRECT(ADDRESS(1004,BL$2,1,1))),"")</f>
        <v/>
      </c>
      <c r="BM293" t="str">
        <f ca="1">IF($BT293&lt;&gt;"",SUMIF($BD$3:$BD$1004,"="&amp;$BD293,INDIRECT(ADDRESS(3,BM$2,1,1)):INDIRECT(ADDRESS(1004,BM$2,1,1))),"")</f>
        <v/>
      </c>
      <c r="BN293" t="str">
        <f ca="1">IF($BT293&lt;&gt;"",SUMIF($BD$3:$BD$1004,"="&amp;$BD293,INDIRECT(ADDRESS(3,BN$2,1,1)):INDIRECT(ADDRESS(1004,BN$2,1,1))),"")</f>
        <v/>
      </c>
      <c r="BO293" t="str">
        <f ca="1">IF($BT293&lt;&gt;"",SUMIF($BD$3:$BD$1004,"="&amp;$BD293,INDIRECT(ADDRESS(3,BO$2,1,1)):INDIRECT(ADDRESS(1004,BO$2,1,1))),"")</f>
        <v/>
      </c>
      <c r="BP293" t="str">
        <f ca="1">IF($BT293&lt;&gt;"",SUMIF($BD$3:$BD$1004,"="&amp;$BD293,INDIRECT(ADDRESS(3,BP$2,1,1)):INDIRECT(ADDRESS(1004,BP$2,1,1))),"")</f>
        <v/>
      </c>
      <c r="BQ293" t="str">
        <f ca="1">IF($BT293&lt;&gt;"",SUMIF($BD$3:$BD$1004,"="&amp;$BD293,INDIRECT(ADDRESS(3,BQ$2,1,1)):INDIRECT(ADDRESS(1004,BQ$2,1,1))),"")</f>
        <v/>
      </c>
      <c r="BR293" t="str">
        <f ca="1">IF($BT293&lt;&gt;"",SUMIF($BD$3:$BD$1004,"="&amp;$BD293,INDIRECT(ADDRESS(3,BR$2,1,1)):INDIRECT(ADDRESS(1004,BR$2,1,1))),"")</f>
        <v/>
      </c>
      <c r="BS293" t="str">
        <f>IF($A293&lt;&gt;"",VLOOKUP(TRUNC(MID($A293,1,2),0),Plano_Contas!$H$3:$J$103,3,TRUE),"")</f>
        <v/>
      </c>
      <c r="BT293" t="str">
        <f t="shared" si="16"/>
        <v/>
      </c>
      <c r="BV293">
        <f>Empresas!C293</f>
        <v>0</v>
      </c>
    </row>
    <row r="294" spans="1:74" x14ac:dyDescent="0.2">
      <c r="A294" s="89"/>
      <c r="B294" s="52" t="str">
        <f>IF($A294&lt;&gt;"",VLOOKUP(""&amp;$A294,Plano_Contas!$A$3:$F$1003,6,0),"")</f>
        <v/>
      </c>
      <c r="C294" s="91"/>
      <c r="D294" s="111"/>
      <c r="E294" s="112">
        <v>0</v>
      </c>
      <c r="F294" s="87"/>
      <c r="G294" s="85"/>
      <c r="H294" s="111"/>
      <c r="I294" s="112">
        <v>0</v>
      </c>
      <c r="J294" s="87"/>
      <c r="K294" s="85"/>
      <c r="L294" s="111"/>
      <c r="M294" s="112">
        <v>0</v>
      </c>
      <c r="N294" s="87"/>
      <c r="O294" s="85"/>
      <c r="P294" s="111"/>
      <c r="Q294" s="112">
        <v>0</v>
      </c>
      <c r="R294" s="87"/>
      <c r="S294" s="85"/>
      <c r="T294" s="111"/>
      <c r="U294" s="112">
        <v>0</v>
      </c>
      <c r="V294" s="87"/>
      <c r="W294" s="85"/>
      <c r="X294" s="111"/>
      <c r="Y294" s="112">
        <v>0</v>
      </c>
      <c r="Z294" s="87"/>
      <c r="AA294" s="85"/>
      <c r="AB294" s="111"/>
      <c r="AC294" s="112">
        <v>0</v>
      </c>
      <c r="AD294" s="87"/>
      <c r="AE294" s="85"/>
      <c r="AF294" s="111"/>
      <c r="AG294" s="112">
        <v>0</v>
      </c>
      <c r="AH294" s="87"/>
      <c r="AI294" s="85"/>
      <c r="AJ294" s="111"/>
      <c r="AK294" s="112">
        <v>0</v>
      </c>
      <c r="AL294" s="87"/>
      <c r="AM294" s="85"/>
      <c r="AN294" s="111"/>
      <c r="AO294" s="112">
        <v>0</v>
      </c>
      <c r="AP294" s="87"/>
      <c r="AQ294" s="85"/>
      <c r="AR294" s="111"/>
      <c r="AS294" s="112">
        <v>0</v>
      </c>
      <c r="AT294" s="87"/>
      <c r="AU294" s="85"/>
      <c r="AV294" s="111"/>
      <c r="AW294" s="112">
        <v>0</v>
      </c>
      <c r="AX294" s="87"/>
      <c r="AY294" s="85"/>
      <c r="AZ294" s="267">
        <f t="shared" si="13"/>
        <v>0</v>
      </c>
      <c r="BA294" s="88">
        <f t="shared" si="14"/>
        <v>0</v>
      </c>
      <c r="BC294">
        <f>IF($A294&lt;&gt;"",COUNTIF($BD$3:$BD294,$BD294),0)</f>
        <v>0</v>
      </c>
      <c r="BD294" t="str">
        <f>IF($A294&lt;&gt;"",VLOOKUP(TRUNC(MID($A294,1,2),0),Plano_Contas!$H$3:$J$103,2,TRUE),"")</f>
        <v/>
      </c>
      <c r="BE294" s="201" t="str">
        <f t="shared" si="15"/>
        <v/>
      </c>
      <c r="BF294" t="str">
        <f ca="1">IF($BT294&lt;&gt;"",SUMIF($BD$3:$BD$1004,"="&amp;$BD294,INDIRECT(ADDRESS(3,BF$2,1,1)):INDIRECT(ADDRESS(1004,BF$2,1,1))),"")</f>
        <v/>
      </c>
      <c r="BG294" t="str">
        <f ca="1">IF($BT294&lt;&gt;"",SUMIF($BD$3:$BD$1004,"="&amp;$BD294,INDIRECT(ADDRESS(3,BG$2,1,1)):INDIRECT(ADDRESS(1004,BG$2,1,1))),"")</f>
        <v/>
      </c>
      <c r="BH294" t="str">
        <f ca="1">IF($BT294&lt;&gt;"",SUMIF($BD$3:$BD$1004,"="&amp;$BD294,INDIRECT(ADDRESS(3,BH$2,1,1)):INDIRECT(ADDRESS(1004,BH$2,1,1))),"")</f>
        <v/>
      </c>
      <c r="BI294" t="str">
        <f ca="1">IF($BT294&lt;&gt;"",SUMIF($BD$3:$BD$1004,"="&amp;$BD294,INDIRECT(ADDRESS(3,BI$2,1,1)):INDIRECT(ADDRESS(1004,BI$2,1,1))),"")</f>
        <v/>
      </c>
      <c r="BJ294" t="str">
        <f ca="1">IF($BT294&lt;&gt;"",SUMIF($BD$3:$BD$1004,"="&amp;$BD294,INDIRECT(ADDRESS(3,BJ$2,1,1)):INDIRECT(ADDRESS(1004,BJ$2,1,1))),"")</f>
        <v/>
      </c>
      <c r="BK294" t="str">
        <f ca="1">IF($BT294&lt;&gt;"",SUMIF($BD$3:$BD$1004,"="&amp;$BD294,INDIRECT(ADDRESS(3,BK$2,1,1)):INDIRECT(ADDRESS(1004,BK$2,1,1))),"")</f>
        <v/>
      </c>
      <c r="BL294" t="str">
        <f ca="1">IF($BT294&lt;&gt;"",SUMIF($BD$3:$BD$1004,"="&amp;$BD294,INDIRECT(ADDRESS(3,BL$2,1,1)):INDIRECT(ADDRESS(1004,BL$2,1,1))),"")</f>
        <v/>
      </c>
      <c r="BM294" t="str">
        <f ca="1">IF($BT294&lt;&gt;"",SUMIF($BD$3:$BD$1004,"="&amp;$BD294,INDIRECT(ADDRESS(3,BM$2,1,1)):INDIRECT(ADDRESS(1004,BM$2,1,1))),"")</f>
        <v/>
      </c>
      <c r="BN294" t="str">
        <f ca="1">IF($BT294&lt;&gt;"",SUMIF($BD$3:$BD$1004,"="&amp;$BD294,INDIRECT(ADDRESS(3,BN$2,1,1)):INDIRECT(ADDRESS(1004,BN$2,1,1))),"")</f>
        <v/>
      </c>
      <c r="BO294" t="str">
        <f ca="1">IF($BT294&lt;&gt;"",SUMIF($BD$3:$BD$1004,"="&amp;$BD294,INDIRECT(ADDRESS(3,BO$2,1,1)):INDIRECT(ADDRESS(1004,BO$2,1,1))),"")</f>
        <v/>
      </c>
      <c r="BP294" t="str">
        <f ca="1">IF($BT294&lt;&gt;"",SUMIF($BD$3:$BD$1004,"="&amp;$BD294,INDIRECT(ADDRESS(3,BP$2,1,1)):INDIRECT(ADDRESS(1004,BP$2,1,1))),"")</f>
        <v/>
      </c>
      <c r="BQ294" t="str">
        <f ca="1">IF($BT294&lt;&gt;"",SUMIF($BD$3:$BD$1004,"="&amp;$BD294,INDIRECT(ADDRESS(3,BQ$2,1,1)):INDIRECT(ADDRESS(1004,BQ$2,1,1))),"")</f>
        <v/>
      </c>
      <c r="BR294" t="str">
        <f ca="1">IF($BT294&lt;&gt;"",SUMIF($BD$3:$BD$1004,"="&amp;$BD294,INDIRECT(ADDRESS(3,BR$2,1,1)):INDIRECT(ADDRESS(1004,BR$2,1,1))),"")</f>
        <v/>
      </c>
      <c r="BS294" t="str">
        <f>IF($A294&lt;&gt;"",VLOOKUP(TRUNC(MID($A294,1,2),0),Plano_Contas!$H$3:$J$103,3,TRUE),"")</f>
        <v/>
      </c>
      <c r="BT294" t="str">
        <f t="shared" si="16"/>
        <v/>
      </c>
      <c r="BV294">
        <f>Empresas!C294</f>
        <v>0</v>
      </c>
    </row>
    <row r="295" spans="1:74" x14ac:dyDescent="0.2">
      <c r="A295" s="89"/>
      <c r="B295" s="52" t="str">
        <f>IF($A295&lt;&gt;"",VLOOKUP(""&amp;$A295,Plano_Contas!$A$3:$F$1003,6,0),"")</f>
        <v/>
      </c>
      <c r="C295" s="91"/>
      <c r="D295" s="111"/>
      <c r="E295" s="112">
        <v>0</v>
      </c>
      <c r="F295" s="87"/>
      <c r="G295" s="85"/>
      <c r="H295" s="111"/>
      <c r="I295" s="112">
        <v>0</v>
      </c>
      <c r="J295" s="87"/>
      <c r="K295" s="85"/>
      <c r="L295" s="111"/>
      <c r="M295" s="112">
        <v>0</v>
      </c>
      <c r="N295" s="87"/>
      <c r="O295" s="85"/>
      <c r="P295" s="111"/>
      <c r="Q295" s="112">
        <v>0</v>
      </c>
      <c r="R295" s="87"/>
      <c r="S295" s="85"/>
      <c r="T295" s="111"/>
      <c r="U295" s="112">
        <v>0</v>
      </c>
      <c r="V295" s="87"/>
      <c r="W295" s="85"/>
      <c r="X295" s="111"/>
      <c r="Y295" s="112">
        <v>0</v>
      </c>
      <c r="Z295" s="87"/>
      <c r="AA295" s="85"/>
      <c r="AB295" s="111"/>
      <c r="AC295" s="112">
        <v>0</v>
      </c>
      <c r="AD295" s="87"/>
      <c r="AE295" s="85"/>
      <c r="AF295" s="111"/>
      <c r="AG295" s="112">
        <v>0</v>
      </c>
      <c r="AH295" s="87"/>
      <c r="AI295" s="85"/>
      <c r="AJ295" s="111"/>
      <c r="AK295" s="112">
        <v>0</v>
      </c>
      <c r="AL295" s="87"/>
      <c r="AM295" s="85"/>
      <c r="AN295" s="111"/>
      <c r="AO295" s="112">
        <v>0</v>
      </c>
      <c r="AP295" s="87"/>
      <c r="AQ295" s="85"/>
      <c r="AR295" s="111"/>
      <c r="AS295" s="112">
        <v>0</v>
      </c>
      <c r="AT295" s="87"/>
      <c r="AU295" s="85"/>
      <c r="AV295" s="111"/>
      <c r="AW295" s="112">
        <v>0</v>
      </c>
      <c r="AX295" s="87"/>
      <c r="AY295" s="85"/>
      <c r="AZ295" s="267">
        <f t="shared" si="13"/>
        <v>0</v>
      </c>
      <c r="BA295" s="88">
        <f t="shared" si="14"/>
        <v>0</v>
      </c>
      <c r="BC295">
        <f>IF($A295&lt;&gt;"",COUNTIF($BD$3:$BD295,$BD295),0)</f>
        <v>0</v>
      </c>
      <c r="BD295" t="str">
        <f>IF($A295&lt;&gt;"",VLOOKUP(TRUNC(MID($A295,1,2),0),Plano_Contas!$H$3:$J$103,2,TRUE),"")</f>
        <v/>
      </c>
      <c r="BE295" s="201" t="str">
        <f t="shared" si="15"/>
        <v/>
      </c>
      <c r="BF295" t="str">
        <f ca="1">IF($BT295&lt;&gt;"",SUMIF($BD$3:$BD$1004,"="&amp;$BD295,INDIRECT(ADDRESS(3,BF$2,1,1)):INDIRECT(ADDRESS(1004,BF$2,1,1))),"")</f>
        <v/>
      </c>
      <c r="BG295" t="str">
        <f ca="1">IF($BT295&lt;&gt;"",SUMIF($BD$3:$BD$1004,"="&amp;$BD295,INDIRECT(ADDRESS(3,BG$2,1,1)):INDIRECT(ADDRESS(1004,BG$2,1,1))),"")</f>
        <v/>
      </c>
      <c r="BH295" t="str">
        <f ca="1">IF($BT295&lt;&gt;"",SUMIF($BD$3:$BD$1004,"="&amp;$BD295,INDIRECT(ADDRESS(3,BH$2,1,1)):INDIRECT(ADDRESS(1004,BH$2,1,1))),"")</f>
        <v/>
      </c>
      <c r="BI295" t="str">
        <f ca="1">IF($BT295&lt;&gt;"",SUMIF($BD$3:$BD$1004,"="&amp;$BD295,INDIRECT(ADDRESS(3,BI$2,1,1)):INDIRECT(ADDRESS(1004,BI$2,1,1))),"")</f>
        <v/>
      </c>
      <c r="BJ295" t="str">
        <f ca="1">IF($BT295&lt;&gt;"",SUMIF($BD$3:$BD$1004,"="&amp;$BD295,INDIRECT(ADDRESS(3,BJ$2,1,1)):INDIRECT(ADDRESS(1004,BJ$2,1,1))),"")</f>
        <v/>
      </c>
      <c r="BK295" t="str">
        <f ca="1">IF($BT295&lt;&gt;"",SUMIF($BD$3:$BD$1004,"="&amp;$BD295,INDIRECT(ADDRESS(3,BK$2,1,1)):INDIRECT(ADDRESS(1004,BK$2,1,1))),"")</f>
        <v/>
      </c>
      <c r="BL295" t="str">
        <f ca="1">IF($BT295&lt;&gt;"",SUMIF($BD$3:$BD$1004,"="&amp;$BD295,INDIRECT(ADDRESS(3,BL$2,1,1)):INDIRECT(ADDRESS(1004,BL$2,1,1))),"")</f>
        <v/>
      </c>
      <c r="BM295" t="str">
        <f ca="1">IF($BT295&lt;&gt;"",SUMIF($BD$3:$BD$1004,"="&amp;$BD295,INDIRECT(ADDRESS(3,BM$2,1,1)):INDIRECT(ADDRESS(1004,BM$2,1,1))),"")</f>
        <v/>
      </c>
      <c r="BN295" t="str">
        <f ca="1">IF($BT295&lt;&gt;"",SUMIF($BD$3:$BD$1004,"="&amp;$BD295,INDIRECT(ADDRESS(3,BN$2,1,1)):INDIRECT(ADDRESS(1004,BN$2,1,1))),"")</f>
        <v/>
      </c>
      <c r="BO295" t="str">
        <f ca="1">IF($BT295&lt;&gt;"",SUMIF($BD$3:$BD$1004,"="&amp;$BD295,INDIRECT(ADDRESS(3,BO$2,1,1)):INDIRECT(ADDRESS(1004,BO$2,1,1))),"")</f>
        <v/>
      </c>
      <c r="BP295" t="str">
        <f ca="1">IF($BT295&lt;&gt;"",SUMIF($BD$3:$BD$1004,"="&amp;$BD295,INDIRECT(ADDRESS(3,BP$2,1,1)):INDIRECT(ADDRESS(1004,BP$2,1,1))),"")</f>
        <v/>
      </c>
      <c r="BQ295" t="str">
        <f ca="1">IF($BT295&lt;&gt;"",SUMIF($BD$3:$BD$1004,"="&amp;$BD295,INDIRECT(ADDRESS(3,BQ$2,1,1)):INDIRECT(ADDRESS(1004,BQ$2,1,1))),"")</f>
        <v/>
      </c>
      <c r="BR295" t="str">
        <f ca="1">IF($BT295&lt;&gt;"",SUMIF($BD$3:$BD$1004,"="&amp;$BD295,INDIRECT(ADDRESS(3,BR$2,1,1)):INDIRECT(ADDRESS(1004,BR$2,1,1))),"")</f>
        <v/>
      </c>
      <c r="BS295" t="str">
        <f>IF($A295&lt;&gt;"",VLOOKUP(TRUNC(MID($A295,1,2),0),Plano_Contas!$H$3:$J$103,3,TRUE),"")</f>
        <v/>
      </c>
      <c r="BT295" t="str">
        <f t="shared" si="16"/>
        <v/>
      </c>
      <c r="BV295">
        <f>Empresas!C295</f>
        <v>0</v>
      </c>
    </row>
    <row r="296" spans="1:74" x14ac:dyDescent="0.2">
      <c r="A296" s="89"/>
      <c r="B296" s="52" t="str">
        <f>IF($A296&lt;&gt;"",VLOOKUP(""&amp;$A296,Plano_Contas!$A$3:$F$1003,6,0),"")</f>
        <v/>
      </c>
      <c r="C296" s="91"/>
      <c r="D296" s="111"/>
      <c r="E296" s="112">
        <v>0</v>
      </c>
      <c r="F296" s="87"/>
      <c r="G296" s="85"/>
      <c r="H296" s="111"/>
      <c r="I296" s="112">
        <v>0</v>
      </c>
      <c r="J296" s="87"/>
      <c r="K296" s="85"/>
      <c r="L296" s="111"/>
      <c r="M296" s="112">
        <v>0</v>
      </c>
      <c r="N296" s="87"/>
      <c r="O296" s="85"/>
      <c r="P296" s="111"/>
      <c r="Q296" s="112">
        <v>0</v>
      </c>
      <c r="R296" s="87"/>
      <c r="S296" s="85"/>
      <c r="T296" s="111"/>
      <c r="U296" s="112">
        <v>0</v>
      </c>
      <c r="V296" s="87"/>
      <c r="W296" s="85"/>
      <c r="X296" s="111"/>
      <c r="Y296" s="112">
        <v>0</v>
      </c>
      <c r="Z296" s="87"/>
      <c r="AA296" s="85"/>
      <c r="AB296" s="111"/>
      <c r="AC296" s="112">
        <v>0</v>
      </c>
      <c r="AD296" s="87"/>
      <c r="AE296" s="85"/>
      <c r="AF296" s="111"/>
      <c r="AG296" s="112">
        <v>0</v>
      </c>
      <c r="AH296" s="87"/>
      <c r="AI296" s="85"/>
      <c r="AJ296" s="111"/>
      <c r="AK296" s="112">
        <v>0</v>
      </c>
      <c r="AL296" s="87"/>
      <c r="AM296" s="85"/>
      <c r="AN296" s="111"/>
      <c r="AO296" s="112">
        <v>0</v>
      </c>
      <c r="AP296" s="87"/>
      <c r="AQ296" s="85"/>
      <c r="AR296" s="111"/>
      <c r="AS296" s="112">
        <v>0</v>
      </c>
      <c r="AT296" s="87"/>
      <c r="AU296" s="85"/>
      <c r="AV296" s="111"/>
      <c r="AW296" s="112">
        <v>0</v>
      </c>
      <c r="AX296" s="87"/>
      <c r="AY296" s="85"/>
      <c r="AZ296" s="267">
        <f t="shared" si="13"/>
        <v>0</v>
      </c>
      <c r="BA296" s="88">
        <f t="shared" si="14"/>
        <v>0</v>
      </c>
      <c r="BC296">
        <f>IF($A296&lt;&gt;"",COUNTIF($BD$3:$BD296,$BD296),0)</f>
        <v>0</v>
      </c>
      <c r="BD296" t="str">
        <f>IF($A296&lt;&gt;"",VLOOKUP(TRUNC(MID($A296,1,2),0),Plano_Contas!$H$3:$J$103,2,TRUE),"")</f>
        <v/>
      </c>
      <c r="BE296" s="201" t="str">
        <f t="shared" si="15"/>
        <v/>
      </c>
      <c r="BF296" t="str">
        <f ca="1">IF($BT296&lt;&gt;"",SUMIF($BD$3:$BD$1004,"="&amp;$BD296,INDIRECT(ADDRESS(3,BF$2,1,1)):INDIRECT(ADDRESS(1004,BF$2,1,1))),"")</f>
        <v/>
      </c>
      <c r="BG296" t="str">
        <f ca="1">IF($BT296&lt;&gt;"",SUMIF($BD$3:$BD$1004,"="&amp;$BD296,INDIRECT(ADDRESS(3,BG$2,1,1)):INDIRECT(ADDRESS(1004,BG$2,1,1))),"")</f>
        <v/>
      </c>
      <c r="BH296" t="str">
        <f ca="1">IF($BT296&lt;&gt;"",SUMIF($BD$3:$BD$1004,"="&amp;$BD296,INDIRECT(ADDRESS(3,BH$2,1,1)):INDIRECT(ADDRESS(1004,BH$2,1,1))),"")</f>
        <v/>
      </c>
      <c r="BI296" t="str">
        <f ca="1">IF($BT296&lt;&gt;"",SUMIF($BD$3:$BD$1004,"="&amp;$BD296,INDIRECT(ADDRESS(3,BI$2,1,1)):INDIRECT(ADDRESS(1004,BI$2,1,1))),"")</f>
        <v/>
      </c>
      <c r="BJ296" t="str">
        <f ca="1">IF($BT296&lt;&gt;"",SUMIF($BD$3:$BD$1004,"="&amp;$BD296,INDIRECT(ADDRESS(3,BJ$2,1,1)):INDIRECT(ADDRESS(1004,BJ$2,1,1))),"")</f>
        <v/>
      </c>
      <c r="BK296" t="str">
        <f ca="1">IF($BT296&lt;&gt;"",SUMIF($BD$3:$BD$1004,"="&amp;$BD296,INDIRECT(ADDRESS(3,BK$2,1,1)):INDIRECT(ADDRESS(1004,BK$2,1,1))),"")</f>
        <v/>
      </c>
      <c r="BL296" t="str">
        <f ca="1">IF($BT296&lt;&gt;"",SUMIF($BD$3:$BD$1004,"="&amp;$BD296,INDIRECT(ADDRESS(3,BL$2,1,1)):INDIRECT(ADDRESS(1004,BL$2,1,1))),"")</f>
        <v/>
      </c>
      <c r="BM296" t="str">
        <f ca="1">IF($BT296&lt;&gt;"",SUMIF($BD$3:$BD$1004,"="&amp;$BD296,INDIRECT(ADDRESS(3,BM$2,1,1)):INDIRECT(ADDRESS(1004,BM$2,1,1))),"")</f>
        <v/>
      </c>
      <c r="BN296" t="str">
        <f ca="1">IF($BT296&lt;&gt;"",SUMIF($BD$3:$BD$1004,"="&amp;$BD296,INDIRECT(ADDRESS(3,BN$2,1,1)):INDIRECT(ADDRESS(1004,BN$2,1,1))),"")</f>
        <v/>
      </c>
      <c r="BO296" t="str">
        <f ca="1">IF($BT296&lt;&gt;"",SUMIF($BD$3:$BD$1004,"="&amp;$BD296,INDIRECT(ADDRESS(3,BO$2,1,1)):INDIRECT(ADDRESS(1004,BO$2,1,1))),"")</f>
        <v/>
      </c>
      <c r="BP296" t="str">
        <f ca="1">IF($BT296&lt;&gt;"",SUMIF($BD$3:$BD$1004,"="&amp;$BD296,INDIRECT(ADDRESS(3,BP$2,1,1)):INDIRECT(ADDRESS(1004,BP$2,1,1))),"")</f>
        <v/>
      </c>
      <c r="BQ296" t="str">
        <f ca="1">IF($BT296&lt;&gt;"",SUMIF($BD$3:$BD$1004,"="&amp;$BD296,INDIRECT(ADDRESS(3,BQ$2,1,1)):INDIRECT(ADDRESS(1004,BQ$2,1,1))),"")</f>
        <v/>
      </c>
      <c r="BR296" t="str">
        <f ca="1">IF($BT296&lt;&gt;"",SUMIF($BD$3:$BD$1004,"="&amp;$BD296,INDIRECT(ADDRESS(3,BR$2,1,1)):INDIRECT(ADDRESS(1004,BR$2,1,1))),"")</f>
        <v/>
      </c>
      <c r="BS296" t="str">
        <f>IF($A296&lt;&gt;"",VLOOKUP(TRUNC(MID($A296,1,2),0),Plano_Contas!$H$3:$J$103,3,TRUE),"")</f>
        <v/>
      </c>
      <c r="BT296" t="str">
        <f t="shared" si="16"/>
        <v/>
      </c>
      <c r="BV296">
        <f>Empresas!C296</f>
        <v>0</v>
      </c>
    </row>
    <row r="297" spans="1:74" x14ac:dyDescent="0.2">
      <c r="A297" s="89"/>
      <c r="B297" s="52" t="str">
        <f>IF($A297&lt;&gt;"",VLOOKUP(""&amp;$A297,Plano_Contas!$A$3:$F$1003,6,0),"")</f>
        <v/>
      </c>
      <c r="C297" s="91"/>
      <c r="D297" s="111"/>
      <c r="E297" s="112">
        <v>0</v>
      </c>
      <c r="F297" s="87"/>
      <c r="G297" s="85"/>
      <c r="H297" s="111"/>
      <c r="I297" s="112">
        <v>0</v>
      </c>
      <c r="J297" s="87"/>
      <c r="K297" s="85"/>
      <c r="L297" s="111"/>
      <c r="M297" s="112">
        <v>0</v>
      </c>
      <c r="N297" s="87"/>
      <c r="O297" s="85"/>
      <c r="P297" s="111"/>
      <c r="Q297" s="112">
        <v>0</v>
      </c>
      <c r="R297" s="87"/>
      <c r="S297" s="85"/>
      <c r="T297" s="111"/>
      <c r="U297" s="112">
        <v>0</v>
      </c>
      <c r="V297" s="87"/>
      <c r="W297" s="85"/>
      <c r="X297" s="111"/>
      <c r="Y297" s="112">
        <v>0</v>
      </c>
      <c r="Z297" s="87"/>
      <c r="AA297" s="85"/>
      <c r="AB297" s="111"/>
      <c r="AC297" s="112">
        <v>0</v>
      </c>
      <c r="AD297" s="87"/>
      <c r="AE297" s="85"/>
      <c r="AF297" s="111"/>
      <c r="AG297" s="112">
        <v>0</v>
      </c>
      <c r="AH297" s="87"/>
      <c r="AI297" s="85"/>
      <c r="AJ297" s="111"/>
      <c r="AK297" s="112">
        <v>0</v>
      </c>
      <c r="AL297" s="87"/>
      <c r="AM297" s="85"/>
      <c r="AN297" s="111"/>
      <c r="AO297" s="112">
        <v>0</v>
      </c>
      <c r="AP297" s="87"/>
      <c r="AQ297" s="85"/>
      <c r="AR297" s="111"/>
      <c r="AS297" s="112">
        <v>0</v>
      </c>
      <c r="AT297" s="87"/>
      <c r="AU297" s="85"/>
      <c r="AV297" s="111"/>
      <c r="AW297" s="112">
        <v>0</v>
      </c>
      <c r="AX297" s="87"/>
      <c r="AY297" s="85"/>
      <c r="AZ297" s="267">
        <f t="shared" si="13"/>
        <v>0</v>
      </c>
      <c r="BA297" s="88">
        <f t="shared" si="14"/>
        <v>0</v>
      </c>
      <c r="BC297">
        <f>IF($A297&lt;&gt;"",COUNTIF($BD$3:$BD297,$BD297),0)</f>
        <v>0</v>
      </c>
      <c r="BD297" t="str">
        <f>IF($A297&lt;&gt;"",VLOOKUP(TRUNC(MID($A297,1,2),0),Plano_Contas!$H$3:$J$103,2,TRUE),"")</f>
        <v/>
      </c>
      <c r="BE297" s="201" t="str">
        <f t="shared" si="15"/>
        <v/>
      </c>
      <c r="BF297" t="str">
        <f ca="1">IF($BT297&lt;&gt;"",SUMIF($BD$3:$BD$1004,"="&amp;$BD297,INDIRECT(ADDRESS(3,BF$2,1,1)):INDIRECT(ADDRESS(1004,BF$2,1,1))),"")</f>
        <v/>
      </c>
      <c r="BG297" t="str">
        <f ca="1">IF($BT297&lt;&gt;"",SUMIF($BD$3:$BD$1004,"="&amp;$BD297,INDIRECT(ADDRESS(3,BG$2,1,1)):INDIRECT(ADDRESS(1004,BG$2,1,1))),"")</f>
        <v/>
      </c>
      <c r="BH297" t="str">
        <f ca="1">IF($BT297&lt;&gt;"",SUMIF($BD$3:$BD$1004,"="&amp;$BD297,INDIRECT(ADDRESS(3,BH$2,1,1)):INDIRECT(ADDRESS(1004,BH$2,1,1))),"")</f>
        <v/>
      </c>
      <c r="BI297" t="str">
        <f ca="1">IF($BT297&lt;&gt;"",SUMIF($BD$3:$BD$1004,"="&amp;$BD297,INDIRECT(ADDRESS(3,BI$2,1,1)):INDIRECT(ADDRESS(1004,BI$2,1,1))),"")</f>
        <v/>
      </c>
      <c r="BJ297" t="str">
        <f ca="1">IF($BT297&lt;&gt;"",SUMIF($BD$3:$BD$1004,"="&amp;$BD297,INDIRECT(ADDRESS(3,BJ$2,1,1)):INDIRECT(ADDRESS(1004,BJ$2,1,1))),"")</f>
        <v/>
      </c>
      <c r="BK297" t="str">
        <f ca="1">IF($BT297&lt;&gt;"",SUMIF($BD$3:$BD$1004,"="&amp;$BD297,INDIRECT(ADDRESS(3,BK$2,1,1)):INDIRECT(ADDRESS(1004,BK$2,1,1))),"")</f>
        <v/>
      </c>
      <c r="BL297" t="str">
        <f ca="1">IF($BT297&lt;&gt;"",SUMIF($BD$3:$BD$1004,"="&amp;$BD297,INDIRECT(ADDRESS(3,BL$2,1,1)):INDIRECT(ADDRESS(1004,BL$2,1,1))),"")</f>
        <v/>
      </c>
      <c r="BM297" t="str">
        <f ca="1">IF($BT297&lt;&gt;"",SUMIF($BD$3:$BD$1004,"="&amp;$BD297,INDIRECT(ADDRESS(3,BM$2,1,1)):INDIRECT(ADDRESS(1004,BM$2,1,1))),"")</f>
        <v/>
      </c>
      <c r="BN297" t="str">
        <f ca="1">IF($BT297&lt;&gt;"",SUMIF($BD$3:$BD$1004,"="&amp;$BD297,INDIRECT(ADDRESS(3,BN$2,1,1)):INDIRECT(ADDRESS(1004,BN$2,1,1))),"")</f>
        <v/>
      </c>
      <c r="BO297" t="str">
        <f ca="1">IF($BT297&lt;&gt;"",SUMIF($BD$3:$BD$1004,"="&amp;$BD297,INDIRECT(ADDRESS(3,BO$2,1,1)):INDIRECT(ADDRESS(1004,BO$2,1,1))),"")</f>
        <v/>
      </c>
      <c r="BP297" t="str">
        <f ca="1">IF($BT297&lt;&gt;"",SUMIF($BD$3:$BD$1004,"="&amp;$BD297,INDIRECT(ADDRESS(3,BP$2,1,1)):INDIRECT(ADDRESS(1004,BP$2,1,1))),"")</f>
        <v/>
      </c>
      <c r="BQ297" t="str">
        <f ca="1">IF($BT297&lt;&gt;"",SUMIF($BD$3:$BD$1004,"="&amp;$BD297,INDIRECT(ADDRESS(3,BQ$2,1,1)):INDIRECT(ADDRESS(1004,BQ$2,1,1))),"")</f>
        <v/>
      </c>
      <c r="BR297" t="str">
        <f ca="1">IF($BT297&lt;&gt;"",SUMIF($BD$3:$BD$1004,"="&amp;$BD297,INDIRECT(ADDRESS(3,BR$2,1,1)):INDIRECT(ADDRESS(1004,BR$2,1,1))),"")</f>
        <v/>
      </c>
      <c r="BS297" t="str">
        <f>IF($A297&lt;&gt;"",VLOOKUP(TRUNC(MID($A297,1,2),0),Plano_Contas!$H$3:$J$103,3,TRUE),"")</f>
        <v/>
      </c>
      <c r="BT297" t="str">
        <f t="shared" si="16"/>
        <v/>
      </c>
      <c r="BV297">
        <f>Empresas!C297</f>
        <v>0</v>
      </c>
    </row>
    <row r="298" spans="1:74" x14ac:dyDescent="0.2">
      <c r="A298" s="89"/>
      <c r="B298" s="52" t="str">
        <f>IF($A298&lt;&gt;"",VLOOKUP(""&amp;$A298,Plano_Contas!$A$3:$F$1003,6,0),"")</f>
        <v/>
      </c>
      <c r="C298" s="91"/>
      <c r="D298" s="111"/>
      <c r="E298" s="112">
        <v>0</v>
      </c>
      <c r="F298" s="87"/>
      <c r="G298" s="85"/>
      <c r="H298" s="111"/>
      <c r="I298" s="112">
        <v>0</v>
      </c>
      <c r="J298" s="87"/>
      <c r="K298" s="85"/>
      <c r="L298" s="111"/>
      <c r="M298" s="112">
        <v>0</v>
      </c>
      <c r="N298" s="87"/>
      <c r="O298" s="85"/>
      <c r="P298" s="111"/>
      <c r="Q298" s="112">
        <v>0</v>
      </c>
      <c r="R298" s="87"/>
      <c r="S298" s="85"/>
      <c r="T298" s="111"/>
      <c r="U298" s="112">
        <v>0</v>
      </c>
      <c r="V298" s="87"/>
      <c r="W298" s="85"/>
      <c r="X298" s="111"/>
      <c r="Y298" s="112">
        <v>0</v>
      </c>
      <c r="Z298" s="87"/>
      <c r="AA298" s="85"/>
      <c r="AB298" s="111"/>
      <c r="AC298" s="112">
        <v>0</v>
      </c>
      <c r="AD298" s="87"/>
      <c r="AE298" s="85"/>
      <c r="AF298" s="111"/>
      <c r="AG298" s="112">
        <v>0</v>
      </c>
      <c r="AH298" s="87"/>
      <c r="AI298" s="85"/>
      <c r="AJ298" s="111"/>
      <c r="AK298" s="112">
        <v>0</v>
      </c>
      <c r="AL298" s="87"/>
      <c r="AM298" s="85"/>
      <c r="AN298" s="111"/>
      <c r="AO298" s="112">
        <v>0</v>
      </c>
      <c r="AP298" s="87"/>
      <c r="AQ298" s="85"/>
      <c r="AR298" s="111"/>
      <c r="AS298" s="112">
        <v>0</v>
      </c>
      <c r="AT298" s="87"/>
      <c r="AU298" s="85"/>
      <c r="AV298" s="111"/>
      <c r="AW298" s="112">
        <v>0</v>
      </c>
      <c r="AX298" s="87"/>
      <c r="AY298" s="85"/>
      <c r="AZ298" s="267">
        <f t="shared" si="13"/>
        <v>0</v>
      </c>
      <c r="BA298" s="88">
        <f t="shared" si="14"/>
        <v>0</v>
      </c>
      <c r="BC298">
        <f>IF($A298&lt;&gt;"",COUNTIF($BD$3:$BD298,$BD298),0)</f>
        <v>0</v>
      </c>
      <c r="BD298" t="str">
        <f>IF($A298&lt;&gt;"",VLOOKUP(TRUNC(MID($A298,1,2),0),Plano_Contas!$H$3:$J$103,2,TRUE),"")</f>
        <v/>
      </c>
      <c r="BE298" s="201" t="str">
        <f t="shared" si="15"/>
        <v/>
      </c>
      <c r="BF298" t="str">
        <f ca="1">IF($BT298&lt;&gt;"",SUMIF($BD$3:$BD$1004,"="&amp;$BD298,INDIRECT(ADDRESS(3,BF$2,1,1)):INDIRECT(ADDRESS(1004,BF$2,1,1))),"")</f>
        <v/>
      </c>
      <c r="BG298" t="str">
        <f ca="1">IF($BT298&lt;&gt;"",SUMIF($BD$3:$BD$1004,"="&amp;$BD298,INDIRECT(ADDRESS(3,BG$2,1,1)):INDIRECT(ADDRESS(1004,BG$2,1,1))),"")</f>
        <v/>
      </c>
      <c r="BH298" t="str">
        <f ca="1">IF($BT298&lt;&gt;"",SUMIF($BD$3:$BD$1004,"="&amp;$BD298,INDIRECT(ADDRESS(3,BH$2,1,1)):INDIRECT(ADDRESS(1004,BH$2,1,1))),"")</f>
        <v/>
      </c>
      <c r="BI298" t="str">
        <f ca="1">IF($BT298&lt;&gt;"",SUMIF($BD$3:$BD$1004,"="&amp;$BD298,INDIRECT(ADDRESS(3,BI$2,1,1)):INDIRECT(ADDRESS(1004,BI$2,1,1))),"")</f>
        <v/>
      </c>
      <c r="BJ298" t="str">
        <f ca="1">IF($BT298&lt;&gt;"",SUMIF($BD$3:$BD$1004,"="&amp;$BD298,INDIRECT(ADDRESS(3,BJ$2,1,1)):INDIRECT(ADDRESS(1004,BJ$2,1,1))),"")</f>
        <v/>
      </c>
      <c r="BK298" t="str">
        <f ca="1">IF($BT298&lt;&gt;"",SUMIF($BD$3:$BD$1004,"="&amp;$BD298,INDIRECT(ADDRESS(3,BK$2,1,1)):INDIRECT(ADDRESS(1004,BK$2,1,1))),"")</f>
        <v/>
      </c>
      <c r="BL298" t="str">
        <f ca="1">IF($BT298&lt;&gt;"",SUMIF($BD$3:$BD$1004,"="&amp;$BD298,INDIRECT(ADDRESS(3,BL$2,1,1)):INDIRECT(ADDRESS(1004,BL$2,1,1))),"")</f>
        <v/>
      </c>
      <c r="BM298" t="str">
        <f ca="1">IF($BT298&lt;&gt;"",SUMIF($BD$3:$BD$1004,"="&amp;$BD298,INDIRECT(ADDRESS(3,BM$2,1,1)):INDIRECT(ADDRESS(1004,BM$2,1,1))),"")</f>
        <v/>
      </c>
      <c r="BN298" t="str">
        <f ca="1">IF($BT298&lt;&gt;"",SUMIF($BD$3:$BD$1004,"="&amp;$BD298,INDIRECT(ADDRESS(3,BN$2,1,1)):INDIRECT(ADDRESS(1004,BN$2,1,1))),"")</f>
        <v/>
      </c>
      <c r="BO298" t="str">
        <f ca="1">IF($BT298&lt;&gt;"",SUMIF($BD$3:$BD$1004,"="&amp;$BD298,INDIRECT(ADDRESS(3,BO$2,1,1)):INDIRECT(ADDRESS(1004,BO$2,1,1))),"")</f>
        <v/>
      </c>
      <c r="BP298" t="str">
        <f ca="1">IF($BT298&lt;&gt;"",SUMIF($BD$3:$BD$1004,"="&amp;$BD298,INDIRECT(ADDRESS(3,BP$2,1,1)):INDIRECT(ADDRESS(1004,BP$2,1,1))),"")</f>
        <v/>
      </c>
      <c r="BQ298" t="str">
        <f ca="1">IF($BT298&lt;&gt;"",SUMIF($BD$3:$BD$1004,"="&amp;$BD298,INDIRECT(ADDRESS(3,BQ$2,1,1)):INDIRECT(ADDRESS(1004,BQ$2,1,1))),"")</f>
        <v/>
      </c>
      <c r="BR298" t="str">
        <f ca="1">IF($BT298&lt;&gt;"",SUMIF($BD$3:$BD$1004,"="&amp;$BD298,INDIRECT(ADDRESS(3,BR$2,1,1)):INDIRECT(ADDRESS(1004,BR$2,1,1))),"")</f>
        <v/>
      </c>
      <c r="BS298" t="str">
        <f>IF($A298&lt;&gt;"",VLOOKUP(TRUNC(MID($A298,1,2),0),Plano_Contas!$H$3:$J$103,3,TRUE),"")</f>
        <v/>
      </c>
      <c r="BT298" t="str">
        <f t="shared" si="16"/>
        <v/>
      </c>
      <c r="BV298">
        <f>Empresas!C298</f>
        <v>0</v>
      </c>
    </row>
    <row r="299" spans="1:74" x14ac:dyDescent="0.2">
      <c r="A299" s="89"/>
      <c r="B299" s="52" t="str">
        <f>IF($A299&lt;&gt;"",VLOOKUP(""&amp;$A299,Plano_Contas!$A$3:$F$1003,6,0),"")</f>
        <v/>
      </c>
      <c r="C299" s="91"/>
      <c r="D299" s="111"/>
      <c r="E299" s="112">
        <v>0</v>
      </c>
      <c r="F299" s="87"/>
      <c r="G299" s="85"/>
      <c r="H299" s="111"/>
      <c r="I299" s="112">
        <v>0</v>
      </c>
      <c r="J299" s="87"/>
      <c r="K299" s="85"/>
      <c r="L299" s="111"/>
      <c r="M299" s="112">
        <v>0</v>
      </c>
      <c r="N299" s="87"/>
      <c r="O299" s="85"/>
      <c r="P299" s="111"/>
      <c r="Q299" s="112">
        <v>0</v>
      </c>
      <c r="R299" s="87"/>
      <c r="S299" s="85"/>
      <c r="T299" s="111"/>
      <c r="U299" s="112">
        <v>0</v>
      </c>
      <c r="V299" s="87"/>
      <c r="W299" s="85"/>
      <c r="X299" s="111"/>
      <c r="Y299" s="112">
        <v>0</v>
      </c>
      <c r="Z299" s="87"/>
      <c r="AA299" s="85"/>
      <c r="AB299" s="111"/>
      <c r="AC299" s="112">
        <v>0</v>
      </c>
      <c r="AD299" s="87"/>
      <c r="AE299" s="85"/>
      <c r="AF299" s="111"/>
      <c r="AG299" s="112">
        <v>0</v>
      </c>
      <c r="AH299" s="87"/>
      <c r="AI299" s="85"/>
      <c r="AJ299" s="111"/>
      <c r="AK299" s="112">
        <v>0</v>
      </c>
      <c r="AL299" s="87"/>
      <c r="AM299" s="85"/>
      <c r="AN299" s="111"/>
      <c r="AO299" s="112">
        <v>0</v>
      </c>
      <c r="AP299" s="87"/>
      <c r="AQ299" s="85"/>
      <c r="AR299" s="111"/>
      <c r="AS299" s="112">
        <v>0</v>
      </c>
      <c r="AT299" s="87"/>
      <c r="AU299" s="85"/>
      <c r="AV299" s="111"/>
      <c r="AW299" s="112">
        <v>0</v>
      </c>
      <c r="AX299" s="87"/>
      <c r="AY299" s="85"/>
      <c r="AZ299" s="267">
        <f t="shared" si="13"/>
        <v>0</v>
      </c>
      <c r="BA299" s="88">
        <f t="shared" si="14"/>
        <v>0</v>
      </c>
      <c r="BC299">
        <f>IF($A299&lt;&gt;"",COUNTIF($BD$3:$BD299,$BD299),0)</f>
        <v>0</v>
      </c>
      <c r="BD299" t="str">
        <f>IF($A299&lt;&gt;"",VLOOKUP(TRUNC(MID($A299,1,2),0),Plano_Contas!$H$3:$J$103,2,TRUE),"")</f>
        <v/>
      </c>
      <c r="BE299" s="201" t="str">
        <f t="shared" si="15"/>
        <v/>
      </c>
      <c r="BF299" t="str">
        <f ca="1">IF($BT299&lt;&gt;"",SUMIF($BD$3:$BD$1004,"="&amp;$BD299,INDIRECT(ADDRESS(3,BF$2,1,1)):INDIRECT(ADDRESS(1004,BF$2,1,1))),"")</f>
        <v/>
      </c>
      <c r="BG299" t="str">
        <f ca="1">IF($BT299&lt;&gt;"",SUMIF($BD$3:$BD$1004,"="&amp;$BD299,INDIRECT(ADDRESS(3,BG$2,1,1)):INDIRECT(ADDRESS(1004,BG$2,1,1))),"")</f>
        <v/>
      </c>
      <c r="BH299" t="str">
        <f ca="1">IF($BT299&lt;&gt;"",SUMIF($BD$3:$BD$1004,"="&amp;$BD299,INDIRECT(ADDRESS(3,BH$2,1,1)):INDIRECT(ADDRESS(1004,BH$2,1,1))),"")</f>
        <v/>
      </c>
      <c r="BI299" t="str">
        <f ca="1">IF($BT299&lt;&gt;"",SUMIF($BD$3:$BD$1004,"="&amp;$BD299,INDIRECT(ADDRESS(3,BI$2,1,1)):INDIRECT(ADDRESS(1004,BI$2,1,1))),"")</f>
        <v/>
      </c>
      <c r="BJ299" t="str">
        <f ca="1">IF($BT299&lt;&gt;"",SUMIF($BD$3:$BD$1004,"="&amp;$BD299,INDIRECT(ADDRESS(3,BJ$2,1,1)):INDIRECT(ADDRESS(1004,BJ$2,1,1))),"")</f>
        <v/>
      </c>
      <c r="BK299" t="str">
        <f ca="1">IF($BT299&lt;&gt;"",SUMIF($BD$3:$BD$1004,"="&amp;$BD299,INDIRECT(ADDRESS(3,BK$2,1,1)):INDIRECT(ADDRESS(1004,BK$2,1,1))),"")</f>
        <v/>
      </c>
      <c r="BL299" t="str">
        <f ca="1">IF($BT299&lt;&gt;"",SUMIF($BD$3:$BD$1004,"="&amp;$BD299,INDIRECT(ADDRESS(3,BL$2,1,1)):INDIRECT(ADDRESS(1004,BL$2,1,1))),"")</f>
        <v/>
      </c>
      <c r="BM299" t="str">
        <f ca="1">IF($BT299&lt;&gt;"",SUMIF($BD$3:$BD$1004,"="&amp;$BD299,INDIRECT(ADDRESS(3,BM$2,1,1)):INDIRECT(ADDRESS(1004,BM$2,1,1))),"")</f>
        <v/>
      </c>
      <c r="BN299" t="str">
        <f ca="1">IF($BT299&lt;&gt;"",SUMIF($BD$3:$BD$1004,"="&amp;$BD299,INDIRECT(ADDRESS(3,BN$2,1,1)):INDIRECT(ADDRESS(1004,BN$2,1,1))),"")</f>
        <v/>
      </c>
      <c r="BO299" t="str">
        <f ca="1">IF($BT299&lt;&gt;"",SUMIF($BD$3:$BD$1004,"="&amp;$BD299,INDIRECT(ADDRESS(3,BO$2,1,1)):INDIRECT(ADDRESS(1004,BO$2,1,1))),"")</f>
        <v/>
      </c>
      <c r="BP299" t="str">
        <f ca="1">IF($BT299&lt;&gt;"",SUMIF($BD$3:$BD$1004,"="&amp;$BD299,INDIRECT(ADDRESS(3,BP$2,1,1)):INDIRECT(ADDRESS(1004,BP$2,1,1))),"")</f>
        <v/>
      </c>
      <c r="BQ299" t="str">
        <f ca="1">IF($BT299&lt;&gt;"",SUMIF($BD$3:$BD$1004,"="&amp;$BD299,INDIRECT(ADDRESS(3,BQ$2,1,1)):INDIRECT(ADDRESS(1004,BQ$2,1,1))),"")</f>
        <v/>
      </c>
      <c r="BR299" t="str">
        <f ca="1">IF($BT299&lt;&gt;"",SUMIF($BD$3:$BD$1004,"="&amp;$BD299,INDIRECT(ADDRESS(3,BR$2,1,1)):INDIRECT(ADDRESS(1004,BR$2,1,1))),"")</f>
        <v/>
      </c>
      <c r="BS299" t="str">
        <f>IF($A299&lt;&gt;"",VLOOKUP(TRUNC(MID($A299,1,2),0),Plano_Contas!$H$3:$J$103,3,TRUE),"")</f>
        <v/>
      </c>
      <c r="BT299" t="str">
        <f t="shared" si="16"/>
        <v/>
      </c>
      <c r="BV299">
        <f>Empresas!C299</f>
        <v>0</v>
      </c>
    </row>
    <row r="300" spans="1:74" x14ac:dyDescent="0.2">
      <c r="A300" s="89"/>
      <c r="B300" s="52" t="str">
        <f>IF($A300&lt;&gt;"",VLOOKUP(""&amp;$A300,Plano_Contas!$A$3:$F$1003,6,0),"")</f>
        <v/>
      </c>
      <c r="C300" s="91"/>
      <c r="D300" s="111"/>
      <c r="E300" s="112">
        <v>0</v>
      </c>
      <c r="F300" s="87"/>
      <c r="G300" s="85"/>
      <c r="H300" s="111"/>
      <c r="I300" s="112">
        <v>0</v>
      </c>
      <c r="J300" s="87"/>
      <c r="K300" s="85"/>
      <c r="L300" s="111"/>
      <c r="M300" s="112">
        <v>0</v>
      </c>
      <c r="N300" s="87"/>
      <c r="O300" s="85"/>
      <c r="P300" s="111"/>
      <c r="Q300" s="112">
        <v>0</v>
      </c>
      <c r="R300" s="87"/>
      <c r="S300" s="85"/>
      <c r="T300" s="111"/>
      <c r="U300" s="112">
        <v>0</v>
      </c>
      <c r="V300" s="87"/>
      <c r="W300" s="85"/>
      <c r="X300" s="111"/>
      <c r="Y300" s="112">
        <v>0</v>
      </c>
      <c r="Z300" s="87"/>
      <c r="AA300" s="85"/>
      <c r="AB300" s="111"/>
      <c r="AC300" s="112">
        <v>0</v>
      </c>
      <c r="AD300" s="87"/>
      <c r="AE300" s="85"/>
      <c r="AF300" s="111"/>
      <c r="AG300" s="112">
        <v>0</v>
      </c>
      <c r="AH300" s="87"/>
      <c r="AI300" s="85"/>
      <c r="AJ300" s="111"/>
      <c r="AK300" s="112">
        <v>0</v>
      </c>
      <c r="AL300" s="87"/>
      <c r="AM300" s="85"/>
      <c r="AN300" s="111"/>
      <c r="AO300" s="112">
        <v>0</v>
      </c>
      <c r="AP300" s="87"/>
      <c r="AQ300" s="85"/>
      <c r="AR300" s="111"/>
      <c r="AS300" s="112">
        <v>0</v>
      </c>
      <c r="AT300" s="87"/>
      <c r="AU300" s="85"/>
      <c r="AV300" s="111"/>
      <c r="AW300" s="112">
        <v>0</v>
      </c>
      <c r="AX300" s="87"/>
      <c r="AY300" s="85"/>
      <c r="AZ300" s="267">
        <f t="shared" si="13"/>
        <v>0</v>
      </c>
      <c r="BA300" s="88">
        <f t="shared" si="14"/>
        <v>0</v>
      </c>
      <c r="BC300">
        <f>IF($A300&lt;&gt;"",COUNTIF($BD$3:$BD300,$BD300),0)</f>
        <v>0</v>
      </c>
      <c r="BD300" t="str">
        <f>IF($A300&lt;&gt;"",VLOOKUP(TRUNC(MID($A300,1,2),0),Plano_Contas!$H$3:$J$103,2,TRUE),"")</f>
        <v/>
      </c>
      <c r="BE300" s="201" t="str">
        <f t="shared" si="15"/>
        <v/>
      </c>
      <c r="BF300" t="str">
        <f ca="1">IF($BT300&lt;&gt;"",SUMIF($BD$3:$BD$1004,"="&amp;$BD300,INDIRECT(ADDRESS(3,BF$2,1,1)):INDIRECT(ADDRESS(1004,BF$2,1,1))),"")</f>
        <v/>
      </c>
      <c r="BG300" t="str">
        <f ca="1">IF($BT300&lt;&gt;"",SUMIF($BD$3:$BD$1004,"="&amp;$BD300,INDIRECT(ADDRESS(3,BG$2,1,1)):INDIRECT(ADDRESS(1004,BG$2,1,1))),"")</f>
        <v/>
      </c>
      <c r="BH300" t="str">
        <f ca="1">IF($BT300&lt;&gt;"",SUMIF($BD$3:$BD$1004,"="&amp;$BD300,INDIRECT(ADDRESS(3,BH$2,1,1)):INDIRECT(ADDRESS(1004,BH$2,1,1))),"")</f>
        <v/>
      </c>
      <c r="BI300" t="str">
        <f ca="1">IF($BT300&lt;&gt;"",SUMIF($BD$3:$BD$1004,"="&amp;$BD300,INDIRECT(ADDRESS(3,BI$2,1,1)):INDIRECT(ADDRESS(1004,BI$2,1,1))),"")</f>
        <v/>
      </c>
      <c r="BJ300" t="str">
        <f ca="1">IF($BT300&lt;&gt;"",SUMIF($BD$3:$BD$1004,"="&amp;$BD300,INDIRECT(ADDRESS(3,BJ$2,1,1)):INDIRECT(ADDRESS(1004,BJ$2,1,1))),"")</f>
        <v/>
      </c>
      <c r="BK300" t="str">
        <f ca="1">IF($BT300&lt;&gt;"",SUMIF($BD$3:$BD$1004,"="&amp;$BD300,INDIRECT(ADDRESS(3,BK$2,1,1)):INDIRECT(ADDRESS(1004,BK$2,1,1))),"")</f>
        <v/>
      </c>
      <c r="BL300" t="str">
        <f ca="1">IF($BT300&lt;&gt;"",SUMIF($BD$3:$BD$1004,"="&amp;$BD300,INDIRECT(ADDRESS(3,BL$2,1,1)):INDIRECT(ADDRESS(1004,BL$2,1,1))),"")</f>
        <v/>
      </c>
      <c r="BM300" t="str">
        <f ca="1">IF($BT300&lt;&gt;"",SUMIF($BD$3:$BD$1004,"="&amp;$BD300,INDIRECT(ADDRESS(3,BM$2,1,1)):INDIRECT(ADDRESS(1004,BM$2,1,1))),"")</f>
        <v/>
      </c>
      <c r="BN300" t="str">
        <f ca="1">IF($BT300&lt;&gt;"",SUMIF($BD$3:$BD$1004,"="&amp;$BD300,INDIRECT(ADDRESS(3,BN$2,1,1)):INDIRECT(ADDRESS(1004,BN$2,1,1))),"")</f>
        <v/>
      </c>
      <c r="BO300" t="str">
        <f ca="1">IF($BT300&lt;&gt;"",SUMIF($BD$3:$BD$1004,"="&amp;$BD300,INDIRECT(ADDRESS(3,BO$2,1,1)):INDIRECT(ADDRESS(1004,BO$2,1,1))),"")</f>
        <v/>
      </c>
      <c r="BP300" t="str">
        <f ca="1">IF($BT300&lt;&gt;"",SUMIF($BD$3:$BD$1004,"="&amp;$BD300,INDIRECT(ADDRESS(3,BP$2,1,1)):INDIRECT(ADDRESS(1004,BP$2,1,1))),"")</f>
        <v/>
      </c>
      <c r="BQ300" t="str">
        <f ca="1">IF($BT300&lt;&gt;"",SUMIF($BD$3:$BD$1004,"="&amp;$BD300,INDIRECT(ADDRESS(3,BQ$2,1,1)):INDIRECT(ADDRESS(1004,BQ$2,1,1))),"")</f>
        <v/>
      </c>
      <c r="BR300" t="str">
        <f ca="1">IF($BT300&lt;&gt;"",SUMIF($BD$3:$BD$1004,"="&amp;$BD300,INDIRECT(ADDRESS(3,BR$2,1,1)):INDIRECT(ADDRESS(1004,BR$2,1,1))),"")</f>
        <v/>
      </c>
      <c r="BS300" t="str">
        <f>IF($A300&lt;&gt;"",VLOOKUP(TRUNC(MID($A300,1,2),0),Plano_Contas!$H$3:$J$103,3,TRUE),"")</f>
        <v/>
      </c>
      <c r="BT300" t="str">
        <f t="shared" si="16"/>
        <v/>
      </c>
      <c r="BV300">
        <f>Empresas!C300</f>
        <v>0</v>
      </c>
    </row>
    <row r="301" spans="1:74" x14ac:dyDescent="0.2">
      <c r="A301" s="89"/>
      <c r="B301" s="52" t="str">
        <f>IF($A301&lt;&gt;"",VLOOKUP(""&amp;$A301,Plano_Contas!$A$3:$F$1003,6,0),"")</f>
        <v/>
      </c>
      <c r="C301" s="91"/>
      <c r="D301" s="111"/>
      <c r="E301" s="112">
        <v>0</v>
      </c>
      <c r="F301" s="87"/>
      <c r="G301" s="85"/>
      <c r="H301" s="111"/>
      <c r="I301" s="112">
        <v>0</v>
      </c>
      <c r="J301" s="87"/>
      <c r="K301" s="85"/>
      <c r="L301" s="111"/>
      <c r="M301" s="112">
        <v>0</v>
      </c>
      <c r="N301" s="87"/>
      <c r="O301" s="85"/>
      <c r="P301" s="111"/>
      <c r="Q301" s="112">
        <v>0</v>
      </c>
      <c r="R301" s="87"/>
      <c r="S301" s="85"/>
      <c r="T301" s="111"/>
      <c r="U301" s="112">
        <v>0</v>
      </c>
      <c r="V301" s="87"/>
      <c r="W301" s="85"/>
      <c r="X301" s="111"/>
      <c r="Y301" s="112">
        <v>0</v>
      </c>
      <c r="Z301" s="87"/>
      <c r="AA301" s="85"/>
      <c r="AB301" s="111"/>
      <c r="AC301" s="112">
        <v>0</v>
      </c>
      <c r="AD301" s="87"/>
      <c r="AE301" s="85"/>
      <c r="AF301" s="111"/>
      <c r="AG301" s="112">
        <v>0</v>
      </c>
      <c r="AH301" s="87"/>
      <c r="AI301" s="85"/>
      <c r="AJ301" s="111"/>
      <c r="AK301" s="112">
        <v>0</v>
      </c>
      <c r="AL301" s="87"/>
      <c r="AM301" s="85"/>
      <c r="AN301" s="111"/>
      <c r="AO301" s="112">
        <v>0</v>
      </c>
      <c r="AP301" s="87"/>
      <c r="AQ301" s="85"/>
      <c r="AR301" s="111"/>
      <c r="AS301" s="112">
        <v>0</v>
      </c>
      <c r="AT301" s="87"/>
      <c r="AU301" s="85"/>
      <c r="AV301" s="111"/>
      <c r="AW301" s="112">
        <v>0</v>
      </c>
      <c r="AX301" s="87"/>
      <c r="AY301" s="85"/>
      <c r="AZ301" s="267">
        <f t="shared" si="13"/>
        <v>0</v>
      </c>
      <c r="BA301" s="88">
        <f t="shared" si="14"/>
        <v>0</v>
      </c>
      <c r="BC301">
        <f>IF($A301&lt;&gt;"",COUNTIF($BD$3:$BD301,$BD301),0)</f>
        <v>0</v>
      </c>
      <c r="BD301" t="str">
        <f>IF($A301&lt;&gt;"",VLOOKUP(TRUNC(MID($A301,1,2),0),Plano_Contas!$H$3:$J$103,2,TRUE),"")</f>
        <v/>
      </c>
      <c r="BE301" s="201" t="str">
        <f t="shared" si="15"/>
        <v/>
      </c>
      <c r="BF301" t="str">
        <f ca="1">IF($BT301&lt;&gt;"",SUMIF($BD$3:$BD$1004,"="&amp;$BD301,INDIRECT(ADDRESS(3,BF$2,1,1)):INDIRECT(ADDRESS(1004,BF$2,1,1))),"")</f>
        <v/>
      </c>
      <c r="BG301" t="str">
        <f ca="1">IF($BT301&lt;&gt;"",SUMIF($BD$3:$BD$1004,"="&amp;$BD301,INDIRECT(ADDRESS(3,BG$2,1,1)):INDIRECT(ADDRESS(1004,BG$2,1,1))),"")</f>
        <v/>
      </c>
      <c r="BH301" t="str">
        <f ca="1">IF($BT301&lt;&gt;"",SUMIF($BD$3:$BD$1004,"="&amp;$BD301,INDIRECT(ADDRESS(3,BH$2,1,1)):INDIRECT(ADDRESS(1004,BH$2,1,1))),"")</f>
        <v/>
      </c>
      <c r="BI301" t="str">
        <f ca="1">IF($BT301&lt;&gt;"",SUMIF($BD$3:$BD$1004,"="&amp;$BD301,INDIRECT(ADDRESS(3,BI$2,1,1)):INDIRECT(ADDRESS(1004,BI$2,1,1))),"")</f>
        <v/>
      </c>
      <c r="BJ301" t="str">
        <f ca="1">IF($BT301&lt;&gt;"",SUMIF($BD$3:$BD$1004,"="&amp;$BD301,INDIRECT(ADDRESS(3,BJ$2,1,1)):INDIRECT(ADDRESS(1004,BJ$2,1,1))),"")</f>
        <v/>
      </c>
      <c r="BK301" t="str">
        <f ca="1">IF($BT301&lt;&gt;"",SUMIF($BD$3:$BD$1004,"="&amp;$BD301,INDIRECT(ADDRESS(3,BK$2,1,1)):INDIRECT(ADDRESS(1004,BK$2,1,1))),"")</f>
        <v/>
      </c>
      <c r="BL301" t="str">
        <f ca="1">IF($BT301&lt;&gt;"",SUMIF($BD$3:$BD$1004,"="&amp;$BD301,INDIRECT(ADDRESS(3,BL$2,1,1)):INDIRECT(ADDRESS(1004,BL$2,1,1))),"")</f>
        <v/>
      </c>
      <c r="BM301" t="str">
        <f ca="1">IF($BT301&lt;&gt;"",SUMIF($BD$3:$BD$1004,"="&amp;$BD301,INDIRECT(ADDRESS(3,BM$2,1,1)):INDIRECT(ADDRESS(1004,BM$2,1,1))),"")</f>
        <v/>
      </c>
      <c r="BN301" t="str">
        <f ca="1">IF($BT301&lt;&gt;"",SUMIF($BD$3:$BD$1004,"="&amp;$BD301,INDIRECT(ADDRESS(3,BN$2,1,1)):INDIRECT(ADDRESS(1004,BN$2,1,1))),"")</f>
        <v/>
      </c>
      <c r="BO301" t="str">
        <f ca="1">IF($BT301&lt;&gt;"",SUMIF($BD$3:$BD$1004,"="&amp;$BD301,INDIRECT(ADDRESS(3,BO$2,1,1)):INDIRECT(ADDRESS(1004,BO$2,1,1))),"")</f>
        <v/>
      </c>
      <c r="BP301" t="str">
        <f ca="1">IF($BT301&lt;&gt;"",SUMIF($BD$3:$BD$1004,"="&amp;$BD301,INDIRECT(ADDRESS(3,BP$2,1,1)):INDIRECT(ADDRESS(1004,BP$2,1,1))),"")</f>
        <v/>
      </c>
      <c r="BQ301" t="str">
        <f ca="1">IF($BT301&lt;&gt;"",SUMIF($BD$3:$BD$1004,"="&amp;$BD301,INDIRECT(ADDRESS(3,BQ$2,1,1)):INDIRECT(ADDRESS(1004,BQ$2,1,1))),"")</f>
        <v/>
      </c>
      <c r="BR301" t="str">
        <f ca="1">IF($BT301&lt;&gt;"",SUMIF($BD$3:$BD$1004,"="&amp;$BD301,INDIRECT(ADDRESS(3,BR$2,1,1)):INDIRECT(ADDRESS(1004,BR$2,1,1))),"")</f>
        <v/>
      </c>
      <c r="BS301" t="str">
        <f>IF($A301&lt;&gt;"",VLOOKUP(TRUNC(MID($A301,1,2),0),Plano_Contas!$H$3:$J$103,3,TRUE),"")</f>
        <v/>
      </c>
      <c r="BT301" t="str">
        <f t="shared" si="16"/>
        <v/>
      </c>
      <c r="BV301">
        <f>Empresas!C301</f>
        <v>0</v>
      </c>
    </row>
    <row r="302" spans="1:74" x14ac:dyDescent="0.2">
      <c r="A302" s="89"/>
      <c r="B302" s="52" t="str">
        <f>IF($A302&lt;&gt;"",VLOOKUP(""&amp;$A302,Plano_Contas!$A$3:$F$1003,6,0),"")</f>
        <v/>
      </c>
      <c r="C302" s="91"/>
      <c r="D302" s="111"/>
      <c r="E302" s="112">
        <v>0</v>
      </c>
      <c r="F302" s="87"/>
      <c r="G302" s="85"/>
      <c r="H302" s="111"/>
      <c r="I302" s="112">
        <v>0</v>
      </c>
      <c r="J302" s="87"/>
      <c r="K302" s="85"/>
      <c r="L302" s="111"/>
      <c r="M302" s="112">
        <v>0</v>
      </c>
      <c r="N302" s="87"/>
      <c r="O302" s="85"/>
      <c r="P302" s="111"/>
      <c r="Q302" s="112">
        <v>0</v>
      </c>
      <c r="R302" s="87"/>
      <c r="S302" s="85"/>
      <c r="T302" s="111"/>
      <c r="U302" s="112">
        <v>0</v>
      </c>
      <c r="V302" s="87"/>
      <c r="W302" s="85"/>
      <c r="X302" s="111"/>
      <c r="Y302" s="112">
        <v>0</v>
      </c>
      <c r="Z302" s="87"/>
      <c r="AA302" s="85"/>
      <c r="AB302" s="111"/>
      <c r="AC302" s="112">
        <v>0</v>
      </c>
      <c r="AD302" s="87"/>
      <c r="AE302" s="85"/>
      <c r="AF302" s="111"/>
      <c r="AG302" s="112">
        <v>0</v>
      </c>
      <c r="AH302" s="87"/>
      <c r="AI302" s="85"/>
      <c r="AJ302" s="111"/>
      <c r="AK302" s="112">
        <v>0</v>
      </c>
      <c r="AL302" s="87"/>
      <c r="AM302" s="85"/>
      <c r="AN302" s="111"/>
      <c r="AO302" s="112">
        <v>0</v>
      </c>
      <c r="AP302" s="87"/>
      <c r="AQ302" s="85"/>
      <c r="AR302" s="111"/>
      <c r="AS302" s="112">
        <v>0</v>
      </c>
      <c r="AT302" s="87"/>
      <c r="AU302" s="85"/>
      <c r="AV302" s="111"/>
      <c r="AW302" s="112">
        <v>0</v>
      </c>
      <c r="AX302" s="87"/>
      <c r="AY302" s="85"/>
      <c r="AZ302" s="267">
        <f t="shared" si="13"/>
        <v>0</v>
      </c>
      <c r="BA302" s="88">
        <f t="shared" si="14"/>
        <v>0</v>
      </c>
      <c r="BC302">
        <f>IF($A302&lt;&gt;"",COUNTIF($BD$3:$BD302,$BD302),0)</f>
        <v>0</v>
      </c>
      <c r="BD302" t="str">
        <f>IF($A302&lt;&gt;"",VLOOKUP(TRUNC(MID($A302,1,2),0),Plano_Contas!$H$3:$J$103,2,TRUE),"")</f>
        <v/>
      </c>
      <c r="BE302" s="201" t="str">
        <f t="shared" si="15"/>
        <v/>
      </c>
      <c r="BF302" t="str">
        <f ca="1">IF($BT302&lt;&gt;"",SUMIF($BD$3:$BD$1004,"="&amp;$BD302,INDIRECT(ADDRESS(3,BF$2,1,1)):INDIRECT(ADDRESS(1004,BF$2,1,1))),"")</f>
        <v/>
      </c>
      <c r="BG302" t="str">
        <f ca="1">IF($BT302&lt;&gt;"",SUMIF($BD$3:$BD$1004,"="&amp;$BD302,INDIRECT(ADDRESS(3,BG$2,1,1)):INDIRECT(ADDRESS(1004,BG$2,1,1))),"")</f>
        <v/>
      </c>
      <c r="BH302" t="str">
        <f ca="1">IF($BT302&lt;&gt;"",SUMIF($BD$3:$BD$1004,"="&amp;$BD302,INDIRECT(ADDRESS(3,BH$2,1,1)):INDIRECT(ADDRESS(1004,BH$2,1,1))),"")</f>
        <v/>
      </c>
      <c r="BI302" t="str">
        <f ca="1">IF($BT302&lt;&gt;"",SUMIF($BD$3:$BD$1004,"="&amp;$BD302,INDIRECT(ADDRESS(3,BI$2,1,1)):INDIRECT(ADDRESS(1004,BI$2,1,1))),"")</f>
        <v/>
      </c>
      <c r="BJ302" t="str">
        <f ca="1">IF($BT302&lt;&gt;"",SUMIF($BD$3:$BD$1004,"="&amp;$BD302,INDIRECT(ADDRESS(3,BJ$2,1,1)):INDIRECT(ADDRESS(1004,BJ$2,1,1))),"")</f>
        <v/>
      </c>
      <c r="BK302" t="str">
        <f ca="1">IF($BT302&lt;&gt;"",SUMIF($BD$3:$BD$1004,"="&amp;$BD302,INDIRECT(ADDRESS(3,BK$2,1,1)):INDIRECT(ADDRESS(1004,BK$2,1,1))),"")</f>
        <v/>
      </c>
      <c r="BL302" t="str">
        <f ca="1">IF($BT302&lt;&gt;"",SUMIF($BD$3:$BD$1004,"="&amp;$BD302,INDIRECT(ADDRESS(3,BL$2,1,1)):INDIRECT(ADDRESS(1004,BL$2,1,1))),"")</f>
        <v/>
      </c>
      <c r="BM302" t="str">
        <f ca="1">IF($BT302&lt;&gt;"",SUMIF($BD$3:$BD$1004,"="&amp;$BD302,INDIRECT(ADDRESS(3,BM$2,1,1)):INDIRECT(ADDRESS(1004,BM$2,1,1))),"")</f>
        <v/>
      </c>
      <c r="BN302" t="str">
        <f ca="1">IF($BT302&lt;&gt;"",SUMIF($BD$3:$BD$1004,"="&amp;$BD302,INDIRECT(ADDRESS(3,BN$2,1,1)):INDIRECT(ADDRESS(1004,BN$2,1,1))),"")</f>
        <v/>
      </c>
      <c r="BO302" t="str">
        <f ca="1">IF($BT302&lt;&gt;"",SUMIF($BD$3:$BD$1004,"="&amp;$BD302,INDIRECT(ADDRESS(3,BO$2,1,1)):INDIRECT(ADDRESS(1004,BO$2,1,1))),"")</f>
        <v/>
      </c>
      <c r="BP302" t="str">
        <f ca="1">IF($BT302&lt;&gt;"",SUMIF($BD$3:$BD$1004,"="&amp;$BD302,INDIRECT(ADDRESS(3,BP$2,1,1)):INDIRECT(ADDRESS(1004,BP$2,1,1))),"")</f>
        <v/>
      </c>
      <c r="BQ302" t="str">
        <f ca="1">IF($BT302&lt;&gt;"",SUMIF($BD$3:$BD$1004,"="&amp;$BD302,INDIRECT(ADDRESS(3,BQ$2,1,1)):INDIRECT(ADDRESS(1004,BQ$2,1,1))),"")</f>
        <v/>
      </c>
      <c r="BR302" t="str">
        <f ca="1">IF($BT302&lt;&gt;"",SUMIF($BD$3:$BD$1004,"="&amp;$BD302,INDIRECT(ADDRESS(3,BR$2,1,1)):INDIRECT(ADDRESS(1004,BR$2,1,1))),"")</f>
        <v/>
      </c>
      <c r="BS302" t="str">
        <f>IF($A302&lt;&gt;"",VLOOKUP(TRUNC(MID($A302,1,2),0),Plano_Contas!$H$3:$J$103,3,TRUE),"")</f>
        <v/>
      </c>
      <c r="BT302" t="str">
        <f t="shared" si="16"/>
        <v/>
      </c>
      <c r="BV302">
        <f>Empresas!C302</f>
        <v>0</v>
      </c>
    </row>
    <row r="303" spans="1:74" x14ac:dyDescent="0.2">
      <c r="A303" s="89"/>
      <c r="B303" s="52" t="str">
        <f>IF($A303&lt;&gt;"",VLOOKUP(""&amp;$A303,Plano_Contas!$A$3:$F$1003,6,0),"")</f>
        <v/>
      </c>
      <c r="C303" s="91"/>
      <c r="D303" s="111"/>
      <c r="E303" s="112">
        <v>0</v>
      </c>
      <c r="F303" s="87"/>
      <c r="G303" s="85"/>
      <c r="H303" s="111"/>
      <c r="I303" s="112">
        <v>0</v>
      </c>
      <c r="J303" s="87"/>
      <c r="K303" s="85"/>
      <c r="L303" s="111"/>
      <c r="M303" s="112">
        <v>0</v>
      </c>
      <c r="N303" s="87"/>
      <c r="O303" s="85"/>
      <c r="P303" s="111"/>
      <c r="Q303" s="112">
        <v>0</v>
      </c>
      <c r="R303" s="87"/>
      <c r="S303" s="85"/>
      <c r="T303" s="111"/>
      <c r="U303" s="112">
        <v>0</v>
      </c>
      <c r="V303" s="87"/>
      <c r="W303" s="85"/>
      <c r="X303" s="111"/>
      <c r="Y303" s="112">
        <v>0</v>
      </c>
      <c r="Z303" s="87"/>
      <c r="AA303" s="85"/>
      <c r="AB303" s="111"/>
      <c r="AC303" s="112">
        <v>0</v>
      </c>
      <c r="AD303" s="87"/>
      <c r="AE303" s="85"/>
      <c r="AF303" s="111"/>
      <c r="AG303" s="112">
        <v>0</v>
      </c>
      <c r="AH303" s="87"/>
      <c r="AI303" s="85"/>
      <c r="AJ303" s="111"/>
      <c r="AK303" s="112">
        <v>0</v>
      </c>
      <c r="AL303" s="87"/>
      <c r="AM303" s="85"/>
      <c r="AN303" s="111"/>
      <c r="AO303" s="112">
        <v>0</v>
      </c>
      <c r="AP303" s="87"/>
      <c r="AQ303" s="85"/>
      <c r="AR303" s="111"/>
      <c r="AS303" s="112">
        <v>0</v>
      </c>
      <c r="AT303" s="87"/>
      <c r="AU303" s="85"/>
      <c r="AV303" s="111"/>
      <c r="AW303" s="112">
        <v>0</v>
      </c>
      <c r="AX303" s="87"/>
      <c r="AY303" s="85"/>
      <c r="AZ303" s="267">
        <f t="shared" si="13"/>
        <v>0</v>
      </c>
      <c r="BA303" s="88">
        <f t="shared" si="14"/>
        <v>0</v>
      </c>
      <c r="BC303">
        <f>IF($A303&lt;&gt;"",COUNTIF($BD$3:$BD303,$BD303),0)</f>
        <v>0</v>
      </c>
      <c r="BD303" t="str">
        <f>IF($A303&lt;&gt;"",VLOOKUP(TRUNC(MID($A303,1,2),0),Plano_Contas!$H$3:$J$103,2,TRUE),"")</f>
        <v/>
      </c>
      <c r="BE303" s="201" t="str">
        <f t="shared" si="15"/>
        <v/>
      </c>
      <c r="BF303" t="str">
        <f ca="1">IF($BT303&lt;&gt;"",SUMIF($BD$3:$BD$1004,"="&amp;$BD303,INDIRECT(ADDRESS(3,BF$2,1,1)):INDIRECT(ADDRESS(1004,BF$2,1,1))),"")</f>
        <v/>
      </c>
      <c r="BG303" t="str">
        <f ca="1">IF($BT303&lt;&gt;"",SUMIF($BD$3:$BD$1004,"="&amp;$BD303,INDIRECT(ADDRESS(3,BG$2,1,1)):INDIRECT(ADDRESS(1004,BG$2,1,1))),"")</f>
        <v/>
      </c>
      <c r="BH303" t="str">
        <f ca="1">IF($BT303&lt;&gt;"",SUMIF($BD$3:$BD$1004,"="&amp;$BD303,INDIRECT(ADDRESS(3,BH$2,1,1)):INDIRECT(ADDRESS(1004,BH$2,1,1))),"")</f>
        <v/>
      </c>
      <c r="BI303" t="str">
        <f ca="1">IF($BT303&lt;&gt;"",SUMIF($BD$3:$BD$1004,"="&amp;$BD303,INDIRECT(ADDRESS(3,BI$2,1,1)):INDIRECT(ADDRESS(1004,BI$2,1,1))),"")</f>
        <v/>
      </c>
      <c r="BJ303" t="str">
        <f ca="1">IF($BT303&lt;&gt;"",SUMIF($BD$3:$BD$1004,"="&amp;$BD303,INDIRECT(ADDRESS(3,BJ$2,1,1)):INDIRECT(ADDRESS(1004,BJ$2,1,1))),"")</f>
        <v/>
      </c>
      <c r="BK303" t="str">
        <f ca="1">IF($BT303&lt;&gt;"",SUMIF($BD$3:$BD$1004,"="&amp;$BD303,INDIRECT(ADDRESS(3,BK$2,1,1)):INDIRECT(ADDRESS(1004,BK$2,1,1))),"")</f>
        <v/>
      </c>
      <c r="BL303" t="str">
        <f ca="1">IF($BT303&lt;&gt;"",SUMIF($BD$3:$BD$1004,"="&amp;$BD303,INDIRECT(ADDRESS(3,BL$2,1,1)):INDIRECT(ADDRESS(1004,BL$2,1,1))),"")</f>
        <v/>
      </c>
      <c r="BM303" t="str">
        <f ca="1">IF($BT303&lt;&gt;"",SUMIF($BD$3:$BD$1004,"="&amp;$BD303,INDIRECT(ADDRESS(3,BM$2,1,1)):INDIRECT(ADDRESS(1004,BM$2,1,1))),"")</f>
        <v/>
      </c>
      <c r="BN303" t="str">
        <f ca="1">IF($BT303&lt;&gt;"",SUMIF($BD$3:$BD$1004,"="&amp;$BD303,INDIRECT(ADDRESS(3,BN$2,1,1)):INDIRECT(ADDRESS(1004,BN$2,1,1))),"")</f>
        <v/>
      </c>
      <c r="BO303" t="str">
        <f ca="1">IF($BT303&lt;&gt;"",SUMIF($BD$3:$BD$1004,"="&amp;$BD303,INDIRECT(ADDRESS(3,BO$2,1,1)):INDIRECT(ADDRESS(1004,BO$2,1,1))),"")</f>
        <v/>
      </c>
      <c r="BP303" t="str">
        <f ca="1">IF($BT303&lt;&gt;"",SUMIF($BD$3:$BD$1004,"="&amp;$BD303,INDIRECT(ADDRESS(3,BP$2,1,1)):INDIRECT(ADDRESS(1004,BP$2,1,1))),"")</f>
        <v/>
      </c>
      <c r="BQ303" t="str">
        <f ca="1">IF($BT303&lt;&gt;"",SUMIF($BD$3:$BD$1004,"="&amp;$BD303,INDIRECT(ADDRESS(3,BQ$2,1,1)):INDIRECT(ADDRESS(1004,BQ$2,1,1))),"")</f>
        <v/>
      </c>
      <c r="BR303" t="str">
        <f ca="1">IF($BT303&lt;&gt;"",SUMIF($BD$3:$BD$1004,"="&amp;$BD303,INDIRECT(ADDRESS(3,BR$2,1,1)):INDIRECT(ADDRESS(1004,BR$2,1,1))),"")</f>
        <v/>
      </c>
      <c r="BS303" t="str">
        <f>IF($A303&lt;&gt;"",VLOOKUP(TRUNC(MID($A303,1,2),0),Plano_Contas!$H$3:$J$103,3,TRUE),"")</f>
        <v/>
      </c>
      <c r="BT303" t="str">
        <f t="shared" si="16"/>
        <v/>
      </c>
      <c r="BV303">
        <f>Empresas!C303</f>
        <v>0</v>
      </c>
    </row>
    <row r="304" spans="1:74" x14ac:dyDescent="0.2">
      <c r="A304" s="89"/>
      <c r="B304" s="52" t="str">
        <f>IF($A304&lt;&gt;"",VLOOKUP(""&amp;$A304,Plano_Contas!$A$3:$F$1003,6,0),"")</f>
        <v/>
      </c>
      <c r="C304" s="91"/>
      <c r="D304" s="111"/>
      <c r="E304" s="112">
        <v>0</v>
      </c>
      <c r="F304" s="87"/>
      <c r="G304" s="85"/>
      <c r="H304" s="111"/>
      <c r="I304" s="112">
        <v>0</v>
      </c>
      <c r="J304" s="87"/>
      <c r="K304" s="85"/>
      <c r="L304" s="111"/>
      <c r="M304" s="112">
        <v>0</v>
      </c>
      <c r="N304" s="87"/>
      <c r="O304" s="85"/>
      <c r="P304" s="111"/>
      <c r="Q304" s="112">
        <v>0</v>
      </c>
      <c r="R304" s="87"/>
      <c r="S304" s="85"/>
      <c r="T304" s="111"/>
      <c r="U304" s="112">
        <v>0</v>
      </c>
      <c r="V304" s="87"/>
      <c r="W304" s="85"/>
      <c r="X304" s="111"/>
      <c r="Y304" s="112">
        <v>0</v>
      </c>
      <c r="Z304" s="87"/>
      <c r="AA304" s="85"/>
      <c r="AB304" s="111"/>
      <c r="AC304" s="112">
        <v>0</v>
      </c>
      <c r="AD304" s="87"/>
      <c r="AE304" s="85"/>
      <c r="AF304" s="111"/>
      <c r="AG304" s="112">
        <v>0</v>
      </c>
      <c r="AH304" s="87"/>
      <c r="AI304" s="85"/>
      <c r="AJ304" s="111"/>
      <c r="AK304" s="112">
        <v>0</v>
      </c>
      <c r="AL304" s="87"/>
      <c r="AM304" s="85"/>
      <c r="AN304" s="111"/>
      <c r="AO304" s="112">
        <v>0</v>
      </c>
      <c r="AP304" s="87"/>
      <c r="AQ304" s="85"/>
      <c r="AR304" s="111"/>
      <c r="AS304" s="112">
        <v>0</v>
      </c>
      <c r="AT304" s="87"/>
      <c r="AU304" s="85"/>
      <c r="AV304" s="111"/>
      <c r="AW304" s="112">
        <v>0</v>
      </c>
      <c r="AX304" s="87"/>
      <c r="AY304" s="85"/>
      <c r="AZ304" s="267">
        <f t="shared" si="13"/>
        <v>0</v>
      </c>
      <c r="BA304" s="88">
        <f t="shared" si="14"/>
        <v>0</v>
      </c>
      <c r="BC304">
        <f>IF($A304&lt;&gt;"",COUNTIF($BD$3:$BD304,$BD304),0)</f>
        <v>0</v>
      </c>
      <c r="BD304" t="str">
        <f>IF($A304&lt;&gt;"",VLOOKUP(TRUNC(MID($A304,1,2),0),Plano_Contas!$H$3:$J$103,2,TRUE),"")</f>
        <v/>
      </c>
      <c r="BE304" s="201" t="str">
        <f t="shared" si="15"/>
        <v/>
      </c>
      <c r="BF304" t="str">
        <f ca="1">IF($BT304&lt;&gt;"",SUMIF($BD$3:$BD$1004,"="&amp;$BD304,INDIRECT(ADDRESS(3,BF$2,1,1)):INDIRECT(ADDRESS(1004,BF$2,1,1))),"")</f>
        <v/>
      </c>
      <c r="BG304" t="str">
        <f ca="1">IF($BT304&lt;&gt;"",SUMIF($BD$3:$BD$1004,"="&amp;$BD304,INDIRECT(ADDRESS(3,BG$2,1,1)):INDIRECT(ADDRESS(1004,BG$2,1,1))),"")</f>
        <v/>
      </c>
      <c r="BH304" t="str">
        <f ca="1">IF($BT304&lt;&gt;"",SUMIF($BD$3:$BD$1004,"="&amp;$BD304,INDIRECT(ADDRESS(3,BH$2,1,1)):INDIRECT(ADDRESS(1004,BH$2,1,1))),"")</f>
        <v/>
      </c>
      <c r="BI304" t="str">
        <f ca="1">IF($BT304&lt;&gt;"",SUMIF($BD$3:$BD$1004,"="&amp;$BD304,INDIRECT(ADDRESS(3,BI$2,1,1)):INDIRECT(ADDRESS(1004,BI$2,1,1))),"")</f>
        <v/>
      </c>
      <c r="BJ304" t="str">
        <f ca="1">IF($BT304&lt;&gt;"",SUMIF($BD$3:$BD$1004,"="&amp;$BD304,INDIRECT(ADDRESS(3,BJ$2,1,1)):INDIRECT(ADDRESS(1004,BJ$2,1,1))),"")</f>
        <v/>
      </c>
      <c r="BK304" t="str">
        <f ca="1">IF($BT304&lt;&gt;"",SUMIF($BD$3:$BD$1004,"="&amp;$BD304,INDIRECT(ADDRESS(3,BK$2,1,1)):INDIRECT(ADDRESS(1004,BK$2,1,1))),"")</f>
        <v/>
      </c>
      <c r="BL304" t="str">
        <f ca="1">IF($BT304&lt;&gt;"",SUMIF($BD$3:$BD$1004,"="&amp;$BD304,INDIRECT(ADDRESS(3,BL$2,1,1)):INDIRECT(ADDRESS(1004,BL$2,1,1))),"")</f>
        <v/>
      </c>
      <c r="BM304" t="str">
        <f ca="1">IF($BT304&lt;&gt;"",SUMIF($BD$3:$BD$1004,"="&amp;$BD304,INDIRECT(ADDRESS(3,BM$2,1,1)):INDIRECT(ADDRESS(1004,BM$2,1,1))),"")</f>
        <v/>
      </c>
      <c r="BN304" t="str">
        <f ca="1">IF($BT304&lt;&gt;"",SUMIF($BD$3:$BD$1004,"="&amp;$BD304,INDIRECT(ADDRESS(3,BN$2,1,1)):INDIRECT(ADDRESS(1004,BN$2,1,1))),"")</f>
        <v/>
      </c>
      <c r="BO304" t="str">
        <f ca="1">IF($BT304&lt;&gt;"",SUMIF($BD$3:$BD$1004,"="&amp;$BD304,INDIRECT(ADDRESS(3,BO$2,1,1)):INDIRECT(ADDRESS(1004,BO$2,1,1))),"")</f>
        <v/>
      </c>
      <c r="BP304" t="str">
        <f ca="1">IF($BT304&lt;&gt;"",SUMIF($BD$3:$BD$1004,"="&amp;$BD304,INDIRECT(ADDRESS(3,BP$2,1,1)):INDIRECT(ADDRESS(1004,BP$2,1,1))),"")</f>
        <v/>
      </c>
      <c r="BQ304" t="str">
        <f ca="1">IF($BT304&lt;&gt;"",SUMIF($BD$3:$BD$1004,"="&amp;$BD304,INDIRECT(ADDRESS(3,BQ$2,1,1)):INDIRECT(ADDRESS(1004,BQ$2,1,1))),"")</f>
        <v/>
      </c>
      <c r="BR304" t="str">
        <f ca="1">IF($BT304&lt;&gt;"",SUMIF($BD$3:$BD$1004,"="&amp;$BD304,INDIRECT(ADDRESS(3,BR$2,1,1)):INDIRECT(ADDRESS(1004,BR$2,1,1))),"")</f>
        <v/>
      </c>
      <c r="BS304" t="str">
        <f>IF($A304&lt;&gt;"",VLOOKUP(TRUNC(MID($A304,1,2),0),Plano_Contas!$H$3:$J$103,3,TRUE),"")</f>
        <v/>
      </c>
      <c r="BT304" t="str">
        <f t="shared" si="16"/>
        <v/>
      </c>
      <c r="BV304">
        <f>Empresas!C304</f>
        <v>0</v>
      </c>
    </row>
    <row r="305" spans="1:74" x14ac:dyDescent="0.2">
      <c r="A305" s="89"/>
      <c r="B305" s="52" t="str">
        <f>IF($A305&lt;&gt;"",VLOOKUP(""&amp;$A305,Plano_Contas!$A$3:$F$1003,6,0),"")</f>
        <v/>
      </c>
      <c r="C305" s="91"/>
      <c r="D305" s="111"/>
      <c r="E305" s="112">
        <v>0</v>
      </c>
      <c r="F305" s="87"/>
      <c r="G305" s="85"/>
      <c r="H305" s="111"/>
      <c r="I305" s="112">
        <v>0</v>
      </c>
      <c r="J305" s="87"/>
      <c r="K305" s="85"/>
      <c r="L305" s="111"/>
      <c r="M305" s="112">
        <v>0</v>
      </c>
      <c r="N305" s="87"/>
      <c r="O305" s="85"/>
      <c r="P305" s="111"/>
      <c r="Q305" s="112">
        <v>0</v>
      </c>
      <c r="R305" s="87"/>
      <c r="S305" s="85"/>
      <c r="T305" s="111"/>
      <c r="U305" s="112">
        <v>0</v>
      </c>
      <c r="V305" s="87"/>
      <c r="W305" s="85"/>
      <c r="X305" s="111"/>
      <c r="Y305" s="112">
        <v>0</v>
      </c>
      <c r="Z305" s="87"/>
      <c r="AA305" s="85"/>
      <c r="AB305" s="111"/>
      <c r="AC305" s="112">
        <v>0</v>
      </c>
      <c r="AD305" s="87"/>
      <c r="AE305" s="85"/>
      <c r="AF305" s="111"/>
      <c r="AG305" s="112">
        <v>0</v>
      </c>
      <c r="AH305" s="87"/>
      <c r="AI305" s="85"/>
      <c r="AJ305" s="111"/>
      <c r="AK305" s="112">
        <v>0</v>
      </c>
      <c r="AL305" s="87"/>
      <c r="AM305" s="85"/>
      <c r="AN305" s="111"/>
      <c r="AO305" s="112">
        <v>0</v>
      </c>
      <c r="AP305" s="87"/>
      <c r="AQ305" s="85"/>
      <c r="AR305" s="111"/>
      <c r="AS305" s="112">
        <v>0</v>
      </c>
      <c r="AT305" s="87"/>
      <c r="AU305" s="85"/>
      <c r="AV305" s="111"/>
      <c r="AW305" s="112">
        <v>0</v>
      </c>
      <c r="AX305" s="87"/>
      <c r="AY305" s="85"/>
      <c r="AZ305" s="267">
        <f t="shared" si="13"/>
        <v>0</v>
      </c>
      <c r="BA305" s="88">
        <f t="shared" si="14"/>
        <v>0</v>
      </c>
      <c r="BC305">
        <f>IF($A305&lt;&gt;"",COUNTIF($BD$3:$BD305,$BD305),0)</f>
        <v>0</v>
      </c>
      <c r="BD305" t="str">
        <f>IF($A305&lt;&gt;"",VLOOKUP(TRUNC(MID($A305,1,2),0),Plano_Contas!$H$3:$J$103,2,TRUE),"")</f>
        <v/>
      </c>
      <c r="BE305" s="201" t="str">
        <f t="shared" si="15"/>
        <v/>
      </c>
      <c r="BF305" t="str">
        <f ca="1">IF($BT305&lt;&gt;"",SUMIF($BD$3:$BD$1004,"="&amp;$BD305,INDIRECT(ADDRESS(3,BF$2,1,1)):INDIRECT(ADDRESS(1004,BF$2,1,1))),"")</f>
        <v/>
      </c>
      <c r="BG305" t="str">
        <f ca="1">IF($BT305&lt;&gt;"",SUMIF($BD$3:$BD$1004,"="&amp;$BD305,INDIRECT(ADDRESS(3,BG$2,1,1)):INDIRECT(ADDRESS(1004,BG$2,1,1))),"")</f>
        <v/>
      </c>
      <c r="BH305" t="str">
        <f ca="1">IF($BT305&lt;&gt;"",SUMIF($BD$3:$BD$1004,"="&amp;$BD305,INDIRECT(ADDRESS(3,BH$2,1,1)):INDIRECT(ADDRESS(1004,BH$2,1,1))),"")</f>
        <v/>
      </c>
      <c r="BI305" t="str">
        <f ca="1">IF($BT305&lt;&gt;"",SUMIF($BD$3:$BD$1004,"="&amp;$BD305,INDIRECT(ADDRESS(3,BI$2,1,1)):INDIRECT(ADDRESS(1004,BI$2,1,1))),"")</f>
        <v/>
      </c>
      <c r="BJ305" t="str">
        <f ca="1">IF($BT305&lt;&gt;"",SUMIF($BD$3:$BD$1004,"="&amp;$BD305,INDIRECT(ADDRESS(3,BJ$2,1,1)):INDIRECT(ADDRESS(1004,BJ$2,1,1))),"")</f>
        <v/>
      </c>
      <c r="BK305" t="str">
        <f ca="1">IF($BT305&lt;&gt;"",SUMIF($BD$3:$BD$1004,"="&amp;$BD305,INDIRECT(ADDRESS(3,BK$2,1,1)):INDIRECT(ADDRESS(1004,BK$2,1,1))),"")</f>
        <v/>
      </c>
      <c r="BL305" t="str">
        <f ca="1">IF($BT305&lt;&gt;"",SUMIF($BD$3:$BD$1004,"="&amp;$BD305,INDIRECT(ADDRESS(3,BL$2,1,1)):INDIRECT(ADDRESS(1004,BL$2,1,1))),"")</f>
        <v/>
      </c>
      <c r="BM305" t="str">
        <f ca="1">IF($BT305&lt;&gt;"",SUMIF($BD$3:$BD$1004,"="&amp;$BD305,INDIRECT(ADDRESS(3,BM$2,1,1)):INDIRECT(ADDRESS(1004,BM$2,1,1))),"")</f>
        <v/>
      </c>
      <c r="BN305" t="str">
        <f ca="1">IF($BT305&lt;&gt;"",SUMIF($BD$3:$BD$1004,"="&amp;$BD305,INDIRECT(ADDRESS(3,BN$2,1,1)):INDIRECT(ADDRESS(1004,BN$2,1,1))),"")</f>
        <v/>
      </c>
      <c r="BO305" t="str">
        <f ca="1">IF($BT305&lt;&gt;"",SUMIF($BD$3:$BD$1004,"="&amp;$BD305,INDIRECT(ADDRESS(3,BO$2,1,1)):INDIRECT(ADDRESS(1004,BO$2,1,1))),"")</f>
        <v/>
      </c>
      <c r="BP305" t="str">
        <f ca="1">IF($BT305&lt;&gt;"",SUMIF($BD$3:$BD$1004,"="&amp;$BD305,INDIRECT(ADDRESS(3,BP$2,1,1)):INDIRECT(ADDRESS(1004,BP$2,1,1))),"")</f>
        <v/>
      </c>
      <c r="BQ305" t="str">
        <f ca="1">IF($BT305&lt;&gt;"",SUMIF($BD$3:$BD$1004,"="&amp;$BD305,INDIRECT(ADDRESS(3,BQ$2,1,1)):INDIRECT(ADDRESS(1004,BQ$2,1,1))),"")</f>
        <v/>
      </c>
      <c r="BR305" t="str">
        <f ca="1">IF($BT305&lt;&gt;"",SUMIF($BD$3:$BD$1004,"="&amp;$BD305,INDIRECT(ADDRESS(3,BR$2,1,1)):INDIRECT(ADDRESS(1004,BR$2,1,1))),"")</f>
        <v/>
      </c>
      <c r="BS305" t="str">
        <f>IF($A305&lt;&gt;"",VLOOKUP(TRUNC(MID($A305,1,2),0),Plano_Contas!$H$3:$J$103,3,TRUE),"")</f>
        <v/>
      </c>
      <c r="BT305" t="str">
        <f t="shared" si="16"/>
        <v/>
      </c>
      <c r="BV305">
        <f>Empresas!C305</f>
        <v>0</v>
      </c>
    </row>
    <row r="306" spans="1:74" x14ac:dyDescent="0.2">
      <c r="A306" s="89"/>
      <c r="B306" s="52" t="str">
        <f>IF($A306&lt;&gt;"",VLOOKUP(""&amp;$A306,Plano_Contas!$A$3:$F$1003,6,0),"")</f>
        <v/>
      </c>
      <c r="C306" s="91"/>
      <c r="D306" s="111"/>
      <c r="E306" s="112">
        <v>0</v>
      </c>
      <c r="F306" s="87"/>
      <c r="G306" s="85"/>
      <c r="H306" s="111"/>
      <c r="I306" s="112">
        <v>0</v>
      </c>
      <c r="J306" s="87"/>
      <c r="K306" s="85"/>
      <c r="L306" s="111"/>
      <c r="M306" s="112">
        <v>0</v>
      </c>
      <c r="N306" s="87"/>
      <c r="O306" s="85"/>
      <c r="P306" s="111"/>
      <c r="Q306" s="112">
        <v>0</v>
      </c>
      <c r="R306" s="87"/>
      <c r="S306" s="85"/>
      <c r="T306" s="111"/>
      <c r="U306" s="112">
        <v>0</v>
      </c>
      <c r="V306" s="87"/>
      <c r="W306" s="85"/>
      <c r="X306" s="111"/>
      <c r="Y306" s="112">
        <v>0</v>
      </c>
      <c r="Z306" s="87"/>
      <c r="AA306" s="85"/>
      <c r="AB306" s="111"/>
      <c r="AC306" s="112">
        <v>0</v>
      </c>
      <c r="AD306" s="87"/>
      <c r="AE306" s="85"/>
      <c r="AF306" s="111"/>
      <c r="AG306" s="112">
        <v>0</v>
      </c>
      <c r="AH306" s="87"/>
      <c r="AI306" s="85"/>
      <c r="AJ306" s="111"/>
      <c r="AK306" s="112">
        <v>0</v>
      </c>
      <c r="AL306" s="87"/>
      <c r="AM306" s="85"/>
      <c r="AN306" s="111"/>
      <c r="AO306" s="112">
        <v>0</v>
      </c>
      <c r="AP306" s="87"/>
      <c r="AQ306" s="85"/>
      <c r="AR306" s="111"/>
      <c r="AS306" s="112">
        <v>0</v>
      </c>
      <c r="AT306" s="87"/>
      <c r="AU306" s="85"/>
      <c r="AV306" s="111"/>
      <c r="AW306" s="112">
        <v>0</v>
      </c>
      <c r="AX306" s="87"/>
      <c r="AY306" s="85"/>
      <c r="AZ306" s="267">
        <f t="shared" si="13"/>
        <v>0</v>
      </c>
      <c r="BA306" s="88">
        <f t="shared" si="14"/>
        <v>0</v>
      </c>
      <c r="BC306">
        <f>IF($A306&lt;&gt;"",COUNTIF($BD$3:$BD306,$BD306),0)</f>
        <v>0</v>
      </c>
      <c r="BD306" t="str">
        <f>IF($A306&lt;&gt;"",VLOOKUP(TRUNC(MID($A306,1,2),0),Plano_Contas!$H$3:$J$103,2,TRUE),"")</f>
        <v/>
      </c>
      <c r="BE306" s="201" t="str">
        <f t="shared" si="15"/>
        <v/>
      </c>
      <c r="BF306" t="str">
        <f ca="1">IF($BT306&lt;&gt;"",SUMIF($BD$3:$BD$1004,"="&amp;$BD306,INDIRECT(ADDRESS(3,BF$2,1,1)):INDIRECT(ADDRESS(1004,BF$2,1,1))),"")</f>
        <v/>
      </c>
      <c r="BG306" t="str">
        <f ca="1">IF($BT306&lt;&gt;"",SUMIF($BD$3:$BD$1004,"="&amp;$BD306,INDIRECT(ADDRESS(3,BG$2,1,1)):INDIRECT(ADDRESS(1004,BG$2,1,1))),"")</f>
        <v/>
      </c>
      <c r="BH306" t="str">
        <f ca="1">IF($BT306&lt;&gt;"",SUMIF($BD$3:$BD$1004,"="&amp;$BD306,INDIRECT(ADDRESS(3,BH$2,1,1)):INDIRECT(ADDRESS(1004,BH$2,1,1))),"")</f>
        <v/>
      </c>
      <c r="BI306" t="str">
        <f ca="1">IF($BT306&lt;&gt;"",SUMIF($BD$3:$BD$1004,"="&amp;$BD306,INDIRECT(ADDRESS(3,BI$2,1,1)):INDIRECT(ADDRESS(1004,BI$2,1,1))),"")</f>
        <v/>
      </c>
      <c r="BJ306" t="str">
        <f ca="1">IF($BT306&lt;&gt;"",SUMIF($BD$3:$BD$1004,"="&amp;$BD306,INDIRECT(ADDRESS(3,BJ$2,1,1)):INDIRECT(ADDRESS(1004,BJ$2,1,1))),"")</f>
        <v/>
      </c>
      <c r="BK306" t="str">
        <f ca="1">IF($BT306&lt;&gt;"",SUMIF($BD$3:$BD$1004,"="&amp;$BD306,INDIRECT(ADDRESS(3,BK$2,1,1)):INDIRECT(ADDRESS(1004,BK$2,1,1))),"")</f>
        <v/>
      </c>
      <c r="BL306" t="str">
        <f ca="1">IF($BT306&lt;&gt;"",SUMIF($BD$3:$BD$1004,"="&amp;$BD306,INDIRECT(ADDRESS(3,BL$2,1,1)):INDIRECT(ADDRESS(1004,BL$2,1,1))),"")</f>
        <v/>
      </c>
      <c r="BM306" t="str">
        <f ca="1">IF($BT306&lt;&gt;"",SUMIF($BD$3:$BD$1004,"="&amp;$BD306,INDIRECT(ADDRESS(3,BM$2,1,1)):INDIRECT(ADDRESS(1004,BM$2,1,1))),"")</f>
        <v/>
      </c>
      <c r="BN306" t="str">
        <f ca="1">IF($BT306&lt;&gt;"",SUMIF($BD$3:$BD$1004,"="&amp;$BD306,INDIRECT(ADDRESS(3,BN$2,1,1)):INDIRECT(ADDRESS(1004,BN$2,1,1))),"")</f>
        <v/>
      </c>
      <c r="BO306" t="str">
        <f ca="1">IF($BT306&lt;&gt;"",SUMIF($BD$3:$BD$1004,"="&amp;$BD306,INDIRECT(ADDRESS(3,BO$2,1,1)):INDIRECT(ADDRESS(1004,BO$2,1,1))),"")</f>
        <v/>
      </c>
      <c r="BP306" t="str">
        <f ca="1">IF($BT306&lt;&gt;"",SUMIF($BD$3:$BD$1004,"="&amp;$BD306,INDIRECT(ADDRESS(3,BP$2,1,1)):INDIRECT(ADDRESS(1004,BP$2,1,1))),"")</f>
        <v/>
      </c>
      <c r="BQ306" t="str">
        <f ca="1">IF($BT306&lt;&gt;"",SUMIF($BD$3:$BD$1004,"="&amp;$BD306,INDIRECT(ADDRESS(3,BQ$2,1,1)):INDIRECT(ADDRESS(1004,BQ$2,1,1))),"")</f>
        <v/>
      </c>
      <c r="BR306" t="str">
        <f ca="1">IF($BT306&lt;&gt;"",SUMIF($BD$3:$BD$1004,"="&amp;$BD306,INDIRECT(ADDRESS(3,BR$2,1,1)):INDIRECT(ADDRESS(1004,BR$2,1,1))),"")</f>
        <v/>
      </c>
      <c r="BS306" t="str">
        <f>IF($A306&lt;&gt;"",VLOOKUP(TRUNC(MID($A306,1,2),0),Plano_Contas!$H$3:$J$103,3,TRUE),"")</f>
        <v/>
      </c>
      <c r="BT306" t="str">
        <f t="shared" si="16"/>
        <v/>
      </c>
      <c r="BV306">
        <f>Empresas!C306</f>
        <v>0</v>
      </c>
    </row>
    <row r="307" spans="1:74" x14ac:dyDescent="0.2">
      <c r="A307" s="89"/>
      <c r="B307" s="52" t="str">
        <f>IF($A307&lt;&gt;"",VLOOKUP(""&amp;$A307,Plano_Contas!$A$3:$F$1003,6,0),"")</f>
        <v/>
      </c>
      <c r="C307" s="91"/>
      <c r="D307" s="111"/>
      <c r="E307" s="112">
        <v>0</v>
      </c>
      <c r="F307" s="87"/>
      <c r="G307" s="85"/>
      <c r="H307" s="111"/>
      <c r="I307" s="112">
        <v>0</v>
      </c>
      <c r="J307" s="87"/>
      <c r="K307" s="85"/>
      <c r="L307" s="111"/>
      <c r="M307" s="112">
        <v>0</v>
      </c>
      <c r="N307" s="87"/>
      <c r="O307" s="85"/>
      <c r="P307" s="111"/>
      <c r="Q307" s="112">
        <v>0</v>
      </c>
      <c r="R307" s="87"/>
      <c r="S307" s="85"/>
      <c r="T307" s="111"/>
      <c r="U307" s="112">
        <v>0</v>
      </c>
      <c r="V307" s="87"/>
      <c r="W307" s="85"/>
      <c r="X307" s="111"/>
      <c r="Y307" s="112">
        <v>0</v>
      </c>
      <c r="Z307" s="87"/>
      <c r="AA307" s="85"/>
      <c r="AB307" s="111"/>
      <c r="AC307" s="112">
        <v>0</v>
      </c>
      <c r="AD307" s="87"/>
      <c r="AE307" s="85"/>
      <c r="AF307" s="111"/>
      <c r="AG307" s="112">
        <v>0</v>
      </c>
      <c r="AH307" s="87"/>
      <c r="AI307" s="85"/>
      <c r="AJ307" s="111"/>
      <c r="AK307" s="112">
        <v>0</v>
      </c>
      <c r="AL307" s="87"/>
      <c r="AM307" s="85"/>
      <c r="AN307" s="111"/>
      <c r="AO307" s="112">
        <v>0</v>
      </c>
      <c r="AP307" s="87"/>
      <c r="AQ307" s="85"/>
      <c r="AR307" s="111"/>
      <c r="AS307" s="112">
        <v>0</v>
      </c>
      <c r="AT307" s="87"/>
      <c r="AU307" s="85"/>
      <c r="AV307" s="111"/>
      <c r="AW307" s="112">
        <v>0</v>
      </c>
      <c r="AX307" s="87"/>
      <c r="AY307" s="85"/>
      <c r="AZ307" s="267">
        <f t="shared" si="13"/>
        <v>0</v>
      </c>
      <c r="BA307" s="88">
        <f t="shared" si="14"/>
        <v>0</v>
      </c>
      <c r="BC307">
        <f>IF($A307&lt;&gt;"",COUNTIF($BD$3:$BD307,$BD307),0)</f>
        <v>0</v>
      </c>
      <c r="BD307" t="str">
        <f>IF($A307&lt;&gt;"",VLOOKUP(TRUNC(MID($A307,1,2),0),Plano_Contas!$H$3:$J$103,2,TRUE),"")</f>
        <v/>
      </c>
      <c r="BE307" s="201" t="str">
        <f t="shared" si="15"/>
        <v/>
      </c>
      <c r="BF307" t="str">
        <f ca="1">IF($BT307&lt;&gt;"",SUMIF($BD$3:$BD$1004,"="&amp;$BD307,INDIRECT(ADDRESS(3,BF$2,1,1)):INDIRECT(ADDRESS(1004,BF$2,1,1))),"")</f>
        <v/>
      </c>
      <c r="BG307" t="str">
        <f ca="1">IF($BT307&lt;&gt;"",SUMIF($BD$3:$BD$1004,"="&amp;$BD307,INDIRECT(ADDRESS(3,BG$2,1,1)):INDIRECT(ADDRESS(1004,BG$2,1,1))),"")</f>
        <v/>
      </c>
      <c r="BH307" t="str">
        <f ca="1">IF($BT307&lt;&gt;"",SUMIF($BD$3:$BD$1004,"="&amp;$BD307,INDIRECT(ADDRESS(3,BH$2,1,1)):INDIRECT(ADDRESS(1004,BH$2,1,1))),"")</f>
        <v/>
      </c>
      <c r="BI307" t="str">
        <f ca="1">IF($BT307&lt;&gt;"",SUMIF($BD$3:$BD$1004,"="&amp;$BD307,INDIRECT(ADDRESS(3,BI$2,1,1)):INDIRECT(ADDRESS(1004,BI$2,1,1))),"")</f>
        <v/>
      </c>
      <c r="BJ307" t="str">
        <f ca="1">IF($BT307&lt;&gt;"",SUMIF($BD$3:$BD$1004,"="&amp;$BD307,INDIRECT(ADDRESS(3,BJ$2,1,1)):INDIRECT(ADDRESS(1004,BJ$2,1,1))),"")</f>
        <v/>
      </c>
      <c r="BK307" t="str">
        <f ca="1">IF($BT307&lt;&gt;"",SUMIF($BD$3:$BD$1004,"="&amp;$BD307,INDIRECT(ADDRESS(3,BK$2,1,1)):INDIRECT(ADDRESS(1004,BK$2,1,1))),"")</f>
        <v/>
      </c>
      <c r="BL307" t="str">
        <f ca="1">IF($BT307&lt;&gt;"",SUMIF($BD$3:$BD$1004,"="&amp;$BD307,INDIRECT(ADDRESS(3,BL$2,1,1)):INDIRECT(ADDRESS(1004,BL$2,1,1))),"")</f>
        <v/>
      </c>
      <c r="BM307" t="str">
        <f ca="1">IF($BT307&lt;&gt;"",SUMIF($BD$3:$BD$1004,"="&amp;$BD307,INDIRECT(ADDRESS(3,BM$2,1,1)):INDIRECT(ADDRESS(1004,BM$2,1,1))),"")</f>
        <v/>
      </c>
      <c r="BN307" t="str">
        <f ca="1">IF($BT307&lt;&gt;"",SUMIF($BD$3:$BD$1004,"="&amp;$BD307,INDIRECT(ADDRESS(3,BN$2,1,1)):INDIRECT(ADDRESS(1004,BN$2,1,1))),"")</f>
        <v/>
      </c>
      <c r="BO307" t="str">
        <f ca="1">IF($BT307&lt;&gt;"",SUMIF($BD$3:$BD$1004,"="&amp;$BD307,INDIRECT(ADDRESS(3,BO$2,1,1)):INDIRECT(ADDRESS(1004,BO$2,1,1))),"")</f>
        <v/>
      </c>
      <c r="BP307" t="str">
        <f ca="1">IF($BT307&lt;&gt;"",SUMIF($BD$3:$BD$1004,"="&amp;$BD307,INDIRECT(ADDRESS(3,BP$2,1,1)):INDIRECT(ADDRESS(1004,BP$2,1,1))),"")</f>
        <v/>
      </c>
      <c r="BQ307" t="str">
        <f ca="1">IF($BT307&lt;&gt;"",SUMIF($BD$3:$BD$1004,"="&amp;$BD307,INDIRECT(ADDRESS(3,BQ$2,1,1)):INDIRECT(ADDRESS(1004,BQ$2,1,1))),"")</f>
        <v/>
      </c>
      <c r="BR307" t="str">
        <f ca="1">IF($BT307&lt;&gt;"",SUMIF($BD$3:$BD$1004,"="&amp;$BD307,INDIRECT(ADDRESS(3,BR$2,1,1)):INDIRECT(ADDRESS(1004,BR$2,1,1))),"")</f>
        <v/>
      </c>
      <c r="BS307" t="str">
        <f>IF($A307&lt;&gt;"",VLOOKUP(TRUNC(MID($A307,1,2),0),Plano_Contas!$H$3:$J$103,3,TRUE),"")</f>
        <v/>
      </c>
      <c r="BT307" t="str">
        <f t="shared" si="16"/>
        <v/>
      </c>
      <c r="BV307">
        <f>Empresas!C307</f>
        <v>0</v>
      </c>
    </row>
    <row r="308" spans="1:74" x14ac:dyDescent="0.2">
      <c r="A308" s="89"/>
      <c r="B308" s="52" t="str">
        <f>IF($A308&lt;&gt;"",VLOOKUP(""&amp;$A308,Plano_Contas!$A$3:$F$1003,6,0),"")</f>
        <v/>
      </c>
      <c r="C308" s="91"/>
      <c r="D308" s="111"/>
      <c r="E308" s="112">
        <v>0</v>
      </c>
      <c r="F308" s="87"/>
      <c r="G308" s="85"/>
      <c r="H308" s="111"/>
      <c r="I308" s="112">
        <v>0</v>
      </c>
      <c r="J308" s="87"/>
      <c r="K308" s="85"/>
      <c r="L308" s="111"/>
      <c r="M308" s="112">
        <v>0</v>
      </c>
      <c r="N308" s="87"/>
      <c r="O308" s="85"/>
      <c r="P308" s="111"/>
      <c r="Q308" s="112">
        <v>0</v>
      </c>
      <c r="R308" s="87"/>
      <c r="S308" s="85"/>
      <c r="T308" s="111"/>
      <c r="U308" s="112">
        <v>0</v>
      </c>
      <c r="V308" s="87"/>
      <c r="W308" s="85"/>
      <c r="X308" s="111"/>
      <c r="Y308" s="112">
        <v>0</v>
      </c>
      <c r="Z308" s="87"/>
      <c r="AA308" s="85"/>
      <c r="AB308" s="111"/>
      <c r="AC308" s="112">
        <v>0</v>
      </c>
      <c r="AD308" s="87"/>
      <c r="AE308" s="85"/>
      <c r="AF308" s="111"/>
      <c r="AG308" s="112">
        <v>0</v>
      </c>
      <c r="AH308" s="87"/>
      <c r="AI308" s="85"/>
      <c r="AJ308" s="111"/>
      <c r="AK308" s="112">
        <v>0</v>
      </c>
      <c r="AL308" s="87"/>
      <c r="AM308" s="85"/>
      <c r="AN308" s="111"/>
      <c r="AO308" s="112">
        <v>0</v>
      </c>
      <c r="AP308" s="87"/>
      <c r="AQ308" s="85"/>
      <c r="AR308" s="111"/>
      <c r="AS308" s="112">
        <v>0</v>
      </c>
      <c r="AT308" s="87"/>
      <c r="AU308" s="85"/>
      <c r="AV308" s="111"/>
      <c r="AW308" s="112">
        <v>0</v>
      </c>
      <c r="AX308" s="87"/>
      <c r="AY308" s="85"/>
      <c r="AZ308" s="267">
        <f t="shared" si="13"/>
        <v>0</v>
      </c>
      <c r="BA308" s="88">
        <f t="shared" si="14"/>
        <v>0</v>
      </c>
      <c r="BC308">
        <f>IF($A308&lt;&gt;"",COUNTIF($BD$3:$BD308,$BD308),0)</f>
        <v>0</v>
      </c>
      <c r="BD308" t="str">
        <f>IF($A308&lt;&gt;"",VLOOKUP(TRUNC(MID($A308,1,2),0),Plano_Contas!$H$3:$J$103,2,TRUE),"")</f>
        <v/>
      </c>
      <c r="BE308" s="201" t="str">
        <f t="shared" si="15"/>
        <v/>
      </c>
      <c r="BF308" t="str">
        <f ca="1">IF($BT308&lt;&gt;"",SUMIF($BD$3:$BD$1004,"="&amp;$BD308,INDIRECT(ADDRESS(3,BF$2,1,1)):INDIRECT(ADDRESS(1004,BF$2,1,1))),"")</f>
        <v/>
      </c>
      <c r="BG308" t="str">
        <f ca="1">IF($BT308&lt;&gt;"",SUMIF($BD$3:$BD$1004,"="&amp;$BD308,INDIRECT(ADDRESS(3,BG$2,1,1)):INDIRECT(ADDRESS(1004,BG$2,1,1))),"")</f>
        <v/>
      </c>
      <c r="BH308" t="str">
        <f ca="1">IF($BT308&lt;&gt;"",SUMIF($BD$3:$BD$1004,"="&amp;$BD308,INDIRECT(ADDRESS(3,BH$2,1,1)):INDIRECT(ADDRESS(1004,BH$2,1,1))),"")</f>
        <v/>
      </c>
      <c r="BI308" t="str">
        <f ca="1">IF($BT308&lt;&gt;"",SUMIF($BD$3:$BD$1004,"="&amp;$BD308,INDIRECT(ADDRESS(3,BI$2,1,1)):INDIRECT(ADDRESS(1004,BI$2,1,1))),"")</f>
        <v/>
      </c>
      <c r="BJ308" t="str">
        <f ca="1">IF($BT308&lt;&gt;"",SUMIF($BD$3:$BD$1004,"="&amp;$BD308,INDIRECT(ADDRESS(3,BJ$2,1,1)):INDIRECT(ADDRESS(1004,BJ$2,1,1))),"")</f>
        <v/>
      </c>
      <c r="BK308" t="str">
        <f ca="1">IF($BT308&lt;&gt;"",SUMIF($BD$3:$BD$1004,"="&amp;$BD308,INDIRECT(ADDRESS(3,BK$2,1,1)):INDIRECT(ADDRESS(1004,BK$2,1,1))),"")</f>
        <v/>
      </c>
      <c r="BL308" t="str">
        <f ca="1">IF($BT308&lt;&gt;"",SUMIF($BD$3:$BD$1004,"="&amp;$BD308,INDIRECT(ADDRESS(3,BL$2,1,1)):INDIRECT(ADDRESS(1004,BL$2,1,1))),"")</f>
        <v/>
      </c>
      <c r="BM308" t="str">
        <f ca="1">IF($BT308&lt;&gt;"",SUMIF($BD$3:$BD$1004,"="&amp;$BD308,INDIRECT(ADDRESS(3,BM$2,1,1)):INDIRECT(ADDRESS(1004,BM$2,1,1))),"")</f>
        <v/>
      </c>
      <c r="BN308" t="str">
        <f ca="1">IF($BT308&lt;&gt;"",SUMIF($BD$3:$BD$1004,"="&amp;$BD308,INDIRECT(ADDRESS(3,BN$2,1,1)):INDIRECT(ADDRESS(1004,BN$2,1,1))),"")</f>
        <v/>
      </c>
      <c r="BO308" t="str">
        <f ca="1">IF($BT308&lt;&gt;"",SUMIF($BD$3:$BD$1004,"="&amp;$BD308,INDIRECT(ADDRESS(3,BO$2,1,1)):INDIRECT(ADDRESS(1004,BO$2,1,1))),"")</f>
        <v/>
      </c>
      <c r="BP308" t="str">
        <f ca="1">IF($BT308&lt;&gt;"",SUMIF($BD$3:$BD$1004,"="&amp;$BD308,INDIRECT(ADDRESS(3,BP$2,1,1)):INDIRECT(ADDRESS(1004,BP$2,1,1))),"")</f>
        <v/>
      </c>
      <c r="BQ308" t="str">
        <f ca="1">IF($BT308&lt;&gt;"",SUMIF($BD$3:$BD$1004,"="&amp;$BD308,INDIRECT(ADDRESS(3,BQ$2,1,1)):INDIRECT(ADDRESS(1004,BQ$2,1,1))),"")</f>
        <v/>
      </c>
      <c r="BR308" t="str">
        <f ca="1">IF($BT308&lt;&gt;"",SUMIF($BD$3:$BD$1004,"="&amp;$BD308,INDIRECT(ADDRESS(3,BR$2,1,1)):INDIRECT(ADDRESS(1004,BR$2,1,1))),"")</f>
        <v/>
      </c>
      <c r="BS308" t="str">
        <f>IF($A308&lt;&gt;"",VLOOKUP(TRUNC(MID($A308,1,2),0),Plano_Contas!$H$3:$J$103,3,TRUE),"")</f>
        <v/>
      </c>
      <c r="BT308" t="str">
        <f t="shared" si="16"/>
        <v/>
      </c>
      <c r="BV308">
        <f>Empresas!C308</f>
        <v>0</v>
      </c>
    </row>
    <row r="309" spans="1:74" x14ac:dyDescent="0.2">
      <c r="A309" s="89"/>
      <c r="B309" s="52" t="str">
        <f>IF($A309&lt;&gt;"",VLOOKUP(""&amp;$A309,Plano_Contas!$A$3:$F$1003,6,0),"")</f>
        <v/>
      </c>
      <c r="C309" s="91"/>
      <c r="D309" s="111"/>
      <c r="E309" s="112">
        <v>0</v>
      </c>
      <c r="F309" s="87"/>
      <c r="G309" s="85"/>
      <c r="H309" s="111"/>
      <c r="I309" s="112">
        <v>0</v>
      </c>
      <c r="J309" s="87"/>
      <c r="K309" s="85"/>
      <c r="L309" s="111"/>
      <c r="M309" s="112">
        <v>0</v>
      </c>
      <c r="N309" s="87"/>
      <c r="O309" s="85"/>
      <c r="P309" s="111"/>
      <c r="Q309" s="112">
        <v>0</v>
      </c>
      <c r="R309" s="87"/>
      <c r="S309" s="85"/>
      <c r="T309" s="111"/>
      <c r="U309" s="112">
        <v>0</v>
      </c>
      <c r="V309" s="87"/>
      <c r="W309" s="85"/>
      <c r="X309" s="111"/>
      <c r="Y309" s="112">
        <v>0</v>
      </c>
      <c r="Z309" s="87"/>
      <c r="AA309" s="85"/>
      <c r="AB309" s="111"/>
      <c r="AC309" s="112">
        <v>0</v>
      </c>
      <c r="AD309" s="87"/>
      <c r="AE309" s="85"/>
      <c r="AF309" s="111"/>
      <c r="AG309" s="112">
        <v>0</v>
      </c>
      <c r="AH309" s="87"/>
      <c r="AI309" s="85"/>
      <c r="AJ309" s="111"/>
      <c r="AK309" s="112">
        <v>0</v>
      </c>
      <c r="AL309" s="87"/>
      <c r="AM309" s="85"/>
      <c r="AN309" s="111"/>
      <c r="AO309" s="112">
        <v>0</v>
      </c>
      <c r="AP309" s="87"/>
      <c r="AQ309" s="85"/>
      <c r="AR309" s="111"/>
      <c r="AS309" s="112">
        <v>0</v>
      </c>
      <c r="AT309" s="87"/>
      <c r="AU309" s="85"/>
      <c r="AV309" s="111"/>
      <c r="AW309" s="112">
        <v>0</v>
      </c>
      <c r="AX309" s="87"/>
      <c r="AY309" s="85"/>
      <c r="AZ309" s="267">
        <f t="shared" si="13"/>
        <v>0</v>
      </c>
      <c r="BA309" s="88">
        <f t="shared" si="14"/>
        <v>0</v>
      </c>
      <c r="BC309">
        <f>IF($A309&lt;&gt;"",COUNTIF($BD$3:$BD309,$BD309),0)</f>
        <v>0</v>
      </c>
      <c r="BD309" t="str">
        <f>IF($A309&lt;&gt;"",VLOOKUP(TRUNC(MID($A309,1,2),0),Plano_Contas!$H$3:$J$103,2,TRUE),"")</f>
        <v/>
      </c>
      <c r="BE309" s="201" t="str">
        <f t="shared" si="15"/>
        <v/>
      </c>
      <c r="BF309" t="str">
        <f ca="1">IF($BT309&lt;&gt;"",SUMIF($BD$3:$BD$1004,"="&amp;$BD309,INDIRECT(ADDRESS(3,BF$2,1,1)):INDIRECT(ADDRESS(1004,BF$2,1,1))),"")</f>
        <v/>
      </c>
      <c r="BG309" t="str">
        <f ca="1">IF($BT309&lt;&gt;"",SUMIF($BD$3:$BD$1004,"="&amp;$BD309,INDIRECT(ADDRESS(3,BG$2,1,1)):INDIRECT(ADDRESS(1004,BG$2,1,1))),"")</f>
        <v/>
      </c>
      <c r="BH309" t="str">
        <f ca="1">IF($BT309&lt;&gt;"",SUMIF($BD$3:$BD$1004,"="&amp;$BD309,INDIRECT(ADDRESS(3,BH$2,1,1)):INDIRECT(ADDRESS(1004,BH$2,1,1))),"")</f>
        <v/>
      </c>
      <c r="BI309" t="str">
        <f ca="1">IF($BT309&lt;&gt;"",SUMIF($BD$3:$BD$1004,"="&amp;$BD309,INDIRECT(ADDRESS(3,BI$2,1,1)):INDIRECT(ADDRESS(1004,BI$2,1,1))),"")</f>
        <v/>
      </c>
      <c r="BJ309" t="str">
        <f ca="1">IF($BT309&lt;&gt;"",SUMIF($BD$3:$BD$1004,"="&amp;$BD309,INDIRECT(ADDRESS(3,BJ$2,1,1)):INDIRECT(ADDRESS(1004,BJ$2,1,1))),"")</f>
        <v/>
      </c>
      <c r="BK309" t="str">
        <f ca="1">IF($BT309&lt;&gt;"",SUMIF($BD$3:$BD$1004,"="&amp;$BD309,INDIRECT(ADDRESS(3,BK$2,1,1)):INDIRECT(ADDRESS(1004,BK$2,1,1))),"")</f>
        <v/>
      </c>
      <c r="BL309" t="str">
        <f ca="1">IF($BT309&lt;&gt;"",SUMIF($BD$3:$BD$1004,"="&amp;$BD309,INDIRECT(ADDRESS(3,BL$2,1,1)):INDIRECT(ADDRESS(1004,BL$2,1,1))),"")</f>
        <v/>
      </c>
      <c r="BM309" t="str">
        <f ca="1">IF($BT309&lt;&gt;"",SUMIF($BD$3:$BD$1004,"="&amp;$BD309,INDIRECT(ADDRESS(3,BM$2,1,1)):INDIRECT(ADDRESS(1004,BM$2,1,1))),"")</f>
        <v/>
      </c>
      <c r="BN309" t="str">
        <f ca="1">IF($BT309&lt;&gt;"",SUMIF($BD$3:$BD$1004,"="&amp;$BD309,INDIRECT(ADDRESS(3,BN$2,1,1)):INDIRECT(ADDRESS(1004,BN$2,1,1))),"")</f>
        <v/>
      </c>
      <c r="BO309" t="str">
        <f ca="1">IF($BT309&lt;&gt;"",SUMIF($BD$3:$BD$1004,"="&amp;$BD309,INDIRECT(ADDRESS(3,BO$2,1,1)):INDIRECT(ADDRESS(1004,BO$2,1,1))),"")</f>
        <v/>
      </c>
      <c r="BP309" t="str">
        <f ca="1">IF($BT309&lt;&gt;"",SUMIF($BD$3:$BD$1004,"="&amp;$BD309,INDIRECT(ADDRESS(3,BP$2,1,1)):INDIRECT(ADDRESS(1004,BP$2,1,1))),"")</f>
        <v/>
      </c>
      <c r="BQ309" t="str">
        <f ca="1">IF($BT309&lt;&gt;"",SUMIF($BD$3:$BD$1004,"="&amp;$BD309,INDIRECT(ADDRESS(3,BQ$2,1,1)):INDIRECT(ADDRESS(1004,BQ$2,1,1))),"")</f>
        <v/>
      </c>
      <c r="BR309" t="str">
        <f ca="1">IF($BT309&lt;&gt;"",SUMIF($BD$3:$BD$1004,"="&amp;$BD309,INDIRECT(ADDRESS(3,BR$2,1,1)):INDIRECT(ADDRESS(1004,BR$2,1,1))),"")</f>
        <v/>
      </c>
      <c r="BS309" t="str">
        <f>IF($A309&lt;&gt;"",VLOOKUP(TRUNC(MID($A309,1,2),0),Plano_Contas!$H$3:$J$103,3,TRUE),"")</f>
        <v/>
      </c>
      <c r="BT309" t="str">
        <f t="shared" si="16"/>
        <v/>
      </c>
      <c r="BV309">
        <f>Empresas!C309</f>
        <v>0</v>
      </c>
    </row>
    <row r="310" spans="1:74" x14ac:dyDescent="0.2">
      <c r="A310" s="89"/>
      <c r="B310" s="52" t="str">
        <f>IF($A310&lt;&gt;"",VLOOKUP(""&amp;$A310,Plano_Contas!$A$3:$F$1003,6,0),"")</f>
        <v/>
      </c>
      <c r="C310" s="91"/>
      <c r="D310" s="111"/>
      <c r="E310" s="112">
        <v>0</v>
      </c>
      <c r="F310" s="87"/>
      <c r="G310" s="85"/>
      <c r="H310" s="111"/>
      <c r="I310" s="112">
        <v>0</v>
      </c>
      <c r="J310" s="87"/>
      <c r="K310" s="85"/>
      <c r="L310" s="111"/>
      <c r="M310" s="112">
        <v>0</v>
      </c>
      <c r="N310" s="87"/>
      <c r="O310" s="85"/>
      <c r="P310" s="111"/>
      <c r="Q310" s="112">
        <v>0</v>
      </c>
      <c r="R310" s="87"/>
      <c r="S310" s="85"/>
      <c r="T310" s="111"/>
      <c r="U310" s="112">
        <v>0</v>
      </c>
      <c r="V310" s="87"/>
      <c r="W310" s="85"/>
      <c r="X310" s="111"/>
      <c r="Y310" s="112">
        <v>0</v>
      </c>
      <c r="Z310" s="87"/>
      <c r="AA310" s="85"/>
      <c r="AB310" s="111"/>
      <c r="AC310" s="112">
        <v>0</v>
      </c>
      <c r="AD310" s="87"/>
      <c r="AE310" s="85"/>
      <c r="AF310" s="111"/>
      <c r="AG310" s="112">
        <v>0</v>
      </c>
      <c r="AH310" s="87"/>
      <c r="AI310" s="85"/>
      <c r="AJ310" s="111"/>
      <c r="AK310" s="112">
        <v>0</v>
      </c>
      <c r="AL310" s="87"/>
      <c r="AM310" s="85"/>
      <c r="AN310" s="111"/>
      <c r="AO310" s="112">
        <v>0</v>
      </c>
      <c r="AP310" s="87"/>
      <c r="AQ310" s="85"/>
      <c r="AR310" s="111"/>
      <c r="AS310" s="112">
        <v>0</v>
      </c>
      <c r="AT310" s="87"/>
      <c r="AU310" s="85"/>
      <c r="AV310" s="111"/>
      <c r="AW310" s="112">
        <v>0</v>
      </c>
      <c r="AX310" s="87"/>
      <c r="AY310" s="85"/>
      <c r="AZ310" s="267">
        <f t="shared" si="13"/>
        <v>0</v>
      </c>
      <c r="BA310" s="88">
        <f t="shared" si="14"/>
        <v>0</v>
      </c>
      <c r="BC310">
        <f>IF($A310&lt;&gt;"",COUNTIF($BD$3:$BD310,$BD310),0)</f>
        <v>0</v>
      </c>
      <c r="BD310" t="str">
        <f>IF($A310&lt;&gt;"",VLOOKUP(TRUNC(MID($A310,1,2),0),Plano_Contas!$H$3:$J$103,2,TRUE),"")</f>
        <v/>
      </c>
      <c r="BE310" s="201" t="str">
        <f t="shared" si="15"/>
        <v/>
      </c>
      <c r="BF310" t="str">
        <f ca="1">IF($BT310&lt;&gt;"",SUMIF($BD$3:$BD$1004,"="&amp;$BD310,INDIRECT(ADDRESS(3,BF$2,1,1)):INDIRECT(ADDRESS(1004,BF$2,1,1))),"")</f>
        <v/>
      </c>
      <c r="BG310" t="str">
        <f ca="1">IF($BT310&lt;&gt;"",SUMIF($BD$3:$BD$1004,"="&amp;$BD310,INDIRECT(ADDRESS(3,BG$2,1,1)):INDIRECT(ADDRESS(1004,BG$2,1,1))),"")</f>
        <v/>
      </c>
      <c r="BH310" t="str">
        <f ca="1">IF($BT310&lt;&gt;"",SUMIF($BD$3:$BD$1004,"="&amp;$BD310,INDIRECT(ADDRESS(3,BH$2,1,1)):INDIRECT(ADDRESS(1004,BH$2,1,1))),"")</f>
        <v/>
      </c>
      <c r="BI310" t="str">
        <f ca="1">IF($BT310&lt;&gt;"",SUMIF($BD$3:$BD$1004,"="&amp;$BD310,INDIRECT(ADDRESS(3,BI$2,1,1)):INDIRECT(ADDRESS(1004,BI$2,1,1))),"")</f>
        <v/>
      </c>
      <c r="BJ310" t="str">
        <f ca="1">IF($BT310&lt;&gt;"",SUMIF($BD$3:$BD$1004,"="&amp;$BD310,INDIRECT(ADDRESS(3,BJ$2,1,1)):INDIRECT(ADDRESS(1004,BJ$2,1,1))),"")</f>
        <v/>
      </c>
      <c r="BK310" t="str">
        <f ca="1">IF($BT310&lt;&gt;"",SUMIF($BD$3:$BD$1004,"="&amp;$BD310,INDIRECT(ADDRESS(3,BK$2,1,1)):INDIRECT(ADDRESS(1004,BK$2,1,1))),"")</f>
        <v/>
      </c>
      <c r="BL310" t="str">
        <f ca="1">IF($BT310&lt;&gt;"",SUMIF($BD$3:$BD$1004,"="&amp;$BD310,INDIRECT(ADDRESS(3,BL$2,1,1)):INDIRECT(ADDRESS(1004,BL$2,1,1))),"")</f>
        <v/>
      </c>
      <c r="BM310" t="str">
        <f ca="1">IF($BT310&lt;&gt;"",SUMIF($BD$3:$BD$1004,"="&amp;$BD310,INDIRECT(ADDRESS(3,BM$2,1,1)):INDIRECT(ADDRESS(1004,BM$2,1,1))),"")</f>
        <v/>
      </c>
      <c r="BN310" t="str">
        <f ca="1">IF($BT310&lt;&gt;"",SUMIF($BD$3:$BD$1004,"="&amp;$BD310,INDIRECT(ADDRESS(3,BN$2,1,1)):INDIRECT(ADDRESS(1004,BN$2,1,1))),"")</f>
        <v/>
      </c>
      <c r="BO310" t="str">
        <f ca="1">IF($BT310&lt;&gt;"",SUMIF($BD$3:$BD$1004,"="&amp;$BD310,INDIRECT(ADDRESS(3,BO$2,1,1)):INDIRECT(ADDRESS(1004,BO$2,1,1))),"")</f>
        <v/>
      </c>
      <c r="BP310" t="str">
        <f ca="1">IF($BT310&lt;&gt;"",SUMIF($BD$3:$BD$1004,"="&amp;$BD310,INDIRECT(ADDRESS(3,BP$2,1,1)):INDIRECT(ADDRESS(1004,BP$2,1,1))),"")</f>
        <v/>
      </c>
      <c r="BQ310" t="str">
        <f ca="1">IF($BT310&lt;&gt;"",SUMIF($BD$3:$BD$1004,"="&amp;$BD310,INDIRECT(ADDRESS(3,BQ$2,1,1)):INDIRECT(ADDRESS(1004,BQ$2,1,1))),"")</f>
        <v/>
      </c>
      <c r="BR310" t="str">
        <f ca="1">IF($BT310&lt;&gt;"",SUMIF($BD$3:$BD$1004,"="&amp;$BD310,INDIRECT(ADDRESS(3,BR$2,1,1)):INDIRECT(ADDRESS(1004,BR$2,1,1))),"")</f>
        <v/>
      </c>
      <c r="BS310" t="str">
        <f>IF($A310&lt;&gt;"",VLOOKUP(TRUNC(MID($A310,1,2),0),Plano_Contas!$H$3:$J$103,3,TRUE),"")</f>
        <v/>
      </c>
      <c r="BT310" t="str">
        <f t="shared" si="16"/>
        <v/>
      </c>
      <c r="BV310">
        <f>Empresas!C310</f>
        <v>0</v>
      </c>
    </row>
    <row r="311" spans="1:74" x14ac:dyDescent="0.2">
      <c r="A311" s="89"/>
      <c r="B311" s="52" t="str">
        <f>IF($A311&lt;&gt;"",VLOOKUP(""&amp;$A311,Plano_Contas!$A$3:$F$1003,6,0),"")</f>
        <v/>
      </c>
      <c r="C311" s="91"/>
      <c r="D311" s="111"/>
      <c r="E311" s="112">
        <v>0</v>
      </c>
      <c r="F311" s="87"/>
      <c r="G311" s="85"/>
      <c r="H311" s="111"/>
      <c r="I311" s="112">
        <v>0</v>
      </c>
      <c r="J311" s="87"/>
      <c r="K311" s="85"/>
      <c r="L311" s="111"/>
      <c r="M311" s="112">
        <v>0</v>
      </c>
      <c r="N311" s="87"/>
      <c r="O311" s="85"/>
      <c r="P311" s="111"/>
      <c r="Q311" s="112">
        <v>0</v>
      </c>
      <c r="R311" s="87"/>
      <c r="S311" s="85"/>
      <c r="T311" s="111"/>
      <c r="U311" s="112">
        <v>0</v>
      </c>
      <c r="V311" s="87"/>
      <c r="W311" s="85"/>
      <c r="X311" s="111"/>
      <c r="Y311" s="112">
        <v>0</v>
      </c>
      <c r="Z311" s="87"/>
      <c r="AA311" s="85"/>
      <c r="AB311" s="111"/>
      <c r="AC311" s="112">
        <v>0</v>
      </c>
      <c r="AD311" s="87"/>
      <c r="AE311" s="85"/>
      <c r="AF311" s="111"/>
      <c r="AG311" s="112">
        <v>0</v>
      </c>
      <c r="AH311" s="87"/>
      <c r="AI311" s="85"/>
      <c r="AJ311" s="111"/>
      <c r="AK311" s="112">
        <v>0</v>
      </c>
      <c r="AL311" s="87"/>
      <c r="AM311" s="85"/>
      <c r="AN311" s="111"/>
      <c r="AO311" s="112">
        <v>0</v>
      </c>
      <c r="AP311" s="87"/>
      <c r="AQ311" s="85"/>
      <c r="AR311" s="111"/>
      <c r="AS311" s="112">
        <v>0</v>
      </c>
      <c r="AT311" s="87"/>
      <c r="AU311" s="85"/>
      <c r="AV311" s="111"/>
      <c r="AW311" s="112">
        <v>0</v>
      </c>
      <c r="AX311" s="87"/>
      <c r="AY311" s="85"/>
      <c r="AZ311" s="267">
        <f t="shared" si="13"/>
        <v>0</v>
      </c>
      <c r="BA311" s="88">
        <f t="shared" si="14"/>
        <v>0</v>
      </c>
      <c r="BC311">
        <f>IF($A311&lt;&gt;"",COUNTIF($BD$3:$BD311,$BD311),0)</f>
        <v>0</v>
      </c>
      <c r="BD311" t="str">
        <f>IF($A311&lt;&gt;"",VLOOKUP(TRUNC(MID($A311,1,2),0),Plano_Contas!$H$3:$J$103,2,TRUE),"")</f>
        <v/>
      </c>
      <c r="BE311" s="201" t="str">
        <f t="shared" si="15"/>
        <v/>
      </c>
      <c r="BF311" t="str">
        <f ca="1">IF($BT311&lt;&gt;"",SUMIF($BD$3:$BD$1004,"="&amp;$BD311,INDIRECT(ADDRESS(3,BF$2,1,1)):INDIRECT(ADDRESS(1004,BF$2,1,1))),"")</f>
        <v/>
      </c>
      <c r="BG311" t="str">
        <f ca="1">IF($BT311&lt;&gt;"",SUMIF($BD$3:$BD$1004,"="&amp;$BD311,INDIRECT(ADDRESS(3,BG$2,1,1)):INDIRECT(ADDRESS(1004,BG$2,1,1))),"")</f>
        <v/>
      </c>
      <c r="BH311" t="str">
        <f ca="1">IF($BT311&lt;&gt;"",SUMIF($BD$3:$BD$1004,"="&amp;$BD311,INDIRECT(ADDRESS(3,BH$2,1,1)):INDIRECT(ADDRESS(1004,BH$2,1,1))),"")</f>
        <v/>
      </c>
      <c r="BI311" t="str">
        <f ca="1">IF($BT311&lt;&gt;"",SUMIF($BD$3:$BD$1004,"="&amp;$BD311,INDIRECT(ADDRESS(3,BI$2,1,1)):INDIRECT(ADDRESS(1004,BI$2,1,1))),"")</f>
        <v/>
      </c>
      <c r="BJ311" t="str">
        <f ca="1">IF($BT311&lt;&gt;"",SUMIF($BD$3:$BD$1004,"="&amp;$BD311,INDIRECT(ADDRESS(3,BJ$2,1,1)):INDIRECT(ADDRESS(1004,BJ$2,1,1))),"")</f>
        <v/>
      </c>
      <c r="BK311" t="str">
        <f ca="1">IF($BT311&lt;&gt;"",SUMIF($BD$3:$BD$1004,"="&amp;$BD311,INDIRECT(ADDRESS(3,BK$2,1,1)):INDIRECT(ADDRESS(1004,BK$2,1,1))),"")</f>
        <v/>
      </c>
      <c r="BL311" t="str">
        <f ca="1">IF($BT311&lt;&gt;"",SUMIF($BD$3:$BD$1004,"="&amp;$BD311,INDIRECT(ADDRESS(3,BL$2,1,1)):INDIRECT(ADDRESS(1004,BL$2,1,1))),"")</f>
        <v/>
      </c>
      <c r="BM311" t="str">
        <f ca="1">IF($BT311&lt;&gt;"",SUMIF($BD$3:$BD$1004,"="&amp;$BD311,INDIRECT(ADDRESS(3,BM$2,1,1)):INDIRECT(ADDRESS(1004,BM$2,1,1))),"")</f>
        <v/>
      </c>
      <c r="BN311" t="str">
        <f ca="1">IF($BT311&lt;&gt;"",SUMIF($BD$3:$BD$1004,"="&amp;$BD311,INDIRECT(ADDRESS(3,BN$2,1,1)):INDIRECT(ADDRESS(1004,BN$2,1,1))),"")</f>
        <v/>
      </c>
      <c r="BO311" t="str">
        <f ca="1">IF($BT311&lt;&gt;"",SUMIF($BD$3:$BD$1004,"="&amp;$BD311,INDIRECT(ADDRESS(3,BO$2,1,1)):INDIRECT(ADDRESS(1004,BO$2,1,1))),"")</f>
        <v/>
      </c>
      <c r="BP311" t="str">
        <f ca="1">IF($BT311&lt;&gt;"",SUMIF($BD$3:$BD$1004,"="&amp;$BD311,INDIRECT(ADDRESS(3,BP$2,1,1)):INDIRECT(ADDRESS(1004,BP$2,1,1))),"")</f>
        <v/>
      </c>
      <c r="BQ311" t="str">
        <f ca="1">IF($BT311&lt;&gt;"",SUMIF($BD$3:$BD$1004,"="&amp;$BD311,INDIRECT(ADDRESS(3,BQ$2,1,1)):INDIRECT(ADDRESS(1004,BQ$2,1,1))),"")</f>
        <v/>
      </c>
      <c r="BR311" t="str">
        <f ca="1">IF($BT311&lt;&gt;"",SUMIF($BD$3:$BD$1004,"="&amp;$BD311,INDIRECT(ADDRESS(3,BR$2,1,1)):INDIRECT(ADDRESS(1004,BR$2,1,1))),"")</f>
        <v/>
      </c>
      <c r="BS311" t="str">
        <f>IF($A311&lt;&gt;"",VLOOKUP(TRUNC(MID($A311,1,2),0),Plano_Contas!$H$3:$J$103,3,TRUE),"")</f>
        <v/>
      </c>
      <c r="BT311" t="str">
        <f t="shared" si="16"/>
        <v/>
      </c>
      <c r="BV311">
        <f>Empresas!C311</f>
        <v>0</v>
      </c>
    </row>
    <row r="312" spans="1:74" x14ac:dyDescent="0.2">
      <c r="A312" s="89"/>
      <c r="B312" s="52" t="str">
        <f>IF($A312&lt;&gt;"",VLOOKUP(""&amp;$A312,Plano_Contas!$A$3:$F$1003,6,0),"")</f>
        <v/>
      </c>
      <c r="C312" s="91"/>
      <c r="D312" s="111"/>
      <c r="E312" s="112">
        <v>0</v>
      </c>
      <c r="F312" s="87"/>
      <c r="G312" s="85"/>
      <c r="H312" s="111"/>
      <c r="I312" s="112">
        <v>0</v>
      </c>
      <c r="J312" s="87"/>
      <c r="K312" s="85"/>
      <c r="L312" s="111"/>
      <c r="M312" s="112">
        <v>0</v>
      </c>
      <c r="N312" s="87"/>
      <c r="O312" s="85"/>
      <c r="P312" s="111"/>
      <c r="Q312" s="112">
        <v>0</v>
      </c>
      <c r="R312" s="87"/>
      <c r="S312" s="85"/>
      <c r="T312" s="111"/>
      <c r="U312" s="112">
        <v>0</v>
      </c>
      <c r="V312" s="87"/>
      <c r="W312" s="85"/>
      <c r="X312" s="111"/>
      <c r="Y312" s="112">
        <v>0</v>
      </c>
      <c r="Z312" s="87"/>
      <c r="AA312" s="85"/>
      <c r="AB312" s="111"/>
      <c r="AC312" s="112">
        <v>0</v>
      </c>
      <c r="AD312" s="87"/>
      <c r="AE312" s="85"/>
      <c r="AF312" s="111"/>
      <c r="AG312" s="112">
        <v>0</v>
      </c>
      <c r="AH312" s="87"/>
      <c r="AI312" s="85"/>
      <c r="AJ312" s="111"/>
      <c r="AK312" s="112">
        <v>0</v>
      </c>
      <c r="AL312" s="87"/>
      <c r="AM312" s="85"/>
      <c r="AN312" s="111"/>
      <c r="AO312" s="112">
        <v>0</v>
      </c>
      <c r="AP312" s="87"/>
      <c r="AQ312" s="85"/>
      <c r="AR312" s="111"/>
      <c r="AS312" s="112">
        <v>0</v>
      </c>
      <c r="AT312" s="87"/>
      <c r="AU312" s="85"/>
      <c r="AV312" s="111"/>
      <c r="AW312" s="112">
        <v>0</v>
      </c>
      <c r="AX312" s="87"/>
      <c r="AY312" s="85"/>
      <c r="AZ312" s="267">
        <f t="shared" si="13"/>
        <v>0</v>
      </c>
      <c r="BA312" s="88">
        <f t="shared" si="14"/>
        <v>0</v>
      </c>
      <c r="BC312">
        <f>IF($A312&lt;&gt;"",COUNTIF($BD$3:$BD312,$BD312),0)</f>
        <v>0</v>
      </c>
      <c r="BD312" t="str">
        <f>IF($A312&lt;&gt;"",VLOOKUP(TRUNC(MID($A312,1,2),0),Plano_Contas!$H$3:$J$103,2,TRUE),"")</f>
        <v/>
      </c>
      <c r="BE312" s="201" t="str">
        <f t="shared" si="15"/>
        <v/>
      </c>
      <c r="BF312" t="str">
        <f ca="1">IF($BT312&lt;&gt;"",SUMIF($BD$3:$BD$1004,"="&amp;$BD312,INDIRECT(ADDRESS(3,BF$2,1,1)):INDIRECT(ADDRESS(1004,BF$2,1,1))),"")</f>
        <v/>
      </c>
      <c r="BG312" t="str">
        <f ca="1">IF($BT312&lt;&gt;"",SUMIF($BD$3:$BD$1004,"="&amp;$BD312,INDIRECT(ADDRESS(3,BG$2,1,1)):INDIRECT(ADDRESS(1004,BG$2,1,1))),"")</f>
        <v/>
      </c>
      <c r="BH312" t="str">
        <f ca="1">IF($BT312&lt;&gt;"",SUMIF($BD$3:$BD$1004,"="&amp;$BD312,INDIRECT(ADDRESS(3,BH$2,1,1)):INDIRECT(ADDRESS(1004,BH$2,1,1))),"")</f>
        <v/>
      </c>
      <c r="BI312" t="str">
        <f ca="1">IF($BT312&lt;&gt;"",SUMIF($BD$3:$BD$1004,"="&amp;$BD312,INDIRECT(ADDRESS(3,BI$2,1,1)):INDIRECT(ADDRESS(1004,BI$2,1,1))),"")</f>
        <v/>
      </c>
      <c r="BJ312" t="str">
        <f ca="1">IF($BT312&lt;&gt;"",SUMIF($BD$3:$BD$1004,"="&amp;$BD312,INDIRECT(ADDRESS(3,BJ$2,1,1)):INDIRECT(ADDRESS(1004,BJ$2,1,1))),"")</f>
        <v/>
      </c>
      <c r="BK312" t="str">
        <f ca="1">IF($BT312&lt;&gt;"",SUMIF($BD$3:$BD$1004,"="&amp;$BD312,INDIRECT(ADDRESS(3,BK$2,1,1)):INDIRECT(ADDRESS(1004,BK$2,1,1))),"")</f>
        <v/>
      </c>
      <c r="BL312" t="str">
        <f ca="1">IF($BT312&lt;&gt;"",SUMIF($BD$3:$BD$1004,"="&amp;$BD312,INDIRECT(ADDRESS(3,BL$2,1,1)):INDIRECT(ADDRESS(1004,BL$2,1,1))),"")</f>
        <v/>
      </c>
      <c r="BM312" t="str">
        <f ca="1">IF($BT312&lt;&gt;"",SUMIF($BD$3:$BD$1004,"="&amp;$BD312,INDIRECT(ADDRESS(3,BM$2,1,1)):INDIRECT(ADDRESS(1004,BM$2,1,1))),"")</f>
        <v/>
      </c>
      <c r="BN312" t="str">
        <f ca="1">IF($BT312&lt;&gt;"",SUMIF($BD$3:$BD$1004,"="&amp;$BD312,INDIRECT(ADDRESS(3,BN$2,1,1)):INDIRECT(ADDRESS(1004,BN$2,1,1))),"")</f>
        <v/>
      </c>
      <c r="BO312" t="str">
        <f ca="1">IF($BT312&lt;&gt;"",SUMIF($BD$3:$BD$1004,"="&amp;$BD312,INDIRECT(ADDRESS(3,BO$2,1,1)):INDIRECT(ADDRESS(1004,BO$2,1,1))),"")</f>
        <v/>
      </c>
      <c r="BP312" t="str">
        <f ca="1">IF($BT312&lt;&gt;"",SUMIF($BD$3:$BD$1004,"="&amp;$BD312,INDIRECT(ADDRESS(3,BP$2,1,1)):INDIRECT(ADDRESS(1004,BP$2,1,1))),"")</f>
        <v/>
      </c>
      <c r="BQ312" t="str">
        <f ca="1">IF($BT312&lt;&gt;"",SUMIF($BD$3:$BD$1004,"="&amp;$BD312,INDIRECT(ADDRESS(3,BQ$2,1,1)):INDIRECT(ADDRESS(1004,BQ$2,1,1))),"")</f>
        <v/>
      </c>
      <c r="BR312" t="str">
        <f ca="1">IF($BT312&lt;&gt;"",SUMIF($BD$3:$BD$1004,"="&amp;$BD312,INDIRECT(ADDRESS(3,BR$2,1,1)):INDIRECT(ADDRESS(1004,BR$2,1,1))),"")</f>
        <v/>
      </c>
      <c r="BS312" t="str">
        <f>IF($A312&lt;&gt;"",VLOOKUP(TRUNC(MID($A312,1,2),0),Plano_Contas!$H$3:$J$103,3,TRUE),"")</f>
        <v/>
      </c>
      <c r="BT312" t="str">
        <f t="shared" si="16"/>
        <v/>
      </c>
      <c r="BV312">
        <f>Empresas!C312</f>
        <v>0</v>
      </c>
    </row>
    <row r="313" spans="1:74" x14ac:dyDescent="0.2">
      <c r="A313" s="89"/>
      <c r="B313" s="52" t="str">
        <f>IF($A313&lt;&gt;"",VLOOKUP(""&amp;$A313,Plano_Contas!$A$3:$F$1003,6,0),"")</f>
        <v/>
      </c>
      <c r="C313" s="91"/>
      <c r="D313" s="111"/>
      <c r="E313" s="112">
        <v>0</v>
      </c>
      <c r="F313" s="87"/>
      <c r="G313" s="85"/>
      <c r="H313" s="111"/>
      <c r="I313" s="112">
        <v>0</v>
      </c>
      <c r="J313" s="87"/>
      <c r="K313" s="85"/>
      <c r="L313" s="111"/>
      <c r="M313" s="112">
        <v>0</v>
      </c>
      <c r="N313" s="87"/>
      <c r="O313" s="85"/>
      <c r="P313" s="111"/>
      <c r="Q313" s="112">
        <v>0</v>
      </c>
      <c r="R313" s="87"/>
      <c r="S313" s="85"/>
      <c r="T313" s="111"/>
      <c r="U313" s="112">
        <v>0</v>
      </c>
      <c r="V313" s="87"/>
      <c r="W313" s="85"/>
      <c r="X313" s="111"/>
      <c r="Y313" s="112">
        <v>0</v>
      </c>
      <c r="Z313" s="87"/>
      <c r="AA313" s="85"/>
      <c r="AB313" s="111"/>
      <c r="AC313" s="112">
        <v>0</v>
      </c>
      <c r="AD313" s="87"/>
      <c r="AE313" s="85"/>
      <c r="AF313" s="111"/>
      <c r="AG313" s="112">
        <v>0</v>
      </c>
      <c r="AH313" s="87"/>
      <c r="AI313" s="85"/>
      <c r="AJ313" s="111"/>
      <c r="AK313" s="112">
        <v>0</v>
      </c>
      <c r="AL313" s="87"/>
      <c r="AM313" s="85"/>
      <c r="AN313" s="111"/>
      <c r="AO313" s="112">
        <v>0</v>
      </c>
      <c r="AP313" s="87"/>
      <c r="AQ313" s="85"/>
      <c r="AR313" s="111"/>
      <c r="AS313" s="112">
        <v>0</v>
      </c>
      <c r="AT313" s="87"/>
      <c r="AU313" s="85"/>
      <c r="AV313" s="111"/>
      <c r="AW313" s="112">
        <v>0</v>
      </c>
      <c r="AX313" s="87"/>
      <c r="AY313" s="85"/>
      <c r="AZ313" s="267">
        <f t="shared" si="13"/>
        <v>0</v>
      </c>
      <c r="BA313" s="88">
        <f t="shared" si="14"/>
        <v>0</v>
      </c>
      <c r="BC313">
        <f>IF($A313&lt;&gt;"",COUNTIF($BD$3:$BD313,$BD313),0)</f>
        <v>0</v>
      </c>
      <c r="BD313" t="str">
        <f>IF($A313&lt;&gt;"",VLOOKUP(TRUNC(MID($A313,1,2),0),Plano_Contas!$H$3:$J$103,2,TRUE),"")</f>
        <v/>
      </c>
      <c r="BE313" s="201" t="str">
        <f t="shared" si="15"/>
        <v/>
      </c>
      <c r="BF313" t="str">
        <f ca="1">IF($BT313&lt;&gt;"",SUMIF($BD$3:$BD$1004,"="&amp;$BD313,INDIRECT(ADDRESS(3,BF$2,1,1)):INDIRECT(ADDRESS(1004,BF$2,1,1))),"")</f>
        <v/>
      </c>
      <c r="BG313" t="str">
        <f ca="1">IF($BT313&lt;&gt;"",SUMIF($BD$3:$BD$1004,"="&amp;$BD313,INDIRECT(ADDRESS(3,BG$2,1,1)):INDIRECT(ADDRESS(1004,BG$2,1,1))),"")</f>
        <v/>
      </c>
      <c r="BH313" t="str">
        <f ca="1">IF($BT313&lt;&gt;"",SUMIF($BD$3:$BD$1004,"="&amp;$BD313,INDIRECT(ADDRESS(3,BH$2,1,1)):INDIRECT(ADDRESS(1004,BH$2,1,1))),"")</f>
        <v/>
      </c>
      <c r="BI313" t="str">
        <f ca="1">IF($BT313&lt;&gt;"",SUMIF($BD$3:$BD$1004,"="&amp;$BD313,INDIRECT(ADDRESS(3,BI$2,1,1)):INDIRECT(ADDRESS(1004,BI$2,1,1))),"")</f>
        <v/>
      </c>
      <c r="BJ313" t="str">
        <f ca="1">IF($BT313&lt;&gt;"",SUMIF($BD$3:$BD$1004,"="&amp;$BD313,INDIRECT(ADDRESS(3,BJ$2,1,1)):INDIRECT(ADDRESS(1004,BJ$2,1,1))),"")</f>
        <v/>
      </c>
      <c r="BK313" t="str">
        <f ca="1">IF($BT313&lt;&gt;"",SUMIF($BD$3:$BD$1004,"="&amp;$BD313,INDIRECT(ADDRESS(3,BK$2,1,1)):INDIRECT(ADDRESS(1004,BK$2,1,1))),"")</f>
        <v/>
      </c>
      <c r="BL313" t="str">
        <f ca="1">IF($BT313&lt;&gt;"",SUMIF($BD$3:$BD$1004,"="&amp;$BD313,INDIRECT(ADDRESS(3,BL$2,1,1)):INDIRECT(ADDRESS(1004,BL$2,1,1))),"")</f>
        <v/>
      </c>
      <c r="BM313" t="str">
        <f ca="1">IF($BT313&lt;&gt;"",SUMIF($BD$3:$BD$1004,"="&amp;$BD313,INDIRECT(ADDRESS(3,BM$2,1,1)):INDIRECT(ADDRESS(1004,BM$2,1,1))),"")</f>
        <v/>
      </c>
      <c r="BN313" t="str">
        <f ca="1">IF($BT313&lt;&gt;"",SUMIF($BD$3:$BD$1004,"="&amp;$BD313,INDIRECT(ADDRESS(3,BN$2,1,1)):INDIRECT(ADDRESS(1004,BN$2,1,1))),"")</f>
        <v/>
      </c>
      <c r="BO313" t="str">
        <f ca="1">IF($BT313&lt;&gt;"",SUMIF($BD$3:$BD$1004,"="&amp;$BD313,INDIRECT(ADDRESS(3,BO$2,1,1)):INDIRECT(ADDRESS(1004,BO$2,1,1))),"")</f>
        <v/>
      </c>
      <c r="BP313" t="str">
        <f ca="1">IF($BT313&lt;&gt;"",SUMIF($BD$3:$BD$1004,"="&amp;$BD313,INDIRECT(ADDRESS(3,BP$2,1,1)):INDIRECT(ADDRESS(1004,BP$2,1,1))),"")</f>
        <v/>
      </c>
      <c r="BQ313" t="str">
        <f ca="1">IF($BT313&lt;&gt;"",SUMIF($BD$3:$BD$1004,"="&amp;$BD313,INDIRECT(ADDRESS(3,BQ$2,1,1)):INDIRECT(ADDRESS(1004,BQ$2,1,1))),"")</f>
        <v/>
      </c>
      <c r="BR313" t="str">
        <f ca="1">IF($BT313&lt;&gt;"",SUMIF($BD$3:$BD$1004,"="&amp;$BD313,INDIRECT(ADDRESS(3,BR$2,1,1)):INDIRECT(ADDRESS(1004,BR$2,1,1))),"")</f>
        <v/>
      </c>
      <c r="BS313" t="str">
        <f>IF($A313&lt;&gt;"",VLOOKUP(TRUNC(MID($A313,1,2),0),Plano_Contas!$H$3:$J$103,3,TRUE),"")</f>
        <v/>
      </c>
      <c r="BT313" t="str">
        <f t="shared" si="16"/>
        <v/>
      </c>
      <c r="BV313">
        <f>Empresas!C313</f>
        <v>0</v>
      </c>
    </row>
    <row r="314" spans="1:74" x14ac:dyDescent="0.2">
      <c r="A314" s="89"/>
      <c r="B314" s="52" t="str">
        <f>IF($A314&lt;&gt;"",VLOOKUP(""&amp;$A314,Plano_Contas!$A$3:$F$1003,6,0),"")</f>
        <v/>
      </c>
      <c r="C314" s="91"/>
      <c r="D314" s="111"/>
      <c r="E314" s="112">
        <v>0</v>
      </c>
      <c r="F314" s="87"/>
      <c r="G314" s="85"/>
      <c r="H314" s="111"/>
      <c r="I314" s="112">
        <v>0</v>
      </c>
      <c r="J314" s="87"/>
      <c r="K314" s="85"/>
      <c r="L314" s="111"/>
      <c r="M314" s="112">
        <v>0</v>
      </c>
      <c r="N314" s="87"/>
      <c r="O314" s="85"/>
      <c r="P314" s="111"/>
      <c r="Q314" s="112">
        <v>0</v>
      </c>
      <c r="R314" s="87"/>
      <c r="S314" s="85"/>
      <c r="T314" s="111"/>
      <c r="U314" s="112">
        <v>0</v>
      </c>
      <c r="V314" s="87"/>
      <c r="W314" s="85"/>
      <c r="X314" s="111"/>
      <c r="Y314" s="112">
        <v>0</v>
      </c>
      <c r="Z314" s="87"/>
      <c r="AA314" s="85"/>
      <c r="AB314" s="111"/>
      <c r="AC314" s="112">
        <v>0</v>
      </c>
      <c r="AD314" s="87"/>
      <c r="AE314" s="85"/>
      <c r="AF314" s="111"/>
      <c r="AG314" s="112">
        <v>0</v>
      </c>
      <c r="AH314" s="87"/>
      <c r="AI314" s="85"/>
      <c r="AJ314" s="111"/>
      <c r="AK314" s="112">
        <v>0</v>
      </c>
      <c r="AL314" s="87"/>
      <c r="AM314" s="85"/>
      <c r="AN314" s="111"/>
      <c r="AO314" s="112">
        <v>0</v>
      </c>
      <c r="AP314" s="87"/>
      <c r="AQ314" s="85"/>
      <c r="AR314" s="111"/>
      <c r="AS314" s="112">
        <v>0</v>
      </c>
      <c r="AT314" s="87"/>
      <c r="AU314" s="85"/>
      <c r="AV314" s="111"/>
      <c r="AW314" s="112">
        <v>0</v>
      </c>
      <c r="AX314" s="87"/>
      <c r="AY314" s="85"/>
      <c r="AZ314" s="267">
        <f t="shared" si="13"/>
        <v>0</v>
      </c>
      <c r="BA314" s="88">
        <f t="shared" si="14"/>
        <v>0</v>
      </c>
      <c r="BC314">
        <f>IF($A314&lt;&gt;"",COUNTIF($BD$3:$BD314,$BD314),0)</f>
        <v>0</v>
      </c>
      <c r="BD314" t="str">
        <f>IF($A314&lt;&gt;"",VLOOKUP(TRUNC(MID($A314,1,2),0),Plano_Contas!$H$3:$J$103,2,TRUE),"")</f>
        <v/>
      </c>
      <c r="BE314" s="201" t="str">
        <f t="shared" si="15"/>
        <v/>
      </c>
      <c r="BF314" t="str">
        <f ca="1">IF($BT314&lt;&gt;"",SUMIF($BD$3:$BD$1004,"="&amp;$BD314,INDIRECT(ADDRESS(3,BF$2,1,1)):INDIRECT(ADDRESS(1004,BF$2,1,1))),"")</f>
        <v/>
      </c>
      <c r="BG314" t="str">
        <f ca="1">IF($BT314&lt;&gt;"",SUMIF($BD$3:$BD$1004,"="&amp;$BD314,INDIRECT(ADDRESS(3,BG$2,1,1)):INDIRECT(ADDRESS(1004,BG$2,1,1))),"")</f>
        <v/>
      </c>
      <c r="BH314" t="str">
        <f ca="1">IF($BT314&lt;&gt;"",SUMIF($BD$3:$BD$1004,"="&amp;$BD314,INDIRECT(ADDRESS(3,BH$2,1,1)):INDIRECT(ADDRESS(1004,BH$2,1,1))),"")</f>
        <v/>
      </c>
      <c r="BI314" t="str">
        <f ca="1">IF($BT314&lt;&gt;"",SUMIF($BD$3:$BD$1004,"="&amp;$BD314,INDIRECT(ADDRESS(3,BI$2,1,1)):INDIRECT(ADDRESS(1004,BI$2,1,1))),"")</f>
        <v/>
      </c>
      <c r="BJ314" t="str">
        <f ca="1">IF($BT314&lt;&gt;"",SUMIF($BD$3:$BD$1004,"="&amp;$BD314,INDIRECT(ADDRESS(3,BJ$2,1,1)):INDIRECT(ADDRESS(1004,BJ$2,1,1))),"")</f>
        <v/>
      </c>
      <c r="BK314" t="str">
        <f ca="1">IF($BT314&lt;&gt;"",SUMIF($BD$3:$BD$1004,"="&amp;$BD314,INDIRECT(ADDRESS(3,BK$2,1,1)):INDIRECT(ADDRESS(1004,BK$2,1,1))),"")</f>
        <v/>
      </c>
      <c r="BL314" t="str">
        <f ca="1">IF($BT314&lt;&gt;"",SUMIF($BD$3:$BD$1004,"="&amp;$BD314,INDIRECT(ADDRESS(3,BL$2,1,1)):INDIRECT(ADDRESS(1004,BL$2,1,1))),"")</f>
        <v/>
      </c>
      <c r="BM314" t="str">
        <f ca="1">IF($BT314&lt;&gt;"",SUMIF($BD$3:$BD$1004,"="&amp;$BD314,INDIRECT(ADDRESS(3,BM$2,1,1)):INDIRECT(ADDRESS(1004,BM$2,1,1))),"")</f>
        <v/>
      </c>
      <c r="BN314" t="str">
        <f ca="1">IF($BT314&lt;&gt;"",SUMIF($BD$3:$BD$1004,"="&amp;$BD314,INDIRECT(ADDRESS(3,BN$2,1,1)):INDIRECT(ADDRESS(1004,BN$2,1,1))),"")</f>
        <v/>
      </c>
      <c r="BO314" t="str">
        <f ca="1">IF($BT314&lt;&gt;"",SUMIF($BD$3:$BD$1004,"="&amp;$BD314,INDIRECT(ADDRESS(3,BO$2,1,1)):INDIRECT(ADDRESS(1004,BO$2,1,1))),"")</f>
        <v/>
      </c>
      <c r="BP314" t="str">
        <f ca="1">IF($BT314&lt;&gt;"",SUMIF($BD$3:$BD$1004,"="&amp;$BD314,INDIRECT(ADDRESS(3,BP$2,1,1)):INDIRECT(ADDRESS(1004,BP$2,1,1))),"")</f>
        <v/>
      </c>
      <c r="BQ314" t="str">
        <f ca="1">IF($BT314&lt;&gt;"",SUMIF($BD$3:$BD$1004,"="&amp;$BD314,INDIRECT(ADDRESS(3,BQ$2,1,1)):INDIRECT(ADDRESS(1004,BQ$2,1,1))),"")</f>
        <v/>
      </c>
      <c r="BR314" t="str">
        <f ca="1">IF($BT314&lt;&gt;"",SUMIF($BD$3:$BD$1004,"="&amp;$BD314,INDIRECT(ADDRESS(3,BR$2,1,1)):INDIRECT(ADDRESS(1004,BR$2,1,1))),"")</f>
        <v/>
      </c>
      <c r="BS314" t="str">
        <f>IF($A314&lt;&gt;"",VLOOKUP(TRUNC(MID($A314,1,2),0),Plano_Contas!$H$3:$J$103,3,TRUE),"")</f>
        <v/>
      </c>
      <c r="BT314" t="str">
        <f t="shared" si="16"/>
        <v/>
      </c>
      <c r="BV314">
        <f>Empresas!C314</f>
        <v>0</v>
      </c>
    </row>
    <row r="315" spans="1:74" x14ac:dyDescent="0.2">
      <c r="A315" s="89"/>
      <c r="B315" s="52" t="str">
        <f>IF($A315&lt;&gt;"",VLOOKUP(""&amp;$A315,Plano_Contas!$A$3:$F$1003,6,0),"")</f>
        <v/>
      </c>
      <c r="C315" s="91"/>
      <c r="D315" s="111"/>
      <c r="E315" s="112">
        <v>0</v>
      </c>
      <c r="F315" s="87"/>
      <c r="G315" s="85"/>
      <c r="H315" s="111"/>
      <c r="I315" s="112">
        <v>0</v>
      </c>
      <c r="J315" s="87"/>
      <c r="K315" s="85"/>
      <c r="L315" s="111"/>
      <c r="M315" s="112">
        <v>0</v>
      </c>
      <c r="N315" s="87"/>
      <c r="O315" s="85"/>
      <c r="P315" s="111"/>
      <c r="Q315" s="112">
        <v>0</v>
      </c>
      <c r="R315" s="87"/>
      <c r="S315" s="85"/>
      <c r="T315" s="111"/>
      <c r="U315" s="112">
        <v>0</v>
      </c>
      <c r="V315" s="87"/>
      <c r="W315" s="85"/>
      <c r="X315" s="111"/>
      <c r="Y315" s="112">
        <v>0</v>
      </c>
      <c r="Z315" s="87"/>
      <c r="AA315" s="85"/>
      <c r="AB315" s="111"/>
      <c r="AC315" s="112">
        <v>0</v>
      </c>
      <c r="AD315" s="87"/>
      <c r="AE315" s="85"/>
      <c r="AF315" s="111"/>
      <c r="AG315" s="112">
        <v>0</v>
      </c>
      <c r="AH315" s="87"/>
      <c r="AI315" s="85"/>
      <c r="AJ315" s="111"/>
      <c r="AK315" s="112">
        <v>0</v>
      </c>
      <c r="AL315" s="87"/>
      <c r="AM315" s="85"/>
      <c r="AN315" s="111"/>
      <c r="AO315" s="112">
        <v>0</v>
      </c>
      <c r="AP315" s="87"/>
      <c r="AQ315" s="85"/>
      <c r="AR315" s="111"/>
      <c r="AS315" s="112">
        <v>0</v>
      </c>
      <c r="AT315" s="87"/>
      <c r="AU315" s="85"/>
      <c r="AV315" s="111"/>
      <c r="AW315" s="112">
        <v>0</v>
      </c>
      <c r="AX315" s="87"/>
      <c r="AY315" s="85"/>
      <c r="AZ315" s="267">
        <f t="shared" si="13"/>
        <v>0</v>
      </c>
      <c r="BA315" s="88">
        <f t="shared" si="14"/>
        <v>0</v>
      </c>
      <c r="BC315">
        <f>IF($A315&lt;&gt;"",COUNTIF($BD$3:$BD315,$BD315),0)</f>
        <v>0</v>
      </c>
      <c r="BD315" t="str">
        <f>IF($A315&lt;&gt;"",VLOOKUP(TRUNC(MID($A315,1,2),0),Plano_Contas!$H$3:$J$103,2,TRUE),"")</f>
        <v/>
      </c>
      <c r="BE315" s="201" t="str">
        <f t="shared" si="15"/>
        <v/>
      </c>
      <c r="BF315" t="str">
        <f ca="1">IF($BT315&lt;&gt;"",SUMIF($BD$3:$BD$1004,"="&amp;$BD315,INDIRECT(ADDRESS(3,BF$2,1,1)):INDIRECT(ADDRESS(1004,BF$2,1,1))),"")</f>
        <v/>
      </c>
      <c r="BG315" t="str">
        <f ca="1">IF($BT315&lt;&gt;"",SUMIF($BD$3:$BD$1004,"="&amp;$BD315,INDIRECT(ADDRESS(3,BG$2,1,1)):INDIRECT(ADDRESS(1004,BG$2,1,1))),"")</f>
        <v/>
      </c>
      <c r="BH315" t="str">
        <f ca="1">IF($BT315&lt;&gt;"",SUMIF($BD$3:$BD$1004,"="&amp;$BD315,INDIRECT(ADDRESS(3,BH$2,1,1)):INDIRECT(ADDRESS(1004,BH$2,1,1))),"")</f>
        <v/>
      </c>
      <c r="BI315" t="str">
        <f ca="1">IF($BT315&lt;&gt;"",SUMIF($BD$3:$BD$1004,"="&amp;$BD315,INDIRECT(ADDRESS(3,BI$2,1,1)):INDIRECT(ADDRESS(1004,BI$2,1,1))),"")</f>
        <v/>
      </c>
      <c r="BJ315" t="str">
        <f ca="1">IF($BT315&lt;&gt;"",SUMIF($BD$3:$BD$1004,"="&amp;$BD315,INDIRECT(ADDRESS(3,BJ$2,1,1)):INDIRECT(ADDRESS(1004,BJ$2,1,1))),"")</f>
        <v/>
      </c>
      <c r="BK315" t="str">
        <f ca="1">IF($BT315&lt;&gt;"",SUMIF($BD$3:$BD$1004,"="&amp;$BD315,INDIRECT(ADDRESS(3,BK$2,1,1)):INDIRECT(ADDRESS(1004,BK$2,1,1))),"")</f>
        <v/>
      </c>
      <c r="BL315" t="str">
        <f ca="1">IF($BT315&lt;&gt;"",SUMIF($BD$3:$BD$1004,"="&amp;$BD315,INDIRECT(ADDRESS(3,BL$2,1,1)):INDIRECT(ADDRESS(1004,BL$2,1,1))),"")</f>
        <v/>
      </c>
      <c r="BM315" t="str">
        <f ca="1">IF($BT315&lt;&gt;"",SUMIF($BD$3:$BD$1004,"="&amp;$BD315,INDIRECT(ADDRESS(3,BM$2,1,1)):INDIRECT(ADDRESS(1004,BM$2,1,1))),"")</f>
        <v/>
      </c>
      <c r="BN315" t="str">
        <f ca="1">IF($BT315&lt;&gt;"",SUMIF($BD$3:$BD$1004,"="&amp;$BD315,INDIRECT(ADDRESS(3,BN$2,1,1)):INDIRECT(ADDRESS(1004,BN$2,1,1))),"")</f>
        <v/>
      </c>
      <c r="BO315" t="str">
        <f ca="1">IF($BT315&lt;&gt;"",SUMIF($BD$3:$BD$1004,"="&amp;$BD315,INDIRECT(ADDRESS(3,BO$2,1,1)):INDIRECT(ADDRESS(1004,BO$2,1,1))),"")</f>
        <v/>
      </c>
      <c r="BP315" t="str">
        <f ca="1">IF($BT315&lt;&gt;"",SUMIF($BD$3:$BD$1004,"="&amp;$BD315,INDIRECT(ADDRESS(3,BP$2,1,1)):INDIRECT(ADDRESS(1004,BP$2,1,1))),"")</f>
        <v/>
      </c>
      <c r="BQ315" t="str">
        <f ca="1">IF($BT315&lt;&gt;"",SUMIF($BD$3:$BD$1004,"="&amp;$BD315,INDIRECT(ADDRESS(3,BQ$2,1,1)):INDIRECT(ADDRESS(1004,BQ$2,1,1))),"")</f>
        <v/>
      </c>
      <c r="BR315" t="str">
        <f ca="1">IF($BT315&lt;&gt;"",SUMIF($BD$3:$BD$1004,"="&amp;$BD315,INDIRECT(ADDRESS(3,BR$2,1,1)):INDIRECT(ADDRESS(1004,BR$2,1,1))),"")</f>
        <v/>
      </c>
      <c r="BS315" t="str">
        <f>IF($A315&lt;&gt;"",VLOOKUP(TRUNC(MID($A315,1,2),0),Plano_Contas!$H$3:$J$103,3,TRUE),"")</f>
        <v/>
      </c>
      <c r="BT315" t="str">
        <f t="shared" si="16"/>
        <v/>
      </c>
      <c r="BV315">
        <f>Empresas!C315</f>
        <v>0</v>
      </c>
    </row>
    <row r="316" spans="1:74" x14ac:dyDescent="0.2">
      <c r="A316" s="89"/>
      <c r="B316" s="52" t="str">
        <f>IF($A316&lt;&gt;"",VLOOKUP(""&amp;$A316,Plano_Contas!$A$3:$F$1003,6,0),"")</f>
        <v/>
      </c>
      <c r="C316" s="91"/>
      <c r="D316" s="111"/>
      <c r="E316" s="112">
        <v>0</v>
      </c>
      <c r="F316" s="87"/>
      <c r="G316" s="85"/>
      <c r="H316" s="111"/>
      <c r="I316" s="112">
        <v>0</v>
      </c>
      <c r="J316" s="87"/>
      <c r="K316" s="85"/>
      <c r="L316" s="111"/>
      <c r="M316" s="112">
        <v>0</v>
      </c>
      <c r="N316" s="87"/>
      <c r="O316" s="85"/>
      <c r="P316" s="111"/>
      <c r="Q316" s="112">
        <v>0</v>
      </c>
      <c r="R316" s="87"/>
      <c r="S316" s="85"/>
      <c r="T316" s="111"/>
      <c r="U316" s="112">
        <v>0</v>
      </c>
      <c r="V316" s="87"/>
      <c r="W316" s="85"/>
      <c r="X316" s="111"/>
      <c r="Y316" s="112">
        <v>0</v>
      </c>
      <c r="Z316" s="87"/>
      <c r="AA316" s="85"/>
      <c r="AB316" s="111"/>
      <c r="AC316" s="112">
        <v>0</v>
      </c>
      <c r="AD316" s="87"/>
      <c r="AE316" s="85"/>
      <c r="AF316" s="111"/>
      <c r="AG316" s="112">
        <v>0</v>
      </c>
      <c r="AH316" s="87"/>
      <c r="AI316" s="85"/>
      <c r="AJ316" s="111"/>
      <c r="AK316" s="112">
        <v>0</v>
      </c>
      <c r="AL316" s="87"/>
      <c r="AM316" s="85"/>
      <c r="AN316" s="111"/>
      <c r="AO316" s="112">
        <v>0</v>
      </c>
      <c r="AP316" s="87"/>
      <c r="AQ316" s="85"/>
      <c r="AR316" s="111"/>
      <c r="AS316" s="112">
        <v>0</v>
      </c>
      <c r="AT316" s="87"/>
      <c r="AU316" s="85"/>
      <c r="AV316" s="111"/>
      <c r="AW316" s="112">
        <v>0</v>
      </c>
      <c r="AX316" s="87"/>
      <c r="AY316" s="85"/>
      <c r="AZ316" s="267">
        <f t="shared" ref="AZ316:AZ379" si="17">SUM(E316,I316,M316,Q316,U316,Y316,AC316,AG316,AK316,AO316,AS316,AW316)</f>
        <v>0</v>
      </c>
      <c r="BA316" s="88">
        <f t="shared" ref="BA316:BA379" si="18">SUM($G316,$K316,$O316,$S316,$W316,$AA316,$AE316,$AI316,$AM316,$AQ316,$AU316,$AY316)</f>
        <v>0</v>
      </c>
      <c r="BC316">
        <f>IF($A316&lt;&gt;"",COUNTIF($BD$3:$BD316,$BD316),0)</f>
        <v>0</v>
      </c>
      <c r="BD316" t="str">
        <f>IF($A316&lt;&gt;"",VLOOKUP(TRUNC(MID($A316,1,2),0),Plano_Contas!$H$3:$J$103,2,TRUE),"")</f>
        <v/>
      </c>
      <c r="BE316" s="201" t="str">
        <f t="shared" si="15"/>
        <v/>
      </c>
      <c r="BF316" t="str">
        <f ca="1">IF($BT316&lt;&gt;"",SUMIF($BD$3:$BD$1004,"="&amp;$BD316,INDIRECT(ADDRESS(3,BF$2,1,1)):INDIRECT(ADDRESS(1004,BF$2,1,1))),"")</f>
        <v/>
      </c>
      <c r="BG316" t="str">
        <f ca="1">IF($BT316&lt;&gt;"",SUMIF($BD$3:$BD$1004,"="&amp;$BD316,INDIRECT(ADDRESS(3,BG$2,1,1)):INDIRECT(ADDRESS(1004,BG$2,1,1))),"")</f>
        <v/>
      </c>
      <c r="BH316" t="str">
        <f ca="1">IF($BT316&lt;&gt;"",SUMIF($BD$3:$BD$1004,"="&amp;$BD316,INDIRECT(ADDRESS(3,BH$2,1,1)):INDIRECT(ADDRESS(1004,BH$2,1,1))),"")</f>
        <v/>
      </c>
      <c r="BI316" t="str">
        <f ca="1">IF($BT316&lt;&gt;"",SUMIF($BD$3:$BD$1004,"="&amp;$BD316,INDIRECT(ADDRESS(3,BI$2,1,1)):INDIRECT(ADDRESS(1004,BI$2,1,1))),"")</f>
        <v/>
      </c>
      <c r="BJ316" t="str">
        <f ca="1">IF($BT316&lt;&gt;"",SUMIF($BD$3:$BD$1004,"="&amp;$BD316,INDIRECT(ADDRESS(3,BJ$2,1,1)):INDIRECT(ADDRESS(1004,BJ$2,1,1))),"")</f>
        <v/>
      </c>
      <c r="BK316" t="str">
        <f ca="1">IF($BT316&lt;&gt;"",SUMIF($BD$3:$BD$1004,"="&amp;$BD316,INDIRECT(ADDRESS(3,BK$2,1,1)):INDIRECT(ADDRESS(1004,BK$2,1,1))),"")</f>
        <v/>
      </c>
      <c r="BL316" t="str">
        <f ca="1">IF($BT316&lt;&gt;"",SUMIF($BD$3:$BD$1004,"="&amp;$BD316,INDIRECT(ADDRESS(3,BL$2,1,1)):INDIRECT(ADDRESS(1004,BL$2,1,1))),"")</f>
        <v/>
      </c>
      <c r="BM316" t="str">
        <f ca="1">IF($BT316&lt;&gt;"",SUMIF($BD$3:$BD$1004,"="&amp;$BD316,INDIRECT(ADDRESS(3,BM$2,1,1)):INDIRECT(ADDRESS(1004,BM$2,1,1))),"")</f>
        <v/>
      </c>
      <c r="BN316" t="str">
        <f ca="1">IF($BT316&lt;&gt;"",SUMIF($BD$3:$BD$1004,"="&amp;$BD316,INDIRECT(ADDRESS(3,BN$2,1,1)):INDIRECT(ADDRESS(1004,BN$2,1,1))),"")</f>
        <v/>
      </c>
      <c r="BO316" t="str">
        <f ca="1">IF($BT316&lt;&gt;"",SUMIF($BD$3:$BD$1004,"="&amp;$BD316,INDIRECT(ADDRESS(3,BO$2,1,1)):INDIRECT(ADDRESS(1004,BO$2,1,1))),"")</f>
        <v/>
      </c>
      <c r="BP316" t="str">
        <f ca="1">IF($BT316&lt;&gt;"",SUMIF($BD$3:$BD$1004,"="&amp;$BD316,INDIRECT(ADDRESS(3,BP$2,1,1)):INDIRECT(ADDRESS(1004,BP$2,1,1))),"")</f>
        <v/>
      </c>
      <c r="BQ316" t="str">
        <f ca="1">IF($BT316&lt;&gt;"",SUMIF($BD$3:$BD$1004,"="&amp;$BD316,INDIRECT(ADDRESS(3,BQ$2,1,1)):INDIRECT(ADDRESS(1004,BQ$2,1,1))),"")</f>
        <v/>
      </c>
      <c r="BR316" t="str">
        <f ca="1">IF($BT316&lt;&gt;"",SUMIF($BD$3:$BD$1004,"="&amp;$BD316,INDIRECT(ADDRESS(3,BR$2,1,1)):INDIRECT(ADDRESS(1004,BR$2,1,1))),"")</f>
        <v/>
      </c>
      <c r="BS316" t="str">
        <f>IF($A316&lt;&gt;"",VLOOKUP(TRUNC(MID($A316,1,2),0),Plano_Contas!$H$3:$J$103,3,TRUE),"")</f>
        <v/>
      </c>
      <c r="BT316" t="str">
        <f t="shared" si="16"/>
        <v/>
      </c>
      <c r="BV316">
        <f>Empresas!C316</f>
        <v>0</v>
      </c>
    </row>
    <row r="317" spans="1:74" x14ac:dyDescent="0.2">
      <c r="A317" s="89"/>
      <c r="B317" s="52" t="str">
        <f>IF($A317&lt;&gt;"",VLOOKUP(""&amp;$A317,Plano_Contas!$A$3:$F$1003,6,0),"")</f>
        <v/>
      </c>
      <c r="C317" s="91"/>
      <c r="D317" s="111"/>
      <c r="E317" s="112">
        <v>0</v>
      </c>
      <c r="F317" s="87"/>
      <c r="G317" s="85"/>
      <c r="H317" s="111"/>
      <c r="I317" s="112">
        <v>0</v>
      </c>
      <c r="J317" s="87"/>
      <c r="K317" s="85"/>
      <c r="L317" s="111"/>
      <c r="M317" s="112">
        <v>0</v>
      </c>
      <c r="N317" s="87"/>
      <c r="O317" s="85"/>
      <c r="P317" s="111"/>
      <c r="Q317" s="112">
        <v>0</v>
      </c>
      <c r="R317" s="87"/>
      <c r="S317" s="85"/>
      <c r="T317" s="111"/>
      <c r="U317" s="112">
        <v>0</v>
      </c>
      <c r="V317" s="87"/>
      <c r="W317" s="85"/>
      <c r="X317" s="111"/>
      <c r="Y317" s="112">
        <v>0</v>
      </c>
      <c r="Z317" s="87"/>
      <c r="AA317" s="85"/>
      <c r="AB317" s="111"/>
      <c r="AC317" s="112">
        <v>0</v>
      </c>
      <c r="AD317" s="87"/>
      <c r="AE317" s="85"/>
      <c r="AF317" s="111"/>
      <c r="AG317" s="112">
        <v>0</v>
      </c>
      <c r="AH317" s="87"/>
      <c r="AI317" s="85"/>
      <c r="AJ317" s="111"/>
      <c r="AK317" s="112">
        <v>0</v>
      </c>
      <c r="AL317" s="87"/>
      <c r="AM317" s="85"/>
      <c r="AN317" s="111"/>
      <c r="AO317" s="112">
        <v>0</v>
      </c>
      <c r="AP317" s="87"/>
      <c r="AQ317" s="85"/>
      <c r="AR317" s="111"/>
      <c r="AS317" s="112">
        <v>0</v>
      </c>
      <c r="AT317" s="87"/>
      <c r="AU317" s="85"/>
      <c r="AV317" s="111"/>
      <c r="AW317" s="112">
        <v>0</v>
      </c>
      <c r="AX317" s="87"/>
      <c r="AY317" s="85"/>
      <c r="AZ317" s="267">
        <f t="shared" si="17"/>
        <v>0</v>
      </c>
      <c r="BA317" s="88">
        <f t="shared" si="18"/>
        <v>0</v>
      </c>
      <c r="BC317">
        <f>IF($A317&lt;&gt;"",COUNTIF($BD$3:$BD317,$BD317),0)</f>
        <v>0</v>
      </c>
      <c r="BD317" t="str">
        <f>IF($A317&lt;&gt;"",VLOOKUP(TRUNC(MID($A317,1,2),0),Plano_Contas!$H$3:$J$103,2,TRUE),"")</f>
        <v/>
      </c>
      <c r="BE317" s="201" t="str">
        <f t="shared" si="15"/>
        <v/>
      </c>
      <c r="BF317" t="str">
        <f ca="1">IF($BT317&lt;&gt;"",SUMIF($BD$3:$BD$1004,"="&amp;$BD317,INDIRECT(ADDRESS(3,BF$2,1,1)):INDIRECT(ADDRESS(1004,BF$2,1,1))),"")</f>
        <v/>
      </c>
      <c r="BG317" t="str">
        <f ca="1">IF($BT317&lt;&gt;"",SUMIF($BD$3:$BD$1004,"="&amp;$BD317,INDIRECT(ADDRESS(3,BG$2,1,1)):INDIRECT(ADDRESS(1004,BG$2,1,1))),"")</f>
        <v/>
      </c>
      <c r="BH317" t="str">
        <f ca="1">IF($BT317&lt;&gt;"",SUMIF($BD$3:$BD$1004,"="&amp;$BD317,INDIRECT(ADDRESS(3,BH$2,1,1)):INDIRECT(ADDRESS(1004,BH$2,1,1))),"")</f>
        <v/>
      </c>
      <c r="BI317" t="str">
        <f ca="1">IF($BT317&lt;&gt;"",SUMIF($BD$3:$BD$1004,"="&amp;$BD317,INDIRECT(ADDRESS(3,BI$2,1,1)):INDIRECT(ADDRESS(1004,BI$2,1,1))),"")</f>
        <v/>
      </c>
      <c r="BJ317" t="str">
        <f ca="1">IF($BT317&lt;&gt;"",SUMIF($BD$3:$BD$1004,"="&amp;$BD317,INDIRECT(ADDRESS(3,BJ$2,1,1)):INDIRECT(ADDRESS(1004,BJ$2,1,1))),"")</f>
        <v/>
      </c>
      <c r="BK317" t="str">
        <f ca="1">IF($BT317&lt;&gt;"",SUMIF($BD$3:$BD$1004,"="&amp;$BD317,INDIRECT(ADDRESS(3,BK$2,1,1)):INDIRECT(ADDRESS(1004,BK$2,1,1))),"")</f>
        <v/>
      </c>
      <c r="BL317" t="str">
        <f ca="1">IF($BT317&lt;&gt;"",SUMIF($BD$3:$BD$1004,"="&amp;$BD317,INDIRECT(ADDRESS(3,BL$2,1,1)):INDIRECT(ADDRESS(1004,BL$2,1,1))),"")</f>
        <v/>
      </c>
      <c r="BM317" t="str">
        <f ca="1">IF($BT317&lt;&gt;"",SUMIF($BD$3:$BD$1004,"="&amp;$BD317,INDIRECT(ADDRESS(3,BM$2,1,1)):INDIRECT(ADDRESS(1004,BM$2,1,1))),"")</f>
        <v/>
      </c>
      <c r="BN317" t="str">
        <f ca="1">IF($BT317&lt;&gt;"",SUMIF($BD$3:$BD$1004,"="&amp;$BD317,INDIRECT(ADDRESS(3,BN$2,1,1)):INDIRECT(ADDRESS(1004,BN$2,1,1))),"")</f>
        <v/>
      </c>
      <c r="BO317" t="str">
        <f ca="1">IF($BT317&lt;&gt;"",SUMIF($BD$3:$BD$1004,"="&amp;$BD317,INDIRECT(ADDRESS(3,BO$2,1,1)):INDIRECT(ADDRESS(1004,BO$2,1,1))),"")</f>
        <v/>
      </c>
      <c r="BP317" t="str">
        <f ca="1">IF($BT317&lt;&gt;"",SUMIF($BD$3:$BD$1004,"="&amp;$BD317,INDIRECT(ADDRESS(3,BP$2,1,1)):INDIRECT(ADDRESS(1004,BP$2,1,1))),"")</f>
        <v/>
      </c>
      <c r="BQ317" t="str">
        <f ca="1">IF($BT317&lt;&gt;"",SUMIF($BD$3:$BD$1004,"="&amp;$BD317,INDIRECT(ADDRESS(3,BQ$2,1,1)):INDIRECT(ADDRESS(1004,BQ$2,1,1))),"")</f>
        <v/>
      </c>
      <c r="BR317" t="str">
        <f ca="1">IF($BT317&lt;&gt;"",SUMIF($BD$3:$BD$1004,"="&amp;$BD317,INDIRECT(ADDRESS(3,BR$2,1,1)):INDIRECT(ADDRESS(1004,BR$2,1,1))),"")</f>
        <v/>
      </c>
      <c r="BS317" t="str">
        <f>IF($A317&lt;&gt;"",VLOOKUP(TRUNC(MID($A317,1,2),0),Plano_Contas!$H$3:$J$103,3,TRUE),"")</f>
        <v/>
      </c>
      <c r="BT317" t="str">
        <f t="shared" si="16"/>
        <v/>
      </c>
      <c r="BV317">
        <f>Empresas!C317</f>
        <v>0</v>
      </c>
    </row>
    <row r="318" spans="1:74" x14ac:dyDescent="0.2">
      <c r="A318" s="89"/>
      <c r="B318" s="52" t="str">
        <f>IF($A318&lt;&gt;"",VLOOKUP(""&amp;$A318,Plano_Contas!$A$3:$F$1003,6,0),"")</f>
        <v/>
      </c>
      <c r="C318" s="91"/>
      <c r="D318" s="111"/>
      <c r="E318" s="112">
        <v>0</v>
      </c>
      <c r="F318" s="87"/>
      <c r="G318" s="85"/>
      <c r="H318" s="111"/>
      <c r="I318" s="112">
        <v>0</v>
      </c>
      <c r="J318" s="87"/>
      <c r="K318" s="85"/>
      <c r="L318" s="111"/>
      <c r="M318" s="112">
        <v>0</v>
      </c>
      <c r="N318" s="87"/>
      <c r="O318" s="85"/>
      <c r="P318" s="111"/>
      <c r="Q318" s="112">
        <v>0</v>
      </c>
      <c r="R318" s="87"/>
      <c r="S318" s="85"/>
      <c r="T318" s="111"/>
      <c r="U318" s="112">
        <v>0</v>
      </c>
      <c r="V318" s="87"/>
      <c r="W318" s="85"/>
      <c r="X318" s="111"/>
      <c r="Y318" s="112">
        <v>0</v>
      </c>
      <c r="Z318" s="87"/>
      <c r="AA318" s="85"/>
      <c r="AB318" s="111"/>
      <c r="AC318" s="112">
        <v>0</v>
      </c>
      <c r="AD318" s="87"/>
      <c r="AE318" s="85"/>
      <c r="AF318" s="111"/>
      <c r="AG318" s="112">
        <v>0</v>
      </c>
      <c r="AH318" s="87"/>
      <c r="AI318" s="85"/>
      <c r="AJ318" s="111"/>
      <c r="AK318" s="112">
        <v>0</v>
      </c>
      <c r="AL318" s="87"/>
      <c r="AM318" s="85"/>
      <c r="AN318" s="111"/>
      <c r="AO318" s="112">
        <v>0</v>
      </c>
      <c r="AP318" s="87"/>
      <c r="AQ318" s="85"/>
      <c r="AR318" s="111"/>
      <c r="AS318" s="112">
        <v>0</v>
      </c>
      <c r="AT318" s="87"/>
      <c r="AU318" s="85"/>
      <c r="AV318" s="111"/>
      <c r="AW318" s="112">
        <v>0</v>
      </c>
      <c r="AX318" s="87"/>
      <c r="AY318" s="85"/>
      <c r="AZ318" s="267">
        <f t="shared" si="17"/>
        <v>0</v>
      </c>
      <c r="BA318" s="88">
        <f t="shared" si="18"/>
        <v>0</v>
      </c>
      <c r="BC318">
        <f>IF($A318&lt;&gt;"",COUNTIF($BD$3:$BD318,$BD318),0)</f>
        <v>0</v>
      </c>
      <c r="BD318" t="str">
        <f>IF($A318&lt;&gt;"",VLOOKUP(TRUNC(MID($A318,1,2),0),Plano_Contas!$H$3:$J$103,2,TRUE),"")</f>
        <v/>
      </c>
      <c r="BE318" s="201" t="str">
        <f t="shared" si="15"/>
        <v/>
      </c>
      <c r="BF318" t="str">
        <f ca="1">IF($BT318&lt;&gt;"",SUMIF($BD$3:$BD$1004,"="&amp;$BD318,INDIRECT(ADDRESS(3,BF$2,1,1)):INDIRECT(ADDRESS(1004,BF$2,1,1))),"")</f>
        <v/>
      </c>
      <c r="BG318" t="str">
        <f ca="1">IF($BT318&lt;&gt;"",SUMIF($BD$3:$BD$1004,"="&amp;$BD318,INDIRECT(ADDRESS(3,BG$2,1,1)):INDIRECT(ADDRESS(1004,BG$2,1,1))),"")</f>
        <v/>
      </c>
      <c r="BH318" t="str">
        <f ca="1">IF($BT318&lt;&gt;"",SUMIF($BD$3:$BD$1004,"="&amp;$BD318,INDIRECT(ADDRESS(3,BH$2,1,1)):INDIRECT(ADDRESS(1004,BH$2,1,1))),"")</f>
        <v/>
      </c>
      <c r="BI318" t="str">
        <f ca="1">IF($BT318&lt;&gt;"",SUMIF($BD$3:$BD$1004,"="&amp;$BD318,INDIRECT(ADDRESS(3,BI$2,1,1)):INDIRECT(ADDRESS(1004,BI$2,1,1))),"")</f>
        <v/>
      </c>
      <c r="BJ318" t="str">
        <f ca="1">IF($BT318&lt;&gt;"",SUMIF($BD$3:$BD$1004,"="&amp;$BD318,INDIRECT(ADDRESS(3,BJ$2,1,1)):INDIRECT(ADDRESS(1004,BJ$2,1,1))),"")</f>
        <v/>
      </c>
      <c r="BK318" t="str">
        <f ca="1">IF($BT318&lt;&gt;"",SUMIF($BD$3:$BD$1004,"="&amp;$BD318,INDIRECT(ADDRESS(3,BK$2,1,1)):INDIRECT(ADDRESS(1004,BK$2,1,1))),"")</f>
        <v/>
      </c>
      <c r="BL318" t="str">
        <f ca="1">IF($BT318&lt;&gt;"",SUMIF($BD$3:$BD$1004,"="&amp;$BD318,INDIRECT(ADDRESS(3,BL$2,1,1)):INDIRECT(ADDRESS(1004,BL$2,1,1))),"")</f>
        <v/>
      </c>
      <c r="BM318" t="str">
        <f ca="1">IF($BT318&lt;&gt;"",SUMIF($BD$3:$BD$1004,"="&amp;$BD318,INDIRECT(ADDRESS(3,BM$2,1,1)):INDIRECT(ADDRESS(1004,BM$2,1,1))),"")</f>
        <v/>
      </c>
      <c r="BN318" t="str">
        <f ca="1">IF($BT318&lt;&gt;"",SUMIF($BD$3:$BD$1004,"="&amp;$BD318,INDIRECT(ADDRESS(3,BN$2,1,1)):INDIRECT(ADDRESS(1004,BN$2,1,1))),"")</f>
        <v/>
      </c>
      <c r="BO318" t="str">
        <f ca="1">IF($BT318&lt;&gt;"",SUMIF($BD$3:$BD$1004,"="&amp;$BD318,INDIRECT(ADDRESS(3,BO$2,1,1)):INDIRECT(ADDRESS(1004,BO$2,1,1))),"")</f>
        <v/>
      </c>
      <c r="BP318" t="str">
        <f ca="1">IF($BT318&lt;&gt;"",SUMIF($BD$3:$BD$1004,"="&amp;$BD318,INDIRECT(ADDRESS(3,BP$2,1,1)):INDIRECT(ADDRESS(1004,BP$2,1,1))),"")</f>
        <v/>
      </c>
      <c r="BQ318" t="str">
        <f ca="1">IF($BT318&lt;&gt;"",SUMIF($BD$3:$BD$1004,"="&amp;$BD318,INDIRECT(ADDRESS(3,BQ$2,1,1)):INDIRECT(ADDRESS(1004,BQ$2,1,1))),"")</f>
        <v/>
      </c>
      <c r="BR318" t="str">
        <f ca="1">IF($BT318&lt;&gt;"",SUMIF($BD$3:$BD$1004,"="&amp;$BD318,INDIRECT(ADDRESS(3,BR$2,1,1)):INDIRECT(ADDRESS(1004,BR$2,1,1))),"")</f>
        <v/>
      </c>
      <c r="BS318" t="str">
        <f>IF($A318&lt;&gt;"",VLOOKUP(TRUNC(MID($A318,1,2),0),Plano_Contas!$H$3:$J$103,3,TRUE),"")</f>
        <v/>
      </c>
      <c r="BT318" t="str">
        <f t="shared" si="16"/>
        <v/>
      </c>
      <c r="BV318">
        <f>Empresas!C318</f>
        <v>0</v>
      </c>
    </row>
    <row r="319" spans="1:74" x14ac:dyDescent="0.2">
      <c r="A319" s="89"/>
      <c r="B319" s="52" t="str">
        <f>IF($A319&lt;&gt;"",VLOOKUP(""&amp;$A319,Plano_Contas!$A$3:$F$1003,6,0),"")</f>
        <v/>
      </c>
      <c r="C319" s="91"/>
      <c r="D319" s="111"/>
      <c r="E319" s="112">
        <v>0</v>
      </c>
      <c r="F319" s="87"/>
      <c r="G319" s="85"/>
      <c r="H319" s="111"/>
      <c r="I319" s="112">
        <v>0</v>
      </c>
      <c r="J319" s="87"/>
      <c r="K319" s="85"/>
      <c r="L319" s="111"/>
      <c r="M319" s="112">
        <v>0</v>
      </c>
      <c r="N319" s="87"/>
      <c r="O319" s="85"/>
      <c r="P319" s="111"/>
      <c r="Q319" s="112">
        <v>0</v>
      </c>
      <c r="R319" s="87"/>
      <c r="S319" s="85"/>
      <c r="T319" s="111"/>
      <c r="U319" s="112">
        <v>0</v>
      </c>
      <c r="V319" s="87"/>
      <c r="W319" s="85"/>
      <c r="X319" s="111"/>
      <c r="Y319" s="112">
        <v>0</v>
      </c>
      <c r="Z319" s="87"/>
      <c r="AA319" s="85"/>
      <c r="AB319" s="111"/>
      <c r="AC319" s="112">
        <v>0</v>
      </c>
      <c r="AD319" s="87"/>
      <c r="AE319" s="85"/>
      <c r="AF319" s="111"/>
      <c r="AG319" s="112">
        <v>0</v>
      </c>
      <c r="AH319" s="87"/>
      <c r="AI319" s="85"/>
      <c r="AJ319" s="111"/>
      <c r="AK319" s="112">
        <v>0</v>
      </c>
      <c r="AL319" s="87"/>
      <c r="AM319" s="85"/>
      <c r="AN319" s="111"/>
      <c r="AO319" s="112">
        <v>0</v>
      </c>
      <c r="AP319" s="87"/>
      <c r="AQ319" s="85"/>
      <c r="AR319" s="111"/>
      <c r="AS319" s="112">
        <v>0</v>
      </c>
      <c r="AT319" s="87"/>
      <c r="AU319" s="85"/>
      <c r="AV319" s="111"/>
      <c r="AW319" s="112">
        <v>0</v>
      </c>
      <c r="AX319" s="87"/>
      <c r="AY319" s="85"/>
      <c r="AZ319" s="267">
        <f t="shared" si="17"/>
        <v>0</v>
      </c>
      <c r="BA319" s="88">
        <f t="shared" si="18"/>
        <v>0</v>
      </c>
      <c r="BC319">
        <f>IF($A319&lt;&gt;"",COUNTIF($BD$3:$BD319,$BD319),0)</f>
        <v>0</v>
      </c>
      <c r="BD319" t="str">
        <f>IF($A319&lt;&gt;"",VLOOKUP(TRUNC(MID($A319,1,2),0),Plano_Contas!$H$3:$J$103,2,TRUE),"")</f>
        <v/>
      </c>
      <c r="BE319" s="201" t="str">
        <f t="shared" si="15"/>
        <v/>
      </c>
      <c r="BF319" t="str">
        <f ca="1">IF($BT319&lt;&gt;"",SUMIF($BD$3:$BD$1004,"="&amp;$BD319,INDIRECT(ADDRESS(3,BF$2,1,1)):INDIRECT(ADDRESS(1004,BF$2,1,1))),"")</f>
        <v/>
      </c>
      <c r="BG319" t="str">
        <f ca="1">IF($BT319&lt;&gt;"",SUMIF($BD$3:$BD$1004,"="&amp;$BD319,INDIRECT(ADDRESS(3,BG$2,1,1)):INDIRECT(ADDRESS(1004,BG$2,1,1))),"")</f>
        <v/>
      </c>
      <c r="BH319" t="str">
        <f ca="1">IF($BT319&lt;&gt;"",SUMIF($BD$3:$BD$1004,"="&amp;$BD319,INDIRECT(ADDRESS(3,BH$2,1,1)):INDIRECT(ADDRESS(1004,BH$2,1,1))),"")</f>
        <v/>
      </c>
      <c r="BI319" t="str">
        <f ca="1">IF($BT319&lt;&gt;"",SUMIF($BD$3:$BD$1004,"="&amp;$BD319,INDIRECT(ADDRESS(3,BI$2,1,1)):INDIRECT(ADDRESS(1004,BI$2,1,1))),"")</f>
        <v/>
      </c>
      <c r="BJ319" t="str">
        <f ca="1">IF($BT319&lt;&gt;"",SUMIF($BD$3:$BD$1004,"="&amp;$BD319,INDIRECT(ADDRESS(3,BJ$2,1,1)):INDIRECT(ADDRESS(1004,BJ$2,1,1))),"")</f>
        <v/>
      </c>
      <c r="BK319" t="str">
        <f ca="1">IF($BT319&lt;&gt;"",SUMIF($BD$3:$BD$1004,"="&amp;$BD319,INDIRECT(ADDRESS(3,BK$2,1,1)):INDIRECT(ADDRESS(1004,BK$2,1,1))),"")</f>
        <v/>
      </c>
      <c r="BL319" t="str">
        <f ca="1">IF($BT319&lt;&gt;"",SUMIF($BD$3:$BD$1004,"="&amp;$BD319,INDIRECT(ADDRESS(3,BL$2,1,1)):INDIRECT(ADDRESS(1004,BL$2,1,1))),"")</f>
        <v/>
      </c>
      <c r="BM319" t="str">
        <f ca="1">IF($BT319&lt;&gt;"",SUMIF($BD$3:$BD$1004,"="&amp;$BD319,INDIRECT(ADDRESS(3,BM$2,1,1)):INDIRECT(ADDRESS(1004,BM$2,1,1))),"")</f>
        <v/>
      </c>
      <c r="BN319" t="str">
        <f ca="1">IF($BT319&lt;&gt;"",SUMIF($BD$3:$BD$1004,"="&amp;$BD319,INDIRECT(ADDRESS(3,BN$2,1,1)):INDIRECT(ADDRESS(1004,BN$2,1,1))),"")</f>
        <v/>
      </c>
      <c r="BO319" t="str">
        <f ca="1">IF($BT319&lt;&gt;"",SUMIF($BD$3:$BD$1004,"="&amp;$BD319,INDIRECT(ADDRESS(3,BO$2,1,1)):INDIRECT(ADDRESS(1004,BO$2,1,1))),"")</f>
        <v/>
      </c>
      <c r="BP319" t="str">
        <f ca="1">IF($BT319&lt;&gt;"",SUMIF($BD$3:$BD$1004,"="&amp;$BD319,INDIRECT(ADDRESS(3,BP$2,1,1)):INDIRECT(ADDRESS(1004,BP$2,1,1))),"")</f>
        <v/>
      </c>
      <c r="BQ319" t="str">
        <f ca="1">IF($BT319&lt;&gt;"",SUMIF($BD$3:$BD$1004,"="&amp;$BD319,INDIRECT(ADDRESS(3,BQ$2,1,1)):INDIRECT(ADDRESS(1004,BQ$2,1,1))),"")</f>
        <v/>
      </c>
      <c r="BR319" t="str">
        <f ca="1">IF($BT319&lt;&gt;"",SUMIF($BD$3:$BD$1004,"="&amp;$BD319,INDIRECT(ADDRESS(3,BR$2,1,1)):INDIRECT(ADDRESS(1004,BR$2,1,1))),"")</f>
        <v/>
      </c>
      <c r="BS319" t="str">
        <f>IF($A319&lt;&gt;"",VLOOKUP(TRUNC(MID($A319,1,2),0),Plano_Contas!$H$3:$J$103,3,TRUE),"")</f>
        <v/>
      </c>
      <c r="BT319" t="str">
        <f t="shared" si="16"/>
        <v/>
      </c>
      <c r="BV319">
        <f>Empresas!C319</f>
        <v>0</v>
      </c>
    </row>
    <row r="320" spans="1:74" x14ac:dyDescent="0.2">
      <c r="A320" s="89"/>
      <c r="B320" s="52" t="str">
        <f>IF($A320&lt;&gt;"",VLOOKUP(""&amp;$A320,Plano_Contas!$A$3:$F$1003,6,0),"")</f>
        <v/>
      </c>
      <c r="C320" s="91"/>
      <c r="D320" s="111"/>
      <c r="E320" s="112">
        <v>0</v>
      </c>
      <c r="F320" s="87"/>
      <c r="G320" s="85"/>
      <c r="H320" s="111"/>
      <c r="I320" s="112">
        <v>0</v>
      </c>
      <c r="J320" s="87"/>
      <c r="K320" s="85"/>
      <c r="L320" s="111"/>
      <c r="M320" s="112">
        <v>0</v>
      </c>
      <c r="N320" s="87"/>
      <c r="O320" s="85"/>
      <c r="P320" s="111"/>
      <c r="Q320" s="112">
        <v>0</v>
      </c>
      <c r="R320" s="87"/>
      <c r="S320" s="85"/>
      <c r="T320" s="111"/>
      <c r="U320" s="112">
        <v>0</v>
      </c>
      <c r="V320" s="87"/>
      <c r="W320" s="85"/>
      <c r="X320" s="111"/>
      <c r="Y320" s="112">
        <v>0</v>
      </c>
      <c r="Z320" s="87"/>
      <c r="AA320" s="85"/>
      <c r="AB320" s="111"/>
      <c r="AC320" s="112">
        <v>0</v>
      </c>
      <c r="AD320" s="87"/>
      <c r="AE320" s="85"/>
      <c r="AF320" s="111"/>
      <c r="AG320" s="112">
        <v>0</v>
      </c>
      <c r="AH320" s="87"/>
      <c r="AI320" s="85"/>
      <c r="AJ320" s="111"/>
      <c r="AK320" s="112">
        <v>0</v>
      </c>
      <c r="AL320" s="87"/>
      <c r="AM320" s="85"/>
      <c r="AN320" s="111"/>
      <c r="AO320" s="112">
        <v>0</v>
      </c>
      <c r="AP320" s="87"/>
      <c r="AQ320" s="85"/>
      <c r="AR320" s="111"/>
      <c r="AS320" s="112">
        <v>0</v>
      </c>
      <c r="AT320" s="87"/>
      <c r="AU320" s="85"/>
      <c r="AV320" s="111"/>
      <c r="AW320" s="112">
        <v>0</v>
      </c>
      <c r="AX320" s="87"/>
      <c r="AY320" s="85"/>
      <c r="AZ320" s="267">
        <f t="shared" si="17"/>
        <v>0</v>
      </c>
      <c r="BA320" s="88">
        <f t="shared" si="18"/>
        <v>0</v>
      </c>
      <c r="BC320">
        <f>IF($A320&lt;&gt;"",COUNTIF($BD$3:$BD320,$BD320),0)</f>
        <v>0</v>
      </c>
      <c r="BD320" t="str">
        <f>IF($A320&lt;&gt;"",VLOOKUP(TRUNC(MID($A320,1,2),0),Plano_Contas!$H$3:$J$103,2,TRUE),"")</f>
        <v/>
      </c>
      <c r="BE320" s="201" t="str">
        <f t="shared" si="15"/>
        <v/>
      </c>
      <c r="BF320" t="str">
        <f ca="1">IF($BT320&lt;&gt;"",SUMIF($BD$3:$BD$1004,"="&amp;$BD320,INDIRECT(ADDRESS(3,BF$2,1,1)):INDIRECT(ADDRESS(1004,BF$2,1,1))),"")</f>
        <v/>
      </c>
      <c r="BG320" t="str">
        <f ca="1">IF($BT320&lt;&gt;"",SUMIF($BD$3:$BD$1004,"="&amp;$BD320,INDIRECT(ADDRESS(3,BG$2,1,1)):INDIRECT(ADDRESS(1004,BG$2,1,1))),"")</f>
        <v/>
      </c>
      <c r="BH320" t="str">
        <f ca="1">IF($BT320&lt;&gt;"",SUMIF($BD$3:$BD$1004,"="&amp;$BD320,INDIRECT(ADDRESS(3,BH$2,1,1)):INDIRECT(ADDRESS(1004,BH$2,1,1))),"")</f>
        <v/>
      </c>
      <c r="BI320" t="str">
        <f ca="1">IF($BT320&lt;&gt;"",SUMIF($BD$3:$BD$1004,"="&amp;$BD320,INDIRECT(ADDRESS(3,BI$2,1,1)):INDIRECT(ADDRESS(1004,BI$2,1,1))),"")</f>
        <v/>
      </c>
      <c r="BJ320" t="str">
        <f ca="1">IF($BT320&lt;&gt;"",SUMIF($BD$3:$BD$1004,"="&amp;$BD320,INDIRECT(ADDRESS(3,BJ$2,1,1)):INDIRECT(ADDRESS(1004,BJ$2,1,1))),"")</f>
        <v/>
      </c>
      <c r="BK320" t="str">
        <f ca="1">IF($BT320&lt;&gt;"",SUMIF($BD$3:$BD$1004,"="&amp;$BD320,INDIRECT(ADDRESS(3,BK$2,1,1)):INDIRECT(ADDRESS(1004,BK$2,1,1))),"")</f>
        <v/>
      </c>
      <c r="BL320" t="str">
        <f ca="1">IF($BT320&lt;&gt;"",SUMIF($BD$3:$BD$1004,"="&amp;$BD320,INDIRECT(ADDRESS(3,BL$2,1,1)):INDIRECT(ADDRESS(1004,BL$2,1,1))),"")</f>
        <v/>
      </c>
      <c r="BM320" t="str">
        <f ca="1">IF($BT320&lt;&gt;"",SUMIF($BD$3:$BD$1004,"="&amp;$BD320,INDIRECT(ADDRESS(3,BM$2,1,1)):INDIRECT(ADDRESS(1004,BM$2,1,1))),"")</f>
        <v/>
      </c>
      <c r="BN320" t="str">
        <f ca="1">IF($BT320&lt;&gt;"",SUMIF($BD$3:$BD$1004,"="&amp;$BD320,INDIRECT(ADDRESS(3,BN$2,1,1)):INDIRECT(ADDRESS(1004,BN$2,1,1))),"")</f>
        <v/>
      </c>
      <c r="BO320" t="str">
        <f ca="1">IF($BT320&lt;&gt;"",SUMIF($BD$3:$BD$1004,"="&amp;$BD320,INDIRECT(ADDRESS(3,BO$2,1,1)):INDIRECT(ADDRESS(1004,BO$2,1,1))),"")</f>
        <v/>
      </c>
      <c r="BP320" t="str">
        <f ca="1">IF($BT320&lt;&gt;"",SUMIF($BD$3:$BD$1004,"="&amp;$BD320,INDIRECT(ADDRESS(3,BP$2,1,1)):INDIRECT(ADDRESS(1004,BP$2,1,1))),"")</f>
        <v/>
      </c>
      <c r="BQ320" t="str">
        <f ca="1">IF($BT320&lt;&gt;"",SUMIF($BD$3:$BD$1004,"="&amp;$BD320,INDIRECT(ADDRESS(3,BQ$2,1,1)):INDIRECT(ADDRESS(1004,BQ$2,1,1))),"")</f>
        <v/>
      </c>
      <c r="BR320" t="str">
        <f ca="1">IF($BT320&lt;&gt;"",SUMIF($BD$3:$BD$1004,"="&amp;$BD320,INDIRECT(ADDRESS(3,BR$2,1,1)):INDIRECT(ADDRESS(1004,BR$2,1,1))),"")</f>
        <v/>
      </c>
      <c r="BS320" t="str">
        <f>IF($A320&lt;&gt;"",VLOOKUP(TRUNC(MID($A320,1,2),0),Plano_Contas!$H$3:$J$103,3,TRUE),"")</f>
        <v/>
      </c>
      <c r="BT320" t="str">
        <f t="shared" si="16"/>
        <v/>
      </c>
      <c r="BV320">
        <f>Empresas!C320</f>
        <v>0</v>
      </c>
    </row>
    <row r="321" spans="1:74" x14ac:dyDescent="0.2">
      <c r="A321" s="89"/>
      <c r="B321" s="52" t="str">
        <f>IF($A321&lt;&gt;"",VLOOKUP(""&amp;$A321,Plano_Contas!$A$3:$F$1003,6,0),"")</f>
        <v/>
      </c>
      <c r="C321" s="91"/>
      <c r="D321" s="111"/>
      <c r="E321" s="112">
        <v>0</v>
      </c>
      <c r="F321" s="87"/>
      <c r="G321" s="85"/>
      <c r="H321" s="111"/>
      <c r="I321" s="112">
        <v>0</v>
      </c>
      <c r="J321" s="87"/>
      <c r="K321" s="85"/>
      <c r="L321" s="111"/>
      <c r="M321" s="112">
        <v>0</v>
      </c>
      <c r="N321" s="87"/>
      <c r="O321" s="85"/>
      <c r="P321" s="111"/>
      <c r="Q321" s="112">
        <v>0</v>
      </c>
      <c r="R321" s="87"/>
      <c r="S321" s="85"/>
      <c r="T321" s="111"/>
      <c r="U321" s="112">
        <v>0</v>
      </c>
      <c r="V321" s="87"/>
      <c r="W321" s="85"/>
      <c r="X321" s="111"/>
      <c r="Y321" s="112">
        <v>0</v>
      </c>
      <c r="Z321" s="87"/>
      <c r="AA321" s="85"/>
      <c r="AB321" s="111"/>
      <c r="AC321" s="112">
        <v>0</v>
      </c>
      <c r="AD321" s="87"/>
      <c r="AE321" s="85"/>
      <c r="AF321" s="111"/>
      <c r="AG321" s="112">
        <v>0</v>
      </c>
      <c r="AH321" s="87"/>
      <c r="AI321" s="85"/>
      <c r="AJ321" s="111"/>
      <c r="AK321" s="112">
        <v>0</v>
      </c>
      <c r="AL321" s="87"/>
      <c r="AM321" s="85"/>
      <c r="AN321" s="111"/>
      <c r="AO321" s="112">
        <v>0</v>
      </c>
      <c r="AP321" s="87"/>
      <c r="AQ321" s="85"/>
      <c r="AR321" s="111"/>
      <c r="AS321" s="112">
        <v>0</v>
      </c>
      <c r="AT321" s="87"/>
      <c r="AU321" s="85"/>
      <c r="AV321" s="111"/>
      <c r="AW321" s="112">
        <v>0</v>
      </c>
      <c r="AX321" s="87"/>
      <c r="AY321" s="85"/>
      <c r="AZ321" s="267">
        <f t="shared" si="17"/>
        <v>0</v>
      </c>
      <c r="BA321" s="88">
        <f t="shared" si="18"/>
        <v>0</v>
      </c>
      <c r="BC321">
        <f>IF($A321&lt;&gt;"",COUNTIF($BD$3:$BD321,$BD321),0)</f>
        <v>0</v>
      </c>
      <c r="BD321" t="str">
        <f>IF($A321&lt;&gt;"",VLOOKUP(TRUNC(MID($A321,1,2),0),Plano_Contas!$H$3:$J$103,2,TRUE),"")</f>
        <v/>
      </c>
      <c r="BE321" s="201" t="str">
        <f t="shared" si="15"/>
        <v/>
      </c>
      <c r="BF321" t="str">
        <f ca="1">IF($BT321&lt;&gt;"",SUMIF($BD$3:$BD$1004,"="&amp;$BD321,INDIRECT(ADDRESS(3,BF$2,1,1)):INDIRECT(ADDRESS(1004,BF$2,1,1))),"")</f>
        <v/>
      </c>
      <c r="BG321" t="str">
        <f ca="1">IF($BT321&lt;&gt;"",SUMIF($BD$3:$BD$1004,"="&amp;$BD321,INDIRECT(ADDRESS(3,BG$2,1,1)):INDIRECT(ADDRESS(1004,BG$2,1,1))),"")</f>
        <v/>
      </c>
      <c r="BH321" t="str">
        <f ca="1">IF($BT321&lt;&gt;"",SUMIF($BD$3:$BD$1004,"="&amp;$BD321,INDIRECT(ADDRESS(3,BH$2,1,1)):INDIRECT(ADDRESS(1004,BH$2,1,1))),"")</f>
        <v/>
      </c>
      <c r="BI321" t="str">
        <f ca="1">IF($BT321&lt;&gt;"",SUMIF($BD$3:$BD$1004,"="&amp;$BD321,INDIRECT(ADDRESS(3,BI$2,1,1)):INDIRECT(ADDRESS(1004,BI$2,1,1))),"")</f>
        <v/>
      </c>
      <c r="BJ321" t="str">
        <f ca="1">IF($BT321&lt;&gt;"",SUMIF($BD$3:$BD$1004,"="&amp;$BD321,INDIRECT(ADDRESS(3,BJ$2,1,1)):INDIRECT(ADDRESS(1004,BJ$2,1,1))),"")</f>
        <v/>
      </c>
      <c r="BK321" t="str">
        <f ca="1">IF($BT321&lt;&gt;"",SUMIF($BD$3:$BD$1004,"="&amp;$BD321,INDIRECT(ADDRESS(3,BK$2,1,1)):INDIRECT(ADDRESS(1004,BK$2,1,1))),"")</f>
        <v/>
      </c>
      <c r="BL321" t="str">
        <f ca="1">IF($BT321&lt;&gt;"",SUMIF($BD$3:$BD$1004,"="&amp;$BD321,INDIRECT(ADDRESS(3,BL$2,1,1)):INDIRECT(ADDRESS(1004,BL$2,1,1))),"")</f>
        <v/>
      </c>
      <c r="BM321" t="str">
        <f ca="1">IF($BT321&lt;&gt;"",SUMIF($BD$3:$BD$1004,"="&amp;$BD321,INDIRECT(ADDRESS(3,BM$2,1,1)):INDIRECT(ADDRESS(1004,BM$2,1,1))),"")</f>
        <v/>
      </c>
      <c r="BN321" t="str">
        <f ca="1">IF($BT321&lt;&gt;"",SUMIF($BD$3:$BD$1004,"="&amp;$BD321,INDIRECT(ADDRESS(3,BN$2,1,1)):INDIRECT(ADDRESS(1004,BN$2,1,1))),"")</f>
        <v/>
      </c>
      <c r="BO321" t="str">
        <f ca="1">IF($BT321&lt;&gt;"",SUMIF($BD$3:$BD$1004,"="&amp;$BD321,INDIRECT(ADDRESS(3,BO$2,1,1)):INDIRECT(ADDRESS(1004,BO$2,1,1))),"")</f>
        <v/>
      </c>
      <c r="BP321" t="str">
        <f ca="1">IF($BT321&lt;&gt;"",SUMIF($BD$3:$BD$1004,"="&amp;$BD321,INDIRECT(ADDRESS(3,BP$2,1,1)):INDIRECT(ADDRESS(1004,BP$2,1,1))),"")</f>
        <v/>
      </c>
      <c r="BQ321" t="str">
        <f ca="1">IF($BT321&lt;&gt;"",SUMIF($BD$3:$BD$1004,"="&amp;$BD321,INDIRECT(ADDRESS(3,BQ$2,1,1)):INDIRECT(ADDRESS(1004,BQ$2,1,1))),"")</f>
        <v/>
      </c>
      <c r="BR321" t="str">
        <f ca="1">IF($BT321&lt;&gt;"",SUMIF($BD$3:$BD$1004,"="&amp;$BD321,INDIRECT(ADDRESS(3,BR$2,1,1)):INDIRECT(ADDRESS(1004,BR$2,1,1))),"")</f>
        <v/>
      </c>
      <c r="BS321" t="str">
        <f>IF($A321&lt;&gt;"",VLOOKUP(TRUNC(MID($A321,1,2),0),Plano_Contas!$H$3:$J$103,3,TRUE),"")</f>
        <v/>
      </c>
      <c r="BT321" t="str">
        <f t="shared" si="16"/>
        <v/>
      </c>
      <c r="BV321">
        <f>Empresas!C321</f>
        <v>0</v>
      </c>
    </row>
    <row r="322" spans="1:74" x14ac:dyDescent="0.2">
      <c r="A322" s="89"/>
      <c r="B322" s="52" t="str">
        <f>IF($A322&lt;&gt;"",VLOOKUP(""&amp;$A322,Plano_Contas!$A$3:$F$1003,6,0),"")</f>
        <v/>
      </c>
      <c r="C322" s="91"/>
      <c r="D322" s="111"/>
      <c r="E322" s="112">
        <v>0</v>
      </c>
      <c r="F322" s="87"/>
      <c r="G322" s="85"/>
      <c r="H322" s="111"/>
      <c r="I322" s="112">
        <v>0</v>
      </c>
      <c r="J322" s="87"/>
      <c r="K322" s="85"/>
      <c r="L322" s="111"/>
      <c r="M322" s="112">
        <v>0</v>
      </c>
      <c r="N322" s="87"/>
      <c r="O322" s="85"/>
      <c r="P322" s="111"/>
      <c r="Q322" s="112">
        <v>0</v>
      </c>
      <c r="R322" s="87"/>
      <c r="S322" s="85"/>
      <c r="T322" s="111"/>
      <c r="U322" s="112">
        <v>0</v>
      </c>
      <c r="V322" s="87"/>
      <c r="W322" s="85"/>
      <c r="X322" s="111"/>
      <c r="Y322" s="112">
        <v>0</v>
      </c>
      <c r="Z322" s="87"/>
      <c r="AA322" s="85"/>
      <c r="AB322" s="111"/>
      <c r="AC322" s="112">
        <v>0</v>
      </c>
      <c r="AD322" s="87"/>
      <c r="AE322" s="85"/>
      <c r="AF322" s="111"/>
      <c r="AG322" s="112">
        <v>0</v>
      </c>
      <c r="AH322" s="87"/>
      <c r="AI322" s="85"/>
      <c r="AJ322" s="111"/>
      <c r="AK322" s="112">
        <v>0</v>
      </c>
      <c r="AL322" s="87"/>
      <c r="AM322" s="85"/>
      <c r="AN322" s="111"/>
      <c r="AO322" s="112">
        <v>0</v>
      </c>
      <c r="AP322" s="87"/>
      <c r="AQ322" s="85"/>
      <c r="AR322" s="111"/>
      <c r="AS322" s="112">
        <v>0</v>
      </c>
      <c r="AT322" s="87"/>
      <c r="AU322" s="85"/>
      <c r="AV322" s="111"/>
      <c r="AW322" s="112">
        <v>0</v>
      </c>
      <c r="AX322" s="87"/>
      <c r="AY322" s="85"/>
      <c r="AZ322" s="267">
        <f t="shared" si="17"/>
        <v>0</v>
      </c>
      <c r="BA322" s="88">
        <f t="shared" si="18"/>
        <v>0</v>
      </c>
      <c r="BC322">
        <f>IF($A322&lt;&gt;"",COUNTIF($BD$3:$BD322,$BD322),0)</f>
        <v>0</v>
      </c>
      <c r="BD322" t="str">
        <f>IF($A322&lt;&gt;"",VLOOKUP(TRUNC(MID($A322,1,2),0),Plano_Contas!$H$3:$J$103,2,TRUE),"")</f>
        <v/>
      </c>
      <c r="BE322" s="201" t="str">
        <f t="shared" si="15"/>
        <v/>
      </c>
      <c r="BF322" t="str">
        <f ca="1">IF($BT322&lt;&gt;"",SUMIF($BD$3:$BD$1004,"="&amp;$BD322,INDIRECT(ADDRESS(3,BF$2,1,1)):INDIRECT(ADDRESS(1004,BF$2,1,1))),"")</f>
        <v/>
      </c>
      <c r="BG322" t="str">
        <f ca="1">IF($BT322&lt;&gt;"",SUMIF($BD$3:$BD$1004,"="&amp;$BD322,INDIRECT(ADDRESS(3,BG$2,1,1)):INDIRECT(ADDRESS(1004,BG$2,1,1))),"")</f>
        <v/>
      </c>
      <c r="BH322" t="str">
        <f ca="1">IF($BT322&lt;&gt;"",SUMIF($BD$3:$BD$1004,"="&amp;$BD322,INDIRECT(ADDRESS(3,BH$2,1,1)):INDIRECT(ADDRESS(1004,BH$2,1,1))),"")</f>
        <v/>
      </c>
      <c r="BI322" t="str">
        <f ca="1">IF($BT322&lt;&gt;"",SUMIF($BD$3:$BD$1004,"="&amp;$BD322,INDIRECT(ADDRESS(3,BI$2,1,1)):INDIRECT(ADDRESS(1004,BI$2,1,1))),"")</f>
        <v/>
      </c>
      <c r="BJ322" t="str">
        <f ca="1">IF($BT322&lt;&gt;"",SUMIF($BD$3:$BD$1004,"="&amp;$BD322,INDIRECT(ADDRESS(3,BJ$2,1,1)):INDIRECT(ADDRESS(1004,BJ$2,1,1))),"")</f>
        <v/>
      </c>
      <c r="BK322" t="str">
        <f ca="1">IF($BT322&lt;&gt;"",SUMIF($BD$3:$BD$1004,"="&amp;$BD322,INDIRECT(ADDRESS(3,BK$2,1,1)):INDIRECT(ADDRESS(1004,BK$2,1,1))),"")</f>
        <v/>
      </c>
      <c r="BL322" t="str">
        <f ca="1">IF($BT322&lt;&gt;"",SUMIF($BD$3:$BD$1004,"="&amp;$BD322,INDIRECT(ADDRESS(3,BL$2,1,1)):INDIRECT(ADDRESS(1004,BL$2,1,1))),"")</f>
        <v/>
      </c>
      <c r="BM322" t="str">
        <f ca="1">IF($BT322&lt;&gt;"",SUMIF($BD$3:$BD$1004,"="&amp;$BD322,INDIRECT(ADDRESS(3,BM$2,1,1)):INDIRECT(ADDRESS(1004,BM$2,1,1))),"")</f>
        <v/>
      </c>
      <c r="BN322" t="str">
        <f ca="1">IF($BT322&lt;&gt;"",SUMIF($BD$3:$BD$1004,"="&amp;$BD322,INDIRECT(ADDRESS(3,BN$2,1,1)):INDIRECT(ADDRESS(1004,BN$2,1,1))),"")</f>
        <v/>
      </c>
      <c r="BO322" t="str">
        <f ca="1">IF($BT322&lt;&gt;"",SUMIF($BD$3:$BD$1004,"="&amp;$BD322,INDIRECT(ADDRESS(3,BO$2,1,1)):INDIRECT(ADDRESS(1004,BO$2,1,1))),"")</f>
        <v/>
      </c>
      <c r="BP322" t="str">
        <f ca="1">IF($BT322&lt;&gt;"",SUMIF($BD$3:$BD$1004,"="&amp;$BD322,INDIRECT(ADDRESS(3,BP$2,1,1)):INDIRECT(ADDRESS(1004,BP$2,1,1))),"")</f>
        <v/>
      </c>
      <c r="BQ322" t="str">
        <f ca="1">IF($BT322&lt;&gt;"",SUMIF($BD$3:$BD$1004,"="&amp;$BD322,INDIRECT(ADDRESS(3,BQ$2,1,1)):INDIRECT(ADDRESS(1004,BQ$2,1,1))),"")</f>
        <v/>
      </c>
      <c r="BR322" t="str">
        <f ca="1">IF($BT322&lt;&gt;"",SUMIF($BD$3:$BD$1004,"="&amp;$BD322,INDIRECT(ADDRESS(3,BR$2,1,1)):INDIRECT(ADDRESS(1004,BR$2,1,1))),"")</f>
        <v/>
      </c>
      <c r="BS322" t="str">
        <f>IF($A322&lt;&gt;"",VLOOKUP(TRUNC(MID($A322,1,2),0),Plano_Contas!$H$3:$J$103,3,TRUE),"")</f>
        <v/>
      </c>
      <c r="BT322" t="str">
        <f t="shared" si="16"/>
        <v/>
      </c>
      <c r="BV322">
        <f>Empresas!C322</f>
        <v>0</v>
      </c>
    </row>
    <row r="323" spans="1:74" x14ac:dyDescent="0.2">
      <c r="A323" s="89"/>
      <c r="B323" s="52" t="str">
        <f>IF($A323&lt;&gt;"",VLOOKUP(""&amp;$A323,Plano_Contas!$A$3:$F$1003,6,0),"")</f>
        <v/>
      </c>
      <c r="C323" s="91"/>
      <c r="D323" s="111"/>
      <c r="E323" s="112">
        <v>0</v>
      </c>
      <c r="F323" s="87"/>
      <c r="G323" s="85"/>
      <c r="H323" s="111"/>
      <c r="I323" s="112">
        <v>0</v>
      </c>
      <c r="J323" s="87"/>
      <c r="K323" s="85"/>
      <c r="L323" s="111"/>
      <c r="M323" s="112">
        <v>0</v>
      </c>
      <c r="N323" s="87"/>
      <c r="O323" s="85"/>
      <c r="P323" s="111"/>
      <c r="Q323" s="112">
        <v>0</v>
      </c>
      <c r="R323" s="87"/>
      <c r="S323" s="85"/>
      <c r="T323" s="111"/>
      <c r="U323" s="112">
        <v>0</v>
      </c>
      <c r="V323" s="87"/>
      <c r="W323" s="85"/>
      <c r="X323" s="111"/>
      <c r="Y323" s="112">
        <v>0</v>
      </c>
      <c r="Z323" s="87"/>
      <c r="AA323" s="85"/>
      <c r="AB323" s="111"/>
      <c r="AC323" s="112">
        <v>0</v>
      </c>
      <c r="AD323" s="87"/>
      <c r="AE323" s="85"/>
      <c r="AF323" s="111"/>
      <c r="AG323" s="112">
        <v>0</v>
      </c>
      <c r="AH323" s="87"/>
      <c r="AI323" s="85"/>
      <c r="AJ323" s="111"/>
      <c r="AK323" s="112">
        <v>0</v>
      </c>
      <c r="AL323" s="87"/>
      <c r="AM323" s="85"/>
      <c r="AN323" s="111"/>
      <c r="AO323" s="112">
        <v>0</v>
      </c>
      <c r="AP323" s="87"/>
      <c r="AQ323" s="85"/>
      <c r="AR323" s="111"/>
      <c r="AS323" s="112">
        <v>0</v>
      </c>
      <c r="AT323" s="87"/>
      <c r="AU323" s="85"/>
      <c r="AV323" s="111"/>
      <c r="AW323" s="112">
        <v>0</v>
      </c>
      <c r="AX323" s="87"/>
      <c r="AY323" s="85"/>
      <c r="AZ323" s="267">
        <f t="shared" si="17"/>
        <v>0</v>
      </c>
      <c r="BA323" s="88">
        <f t="shared" si="18"/>
        <v>0</v>
      </c>
      <c r="BC323">
        <f>IF($A323&lt;&gt;"",COUNTIF($BD$3:$BD323,$BD323),0)</f>
        <v>0</v>
      </c>
      <c r="BD323" t="str">
        <f>IF($A323&lt;&gt;"",VLOOKUP(TRUNC(MID($A323,1,2),0),Plano_Contas!$H$3:$J$103,2,TRUE),"")</f>
        <v/>
      </c>
      <c r="BE323" s="201" t="str">
        <f t="shared" ref="BE323:BE386" si="19">IF(ISERR(SEARCH("[",$B323))=FALSE,MID($B323,SEARCH("[",$B323)+1,SEARCH("]",$B323)-SEARCH("[",$B323)-1),"")</f>
        <v/>
      </c>
      <c r="BF323" t="str">
        <f ca="1">IF($BT323&lt;&gt;"",SUMIF($BD$3:$BD$1004,"="&amp;$BD323,INDIRECT(ADDRESS(3,BF$2,1,1)):INDIRECT(ADDRESS(1004,BF$2,1,1))),"")</f>
        <v/>
      </c>
      <c r="BG323" t="str">
        <f ca="1">IF($BT323&lt;&gt;"",SUMIF($BD$3:$BD$1004,"="&amp;$BD323,INDIRECT(ADDRESS(3,BG$2,1,1)):INDIRECT(ADDRESS(1004,BG$2,1,1))),"")</f>
        <v/>
      </c>
      <c r="BH323" t="str">
        <f ca="1">IF($BT323&lt;&gt;"",SUMIF($BD$3:$BD$1004,"="&amp;$BD323,INDIRECT(ADDRESS(3,BH$2,1,1)):INDIRECT(ADDRESS(1004,BH$2,1,1))),"")</f>
        <v/>
      </c>
      <c r="BI323" t="str">
        <f ca="1">IF($BT323&lt;&gt;"",SUMIF($BD$3:$BD$1004,"="&amp;$BD323,INDIRECT(ADDRESS(3,BI$2,1,1)):INDIRECT(ADDRESS(1004,BI$2,1,1))),"")</f>
        <v/>
      </c>
      <c r="BJ323" t="str">
        <f ca="1">IF($BT323&lt;&gt;"",SUMIF($BD$3:$BD$1004,"="&amp;$BD323,INDIRECT(ADDRESS(3,BJ$2,1,1)):INDIRECT(ADDRESS(1004,BJ$2,1,1))),"")</f>
        <v/>
      </c>
      <c r="BK323" t="str">
        <f ca="1">IF($BT323&lt;&gt;"",SUMIF($BD$3:$BD$1004,"="&amp;$BD323,INDIRECT(ADDRESS(3,BK$2,1,1)):INDIRECT(ADDRESS(1004,BK$2,1,1))),"")</f>
        <v/>
      </c>
      <c r="BL323" t="str">
        <f ca="1">IF($BT323&lt;&gt;"",SUMIF($BD$3:$BD$1004,"="&amp;$BD323,INDIRECT(ADDRESS(3,BL$2,1,1)):INDIRECT(ADDRESS(1004,BL$2,1,1))),"")</f>
        <v/>
      </c>
      <c r="BM323" t="str">
        <f ca="1">IF($BT323&lt;&gt;"",SUMIF($BD$3:$BD$1004,"="&amp;$BD323,INDIRECT(ADDRESS(3,BM$2,1,1)):INDIRECT(ADDRESS(1004,BM$2,1,1))),"")</f>
        <v/>
      </c>
      <c r="BN323" t="str">
        <f ca="1">IF($BT323&lt;&gt;"",SUMIF($BD$3:$BD$1004,"="&amp;$BD323,INDIRECT(ADDRESS(3,BN$2,1,1)):INDIRECT(ADDRESS(1004,BN$2,1,1))),"")</f>
        <v/>
      </c>
      <c r="BO323" t="str">
        <f ca="1">IF($BT323&lt;&gt;"",SUMIF($BD$3:$BD$1004,"="&amp;$BD323,INDIRECT(ADDRESS(3,BO$2,1,1)):INDIRECT(ADDRESS(1004,BO$2,1,1))),"")</f>
        <v/>
      </c>
      <c r="BP323" t="str">
        <f ca="1">IF($BT323&lt;&gt;"",SUMIF($BD$3:$BD$1004,"="&amp;$BD323,INDIRECT(ADDRESS(3,BP$2,1,1)):INDIRECT(ADDRESS(1004,BP$2,1,1))),"")</f>
        <v/>
      </c>
      <c r="BQ323" t="str">
        <f ca="1">IF($BT323&lt;&gt;"",SUMIF($BD$3:$BD$1004,"="&amp;$BD323,INDIRECT(ADDRESS(3,BQ$2,1,1)):INDIRECT(ADDRESS(1004,BQ$2,1,1))),"")</f>
        <v/>
      </c>
      <c r="BR323" t="str">
        <f ca="1">IF($BT323&lt;&gt;"",SUMIF($BD$3:$BD$1004,"="&amp;$BD323,INDIRECT(ADDRESS(3,BR$2,1,1)):INDIRECT(ADDRESS(1004,BR$2,1,1))),"")</f>
        <v/>
      </c>
      <c r="BS323" t="str">
        <f>IF($A323&lt;&gt;"",VLOOKUP(TRUNC(MID($A323,1,2),0),Plano_Contas!$H$3:$J$103,3,TRUE),"")</f>
        <v/>
      </c>
      <c r="BT323" t="str">
        <f t="shared" ref="BT323:BT386" si="20">IF(($BC323=1)*($BS323&lt;&gt;"T"),$BD323&amp;IF($BE323&lt;&gt;""," ("&amp;$BE323&amp;")",""),"")</f>
        <v/>
      </c>
      <c r="BV323">
        <f>Empresas!C323</f>
        <v>0</v>
      </c>
    </row>
    <row r="324" spans="1:74" x14ac:dyDescent="0.2">
      <c r="A324" s="89"/>
      <c r="B324" s="52" t="str">
        <f>IF($A324&lt;&gt;"",VLOOKUP(""&amp;$A324,Plano_Contas!$A$3:$F$1003,6,0),"")</f>
        <v/>
      </c>
      <c r="C324" s="91"/>
      <c r="D324" s="111"/>
      <c r="E324" s="112">
        <v>0</v>
      </c>
      <c r="F324" s="87"/>
      <c r="G324" s="85"/>
      <c r="H324" s="111"/>
      <c r="I324" s="112">
        <v>0</v>
      </c>
      <c r="J324" s="87"/>
      <c r="K324" s="85"/>
      <c r="L324" s="111"/>
      <c r="M324" s="112">
        <v>0</v>
      </c>
      <c r="N324" s="87"/>
      <c r="O324" s="85"/>
      <c r="P324" s="111"/>
      <c r="Q324" s="112">
        <v>0</v>
      </c>
      <c r="R324" s="87"/>
      <c r="S324" s="85"/>
      <c r="T324" s="111"/>
      <c r="U324" s="112">
        <v>0</v>
      </c>
      <c r="V324" s="87"/>
      <c r="W324" s="85"/>
      <c r="X324" s="111"/>
      <c r="Y324" s="112">
        <v>0</v>
      </c>
      <c r="Z324" s="87"/>
      <c r="AA324" s="85"/>
      <c r="AB324" s="111"/>
      <c r="AC324" s="112">
        <v>0</v>
      </c>
      <c r="AD324" s="87"/>
      <c r="AE324" s="85"/>
      <c r="AF324" s="111"/>
      <c r="AG324" s="112">
        <v>0</v>
      </c>
      <c r="AH324" s="87"/>
      <c r="AI324" s="85"/>
      <c r="AJ324" s="111"/>
      <c r="AK324" s="112">
        <v>0</v>
      </c>
      <c r="AL324" s="87"/>
      <c r="AM324" s="85"/>
      <c r="AN324" s="111"/>
      <c r="AO324" s="112">
        <v>0</v>
      </c>
      <c r="AP324" s="87"/>
      <c r="AQ324" s="85"/>
      <c r="AR324" s="111"/>
      <c r="AS324" s="112">
        <v>0</v>
      </c>
      <c r="AT324" s="87"/>
      <c r="AU324" s="85"/>
      <c r="AV324" s="111"/>
      <c r="AW324" s="112">
        <v>0</v>
      </c>
      <c r="AX324" s="87"/>
      <c r="AY324" s="85"/>
      <c r="AZ324" s="267">
        <f t="shared" si="17"/>
        <v>0</v>
      </c>
      <c r="BA324" s="88">
        <f t="shared" si="18"/>
        <v>0</v>
      </c>
      <c r="BC324">
        <f>IF($A324&lt;&gt;"",COUNTIF($BD$3:$BD324,$BD324),0)</f>
        <v>0</v>
      </c>
      <c r="BD324" t="str">
        <f>IF($A324&lt;&gt;"",VLOOKUP(TRUNC(MID($A324,1,2),0),Plano_Contas!$H$3:$J$103,2,TRUE),"")</f>
        <v/>
      </c>
      <c r="BE324" s="201" t="str">
        <f t="shared" si="19"/>
        <v/>
      </c>
      <c r="BF324" t="str">
        <f ca="1">IF($BT324&lt;&gt;"",SUMIF($BD$3:$BD$1004,"="&amp;$BD324,INDIRECT(ADDRESS(3,BF$2,1,1)):INDIRECT(ADDRESS(1004,BF$2,1,1))),"")</f>
        <v/>
      </c>
      <c r="BG324" t="str">
        <f ca="1">IF($BT324&lt;&gt;"",SUMIF($BD$3:$BD$1004,"="&amp;$BD324,INDIRECT(ADDRESS(3,BG$2,1,1)):INDIRECT(ADDRESS(1004,BG$2,1,1))),"")</f>
        <v/>
      </c>
      <c r="BH324" t="str">
        <f ca="1">IF($BT324&lt;&gt;"",SUMIF($BD$3:$BD$1004,"="&amp;$BD324,INDIRECT(ADDRESS(3,BH$2,1,1)):INDIRECT(ADDRESS(1004,BH$2,1,1))),"")</f>
        <v/>
      </c>
      <c r="BI324" t="str">
        <f ca="1">IF($BT324&lt;&gt;"",SUMIF($BD$3:$BD$1004,"="&amp;$BD324,INDIRECT(ADDRESS(3,BI$2,1,1)):INDIRECT(ADDRESS(1004,BI$2,1,1))),"")</f>
        <v/>
      </c>
      <c r="BJ324" t="str">
        <f ca="1">IF($BT324&lt;&gt;"",SUMIF($BD$3:$BD$1004,"="&amp;$BD324,INDIRECT(ADDRESS(3,BJ$2,1,1)):INDIRECT(ADDRESS(1004,BJ$2,1,1))),"")</f>
        <v/>
      </c>
      <c r="BK324" t="str">
        <f ca="1">IF($BT324&lt;&gt;"",SUMIF($BD$3:$BD$1004,"="&amp;$BD324,INDIRECT(ADDRESS(3,BK$2,1,1)):INDIRECT(ADDRESS(1004,BK$2,1,1))),"")</f>
        <v/>
      </c>
      <c r="BL324" t="str">
        <f ca="1">IF($BT324&lt;&gt;"",SUMIF($BD$3:$BD$1004,"="&amp;$BD324,INDIRECT(ADDRESS(3,BL$2,1,1)):INDIRECT(ADDRESS(1004,BL$2,1,1))),"")</f>
        <v/>
      </c>
      <c r="BM324" t="str">
        <f ca="1">IF($BT324&lt;&gt;"",SUMIF($BD$3:$BD$1004,"="&amp;$BD324,INDIRECT(ADDRESS(3,BM$2,1,1)):INDIRECT(ADDRESS(1004,BM$2,1,1))),"")</f>
        <v/>
      </c>
      <c r="BN324" t="str">
        <f ca="1">IF($BT324&lt;&gt;"",SUMIF($BD$3:$BD$1004,"="&amp;$BD324,INDIRECT(ADDRESS(3,BN$2,1,1)):INDIRECT(ADDRESS(1004,BN$2,1,1))),"")</f>
        <v/>
      </c>
      <c r="BO324" t="str">
        <f ca="1">IF($BT324&lt;&gt;"",SUMIF($BD$3:$BD$1004,"="&amp;$BD324,INDIRECT(ADDRESS(3,BO$2,1,1)):INDIRECT(ADDRESS(1004,BO$2,1,1))),"")</f>
        <v/>
      </c>
      <c r="BP324" t="str">
        <f ca="1">IF($BT324&lt;&gt;"",SUMIF($BD$3:$BD$1004,"="&amp;$BD324,INDIRECT(ADDRESS(3,BP$2,1,1)):INDIRECT(ADDRESS(1004,BP$2,1,1))),"")</f>
        <v/>
      </c>
      <c r="BQ324" t="str">
        <f ca="1">IF($BT324&lt;&gt;"",SUMIF($BD$3:$BD$1004,"="&amp;$BD324,INDIRECT(ADDRESS(3,BQ$2,1,1)):INDIRECT(ADDRESS(1004,BQ$2,1,1))),"")</f>
        <v/>
      </c>
      <c r="BR324" t="str">
        <f ca="1">IF($BT324&lt;&gt;"",SUMIF($BD$3:$BD$1004,"="&amp;$BD324,INDIRECT(ADDRESS(3,BR$2,1,1)):INDIRECT(ADDRESS(1004,BR$2,1,1))),"")</f>
        <v/>
      </c>
      <c r="BS324" t="str">
        <f>IF($A324&lt;&gt;"",VLOOKUP(TRUNC(MID($A324,1,2),0),Plano_Contas!$H$3:$J$103,3,TRUE),"")</f>
        <v/>
      </c>
      <c r="BT324" t="str">
        <f t="shared" si="20"/>
        <v/>
      </c>
      <c r="BV324">
        <f>Empresas!C324</f>
        <v>0</v>
      </c>
    </row>
    <row r="325" spans="1:74" x14ac:dyDescent="0.2">
      <c r="A325" s="89"/>
      <c r="B325" s="52" t="str">
        <f>IF($A325&lt;&gt;"",VLOOKUP(""&amp;$A325,Plano_Contas!$A$3:$F$1003,6,0),"")</f>
        <v/>
      </c>
      <c r="C325" s="91"/>
      <c r="D325" s="111"/>
      <c r="E325" s="112">
        <v>0</v>
      </c>
      <c r="F325" s="87"/>
      <c r="G325" s="85"/>
      <c r="H325" s="111"/>
      <c r="I325" s="112">
        <v>0</v>
      </c>
      <c r="J325" s="87"/>
      <c r="K325" s="85"/>
      <c r="L325" s="111"/>
      <c r="M325" s="112">
        <v>0</v>
      </c>
      <c r="N325" s="87"/>
      <c r="O325" s="85"/>
      <c r="P325" s="111"/>
      <c r="Q325" s="112">
        <v>0</v>
      </c>
      <c r="R325" s="87"/>
      <c r="S325" s="85"/>
      <c r="T325" s="111"/>
      <c r="U325" s="112">
        <v>0</v>
      </c>
      <c r="V325" s="87"/>
      <c r="W325" s="85"/>
      <c r="X325" s="111"/>
      <c r="Y325" s="112">
        <v>0</v>
      </c>
      <c r="Z325" s="87"/>
      <c r="AA325" s="85"/>
      <c r="AB325" s="111"/>
      <c r="AC325" s="112">
        <v>0</v>
      </c>
      <c r="AD325" s="87"/>
      <c r="AE325" s="85"/>
      <c r="AF325" s="111"/>
      <c r="AG325" s="112">
        <v>0</v>
      </c>
      <c r="AH325" s="87"/>
      <c r="AI325" s="85"/>
      <c r="AJ325" s="111"/>
      <c r="AK325" s="112">
        <v>0</v>
      </c>
      <c r="AL325" s="87"/>
      <c r="AM325" s="85"/>
      <c r="AN325" s="111"/>
      <c r="AO325" s="112">
        <v>0</v>
      </c>
      <c r="AP325" s="87"/>
      <c r="AQ325" s="85"/>
      <c r="AR325" s="111"/>
      <c r="AS325" s="112">
        <v>0</v>
      </c>
      <c r="AT325" s="87"/>
      <c r="AU325" s="85"/>
      <c r="AV325" s="111"/>
      <c r="AW325" s="112">
        <v>0</v>
      </c>
      <c r="AX325" s="87"/>
      <c r="AY325" s="85"/>
      <c r="AZ325" s="267">
        <f t="shared" si="17"/>
        <v>0</v>
      </c>
      <c r="BA325" s="88">
        <f t="shared" si="18"/>
        <v>0</v>
      </c>
      <c r="BC325">
        <f>IF($A325&lt;&gt;"",COUNTIF($BD$3:$BD325,$BD325),0)</f>
        <v>0</v>
      </c>
      <c r="BD325" t="str">
        <f>IF($A325&lt;&gt;"",VLOOKUP(TRUNC(MID($A325,1,2),0),Plano_Contas!$H$3:$J$103,2,TRUE),"")</f>
        <v/>
      </c>
      <c r="BE325" s="201" t="str">
        <f t="shared" si="19"/>
        <v/>
      </c>
      <c r="BF325" t="str">
        <f ca="1">IF($BT325&lt;&gt;"",SUMIF($BD$3:$BD$1004,"="&amp;$BD325,INDIRECT(ADDRESS(3,BF$2,1,1)):INDIRECT(ADDRESS(1004,BF$2,1,1))),"")</f>
        <v/>
      </c>
      <c r="BG325" t="str">
        <f ca="1">IF($BT325&lt;&gt;"",SUMIF($BD$3:$BD$1004,"="&amp;$BD325,INDIRECT(ADDRESS(3,BG$2,1,1)):INDIRECT(ADDRESS(1004,BG$2,1,1))),"")</f>
        <v/>
      </c>
      <c r="BH325" t="str">
        <f ca="1">IF($BT325&lt;&gt;"",SUMIF($BD$3:$BD$1004,"="&amp;$BD325,INDIRECT(ADDRESS(3,BH$2,1,1)):INDIRECT(ADDRESS(1004,BH$2,1,1))),"")</f>
        <v/>
      </c>
      <c r="BI325" t="str">
        <f ca="1">IF($BT325&lt;&gt;"",SUMIF($BD$3:$BD$1004,"="&amp;$BD325,INDIRECT(ADDRESS(3,BI$2,1,1)):INDIRECT(ADDRESS(1004,BI$2,1,1))),"")</f>
        <v/>
      </c>
      <c r="BJ325" t="str">
        <f ca="1">IF($BT325&lt;&gt;"",SUMIF($BD$3:$BD$1004,"="&amp;$BD325,INDIRECT(ADDRESS(3,BJ$2,1,1)):INDIRECT(ADDRESS(1004,BJ$2,1,1))),"")</f>
        <v/>
      </c>
      <c r="BK325" t="str">
        <f ca="1">IF($BT325&lt;&gt;"",SUMIF($BD$3:$BD$1004,"="&amp;$BD325,INDIRECT(ADDRESS(3,BK$2,1,1)):INDIRECT(ADDRESS(1004,BK$2,1,1))),"")</f>
        <v/>
      </c>
      <c r="BL325" t="str">
        <f ca="1">IF($BT325&lt;&gt;"",SUMIF($BD$3:$BD$1004,"="&amp;$BD325,INDIRECT(ADDRESS(3,BL$2,1,1)):INDIRECT(ADDRESS(1004,BL$2,1,1))),"")</f>
        <v/>
      </c>
      <c r="BM325" t="str">
        <f ca="1">IF($BT325&lt;&gt;"",SUMIF($BD$3:$BD$1004,"="&amp;$BD325,INDIRECT(ADDRESS(3,BM$2,1,1)):INDIRECT(ADDRESS(1004,BM$2,1,1))),"")</f>
        <v/>
      </c>
      <c r="BN325" t="str">
        <f ca="1">IF($BT325&lt;&gt;"",SUMIF($BD$3:$BD$1004,"="&amp;$BD325,INDIRECT(ADDRESS(3,BN$2,1,1)):INDIRECT(ADDRESS(1004,BN$2,1,1))),"")</f>
        <v/>
      </c>
      <c r="BO325" t="str">
        <f ca="1">IF($BT325&lt;&gt;"",SUMIF($BD$3:$BD$1004,"="&amp;$BD325,INDIRECT(ADDRESS(3,BO$2,1,1)):INDIRECT(ADDRESS(1004,BO$2,1,1))),"")</f>
        <v/>
      </c>
      <c r="BP325" t="str">
        <f ca="1">IF($BT325&lt;&gt;"",SUMIF($BD$3:$BD$1004,"="&amp;$BD325,INDIRECT(ADDRESS(3,BP$2,1,1)):INDIRECT(ADDRESS(1004,BP$2,1,1))),"")</f>
        <v/>
      </c>
      <c r="BQ325" t="str">
        <f ca="1">IF($BT325&lt;&gt;"",SUMIF($BD$3:$BD$1004,"="&amp;$BD325,INDIRECT(ADDRESS(3,BQ$2,1,1)):INDIRECT(ADDRESS(1004,BQ$2,1,1))),"")</f>
        <v/>
      </c>
      <c r="BR325" t="str">
        <f ca="1">IF($BT325&lt;&gt;"",SUMIF($BD$3:$BD$1004,"="&amp;$BD325,INDIRECT(ADDRESS(3,BR$2,1,1)):INDIRECT(ADDRESS(1004,BR$2,1,1))),"")</f>
        <v/>
      </c>
      <c r="BS325" t="str">
        <f>IF($A325&lt;&gt;"",VLOOKUP(TRUNC(MID($A325,1,2),0),Plano_Contas!$H$3:$J$103,3,TRUE),"")</f>
        <v/>
      </c>
      <c r="BT325" t="str">
        <f t="shared" si="20"/>
        <v/>
      </c>
      <c r="BV325">
        <f>Empresas!C325</f>
        <v>0</v>
      </c>
    </row>
    <row r="326" spans="1:74" x14ac:dyDescent="0.2">
      <c r="A326" s="89"/>
      <c r="B326" s="52" t="str">
        <f>IF($A326&lt;&gt;"",VLOOKUP(""&amp;$A326,Plano_Contas!$A$3:$F$1003,6,0),"")</f>
        <v/>
      </c>
      <c r="C326" s="91"/>
      <c r="D326" s="111"/>
      <c r="E326" s="112">
        <v>0</v>
      </c>
      <c r="F326" s="87"/>
      <c r="G326" s="85"/>
      <c r="H326" s="111"/>
      <c r="I326" s="112">
        <v>0</v>
      </c>
      <c r="J326" s="87"/>
      <c r="K326" s="85"/>
      <c r="L326" s="111"/>
      <c r="M326" s="112">
        <v>0</v>
      </c>
      <c r="N326" s="87"/>
      <c r="O326" s="85"/>
      <c r="P326" s="111"/>
      <c r="Q326" s="112">
        <v>0</v>
      </c>
      <c r="R326" s="87"/>
      <c r="S326" s="85"/>
      <c r="T326" s="111"/>
      <c r="U326" s="112">
        <v>0</v>
      </c>
      <c r="V326" s="87"/>
      <c r="W326" s="85"/>
      <c r="X326" s="111"/>
      <c r="Y326" s="112">
        <v>0</v>
      </c>
      <c r="Z326" s="87"/>
      <c r="AA326" s="85"/>
      <c r="AB326" s="111"/>
      <c r="AC326" s="112">
        <v>0</v>
      </c>
      <c r="AD326" s="87"/>
      <c r="AE326" s="85"/>
      <c r="AF326" s="111"/>
      <c r="AG326" s="112">
        <v>0</v>
      </c>
      <c r="AH326" s="87"/>
      <c r="AI326" s="85"/>
      <c r="AJ326" s="111"/>
      <c r="AK326" s="112">
        <v>0</v>
      </c>
      <c r="AL326" s="87"/>
      <c r="AM326" s="85"/>
      <c r="AN326" s="111"/>
      <c r="AO326" s="112">
        <v>0</v>
      </c>
      <c r="AP326" s="87"/>
      <c r="AQ326" s="85"/>
      <c r="AR326" s="111"/>
      <c r="AS326" s="112">
        <v>0</v>
      </c>
      <c r="AT326" s="87"/>
      <c r="AU326" s="85"/>
      <c r="AV326" s="111"/>
      <c r="AW326" s="112">
        <v>0</v>
      </c>
      <c r="AX326" s="87"/>
      <c r="AY326" s="85"/>
      <c r="AZ326" s="267">
        <f t="shared" si="17"/>
        <v>0</v>
      </c>
      <c r="BA326" s="88">
        <f t="shared" si="18"/>
        <v>0</v>
      </c>
      <c r="BC326">
        <f>IF($A326&lt;&gt;"",COUNTIF($BD$3:$BD326,$BD326),0)</f>
        <v>0</v>
      </c>
      <c r="BD326" t="str">
        <f>IF($A326&lt;&gt;"",VLOOKUP(TRUNC(MID($A326,1,2),0),Plano_Contas!$H$3:$J$103,2,TRUE),"")</f>
        <v/>
      </c>
      <c r="BE326" s="201" t="str">
        <f t="shared" si="19"/>
        <v/>
      </c>
      <c r="BF326" t="str">
        <f ca="1">IF($BT326&lt;&gt;"",SUMIF($BD$3:$BD$1004,"="&amp;$BD326,INDIRECT(ADDRESS(3,BF$2,1,1)):INDIRECT(ADDRESS(1004,BF$2,1,1))),"")</f>
        <v/>
      </c>
      <c r="BG326" t="str">
        <f ca="1">IF($BT326&lt;&gt;"",SUMIF($BD$3:$BD$1004,"="&amp;$BD326,INDIRECT(ADDRESS(3,BG$2,1,1)):INDIRECT(ADDRESS(1004,BG$2,1,1))),"")</f>
        <v/>
      </c>
      <c r="BH326" t="str">
        <f ca="1">IF($BT326&lt;&gt;"",SUMIF($BD$3:$BD$1004,"="&amp;$BD326,INDIRECT(ADDRESS(3,BH$2,1,1)):INDIRECT(ADDRESS(1004,BH$2,1,1))),"")</f>
        <v/>
      </c>
      <c r="BI326" t="str">
        <f ca="1">IF($BT326&lt;&gt;"",SUMIF($BD$3:$BD$1004,"="&amp;$BD326,INDIRECT(ADDRESS(3,BI$2,1,1)):INDIRECT(ADDRESS(1004,BI$2,1,1))),"")</f>
        <v/>
      </c>
      <c r="BJ326" t="str">
        <f ca="1">IF($BT326&lt;&gt;"",SUMIF($BD$3:$BD$1004,"="&amp;$BD326,INDIRECT(ADDRESS(3,BJ$2,1,1)):INDIRECT(ADDRESS(1004,BJ$2,1,1))),"")</f>
        <v/>
      </c>
      <c r="BK326" t="str">
        <f ca="1">IF($BT326&lt;&gt;"",SUMIF($BD$3:$BD$1004,"="&amp;$BD326,INDIRECT(ADDRESS(3,BK$2,1,1)):INDIRECT(ADDRESS(1004,BK$2,1,1))),"")</f>
        <v/>
      </c>
      <c r="BL326" t="str">
        <f ca="1">IF($BT326&lt;&gt;"",SUMIF($BD$3:$BD$1004,"="&amp;$BD326,INDIRECT(ADDRESS(3,BL$2,1,1)):INDIRECT(ADDRESS(1004,BL$2,1,1))),"")</f>
        <v/>
      </c>
      <c r="BM326" t="str">
        <f ca="1">IF($BT326&lt;&gt;"",SUMIF($BD$3:$BD$1004,"="&amp;$BD326,INDIRECT(ADDRESS(3,BM$2,1,1)):INDIRECT(ADDRESS(1004,BM$2,1,1))),"")</f>
        <v/>
      </c>
      <c r="BN326" t="str">
        <f ca="1">IF($BT326&lt;&gt;"",SUMIF($BD$3:$BD$1004,"="&amp;$BD326,INDIRECT(ADDRESS(3,BN$2,1,1)):INDIRECT(ADDRESS(1004,BN$2,1,1))),"")</f>
        <v/>
      </c>
      <c r="BO326" t="str">
        <f ca="1">IF($BT326&lt;&gt;"",SUMIF($BD$3:$BD$1004,"="&amp;$BD326,INDIRECT(ADDRESS(3,BO$2,1,1)):INDIRECT(ADDRESS(1004,BO$2,1,1))),"")</f>
        <v/>
      </c>
      <c r="BP326" t="str">
        <f ca="1">IF($BT326&lt;&gt;"",SUMIF($BD$3:$BD$1004,"="&amp;$BD326,INDIRECT(ADDRESS(3,BP$2,1,1)):INDIRECT(ADDRESS(1004,BP$2,1,1))),"")</f>
        <v/>
      </c>
      <c r="BQ326" t="str">
        <f ca="1">IF($BT326&lt;&gt;"",SUMIF($BD$3:$BD$1004,"="&amp;$BD326,INDIRECT(ADDRESS(3,BQ$2,1,1)):INDIRECT(ADDRESS(1004,BQ$2,1,1))),"")</f>
        <v/>
      </c>
      <c r="BR326" t="str">
        <f ca="1">IF($BT326&lt;&gt;"",SUMIF($BD$3:$BD$1004,"="&amp;$BD326,INDIRECT(ADDRESS(3,BR$2,1,1)):INDIRECT(ADDRESS(1004,BR$2,1,1))),"")</f>
        <v/>
      </c>
      <c r="BS326" t="str">
        <f>IF($A326&lt;&gt;"",VLOOKUP(TRUNC(MID($A326,1,2),0),Plano_Contas!$H$3:$J$103,3,TRUE),"")</f>
        <v/>
      </c>
      <c r="BT326" t="str">
        <f t="shared" si="20"/>
        <v/>
      </c>
      <c r="BV326">
        <f>Empresas!C326</f>
        <v>0</v>
      </c>
    </row>
    <row r="327" spans="1:74" x14ac:dyDescent="0.2">
      <c r="A327" s="89"/>
      <c r="B327" s="52" t="str">
        <f>IF($A327&lt;&gt;"",VLOOKUP(""&amp;$A327,Plano_Contas!$A$3:$F$1003,6,0),"")</f>
        <v/>
      </c>
      <c r="C327" s="91"/>
      <c r="D327" s="111"/>
      <c r="E327" s="112">
        <v>0</v>
      </c>
      <c r="F327" s="87"/>
      <c r="G327" s="85"/>
      <c r="H327" s="111"/>
      <c r="I327" s="112">
        <v>0</v>
      </c>
      <c r="J327" s="87"/>
      <c r="K327" s="85"/>
      <c r="L327" s="111"/>
      <c r="M327" s="112">
        <v>0</v>
      </c>
      <c r="N327" s="87"/>
      <c r="O327" s="85"/>
      <c r="P327" s="111"/>
      <c r="Q327" s="112">
        <v>0</v>
      </c>
      <c r="R327" s="87"/>
      <c r="S327" s="85"/>
      <c r="T327" s="111"/>
      <c r="U327" s="112">
        <v>0</v>
      </c>
      <c r="V327" s="87"/>
      <c r="W327" s="85"/>
      <c r="X327" s="111"/>
      <c r="Y327" s="112">
        <v>0</v>
      </c>
      <c r="Z327" s="87"/>
      <c r="AA327" s="85"/>
      <c r="AB327" s="111"/>
      <c r="AC327" s="112">
        <v>0</v>
      </c>
      <c r="AD327" s="87"/>
      <c r="AE327" s="85"/>
      <c r="AF327" s="111"/>
      <c r="AG327" s="112">
        <v>0</v>
      </c>
      <c r="AH327" s="87"/>
      <c r="AI327" s="85"/>
      <c r="AJ327" s="111"/>
      <c r="AK327" s="112">
        <v>0</v>
      </c>
      <c r="AL327" s="87"/>
      <c r="AM327" s="85"/>
      <c r="AN327" s="111"/>
      <c r="AO327" s="112">
        <v>0</v>
      </c>
      <c r="AP327" s="87"/>
      <c r="AQ327" s="85"/>
      <c r="AR327" s="111"/>
      <c r="AS327" s="112">
        <v>0</v>
      </c>
      <c r="AT327" s="87"/>
      <c r="AU327" s="85"/>
      <c r="AV327" s="111"/>
      <c r="AW327" s="112">
        <v>0</v>
      </c>
      <c r="AX327" s="87"/>
      <c r="AY327" s="85"/>
      <c r="AZ327" s="267">
        <f t="shared" si="17"/>
        <v>0</v>
      </c>
      <c r="BA327" s="88">
        <f t="shared" si="18"/>
        <v>0</v>
      </c>
      <c r="BC327">
        <f>IF($A327&lt;&gt;"",COUNTIF($BD$3:$BD327,$BD327),0)</f>
        <v>0</v>
      </c>
      <c r="BD327" t="str">
        <f>IF($A327&lt;&gt;"",VLOOKUP(TRUNC(MID($A327,1,2),0),Plano_Contas!$H$3:$J$103,2,TRUE),"")</f>
        <v/>
      </c>
      <c r="BE327" s="201" t="str">
        <f t="shared" si="19"/>
        <v/>
      </c>
      <c r="BF327" t="str">
        <f ca="1">IF($BT327&lt;&gt;"",SUMIF($BD$3:$BD$1004,"="&amp;$BD327,INDIRECT(ADDRESS(3,BF$2,1,1)):INDIRECT(ADDRESS(1004,BF$2,1,1))),"")</f>
        <v/>
      </c>
      <c r="BG327" t="str">
        <f ca="1">IF($BT327&lt;&gt;"",SUMIF($BD$3:$BD$1004,"="&amp;$BD327,INDIRECT(ADDRESS(3,BG$2,1,1)):INDIRECT(ADDRESS(1004,BG$2,1,1))),"")</f>
        <v/>
      </c>
      <c r="BH327" t="str">
        <f ca="1">IF($BT327&lt;&gt;"",SUMIF($BD$3:$BD$1004,"="&amp;$BD327,INDIRECT(ADDRESS(3,BH$2,1,1)):INDIRECT(ADDRESS(1004,BH$2,1,1))),"")</f>
        <v/>
      </c>
      <c r="BI327" t="str">
        <f ca="1">IF($BT327&lt;&gt;"",SUMIF($BD$3:$BD$1004,"="&amp;$BD327,INDIRECT(ADDRESS(3,BI$2,1,1)):INDIRECT(ADDRESS(1004,BI$2,1,1))),"")</f>
        <v/>
      </c>
      <c r="BJ327" t="str">
        <f ca="1">IF($BT327&lt;&gt;"",SUMIF($BD$3:$BD$1004,"="&amp;$BD327,INDIRECT(ADDRESS(3,BJ$2,1,1)):INDIRECT(ADDRESS(1004,BJ$2,1,1))),"")</f>
        <v/>
      </c>
      <c r="BK327" t="str">
        <f ca="1">IF($BT327&lt;&gt;"",SUMIF($BD$3:$BD$1004,"="&amp;$BD327,INDIRECT(ADDRESS(3,BK$2,1,1)):INDIRECT(ADDRESS(1004,BK$2,1,1))),"")</f>
        <v/>
      </c>
      <c r="BL327" t="str">
        <f ca="1">IF($BT327&lt;&gt;"",SUMIF($BD$3:$BD$1004,"="&amp;$BD327,INDIRECT(ADDRESS(3,BL$2,1,1)):INDIRECT(ADDRESS(1004,BL$2,1,1))),"")</f>
        <v/>
      </c>
      <c r="BM327" t="str">
        <f ca="1">IF($BT327&lt;&gt;"",SUMIF($BD$3:$BD$1004,"="&amp;$BD327,INDIRECT(ADDRESS(3,BM$2,1,1)):INDIRECT(ADDRESS(1004,BM$2,1,1))),"")</f>
        <v/>
      </c>
      <c r="BN327" t="str">
        <f ca="1">IF($BT327&lt;&gt;"",SUMIF($BD$3:$BD$1004,"="&amp;$BD327,INDIRECT(ADDRESS(3,BN$2,1,1)):INDIRECT(ADDRESS(1004,BN$2,1,1))),"")</f>
        <v/>
      </c>
      <c r="BO327" t="str">
        <f ca="1">IF($BT327&lt;&gt;"",SUMIF($BD$3:$BD$1004,"="&amp;$BD327,INDIRECT(ADDRESS(3,BO$2,1,1)):INDIRECT(ADDRESS(1004,BO$2,1,1))),"")</f>
        <v/>
      </c>
      <c r="BP327" t="str">
        <f ca="1">IF($BT327&lt;&gt;"",SUMIF($BD$3:$BD$1004,"="&amp;$BD327,INDIRECT(ADDRESS(3,BP$2,1,1)):INDIRECT(ADDRESS(1004,BP$2,1,1))),"")</f>
        <v/>
      </c>
      <c r="BQ327" t="str">
        <f ca="1">IF($BT327&lt;&gt;"",SUMIF($BD$3:$BD$1004,"="&amp;$BD327,INDIRECT(ADDRESS(3,BQ$2,1,1)):INDIRECT(ADDRESS(1004,BQ$2,1,1))),"")</f>
        <v/>
      </c>
      <c r="BR327" t="str">
        <f ca="1">IF($BT327&lt;&gt;"",SUMIF($BD$3:$BD$1004,"="&amp;$BD327,INDIRECT(ADDRESS(3,BR$2,1,1)):INDIRECT(ADDRESS(1004,BR$2,1,1))),"")</f>
        <v/>
      </c>
      <c r="BS327" t="str">
        <f>IF($A327&lt;&gt;"",VLOOKUP(TRUNC(MID($A327,1,2),0),Plano_Contas!$H$3:$J$103,3,TRUE),"")</f>
        <v/>
      </c>
      <c r="BT327" t="str">
        <f t="shared" si="20"/>
        <v/>
      </c>
      <c r="BV327">
        <f>Empresas!C327</f>
        <v>0</v>
      </c>
    </row>
    <row r="328" spans="1:74" x14ac:dyDescent="0.2">
      <c r="A328" s="89"/>
      <c r="B328" s="52" t="str">
        <f>IF($A328&lt;&gt;"",VLOOKUP(""&amp;$A328,Plano_Contas!$A$3:$F$1003,6,0),"")</f>
        <v/>
      </c>
      <c r="C328" s="91"/>
      <c r="D328" s="111"/>
      <c r="E328" s="112">
        <v>0</v>
      </c>
      <c r="F328" s="87"/>
      <c r="G328" s="85"/>
      <c r="H328" s="111"/>
      <c r="I328" s="112">
        <v>0</v>
      </c>
      <c r="J328" s="87"/>
      <c r="K328" s="85"/>
      <c r="L328" s="111"/>
      <c r="M328" s="112">
        <v>0</v>
      </c>
      <c r="N328" s="87"/>
      <c r="O328" s="85"/>
      <c r="P328" s="111"/>
      <c r="Q328" s="112">
        <v>0</v>
      </c>
      <c r="R328" s="87"/>
      <c r="S328" s="85"/>
      <c r="T328" s="111"/>
      <c r="U328" s="112">
        <v>0</v>
      </c>
      <c r="V328" s="87"/>
      <c r="W328" s="85"/>
      <c r="X328" s="111"/>
      <c r="Y328" s="112">
        <v>0</v>
      </c>
      <c r="Z328" s="87"/>
      <c r="AA328" s="85"/>
      <c r="AB328" s="111"/>
      <c r="AC328" s="112">
        <v>0</v>
      </c>
      <c r="AD328" s="87"/>
      <c r="AE328" s="85"/>
      <c r="AF328" s="111"/>
      <c r="AG328" s="112">
        <v>0</v>
      </c>
      <c r="AH328" s="87"/>
      <c r="AI328" s="85"/>
      <c r="AJ328" s="111"/>
      <c r="AK328" s="112">
        <v>0</v>
      </c>
      <c r="AL328" s="87"/>
      <c r="AM328" s="85"/>
      <c r="AN328" s="111"/>
      <c r="AO328" s="112">
        <v>0</v>
      </c>
      <c r="AP328" s="87"/>
      <c r="AQ328" s="85"/>
      <c r="AR328" s="111"/>
      <c r="AS328" s="112">
        <v>0</v>
      </c>
      <c r="AT328" s="87"/>
      <c r="AU328" s="85"/>
      <c r="AV328" s="111"/>
      <c r="AW328" s="112">
        <v>0</v>
      </c>
      <c r="AX328" s="87"/>
      <c r="AY328" s="85"/>
      <c r="AZ328" s="267">
        <f t="shared" si="17"/>
        <v>0</v>
      </c>
      <c r="BA328" s="88">
        <f t="shared" si="18"/>
        <v>0</v>
      </c>
      <c r="BC328">
        <f>IF($A328&lt;&gt;"",COUNTIF($BD$3:$BD328,$BD328),0)</f>
        <v>0</v>
      </c>
      <c r="BD328" t="str">
        <f>IF($A328&lt;&gt;"",VLOOKUP(TRUNC(MID($A328,1,2),0),Plano_Contas!$H$3:$J$103,2,TRUE),"")</f>
        <v/>
      </c>
      <c r="BE328" s="201" t="str">
        <f t="shared" si="19"/>
        <v/>
      </c>
      <c r="BF328" t="str">
        <f ca="1">IF($BT328&lt;&gt;"",SUMIF($BD$3:$BD$1004,"="&amp;$BD328,INDIRECT(ADDRESS(3,BF$2,1,1)):INDIRECT(ADDRESS(1004,BF$2,1,1))),"")</f>
        <v/>
      </c>
      <c r="BG328" t="str">
        <f ca="1">IF($BT328&lt;&gt;"",SUMIF($BD$3:$BD$1004,"="&amp;$BD328,INDIRECT(ADDRESS(3,BG$2,1,1)):INDIRECT(ADDRESS(1004,BG$2,1,1))),"")</f>
        <v/>
      </c>
      <c r="BH328" t="str">
        <f ca="1">IF($BT328&lt;&gt;"",SUMIF($BD$3:$BD$1004,"="&amp;$BD328,INDIRECT(ADDRESS(3,BH$2,1,1)):INDIRECT(ADDRESS(1004,BH$2,1,1))),"")</f>
        <v/>
      </c>
      <c r="BI328" t="str">
        <f ca="1">IF($BT328&lt;&gt;"",SUMIF($BD$3:$BD$1004,"="&amp;$BD328,INDIRECT(ADDRESS(3,BI$2,1,1)):INDIRECT(ADDRESS(1004,BI$2,1,1))),"")</f>
        <v/>
      </c>
      <c r="BJ328" t="str">
        <f ca="1">IF($BT328&lt;&gt;"",SUMIF($BD$3:$BD$1004,"="&amp;$BD328,INDIRECT(ADDRESS(3,BJ$2,1,1)):INDIRECT(ADDRESS(1004,BJ$2,1,1))),"")</f>
        <v/>
      </c>
      <c r="BK328" t="str">
        <f ca="1">IF($BT328&lt;&gt;"",SUMIF($BD$3:$BD$1004,"="&amp;$BD328,INDIRECT(ADDRESS(3,BK$2,1,1)):INDIRECT(ADDRESS(1004,BK$2,1,1))),"")</f>
        <v/>
      </c>
      <c r="BL328" t="str">
        <f ca="1">IF($BT328&lt;&gt;"",SUMIF($BD$3:$BD$1004,"="&amp;$BD328,INDIRECT(ADDRESS(3,BL$2,1,1)):INDIRECT(ADDRESS(1004,BL$2,1,1))),"")</f>
        <v/>
      </c>
      <c r="BM328" t="str">
        <f ca="1">IF($BT328&lt;&gt;"",SUMIF($BD$3:$BD$1004,"="&amp;$BD328,INDIRECT(ADDRESS(3,BM$2,1,1)):INDIRECT(ADDRESS(1004,BM$2,1,1))),"")</f>
        <v/>
      </c>
      <c r="BN328" t="str">
        <f ca="1">IF($BT328&lt;&gt;"",SUMIF($BD$3:$BD$1004,"="&amp;$BD328,INDIRECT(ADDRESS(3,BN$2,1,1)):INDIRECT(ADDRESS(1004,BN$2,1,1))),"")</f>
        <v/>
      </c>
      <c r="BO328" t="str">
        <f ca="1">IF($BT328&lt;&gt;"",SUMIF($BD$3:$BD$1004,"="&amp;$BD328,INDIRECT(ADDRESS(3,BO$2,1,1)):INDIRECT(ADDRESS(1004,BO$2,1,1))),"")</f>
        <v/>
      </c>
      <c r="BP328" t="str">
        <f ca="1">IF($BT328&lt;&gt;"",SUMIF($BD$3:$BD$1004,"="&amp;$BD328,INDIRECT(ADDRESS(3,BP$2,1,1)):INDIRECT(ADDRESS(1004,BP$2,1,1))),"")</f>
        <v/>
      </c>
      <c r="BQ328" t="str">
        <f ca="1">IF($BT328&lt;&gt;"",SUMIF($BD$3:$BD$1004,"="&amp;$BD328,INDIRECT(ADDRESS(3,BQ$2,1,1)):INDIRECT(ADDRESS(1004,BQ$2,1,1))),"")</f>
        <v/>
      </c>
      <c r="BR328" t="str">
        <f ca="1">IF($BT328&lt;&gt;"",SUMIF($BD$3:$BD$1004,"="&amp;$BD328,INDIRECT(ADDRESS(3,BR$2,1,1)):INDIRECT(ADDRESS(1004,BR$2,1,1))),"")</f>
        <v/>
      </c>
      <c r="BS328" t="str">
        <f>IF($A328&lt;&gt;"",VLOOKUP(TRUNC(MID($A328,1,2),0),Plano_Contas!$H$3:$J$103,3,TRUE),"")</f>
        <v/>
      </c>
      <c r="BT328" t="str">
        <f t="shared" si="20"/>
        <v/>
      </c>
      <c r="BV328">
        <f>Empresas!C328</f>
        <v>0</v>
      </c>
    </row>
    <row r="329" spans="1:74" x14ac:dyDescent="0.2">
      <c r="A329" s="89"/>
      <c r="B329" s="52" t="str">
        <f>IF($A329&lt;&gt;"",VLOOKUP(""&amp;$A329,Plano_Contas!$A$3:$F$1003,6,0),"")</f>
        <v/>
      </c>
      <c r="C329" s="91"/>
      <c r="D329" s="111"/>
      <c r="E329" s="112">
        <v>0</v>
      </c>
      <c r="F329" s="87"/>
      <c r="G329" s="85"/>
      <c r="H329" s="111"/>
      <c r="I329" s="112">
        <v>0</v>
      </c>
      <c r="J329" s="87"/>
      <c r="K329" s="85"/>
      <c r="L329" s="111"/>
      <c r="M329" s="112">
        <v>0</v>
      </c>
      <c r="N329" s="87"/>
      <c r="O329" s="85"/>
      <c r="P329" s="111"/>
      <c r="Q329" s="112">
        <v>0</v>
      </c>
      <c r="R329" s="87"/>
      <c r="S329" s="85"/>
      <c r="T329" s="111"/>
      <c r="U329" s="112">
        <v>0</v>
      </c>
      <c r="V329" s="87"/>
      <c r="W329" s="85"/>
      <c r="X329" s="111"/>
      <c r="Y329" s="112">
        <v>0</v>
      </c>
      <c r="Z329" s="87"/>
      <c r="AA329" s="85"/>
      <c r="AB329" s="111"/>
      <c r="AC329" s="112">
        <v>0</v>
      </c>
      <c r="AD329" s="87"/>
      <c r="AE329" s="85"/>
      <c r="AF329" s="111"/>
      <c r="AG329" s="112">
        <v>0</v>
      </c>
      <c r="AH329" s="87"/>
      <c r="AI329" s="85"/>
      <c r="AJ329" s="111"/>
      <c r="AK329" s="112">
        <v>0</v>
      </c>
      <c r="AL329" s="87"/>
      <c r="AM329" s="85"/>
      <c r="AN329" s="111"/>
      <c r="AO329" s="112">
        <v>0</v>
      </c>
      <c r="AP329" s="87"/>
      <c r="AQ329" s="85"/>
      <c r="AR329" s="111"/>
      <c r="AS329" s="112">
        <v>0</v>
      </c>
      <c r="AT329" s="87"/>
      <c r="AU329" s="85"/>
      <c r="AV329" s="111"/>
      <c r="AW329" s="112">
        <v>0</v>
      </c>
      <c r="AX329" s="87"/>
      <c r="AY329" s="85"/>
      <c r="AZ329" s="267">
        <f t="shared" si="17"/>
        <v>0</v>
      </c>
      <c r="BA329" s="88">
        <f t="shared" si="18"/>
        <v>0</v>
      </c>
      <c r="BC329">
        <f>IF($A329&lt;&gt;"",COUNTIF($BD$3:$BD329,$BD329),0)</f>
        <v>0</v>
      </c>
      <c r="BD329" t="str">
        <f>IF($A329&lt;&gt;"",VLOOKUP(TRUNC(MID($A329,1,2),0),Plano_Contas!$H$3:$J$103,2,TRUE),"")</f>
        <v/>
      </c>
      <c r="BE329" s="201" t="str">
        <f t="shared" si="19"/>
        <v/>
      </c>
      <c r="BF329" t="str">
        <f ca="1">IF($BT329&lt;&gt;"",SUMIF($BD$3:$BD$1004,"="&amp;$BD329,INDIRECT(ADDRESS(3,BF$2,1,1)):INDIRECT(ADDRESS(1004,BF$2,1,1))),"")</f>
        <v/>
      </c>
      <c r="BG329" t="str">
        <f ca="1">IF($BT329&lt;&gt;"",SUMIF($BD$3:$BD$1004,"="&amp;$BD329,INDIRECT(ADDRESS(3,BG$2,1,1)):INDIRECT(ADDRESS(1004,BG$2,1,1))),"")</f>
        <v/>
      </c>
      <c r="BH329" t="str">
        <f ca="1">IF($BT329&lt;&gt;"",SUMIF($BD$3:$BD$1004,"="&amp;$BD329,INDIRECT(ADDRESS(3,BH$2,1,1)):INDIRECT(ADDRESS(1004,BH$2,1,1))),"")</f>
        <v/>
      </c>
      <c r="BI329" t="str">
        <f ca="1">IF($BT329&lt;&gt;"",SUMIF($BD$3:$BD$1004,"="&amp;$BD329,INDIRECT(ADDRESS(3,BI$2,1,1)):INDIRECT(ADDRESS(1004,BI$2,1,1))),"")</f>
        <v/>
      </c>
      <c r="BJ329" t="str">
        <f ca="1">IF($BT329&lt;&gt;"",SUMIF($BD$3:$BD$1004,"="&amp;$BD329,INDIRECT(ADDRESS(3,BJ$2,1,1)):INDIRECT(ADDRESS(1004,BJ$2,1,1))),"")</f>
        <v/>
      </c>
      <c r="BK329" t="str">
        <f ca="1">IF($BT329&lt;&gt;"",SUMIF($BD$3:$BD$1004,"="&amp;$BD329,INDIRECT(ADDRESS(3,BK$2,1,1)):INDIRECT(ADDRESS(1004,BK$2,1,1))),"")</f>
        <v/>
      </c>
      <c r="BL329" t="str">
        <f ca="1">IF($BT329&lt;&gt;"",SUMIF($BD$3:$BD$1004,"="&amp;$BD329,INDIRECT(ADDRESS(3,BL$2,1,1)):INDIRECT(ADDRESS(1004,BL$2,1,1))),"")</f>
        <v/>
      </c>
      <c r="BM329" t="str">
        <f ca="1">IF($BT329&lt;&gt;"",SUMIF($BD$3:$BD$1004,"="&amp;$BD329,INDIRECT(ADDRESS(3,BM$2,1,1)):INDIRECT(ADDRESS(1004,BM$2,1,1))),"")</f>
        <v/>
      </c>
      <c r="BN329" t="str">
        <f ca="1">IF($BT329&lt;&gt;"",SUMIF($BD$3:$BD$1004,"="&amp;$BD329,INDIRECT(ADDRESS(3,BN$2,1,1)):INDIRECT(ADDRESS(1004,BN$2,1,1))),"")</f>
        <v/>
      </c>
      <c r="BO329" t="str">
        <f ca="1">IF($BT329&lt;&gt;"",SUMIF($BD$3:$BD$1004,"="&amp;$BD329,INDIRECT(ADDRESS(3,BO$2,1,1)):INDIRECT(ADDRESS(1004,BO$2,1,1))),"")</f>
        <v/>
      </c>
      <c r="BP329" t="str">
        <f ca="1">IF($BT329&lt;&gt;"",SUMIF($BD$3:$BD$1004,"="&amp;$BD329,INDIRECT(ADDRESS(3,BP$2,1,1)):INDIRECT(ADDRESS(1004,BP$2,1,1))),"")</f>
        <v/>
      </c>
      <c r="BQ329" t="str">
        <f ca="1">IF($BT329&lt;&gt;"",SUMIF($BD$3:$BD$1004,"="&amp;$BD329,INDIRECT(ADDRESS(3,BQ$2,1,1)):INDIRECT(ADDRESS(1004,BQ$2,1,1))),"")</f>
        <v/>
      </c>
      <c r="BR329" t="str">
        <f ca="1">IF($BT329&lt;&gt;"",SUMIF($BD$3:$BD$1004,"="&amp;$BD329,INDIRECT(ADDRESS(3,BR$2,1,1)):INDIRECT(ADDRESS(1004,BR$2,1,1))),"")</f>
        <v/>
      </c>
      <c r="BS329" t="str">
        <f>IF($A329&lt;&gt;"",VLOOKUP(TRUNC(MID($A329,1,2),0),Plano_Contas!$H$3:$J$103,3,TRUE),"")</f>
        <v/>
      </c>
      <c r="BT329" t="str">
        <f t="shared" si="20"/>
        <v/>
      </c>
      <c r="BV329">
        <f>Empresas!C329</f>
        <v>0</v>
      </c>
    </row>
    <row r="330" spans="1:74" x14ac:dyDescent="0.2">
      <c r="A330" s="89"/>
      <c r="B330" s="52" t="str">
        <f>IF($A330&lt;&gt;"",VLOOKUP(""&amp;$A330,Plano_Contas!$A$3:$F$1003,6,0),"")</f>
        <v/>
      </c>
      <c r="C330" s="91"/>
      <c r="D330" s="111"/>
      <c r="E330" s="112">
        <v>0</v>
      </c>
      <c r="F330" s="87"/>
      <c r="G330" s="85"/>
      <c r="H330" s="111"/>
      <c r="I330" s="112">
        <v>0</v>
      </c>
      <c r="J330" s="87"/>
      <c r="K330" s="85"/>
      <c r="L330" s="111"/>
      <c r="M330" s="112">
        <v>0</v>
      </c>
      <c r="N330" s="87"/>
      <c r="O330" s="85"/>
      <c r="P330" s="111"/>
      <c r="Q330" s="112">
        <v>0</v>
      </c>
      <c r="R330" s="87"/>
      <c r="S330" s="85"/>
      <c r="T330" s="111"/>
      <c r="U330" s="112">
        <v>0</v>
      </c>
      <c r="V330" s="87"/>
      <c r="W330" s="85"/>
      <c r="X330" s="111"/>
      <c r="Y330" s="112">
        <v>0</v>
      </c>
      <c r="Z330" s="87"/>
      <c r="AA330" s="85"/>
      <c r="AB330" s="111"/>
      <c r="AC330" s="112">
        <v>0</v>
      </c>
      <c r="AD330" s="87"/>
      <c r="AE330" s="85"/>
      <c r="AF330" s="111"/>
      <c r="AG330" s="112">
        <v>0</v>
      </c>
      <c r="AH330" s="87"/>
      <c r="AI330" s="85"/>
      <c r="AJ330" s="111"/>
      <c r="AK330" s="112">
        <v>0</v>
      </c>
      <c r="AL330" s="87"/>
      <c r="AM330" s="85"/>
      <c r="AN330" s="111"/>
      <c r="AO330" s="112">
        <v>0</v>
      </c>
      <c r="AP330" s="87"/>
      <c r="AQ330" s="85"/>
      <c r="AR330" s="111"/>
      <c r="AS330" s="112">
        <v>0</v>
      </c>
      <c r="AT330" s="87"/>
      <c r="AU330" s="85"/>
      <c r="AV330" s="111"/>
      <c r="AW330" s="112">
        <v>0</v>
      </c>
      <c r="AX330" s="87"/>
      <c r="AY330" s="85"/>
      <c r="AZ330" s="267">
        <f t="shared" si="17"/>
        <v>0</v>
      </c>
      <c r="BA330" s="88">
        <f t="shared" si="18"/>
        <v>0</v>
      </c>
      <c r="BC330">
        <f>IF($A330&lt;&gt;"",COUNTIF($BD$3:$BD330,$BD330),0)</f>
        <v>0</v>
      </c>
      <c r="BD330" t="str">
        <f>IF($A330&lt;&gt;"",VLOOKUP(TRUNC(MID($A330,1,2),0),Plano_Contas!$H$3:$J$103,2,TRUE),"")</f>
        <v/>
      </c>
      <c r="BE330" s="201" t="str">
        <f t="shared" si="19"/>
        <v/>
      </c>
      <c r="BF330" t="str">
        <f ca="1">IF($BT330&lt;&gt;"",SUMIF($BD$3:$BD$1004,"="&amp;$BD330,INDIRECT(ADDRESS(3,BF$2,1,1)):INDIRECT(ADDRESS(1004,BF$2,1,1))),"")</f>
        <v/>
      </c>
      <c r="BG330" t="str">
        <f ca="1">IF($BT330&lt;&gt;"",SUMIF($BD$3:$BD$1004,"="&amp;$BD330,INDIRECT(ADDRESS(3,BG$2,1,1)):INDIRECT(ADDRESS(1004,BG$2,1,1))),"")</f>
        <v/>
      </c>
      <c r="BH330" t="str">
        <f ca="1">IF($BT330&lt;&gt;"",SUMIF($BD$3:$BD$1004,"="&amp;$BD330,INDIRECT(ADDRESS(3,BH$2,1,1)):INDIRECT(ADDRESS(1004,BH$2,1,1))),"")</f>
        <v/>
      </c>
      <c r="BI330" t="str">
        <f ca="1">IF($BT330&lt;&gt;"",SUMIF($BD$3:$BD$1004,"="&amp;$BD330,INDIRECT(ADDRESS(3,BI$2,1,1)):INDIRECT(ADDRESS(1004,BI$2,1,1))),"")</f>
        <v/>
      </c>
      <c r="BJ330" t="str">
        <f ca="1">IF($BT330&lt;&gt;"",SUMIF($BD$3:$BD$1004,"="&amp;$BD330,INDIRECT(ADDRESS(3,BJ$2,1,1)):INDIRECT(ADDRESS(1004,BJ$2,1,1))),"")</f>
        <v/>
      </c>
      <c r="BK330" t="str">
        <f ca="1">IF($BT330&lt;&gt;"",SUMIF($BD$3:$BD$1004,"="&amp;$BD330,INDIRECT(ADDRESS(3,BK$2,1,1)):INDIRECT(ADDRESS(1004,BK$2,1,1))),"")</f>
        <v/>
      </c>
      <c r="BL330" t="str">
        <f ca="1">IF($BT330&lt;&gt;"",SUMIF($BD$3:$BD$1004,"="&amp;$BD330,INDIRECT(ADDRESS(3,BL$2,1,1)):INDIRECT(ADDRESS(1004,BL$2,1,1))),"")</f>
        <v/>
      </c>
      <c r="BM330" t="str">
        <f ca="1">IF($BT330&lt;&gt;"",SUMIF($BD$3:$BD$1004,"="&amp;$BD330,INDIRECT(ADDRESS(3,BM$2,1,1)):INDIRECT(ADDRESS(1004,BM$2,1,1))),"")</f>
        <v/>
      </c>
      <c r="BN330" t="str">
        <f ca="1">IF($BT330&lt;&gt;"",SUMIF($BD$3:$BD$1004,"="&amp;$BD330,INDIRECT(ADDRESS(3,BN$2,1,1)):INDIRECT(ADDRESS(1004,BN$2,1,1))),"")</f>
        <v/>
      </c>
      <c r="BO330" t="str">
        <f ca="1">IF($BT330&lt;&gt;"",SUMIF($BD$3:$BD$1004,"="&amp;$BD330,INDIRECT(ADDRESS(3,BO$2,1,1)):INDIRECT(ADDRESS(1004,BO$2,1,1))),"")</f>
        <v/>
      </c>
      <c r="BP330" t="str">
        <f ca="1">IF($BT330&lt;&gt;"",SUMIF($BD$3:$BD$1004,"="&amp;$BD330,INDIRECT(ADDRESS(3,BP$2,1,1)):INDIRECT(ADDRESS(1004,BP$2,1,1))),"")</f>
        <v/>
      </c>
      <c r="BQ330" t="str">
        <f ca="1">IF($BT330&lt;&gt;"",SUMIF($BD$3:$BD$1004,"="&amp;$BD330,INDIRECT(ADDRESS(3,BQ$2,1,1)):INDIRECT(ADDRESS(1004,BQ$2,1,1))),"")</f>
        <v/>
      </c>
      <c r="BR330" t="str">
        <f ca="1">IF($BT330&lt;&gt;"",SUMIF($BD$3:$BD$1004,"="&amp;$BD330,INDIRECT(ADDRESS(3,BR$2,1,1)):INDIRECT(ADDRESS(1004,BR$2,1,1))),"")</f>
        <v/>
      </c>
      <c r="BS330" t="str">
        <f>IF($A330&lt;&gt;"",VLOOKUP(TRUNC(MID($A330,1,2),0),Plano_Contas!$H$3:$J$103,3,TRUE),"")</f>
        <v/>
      </c>
      <c r="BT330" t="str">
        <f t="shared" si="20"/>
        <v/>
      </c>
      <c r="BV330">
        <f>Empresas!C330</f>
        <v>0</v>
      </c>
    </row>
    <row r="331" spans="1:74" x14ac:dyDescent="0.2">
      <c r="A331" s="89"/>
      <c r="B331" s="52" t="str">
        <f>IF($A331&lt;&gt;"",VLOOKUP(""&amp;$A331,Plano_Contas!$A$3:$F$1003,6,0),"")</f>
        <v/>
      </c>
      <c r="C331" s="91"/>
      <c r="D331" s="111"/>
      <c r="E331" s="112">
        <v>0</v>
      </c>
      <c r="F331" s="87"/>
      <c r="G331" s="85"/>
      <c r="H331" s="111"/>
      <c r="I331" s="112">
        <v>0</v>
      </c>
      <c r="J331" s="87"/>
      <c r="K331" s="85"/>
      <c r="L331" s="111"/>
      <c r="M331" s="112">
        <v>0</v>
      </c>
      <c r="N331" s="87"/>
      <c r="O331" s="85"/>
      <c r="P331" s="111"/>
      <c r="Q331" s="112">
        <v>0</v>
      </c>
      <c r="R331" s="87"/>
      <c r="S331" s="85"/>
      <c r="T331" s="111"/>
      <c r="U331" s="112">
        <v>0</v>
      </c>
      <c r="V331" s="87"/>
      <c r="W331" s="85"/>
      <c r="X331" s="111"/>
      <c r="Y331" s="112">
        <v>0</v>
      </c>
      <c r="Z331" s="87"/>
      <c r="AA331" s="85"/>
      <c r="AB331" s="111"/>
      <c r="AC331" s="112">
        <v>0</v>
      </c>
      <c r="AD331" s="87"/>
      <c r="AE331" s="85"/>
      <c r="AF331" s="111"/>
      <c r="AG331" s="112">
        <v>0</v>
      </c>
      <c r="AH331" s="87"/>
      <c r="AI331" s="85"/>
      <c r="AJ331" s="111"/>
      <c r="AK331" s="112">
        <v>0</v>
      </c>
      <c r="AL331" s="87"/>
      <c r="AM331" s="85"/>
      <c r="AN331" s="111"/>
      <c r="AO331" s="112">
        <v>0</v>
      </c>
      <c r="AP331" s="87"/>
      <c r="AQ331" s="85"/>
      <c r="AR331" s="111"/>
      <c r="AS331" s="112">
        <v>0</v>
      </c>
      <c r="AT331" s="87"/>
      <c r="AU331" s="85"/>
      <c r="AV331" s="111"/>
      <c r="AW331" s="112">
        <v>0</v>
      </c>
      <c r="AX331" s="87"/>
      <c r="AY331" s="85"/>
      <c r="AZ331" s="267">
        <f t="shared" si="17"/>
        <v>0</v>
      </c>
      <c r="BA331" s="88">
        <f t="shared" si="18"/>
        <v>0</v>
      </c>
      <c r="BC331">
        <f>IF($A331&lt;&gt;"",COUNTIF($BD$3:$BD331,$BD331),0)</f>
        <v>0</v>
      </c>
      <c r="BD331" t="str">
        <f>IF($A331&lt;&gt;"",VLOOKUP(TRUNC(MID($A331,1,2),0),Plano_Contas!$H$3:$J$103,2,TRUE),"")</f>
        <v/>
      </c>
      <c r="BE331" s="201" t="str">
        <f t="shared" si="19"/>
        <v/>
      </c>
      <c r="BF331" t="str">
        <f ca="1">IF($BT331&lt;&gt;"",SUMIF($BD$3:$BD$1004,"="&amp;$BD331,INDIRECT(ADDRESS(3,BF$2,1,1)):INDIRECT(ADDRESS(1004,BF$2,1,1))),"")</f>
        <v/>
      </c>
      <c r="BG331" t="str">
        <f ca="1">IF($BT331&lt;&gt;"",SUMIF($BD$3:$BD$1004,"="&amp;$BD331,INDIRECT(ADDRESS(3,BG$2,1,1)):INDIRECT(ADDRESS(1004,BG$2,1,1))),"")</f>
        <v/>
      </c>
      <c r="BH331" t="str">
        <f ca="1">IF($BT331&lt;&gt;"",SUMIF($BD$3:$BD$1004,"="&amp;$BD331,INDIRECT(ADDRESS(3,BH$2,1,1)):INDIRECT(ADDRESS(1004,BH$2,1,1))),"")</f>
        <v/>
      </c>
      <c r="BI331" t="str">
        <f ca="1">IF($BT331&lt;&gt;"",SUMIF($BD$3:$BD$1004,"="&amp;$BD331,INDIRECT(ADDRESS(3,BI$2,1,1)):INDIRECT(ADDRESS(1004,BI$2,1,1))),"")</f>
        <v/>
      </c>
      <c r="BJ331" t="str">
        <f ca="1">IF($BT331&lt;&gt;"",SUMIF($BD$3:$BD$1004,"="&amp;$BD331,INDIRECT(ADDRESS(3,BJ$2,1,1)):INDIRECT(ADDRESS(1004,BJ$2,1,1))),"")</f>
        <v/>
      </c>
      <c r="BK331" t="str">
        <f ca="1">IF($BT331&lt;&gt;"",SUMIF($BD$3:$BD$1004,"="&amp;$BD331,INDIRECT(ADDRESS(3,BK$2,1,1)):INDIRECT(ADDRESS(1004,BK$2,1,1))),"")</f>
        <v/>
      </c>
      <c r="BL331" t="str">
        <f ca="1">IF($BT331&lt;&gt;"",SUMIF($BD$3:$BD$1004,"="&amp;$BD331,INDIRECT(ADDRESS(3,BL$2,1,1)):INDIRECT(ADDRESS(1004,BL$2,1,1))),"")</f>
        <v/>
      </c>
      <c r="BM331" t="str">
        <f ca="1">IF($BT331&lt;&gt;"",SUMIF($BD$3:$BD$1004,"="&amp;$BD331,INDIRECT(ADDRESS(3,BM$2,1,1)):INDIRECT(ADDRESS(1004,BM$2,1,1))),"")</f>
        <v/>
      </c>
      <c r="BN331" t="str">
        <f ca="1">IF($BT331&lt;&gt;"",SUMIF($BD$3:$BD$1004,"="&amp;$BD331,INDIRECT(ADDRESS(3,BN$2,1,1)):INDIRECT(ADDRESS(1004,BN$2,1,1))),"")</f>
        <v/>
      </c>
      <c r="BO331" t="str">
        <f ca="1">IF($BT331&lt;&gt;"",SUMIF($BD$3:$BD$1004,"="&amp;$BD331,INDIRECT(ADDRESS(3,BO$2,1,1)):INDIRECT(ADDRESS(1004,BO$2,1,1))),"")</f>
        <v/>
      </c>
      <c r="BP331" t="str">
        <f ca="1">IF($BT331&lt;&gt;"",SUMIF($BD$3:$BD$1004,"="&amp;$BD331,INDIRECT(ADDRESS(3,BP$2,1,1)):INDIRECT(ADDRESS(1004,BP$2,1,1))),"")</f>
        <v/>
      </c>
      <c r="BQ331" t="str">
        <f ca="1">IF($BT331&lt;&gt;"",SUMIF($BD$3:$BD$1004,"="&amp;$BD331,INDIRECT(ADDRESS(3,BQ$2,1,1)):INDIRECT(ADDRESS(1004,BQ$2,1,1))),"")</f>
        <v/>
      </c>
      <c r="BR331" t="str">
        <f ca="1">IF($BT331&lt;&gt;"",SUMIF($BD$3:$BD$1004,"="&amp;$BD331,INDIRECT(ADDRESS(3,BR$2,1,1)):INDIRECT(ADDRESS(1004,BR$2,1,1))),"")</f>
        <v/>
      </c>
      <c r="BS331" t="str">
        <f>IF($A331&lt;&gt;"",VLOOKUP(TRUNC(MID($A331,1,2),0),Plano_Contas!$H$3:$J$103,3,TRUE),"")</f>
        <v/>
      </c>
      <c r="BT331" t="str">
        <f t="shared" si="20"/>
        <v/>
      </c>
      <c r="BV331">
        <f>Empresas!C331</f>
        <v>0</v>
      </c>
    </row>
    <row r="332" spans="1:74" x14ac:dyDescent="0.2">
      <c r="A332" s="89"/>
      <c r="B332" s="52" t="str">
        <f>IF($A332&lt;&gt;"",VLOOKUP(""&amp;$A332,Plano_Contas!$A$3:$F$1003,6,0),"")</f>
        <v/>
      </c>
      <c r="C332" s="91"/>
      <c r="D332" s="111"/>
      <c r="E332" s="112">
        <v>0</v>
      </c>
      <c r="F332" s="87"/>
      <c r="G332" s="85"/>
      <c r="H332" s="111"/>
      <c r="I332" s="112">
        <v>0</v>
      </c>
      <c r="J332" s="87"/>
      <c r="K332" s="85"/>
      <c r="L332" s="111"/>
      <c r="M332" s="112">
        <v>0</v>
      </c>
      <c r="N332" s="87"/>
      <c r="O332" s="85"/>
      <c r="P332" s="111"/>
      <c r="Q332" s="112">
        <v>0</v>
      </c>
      <c r="R332" s="87"/>
      <c r="S332" s="85"/>
      <c r="T332" s="111"/>
      <c r="U332" s="112">
        <v>0</v>
      </c>
      <c r="V332" s="87"/>
      <c r="W332" s="85"/>
      <c r="X332" s="111"/>
      <c r="Y332" s="112">
        <v>0</v>
      </c>
      <c r="Z332" s="87"/>
      <c r="AA332" s="85"/>
      <c r="AB332" s="111"/>
      <c r="AC332" s="112">
        <v>0</v>
      </c>
      <c r="AD332" s="87"/>
      <c r="AE332" s="85"/>
      <c r="AF332" s="111"/>
      <c r="AG332" s="112">
        <v>0</v>
      </c>
      <c r="AH332" s="87"/>
      <c r="AI332" s="85"/>
      <c r="AJ332" s="111"/>
      <c r="AK332" s="112">
        <v>0</v>
      </c>
      <c r="AL332" s="87"/>
      <c r="AM332" s="85"/>
      <c r="AN332" s="111"/>
      <c r="AO332" s="112">
        <v>0</v>
      </c>
      <c r="AP332" s="87"/>
      <c r="AQ332" s="85"/>
      <c r="AR332" s="111"/>
      <c r="AS332" s="112">
        <v>0</v>
      </c>
      <c r="AT332" s="87"/>
      <c r="AU332" s="85"/>
      <c r="AV332" s="111"/>
      <c r="AW332" s="112">
        <v>0</v>
      </c>
      <c r="AX332" s="87"/>
      <c r="AY332" s="85"/>
      <c r="AZ332" s="267">
        <f t="shared" si="17"/>
        <v>0</v>
      </c>
      <c r="BA332" s="88">
        <f t="shared" si="18"/>
        <v>0</v>
      </c>
      <c r="BC332">
        <f>IF($A332&lt;&gt;"",COUNTIF($BD$3:$BD332,$BD332),0)</f>
        <v>0</v>
      </c>
      <c r="BD332" t="str">
        <f>IF($A332&lt;&gt;"",VLOOKUP(TRUNC(MID($A332,1,2),0),Plano_Contas!$H$3:$J$103,2,TRUE),"")</f>
        <v/>
      </c>
      <c r="BE332" s="201" t="str">
        <f t="shared" si="19"/>
        <v/>
      </c>
      <c r="BF332" t="str">
        <f ca="1">IF($BT332&lt;&gt;"",SUMIF($BD$3:$BD$1004,"="&amp;$BD332,INDIRECT(ADDRESS(3,BF$2,1,1)):INDIRECT(ADDRESS(1004,BF$2,1,1))),"")</f>
        <v/>
      </c>
      <c r="BG332" t="str">
        <f ca="1">IF($BT332&lt;&gt;"",SUMIF($BD$3:$BD$1004,"="&amp;$BD332,INDIRECT(ADDRESS(3,BG$2,1,1)):INDIRECT(ADDRESS(1004,BG$2,1,1))),"")</f>
        <v/>
      </c>
      <c r="BH332" t="str">
        <f ca="1">IF($BT332&lt;&gt;"",SUMIF($BD$3:$BD$1004,"="&amp;$BD332,INDIRECT(ADDRESS(3,BH$2,1,1)):INDIRECT(ADDRESS(1004,BH$2,1,1))),"")</f>
        <v/>
      </c>
      <c r="BI332" t="str">
        <f ca="1">IF($BT332&lt;&gt;"",SUMIF($BD$3:$BD$1004,"="&amp;$BD332,INDIRECT(ADDRESS(3,BI$2,1,1)):INDIRECT(ADDRESS(1004,BI$2,1,1))),"")</f>
        <v/>
      </c>
      <c r="BJ332" t="str">
        <f ca="1">IF($BT332&lt;&gt;"",SUMIF($BD$3:$BD$1004,"="&amp;$BD332,INDIRECT(ADDRESS(3,BJ$2,1,1)):INDIRECT(ADDRESS(1004,BJ$2,1,1))),"")</f>
        <v/>
      </c>
      <c r="BK332" t="str">
        <f ca="1">IF($BT332&lt;&gt;"",SUMIF($BD$3:$BD$1004,"="&amp;$BD332,INDIRECT(ADDRESS(3,BK$2,1,1)):INDIRECT(ADDRESS(1004,BK$2,1,1))),"")</f>
        <v/>
      </c>
      <c r="BL332" t="str">
        <f ca="1">IF($BT332&lt;&gt;"",SUMIF($BD$3:$BD$1004,"="&amp;$BD332,INDIRECT(ADDRESS(3,BL$2,1,1)):INDIRECT(ADDRESS(1004,BL$2,1,1))),"")</f>
        <v/>
      </c>
      <c r="BM332" t="str">
        <f ca="1">IF($BT332&lt;&gt;"",SUMIF($BD$3:$BD$1004,"="&amp;$BD332,INDIRECT(ADDRESS(3,BM$2,1,1)):INDIRECT(ADDRESS(1004,BM$2,1,1))),"")</f>
        <v/>
      </c>
      <c r="BN332" t="str">
        <f ca="1">IF($BT332&lt;&gt;"",SUMIF($BD$3:$BD$1004,"="&amp;$BD332,INDIRECT(ADDRESS(3,BN$2,1,1)):INDIRECT(ADDRESS(1004,BN$2,1,1))),"")</f>
        <v/>
      </c>
      <c r="BO332" t="str">
        <f ca="1">IF($BT332&lt;&gt;"",SUMIF($BD$3:$BD$1004,"="&amp;$BD332,INDIRECT(ADDRESS(3,BO$2,1,1)):INDIRECT(ADDRESS(1004,BO$2,1,1))),"")</f>
        <v/>
      </c>
      <c r="BP332" t="str">
        <f ca="1">IF($BT332&lt;&gt;"",SUMIF($BD$3:$BD$1004,"="&amp;$BD332,INDIRECT(ADDRESS(3,BP$2,1,1)):INDIRECT(ADDRESS(1004,BP$2,1,1))),"")</f>
        <v/>
      </c>
      <c r="BQ332" t="str">
        <f ca="1">IF($BT332&lt;&gt;"",SUMIF($BD$3:$BD$1004,"="&amp;$BD332,INDIRECT(ADDRESS(3,BQ$2,1,1)):INDIRECT(ADDRESS(1004,BQ$2,1,1))),"")</f>
        <v/>
      </c>
      <c r="BR332" t="str">
        <f ca="1">IF($BT332&lt;&gt;"",SUMIF($BD$3:$BD$1004,"="&amp;$BD332,INDIRECT(ADDRESS(3,BR$2,1,1)):INDIRECT(ADDRESS(1004,BR$2,1,1))),"")</f>
        <v/>
      </c>
      <c r="BS332" t="str">
        <f>IF($A332&lt;&gt;"",VLOOKUP(TRUNC(MID($A332,1,2),0),Plano_Contas!$H$3:$J$103,3,TRUE),"")</f>
        <v/>
      </c>
      <c r="BT332" t="str">
        <f t="shared" si="20"/>
        <v/>
      </c>
      <c r="BV332">
        <f>Empresas!C332</f>
        <v>0</v>
      </c>
    </row>
    <row r="333" spans="1:74" x14ac:dyDescent="0.2">
      <c r="A333" s="89"/>
      <c r="B333" s="52" t="str">
        <f>IF($A333&lt;&gt;"",VLOOKUP(""&amp;$A333,Plano_Contas!$A$3:$F$1003,6,0),"")</f>
        <v/>
      </c>
      <c r="C333" s="91"/>
      <c r="D333" s="111"/>
      <c r="E333" s="112">
        <v>0</v>
      </c>
      <c r="F333" s="87"/>
      <c r="G333" s="85"/>
      <c r="H333" s="111"/>
      <c r="I333" s="112">
        <v>0</v>
      </c>
      <c r="J333" s="87"/>
      <c r="K333" s="85"/>
      <c r="L333" s="111"/>
      <c r="M333" s="112">
        <v>0</v>
      </c>
      <c r="N333" s="87"/>
      <c r="O333" s="85"/>
      <c r="P333" s="111"/>
      <c r="Q333" s="112">
        <v>0</v>
      </c>
      <c r="R333" s="87"/>
      <c r="S333" s="85"/>
      <c r="T333" s="111"/>
      <c r="U333" s="112">
        <v>0</v>
      </c>
      <c r="V333" s="87"/>
      <c r="W333" s="85"/>
      <c r="X333" s="111"/>
      <c r="Y333" s="112">
        <v>0</v>
      </c>
      <c r="Z333" s="87"/>
      <c r="AA333" s="85"/>
      <c r="AB333" s="111"/>
      <c r="AC333" s="112">
        <v>0</v>
      </c>
      <c r="AD333" s="87"/>
      <c r="AE333" s="85"/>
      <c r="AF333" s="111"/>
      <c r="AG333" s="112">
        <v>0</v>
      </c>
      <c r="AH333" s="87"/>
      <c r="AI333" s="85"/>
      <c r="AJ333" s="111"/>
      <c r="AK333" s="112">
        <v>0</v>
      </c>
      <c r="AL333" s="87"/>
      <c r="AM333" s="85"/>
      <c r="AN333" s="111"/>
      <c r="AO333" s="112">
        <v>0</v>
      </c>
      <c r="AP333" s="87"/>
      <c r="AQ333" s="85"/>
      <c r="AR333" s="111"/>
      <c r="AS333" s="112">
        <v>0</v>
      </c>
      <c r="AT333" s="87"/>
      <c r="AU333" s="85"/>
      <c r="AV333" s="111"/>
      <c r="AW333" s="112">
        <v>0</v>
      </c>
      <c r="AX333" s="87"/>
      <c r="AY333" s="85"/>
      <c r="AZ333" s="267">
        <f t="shared" si="17"/>
        <v>0</v>
      </c>
      <c r="BA333" s="88">
        <f t="shared" si="18"/>
        <v>0</v>
      </c>
      <c r="BC333">
        <f>IF($A333&lt;&gt;"",COUNTIF($BD$3:$BD333,$BD333),0)</f>
        <v>0</v>
      </c>
      <c r="BD333" t="str">
        <f>IF($A333&lt;&gt;"",VLOOKUP(TRUNC(MID($A333,1,2),0),Plano_Contas!$H$3:$J$103,2,TRUE),"")</f>
        <v/>
      </c>
      <c r="BE333" s="201" t="str">
        <f t="shared" si="19"/>
        <v/>
      </c>
      <c r="BF333" t="str">
        <f ca="1">IF($BT333&lt;&gt;"",SUMIF($BD$3:$BD$1004,"="&amp;$BD333,INDIRECT(ADDRESS(3,BF$2,1,1)):INDIRECT(ADDRESS(1004,BF$2,1,1))),"")</f>
        <v/>
      </c>
      <c r="BG333" t="str">
        <f ca="1">IF($BT333&lt;&gt;"",SUMIF($BD$3:$BD$1004,"="&amp;$BD333,INDIRECT(ADDRESS(3,BG$2,1,1)):INDIRECT(ADDRESS(1004,BG$2,1,1))),"")</f>
        <v/>
      </c>
      <c r="BH333" t="str">
        <f ca="1">IF($BT333&lt;&gt;"",SUMIF($BD$3:$BD$1004,"="&amp;$BD333,INDIRECT(ADDRESS(3,BH$2,1,1)):INDIRECT(ADDRESS(1004,BH$2,1,1))),"")</f>
        <v/>
      </c>
      <c r="BI333" t="str">
        <f ca="1">IF($BT333&lt;&gt;"",SUMIF($BD$3:$BD$1004,"="&amp;$BD333,INDIRECT(ADDRESS(3,BI$2,1,1)):INDIRECT(ADDRESS(1004,BI$2,1,1))),"")</f>
        <v/>
      </c>
      <c r="BJ333" t="str">
        <f ca="1">IF($BT333&lt;&gt;"",SUMIF($BD$3:$BD$1004,"="&amp;$BD333,INDIRECT(ADDRESS(3,BJ$2,1,1)):INDIRECT(ADDRESS(1004,BJ$2,1,1))),"")</f>
        <v/>
      </c>
      <c r="BK333" t="str">
        <f ca="1">IF($BT333&lt;&gt;"",SUMIF($BD$3:$BD$1004,"="&amp;$BD333,INDIRECT(ADDRESS(3,BK$2,1,1)):INDIRECT(ADDRESS(1004,BK$2,1,1))),"")</f>
        <v/>
      </c>
      <c r="BL333" t="str">
        <f ca="1">IF($BT333&lt;&gt;"",SUMIF($BD$3:$BD$1004,"="&amp;$BD333,INDIRECT(ADDRESS(3,BL$2,1,1)):INDIRECT(ADDRESS(1004,BL$2,1,1))),"")</f>
        <v/>
      </c>
      <c r="BM333" t="str">
        <f ca="1">IF($BT333&lt;&gt;"",SUMIF($BD$3:$BD$1004,"="&amp;$BD333,INDIRECT(ADDRESS(3,BM$2,1,1)):INDIRECT(ADDRESS(1004,BM$2,1,1))),"")</f>
        <v/>
      </c>
      <c r="BN333" t="str">
        <f ca="1">IF($BT333&lt;&gt;"",SUMIF($BD$3:$BD$1004,"="&amp;$BD333,INDIRECT(ADDRESS(3,BN$2,1,1)):INDIRECT(ADDRESS(1004,BN$2,1,1))),"")</f>
        <v/>
      </c>
      <c r="BO333" t="str">
        <f ca="1">IF($BT333&lt;&gt;"",SUMIF($BD$3:$BD$1004,"="&amp;$BD333,INDIRECT(ADDRESS(3,BO$2,1,1)):INDIRECT(ADDRESS(1004,BO$2,1,1))),"")</f>
        <v/>
      </c>
      <c r="BP333" t="str">
        <f ca="1">IF($BT333&lt;&gt;"",SUMIF($BD$3:$BD$1004,"="&amp;$BD333,INDIRECT(ADDRESS(3,BP$2,1,1)):INDIRECT(ADDRESS(1004,BP$2,1,1))),"")</f>
        <v/>
      </c>
      <c r="BQ333" t="str">
        <f ca="1">IF($BT333&lt;&gt;"",SUMIF($BD$3:$BD$1004,"="&amp;$BD333,INDIRECT(ADDRESS(3,BQ$2,1,1)):INDIRECT(ADDRESS(1004,BQ$2,1,1))),"")</f>
        <v/>
      </c>
      <c r="BR333" t="str">
        <f ca="1">IF($BT333&lt;&gt;"",SUMIF($BD$3:$BD$1004,"="&amp;$BD333,INDIRECT(ADDRESS(3,BR$2,1,1)):INDIRECT(ADDRESS(1004,BR$2,1,1))),"")</f>
        <v/>
      </c>
      <c r="BS333" t="str">
        <f>IF($A333&lt;&gt;"",VLOOKUP(TRUNC(MID($A333,1,2),0),Plano_Contas!$H$3:$J$103,3,TRUE),"")</f>
        <v/>
      </c>
      <c r="BT333" t="str">
        <f t="shared" si="20"/>
        <v/>
      </c>
      <c r="BV333">
        <f>Empresas!C333</f>
        <v>0</v>
      </c>
    </row>
    <row r="334" spans="1:74" x14ac:dyDescent="0.2">
      <c r="A334" s="89"/>
      <c r="B334" s="52" t="str">
        <f>IF($A334&lt;&gt;"",VLOOKUP(""&amp;$A334,Plano_Contas!$A$3:$F$1003,6,0),"")</f>
        <v/>
      </c>
      <c r="C334" s="91"/>
      <c r="D334" s="111"/>
      <c r="E334" s="112">
        <v>0</v>
      </c>
      <c r="F334" s="87"/>
      <c r="G334" s="85"/>
      <c r="H334" s="111"/>
      <c r="I334" s="112">
        <v>0</v>
      </c>
      <c r="J334" s="87"/>
      <c r="K334" s="85"/>
      <c r="L334" s="111"/>
      <c r="M334" s="112">
        <v>0</v>
      </c>
      <c r="N334" s="87"/>
      <c r="O334" s="85"/>
      <c r="P334" s="111"/>
      <c r="Q334" s="112">
        <v>0</v>
      </c>
      <c r="R334" s="87"/>
      <c r="S334" s="85"/>
      <c r="T334" s="111"/>
      <c r="U334" s="112">
        <v>0</v>
      </c>
      <c r="V334" s="87"/>
      <c r="W334" s="85"/>
      <c r="X334" s="111"/>
      <c r="Y334" s="112">
        <v>0</v>
      </c>
      <c r="Z334" s="87"/>
      <c r="AA334" s="85"/>
      <c r="AB334" s="111"/>
      <c r="AC334" s="112">
        <v>0</v>
      </c>
      <c r="AD334" s="87"/>
      <c r="AE334" s="85"/>
      <c r="AF334" s="111"/>
      <c r="AG334" s="112">
        <v>0</v>
      </c>
      <c r="AH334" s="87"/>
      <c r="AI334" s="85"/>
      <c r="AJ334" s="111"/>
      <c r="AK334" s="112">
        <v>0</v>
      </c>
      <c r="AL334" s="87"/>
      <c r="AM334" s="85"/>
      <c r="AN334" s="111"/>
      <c r="AO334" s="112">
        <v>0</v>
      </c>
      <c r="AP334" s="87"/>
      <c r="AQ334" s="85"/>
      <c r="AR334" s="111"/>
      <c r="AS334" s="112">
        <v>0</v>
      </c>
      <c r="AT334" s="87"/>
      <c r="AU334" s="85"/>
      <c r="AV334" s="111"/>
      <c r="AW334" s="112">
        <v>0</v>
      </c>
      <c r="AX334" s="87"/>
      <c r="AY334" s="85"/>
      <c r="AZ334" s="267">
        <f t="shared" si="17"/>
        <v>0</v>
      </c>
      <c r="BA334" s="88">
        <f t="shared" si="18"/>
        <v>0</v>
      </c>
      <c r="BC334">
        <f>IF($A334&lt;&gt;"",COUNTIF($BD$3:$BD334,$BD334),0)</f>
        <v>0</v>
      </c>
      <c r="BD334" t="str">
        <f>IF($A334&lt;&gt;"",VLOOKUP(TRUNC(MID($A334,1,2),0),Plano_Contas!$H$3:$J$103,2,TRUE),"")</f>
        <v/>
      </c>
      <c r="BE334" s="201" t="str">
        <f t="shared" si="19"/>
        <v/>
      </c>
      <c r="BF334" t="str">
        <f ca="1">IF($BT334&lt;&gt;"",SUMIF($BD$3:$BD$1004,"="&amp;$BD334,INDIRECT(ADDRESS(3,BF$2,1,1)):INDIRECT(ADDRESS(1004,BF$2,1,1))),"")</f>
        <v/>
      </c>
      <c r="BG334" t="str">
        <f ca="1">IF($BT334&lt;&gt;"",SUMIF($BD$3:$BD$1004,"="&amp;$BD334,INDIRECT(ADDRESS(3,BG$2,1,1)):INDIRECT(ADDRESS(1004,BG$2,1,1))),"")</f>
        <v/>
      </c>
      <c r="BH334" t="str">
        <f ca="1">IF($BT334&lt;&gt;"",SUMIF($BD$3:$BD$1004,"="&amp;$BD334,INDIRECT(ADDRESS(3,BH$2,1,1)):INDIRECT(ADDRESS(1004,BH$2,1,1))),"")</f>
        <v/>
      </c>
      <c r="BI334" t="str">
        <f ca="1">IF($BT334&lt;&gt;"",SUMIF($BD$3:$BD$1004,"="&amp;$BD334,INDIRECT(ADDRESS(3,BI$2,1,1)):INDIRECT(ADDRESS(1004,BI$2,1,1))),"")</f>
        <v/>
      </c>
      <c r="BJ334" t="str">
        <f ca="1">IF($BT334&lt;&gt;"",SUMIF($BD$3:$BD$1004,"="&amp;$BD334,INDIRECT(ADDRESS(3,BJ$2,1,1)):INDIRECT(ADDRESS(1004,BJ$2,1,1))),"")</f>
        <v/>
      </c>
      <c r="BK334" t="str">
        <f ca="1">IF($BT334&lt;&gt;"",SUMIF($BD$3:$BD$1004,"="&amp;$BD334,INDIRECT(ADDRESS(3,BK$2,1,1)):INDIRECT(ADDRESS(1004,BK$2,1,1))),"")</f>
        <v/>
      </c>
      <c r="BL334" t="str">
        <f ca="1">IF($BT334&lt;&gt;"",SUMIF($BD$3:$BD$1004,"="&amp;$BD334,INDIRECT(ADDRESS(3,BL$2,1,1)):INDIRECT(ADDRESS(1004,BL$2,1,1))),"")</f>
        <v/>
      </c>
      <c r="BM334" t="str">
        <f ca="1">IF($BT334&lt;&gt;"",SUMIF($BD$3:$BD$1004,"="&amp;$BD334,INDIRECT(ADDRESS(3,BM$2,1,1)):INDIRECT(ADDRESS(1004,BM$2,1,1))),"")</f>
        <v/>
      </c>
      <c r="BN334" t="str">
        <f ca="1">IF($BT334&lt;&gt;"",SUMIF($BD$3:$BD$1004,"="&amp;$BD334,INDIRECT(ADDRESS(3,BN$2,1,1)):INDIRECT(ADDRESS(1004,BN$2,1,1))),"")</f>
        <v/>
      </c>
      <c r="BO334" t="str">
        <f ca="1">IF($BT334&lt;&gt;"",SUMIF($BD$3:$BD$1004,"="&amp;$BD334,INDIRECT(ADDRESS(3,BO$2,1,1)):INDIRECT(ADDRESS(1004,BO$2,1,1))),"")</f>
        <v/>
      </c>
      <c r="BP334" t="str">
        <f ca="1">IF($BT334&lt;&gt;"",SUMIF($BD$3:$BD$1004,"="&amp;$BD334,INDIRECT(ADDRESS(3,BP$2,1,1)):INDIRECT(ADDRESS(1004,BP$2,1,1))),"")</f>
        <v/>
      </c>
      <c r="BQ334" t="str">
        <f ca="1">IF($BT334&lt;&gt;"",SUMIF($BD$3:$BD$1004,"="&amp;$BD334,INDIRECT(ADDRESS(3,BQ$2,1,1)):INDIRECT(ADDRESS(1004,BQ$2,1,1))),"")</f>
        <v/>
      </c>
      <c r="BR334" t="str">
        <f ca="1">IF($BT334&lt;&gt;"",SUMIF($BD$3:$BD$1004,"="&amp;$BD334,INDIRECT(ADDRESS(3,BR$2,1,1)):INDIRECT(ADDRESS(1004,BR$2,1,1))),"")</f>
        <v/>
      </c>
      <c r="BS334" t="str">
        <f>IF($A334&lt;&gt;"",VLOOKUP(TRUNC(MID($A334,1,2),0),Plano_Contas!$H$3:$J$103,3,TRUE),"")</f>
        <v/>
      </c>
      <c r="BT334" t="str">
        <f t="shared" si="20"/>
        <v/>
      </c>
      <c r="BV334">
        <f>Empresas!C334</f>
        <v>0</v>
      </c>
    </row>
    <row r="335" spans="1:74" x14ac:dyDescent="0.2">
      <c r="A335" s="89"/>
      <c r="B335" s="52" t="str">
        <f>IF($A335&lt;&gt;"",VLOOKUP(""&amp;$A335,Plano_Contas!$A$3:$F$1003,6,0),"")</f>
        <v/>
      </c>
      <c r="C335" s="91"/>
      <c r="D335" s="111"/>
      <c r="E335" s="112">
        <v>0</v>
      </c>
      <c r="F335" s="87"/>
      <c r="G335" s="85"/>
      <c r="H335" s="111"/>
      <c r="I335" s="112">
        <v>0</v>
      </c>
      <c r="J335" s="87"/>
      <c r="K335" s="85"/>
      <c r="L335" s="111"/>
      <c r="M335" s="112">
        <v>0</v>
      </c>
      <c r="N335" s="87"/>
      <c r="O335" s="85"/>
      <c r="P335" s="111"/>
      <c r="Q335" s="112">
        <v>0</v>
      </c>
      <c r="R335" s="87"/>
      <c r="S335" s="85"/>
      <c r="T335" s="111"/>
      <c r="U335" s="112">
        <v>0</v>
      </c>
      <c r="V335" s="87"/>
      <c r="W335" s="85"/>
      <c r="X335" s="111"/>
      <c r="Y335" s="112">
        <v>0</v>
      </c>
      <c r="Z335" s="87"/>
      <c r="AA335" s="85"/>
      <c r="AB335" s="111"/>
      <c r="AC335" s="112">
        <v>0</v>
      </c>
      <c r="AD335" s="87"/>
      <c r="AE335" s="85"/>
      <c r="AF335" s="111"/>
      <c r="AG335" s="112">
        <v>0</v>
      </c>
      <c r="AH335" s="87"/>
      <c r="AI335" s="85"/>
      <c r="AJ335" s="111"/>
      <c r="AK335" s="112">
        <v>0</v>
      </c>
      <c r="AL335" s="87"/>
      <c r="AM335" s="85"/>
      <c r="AN335" s="111"/>
      <c r="AO335" s="112">
        <v>0</v>
      </c>
      <c r="AP335" s="87"/>
      <c r="AQ335" s="85"/>
      <c r="AR335" s="111"/>
      <c r="AS335" s="112">
        <v>0</v>
      </c>
      <c r="AT335" s="87"/>
      <c r="AU335" s="85"/>
      <c r="AV335" s="111"/>
      <c r="AW335" s="112">
        <v>0</v>
      </c>
      <c r="AX335" s="87"/>
      <c r="AY335" s="85"/>
      <c r="AZ335" s="267">
        <f t="shared" si="17"/>
        <v>0</v>
      </c>
      <c r="BA335" s="88">
        <f t="shared" si="18"/>
        <v>0</v>
      </c>
      <c r="BC335">
        <f>IF($A335&lt;&gt;"",COUNTIF($BD$3:$BD335,$BD335),0)</f>
        <v>0</v>
      </c>
      <c r="BD335" t="str">
        <f>IF($A335&lt;&gt;"",VLOOKUP(TRUNC(MID($A335,1,2),0),Plano_Contas!$H$3:$J$103,2,TRUE),"")</f>
        <v/>
      </c>
      <c r="BE335" s="201" t="str">
        <f t="shared" si="19"/>
        <v/>
      </c>
      <c r="BF335" t="str">
        <f ca="1">IF($BT335&lt;&gt;"",SUMIF($BD$3:$BD$1004,"="&amp;$BD335,INDIRECT(ADDRESS(3,BF$2,1,1)):INDIRECT(ADDRESS(1004,BF$2,1,1))),"")</f>
        <v/>
      </c>
      <c r="BG335" t="str">
        <f ca="1">IF($BT335&lt;&gt;"",SUMIF($BD$3:$BD$1004,"="&amp;$BD335,INDIRECT(ADDRESS(3,BG$2,1,1)):INDIRECT(ADDRESS(1004,BG$2,1,1))),"")</f>
        <v/>
      </c>
      <c r="BH335" t="str">
        <f ca="1">IF($BT335&lt;&gt;"",SUMIF($BD$3:$BD$1004,"="&amp;$BD335,INDIRECT(ADDRESS(3,BH$2,1,1)):INDIRECT(ADDRESS(1004,BH$2,1,1))),"")</f>
        <v/>
      </c>
      <c r="BI335" t="str">
        <f ca="1">IF($BT335&lt;&gt;"",SUMIF($BD$3:$BD$1004,"="&amp;$BD335,INDIRECT(ADDRESS(3,BI$2,1,1)):INDIRECT(ADDRESS(1004,BI$2,1,1))),"")</f>
        <v/>
      </c>
      <c r="BJ335" t="str">
        <f ca="1">IF($BT335&lt;&gt;"",SUMIF($BD$3:$BD$1004,"="&amp;$BD335,INDIRECT(ADDRESS(3,BJ$2,1,1)):INDIRECT(ADDRESS(1004,BJ$2,1,1))),"")</f>
        <v/>
      </c>
      <c r="BK335" t="str">
        <f ca="1">IF($BT335&lt;&gt;"",SUMIF($BD$3:$BD$1004,"="&amp;$BD335,INDIRECT(ADDRESS(3,BK$2,1,1)):INDIRECT(ADDRESS(1004,BK$2,1,1))),"")</f>
        <v/>
      </c>
      <c r="BL335" t="str">
        <f ca="1">IF($BT335&lt;&gt;"",SUMIF($BD$3:$BD$1004,"="&amp;$BD335,INDIRECT(ADDRESS(3,BL$2,1,1)):INDIRECT(ADDRESS(1004,BL$2,1,1))),"")</f>
        <v/>
      </c>
      <c r="BM335" t="str">
        <f ca="1">IF($BT335&lt;&gt;"",SUMIF($BD$3:$BD$1004,"="&amp;$BD335,INDIRECT(ADDRESS(3,BM$2,1,1)):INDIRECT(ADDRESS(1004,BM$2,1,1))),"")</f>
        <v/>
      </c>
      <c r="BN335" t="str">
        <f ca="1">IF($BT335&lt;&gt;"",SUMIF($BD$3:$BD$1004,"="&amp;$BD335,INDIRECT(ADDRESS(3,BN$2,1,1)):INDIRECT(ADDRESS(1004,BN$2,1,1))),"")</f>
        <v/>
      </c>
      <c r="BO335" t="str">
        <f ca="1">IF($BT335&lt;&gt;"",SUMIF($BD$3:$BD$1004,"="&amp;$BD335,INDIRECT(ADDRESS(3,BO$2,1,1)):INDIRECT(ADDRESS(1004,BO$2,1,1))),"")</f>
        <v/>
      </c>
      <c r="BP335" t="str">
        <f ca="1">IF($BT335&lt;&gt;"",SUMIF($BD$3:$BD$1004,"="&amp;$BD335,INDIRECT(ADDRESS(3,BP$2,1,1)):INDIRECT(ADDRESS(1004,BP$2,1,1))),"")</f>
        <v/>
      </c>
      <c r="BQ335" t="str">
        <f ca="1">IF($BT335&lt;&gt;"",SUMIF($BD$3:$BD$1004,"="&amp;$BD335,INDIRECT(ADDRESS(3,BQ$2,1,1)):INDIRECT(ADDRESS(1004,BQ$2,1,1))),"")</f>
        <v/>
      </c>
      <c r="BR335" t="str">
        <f ca="1">IF($BT335&lt;&gt;"",SUMIF($BD$3:$BD$1004,"="&amp;$BD335,INDIRECT(ADDRESS(3,BR$2,1,1)):INDIRECT(ADDRESS(1004,BR$2,1,1))),"")</f>
        <v/>
      </c>
      <c r="BS335" t="str">
        <f>IF($A335&lt;&gt;"",VLOOKUP(TRUNC(MID($A335,1,2),0),Plano_Contas!$H$3:$J$103,3,TRUE),"")</f>
        <v/>
      </c>
      <c r="BT335" t="str">
        <f t="shared" si="20"/>
        <v/>
      </c>
      <c r="BV335">
        <f>Empresas!C335</f>
        <v>0</v>
      </c>
    </row>
    <row r="336" spans="1:74" x14ac:dyDescent="0.2">
      <c r="A336" s="89"/>
      <c r="B336" s="52" t="str">
        <f>IF($A336&lt;&gt;"",VLOOKUP(""&amp;$A336,Plano_Contas!$A$3:$F$1003,6,0),"")</f>
        <v/>
      </c>
      <c r="C336" s="91"/>
      <c r="D336" s="111"/>
      <c r="E336" s="112">
        <v>0</v>
      </c>
      <c r="F336" s="87"/>
      <c r="G336" s="85"/>
      <c r="H336" s="111"/>
      <c r="I336" s="112">
        <v>0</v>
      </c>
      <c r="J336" s="87"/>
      <c r="K336" s="85"/>
      <c r="L336" s="111"/>
      <c r="M336" s="112">
        <v>0</v>
      </c>
      <c r="N336" s="87"/>
      <c r="O336" s="85"/>
      <c r="P336" s="111"/>
      <c r="Q336" s="112">
        <v>0</v>
      </c>
      <c r="R336" s="87"/>
      <c r="S336" s="85"/>
      <c r="T336" s="111"/>
      <c r="U336" s="112">
        <v>0</v>
      </c>
      <c r="V336" s="87"/>
      <c r="W336" s="85"/>
      <c r="X336" s="111"/>
      <c r="Y336" s="112">
        <v>0</v>
      </c>
      <c r="Z336" s="87"/>
      <c r="AA336" s="85"/>
      <c r="AB336" s="111"/>
      <c r="AC336" s="112">
        <v>0</v>
      </c>
      <c r="AD336" s="87"/>
      <c r="AE336" s="85"/>
      <c r="AF336" s="111"/>
      <c r="AG336" s="112">
        <v>0</v>
      </c>
      <c r="AH336" s="87"/>
      <c r="AI336" s="85"/>
      <c r="AJ336" s="111"/>
      <c r="AK336" s="112">
        <v>0</v>
      </c>
      <c r="AL336" s="87"/>
      <c r="AM336" s="85"/>
      <c r="AN336" s="111"/>
      <c r="AO336" s="112">
        <v>0</v>
      </c>
      <c r="AP336" s="87"/>
      <c r="AQ336" s="85"/>
      <c r="AR336" s="111"/>
      <c r="AS336" s="112">
        <v>0</v>
      </c>
      <c r="AT336" s="87"/>
      <c r="AU336" s="85"/>
      <c r="AV336" s="111"/>
      <c r="AW336" s="112">
        <v>0</v>
      </c>
      <c r="AX336" s="87"/>
      <c r="AY336" s="85"/>
      <c r="AZ336" s="267">
        <f t="shared" si="17"/>
        <v>0</v>
      </c>
      <c r="BA336" s="88">
        <f t="shared" si="18"/>
        <v>0</v>
      </c>
      <c r="BC336">
        <f>IF($A336&lt;&gt;"",COUNTIF($BD$3:$BD336,$BD336),0)</f>
        <v>0</v>
      </c>
      <c r="BD336" t="str">
        <f>IF($A336&lt;&gt;"",VLOOKUP(TRUNC(MID($A336,1,2),0),Plano_Contas!$H$3:$J$103,2,TRUE),"")</f>
        <v/>
      </c>
      <c r="BE336" s="201" t="str">
        <f t="shared" si="19"/>
        <v/>
      </c>
      <c r="BF336" t="str">
        <f ca="1">IF($BT336&lt;&gt;"",SUMIF($BD$3:$BD$1004,"="&amp;$BD336,INDIRECT(ADDRESS(3,BF$2,1,1)):INDIRECT(ADDRESS(1004,BF$2,1,1))),"")</f>
        <v/>
      </c>
      <c r="BG336" t="str">
        <f ca="1">IF($BT336&lt;&gt;"",SUMIF($BD$3:$BD$1004,"="&amp;$BD336,INDIRECT(ADDRESS(3,BG$2,1,1)):INDIRECT(ADDRESS(1004,BG$2,1,1))),"")</f>
        <v/>
      </c>
      <c r="BH336" t="str">
        <f ca="1">IF($BT336&lt;&gt;"",SUMIF($BD$3:$BD$1004,"="&amp;$BD336,INDIRECT(ADDRESS(3,BH$2,1,1)):INDIRECT(ADDRESS(1004,BH$2,1,1))),"")</f>
        <v/>
      </c>
      <c r="BI336" t="str">
        <f ca="1">IF($BT336&lt;&gt;"",SUMIF($BD$3:$BD$1004,"="&amp;$BD336,INDIRECT(ADDRESS(3,BI$2,1,1)):INDIRECT(ADDRESS(1004,BI$2,1,1))),"")</f>
        <v/>
      </c>
      <c r="BJ336" t="str">
        <f ca="1">IF($BT336&lt;&gt;"",SUMIF($BD$3:$BD$1004,"="&amp;$BD336,INDIRECT(ADDRESS(3,BJ$2,1,1)):INDIRECT(ADDRESS(1004,BJ$2,1,1))),"")</f>
        <v/>
      </c>
      <c r="BK336" t="str">
        <f ca="1">IF($BT336&lt;&gt;"",SUMIF($BD$3:$BD$1004,"="&amp;$BD336,INDIRECT(ADDRESS(3,BK$2,1,1)):INDIRECT(ADDRESS(1004,BK$2,1,1))),"")</f>
        <v/>
      </c>
      <c r="BL336" t="str">
        <f ca="1">IF($BT336&lt;&gt;"",SUMIF($BD$3:$BD$1004,"="&amp;$BD336,INDIRECT(ADDRESS(3,BL$2,1,1)):INDIRECT(ADDRESS(1004,BL$2,1,1))),"")</f>
        <v/>
      </c>
      <c r="BM336" t="str">
        <f ca="1">IF($BT336&lt;&gt;"",SUMIF($BD$3:$BD$1004,"="&amp;$BD336,INDIRECT(ADDRESS(3,BM$2,1,1)):INDIRECT(ADDRESS(1004,BM$2,1,1))),"")</f>
        <v/>
      </c>
      <c r="BN336" t="str">
        <f ca="1">IF($BT336&lt;&gt;"",SUMIF($BD$3:$BD$1004,"="&amp;$BD336,INDIRECT(ADDRESS(3,BN$2,1,1)):INDIRECT(ADDRESS(1004,BN$2,1,1))),"")</f>
        <v/>
      </c>
      <c r="BO336" t="str">
        <f ca="1">IF($BT336&lt;&gt;"",SUMIF($BD$3:$BD$1004,"="&amp;$BD336,INDIRECT(ADDRESS(3,BO$2,1,1)):INDIRECT(ADDRESS(1004,BO$2,1,1))),"")</f>
        <v/>
      </c>
      <c r="BP336" t="str">
        <f ca="1">IF($BT336&lt;&gt;"",SUMIF($BD$3:$BD$1004,"="&amp;$BD336,INDIRECT(ADDRESS(3,BP$2,1,1)):INDIRECT(ADDRESS(1004,BP$2,1,1))),"")</f>
        <v/>
      </c>
      <c r="BQ336" t="str">
        <f ca="1">IF($BT336&lt;&gt;"",SUMIF($BD$3:$BD$1004,"="&amp;$BD336,INDIRECT(ADDRESS(3,BQ$2,1,1)):INDIRECT(ADDRESS(1004,BQ$2,1,1))),"")</f>
        <v/>
      </c>
      <c r="BR336" t="str">
        <f ca="1">IF($BT336&lt;&gt;"",SUMIF($BD$3:$BD$1004,"="&amp;$BD336,INDIRECT(ADDRESS(3,BR$2,1,1)):INDIRECT(ADDRESS(1004,BR$2,1,1))),"")</f>
        <v/>
      </c>
      <c r="BS336" t="str">
        <f>IF($A336&lt;&gt;"",VLOOKUP(TRUNC(MID($A336,1,2),0),Plano_Contas!$H$3:$J$103,3,TRUE),"")</f>
        <v/>
      </c>
      <c r="BT336" t="str">
        <f t="shared" si="20"/>
        <v/>
      </c>
      <c r="BV336">
        <f>Empresas!C336</f>
        <v>0</v>
      </c>
    </row>
    <row r="337" spans="1:74" x14ac:dyDescent="0.2">
      <c r="A337" s="89"/>
      <c r="B337" s="52" t="str">
        <f>IF($A337&lt;&gt;"",VLOOKUP(""&amp;$A337,Plano_Contas!$A$3:$F$1003,6,0),"")</f>
        <v/>
      </c>
      <c r="C337" s="91"/>
      <c r="D337" s="111"/>
      <c r="E337" s="112">
        <v>0</v>
      </c>
      <c r="F337" s="87"/>
      <c r="G337" s="85"/>
      <c r="H337" s="111"/>
      <c r="I337" s="112">
        <v>0</v>
      </c>
      <c r="J337" s="87"/>
      <c r="K337" s="85"/>
      <c r="L337" s="111"/>
      <c r="M337" s="112">
        <v>0</v>
      </c>
      <c r="N337" s="87"/>
      <c r="O337" s="85"/>
      <c r="P337" s="111"/>
      <c r="Q337" s="112">
        <v>0</v>
      </c>
      <c r="R337" s="87"/>
      <c r="S337" s="85"/>
      <c r="T337" s="111"/>
      <c r="U337" s="112">
        <v>0</v>
      </c>
      <c r="V337" s="87"/>
      <c r="W337" s="85"/>
      <c r="X337" s="111"/>
      <c r="Y337" s="112">
        <v>0</v>
      </c>
      <c r="Z337" s="87"/>
      <c r="AA337" s="85"/>
      <c r="AB337" s="111"/>
      <c r="AC337" s="112">
        <v>0</v>
      </c>
      <c r="AD337" s="87"/>
      <c r="AE337" s="85"/>
      <c r="AF337" s="111"/>
      <c r="AG337" s="112">
        <v>0</v>
      </c>
      <c r="AH337" s="87"/>
      <c r="AI337" s="85"/>
      <c r="AJ337" s="111"/>
      <c r="AK337" s="112">
        <v>0</v>
      </c>
      <c r="AL337" s="87"/>
      <c r="AM337" s="85"/>
      <c r="AN337" s="111"/>
      <c r="AO337" s="112">
        <v>0</v>
      </c>
      <c r="AP337" s="87"/>
      <c r="AQ337" s="85"/>
      <c r="AR337" s="111"/>
      <c r="AS337" s="112">
        <v>0</v>
      </c>
      <c r="AT337" s="87"/>
      <c r="AU337" s="85"/>
      <c r="AV337" s="111"/>
      <c r="AW337" s="112">
        <v>0</v>
      </c>
      <c r="AX337" s="87"/>
      <c r="AY337" s="85"/>
      <c r="AZ337" s="267">
        <f t="shared" si="17"/>
        <v>0</v>
      </c>
      <c r="BA337" s="88">
        <f t="shared" si="18"/>
        <v>0</v>
      </c>
      <c r="BC337">
        <f>IF($A337&lt;&gt;"",COUNTIF($BD$3:$BD337,$BD337),0)</f>
        <v>0</v>
      </c>
      <c r="BD337" t="str">
        <f>IF($A337&lt;&gt;"",VLOOKUP(TRUNC(MID($A337,1,2),0),Plano_Contas!$H$3:$J$103,2,TRUE),"")</f>
        <v/>
      </c>
      <c r="BE337" s="201" t="str">
        <f t="shared" si="19"/>
        <v/>
      </c>
      <c r="BF337" t="str">
        <f ca="1">IF($BT337&lt;&gt;"",SUMIF($BD$3:$BD$1004,"="&amp;$BD337,INDIRECT(ADDRESS(3,BF$2,1,1)):INDIRECT(ADDRESS(1004,BF$2,1,1))),"")</f>
        <v/>
      </c>
      <c r="BG337" t="str">
        <f ca="1">IF($BT337&lt;&gt;"",SUMIF($BD$3:$BD$1004,"="&amp;$BD337,INDIRECT(ADDRESS(3,BG$2,1,1)):INDIRECT(ADDRESS(1004,BG$2,1,1))),"")</f>
        <v/>
      </c>
      <c r="BH337" t="str">
        <f ca="1">IF($BT337&lt;&gt;"",SUMIF($BD$3:$BD$1004,"="&amp;$BD337,INDIRECT(ADDRESS(3,BH$2,1,1)):INDIRECT(ADDRESS(1004,BH$2,1,1))),"")</f>
        <v/>
      </c>
      <c r="BI337" t="str">
        <f ca="1">IF($BT337&lt;&gt;"",SUMIF($BD$3:$BD$1004,"="&amp;$BD337,INDIRECT(ADDRESS(3,BI$2,1,1)):INDIRECT(ADDRESS(1004,BI$2,1,1))),"")</f>
        <v/>
      </c>
      <c r="BJ337" t="str">
        <f ca="1">IF($BT337&lt;&gt;"",SUMIF($BD$3:$BD$1004,"="&amp;$BD337,INDIRECT(ADDRESS(3,BJ$2,1,1)):INDIRECT(ADDRESS(1004,BJ$2,1,1))),"")</f>
        <v/>
      </c>
      <c r="BK337" t="str">
        <f ca="1">IF($BT337&lt;&gt;"",SUMIF($BD$3:$BD$1004,"="&amp;$BD337,INDIRECT(ADDRESS(3,BK$2,1,1)):INDIRECT(ADDRESS(1004,BK$2,1,1))),"")</f>
        <v/>
      </c>
      <c r="BL337" t="str">
        <f ca="1">IF($BT337&lt;&gt;"",SUMIF($BD$3:$BD$1004,"="&amp;$BD337,INDIRECT(ADDRESS(3,BL$2,1,1)):INDIRECT(ADDRESS(1004,BL$2,1,1))),"")</f>
        <v/>
      </c>
      <c r="BM337" t="str">
        <f ca="1">IF($BT337&lt;&gt;"",SUMIF($BD$3:$BD$1004,"="&amp;$BD337,INDIRECT(ADDRESS(3,BM$2,1,1)):INDIRECT(ADDRESS(1004,BM$2,1,1))),"")</f>
        <v/>
      </c>
      <c r="BN337" t="str">
        <f ca="1">IF($BT337&lt;&gt;"",SUMIF($BD$3:$BD$1004,"="&amp;$BD337,INDIRECT(ADDRESS(3,BN$2,1,1)):INDIRECT(ADDRESS(1004,BN$2,1,1))),"")</f>
        <v/>
      </c>
      <c r="BO337" t="str">
        <f ca="1">IF($BT337&lt;&gt;"",SUMIF($BD$3:$BD$1004,"="&amp;$BD337,INDIRECT(ADDRESS(3,BO$2,1,1)):INDIRECT(ADDRESS(1004,BO$2,1,1))),"")</f>
        <v/>
      </c>
      <c r="BP337" t="str">
        <f ca="1">IF($BT337&lt;&gt;"",SUMIF($BD$3:$BD$1004,"="&amp;$BD337,INDIRECT(ADDRESS(3,BP$2,1,1)):INDIRECT(ADDRESS(1004,BP$2,1,1))),"")</f>
        <v/>
      </c>
      <c r="BQ337" t="str">
        <f ca="1">IF($BT337&lt;&gt;"",SUMIF($BD$3:$BD$1004,"="&amp;$BD337,INDIRECT(ADDRESS(3,BQ$2,1,1)):INDIRECT(ADDRESS(1004,BQ$2,1,1))),"")</f>
        <v/>
      </c>
      <c r="BR337" t="str">
        <f ca="1">IF($BT337&lt;&gt;"",SUMIF($BD$3:$BD$1004,"="&amp;$BD337,INDIRECT(ADDRESS(3,BR$2,1,1)):INDIRECT(ADDRESS(1004,BR$2,1,1))),"")</f>
        <v/>
      </c>
      <c r="BS337" t="str">
        <f>IF($A337&lt;&gt;"",VLOOKUP(TRUNC(MID($A337,1,2),0),Plano_Contas!$H$3:$J$103,3,TRUE),"")</f>
        <v/>
      </c>
      <c r="BT337" t="str">
        <f t="shared" si="20"/>
        <v/>
      </c>
      <c r="BV337">
        <f>Empresas!C337</f>
        <v>0</v>
      </c>
    </row>
    <row r="338" spans="1:74" x14ac:dyDescent="0.2">
      <c r="A338" s="89"/>
      <c r="B338" s="52" t="str">
        <f>IF($A338&lt;&gt;"",VLOOKUP(""&amp;$A338,Plano_Contas!$A$3:$F$1003,6,0),"")</f>
        <v/>
      </c>
      <c r="C338" s="91"/>
      <c r="D338" s="111"/>
      <c r="E338" s="112">
        <v>0</v>
      </c>
      <c r="F338" s="87"/>
      <c r="G338" s="85"/>
      <c r="H338" s="111"/>
      <c r="I338" s="112">
        <v>0</v>
      </c>
      <c r="J338" s="87"/>
      <c r="K338" s="85"/>
      <c r="L338" s="111"/>
      <c r="M338" s="112">
        <v>0</v>
      </c>
      <c r="N338" s="87"/>
      <c r="O338" s="85"/>
      <c r="P338" s="111"/>
      <c r="Q338" s="112">
        <v>0</v>
      </c>
      <c r="R338" s="87"/>
      <c r="S338" s="85"/>
      <c r="T338" s="111"/>
      <c r="U338" s="112">
        <v>0</v>
      </c>
      <c r="V338" s="87"/>
      <c r="W338" s="85"/>
      <c r="X338" s="111"/>
      <c r="Y338" s="112">
        <v>0</v>
      </c>
      <c r="Z338" s="87"/>
      <c r="AA338" s="85"/>
      <c r="AB338" s="111"/>
      <c r="AC338" s="112">
        <v>0</v>
      </c>
      <c r="AD338" s="87"/>
      <c r="AE338" s="85"/>
      <c r="AF338" s="111"/>
      <c r="AG338" s="112">
        <v>0</v>
      </c>
      <c r="AH338" s="87"/>
      <c r="AI338" s="85"/>
      <c r="AJ338" s="111"/>
      <c r="AK338" s="112">
        <v>0</v>
      </c>
      <c r="AL338" s="87"/>
      <c r="AM338" s="85"/>
      <c r="AN338" s="111"/>
      <c r="AO338" s="112">
        <v>0</v>
      </c>
      <c r="AP338" s="87"/>
      <c r="AQ338" s="85"/>
      <c r="AR338" s="111"/>
      <c r="AS338" s="112">
        <v>0</v>
      </c>
      <c r="AT338" s="87"/>
      <c r="AU338" s="85"/>
      <c r="AV338" s="111"/>
      <c r="AW338" s="112">
        <v>0</v>
      </c>
      <c r="AX338" s="87"/>
      <c r="AY338" s="85"/>
      <c r="AZ338" s="267">
        <f t="shared" si="17"/>
        <v>0</v>
      </c>
      <c r="BA338" s="88">
        <f t="shared" si="18"/>
        <v>0</v>
      </c>
      <c r="BC338">
        <f>IF($A338&lt;&gt;"",COUNTIF($BD$3:$BD338,$BD338),0)</f>
        <v>0</v>
      </c>
      <c r="BD338" t="str">
        <f>IF($A338&lt;&gt;"",VLOOKUP(TRUNC(MID($A338,1,2),0),Plano_Contas!$H$3:$J$103,2,TRUE),"")</f>
        <v/>
      </c>
      <c r="BE338" s="201" t="str">
        <f t="shared" si="19"/>
        <v/>
      </c>
      <c r="BF338" t="str">
        <f ca="1">IF($BT338&lt;&gt;"",SUMIF($BD$3:$BD$1004,"="&amp;$BD338,INDIRECT(ADDRESS(3,BF$2,1,1)):INDIRECT(ADDRESS(1004,BF$2,1,1))),"")</f>
        <v/>
      </c>
      <c r="BG338" t="str">
        <f ca="1">IF($BT338&lt;&gt;"",SUMIF($BD$3:$BD$1004,"="&amp;$BD338,INDIRECT(ADDRESS(3,BG$2,1,1)):INDIRECT(ADDRESS(1004,BG$2,1,1))),"")</f>
        <v/>
      </c>
      <c r="BH338" t="str">
        <f ca="1">IF($BT338&lt;&gt;"",SUMIF($BD$3:$BD$1004,"="&amp;$BD338,INDIRECT(ADDRESS(3,BH$2,1,1)):INDIRECT(ADDRESS(1004,BH$2,1,1))),"")</f>
        <v/>
      </c>
      <c r="BI338" t="str">
        <f ca="1">IF($BT338&lt;&gt;"",SUMIF($BD$3:$BD$1004,"="&amp;$BD338,INDIRECT(ADDRESS(3,BI$2,1,1)):INDIRECT(ADDRESS(1004,BI$2,1,1))),"")</f>
        <v/>
      </c>
      <c r="BJ338" t="str">
        <f ca="1">IF($BT338&lt;&gt;"",SUMIF($BD$3:$BD$1004,"="&amp;$BD338,INDIRECT(ADDRESS(3,BJ$2,1,1)):INDIRECT(ADDRESS(1004,BJ$2,1,1))),"")</f>
        <v/>
      </c>
      <c r="BK338" t="str">
        <f ca="1">IF($BT338&lt;&gt;"",SUMIF($BD$3:$BD$1004,"="&amp;$BD338,INDIRECT(ADDRESS(3,BK$2,1,1)):INDIRECT(ADDRESS(1004,BK$2,1,1))),"")</f>
        <v/>
      </c>
      <c r="BL338" t="str">
        <f ca="1">IF($BT338&lt;&gt;"",SUMIF($BD$3:$BD$1004,"="&amp;$BD338,INDIRECT(ADDRESS(3,BL$2,1,1)):INDIRECT(ADDRESS(1004,BL$2,1,1))),"")</f>
        <v/>
      </c>
      <c r="BM338" t="str">
        <f ca="1">IF($BT338&lt;&gt;"",SUMIF($BD$3:$BD$1004,"="&amp;$BD338,INDIRECT(ADDRESS(3,BM$2,1,1)):INDIRECT(ADDRESS(1004,BM$2,1,1))),"")</f>
        <v/>
      </c>
      <c r="BN338" t="str">
        <f ca="1">IF($BT338&lt;&gt;"",SUMIF($BD$3:$BD$1004,"="&amp;$BD338,INDIRECT(ADDRESS(3,BN$2,1,1)):INDIRECT(ADDRESS(1004,BN$2,1,1))),"")</f>
        <v/>
      </c>
      <c r="BO338" t="str">
        <f ca="1">IF($BT338&lt;&gt;"",SUMIF($BD$3:$BD$1004,"="&amp;$BD338,INDIRECT(ADDRESS(3,BO$2,1,1)):INDIRECT(ADDRESS(1004,BO$2,1,1))),"")</f>
        <v/>
      </c>
      <c r="BP338" t="str">
        <f ca="1">IF($BT338&lt;&gt;"",SUMIF($BD$3:$BD$1004,"="&amp;$BD338,INDIRECT(ADDRESS(3,BP$2,1,1)):INDIRECT(ADDRESS(1004,BP$2,1,1))),"")</f>
        <v/>
      </c>
      <c r="BQ338" t="str">
        <f ca="1">IF($BT338&lt;&gt;"",SUMIF($BD$3:$BD$1004,"="&amp;$BD338,INDIRECT(ADDRESS(3,BQ$2,1,1)):INDIRECT(ADDRESS(1004,BQ$2,1,1))),"")</f>
        <v/>
      </c>
      <c r="BR338" t="str">
        <f ca="1">IF($BT338&lt;&gt;"",SUMIF($BD$3:$BD$1004,"="&amp;$BD338,INDIRECT(ADDRESS(3,BR$2,1,1)):INDIRECT(ADDRESS(1004,BR$2,1,1))),"")</f>
        <v/>
      </c>
      <c r="BS338" t="str">
        <f>IF($A338&lt;&gt;"",VLOOKUP(TRUNC(MID($A338,1,2),0),Plano_Contas!$H$3:$J$103,3,TRUE),"")</f>
        <v/>
      </c>
      <c r="BT338" t="str">
        <f t="shared" si="20"/>
        <v/>
      </c>
      <c r="BV338">
        <f>Empresas!C338</f>
        <v>0</v>
      </c>
    </row>
    <row r="339" spans="1:74" x14ac:dyDescent="0.2">
      <c r="A339" s="89"/>
      <c r="B339" s="52" t="str">
        <f>IF($A339&lt;&gt;"",VLOOKUP(""&amp;$A339,Plano_Contas!$A$3:$F$1003,6,0),"")</f>
        <v/>
      </c>
      <c r="C339" s="91"/>
      <c r="D339" s="111"/>
      <c r="E339" s="112">
        <v>0</v>
      </c>
      <c r="F339" s="87"/>
      <c r="G339" s="85"/>
      <c r="H339" s="111"/>
      <c r="I339" s="112">
        <v>0</v>
      </c>
      <c r="J339" s="87"/>
      <c r="K339" s="85"/>
      <c r="L339" s="111"/>
      <c r="M339" s="112">
        <v>0</v>
      </c>
      <c r="N339" s="87"/>
      <c r="O339" s="85"/>
      <c r="P339" s="111"/>
      <c r="Q339" s="112">
        <v>0</v>
      </c>
      <c r="R339" s="87"/>
      <c r="S339" s="85"/>
      <c r="T339" s="111"/>
      <c r="U339" s="112">
        <v>0</v>
      </c>
      <c r="V339" s="87"/>
      <c r="W339" s="85"/>
      <c r="X339" s="111"/>
      <c r="Y339" s="112">
        <v>0</v>
      </c>
      <c r="Z339" s="87"/>
      <c r="AA339" s="85"/>
      <c r="AB339" s="111"/>
      <c r="AC339" s="112">
        <v>0</v>
      </c>
      <c r="AD339" s="87"/>
      <c r="AE339" s="85"/>
      <c r="AF339" s="111"/>
      <c r="AG339" s="112">
        <v>0</v>
      </c>
      <c r="AH339" s="87"/>
      <c r="AI339" s="85"/>
      <c r="AJ339" s="111"/>
      <c r="AK339" s="112">
        <v>0</v>
      </c>
      <c r="AL339" s="87"/>
      <c r="AM339" s="85"/>
      <c r="AN339" s="111"/>
      <c r="AO339" s="112">
        <v>0</v>
      </c>
      <c r="AP339" s="87"/>
      <c r="AQ339" s="85"/>
      <c r="AR339" s="111"/>
      <c r="AS339" s="112">
        <v>0</v>
      </c>
      <c r="AT339" s="87"/>
      <c r="AU339" s="85"/>
      <c r="AV339" s="111"/>
      <c r="AW339" s="112">
        <v>0</v>
      </c>
      <c r="AX339" s="87"/>
      <c r="AY339" s="85"/>
      <c r="AZ339" s="267">
        <f t="shared" si="17"/>
        <v>0</v>
      </c>
      <c r="BA339" s="88">
        <f t="shared" si="18"/>
        <v>0</v>
      </c>
      <c r="BC339">
        <f>IF($A339&lt;&gt;"",COUNTIF($BD$3:$BD339,$BD339),0)</f>
        <v>0</v>
      </c>
      <c r="BD339" t="str">
        <f>IF($A339&lt;&gt;"",VLOOKUP(TRUNC(MID($A339,1,2),0),Plano_Contas!$H$3:$J$103,2,TRUE),"")</f>
        <v/>
      </c>
      <c r="BE339" s="201" t="str">
        <f t="shared" si="19"/>
        <v/>
      </c>
      <c r="BF339" t="str">
        <f ca="1">IF($BT339&lt;&gt;"",SUMIF($BD$3:$BD$1004,"="&amp;$BD339,INDIRECT(ADDRESS(3,BF$2,1,1)):INDIRECT(ADDRESS(1004,BF$2,1,1))),"")</f>
        <v/>
      </c>
      <c r="BG339" t="str">
        <f ca="1">IF($BT339&lt;&gt;"",SUMIF($BD$3:$BD$1004,"="&amp;$BD339,INDIRECT(ADDRESS(3,BG$2,1,1)):INDIRECT(ADDRESS(1004,BG$2,1,1))),"")</f>
        <v/>
      </c>
      <c r="BH339" t="str">
        <f ca="1">IF($BT339&lt;&gt;"",SUMIF($BD$3:$BD$1004,"="&amp;$BD339,INDIRECT(ADDRESS(3,BH$2,1,1)):INDIRECT(ADDRESS(1004,BH$2,1,1))),"")</f>
        <v/>
      </c>
      <c r="BI339" t="str">
        <f ca="1">IF($BT339&lt;&gt;"",SUMIF($BD$3:$BD$1004,"="&amp;$BD339,INDIRECT(ADDRESS(3,BI$2,1,1)):INDIRECT(ADDRESS(1004,BI$2,1,1))),"")</f>
        <v/>
      </c>
      <c r="BJ339" t="str">
        <f ca="1">IF($BT339&lt;&gt;"",SUMIF($BD$3:$BD$1004,"="&amp;$BD339,INDIRECT(ADDRESS(3,BJ$2,1,1)):INDIRECT(ADDRESS(1004,BJ$2,1,1))),"")</f>
        <v/>
      </c>
      <c r="BK339" t="str">
        <f ca="1">IF($BT339&lt;&gt;"",SUMIF($BD$3:$BD$1004,"="&amp;$BD339,INDIRECT(ADDRESS(3,BK$2,1,1)):INDIRECT(ADDRESS(1004,BK$2,1,1))),"")</f>
        <v/>
      </c>
      <c r="BL339" t="str">
        <f ca="1">IF($BT339&lt;&gt;"",SUMIF($BD$3:$BD$1004,"="&amp;$BD339,INDIRECT(ADDRESS(3,BL$2,1,1)):INDIRECT(ADDRESS(1004,BL$2,1,1))),"")</f>
        <v/>
      </c>
      <c r="BM339" t="str">
        <f ca="1">IF($BT339&lt;&gt;"",SUMIF($BD$3:$BD$1004,"="&amp;$BD339,INDIRECT(ADDRESS(3,BM$2,1,1)):INDIRECT(ADDRESS(1004,BM$2,1,1))),"")</f>
        <v/>
      </c>
      <c r="BN339" t="str">
        <f ca="1">IF($BT339&lt;&gt;"",SUMIF($BD$3:$BD$1004,"="&amp;$BD339,INDIRECT(ADDRESS(3,BN$2,1,1)):INDIRECT(ADDRESS(1004,BN$2,1,1))),"")</f>
        <v/>
      </c>
      <c r="BO339" t="str">
        <f ca="1">IF($BT339&lt;&gt;"",SUMIF($BD$3:$BD$1004,"="&amp;$BD339,INDIRECT(ADDRESS(3,BO$2,1,1)):INDIRECT(ADDRESS(1004,BO$2,1,1))),"")</f>
        <v/>
      </c>
      <c r="BP339" t="str">
        <f ca="1">IF($BT339&lt;&gt;"",SUMIF($BD$3:$BD$1004,"="&amp;$BD339,INDIRECT(ADDRESS(3,BP$2,1,1)):INDIRECT(ADDRESS(1004,BP$2,1,1))),"")</f>
        <v/>
      </c>
      <c r="BQ339" t="str">
        <f ca="1">IF($BT339&lt;&gt;"",SUMIF($BD$3:$BD$1004,"="&amp;$BD339,INDIRECT(ADDRESS(3,BQ$2,1,1)):INDIRECT(ADDRESS(1004,BQ$2,1,1))),"")</f>
        <v/>
      </c>
      <c r="BR339" t="str">
        <f ca="1">IF($BT339&lt;&gt;"",SUMIF($BD$3:$BD$1004,"="&amp;$BD339,INDIRECT(ADDRESS(3,BR$2,1,1)):INDIRECT(ADDRESS(1004,BR$2,1,1))),"")</f>
        <v/>
      </c>
      <c r="BS339" t="str">
        <f>IF($A339&lt;&gt;"",VLOOKUP(TRUNC(MID($A339,1,2),0),Plano_Contas!$H$3:$J$103,3,TRUE),"")</f>
        <v/>
      </c>
      <c r="BT339" t="str">
        <f t="shared" si="20"/>
        <v/>
      </c>
      <c r="BV339">
        <f>Empresas!C339</f>
        <v>0</v>
      </c>
    </row>
    <row r="340" spans="1:74" x14ac:dyDescent="0.2">
      <c r="A340" s="89"/>
      <c r="B340" s="52" t="str">
        <f>IF($A340&lt;&gt;"",VLOOKUP(""&amp;$A340,Plano_Contas!$A$3:$F$1003,6,0),"")</f>
        <v/>
      </c>
      <c r="C340" s="91"/>
      <c r="D340" s="111"/>
      <c r="E340" s="112">
        <v>0</v>
      </c>
      <c r="F340" s="87"/>
      <c r="G340" s="85"/>
      <c r="H340" s="111"/>
      <c r="I340" s="112">
        <v>0</v>
      </c>
      <c r="J340" s="87"/>
      <c r="K340" s="85"/>
      <c r="L340" s="111"/>
      <c r="M340" s="112">
        <v>0</v>
      </c>
      <c r="N340" s="87"/>
      <c r="O340" s="85"/>
      <c r="P340" s="111"/>
      <c r="Q340" s="112">
        <v>0</v>
      </c>
      <c r="R340" s="87"/>
      <c r="S340" s="85"/>
      <c r="T340" s="111"/>
      <c r="U340" s="112">
        <v>0</v>
      </c>
      <c r="V340" s="87"/>
      <c r="W340" s="85"/>
      <c r="X340" s="111"/>
      <c r="Y340" s="112">
        <v>0</v>
      </c>
      <c r="Z340" s="87"/>
      <c r="AA340" s="85"/>
      <c r="AB340" s="111"/>
      <c r="AC340" s="112">
        <v>0</v>
      </c>
      <c r="AD340" s="87"/>
      <c r="AE340" s="85"/>
      <c r="AF340" s="111"/>
      <c r="AG340" s="112">
        <v>0</v>
      </c>
      <c r="AH340" s="87"/>
      <c r="AI340" s="85"/>
      <c r="AJ340" s="111"/>
      <c r="AK340" s="112">
        <v>0</v>
      </c>
      <c r="AL340" s="87"/>
      <c r="AM340" s="85"/>
      <c r="AN340" s="111"/>
      <c r="AO340" s="112">
        <v>0</v>
      </c>
      <c r="AP340" s="87"/>
      <c r="AQ340" s="85"/>
      <c r="AR340" s="111"/>
      <c r="AS340" s="112">
        <v>0</v>
      </c>
      <c r="AT340" s="87"/>
      <c r="AU340" s="85"/>
      <c r="AV340" s="111"/>
      <c r="AW340" s="112">
        <v>0</v>
      </c>
      <c r="AX340" s="87"/>
      <c r="AY340" s="85"/>
      <c r="AZ340" s="267">
        <f t="shared" si="17"/>
        <v>0</v>
      </c>
      <c r="BA340" s="88">
        <f t="shared" si="18"/>
        <v>0</v>
      </c>
      <c r="BC340">
        <f>IF($A340&lt;&gt;"",COUNTIF($BD$3:$BD340,$BD340),0)</f>
        <v>0</v>
      </c>
      <c r="BD340" t="str">
        <f>IF($A340&lt;&gt;"",VLOOKUP(TRUNC(MID($A340,1,2),0),Plano_Contas!$H$3:$J$103,2,TRUE),"")</f>
        <v/>
      </c>
      <c r="BE340" s="201" t="str">
        <f t="shared" si="19"/>
        <v/>
      </c>
      <c r="BF340" t="str">
        <f ca="1">IF($BT340&lt;&gt;"",SUMIF($BD$3:$BD$1004,"="&amp;$BD340,INDIRECT(ADDRESS(3,BF$2,1,1)):INDIRECT(ADDRESS(1004,BF$2,1,1))),"")</f>
        <v/>
      </c>
      <c r="BG340" t="str">
        <f ca="1">IF($BT340&lt;&gt;"",SUMIF($BD$3:$BD$1004,"="&amp;$BD340,INDIRECT(ADDRESS(3,BG$2,1,1)):INDIRECT(ADDRESS(1004,BG$2,1,1))),"")</f>
        <v/>
      </c>
      <c r="BH340" t="str">
        <f ca="1">IF($BT340&lt;&gt;"",SUMIF($BD$3:$BD$1004,"="&amp;$BD340,INDIRECT(ADDRESS(3,BH$2,1,1)):INDIRECT(ADDRESS(1004,BH$2,1,1))),"")</f>
        <v/>
      </c>
      <c r="BI340" t="str">
        <f ca="1">IF($BT340&lt;&gt;"",SUMIF($BD$3:$BD$1004,"="&amp;$BD340,INDIRECT(ADDRESS(3,BI$2,1,1)):INDIRECT(ADDRESS(1004,BI$2,1,1))),"")</f>
        <v/>
      </c>
      <c r="BJ340" t="str">
        <f ca="1">IF($BT340&lt;&gt;"",SUMIF($BD$3:$BD$1004,"="&amp;$BD340,INDIRECT(ADDRESS(3,BJ$2,1,1)):INDIRECT(ADDRESS(1004,BJ$2,1,1))),"")</f>
        <v/>
      </c>
      <c r="BK340" t="str">
        <f ca="1">IF($BT340&lt;&gt;"",SUMIF($BD$3:$BD$1004,"="&amp;$BD340,INDIRECT(ADDRESS(3,BK$2,1,1)):INDIRECT(ADDRESS(1004,BK$2,1,1))),"")</f>
        <v/>
      </c>
      <c r="BL340" t="str">
        <f ca="1">IF($BT340&lt;&gt;"",SUMIF($BD$3:$BD$1004,"="&amp;$BD340,INDIRECT(ADDRESS(3,BL$2,1,1)):INDIRECT(ADDRESS(1004,BL$2,1,1))),"")</f>
        <v/>
      </c>
      <c r="BM340" t="str">
        <f ca="1">IF($BT340&lt;&gt;"",SUMIF($BD$3:$BD$1004,"="&amp;$BD340,INDIRECT(ADDRESS(3,BM$2,1,1)):INDIRECT(ADDRESS(1004,BM$2,1,1))),"")</f>
        <v/>
      </c>
      <c r="BN340" t="str">
        <f ca="1">IF($BT340&lt;&gt;"",SUMIF($BD$3:$BD$1004,"="&amp;$BD340,INDIRECT(ADDRESS(3,BN$2,1,1)):INDIRECT(ADDRESS(1004,BN$2,1,1))),"")</f>
        <v/>
      </c>
      <c r="BO340" t="str">
        <f ca="1">IF($BT340&lt;&gt;"",SUMIF($BD$3:$BD$1004,"="&amp;$BD340,INDIRECT(ADDRESS(3,BO$2,1,1)):INDIRECT(ADDRESS(1004,BO$2,1,1))),"")</f>
        <v/>
      </c>
      <c r="BP340" t="str">
        <f ca="1">IF($BT340&lt;&gt;"",SUMIF($BD$3:$BD$1004,"="&amp;$BD340,INDIRECT(ADDRESS(3,BP$2,1,1)):INDIRECT(ADDRESS(1004,BP$2,1,1))),"")</f>
        <v/>
      </c>
      <c r="BQ340" t="str">
        <f ca="1">IF($BT340&lt;&gt;"",SUMIF($BD$3:$BD$1004,"="&amp;$BD340,INDIRECT(ADDRESS(3,BQ$2,1,1)):INDIRECT(ADDRESS(1004,BQ$2,1,1))),"")</f>
        <v/>
      </c>
      <c r="BR340" t="str">
        <f ca="1">IF($BT340&lt;&gt;"",SUMIF($BD$3:$BD$1004,"="&amp;$BD340,INDIRECT(ADDRESS(3,BR$2,1,1)):INDIRECT(ADDRESS(1004,BR$2,1,1))),"")</f>
        <v/>
      </c>
      <c r="BS340" t="str">
        <f>IF($A340&lt;&gt;"",VLOOKUP(TRUNC(MID($A340,1,2),0),Plano_Contas!$H$3:$J$103,3,TRUE),"")</f>
        <v/>
      </c>
      <c r="BT340" t="str">
        <f t="shared" si="20"/>
        <v/>
      </c>
      <c r="BV340">
        <f>Empresas!C340</f>
        <v>0</v>
      </c>
    </row>
    <row r="341" spans="1:74" x14ac:dyDescent="0.2">
      <c r="A341" s="89"/>
      <c r="B341" s="52" t="str">
        <f>IF($A341&lt;&gt;"",VLOOKUP(""&amp;$A341,Plano_Contas!$A$3:$F$1003,6,0),"")</f>
        <v/>
      </c>
      <c r="C341" s="91"/>
      <c r="D341" s="111"/>
      <c r="E341" s="112">
        <v>0</v>
      </c>
      <c r="F341" s="87"/>
      <c r="G341" s="85"/>
      <c r="H341" s="111"/>
      <c r="I341" s="112">
        <v>0</v>
      </c>
      <c r="J341" s="87"/>
      <c r="K341" s="85"/>
      <c r="L341" s="111"/>
      <c r="M341" s="112">
        <v>0</v>
      </c>
      <c r="N341" s="87"/>
      <c r="O341" s="85"/>
      <c r="P341" s="111"/>
      <c r="Q341" s="112">
        <v>0</v>
      </c>
      <c r="R341" s="87"/>
      <c r="S341" s="85"/>
      <c r="T341" s="111"/>
      <c r="U341" s="112">
        <v>0</v>
      </c>
      <c r="V341" s="87"/>
      <c r="W341" s="85"/>
      <c r="X341" s="111"/>
      <c r="Y341" s="112">
        <v>0</v>
      </c>
      <c r="Z341" s="87"/>
      <c r="AA341" s="85"/>
      <c r="AB341" s="111"/>
      <c r="AC341" s="112">
        <v>0</v>
      </c>
      <c r="AD341" s="87"/>
      <c r="AE341" s="85"/>
      <c r="AF341" s="111"/>
      <c r="AG341" s="112">
        <v>0</v>
      </c>
      <c r="AH341" s="87"/>
      <c r="AI341" s="85"/>
      <c r="AJ341" s="111"/>
      <c r="AK341" s="112">
        <v>0</v>
      </c>
      <c r="AL341" s="87"/>
      <c r="AM341" s="85"/>
      <c r="AN341" s="111"/>
      <c r="AO341" s="112">
        <v>0</v>
      </c>
      <c r="AP341" s="87"/>
      <c r="AQ341" s="85"/>
      <c r="AR341" s="111"/>
      <c r="AS341" s="112">
        <v>0</v>
      </c>
      <c r="AT341" s="87"/>
      <c r="AU341" s="85"/>
      <c r="AV341" s="111"/>
      <c r="AW341" s="112">
        <v>0</v>
      </c>
      <c r="AX341" s="87"/>
      <c r="AY341" s="85"/>
      <c r="AZ341" s="267">
        <f t="shared" si="17"/>
        <v>0</v>
      </c>
      <c r="BA341" s="88">
        <f t="shared" si="18"/>
        <v>0</v>
      </c>
      <c r="BC341">
        <f>IF($A341&lt;&gt;"",COUNTIF($BD$3:$BD341,$BD341),0)</f>
        <v>0</v>
      </c>
      <c r="BD341" t="str">
        <f>IF($A341&lt;&gt;"",VLOOKUP(TRUNC(MID($A341,1,2),0),Plano_Contas!$H$3:$J$103,2,TRUE),"")</f>
        <v/>
      </c>
      <c r="BE341" s="201" t="str">
        <f t="shared" si="19"/>
        <v/>
      </c>
      <c r="BF341" t="str">
        <f ca="1">IF($BT341&lt;&gt;"",SUMIF($BD$3:$BD$1004,"="&amp;$BD341,INDIRECT(ADDRESS(3,BF$2,1,1)):INDIRECT(ADDRESS(1004,BF$2,1,1))),"")</f>
        <v/>
      </c>
      <c r="BG341" t="str">
        <f ca="1">IF($BT341&lt;&gt;"",SUMIF($BD$3:$BD$1004,"="&amp;$BD341,INDIRECT(ADDRESS(3,BG$2,1,1)):INDIRECT(ADDRESS(1004,BG$2,1,1))),"")</f>
        <v/>
      </c>
      <c r="BH341" t="str">
        <f ca="1">IF($BT341&lt;&gt;"",SUMIF($BD$3:$BD$1004,"="&amp;$BD341,INDIRECT(ADDRESS(3,BH$2,1,1)):INDIRECT(ADDRESS(1004,BH$2,1,1))),"")</f>
        <v/>
      </c>
      <c r="BI341" t="str">
        <f ca="1">IF($BT341&lt;&gt;"",SUMIF($BD$3:$BD$1004,"="&amp;$BD341,INDIRECT(ADDRESS(3,BI$2,1,1)):INDIRECT(ADDRESS(1004,BI$2,1,1))),"")</f>
        <v/>
      </c>
      <c r="BJ341" t="str">
        <f ca="1">IF($BT341&lt;&gt;"",SUMIF($BD$3:$BD$1004,"="&amp;$BD341,INDIRECT(ADDRESS(3,BJ$2,1,1)):INDIRECT(ADDRESS(1004,BJ$2,1,1))),"")</f>
        <v/>
      </c>
      <c r="BK341" t="str">
        <f ca="1">IF($BT341&lt;&gt;"",SUMIF($BD$3:$BD$1004,"="&amp;$BD341,INDIRECT(ADDRESS(3,BK$2,1,1)):INDIRECT(ADDRESS(1004,BK$2,1,1))),"")</f>
        <v/>
      </c>
      <c r="BL341" t="str">
        <f ca="1">IF($BT341&lt;&gt;"",SUMIF($BD$3:$BD$1004,"="&amp;$BD341,INDIRECT(ADDRESS(3,BL$2,1,1)):INDIRECT(ADDRESS(1004,BL$2,1,1))),"")</f>
        <v/>
      </c>
      <c r="BM341" t="str">
        <f ca="1">IF($BT341&lt;&gt;"",SUMIF($BD$3:$BD$1004,"="&amp;$BD341,INDIRECT(ADDRESS(3,BM$2,1,1)):INDIRECT(ADDRESS(1004,BM$2,1,1))),"")</f>
        <v/>
      </c>
      <c r="BN341" t="str">
        <f ca="1">IF($BT341&lt;&gt;"",SUMIF($BD$3:$BD$1004,"="&amp;$BD341,INDIRECT(ADDRESS(3,BN$2,1,1)):INDIRECT(ADDRESS(1004,BN$2,1,1))),"")</f>
        <v/>
      </c>
      <c r="BO341" t="str">
        <f ca="1">IF($BT341&lt;&gt;"",SUMIF($BD$3:$BD$1004,"="&amp;$BD341,INDIRECT(ADDRESS(3,BO$2,1,1)):INDIRECT(ADDRESS(1004,BO$2,1,1))),"")</f>
        <v/>
      </c>
      <c r="BP341" t="str">
        <f ca="1">IF($BT341&lt;&gt;"",SUMIF($BD$3:$BD$1004,"="&amp;$BD341,INDIRECT(ADDRESS(3,BP$2,1,1)):INDIRECT(ADDRESS(1004,BP$2,1,1))),"")</f>
        <v/>
      </c>
      <c r="BQ341" t="str">
        <f ca="1">IF($BT341&lt;&gt;"",SUMIF($BD$3:$BD$1004,"="&amp;$BD341,INDIRECT(ADDRESS(3,BQ$2,1,1)):INDIRECT(ADDRESS(1004,BQ$2,1,1))),"")</f>
        <v/>
      </c>
      <c r="BR341" t="str">
        <f ca="1">IF($BT341&lt;&gt;"",SUMIF($BD$3:$BD$1004,"="&amp;$BD341,INDIRECT(ADDRESS(3,BR$2,1,1)):INDIRECT(ADDRESS(1004,BR$2,1,1))),"")</f>
        <v/>
      </c>
      <c r="BS341" t="str">
        <f>IF($A341&lt;&gt;"",VLOOKUP(TRUNC(MID($A341,1,2),0),Plano_Contas!$H$3:$J$103,3,TRUE),"")</f>
        <v/>
      </c>
      <c r="BT341" t="str">
        <f t="shared" si="20"/>
        <v/>
      </c>
      <c r="BV341">
        <f>Empresas!C341</f>
        <v>0</v>
      </c>
    </row>
    <row r="342" spans="1:74" x14ac:dyDescent="0.2">
      <c r="A342" s="89"/>
      <c r="B342" s="52" t="str">
        <f>IF($A342&lt;&gt;"",VLOOKUP(""&amp;$A342,Plano_Contas!$A$3:$F$1003,6,0),"")</f>
        <v/>
      </c>
      <c r="C342" s="91"/>
      <c r="D342" s="111"/>
      <c r="E342" s="112">
        <v>0</v>
      </c>
      <c r="F342" s="87"/>
      <c r="G342" s="85"/>
      <c r="H342" s="111"/>
      <c r="I342" s="112">
        <v>0</v>
      </c>
      <c r="J342" s="87"/>
      <c r="K342" s="85"/>
      <c r="L342" s="111"/>
      <c r="M342" s="112">
        <v>0</v>
      </c>
      <c r="N342" s="87"/>
      <c r="O342" s="85"/>
      <c r="P342" s="111"/>
      <c r="Q342" s="112">
        <v>0</v>
      </c>
      <c r="R342" s="87"/>
      <c r="S342" s="85"/>
      <c r="T342" s="111"/>
      <c r="U342" s="112">
        <v>0</v>
      </c>
      <c r="V342" s="87"/>
      <c r="W342" s="85"/>
      <c r="X342" s="111"/>
      <c r="Y342" s="112">
        <v>0</v>
      </c>
      <c r="Z342" s="87"/>
      <c r="AA342" s="85"/>
      <c r="AB342" s="111"/>
      <c r="AC342" s="112">
        <v>0</v>
      </c>
      <c r="AD342" s="87"/>
      <c r="AE342" s="85"/>
      <c r="AF342" s="111"/>
      <c r="AG342" s="112">
        <v>0</v>
      </c>
      <c r="AH342" s="87"/>
      <c r="AI342" s="85"/>
      <c r="AJ342" s="111"/>
      <c r="AK342" s="112">
        <v>0</v>
      </c>
      <c r="AL342" s="87"/>
      <c r="AM342" s="85"/>
      <c r="AN342" s="111"/>
      <c r="AO342" s="112">
        <v>0</v>
      </c>
      <c r="AP342" s="87"/>
      <c r="AQ342" s="85"/>
      <c r="AR342" s="111"/>
      <c r="AS342" s="112">
        <v>0</v>
      </c>
      <c r="AT342" s="87"/>
      <c r="AU342" s="85"/>
      <c r="AV342" s="111"/>
      <c r="AW342" s="112">
        <v>0</v>
      </c>
      <c r="AX342" s="87"/>
      <c r="AY342" s="85"/>
      <c r="AZ342" s="267">
        <f t="shared" si="17"/>
        <v>0</v>
      </c>
      <c r="BA342" s="88">
        <f t="shared" si="18"/>
        <v>0</v>
      </c>
      <c r="BC342">
        <f>IF($A342&lt;&gt;"",COUNTIF($BD$3:$BD342,$BD342),0)</f>
        <v>0</v>
      </c>
      <c r="BD342" t="str">
        <f>IF($A342&lt;&gt;"",VLOOKUP(TRUNC(MID($A342,1,2),0),Plano_Contas!$H$3:$J$103,2,TRUE),"")</f>
        <v/>
      </c>
      <c r="BE342" s="201" t="str">
        <f t="shared" si="19"/>
        <v/>
      </c>
      <c r="BF342" t="str">
        <f ca="1">IF($BT342&lt;&gt;"",SUMIF($BD$3:$BD$1004,"="&amp;$BD342,INDIRECT(ADDRESS(3,BF$2,1,1)):INDIRECT(ADDRESS(1004,BF$2,1,1))),"")</f>
        <v/>
      </c>
      <c r="BG342" t="str">
        <f ca="1">IF($BT342&lt;&gt;"",SUMIF($BD$3:$BD$1004,"="&amp;$BD342,INDIRECT(ADDRESS(3,BG$2,1,1)):INDIRECT(ADDRESS(1004,BG$2,1,1))),"")</f>
        <v/>
      </c>
      <c r="BH342" t="str">
        <f ca="1">IF($BT342&lt;&gt;"",SUMIF($BD$3:$BD$1004,"="&amp;$BD342,INDIRECT(ADDRESS(3,BH$2,1,1)):INDIRECT(ADDRESS(1004,BH$2,1,1))),"")</f>
        <v/>
      </c>
      <c r="BI342" t="str">
        <f ca="1">IF($BT342&lt;&gt;"",SUMIF($BD$3:$BD$1004,"="&amp;$BD342,INDIRECT(ADDRESS(3,BI$2,1,1)):INDIRECT(ADDRESS(1004,BI$2,1,1))),"")</f>
        <v/>
      </c>
      <c r="BJ342" t="str">
        <f ca="1">IF($BT342&lt;&gt;"",SUMIF($BD$3:$BD$1004,"="&amp;$BD342,INDIRECT(ADDRESS(3,BJ$2,1,1)):INDIRECT(ADDRESS(1004,BJ$2,1,1))),"")</f>
        <v/>
      </c>
      <c r="BK342" t="str">
        <f ca="1">IF($BT342&lt;&gt;"",SUMIF($BD$3:$BD$1004,"="&amp;$BD342,INDIRECT(ADDRESS(3,BK$2,1,1)):INDIRECT(ADDRESS(1004,BK$2,1,1))),"")</f>
        <v/>
      </c>
      <c r="BL342" t="str">
        <f ca="1">IF($BT342&lt;&gt;"",SUMIF($BD$3:$BD$1004,"="&amp;$BD342,INDIRECT(ADDRESS(3,BL$2,1,1)):INDIRECT(ADDRESS(1004,BL$2,1,1))),"")</f>
        <v/>
      </c>
      <c r="BM342" t="str">
        <f ca="1">IF($BT342&lt;&gt;"",SUMIF($BD$3:$BD$1004,"="&amp;$BD342,INDIRECT(ADDRESS(3,BM$2,1,1)):INDIRECT(ADDRESS(1004,BM$2,1,1))),"")</f>
        <v/>
      </c>
      <c r="BN342" t="str">
        <f ca="1">IF($BT342&lt;&gt;"",SUMIF($BD$3:$BD$1004,"="&amp;$BD342,INDIRECT(ADDRESS(3,BN$2,1,1)):INDIRECT(ADDRESS(1004,BN$2,1,1))),"")</f>
        <v/>
      </c>
      <c r="BO342" t="str">
        <f ca="1">IF($BT342&lt;&gt;"",SUMIF($BD$3:$BD$1004,"="&amp;$BD342,INDIRECT(ADDRESS(3,BO$2,1,1)):INDIRECT(ADDRESS(1004,BO$2,1,1))),"")</f>
        <v/>
      </c>
      <c r="BP342" t="str">
        <f ca="1">IF($BT342&lt;&gt;"",SUMIF($BD$3:$BD$1004,"="&amp;$BD342,INDIRECT(ADDRESS(3,BP$2,1,1)):INDIRECT(ADDRESS(1004,BP$2,1,1))),"")</f>
        <v/>
      </c>
      <c r="BQ342" t="str">
        <f ca="1">IF($BT342&lt;&gt;"",SUMIF($BD$3:$BD$1004,"="&amp;$BD342,INDIRECT(ADDRESS(3,BQ$2,1,1)):INDIRECT(ADDRESS(1004,BQ$2,1,1))),"")</f>
        <v/>
      </c>
      <c r="BR342" t="str">
        <f ca="1">IF($BT342&lt;&gt;"",SUMIF($BD$3:$BD$1004,"="&amp;$BD342,INDIRECT(ADDRESS(3,BR$2,1,1)):INDIRECT(ADDRESS(1004,BR$2,1,1))),"")</f>
        <v/>
      </c>
      <c r="BS342" t="str">
        <f>IF($A342&lt;&gt;"",VLOOKUP(TRUNC(MID($A342,1,2),0),Plano_Contas!$H$3:$J$103,3,TRUE),"")</f>
        <v/>
      </c>
      <c r="BT342" t="str">
        <f t="shared" si="20"/>
        <v/>
      </c>
      <c r="BV342">
        <f>Empresas!C342</f>
        <v>0</v>
      </c>
    </row>
    <row r="343" spans="1:74" x14ac:dyDescent="0.2">
      <c r="A343" s="89"/>
      <c r="B343" s="52" t="str">
        <f>IF($A343&lt;&gt;"",VLOOKUP(""&amp;$A343,Plano_Contas!$A$3:$F$1003,6,0),"")</f>
        <v/>
      </c>
      <c r="C343" s="91"/>
      <c r="D343" s="111"/>
      <c r="E343" s="112">
        <v>0</v>
      </c>
      <c r="F343" s="87"/>
      <c r="G343" s="85"/>
      <c r="H343" s="111"/>
      <c r="I343" s="112">
        <v>0</v>
      </c>
      <c r="J343" s="87"/>
      <c r="K343" s="85"/>
      <c r="L343" s="111"/>
      <c r="M343" s="112">
        <v>0</v>
      </c>
      <c r="N343" s="87"/>
      <c r="O343" s="85"/>
      <c r="P343" s="111"/>
      <c r="Q343" s="112">
        <v>0</v>
      </c>
      <c r="R343" s="87"/>
      <c r="S343" s="85"/>
      <c r="T343" s="111"/>
      <c r="U343" s="112">
        <v>0</v>
      </c>
      <c r="V343" s="87"/>
      <c r="W343" s="85"/>
      <c r="X343" s="111"/>
      <c r="Y343" s="112">
        <v>0</v>
      </c>
      <c r="Z343" s="87"/>
      <c r="AA343" s="85"/>
      <c r="AB343" s="111"/>
      <c r="AC343" s="112">
        <v>0</v>
      </c>
      <c r="AD343" s="87"/>
      <c r="AE343" s="85"/>
      <c r="AF343" s="111"/>
      <c r="AG343" s="112">
        <v>0</v>
      </c>
      <c r="AH343" s="87"/>
      <c r="AI343" s="85"/>
      <c r="AJ343" s="111"/>
      <c r="AK343" s="112">
        <v>0</v>
      </c>
      <c r="AL343" s="87"/>
      <c r="AM343" s="85"/>
      <c r="AN343" s="111"/>
      <c r="AO343" s="112">
        <v>0</v>
      </c>
      <c r="AP343" s="87"/>
      <c r="AQ343" s="85"/>
      <c r="AR343" s="111"/>
      <c r="AS343" s="112">
        <v>0</v>
      </c>
      <c r="AT343" s="87"/>
      <c r="AU343" s="85"/>
      <c r="AV343" s="111"/>
      <c r="AW343" s="112">
        <v>0</v>
      </c>
      <c r="AX343" s="87"/>
      <c r="AY343" s="85"/>
      <c r="AZ343" s="267">
        <f t="shared" si="17"/>
        <v>0</v>
      </c>
      <c r="BA343" s="88">
        <f t="shared" si="18"/>
        <v>0</v>
      </c>
      <c r="BC343">
        <f>IF($A343&lt;&gt;"",COUNTIF($BD$3:$BD343,$BD343),0)</f>
        <v>0</v>
      </c>
      <c r="BD343" t="str">
        <f>IF($A343&lt;&gt;"",VLOOKUP(TRUNC(MID($A343,1,2),0),Plano_Contas!$H$3:$J$103,2,TRUE),"")</f>
        <v/>
      </c>
      <c r="BE343" s="201" t="str">
        <f t="shared" si="19"/>
        <v/>
      </c>
      <c r="BF343" t="str">
        <f ca="1">IF($BT343&lt;&gt;"",SUMIF($BD$3:$BD$1004,"="&amp;$BD343,INDIRECT(ADDRESS(3,BF$2,1,1)):INDIRECT(ADDRESS(1004,BF$2,1,1))),"")</f>
        <v/>
      </c>
      <c r="BG343" t="str">
        <f ca="1">IF($BT343&lt;&gt;"",SUMIF($BD$3:$BD$1004,"="&amp;$BD343,INDIRECT(ADDRESS(3,BG$2,1,1)):INDIRECT(ADDRESS(1004,BG$2,1,1))),"")</f>
        <v/>
      </c>
      <c r="BH343" t="str">
        <f ca="1">IF($BT343&lt;&gt;"",SUMIF($BD$3:$BD$1004,"="&amp;$BD343,INDIRECT(ADDRESS(3,BH$2,1,1)):INDIRECT(ADDRESS(1004,BH$2,1,1))),"")</f>
        <v/>
      </c>
      <c r="BI343" t="str">
        <f ca="1">IF($BT343&lt;&gt;"",SUMIF($BD$3:$BD$1004,"="&amp;$BD343,INDIRECT(ADDRESS(3,BI$2,1,1)):INDIRECT(ADDRESS(1004,BI$2,1,1))),"")</f>
        <v/>
      </c>
      <c r="BJ343" t="str">
        <f ca="1">IF($BT343&lt;&gt;"",SUMIF($BD$3:$BD$1004,"="&amp;$BD343,INDIRECT(ADDRESS(3,BJ$2,1,1)):INDIRECT(ADDRESS(1004,BJ$2,1,1))),"")</f>
        <v/>
      </c>
      <c r="BK343" t="str">
        <f ca="1">IF($BT343&lt;&gt;"",SUMIF($BD$3:$BD$1004,"="&amp;$BD343,INDIRECT(ADDRESS(3,BK$2,1,1)):INDIRECT(ADDRESS(1004,BK$2,1,1))),"")</f>
        <v/>
      </c>
      <c r="BL343" t="str">
        <f ca="1">IF($BT343&lt;&gt;"",SUMIF($BD$3:$BD$1004,"="&amp;$BD343,INDIRECT(ADDRESS(3,BL$2,1,1)):INDIRECT(ADDRESS(1004,BL$2,1,1))),"")</f>
        <v/>
      </c>
      <c r="BM343" t="str">
        <f ca="1">IF($BT343&lt;&gt;"",SUMIF($BD$3:$BD$1004,"="&amp;$BD343,INDIRECT(ADDRESS(3,BM$2,1,1)):INDIRECT(ADDRESS(1004,BM$2,1,1))),"")</f>
        <v/>
      </c>
      <c r="BN343" t="str">
        <f ca="1">IF($BT343&lt;&gt;"",SUMIF($BD$3:$BD$1004,"="&amp;$BD343,INDIRECT(ADDRESS(3,BN$2,1,1)):INDIRECT(ADDRESS(1004,BN$2,1,1))),"")</f>
        <v/>
      </c>
      <c r="BO343" t="str">
        <f ca="1">IF($BT343&lt;&gt;"",SUMIF($BD$3:$BD$1004,"="&amp;$BD343,INDIRECT(ADDRESS(3,BO$2,1,1)):INDIRECT(ADDRESS(1004,BO$2,1,1))),"")</f>
        <v/>
      </c>
      <c r="BP343" t="str">
        <f ca="1">IF($BT343&lt;&gt;"",SUMIF($BD$3:$BD$1004,"="&amp;$BD343,INDIRECT(ADDRESS(3,BP$2,1,1)):INDIRECT(ADDRESS(1004,BP$2,1,1))),"")</f>
        <v/>
      </c>
      <c r="BQ343" t="str">
        <f ca="1">IF($BT343&lt;&gt;"",SUMIF($BD$3:$BD$1004,"="&amp;$BD343,INDIRECT(ADDRESS(3,BQ$2,1,1)):INDIRECT(ADDRESS(1004,BQ$2,1,1))),"")</f>
        <v/>
      </c>
      <c r="BR343" t="str">
        <f ca="1">IF($BT343&lt;&gt;"",SUMIF($BD$3:$BD$1004,"="&amp;$BD343,INDIRECT(ADDRESS(3,BR$2,1,1)):INDIRECT(ADDRESS(1004,BR$2,1,1))),"")</f>
        <v/>
      </c>
      <c r="BS343" t="str">
        <f>IF($A343&lt;&gt;"",VLOOKUP(TRUNC(MID($A343,1,2),0),Plano_Contas!$H$3:$J$103,3,TRUE),"")</f>
        <v/>
      </c>
      <c r="BT343" t="str">
        <f t="shared" si="20"/>
        <v/>
      </c>
      <c r="BV343">
        <f>Empresas!C343</f>
        <v>0</v>
      </c>
    </row>
    <row r="344" spans="1:74" x14ac:dyDescent="0.2">
      <c r="A344" s="89"/>
      <c r="B344" s="52" t="str">
        <f>IF($A344&lt;&gt;"",VLOOKUP(""&amp;$A344,Plano_Contas!$A$3:$F$1003,6,0),"")</f>
        <v/>
      </c>
      <c r="C344" s="91"/>
      <c r="D344" s="111"/>
      <c r="E344" s="112">
        <v>0</v>
      </c>
      <c r="F344" s="87"/>
      <c r="G344" s="85"/>
      <c r="H344" s="111"/>
      <c r="I344" s="112">
        <v>0</v>
      </c>
      <c r="J344" s="87"/>
      <c r="K344" s="85"/>
      <c r="L344" s="111"/>
      <c r="M344" s="112">
        <v>0</v>
      </c>
      <c r="N344" s="87"/>
      <c r="O344" s="85"/>
      <c r="P344" s="111"/>
      <c r="Q344" s="112">
        <v>0</v>
      </c>
      <c r="R344" s="87"/>
      <c r="S344" s="85"/>
      <c r="T344" s="111"/>
      <c r="U344" s="112">
        <v>0</v>
      </c>
      <c r="V344" s="87"/>
      <c r="W344" s="85"/>
      <c r="X344" s="111"/>
      <c r="Y344" s="112">
        <v>0</v>
      </c>
      <c r="Z344" s="87"/>
      <c r="AA344" s="85"/>
      <c r="AB344" s="111"/>
      <c r="AC344" s="112">
        <v>0</v>
      </c>
      <c r="AD344" s="87"/>
      <c r="AE344" s="85"/>
      <c r="AF344" s="111"/>
      <c r="AG344" s="112">
        <v>0</v>
      </c>
      <c r="AH344" s="87"/>
      <c r="AI344" s="85"/>
      <c r="AJ344" s="111"/>
      <c r="AK344" s="112">
        <v>0</v>
      </c>
      <c r="AL344" s="87"/>
      <c r="AM344" s="85"/>
      <c r="AN344" s="111"/>
      <c r="AO344" s="112">
        <v>0</v>
      </c>
      <c r="AP344" s="87"/>
      <c r="AQ344" s="85"/>
      <c r="AR344" s="111"/>
      <c r="AS344" s="112">
        <v>0</v>
      </c>
      <c r="AT344" s="87"/>
      <c r="AU344" s="85"/>
      <c r="AV344" s="111"/>
      <c r="AW344" s="112">
        <v>0</v>
      </c>
      <c r="AX344" s="87"/>
      <c r="AY344" s="85"/>
      <c r="AZ344" s="267">
        <f t="shared" si="17"/>
        <v>0</v>
      </c>
      <c r="BA344" s="88">
        <f t="shared" si="18"/>
        <v>0</v>
      </c>
      <c r="BC344">
        <f>IF($A344&lt;&gt;"",COUNTIF($BD$3:$BD344,$BD344),0)</f>
        <v>0</v>
      </c>
      <c r="BD344" t="str">
        <f>IF($A344&lt;&gt;"",VLOOKUP(TRUNC(MID($A344,1,2),0),Plano_Contas!$H$3:$J$103,2,TRUE),"")</f>
        <v/>
      </c>
      <c r="BE344" s="201" t="str">
        <f t="shared" si="19"/>
        <v/>
      </c>
      <c r="BF344" t="str">
        <f ca="1">IF($BT344&lt;&gt;"",SUMIF($BD$3:$BD$1004,"="&amp;$BD344,INDIRECT(ADDRESS(3,BF$2,1,1)):INDIRECT(ADDRESS(1004,BF$2,1,1))),"")</f>
        <v/>
      </c>
      <c r="BG344" t="str">
        <f ca="1">IF($BT344&lt;&gt;"",SUMIF($BD$3:$BD$1004,"="&amp;$BD344,INDIRECT(ADDRESS(3,BG$2,1,1)):INDIRECT(ADDRESS(1004,BG$2,1,1))),"")</f>
        <v/>
      </c>
      <c r="BH344" t="str">
        <f ca="1">IF($BT344&lt;&gt;"",SUMIF($BD$3:$BD$1004,"="&amp;$BD344,INDIRECT(ADDRESS(3,BH$2,1,1)):INDIRECT(ADDRESS(1004,BH$2,1,1))),"")</f>
        <v/>
      </c>
      <c r="BI344" t="str">
        <f ca="1">IF($BT344&lt;&gt;"",SUMIF($BD$3:$BD$1004,"="&amp;$BD344,INDIRECT(ADDRESS(3,BI$2,1,1)):INDIRECT(ADDRESS(1004,BI$2,1,1))),"")</f>
        <v/>
      </c>
      <c r="BJ344" t="str">
        <f ca="1">IF($BT344&lt;&gt;"",SUMIF($BD$3:$BD$1004,"="&amp;$BD344,INDIRECT(ADDRESS(3,BJ$2,1,1)):INDIRECT(ADDRESS(1004,BJ$2,1,1))),"")</f>
        <v/>
      </c>
      <c r="BK344" t="str">
        <f ca="1">IF($BT344&lt;&gt;"",SUMIF($BD$3:$BD$1004,"="&amp;$BD344,INDIRECT(ADDRESS(3,BK$2,1,1)):INDIRECT(ADDRESS(1004,BK$2,1,1))),"")</f>
        <v/>
      </c>
      <c r="BL344" t="str">
        <f ca="1">IF($BT344&lt;&gt;"",SUMIF($BD$3:$BD$1004,"="&amp;$BD344,INDIRECT(ADDRESS(3,BL$2,1,1)):INDIRECT(ADDRESS(1004,BL$2,1,1))),"")</f>
        <v/>
      </c>
      <c r="BM344" t="str">
        <f ca="1">IF($BT344&lt;&gt;"",SUMIF($BD$3:$BD$1004,"="&amp;$BD344,INDIRECT(ADDRESS(3,BM$2,1,1)):INDIRECT(ADDRESS(1004,BM$2,1,1))),"")</f>
        <v/>
      </c>
      <c r="BN344" t="str">
        <f ca="1">IF($BT344&lt;&gt;"",SUMIF($BD$3:$BD$1004,"="&amp;$BD344,INDIRECT(ADDRESS(3,BN$2,1,1)):INDIRECT(ADDRESS(1004,BN$2,1,1))),"")</f>
        <v/>
      </c>
      <c r="BO344" t="str">
        <f ca="1">IF($BT344&lt;&gt;"",SUMIF($BD$3:$BD$1004,"="&amp;$BD344,INDIRECT(ADDRESS(3,BO$2,1,1)):INDIRECT(ADDRESS(1004,BO$2,1,1))),"")</f>
        <v/>
      </c>
      <c r="BP344" t="str">
        <f ca="1">IF($BT344&lt;&gt;"",SUMIF($BD$3:$BD$1004,"="&amp;$BD344,INDIRECT(ADDRESS(3,BP$2,1,1)):INDIRECT(ADDRESS(1004,BP$2,1,1))),"")</f>
        <v/>
      </c>
      <c r="BQ344" t="str">
        <f ca="1">IF($BT344&lt;&gt;"",SUMIF($BD$3:$BD$1004,"="&amp;$BD344,INDIRECT(ADDRESS(3,BQ$2,1,1)):INDIRECT(ADDRESS(1004,BQ$2,1,1))),"")</f>
        <v/>
      </c>
      <c r="BR344" t="str">
        <f ca="1">IF($BT344&lt;&gt;"",SUMIF($BD$3:$BD$1004,"="&amp;$BD344,INDIRECT(ADDRESS(3,BR$2,1,1)):INDIRECT(ADDRESS(1004,BR$2,1,1))),"")</f>
        <v/>
      </c>
      <c r="BS344" t="str">
        <f>IF($A344&lt;&gt;"",VLOOKUP(TRUNC(MID($A344,1,2),0),Plano_Contas!$H$3:$J$103,3,TRUE),"")</f>
        <v/>
      </c>
      <c r="BT344" t="str">
        <f t="shared" si="20"/>
        <v/>
      </c>
      <c r="BV344">
        <f>Empresas!C344</f>
        <v>0</v>
      </c>
    </row>
    <row r="345" spans="1:74" x14ac:dyDescent="0.2">
      <c r="A345" s="89"/>
      <c r="B345" s="52" t="str">
        <f>IF($A345&lt;&gt;"",VLOOKUP(""&amp;$A345,Plano_Contas!$A$3:$F$1003,6,0),"")</f>
        <v/>
      </c>
      <c r="C345" s="91"/>
      <c r="D345" s="111"/>
      <c r="E345" s="112">
        <v>0</v>
      </c>
      <c r="F345" s="87"/>
      <c r="G345" s="85"/>
      <c r="H345" s="111"/>
      <c r="I345" s="112">
        <v>0</v>
      </c>
      <c r="J345" s="87"/>
      <c r="K345" s="85"/>
      <c r="L345" s="111"/>
      <c r="M345" s="112">
        <v>0</v>
      </c>
      <c r="N345" s="87"/>
      <c r="O345" s="85"/>
      <c r="P345" s="111"/>
      <c r="Q345" s="112">
        <v>0</v>
      </c>
      <c r="R345" s="87"/>
      <c r="S345" s="85"/>
      <c r="T345" s="111"/>
      <c r="U345" s="112">
        <v>0</v>
      </c>
      <c r="V345" s="87"/>
      <c r="W345" s="85"/>
      <c r="X345" s="111"/>
      <c r="Y345" s="112">
        <v>0</v>
      </c>
      <c r="Z345" s="87"/>
      <c r="AA345" s="85"/>
      <c r="AB345" s="111"/>
      <c r="AC345" s="112">
        <v>0</v>
      </c>
      <c r="AD345" s="87"/>
      <c r="AE345" s="85"/>
      <c r="AF345" s="111"/>
      <c r="AG345" s="112">
        <v>0</v>
      </c>
      <c r="AH345" s="87"/>
      <c r="AI345" s="85"/>
      <c r="AJ345" s="111"/>
      <c r="AK345" s="112">
        <v>0</v>
      </c>
      <c r="AL345" s="87"/>
      <c r="AM345" s="85"/>
      <c r="AN345" s="111"/>
      <c r="AO345" s="112">
        <v>0</v>
      </c>
      <c r="AP345" s="87"/>
      <c r="AQ345" s="85"/>
      <c r="AR345" s="111"/>
      <c r="AS345" s="112">
        <v>0</v>
      </c>
      <c r="AT345" s="87"/>
      <c r="AU345" s="85"/>
      <c r="AV345" s="111"/>
      <c r="AW345" s="112">
        <v>0</v>
      </c>
      <c r="AX345" s="87"/>
      <c r="AY345" s="85"/>
      <c r="AZ345" s="267">
        <f t="shared" si="17"/>
        <v>0</v>
      </c>
      <c r="BA345" s="88">
        <f t="shared" si="18"/>
        <v>0</v>
      </c>
      <c r="BC345">
        <f>IF($A345&lt;&gt;"",COUNTIF($BD$3:$BD345,$BD345),0)</f>
        <v>0</v>
      </c>
      <c r="BD345" t="str">
        <f>IF($A345&lt;&gt;"",VLOOKUP(TRUNC(MID($A345,1,2),0),Plano_Contas!$H$3:$J$103,2,TRUE),"")</f>
        <v/>
      </c>
      <c r="BE345" s="201" t="str">
        <f t="shared" si="19"/>
        <v/>
      </c>
      <c r="BF345" t="str">
        <f ca="1">IF($BT345&lt;&gt;"",SUMIF($BD$3:$BD$1004,"="&amp;$BD345,INDIRECT(ADDRESS(3,BF$2,1,1)):INDIRECT(ADDRESS(1004,BF$2,1,1))),"")</f>
        <v/>
      </c>
      <c r="BG345" t="str">
        <f ca="1">IF($BT345&lt;&gt;"",SUMIF($BD$3:$BD$1004,"="&amp;$BD345,INDIRECT(ADDRESS(3,BG$2,1,1)):INDIRECT(ADDRESS(1004,BG$2,1,1))),"")</f>
        <v/>
      </c>
      <c r="BH345" t="str">
        <f ca="1">IF($BT345&lt;&gt;"",SUMIF($BD$3:$BD$1004,"="&amp;$BD345,INDIRECT(ADDRESS(3,BH$2,1,1)):INDIRECT(ADDRESS(1004,BH$2,1,1))),"")</f>
        <v/>
      </c>
      <c r="BI345" t="str">
        <f ca="1">IF($BT345&lt;&gt;"",SUMIF($BD$3:$BD$1004,"="&amp;$BD345,INDIRECT(ADDRESS(3,BI$2,1,1)):INDIRECT(ADDRESS(1004,BI$2,1,1))),"")</f>
        <v/>
      </c>
      <c r="BJ345" t="str">
        <f ca="1">IF($BT345&lt;&gt;"",SUMIF($BD$3:$BD$1004,"="&amp;$BD345,INDIRECT(ADDRESS(3,BJ$2,1,1)):INDIRECT(ADDRESS(1004,BJ$2,1,1))),"")</f>
        <v/>
      </c>
      <c r="BK345" t="str">
        <f ca="1">IF($BT345&lt;&gt;"",SUMIF($BD$3:$BD$1004,"="&amp;$BD345,INDIRECT(ADDRESS(3,BK$2,1,1)):INDIRECT(ADDRESS(1004,BK$2,1,1))),"")</f>
        <v/>
      </c>
      <c r="BL345" t="str">
        <f ca="1">IF($BT345&lt;&gt;"",SUMIF($BD$3:$BD$1004,"="&amp;$BD345,INDIRECT(ADDRESS(3,BL$2,1,1)):INDIRECT(ADDRESS(1004,BL$2,1,1))),"")</f>
        <v/>
      </c>
      <c r="BM345" t="str">
        <f ca="1">IF($BT345&lt;&gt;"",SUMIF($BD$3:$BD$1004,"="&amp;$BD345,INDIRECT(ADDRESS(3,BM$2,1,1)):INDIRECT(ADDRESS(1004,BM$2,1,1))),"")</f>
        <v/>
      </c>
      <c r="BN345" t="str">
        <f ca="1">IF($BT345&lt;&gt;"",SUMIF($BD$3:$BD$1004,"="&amp;$BD345,INDIRECT(ADDRESS(3,BN$2,1,1)):INDIRECT(ADDRESS(1004,BN$2,1,1))),"")</f>
        <v/>
      </c>
      <c r="BO345" t="str">
        <f ca="1">IF($BT345&lt;&gt;"",SUMIF($BD$3:$BD$1004,"="&amp;$BD345,INDIRECT(ADDRESS(3,BO$2,1,1)):INDIRECT(ADDRESS(1004,BO$2,1,1))),"")</f>
        <v/>
      </c>
      <c r="BP345" t="str">
        <f ca="1">IF($BT345&lt;&gt;"",SUMIF($BD$3:$BD$1004,"="&amp;$BD345,INDIRECT(ADDRESS(3,BP$2,1,1)):INDIRECT(ADDRESS(1004,BP$2,1,1))),"")</f>
        <v/>
      </c>
      <c r="BQ345" t="str">
        <f ca="1">IF($BT345&lt;&gt;"",SUMIF($BD$3:$BD$1004,"="&amp;$BD345,INDIRECT(ADDRESS(3,BQ$2,1,1)):INDIRECT(ADDRESS(1004,BQ$2,1,1))),"")</f>
        <v/>
      </c>
      <c r="BR345" t="str">
        <f ca="1">IF($BT345&lt;&gt;"",SUMIF($BD$3:$BD$1004,"="&amp;$BD345,INDIRECT(ADDRESS(3,BR$2,1,1)):INDIRECT(ADDRESS(1004,BR$2,1,1))),"")</f>
        <v/>
      </c>
      <c r="BS345" t="str">
        <f>IF($A345&lt;&gt;"",VLOOKUP(TRUNC(MID($A345,1,2),0),Plano_Contas!$H$3:$J$103,3,TRUE),"")</f>
        <v/>
      </c>
      <c r="BT345" t="str">
        <f t="shared" si="20"/>
        <v/>
      </c>
      <c r="BV345">
        <f>Empresas!C345</f>
        <v>0</v>
      </c>
    </row>
    <row r="346" spans="1:74" x14ac:dyDescent="0.2">
      <c r="A346" s="89"/>
      <c r="B346" s="52" t="str">
        <f>IF($A346&lt;&gt;"",VLOOKUP(""&amp;$A346,Plano_Contas!$A$3:$F$1003,6,0),"")</f>
        <v/>
      </c>
      <c r="C346" s="91"/>
      <c r="D346" s="111"/>
      <c r="E346" s="112">
        <v>0</v>
      </c>
      <c r="F346" s="87"/>
      <c r="G346" s="85"/>
      <c r="H346" s="111"/>
      <c r="I346" s="112">
        <v>0</v>
      </c>
      <c r="J346" s="87"/>
      <c r="K346" s="85"/>
      <c r="L346" s="111"/>
      <c r="M346" s="112">
        <v>0</v>
      </c>
      <c r="N346" s="87"/>
      <c r="O346" s="85"/>
      <c r="P346" s="111"/>
      <c r="Q346" s="112">
        <v>0</v>
      </c>
      <c r="R346" s="87"/>
      <c r="S346" s="85"/>
      <c r="T346" s="111"/>
      <c r="U346" s="112">
        <v>0</v>
      </c>
      <c r="V346" s="87"/>
      <c r="W346" s="85"/>
      <c r="X346" s="111"/>
      <c r="Y346" s="112">
        <v>0</v>
      </c>
      <c r="Z346" s="87"/>
      <c r="AA346" s="85"/>
      <c r="AB346" s="111"/>
      <c r="AC346" s="112">
        <v>0</v>
      </c>
      <c r="AD346" s="87"/>
      <c r="AE346" s="85"/>
      <c r="AF346" s="111"/>
      <c r="AG346" s="112">
        <v>0</v>
      </c>
      <c r="AH346" s="87"/>
      <c r="AI346" s="85"/>
      <c r="AJ346" s="111"/>
      <c r="AK346" s="112">
        <v>0</v>
      </c>
      <c r="AL346" s="87"/>
      <c r="AM346" s="85"/>
      <c r="AN346" s="111"/>
      <c r="AO346" s="112">
        <v>0</v>
      </c>
      <c r="AP346" s="87"/>
      <c r="AQ346" s="85"/>
      <c r="AR346" s="111"/>
      <c r="AS346" s="112">
        <v>0</v>
      </c>
      <c r="AT346" s="87"/>
      <c r="AU346" s="85"/>
      <c r="AV346" s="111"/>
      <c r="AW346" s="112">
        <v>0</v>
      </c>
      <c r="AX346" s="87"/>
      <c r="AY346" s="85"/>
      <c r="AZ346" s="267">
        <f t="shared" si="17"/>
        <v>0</v>
      </c>
      <c r="BA346" s="88">
        <f t="shared" si="18"/>
        <v>0</v>
      </c>
      <c r="BC346">
        <f>IF($A346&lt;&gt;"",COUNTIF($BD$3:$BD346,$BD346),0)</f>
        <v>0</v>
      </c>
      <c r="BD346" t="str">
        <f>IF($A346&lt;&gt;"",VLOOKUP(TRUNC(MID($A346,1,2),0),Plano_Contas!$H$3:$J$103,2,TRUE),"")</f>
        <v/>
      </c>
      <c r="BE346" s="201" t="str">
        <f t="shared" si="19"/>
        <v/>
      </c>
      <c r="BF346" t="str">
        <f ca="1">IF($BT346&lt;&gt;"",SUMIF($BD$3:$BD$1004,"="&amp;$BD346,INDIRECT(ADDRESS(3,BF$2,1,1)):INDIRECT(ADDRESS(1004,BF$2,1,1))),"")</f>
        <v/>
      </c>
      <c r="BG346" t="str">
        <f ca="1">IF($BT346&lt;&gt;"",SUMIF($BD$3:$BD$1004,"="&amp;$BD346,INDIRECT(ADDRESS(3,BG$2,1,1)):INDIRECT(ADDRESS(1004,BG$2,1,1))),"")</f>
        <v/>
      </c>
      <c r="BH346" t="str">
        <f ca="1">IF($BT346&lt;&gt;"",SUMIF($BD$3:$BD$1004,"="&amp;$BD346,INDIRECT(ADDRESS(3,BH$2,1,1)):INDIRECT(ADDRESS(1004,BH$2,1,1))),"")</f>
        <v/>
      </c>
      <c r="BI346" t="str">
        <f ca="1">IF($BT346&lt;&gt;"",SUMIF($BD$3:$BD$1004,"="&amp;$BD346,INDIRECT(ADDRESS(3,BI$2,1,1)):INDIRECT(ADDRESS(1004,BI$2,1,1))),"")</f>
        <v/>
      </c>
      <c r="BJ346" t="str">
        <f ca="1">IF($BT346&lt;&gt;"",SUMIF($BD$3:$BD$1004,"="&amp;$BD346,INDIRECT(ADDRESS(3,BJ$2,1,1)):INDIRECT(ADDRESS(1004,BJ$2,1,1))),"")</f>
        <v/>
      </c>
      <c r="BK346" t="str">
        <f ca="1">IF($BT346&lt;&gt;"",SUMIF($BD$3:$BD$1004,"="&amp;$BD346,INDIRECT(ADDRESS(3,BK$2,1,1)):INDIRECT(ADDRESS(1004,BK$2,1,1))),"")</f>
        <v/>
      </c>
      <c r="BL346" t="str">
        <f ca="1">IF($BT346&lt;&gt;"",SUMIF($BD$3:$BD$1004,"="&amp;$BD346,INDIRECT(ADDRESS(3,BL$2,1,1)):INDIRECT(ADDRESS(1004,BL$2,1,1))),"")</f>
        <v/>
      </c>
      <c r="BM346" t="str">
        <f ca="1">IF($BT346&lt;&gt;"",SUMIF($BD$3:$BD$1004,"="&amp;$BD346,INDIRECT(ADDRESS(3,BM$2,1,1)):INDIRECT(ADDRESS(1004,BM$2,1,1))),"")</f>
        <v/>
      </c>
      <c r="BN346" t="str">
        <f ca="1">IF($BT346&lt;&gt;"",SUMIF($BD$3:$BD$1004,"="&amp;$BD346,INDIRECT(ADDRESS(3,BN$2,1,1)):INDIRECT(ADDRESS(1004,BN$2,1,1))),"")</f>
        <v/>
      </c>
      <c r="BO346" t="str">
        <f ca="1">IF($BT346&lt;&gt;"",SUMIF($BD$3:$BD$1004,"="&amp;$BD346,INDIRECT(ADDRESS(3,BO$2,1,1)):INDIRECT(ADDRESS(1004,BO$2,1,1))),"")</f>
        <v/>
      </c>
      <c r="BP346" t="str">
        <f ca="1">IF($BT346&lt;&gt;"",SUMIF($BD$3:$BD$1004,"="&amp;$BD346,INDIRECT(ADDRESS(3,BP$2,1,1)):INDIRECT(ADDRESS(1004,BP$2,1,1))),"")</f>
        <v/>
      </c>
      <c r="BQ346" t="str">
        <f ca="1">IF($BT346&lt;&gt;"",SUMIF($BD$3:$BD$1004,"="&amp;$BD346,INDIRECT(ADDRESS(3,BQ$2,1,1)):INDIRECT(ADDRESS(1004,BQ$2,1,1))),"")</f>
        <v/>
      </c>
      <c r="BR346" t="str">
        <f ca="1">IF($BT346&lt;&gt;"",SUMIF($BD$3:$BD$1004,"="&amp;$BD346,INDIRECT(ADDRESS(3,BR$2,1,1)):INDIRECT(ADDRESS(1004,BR$2,1,1))),"")</f>
        <v/>
      </c>
      <c r="BS346" t="str">
        <f>IF($A346&lt;&gt;"",VLOOKUP(TRUNC(MID($A346,1,2),0),Plano_Contas!$H$3:$J$103,3,TRUE),"")</f>
        <v/>
      </c>
      <c r="BT346" t="str">
        <f t="shared" si="20"/>
        <v/>
      </c>
      <c r="BV346">
        <f>Empresas!C346</f>
        <v>0</v>
      </c>
    </row>
    <row r="347" spans="1:74" x14ac:dyDescent="0.2">
      <c r="A347" s="89"/>
      <c r="B347" s="52" t="str">
        <f>IF($A347&lt;&gt;"",VLOOKUP(""&amp;$A347,Plano_Contas!$A$3:$F$1003,6,0),"")</f>
        <v/>
      </c>
      <c r="C347" s="91"/>
      <c r="D347" s="111"/>
      <c r="E347" s="112">
        <v>0</v>
      </c>
      <c r="F347" s="87"/>
      <c r="G347" s="85"/>
      <c r="H347" s="111"/>
      <c r="I347" s="112">
        <v>0</v>
      </c>
      <c r="J347" s="87"/>
      <c r="K347" s="85"/>
      <c r="L347" s="111"/>
      <c r="M347" s="112">
        <v>0</v>
      </c>
      <c r="N347" s="87"/>
      <c r="O347" s="85"/>
      <c r="P347" s="111"/>
      <c r="Q347" s="112">
        <v>0</v>
      </c>
      <c r="R347" s="87"/>
      <c r="S347" s="85"/>
      <c r="T347" s="111"/>
      <c r="U347" s="112">
        <v>0</v>
      </c>
      <c r="V347" s="87"/>
      <c r="W347" s="85"/>
      <c r="X347" s="111"/>
      <c r="Y347" s="112">
        <v>0</v>
      </c>
      <c r="Z347" s="87"/>
      <c r="AA347" s="85"/>
      <c r="AB347" s="111"/>
      <c r="AC347" s="112">
        <v>0</v>
      </c>
      <c r="AD347" s="87"/>
      <c r="AE347" s="85"/>
      <c r="AF347" s="111"/>
      <c r="AG347" s="112">
        <v>0</v>
      </c>
      <c r="AH347" s="87"/>
      <c r="AI347" s="85"/>
      <c r="AJ347" s="111"/>
      <c r="AK347" s="112">
        <v>0</v>
      </c>
      <c r="AL347" s="87"/>
      <c r="AM347" s="85"/>
      <c r="AN347" s="111"/>
      <c r="AO347" s="112">
        <v>0</v>
      </c>
      <c r="AP347" s="87"/>
      <c r="AQ347" s="85"/>
      <c r="AR347" s="111"/>
      <c r="AS347" s="112">
        <v>0</v>
      </c>
      <c r="AT347" s="87"/>
      <c r="AU347" s="85"/>
      <c r="AV347" s="111"/>
      <c r="AW347" s="112">
        <v>0</v>
      </c>
      <c r="AX347" s="87"/>
      <c r="AY347" s="85"/>
      <c r="AZ347" s="267">
        <f t="shared" si="17"/>
        <v>0</v>
      </c>
      <c r="BA347" s="88">
        <f t="shared" si="18"/>
        <v>0</v>
      </c>
      <c r="BC347">
        <f>IF($A347&lt;&gt;"",COUNTIF($BD$3:$BD347,$BD347),0)</f>
        <v>0</v>
      </c>
      <c r="BD347" t="str">
        <f>IF($A347&lt;&gt;"",VLOOKUP(TRUNC(MID($A347,1,2),0),Plano_Contas!$H$3:$J$103,2,TRUE),"")</f>
        <v/>
      </c>
      <c r="BE347" s="201" t="str">
        <f t="shared" si="19"/>
        <v/>
      </c>
      <c r="BF347" t="str">
        <f ca="1">IF($BT347&lt;&gt;"",SUMIF($BD$3:$BD$1004,"="&amp;$BD347,INDIRECT(ADDRESS(3,BF$2,1,1)):INDIRECT(ADDRESS(1004,BF$2,1,1))),"")</f>
        <v/>
      </c>
      <c r="BG347" t="str">
        <f ca="1">IF($BT347&lt;&gt;"",SUMIF($BD$3:$BD$1004,"="&amp;$BD347,INDIRECT(ADDRESS(3,BG$2,1,1)):INDIRECT(ADDRESS(1004,BG$2,1,1))),"")</f>
        <v/>
      </c>
      <c r="BH347" t="str">
        <f ca="1">IF($BT347&lt;&gt;"",SUMIF($BD$3:$BD$1004,"="&amp;$BD347,INDIRECT(ADDRESS(3,BH$2,1,1)):INDIRECT(ADDRESS(1004,BH$2,1,1))),"")</f>
        <v/>
      </c>
      <c r="BI347" t="str">
        <f ca="1">IF($BT347&lt;&gt;"",SUMIF($BD$3:$BD$1004,"="&amp;$BD347,INDIRECT(ADDRESS(3,BI$2,1,1)):INDIRECT(ADDRESS(1004,BI$2,1,1))),"")</f>
        <v/>
      </c>
      <c r="BJ347" t="str">
        <f ca="1">IF($BT347&lt;&gt;"",SUMIF($BD$3:$BD$1004,"="&amp;$BD347,INDIRECT(ADDRESS(3,BJ$2,1,1)):INDIRECT(ADDRESS(1004,BJ$2,1,1))),"")</f>
        <v/>
      </c>
      <c r="BK347" t="str">
        <f ca="1">IF($BT347&lt;&gt;"",SUMIF($BD$3:$BD$1004,"="&amp;$BD347,INDIRECT(ADDRESS(3,BK$2,1,1)):INDIRECT(ADDRESS(1004,BK$2,1,1))),"")</f>
        <v/>
      </c>
      <c r="BL347" t="str">
        <f ca="1">IF($BT347&lt;&gt;"",SUMIF($BD$3:$BD$1004,"="&amp;$BD347,INDIRECT(ADDRESS(3,BL$2,1,1)):INDIRECT(ADDRESS(1004,BL$2,1,1))),"")</f>
        <v/>
      </c>
      <c r="BM347" t="str">
        <f ca="1">IF($BT347&lt;&gt;"",SUMIF($BD$3:$BD$1004,"="&amp;$BD347,INDIRECT(ADDRESS(3,BM$2,1,1)):INDIRECT(ADDRESS(1004,BM$2,1,1))),"")</f>
        <v/>
      </c>
      <c r="BN347" t="str">
        <f ca="1">IF($BT347&lt;&gt;"",SUMIF($BD$3:$BD$1004,"="&amp;$BD347,INDIRECT(ADDRESS(3,BN$2,1,1)):INDIRECT(ADDRESS(1004,BN$2,1,1))),"")</f>
        <v/>
      </c>
      <c r="BO347" t="str">
        <f ca="1">IF($BT347&lt;&gt;"",SUMIF($BD$3:$BD$1004,"="&amp;$BD347,INDIRECT(ADDRESS(3,BO$2,1,1)):INDIRECT(ADDRESS(1004,BO$2,1,1))),"")</f>
        <v/>
      </c>
      <c r="BP347" t="str">
        <f ca="1">IF($BT347&lt;&gt;"",SUMIF($BD$3:$BD$1004,"="&amp;$BD347,INDIRECT(ADDRESS(3,BP$2,1,1)):INDIRECT(ADDRESS(1004,BP$2,1,1))),"")</f>
        <v/>
      </c>
      <c r="BQ347" t="str">
        <f ca="1">IF($BT347&lt;&gt;"",SUMIF($BD$3:$BD$1004,"="&amp;$BD347,INDIRECT(ADDRESS(3,BQ$2,1,1)):INDIRECT(ADDRESS(1004,BQ$2,1,1))),"")</f>
        <v/>
      </c>
      <c r="BR347" t="str">
        <f ca="1">IF($BT347&lt;&gt;"",SUMIF($BD$3:$BD$1004,"="&amp;$BD347,INDIRECT(ADDRESS(3,BR$2,1,1)):INDIRECT(ADDRESS(1004,BR$2,1,1))),"")</f>
        <v/>
      </c>
      <c r="BS347" t="str">
        <f>IF($A347&lt;&gt;"",VLOOKUP(TRUNC(MID($A347,1,2),0),Plano_Contas!$H$3:$J$103,3,TRUE),"")</f>
        <v/>
      </c>
      <c r="BT347" t="str">
        <f t="shared" si="20"/>
        <v/>
      </c>
      <c r="BV347">
        <f>Empresas!C347</f>
        <v>0</v>
      </c>
    </row>
    <row r="348" spans="1:74" x14ac:dyDescent="0.2">
      <c r="A348" s="89"/>
      <c r="B348" s="52" t="str">
        <f>IF($A348&lt;&gt;"",VLOOKUP(""&amp;$A348,Plano_Contas!$A$3:$F$1003,6,0),"")</f>
        <v/>
      </c>
      <c r="C348" s="91"/>
      <c r="D348" s="111"/>
      <c r="E348" s="112">
        <v>0</v>
      </c>
      <c r="F348" s="87"/>
      <c r="G348" s="85"/>
      <c r="H348" s="111"/>
      <c r="I348" s="112">
        <v>0</v>
      </c>
      <c r="J348" s="87"/>
      <c r="K348" s="85"/>
      <c r="L348" s="111"/>
      <c r="M348" s="112">
        <v>0</v>
      </c>
      <c r="N348" s="87"/>
      <c r="O348" s="85"/>
      <c r="P348" s="111"/>
      <c r="Q348" s="112">
        <v>0</v>
      </c>
      <c r="R348" s="87"/>
      <c r="S348" s="85"/>
      <c r="T348" s="111"/>
      <c r="U348" s="112">
        <v>0</v>
      </c>
      <c r="V348" s="87"/>
      <c r="W348" s="85"/>
      <c r="X348" s="111"/>
      <c r="Y348" s="112">
        <v>0</v>
      </c>
      <c r="Z348" s="87"/>
      <c r="AA348" s="85"/>
      <c r="AB348" s="111"/>
      <c r="AC348" s="112">
        <v>0</v>
      </c>
      <c r="AD348" s="87"/>
      <c r="AE348" s="85"/>
      <c r="AF348" s="111"/>
      <c r="AG348" s="112">
        <v>0</v>
      </c>
      <c r="AH348" s="87"/>
      <c r="AI348" s="85"/>
      <c r="AJ348" s="111"/>
      <c r="AK348" s="112">
        <v>0</v>
      </c>
      <c r="AL348" s="87"/>
      <c r="AM348" s="85"/>
      <c r="AN348" s="111"/>
      <c r="AO348" s="112">
        <v>0</v>
      </c>
      <c r="AP348" s="87"/>
      <c r="AQ348" s="85"/>
      <c r="AR348" s="111"/>
      <c r="AS348" s="112">
        <v>0</v>
      </c>
      <c r="AT348" s="87"/>
      <c r="AU348" s="85"/>
      <c r="AV348" s="111"/>
      <c r="AW348" s="112">
        <v>0</v>
      </c>
      <c r="AX348" s="87"/>
      <c r="AY348" s="85"/>
      <c r="AZ348" s="267">
        <f t="shared" si="17"/>
        <v>0</v>
      </c>
      <c r="BA348" s="88">
        <f t="shared" si="18"/>
        <v>0</v>
      </c>
      <c r="BC348">
        <f>IF($A348&lt;&gt;"",COUNTIF($BD$3:$BD348,$BD348),0)</f>
        <v>0</v>
      </c>
      <c r="BD348" t="str">
        <f>IF($A348&lt;&gt;"",VLOOKUP(TRUNC(MID($A348,1,2),0),Plano_Contas!$H$3:$J$103,2,TRUE),"")</f>
        <v/>
      </c>
      <c r="BE348" s="201" t="str">
        <f t="shared" si="19"/>
        <v/>
      </c>
      <c r="BF348" t="str">
        <f ca="1">IF($BT348&lt;&gt;"",SUMIF($BD$3:$BD$1004,"="&amp;$BD348,INDIRECT(ADDRESS(3,BF$2,1,1)):INDIRECT(ADDRESS(1004,BF$2,1,1))),"")</f>
        <v/>
      </c>
      <c r="BG348" t="str">
        <f ca="1">IF($BT348&lt;&gt;"",SUMIF($BD$3:$BD$1004,"="&amp;$BD348,INDIRECT(ADDRESS(3,BG$2,1,1)):INDIRECT(ADDRESS(1004,BG$2,1,1))),"")</f>
        <v/>
      </c>
      <c r="BH348" t="str">
        <f ca="1">IF($BT348&lt;&gt;"",SUMIF($BD$3:$BD$1004,"="&amp;$BD348,INDIRECT(ADDRESS(3,BH$2,1,1)):INDIRECT(ADDRESS(1004,BH$2,1,1))),"")</f>
        <v/>
      </c>
      <c r="BI348" t="str">
        <f ca="1">IF($BT348&lt;&gt;"",SUMIF($BD$3:$BD$1004,"="&amp;$BD348,INDIRECT(ADDRESS(3,BI$2,1,1)):INDIRECT(ADDRESS(1004,BI$2,1,1))),"")</f>
        <v/>
      </c>
      <c r="BJ348" t="str">
        <f ca="1">IF($BT348&lt;&gt;"",SUMIF($BD$3:$BD$1004,"="&amp;$BD348,INDIRECT(ADDRESS(3,BJ$2,1,1)):INDIRECT(ADDRESS(1004,BJ$2,1,1))),"")</f>
        <v/>
      </c>
      <c r="BK348" t="str">
        <f ca="1">IF($BT348&lt;&gt;"",SUMIF($BD$3:$BD$1004,"="&amp;$BD348,INDIRECT(ADDRESS(3,BK$2,1,1)):INDIRECT(ADDRESS(1004,BK$2,1,1))),"")</f>
        <v/>
      </c>
      <c r="BL348" t="str">
        <f ca="1">IF($BT348&lt;&gt;"",SUMIF($BD$3:$BD$1004,"="&amp;$BD348,INDIRECT(ADDRESS(3,BL$2,1,1)):INDIRECT(ADDRESS(1004,BL$2,1,1))),"")</f>
        <v/>
      </c>
      <c r="BM348" t="str">
        <f ca="1">IF($BT348&lt;&gt;"",SUMIF($BD$3:$BD$1004,"="&amp;$BD348,INDIRECT(ADDRESS(3,BM$2,1,1)):INDIRECT(ADDRESS(1004,BM$2,1,1))),"")</f>
        <v/>
      </c>
      <c r="BN348" t="str">
        <f ca="1">IF($BT348&lt;&gt;"",SUMIF($BD$3:$BD$1004,"="&amp;$BD348,INDIRECT(ADDRESS(3,BN$2,1,1)):INDIRECT(ADDRESS(1004,BN$2,1,1))),"")</f>
        <v/>
      </c>
      <c r="BO348" t="str">
        <f ca="1">IF($BT348&lt;&gt;"",SUMIF($BD$3:$BD$1004,"="&amp;$BD348,INDIRECT(ADDRESS(3,BO$2,1,1)):INDIRECT(ADDRESS(1004,BO$2,1,1))),"")</f>
        <v/>
      </c>
      <c r="BP348" t="str">
        <f ca="1">IF($BT348&lt;&gt;"",SUMIF($BD$3:$BD$1004,"="&amp;$BD348,INDIRECT(ADDRESS(3,BP$2,1,1)):INDIRECT(ADDRESS(1004,BP$2,1,1))),"")</f>
        <v/>
      </c>
      <c r="BQ348" t="str">
        <f ca="1">IF($BT348&lt;&gt;"",SUMIF($BD$3:$BD$1004,"="&amp;$BD348,INDIRECT(ADDRESS(3,BQ$2,1,1)):INDIRECT(ADDRESS(1004,BQ$2,1,1))),"")</f>
        <v/>
      </c>
      <c r="BR348" t="str">
        <f ca="1">IF($BT348&lt;&gt;"",SUMIF($BD$3:$BD$1004,"="&amp;$BD348,INDIRECT(ADDRESS(3,BR$2,1,1)):INDIRECT(ADDRESS(1004,BR$2,1,1))),"")</f>
        <v/>
      </c>
      <c r="BS348" t="str">
        <f>IF($A348&lt;&gt;"",VLOOKUP(TRUNC(MID($A348,1,2),0),Plano_Contas!$H$3:$J$103,3,TRUE),"")</f>
        <v/>
      </c>
      <c r="BT348" t="str">
        <f t="shared" si="20"/>
        <v/>
      </c>
      <c r="BV348">
        <f>Empresas!C348</f>
        <v>0</v>
      </c>
    </row>
    <row r="349" spans="1:74" x14ac:dyDescent="0.2">
      <c r="A349" s="89"/>
      <c r="B349" s="52" t="str">
        <f>IF($A349&lt;&gt;"",VLOOKUP(""&amp;$A349,Plano_Contas!$A$3:$F$1003,6,0),"")</f>
        <v/>
      </c>
      <c r="C349" s="91"/>
      <c r="D349" s="111"/>
      <c r="E349" s="112">
        <v>0</v>
      </c>
      <c r="F349" s="87"/>
      <c r="G349" s="85"/>
      <c r="H349" s="111"/>
      <c r="I349" s="112">
        <v>0</v>
      </c>
      <c r="J349" s="87"/>
      <c r="K349" s="85"/>
      <c r="L349" s="111"/>
      <c r="M349" s="112">
        <v>0</v>
      </c>
      <c r="N349" s="87"/>
      <c r="O349" s="85"/>
      <c r="P349" s="111"/>
      <c r="Q349" s="112">
        <v>0</v>
      </c>
      <c r="R349" s="87"/>
      <c r="S349" s="85"/>
      <c r="T349" s="111"/>
      <c r="U349" s="112">
        <v>0</v>
      </c>
      <c r="V349" s="87"/>
      <c r="W349" s="85"/>
      <c r="X349" s="111"/>
      <c r="Y349" s="112">
        <v>0</v>
      </c>
      <c r="Z349" s="87"/>
      <c r="AA349" s="85"/>
      <c r="AB349" s="111"/>
      <c r="AC349" s="112">
        <v>0</v>
      </c>
      <c r="AD349" s="87"/>
      <c r="AE349" s="85"/>
      <c r="AF349" s="111"/>
      <c r="AG349" s="112">
        <v>0</v>
      </c>
      <c r="AH349" s="87"/>
      <c r="AI349" s="85"/>
      <c r="AJ349" s="111"/>
      <c r="AK349" s="112">
        <v>0</v>
      </c>
      <c r="AL349" s="87"/>
      <c r="AM349" s="85"/>
      <c r="AN349" s="111"/>
      <c r="AO349" s="112">
        <v>0</v>
      </c>
      <c r="AP349" s="87"/>
      <c r="AQ349" s="85"/>
      <c r="AR349" s="111"/>
      <c r="AS349" s="112">
        <v>0</v>
      </c>
      <c r="AT349" s="87"/>
      <c r="AU349" s="85"/>
      <c r="AV349" s="111"/>
      <c r="AW349" s="112">
        <v>0</v>
      </c>
      <c r="AX349" s="87"/>
      <c r="AY349" s="85"/>
      <c r="AZ349" s="267">
        <f t="shared" si="17"/>
        <v>0</v>
      </c>
      <c r="BA349" s="88">
        <f t="shared" si="18"/>
        <v>0</v>
      </c>
      <c r="BC349">
        <f>IF($A349&lt;&gt;"",COUNTIF($BD$3:$BD349,$BD349),0)</f>
        <v>0</v>
      </c>
      <c r="BD349" t="str">
        <f>IF($A349&lt;&gt;"",VLOOKUP(TRUNC(MID($A349,1,2),0),Plano_Contas!$H$3:$J$103,2,TRUE),"")</f>
        <v/>
      </c>
      <c r="BE349" s="201" t="str">
        <f t="shared" si="19"/>
        <v/>
      </c>
      <c r="BF349" t="str">
        <f ca="1">IF($BT349&lt;&gt;"",SUMIF($BD$3:$BD$1004,"="&amp;$BD349,INDIRECT(ADDRESS(3,BF$2,1,1)):INDIRECT(ADDRESS(1004,BF$2,1,1))),"")</f>
        <v/>
      </c>
      <c r="BG349" t="str">
        <f ca="1">IF($BT349&lt;&gt;"",SUMIF($BD$3:$BD$1004,"="&amp;$BD349,INDIRECT(ADDRESS(3,BG$2,1,1)):INDIRECT(ADDRESS(1004,BG$2,1,1))),"")</f>
        <v/>
      </c>
      <c r="BH349" t="str">
        <f ca="1">IF($BT349&lt;&gt;"",SUMIF($BD$3:$BD$1004,"="&amp;$BD349,INDIRECT(ADDRESS(3,BH$2,1,1)):INDIRECT(ADDRESS(1004,BH$2,1,1))),"")</f>
        <v/>
      </c>
      <c r="BI349" t="str">
        <f ca="1">IF($BT349&lt;&gt;"",SUMIF($BD$3:$BD$1004,"="&amp;$BD349,INDIRECT(ADDRESS(3,BI$2,1,1)):INDIRECT(ADDRESS(1004,BI$2,1,1))),"")</f>
        <v/>
      </c>
      <c r="BJ349" t="str">
        <f ca="1">IF($BT349&lt;&gt;"",SUMIF($BD$3:$BD$1004,"="&amp;$BD349,INDIRECT(ADDRESS(3,BJ$2,1,1)):INDIRECT(ADDRESS(1004,BJ$2,1,1))),"")</f>
        <v/>
      </c>
      <c r="BK349" t="str">
        <f ca="1">IF($BT349&lt;&gt;"",SUMIF($BD$3:$BD$1004,"="&amp;$BD349,INDIRECT(ADDRESS(3,BK$2,1,1)):INDIRECT(ADDRESS(1004,BK$2,1,1))),"")</f>
        <v/>
      </c>
      <c r="BL349" t="str">
        <f ca="1">IF($BT349&lt;&gt;"",SUMIF($BD$3:$BD$1004,"="&amp;$BD349,INDIRECT(ADDRESS(3,BL$2,1,1)):INDIRECT(ADDRESS(1004,BL$2,1,1))),"")</f>
        <v/>
      </c>
      <c r="BM349" t="str">
        <f ca="1">IF($BT349&lt;&gt;"",SUMIF($BD$3:$BD$1004,"="&amp;$BD349,INDIRECT(ADDRESS(3,BM$2,1,1)):INDIRECT(ADDRESS(1004,BM$2,1,1))),"")</f>
        <v/>
      </c>
      <c r="BN349" t="str">
        <f ca="1">IF($BT349&lt;&gt;"",SUMIF($BD$3:$BD$1004,"="&amp;$BD349,INDIRECT(ADDRESS(3,BN$2,1,1)):INDIRECT(ADDRESS(1004,BN$2,1,1))),"")</f>
        <v/>
      </c>
      <c r="BO349" t="str">
        <f ca="1">IF($BT349&lt;&gt;"",SUMIF($BD$3:$BD$1004,"="&amp;$BD349,INDIRECT(ADDRESS(3,BO$2,1,1)):INDIRECT(ADDRESS(1004,BO$2,1,1))),"")</f>
        <v/>
      </c>
      <c r="BP349" t="str">
        <f ca="1">IF($BT349&lt;&gt;"",SUMIF($BD$3:$BD$1004,"="&amp;$BD349,INDIRECT(ADDRESS(3,BP$2,1,1)):INDIRECT(ADDRESS(1004,BP$2,1,1))),"")</f>
        <v/>
      </c>
      <c r="BQ349" t="str">
        <f ca="1">IF($BT349&lt;&gt;"",SUMIF($BD$3:$BD$1004,"="&amp;$BD349,INDIRECT(ADDRESS(3,BQ$2,1,1)):INDIRECT(ADDRESS(1004,BQ$2,1,1))),"")</f>
        <v/>
      </c>
      <c r="BR349" t="str">
        <f ca="1">IF($BT349&lt;&gt;"",SUMIF($BD$3:$BD$1004,"="&amp;$BD349,INDIRECT(ADDRESS(3,BR$2,1,1)):INDIRECT(ADDRESS(1004,BR$2,1,1))),"")</f>
        <v/>
      </c>
      <c r="BS349" t="str">
        <f>IF($A349&lt;&gt;"",VLOOKUP(TRUNC(MID($A349,1,2),0),Plano_Contas!$H$3:$J$103,3,TRUE),"")</f>
        <v/>
      </c>
      <c r="BT349" t="str">
        <f t="shared" si="20"/>
        <v/>
      </c>
      <c r="BV349">
        <f>Empresas!C349</f>
        <v>0</v>
      </c>
    </row>
    <row r="350" spans="1:74" x14ac:dyDescent="0.2">
      <c r="A350" s="89"/>
      <c r="B350" s="52" t="str">
        <f>IF($A350&lt;&gt;"",VLOOKUP(""&amp;$A350,Plano_Contas!$A$3:$F$1003,6,0),"")</f>
        <v/>
      </c>
      <c r="C350" s="91"/>
      <c r="D350" s="111"/>
      <c r="E350" s="112">
        <v>0</v>
      </c>
      <c r="F350" s="87"/>
      <c r="G350" s="85"/>
      <c r="H350" s="111"/>
      <c r="I350" s="112">
        <v>0</v>
      </c>
      <c r="J350" s="87"/>
      <c r="K350" s="85"/>
      <c r="L350" s="111"/>
      <c r="M350" s="112">
        <v>0</v>
      </c>
      <c r="N350" s="87"/>
      <c r="O350" s="85"/>
      <c r="P350" s="111"/>
      <c r="Q350" s="112">
        <v>0</v>
      </c>
      <c r="R350" s="87"/>
      <c r="S350" s="85"/>
      <c r="T350" s="111"/>
      <c r="U350" s="112">
        <v>0</v>
      </c>
      <c r="V350" s="87"/>
      <c r="W350" s="85"/>
      <c r="X350" s="111"/>
      <c r="Y350" s="112">
        <v>0</v>
      </c>
      <c r="Z350" s="87"/>
      <c r="AA350" s="85"/>
      <c r="AB350" s="111"/>
      <c r="AC350" s="112">
        <v>0</v>
      </c>
      <c r="AD350" s="87"/>
      <c r="AE350" s="85"/>
      <c r="AF350" s="111"/>
      <c r="AG350" s="112">
        <v>0</v>
      </c>
      <c r="AH350" s="87"/>
      <c r="AI350" s="85"/>
      <c r="AJ350" s="111"/>
      <c r="AK350" s="112">
        <v>0</v>
      </c>
      <c r="AL350" s="87"/>
      <c r="AM350" s="85"/>
      <c r="AN350" s="111"/>
      <c r="AO350" s="112">
        <v>0</v>
      </c>
      <c r="AP350" s="87"/>
      <c r="AQ350" s="85"/>
      <c r="AR350" s="111"/>
      <c r="AS350" s="112">
        <v>0</v>
      </c>
      <c r="AT350" s="87"/>
      <c r="AU350" s="85"/>
      <c r="AV350" s="111"/>
      <c r="AW350" s="112">
        <v>0</v>
      </c>
      <c r="AX350" s="87"/>
      <c r="AY350" s="85"/>
      <c r="AZ350" s="267">
        <f t="shared" si="17"/>
        <v>0</v>
      </c>
      <c r="BA350" s="88">
        <f t="shared" si="18"/>
        <v>0</v>
      </c>
      <c r="BC350">
        <f>IF($A350&lt;&gt;"",COUNTIF($BD$3:$BD350,$BD350),0)</f>
        <v>0</v>
      </c>
      <c r="BD350" t="str">
        <f>IF($A350&lt;&gt;"",VLOOKUP(TRUNC(MID($A350,1,2),0),Plano_Contas!$H$3:$J$103,2,TRUE),"")</f>
        <v/>
      </c>
      <c r="BE350" s="201" t="str">
        <f t="shared" si="19"/>
        <v/>
      </c>
      <c r="BF350" t="str">
        <f ca="1">IF($BT350&lt;&gt;"",SUMIF($BD$3:$BD$1004,"="&amp;$BD350,INDIRECT(ADDRESS(3,BF$2,1,1)):INDIRECT(ADDRESS(1004,BF$2,1,1))),"")</f>
        <v/>
      </c>
      <c r="BG350" t="str">
        <f ca="1">IF($BT350&lt;&gt;"",SUMIF($BD$3:$BD$1004,"="&amp;$BD350,INDIRECT(ADDRESS(3,BG$2,1,1)):INDIRECT(ADDRESS(1004,BG$2,1,1))),"")</f>
        <v/>
      </c>
      <c r="BH350" t="str">
        <f ca="1">IF($BT350&lt;&gt;"",SUMIF($BD$3:$BD$1004,"="&amp;$BD350,INDIRECT(ADDRESS(3,BH$2,1,1)):INDIRECT(ADDRESS(1004,BH$2,1,1))),"")</f>
        <v/>
      </c>
      <c r="BI350" t="str">
        <f ca="1">IF($BT350&lt;&gt;"",SUMIF($BD$3:$BD$1004,"="&amp;$BD350,INDIRECT(ADDRESS(3,BI$2,1,1)):INDIRECT(ADDRESS(1004,BI$2,1,1))),"")</f>
        <v/>
      </c>
      <c r="BJ350" t="str">
        <f ca="1">IF($BT350&lt;&gt;"",SUMIF($BD$3:$BD$1004,"="&amp;$BD350,INDIRECT(ADDRESS(3,BJ$2,1,1)):INDIRECT(ADDRESS(1004,BJ$2,1,1))),"")</f>
        <v/>
      </c>
      <c r="BK350" t="str">
        <f ca="1">IF($BT350&lt;&gt;"",SUMIF($BD$3:$BD$1004,"="&amp;$BD350,INDIRECT(ADDRESS(3,BK$2,1,1)):INDIRECT(ADDRESS(1004,BK$2,1,1))),"")</f>
        <v/>
      </c>
      <c r="BL350" t="str">
        <f ca="1">IF($BT350&lt;&gt;"",SUMIF($BD$3:$BD$1004,"="&amp;$BD350,INDIRECT(ADDRESS(3,BL$2,1,1)):INDIRECT(ADDRESS(1004,BL$2,1,1))),"")</f>
        <v/>
      </c>
      <c r="BM350" t="str">
        <f ca="1">IF($BT350&lt;&gt;"",SUMIF($BD$3:$BD$1004,"="&amp;$BD350,INDIRECT(ADDRESS(3,BM$2,1,1)):INDIRECT(ADDRESS(1004,BM$2,1,1))),"")</f>
        <v/>
      </c>
      <c r="BN350" t="str">
        <f ca="1">IF($BT350&lt;&gt;"",SUMIF($BD$3:$BD$1004,"="&amp;$BD350,INDIRECT(ADDRESS(3,BN$2,1,1)):INDIRECT(ADDRESS(1004,BN$2,1,1))),"")</f>
        <v/>
      </c>
      <c r="BO350" t="str">
        <f ca="1">IF($BT350&lt;&gt;"",SUMIF($BD$3:$BD$1004,"="&amp;$BD350,INDIRECT(ADDRESS(3,BO$2,1,1)):INDIRECT(ADDRESS(1004,BO$2,1,1))),"")</f>
        <v/>
      </c>
      <c r="BP350" t="str">
        <f ca="1">IF($BT350&lt;&gt;"",SUMIF($BD$3:$BD$1004,"="&amp;$BD350,INDIRECT(ADDRESS(3,BP$2,1,1)):INDIRECT(ADDRESS(1004,BP$2,1,1))),"")</f>
        <v/>
      </c>
      <c r="BQ350" t="str">
        <f ca="1">IF($BT350&lt;&gt;"",SUMIF($BD$3:$BD$1004,"="&amp;$BD350,INDIRECT(ADDRESS(3,BQ$2,1,1)):INDIRECT(ADDRESS(1004,BQ$2,1,1))),"")</f>
        <v/>
      </c>
      <c r="BR350" t="str">
        <f ca="1">IF($BT350&lt;&gt;"",SUMIF($BD$3:$BD$1004,"="&amp;$BD350,INDIRECT(ADDRESS(3,BR$2,1,1)):INDIRECT(ADDRESS(1004,BR$2,1,1))),"")</f>
        <v/>
      </c>
      <c r="BS350" t="str">
        <f>IF($A350&lt;&gt;"",VLOOKUP(TRUNC(MID($A350,1,2),0),Plano_Contas!$H$3:$J$103,3,TRUE),"")</f>
        <v/>
      </c>
      <c r="BT350" t="str">
        <f t="shared" si="20"/>
        <v/>
      </c>
      <c r="BV350">
        <f>Empresas!C350</f>
        <v>0</v>
      </c>
    </row>
    <row r="351" spans="1:74" x14ac:dyDescent="0.2">
      <c r="A351" s="89"/>
      <c r="B351" s="52" t="str">
        <f>IF($A351&lt;&gt;"",VLOOKUP(""&amp;$A351,Plano_Contas!$A$3:$F$1003,6,0),"")</f>
        <v/>
      </c>
      <c r="C351" s="91"/>
      <c r="D351" s="111"/>
      <c r="E351" s="112">
        <v>0</v>
      </c>
      <c r="F351" s="87"/>
      <c r="G351" s="85"/>
      <c r="H351" s="111"/>
      <c r="I351" s="112">
        <v>0</v>
      </c>
      <c r="J351" s="87"/>
      <c r="K351" s="85"/>
      <c r="L351" s="111"/>
      <c r="M351" s="112">
        <v>0</v>
      </c>
      <c r="N351" s="87"/>
      <c r="O351" s="85"/>
      <c r="P351" s="111"/>
      <c r="Q351" s="112">
        <v>0</v>
      </c>
      <c r="R351" s="87"/>
      <c r="S351" s="85"/>
      <c r="T351" s="111"/>
      <c r="U351" s="112">
        <v>0</v>
      </c>
      <c r="V351" s="87"/>
      <c r="W351" s="85"/>
      <c r="X351" s="111"/>
      <c r="Y351" s="112">
        <v>0</v>
      </c>
      <c r="Z351" s="87"/>
      <c r="AA351" s="85"/>
      <c r="AB351" s="111"/>
      <c r="AC351" s="112">
        <v>0</v>
      </c>
      <c r="AD351" s="87"/>
      <c r="AE351" s="85"/>
      <c r="AF351" s="111"/>
      <c r="AG351" s="112">
        <v>0</v>
      </c>
      <c r="AH351" s="87"/>
      <c r="AI351" s="85"/>
      <c r="AJ351" s="111"/>
      <c r="AK351" s="112">
        <v>0</v>
      </c>
      <c r="AL351" s="87"/>
      <c r="AM351" s="85"/>
      <c r="AN351" s="111"/>
      <c r="AO351" s="112">
        <v>0</v>
      </c>
      <c r="AP351" s="87"/>
      <c r="AQ351" s="85"/>
      <c r="AR351" s="111"/>
      <c r="AS351" s="112">
        <v>0</v>
      </c>
      <c r="AT351" s="87"/>
      <c r="AU351" s="85"/>
      <c r="AV351" s="111"/>
      <c r="AW351" s="112">
        <v>0</v>
      </c>
      <c r="AX351" s="87"/>
      <c r="AY351" s="85"/>
      <c r="AZ351" s="267">
        <f t="shared" si="17"/>
        <v>0</v>
      </c>
      <c r="BA351" s="88">
        <f t="shared" si="18"/>
        <v>0</v>
      </c>
      <c r="BC351">
        <f>IF($A351&lt;&gt;"",COUNTIF($BD$3:$BD351,$BD351),0)</f>
        <v>0</v>
      </c>
      <c r="BD351" t="str">
        <f>IF($A351&lt;&gt;"",VLOOKUP(TRUNC(MID($A351,1,2),0),Plano_Contas!$H$3:$J$103,2,TRUE),"")</f>
        <v/>
      </c>
      <c r="BE351" s="201" t="str">
        <f t="shared" si="19"/>
        <v/>
      </c>
      <c r="BF351" t="str">
        <f ca="1">IF($BT351&lt;&gt;"",SUMIF($BD$3:$BD$1004,"="&amp;$BD351,INDIRECT(ADDRESS(3,BF$2,1,1)):INDIRECT(ADDRESS(1004,BF$2,1,1))),"")</f>
        <v/>
      </c>
      <c r="BG351" t="str">
        <f ca="1">IF($BT351&lt;&gt;"",SUMIF($BD$3:$BD$1004,"="&amp;$BD351,INDIRECT(ADDRESS(3,BG$2,1,1)):INDIRECT(ADDRESS(1004,BG$2,1,1))),"")</f>
        <v/>
      </c>
      <c r="BH351" t="str">
        <f ca="1">IF($BT351&lt;&gt;"",SUMIF($BD$3:$BD$1004,"="&amp;$BD351,INDIRECT(ADDRESS(3,BH$2,1,1)):INDIRECT(ADDRESS(1004,BH$2,1,1))),"")</f>
        <v/>
      </c>
      <c r="BI351" t="str">
        <f ca="1">IF($BT351&lt;&gt;"",SUMIF($BD$3:$BD$1004,"="&amp;$BD351,INDIRECT(ADDRESS(3,BI$2,1,1)):INDIRECT(ADDRESS(1004,BI$2,1,1))),"")</f>
        <v/>
      </c>
      <c r="BJ351" t="str">
        <f ca="1">IF($BT351&lt;&gt;"",SUMIF($BD$3:$BD$1004,"="&amp;$BD351,INDIRECT(ADDRESS(3,BJ$2,1,1)):INDIRECT(ADDRESS(1004,BJ$2,1,1))),"")</f>
        <v/>
      </c>
      <c r="BK351" t="str">
        <f ca="1">IF($BT351&lt;&gt;"",SUMIF($BD$3:$BD$1004,"="&amp;$BD351,INDIRECT(ADDRESS(3,BK$2,1,1)):INDIRECT(ADDRESS(1004,BK$2,1,1))),"")</f>
        <v/>
      </c>
      <c r="BL351" t="str">
        <f ca="1">IF($BT351&lt;&gt;"",SUMIF($BD$3:$BD$1004,"="&amp;$BD351,INDIRECT(ADDRESS(3,BL$2,1,1)):INDIRECT(ADDRESS(1004,BL$2,1,1))),"")</f>
        <v/>
      </c>
      <c r="BM351" t="str">
        <f ca="1">IF($BT351&lt;&gt;"",SUMIF($BD$3:$BD$1004,"="&amp;$BD351,INDIRECT(ADDRESS(3,BM$2,1,1)):INDIRECT(ADDRESS(1004,BM$2,1,1))),"")</f>
        <v/>
      </c>
      <c r="BN351" t="str">
        <f ca="1">IF($BT351&lt;&gt;"",SUMIF($BD$3:$BD$1004,"="&amp;$BD351,INDIRECT(ADDRESS(3,BN$2,1,1)):INDIRECT(ADDRESS(1004,BN$2,1,1))),"")</f>
        <v/>
      </c>
      <c r="BO351" t="str">
        <f ca="1">IF($BT351&lt;&gt;"",SUMIF($BD$3:$BD$1004,"="&amp;$BD351,INDIRECT(ADDRESS(3,BO$2,1,1)):INDIRECT(ADDRESS(1004,BO$2,1,1))),"")</f>
        <v/>
      </c>
      <c r="BP351" t="str">
        <f ca="1">IF($BT351&lt;&gt;"",SUMIF($BD$3:$BD$1004,"="&amp;$BD351,INDIRECT(ADDRESS(3,BP$2,1,1)):INDIRECT(ADDRESS(1004,BP$2,1,1))),"")</f>
        <v/>
      </c>
      <c r="BQ351" t="str">
        <f ca="1">IF($BT351&lt;&gt;"",SUMIF($BD$3:$BD$1004,"="&amp;$BD351,INDIRECT(ADDRESS(3,BQ$2,1,1)):INDIRECT(ADDRESS(1004,BQ$2,1,1))),"")</f>
        <v/>
      </c>
      <c r="BR351" t="str">
        <f ca="1">IF($BT351&lt;&gt;"",SUMIF($BD$3:$BD$1004,"="&amp;$BD351,INDIRECT(ADDRESS(3,BR$2,1,1)):INDIRECT(ADDRESS(1004,BR$2,1,1))),"")</f>
        <v/>
      </c>
      <c r="BS351" t="str">
        <f>IF($A351&lt;&gt;"",VLOOKUP(TRUNC(MID($A351,1,2),0),Plano_Contas!$H$3:$J$103,3,TRUE),"")</f>
        <v/>
      </c>
      <c r="BT351" t="str">
        <f t="shared" si="20"/>
        <v/>
      </c>
      <c r="BV351">
        <f>Empresas!C351</f>
        <v>0</v>
      </c>
    </row>
    <row r="352" spans="1:74" x14ac:dyDescent="0.2">
      <c r="A352" s="89"/>
      <c r="B352" s="52" t="str">
        <f>IF($A352&lt;&gt;"",VLOOKUP(""&amp;$A352,Plano_Contas!$A$3:$F$1003,6,0),"")</f>
        <v/>
      </c>
      <c r="C352" s="91"/>
      <c r="D352" s="111"/>
      <c r="E352" s="112">
        <v>0</v>
      </c>
      <c r="F352" s="87"/>
      <c r="G352" s="85"/>
      <c r="H352" s="111"/>
      <c r="I352" s="112">
        <v>0</v>
      </c>
      <c r="J352" s="87"/>
      <c r="K352" s="85"/>
      <c r="L352" s="111"/>
      <c r="M352" s="112">
        <v>0</v>
      </c>
      <c r="N352" s="87"/>
      <c r="O352" s="85"/>
      <c r="P352" s="111"/>
      <c r="Q352" s="112">
        <v>0</v>
      </c>
      <c r="R352" s="87"/>
      <c r="S352" s="85"/>
      <c r="T352" s="111"/>
      <c r="U352" s="112">
        <v>0</v>
      </c>
      <c r="V352" s="87"/>
      <c r="W352" s="85"/>
      <c r="X352" s="111"/>
      <c r="Y352" s="112">
        <v>0</v>
      </c>
      <c r="Z352" s="87"/>
      <c r="AA352" s="85"/>
      <c r="AB352" s="111"/>
      <c r="AC352" s="112">
        <v>0</v>
      </c>
      <c r="AD352" s="87"/>
      <c r="AE352" s="85"/>
      <c r="AF352" s="111"/>
      <c r="AG352" s="112">
        <v>0</v>
      </c>
      <c r="AH352" s="87"/>
      <c r="AI352" s="85"/>
      <c r="AJ352" s="111"/>
      <c r="AK352" s="112">
        <v>0</v>
      </c>
      <c r="AL352" s="87"/>
      <c r="AM352" s="85"/>
      <c r="AN352" s="111"/>
      <c r="AO352" s="112">
        <v>0</v>
      </c>
      <c r="AP352" s="87"/>
      <c r="AQ352" s="85"/>
      <c r="AR352" s="111"/>
      <c r="AS352" s="112">
        <v>0</v>
      </c>
      <c r="AT352" s="87"/>
      <c r="AU352" s="85"/>
      <c r="AV352" s="111"/>
      <c r="AW352" s="112">
        <v>0</v>
      </c>
      <c r="AX352" s="87"/>
      <c r="AY352" s="85"/>
      <c r="AZ352" s="267">
        <f t="shared" si="17"/>
        <v>0</v>
      </c>
      <c r="BA352" s="88">
        <f t="shared" si="18"/>
        <v>0</v>
      </c>
      <c r="BC352">
        <f>IF($A352&lt;&gt;"",COUNTIF($BD$3:$BD352,$BD352),0)</f>
        <v>0</v>
      </c>
      <c r="BD352" t="str">
        <f>IF($A352&lt;&gt;"",VLOOKUP(TRUNC(MID($A352,1,2),0),Plano_Contas!$H$3:$J$103,2,TRUE),"")</f>
        <v/>
      </c>
      <c r="BE352" s="201" t="str">
        <f t="shared" si="19"/>
        <v/>
      </c>
      <c r="BF352" t="str">
        <f ca="1">IF($BT352&lt;&gt;"",SUMIF($BD$3:$BD$1004,"="&amp;$BD352,INDIRECT(ADDRESS(3,BF$2,1,1)):INDIRECT(ADDRESS(1004,BF$2,1,1))),"")</f>
        <v/>
      </c>
      <c r="BG352" t="str">
        <f ca="1">IF($BT352&lt;&gt;"",SUMIF($BD$3:$BD$1004,"="&amp;$BD352,INDIRECT(ADDRESS(3,BG$2,1,1)):INDIRECT(ADDRESS(1004,BG$2,1,1))),"")</f>
        <v/>
      </c>
      <c r="BH352" t="str">
        <f ca="1">IF($BT352&lt;&gt;"",SUMIF($BD$3:$BD$1004,"="&amp;$BD352,INDIRECT(ADDRESS(3,BH$2,1,1)):INDIRECT(ADDRESS(1004,BH$2,1,1))),"")</f>
        <v/>
      </c>
      <c r="BI352" t="str">
        <f ca="1">IF($BT352&lt;&gt;"",SUMIF($BD$3:$BD$1004,"="&amp;$BD352,INDIRECT(ADDRESS(3,BI$2,1,1)):INDIRECT(ADDRESS(1004,BI$2,1,1))),"")</f>
        <v/>
      </c>
      <c r="BJ352" t="str">
        <f ca="1">IF($BT352&lt;&gt;"",SUMIF($BD$3:$BD$1004,"="&amp;$BD352,INDIRECT(ADDRESS(3,BJ$2,1,1)):INDIRECT(ADDRESS(1004,BJ$2,1,1))),"")</f>
        <v/>
      </c>
      <c r="BK352" t="str">
        <f ca="1">IF($BT352&lt;&gt;"",SUMIF($BD$3:$BD$1004,"="&amp;$BD352,INDIRECT(ADDRESS(3,BK$2,1,1)):INDIRECT(ADDRESS(1004,BK$2,1,1))),"")</f>
        <v/>
      </c>
      <c r="BL352" t="str">
        <f ca="1">IF($BT352&lt;&gt;"",SUMIF($BD$3:$BD$1004,"="&amp;$BD352,INDIRECT(ADDRESS(3,BL$2,1,1)):INDIRECT(ADDRESS(1004,BL$2,1,1))),"")</f>
        <v/>
      </c>
      <c r="BM352" t="str">
        <f ca="1">IF($BT352&lt;&gt;"",SUMIF($BD$3:$BD$1004,"="&amp;$BD352,INDIRECT(ADDRESS(3,BM$2,1,1)):INDIRECT(ADDRESS(1004,BM$2,1,1))),"")</f>
        <v/>
      </c>
      <c r="BN352" t="str">
        <f ca="1">IF($BT352&lt;&gt;"",SUMIF($BD$3:$BD$1004,"="&amp;$BD352,INDIRECT(ADDRESS(3,BN$2,1,1)):INDIRECT(ADDRESS(1004,BN$2,1,1))),"")</f>
        <v/>
      </c>
      <c r="BO352" t="str">
        <f ca="1">IF($BT352&lt;&gt;"",SUMIF($BD$3:$BD$1004,"="&amp;$BD352,INDIRECT(ADDRESS(3,BO$2,1,1)):INDIRECT(ADDRESS(1004,BO$2,1,1))),"")</f>
        <v/>
      </c>
      <c r="BP352" t="str">
        <f ca="1">IF($BT352&lt;&gt;"",SUMIF($BD$3:$BD$1004,"="&amp;$BD352,INDIRECT(ADDRESS(3,BP$2,1,1)):INDIRECT(ADDRESS(1004,BP$2,1,1))),"")</f>
        <v/>
      </c>
      <c r="BQ352" t="str">
        <f ca="1">IF($BT352&lt;&gt;"",SUMIF($BD$3:$BD$1004,"="&amp;$BD352,INDIRECT(ADDRESS(3,BQ$2,1,1)):INDIRECT(ADDRESS(1004,BQ$2,1,1))),"")</f>
        <v/>
      </c>
      <c r="BR352" t="str">
        <f ca="1">IF($BT352&lt;&gt;"",SUMIF($BD$3:$BD$1004,"="&amp;$BD352,INDIRECT(ADDRESS(3,BR$2,1,1)):INDIRECT(ADDRESS(1004,BR$2,1,1))),"")</f>
        <v/>
      </c>
      <c r="BS352" t="str">
        <f>IF($A352&lt;&gt;"",VLOOKUP(TRUNC(MID($A352,1,2),0),Plano_Contas!$H$3:$J$103,3,TRUE),"")</f>
        <v/>
      </c>
      <c r="BT352" t="str">
        <f t="shared" si="20"/>
        <v/>
      </c>
      <c r="BV352">
        <f>Empresas!C352</f>
        <v>0</v>
      </c>
    </row>
    <row r="353" spans="1:74" x14ac:dyDescent="0.2">
      <c r="A353" s="89"/>
      <c r="B353" s="52" t="str">
        <f>IF($A353&lt;&gt;"",VLOOKUP(""&amp;$A353,Plano_Contas!$A$3:$F$1003,6,0),"")</f>
        <v/>
      </c>
      <c r="C353" s="91"/>
      <c r="D353" s="111"/>
      <c r="E353" s="112">
        <v>0</v>
      </c>
      <c r="F353" s="87"/>
      <c r="G353" s="85"/>
      <c r="H353" s="111"/>
      <c r="I353" s="112">
        <v>0</v>
      </c>
      <c r="J353" s="87"/>
      <c r="K353" s="85"/>
      <c r="L353" s="111"/>
      <c r="M353" s="112">
        <v>0</v>
      </c>
      <c r="N353" s="87"/>
      <c r="O353" s="85"/>
      <c r="P353" s="111"/>
      <c r="Q353" s="112">
        <v>0</v>
      </c>
      <c r="R353" s="87"/>
      <c r="S353" s="85"/>
      <c r="T353" s="111"/>
      <c r="U353" s="112">
        <v>0</v>
      </c>
      <c r="V353" s="87"/>
      <c r="W353" s="85"/>
      <c r="X353" s="111"/>
      <c r="Y353" s="112">
        <v>0</v>
      </c>
      <c r="Z353" s="87"/>
      <c r="AA353" s="85"/>
      <c r="AB353" s="111"/>
      <c r="AC353" s="112">
        <v>0</v>
      </c>
      <c r="AD353" s="87"/>
      <c r="AE353" s="85"/>
      <c r="AF353" s="111"/>
      <c r="AG353" s="112">
        <v>0</v>
      </c>
      <c r="AH353" s="87"/>
      <c r="AI353" s="85"/>
      <c r="AJ353" s="111"/>
      <c r="AK353" s="112">
        <v>0</v>
      </c>
      <c r="AL353" s="87"/>
      <c r="AM353" s="85"/>
      <c r="AN353" s="111"/>
      <c r="AO353" s="112">
        <v>0</v>
      </c>
      <c r="AP353" s="87"/>
      <c r="AQ353" s="85"/>
      <c r="AR353" s="111"/>
      <c r="AS353" s="112">
        <v>0</v>
      </c>
      <c r="AT353" s="87"/>
      <c r="AU353" s="85"/>
      <c r="AV353" s="111"/>
      <c r="AW353" s="112">
        <v>0</v>
      </c>
      <c r="AX353" s="87"/>
      <c r="AY353" s="85"/>
      <c r="AZ353" s="267">
        <f t="shared" si="17"/>
        <v>0</v>
      </c>
      <c r="BA353" s="88">
        <f t="shared" si="18"/>
        <v>0</v>
      </c>
      <c r="BC353">
        <f>IF($A353&lt;&gt;"",COUNTIF($BD$3:$BD353,$BD353),0)</f>
        <v>0</v>
      </c>
      <c r="BD353" t="str">
        <f>IF($A353&lt;&gt;"",VLOOKUP(TRUNC(MID($A353,1,2),0),Plano_Contas!$H$3:$J$103,2,TRUE),"")</f>
        <v/>
      </c>
      <c r="BE353" s="201" t="str">
        <f t="shared" si="19"/>
        <v/>
      </c>
      <c r="BF353" t="str">
        <f ca="1">IF($BT353&lt;&gt;"",SUMIF($BD$3:$BD$1004,"="&amp;$BD353,INDIRECT(ADDRESS(3,BF$2,1,1)):INDIRECT(ADDRESS(1004,BF$2,1,1))),"")</f>
        <v/>
      </c>
      <c r="BG353" t="str">
        <f ca="1">IF($BT353&lt;&gt;"",SUMIF($BD$3:$BD$1004,"="&amp;$BD353,INDIRECT(ADDRESS(3,BG$2,1,1)):INDIRECT(ADDRESS(1004,BG$2,1,1))),"")</f>
        <v/>
      </c>
      <c r="BH353" t="str">
        <f ca="1">IF($BT353&lt;&gt;"",SUMIF($BD$3:$BD$1004,"="&amp;$BD353,INDIRECT(ADDRESS(3,BH$2,1,1)):INDIRECT(ADDRESS(1004,BH$2,1,1))),"")</f>
        <v/>
      </c>
      <c r="BI353" t="str">
        <f ca="1">IF($BT353&lt;&gt;"",SUMIF($BD$3:$BD$1004,"="&amp;$BD353,INDIRECT(ADDRESS(3,BI$2,1,1)):INDIRECT(ADDRESS(1004,BI$2,1,1))),"")</f>
        <v/>
      </c>
      <c r="BJ353" t="str">
        <f ca="1">IF($BT353&lt;&gt;"",SUMIF($BD$3:$BD$1004,"="&amp;$BD353,INDIRECT(ADDRESS(3,BJ$2,1,1)):INDIRECT(ADDRESS(1004,BJ$2,1,1))),"")</f>
        <v/>
      </c>
      <c r="BK353" t="str">
        <f ca="1">IF($BT353&lt;&gt;"",SUMIF($BD$3:$BD$1004,"="&amp;$BD353,INDIRECT(ADDRESS(3,BK$2,1,1)):INDIRECT(ADDRESS(1004,BK$2,1,1))),"")</f>
        <v/>
      </c>
      <c r="BL353" t="str">
        <f ca="1">IF($BT353&lt;&gt;"",SUMIF($BD$3:$BD$1004,"="&amp;$BD353,INDIRECT(ADDRESS(3,BL$2,1,1)):INDIRECT(ADDRESS(1004,BL$2,1,1))),"")</f>
        <v/>
      </c>
      <c r="BM353" t="str">
        <f ca="1">IF($BT353&lt;&gt;"",SUMIF($BD$3:$BD$1004,"="&amp;$BD353,INDIRECT(ADDRESS(3,BM$2,1,1)):INDIRECT(ADDRESS(1004,BM$2,1,1))),"")</f>
        <v/>
      </c>
      <c r="BN353" t="str">
        <f ca="1">IF($BT353&lt;&gt;"",SUMIF($BD$3:$BD$1004,"="&amp;$BD353,INDIRECT(ADDRESS(3,BN$2,1,1)):INDIRECT(ADDRESS(1004,BN$2,1,1))),"")</f>
        <v/>
      </c>
      <c r="BO353" t="str">
        <f ca="1">IF($BT353&lt;&gt;"",SUMIF($BD$3:$BD$1004,"="&amp;$BD353,INDIRECT(ADDRESS(3,BO$2,1,1)):INDIRECT(ADDRESS(1004,BO$2,1,1))),"")</f>
        <v/>
      </c>
      <c r="BP353" t="str">
        <f ca="1">IF($BT353&lt;&gt;"",SUMIF($BD$3:$BD$1004,"="&amp;$BD353,INDIRECT(ADDRESS(3,BP$2,1,1)):INDIRECT(ADDRESS(1004,BP$2,1,1))),"")</f>
        <v/>
      </c>
      <c r="BQ353" t="str">
        <f ca="1">IF($BT353&lt;&gt;"",SUMIF($BD$3:$BD$1004,"="&amp;$BD353,INDIRECT(ADDRESS(3,BQ$2,1,1)):INDIRECT(ADDRESS(1004,BQ$2,1,1))),"")</f>
        <v/>
      </c>
      <c r="BR353" t="str">
        <f ca="1">IF($BT353&lt;&gt;"",SUMIF($BD$3:$BD$1004,"="&amp;$BD353,INDIRECT(ADDRESS(3,BR$2,1,1)):INDIRECT(ADDRESS(1004,BR$2,1,1))),"")</f>
        <v/>
      </c>
      <c r="BS353" t="str">
        <f>IF($A353&lt;&gt;"",VLOOKUP(TRUNC(MID($A353,1,2),0),Plano_Contas!$H$3:$J$103,3,TRUE),"")</f>
        <v/>
      </c>
      <c r="BT353" t="str">
        <f t="shared" si="20"/>
        <v/>
      </c>
      <c r="BV353">
        <f>Empresas!C353</f>
        <v>0</v>
      </c>
    </row>
    <row r="354" spans="1:74" x14ac:dyDescent="0.2">
      <c r="A354" s="89"/>
      <c r="B354" s="52" t="str">
        <f>IF($A354&lt;&gt;"",VLOOKUP(""&amp;$A354,Plano_Contas!$A$3:$F$1003,6,0),"")</f>
        <v/>
      </c>
      <c r="C354" s="91"/>
      <c r="D354" s="111"/>
      <c r="E354" s="112">
        <v>0</v>
      </c>
      <c r="F354" s="87"/>
      <c r="G354" s="85"/>
      <c r="H354" s="111"/>
      <c r="I354" s="112">
        <v>0</v>
      </c>
      <c r="J354" s="87"/>
      <c r="K354" s="85"/>
      <c r="L354" s="111"/>
      <c r="M354" s="112">
        <v>0</v>
      </c>
      <c r="N354" s="87"/>
      <c r="O354" s="85"/>
      <c r="P354" s="111"/>
      <c r="Q354" s="112">
        <v>0</v>
      </c>
      <c r="R354" s="87"/>
      <c r="S354" s="85"/>
      <c r="T354" s="111"/>
      <c r="U354" s="112">
        <v>0</v>
      </c>
      <c r="V354" s="87"/>
      <c r="W354" s="85"/>
      <c r="X354" s="111"/>
      <c r="Y354" s="112">
        <v>0</v>
      </c>
      <c r="Z354" s="87"/>
      <c r="AA354" s="85"/>
      <c r="AB354" s="111"/>
      <c r="AC354" s="112">
        <v>0</v>
      </c>
      <c r="AD354" s="87"/>
      <c r="AE354" s="85"/>
      <c r="AF354" s="111"/>
      <c r="AG354" s="112">
        <v>0</v>
      </c>
      <c r="AH354" s="87"/>
      <c r="AI354" s="85"/>
      <c r="AJ354" s="111"/>
      <c r="AK354" s="112">
        <v>0</v>
      </c>
      <c r="AL354" s="87"/>
      <c r="AM354" s="85"/>
      <c r="AN354" s="111"/>
      <c r="AO354" s="112">
        <v>0</v>
      </c>
      <c r="AP354" s="87"/>
      <c r="AQ354" s="85"/>
      <c r="AR354" s="111"/>
      <c r="AS354" s="112">
        <v>0</v>
      </c>
      <c r="AT354" s="87"/>
      <c r="AU354" s="85"/>
      <c r="AV354" s="111"/>
      <c r="AW354" s="112">
        <v>0</v>
      </c>
      <c r="AX354" s="87"/>
      <c r="AY354" s="85"/>
      <c r="AZ354" s="267">
        <f t="shared" si="17"/>
        <v>0</v>
      </c>
      <c r="BA354" s="88">
        <f t="shared" si="18"/>
        <v>0</v>
      </c>
      <c r="BC354">
        <f>IF($A354&lt;&gt;"",COUNTIF($BD$3:$BD354,$BD354),0)</f>
        <v>0</v>
      </c>
      <c r="BD354" t="str">
        <f>IF($A354&lt;&gt;"",VLOOKUP(TRUNC(MID($A354,1,2),0),Plano_Contas!$H$3:$J$103,2,TRUE),"")</f>
        <v/>
      </c>
      <c r="BE354" s="201" t="str">
        <f t="shared" si="19"/>
        <v/>
      </c>
      <c r="BF354" t="str">
        <f ca="1">IF($BT354&lt;&gt;"",SUMIF($BD$3:$BD$1004,"="&amp;$BD354,INDIRECT(ADDRESS(3,BF$2,1,1)):INDIRECT(ADDRESS(1004,BF$2,1,1))),"")</f>
        <v/>
      </c>
      <c r="BG354" t="str">
        <f ca="1">IF($BT354&lt;&gt;"",SUMIF($BD$3:$BD$1004,"="&amp;$BD354,INDIRECT(ADDRESS(3,BG$2,1,1)):INDIRECT(ADDRESS(1004,BG$2,1,1))),"")</f>
        <v/>
      </c>
      <c r="BH354" t="str">
        <f ca="1">IF($BT354&lt;&gt;"",SUMIF($BD$3:$BD$1004,"="&amp;$BD354,INDIRECT(ADDRESS(3,BH$2,1,1)):INDIRECT(ADDRESS(1004,BH$2,1,1))),"")</f>
        <v/>
      </c>
      <c r="BI354" t="str">
        <f ca="1">IF($BT354&lt;&gt;"",SUMIF($BD$3:$BD$1004,"="&amp;$BD354,INDIRECT(ADDRESS(3,BI$2,1,1)):INDIRECT(ADDRESS(1004,BI$2,1,1))),"")</f>
        <v/>
      </c>
      <c r="BJ354" t="str">
        <f ca="1">IF($BT354&lt;&gt;"",SUMIF($BD$3:$BD$1004,"="&amp;$BD354,INDIRECT(ADDRESS(3,BJ$2,1,1)):INDIRECT(ADDRESS(1004,BJ$2,1,1))),"")</f>
        <v/>
      </c>
      <c r="BK354" t="str">
        <f ca="1">IF($BT354&lt;&gt;"",SUMIF($BD$3:$BD$1004,"="&amp;$BD354,INDIRECT(ADDRESS(3,BK$2,1,1)):INDIRECT(ADDRESS(1004,BK$2,1,1))),"")</f>
        <v/>
      </c>
      <c r="BL354" t="str">
        <f ca="1">IF($BT354&lt;&gt;"",SUMIF($BD$3:$BD$1004,"="&amp;$BD354,INDIRECT(ADDRESS(3,BL$2,1,1)):INDIRECT(ADDRESS(1004,BL$2,1,1))),"")</f>
        <v/>
      </c>
      <c r="BM354" t="str">
        <f ca="1">IF($BT354&lt;&gt;"",SUMIF($BD$3:$BD$1004,"="&amp;$BD354,INDIRECT(ADDRESS(3,BM$2,1,1)):INDIRECT(ADDRESS(1004,BM$2,1,1))),"")</f>
        <v/>
      </c>
      <c r="BN354" t="str">
        <f ca="1">IF($BT354&lt;&gt;"",SUMIF($BD$3:$BD$1004,"="&amp;$BD354,INDIRECT(ADDRESS(3,BN$2,1,1)):INDIRECT(ADDRESS(1004,BN$2,1,1))),"")</f>
        <v/>
      </c>
      <c r="BO354" t="str">
        <f ca="1">IF($BT354&lt;&gt;"",SUMIF($BD$3:$BD$1004,"="&amp;$BD354,INDIRECT(ADDRESS(3,BO$2,1,1)):INDIRECT(ADDRESS(1004,BO$2,1,1))),"")</f>
        <v/>
      </c>
      <c r="BP354" t="str">
        <f ca="1">IF($BT354&lt;&gt;"",SUMIF($BD$3:$BD$1004,"="&amp;$BD354,INDIRECT(ADDRESS(3,BP$2,1,1)):INDIRECT(ADDRESS(1004,BP$2,1,1))),"")</f>
        <v/>
      </c>
      <c r="BQ354" t="str">
        <f ca="1">IF($BT354&lt;&gt;"",SUMIF($BD$3:$BD$1004,"="&amp;$BD354,INDIRECT(ADDRESS(3,BQ$2,1,1)):INDIRECT(ADDRESS(1004,BQ$2,1,1))),"")</f>
        <v/>
      </c>
      <c r="BR354" t="str">
        <f ca="1">IF($BT354&lt;&gt;"",SUMIF($BD$3:$BD$1004,"="&amp;$BD354,INDIRECT(ADDRESS(3,BR$2,1,1)):INDIRECT(ADDRESS(1004,BR$2,1,1))),"")</f>
        <v/>
      </c>
      <c r="BS354" t="str">
        <f>IF($A354&lt;&gt;"",VLOOKUP(TRUNC(MID($A354,1,2),0),Plano_Contas!$H$3:$J$103,3,TRUE),"")</f>
        <v/>
      </c>
      <c r="BT354" t="str">
        <f t="shared" si="20"/>
        <v/>
      </c>
      <c r="BV354">
        <f>Empresas!C354</f>
        <v>0</v>
      </c>
    </row>
    <row r="355" spans="1:74" x14ac:dyDescent="0.2">
      <c r="A355" s="89"/>
      <c r="B355" s="52" t="str">
        <f>IF($A355&lt;&gt;"",VLOOKUP(""&amp;$A355,Plano_Contas!$A$3:$F$1003,6,0),"")</f>
        <v/>
      </c>
      <c r="C355" s="91"/>
      <c r="D355" s="111"/>
      <c r="E355" s="112">
        <v>0</v>
      </c>
      <c r="F355" s="87"/>
      <c r="G355" s="85"/>
      <c r="H355" s="111"/>
      <c r="I355" s="112">
        <v>0</v>
      </c>
      <c r="J355" s="87"/>
      <c r="K355" s="85"/>
      <c r="L355" s="111"/>
      <c r="M355" s="112">
        <v>0</v>
      </c>
      <c r="N355" s="87"/>
      <c r="O355" s="85"/>
      <c r="P355" s="111"/>
      <c r="Q355" s="112">
        <v>0</v>
      </c>
      <c r="R355" s="87"/>
      <c r="S355" s="85"/>
      <c r="T355" s="111"/>
      <c r="U355" s="112">
        <v>0</v>
      </c>
      <c r="V355" s="87"/>
      <c r="W355" s="85"/>
      <c r="X355" s="111"/>
      <c r="Y355" s="112">
        <v>0</v>
      </c>
      <c r="Z355" s="87"/>
      <c r="AA355" s="85"/>
      <c r="AB355" s="111"/>
      <c r="AC355" s="112">
        <v>0</v>
      </c>
      <c r="AD355" s="87"/>
      <c r="AE355" s="85"/>
      <c r="AF355" s="111"/>
      <c r="AG355" s="112">
        <v>0</v>
      </c>
      <c r="AH355" s="87"/>
      <c r="AI355" s="85"/>
      <c r="AJ355" s="111"/>
      <c r="AK355" s="112">
        <v>0</v>
      </c>
      <c r="AL355" s="87"/>
      <c r="AM355" s="85"/>
      <c r="AN355" s="111"/>
      <c r="AO355" s="112">
        <v>0</v>
      </c>
      <c r="AP355" s="87"/>
      <c r="AQ355" s="85"/>
      <c r="AR355" s="111"/>
      <c r="AS355" s="112">
        <v>0</v>
      </c>
      <c r="AT355" s="87"/>
      <c r="AU355" s="85"/>
      <c r="AV355" s="111"/>
      <c r="AW355" s="112">
        <v>0</v>
      </c>
      <c r="AX355" s="87"/>
      <c r="AY355" s="85"/>
      <c r="AZ355" s="267">
        <f t="shared" si="17"/>
        <v>0</v>
      </c>
      <c r="BA355" s="88">
        <f t="shared" si="18"/>
        <v>0</v>
      </c>
      <c r="BC355">
        <f>IF($A355&lt;&gt;"",COUNTIF($BD$3:$BD355,$BD355),0)</f>
        <v>0</v>
      </c>
      <c r="BD355" t="str">
        <f>IF($A355&lt;&gt;"",VLOOKUP(TRUNC(MID($A355,1,2),0),Plano_Contas!$H$3:$J$103,2,TRUE),"")</f>
        <v/>
      </c>
      <c r="BE355" s="201" t="str">
        <f t="shared" si="19"/>
        <v/>
      </c>
      <c r="BF355" t="str">
        <f ca="1">IF($BT355&lt;&gt;"",SUMIF($BD$3:$BD$1004,"="&amp;$BD355,INDIRECT(ADDRESS(3,BF$2,1,1)):INDIRECT(ADDRESS(1004,BF$2,1,1))),"")</f>
        <v/>
      </c>
      <c r="BG355" t="str">
        <f ca="1">IF($BT355&lt;&gt;"",SUMIF($BD$3:$BD$1004,"="&amp;$BD355,INDIRECT(ADDRESS(3,BG$2,1,1)):INDIRECT(ADDRESS(1004,BG$2,1,1))),"")</f>
        <v/>
      </c>
      <c r="BH355" t="str">
        <f ca="1">IF($BT355&lt;&gt;"",SUMIF($BD$3:$BD$1004,"="&amp;$BD355,INDIRECT(ADDRESS(3,BH$2,1,1)):INDIRECT(ADDRESS(1004,BH$2,1,1))),"")</f>
        <v/>
      </c>
      <c r="BI355" t="str">
        <f ca="1">IF($BT355&lt;&gt;"",SUMIF($BD$3:$BD$1004,"="&amp;$BD355,INDIRECT(ADDRESS(3,BI$2,1,1)):INDIRECT(ADDRESS(1004,BI$2,1,1))),"")</f>
        <v/>
      </c>
      <c r="BJ355" t="str">
        <f ca="1">IF($BT355&lt;&gt;"",SUMIF($BD$3:$BD$1004,"="&amp;$BD355,INDIRECT(ADDRESS(3,BJ$2,1,1)):INDIRECT(ADDRESS(1004,BJ$2,1,1))),"")</f>
        <v/>
      </c>
      <c r="BK355" t="str">
        <f ca="1">IF($BT355&lt;&gt;"",SUMIF($BD$3:$BD$1004,"="&amp;$BD355,INDIRECT(ADDRESS(3,BK$2,1,1)):INDIRECT(ADDRESS(1004,BK$2,1,1))),"")</f>
        <v/>
      </c>
      <c r="BL355" t="str">
        <f ca="1">IF($BT355&lt;&gt;"",SUMIF($BD$3:$BD$1004,"="&amp;$BD355,INDIRECT(ADDRESS(3,BL$2,1,1)):INDIRECT(ADDRESS(1004,BL$2,1,1))),"")</f>
        <v/>
      </c>
      <c r="BM355" t="str">
        <f ca="1">IF($BT355&lt;&gt;"",SUMIF($BD$3:$BD$1004,"="&amp;$BD355,INDIRECT(ADDRESS(3,BM$2,1,1)):INDIRECT(ADDRESS(1004,BM$2,1,1))),"")</f>
        <v/>
      </c>
      <c r="BN355" t="str">
        <f ca="1">IF($BT355&lt;&gt;"",SUMIF($BD$3:$BD$1004,"="&amp;$BD355,INDIRECT(ADDRESS(3,BN$2,1,1)):INDIRECT(ADDRESS(1004,BN$2,1,1))),"")</f>
        <v/>
      </c>
      <c r="BO355" t="str">
        <f ca="1">IF($BT355&lt;&gt;"",SUMIF($BD$3:$BD$1004,"="&amp;$BD355,INDIRECT(ADDRESS(3,BO$2,1,1)):INDIRECT(ADDRESS(1004,BO$2,1,1))),"")</f>
        <v/>
      </c>
      <c r="BP355" t="str">
        <f ca="1">IF($BT355&lt;&gt;"",SUMIF($BD$3:$BD$1004,"="&amp;$BD355,INDIRECT(ADDRESS(3,BP$2,1,1)):INDIRECT(ADDRESS(1004,BP$2,1,1))),"")</f>
        <v/>
      </c>
      <c r="BQ355" t="str">
        <f ca="1">IF($BT355&lt;&gt;"",SUMIF($BD$3:$BD$1004,"="&amp;$BD355,INDIRECT(ADDRESS(3,BQ$2,1,1)):INDIRECT(ADDRESS(1004,BQ$2,1,1))),"")</f>
        <v/>
      </c>
      <c r="BR355" t="str">
        <f ca="1">IF($BT355&lt;&gt;"",SUMIF($BD$3:$BD$1004,"="&amp;$BD355,INDIRECT(ADDRESS(3,BR$2,1,1)):INDIRECT(ADDRESS(1004,BR$2,1,1))),"")</f>
        <v/>
      </c>
      <c r="BS355" t="str">
        <f>IF($A355&lt;&gt;"",VLOOKUP(TRUNC(MID($A355,1,2),0),Plano_Contas!$H$3:$J$103,3,TRUE),"")</f>
        <v/>
      </c>
      <c r="BT355" t="str">
        <f t="shared" si="20"/>
        <v/>
      </c>
      <c r="BV355">
        <f>Empresas!C355</f>
        <v>0</v>
      </c>
    </row>
    <row r="356" spans="1:74" x14ac:dyDescent="0.2">
      <c r="A356" s="89"/>
      <c r="B356" s="52" t="str">
        <f>IF($A356&lt;&gt;"",VLOOKUP(""&amp;$A356,Plano_Contas!$A$3:$F$1003,6,0),"")</f>
        <v/>
      </c>
      <c r="C356" s="91"/>
      <c r="D356" s="111"/>
      <c r="E356" s="112">
        <v>0</v>
      </c>
      <c r="F356" s="87"/>
      <c r="G356" s="85"/>
      <c r="H356" s="111"/>
      <c r="I356" s="112">
        <v>0</v>
      </c>
      <c r="J356" s="87"/>
      <c r="K356" s="85"/>
      <c r="L356" s="111"/>
      <c r="M356" s="112">
        <v>0</v>
      </c>
      <c r="N356" s="87"/>
      <c r="O356" s="85"/>
      <c r="P356" s="111"/>
      <c r="Q356" s="112">
        <v>0</v>
      </c>
      <c r="R356" s="87"/>
      <c r="S356" s="85"/>
      <c r="T356" s="111"/>
      <c r="U356" s="112">
        <v>0</v>
      </c>
      <c r="V356" s="87"/>
      <c r="W356" s="85"/>
      <c r="X356" s="111"/>
      <c r="Y356" s="112">
        <v>0</v>
      </c>
      <c r="Z356" s="87"/>
      <c r="AA356" s="85"/>
      <c r="AB356" s="111"/>
      <c r="AC356" s="112">
        <v>0</v>
      </c>
      <c r="AD356" s="87"/>
      <c r="AE356" s="85"/>
      <c r="AF356" s="111"/>
      <c r="AG356" s="112">
        <v>0</v>
      </c>
      <c r="AH356" s="87"/>
      <c r="AI356" s="85"/>
      <c r="AJ356" s="111"/>
      <c r="AK356" s="112">
        <v>0</v>
      </c>
      <c r="AL356" s="87"/>
      <c r="AM356" s="85"/>
      <c r="AN356" s="111"/>
      <c r="AO356" s="112">
        <v>0</v>
      </c>
      <c r="AP356" s="87"/>
      <c r="AQ356" s="85"/>
      <c r="AR356" s="111"/>
      <c r="AS356" s="112">
        <v>0</v>
      </c>
      <c r="AT356" s="87"/>
      <c r="AU356" s="85"/>
      <c r="AV356" s="111"/>
      <c r="AW356" s="112">
        <v>0</v>
      </c>
      <c r="AX356" s="87"/>
      <c r="AY356" s="85"/>
      <c r="AZ356" s="267">
        <f t="shared" si="17"/>
        <v>0</v>
      </c>
      <c r="BA356" s="88">
        <f t="shared" si="18"/>
        <v>0</v>
      </c>
      <c r="BC356">
        <f>IF($A356&lt;&gt;"",COUNTIF($BD$3:$BD356,$BD356),0)</f>
        <v>0</v>
      </c>
      <c r="BD356" t="str">
        <f>IF($A356&lt;&gt;"",VLOOKUP(TRUNC(MID($A356,1,2),0),Plano_Contas!$H$3:$J$103,2,TRUE),"")</f>
        <v/>
      </c>
      <c r="BE356" s="201" t="str">
        <f t="shared" si="19"/>
        <v/>
      </c>
      <c r="BF356" t="str">
        <f ca="1">IF($BT356&lt;&gt;"",SUMIF($BD$3:$BD$1004,"="&amp;$BD356,INDIRECT(ADDRESS(3,BF$2,1,1)):INDIRECT(ADDRESS(1004,BF$2,1,1))),"")</f>
        <v/>
      </c>
      <c r="BG356" t="str">
        <f ca="1">IF($BT356&lt;&gt;"",SUMIF($BD$3:$BD$1004,"="&amp;$BD356,INDIRECT(ADDRESS(3,BG$2,1,1)):INDIRECT(ADDRESS(1004,BG$2,1,1))),"")</f>
        <v/>
      </c>
      <c r="BH356" t="str">
        <f ca="1">IF($BT356&lt;&gt;"",SUMIF($BD$3:$BD$1004,"="&amp;$BD356,INDIRECT(ADDRESS(3,BH$2,1,1)):INDIRECT(ADDRESS(1004,BH$2,1,1))),"")</f>
        <v/>
      </c>
      <c r="BI356" t="str">
        <f ca="1">IF($BT356&lt;&gt;"",SUMIF($BD$3:$BD$1004,"="&amp;$BD356,INDIRECT(ADDRESS(3,BI$2,1,1)):INDIRECT(ADDRESS(1004,BI$2,1,1))),"")</f>
        <v/>
      </c>
      <c r="BJ356" t="str">
        <f ca="1">IF($BT356&lt;&gt;"",SUMIF($BD$3:$BD$1004,"="&amp;$BD356,INDIRECT(ADDRESS(3,BJ$2,1,1)):INDIRECT(ADDRESS(1004,BJ$2,1,1))),"")</f>
        <v/>
      </c>
      <c r="BK356" t="str">
        <f ca="1">IF($BT356&lt;&gt;"",SUMIF($BD$3:$BD$1004,"="&amp;$BD356,INDIRECT(ADDRESS(3,BK$2,1,1)):INDIRECT(ADDRESS(1004,BK$2,1,1))),"")</f>
        <v/>
      </c>
      <c r="BL356" t="str">
        <f ca="1">IF($BT356&lt;&gt;"",SUMIF($BD$3:$BD$1004,"="&amp;$BD356,INDIRECT(ADDRESS(3,BL$2,1,1)):INDIRECT(ADDRESS(1004,BL$2,1,1))),"")</f>
        <v/>
      </c>
      <c r="BM356" t="str">
        <f ca="1">IF($BT356&lt;&gt;"",SUMIF($BD$3:$BD$1004,"="&amp;$BD356,INDIRECT(ADDRESS(3,BM$2,1,1)):INDIRECT(ADDRESS(1004,BM$2,1,1))),"")</f>
        <v/>
      </c>
      <c r="BN356" t="str">
        <f ca="1">IF($BT356&lt;&gt;"",SUMIF($BD$3:$BD$1004,"="&amp;$BD356,INDIRECT(ADDRESS(3,BN$2,1,1)):INDIRECT(ADDRESS(1004,BN$2,1,1))),"")</f>
        <v/>
      </c>
      <c r="BO356" t="str">
        <f ca="1">IF($BT356&lt;&gt;"",SUMIF($BD$3:$BD$1004,"="&amp;$BD356,INDIRECT(ADDRESS(3,BO$2,1,1)):INDIRECT(ADDRESS(1004,BO$2,1,1))),"")</f>
        <v/>
      </c>
      <c r="BP356" t="str">
        <f ca="1">IF($BT356&lt;&gt;"",SUMIF($BD$3:$BD$1004,"="&amp;$BD356,INDIRECT(ADDRESS(3,BP$2,1,1)):INDIRECT(ADDRESS(1004,BP$2,1,1))),"")</f>
        <v/>
      </c>
      <c r="BQ356" t="str">
        <f ca="1">IF($BT356&lt;&gt;"",SUMIF($BD$3:$BD$1004,"="&amp;$BD356,INDIRECT(ADDRESS(3,BQ$2,1,1)):INDIRECT(ADDRESS(1004,BQ$2,1,1))),"")</f>
        <v/>
      </c>
      <c r="BR356" t="str">
        <f ca="1">IF($BT356&lt;&gt;"",SUMIF($BD$3:$BD$1004,"="&amp;$BD356,INDIRECT(ADDRESS(3,BR$2,1,1)):INDIRECT(ADDRESS(1004,BR$2,1,1))),"")</f>
        <v/>
      </c>
      <c r="BS356" t="str">
        <f>IF($A356&lt;&gt;"",VLOOKUP(TRUNC(MID($A356,1,2),0),Plano_Contas!$H$3:$J$103,3,TRUE),"")</f>
        <v/>
      </c>
      <c r="BT356" t="str">
        <f t="shared" si="20"/>
        <v/>
      </c>
      <c r="BV356">
        <f>Empresas!C356</f>
        <v>0</v>
      </c>
    </row>
    <row r="357" spans="1:74" x14ac:dyDescent="0.2">
      <c r="A357" s="89"/>
      <c r="B357" s="52" t="str">
        <f>IF($A357&lt;&gt;"",VLOOKUP(""&amp;$A357,Plano_Contas!$A$3:$F$1003,6,0),"")</f>
        <v/>
      </c>
      <c r="C357" s="91"/>
      <c r="D357" s="111"/>
      <c r="E357" s="112">
        <v>0</v>
      </c>
      <c r="F357" s="87"/>
      <c r="G357" s="85"/>
      <c r="H357" s="111"/>
      <c r="I357" s="112">
        <v>0</v>
      </c>
      <c r="J357" s="87"/>
      <c r="K357" s="85"/>
      <c r="L357" s="111"/>
      <c r="M357" s="112">
        <v>0</v>
      </c>
      <c r="N357" s="87"/>
      <c r="O357" s="85"/>
      <c r="P357" s="111"/>
      <c r="Q357" s="112">
        <v>0</v>
      </c>
      <c r="R357" s="87"/>
      <c r="S357" s="85"/>
      <c r="T357" s="111"/>
      <c r="U357" s="112">
        <v>0</v>
      </c>
      <c r="V357" s="87"/>
      <c r="W357" s="85"/>
      <c r="X357" s="111"/>
      <c r="Y357" s="112">
        <v>0</v>
      </c>
      <c r="Z357" s="87"/>
      <c r="AA357" s="85"/>
      <c r="AB357" s="111"/>
      <c r="AC357" s="112">
        <v>0</v>
      </c>
      <c r="AD357" s="87"/>
      <c r="AE357" s="85"/>
      <c r="AF357" s="111"/>
      <c r="AG357" s="112">
        <v>0</v>
      </c>
      <c r="AH357" s="87"/>
      <c r="AI357" s="85"/>
      <c r="AJ357" s="111"/>
      <c r="AK357" s="112">
        <v>0</v>
      </c>
      <c r="AL357" s="87"/>
      <c r="AM357" s="85"/>
      <c r="AN357" s="111"/>
      <c r="AO357" s="112">
        <v>0</v>
      </c>
      <c r="AP357" s="87"/>
      <c r="AQ357" s="85"/>
      <c r="AR357" s="111"/>
      <c r="AS357" s="112">
        <v>0</v>
      </c>
      <c r="AT357" s="87"/>
      <c r="AU357" s="85"/>
      <c r="AV357" s="111"/>
      <c r="AW357" s="112">
        <v>0</v>
      </c>
      <c r="AX357" s="87"/>
      <c r="AY357" s="85"/>
      <c r="AZ357" s="267">
        <f t="shared" si="17"/>
        <v>0</v>
      </c>
      <c r="BA357" s="88">
        <f t="shared" si="18"/>
        <v>0</v>
      </c>
      <c r="BC357">
        <f>IF($A357&lt;&gt;"",COUNTIF($BD$3:$BD357,$BD357),0)</f>
        <v>0</v>
      </c>
      <c r="BD357" t="str">
        <f>IF($A357&lt;&gt;"",VLOOKUP(TRUNC(MID($A357,1,2),0),Plano_Contas!$H$3:$J$103,2,TRUE),"")</f>
        <v/>
      </c>
      <c r="BE357" s="201" t="str">
        <f t="shared" si="19"/>
        <v/>
      </c>
      <c r="BF357" t="str">
        <f ca="1">IF($BT357&lt;&gt;"",SUMIF($BD$3:$BD$1004,"="&amp;$BD357,INDIRECT(ADDRESS(3,BF$2,1,1)):INDIRECT(ADDRESS(1004,BF$2,1,1))),"")</f>
        <v/>
      </c>
      <c r="BG357" t="str">
        <f ca="1">IF($BT357&lt;&gt;"",SUMIF($BD$3:$BD$1004,"="&amp;$BD357,INDIRECT(ADDRESS(3,BG$2,1,1)):INDIRECT(ADDRESS(1004,BG$2,1,1))),"")</f>
        <v/>
      </c>
      <c r="BH357" t="str">
        <f ca="1">IF($BT357&lt;&gt;"",SUMIF($BD$3:$BD$1004,"="&amp;$BD357,INDIRECT(ADDRESS(3,BH$2,1,1)):INDIRECT(ADDRESS(1004,BH$2,1,1))),"")</f>
        <v/>
      </c>
      <c r="BI357" t="str">
        <f ca="1">IF($BT357&lt;&gt;"",SUMIF($BD$3:$BD$1004,"="&amp;$BD357,INDIRECT(ADDRESS(3,BI$2,1,1)):INDIRECT(ADDRESS(1004,BI$2,1,1))),"")</f>
        <v/>
      </c>
      <c r="BJ357" t="str">
        <f ca="1">IF($BT357&lt;&gt;"",SUMIF($BD$3:$BD$1004,"="&amp;$BD357,INDIRECT(ADDRESS(3,BJ$2,1,1)):INDIRECT(ADDRESS(1004,BJ$2,1,1))),"")</f>
        <v/>
      </c>
      <c r="BK357" t="str">
        <f ca="1">IF($BT357&lt;&gt;"",SUMIF($BD$3:$BD$1004,"="&amp;$BD357,INDIRECT(ADDRESS(3,BK$2,1,1)):INDIRECT(ADDRESS(1004,BK$2,1,1))),"")</f>
        <v/>
      </c>
      <c r="BL357" t="str">
        <f ca="1">IF($BT357&lt;&gt;"",SUMIF($BD$3:$BD$1004,"="&amp;$BD357,INDIRECT(ADDRESS(3,BL$2,1,1)):INDIRECT(ADDRESS(1004,BL$2,1,1))),"")</f>
        <v/>
      </c>
      <c r="BM357" t="str">
        <f ca="1">IF($BT357&lt;&gt;"",SUMIF($BD$3:$BD$1004,"="&amp;$BD357,INDIRECT(ADDRESS(3,BM$2,1,1)):INDIRECT(ADDRESS(1004,BM$2,1,1))),"")</f>
        <v/>
      </c>
      <c r="BN357" t="str">
        <f ca="1">IF($BT357&lt;&gt;"",SUMIF($BD$3:$BD$1004,"="&amp;$BD357,INDIRECT(ADDRESS(3,BN$2,1,1)):INDIRECT(ADDRESS(1004,BN$2,1,1))),"")</f>
        <v/>
      </c>
      <c r="BO357" t="str">
        <f ca="1">IF($BT357&lt;&gt;"",SUMIF($BD$3:$BD$1004,"="&amp;$BD357,INDIRECT(ADDRESS(3,BO$2,1,1)):INDIRECT(ADDRESS(1004,BO$2,1,1))),"")</f>
        <v/>
      </c>
      <c r="BP357" t="str">
        <f ca="1">IF($BT357&lt;&gt;"",SUMIF($BD$3:$BD$1004,"="&amp;$BD357,INDIRECT(ADDRESS(3,BP$2,1,1)):INDIRECT(ADDRESS(1004,BP$2,1,1))),"")</f>
        <v/>
      </c>
      <c r="BQ357" t="str">
        <f ca="1">IF($BT357&lt;&gt;"",SUMIF($BD$3:$BD$1004,"="&amp;$BD357,INDIRECT(ADDRESS(3,BQ$2,1,1)):INDIRECT(ADDRESS(1004,BQ$2,1,1))),"")</f>
        <v/>
      </c>
      <c r="BR357" t="str">
        <f ca="1">IF($BT357&lt;&gt;"",SUMIF($BD$3:$BD$1004,"="&amp;$BD357,INDIRECT(ADDRESS(3,BR$2,1,1)):INDIRECT(ADDRESS(1004,BR$2,1,1))),"")</f>
        <v/>
      </c>
      <c r="BS357" t="str">
        <f>IF($A357&lt;&gt;"",VLOOKUP(TRUNC(MID($A357,1,2),0),Plano_Contas!$H$3:$J$103,3,TRUE),"")</f>
        <v/>
      </c>
      <c r="BT357" t="str">
        <f t="shared" si="20"/>
        <v/>
      </c>
      <c r="BV357">
        <f>Empresas!C357</f>
        <v>0</v>
      </c>
    </row>
    <row r="358" spans="1:74" x14ac:dyDescent="0.2">
      <c r="A358" s="89"/>
      <c r="B358" s="52" t="str">
        <f>IF($A358&lt;&gt;"",VLOOKUP(""&amp;$A358,Plano_Contas!$A$3:$F$1003,6,0),"")</f>
        <v/>
      </c>
      <c r="C358" s="91"/>
      <c r="D358" s="111"/>
      <c r="E358" s="112">
        <v>0</v>
      </c>
      <c r="F358" s="87"/>
      <c r="G358" s="85"/>
      <c r="H358" s="111"/>
      <c r="I358" s="112">
        <v>0</v>
      </c>
      <c r="J358" s="87"/>
      <c r="K358" s="85"/>
      <c r="L358" s="111"/>
      <c r="M358" s="112">
        <v>0</v>
      </c>
      <c r="N358" s="87"/>
      <c r="O358" s="85"/>
      <c r="P358" s="111"/>
      <c r="Q358" s="112">
        <v>0</v>
      </c>
      <c r="R358" s="87"/>
      <c r="S358" s="85"/>
      <c r="T358" s="111"/>
      <c r="U358" s="112">
        <v>0</v>
      </c>
      <c r="V358" s="87"/>
      <c r="W358" s="85"/>
      <c r="X358" s="111"/>
      <c r="Y358" s="112">
        <v>0</v>
      </c>
      <c r="Z358" s="87"/>
      <c r="AA358" s="85"/>
      <c r="AB358" s="111"/>
      <c r="AC358" s="112">
        <v>0</v>
      </c>
      <c r="AD358" s="87"/>
      <c r="AE358" s="85"/>
      <c r="AF358" s="111"/>
      <c r="AG358" s="112">
        <v>0</v>
      </c>
      <c r="AH358" s="87"/>
      <c r="AI358" s="85"/>
      <c r="AJ358" s="111"/>
      <c r="AK358" s="112">
        <v>0</v>
      </c>
      <c r="AL358" s="87"/>
      <c r="AM358" s="85"/>
      <c r="AN358" s="111"/>
      <c r="AO358" s="112">
        <v>0</v>
      </c>
      <c r="AP358" s="87"/>
      <c r="AQ358" s="85"/>
      <c r="AR358" s="111"/>
      <c r="AS358" s="112">
        <v>0</v>
      </c>
      <c r="AT358" s="87"/>
      <c r="AU358" s="85"/>
      <c r="AV358" s="111"/>
      <c r="AW358" s="112">
        <v>0</v>
      </c>
      <c r="AX358" s="87"/>
      <c r="AY358" s="85"/>
      <c r="AZ358" s="267">
        <f t="shared" si="17"/>
        <v>0</v>
      </c>
      <c r="BA358" s="88">
        <f t="shared" si="18"/>
        <v>0</v>
      </c>
      <c r="BC358">
        <f>IF($A358&lt;&gt;"",COUNTIF($BD$3:$BD358,$BD358),0)</f>
        <v>0</v>
      </c>
      <c r="BD358" t="str">
        <f>IF($A358&lt;&gt;"",VLOOKUP(TRUNC(MID($A358,1,2),0),Plano_Contas!$H$3:$J$103,2,TRUE),"")</f>
        <v/>
      </c>
      <c r="BE358" s="201" t="str">
        <f t="shared" si="19"/>
        <v/>
      </c>
      <c r="BF358" t="str">
        <f ca="1">IF($BT358&lt;&gt;"",SUMIF($BD$3:$BD$1004,"="&amp;$BD358,INDIRECT(ADDRESS(3,BF$2,1,1)):INDIRECT(ADDRESS(1004,BF$2,1,1))),"")</f>
        <v/>
      </c>
      <c r="BG358" t="str">
        <f ca="1">IF($BT358&lt;&gt;"",SUMIF($BD$3:$BD$1004,"="&amp;$BD358,INDIRECT(ADDRESS(3,BG$2,1,1)):INDIRECT(ADDRESS(1004,BG$2,1,1))),"")</f>
        <v/>
      </c>
      <c r="BH358" t="str">
        <f ca="1">IF($BT358&lt;&gt;"",SUMIF($BD$3:$BD$1004,"="&amp;$BD358,INDIRECT(ADDRESS(3,BH$2,1,1)):INDIRECT(ADDRESS(1004,BH$2,1,1))),"")</f>
        <v/>
      </c>
      <c r="BI358" t="str">
        <f ca="1">IF($BT358&lt;&gt;"",SUMIF($BD$3:$BD$1004,"="&amp;$BD358,INDIRECT(ADDRESS(3,BI$2,1,1)):INDIRECT(ADDRESS(1004,BI$2,1,1))),"")</f>
        <v/>
      </c>
      <c r="BJ358" t="str">
        <f ca="1">IF($BT358&lt;&gt;"",SUMIF($BD$3:$BD$1004,"="&amp;$BD358,INDIRECT(ADDRESS(3,BJ$2,1,1)):INDIRECT(ADDRESS(1004,BJ$2,1,1))),"")</f>
        <v/>
      </c>
      <c r="BK358" t="str">
        <f ca="1">IF($BT358&lt;&gt;"",SUMIF($BD$3:$BD$1004,"="&amp;$BD358,INDIRECT(ADDRESS(3,BK$2,1,1)):INDIRECT(ADDRESS(1004,BK$2,1,1))),"")</f>
        <v/>
      </c>
      <c r="BL358" t="str">
        <f ca="1">IF($BT358&lt;&gt;"",SUMIF($BD$3:$BD$1004,"="&amp;$BD358,INDIRECT(ADDRESS(3,BL$2,1,1)):INDIRECT(ADDRESS(1004,BL$2,1,1))),"")</f>
        <v/>
      </c>
      <c r="BM358" t="str">
        <f ca="1">IF($BT358&lt;&gt;"",SUMIF($BD$3:$BD$1004,"="&amp;$BD358,INDIRECT(ADDRESS(3,BM$2,1,1)):INDIRECT(ADDRESS(1004,BM$2,1,1))),"")</f>
        <v/>
      </c>
      <c r="BN358" t="str">
        <f ca="1">IF($BT358&lt;&gt;"",SUMIF($BD$3:$BD$1004,"="&amp;$BD358,INDIRECT(ADDRESS(3,BN$2,1,1)):INDIRECT(ADDRESS(1004,BN$2,1,1))),"")</f>
        <v/>
      </c>
      <c r="BO358" t="str">
        <f ca="1">IF($BT358&lt;&gt;"",SUMIF($BD$3:$BD$1004,"="&amp;$BD358,INDIRECT(ADDRESS(3,BO$2,1,1)):INDIRECT(ADDRESS(1004,BO$2,1,1))),"")</f>
        <v/>
      </c>
      <c r="BP358" t="str">
        <f ca="1">IF($BT358&lt;&gt;"",SUMIF($BD$3:$BD$1004,"="&amp;$BD358,INDIRECT(ADDRESS(3,BP$2,1,1)):INDIRECT(ADDRESS(1004,BP$2,1,1))),"")</f>
        <v/>
      </c>
      <c r="BQ358" t="str">
        <f ca="1">IF($BT358&lt;&gt;"",SUMIF($BD$3:$BD$1004,"="&amp;$BD358,INDIRECT(ADDRESS(3,BQ$2,1,1)):INDIRECT(ADDRESS(1004,BQ$2,1,1))),"")</f>
        <v/>
      </c>
      <c r="BR358" t="str">
        <f ca="1">IF($BT358&lt;&gt;"",SUMIF($BD$3:$BD$1004,"="&amp;$BD358,INDIRECT(ADDRESS(3,BR$2,1,1)):INDIRECT(ADDRESS(1004,BR$2,1,1))),"")</f>
        <v/>
      </c>
      <c r="BS358" t="str">
        <f>IF($A358&lt;&gt;"",VLOOKUP(TRUNC(MID($A358,1,2),0),Plano_Contas!$H$3:$J$103,3,TRUE),"")</f>
        <v/>
      </c>
      <c r="BT358" t="str">
        <f t="shared" si="20"/>
        <v/>
      </c>
      <c r="BV358">
        <f>Empresas!C358</f>
        <v>0</v>
      </c>
    </row>
    <row r="359" spans="1:74" x14ac:dyDescent="0.2">
      <c r="A359" s="89"/>
      <c r="B359" s="52" t="str">
        <f>IF($A359&lt;&gt;"",VLOOKUP(""&amp;$A359,Plano_Contas!$A$3:$F$1003,6,0),"")</f>
        <v/>
      </c>
      <c r="C359" s="91"/>
      <c r="D359" s="111"/>
      <c r="E359" s="112">
        <v>0</v>
      </c>
      <c r="F359" s="87"/>
      <c r="G359" s="85"/>
      <c r="H359" s="111"/>
      <c r="I359" s="112">
        <v>0</v>
      </c>
      <c r="J359" s="87"/>
      <c r="K359" s="85"/>
      <c r="L359" s="111"/>
      <c r="M359" s="112">
        <v>0</v>
      </c>
      <c r="N359" s="87"/>
      <c r="O359" s="85"/>
      <c r="P359" s="111"/>
      <c r="Q359" s="112">
        <v>0</v>
      </c>
      <c r="R359" s="87"/>
      <c r="S359" s="85"/>
      <c r="T359" s="111"/>
      <c r="U359" s="112">
        <v>0</v>
      </c>
      <c r="V359" s="87"/>
      <c r="W359" s="85"/>
      <c r="X359" s="111"/>
      <c r="Y359" s="112">
        <v>0</v>
      </c>
      <c r="Z359" s="87"/>
      <c r="AA359" s="85"/>
      <c r="AB359" s="111"/>
      <c r="AC359" s="112">
        <v>0</v>
      </c>
      <c r="AD359" s="87"/>
      <c r="AE359" s="85"/>
      <c r="AF359" s="111"/>
      <c r="AG359" s="112">
        <v>0</v>
      </c>
      <c r="AH359" s="87"/>
      <c r="AI359" s="85"/>
      <c r="AJ359" s="111"/>
      <c r="AK359" s="112">
        <v>0</v>
      </c>
      <c r="AL359" s="87"/>
      <c r="AM359" s="85"/>
      <c r="AN359" s="111"/>
      <c r="AO359" s="112">
        <v>0</v>
      </c>
      <c r="AP359" s="87"/>
      <c r="AQ359" s="85"/>
      <c r="AR359" s="111"/>
      <c r="AS359" s="112">
        <v>0</v>
      </c>
      <c r="AT359" s="87"/>
      <c r="AU359" s="85"/>
      <c r="AV359" s="111"/>
      <c r="AW359" s="112">
        <v>0</v>
      </c>
      <c r="AX359" s="87"/>
      <c r="AY359" s="85"/>
      <c r="AZ359" s="267">
        <f t="shared" si="17"/>
        <v>0</v>
      </c>
      <c r="BA359" s="88">
        <f t="shared" si="18"/>
        <v>0</v>
      </c>
      <c r="BC359">
        <f>IF($A359&lt;&gt;"",COUNTIF($BD$3:$BD359,$BD359),0)</f>
        <v>0</v>
      </c>
      <c r="BD359" t="str">
        <f>IF($A359&lt;&gt;"",VLOOKUP(TRUNC(MID($A359,1,2),0),Plano_Contas!$H$3:$J$103,2,TRUE),"")</f>
        <v/>
      </c>
      <c r="BE359" s="201" t="str">
        <f t="shared" si="19"/>
        <v/>
      </c>
      <c r="BF359" t="str">
        <f ca="1">IF($BT359&lt;&gt;"",SUMIF($BD$3:$BD$1004,"="&amp;$BD359,INDIRECT(ADDRESS(3,BF$2,1,1)):INDIRECT(ADDRESS(1004,BF$2,1,1))),"")</f>
        <v/>
      </c>
      <c r="BG359" t="str">
        <f ca="1">IF($BT359&lt;&gt;"",SUMIF($BD$3:$BD$1004,"="&amp;$BD359,INDIRECT(ADDRESS(3,BG$2,1,1)):INDIRECT(ADDRESS(1004,BG$2,1,1))),"")</f>
        <v/>
      </c>
      <c r="BH359" t="str">
        <f ca="1">IF($BT359&lt;&gt;"",SUMIF($BD$3:$BD$1004,"="&amp;$BD359,INDIRECT(ADDRESS(3,BH$2,1,1)):INDIRECT(ADDRESS(1004,BH$2,1,1))),"")</f>
        <v/>
      </c>
      <c r="BI359" t="str">
        <f ca="1">IF($BT359&lt;&gt;"",SUMIF($BD$3:$BD$1004,"="&amp;$BD359,INDIRECT(ADDRESS(3,BI$2,1,1)):INDIRECT(ADDRESS(1004,BI$2,1,1))),"")</f>
        <v/>
      </c>
      <c r="BJ359" t="str">
        <f ca="1">IF($BT359&lt;&gt;"",SUMIF($BD$3:$BD$1004,"="&amp;$BD359,INDIRECT(ADDRESS(3,BJ$2,1,1)):INDIRECT(ADDRESS(1004,BJ$2,1,1))),"")</f>
        <v/>
      </c>
      <c r="BK359" t="str">
        <f ca="1">IF($BT359&lt;&gt;"",SUMIF($BD$3:$BD$1004,"="&amp;$BD359,INDIRECT(ADDRESS(3,BK$2,1,1)):INDIRECT(ADDRESS(1004,BK$2,1,1))),"")</f>
        <v/>
      </c>
      <c r="BL359" t="str">
        <f ca="1">IF($BT359&lt;&gt;"",SUMIF($BD$3:$BD$1004,"="&amp;$BD359,INDIRECT(ADDRESS(3,BL$2,1,1)):INDIRECT(ADDRESS(1004,BL$2,1,1))),"")</f>
        <v/>
      </c>
      <c r="BM359" t="str">
        <f ca="1">IF($BT359&lt;&gt;"",SUMIF($BD$3:$BD$1004,"="&amp;$BD359,INDIRECT(ADDRESS(3,BM$2,1,1)):INDIRECT(ADDRESS(1004,BM$2,1,1))),"")</f>
        <v/>
      </c>
      <c r="BN359" t="str">
        <f ca="1">IF($BT359&lt;&gt;"",SUMIF($BD$3:$BD$1004,"="&amp;$BD359,INDIRECT(ADDRESS(3,BN$2,1,1)):INDIRECT(ADDRESS(1004,BN$2,1,1))),"")</f>
        <v/>
      </c>
      <c r="BO359" t="str">
        <f ca="1">IF($BT359&lt;&gt;"",SUMIF($BD$3:$BD$1004,"="&amp;$BD359,INDIRECT(ADDRESS(3,BO$2,1,1)):INDIRECT(ADDRESS(1004,BO$2,1,1))),"")</f>
        <v/>
      </c>
      <c r="BP359" t="str">
        <f ca="1">IF($BT359&lt;&gt;"",SUMIF($BD$3:$BD$1004,"="&amp;$BD359,INDIRECT(ADDRESS(3,BP$2,1,1)):INDIRECT(ADDRESS(1004,BP$2,1,1))),"")</f>
        <v/>
      </c>
      <c r="BQ359" t="str">
        <f ca="1">IF($BT359&lt;&gt;"",SUMIF($BD$3:$BD$1004,"="&amp;$BD359,INDIRECT(ADDRESS(3,BQ$2,1,1)):INDIRECT(ADDRESS(1004,BQ$2,1,1))),"")</f>
        <v/>
      </c>
      <c r="BR359" t="str">
        <f ca="1">IF($BT359&lt;&gt;"",SUMIF($BD$3:$BD$1004,"="&amp;$BD359,INDIRECT(ADDRESS(3,BR$2,1,1)):INDIRECT(ADDRESS(1004,BR$2,1,1))),"")</f>
        <v/>
      </c>
      <c r="BS359" t="str">
        <f>IF($A359&lt;&gt;"",VLOOKUP(TRUNC(MID($A359,1,2),0),Plano_Contas!$H$3:$J$103,3,TRUE),"")</f>
        <v/>
      </c>
      <c r="BT359" t="str">
        <f t="shared" si="20"/>
        <v/>
      </c>
      <c r="BV359">
        <f>Empresas!C359</f>
        <v>0</v>
      </c>
    </row>
    <row r="360" spans="1:74" x14ac:dyDescent="0.2">
      <c r="A360" s="89"/>
      <c r="B360" s="52" t="str">
        <f>IF($A360&lt;&gt;"",VLOOKUP(""&amp;$A360,Plano_Contas!$A$3:$F$1003,6,0),"")</f>
        <v/>
      </c>
      <c r="C360" s="91"/>
      <c r="D360" s="111"/>
      <c r="E360" s="112">
        <v>0</v>
      </c>
      <c r="F360" s="87"/>
      <c r="G360" s="85"/>
      <c r="H360" s="111"/>
      <c r="I360" s="112">
        <v>0</v>
      </c>
      <c r="J360" s="87"/>
      <c r="K360" s="85"/>
      <c r="L360" s="111"/>
      <c r="M360" s="112">
        <v>0</v>
      </c>
      <c r="N360" s="87"/>
      <c r="O360" s="85"/>
      <c r="P360" s="111"/>
      <c r="Q360" s="112">
        <v>0</v>
      </c>
      <c r="R360" s="87"/>
      <c r="S360" s="85"/>
      <c r="T360" s="111"/>
      <c r="U360" s="112">
        <v>0</v>
      </c>
      <c r="V360" s="87"/>
      <c r="W360" s="85"/>
      <c r="X360" s="111"/>
      <c r="Y360" s="112">
        <v>0</v>
      </c>
      <c r="Z360" s="87"/>
      <c r="AA360" s="85"/>
      <c r="AB360" s="111"/>
      <c r="AC360" s="112">
        <v>0</v>
      </c>
      <c r="AD360" s="87"/>
      <c r="AE360" s="85"/>
      <c r="AF360" s="111"/>
      <c r="AG360" s="112">
        <v>0</v>
      </c>
      <c r="AH360" s="87"/>
      <c r="AI360" s="85"/>
      <c r="AJ360" s="111"/>
      <c r="AK360" s="112">
        <v>0</v>
      </c>
      <c r="AL360" s="87"/>
      <c r="AM360" s="85"/>
      <c r="AN360" s="111"/>
      <c r="AO360" s="112">
        <v>0</v>
      </c>
      <c r="AP360" s="87"/>
      <c r="AQ360" s="85"/>
      <c r="AR360" s="111"/>
      <c r="AS360" s="112">
        <v>0</v>
      </c>
      <c r="AT360" s="87"/>
      <c r="AU360" s="85"/>
      <c r="AV360" s="111"/>
      <c r="AW360" s="112">
        <v>0</v>
      </c>
      <c r="AX360" s="87"/>
      <c r="AY360" s="85"/>
      <c r="AZ360" s="267">
        <f t="shared" si="17"/>
        <v>0</v>
      </c>
      <c r="BA360" s="88">
        <f t="shared" si="18"/>
        <v>0</v>
      </c>
      <c r="BC360">
        <f>IF($A360&lt;&gt;"",COUNTIF($BD$3:$BD360,$BD360),0)</f>
        <v>0</v>
      </c>
      <c r="BD360" t="str">
        <f>IF($A360&lt;&gt;"",VLOOKUP(TRUNC(MID($A360,1,2),0),Plano_Contas!$H$3:$J$103,2,TRUE),"")</f>
        <v/>
      </c>
      <c r="BE360" s="201" t="str">
        <f t="shared" si="19"/>
        <v/>
      </c>
      <c r="BF360" t="str">
        <f ca="1">IF($BT360&lt;&gt;"",SUMIF($BD$3:$BD$1004,"="&amp;$BD360,INDIRECT(ADDRESS(3,BF$2,1,1)):INDIRECT(ADDRESS(1004,BF$2,1,1))),"")</f>
        <v/>
      </c>
      <c r="BG360" t="str">
        <f ca="1">IF($BT360&lt;&gt;"",SUMIF($BD$3:$BD$1004,"="&amp;$BD360,INDIRECT(ADDRESS(3,BG$2,1,1)):INDIRECT(ADDRESS(1004,BG$2,1,1))),"")</f>
        <v/>
      </c>
      <c r="BH360" t="str">
        <f ca="1">IF($BT360&lt;&gt;"",SUMIF($BD$3:$BD$1004,"="&amp;$BD360,INDIRECT(ADDRESS(3,BH$2,1,1)):INDIRECT(ADDRESS(1004,BH$2,1,1))),"")</f>
        <v/>
      </c>
      <c r="BI360" t="str">
        <f ca="1">IF($BT360&lt;&gt;"",SUMIF($BD$3:$BD$1004,"="&amp;$BD360,INDIRECT(ADDRESS(3,BI$2,1,1)):INDIRECT(ADDRESS(1004,BI$2,1,1))),"")</f>
        <v/>
      </c>
      <c r="BJ360" t="str">
        <f ca="1">IF($BT360&lt;&gt;"",SUMIF($BD$3:$BD$1004,"="&amp;$BD360,INDIRECT(ADDRESS(3,BJ$2,1,1)):INDIRECT(ADDRESS(1004,BJ$2,1,1))),"")</f>
        <v/>
      </c>
      <c r="BK360" t="str">
        <f ca="1">IF($BT360&lt;&gt;"",SUMIF($BD$3:$BD$1004,"="&amp;$BD360,INDIRECT(ADDRESS(3,BK$2,1,1)):INDIRECT(ADDRESS(1004,BK$2,1,1))),"")</f>
        <v/>
      </c>
      <c r="BL360" t="str">
        <f ca="1">IF($BT360&lt;&gt;"",SUMIF($BD$3:$BD$1004,"="&amp;$BD360,INDIRECT(ADDRESS(3,BL$2,1,1)):INDIRECT(ADDRESS(1004,BL$2,1,1))),"")</f>
        <v/>
      </c>
      <c r="BM360" t="str">
        <f ca="1">IF($BT360&lt;&gt;"",SUMIF($BD$3:$BD$1004,"="&amp;$BD360,INDIRECT(ADDRESS(3,BM$2,1,1)):INDIRECT(ADDRESS(1004,BM$2,1,1))),"")</f>
        <v/>
      </c>
      <c r="BN360" t="str">
        <f ca="1">IF($BT360&lt;&gt;"",SUMIF($BD$3:$BD$1004,"="&amp;$BD360,INDIRECT(ADDRESS(3,BN$2,1,1)):INDIRECT(ADDRESS(1004,BN$2,1,1))),"")</f>
        <v/>
      </c>
      <c r="BO360" t="str">
        <f ca="1">IF($BT360&lt;&gt;"",SUMIF($BD$3:$BD$1004,"="&amp;$BD360,INDIRECT(ADDRESS(3,BO$2,1,1)):INDIRECT(ADDRESS(1004,BO$2,1,1))),"")</f>
        <v/>
      </c>
      <c r="BP360" t="str">
        <f ca="1">IF($BT360&lt;&gt;"",SUMIF($BD$3:$BD$1004,"="&amp;$BD360,INDIRECT(ADDRESS(3,BP$2,1,1)):INDIRECT(ADDRESS(1004,BP$2,1,1))),"")</f>
        <v/>
      </c>
      <c r="BQ360" t="str">
        <f ca="1">IF($BT360&lt;&gt;"",SUMIF($BD$3:$BD$1004,"="&amp;$BD360,INDIRECT(ADDRESS(3,BQ$2,1,1)):INDIRECT(ADDRESS(1004,BQ$2,1,1))),"")</f>
        <v/>
      </c>
      <c r="BR360" t="str">
        <f ca="1">IF($BT360&lt;&gt;"",SUMIF($BD$3:$BD$1004,"="&amp;$BD360,INDIRECT(ADDRESS(3,BR$2,1,1)):INDIRECT(ADDRESS(1004,BR$2,1,1))),"")</f>
        <v/>
      </c>
      <c r="BS360" t="str">
        <f>IF($A360&lt;&gt;"",VLOOKUP(TRUNC(MID($A360,1,2),0),Plano_Contas!$H$3:$J$103,3,TRUE),"")</f>
        <v/>
      </c>
      <c r="BT360" t="str">
        <f t="shared" si="20"/>
        <v/>
      </c>
      <c r="BV360">
        <f>Empresas!C360</f>
        <v>0</v>
      </c>
    </row>
    <row r="361" spans="1:74" x14ac:dyDescent="0.2">
      <c r="A361" s="89"/>
      <c r="B361" s="52" t="str">
        <f>IF($A361&lt;&gt;"",VLOOKUP(""&amp;$A361,Plano_Contas!$A$3:$F$1003,6,0),"")</f>
        <v/>
      </c>
      <c r="C361" s="91"/>
      <c r="D361" s="111"/>
      <c r="E361" s="112">
        <v>0</v>
      </c>
      <c r="F361" s="87"/>
      <c r="G361" s="85"/>
      <c r="H361" s="111"/>
      <c r="I361" s="112">
        <v>0</v>
      </c>
      <c r="J361" s="87"/>
      <c r="K361" s="85"/>
      <c r="L361" s="111"/>
      <c r="M361" s="112">
        <v>0</v>
      </c>
      <c r="N361" s="87"/>
      <c r="O361" s="85"/>
      <c r="P361" s="111"/>
      <c r="Q361" s="112">
        <v>0</v>
      </c>
      <c r="R361" s="87"/>
      <c r="S361" s="85"/>
      <c r="T361" s="111"/>
      <c r="U361" s="112">
        <v>0</v>
      </c>
      <c r="V361" s="87"/>
      <c r="W361" s="85"/>
      <c r="X361" s="111"/>
      <c r="Y361" s="112">
        <v>0</v>
      </c>
      <c r="Z361" s="87"/>
      <c r="AA361" s="85"/>
      <c r="AB361" s="111"/>
      <c r="AC361" s="112">
        <v>0</v>
      </c>
      <c r="AD361" s="87"/>
      <c r="AE361" s="85"/>
      <c r="AF361" s="111"/>
      <c r="AG361" s="112">
        <v>0</v>
      </c>
      <c r="AH361" s="87"/>
      <c r="AI361" s="85"/>
      <c r="AJ361" s="111"/>
      <c r="AK361" s="112">
        <v>0</v>
      </c>
      <c r="AL361" s="87"/>
      <c r="AM361" s="85"/>
      <c r="AN361" s="111"/>
      <c r="AO361" s="112">
        <v>0</v>
      </c>
      <c r="AP361" s="87"/>
      <c r="AQ361" s="85"/>
      <c r="AR361" s="111"/>
      <c r="AS361" s="112">
        <v>0</v>
      </c>
      <c r="AT361" s="87"/>
      <c r="AU361" s="85"/>
      <c r="AV361" s="111"/>
      <c r="AW361" s="112">
        <v>0</v>
      </c>
      <c r="AX361" s="87"/>
      <c r="AY361" s="85"/>
      <c r="AZ361" s="267">
        <f t="shared" si="17"/>
        <v>0</v>
      </c>
      <c r="BA361" s="88">
        <f t="shared" si="18"/>
        <v>0</v>
      </c>
      <c r="BC361">
        <f>IF($A361&lt;&gt;"",COUNTIF($BD$3:$BD361,$BD361),0)</f>
        <v>0</v>
      </c>
      <c r="BD361" t="str">
        <f>IF($A361&lt;&gt;"",VLOOKUP(TRUNC(MID($A361,1,2),0),Plano_Contas!$H$3:$J$103,2,TRUE),"")</f>
        <v/>
      </c>
      <c r="BE361" s="201" t="str">
        <f t="shared" si="19"/>
        <v/>
      </c>
      <c r="BF361" t="str">
        <f ca="1">IF($BT361&lt;&gt;"",SUMIF($BD$3:$BD$1004,"="&amp;$BD361,INDIRECT(ADDRESS(3,BF$2,1,1)):INDIRECT(ADDRESS(1004,BF$2,1,1))),"")</f>
        <v/>
      </c>
      <c r="BG361" t="str">
        <f ca="1">IF($BT361&lt;&gt;"",SUMIF($BD$3:$BD$1004,"="&amp;$BD361,INDIRECT(ADDRESS(3,BG$2,1,1)):INDIRECT(ADDRESS(1004,BG$2,1,1))),"")</f>
        <v/>
      </c>
      <c r="BH361" t="str">
        <f ca="1">IF($BT361&lt;&gt;"",SUMIF($BD$3:$BD$1004,"="&amp;$BD361,INDIRECT(ADDRESS(3,BH$2,1,1)):INDIRECT(ADDRESS(1004,BH$2,1,1))),"")</f>
        <v/>
      </c>
      <c r="BI361" t="str">
        <f ca="1">IF($BT361&lt;&gt;"",SUMIF($BD$3:$BD$1004,"="&amp;$BD361,INDIRECT(ADDRESS(3,BI$2,1,1)):INDIRECT(ADDRESS(1004,BI$2,1,1))),"")</f>
        <v/>
      </c>
      <c r="BJ361" t="str">
        <f ca="1">IF($BT361&lt;&gt;"",SUMIF($BD$3:$BD$1004,"="&amp;$BD361,INDIRECT(ADDRESS(3,BJ$2,1,1)):INDIRECT(ADDRESS(1004,BJ$2,1,1))),"")</f>
        <v/>
      </c>
      <c r="BK361" t="str">
        <f ca="1">IF($BT361&lt;&gt;"",SUMIF($BD$3:$BD$1004,"="&amp;$BD361,INDIRECT(ADDRESS(3,BK$2,1,1)):INDIRECT(ADDRESS(1004,BK$2,1,1))),"")</f>
        <v/>
      </c>
      <c r="BL361" t="str">
        <f ca="1">IF($BT361&lt;&gt;"",SUMIF($BD$3:$BD$1004,"="&amp;$BD361,INDIRECT(ADDRESS(3,BL$2,1,1)):INDIRECT(ADDRESS(1004,BL$2,1,1))),"")</f>
        <v/>
      </c>
      <c r="BM361" t="str">
        <f ca="1">IF($BT361&lt;&gt;"",SUMIF($BD$3:$BD$1004,"="&amp;$BD361,INDIRECT(ADDRESS(3,BM$2,1,1)):INDIRECT(ADDRESS(1004,BM$2,1,1))),"")</f>
        <v/>
      </c>
      <c r="BN361" t="str">
        <f ca="1">IF($BT361&lt;&gt;"",SUMIF($BD$3:$BD$1004,"="&amp;$BD361,INDIRECT(ADDRESS(3,BN$2,1,1)):INDIRECT(ADDRESS(1004,BN$2,1,1))),"")</f>
        <v/>
      </c>
      <c r="BO361" t="str">
        <f ca="1">IF($BT361&lt;&gt;"",SUMIF($BD$3:$BD$1004,"="&amp;$BD361,INDIRECT(ADDRESS(3,BO$2,1,1)):INDIRECT(ADDRESS(1004,BO$2,1,1))),"")</f>
        <v/>
      </c>
      <c r="BP361" t="str">
        <f ca="1">IF($BT361&lt;&gt;"",SUMIF($BD$3:$BD$1004,"="&amp;$BD361,INDIRECT(ADDRESS(3,BP$2,1,1)):INDIRECT(ADDRESS(1004,BP$2,1,1))),"")</f>
        <v/>
      </c>
      <c r="BQ361" t="str">
        <f ca="1">IF($BT361&lt;&gt;"",SUMIF($BD$3:$BD$1004,"="&amp;$BD361,INDIRECT(ADDRESS(3,BQ$2,1,1)):INDIRECT(ADDRESS(1004,BQ$2,1,1))),"")</f>
        <v/>
      </c>
      <c r="BR361" t="str">
        <f ca="1">IF($BT361&lt;&gt;"",SUMIF($BD$3:$BD$1004,"="&amp;$BD361,INDIRECT(ADDRESS(3,BR$2,1,1)):INDIRECT(ADDRESS(1004,BR$2,1,1))),"")</f>
        <v/>
      </c>
      <c r="BS361" t="str">
        <f>IF($A361&lt;&gt;"",VLOOKUP(TRUNC(MID($A361,1,2),0),Plano_Contas!$H$3:$J$103,3,TRUE),"")</f>
        <v/>
      </c>
      <c r="BT361" t="str">
        <f t="shared" si="20"/>
        <v/>
      </c>
      <c r="BV361">
        <f>Empresas!C361</f>
        <v>0</v>
      </c>
    </row>
    <row r="362" spans="1:74" x14ac:dyDescent="0.2">
      <c r="A362" s="89"/>
      <c r="B362" s="52" t="str">
        <f>IF($A362&lt;&gt;"",VLOOKUP(""&amp;$A362,Plano_Contas!$A$3:$F$1003,6,0),"")</f>
        <v/>
      </c>
      <c r="C362" s="91"/>
      <c r="D362" s="111"/>
      <c r="E362" s="112">
        <v>0</v>
      </c>
      <c r="F362" s="87"/>
      <c r="G362" s="85"/>
      <c r="H362" s="111"/>
      <c r="I362" s="112">
        <v>0</v>
      </c>
      <c r="J362" s="87"/>
      <c r="K362" s="85"/>
      <c r="L362" s="111"/>
      <c r="M362" s="112">
        <v>0</v>
      </c>
      <c r="N362" s="87"/>
      <c r="O362" s="85"/>
      <c r="P362" s="111"/>
      <c r="Q362" s="112">
        <v>0</v>
      </c>
      <c r="R362" s="87"/>
      <c r="S362" s="85"/>
      <c r="T362" s="111"/>
      <c r="U362" s="112">
        <v>0</v>
      </c>
      <c r="V362" s="87"/>
      <c r="W362" s="85"/>
      <c r="X362" s="111"/>
      <c r="Y362" s="112">
        <v>0</v>
      </c>
      <c r="Z362" s="87"/>
      <c r="AA362" s="85"/>
      <c r="AB362" s="111"/>
      <c r="AC362" s="112">
        <v>0</v>
      </c>
      <c r="AD362" s="87"/>
      <c r="AE362" s="85"/>
      <c r="AF362" s="111"/>
      <c r="AG362" s="112">
        <v>0</v>
      </c>
      <c r="AH362" s="87"/>
      <c r="AI362" s="85"/>
      <c r="AJ362" s="111"/>
      <c r="AK362" s="112">
        <v>0</v>
      </c>
      <c r="AL362" s="87"/>
      <c r="AM362" s="85"/>
      <c r="AN362" s="111"/>
      <c r="AO362" s="112">
        <v>0</v>
      </c>
      <c r="AP362" s="87"/>
      <c r="AQ362" s="85"/>
      <c r="AR362" s="111"/>
      <c r="AS362" s="112">
        <v>0</v>
      </c>
      <c r="AT362" s="87"/>
      <c r="AU362" s="85"/>
      <c r="AV362" s="111"/>
      <c r="AW362" s="112">
        <v>0</v>
      </c>
      <c r="AX362" s="87"/>
      <c r="AY362" s="85"/>
      <c r="AZ362" s="267">
        <f t="shared" si="17"/>
        <v>0</v>
      </c>
      <c r="BA362" s="88">
        <f t="shared" si="18"/>
        <v>0</v>
      </c>
      <c r="BC362">
        <f>IF($A362&lt;&gt;"",COUNTIF($BD$3:$BD362,$BD362),0)</f>
        <v>0</v>
      </c>
      <c r="BD362" t="str">
        <f>IF($A362&lt;&gt;"",VLOOKUP(TRUNC(MID($A362,1,2),0),Plano_Contas!$H$3:$J$103,2,TRUE),"")</f>
        <v/>
      </c>
      <c r="BE362" s="201" t="str">
        <f t="shared" si="19"/>
        <v/>
      </c>
      <c r="BF362" t="str">
        <f ca="1">IF($BT362&lt;&gt;"",SUMIF($BD$3:$BD$1004,"="&amp;$BD362,INDIRECT(ADDRESS(3,BF$2,1,1)):INDIRECT(ADDRESS(1004,BF$2,1,1))),"")</f>
        <v/>
      </c>
      <c r="BG362" t="str">
        <f ca="1">IF($BT362&lt;&gt;"",SUMIF($BD$3:$BD$1004,"="&amp;$BD362,INDIRECT(ADDRESS(3,BG$2,1,1)):INDIRECT(ADDRESS(1004,BG$2,1,1))),"")</f>
        <v/>
      </c>
      <c r="BH362" t="str">
        <f ca="1">IF($BT362&lt;&gt;"",SUMIF($BD$3:$BD$1004,"="&amp;$BD362,INDIRECT(ADDRESS(3,BH$2,1,1)):INDIRECT(ADDRESS(1004,BH$2,1,1))),"")</f>
        <v/>
      </c>
      <c r="BI362" t="str">
        <f ca="1">IF($BT362&lt;&gt;"",SUMIF($BD$3:$BD$1004,"="&amp;$BD362,INDIRECT(ADDRESS(3,BI$2,1,1)):INDIRECT(ADDRESS(1004,BI$2,1,1))),"")</f>
        <v/>
      </c>
      <c r="BJ362" t="str">
        <f ca="1">IF($BT362&lt;&gt;"",SUMIF($BD$3:$BD$1004,"="&amp;$BD362,INDIRECT(ADDRESS(3,BJ$2,1,1)):INDIRECT(ADDRESS(1004,BJ$2,1,1))),"")</f>
        <v/>
      </c>
      <c r="BK362" t="str">
        <f ca="1">IF($BT362&lt;&gt;"",SUMIF($BD$3:$BD$1004,"="&amp;$BD362,INDIRECT(ADDRESS(3,BK$2,1,1)):INDIRECT(ADDRESS(1004,BK$2,1,1))),"")</f>
        <v/>
      </c>
      <c r="BL362" t="str">
        <f ca="1">IF($BT362&lt;&gt;"",SUMIF($BD$3:$BD$1004,"="&amp;$BD362,INDIRECT(ADDRESS(3,BL$2,1,1)):INDIRECT(ADDRESS(1004,BL$2,1,1))),"")</f>
        <v/>
      </c>
      <c r="BM362" t="str">
        <f ca="1">IF($BT362&lt;&gt;"",SUMIF($BD$3:$BD$1004,"="&amp;$BD362,INDIRECT(ADDRESS(3,BM$2,1,1)):INDIRECT(ADDRESS(1004,BM$2,1,1))),"")</f>
        <v/>
      </c>
      <c r="BN362" t="str">
        <f ca="1">IF($BT362&lt;&gt;"",SUMIF($BD$3:$BD$1004,"="&amp;$BD362,INDIRECT(ADDRESS(3,BN$2,1,1)):INDIRECT(ADDRESS(1004,BN$2,1,1))),"")</f>
        <v/>
      </c>
      <c r="BO362" t="str">
        <f ca="1">IF($BT362&lt;&gt;"",SUMIF($BD$3:$BD$1004,"="&amp;$BD362,INDIRECT(ADDRESS(3,BO$2,1,1)):INDIRECT(ADDRESS(1004,BO$2,1,1))),"")</f>
        <v/>
      </c>
      <c r="BP362" t="str">
        <f ca="1">IF($BT362&lt;&gt;"",SUMIF($BD$3:$BD$1004,"="&amp;$BD362,INDIRECT(ADDRESS(3,BP$2,1,1)):INDIRECT(ADDRESS(1004,BP$2,1,1))),"")</f>
        <v/>
      </c>
      <c r="BQ362" t="str">
        <f ca="1">IF($BT362&lt;&gt;"",SUMIF($BD$3:$BD$1004,"="&amp;$BD362,INDIRECT(ADDRESS(3,BQ$2,1,1)):INDIRECT(ADDRESS(1004,BQ$2,1,1))),"")</f>
        <v/>
      </c>
      <c r="BR362" t="str">
        <f ca="1">IF($BT362&lt;&gt;"",SUMIF($BD$3:$BD$1004,"="&amp;$BD362,INDIRECT(ADDRESS(3,BR$2,1,1)):INDIRECT(ADDRESS(1004,BR$2,1,1))),"")</f>
        <v/>
      </c>
      <c r="BS362" t="str">
        <f>IF($A362&lt;&gt;"",VLOOKUP(TRUNC(MID($A362,1,2),0),Plano_Contas!$H$3:$J$103,3,TRUE),"")</f>
        <v/>
      </c>
      <c r="BT362" t="str">
        <f t="shared" si="20"/>
        <v/>
      </c>
      <c r="BV362">
        <f>Empresas!C362</f>
        <v>0</v>
      </c>
    </row>
    <row r="363" spans="1:74" x14ac:dyDescent="0.2">
      <c r="A363" s="89"/>
      <c r="B363" s="52" t="str">
        <f>IF($A363&lt;&gt;"",VLOOKUP(""&amp;$A363,Plano_Contas!$A$3:$F$1003,6,0),"")</f>
        <v/>
      </c>
      <c r="C363" s="91"/>
      <c r="D363" s="111"/>
      <c r="E363" s="112">
        <v>0</v>
      </c>
      <c r="F363" s="87"/>
      <c r="G363" s="85"/>
      <c r="H363" s="111"/>
      <c r="I363" s="112">
        <v>0</v>
      </c>
      <c r="J363" s="87"/>
      <c r="K363" s="85"/>
      <c r="L363" s="111"/>
      <c r="M363" s="112">
        <v>0</v>
      </c>
      <c r="N363" s="87"/>
      <c r="O363" s="85"/>
      <c r="P363" s="111"/>
      <c r="Q363" s="112">
        <v>0</v>
      </c>
      <c r="R363" s="87"/>
      <c r="S363" s="85"/>
      <c r="T363" s="111"/>
      <c r="U363" s="112">
        <v>0</v>
      </c>
      <c r="V363" s="87"/>
      <c r="W363" s="85"/>
      <c r="X363" s="111"/>
      <c r="Y363" s="112">
        <v>0</v>
      </c>
      <c r="Z363" s="87"/>
      <c r="AA363" s="85"/>
      <c r="AB363" s="111"/>
      <c r="AC363" s="112">
        <v>0</v>
      </c>
      <c r="AD363" s="87"/>
      <c r="AE363" s="85"/>
      <c r="AF363" s="111"/>
      <c r="AG363" s="112">
        <v>0</v>
      </c>
      <c r="AH363" s="87"/>
      <c r="AI363" s="85"/>
      <c r="AJ363" s="111"/>
      <c r="AK363" s="112">
        <v>0</v>
      </c>
      <c r="AL363" s="87"/>
      <c r="AM363" s="85"/>
      <c r="AN363" s="111"/>
      <c r="AO363" s="112">
        <v>0</v>
      </c>
      <c r="AP363" s="87"/>
      <c r="AQ363" s="85"/>
      <c r="AR363" s="111"/>
      <c r="AS363" s="112">
        <v>0</v>
      </c>
      <c r="AT363" s="87"/>
      <c r="AU363" s="85"/>
      <c r="AV363" s="111"/>
      <c r="AW363" s="112">
        <v>0</v>
      </c>
      <c r="AX363" s="87"/>
      <c r="AY363" s="85"/>
      <c r="AZ363" s="267">
        <f t="shared" si="17"/>
        <v>0</v>
      </c>
      <c r="BA363" s="88">
        <f t="shared" si="18"/>
        <v>0</v>
      </c>
      <c r="BC363">
        <f>IF($A363&lt;&gt;"",COUNTIF($BD$3:$BD363,$BD363),0)</f>
        <v>0</v>
      </c>
      <c r="BD363" t="str">
        <f>IF($A363&lt;&gt;"",VLOOKUP(TRUNC(MID($A363,1,2),0),Plano_Contas!$H$3:$J$103,2,TRUE),"")</f>
        <v/>
      </c>
      <c r="BE363" s="201" t="str">
        <f t="shared" si="19"/>
        <v/>
      </c>
      <c r="BF363" t="str">
        <f ca="1">IF($BT363&lt;&gt;"",SUMIF($BD$3:$BD$1004,"="&amp;$BD363,INDIRECT(ADDRESS(3,BF$2,1,1)):INDIRECT(ADDRESS(1004,BF$2,1,1))),"")</f>
        <v/>
      </c>
      <c r="BG363" t="str">
        <f ca="1">IF($BT363&lt;&gt;"",SUMIF($BD$3:$BD$1004,"="&amp;$BD363,INDIRECT(ADDRESS(3,BG$2,1,1)):INDIRECT(ADDRESS(1004,BG$2,1,1))),"")</f>
        <v/>
      </c>
      <c r="BH363" t="str">
        <f ca="1">IF($BT363&lt;&gt;"",SUMIF($BD$3:$BD$1004,"="&amp;$BD363,INDIRECT(ADDRESS(3,BH$2,1,1)):INDIRECT(ADDRESS(1004,BH$2,1,1))),"")</f>
        <v/>
      </c>
      <c r="BI363" t="str">
        <f ca="1">IF($BT363&lt;&gt;"",SUMIF($BD$3:$BD$1004,"="&amp;$BD363,INDIRECT(ADDRESS(3,BI$2,1,1)):INDIRECT(ADDRESS(1004,BI$2,1,1))),"")</f>
        <v/>
      </c>
      <c r="BJ363" t="str">
        <f ca="1">IF($BT363&lt;&gt;"",SUMIF($BD$3:$BD$1004,"="&amp;$BD363,INDIRECT(ADDRESS(3,BJ$2,1,1)):INDIRECT(ADDRESS(1004,BJ$2,1,1))),"")</f>
        <v/>
      </c>
      <c r="BK363" t="str">
        <f ca="1">IF($BT363&lt;&gt;"",SUMIF($BD$3:$BD$1004,"="&amp;$BD363,INDIRECT(ADDRESS(3,BK$2,1,1)):INDIRECT(ADDRESS(1004,BK$2,1,1))),"")</f>
        <v/>
      </c>
      <c r="BL363" t="str">
        <f ca="1">IF($BT363&lt;&gt;"",SUMIF($BD$3:$BD$1004,"="&amp;$BD363,INDIRECT(ADDRESS(3,BL$2,1,1)):INDIRECT(ADDRESS(1004,BL$2,1,1))),"")</f>
        <v/>
      </c>
      <c r="BM363" t="str">
        <f ca="1">IF($BT363&lt;&gt;"",SUMIF($BD$3:$BD$1004,"="&amp;$BD363,INDIRECT(ADDRESS(3,BM$2,1,1)):INDIRECT(ADDRESS(1004,BM$2,1,1))),"")</f>
        <v/>
      </c>
      <c r="BN363" t="str">
        <f ca="1">IF($BT363&lt;&gt;"",SUMIF($BD$3:$BD$1004,"="&amp;$BD363,INDIRECT(ADDRESS(3,BN$2,1,1)):INDIRECT(ADDRESS(1004,BN$2,1,1))),"")</f>
        <v/>
      </c>
      <c r="BO363" t="str">
        <f ca="1">IF($BT363&lt;&gt;"",SUMIF($BD$3:$BD$1004,"="&amp;$BD363,INDIRECT(ADDRESS(3,BO$2,1,1)):INDIRECT(ADDRESS(1004,BO$2,1,1))),"")</f>
        <v/>
      </c>
      <c r="BP363" t="str">
        <f ca="1">IF($BT363&lt;&gt;"",SUMIF($BD$3:$BD$1004,"="&amp;$BD363,INDIRECT(ADDRESS(3,BP$2,1,1)):INDIRECT(ADDRESS(1004,BP$2,1,1))),"")</f>
        <v/>
      </c>
      <c r="BQ363" t="str">
        <f ca="1">IF($BT363&lt;&gt;"",SUMIF($BD$3:$BD$1004,"="&amp;$BD363,INDIRECT(ADDRESS(3,BQ$2,1,1)):INDIRECT(ADDRESS(1004,BQ$2,1,1))),"")</f>
        <v/>
      </c>
      <c r="BR363" t="str">
        <f ca="1">IF($BT363&lt;&gt;"",SUMIF($BD$3:$BD$1004,"="&amp;$BD363,INDIRECT(ADDRESS(3,BR$2,1,1)):INDIRECT(ADDRESS(1004,BR$2,1,1))),"")</f>
        <v/>
      </c>
      <c r="BS363" t="str">
        <f>IF($A363&lt;&gt;"",VLOOKUP(TRUNC(MID($A363,1,2),0),Plano_Contas!$H$3:$J$103,3,TRUE),"")</f>
        <v/>
      </c>
      <c r="BT363" t="str">
        <f t="shared" si="20"/>
        <v/>
      </c>
      <c r="BV363">
        <f>Empresas!C363</f>
        <v>0</v>
      </c>
    </row>
    <row r="364" spans="1:74" x14ac:dyDescent="0.2">
      <c r="A364" s="89"/>
      <c r="B364" s="52" t="str">
        <f>IF($A364&lt;&gt;"",VLOOKUP(""&amp;$A364,Plano_Contas!$A$3:$F$1003,6,0),"")</f>
        <v/>
      </c>
      <c r="C364" s="91"/>
      <c r="D364" s="111"/>
      <c r="E364" s="112">
        <v>0</v>
      </c>
      <c r="F364" s="87"/>
      <c r="G364" s="85"/>
      <c r="H364" s="111"/>
      <c r="I364" s="112">
        <v>0</v>
      </c>
      <c r="J364" s="87"/>
      <c r="K364" s="85"/>
      <c r="L364" s="111"/>
      <c r="M364" s="112">
        <v>0</v>
      </c>
      <c r="N364" s="87"/>
      <c r="O364" s="85"/>
      <c r="P364" s="111"/>
      <c r="Q364" s="112">
        <v>0</v>
      </c>
      <c r="R364" s="87"/>
      <c r="S364" s="85"/>
      <c r="T364" s="111"/>
      <c r="U364" s="112">
        <v>0</v>
      </c>
      <c r="V364" s="87"/>
      <c r="W364" s="85"/>
      <c r="X364" s="111"/>
      <c r="Y364" s="112">
        <v>0</v>
      </c>
      <c r="Z364" s="87"/>
      <c r="AA364" s="85"/>
      <c r="AB364" s="111"/>
      <c r="AC364" s="112">
        <v>0</v>
      </c>
      <c r="AD364" s="87"/>
      <c r="AE364" s="85"/>
      <c r="AF364" s="111"/>
      <c r="AG364" s="112">
        <v>0</v>
      </c>
      <c r="AH364" s="87"/>
      <c r="AI364" s="85"/>
      <c r="AJ364" s="111"/>
      <c r="AK364" s="112">
        <v>0</v>
      </c>
      <c r="AL364" s="87"/>
      <c r="AM364" s="85"/>
      <c r="AN364" s="111"/>
      <c r="AO364" s="112">
        <v>0</v>
      </c>
      <c r="AP364" s="87"/>
      <c r="AQ364" s="85"/>
      <c r="AR364" s="111"/>
      <c r="AS364" s="112">
        <v>0</v>
      </c>
      <c r="AT364" s="87"/>
      <c r="AU364" s="85"/>
      <c r="AV364" s="111"/>
      <c r="AW364" s="112">
        <v>0</v>
      </c>
      <c r="AX364" s="87"/>
      <c r="AY364" s="85"/>
      <c r="AZ364" s="267">
        <f t="shared" si="17"/>
        <v>0</v>
      </c>
      <c r="BA364" s="88">
        <f t="shared" si="18"/>
        <v>0</v>
      </c>
      <c r="BC364">
        <f>IF($A364&lt;&gt;"",COUNTIF($BD$3:$BD364,$BD364),0)</f>
        <v>0</v>
      </c>
      <c r="BD364" t="str">
        <f>IF($A364&lt;&gt;"",VLOOKUP(TRUNC(MID($A364,1,2),0),Plano_Contas!$H$3:$J$103,2,TRUE),"")</f>
        <v/>
      </c>
      <c r="BE364" s="201" t="str">
        <f t="shared" si="19"/>
        <v/>
      </c>
      <c r="BF364" t="str">
        <f ca="1">IF($BT364&lt;&gt;"",SUMIF($BD$3:$BD$1004,"="&amp;$BD364,INDIRECT(ADDRESS(3,BF$2,1,1)):INDIRECT(ADDRESS(1004,BF$2,1,1))),"")</f>
        <v/>
      </c>
      <c r="BG364" t="str">
        <f ca="1">IF($BT364&lt;&gt;"",SUMIF($BD$3:$BD$1004,"="&amp;$BD364,INDIRECT(ADDRESS(3,BG$2,1,1)):INDIRECT(ADDRESS(1004,BG$2,1,1))),"")</f>
        <v/>
      </c>
      <c r="BH364" t="str">
        <f ca="1">IF($BT364&lt;&gt;"",SUMIF($BD$3:$BD$1004,"="&amp;$BD364,INDIRECT(ADDRESS(3,BH$2,1,1)):INDIRECT(ADDRESS(1004,BH$2,1,1))),"")</f>
        <v/>
      </c>
      <c r="BI364" t="str">
        <f ca="1">IF($BT364&lt;&gt;"",SUMIF($BD$3:$BD$1004,"="&amp;$BD364,INDIRECT(ADDRESS(3,BI$2,1,1)):INDIRECT(ADDRESS(1004,BI$2,1,1))),"")</f>
        <v/>
      </c>
      <c r="BJ364" t="str">
        <f ca="1">IF($BT364&lt;&gt;"",SUMIF($BD$3:$BD$1004,"="&amp;$BD364,INDIRECT(ADDRESS(3,BJ$2,1,1)):INDIRECT(ADDRESS(1004,BJ$2,1,1))),"")</f>
        <v/>
      </c>
      <c r="BK364" t="str">
        <f ca="1">IF($BT364&lt;&gt;"",SUMIF($BD$3:$BD$1004,"="&amp;$BD364,INDIRECT(ADDRESS(3,BK$2,1,1)):INDIRECT(ADDRESS(1004,BK$2,1,1))),"")</f>
        <v/>
      </c>
      <c r="BL364" t="str">
        <f ca="1">IF($BT364&lt;&gt;"",SUMIF($BD$3:$BD$1004,"="&amp;$BD364,INDIRECT(ADDRESS(3,BL$2,1,1)):INDIRECT(ADDRESS(1004,BL$2,1,1))),"")</f>
        <v/>
      </c>
      <c r="BM364" t="str">
        <f ca="1">IF($BT364&lt;&gt;"",SUMIF($BD$3:$BD$1004,"="&amp;$BD364,INDIRECT(ADDRESS(3,BM$2,1,1)):INDIRECT(ADDRESS(1004,BM$2,1,1))),"")</f>
        <v/>
      </c>
      <c r="BN364" t="str">
        <f ca="1">IF($BT364&lt;&gt;"",SUMIF($BD$3:$BD$1004,"="&amp;$BD364,INDIRECT(ADDRESS(3,BN$2,1,1)):INDIRECT(ADDRESS(1004,BN$2,1,1))),"")</f>
        <v/>
      </c>
      <c r="BO364" t="str">
        <f ca="1">IF($BT364&lt;&gt;"",SUMIF($BD$3:$BD$1004,"="&amp;$BD364,INDIRECT(ADDRESS(3,BO$2,1,1)):INDIRECT(ADDRESS(1004,BO$2,1,1))),"")</f>
        <v/>
      </c>
      <c r="BP364" t="str">
        <f ca="1">IF($BT364&lt;&gt;"",SUMIF($BD$3:$BD$1004,"="&amp;$BD364,INDIRECT(ADDRESS(3,BP$2,1,1)):INDIRECT(ADDRESS(1004,BP$2,1,1))),"")</f>
        <v/>
      </c>
      <c r="BQ364" t="str">
        <f ca="1">IF($BT364&lt;&gt;"",SUMIF($BD$3:$BD$1004,"="&amp;$BD364,INDIRECT(ADDRESS(3,BQ$2,1,1)):INDIRECT(ADDRESS(1004,BQ$2,1,1))),"")</f>
        <v/>
      </c>
      <c r="BR364" t="str">
        <f ca="1">IF($BT364&lt;&gt;"",SUMIF($BD$3:$BD$1004,"="&amp;$BD364,INDIRECT(ADDRESS(3,BR$2,1,1)):INDIRECT(ADDRESS(1004,BR$2,1,1))),"")</f>
        <v/>
      </c>
      <c r="BS364" t="str">
        <f>IF($A364&lt;&gt;"",VLOOKUP(TRUNC(MID($A364,1,2),0),Plano_Contas!$H$3:$J$103,3,TRUE),"")</f>
        <v/>
      </c>
      <c r="BT364" t="str">
        <f t="shared" si="20"/>
        <v/>
      </c>
      <c r="BV364">
        <f>Empresas!C364</f>
        <v>0</v>
      </c>
    </row>
    <row r="365" spans="1:74" x14ac:dyDescent="0.2">
      <c r="A365" s="89"/>
      <c r="B365" s="52" t="str">
        <f>IF($A365&lt;&gt;"",VLOOKUP(""&amp;$A365,Plano_Contas!$A$3:$F$1003,6,0),"")</f>
        <v/>
      </c>
      <c r="C365" s="91"/>
      <c r="D365" s="111"/>
      <c r="E365" s="112">
        <v>0</v>
      </c>
      <c r="F365" s="87"/>
      <c r="G365" s="85"/>
      <c r="H365" s="111"/>
      <c r="I365" s="112">
        <v>0</v>
      </c>
      <c r="J365" s="87"/>
      <c r="K365" s="85"/>
      <c r="L365" s="111"/>
      <c r="M365" s="112">
        <v>0</v>
      </c>
      <c r="N365" s="87"/>
      <c r="O365" s="85"/>
      <c r="P365" s="111"/>
      <c r="Q365" s="112">
        <v>0</v>
      </c>
      <c r="R365" s="87"/>
      <c r="S365" s="85"/>
      <c r="T365" s="111"/>
      <c r="U365" s="112">
        <v>0</v>
      </c>
      <c r="V365" s="87"/>
      <c r="W365" s="85"/>
      <c r="X365" s="111"/>
      <c r="Y365" s="112">
        <v>0</v>
      </c>
      <c r="Z365" s="87"/>
      <c r="AA365" s="85"/>
      <c r="AB365" s="111"/>
      <c r="AC365" s="112">
        <v>0</v>
      </c>
      <c r="AD365" s="87"/>
      <c r="AE365" s="85"/>
      <c r="AF365" s="111"/>
      <c r="AG365" s="112">
        <v>0</v>
      </c>
      <c r="AH365" s="87"/>
      <c r="AI365" s="85"/>
      <c r="AJ365" s="111"/>
      <c r="AK365" s="112">
        <v>0</v>
      </c>
      <c r="AL365" s="87"/>
      <c r="AM365" s="85"/>
      <c r="AN365" s="111"/>
      <c r="AO365" s="112">
        <v>0</v>
      </c>
      <c r="AP365" s="87"/>
      <c r="AQ365" s="85"/>
      <c r="AR365" s="111"/>
      <c r="AS365" s="112">
        <v>0</v>
      </c>
      <c r="AT365" s="87"/>
      <c r="AU365" s="85"/>
      <c r="AV365" s="111"/>
      <c r="AW365" s="112">
        <v>0</v>
      </c>
      <c r="AX365" s="87"/>
      <c r="AY365" s="85"/>
      <c r="AZ365" s="267">
        <f t="shared" si="17"/>
        <v>0</v>
      </c>
      <c r="BA365" s="88">
        <f t="shared" si="18"/>
        <v>0</v>
      </c>
      <c r="BC365">
        <f>IF($A365&lt;&gt;"",COUNTIF($BD$3:$BD365,$BD365),0)</f>
        <v>0</v>
      </c>
      <c r="BD365" t="str">
        <f>IF($A365&lt;&gt;"",VLOOKUP(TRUNC(MID($A365,1,2),0),Plano_Contas!$H$3:$J$103,2,TRUE),"")</f>
        <v/>
      </c>
      <c r="BE365" s="201" t="str">
        <f t="shared" si="19"/>
        <v/>
      </c>
      <c r="BF365" t="str">
        <f ca="1">IF($BT365&lt;&gt;"",SUMIF($BD$3:$BD$1004,"="&amp;$BD365,INDIRECT(ADDRESS(3,BF$2,1,1)):INDIRECT(ADDRESS(1004,BF$2,1,1))),"")</f>
        <v/>
      </c>
      <c r="BG365" t="str">
        <f ca="1">IF($BT365&lt;&gt;"",SUMIF($BD$3:$BD$1004,"="&amp;$BD365,INDIRECT(ADDRESS(3,BG$2,1,1)):INDIRECT(ADDRESS(1004,BG$2,1,1))),"")</f>
        <v/>
      </c>
      <c r="BH365" t="str">
        <f ca="1">IF($BT365&lt;&gt;"",SUMIF($BD$3:$BD$1004,"="&amp;$BD365,INDIRECT(ADDRESS(3,BH$2,1,1)):INDIRECT(ADDRESS(1004,BH$2,1,1))),"")</f>
        <v/>
      </c>
      <c r="BI365" t="str">
        <f ca="1">IF($BT365&lt;&gt;"",SUMIF($BD$3:$BD$1004,"="&amp;$BD365,INDIRECT(ADDRESS(3,BI$2,1,1)):INDIRECT(ADDRESS(1004,BI$2,1,1))),"")</f>
        <v/>
      </c>
      <c r="BJ365" t="str">
        <f ca="1">IF($BT365&lt;&gt;"",SUMIF($BD$3:$BD$1004,"="&amp;$BD365,INDIRECT(ADDRESS(3,BJ$2,1,1)):INDIRECT(ADDRESS(1004,BJ$2,1,1))),"")</f>
        <v/>
      </c>
      <c r="BK365" t="str">
        <f ca="1">IF($BT365&lt;&gt;"",SUMIF($BD$3:$BD$1004,"="&amp;$BD365,INDIRECT(ADDRESS(3,BK$2,1,1)):INDIRECT(ADDRESS(1004,BK$2,1,1))),"")</f>
        <v/>
      </c>
      <c r="BL365" t="str">
        <f ca="1">IF($BT365&lt;&gt;"",SUMIF($BD$3:$BD$1004,"="&amp;$BD365,INDIRECT(ADDRESS(3,BL$2,1,1)):INDIRECT(ADDRESS(1004,BL$2,1,1))),"")</f>
        <v/>
      </c>
      <c r="BM365" t="str">
        <f ca="1">IF($BT365&lt;&gt;"",SUMIF($BD$3:$BD$1004,"="&amp;$BD365,INDIRECT(ADDRESS(3,BM$2,1,1)):INDIRECT(ADDRESS(1004,BM$2,1,1))),"")</f>
        <v/>
      </c>
      <c r="BN365" t="str">
        <f ca="1">IF($BT365&lt;&gt;"",SUMIF($BD$3:$BD$1004,"="&amp;$BD365,INDIRECT(ADDRESS(3,BN$2,1,1)):INDIRECT(ADDRESS(1004,BN$2,1,1))),"")</f>
        <v/>
      </c>
      <c r="BO365" t="str">
        <f ca="1">IF($BT365&lt;&gt;"",SUMIF($BD$3:$BD$1004,"="&amp;$BD365,INDIRECT(ADDRESS(3,BO$2,1,1)):INDIRECT(ADDRESS(1004,BO$2,1,1))),"")</f>
        <v/>
      </c>
      <c r="BP365" t="str">
        <f ca="1">IF($BT365&lt;&gt;"",SUMIF($BD$3:$BD$1004,"="&amp;$BD365,INDIRECT(ADDRESS(3,BP$2,1,1)):INDIRECT(ADDRESS(1004,BP$2,1,1))),"")</f>
        <v/>
      </c>
      <c r="BQ365" t="str">
        <f ca="1">IF($BT365&lt;&gt;"",SUMIF($BD$3:$BD$1004,"="&amp;$BD365,INDIRECT(ADDRESS(3,BQ$2,1,1)):INDIRECT(ADDRESS(1004,BQ$2,1,1))),"")</f>
        <v/>
      </c>
      <c r="BR365" t="str">
        <f ca="1">IF($BT365&lt;&gt;"",SUMIF($BD$3:$BD$1004,"="&amp;$BD365,INDIRECT(ADDRESS(3,BR$2,1,1)):INDIRECT(ADDRESS(1004,BR$2,1,1))),"")</f>
        <v/>
      </c>
      <c r="BS365" t="str">
        <f>IF($A365&lt;&gt;"",VLOOKUP(TRUNC(MID($A365,1,2),0),Plano_Contas!$H$3:$J$103,3,TRUE),"")</f>
        <v/>
      </c>
      <c r="BT365" t="str">
        <f t="shared" si="20"/>
        <v/>
      </c>
      <c r="BV365">
        <f>Empresas!C365</f>
        <v>0</v>
      </c>
    </row>
    <row r="366" spans="1:74" x14ac:dyDescent="0.2">
      <c r="A366" s="89"/>
      <c r="B366" s="52" t="str">
        <f>IF($A366&lt;&gt;"",VLOOKUP(""&amp;$A366,Plano_Contas!$A$3:$F$1003,6,0),"")</f>
        <v/>
      </c>
      <c r="C366" s="91"/>
      <c r="D366" s="111"/>
      <c r="E366" s="112">
        <v>0</v>
      </c>
      <c r="F366" s="87"/>
      <c r="G366" s="85"/>
      <c r="H366" s="111"/>
      <c r="I366" s="112">
        <v>0</v>
      </c>
      <c r="J366" s="87"/>
      <c r="K366" s="85"/>
      <c r="L366" s="111"/>
      <c r="M366" s="112">
        <v>0</v>
      </c>
      <c r="N366" s="87"/>
      <c r="O366" s="85"/>
      <c r="P366" s="111"/>
      <c r="Q366" s="112">
        <v>0</v>
      </c>
      <c r="R366" s="87"/>
      <c r="S366" s="85"/>
      <c r="T366" s="111"/>
      <c r="U366" s="112">
        <v>0</v>
      </c>
      <c r="V366" s="87"/>
      <c r="W366" s="85"/>
      <c r="X366" s="111"/>
      <c r="Y366" s="112">
        <v>0</v>
      </c>
      <c r="Z366" s="87"/>
      <c r="AA366" s="85"/>
      <c r="AB366" s="111"/>
      <c r="AC366" s="112">
        <v>0</v>
      </c>
      <c r="AD366" s="87"/>
      <c r="AE366" s="85"/>
      <c r="AF366" s="111"/>
      <c r="AG366" s="112">
        <v>0</v>
      </c>
      <c r="AH366" s="87"/>
      <c r="AI366" s="85"/>
      <c r="AJ366" s="111"/>
      <c r="AK366" s="112">
        <v>0</v>
      </c>
      <c r="AL366" s="87"/>
      <c r="AM366" s="85"/>
      <c r="AN366" s="111"/>
      <c r="AO366" s="112">
        <v>0</v>
      </c>
      <c r="AP366" s="87"/>
      <c r="AQ366" s="85"/>
      <c r="AR366" s="111"/>
      <c r="AS366" s="112">
        <v>0</v>
      </c>
      <c r="AT366" s="87"/>
      <c r="AU366" s="85"/>
      <c r="AV366" s="111"/>
      <c r="AW366" s="112">
        <v>0</v>
      </c>
      <c r="AX366" s="87"/>
      <c r="AY366" s="85"/>
      <c r="AZ366" s="267">
        <f t="shared" si="17"/>
        <v>0</v>
      </c>
      <c r="BA366" s="88">
        <f t="shared" si="18"/>
        <v>0</v>
      </c>
      <c r="BC366">
        <f>IF($A366&lt;&gt;"",COUNTIF($BD$3:$BD366,$BD366),0)</f>
        <v>0</v>
      </c>
      <c r="BD366" t="str">
        <f>IF($A366&lt;&gt;"",VLOOKUP(TRUNC(MID($A366,1,2),0),Plano_Contas!$H$3:$J$103,2,TRUE),"")</f>
        <v/>
      </c>
      <c r="BE366" s="201" t="str">
        <f t="shared" si="19"/>
        <v/>
      </c>
      <c r="BF366" t="str">
        <f ca="1">IF($BT366&lt;&gt;"",SUMIF($BD$3:$BD$1004,"="&amp;$BD366,INDIRECT(ADDRESS(3,BF$2,1,1)):INDIRECT(ADDRESS(1004,BF$2,1,1))),"")</f>
        <v/>
      </c>
      <c r="BG366" t="str">
        <f ca="1">IF($BT366&lt;&gt;"",SUMIF($BD$3:$BD$1004,"="&amp;$BD366,INDIRECT(ADDRESS(3,BG$2,1,1)):INDIRECT(ADDRESS(1004,BG$2,1,1))),"")</f>
        <v/>
      </c>
      <c r="BH366" t="str">
        <f ca="1">IF($BT366&lt;&gt;"",SUMIF($BD$3:$BD$1004,"="&amp;$BD366,INDIRECT(ADDRESS(3,BH$2,1,1)):INDIRECT(ADDRESS(1004,BH$2,1,1))),"")</f>
        <v/>
      </c>
      <c r="BI366" t="str">
        <f ca="1">IF($BT366&lt;&gt;"",SUMIF($BD$3:$BD$1004,"="&amp;$BD366,INDIRECT(ADDRESS(3,BI$2,1,1)):INDIRECT(ADDRESS(1004,BI$2,1,1))),"")</f>
        <v/>
      </c>
      <c r="BJ366" t="str">
        <f ca="1">IF($BT366&lt;&gt;"",SUMIF($BD$3:$BD$1004,"="&amp;$BD366,INDIRECT(ADDRESS(3,BJ$2,1,1)):INDIRECT(ADDRESS(1004,BJ$2,1,1))),"")</f>
        <v/>
      </c>
      <c r="BK366" t="str">
        <f ca="1">IF($BT366&lt;&gt;"",SUMIF($BD$3:$BD$1004,"="&amp;$BD366,INDIRECT(ADDRESS(3,BK$2,1,1)):INDIRECT(ADDRESS(1004,BK$2,1,1))),"")</f>
        <v/>
      </c>
      <c r="BL366" t="str">
        <f ca="1">IF($BT366&lt;&gt;"",SUMIF($BD$3:$BD$1004,"="&amp;$BD366,INDIRECT(ADDRESS(3,BL$2,1,1)):INDIRECT(ADDRESS(1004,BL$2,1,1))),"")</f>
        <v/>
      </c>
      <c r="BM366" t="str">
        <f ca="1">IF($BT366&lt;&gt;"",SUMIF($BD$3:$BD$1004,"="&amp;$BD366,INDIRECT(ADDRESS(3,BM$2,1,1)):INDIRECT(ADDRESS(1004,BM$2,1,1))),"")</f>
        <v/>
      </c>
      <c r="BN366" t="str">
        <f ca="1">IF($BT366&lt;&gt;"",SUMIF($BD$3:$BD$1004,"="&amp;$BD366,INDIRECT(ADDRESS(3,BN$2,1,1)):INDIRECT(ADDRESS(1004,BN$2,1,1))),"")</f>
        <v/>
      </c>
      <c r="BO366" t="str">
        <f ca="1">IF($BT366&lt;&gt;"",SUMIF($BD$3:$BD$1004,"="&amp;$BD366,INDIRECT(ADDRESS(3,BO$2,1,1)):INDIRECT(ADDRESS(1004,BO$2,1,1))),"")</f>
        <v/>
      </c>
      <c r="BP366" t="str">
        <f ca="1">IF($BT366&lt;&gt;"",SUMIF($BD$3:$BD$1004,"="&amp;$BD366,INDIRECT(ADDRESS(3,BP$2,1,1)):INDIRECT(ADDRESS(1004,BP$2,1,1))),"")</f>
        <v/>
      </c>
      <c r="BQ366" t="str">
        <f ca="1">IF($BT366&lt;&gt;"",SUMIF($BD$3:$BD$1004,"="&amp;$BD366,INDIRECT(ADDRESS(3,BQ$2,1,1)):INDIRECT(ADDRESS(1004,BQ$2,1,1))),"")</f>
        <v/>
      </c>
      <c r="BR366" t="str">
        <f ca="1">IF($BT366&lt;&gt;"",SUMIF($BD$3:$BD$1004,"="&amp;$BD366,INDIRECT(ADDRESS(3,BR$2,1,1)):INDIRECT(ADDRESS(1004,BR$2,1,1))),"")</f>
        <v/>
      </c>
      <c r="BS366" t="str">
        <f>IF($A366&lt;&gt;"",VLOOKUP(TRUNC(MID($A366,1,2),0),Plano_Contas!$H$3:$J$103,3,TRUE),"")</f>
        <v/>
      </c>
      <c r="BT366" t="str">
        <f t="shared" si="20"/>
        <v/>
      </c>
      <c r="BV366">
        <f>Empresas!C366</f>
        <v>0</v>
      </c>
    </row>
    <row r="367" spans="1:74" x14ac:dyDescent="0.2">
      <c r="A367" s="89"/>
      <c r="B367" s="52" t="str">
        <f>IF($A367&lt;&gt;"",VLOOKUP(""&amp;$A367,Plano_Contas!$A$3:$F$1003,6,0),"")</f>
        <v/>
      </c>
      <c r="C367" s="91"/>
      <c r="D367" s="111"/>
      <c r="E367" s="112">
        <v>0</v>
      </c>
      <c r="F367" s="87"/>
      <c r="G367" s="85"/>
      <c r="H367" s="111"/>
      <c r="I367" s="112">
        <v>0</v>
      </c>
      <c r="J367" s="87"/>
      <c r="K367" s="85"/>
      <c r="L367" s="111"/>
      <c r="M367" s="112">
        <v>0</v>
      </c>
      <c r="N367" s="87"/>
      <c r="O367" s="85"/>
      <c r="P367" s="111"/>
      <c r="Q367" s="112">
        <v>0</v>
      </c>
      <c r="R367" s="87"/>
      <c r="S367" s="85"/>
      <c r="T367" s="111"/>
      <c r="U367" s="112">
        <v>0</v>
      </c>
      <c r="V367" s="87"/>
      <c r="W367" s="85"/>
      <c r="X367" s="111"/>
      <c r="Y367" s="112">
        <v>0</v>
      </c>
      <c r="Z367" s="87"/>
      <c r="AA367" s="85"/>
      <c r="AB367" s="111"/>
      <c r="AC367" s="112">
        <v>0</v>
      </c>
      <c r="AD367" s="87"/>
      <c r="AE367" s="85"/>
      <c r="AF367" s="111"/>
      <c r="AG367" s="112">
        <v>0</v>
      </c>
      <c r="AH367" s="87"/>
      <c r="AI367" s="85"/>
      <c r="AJ367" s="111"/>
      <c r="AK367" s="112">
        <v>0</v>
      </c>
      <c r="AL367" s="87"/>
      <c r="AM367" s="85"/>
      <c r="AN367" s="111"/>
      <c r="AO367" s="112">
        <v>0</v>
      </c>
      <c r="AP367" s="87"/>
      <c r="AQ367" s="85"/>
      <c r="AR367" s="111"/>
      <c r="AS367" s="112">
        <v>0</v>
      </c>
      <c r="AT367" s="87"/>
      <c r="AU367" s="85"/>
      <c r="AV367" s="111"/>
      <c r="AW367" s="112">
        <v>0</v>
      </c>
      <c r="AX367" s="87"/>
      <c r="AY367" s="85"/>
      <c r="AZ367" s="267">
        <f t="shared" si="17"/>
        <v>0</v>
      </c>
      <c r="BA367" s="88">
        <f t="shared" si="18"/>
        <v>0</v>
      </c>
      <c r="BC367">
        <f>IF($A367&lt;&gt;"",COUNTIF($BD$3:$BD367,$BD367),0)</f>
        <v>0</v>
      </c>
      <c r="BD367" t="str">
        <f>IF($A367&lt;&gt;"",VLOOKUP(TRUNC(MID($A367,1,2),0),Plano_Contas!$H$3:$J$103,2,TRUE),"")</f>
        <v/>
      </c>
      <c r="BE367" s="201" t="str">
        <f t="shared" si="19"/>
        <v/>
      </c>
      <c r="BF367" t="str">
        <f ca="1">IF($BT367&lt;&gt;"",SUMIF($BD$3:$BD$1004,"="&amp;$BD367,INDIRECT(ADDRESS(3,BF$2,1,1)):INDIRECT(ADDRESS(1004,BF$2,1,1))),"")</f>
        <v/>
      </c>
      <c r="BG367" t="str">
        <f ca="1">IF($BT367&lt;&gt;"",SUMIF($BD$3:$BD$1004,"="&amp;$BD367,INDIRECT(ADDRESS(3,BG$2,1,1)):INDIRECT(ADDRESS(1004,BG$2,1,1))),"")</f>
        <v/>
      </c>
      <c r="BH367" t="str">
        <f ca="1">IF($BT367&lt;&gt;"",SUMIF($BD$3:$BD$1004,"="&amp;$BD367,INDIRECT(ADDRESS(3,BH$2,1,1)):INDIRECT(ADDRESS(1004,BH$2,1,1))),"")</f>
        <v/>
      </c>
      <c r="BI367" t="str">
        <f ca="1">IF($BT367&lt;&gt;"",SUMIF($BD$3:$BD$1004,"="&amp;$BD367,INDIRECT(ADDRESS(3,BI$2,1,1)):INDIRECT(ADDRESS(1004,BI$2,1,1))),"")</f>
        <v/>
      </c>
      <c r="BJ367" t="str">
        <f ca="1">IF($BT367&lt;&gt;"",SUMIF($BD$3:$BD$1004,"="&amp;$BD367,INDIRECT(ADDRESS(3,BJ$2,1,1)):INDIRECT(ADDRESS(1004,BJ$2,1,1))),"")</f>
        <v/>
      </c>
      <c r="BK367" t="str">
        <f ca="1">IF($BT367&lt;&gt;"",SUMIF($BD$3:$BD$1004,"="&amp;$BD367,INDIRECT(ADDRESS(3,BK$2,1,1)):INDIRECT(ADDRESS(1004,BK$2,1,1))),"")</f>
        <v/>
      </c>
      <c r="BL367" t="str">
        <f ca="1">IF($BT367&lt;&gt;"",SUMIF($BD$3:$BD$1004,"="&amp;$BD367,INDIRECT(ADDRESS(3,BL$2,1,1)):INDIRECT(ADDRESS(1004,BL$2,1,1))),"")</f>
        <v/>
      </c>
      <c r="BM367" t="str">
        <f ca="1">IF($BT367&lt;&gt;"",SUMIF($BD$3:$BD$1004,"="&amp;$BD367,INDIRECT(ADDRESS(3,BM$2,1,1)):INDIRECT(ADDRESS(1004,BM$2,1,1))),"")</f>
        <v/>
      </c>
      <c r="BN367" t="str">
        <f ca="1">IF($BT367&lt;&gt;"",SUMIF($BD$3:$BD$1004,"="&amp;$BD367,INDIRECT(ADDRESS(3,BN$2,1,1)):INDIRECT(ADDRESS(1004,BN$2,1,1))),"")</f>
        <v/>
      </c>
      <c r="BO367" t="str">
        <f ca="1">IF($BT367&lt;&gt;"",SUMIF($BD$3:$BD$1004,"="&amp;$BD367,INDIRECT(ADDRESS(3,BO$2,1,1)):INDIRECT(ADDRESS(1004,BO$2,1,1))),"")</f>
        <v/>
      </c>
      <c r="BP367" t="str">
        <f ca="1">IF($BT367&lt;&gt;"",SUMIF($BD$3:$BD$1004,"="&amp;$BD367,INDIRECT(ADDRESS(3,BP$2,1,1)):INDIRECT(ADDRESS(1004,BP$2,1,1))),"")</f>
        <v/>
      </c>
      <c r="BQ367" t="str">
        <f ca="1">IF($BT367&lt;&gt;"",SUMIF($BD$3:$BD$1004,"="&amp;$BD367,INDIRECT(ADDRESS(3,BQ$2,1,1)):INDIRECT(ADDRESS(1004,BQ$2,1,1))),"")</f>
        <v/>
      </c>
      <c r="BR367" t="str">
        <f ca="1">IF($BT367&lt;&gt;"",SUMIF($BD$3:$BD$1004,"="&amp;$BD367,INDIRECT(ADDRESS(3,BR$2,1,1)):INDIRECT(ADDRESS(1004,BR$2,1,1))),"")</f>
        <v/>
      </c>
      <c r="BS367" t="str">
        <f>IF($A367&lt;&gt;"",VLOOKUP(TRUNC(MID($A367,1,2),0),Plano_Contas!$H$3:$J$103,3,TRUE),"")</f>
        <v/>
      </c>
      <c r="BT367" t="str">
        <f t="shared" si="20"/>
        <v/>
      </c>
      <c r="BV367">
        <f>Empresas!C367</f>
        <v>0</v>
      </c>
    </row>
    <row r="368" spans="1:74" x14ac:dyDescent="0.2">
      <c r="A368" s="89"/>
      <c r="B368" s="52" t="str">
        <f>IF($A368&lt;&gt;"",VLOOKUP(""&amp;$A368,Plano_Contas!$A$3:$F$1003,6,0),"")</f>
        <v/>
      </c>
      <c r="C368" s="91"/>
      <c r="D368" s="111"/>
      <c r="E368" s="112">
        <v>0</v>
      </c>
      <c r="F368" s="87"/>
      <c r="G368" s="85"/>
      <c r="H368" s="111"/>
      <c r="I368" s="112">
        <v>0</v>
      </c>
      <c r="J368" s="87"/>
      <c r="K368" s="85"/>
      <c r="L368" s="111"/>
      <c r="M368" s="112">
        <v>0</v>
      </c>
      <c r="N368" s="87"/>
      <c r="O368" s="85"/>
      <c r="P368" s="111"/>
      <c r="Q368" s="112">
        <v>0</v>
      </c>
      <c r="R368" s="87"/>
      <c r="S368" s="85"/>
      <c r="T368" s="111"/>
      <c r="U368" s="112">
        <v>0</v>
      </c>
      <c r="V368" s="87"/>
      <c r="W368" s="85"/>
      <c r="X368" s="111"/>
      <c r="Y368" s="112">
        <v>0</v>
      </c>
      <c r="Z368" s="87"/>
      <c r="AA368" s="85"/>
      <c r="AB368" s="111"/>
      <c r="AC368" s="112">
        <v>0</v>
      </c>
      <c r="AD368" s="87"/>
      <c r="AE368" s="85"/>
      <c r="AF368" s="111"/>
      <c r="AG368" s="112">
        <v>0</v>
      </c>
      <c r="AH368" s="87"/>
      <c r="AI368" s="85"/>
      <c r="AJ368" s="111"/>
      <c r="AK368" s="112">
        <v>0</v>
      </c>
      <c r="AL368" s="87"/>
      <c r="AM368" s="85"/>
      <c r="AN368" s="111"/>
      <c r="AO368" s="112">
        <v>0</v>
      </c>
      <c r="AP368" s="87"/>
      <c r="AQ368" s="85"/>
      <c r="AR368" s="111"/>
      <c r="AS368" s="112">
        <v>0</v>
      </c>
      <c r="AT368" s="87"/>
      <c r="AU368" s="85"/>
      <c r="AV368" s="111"/>
      <c r="AW368" s="112">
        <v>0</v>
      </c>
      <c r="AX368" s="87"/>
      <c r="AY368" s="85"/>
      <c r="AZ368" s="267">
        <f t="shared" si="17"/>
        <v>0</v>
      </c>
      <c r="BA368" s="88">
        <f t="shared" si="18"/>
        <v>0</v>
      </c>
      <c r="BC368">
        <f>IF($A368&lt;&gt;"",COUNTIF($BD$3:$BD368,$BD368),0)</f>
        <v>0</v>
      </c>
      <c r="BD368" t="str">
        <f>IF($A368&lt;&gt;"",VLOOKUP(TRUNC(MID($A368,1,2),0),Plano_Contas!$H$3:$J$103,2,TRUE),"")</f>
        <v/>
      </c>
      <c r="BE368" s="201" t="str">
        <f t="shared" si="19"/>
        <v/>
      </c>
      <c r="BF368" t="str">
        <f ca="1">IF($BT368&lt;&gt;"",SUMIF($BD$3:$BD$1004,"="&amp;$BD368,INDIRECT(ADDRESS(3,BF$2,1,1)):INDIRECT(ADDRESS(1004,BF$2,1,1))),"")</f>
        <v/>
      </c>
      <c r="BG368" t="str">
        <f ca="1">IF($BT368&lt;&gt;"",SUMIF($BD$3:$BD$1004,"="&amp;$BD368,INDIRECT(ADDRESS(3,BG$2,1,1)):INDIRECT(ADDRESS(1004,BG$2,1,1))),"")</f>
        <v/>
      </c>
      <c r="BH368" t="str">
        <f ca="1">IF($BT368&lt;&gt;"",SUMIF($BD$3:$BD$1004,"="&amp;$BD368,INDIRECT(ADDRESS(3,BH$2,1,1)):INDIRECT(ADDRESS(1004,BH$2,1,1))),"")</f>
        <v/>
      </c>
      <c r="BI368" t="str">
        <f ca="1">IF($BT368&lt;&gt;"",SUMIF($BD$3:$BD$1004,"="&amp;$BD368,INDIRECT(ADDRESS(3,BI$2,1,1)):INDIRECT(ADDRESS(1004,BI$2,1,1))),"")</f>
        <v/>
      </c>
      <c r="BJ368" t="str">
        <f ca="1">IF($BT368&lt;&gt;"",SUMIF($BD$3:$BD$1004,"="&amp;$BD368,INDIRECT(ADDRESS(3,BJ$2,1,1)):INDIRECT(ADDRESS(1004,BJ$2,1,1))),"")</f>
        <v/>
      </c>
      <c r="BK368" t="str">
        <f ca="1">IF($BT368&lt;&gt;"",SUMIF($BD$3:$BD$1004,"="&amp;$BD368,INDIRECT(ADDRESS(3,BK$2,1,1)):INDIRECT(ADDRESS(1004,BK$2,1,1))),"")</f>
        <v/>
      </c>
      <c r="BL368" t="str">
        <f ca="1">IF($BT368&lt;&gt;"",SUMIF($BD$3:$BD$1004,"="&amp;$BD368,INDIRECT(ADDRESS(3,BL$2,1,1)):INDIRECT(ADDRESS(1004,BL$2,1,1))),"")</f>
        <v/>
      </c>
      <c r="BM368" t="str">
        <f ca="1">IF($BT368&lt;&gt;"",SUMIF($BD$3:$BD$1004,"="&amp;$BD368,INDIRECT(ADDRESS(3,BM$2,1,1)):INDIRECT(ADDRESS(1004,BM$2,1,1))),"")</f>
        <v/>
      </c>
      <c r="BN368" t="str">
        <f ca="1">IF($BT368&lt;&gt;"",SUMIF($BD$3:$BD$1004,"="&amp;$BD368,INDIRECT(ADDRESS(3,BN$2,1,1)):INDIRECT(ADDRESS(1004,BN$2,1,1))),"")</f>
        <v/>
      </c>
      <c r="BO368" t="str">
        <f ca="1">IF($BT368&lt;&gt;"",SUMIF($BD$3:$BD$1004,"="&amp;$BD368,INDIRECT(ADDRESS(3,BO$2,1,1)):INDIRECT(ADDRESS(1004,BO$2,1,1))),"")</f>
        <v/>
      </c>
      <c r="BP368" t="str">
        <f ca="1">IF($BT368&lt;&gt;"",SUMIF($BD$3:$BD$1004,"="&amp;$BD368,INDIRECT(ADDRESS(3,BP$2,1,1)):INDIRECT(ADDRESS(1004,BP$2,1,1))),"")</f>
        <v/>
      </c>
      <c r="BQ368" t="str">
        <f ca="1">IF($BT368&lt;&gt;"",SUMIF($BD$3:$BD$1004,"="&amp;$BD368,INDIRECT(ADDRESS(3,BQ$2,1,1)):INDIRECT(ADDRESS(1004,BQ$2,1,1))),"")</f>
        <v/>
      </c>
      <c r="BR368" t="str">
        <f ca="1">IF($BT368&lt;&gt;"",SUMIF($BD$3:$BD$1004,"="&amp;$BD368,INDIRECT(ADDRESS(3,BR$2,1,1)):INDIRECT(ADDRESS(1004,BR$2,1,1))),"")</f>
        <v/>
      </c>
      <c r="BS368" t="str">
        <f>IF($A368&lt;&gt;"",VLOOKUP(TRUNC(MID($A368,1,2),0),Plano_Contas!$H$3:$J$103,3,TRUE),"")</f>
        <v/>
      </c>
      <c r="BT368" t="str">
        <f t="shared" si="20"/>
        <v/>
      </c>
      <c r="BV368">
        <f>Empresas!C368</f>
        <v>0</v>
      </c>
    </row>
    <row r="369" spans="1:74" x14ac:dyDescent="0.2">
      <c r="A369" s="89"/>
      <c r="B369" s="52" t="str">
        <f>IF($A369&lt;&gt;"",VLOOKUP(""&amp;$A369,Plano_Contas!$A$3:$F$1003,6,0),"")</f>
        <v/>
      </c>
      <c r="C369" s="91"/>
      <c r="D369" s="111"/>
      <c r="E369" s="112">
        <v>0</v>
      </c>
      <c r="F369" s="87"/>
      <c r="G369" s="85"/>
      <c r="H369" s="111"/>
      <c r="I369" s="112">
        <v>0</v>
      </c>
      <c r="J369" s="87"/>
      <c r="K369" s="85"/>
      <c r="L369" s="111"/>
      <c r="M369" s="112">
        <v>0</v>
      </c>
      <c r="N369" s="87"/>
      <c r="O369" s="85"/>
      <c r="P369" s="111"/>
      <c r="Q369" s="112">
        <v>0</v>
      </c>
      <c r="R369" s="87"/>
      <c r="S369" s="85"/>
      <c r="T369" s="111"/>
      <c r="U369" s="112">
        <v>0</v>
      </c>
      <c r="V369" s="87"/>
      <c r="W369" s="85"/>
      <c r="X369" s="111"/>
      <c r="Y369" s="112">
        <v>0</v>
      </c>
      <c r="Z369" s="87"/>
      <c r="AA369" s="85"/>
      <c r="AB369" s="111"/>
      <c r="AC369" s="112">
        <v>0</v>
      </c>
      <c r="AD369" s="87"/>
      <c r="AE369" s="85"/>
      <c r="AF369" s="111"/>
      <c r="AG369" s="112">
        <v>0</v>
      </c>
      <c r="AH369" s="87"/>
      <c r="AI369" s="85"/>
      <c r="AJ369" s="111"/>
      <c r="AK369" s="112">
        <v>0</v>
      </c>
      <c r="AL369" s="87"/>
      <c r="AM369" s="85"/>
      <c r="AN369" s="111"/>
      <c r="AO369" s="112">
        <v>0</v>
      </c>
      <c r="AP369" s="87"/>
      <c r="AQ369" s="85"/>
      <c r="AR369" s="111"/>
      <c r="AS369" s="112">
        <v>0</v>
      </c>
      <c r="AT369" s="87"/>
      <c r="AU369" s="85"/>
      <c r="AV369" s="111"/>
      <c r="AW369" s="112">
        <v>0</v>
      </c>
      <c r="AX369" s="87"/>
      <c r="AY369" s="85"/>
      <c r="AZ369" s="267">
        <f t="shared" si="17"/>
        <v>0</v>
      </c>
      <c r="BA369" s="88">
        <f t="shared" si="18"/>
        <v>0</v>
      </c>
      <c r="BC369">
        <f>IF($A369&lt;&gt;"",COUNTIF($BD$3:$BD369,$BD369),0)</f>
        <v>0</v>
      </c>
      <c r="BD369" t="str">
        <f>IF($A369&lt;&gt;"",VLOOKUP(TRUNC(MID($A369,1,2),0),Plano_Contas!$H$3:$J$103,2,TRUE),"")</f>
        <v/>
      </c>
      <c r="BE369" s="201" t="str">
        <f t="shared" si="19"/>
        <v/>
      </c>
      <c r="BF369" t="str">
        <f ca="1">IF($BT369&lt;&gt;"",SUMIF($BD$3:$BD$1004,"="&amp;$BD369,INDIRECT(ADDRESS(3,BF$2,1,1)):INDIRECT(ADDRESS(1004,BF$2,1,1))),"")</f>
        <v/>
      </c>
      <c r="BG369" t="str">
        <f ca="1">IF($BT369&lt;&gt;"",SUMIF($BD$3:$BD$1004,"="&amp;$BD369,INDIRECT(ADDRESS(3,BG$2,1,1)):INDIRECT(ADDRESS(1004,BG$2,1,1))),"")</f>
        <v/>
      </c>
      <c r="BH369" t="str">
        <f ca="1">IF($BT369&lt;&gt;"",SUMIF($BD$3:$BD$1004,"="&amp;$BD369,INDIRECT(ADDRESS(3,BH$2,1,1)):INDIRECT(ADDRESS(1004,BH$2,1,1))),"")</f>
        <v/>
      </c>
      <c r="BI369" t="str">
        <f ca="1">IF($BT369&lt;&gt;"",SUMIF($BD$3:$BD$1004,"="&amp;$BD369,INDIRECT(ADDRESS(3,BI$2,1,1)):INDIRECT(ADDRESS(1004,BI$2,1,1))),"")</f>
        <v/>
      </c>
      <c r="BJ369" t="str">
        <f ca="1">IF($BT369&lt;&gt;"",SUMIF($BD$3:$BD$1004,"="&amp;$BD369,INDIRECT(ADDRESS(3,BJ$2,1,1)):INDIRECT(ADDRESS(1004,BJ$2,1,1))),"")</f>
        <v/>
      </c>
      <c r="BK369" t="str">
        <f ca="1">IF($BT369&lt;&gt;"",SUMIF($BD$3:$BD$1004,"="&amp;$BD369,INDIRECT(ADDRESS(3,BK$2,1,1)):INDIRECT(ADDRESS(1004,BK$2,1,1))),"")</f>
        <v/>
      </c>
      <c r="BL369" t="str">
        <f ca="1">IF($BT369&lt;&gt;"",SUMIF($BD$3:$BD$1004,"="&amp;$BD369,INDIRECT(ADDRESS(3,BL$2,1,1)):INDIRECT(ADDRESS(1004,BL$2,1,1))),"")</f>
        <v/>
      </c>
      <c r="BM369" t="str">
        <f ca="1">IF($BT369&lt;&gt;"",SUMIF($BD$3:$BD$1004,"="&amp;$BD369,INDIRECT(ADDRESS(3,BM$2,1,1)):INDIRECT(ADDRESS(1004,BM$2,1,1))),"")</f>
        <v/>
      </c>
      <c r="BN369" t="str">
        <f ca="1">IF($BT369&lt;&gt;"",SUMIF($BD$3:$BD$1004,"="&amp;$BD369,INDIRECT(ADDRESS(3,BN$2,1,1)):INDIRECT(ADDRESS(1004,BN$2,1,1))),"")</f>
        <v/>
      </c>
      <c r="BO369" t="str">
        <f ca="1">IF($BT369&lt;&gt;"",SUMIF($BD$3:$BD$1004,"="&amp;$BD369,INDIRECT(ADDRESS(3,BO$2,1,1)):INDIRECT(ADDRESS(1004,BO$2,1,1))),"")</f>
        <v/>
      </c>
      <c r="BP369" t="str">
        <f ca="1">IF($BT369&lt;&gt;"",SUMIF($BD$3:$BD$1004,"="&amp;$BD369,INDIRECT(ADDRESS(3,BP$2,1,1)):INDIRECT(ADDRESS(1004,BP$2,1,1))),"")</f>
        <v/>
      </c>
      <c r="BQ369" t="str">
        <f ca="1">IF($BT369&lt;&gt;"",SUMIF($BD$3:$BD$1004,"="&amp;$BD369,INDIRECT(ADDRESS(3,BQ$2,1,1)):INDIRECT(ADDRESS(1004,BQ$2,1,1))),"")</f>
        <v/>
      </c>
      <c r="BR369" t="str">
        <f ca="1">IF($BT369&lt;&gt;"",SUMIF($BD$3:$BD$1004,"="&amp;$BD369,INDIRECT(ADDRESS(3,BR$2,1,1)):INDIRECT(ADDRESS(1004,BR$2,1,1))),"")</f>
        <v/>
      </c>
      <c r="BS369" t="str">
        <f>IF($A369&lt;&gt;"",VLOOKUP(TRUNC(MID($A369,1,2),0),Plano_Contas!$H$3:$J$103,3,TRUE),"")</f>
        <v/>
      </c>
      <c r="BT369" t="str">
        <f t="shared" si="20"/>
        <v/>
      </c>
      <c r="BV369">
        <f>Empresas!C369</f>
        <v>0</v>
      </c>
    </row>
    <row r="370" spans="1:74" x14ac:dyDescent="0.2">
      <c r="A370" s="89"/>
      <c r="B370" s="52" t="str">
        <f>IF($A370&lt;&gt;"",VLOOKUP(""&amp;$A370,Plano_Contas!$A$3:$F$1003,6,0),"")</f>
        <v/>
      </c>
      <c r="C370" s="91"/>
      <c r="D370" s="111"/>
      <c r="E370" s="112">
        <v>0</v>
      </c>
      <c r="F370" s="87"/>
      <c r="G370" s="85"/>
      <c r="H370" s="111"/>
      <c r="I370" s="112">
        <v>0</v>
      </c>
      <c r="J370" s="87"/>
      <c r="K370" s="85"/>
      <c r="L370" s="111"/>
      <c r="M370" s="112">
        <v>0</v>
      </c>
      <c r="N370" s="87"/>
      <c r="O370" s="85"/>
      <c r="P370" s="111"/>
      <c r="Q370" s="112">
        <v>0</v>
      </c>
      <c r="R370" s="87"/>
      <c r="S370" s="85"/>
      <c r="T370" s="111"/>
      <c r="U370" s="112">
        <v>0</v>
      </c>
      <c r="V370" s="87"/>
      <c r="W370" s="85"/>
      <c r="X370" s="111"/>
      <c r="Y370" s="112">
        <v>0</v>
      </c>
      <c r="Z370" s="87"/>
      <c r="AA370" s="85"/>
      <c r="AB370" s="111"/>
      <c r="AC370" s="112">
        <v>0</v>
      </c>
      <c r="AD370" s="87"/>
      <c r="AE370" s="85"/>
      <c r="AF370" s="111"/>
      <c r="AG370" s="112">
        <v>0</v>
      </c>
      <c r="AH370" s="87"/>
      <c r="AI370" s="85"/>
      <c r="AJ370" s="111"/>
      <c r="AK370" s="112">
        <v>0</v>
      </c>
      <c r="AL370" s="87"/>
      <c r="AM370" s="85"/>
      <c r="AN370" s="111"/>
      <c r="AO370" s="112">
        <v>0</v>
      </c>
      <c r="AP370" s="87"/>
      <c r="AQ370" s="85"/>
      <c r="AR370" s="111"/>
      <c r="AS370" s="112">
        <v>0</v>
      </c>
      <c r="AT370" s="87"/>
      <c r="AU370" s="85"/>
      <c r="AV370" s="111"/>
      <c r="AW370" s="112">
        <v>0</v>
      </c>
      <c r="AX370" s="87"/>
      <c r="AY370" s="85"/>
      <c r="AZ370" s="267">
        <f t="shared" si="17"/>
        <v>0</v>
      </c>
      <c r="BA370" s="88">
        <f t="shared" si="18"/>
        <v>0</v>
      </c>
      <c r="BC370">
        <f>IF($A370&lt;&gt;"",COUNTIF($BD$3:$BD370,$BD370),0)</f>
        <v>0</v>
      </c>
      <c r="BD370" t="str">
        <f>IF($A370&lt;&gt;"",VLOOKUP(TRUNC(MID($A370,1,2),0),Plano_Contas!$H$3:$J$103,2,TRUE),"")</f>
        <v/>
      </c>
      <c r="BE370" s="201" t="str">
        <f t="shared" si="19"/>
        <v/>
      </c>
      <c r="BF370" t="str">
        <f ca="1">IF($BT370&lt;&gt;"",SUMIF($BD$3:$BD$1004,"="&amp;$BD370,INDIRECT(ADDRESS(3,BF$2,1,1)):INDIRECT(ADDRESS(1004,BF$2,1,1))),"")</f>
        <v/>
      </c>
      <c r="BG370" t="str">
        <f ca="1">IF($BT370&lt;&gt;"",SUMIF($BD$3:$BD$1004,"="&amp;$BD370,INDIRECT(ADDRESS(3,BG$2,1,1)):INDIRECT(ADDRESS(1004,BG$2,1,1))),"")</f>
        <v/>
      </c>
      <c r="BH370" t="str">
        <f ca="1">IF($BT370&lt;&gt;"",SUMIF($BD$3:$BD$1004,"="&amp;$BD370,INDIRECT(ADDRESS(3,BH$2,1,1)):INDIRECT(ADDRESS(1004,BH$2,1,1))),"")</f>
        <v/>
      </c>
      <c r="BI370" t="str">
        <f ca="1">IF($BT370&lt;&gt;"",SUMIF($BD$3:$BD$1004,"="&amp;$BD370,INDIRECT(ADDRESS(3,BI$2,1,1)):INDIRECT(ADDRESS(1004,BI$2,1,1))),"")</f>
        <v/>
      </c>
      <c r="BJ370" t="str">
        <f ca="1">IF($BT370&lt;&gt;"",SUMIF($BD$3:$BD$1004,"="&amp;$BD370,INDIRECT(ADDRESS(3,BJ$2,1,1)):INDIRECT(ADDRESS(1004,BJ$2,1,1))),"")</f>
        <v/>
      </c>
      <c r="BK370" t="str">
        <f ca="1">IF($BT370&lt;&gt;"",SUMIF($BD$3:$BD$1004,"="&amp;$BD370,INDIRECT(ADDRESS(3,BK$2,1,1)):INDIRECT(ADDRESS(1004,BK$2,1,1))),"")</f>
        <v/>
      </c>
      <c r="BL370" t="str">
        <f ca="1">IF($BT370&lt;&gt;"",SUMIF($BD$3:$BD$1004,"="&amp;$BD370,INDIRECT(ADDRESS(3,BL$2,1,1)):INDIRECT(ADDRESS(1004,BL$2,1,1))),"")</f>
        <v/>
      </c>
      <c r="BM370" t="str">
        <f ca="1">IF($BT370&lt;&gt;"",SUMIF($BD$3:$BD$1004,"="&amp;$BD370,INDIRECT(ADDRESS(3,BM$2,1,1)):INDIRECT(ADDRESS(1004,BM$2,1,1))),"")</f>
        <v/>
      </c>
      <c r="BN370" t="str">
        <f ca="1">IF($BT370&lt;&gt;"",SUMIF($BD$3:$BD$1004,"="&amp;$BD370,INDIRECT(ADDRESS(3,BN$2,1,1)):INDIRECT(ADDRESS(1004,BN$2,1,1))),"")</f>
        <v/>
      </c>
      <c r="BO370" t="str">
        <f ca="1">IF($BT370&lt;&gt;"",SUMIF($BD$3:$BD$1004,"="&amp;$BD370,INDIRECT(ADDRESS(3,BO$2,1,1)):INDIRECT(ADDRESS(1004,BO$2,1,1))),"")</f>
        <v/>
      </c>
      <c r="BP370" t="str">
        <f ca="1">IF($BT370&lt;&gt;"",SUMIF($BD$3:$BD$1004,"="&amp;$BD370,INDIRECT(ADDRESS(3,BP$2,1,1)):INDIRECT(ADDRESS(1004,BP$2,1,1))),"")</f>
        <v/>
      </c>
      <c r="BQ370" t="str">
        <f ca="1">IF($BT370&lt;&gt;"",SUMIF($BD$3:$BD$1004,"="&amp;$BD370,INDIRECT(ADDRESS(3,BQ$2,1,1)):INDIRECT(ADDRESS(1004,BQ$2,1,1))),"")</f>
        <v/>
      </c>
      <c r="BR370" t="str">
        <f ca="1">IF($BT370&lt;&gt;"",SUMIF($BD$3:$BD$1004,"="&amp;$BD370,INDIRECT(ADDRESS(3,BR$2,1,1)):INDIRECT(ADDRESS(1004,BR$2,1,1))),"")</f>
        <v/>
      </c>
      <c r="BS370" t="str">
        <f>IF($A370&lt;&gt;"",VLOOKUP(TRUNC(MID($A370,1,2),0),Plano_Contas!$H$3:$J$103,3,TRUE),"")</f>
        <v/>
      </c>
      <c r="BT370" t="str">
        <f t="shared" si="20"/>
        <v/>
      </c>
      <c r="BV370">
        <f>Empresas!C370</f>
        <v>0</v>
      </c>
    </row>
    <row r="371" spans="1:74" x14ac:dyDescent="0.2">
      <c r="A371" s="89"/>
      <c r="B371" s="52" t="str">
        <f>IF($A371&lt;&gt;"",VLOOKUP(""&amp;$A371,Plano_Contas!$A$3:$F$1003,6,0),"")</f>
        <v/>
      </c>
      <c r="C371" s="91"/>
      <c r="D371" s="111"/>
      <c r="E371" s="112">
        <v>0</v>
      </c>
      <c r="F371" s="87"/>
      <c r="G371" s="85"/>
      <c r="H371" s="111"/>
      <c r="I371" s="112">
        <v>0</v>
      </c>
      <c r="J371" s="87"/>
      <c r="K371" s="85"/>
      <c r="L371" s="111"/>
      <c r="M371" s="112">
        <v>0</v>
      </c>
      <c r="N371" s="87"/>
      <c r="O371" s="85"/>
      <c r="P371" s="111"/>
      <c r="Q371" s="112">
        <v>0</v>
      </c>
      <c r="R371" s="87"/>
      <c r="S371" s="85"/>
      <c r="T371" s="111"/>
      <c r="U371" s="112">
        <v>0</v>
      </c>
      <c r="V371" s="87"/>
      <c r="W371" s="85"/>
      <c r="X371" s="111"/>
      <c r="Y371" s="112">
        <v>0</v>
      </c>
      <c r="Z371" s="87"/>
      <c r="AA371" s="85"/>
      <c r="AB371" s="111"/>
      <c r="AC371" s="112">
        <v>0</v>
      </c>
      <c r="AD371" s="87"/>
      <c r="AE371" s="85"/>
      <c r="AF371" s="111"/>
      <c r="AG371" s="112">
        <v>0</v>
      </c>
      <c r="AH371" s="87"/>
      <c r="AI371" s="85"/>
      <c r="AJ371" s="111"/>
      <c r="AK371" s="112">
        <v>0</v>
      </c>
      <c r="AL371" s="87"/>
      <c r="AM371" s="85"/>
      <c r="AN371" s="111"/>
      <c r="AO371" s="112">
        <v>0</v>
      </c>
      <c r="AP371" s="87"/>
      <c r="AQ371" s="85"/>
      <c r="AR371" s="111"/>
      <c r="AS371" s="112">
        <v>0</v>
      </c>
      <c r="AT371" s="87"/>
      <c r="AU371" s="85"/>
      <c r="AV371" s="111"/>
      <c r="AW371" s="112">
        <v>0</v>
      </c>
      <c r="AX371" s="87"/>
      <c r="AY371" s="85"/>
      <c r="AZ371" s="267">
        <f t="shared" si="17"/>
        <v>0</v>
      </c>
      <c r="BA371" s="88">
        <f t="shared" si="18"/>
        <v>0</v>
      </c>
      <c r="BC371">
        <f>IF($A371&lt;&gt;"",COUNTIF($BD$3:$BD371,$BD371),0)</f>
        <v>0</v>
      </c>
      <c r="BD371" t="str">
        <f>IF($A371&lt;&gt;"",VLOOKUP(TRUNC(MID($A371,1,2),0),Plano_Contas!$H$3:$J$103,2,TRUE),"")</f>
        <v/>
      </c>
      <c r="BE371" s="201" t="str">
        <f t="shared" si="19"/>
        <v/>
      </c>
      <c r="BF371" t="str">
        <f ca="1">IF($BT371&lt;&gt;"",SUMIF($BD$3:$BD$1004,"="&amp;$BD371,INDIRECT(ADDRESS(3,BF$2,1,1)):INDIRECT(ADDRESS(1004,BF$2,1,1))),"")</f>
        <v/>
      </c>
      <c r="BG371" t="str">
        <f ca="1">IF($BT371&lt;&gt;"",SUMIF($BD$3:$BD$1004,"="&amp;$BD371,INDIRECT(ADDRESS(3,BG$2,1,1)):INDIRECT(ADDRESS(1004,BG$2,1,1))),"")</f>
        <v/>
      </c>
      <c r="BH371" t="str">
        <f ca="1">IF($BT371&lt;&gt;"",SUMIF($BD$3:$BD$1004,"="&amp;$BD371,INDIRECT(ADDRESS(3,BH$2,1,1)):INDIRECT(ADDRESS(1004,BH$2,1,1))),"")</f>
        <v/>
      </c>
      <c r="BI371" t="str">
        <f ca="1">IF($BT371&lt;&gt;"",SUMIF($BD$3:$BD$1004,"="&amp;$BD371,INDIRECT(ADDRESS(3,BI$2,1,1)):INDIRECT(ADDRESS(1004,BI$2,1,1))),"")</f>
        <v/>
      </c>
      <c r="BJ371" t="str">
        <f ca="1">IF($BT371&lt;&gt;"",SUMIF($BD$3:$BD$1004,"="&amp;$BD371,INDIRECT(ADDRESS(3,BJ$2,1,1)):INDIRECT(ADDRESS(1004,BJ$2,1,1))),"")</f>
        <v/>
      </c>
      <c r="BK371" t="str">
        <f ca="1">IF($BT371&lt;&gt;"",SUMIF($BD$3:$BD$1004,"="&amp;$BD371,INDIRECT(ADDRESS(3,BK$2,1,1)):INDIRECT(ADDRESS(1004,BK$2,1,1))),"")</f>
        <v/>
      </c>
      <c r="BL371" t="str">
        <f ca="1">IF($BT371&lt;&gt;"",SUMIF($BD$3:$BD$1004,"="&amp;$BD371,INDIRECT(ADDRESS(3,BL$2,1,1)):INDIRECT(ADDRESS(1004,BL$2,1,1))),"")</f>
        <v/>
      </c>
      <c r="BM371" t="str">
        <f ca="1">IF($BT371&lt;&gt;"",SUMIF($BD$3:$BD$1004,"="&amp;$BD371,INDIRECT(ADDRESS(3,BM$2,1,1)):INDIRECT(ADDRESS(1004,BM$2,1,1))),"")</f>
        <v/>
      </c>
      <c r="BN371" t="str">
        <f ca="1">IF($BT371&lt;&gt;"",SUMIF($BD$3:$BD$1004,"="&amp;$BD371,INDIRECT(ADDRESS(3,BN$2,1,1)):INDIRECT(ADDRESS(1004,BN$2,1,1))),"")</f>
        <v/>
      </c>
      <c r="BO371" t="str">
        <f ca="1">IF($BT371&lt;&gt;"",SUMIF($BD$3:$BD$1004,"="&amp;$BD371,INDIRECT(ADDRESS(3,BO$2,1,1)):INDIRECT(ADDRESS(1004,BO$2,1,1))),"")</f>
        <v/>
      </c>
      <c r="BP371" t="str">
        <f ca="1">IF($BT371&lt;&gt;"",SUMIF($BD$3:$BD$1004,"="&amp;$BD371,INDIRECT(ADDRESS(3,BP$2,1,1)):INDIRECT(ADDRESS(1004,BP$2,1,1))),"")</f>
        <v/>
      </c>
      <c r="BQ371" t="str">
        <f ca="1">IF($BT371&lt;&gt;"",SUMIF($BD$3:$BD$1004,"="&amp;$BD371,INDIRECT(ADDRESS(3,BQ$2,1,1)):INDIRECT(ADDRESS(1004,BQ$2,1,1))),"")</f>
        <v/>
      </c>
      <c r="BR371" t="str">
        <f ca="1">IF($BT371&lt;&gt;"",SUMIF($BD$3:$BD$1004,"="&amp;$BD371,INDIRECT(ADDRESS(3,BR$2,1,1)):INDIRECT(ADDRESS(1004,BR$2,1,1))),"")</f>
        <v/>
      </c>
      <c r="BS371" t="str">
        <f>IF($A371&lt;&gt;"",VLOOKUP(TRUNC(MID($A371,1,2),0),Plano_Contas!$H$3:$J$103,3,TRUE),"")</f>
        <v/>
      </c>
      <c r="BT371" t="str">
        <f t="shared" si="20"/>
        <v/>
      </c>
      <c r="BV371">
        <f>Empresas!C371</f>
        <v>0</v>
      </c>
    </row>
    <row r="372" spans="1:74" x14ac:dyDescent="0.2">
      <c r="A372" s="89"/>
      <c r="B372" s="52" t="str">
        <f>IF($A372&lt;&gt;"",VLOOKUP(""&amp;$A372,Plano_Contas!$A$3:$F$1003,6,0),"")</f>
        <v/>
      </c>
      <c r="C372" s="91"/>
      <c r="D372" s="111"/>
      <c r="E372" s="112">
        <v>0</v>
      </c>
      <c r="F372" s="87"/>
      <c r="G372" s="85"/>
      <c r="H372" s="111"/>
      <c r="I372" s="112">
        <v>0</v>
      </c>
      <c r="J372" s="87"/>
      <c r="K372" s="85"/>
      <c r="L372" s="111"/>
      <c r="M372" s="112">
        <v>0</v>
      </c>
      <c r="N372" s="87"/>
      <c r="O372" s="85"/>
      <c r="P372" s="111"/>
      <c r="Q372" s="112">
        <v>0</v>
      </c>
      <c r="R372" s="87"/>
      <c r="S372" s="85"/>
      <c r="T372" s="111"/>
      <c r="U372" s="112">
        <v>0</v>
      </c>
      <c r="V372" s="87"/>
      <c r="W372" s="85"/>
      <c r="X372" s="111"/>
      <c r="Y372" s="112">
        <v>0</v>
      </c>
      <c r="Z372" s="87"/>
      <c r="AA372" s="85"/>
      <c r="AB372" s="111"/>
      <c r="AC372" s="112">
        <v>0</v>
      </c>
      <c r="AD372" s="87"/>
      <c r="AE372" s="85"/>
      <c r="AF372" s="111"/>
      <c r="AG372" s="112">
        <v>0</v>
      </c>
      <c r="AH372" s="87"/>
      <c r="AI372" s="85"/>
      <c r="AJ372" s="111"/>
      <c r="AK372" s="112">
        <v>0</v>
      </c>
      <c r="AL372" s="87"/>
      <c r="AM372" s="85"/>
      <c r="AN372" s="111"/>
      <c r="AO372" s="112">
        <v>0</v>
      </c>
      <c r="AP372" s="87"/>
      <c r="AQ372" s="85"/>
      <c r="AR372" s="111"/>
      <c r="AS372" s="112">
        <v>0</v>
      </c>
      <c r="AT372" s="87"/>
      <c r="AU372" s="85"/>
      <c r="AV372" s="111"/>
      <c r="AW372" s="112">
        <v>0</v>
      </c>
      <c r="AX372" s="87"/>
      <c r="AY372" s="85"/>
      <c r="AZ372" s="267">
        <f t="shared" si="17"/>
        <v>0</v>
      </c>
      <c r="BA372" s="88">
        <f t="shared" si="18"/>
        <v>0</v>
      </c>
      <c r="BC372">
        <f>IF($A372&lt;&gt;"",COUNTIF($BD$3:$BD372,$BD372),0)</f>
        <v>0</v>
      </c>
      <c r="BD372" t="str">
        <f>IF($A372&lt;&gt;"",VLOOKUP(TRUNC(MID($A372,1,2),0),Plano_Contas!$H$3:$J$103,2,TRUE),"")</f>
        <v/>
      </c>
      <c r="BE372" s="201" t="str">
        <f t="shared" si="19"/>
        <v/>
      </c>
      <c r="BF372" t="str">
        <f ca="1">IF($BT372&lt;&gt;"",SUMIF($BD$3:$BD$1004,"="&amp;$BD372,INDIRECT(ADDRESS(3,BF$2,1,1)):INDIRECT(ADDRESS(1004,BF$2,1,1))),"")</f>
        <v/>
      </c>
      <c r="BG372" t="str">
        <f ca="1">IF($BT372&lt;&gt;"",SUMIF($BD$3:$BD$1004,"="&amp;$BD372,INDIRECT(ADDRESS(3,BG$2,1,1)):INDIRECT(ADDRESS(1004,BG$2,1,1))),"")</f>
        <v/>
      </c>
      <c r="BH372" t="str">
        <f ca="1">IF($BT372&lt;&gt;"",SUMIF($BD$3:$BD$1004,"="&amp;$BD372,INDIRECT(ADDRESS(3,BH$2,1,1)):INDIRECT(ADDRESS(1004,BH$2,1,1))),"")</f>
        <v/>
      </c>
      <c r="BI372" t="str">
        <f ca="1">IF($BT372&lt;&gt;"",SUMIF($BD$3:$BD$1004,"="&amp;$BD372,INDIRECT(ADDRESS(3,BI$2,1,1)):INDIRECT(ADDRESS(1004,BI$2,1,1))),"")</f>
        <v/>
      </c>
      <c r="BJ372" t="str">
        <f ca="1">IF($BT372&lt;&gt;"",SUMIF($BD$3:$BD$1004,"="&amp;$BD372,INDIRECT(ADDRESS(3,BJ$2,1,1)):INDIRECT(ADDRESS(1004,BJ$2,1,1))),"")</f>
        <v/>
      </c>
      <c r="BK372" t="str">
        <f ca="1">IF($BT372&lt;&gt;"",SUMIF($BD$3:$BD$1004,"="&amp;$BD372,INDIRECT(ADDRESS(3,BK$2,1,1)):INDIRECT(ADDRESS(1004,BK$2,1,1))),"")</f>
        <v/>
      </c>
      <c r="BL372" t="str">
        <f ca="1">IF($BT372&lt;&gt;"",SUMIF($BD$3:$BD$1004,"="&amp;$BD372,INDIRECT(ADDRESS(3,BL$2,1,1)):INDIRECT(ADDRESS(1004,BL$2,1,1))),"")</f>
        <v/>
      </c>
      <c r="BM372" t="str">
        <f ca="1">IF($BT372&lt;&gt;"",SUMIF($BD$3:$BD$1004,"="&amp;$BD372,INDIRECT(ADDRESS(3,BM$2,1,1)):INDIRECT(ADDRESS(1004,BM$2,1,1))),"")</f>
        <v/>
      </c>
      <c r="BN372" t="str">
        <f ca="1">IF($BT372&lt;&gt;"",SUMIF($BD$3:$BD$1004,"="&amp;$BD372,INDIRECT(ADDRESS(3,BN$2,1,1)):INDIRECT(ADDRESS(1004,BN$2,1,1))),"")</f>
        <v/>
      </c>
      <c r="BO372" t="str">
        <f ca="1">IF($BT372&lt;&gt;"",SUMIF($BD$3:$BD$1004,"="&amp;$BD372,INDIRECT(ADDRESS(3,BO$2,1,1)):INDIRECT(ADDRESS(1004,BO$2,1,1))),"")</f>
        <v/>
      </c>
      <c r="BP372" t="str">
        <f ca="1">IF($BT372&lt;&gt;"",SUMIF($BD$3:$BD$1004,"="&amp;$BD372,INDIRECT(ADDRESS(3,BP$2,1,1)):INDIRECT(ADDRESS(1004,BP$2,1,1))),"")</f>
        <v/>
      </c>
      <c r="BQ372" t="str">
        <f ca="1">IF($BT372&lt;&gt;"",SUMIF($BD$3:$BD$1004,"="&amp;$BD372,INDIRECT(ADDRESS(3,BQ$2,1,1)):INDIRECT(ADDRESS(1004,BQ$2,1,1))),"")</f>
        <v/>
      </c>
      <c r="BR372" t="str">
        <f ca="1">IF($BT372&lt;&gt;"",SUMIF($BD$3:$BD$1004,"="&amp;$BD372,INDIRECT(ADDRESS(3,BR$2,1,1)):INDIRECT(ADDRESS(1004,BR$2,1,1))),"")</f>
        <v/>
      </c>
      <c r="BS372" t="str">
        <f>IF($A372&lt;&gt;"",VLOOKUP(TRUNC(MID($A372,1,2),0),Plano_Contas!$H$3:$J$103,3,TRUE),"")</f>
        <v/>
      </c>
      <c r="BT372" t="str">
        <f t="shared" si="20"/>
        <v/>
      </c>
      <c r="BV372">
        <f>Empresas!C372</f>
        <v>0</v>
      </c>
    </row>
    <row r="373" spans="1:74" x14ac:dyDescent="0.2">
      <c r="A373" s="89"/>
      <c r="B373" s="52" t="str">
        <f>IF($A373&lt;&gt;"",VLOOKUP(""&amp;$A373,Plano_Contas!$A$3:$F$1003,6,0),"")</f>
        <v/>
      </c>
      <c r="C373" s="91"/>
      <c r="D373" s="111"/>
      <c r="E373" s="112">
        <v>0</v>
      </c>
      <c r="F373" s="87"/>
      <c r="G373" s="85"/>
      <c r="H373" s="111"/>
      <c r="I373" s="112">
        <v>0</v>
      </c>
      <c r="J373" s="87"/>
      <c r="K373" s="85"/>
      <c r="L373" s="111"/>
      <c r="M373" s="112">
        <v>0</v>
      </c>
      <c r="N373" s="87"/>
      <c r="O373" s="85"/>
      <c r="P373" s="111"/>
      <c r="Q373" s="112">
        <v>0</v>
      </c>
      <c r="R373" s="87"/>
      <c r="S373" s="85"/>
      <c r="T373" s="111"/>
      <c r="U373" s="112">
        <v>0</v>
      </c>
      <c r="V373" s="87"/>
      <c r="W373" s="85"/>
      <c r="X373" s="111"/>
      <c r="Y373" s="112">
        <v>0</v>
      </c>
      <c r="Z373" s="87"/>
      <c r="AA373" s="85"/>
      <c r="AB373" s="111"/>
      <c r="AC373" s="112">
        <v>0</v>
      </c>
      <c r="AD373" s="87"/>
      <c r="AE373" s="85"/>
      <c r="AF373" s="111"/>
      <c r="AG373" s="112">
        <v>0</v>
      </c>
      <c r="AH373" s="87"/>
      <c r="AI373" s="85"/>
      <c r="AJ373" s="111"/>
      <c r="AK373" s="112">
        <v>0</v>
      </c>
      <c r="AL373" s="87"/>
      <c r="AM373" s="85"/>
      <c r="AN373" s="111"/>
      <c r="AO373" s="112">
        <v>0</v>
      </c>
      <c r="AP373" s="87"/>
      <c r="AQ373" s="85"/>
      <c r="AR373" s="111"/>
      <c r="AS373" s="112">
        <v>0</v>
      </c>
      <c r="AT373" s="87"/>
      <c r="AU373" s="85"/>
      <c r="AV373" s="111"/>
      <c r="AW373" s="112">
        <v>0</v>
      </c>
      <c r="AX373" s="87"/>
      <c r="AY373" s="85"/>
      <c r="AZ373" s="267">
        <f t="shared" si="17"/>
        <v>0</v>
      </c>
      <c r="BA373" s="88">
        <f t="shared" si="18"/>
        <v>0</v>
      </c>
      <c r="BC373">
        <f>IF($A373&lt;&gt;"",COUNTIF($BD$3:$BD373,$BD373),0)</f>
        <v>0</v>
      </c>
      <c r="BD373" t="str">
        <f>IF($A373&lt;&gt;"",VLOOKUP(TRUNC(MID($A373,1,2),0),Plano_Contas!$H$3:$J$103,2,TRUE),"")</f>
        <v/>
      </c>
      <c r="BE373" s="201" t="str">
        <f t="shared" si="19"/>
        <v/>
      </c>
      <c r="BF373" t="str">
        <f ca="1">IF($BT373&lt;&gt;"",SUMIF($BD$3:$BD$1004,"="&amp;$BD373,INDIRECT(ADDRESS(3,BF$2,1,1)):INDIRECT(ADDRESS(1004,BF$2,1,1))),"")</f>
        <v/>
      </c>
      <c r="BG373" t="str">
        <f ca="1">IF($BT373&lt;&gt;"",SUMIF($BD$3:$BD$1004,"="&amp;$BD373,INDIRECT(ADDRESS(3,BG$2,1,1)):INDIRECT(ADDRESS(1004,BG$2,1,1))),"")</f>
        <v/>
      </c>
      <c r="BH373" t="str">
        <f ca="1">IF($BT373&lt;&gt;"",SUMIF($BD$3:$BD$1004,"="&amp;$BD373,INDIRECT(ADDRESS(3,BH$2,1,1)):INDIRECT(ADDRESS(1004,BH$2,1,1))),"")</f>
        <v/>
      </c>
      <c r="BI373" t="str">
        <f ca="1">IF($BT373&lt;&gt;"",SUMIF($BD$3:$BD$1004,"="&amp;$BD373,INDIRECT(ADDRESS(3,BI$2,1,1)):INDIRECT(ADDRESS(1004,BI$2,1,1))),"")</f>
        <v/>
      </c>
      <c r="BJ373" t="str">
        <f ca="1">IF($BT373&lt;&gt;"",SUMIF($BD$3:$BD$1004,"="&amp;$BD373,INDIRECT(ADDRESS(3,BJ$2,1,1)):INDIRECT(ADDRESS(1004,BJ$2,1,1))),"")</f>
        <v/>
      </c>
      <c r="BK373" t="str">
        <f ca="1">IF($BT373&lt;&gt;"",SUMIF($BD$3:$BD$1004,"="&amp;$BD373,INDIRECT(ADDRESS(3,BK$2,1,1)):INDIRECT(ADDRESS(1004,BK$2,1,1))),"")</f>
        <v/>
      </c>
      <c r="BL373" t="str">
        <f ca="1">IF($BT373&lt;&gt;"",SUMIF($BD$3:$BD$1004,"="&amp;$BD373,INDIRECT(ADDRESS(3,BL$2,1,1)):INDIRECT(ADDRESS(1004,BL$2,1,1))),"")</f>
        <v/>
      </c>
      <c r="BM373" t="str">
        <f ca="1">IF($BT373&lt;&gt;"",SUMIF($BD$3:$BD$1004,"="&amp;$BD373,INDIRECT(ADDRESS(3,BM$2,1,1)):INDIRECT(ADDRESS(1004,BM$2,1,1))),"")</f>
        <v/>
      </c>
      <c r="BN373" t="str">
        <f ca="1">IF($BT373&lt;&gt;"",SUMIF($BD$3:$BD$1004,"="&amp;$BD373,INDIRECT(ADDRESS(3,BN$2,1,1)):INDIRECT(ADDRESS(1004,BN$2,1,1))),"")</f>
        <v/>
      </c>
      <c r="BO373" t="str">
        <f ca="1">IF($BT373&lt;&gt;"",SUMIF($BD$3:$BD$1004,"="&amp;$BD373,INDIRECT(ADDRESS(3,BO$2,1,1)):INDIRECT(ADDRESS(1004,BO$2,1,1))),"")</f>
        <v/>
      </c>
      <c r="BP373" t="str">
        <f ca="1">IF($BT373&lt;&gt;"",SUMIF($BD$3:$BD$1004,"="&amp;$BD373,INDIRECT(ADDRESS(3,BP$2,1,1)):INDIRECT(ADDRESS(1004,BP$2,1,1))),"")</f>
        <v/>
      </c>
      <c r="BQ373" t="str">
        <f ca="1">IF($BT373&lt;&gt;"",SUMIF($BD$3:$BD$1004,"="&amp;$BD373,INDIRECT(ADDRESS(3,BQ$2,1,1)):INDIRECT(ADDRESS(1004,BQ$2,1,1))),"")</f>
        <v/>
      </c>
      <c r="BR373" t="str">
        <f ca="1">IF($BT373&lt;&gt;"",SUMIF($BD$3:$BD$1004,"="&amp;$BD373,INDIRECT(ADDRESS(3,BR$2,1,1)):INDIRECT(ADDRESS(1004,BR$2,1,1))),"")</f>
        <v/>
      </c>
      <c r="BS373" t="str">
        <f>IF($A373&lt;&gt;"",VLOOKUP(TRUNC(MID($A373,1,2),0),Plano_Contas!$H$3:$J$103,3,TRUE),"")</f>
        <v/>
      </c>
      <c r="BT373" t="str">
        <f t="shared" si="20"/>
        <v/>
      </c>
      <c r="BV373">
        <f>Empresas!C373</f>
        <v>0</v>
      </c>
    </row>
    <row r="374" spans="1:74" x14ac:dyDescent="0.2">
      <c r="A374" s="89"/>
      <c r="B374" s="52" t="str">
        <f>IF($A374&lt;&gt;"",VLOOKUP(""&amp;$A374,Plano_Contas!$A$3:$F$1003,6,0),"")</f>
        <v/>
      </c>
      <c r="C374" s="91"/>
      <c r="D374" s="111"/>
      <c r="E374" s="112">
        <v>0</v>
      </c>
      <c r="F374" s="87"/>
      <c r="G374" s="85"/>
      <c r="H374" s="111"/>
      <c r="I374" s="112">
        <v>0</v>
      </c>
      <c r="J374" s="87"/>
      <c r="K374" s="85"/>
      <c r="L374" s="111"/>
      <c r="M374" s="112">
        <v>0</v>
      </c>
      <c r="N374" s="87"/>
      <c r="O374" s="85"/>
      <c r="P374" s="111"/>
      <c r="Q374" s="112">
        <v>0</v>
      </c>
      <c r="R374" s="87"/>
      <c r="S374" s="85"/>
      <c r="T374" s="111"/>
      <c r="U374" s="112">
        <v>0</v>
      </c>
      <c r="V374" s="87"/>
      <c r="W374" s="85"/>
      <c r="X374" s="111"/>
      <c r="Y374" s="112">
        <v>0</v>
      </c>
      <c r="Z374" s="87"/>
      <c r="AA374" s="85"/>
      <c r="AB374" s="111"/>
      <c r="AC374" s="112">
        <v>0</v>
      </c>
      <c r="AD374" s="87"/>
      <c r="AE374" s="85"/>
      <c r="AF374" s="111"/>
      <c r="AG374" s="112">
        <v>0</v>
      </c>
      <c r="AH374" s="87"/>
      <c r="AI374" s="85"/>
      <c r="AJ374" s="111"/>
      <c r="AK374" s="112">
        <v>0</v>
      </c>
      <c r="AL374" s="87"/>
      <c r="AM374" s="85"/>
      <c r="AN374" s="111"/>
      <c r="AO374" s="112">
        <v>0</v>
      </c>
      <c r="AP374" s="87"/>
      <c r="AQ374" s="85"/>
      <c r="AR374" s="111"/>
      <c r="AS374" s="112">
        <v>0</v>
      </c>
      <c r="AT374" s="87"/>
      <c r="AU374" s="85"/>
      <c r="AV374" s="111"/>
      <c r="AW374" s="112">
        <v>0</v>
      </c>
      <c r="AX374" s="87"/>
      <c r="AY374" s="85"/>
      <c r="AZ374" s="267">
        <f t="shared" si="17"/>
        <v>0</v>
      </c>
      <c r="BA374" s="88">
        <f t="shared" si="18"/>
        <v>0</v>
      </c>
      <c r="BC374">
        <f>IF($A374&lt;&gt;"",COUNTIF($BD$3:$BD374,$BD374),0)</f>
        <v>0</v>
      </c>
      <c r="BD374" t="str">
        <f>IF($A374&lt;&gt;"",VLOOKUP(TRUNC(MID($A374,1,2),0),Plano_Contas!$H$3:$J$103,2,TRUE),"")</f>
        <v/>
      </c>
      <c r="BE374" s="201" t="str">
        <f t="shared" si="19"/>
        <v/>
      </c>
      <c r="BF374" t="str">
        <f ca="1">IF($BT374&lt;&gt;"",SUMIF($BD$3:$BD$1004,"="&amp;$BD374,INDIRECT(ADDRESS(3,BF$2,1,1)):INDIRECT(ADDRESS(1004,BF$2,1,1))),"")</f>
        <v/>
      </c>
      <c r="BG374" t="str">
        <f ca="1">IF($BT374&lt;&gt;"",SUMIF($BD$3:$BD$1004,"="&amp;$BD374,INDIRECT(ADDRESS(3,BG$2,1,1)):INDIRECT(ADDRESS(1004,BG$2,1,1))),"")</f>
        <v/>
      </c>
      <c r="BH374" t="str">
        <f ca="1">IF($BT374&lt;&gt;"",SUMIF($BD$3:$BD$1004,"="&amp;$BD374,INDIRECT(ADDRESS(3,BH$2,1,1)):INDIRECT(ADDRESS(1004,BH$2,1,1))),"")</f>
        <v/>
      </c>
      <c r="BI374" t="str">
        <f ca="1">IF($BT374&lt;&gt;"",SUMIF($BD$3:$BD$1004,"="&amp;$BD374,INDIRECT(ADDRESS(3,BI$2,1,1)):INDIRECT(ADDRESS(1004,BI$2,1,1))),"")</f>
        <v/>
      </c>
      <c r="BJ374" t="str">
        <f ca="1">IF($BT374&lt;&gt;"",SUMIF($BD$3:$BD$1004,"="&amp;$BD374,INDIRECT(ADDRESS(3,BJ$2,1,1)):INDIRECT(ADDRESS(1004,BJ$2,1,1))),"")</f>
        <v/>
      </c>
      <c r="BK374" t="str">
        <f ca="1">IF($BT374&lt;&gt;"",SUMIF($BD$3:$BD$1004,"="&amp;$BD374,INDIRECT(ADDRESS(3,BK$2,1,1)):INDIRECT(ADDRESS(1004,BK$2,1,1))),"")</f>
        <v/>
      </c>
      <c r="BL374" t="str">
        <f ca="1">IF($BT374&lt;&gt;"",SUMIF($BD$3:$BD$1004,"="&amp;$BD374,INDIRECT(ADDRESS(3,BL$2,1,1)):INDIRECT(ADDRESS(1004,BL$2,1,1))),"")</f>
        <v/>
      </c>
      <c r="BM374" t="str">
        <f ca="1">IF($BT374&lt;&gt;"",SUMIF($BD$3:$BD$1004,"="&amp;$BD374,INDIRECT(ADDRESS(3,BM$2,1,1)):INDIRECT(ADDRESS(1004,BM$2,1,1))),"")</f>
        <v/>
      </c>
      <c r="BN374" t="str">
        <f ca="1">IF($BT374&lt;&gt;"",SUMIF($BD$3:$BD$1004,"="&amp;$BD374,INDIRECT(ADDRESS(3,BN$2,1,1)):INDIRECT(ADDRESS(1004,BN$2,1,1))),"")</f>
        <v/>
      </c>
      <c r="BO374" t="str">
        <f ca="1">IF($BT374&lt;&gt;"",SUMIF($BD$3:$BD$1004,"="&amp;$BD374,INDIRECT(ADDRESS(3,BO$2,1,1)):INDIRECT(ADDRESS(1004,BO$2,1,1))),"")</f>
        <v/>
      </c>
      <c r="BP374" t="str">
        <f ca="1">IF($BT374&lt;&gt;"",SUMIF($BD$3:$BD$1004,"="&amp;$BD374,INDIRECT(ADDRESS(3,BP$2,1,1)):INDIRECT(ADDRESS(1004,BP$2,1,1))),"")</f>
        <v/>
      </c>
      <c r="BQ374" t="str">
        <f ca="1">IF($BT374&lt;&gt;"",SUMIF($BD$3:$BD$1004,"="&amp;$BD374,INDIRECT(ADDRESS(3,BQ$2,1,1)):INDIRECT(ADDRESS(1004,BQ$2,1,1))),"")</f>
        <v/>
      </c>
      <c r="BR374" t="str">
        <f ca="1">IF($BT374&lt;&gt;"",SUMIF($BD$3:$BD$1004,"="&amp;$BD374,INDIRECT(ADDRESS(3,BR$2,1,1)):INDIRECT(ADDRESS(1004,BR$2,1,1))),"")</f>
        <v/>
      </c>
      <c r="BS374" t="str">
        <f>IF($A374&lt;&gt;"",VLOOKUP(TRUNC(MID($A374,1,2),0),Plano_Contas!$H$3:$J$103,3,TRUE),"")</f>
        <v/>
      </c>
      <c r="BT374" t="str">
        <f t="shared" si="20"/>
        <v/>
      </c>
      <c r="BV374">
        <f>Empresas!C374</f>
        <v>0</v>
      </c>
    </row>
    <row r="375" spans="1:74" x14ac:dyDescent="0.2">
      <c r="A375" s="89"/>
      <c r="B375" s="52" t="str">
        <f>IF($A375&lt;&gt;"",VLOOKUP(""&amp;$A375,Plano_Contas!$A$3:$F$1003,6,0),"")</f>
        <v/>
      </c>
      <c r="C375" s="91"/>
      <c r="D375" s="111"/>
      <c r="E375" s="112">
        <v>0</v>
      </c>
      <c r="F375" s="87"/>
      <c r="G375" s="85"/>
      <c r="H375" s="111"/>
      <c r="I375" s="112">
        <v>0</v>
      </c>
      <c r="J375" s="87"/>
      <c r="K375" s="85"/>
      <c r="L375" s="111"/>
      <c r="M375" s="112">
        <v>0</v>
      </c>
      <c r="N375" s="87"/>
      <c r="O375" s="85"/>
      <c r="P375" s="111"/>
      <c r="Q375" s="112">
        <v>0</v>
      </c>
      <c r="R375" s="87"/>
      <c r="S375" s="85"/>
      <c r="T375" s="111"/>
      <c r="U375" s="112">
        <v>0</v>
      </c>
      <c r="V375" s="87"/>
      <c r="W375" s="85"/>
      <c r="X375" s="111"/>
      <c r="Y375" s="112">
        <v>0</v>
      </c>
      <c r="Z375" s="87"/>
      <c r="AA375" s="85"/>
      <c r="AB375" s="111"/>
      <c r="AC375" s="112">
        <v>0</v>
      </c>
      <c r="AD375" s="87"/>
      <c r="AE375" s="85"/>
      <c r="AF375" s="111"/>
      <c r="AG375" s="112">
        <v>0</v>
      </c>
      <c r="AH375" s="87"/>
      <c r="AI375" s="85"/>
      <c r="AJ375" s="111"/>
      <c r="AK375" s="112">
        <v>0</v>
      </c>
      <c r="AL375" s="87"/>
      <c r="AM375" s="85"/>
      <c r="AN375" s="111"/>
      <c r="AO375" s="112">
        <v>0</v>
      </c>
      <c r="AP375" s="87"/>
      <c r="AQ375" s="85"/>
      <c r="AR375" s="111"/>
      <c r="AS375" s="112">
        <v>0</v>
      </c>
      <c r="AT375" s="87"/>
      <c r="AU375" s="85"/>
      <c r="AV375" s="111"/>
      <c r="AW375" s="112">
        <v>0</v>
      </c>
      <c r="AX375" s="87"/>
      <c r="AY375" s="85"/>
      <c r="AZ375" s="267">
        <f t="shared" si="17"/>
        <v>0</v>
      </c>
      <c r="BA375" s="88">
        <f t="shared" si="18"/>
        <v>0</v>
      </c>
      <c r="BC375">
        <f>IF($A375&lt;&gt;"",COUNTIF($BD$3:$BD375,$BD375),0)</f>
        <v>0</v>
      </c>
      <c r="BD375" t="str">
        <f>IF($A375&lt;&gt;"",VLOOKUP(TRUNC(MID($A375,1,2),0),Plano_Contas!$H$3:$J$103,2,TRUE),"")</f>
        <v/>
      </c>
      <c r="BE375" s="201" t="str">
        <f t="shared" si="19"/>
        <v/>
      </c>
      <c r="BF375" t="str">
        <f ca="1">IF($BT375&lt;&gt;"",SUMIF($BD$3:$BD$1004,"="&amp;$BD375,INDIRECT(ADDRESS(3,BF$2,1,1)):INDIRECT(ADDRESS(1004,BF$2,1,1))),"")</f>
        <v/>
      </c>
      <c r="BG375" t="str">
        <f ca="1">IF($BT375&lt;&gt;"",SUMIF($BD$3:$BD$1004,"="&amp;$BD375,INDIRECT(ADDRESS(3,BG$2,1,1)):INDIRECT(ADDRESS(1004,BG$2,1,1))),"")</f>
        <v/>
      </c>
      <c r="BH375" t="str">
        <f ca="1">IF($BT375&lt;&gt;"",SUMIF($BD$3:$BD$1004,"="&amp;$BD375,INDIRECT(ADDRESS(3,BH$2,1,1)):INDIRECT(ADDRESS(1004,BH$2,1,1))),"")</f>
        <v/>
      </c>
      <c r="BI375" t="str">
        <f ca="1">IF($BT375&lt;&gt;"",SUMIF($BD$3:$BD$1004,"="&amp;$BD375,INDIRECT(ADDRESS(3,BI$2,1,1)):INDIRECT(ADDRESS(1004,BI$2,1,1))),"")</f>
        <v/>
      </c>
      <c r="BJ375" t="str">
        <f ca="1">IF($BT375&lt;&gt;"",SUMIF($BD$3:$BD$1004,"="&amp;$BD375,INDIRECT(ADDRESS(3,BJ$2,1,1)):INDIRECT(ADDRESS(1004,BJ$2,1,1))),"")</f>
        <v/>
      </c>
      <c r="BK375" t="str">
        <f ca="1">IF($BT375&lt;&gt;"",SUMIF($BD$3:$BD$1004,"="&amp;$BD375,INDIRECT(ADDRESS(3,BK$2,1,1)):INDIRECT(ADDRESS(1004,BK$2,1,1))),"")</f>
        <v/>
      </c>
      <c r="BL375" t="str">
        <f ca="1">IF($BT375&lt;&gt;"",SUMIF($BD$3:$BD$1004,"="&amp;$BD375,INDIRECT(ADDRESS(3,BL$2,1,1)):INDIRECT(ADDRESS(1004,BL$2,1,1))),"")</f>
        <v/>
      </c>
      <c r="BM375" t="str">
        <f ca="1">IF($BT375&lt;&gt;"",SUMIF($BD$3:$BD$1004,"="&amp;$BD375,INDIRECT(ADDRESS(3,BM$2,1,1)):INDIRECT(ADDRESS(1004,BM$2,1,1))),"")</f>
        <v/>
      </c>
      <c r="BN375" t="str">
        <f ca="1">IF($BT375&lt;&gt;"",SUMIF($BD$3:$BD$1004,"="&amp;$BD375,INDIRECT(ADDRESS(3,BN$2,1,1)):INDIRECT(ADDRESS(1004,BN$2,1,1))),"")</f>
        <v/>
      </c>
      <c r="BO375" t="str">
        <f ca="1">IF($BT375&lt;&gt;"",SUMIF($BD$3:$BD$1004,"="&amp;$BD375,INDIRECT(ADDRESS(3,BO$2,1,1)):INDIRECT(ADDRESS(1004,BO$2,1,1))),"")</f>
        <v/>
      </c>
      <c r="BP375" t="str">
        <f ca="1">IF($BT375&lt;&gt;"",SUMIF($BD$3:$BD$1004,"="&amp;$BD375,INDIRECT(ADDRESS(3,BP$2,1,1)):INDIRECT(ADDRESS(1004,BP$2,1,1))),"")</f>
        <v/>
      </c>
      <c r="BQ375" t="str">
        <f ca="1">IF($BT375&lt;&gt;"",SUMIF($BD$3:$BD$1004,"="&amp;$BD375,INDIRECT(ADDRESS(3,BQ$2,1,1)):INDIRECT(ADDRESS(1004,BQ$2,1,1))),"")</f>
        <v/>
      </c>
      <c r="BR375" t="str">
        <f ca="1">IF($BT375&lt;&gt;"",SUMIF($BD$3:$BD$1004,"="&amp;$BD375,INDIRECT(ADDRESS(3,BR$2,1,1)):INDIRECT(ADDRESS(1004,BR$2,1,1))),"")</f>
        <v/>
      </c>
      <c r="BS375" t="str">
        <f>IF($A375&lt;&gt;"",VLOOKUP(TRUNC(MID($A375,1,2),0),Plano_Contas!$H$3:$J$103,3,TRUE),"")</f>
        <v/>
      </c>
      <c r="BT375" t="str">
        <f t="shared" si="20"/>
        <v/>
      </c>
      <c r="BV375">
        <f>Empresas!C375</f>
        <v>0</v>
      </c>
    </row>
    <row r="376" spans="1:74" x14ac:dyDescent="0.2">
      <c r="A376" s="89"/>
      <c r="B376" s="52" t="str">
        <f>IF($A376&lt;&gt;"",VLOOKUP(""&amp;$A376,Plano_Contas!$A$3:$F$1003,6,0),"")</f>
        <v/>
      </c>
      <c r="C376" s="91"/>
      <c r="D376" s="111"/>
      <c r="E376" s="112">
        <v>0</v>
      </c>
      <c r="F376" s="87"/>
      <c r="G376" s="85"/>
      <c r="H376" s="111"/>
      <c r="I376" s="112">
        <v>0</v>
      </c>
      <c r="J376" s="87"/>
      <c r="K376" s="85"/>
      <c r="L376" s="111"/>
      <c r="M376" s="112">
        <v>0</v>
      </c>
      <c r="N376" s="87"/>
      <c r="O376" s="85"/>
      <c r="P376" s="111"/>
      <c r="Q376" s="112">
        <v>0</v>
      </c>
      <c r="R376" s="87"/>
      <c r="S376" s="85"/>
      <c r="T376" s="111"/>
      <c r="U376" s="112">
        <v>0</v>
      </c>
      <c r="V376" s="87"/>
      <c r="W376" s="85"/>
      <c r="X376" s="111"/>
      <c r="Y376" s="112">
        <v>0</v>
      </c>
      <c r="Z376" s="87"/>
      <c r="AA376" s="85"/>
      <c r="AB376" s="111"/>
      <c r="AC376" s="112">
        <v>0</v>
      </c>
      <c r="AD376" s="87"/>
      <c r="AE376" s="85"/>
      <c r="AF376" s="111"/>
      <c r="AG376" s="112">
        <v>0</v>
      </c>
      <c r="AH376" s="87"/>
      <c r="AI376" s="85"/>
      <c r="AJ376" s="111"/>
      <c r="AK376" s="112">
        <v>0</v>
      </c>
      <c r="AL376" s="87"/>
      <c r="AM376" s="85"/>
      <c r="AN376" s="111"/>
      <c r="AO376" s="112">
        <v>0</v>
      </c>
      <c r="AP376" s="87"/>
      <c r="AQ376" s="85"/>
      <c r="AR376" s="111"/>
      <c r="AS376" s="112">
        <v>0</v>
      </c>
      <c r="AT376" s="87"/>
      <c r="AU376" s="85"/>
      <c r="AV376" s="111"/>
      <c r="AW376" s="112">
        <v>0</v>
      </c>
      <c r="AX376" s="87"/>
      <c r="AY376" s="85"/>
      <c r="AZ376" s="267">
        <f t="shared" si="17"/>
        <v>0</v>
      </c>
      <c r="BA376" s="88">
        <f t="shared" si="18"/>
        <v>0</v>
      </c>
      <c r="BC376">
        <f>IF($A376&lt;&gt;"",COUNTIF($BD$3:$BD376,$BD376),0)</f>
        <v>0</v>
      </c>
      <c r="BD376" t="str">
        <f>IF($A376&lt;&gt;"",VLOOKUP(TRUNC(MID($A376,1,2),0),Plano_Contas!$H$3:$J$103,2,TRUE),"")</f>
        <v/>
      </c>
      <c r="BE376" s="201" t="str">
        <f t="shared" si="19"/>
        <v/>
      </c>
      <c r="BF376" t="str">
        <f ca="1">IF($BT376&lt;&gt;"",SUMIF($BD$3:$BD$1004,"="&amp;$BD376,INDIRECT(ADDRESS(3,BF$2,1,1)):INDIRECT(ADDRESS(1004,BF$2,1,1))),"")</f>
        <v/>
      </c>
      <c r="BG376" t="str">
        <f ca="1">IF($BT376&lt;&gt;"",SUMIF($BD$3:$BD$1004,"="&amp;$BD376,INDIRECT(ADDRESS(3,BG$2,1,1)):INDIRECT(ADDRESS(1004,BG$2,1,1))),"")</f>
        <v/>
      </c>
      <c r="BH376" t="str">
        <f ca="1">IF($BT376&lt;&gt;"",SUMIF($BD$3:$BD$1004,"="&amp;$BD376,INDIRECT(ADDRESS(3,BH$2,1,1)):INDIRECT(ADDRESS(1004,BH$2,1,1))),"")</f>
        <v/>
      </c>
      <c r="BI376" t="str">
        <f ca="1">IF($BT376&lt;&gt;"",SUMIF($BD$3:$BD$1004,"="&amp;$BD376,INDIRECT(ADDRESS(3,BI$2,1,1)):INDIRECT(ADDRESS(1004,BI$2,1,1))),"")</f>
        <v/>
      </c>
      <c r="BJ376" t="str">
        <f ca="1">IF($BT376&lt;&gt;"",SUMIF($BD$3:$BD$1004,"="&amp;$BD376,INDIRECT(ADDRESS(3,BJ$2,1,1)):INDIRECT(ADDRESS(1004,BJ$2,1,1))),"")</f>
        <v/>
      </c>
      <c r="BK376" t="str">
        <f ca="1">IF($BT376&lt;&gt;"",SUMIF($BD$3:$BD$1004,"="&amp;$BD376,INDIRECT(ADDRESS(3,BK$2,1,1)):INDIRECT(ADDRESS(1004,BK$2,1,1))),"")</f>
        <v/>
      </c>
      <c r="BL376" t="str">
        <f ca="1">IF($BT376&lt;&gt;"",SUMIF($BD$3:$BD$1004,"="&amp;$BD376,INDIRECT(ADDRESS(3,BL$2,1,1)):INDIRECT(ADDRESS(1004,BL$2,1,1))),"")</f>
        <v/>
      </c>
      <c r="BM376" t="str">
        <f ca="1">IF($BT376&lt;&gt;"",SUMIF($BD$3:$BD$1004,"="&amp;$BD376,INDIRECT(ADDRESS(3,BM$2,1,1)):INDIRECT(ADDRESS(1004,BM$2,1,1))),"")</f>
        <v/>
      </c>
      <c r="BN376" t="str">
        <f ca="1">IF($BT376&lt;&gt;"",SUMIF($BD$3:$BD$1004,"="&amp;$BD376,INDIRECT(ADDRESS(3,BN$2,1,1)):INDIRECT(ADDRESS(1004,BN$2,1,1))),"")</f>
        <v/>
      </c>
      <c r="BO376" t="str">
        <f ca="1">IF($BT376&lt;&gt;"",SUMIF($BD$3:$BD$1004,"="&amp;$BD376,INDIRECT(ADDRESS(3,BO$2,1,1)):INDIRECT(ADDRESS(1004,BO$2,1,1))),"")</f>
        <v/>
      </c>
      <c r="BP376" t="str">
        <f ca="1">IF($BT376&lt;&gt;"",SUMIF($BD$3:$BD$1004,"="&amp;$BD376,INDIRECT(ADDRESS(3,BP$2,1,1)):INDIRECT(ADDRESS(1004,BP$2,1,1))),"")</f>
        <v/>
      </c>
      <c r="BQ376" t="str">
        <f ca="1">IF($BT376&lt;&gt;"",SUMIF($BD$3:$BD$1004,"="&amp;$BD376,INDIRECT(ADDRESS(3,BQ$2,1,1)):INDIRECT(ADDRESS(1004,BQ$2,1,1))),"")</f>
        <v/>
      </c>
      <c r="BR376" t="str">
        <f ca="1">IF($BT376&lt;&gt;"",SUMIF($BD$3:$BD$1004,"="&amp;$BD376,INDIRECT(ADDRESS(3,BR$2,1,1)):INDIRECT(ADDRESS(1004,BR$2,1,1))),"")</f>
        <v/>
      </c>
      <c r="BS376" t="str">
        <f>IF($A376&lt;&gt;"",VLOOKUP(TRUNC(MID($A376,1,2),0),Plano_Contas!$H$3:$J$103,3,TRUE),"")</f>
        <v/>
      </c>
      <c r="BT376" t="str">
        <f t="shared" si="20"/>
        <v/>
      </c>
      <c r="BV376">
        <f>Empresas!C376</f>
        <v>0</v>
      </c>
    </row>
    <row r="377" spans="1:74" x14ac:dyDescent="0.2">
      <c r="A377" s="89"/>
      <c r="B377" s="52" t="str">
        <f>IF($A377&lt;&gt;"",VLOOKUP(""&amp;$A377,Plano_Contas!$A$3:$F$1003,6,0),"")</f>
        <v/>
      </c>
      <c r="C377" s="91"/>
      <c r="D377" s="111"/>
      <c r="E377" s="112">
        <v>0</v>
      </c>
      <c r="F377" s="87"/>
      <c r="G377" s="85"/>
      <c r="H377" s="111"/>
      <c r="I377" s="112">
        <v>0</v>
      </c>
      <c r="J377" s="87"/>
      <c r="K377" s="85"/>
      <c r="L377" s="111"/>
      <c r="M377" s="112">
        <v>0</v>
      </c>
      <c r="N377" s="87"/>
      <c r="O377" s="85"/>
      <c r="P377" s="111"/>
      <c r="Q377" s="112">
        <v>0</v>
      </c>
      <c r="R377" s="87"/>
      <c r="S377" s="85"/>
      <c r="T377" s="111"/>
      <c r="U377" s="112">
        <v>0</v>
      </c>
      <c r="V377" s="87"/>
      <c r="W377" s="85"/>
      <c r="X377" s="111"/>
      <c r="Y377" s="112">
        <v>0</v>
      </c>
      <c r="Z377" s="87"/>
      <c r="AA377" s="85"/>
      <c r="AB377" s="111"/>
      <c r="AC377" s="112">
        <v>0</v>
      </c>
      <c r="AD377" s="87"/>
      <c r="AE377" s="85"/>
      <c r="AF377" s="111"/>
      <c r="AG377" s="112">
        <v>0</v>
      </c>
      <c r="AH377" s="87"/>
      <c r="AI377" s="85"/>
      <c r="AJ377" s="111"/>
      <c r="AK377" s="112">
        <v>0</v>
      </c>
      <c r="AL377" s="87"/>
      <c r="AM377" s="85"/>
      <c r="AN377" s="111"/>
      <c r="AO377" s="112">
        <v>0</v>
      </c>
      <c r="AP377" s="87"/>
      <c r="AQ377" s="85"/>
      <c r="AR377" s="111"/>
      <c r="AS377" s="112">
        <v>0</v>
      </c>
      <c r="AT377" s="87"/>
      <c r="AU377" s="85"/>
      <c r="AV377" s="111"/>
      <c r="AW377" s="112">
        <v>0</v>
      </c>
      <c r="AX377" s="87"/>
      <c r="AY377" s="85"/>
      <c r="AZ377" s="267">
        <f t="shared" si="17"/>
        <v>0</v>
      </c>
      <c r="BA377" s="88">
        <f t="shared" si="18"/>
        <v>0</v>
      </c>
      <c r="BC377">
        <f>IF($A377&lt;&gt;"",COUNTIF($BD$3:$BD377,$BD377),0)</f>
        <v>0</v>
      </c>
      <c r="BD377" t="str">
        <f>IF($A377&lt;&gt;"",VLOOKUP(TRUNC(MID($A377,1,2),0),Plano_Contas!$H$3:$J$103,2,TRUE),"")</f>
        <v/>
      </c>
      <c r="BE377" s="201" t="str">
        <f t="shared" si="19"/>
        <v/>
      </c>
      <c r="BF377" t="str">
        <f ca="1">IF($BT377&lt;&gt;"",SUMIF($BD$3:$BD$1004,"="&amp;$BD377,INDIRECT(ADDRESS(3,BF$2,1,1)):INDIRECT(ADDRESS(1004,BF$2,1,1))),"")</f>
        <v/>
      </c>
      <c r="BG377" t="str">
        <f ca="1">IF($BT377&lt;&gt;"",SUMIF($BD$3:$BD$1004,"="&amp;$BD377,INDIRECT(ADDRESS(3,BG$2,1,1)):INDIRECT(ADDRESS(1004,BG$2,1,1))),"")</f>
        <v/>
      </c>
      <c r="BH377" t="str">
        <f ca="1">IF($BT377&lt;&gt;"",SUMIF($BD$3:$BD$1004,"="&amp;$BD377,INDIRECT(ADDRESS(3,BH$2,1,1)):INDIRECT(ADDRESS(1004,BH$2,1,1))),"")</f>
        <v/>
      </c>
      <c r="BI377" t="str">
        <f ca="1">IF($BT377&lt;&gt;"",SUMIF($BD$3:$BD$1004,"="&amp;$BD377,INDIRECT(ADDRESS(3,BI$2,1,1)):INDIRECT(ADDRESS(1004,BI$2,1,1))),"")</f>
        <v/>
      </c>
      <c r="BJ377" t="str">
        <f ca="1">IF($BT377&lt;&gt;"",SUMIF($BD$3:$BD$1004,"="&amp;$BD377,INDIRECT(ADDRESS(3,BJ$2,1,1)):INDIRECT(ADDRESS(1004,BJ$2,1,1))),"")</f>
        <v/>
      </c>
      <c r="BK377" t="str">
        <f ca="1">IF($BT377&lt;&gt;"",SUMIF($BD$3:$BD$1004,"="&amp;$BD377,INDIRECT(ADDRESS(3,BK$2,1,1)):INDIRECT(ADDRESS(1004,BK$2,1,1))),"")</f>
        <v/>
      </c>
      <c r="BL377" t="str">
        <f ca="1">IF($BT377&lt;&gt;"",SUMIF($BD$3:$BD$1004,"="&amp;$BD377,INDIRECT(ADDRESS(3,BL$2,1,1)):INDIRECT(ADDRESS(1004,BL$2,1,1))),"")</f>
        <v/>
      </c>
      <c r="BM377" t="str">
        <f ca="1">IF($BT377&lt;&gt;"",SUMIF($BD$3:$BD$1004,"="&amp;$BD377,INDIRECT(ADDRESS(3,BM$2,1,1)):INDIRECT(ADDRESS(1004,BM$2,1,1))),"")</f>
        <v/>
      </c>
      <c r="BN377" t="str">
        <f ca="1">IF($BT377&lt;&gt;"",SUMIF($BD$3:$BD$1004,"="&amp;$BD377,INDIRECT(ADDRESS(3,BN$2,1,1)):INDIRECT(ADDRESS(1004,BN$2,1,1))),"")</f>
        <v/>
      </c>
      <c r="BO377" t="str">
        <f ca="1">IF($BT377&lt;&gt;"",SUMIF($BD$3:$BD$1004,"="&amp;$BD377,INDIRECT(ADDRESS(3,BO$2,1,1)):INDIRECT(ADDRESS(1004,BO$2,1,1))),"")</f>
        <v/>
      </c>
      <c r="BP377" t="str">
        <f ca="1">IF($BT377&lt;&gt;"",SUMIF($BD$3:$BD$1004,"="&amp;$BD377,INDIRECT(ADDRESS(3,BP$2,1,1)):INDIRECT(ADDRESS(1004,BP$2,1,1))),"")</f>
        <v/>
      </c>
      <c r="BQ377" t="str">
        <f ca="1">IF($BT377&lt;&gt;"",SUMIF($BD$3:$BD$1004,"="&amp;$BD377,INDIRECT(ADDRESS(3,BQ$2,1,1)):INDIRECT(ADDRESS(1004,BQ$2,1,1))),"")</f>
        <v/>
      </c>
      <c r="BR377" t="str">
        <f ca="1">IF($BT377&lt;&gt;"",SUMIF($BD$3:$BD$1004,"="&amp;$BD377,INDIRECT(ADDRESS(3,BR$2,1,1)):INDIRECT(ADDRESS(1004,BR$2,1,1))),"")</f>
        <v/>
      </c>
      <c r="BS377" t="str">
        <f>IF($A377&lt;&gt;"",VLOOKUP(TRUNC(MID($A377,1,2),0),Plano_Contas!$H$3:$J$103,3,TRUE),"")</f>
        <v/>
      </c>
      <c r="BT377" t="str">
        <f t="shared" si="20"/>
        <v/>
      </c>
      <c r="BV377">
        <f>Empresas!C377</f>
        <v>0</v>
      </c>
    </row>
    <row r="378" spans="1:74" x14ac:dyDescent="0.2">
      <c r="A378" s="89"/>
      <c r="B378" s="52" t="str">
        <f>IF($A378&lt;&gt;"",VLOOKUP(""&amp;$A378,Plano_Contas!$A$3:$F$1003,6,0),"")</f>
        <v/>
      </c>
      <c r="C378" s="91"/>
      <c r="D378" s="111"/>
      <c r="E378" s="112">
        <v>0</v>
      </c>
      <c r="F378" s="87"/>
      <c r="G378" s="85"/>
      <c r="H378" s="111"/>
      <c r="I378" s="112">
        <v>0</v>
      </c>
      <c r="J378" s="87"/>
      <c r="K378" s="85"/>
      <c r="L378" s="111"/>
      <c r="M378" s="112">
        <v>0</v>
      </c>
      <c r="N378" s="87"/>
      <c r="O378" s="85"/>
      <c r="P378" s="111"/>
      <c r="Q378" s="112">
        <v>0</v>
      </c>
      <c r="R378" s="87"/>
      <c r="S378" s="85"/>
      <c r="T378" s="111"/>
      <c r="U378" s="112">
        <v>0</v>
      </c>
      <c r="V378" s="87"/>
      <c r="W378" s="85"/>
      <c r="X378" s="111"/>
      <c r="Y378" s="112">
        <v>0</v>
      </c>
      <c r="Z378" s="87"/>
      <c r="AA378" s="85"/>
      <c r="AB378" s="111"/>
      <c r="AC378" s="112">
        <v>0</v>
      </c>
      <c r="AD378" s="87"/>
      <c r="AE378" s="85"/>
      <c r="AF378" s="111"/>
      <c r="AG378" s="112">
        <v>0</v>
      </c>
      <c r="AH378" s="87"/>
      <c r="AI378" s="85"/>
      <c r="AJ378" s="111"/>
      <c r="AK378" s="112">
        <v>0</v>
      </c>
      <c r="AL378" s="87"/>
      <c r="AM378" s="85"/>
      <c r="AN378" s="111"/>
      <c r="AO378" s="112">
        <v>0</v>
      </c>
      <c r="AP378" s="87"/>
      <c r="AQ378" s="85"/>
      <c r="AR378" s="111"/>
      <c r="AS378" s="112">
        <v>0</v>
      </c>
      <c r="AT378" s="87"/>
      <c r="AU378" s="85"/>
      <c r="AV378" s="111"/>
      <c r="AW378" s="112">
        <v>0</v>
      </c>
      <c r="AX378" s="87"/>
      <c r="AY378" s="85"/>
      <c r="AZ378" s="267">
        <f t="shared" si="17"/>
        <v>0</v>
      </c>
      <c r="BA378" s="88">
        <f t="shared" si="18"/>
        <v>0</v>
      </c>
      <c r="BC378">
        <f>IF($A378&lt;&gt;"",COUNTIF($BD$3:$BD378,$BD378),0)</f>
        <v>0</v>
      </c>
      <c r="BD378" t="str">
        <f>IF($A378&lt;&gt;"",VLOOKUP(TRUNC(MID($A378,1,2),0),Plano_Contas!$H$3:$J$103,2,TRUE),"")</f>
        <v/>
      </c>
      <c r="BE378" s="201" t="str">
        <f t="shared" si="19"/>
        <v/>
      </c>
      <c r="BF378" t="str">
        <f ca="1">IF($BT378&lt;&gt;"",SUMIF($BD$3:$BD$1004,"="&amp;$BD378,INDIRECT(ADDRESS(3,BF$2,1,1)):INDIRECT(ADDRESS(1004,BF$2,1,1))),"")</f>
        <v/>
      </c>
      <c r="BG378" t="str">
        <f ca="1">IF($BT378&lt;&gt;"",SUMIF($BD$3:$BD$1004,"="&amp;$BD378,INDIRECT(ADDRESS(3,BG$2,1,1)):INDIRECT(ADDRESS(1004,BG$2,1,1))),"")</f>
        <v/>
      </c>
      <c r="BH378" t="str">
        <f ca="1">IF($BT378&lt;&gt;"",SUMIF($BD$3:$BD$1004,"="&amp;$BD378,INDIRECT(ADDRESS(3,BH$2,1,1)):INDIRECT(ADDRESS(1004,BH$2,1,1))),"")</f>
        <v/>
      </c>
      <c r="BI378" t="str">
        <f ca="1">IF($BT378&lt;&gt;"",SUMIF($BD$3:$BD$1004,"="&amp;$BD378,INDIRECT(ADDRESS(3,BI$2,1,1)):INDIRECT(ADDRESS(1004,BI$2,1,1))),"")</f>
        <v/>
      </c>
      <c r="BJ378" t="str">
        <f ca="1">IF($BT378&lt;&gt;"",SUMIF($BD$3:$BD$1004,"="&amp;$BD378,INDIRECT(ADDRESS(3,BJ$2,1,1)):INDIRECT(ADDRESS(1004,BJ$2,1,1))),"")</f>
        <v/>
      </c>
      <c r="BK378" t="str">
        <f ca="1">IF($BT378&lt;&gt;"",SUMIF($BD$3:$BD$1004,"="&amp;$BD378,INDIRECT(ADDRESS(3,BK$2,1,1)):INDIRECT(ADDRESS(1004,BK$2,1,1))),"")</f>
        <v/>
      </c>
      <c r="BL378" t="str">
        <f ca="1">IF($BT378&lt;&gt;"",SUMIF($BD$3:$BD$1004,"="&amp;$BD378,INDIRECT(ADDRESS(3,BL$2,1,1)):INDIRECT(ADDRESS(1004,BL$2,1,1))),"")</f>
        <v/>
      </c>
      <c r="BM378" t="str">
        <f ca="1">IF($BT378&lt;&gt;"",SUMIF($BD$3:$BD$1004,"="&amp;$BD378,INDIRECT(ADDRESS(3,BM$2,1,1)):INDIRECT(ADDRESS(1004,BM$2,1,1))),"")</f>
        <v/>
      </c>
      <c r="BN378" t="str">
        <f ca="1">IF($BT378&lt;&gt;"",SUMIF($BD$3:$BD$1004,"="&amp;$BD378,INDIRECT(ADDRESS(3,BN$2,1,1)):INDIRECT(ADDRESS(1004,BN$2,1,1))),"")</f>
        <v/>
      </c>
      <c r="BO378" t="str">
        <f ca="1">IF($BT378&lt;&gt;"",SUMIF($BD$3:$BD$1004,"="&amp;$BD378,INDIRECT(ADDRESS(3,BO$2,1,1)):INDIRECT(ADDRESS(1004,BO$2,1,1))),"")</f>
        <v/>
      </c>
      <c r="BP378" t="str">
        <f ca="1">IF($BT378&lt;&gt;"",SUMIF($BD$3:$BD$1004,"="&amp;$BD378,INDIRECT(ADDRESS(3,BP$2,1,1)):INDIRECT(ADDRESS(1004,BP$2,1,1))),"")</f>
        <v/>
      </c>
      <c r="BQ378" t="str">
        <f ca="1">IF($BT378&lt;&gt;"",SUMIF($BD$3:$BD$1004,"="&amp;$BD378,INDIRECT(ADDRESS(3,BQ$2,1,1)):INDIRECT(ADDRESS(1004,BQ$2,1,1))),"")</f>
        <v/>
      </c>
      <c r="BR378" t="str">
        <f ca="1">IF($BT378&lt;&gt;"",SUMIF($BD$3:$BD$1004,"="&amp;$BD378,INDIRECT(ADDRESS(3,BR$2,1,1)):INDIRECT(ADDRESS(1004,BR$2,1,1))),"")</f>
        <v/>
      </c>
      <c r="BS378" t="str">
        <f>IF($A378&lt;&gt;"",VLOOKUP(TRUNC(MID($A378,1,2),0),Plano_Contas!$H$3:$J$103,3,TRUE),"")</f>
        <v/>
      </c>
      <c r="BT378" t="str">
        <f t="shared" si="20"/>
        <v/>
      </c>
      <c r="BV378">
        <f>Empresas!C378</f>
        <v>0</v>
      </c>
    </row>
    <row r="379" spans="1:74" x14ac:dyDescent="0.2">
      <c r="A379" s="89"/>
      <c r="B379" s="52" t="str">
        <f>IF($A379&lt;&gt;"",VLOOKUP(""&amp;$A379,Plano_Contas!$A$3:$F$1003,6,0),"")</f>
        <v/>
      </c>
      <c r="C379" s="91"/>
      <c r="D379" s="111"/>
      <c r="E379" s="112">
        <v>0</v>
      </c>
      <c r="F379" s="87"/>
      <c r="G379" s="85"/>
      <c r="H379" s="111"/>
      <c r="I379" s="112">
        <v>0</v>
      </c>
      <c r="J379" s="87"/>
      <c r="K379" s="85"/>
      <c r="L379" s="111"/>
      <c r="M379" s="112">
        <v>0</v>
      </c>
      <c r="N379" s="87"/>
      <c r="O379" s="85"/>
      <c r="P379" s="111"/>
      <c r="Q379" s="112">
        <v>0</v>
      </c>
      <c r="R379" s="87"/>
      <c r="S379" s="85"/>
      <c r="T379" s="111"/>
      <c r="U379" s="112">
        <v>0</v>
      </c>
      <c r="V379" s="87"/>
      <c r="W379" s="85"/>
      <c r="X379" s="111"/>
      <c r="Y379" s="112">
        <v>0</v>
      </c>
      <c r="Z379" s="87"/>
      <c r="AA379" s="85"/>
      <c r="AB379" s="111"/>
      <c r="AC379" s="112">
        <v>0</v>
      </c>
      <c r="AD379" s="87"/>
      <c r="AE379" s="85"/>
      <c r="AF379" s="111"/>
      <c r="AG379" s="112">
        <v>0</v>
      </c>
      <c r="AH379" s="87"/>
      <c r="AI379" s="85"/>
      <c r="AJ379" s="111"/>
      <c r="AK379" s="112">
        <v>0</v>
      </c>
      <c r="AL379" s="87"/>
      <c r="AM379" s="85"/>
      <c r="AN379" s="111"/>
      <c r="AO379" s="112">
        <v>0</v>
      </c>
      <c r="AP379" s="87"/>
      <c r="AQ379" s="85"/>
      <c r="AR379" s="111"/>
      <c r="AS379" s="112">
        <v>0</v>
      </c>
      <c r="AT379" s="87"/>
      <c r="AU379" s="85"/>
      <c r="AV379" s="111"/>
      <c r="AW379" s="112">
        <v>0</v>
      </c>
      <c r="AX379" s="87"/>
      <c r="AY379" s="85"/>
      <c r="AZ379" s="267">
        <f t="shared" si="17"/>
        <v>0</v>
      </c>
      <c r="BA379" s="88">
        <f t="shared" si="18"/>
        <v>0</v>
      </c>
      <c r="BC379">
        <f>IF($A379&lt;&gt;"",COUNTIF($BD$3:$BD379,$BD379),0)</f>
        <v>0</v>
      </c>
      <c r="BD379" t="str">
        <f>IF($A379&lt;&gt;"",VLOOKUP(TRUNC(MID($A379,1,2),0),Plano_Contas!$H$3:$J$103,2,TRUE),"")</f>
        <v/>
      </c>
      <c r="BE379" s="201" t="str">
        <f t="shared" si="19"/>
        <v/>
      </c>
      <c r="BF379" t="str">
        <f ca="1">IF($BT379&lt;&gt;"",SUMIF($BD$3:$BD$1004,"="&amp;$BD379,INDIRECT(ADDRESS(3,BF$2,1,1)):INDIRECT(ADDRESS(1004,BF$2,1,1))),"")</f>
        <v/>
      </c>
      <c r="BG379" t="str">
        <f ca="1">IF($BT379&lt;&gt;"",SUMIF($BD$3:$BD$1004,"="&amp;$BD379,INDIRECT(ADDRESS(3,BG$2,1,1)):INDIRECT(ADDRESS(1004,BG$2,1,1))),"")</f>
        <v/>
      </c>
      <c r="BH379" t="str">
        <f ca="1">IF($BT379&lt;&gt;"",SUMIF($BD$3:$BD$1004,"="&amp;$BD379,INDIRECT(ADDRESS(3,BH$2,1,1)):INDIRECT(ADDRESS(1004,BH$2,1,1))),"")</f>
        <v/>
      </c>
      <c r="BI379" t="str">
        <f ca="1">IF($BT379&lt;&gt;"",SUMIF($BD$3:$BD$1004,"="&amp;$BD379,INDIRECT(ADDRESS(3,BI$2,1,1)):INDIRECT(ADDRESS(1004,BI$2,1,1))),"")</f>
        <v/>
      </c>
      <c r="BJ379" t="str">
        <f ca="1">IF($BT379&lt;&gt;"",SUMIF($BD$3:$BD$1004,"="&amp;$BD379,INDIRECT(ADDRESS(3,BJ$2,1,1)):INDIRECT(ADDRESS(1004,BJ$2,1,1))),"")</f>
        <v/>
      </c>
      <c r="BK379" t="str">
        <f ca="1">IF($BT379&lt;&gt;"",SUMIF($BD$3:$BD$1004,"="&amp;$BD379,INDIRECT(ADDRESS(3,BK$2,1,1)):INDIRECT(ADDRESS(1004,BK$2,1,1))),"")</f>
        <v/>
      </c>
      <c r="BL379" t="str">
        <f ca="1">IF($BT379&lt;&gt;"",SUMIF($BD$3:$BD$1004,"="&amp;$BD379,INDIRECT(ADDRESS(3,BL$2,1,1)):INDIRECT(ADDRESS(1004,BL$2,1,1))),"")</f>
        <v/>
      </c>
      <c r="BM379" t="str">
        <f ca="1">IF($BT379&lt;&gt;"",SUMIF($BD$3:$BD$1004,"="&amp;$BD379,INDIRECT(ADDRESS(3,BM$2,1,1)):INDIRECT(ADDRESS(1004,BM$2,1,1))),"")</f>
        <v/>
      </c>
      <c r="BN379" t="str">
        <f ca="1">IF($BT379&lt;&gt;"",SUMIF($BD$3:$BD$1004,"="&amp;$BD379,INDIRECT(ADDRESS(3,BN$2,1,1)):INDIRECT(ADDRESS(1004,BN$2,1,1))),"")</f>
        <v/>
      </c>
      <c r="BO379" t="str">
        <f ca="1">IF($BT379&lt;&gt;"",SUMIF($BD$3:$BD$1004,"="&amp;$BD379,INDIRECT(ADDRESS(3,BO$2,1,1)):INDIRECT(ADDRESS(1004,BO$2,1,1))),"")</f>
        <v/>
      </c>
      <c r="BP379" t="str">
        <f ca="1">IF($BT379&lt;&gt;"",SUMIF($BD$3:$BD$1004,"="&amp;$BD379,INDIRECT(ADDRESS(3,BP$2,1,1)):INDIRECT(ADDRESS(1004,BP$2,1,1))),"")</f>
        <v/>
      </c>
      <c r="BQ379" t="str">
        <f ca="1">IF($BT379&lt;&gt;"",SUMIF($BD$3:$BD$1004,"="&amp;$BD379,INDIRECT(ADDRESS(3,BQ$2,1,1)):INDIRECT(ADDRESS(1004,BQ$2,1,1))),"")</f>
        <v/>
      </c>
      <c r="BR379" t="str">
        <f ca="1">IF($BT379&lt;&gt;"",SUMIF($BD$3:$BD$1004,"="&amp;$BD379,INDIRECT(ADDRESS(3,BR$2,1,1)):INDIRECT(ADDRESS(1004,BR$2,1,1))),"")</f>
        <v/>
      </c>
      <c r="BS379" t="str">
        <f>IF($A379&lt;&gt;"",VLOOKUP(TRUNC(MID($A379,1,2),0),Plano_Contas!$H$3:$J$103,3,TRUE),"")</f>
        <v/>
      </c>
      <c r="BT379" t="str">
        <f t="shared" si="20"/>
        <v/>
      </c>
      <c r="BV379">
        <f>Empresas!C379</f>
        <v>0</v>
      </c>
    </row>
    <row r="380" spans="1:74" x14ac:dyDescent="0.2">
      <c r="A380" s="89"/>
      <c r="B380" s="52" t="str">
        <f>IF($A380&lt;&gt;"",VLOOKUP(""&amp;$A380,Plano_Contas!$A$3:$F$1003,6,0),"")</f>
        <v/>
      </c>
      <c r="C380" s="91"/>
      <c r="D380" s="111"/>
      <c r="E380" s="112">
        <v>0</v>
      </c>
      <c r="F380" s="87"/>
      <c r="G380" s="85"/>
      <c r="H380" s="111"/>
      <c r="I380" s="112">
        <v>0</v>
      </c>
      <c r="J380" s="87"/>
      <c r="K380" s="85"/>
      <c r="L380" s="111"/>
      <c r="M380" s="112">
        <v>0</v>
      </c>
      <c r="N380" s="87"/>
      <c r="O380" s="85"/>
      <c r="P380" s="111"/>
      <c r="Q380" s="112">
        <v>0</v>
      </c>
      <c r="R380" s="87"/>
      <c r="S380" s="85"/>
      <c r="T380" s="111"/>
      <c r="U380" s="112">
        <v>0</v>
      </c>
      <c r="V380" s="87"/>
      <c r="W380" s="85"/>
      <c r="X380" s="111"/>
      <c r="Y380" s="112">
        <v>0</v>
      </c>
      <c r="Z380" s="87"/>
      <c r="AA380" s="85"/>
      <c r="AB380" s="111"/>
      <c r="AC380" s="112">
        <v>0</v>
      </c>
      <c r="AD380" s="87"/>
      <c r="AE380" s="85"/>
      <c r="AF380" s="111"/>
      <c r="AG380" s="112">
        <v>0</v>
      </c>
      <c r="AH380" s="87"/>
      <c r="AI380" s="85"/>
      <c r="AJ380" s="111"/>
      <c r="AK380" s="112">
        <v>0</v>
      </c>
      <c r="AL380" s="87"/>
      <c r="AM380" s="85"/>
      <c r="AN380" s="111"/>
      <c r="AO380" s="112">
        <v>0</v>
      </c>
      <c r="AP380" s="87"/>
      <c r="AQ380" s="85"/>
      <c r="AR380" s="111"/>
      <c r="AS380" s="112">
        <v>0</v>
      </c>
      <c r="AT380" s="87"/>
      <c r="AU380" s="85"/>
      <c r="AV380" s="111"/>
      <c r="AW380" s="112">
        <v>0</v>
      </c>
      <c r="AX380" s="87"/>
      <c r="AY380" s="85"/>
      <c r="AZ380" s="267">
        <f t="shared" ref="AZ380:AZ443" si="21">SUM(E380,I380,M380,Q380,U380,Y380,AC380,AG380,AK380,AO380,AS380,AW380)</f>
        <v>0</v>
      </c>
      <c r="BA380" s="88">
        <f t="shared" ref="BA380:BA443" si="22">SUM($G380,$K380,$O380,$S380,$W380,$AA380,$AE380,$AI380,$AM380,$AQ380,$AU380,$AY380)</f>
        <v>0</v>
      </c>
      <c r="BC380">
        <f>IF($A380&lt;&gt;"",COUNTIF($BD$3:$BD380,$BD380),0)</f>
        <v>0</v>
      </c>
      <c r="BD380" t="str">
        <f>IF($A380&lt;&gt;"",VLOOKUP(TRUNC(MID($A380,1,2),0),Plano_Contas!$H$3:$J$103,2,TRUE),"")</f>
        <v/>
      </c>
      <c r="BE380" s="201" t="str">
        <f t="shared" si="19"/>
        <v/>
      </c>
      <c r="BF380" t="str">
        <f ca="1">IF($BT380&lt;&gt;"",SUMIF($BD$3:$BD$1004,"="&amp;$BD380,INDIRECT(ADDRESS(3,BF$2,1,1)):INDIRECT(ADDRESS(1004,BF$2,1,1))),"")</f>
        <v/>
      </c>
      <c r="BG380" t="str">
        <f ca="1">IF($BT380&lt;&gt;"",SUMIF($BD$3:$BD$1004,"="&amp;$BD380,INDIRECT(ADDRESS(3,BG$2,1,1)):INDIRECT(ADDRESS(1004,BG$2,1,1))),"")</f>
        <v/>
      </c>
      <c r="BH380" t="str">
        <f ca="1">IF($BT380&lt;&gt;"",SUMIF($BD$3:$BD$1004,"="&amp;$BD380,INDIRECT(ADDRESS(3,BH$2,1,1)):INDIRECT(ADDRESS(1004,BH$2,1,1))),"")</f>
        <v/>
      </c>
      <c r="BI380" t="str">
        <f ca="1">IF($BT380&lt;&gt;"",SUMIF($BD$3:$BD$1004,"="&amp;$BD380,INDIRECT(ADDRESS(3,BI$2,1,1)):INDIRECT(ADDRESS(1004,BI$2,1,1))),"")</f>
        <v/>
      </c>
      <c r="BJ380" t="str">
        <f ca="1">IF($BT380&lt;&gt;"",SUMIF($BD$3:$BD$1004,"="&amp;$BD380,INDIRECT(ADDRESS(3,BJ$2,1,1)):INDIRECT(ADDRESS(1004,BJ$2,1,1))),"")</f>
        <v/>
      </c>
      <c r="BK380" t="str">
        <f ca="1">IF($BT380&lt;&gt;"",SUMIF($BD$3:$BD$1004,"="&amp;$BD380,INDIRECT(ADDRESS(3,BK$2,1,1)):INDIRECT(ADDRESS(1004,BK$2,1,1))),"")</f>
        <v/>
      </c>
      <c r="BL380" t="str">
        <f ca="1">IF($BT380&lt;&gt;"",SUMIF($BD$3:$BD$1004,"="&amp;$BD380,INDIRECT(ADDRESS(3,BL$2,1,1)):INDIRECT(ADDRESS(1004,BL$2,1,1))),"")</f>
        <v/>
      </c>
      <c r="BM380" t="str">
        <f ca="1">IF($BT380&lt;&gt;"",SUMIF($BD$3:$BD$1004,"="&amp;$BD380,INDIRECT(ADDRESS(3,BM$2,1,1)):INDIRECT(ADDRESS(1004,BM$2,1,1))),"")</f>
        <v/>
      </c>
      <c r="BN380" t="str">
        <f ca="1">IF($BT380&lt;&gt;"",SUMIF($BD$3:$BD$1004,"="&amp;$BD380,INDIRECT(ADDRESS(3,BN$2,1,1)):INDIRECT(ADDRESS(1004,BN$2,1,1))),"")</f>
        <v/>
      </c>
      <c r="BO380" t="str">
        <f ca="1">IF($BT380&lt;&gt;"",SUMIF($BD$3:$BD$1004,"="&amp;$BD380,INDIRECT(ADDRESS(3,BO$2,1,1)):INDIRECT(ADDRESS(1004,BO$2,1,1))),"")</f>
        <v/>
      </c>
      <c r="BP380" t="str">
        <f ca="1">IF($BT380&lt;&gt;"",SUMIF($BD$3:$BD$1004,"="&amp;$BD380,INDIRECT(ADDRESS(3,BP$2,1,1)):INDIRECT(ADDRESS(1004,BP$2,1,1))),"")</f>
        <v/>
      </c>
      <c r="BQ380" t="str">
        <f ca="1">IF($BT380&lt;&gt;"",SUMIF($BD$3:$BD$1004,"="&amp;$BD380,INDIRECT(ADDRESS(3,BQ$2,1,1)):INDIRECT(ADDRESS(1004,BQ$2,1,1))),"")</f>
        <v/>
      </c>
      <c r="BR380" t="str">
        <f ca="1">IF($BT380&lt;&gt;"",SUMIF($BD$3:$BD$1004,"="&amp;$BD380,INDIRECT(ADDRESS(3,BR$2,1,1)):INDIRECT(ADDRESS(1004,BR$2,1,1))),"")</f>
        <v/>
      </c>
      <c r="BS380" t="str">
        <f>IF($A380&lt;&gt;"",VLOOKUP(TRUNC(MID($A380,1,2),0),Plano_Contas!$H$3:$J$103,3,TRUE),"")</f>
        <v/>
      </c>
      <c r="BT380" t="str">
        <f t="shared" si="20"/>
        <v/>
      </c>
      <c r="BV380">
        <f>Empresas!C380</f>
        <v>0</v>
      </c>
    </row>
    <row r="381" spans="1:74" x14ac:dyDescent="0.2">
      <c r="A381" s="89"/>
      <c r="B381" s="52" t="str">
        <f>IF($A381&lt;&gt;"",VLOOKUP(""&amp;$A381,Plano_Contas!$A$3:$F$1003,6,0),"")</f>
        <v/>
      </c>
      <c r="C381" s="91"/>
      <c r="D381" s="111"/>
      <c r="E381" s="112">
        <v>0</v>
      </c>
      <c r="F381" s="87"/>
      <c r="G381" s="85"/>
      <c r="H381" s="111"/>
      <c r="I381" s="112">
        <v>0</v>
      </c>
      <c r="J381" s="87"/>
      <c r="K381" s="85"/>
      <c r="L381" s="111"/>
      <c r="M381" s="112">
        <v>0</v>
      </c>
      <c r="N381" s="87"/>
      <c r="O381" s="85"/>
      <c r="P381" s="111"/>
      <c r="Q381" s="112">
        <v>0</v>
      </c>
      <c r="R381" s="87"/>
      <c r="S381" s="85"/>
      <c r="T381" s="111"/>
      <c r="U381" s="112">
        <v>0</v>
      </c>
      <c r="V381" s="87"/>
      <c r="W381" s="85"/>
      <c r="X381" s="111"/>
      <c r="Y381" s="112">
        <v>0</v>
      </c>
      <c r="Z381" s="87"/>
      <c r="AA381" s="85"/>
      <c r="AB381" s="111"/>
      <c r="AC381" s="112">
        <v>0</v>
      </c>
      <c r="AD381" s="87"/>
      <c r="AE381" s="85"/>
      <c r="AF381" s="111"/>
      <c r="AG381" s="112">
        <v>0</v>
      </c>
      <c r="AH381" s="87"/>
      <c r="AI381" s="85"/>
      <c r="AJ381" s="111"/>
      <c r="AK381" s="112">
        <v>0</v>
      </c>
      <c r="AL381" s="87"/>
      <c r="AM381" s="85"/>
      <c r="AN381" s="111"/>
      <c r="AO381" s="112">
        <v>0</v>
      </c>
      <c r="AP381" s="87"/>
      <c r="AQ381" s="85"/>
      <c r="AR381" s="111"/>
      <c r="AS381" s="112">
        <v>0</v>
      </c>
      <c r="AT381" s="87"/>
      <c r="AU381" s="85"/>
      <c r="AV381" s="111"/>
      <c r="AW381" s="112">
        <v>0</v>
      </c>
      <c r="AX381" s="87"/>
      <c r="AY381" s="85"/>
      <c r="AZ381" s="267">
        <f t="shared" si="21"/>
        <v>0</v>
      </c>
      <c r="BA381" s="88">
        <f t="shared" si="22"/>
        <v>0</v>
      </c>
      <c r="BC381">
        <f>IF($A381&lt;&gt;"",COUNTIF($BD$3:$BD381,$BD381),0)</f>
        <v>0</v>
      </c>
      <c r="BD381" t="str">
        <f>IF($A381&lt;&gt;"",VLOOKUP(TRUNC(MID($A381,1,2),0),Plano_Contas!$H$3:$J$103,2,TRUE),"")</f>
        <v/>
      </c>
      <c r="BE381" s="201" t="str">
        <f t="shared" si="19"/>
        <v/>
      </c>
      <c r="BF381" t="str">
        <f ca="1">IF($BT381&lt;&gt;"",SUMIF($BD$3:$BD$1004,"="&amp;$BD381,INDIRECT(ADDRESS(3,BF$2,1,1)):INDIRECT(ADDRESS(1004,BF$2,1,1))),"")</f>
        <v/>
      </c>
      <c r="BG381" t="str">
        <f ca="1">IF($BT381&lt;&gt;"",SUMIF($BD$3:$BD$1004,"="&amp;$BD381,INDIRECT(ADDRESS(3,BG$2,1,1)):INDIRECT(ADDRESS(1004,BG$2,1,1))),"")</f>
        <v/>
      </c>
      <c r="BH381" t="str">
        <f ca="1">IF($BT381&lt;&gt;"",SUMIF($BD$3:$BD$1004,"="&amp;$BD381,INDIRECT(ADDRESS(3,BH$2,1,1)):INDIRECT(ADDRESS(1004,BH$2,1,1))),"")</f>
        <v/>
      </c>
      <c r="BI381" t="str">
        <f ca="1">IF($BT381&lt;&gt;"",SUMIF($BD$3:$BD$1004,"="&amp;$BD381,INDIRECT(ADDRESS(3,BI$2,1,1)):INDIRECT(ADDRESS(1004,BI$2,1,1))),"")</f>
        <v/>
      </c>
      <c r="BJ381" t="str">
        <f ca="1">IF($BT381&lt;&gt;"",SUMIF($BD$3:$BD$1004,"="&amp;$BD381,INDIRECT(ADDRESS(3,BJ$2,1,1)):INDIRECT(ADDRESS(1004,BJ$2,1,1))),"")</f>
        <v/>
      </c>
      <c r="BK381" t="str">
        <f ca="1">IF($BT381&lt;&gt;"",SUMIF($BD$3:$BD$1004,"="&amp;$BD381,INDIRECT(ADDRESS(3,BK$2,1,1)):INDIRECT(ADDRESS(1004,BK$2,1,1))),"")</f>
        <v/>
      </c>
      <c r="BL381" t="str">
        <f ca="1">IF($BT381&lt;&gt;"",SUMIF($BD$3:$BD$1004,"="&amp;$BD381,INDIRECT(ADDRESS(3,BL$2,1,1)):INDIRECT(ADDRESS(1004,BL$2,1,1))),"")</f>
        <v/>
      </c>
      <c r="BM381" t="str">
        <f ca="1">IF($BT381&lt;&gt;"",SUMIF($BD$3:$BD$1004,"="&amp;$BD381,INDIRECT(ADDRESS(3,BM$2,1,1)):INDIRECT(ADDRESS(1004,BM$2,1,1))),"")</f>
        <v/>
      </c>
      <c r="BN381" t="str">
        <f ca="1">IF($BT381&lt;&gt;"",SUMIF($BD$3:$BD$1004,"="&amp;$BD381,INDIRECT(ADDRESS(3,BN$2,1,1)):INDIRECT(ADDRESS(1004,BN$2,1,1))),"")</f>
        <v/>
      </c>
      <c r="BO381" t="str">
        <f ca="1">IF($BT381&lt;&gt;"",SUMIF($BD$3:$BD$1004,"="&amp;$BD381,INDIRECT(ADDRESS(3,BO$2,1,1)):INDIRECT(ADDRESS(1004,BO$2,1,1))),"")</f>
        <v/>
      </c>
      <c r="BP381" t="str">
        <f ca="1">IF($BT381&lt;&gt;"",SUMIF($BD$3:$BD$1004,"="&amp;$BD381,INDIRECT(ADDRESS(3,BP$2,1,1)):INDIRECT(ADDRESS(1004,BP$2,1,1))),"")</f>
        <v/>
      </c>
      <c r="BQ381" t="str">
        <f ca="1">IF($BT381&lt;&gt;"",SUMIF($BD$3:$BD$1004,"="&amp;$BD381,INDIRECT(ADDRESS(3,BQ$2,1,1)):INDIRECT(ADDRESS(1004,BQ$2,1,1))),"")</f>
        <v/>
      </c>
      <c r="BR381" t="str">
        <f ca="1">IF($BT381&lt;&gt;"",SUMIF($BD$3:$BD$1004,"="&amp;$BD381,INDIRECT(ADDRESS(3,BR$2,1,1)):INDIRECT(ADDRESS(1004,BR$2,1,1))),"")</f>
        <v/>
      </c>
      <c r="BS381" t="str">
        <f>IF($A381&lt;&gt;"",VLOOKUP(TRUNC(MID($A381,1,2),0),Plano_Contas!$H$3:$J$103,3,TRUE),"")</f>
        <v/>
      </c>
      <c r="BT381" t="str">
        <f t="shared" si="20"/>
        <v/>
      </c>
      <c r="BV381">
        <f>Empresas!C381</f>
        <v>0</v>
      </c>
    </row>
    <row r="382" spans="1:74" x14ac:dyDescent="0.2">
      <c r="A382" s="89"/>
      <c r="B382" s="52" t="str">
        <f>IF($A382&lt;&gt;"",VLOOKUP(""&amp;$A382,Plano_Contas!$A$3:$F$1003,6,0),"")</f>
        <v/>
      </c>
      <c r="C382" s="91"/>
      <c r="D382" s="111"/>
      <c r="E382" s="112">
        <v>0</v>
      </c>
      <c r="F382" s="87"/>
      <c r="G382" s="85"/>
      <c r="H382" s="111"/>
      <c r="I382" s="112">
        <v>0</v>
      </c>
      <c r="J382" s="87"/>
      <c r="K382" s="85"/>
      <c r="L382" s="111"/>
      <c r="M382" s="112">
        <v>0</v>
      </c>
      <c r="N382" s="87"/>
      <c r="O382" s="85"/>
      <c r="P382" s="111"/>
      <c r="Q382" s="112">
        <v>0</v>
      </c>
      <c r="R382" s="87"/>
      <c r="S382" s="85"/>
      <c r="T382" s="111"/>
      <c r="U382" s="112">
        <v>0</v>
      </c>
      <c r="V382" s="87"/>
      <c r="W382" s="85"/>
      <c r="X382" s="111"/>
      <c r="Y382" s="112">
        <v>0</v>
      </c>
      <c r="Z382" s="87"/>
      <c r="AA382" s="85"/>
      <c r="AB382" s="111"/>
      <c r="AC382" s="112">
        <v>0</v>
      </c>
      <c r="AD382" s="87"/>
      <c r="AE382" s="85"/>
      <c r="AF382" s="111"/>
      <c r="AG382" s="112">
        <v>0</v>
      </c>
      <c r="AH382" s="87"/>
      <c r="AI382" s="85"/>
      <c r="AJ382" s="111"/>
      <c r="AK382" s="112">
        <v>0</v>
      </c>
      <c r="AL382" s="87"/>
      <c r="AM382" s="85"/>
      <c r="AN382" s="111"/>
      <c r="AO382" s="112">
        <v>0</v>
      </c>
      <c r="AP382" s="87"/>
      <c r="AQ382" s="85"/>
      <c r="AR382" s="111"/>
      <c r="AS382" s="112">
        <v>0</v>
      </c>
      <c r="AT382" s="87"/>
      <c r="AU382" s="85"/>
      <c r="AV382" s="111"/>
      <c r="AW382" s="112">
        <v>0</v>
      </c>
      <c r="AX382" s="87"/>
      <c r="AY382" s="85"/>
      <c r="AZ382" s="267">
        <f t="shared" si="21"/>
        <v>0</v>
      </c>
      <c r="BA382" s="88">
        <f t="shared" si="22"/>
        <v>0</v>
      </c>
      <c r="BC382">
        <f>IF($A382&lt;&gt;"",COUNTIF($BD$3:$BD382,$BD382),0)</f>
        <v>0</v>
      </c>
      <c r="BD382" t="str">
        <f>IF($A382&lt;&gt;"",VLOOKUP(TRUNC(MID($A382,1,2),0),Plano_Contas!$H$3:$J$103,2,TRUE),"")</f>
        <v/>
      </c>
      <c r="BE382" s="201" t="str">
        <f t="shared" si="19"/>
        <v/>
      </c>
      <c r="BF382" t="str">
        <f ca="1">IF($BT382&lt;&gt;"",SUMIF($BD$3:$BD$1004,"="&amp;$BD382,INDIRECT(ADDRESS(3,BF$2,1,1)):INDIRECT(ADDRESS(1004,BF$2,1,1))),"")</f>
        <v/>
      </c>
      <c r="BG382" t="str">
        <f ca="1">IF($BT382&lt;&gt;"",SUMIF($BD$3:$BD$1004,"="&amp;$BD382,INDIRECT(ADDRESS(3,BG$2,1,1)):INDIRECT(ADDRESS(1004,BG$2,1,1))),"")</f>
        <v/>
      </c>
      <c r="BH382" t="str">
        <f ca="1">IF($BT382&lt;&gt;"",SUMIF($BD$3:$BD$1004,"="&amp;$BD382,INDIRECT(ADDRESS(3,BH$2,1,1)):INDIRECT(ADDRESS(1004,BH$2,1,1))),"")</f>
        <v/>
      </c>
      <c r="BI382" t="str">
        <f ca="1">IF($BT382&lt;&gt;"",SUMIF($BD$3:$BD$1004,"="&amp;$BD382,INDIRECT(ADDRESS(3,BI$2,1,1)):INDIRECT(ADDRESS(1004,BI$2,1,1))),"")</f>
        <v/>
      </c>
      <c r="BJ382" t="str">
        <f ca="1">IF($BT382&lt;&gt;"",SUMIF($BD$3:$BD$1004,"="&amp;$BD382,INDIRECT(ADDRESS(3,BJ$2,1,1)):INDIRECT(ADDRESS(1004,BJ$2,1,1))),"")</f>
        <v/>
      </c>
      <c r="BK382" t="str">
        <f ca="1">IF($BT382&lt;&gt;"",SUMIF($BD$3:$BD$1004,"="&amp;$BD382,INDIRECT(ADDRESS(3,BK$2,1,1)):INDIRECT(ADDRESS(1004,BK$2,1,1))),"")</f>
        <v/>
      </c>
      <c r="BL382" t="str">
        <f ca="1">IF($BT382&lt;&gt;"",SUMIF($BD$3:$BD$1004,"="&amp;$BD382,INDIRECT(ADDRESS(3,BL$2,1,1)):INDIRECT(ADDRESS(1004,BL$2,1,1))),"")</f>
        <v/>
      </c>
      <c r="BM382" t="str">
        <f ca="1">IF($BT382&lt;&gt;"",SUMIF($BD$3:$BD$1004,"="&amp;$BD382,INDIRECT(ADDRESS(3,BM$2,1,1)):INDIRECT(ADDRESS(1004,BM$2,1,1))),"")</f>
        <v/>
      </c>
      <c r="BN382" t="str">
        <f ca="1">IF($BT382&lt;&gt;"",SUMIF($BD$3:$BD$1004,"="&amp;$BD382,INDIRECT(ADDRESS(3,BN$2,1,1)):INDIRECT(ADDRESS(1004,BN$2,1,1))),"")</f>
        <v/>
      </c>
      <c r="BO382" t="str">
        <f ca="1">IF($BT382&lt;&gt;"",SUMIF($BD$3:$BD$1004,"="&amp;$BD382,INDIRECT(ADDRESS(3,BO$2,1,1)):INDIRECT(ADDRESS(1004,BO$2,1,1))),"")</f>
        <v/>
      </c>
      <c r="BP382" t="str">
        <f ca="1">IF($BT382&lt;&gt;"",SUMIF($BD$3:$BD$1004,"="&amp;$BD382,INDIRECT(ADDRESS(3,BP$2,1,1)):INDIRECT(ADDRESS(1004,BP$2,1,1))),"")</f>
        <v/>
      </c>
      <c r="BQ382" t="str">
        <f ca="1">IF($BT382&lt;&gt;"",SUMIF($BD$3:$BD$1004,"="&amp;$BD382,INDIRECT(ADDRESS(3,BQ$2,1,1)):INDIRECT(ADDRESS(1004,BQ$2,1,1))),"")</f>
        <v/>
      </c>
      <c r="BR382" t="str">
        <f ca="1">IF($BT382&lt;&gt;"",SUMIF($BD$3:$BD$1004,"="&amp;$BD382,INDIRECT(ADDRESS(3,BR$2,1,1)):INDIRECT(ADDRESS(1004,BR$2,1,1))),"")</f>
        <v/>
      </c>
      <c r="BS382" t="str">
        <f>IF($A382&lt;&gt;"",VLOOKUP(TRUNC(MID($A382,1,2),0),Plano_Contas!$H$3:$J$103,3,TRUE),"")</f>
        <v/>
      </c>
      <c r="BT382" t="str">
        <f t="shared" si="20"/>
        <v/>
      </c>
      <c r="BV382">
        <f>Empresas!C382</f>
        <v>0</v>
      </c>
    </row>
    <row r="383" spans="1:74" x14ac:dyDescent="0.2">
      <c r="A383" s="89"/>
      <c r="B383" s="52" t="str">
        <f>IF($A383&lt;&gt;"",VLOOKUP(""&amp;$A383,Plano_Contas!$A$3:$F$1003,6,0),"")</f>
        <v/>
      </c>
      <c r="C383" s="91"/>
      <c r="D383" s="111"/>
      <c r="E383" s="112">
        <v>0</v>
      </c>
      <c r="F383" s="87"/>
      <c r="G383" s="85"/>
      <c r="H383" s="111"/>
      <c r="I383" s="112">
        <v>0</v>
      </c>
      <c r="J383" s="87"/>
      <c r="K383" s="85"/>
      <c r="L383" s="111"/>
      <c r="M383" s="112">
        <v>0</v>
      </c>
      <c r="N383" s="87"/>
      <c r="O383" s="85"/>
      <c r="P383" s="111"/>
      <c r="Q383" s="112">
        <v>0</v>
      </c>
      <c r="R383" s="87"/>
      <c r="S383" s="85"/>
      <c r="T383" s="111"/>
      <c r="U383" s="112">
        <v>0</v>
      </c>
      <c r="V383" s="87"/>
      <c r="W383" s="85"/>
      <c r="X383" s="111"/>
      <c r="Y383" s="112">
        <v>0</v>
      </c>
      <c r="Z383" s="87"/>
      <c r="AA383" s="85"/>
      <c r="AB383" s="111"/>
      <c r="AC383" s="112">
        <v>0</v>
      </c>
      <c r="AD383" s="87"/>
      <c r="AE383" s="85"/>
      <c r="AF383" s="111"/>
      <c r="AG383" s="112">
        <v>0</v>
      </c>
      <c r="AH383" s="87"/>
      <c r="AI383" s="85"/>
      <c r="AJ383" s="111"/>
      <c r="AK383" s="112">
        <v>0</v>
      </c>
      <c r="AL383" s="87"/>
      <c r="AM383" s="85"/>
      <c r="AN383" s="111"/>
      <c r="AO383" s="112">
        <v>0</v>
      </c>
      <c r="AP383" s="87"/>
      <c r="AQ383" s="85"/>
      <c r="AR383" s="111"/>
      <c r="AS383" s="112">
        <v>0</v>
      </c>
      <c r="AT383" s="87"/>
      <c r="AU383" s="85"/>
      <c r="AV383" s="111"/>
      <c r="AW383" s="112">
        <v>0</v>
      </c>
      <c r="AX383" s="87"/>
      <c r="AY383" s="85"/>
      <c r="AZ383" s="267">
        <f t="shared" si="21"/>
        <v>0</v>
      </c>
      <c r="BA383" s="88">
        <f t="shared" si="22"/>
        <v>0</v>
      </c>
      <c r="BC383">
        <f>IF($A383&lt;&gt;"",COUNTIF($BD$3:$BD383,$BD383),0)</f>
        <v>0</v>
      </c>
      <c r="BD383" t="str">
        <f>IF($A383&lt;&gt;"",VLOOKUP(TRUNC(MID($A383,1,2),0),Plano_Contas!$H$3:$J$103,2,TRUE),"")</f>
        <v/>
      </c>
      <c r="BE383" s="201" t="str">
        <f t="shared" si="19"/>
        <v/>
      </c>
      <c r="BF383" t="str">
        <f ca="1">IF($BT383&lt;&gt;"",SUMIF($BD$3:$BD$1004,"="&amp;$BD383,INDIRECT(ADDRESS(3,BF$2,1,1)):INDIRECT(ADDRESS(1004,BF$2,1,1))),"")</f>
        <v/>
      </c>
      <c r="BG383" t="str">
        <f ca="1">IF($BT383&lt;&gt;"",SUMIF($BD$3:$BD$1004,"="&amp;$BD383,INDIRECT(ADDRESS(3,BG$2,1,1)):INDIRECT(ADDRESS(1004,BG$2,1,1))),"")</f>
        <v/>
      </c>
      <c r="BH383" t="str">
        <f ca="1">IF($BT383&lt;&gt;"",SUMIF($BD$3:$BD$1004,"="&amp;$BD383,INDIRECT(ADDRESS(3,BH$2,1,1)):INDIRECT(ADDRESS(1004,BH$2,1,1))),"")</f>
        <v/>
      </c>
      <c r="BI383" t="str">
        <f ca="1">IF($BT383&lt;&gt;"",SUMIF($BD$3:$BD$1004,"="&amp;$BD383,INDIRECT(ADDRESS(3,BI$2,1,1)):INDIRECT(ADDRESS(1004,BI$2,1,1))),"")</f>
        <v/>
      </c>
      <c r="BJ383" t="str">
        <f ca="1">IF($BT383&lt;&gt;"",SUMIF($BD$3:$BD$1004,"="&amp;$BD383,INDIRECT(ADDRESS(3,BJ$2,1,1)):INDIRECT(ADDRESS(1004,BJ$2,1,1))),"")</f>
        <v/>
      </c>
      <c r="BK383" t="str">
        <f ca="1">IF($BT383&lt;&gt;"",SUMIF($BD$3:$BD$1004,"="&amp;$BD383,INDIRECT(ADDRESS(3,BK$2,1,1)):INDIRECT(ADDRESS(1004,BK$2,1,1))),"")</f>
        <v/>
      </c>
      <c r="BL383" t="str">
        <f ca="1">IF($BT383&lt;&gt;"",SUMIF($BD$3:$BD$1004,"="&amp;$BD383,INDIRECT(ADDRESS(3,BL$2,1,1)):INDIRECT(ADDRESS(1004,BL$2,1,1))),"")</f>
        <v/>
      </c>
      <c r="BM383" t="str">
        <f ca="1">IF($BT383&lt;&gt;"",SUMIF($BD$3:$BD$1004,"="&amp;$BD383,INDIRECT(ADDRESS(3,BM$2,1,1)):INDIRECT(ADDRESS(1004,BM$2,1,1))),"")</f>
        <v/>
      </c>
      <c r="BN383" t="str">
        <f ca="1">IF($BT383&lt;&gt;"",SUMIF($BD$3:$BD$1004,"="&amp;$BD383,INDIRECT(ADDRESS(3,BN$2,1,1)):INDIRECT(ADDRESS(1004,BN$2,1,1))),"")</f>
        <v/>
      </c>
      <c r="BO383" t="str">
        <f ca="1">IF($BT383&lt;&gt;"",SUMIF($BD$3:$BD$1004,"="&amp;$BD383,INDIRECT(ADDRESS(3,BO$2,1,1)):INDIRECT(ADDRESS(1004,BO$2,1,1))),"")</f>
        <v/>
      </c>
      <c r="BP383" t="str">
        <f ca="1">IF($BT383&lt;&gt;"",SUMIF($BD$3:$BD$1004,"="&amp;$BD383,INDIRECT(ADDRESS(3,BP$2,1,1)):INDIRECT(ADDRESS(1004,BP$2,1,1))),"")</f>
        <v/>
      </c>
      <c r="BQ383" t="str">
        <f ca="1">IF($BT383&lt;&gt;"",SUMIF($BD$3:$BD$1004,"="&amp;$BD383,INDIRECT(ADDRESS(3,BQ$2,1,1)):INDIRECT(ADDRESS(1004,BQ$2,1,1))),"")</f>
        <v/>
      </c>
      <c r="BR383" t="str">
        <f ca="1">IF($BT383&lt;&gt;"",SUMIF($BD$3:$BD$1004,"="&amp;$BD383,INDIRECT(ADDRESS(3,BR$2,1,1)):INDIRECT(ADDRESS(1004,BR$2,1,1))),"")</f>
        <v/>
      </c>
      <c r="BS383" t="str">
        <f>IF($A383&lt;&gt;"",VLOOKUP(TRUNC(MID($A383,1,2),0),Plano_Contas!$H$3:$J$103,3,TRUE),"")</f>
        <v/>
      </c>
      <c r="BT383" t="str">
        <f t="shared" si="20"/>
        <v/>
      </c>
      <c r="BV383">
        <f>Empresas!C383</f>
        <v>0</v>
      </c>
    </row>
    <row r="384" spans="1:74" x14ac:dyDescent="0.2">
      <c r="A384" s="89"/>
      <c r="B384" s="52" t="str">
        <f>IF($A384&lt;&gt;"",VLOOKUP(""&amp;$A384,Plano_Contas!$A$3:$F$1003,6,0),"")</f>
        <v/>
      </c>
      <c r="C384" s="91"/>
      <c r="D384" s="111"/>
      <c r="E384" s="112">
        <v>0</v>
      </c>
      <c r="F384" s="87"/>
      <c r="G384" s="85"/>
      <c r="H384" s="111"/>
      <c r="I384" s="112">
        <v>0</v>
      </c>
      <c r="J384" s="87"/>
      <c r="K384" s="85"/>
      <c r="L384" s="111"/>
      <c r="M384" s="112">
        <v>0</v>
      </c>
      <c r="N384" s="87"/>
      <c r="O384" s="85"/>
      <c r="P384" s="111"/>
      <c r="Q384" s="112">
        <v>0</v>
      </c>
      <c r="R384" s="87"/>
      <c r="S384" s="85"/>
      <c r="T384" s="111"/>
      <c r="U384" s="112">
        <v>0</v>
      </c>
      <c r="V384" s="87"/>
      <c r="W384" s="85"/>
      <c r="X384" s="111"/>
      <c r="Y384" s="112">
        <v>0</v>
      </c>
      <c r="Z384" s="87"/>
      <c r="AA384" s="85"/>
      <c r="AB384" s="111"/>
      <c r="AC384" s="112">
        <v>0</v>
      </c>
      <c r="AD384" s="87"/>
      <c r="AE384" s="85"/>
      <c r="AF384" s="111"/>
      <c r="AG384" s="112">
        <v>0</v>
      </c>
      <c r="AH384" s="87"/>
      <c r="AI384" s="85"/>
      <c r="AJ384" s="111"/>
      <c r="AK384" s="112">
        <v>0</v>
      </c>
      <c r="AL384" s="87"/>
      <c r="AM384" s="85"/>
      <c r="AN384" s="111"/>
      <c r="AO384" s="112">
        <v>0</v>
      </c>
      <c r="AP384" s="87"/>
      <c r="AQ384" s="85"/>
      <c r="AR384" s="111"/>
      <c r="AS384" s="112">
        <v>0</v>
      </c>
      <c r="AT384" s="87"/>
      <c r="AU384" s="85"/>
      <c r="AV384" s="111"/>
      <c r="AW384" s="112">
        <v>0</v>
      </c>
      <c r="AX384" s="87"/>
      <c r="AY384" s="85"/>
      <c r="AZ384" s="267">
        <f t="shared" si="21"/>
        <v>0</v>
      </c>
      <c r="BA384" s="88">
        <f t="shared" si="22"/>
        <v>0</v>
      </c>
      <c r="BC384">
        <f>IF($A384&lt;&gt;"",COUNTIF($BD$3:$BD384,$BD384),0)</f>
        <v>0</v>
      </c>
      <c r="BD384" t="str">
        <f>IF($A384&lt;&gt;"",VLOOKUP(TRUNC(MID($A384,1,2),0),Plano_Contas!$H$3:$J$103,2,TRUE),"")</f>
        <v/>
      </c>
      <c r="BE384" s="201" t="str">
        <f t="shared" si="19"/>
        <v/>
      </c>
      <c r="BF384" t="str">
        <f ca="1">IF($BT384&lt;&gt;"",SUMIF($BD$3:$BD$1004,"="&amp;$BD384,INDIRECT(ADDRESS(3,BF$2,1,1)):INDIRECT(ADDRESS(1004,BF$2,1,1))),"")</f>
        <v/>
      </c>
      <c r="BG384" t="str">
        <f ca="1">IF($BT384&lt;&gt;"",SUMIF($BD$3:$BD$1004,"="&amp;$BD384,INDIRECT(ADDRESS(3,BG$2,1,1)):INDIRECT(ADDRESS(1004,BG$2,1,1))),"")</f>
        <v/>
      </c>
      <c r="BH384" t="str">
        <f ca="1">IF($BT384&lt;&gt;"",SUMIF($BD$3:$BD$1004,"="&amp;$BD384,INDIRECT(ADDRESS(3,BH$2,1,1)):INDIRECT(ADDRESS(1004,BH$2,1,1))),"")</f>
        <v/>
      </c>
      <c r="BI384" t="str">
        <f ca="1">IF($BT384&lt;&gt;"",SUMIF($BD$3:$BD$1004,"="&amp;$BD384,INDIRECT(ADDRESS(3,BI$2,1,1)):INDIRECT(ADDRESS(1004,BI$2,1,1))),"")</f>
        <v/>
      </c>
      <c r="BJ384" t="str">
        <f ca="1">IF($BT384&lt;&gt;"",SUMIF($BD$3:$BD$1004,"="&amp;$BD384,INDIRECT(ADDRESS(3,BJ$2,1,1)):INDIRECT(ADDRESS(1004,BJ$2,1,1))),"")</f>
        <v/>
      </c>
      <c r="BK384" t="str">
        <f ca="1">IF($BT384&lt;&gt;"",SUMIF($BD$3:$BD$1004,"="&amp;$BD384,INDIRECT(ADDRESS(3,BK$2,1,1)):INDIRECT(ADDRESS(1004,BK$2,1,1))),"")</f>
        <v/>
      </c>
      <c r="BL384" t="str">
        <f ca="1">IF($BT384&lt;&gt;"",SUMIF($BD$3:$BD$1004,"="&amp;$BD384,INDIRECT(ADDRESS(3,BL$2,1,1)):INDIRECT(ADDRESS(1004,BL$2,1,1))),"")</f>
        <v/>
      </c>
      <c r="BM384" t="str">
        <f ca="1">IF($BT384&lt;&gt;"",SUMIF($BD$3:$BD$1004,"="&amp;$BD384,INDIRECT(ADDRESS(3,BM$2,1,1)):INDIRECT(ADDRESS(1004,BM$2,1,1))),"")</f>
        <v/>
      </c>
      <c r="BN384" t="str">
        <f ca="1">IF($BT384&lt;&gt;"",SUMIF($BD$3:$BD$1004,"="&amp;$BD384,INDIRECT(ADDRESS(3,BN$2,1,1)):INDIRECT(ADDRESS(1004,BN$2,1,1))),"")</f>
        <v/>
      </c>
      <c r="BO384" t="str">
        <f ca="1">IF($BT384&lt;&gt;"",SUMIF($BD$3:$BD$1004,"="&amp;$BD384,INDIRECT(ADDRESS(3,BO$2,1,1)):INDIRECT(ADDRESS(1004,BO$2,1,1))),"")</f>
        <v/>
      </c>
      <c r="BP384" t="str">
        <f ca="1">IF($BT384&lt;&gt;"",SUMIF($BD$3:$BD$1004,"="&amp;$BD384,INDIRECT(ADDRESS(3,BP$2,1,1)):INDIRECT(ADDRESS(1004,BP$2,1,1))),"")</f>
        <v/>
      </c>
      <c r="BQ384" t="str">
        <f ca="1">IF($BT384&lt;&gt;"",SUMIF($BD$3:$BD$1004,"="&amp;$BD384,INDIRECT(ADDRESS(3,BQ$2,1,1)):INDIRECT(ADDRESS(1004,BQ$2,1,1))),"")</f>
        <v/>
      </c>
      <c r="BR384" t="str">
        <f ca="1">IF($BT384&lt;&gt;"",SUMIF($BD$3:$BD$1004,"="&amp;$BD384,INDIRECT(ADDRESS(3,BR$2,1,1)):INDIRECT(ADDRESS(1004,BR$2,1,1))),"")</f>
        <v/>
      </c>
      <c r="BS384" t="str">
        <f>IF($A384&lt;&gt;"",VLOOKUP(TRUNC(MID($A384,1,2),0),Plano_Contas!$H$3:$J$103,3,TRUE),"")</f>
        <v/>
      </c>
      <c r="BT384" t="str">
        <f t="shared" si="20"/>
        <v/>
      </c>
      <c r="BV384">
        <f>Empresas!C384</f>
        <v>0</v>
      </c>
    </row>
    <row r="385" spans="1:74" x14ac:dyDescent="0.2">
      <c r="A385" s="89"/>
      <c r="B385" s="52" t="str">
        <f>IF($A385&lt;&gt;"",VLOOKUP(""&amp;$A385,Plano_Contas!$A$3:$F$1003,6,0),"")</f>
        <v/>
      </c>
      <c r="C385" s="91"/>
      <c r="D385" s="111"/>
      <c r="E385" s="112">
        <v>0</v>
      </c>
      <c r="F385" s="87"/>
      <c r="G385" s="85"/>
      <c r="H385" s="111"/>
      <c r="I385" s="112">
        <v>0</v>
      </c>
      <c r="J385" s="87"/>
      <c r="K385" s="85"/>
      <c r="L385" s="111"/>
      <c r="M385" s="112">
        <v>0</v>
      </c>
      <c r="N385" s="87"/>
      <c r="O385" s="85"/>
      <c r="P385" s="111"/>
      <c r="Q385" s="112">
        <v>0</v>
      </c>
      <c r="R385" s="87"/>
      <c r="S385" s="85"/>
      <c r="T385" s="111"/>
      <c r="U385" s="112">
        <v>0</v>
      </c>
      <c r="V385" s="87"/>
      <c r="W385" s="85"/>
      <c r="X385" s="111"/>
      <c r="Y385" s="112">
        <v>0</v>
      </c>
      <c r="Z385" s="87"/>
      <c r="AA385" s="85"/>
      <c r="AB385" s="111"/>
      <c r="AC385" s="112">
        <v>0</v>
      </c>
      <c r="AD385" s="87"/>
      <c r="AE385" s="85"/>
      <c r="AF385" s="111"/>
      <c r="AG385" s="112">
        <v>0</v>
      </c>
      <c r="AH385" s="87"/>
      <c r="AI385" s="85"/>
      <c r="AJ385" s="111"/>
      <c r="AK385" s="112">
        <v>0</v>
      </c>
      <c r="AL385" s="87"/>
      <c r="AM385" s="85"/>
      <c r="AN385" s="111"/>
      <c r="AO385" s="112">
        <v>0</v>
      </c>
      <c r="AP385" s="87"/>
      <c r="AQ385" s="85"/>
      <c r="AR385" s="111"/>
      <c r="AS385" s="112">
        <v>0</v>
      </c>
      <c r="AT385" s="87"/>
      <c r="AU385" s="85"/>
      <c r="AV385" s="111"/>
      <c r="AW385" s="112">
        <v>0</v>
      </c>
      <c r="AX385" s="87"/>
      <c r="AY385" s="85"/>
      <c r="AZ385" s="267">
        <f t="shared" si="21"/>
        <v>0</v>
      </c>
      <c r="BA385" s="88">
        <f t="shared" si="22"/>
        <v>0</v>
      </c>
      <c r="BC385">
        <f>IF($A385&lt;&gt;"",COUNTIF($BD$3:$BD385,$BD385),0)</f>
        <v>0</v>
      </c>
      <c r="BD385" t="str">
        <f>IF($A385&lt;&gt;"",VLOOKUP(TRUNC(MID($A385,1,2),0),Plano_Contas!$H$3:$J$103,2,TRUE),"")</f>
        <v/>
      </c>
      <c r="BE385" s="201" t="str">
        <f t="shared" si="19"/>
        <v/>
      </c>
      <c r="BF385" t="str">
        <f ca="1">IF($BT385&lt;&gt;"",SUMIF($BD$3:$BD$1004,"="&amp;$BD385,INDIRECT(ADDRESS(3,BF$2,1,1)):INDIRECT(ADDRESS(1004,BF$2,1,1))),"")</f>
        <v/>
      </c>
      <c r="BG385" t="str">
        <f ca="1">IF($BT385&lt;&gt;"",SUMIF($BD$3:$BD$1004,"="&amp;$BD385,INDIRECT(ADDRESS(3,BG$2,1,1)):INDIRECT(ADDRESS(1004,BG$2,1,1))),"")</f>
        <v/>
      </c>
      <c r="BH385" t="str">
        <f ca="1">IF($BT385&lt;&gt;"",SUMIF($BD$3:$BD$1004,"="&amp;$BD385,INDIRECT(ADDRESS(3,BH$2,1,1)):INDIRECT(ADDRESS(1004,BH$2,1,1))),"")</f>
        <v/>
      </c>
      <c r="BI385" t="str">
        <f ca="1">IF($BT385&lt;&gt;"",SUMIF($BD$3:$BD$1004,"="&amp;$BD385,INDIRECT(ADDRESS(3,BI$2,1,1)):INDIRECT(ADDRESS(1004,BI$2,1,1))),"")</f>
        <v/>
      </c>
      <c r="BJ385" t="str">
        <f ca="1">IF($BT385&lt;&gt;"",SUMIF($BD$3:$BD$1004,"="&amp;$BD385,INDIRECT(ADDRESS(3,BJ$2,1,1)):INDIRECT(ADDRESS(1004,BJ$2,1,1))),"")</f>
        <v/>
      </c>
      <c r="BK385" t="str">
        <f ca="1">IF($BT385&lt;&gt;"",SUMIF($BD$3:$BD$1004,"="&amp;$BD385,INDIRECT(ADDRESS(3,BK$2,1,1)):INDIRECT(ADDRESS(1004,BK$2,1,1))),"")</f>
        <v/>
      </c>
      <c r="BL385" t="str">
        <f ca="1">IF($BT385&lt;&gt;"",SUMIF($BD$3:$BD$1004,"="&amp;$BD385,INDIRECT(ADDRESS(3,BL$2,1,1)):INDIRECT(ADDRESS(1004,BL$2,1,1))),"")</f>
        <v/>
      </c>
      <c r="BM385" t="str">
        <f ca="1">IF($BT385&lt;&gt;"",SUMIF($BD$3:$BD$1004,"="&amp;$BD385,INDIRECT(ADDRESS(3,BM$2,1,1)):INDIRECT(ADDRESS(1004,BM$2,1,1))),"")</f>
        <v/>
      </c>
      <c r="BN385" t="str">
        <f ca="1">IF($BT385&lt;&gt;"",SUMIF($BD$3:$BD$1004,"="&amp;$BD385,INDIRECT(ADDRESS(3,BN$2,1,1)):INDIRECT(ADDRESS(1004,BN$2,1,1))),"")</f>
        <v/>
      </c>
      <c r="BO385" t="str">
        <f ca="1">IF($BT385&lt;&gt;"",SUMIF($BD$3:$BD$1004,"="&amp;$BD385,INDIRECT(ADDRESS(3,BO$2,1,1)):INDIRECT(ADDRESS(1004,BO$2,1,1))),"")</f>
        <v/>
      </c>
      <c r="BP385" t="str">
        <f ca="1">IF($BT385&lt;&gt;"",SUMIF($BD$3:$BD$1004,"="&amp;$BD385,INDIRECT(ADDRESS(3,BP$2,1,1)):INDIRECT(ADDRESS(1004,BP$2,1,1))),"")</f>
        <v/>
      </c>
      <c r="BQ385" t="str">
        <f ca="1">IF($BT385&lt;&gt;"",SUMIF($BD$3:$BD$1004,"="&amp;$BD385,INDIRECT(ADDRESS(3,BQ$2,1,1)):INDIRECT(ADDRESS(1004,BQ$2,1,1))),"")</f>
        <v/>
      </c>
      <c r="BR385" t="str">
        <f ca="1">IF($BT385&lt;&gt;"",SUMIF($BD$3:$BD$1004,"="&amp;$BD385,INDIRECT(ADDRESS(3,BR$2,1,1)):INDIRECT(ADDRESS(1004,BR$2,1,1))),"")</f>
        <v/>
      </c>
      <c r="BS385" t="str">
        <f>IF($A385&lt;&gt;"",VLOOKUP(TRUNC(MID($A385,1,2),0),Plano_Contas!$H$3:$J$103,3,TRUE),"")</f>
        <v/>
      </c>
      <c r="BT385" t="str">
        <f t="shared" si="20"/>
        <v/>
      </c>
      <c r="BV385">
        <f>Empresas!C385</f>
        <v>0</v>
      </c>
    </row>
    <row r="386" spans="1:74" x14ac:dyDescent="0.2">
      <c r="A386" s="89"/>
      <c r="B386" s="52" t="str">
        <f>IF($A386&lt;&gt;"",VLOOKUP(""&amp;$A386,Plano_Contas!$A$3:$F$1003,6,0),"")</f>
        <v/>
      </c>
      <c r="C386" s="91"/>
      <c r="D386" s="111"/>
      <c r="E386" s="112">
        <v>0</v>
      </c>
      <c r="F386" s="87"/>
      <c r="G386" s="85"/>
      <c r="H386" s="111"/>
      <c r="I386" s="112">
        <v>0</v>
      </c>
      <c r="J386" s="87"/>
      <c r="K386" s="85"/>
      <c r="L386" s="111"/>
      <c r="M386" s="112">
        <v>0</v>
      </c>
      <c r="N386" s="87"/>
      <c r="O386" s="85"/>
      <c r="P386" s="111"/>
      <c r="Q386" s="112">
        <v>0</v>
      </c>
      <c r="R386" s="87"/>
      <c r="S386" s="85"/>
      <c r="T386" s="111"/>
      <c r="U386" s="112">
        <v>0</v>
      </c>
      <c r="V386" s="87"/>
      <c r="W386" s="85"/>
      <c r="X386" s="111"/>
      <c r="Y386" s="112">
        <v>0</v>
      </c>
      <c r="Z386" s="87"/>
      <c r="AA386" s="85"/>
      <c r="AB386" s="111"/>
      <c r="AC386" s="112">
        <v>0</v>
      </c>
      <c r="AD386" s="87"/>
      <c r="AE386" s="85"/>
      <c r="AF386" s="111"/>
      <c r="AG386" s="112">
        <v>0</v>
      </c>
      <c r="AH386" s="87"/>
      <c r="AI386" s="85"/>
      <c r="AJ386" s="111"/>
      <c r="AK386" s="112">
        <v>0</v>
      </c>
      <c r="AL386" s="87"/>
      <c r="AM386" s="85"/>
      <c r="AN386" s="111"/>
      <c r="AO386" s="112">
        <v>0</v>
      </c>
      <c r="AP386" s="87"/>
      <c r="AQ386" s="85"/>
      <c r="AR386" s="111"/>
      <c r="AS386" s="112">
        <v>0</v>
      </c>
      <c r="AT386" s="87"/>
      <c r="AU386" s="85"/>
      <c r="AV386" s="111"/>
      <c r="AW386" s="112">
        <v>0</v>
      </c>
      <c r="AX386" s="87"/>
      <c r="AY386" s="85"/>
      <c r="AZ386" s="267">
        <f t="shared" si="21"/>
        <v>0</v>
      </c>
      <c r="BA386" s="88">
        <f t="shared" si="22"/>
        <v>0</v>
      </c>
      <c r="BC386">
        <f>IF($A386&lt;&gt;"",COUNTIF($BD$3:$BD386,$BD386),0)</f>
        <v>0</v>
      </c>
      <c r="BD386" t="str">
        <f>IF($A386&lt;&gt;"",VLOOKUP(TRUNC(MID($A386,1,2),0),Plano_Contas!$H$3:$J$103,2,TRUE),"")</f>
        <v/>
      </c>
      <c r="BE386" s="201" t="str">
        <f t="shared" si="19"/>
        <v/>
      </c>
      <c r="BF386" t="str">
        <f ca="1">IF($BT386&lt;&gt;"",SUMIF($BD$3:$BD$1004,"="&amp;$BD386,INDIRECT(ADDRESS(3,BF$2,1,1)):INDIRECT(ADDRESS(1004,BF$2,1,1))),"")</f>
        <v/>
      </c>
      <c r="BG386" t="str">
        <f ca="1">IF($BT386&lt;&gt;"",SUMIF($BD$3:$BD$1004,"="&amp;$BD386,INDIRECT(ADDRESS(3,BG$2,1,1)):INDIRECT(ADDRESS(1004,BG$2,1,1))),"")</f>
        <v/>
      </c>
      <c r="BH386" t="str">
        <f ca="1">IF($BT386&lt;&gt;"",SUMIF($BD$3:$BD$1004,"="&amp;$BD386,INDIRECT(ADDRESS(3,BH$2,1,1)):INDIRECT(ADDRESS(1004,BH$2,1,1))),"")</f>
        <v/>
      </c>
      <c r="BI386" t="str">
        <f ca="1">IF($BT386&lt;&gt;"",SUMIF($BD$3:$BD$1004,"="&amp;$BD386,INDIRECT(ADDRESS(3,BI$2,1,1)):INDIRECT(ADDRESS(1004,BI$2,1,1))),"")</f>
        <v/>
      </c>
      <c r="BJ386" t="str">
        <f ca="1">IF($BT386&lt;&gt;"",SUMIF($BD$3:$BD$1004,"="&amp;$BD386,INDIRECT(ADDRESS(3,BJ$2,1,1)):INDIRECT(ADDRESS(1004,BJ$2,1,1))),"")</f>
        <v/>
      </c>
      <c r="BK386" t="str">
        <f ca="1">IF($BT386&lt;&gt;"",SUMIF($BD$3:$BD$1004,"="&amp;$BD386,INDIRECT(ADDRESS(3,BK$2,1,1)):INDIRECT(ADDRESS(1004,BK$2,1,1))),"")</f>
        <v/>
      </c>
      <c r="BL386" t="str">
        <f ca="1">IF($BT386&lt;&gt;"",SUMIF($BD$3:$BD$1004,"="&amp;$BD386,INDIRECT(ADDRESS(3,BL$2,1,1)):INDIRECT(ADDRESS(1004,BL$2,1,1))),"")</f>
        <v/>
      </c>
      <c r="BM386" t="str">
        <f ca="1">IF($BT386&lt;&gt;"",SUMIF($BD$3:$BD$1004,"="&amp;$BD386,INDIRECT(ADDRESS(3,BM$2,1,1)):INDIRECT(ADDRESS(1004,BM$2,1,1))),"")</f>
        <v/>
      </c>
      <c r="BN386" t="str">
        <f ca="1">IF($BT386&lt;&gt;"",SUMIF($BD$3:$BD$1004,"="&amp;$BD386,INDIRECT(ADDRESS(3,BN$2,1,1)):INDIRECT(ADDRESS(1004,BN$2,1,1))),"")</f>
        <v/>
      </c>
      <c r="BO386" t="str">
        <f ca="1">IF($BT386&lt;&gt;"",SUMIF($BD$3:$BD$1004,"="&amp;$BD386,INDIRECT(ADDRESS(3,BO$2,1,1)):INDIRECT(ADDRESS(1004,BO$2,1,1))),"")</f>
        <v/>
      </c>
      <c r="BP386" t="str">
        <f ca="1">IF($BT386&lt;&gt;"",SUMIF($BD$3:$BD$1004,"="&amp;$BD386,INDIRECT(ADDRESS(3,BP$2,1,1)):INDIRECT(ADDRESS(1004,BP$2,1,1))),"")</f>
        <v/>
      </c>
      <c r="BQ386" t="str">
        <f ca="1">IF($BT386&lt;&gt;"",SUMIF($BD$3:$BD$1004,"="&amp;$BD386,INDIRECT(ADDRESS(3,BQ$2,1,1)):INDIRECT(ADDRESS(1004,BQ$2,1,1))),"")</f>
        <v/>
      </c>
      <c r="BR386" t="str">
        <f ca="1">IF($BT386&lt;&gt;"",SUMIF($BD$3:$BD$1004,"="&amp;$BD386,INDIRECT(ADDRESS(3,BR$2,1,1)):INDIRECT(ADDRESS(1004,BR$2,1,1))),"")</f>
        <v/>
      </c>
      <c r="BS386" t="str">
        <f>IF($A386&lt;&gt;"",VLOOKUP(TRUNC(MID($A386,1,2),0),Plano_Contas!$H$3:$J$103,3,TRUE),"")</f>
        <v/>
      </c>
      <c r="BT386" t="str">
        <f t="shared" si="20"/>
        <v/>
      </c>
      <c r="BV386">
        <f>Empresas!C386</f>
        <v>0</v>
      </c>
    </row>
    <row r="387" spans="1:74" x14ac:dyDescent="0.2">
      <c r="A387" s="89"/>
      <c r="B387" s="52" t="str">
        <f>IF($A387&lt;&gt;"",VLOOKUP(""&amp;$A387,Plano_Contas!$A$3:$F$1003,6,0),"")</f>
        <v/>
      </c>
      <c r="C387" s="91"/>
      <c r="D387" s="111"/>
      <c r="E387" s="112">
        <v>0</v>
      </c>
      <c r="F387" s="87"/>
      <c r="G387" s="85"/>
      <c r="H387" s="111"/>
      <c r="I387" s="112">
        <v>0</v>
      </c>
      <c r="J387" s="87"/>
      <c r="K387" s="85"/>
      <c r="L387" s="111"/>
      <c r="M387" s="112">
        <v>0</v>
      </c>
      <c r="N387" s="87"/>
      <c r="O387" s="85"/>
      <c r="P387" s="111"/>
      <c r="Q387" s="112">
        <v>0</v>
      </c>
      <c r="R387" s="87"/>
      <c r="S387" s="85"/>
      <c r="T387" s="111"/>
      <c r="U387" s="112">
        <v>0</v>
      </c>
      <c r="V387" s="87"/>
      <c r="W387" s="85"/>
      <c r="X387" s="111"/>
      <c r="Y387" s="112">
        <v>0</v>
      </c>
      <c r="Z387" s="87"/>
      <c r="AA387" s="85"/>
      <c r="AB387" s="111"/>
      <c r="AC387" s="112">
        <v>0</v>
      </c>
      <c r="AD387" s="87"/>
      <c r="AE387" s="85"/>
      <c r="AF387" s="111"/>
      <c r="AG387" s="112">
        <v>0</v>
      </c>
      <c r="AH387" s="87"/>
      <c r="AI387" s="85"/>
      <c r="AJ387" s="111"/>
      <c r="AK387" s="112">
        <v>0</v>
      </c>
      <c r="AL387" s="87"/>
      <c r="AM387" s="85"/>
      <c r="AN387" s="111"/>
      <c r="AO387" s="112">
        <v>0</v>
      </c>
      <c r="AP387" s="87"/>
      <c r="AQ387" s="85"/>
      <c r="AR387" s="111"/>
      <c r="AS387" s="112">
        <v>0</v>
      </c>
      <c r="AT387" s="87"/>
      <c r="AU387" s="85"/>
      <c r="AV387" s="111"/>
      <c r="AW387" s="112">
        <v>0</v>
      </c>
      <c r="AX387" s="87"/>
      <c r="AY387" s="85"/>
      <c r="AZ387" s="267">
        <f t="shared" si="21"/>
        <v>0</v>
      </c>
      <c r="BA387" s="88">
        <f t="shared" si="22"/>
        <v>0</v>
      </c>
      <c r="BC387">
        <f>IF($A387&lt;&gt;"",COUNTIF($BD$3:$BD387,$BD387),0)</f>
        <v>0</v>
      </c>
      <c r="BD387" t="str">
        <f>IF($A387&lt;&gt;"",VLOOKUP(TRUNC(MID($A387,1,2),0),Plano_Contas!$H$3:$J$103,2,TRUE),"")</f>
        <v/>
      </c>
      <c r="BE387" s="201" t="str">
        <f t="shared" ref="BE387:BE450" si="23">IF(ISERR(SEARCH("[",$B387))=FALSE,MID($B387,SEARCH("[",$B387)+1,SEARCH("]",$B387)-SEARCH("[",$B387)-1),"")</f>
        <v/>
      </c>
      <c r="BF387" t="str">
        <f ca="1">IF($BT387&lt;&gt;"",SUMIF($BD$3:$BD$1004,"="&amp;$BD387,INDIRECT(ADDRESS(3,BF$2,1,1)):INDIRECT(ADDRESS(1004,BF$2,1,1))),"")</f>
        <v/>
      </c>
      <c r="BG387" t="str">
        <f ca="1">IF($BT387&lt;&gt;"",SUMIF($BD$3:$BD$1004,"="&amp;$BD387,INDIRECT(ADDRESS(3,BG$2,1,1)):INDIRECT(ADDRESS(1004,BG$2,1,1))),"")</f>
        <v/>
      </c>
      <c r="BH387" t="str">
        <f ca="1">IF($BT387&lt;&gt;"",SUMIF($BD$3:$BD$1004,"="&amp;$BD387,INDIRECT(ADDRESS(3,BH$2,1,1)):INDIRECT(ADDRESS(1004,BH$2,1,1))),"")</f>
        <v/>
      </c>
      <c r="BI387" t="str">
        <f ca="1">IF($BT387&lt;&gt;"",SUMIF($BD$3:$BD$1004,"="&amp;$BD387,INDIRECT(ADDRESS(3,BI$2,1,1)):INDIRECT(ADDRESS(1004,BI$2,1,1))),"")</f>
        <v/>
      </c>
      <c r="BJ387" t="str">
        <f ca="1">IF($BT387&lt;&gt;"",SUMIF($BD$3:$BD$1004,"="&amp;$BD387,INDIRECT(ADDRESS(3,BJ$2,1,1)):INDIRECT(ADDRESS(1004,BJ$2,1,1))),"")</f>
        <v/>
      </c>
      <c r="BK387" t="str">
        <f ca="1">IF($BT387&lt;&gt;"",SUMIF($BD$3:$BD$1004,"="&amp;$BD387,INDIRECT(ADDRESS(3,BK$2,1,1)):INDIRECT(ADDRESS(1004,BK$2,1,1))),"")</f>
        <v/>
      </c>
      <c r="BL387" t="str">
        <f ca="1">IF($BT387&lt;&gt;"",SUMIF($BD$3:$BD$1004,"="&amp;$BD387,INDIRECT(ADDRESS(3,BL$2,1,1)):INDIRECT(ADDRESS(1004,BL$2,1,1))),"")</f>
        <v/>
      </c>
      <c r="BM387" t="str">
        <f ca="1">IF($BT387&lt;&gt;"",SUMIF($BD$3:$BD$1004,"="&amp;$BD387,INDIRECT(ADDRESS(3,BM$2,1,1)):INDIRECT(ADDRESS(1004,BM$2,1,1))),"")</f>
        <v/>
      </c>
      <c r="BN387" t="str">
        <f ca="1">IF($BT387&lt;&gt;"",SUMIF($BD$3:$BD$1004,"="&amp;$BD387,INDIRECT(ADDRESS(3,BN$2,1,1)):INDIRECT(ADDRESS(1004,BN$2,1,1))),"")</f>
        <v/>
      </c>
      <c r="BO387" t="str">
        <f ca="1">IF($BT387&lt;&gt;"",SUMIF($BD$3:$BD$1004,"="&amp;$BD387,INDIRECT(ADDRESS(3,BO$2,1,1)):INDIRECT(ADDRESS(1004,BO$2,1,1))),"")</f>
        <v/>
      </c>
      <c r="BP387" t="str">
        <f ca="1">IF($BT387&lt;&gt;"",SUMIF($BD$3:$BD$1004,"="&amp;$BD387,INDIRECT(ADDRESS(3,BP$2,1,1)):INDIRECT(ADDRESS(1004,BP$2,1,1))),"")</f>
        <v/>
      </c>
      <c r="BQ387" t="str">
        <f ca="1">IF($BT387&lt;&gt;"",SUMIF($BD$3:$BD$1004,"="&amp;$BD387,INDIRECT(ADDRESS(3,BQ$2,1,1)):INDIRECT(ADDRESS(1004,BQ$2,1,1))),"")</f>
        <v/>
      </c>
      <c r="BR387" t="str">
        <f ca="1">IF($BT387&lt;&gt;"",SUMIF($BD$3:$BD$1004,"="&amp;$BD387,INDIRECT(ADDRESS(3,BR$2,1,1)):INDIRECT(ADDRESS(1004,BR$2,1,1))),"")</f>
        <v/>
      </c>
      <c r="BS387" t="str">
        <f>IF($A387&lt;&gt;"",VLOOKUP(TRUNC(MID($A387,1,2),0),Plano_Contas!$H$3:$J$103,3,TRUE),"")</f>
        <v/>
      </c>
      <c r="BT387" t="str">
        <f t="shared" ref="BT387:BT450" si="24">IF(($BC387=1)*($BS387&lt;&gt;"T"),$BD387&amp;IF($BE387&lt;&gt;""," ("&amp;$BE387&amp;")",""),"")</f>
        <v/>
      </c>
      <c r="BV387">
        <f>Empresas!C387</f>
        <v>0</v>
      </c>
    </row>
    <row r="388" spans="1:74" x14ac:dyDescent="0.2">
      <c r="A388" s="89"/>
      <c r="B388" s="52" t="str">
        <f>IF($A388&lt;&gt;"",VLOOKUP(""&amp;$A388,Plano_Contas!$A$3:$F$1003,6,0),"")</f>
        <v/>
      </c>
      <c r="C388" s="91"/>
      <c r="D388" s="111"/>
      <c r="E388" s="112">
        <v>0</v>
      </c>
      <c r="F388" s="87"/>
      <c r="G388" s="85"/>
      <c r="H388" s="111"/>
      <c r="I388" s="112">
        <v>0</v>
      </c>
      <c r="J388" s="87"/>
      <c r="K388" s="85"/>
      <c r="L388" s="111"/>
      <c r="M388" s="112">
        <v>0</v>
      </c>
      <c r="N388" s="87"/>
      <c r="O388" s="85"/>
      <c r="P388" s="111"/>
      <c r="Q388" s="112">
        <v>0</v>
      </c>
      <c r="R388" s="87"/>
      <c r="S388" s="85"/>
      <c r="T388" s="111"/>
      <c r="U388" s="112">
        <v>0</v>
      </c>
      <c r="V388" s="87"/>
      <c r="W388" s="85"/>
      <c r="X388" s="111"/>
      <c r="Y388" s="112">
        <v>0</v>
      </c>
      <c r="Z388" s="87"/>
      <c r="AA388" s="85"/>
      <c r="AB388" s="111"/>
      <c r="AC388" s="112">
        <v>0</v>
      </c>
      <c r="AD388" s="87"/>
      <c r="AE388" s="85"/>
      <c r="AF388" s="111"/>
      <c r="AG388" s="112">
        <v>0</v>
      </c>
      <c r="AH388" s="87"/>
      <c r="AI388" s="85"/>
      <c r="AJ388" s="111"/>
      <c r="AK388" s="112">
        <v>0</v>
      </c>
      <c r="AL388" s="87"/>
      <c r="AM388" s="85"/>
      <c r="AN388" s="111"/>
      <c r="AO388" s="112">
        <v>0</v>
      </c>
      <c r="AP388" s="87"/>
      <c r="AQ388" s="85"/>
      <c r="AR388" s="111"/>
      <c r="AS388" s="112">
        <v>0</v>
      </c>
      <c r="AT388" s="87"/>
      <c r="AU388" s="85"/>
      <c r="AV388" s="111"/>
      <c r="AW388" s="112">
        <v>0</v>
      </c>
      <c r="AX388" s="87"/>
      <c r="AY388" s="85"/>
      <c r="AZ388" s="267">
        <f t="shared" si="21"/>
        <v>0</v>
      </c>
      <c r="BA388" s="88">
        <f t="shared" si="22"/>
        <v>0</v>
      </c>
      <c r="BC388">
        <f>IF($A388&lt;&gt;"",COUNTIF($BD$3:$BD388,$BD388),0)</f>
        <v>0</v>
      </c>
      <c r="BD388" t="str">
        <f>IF($A388&lt;&gt;"",VLOOKUP(TRUNC(MID($A388,1,2),0),Plano_Contas!$H$3:$J$103,2,TRUE),"")</f>
        <v/>
      </c>
      <c r="BE388" s="201" t="str">
        <f t="shared" si="23"/>
        <v/>
      </c>
      <c r="BF388" t="str">
        <f ca="1">IF($BT388&lt;&gt;"",SUMIF($BD$3:$BD$1004,"="&amp;$BD388,INDIRECT(ADDRESS(3,BF$2,1,1)):INDIRECT(ADDRESS(1004,BF$2,1,1))),"")</f>
        <v/>
      </c>
      <c r="BG388" t="str">
        <f ca="1">IF($BT388&lt;&gt;"",SUMIF($BD$3:$BD$1004,"="&amp;$BD388,INDIRECT(ADDRESS(3,BG$2,1,1)):INDIRECT(ADDRESS(1004,BG$2,1,1))),"")</f>
        <v/>
      </c>
      <c r="BH388" t="str">
        <f ca="1">IF($BT388&lt;&gt;"",SUMIF($BD$3:$BD$1004,"="&amp;$BD388,INDIRECT(ADDRESS(3,BH$2,1,1)):INDIRECT(ADDRESS(1004,BH$2,1,1))),"")</f>
        <v/>
      </c>
      <c r="BI388" t="str">
        <f ca="1">IF($BT388&lt;&gt;"",SUMIF($BD$3:$BD$1004,"="&amp;$BD388,INDIRECT(ADDRESS(3,BI$2,1,1)):INDIRECT(ADDRESS(1004,BI$2,1,1))),"")</f>
        <v/>
      </c>
      <c r="BJ388" t="str">
        <f ca="1">IF($BT388&lt;&gt;"",SUMIF($BD$3:$BD$1004,"="&amp;$BD388,INDIRECT(ADDRESS(3,BJ$2,1,1)):INDIRECT(ADDRESS(1004,BJ$2,1,1))),"")</f>
        <v/>
      </c>
      <c r="BK388" t="str">
        <f ca="1">IF($BT388&lt;&gt;"",SUMIF($BD$3:$BD$1004,"="&amp;$BD388,INDIRECT(ADDRESS(3,BK$2,1,1)):INDIRECT(ADDRESS(1004,BK$2,1,1))),"")</f>
        <v/>
      </c>
      <c r="BL388" t="str">
        <f ca="1">IF($BT388&lt;&gt;"",SUMIF($BD$3:$BD$1004,"="&amp;$BD388,INDIRECT(ADDRESS(3,BL$2,1,1)):INDIRECT(ADDRESS(1004,BL$2,1,1))),"")</f>
        <v/>
      </c>
      <c r="BM388" t="str">
        <f ca="1">IF($BT388&lt;&gt;"",SUMIF($BD$3:$BD$1004,"="&amp;$BD388,INDIRECT(ADDRESS(3,BM$2,1,1)):INDIRECT(ADDRESS(1004,BM$2,1,1))),"")</f>
        <v/>
      </c>
      <c r="BN388" t="str">
        <f ca="1">IF($BT388&lt;&gt;"",SUMIF($BD$3:$BD$1004,"="&amp;$BD388,INDIRECT(ADDRESS(3,BN$2,1,1)):INDIRECT(ADDRESS(1004,BN$2,1,1))),"")</f>
        <v/>
      </c>
      <c r="BO388" t="str">
        <f ca="1">IF($BT388&lt;&gt;"",SUMIF($BD$3:$BD$1004,"="&amp;$BD388,INDIRECT(ADDRESS(3,BO$2,1,1)):INDIRECT(ADDRESS(1004,BO$2,1,1))),"")</f>
        <v/>
      </c>
      <c r="BP388" t="str">
        <f ca="1">IF($BT388&lt;&gt;"",SUMIF($BD$3:$BD$1004,"="&amp;$BD388,INDIRECT(ADDRESS(3,BP$2,1,1)):INDIRECT(ADDRESS(1004,BP$2,1,1))),"")</f>
        <v/>
      </c>
      <c r="BQ388" t="str">
        <f ca="1">IF($BT388&lt;&gt;"",SUMIF($BD$3:$BD$1004,"="&amp;$BD388,INDIRECT(ADDRESS(3,BQ$2,1,1)):INDIRECT(ADDRESS(1004,BQ$2,1,1))),"")</f>
        <v/>
      </c>
      <c r="BR388" t="str">
        <f ca="1">IF($BT388&lt;&gt;"",SUMIF($BD$3:$BD$1004,"="&amp;$BD388,INDIRECT(ADDRESS(3,BR$2,1,1)):INDIRECT(ADDRESS(1004,BR$2,1,1))),"")</f>
        <v/>
      </c>
      <c r="BS388" t="str">
        <f>IF($A388&lt;&gt;"",VLOOKUP(TRUNC(MID($A388,1,2),0),Plano_Contas!$H$3:$J$103,3,TRUE),"")</f>
        <v/>
      </c>
      <c r="BT388" t="str">
        <f t="shared" si="24"/>
        <v/>
      </c>
      <c r="BV388">
        <f>Empresas!C388</f>
        <v>0</v>
      </c>
    </row>
    <row r="389" spans="1:74" x14ac:dyDescent="0.2">
      <c r="A389" s="89"/>
      <c r="B389" s="52" t="str">
        <f>IF($A389&lt;&gt;"",VLOOKUP(""&amp;$A389,Plano_Contas!$A$3:$F$1003,6,0),"")</f>
        <v/>
      </c>
      <c r="C389" s="91"/>
      <c r="D389" s="111"/>
      <c r="E389" s="112">
        <v>0</v>
      </c>
      <c r="F389" s="87"/>
      <c r="G389" s="85"/>
      <c r="H389" s="111"/>
      <c r="I389" s="112">
        <v>0</v>
      </c>
      <c r="J389" s="87"/>
      <c r="K389" s="85"/>
      <c r="L389" s="111"/>
      <c r="M389" s="112">
        <v>0</v>
      </c>
      <c r="N389" s="87"/>
      <c r="O389" s="85"/>
      <c r="P389" s="111"/>
      <c r="Q389" s="112">
        <v>0</v>
      </c>
      <c r="R389" s="87"/>
      <c r="S389" s="85"/>
      <c r="T389" s="111"/>
      <c r="U389" s="112">
        <v>0</v>
      </c>
      <c r="V389" s="87"/>
      <c r="W389" s="85"/>
      <c r="X389" s="111"/>
      <c r="Y389" s="112">
        <v>0</v>
      </c>
      <c r="Z389" s="87"/>
      <c r="AA389" s="85"/>
      <c r="AB389" s="111"/>
      <c r="AC389" s="112">
        <v>0</v>
      </c>
      <c r="AD389" s="87"/>
      <c r="AE389" s="85"/>
      <c r="AF389" s="111"/>
      <c r="AG389" s="112">
        <v>0</v>
      </c>
      <c r="AH389" s="87"/>
      <c r="AI389" s="85"/>
      <c r="AJ389" s="111"/>
      <c r="AK389" s="112">
        <v>0</v>
      </c>
      <c r="AL389" s="87"/>
      <c r="AM389" s="85"/>
      <c r="AN389" s="111"/>
      <c r="AO389" s="112">
        <v>0</v>
      </c>
      <c r="AP389" s="87"/>
      <c r="AQ389" s="85"/>
      <c r="AR389" s="111"/>
      <c r="AS389" s="112">
        <v>0</v>
      </c>
      <c r="AT389" s="87"/>
      <c r="AU389" s="85"/>
      <c r="AV389" s="111"/>
      <c r="AW389" s="112">
        <v>0</v>
      </c>
      <c r="AX389" s="87"/>
      <c r="AY389" s="85"/>
      <c r="AZ389" s="267">
        <f t="shared" si="21"/>
        <v>0</v>
      </c>
      <c r="BA389" s="88">
        <f t="shared" si="22"/>
        <v>0</v>
      </c>
      <c r="BC389">
        <f>IF($A389&lt;&gt;"",COUNTIF($BD$3:$BD389,$BD389),0)</f>
        <v>0</v>
      </c>
      <c r="BD389" t="str">
        <f>IF($A389&lt;&gt;"",VLOOKUP(TRUNC(MID($A389,1,2),0),Plano_Contas!$H$3:$J$103,2,TRUE),"")</f>
        <v/>
      </c>
      <c r="BE389" s="201" t="str">
        <f t="shared" si="23"/>
        <v/>
      </c>
      <c r="BF389" t="str">
        <f ca="1">IF($BT389&lt;&gt;"",SUMIF($BD$3:$BD$1004,"="&amp;$BD389,INDIRECT(ADDRESS(3,BF$2,1,1)):INDIRECT(ADDRESS(1004,BF$2,1,1))),"")</f>
        <v/>
      </c>
      <c r="BG389" t="str">
        <f ca="1">IF($BT389&lt;&gt;"",SUMIF($BD$3:$BD$1004,"="&amp;$BD389,INDIRECT(ADDRESS(3,BG$2,1,1)):INDIRECT(ADDRESS(1004,BG$2,1,1))),"")</f>
        <v/>
      </c>
      <c r="BH389" t="str">
        <f ca="1">IF($BT389&lt;&gt;"",SUMIF($BD$3:$BD$1004,"="&amp;$BD389,INDIRECT(ADDRESS(3,BH$2,1,1)):INDIRECT(ADDRESS(1004,BH$2,1,1))),"")</f>
        <v/>
      </c>
      <c r="BI389" t="str">
        <f ca="1">IF($BT389&lt;&gt;"",SUMIF($BD$3:$BD$1004,"="&amp;$BD389,INDIRECT(ADDRESS(3,BI$2,1,1)):INDIRECT(ADDRESS(1004,BI$2,1,1))),"")</f>
        <v/>
      </c>
      <c r="BJ389" t="str">
        <f ca="1">IF($BT389&lt;&gt;"",SUMIF($BD$3:$BD$1004,"="&amp;$BD389,INDIRECT(ADDRESS(3,BJ$2,1,1)):INDIRECT(ADDRESS(1004,BJ$2,1,1))),"")</f>
        <v/>
      </c>
      <c r="BK389" t="str">
        <f ca="1">IF($BT389&lt;&gt;"",SUMIF($BD$3:$BD$1004,"="&amp;$BD389,INDIRECT(ADDRESS(3,BK$2,1,1)):INDIRECT(ADDRESS(1004,BK$2,1,1))),"")</f>
        <v/>
      </c>
      <c r="BL389" t="str">
        <f ca="1">IF($BT389&lt;&gt;"",SUMIF($BD$3:$BD$1004,"="&amp;$BD389,INDIRECT(ADDRESS(3,BL$2,1,1)):INDIRECT(ADDRESS(1004,BL$2,1,1))),"")</f>
        <v/>
      </c>
      <c r="BM389" t="str">
        <f ca="1">IF($BT389&lt;&gt;"",SUMIF($BD$3:$BD$1004,"="&amp;$BD389,INDIRECT(ADDRESS(3,BM$2,1,1)):INDIRECT(ADDRESS(1004,BM$2,1,1))),"")</f>
        <v/>
      </c>
      <c r="BN389" t="str">
        <f ca="1">IF($BT389&lt;&gt;"",SUMIF($BD$3:$BD$1004,"="&amp;$BD389,INDIRECT(ADDRESS(3,BN$2,1,1)):INDIRECT(ADDRESS(1004,BN$2,1,1))),"")</f>
        <v/>
      </c>
      <c r="BO389" t="str">
        <f ca="1">IF($BT389&lt;&gt;"",SUMIF($BD$3:$BD$1004,"="&amp;$BD389,INDIRECT(ADDRESS(3,BO$2,1,1)):INDIRECT(ADDRESS(1004,BO$2,1,1))),"")</f>
        <v/>
      </c>
      <c r="BP389" t="str">
        <f ca="1">IF($BT389&lt;&gt;"",SUMIF($BD$3:$BD$1004,"="&amp;$BD389,INDIRECT(ADDRESS(3,BP$2,1,1)):INDIRECT(ADDRESS(1004,BP$2,1,1))),"")</f>
        <v/>
      </c>
      <c r="BQ389" t="str">
        <f ca="1">IF($BT389&lt;&gt;"",SUMIF($BD$3:$BD$1004,"="&amp;$BD389,INDIRECT(ADDRESS(3,BQ$2,1,1)):INDIRECT(ADDRESS(1004,BQ$2,1,1))),"")</f>
        <v/>
      </c>
      <c r="BR389" t="str">
        <f ca="1">IF($BT389&lt;&gt;"",SUMIF($BD$3:$BD$1004,"="&amp;$BD389,INDIRECT(ADDRESS(3,BR$2,1,1)):INDIRECT(ADDRESS(1004,BR$2,1,1))),"")</f>
        <v/>
      </c>
      <c r="BS389" t="str">
        <f>IF($A389&lt;&gt;"",VLOOKUP(TRUNC(MID($A389,1,2),0),Plano_Contas!$H$3:$J$103,3,TRUE),"")</f>
        <v/>
      </c>
      <c r="BT389" t="str">
        <f t="shared" si="24"/>
        <v/>
      </c>
      <c r="BV389">
        <f>Empresas!C389</f>
        <v>0</v>
      </c>
    </row>
    <row r="390" spans="1:74" x14ac:dyDescent="0.2">
      <c r="A390" s="89"/>
      <c r="B390" s="52" t="str">
        <f>IF($A390&lt;&gt;"",VLOOKUP(""&amp;$A390,Plano_Contas!$A$3:$F$1003,6,0),"")</f>
        <v/>
      </c>
      <c r="C390" s="91"/>
      <c r="D390" s="111"/>
      <c r="E390" s="112">
        <v>0</v>
      </c>
      <c r="F390" s="87"/>
      <c r="G390" s="85"/>
      <c r="H390" s="111"/>
      <c r="I390" s="112">
        <v>0</v>
      </c>
      <c r="J390" s="87"/>
      <c r="K390" s="85"/>
      <c r="L390" s="111"/>
      <c r="M390" s="112">
        <v>0</v>
      </c>
      <c r="N390" s="87"/>
      <c r="O390" s="85"/>
      <c r="P390" s="111"/>
      <c r="Q390" s="112">
        <v>0</v>
      </c>
      <c r="R390" s="87"/>
      <c r="S390" s="85"/>
      <c r="T390" s="111"/>
      <c r="U390" s="112">
        <v>0</v>
      </c>
      <c r="V390" s="87"/>
      <c r="W390" s="85"/>
      <c r="X390" s="111"/>
      <c r="Y390" s="112">
        <v>0</v>
      </c>
      <c r="Z390" s="87"/>
      <c r="AA390" s="85"/>
      <c r="AB390" s="111"/>
      <c r="AC390" s="112">
        <v>0</v>
      </c>
      <c r="AD390" s="87"/>
      <c r="AE390" s="85"/>
      <c r="AF390" s="111"/>
      <c r="AG390" s="112">
        <v>0</v>
      </c>
      <c r="AH390" s="87"/>
      <c r="AI390" s="85"/>
      <c r="AJ390" s="111"/>
      <c r="AK390" s="112">
        <v>0</v>
      </c>
      <c r="AL390" s="87"/>
      <c r="AM390" s="85"/>
      <c r="AN390" s="111"/>
      <c r="AO390" s="112">
        <v>0</v>
      </c>
      <c r="AP390" s="87"/>
      <c r="AQ390" s="85"/>
      <c r="AR390" s="111"/>
      <c r="AS390" s="112">
        <v>0</v>
      </c>
      <c r="AT390" s="87"/>
      <c r="AU390" s="85"/>
      <c r="AV390" s="111"/>
      <c r="AW390" s="112">
        <v>0</v>
      </c>
      <c r="AX390" s="87"/>
      <c r="AY390" s="85"/>
      <c r="AZ390" s="267">
        <f t="shared" si="21"/>
        <v>0</v>
      </c>
      <c r="BA390" s="88">
        <f t="shared" si="22"/>
        <v>0</v>
      </c>
      <c r="BC390">
        <f>IF($A390&lt;&gt;"",COUNTIF($BD$3:$BD390,$BD390),0)</f>
        <v>0</v>
      </c>
      <c r="BD390" t="str">
        <f>IF($A390&lt;&gt;"",VLOOKUP(TRUNC(MID($A390,1,2),0),Plano_Contas!$H$3:$J$103,2,TRUE),"")</f>
        <v/>
      </c>
      <c r="BE390" s="201" t="str">
        <f t="shared" si="23"/>
        <v/>
      </c>
      <c r="BF390" t="str">
        <f ca="1">IF($BT390&lt;&gt;"",SUMIF($BD$3:$BD$1004,"="&amp;$BD390,INDIRECT(ADDRESS(3,BF$2,1,1)):INDIRECT(ADDRESS(1004,BF$2,1,1))),"")</f>
        <v/>
      </c>
      <c r="BG390" t="str">
        <f ca="1">IF($BT390&lt;&gt;"",SUMIF($BD$3:$BD$1004,"="&amp;$BD390,INDIRECT(ADDRESS(3,BG$2,1,1)):INDIRECT(ADDRESS(1004,BG$2,1,1))),"")</f>
        <v/>
      </c>
      <c r="BH390" t="str">
        <f ca="1">IF($BT390&lt;&gt;"",SUMIF($BD$3:$BD$1004,"="&amp;$BD390,INDIRECT(ADDRESS(3,BH$2,1,1)):INDIRECT(ADDRESS(1004,BH$2,1,1))),"")</f>
        <v/>
      </c>
      <c r="BI390" t="str">
        <f ca="1">IF($BT390&lt;&gt;"",SUMIF($BD$3:$BD$1004,"="&amp;$BD390,INDIRECT(ADDRESS(3,BI$2,1,1)):INDIRECT(ADDRESS(1004,BI$2,1,1))),"")</f>
        <v/>
      </c>
      <c r="BJ390" t="str">
        <f ca="1">IF($BT390&lt;&gt;"",SUMIF($BD$3:$BD$1004,"="&amp;$BD390,INDIRECT(ADDRESS(3,BJ$2,1,1)):INDIRECT(ADDRESS(1004,BJ$2,1,1))),"")</f>
        <v/>
      </c>
      <c r="BK390" t="str">
        <f ca="1">IF($BT390&lt;&gt;"",SUMIF($BD$3:$BD$1004,"="&amp;$BD390,INDIRECT(ADDRESS(3,BK$2,1,1)):INDIRECT(ADDRESS(1004,BK$2,1,1))),"")</f>
        <v/>
      </c>
      <c r="BL390" t="str">
        <f ca="1">IF($BT390&lt;&gt;"",SUMIF($BD$3:$BD$1004,"="&amp;$BD390,INDIRECT(ADDRESS(3,BL$2,1,1)):INDIRECT(ADDRESS(1004,BL$2,1,1))),"")</f>
        <v/>
      </c>
      <c r="BM390" t="str">
        <f ca="1">IF($BT390&lt;&gt;"",SUMIF($BD$3:$BD$1004,"="&amp;$BD390,INDIRECT(ADDRESS(3,BM$2,1,1)):INDIRECT(ADDRESS(1004,BM$2,1,1))),"")</f>
        <v/>
      </c>
      <c r="BN390" t="str">
        <f ca="1">IF($BT390&lt;&gt;"",SUMIF($BD$3:$BD$1004,"="&amp;$BD390,INDIRECT(ADDRESS(3,BN$2,1,1)):INDIRECT(ADDRESS(1004,BN$2,1,1))),"")</f>
        <v/>
      </c>
      <c r="BO390" t="str">
        <f ca="1">IF($BT390&lt;&gt;"",SUMIF($BD$3:$BD$1004,"="&amp;$BD390,INDIRECT(ADDRESS(3,BO$2,1,1)):INDIRECT(ADDRESS(1004,BO$2,1,1))),"")</f>
        <v/>
      </c>
      <c r="BP390" t="str">
        <f ca="1">IF($BT390&lt;&gt;"",SUMIF($BD$3:$BD$1004,"="&amp;$BD390,INDIRECT(ADDRESS(3,BP$2,1,1)):INDIRECT(ADDRESS(1004,BP$2,1,1))),"")</f>
        <v/>
      </c>
      <c r="BQ390" t="str">
        <f ca="1">IF($BT390&lt;&gt;"",SUMIF($BD$3:$BD$1004,"="&amp;$BD390,INDIRECT(ADDRESS(3,BQ$2,1,1)):INDIRECT(ADDRESS(1004,BQ$2,1,1))),"")</f>
        <v/>
      </c>
      <c r="BR390" t="str">
        <f ca="1">IF($BT390&lt;&gt;"",SUMIF($BD$3:$BD$1004,"="&amp;$BD390,INDIRECT(ADDRESS(3,BR$2,1,1)):INDIRECT(ADDRESS(1004,BR$2,1,1))),"")</f>
        <v/>
      </c>
      <c r="BS390" t="str">
        <f>IF($A390&lt;&gt;"",VLOOKUP(TRUNC(MID($A390,1,2),0),Plano_Contas!$H$3:$J$103,3,TRUE),"")</f>
        <v/>
      </c>
      <c r="BT390" t="str">
        <f t="shared" si="24"/>
        <v/>
      </c>
      <c r="BV390">
        <f>Empresas!C390</f>
        <v>0</v>
      </c>
    </row>
    <row r="391" spans="1:74" x14ac:dyDescent="0.2">
      <c r="A391" s="89"/>
      <c r="B391" s="52" t="str">
        <f>IF($A391&lt;&gt;"",VLOOKUP(""&amp;$A391,Plano_Contas!$A$3:$F$1003,6,0),"")</f>
        <v/>
      </c>
      <c r="C391" s="91"/>
      <c r="D391" s="111"/>
      <c r="E391" s="112">
        <v>0</v>
      </c>
      <c r="F391" s="87"/>
      <c r="G391" s="85"/>
      <c r="H391" s="111"/>
      <c r="I391" s="112">
        <v>0</v>
      </c>
      <c r="J391" s="87"/>
      <c r="K391" s="85"/>
      <c r="L391" s="111"/>
      <c r="M391" s="112">
        <v>0</v>
      </c>
      <c r="N391" s="87"/>
      <c r="O391" s="85"/>
      <c r="P391" s="111"/>
      <c r="Q391" s="112">
        <v>0</v>
      </c>
      <c r="R391" s="87"/>
      <c r="S391" s="85"/>
      <c r="T391" s="111"/>
      <c r="U391" s="112">
        <v>0</v>
      </c>
      <c r="V391" s="87"/>
      <c r="W391" s="85"/>
      <c r="X391" s="111"/>
      <c r="Y391" s="112">
        <v>0</v>
      </c>
      <c r="Z391" s="87"/>
      <c r="AA391" s="85"/>
      <c r="AB391" s="111"/>
      <c r="AC391" s="112">
        <v>0</v>
      </c>
      <c r="AD391" s="87"/>
      <c r="AE391" s="85"/>
      <c r="AF391" s="111"/>
      <c r="AG391" s="112">
        <v>0</v>
      </c>
      <c r="AH391" s="87"/>
      <c r="AI391" s="85"/>
      <c r="AJ391" s="111"/>
      <c r="AK391" s="112">
        <v>0</v>
      </c>
      <c r="AL391" s="87"/>
      <c r="AM391" s="85"/>
      <c r="AN391" s="111"/>
      <c r="AO391" s="112">
        <v>0</v>
      </c>
      <c r="AP391" s="87"/>
      <c r="AQ391" s="85"/>
      <c r="AR391" s="111"/>
      <c r="AS391" s="112">
        <v>0</v>
      </c>
      <c r="AT391" s="87"/>
      <c r="AU391" s="85"/>
      <c r="AV391" s="111"/>
      <c r="AW391" s="112">
        <v>0</v>
      </c>
      <c r="AX391" s="87"/>
      <c r="AY391" s="85"/>
      <c r="AZ391" s="267">
        <f t="shared" si="21"/>
        <v>0</v>
      </c>
      <c r="BA391" s="88">
        <f t="shared" si="22"/>
        <v>0</v>
      </c>
      <c r="BC391">
        <f>IF($A391&lt;&gt;"",COUNTIF($BD$3:$BD391,$BD391),0)</f>
        <v>0</v>
      </c>
      <c r="BD391" t="str">
        <f>IF($A391&lt;&gt;"",VLOOKUP(TRUNC(MID($A391,1,2),0),Plano_Contas!$H$3:$J$103,2,TRUE),"")</f>
        <v/>
      </c>
      <c r="BE391" s="201" t="str">
        <f t="shared" si="23"/>
        <v/>
      </c>
      <c r="BF391" t="str">
        <f ca="1">IF($BT391&lt;&gt;"",SUMIF($BD$3:$BD$1004,"="&amp;$BD391,INDIRECT(ADDRESS(3,BF$2,1,1)):INDIRECT(ADDRESS(1004,BF$2,1,1))),"")</f>
        <v/>
      </c>
      <c r="BG391" t="str">
        <f ca="1">IF($BT391&lt;&gt;"",SUMIF($BD$3:$BD$1004,"="&amp;$BD391,INDIRECT(ADDRESS(3,BG$2,1,1)):INDIRECT(ADDRESS(1004,BG$2,1,1))),"")</f>
        <v/>
      </c>
      <c r="BH391" t="str">
        <f ca="1">IF($BT391&lt;&gt;"",SUMIF($BD$3:$BD$1004,"="&amp;$BD391,INDIRECT(ADDRESS(3,BH$2,1,1)):INDIRECT(ADDRESS(1004,BH$2,1,1))),"")</f>
        <v/>
      </c>
      <c r="BI391" t="str">
        <f ca="1">IF($BT391&lt;&gt;"",SUMIF($BD$3:$BD$1004,"="&amp;$BD391,INDIRECT(ADDRESS(3,BI$2,1,1)):INDIRECT(ADDRESS(1004,BI$2,1,1))),"")</f>
        <v/>
      </c>
      <c r="BJ391" t="str">
        <f ca="1">IF($BT391&lt;&gt;"",SUMIF($BD$3:$BD$1004,"="&amp;$BD391,INDIRECT(ADDRESS(3,BJ$2,1,1)):INDIRECT(ADDRESS(1004,BJ$2,1,1))),"")</f>
        <v/>
      </c>
      <c r="BK391" t="str">
        <f ca="1">IF($BT391&lt;&gt;"",SUMIF($BD$3:$BD$1004,"="&amp;$BD391,INDIRECT(ADDRESS(3,BK$2,1,1)):INDIRECT(ADDRESS(1004,BK$2,1,1))),"")</f>
        <v/>
      </c>
      <c r="BL391" t="str">
        <f ca="1">IF($BT391&lt;&gt;"",SUMIF($BD$3:$BD$1004,"="&amp;$BD391,INDIRECT(ADDRESS(3,BL$2,1,1)):INDIRECT(ADDRESS(1004,BL$2,1,1))),"")</f>
        <v/>
      </c>
      <c r="BM391" t="str">
        <f ca="1">IF($BT391&lt;&gt;"",SUMIF($BD$3:$BD$1004,"="&amp;$BD391,INDIRECT(ADDRESS(3,BM$2,1,1)):INDIRECT(ADDRESS(1004,BM$2,1,1))),"")</f>
        <v/>
      </c>
      <c r="BN391" t="str">
        <f ca="1">IF($BT391&lt;&gt;"",SUMIF($BD$3:$BD$1004,"="&amp;$BD391,INDIRECT(ADDRESS(3,BN$2,1,1)):INDIRECT(ADDRESS(1004,BN$2,1,1))),"")</f>
        <v/>
      </c>
      <c r="BO391" t="str">
        <f ca="1">IF($BT391&lt;&gt;"",SUMIF($BD$3:$BD$1004,"="&amp;$BD391,INDIRECT(ADDRESS(3,BO$2,1,1)):INDIRECT(ADDRESS(1004,BO$2,1,1))),"")</f>
        <v/>
      </c>
      <c r="BP391" t="str">
        <f ca="1">IF($BT391&lt;&gt;"",SUMIF($BD$3:$BD$1004,"="&amp;$BD391,INDIRECT(ADDRESS(3,BP$2,1,1)):INDIRECT(ADDRESS(1004,BP$2,1,1))),"")</f>
        <v/>
      </c>
      <c r="BQ391" t="str">
        <f ca="1">IF($BT391&lt;&gt;"",SUMIF($BD$3:$BD$1004,"="&amp;$BD391,INDIRECT(ADDRESS(3,BQ$2,1,1)):INDIRECT(ADDRESS(1004,BQ$2,1,1))),"")</f>
        <v/>
      </c>
      <c r="BR391" t="str">
        <f ca="1">IF($BT391&lt;&gt;"",SUMIF($BD$3:$BD$1004,"="&amp;$BD391,INDIRECT(ADDRESS(3,BR$2,1,1)):INDIRECT(ADDRESS(1004,BR$2,1,1))),"")</f>
        <v/>
      </c>
      <c r="BS391" t="str">
        <f>IF($A391&lt;&gt;"",VLOOKUP(TRUNC(MID($A391,1,2),0),Plano_Contas!$H$3:$J$103,3,TRUE),"")</f>
        <v/>
      </c>
      <c r="BT391" t="str">
        <f t="shared" si="24"/>
        <v/>
      </c>
      <c r="BV391">
        <f>Empresas!C391</f>
        <v>0</v>
      </c>
    </row>
    <row r="392" spans="1:74" x14ac:dyDescent="0.2">
      <c r="A392" s="89"/>
      <c r="B392" s="52" t="str">
        <f>IF($A392&lt;&gt;"",VLOOKUP(""&amp;$A392,Plano_Contas!$A$3:$F$1003,6,0),"")</f>
        <v/>
      </c>
      <c r="C392" s="91"/>
      <c r="D392" s="111"/>
      <c r="E392" s="112">
        <v>0</v>
      </c>
      <c r="F392" s="87"/>
      <c r="G392" s="85"/>
      <c r="H392" s="111"/>
      <c r="I392" s="112">
        <v>0</v>
      </c>
      <c r="J392" s="87"/>
      <c r="K392" s="85"/>
      <c r="L392" s="111"/>
      <c r="M392" s="112">
        <v>0</v>
      </c>
      <c r="N392" s="87"/>
      <c r="O392" s="85"/>
      <c r="P392" s="111"/>
      <c r="Q392" s="112">
        <v>0</v>
      </c>
      <c r="R392" s="87"/>
      <c r="S392" s="85"/>
      <c r="T392" s="111"/>
      <c r="U392" s="112">
        <v>0</v>
      </c>
      <c r="V392" s="87"/>
      <c r="W392" s="85"/>
      <c r="X392" s="111"/>
      <c r="Y392" s="112">
        <v>0</v>
      </c>
      <c r="Z392" s="87"/>
      <c r="AA392" s="85"/>
      <c r="AB392" s="111"/>
      <c r="AC392" s="112">
        <v>0</v>
      </c>
      <c r="AD392" s="87"/>
      <c r="AE392" s="85"/>
      <c r="AF392" s="111"/>
      <c r="AG392" s="112">
        <v>0</v>
      </c>
      <c r="AH392" s="87"/>
      <c r="AI392" s="85"/>
      <c r="AJ392" s="111"/>
      <c r="AK392" s="112">
        <v>0</v>
      </c>
      <c r="AL392" s="87"/>
      <c r="AM392" s="85"/>
      <c r="AN392" s="111"/>
      <c r="AO392" s="112">
        <v>0</v>
      </c>
      <c r="AP392" s="87"/>
      <c r="AQ392" s="85"/>
      <c r="AR392" s="111"/>
      <c r="AS392" s="112">
        <v>0</v>
      </c>
      <c r="AT392" s="87"/>
      <c r="AU392" s="85"/>
      <c r="AV392" s="111"/>
      <c r="AW392" s="112">
        <v>0</v>
      </c>
      <c r="AX392" s="87"/>
      <c r="AY392" s="85"/>
      <c r="AZ392" s="267">
        <f t="shared" si="21"/>
        <v>0</v>
      </c>
      <c r="BA392" s="88">
        <f t="shared" si="22"/>
        <v>0</v>
      </c>
      <c r="BC392">
        <f>IF($A392&lt;&gt;"",COUNTIF($BD$3:$BD392,$BD392),0)</f>
        <v>0</v>
      </c>
      <c r="BD392" t="str">
        <f>IF($A392&lt;&gt;"",VLOOKUP(TRUNC(MID($A392,1,2),0),Plano_Contas!$H$3:$J$103,2,TRUE),"")</f>
        <v/>
      </c>
      <c r="BE392" s="201" t="str">
        <f t="shared" si="23"/>
        <v/>
      </c>
      <c r="BF392" t="str">
        <f ca="1">IF($BT392&lt;&gt;"",SUMIF($BD$3:$BD$1004,"="&amp;$BD392,INDIRECT(ADDRESS(3,BF$2,1,1)):INDIRECT(ADDRESS(1004,BF$2,1,1))),"")</f>
        <v/>
      </c>
      <c r="BG392" t="str">
        <f ca="1">IF($BT392&lt;&gt;"",SUMIF($BD$3:$BD$1004,"="&amp;$BD392,INDIRECT(ADDRESS(3,BG$2,1,1)):INDIRECT(ADDRESS(1004,BG$2,1,1))),"")</f>
        <v/>
      </c>
      <c r="BH392" t="str">
        <f ca="1">IF($BT392&lt;&gt;"",SUMIF($BD$3:$BD$1004,"="&amp;$BD392,INDIRECT(ADDRESS(3,BH$2,1,1)):INDIRECT(ADDRESS(1004,BH$2,1,1))),"")</f>
        <v/>
      </c>
      <c r="BI392" t="str">
        <f ca="1">IF($BT392&lt;&gt;"",SUMIF($BD$3:$BD$1004,"="&amp;$BD392,INDIRECT(ADDRESS(3,BI$2,1,1)):INDIRECT(ADDRESS(1004,BI$2,1,1))),"")</f>
        <v/>
      </c>
      <c r="BJ392" t="str">
        <f ca="1">IF($BT392&lt;&gt;"",SUMIF($BD$3:$BD$1004,"="&amp;$BD392,INDIRECT(ADDRESS(3,BJ$2,1,1)):INDIRECT(ADDRESS(1004,BJ$2,1,1))),"")</f>
        <v/>
      </c>
      <c r="BK392" t="str">
        <f ca="1">IF($BT392&lt;&gt;"",SUMIF($BD$3:$BD$1004,"="&amp;$BD392,INDIRECT(ADDRESS(3,BK$2,1,1)):INDIRECT(ADDRESS(1004,BK$2,1,1))),"")</f>
        <v/>
      </c>
      <c r="BL392" t="str">
        <f ca="1">IF($BT392&lt;&gt;"",SUMIF($BD$3:$BD$1004,"="&amp;$BD392,INDIRECT(ADDRESS(3,BL$2,1,1)):INDIRECT(ADDRESS(1004,BL$2,1,1))),"")</f>
        <v/>
      </c>
      <c r="BM392" t="str">
        <f ca="1">IF($BT392&lt;&gt;"",SUMIF($BD$3:$BD$1004,"="&amp;$BD392,INDIRECT(ADDRESS(3,BM$2,1,1)):INDIRECT(ADDRESS(1004,BM$2,1,1))),"")</f>
        <v/>
      </c>
      <c r="BN392" t="str">
        <f ca="1">IF($BT392&lt;&gt;"",SUMIF($BD$3:$BD$1004,"="&amp;$BD392,INDIRECT(ADDRESS(3,BN$2,1,1)):INDIRECT(ADDRESS(1004,BN$2,1,1))),"")</f>
        <v/>
      </c>
      <c r="BO392" t="str">
        <f ca="1">IF($BT392&lt;&gt;"",SUMIF($BD$3:$BD$1004,"="&amp;$BD392,INDIRECT(ADDRESS(3,BO$2,1,1)):INDIRECT(ADDRESS(1004,BO$2,1,1))),"")</f>
        <v/>
      </c>
      <c r="BP392" t="str">
        <f ca="1">IF($BT392&lt;&gt;"",SUMIF($BD$3:$BD$1004,"="&amp;$BD392,INDIRECT(ADDRESS(3,BP$2,1,1)):INDIRECT(ADDRESS(1004,BP$2,1,1))),"")</f>
        <v/>
      </c>
      <c r="BQ392" t="str">
        <f ca="1">IF($BT392&lt;&gt;"",SUMIF($BD$3:$BD$1004,"="&amp;$BD392,INDIRECT(ADDRESS(3,BQ$2,1,1)):INDIRECT(ADDRESS(1004,BQ$2,1,1))),"")</f>
        <v/>
      </c>
      <c r="BR392" t="str">
        <f ca="1">IF($BT392&lt;&gt;"",SUMIF($BD$3:$BD$1004,"="&amp;$BD392,INDIRECT(ADDRESS(3,BR$2,1,1)):INDIRECT(ADDRESS(1004,BR$2,1,1))),"")</f>
        <v/>
      </c>
      <c r="BS392" t="str">
        <f>IF($A392&lt;&gt;"",VLOOKUP(TRUNC(MID($A392,1,2),0),Plano_Contas!$H$3:$J$103,3,TRUE),"")</f>
        <v/>
      </c>
      <c r="BT392" t="str">
        <f t="shared" si="24"/>
        <v/>
      </c>
      <c r="BV392">
        <f>Empresas!C392</f>
        <v>0</v>
      </c>
    </row>
    <row r="393" spans="1:74" x14ac:dyDescent="0.2">
      <c r="A393" s="89"/>
      <c r="B393" s="52" t="str">
        <f>IF($A393&lt;&gt;"",VLOOKUP(""&amp;$A393,Plano_Contas!$A$3:$F$1003,6,0),"")</f>
        <v/>
      </c>
      <c r="C393" s="91"/>
      <c r="D393" s="111"/>
      <c r="E393" s="112">
        <v>0</v>
      </c>
      <c r="F393" s="87"/>
      <c r="G393" s="85"/>
      <c r="H393" s="111"/>
      <c r="I393" s="112">
        <v>0</v>
      </c>
      <c r="J393" s="87"/>
      <c r="K393" s="85"/>
      <c r="L393" s="111"/>
      <c r="M393" s="112">
        <v>0</v>
      </c>
      <c r="N393" s="87"/>
      <c r="O393" s="85"/>
      <c r="P393" s="111"/>
      <c r="Q393" s="112">
        <v>0</v>
      </c>
      <c r="R393" s="87"/>
      <c r="S393" s="85"/>
      <c r="T393" s="111"/>
      <c r="U393" s="112">
        <v>0</v>
      </c>
      <c r="V393" s="87"/>
      <c r="W393" s="85"/>
      <c r="X393" s="111"/>
      <c r="Y393" s="112">
        <v>0</v>
      </c>
      <c r="Z393" s="87"/>
      <c r="AA393" s="85"/>
      <c r="AB393" s="111"/>
      <c r="AC393" s="112">
        <v>0</v>
      </c>
      <c r="AD393" s="87"/>
      <c r="AE393" s="85"/>
      <c r="AF393" s="111"/>
      <c r="AG393" s="112">
        <v>0</v>
      </c>
      <c r="AH393" s="87"/>
      <c r="AI393" s="85"/>
      <c r="AJ393" s="111"/>
      <c r="AK393" s="112">
        <v>0</v>
      </c>
      <c r="AL393" s="87"/>
      <c r="AM393" s="85"/>
      <c r="AN393" s="111"/>
      <c r="AO393" s="112">
        <v>0</v>
      </c>
      <c r="AP393" s="87"/>
      <c r="AQ393" s="85"/>
      <c r="AR393" s="111"/>
      <c r="AS393" s="112">
        <v>0</v>
      </c>
      <c r="AT393" s="87"/>
      <c r="AU393" s="85"/>
      <c r="AV393" s="111"/>
      <c r="AW393" s="112">
        <v>0</v>
      </c>
      <c r="AX393" s="87"/>
      <c r="AY393" s="85"/>
      <c r="AZ393" s="267">
        <f t="shared" si="21"/>
        <v>0</v>
      </c>
      <c r="BA393" s="88">
        <f t="shared" si="22"/>
        <v>0</v>
      </c>
      <c r="BC393">
        <f>IF($A393&lt;&gt;"",COUNTIF($BD$3:$BD393,$BD393),0)</f>
        <v>0</v>
      </c>
      <c r="BD393" t="str">
        <f>IF($A393&lt;&gt;"",VLOOKUP(TRUNC(MID($A393,1,2),0),Plano_Contas!$H$3:$J$103,2,TRUE),"")</f>
        <v/>
      </c>
      <c r="BE393" s="201" t="str">
        <f t="shared" si="23"/>
        <v/>
      </c>
      <c r="BF393" t="str">
        <f ca="1">IF($BT393&lt;&gt;"",SUMIF($BD$3:$BD$1004,"="&amp;$BD393,INDIRECT(ADDRESS(3,BF$2,1,1)):INDIRECT(ADDRESS(1004,BF$2,1,1))),"")</f>
        <v/>
      </c>
      <c r="BG393" t="str">
        <f ca="1">IF($BT393&lt;&gt;"",SUMIF($BD$3:$BD$1004,"="&amp;$BD393,INDIRECT(ADDRESS(3,BG$2,1,1)):INDIRECT(ADDRESS(1004,BG$2,1,1))),"")</f>
        <v/>
      </c>
      <c r="BH393" t="str">
        <f ca="1">IF($BT393&lt;&gt;"",SUMIF($BD$3:$BD$1004,"="&amp;$BD393,INDIRECT(ADDRESS(3,BH$2,1,1)):INDIRECT(ADDRESS(1004,BH$2,1,1))),"")</f>
        <v/>
      </c>
      <c r="BI393" t="str">
        <f ca="1">IF($BT393&lt;&gt;"",SUMIF($BD$3:$BD$1004,"="&amp;$BD393,INDIRECT(ADDRESS(3,BI$2,1,1)):INDIRECT(ADDRESS(1004,BI$2,1,1))),"")</f>
        <v/>
      </c>
      <c r="BJ393" t="str">
        <f ca="1">IF($BT393&lt;&gt;"",SUMIF($BD$3:$BD$1004,"="&amp;$BD393,INDIRECT(ADDRESS(3,BJ$2,1,1)):INDIRECT(ADDRESS(1004,BJ$2,1,1))),"")</f>
        <v/>
      </c>
      <c r="BK393" t="str">
        <f ca="1">IF($BT393&lt;&gt;"",SUMIF($BD$3:$BD$1004,"="&amp;$BD393,INDIRECT(ADDRESS(3,BK$2,1,1)):INDIRECT(ADDRESS(1004,BK$2,1,1))),"")</f>
        <v/>
      </c>
      <c r="BL393" t="str">
        <f ca="1">IF($BT393&lt;&gt;"",SUMIF($BD$3:$BD$1004,"="&amp;$BD393,INDIRECT(ADDRESS(3,BL$2,1,1)):INDIRECT(ADDRESS(1004,BL$2,1,1))),"")</f>
        <v/>
      </c>
      <c r="BM393" t="str">
        <f ca="1">IF($BT393&lt;&gt;"",SUMIF($BD$3:$BD$1004,"="&amp;$BD393,INDIRECT(ADDRESS(3,BM$2,1,1)):INDIRECT(ADDRESS(1004,BM$2,1,1))),"")</f>
        <v/>
      </c>
      <c r="BN393" t="str">
        <f ca="1">IF($BT393&lt;&gt;"",SUMIF($BD$3:$BD$1004,"="&amp;$BD393,INDIRECT(ADDRESS(3,BN$2,1,1)):INDIRECT(ADDRESS(1004,BN$2,1,1))),"")</f>
        <v/>
      </c>
      <c r="BO393" t="str">
        <f ca="1">IF($BT393&lt;&gt;"",SUMIF($BD$3:$BD$1004,"="&amp;$BD393,INDIRECT(ADDRESS(3,BO$2,1,1)):INDIRECT(ADDRESS(1004,BO$2,1,1))),"")</f>
        <v/>
      </c>
      <c r="BP393" t="str">
        <f ca="1">IF($BT393&lt;&gt;"",SUMIF($BD$3:$BD$1004,"="&amp;$BD393,INDIRECT(ADDRESS(3,BP$2,1,1)):INDIRECT(ADDRESS(1004,BP$2,1,1))),"")</f>
        <v/>
      </c>
      <c r="BQ393" t="str">
        <f ca="1">IF($BT393&lt;&gt;"",SUMIF($BD$3:$BD$1004,"="&amp;$BD393,INDIRECT(ADDRESS(3,BQ$2,1,1)):INDIRECT(ADDRESS(1004,BQ$2,1,1))),"")</f>
        <v/>
      </c>
      <c r="BR393" t="str">
        <f ca="1">IF($BT393&lt;&gt;"",SUMIF($BD$3:$BD$1004,"="&amp;$BD393,INDIRECT(ADDRESS(3,BR$2,1,1)):INDIRECT(ADDRESS(1004,BR$2,1,1))),"")</f>
        <v/>
      </c>
      <c r="BS393" t="str">
        <f>IF($A393&lt;&gt;"",VLOOKUP(TRUNC(MID($A393,1,2),0),Plano_Contas!$H$3:$J$103,3,TRUE),"")</f>
        <v/>
      </c>
      <c r="BT393" t="str">
        <f t="shared" si="24"/>
        <v/>
      </c>
      <c r="BV393">
        <f>Empresas!C393</f>
        <v>0</v>
      </c>
    </row>
    <row r="394" spans="1:74" x14ac:dyDescent="0.2">
      <c r="A394" s="89"/>
      <c r="B394" s="52" t="str">
        <f>IF($A394&lt;&gt;"",VLOOKUP(""&amp;$A394,Plano_Contas!$A$3:$F$1003,6,0),"")</f>
        <v/>
      </c>
      <c r="C394" s="91"/>
      <c r="D394" s="111"/>
      <c r="E394" s="112">
        <v>0</v>
      </c>
      <c r="F394" s="87"/>
      <c r="G394" s="85"/>
      <c r="H394" s="111"/>
      <c r="I394" s="112">
        <v>0</v>
      </c>
      <c r="J394" s="87"/>
      <c r="K394" s="85"/>
      <c r="L394" s="111"/>
      <c r="M394" s="112">
        <v>0</v>
      </c>
      <c r="N394" s="87"/>
      <c r="O394" s="85"/>
      <c r="P394" s="111"/>
      <c r="Q394" s="112">
        <v>0</v>
      </c>
      <c r="R394" s="87"/>
      <c r="S394" s="85"/>
      <c r="T394" s="111"/>
      <c r="U394" s="112">
        <v>0</v>
      </c>
      <c r="V394" s="87"/>
      <c r="W394" s="85"/>
      <c r="X394" s="111"/>
      <c r="Y394" s="112">
        <v>0</v>
      </c>
      <c r="Z394" s="87"/>
      <c r="AA394" s="85"/>
      <c r="AB394" s="111"/>
      <c r="AC394" s="112">
        <v>0</v>
      </c>
      <c r="AD394" s="87"/>
      <c r="AE394" s="85"/>
      <c r="AF394" s="111"/>
      <c r="AG394" s="112">
        <v>0</v>
      </c>
      <c r="AH394" s="87"/>
      <c r="AI394" s="85"/>
      <c r="AJ394" s="111"/>
      <c r="AK394" s="112">
        <v>0</v>
      </c>
      <c r="AL394" s="87"/>
      <c r="AM394" s="85"/>
      <c r="AN394" s="111"/>
      <c r="AO394" s="112">
        <v>0</v>
      </c>
      <c r="AP394" s="87"/>
      <c r="AQ394" s="85"/>
      <c r="AR394" s="111"/>
      <c r="AS394" s="112">
        <v>0</v>
      </c>
      <c r="AT394" s="87"/>
      <c r="AU394" s="85"/>
      <c r="AV394" s="111"/>
      <c r="AW394" s="112">
        <v>0</v>
      </c>
      <c r="AX394" s="87"/>
      <c r="AY394" s="85"/>
      <c r="AZ394" s="267">
        <f t="shared" si="21"/>
        <v>0</v>
      </c>
      <c r="BA394" s="88">
        <f t="shared" si="22"/>
        <v>0</v>
      </c>
      <c r="BC394">
        <f>IF($A394&lt;&gt;"",COUNTIF($BD$3:$BD394,$BD394),0)</f>
        <v>0</v>
      </c>
      <c r="BD394" t="str">
        <f>IF($A394&lt;&gt;"",VLOOKUP(TRUNC(MID($A394,1,2),0),Plano_Contas!$H$3:$J$103,2,TRUE),"")</f>
        <v/>
      </c>
      <c r="BE394" s="201" t="str">
        <f t="shared" si="23"/>
        <v/>
      </c>
      <c r="BF394" t="str">
        <f ca="1">IF($BT394&lt;&gt;"",SUMIF($BD$3:$BD$1004,"="&amp;$BD394,INDIRECT(ADDRESS(3,BF$2,1,1)):INDIRECT(ADDRESS(1004,BF$2,1,1))),"")</f>
        <v/>
      </c>
      <c r="BG394" t="str">
        <f ca="1">IF($BT394&lt;&gt;"",SUMIF($BD$3:$BD$1004,"="&amp;$BD394,INDIRECT(ADDRESS(3,BG$2,1,1)):INDIRECT(ADDRESS(1004,BG$2,1,1))),"")</f>
        <v/>
      </c>
      <c r="BH394" t="str">
        <f ca="1">IF($BT394&lt;&gt;"",SUMIF($BD$3:$BD$1004,"="&amp;$BD394,INDIRECT(ADDRESS(3,BH$2,1,1)):INDIRECT(ADDRESS(1004,BH$2,1,1))),"")</f>
        <v/>
      </c>
      <c r="BI394" t="str">
        <f ca="1">IF($BT394&lt;&gt;"",SUMIF($BD$3:$BD$1004,"="&amp;$BD394,INDIRECT(ADDRESS(3,BI$2,1,1)):INDIRECT(ADDRESS(1004,BI$2,1,1))),"")</f>
        <v/>
      </c>
      <c r="BJ394" t="str">
        <f ca="1">IF($BT394&lt;&gt;"",SUMIF($BD$3:$BD$1004,"="&amp;$BD394,INDIRECT(ADDRESS(3,BJ$2,1,1)):INDIRECT(ADDRESS(1004,BJ$2,1,1))),"")</f>
        <v/>
      </c>
      <c r="BK394" t="str">
        <f ca="1">IF($BT394&lt;&gt;"",SUMIF($BD$3:$BD$1004,"="&amp;$BD394,INDIRECT(ADDRESS(3,BK$2,1,1)):INDIRECT(ADDRESS(1004,BK$2,1,1))),"")</f>
        <v/>
      </c>
      <c r="BL394" t="str">
        <f ca="1">IF($BT394&lt;&gt;"",SUMIF($BD$3:$BD$1004,"="&amp;$BD394,INDIRECT(ADDRESS(3,BL$2,1,1)):INDIRECT(ADDRESS(1004,BL$2,1,1))),"")</f>
        <v/>
      </c>
      <c r="BM394" t="str">
        <f ca="1">IF($BT394&lt;&gt;"",SUMIF($BD$3:$BD$1004,"="&amp;$BD394,INDIRECT(ADDRESS(3,BM$2,1,1)):INDIRECT(ADDRESS(1004,BM$2,1,1))),"")</f>
        <v/>
      </c>
      <c r="BN394" t="str">
        <f ca="1">IF($BT394&lt;&gt;"",SUMIF($BD$3:$BD$1004,"="&amp;$BD394,INDIRECT(ADDRESS(3,BN$2,1,1)):INDIRECT(ADDRESS(1004,BN$2,1,1))),"")</f>
        <v/>
      </c>
      <c r="BO394" t="str">
        <f ca="1">IF($BT394&lt;&gt;"",SUMIF($BD$3:$BD$1004,"="&amp;$BD394,INDIRECT(ADDRESS(3,BO$2,1,1)):INDIRECT(ADDRESS(1004,BO$2,1,1))),"")</f>
        <v/>
      </c>
      <c r="BP394" t="str">
        <f ca="1">IF($BT394&lt;&gt;"",SUMIF($BD$3:$BD$1004,"="&amp;$BD394,INDIRECT(ADDRESS(3,BP$2,1,1)):INDIRECT(ADDRESS(1004,BP$2,1,1))),"")</f>
        <v/>
      </c>
      <c r="BQ394" t="str">
        <f ca="1">IF($BT394&lt;&gt;"",SUMIF($BD$3:$BD$1004,"="&amp;$BD394,INDIRECT(ADDRESS(3,BQ$2,1,1)):INDIRECT(ADDRESS(1004,BQ$2,1,1))),"")</f>
        <v/>
      </c>
      <c r="BR394" t="str">
        <f ca="1">IF($BT394&lt;&gt;"",SUMIF($BD$3:$BD$1004,"="&amp;$BD394,INDIRECT(ADDRESS(3,BR$2,1,1)):INDIRECT(ADDRESS(1004,BR$2,1,1))),"")</f>
        <v/>
      </c>
      <c r="BS394" t="str">
        <f>IF($A394&lt;&gt;"",VLOOKUP(TRUNC(MID($A394,1,2),0),Plano_Contas!$H$3:$J$103,3,TRUE),"")</f>
        <v/>
      </c>
      <c r="BT394" t="str">
        <f t="shared" si="24"/>
        <v/>
      </c>
      <c r="BV394">
        <f>Empresas!C394</f>
        <v>0</v>
      </c>
    </row>
    <row r="395" spans="1:74" x14ac:dyDescent="0.2">
      <c r="A395" s="89"/>
      <c r="B395" s="52" t="str">
        <f>IF($A395&lt;&gt;"",VLOOKUP(""&amp;$A395,Plano_Contas!$A$3:$F$1003,6,0),"")</f>
        <v/>
      </c>
      <c r="C395" s="91"/>
      <c r="D395" s="111"/>
      <c r="E395" s="112">
        <v>0</v>
      </c>
      <c r="F395" s="87"/>
      <c r="G395" s="85"/>
      <c r="H395" s="111"/>
      <c r="I395" s="112">
        <v>0</v>
      </c>
      <c r="J395" s="87"/>
      <c r="K395" s="85"/>
      <c r="L395" s="111"/>
      <c r="M395" s="112">
        <v>0</v>
      </c>
      <c r="N395" s="87"/>
      <c r="O395" s="85"/>
      <c r="P395" s="111"/>
      <c r="Q395" s="112">
        <v>0</v>
      </c>
      <c r="R395" s="87"/>
      <c r="S395" s="85"/>
      <c r="T395" s="111"/>
      <c r="U395" s="112">
        <v>0</v>
      </c>
      <c r="V395" s="87"/>
      <c r="W395" s="85"/>
      <c r="X395" s="111"/>
      <c r="Y395" s="112">
        <v>0</v>
      </c>
      <c r="Z395" s="87"/>
      <c r="AA395" s="85"/>
      <c r="AB395" s="111"/>
      <c r="AC395" s="112">
        <v>0</v>
      </c>
      <c r="AD395" s="87"/>
      <c r="AE395" s="85"/>
      <c r="AF395" s="111"/>
      <c r="AG395" s="112">
        <v>0</v>
      </c>
      <c r="AH395" s="87"/>
      <c r="AI395" s="85"/>
      <c r="AJ395" s="111"/>
      <c r="AK395" s="112">
        <v>0</v>
      </c>
      <c r="AL395" s="87"/>
      <c r="AM395" s="85"/>
      <c r="AN395" s="111"/>
      <c r="AO395" s="112">
        <v>0</v>
      </c>
      <c r="AP395" s="87"/>
      <c r="AQ395" s="85"/>
      <c r="AR395" s="111"/>
      <c r="AS395" s="112">
        <v>0</v>
      </c>
      <c r="AT395" s="87"/>
      <c r="AU395" s="85"/>
      <c r="AV395" s="111"/>
      <c r="AW395" s="112">
        <v>0</v>
      </c>
      <c r="AX395" s="87"/>
      <c r="AY395" s="85"/>
      <c r="AZ395" s="267">
        <f t="shared" si="21"/>
        <v>0</v>
      </c>
      <c r="BA395" s="88">
        <f t="shared" si="22"/>
        <v>0</v>
      </c>
      <c r="BC395">
        <f>IF($A395&lt;&gt;"",COUNTIF($BD$3:$BD395,$BD395),0)</f>
        <v>0</v>
      </c>
      <c r="BD395" t="str">
        <f>IF($A395&lt;&gt;"",VLOOKUP(TRUNC(MID($A395,1,2),0),Plano_Contas!$H$3:$J$103,2,TRUE),"")</f>
        <v/>
      </c>
      <c r="BE395" s="201" t="str">
        <f t="shared" si="23"/>
        <v/>
      </c>
      <c r="BF395" t="str">
        <f ca="1">IF($BT395&lt;&gt;"",SUMIF($BD$3:$BD$1004,"="&amp;$BD395,INDIRECT(ADDRESS(3,BF$2,1,1)):INDIRECT(ADDRESS(1004,BF$2,1,1))),"")</f>
        <v/>
      </c>
      <c r="BG395" t="str">
        <f ca="1">IF($BT395&lt;&gt;"",SUMIF($BD$3:$BD$1004,"="&amp;$BD395,INDIRECT(ADDRESS(3,BG$2,1,1)):INDIRECT(ADDRESS(1004,BG$2,1,1))),"")</f>
        <v/>
      </c>
      <c r="BH395" t="str">
        <f ca="1">IF($BT395&lt;&gt;"",SUMIF($BD$3:$BD$1004,"="&amp;$BD395,INDIRECT(ADDRESS(3,BH$2,1,1)):INDIRECT(ADDRESS(1004,BH$2,1,1))),"")</f>
        <v/>
      </c>
      <c r="BI395" t="str">
        <f ca="1">IF($BT395&lt;&gt;"",SUMIF($BD$3:$BD$1004,"="&amp;$BD395,INDIRECT(ADDRESS(3,BI$2,1,1)):INDIRECT(ADDRESS(1004,BI$2,1,1))),"")</f>
        <v/>
      </c>
      <c r="BJ395" t="str">
        <f ca="1">IF($BT395&lt;&gt;"",SUMIF($BD$3:$BD$1004,"="&amp;$BD395,INDIRECT(ADDRESS(3,BJ$2,1,1)):INDIRECT(ADDRESS(1004,BJ$2,1,1))),"")</f>
        <v/>
      </c>
      <c r="BK395" t="str">
        <f ca="1">IF($BT395&lt;&gt;"",SUMIF($BD$3:$BD$1004,"="&amp;$BD395,INDIRECT(ADDRESS(3,BK$2,1,1)):INDIRECT(ADDRESS(1004,BK$2,1,1))),"")</f>
        <v/>
      </c>
      <c r="BL395" t="str">
        <f ca="1">IF($BT395&lt;&gt;"",SUMIF($BD$3:$BD$1004,"="&amp;$BD395,INDIRECT(ADDRESS(3,BL$2,1,1)):INDIRECT(ADDRESS(1004,BL$2,1,1))),"")</f>
        <v/>
      </c>
      <c r="BM395" t="str">
        <f ca="1">IF($BT395&lt;&gt;"",SUMIF($BD$3:$BD$1004,"="&amp;$BD395,INDIRECT(ADDRESS(3,BM$2,1,1)):INDIRECT(ADDRESS(1004,BM$2,1,1))),"")</f>
        <v/>
      </c>
      <c r="BN395" t="str">
        <f ca="1">IF($BT395&lt;&gt;"",SUMIF($BD$3:$BD$1004,"="&amp;$BD395,INDIRECT(ADDRESS(3,BN$2,1,1)):INDIRECT(ADDRESS(1004,BN$2,1,1))),"")</f>
        <v/>
      </c>
      <c r="BO395" t="str">
        <f ca="1">IF($BT395&lt;&gt;"",SUMIF($BD$3:$BD$1004,"="&amp;$BD395,INDIRECT(ADDRESS(3,BO$2,1,1)):INDIRECT(ADDRESS(1004,BO$2,1,1))),"")</f>
        <v/>
      </c>
      <c r="BP395" t="str">
        <f ca="1">IF($BT395&lt;&gt;"",SUMIF($BD$3:$BD$1004,"="&amp;$BD395,INDIRECT(ADDRESS(3,BP$2,1,1)):INDIRECT(ADDRESS(1004,BP$2,1,1))),"")</f>
        <v/>
      </c>
      <c r="BQ395" t="str">
        <f ca="1">IF($BT395&lt;&gt;"",SUMIF($BD$3:$BD$1004,"="&amp;$BD395,INDIRECT(ADDRESS(3,BQ$2,1,1)):INDIRECT(ADDRESS(1004,BQ$2,1,1))),"")</f>
        <v/>
      </c>
      <c r="BR395" t="str">
        <f ca="1">IF($BT395&lt;&gt;"",SUMIF($BD$3:$BD$1004,"="&amp;$BD395,INDIRECT(ADDRESS(3,BR$2,1,1)):INDIRECT(ADDRESS(1004,BR$2,1,1))),"")</f>
        <v/>
      </c>
      <c r="BS395" t="str">
        <f>IF($A395&lt;&gt;"",VLOOKUP(TRUNC(MID($A395,1,2),0),Plano_Contas!$H$3:$J$103,3,TRUE),"")</f>
        <v/>
      </c>
      <c r="BT395" t="str">
        <f t="shared" si="24"/>
        <v/>
      </c>
      <c r="BV395">
        <f>Empresas!C395</f>
        <v>0</v>
      </c>
    </row>
    <row r="396" spans="1:74" x14ac:dyDescent="0.2">
      <c r="A396" s="89"/>
      <c r="B396" s="52" t="str">
        <f>IF($A396&lt;&gt;"",VLOOKUP(""&amp;$A396,Plano_Contas!$A$3:$F$1003,6,0),"")</f>
        <v/>
      </c>
      <c r="C396" s="91"/>
      <c r="D396" s="111"/>
      <c r="E396" s="112">
        <v>0</v>
      </c>
      <c r="F396" s="87"/>
      <c r="G396" s="85"/>
      <c r="H396" s="111"/>
      <c r="I396" s="112">
        <v>0</v>
      </c>
      <c r="J396" s="87"/>
      <c r="K396" s="85"/>
      <c r="L396" s="111"/>
      <c r="M396" s="112">
        <v>0</v>
      </c>
      <c r="N396" s="87"/>
      <c r="O396" s="85"/>
      <c r="P396" s="111"/>
      <c r="Q396" s="112">
        <v>0</v>
      </c>
      <c r="R396" s="87"/>
      <c r="S396" s="85"/>
      <c r="T396" s="111"/>
      <c r="U396" s="112">
        <v>0</v>
      </c>
      <c r="V396" s="87"/>
      <c r="W396" s="85"/>
      <c r="X396" s="111"/>
      <c r="Y396" s="112">
        <v>0</v>
      </c>
      <c r="Z396" s="87"/>
      <c r="AA396" s="85"/>
      <c r="AB396" s="111"/>
      <c r="AC396" s="112">
        <v>0</v>
      </c>
      <c r="AD396" s="87"/>
      <c r="AE396" s="85"/>
      <c r="AF396" s="111"/>
      <c r="AG396" s="112">
        <v>0</v>
      </c>
      <c r="AH396" s="87"/>
      <c r="AI396" s="85"/>
      <c r="AJ396" s="111"/>
      <c r="AK396" s="112">
        <v>0</v>
      </c>
      <c r="AL396" s="87"/>
      <c r="AM396" s="85"/>
      <c r="AN396" s="111"/>
      <c r="AO396" s="112">
        <v>0</v>
      </c>
      <c r="AP396" s="87"/>
      <c r="AQ396" s="85"/>
      <c r="AR396" s="111"/>
      <c r="AS396" s="112">
        <v>0</v>
      </c>
      <c r="AT396" s="87"/>
      <c r="AU396" s="85"/>
      <c r="AV396" s="111"/>
      <c r="AW396" s="112">
        <v>0</v>
      </c>
      <c r="AX396" s="87"/>
      <c r="AY396" s="85"/>
      <c r="AZ396" s="267">
        <f t="shared" si="21"/>
        <v>0</v>
      </c>
      <c r="BA396" s="88">
        <f t="shared" si="22"/>
        <v>0</v>
      </c>
      <c r="BC396">
        <f>IF($A396&lt;&gt;"",COUNTIF($BD$3:$BD396,$BD396),0)</f>
        <v>0</v>
      </c>
      <c r="BD396" t="str">
        <f>IF($A396&lt;&gt;"",VLOOKUP(TRUNC(MID($A396,1,2),0),Plano_Contas!$H$3:$J$103,2,TRUE),"")</f>
        <v/>
      </c>
      <c r="BE396" s="201" t="str">
        <f t="shared" si="23"/>
        <v/>
      </c>
      <c r="BF396" t="str">
        <f ca="1">IF($BT396&lt;&gt;"",SUMIF($BD$3:$BD$1004,"="&amp;$BD396,INDIRECT(ADDRESS(3,BF$2,1,1)):INDIRECT(ADDRESS(1004,BF$2,1,1))),"")</f>
        <v/>
      </c>
      <c r="BG396" t="str">
        <f ca="1">IF($BT396&lt;&gt;"",SUMIF($BD$3:$BD$1004,"="&amp;$BD396,INDIRECT(ADDRESS(3,BG$2,1,1)):INDIRECT(ADDRESS(1004,BG$2,1,1))),"")</f>
        <v/>
      </c>
      <c r="BH396" t="str">
        <f ca="1">IF($BT396&lt;&gt;"",SUMIF($BD$3:$BD$1004,"="&amp;$BD396,INDIRECT(ADDRESS(3,BH$2,1,1)):INDIRECT(ADDRESS(1004,BH$2,1,1))),"")</f>
        <v/>
      </c>
      <c r="BI396" t="str">
        <f ca="1">IF($BT396&lt;&gt;"",SUMIF($BD$3:$BD$1004,"="&amp;$BD396,INDIRECT(ADDRESS(3,BI$2,1,1)):INDIRECT(ADDRESS(1004,BI$2,1,1))),"")</f>
        <v/>
      </c>
      <c r="BJ396" t="str">
        <f ca="1">IF($BT396&lt;&gt;"",SUMIF($BD$3:$BD$1004,"="&amp;$BD396,INDIRECT(ADDRESS(3,BJ$2,1,1)):INDIRECT(ADDRESS(1004,BJ$2,1,1))),"")</f>
        <v/>
      </c>
      <c r="BK396" t="str">
        <f ca="1">IF($BT396&lt;&gt;"",SUMIF($BD$3:$BD$1004,"="&amp;$BD396,INDIRECT(ADDRESS(3,BK$2,1,1)):INDIRECT(ADDRESS(1004,BK$2,1,1))),"")</f>
        <v/>
      </c>
      <c r="BL396" t="str">
        <f ca="1">IF($BT396&lt;&gt;"",SUMIF($BD$3:$BD$1004,"="&amp;$BD396,INDIRECT(ADDRESS(3,BL$2,1,1)):INDIRECT(ADDRESS(1004,BL$2,1,1))),"")</f>
        <v/>
      </c>
      <c r="BM396" t="str">
        <f ca="1">IF($BT396&lt;&gt;"",SUMIF($BD$3:$BD$1004,"="&amp;$BD396,INDIRECT(ADDRESS(3,BM$2,1,1)):INDIRECT(ADDRESS(1004,BM$2,1,1))),"")</f>
        <v/>
      </c>
      <c r="BN396" t="str">
        <f ca="1">IF($BT396&lt;&gt;"",SUMIF($BD$3:$BD$1004,"="&amp;$BD396,INDIRECT(ADDRESS(3,BN$2,1,1)):INDIRECT(ADDRESS(1004,BN$2,1,1))),"")</f>
        <v/>
      </c>
      <c r="BO396" t="str">
        <f ca="1">IF($BT396&lt;&gt;"",SUMIF($BD$3:$BD$1004,"="&amp;$BD396,INDIRECT(ADDRESS(3,BO$2,1,1)):INDIRECT(ADDRESS(1004,BO$2,1,1))),"")</f>
        <v/>
      </c>
      <c r="BP396" t="str">
        <f ca="1">IF($BT396&lt;&gt;"",SUMIF($BD$3:$BD$1004,"="&amp;$BD396,INDIRECT(ADDRESS(3,BP$2,1,1)):INDIRECT(ADDRESS(1004,BP$2,1,1))),"")</f>
        <v/>
      </c>
      <c r="BQ396" t="str">
        <f ca="1">IF($BT396&lt;&gt;"",SUMIF($BD$3:$BD$1004,"="&amp;$BD396,INDIRECT(ADDRESS(3,BQ$2,1,1)):INDIRECT(ADDRESS(1004,BQ$2,1,1))),"")</f>
        <v/>
      </c>
      <c r="BR396" t="str">
        <f ca="1">IF($BT396&lt;&gt;"",SUMIF($BD$3:$BD$1004,"="&amp;$BD396,INDIRECT(ADDRESS(3,BR$2,1,1)):INDIRECT(ADDRESS(1004,BR$2,1,1))),"")</f>
        <v/>
      </c>
      <c r="BS396" t="str">
        <f>IF($A396&lt;&gt;"",VLOOKUP(TRUNC(MID($A396,1,2),0),Plano_Contas!$H$3:$J$103,3,TRUE),"")</f>
        <v/>
      </c>
      <c r="BT396" t="str">
        <f t="shared" si="24"/>
        <v/>
      </c>
      <c r="BV396">
        <f>Empresas!C396</f>
        <v>0</v>
      </c>
    </row>
    <row r="397" spans="1:74" x14ac:dyDescent="0.2">
      <c r="A397" s="89"/>
      <c r="B397" s="52" t="str">
        <f>IF($A397&lt;&gt;"",VLOOKUP(""&amp;$A397,Plano_Contas!$A$3:$F$1003,6,0),"")</f>
        <v/>
      </c>
      <c r="C397" s="91"/>
      <c r="D397" s="111"/>
      <c r="E397" s="112">
        <v>0</v>
      </c>
      <c r="F397" s="87"/>
      <c r="G397" s="85"/>
      <c r="H397" s="111"/>
      <c r="I397" s="112">
        <v>0</v>
      </c>
      <c r="J397" s="87"/>
      <c r="K397" s="85"/>
      <c r="L397" s="111"/>
      <c r="M397" s="112">
        <v>0</v>
      </c>
      <c r="N397" s="87"/>
      <c r="O397" s="85"/>
      <c r="P397" s="111"/>
      <c r="Q397" s="112">
        <v>0</v>
      </c>
      <c r="R397" s="87"/>
      <c r="S397" s="85"/>
      <c r="T397" s="111"/>
      <c r="U397" s="112">
        <v>0</v>
      </c>
      <c r="V397" s="87"/>
      <c r="W397" s="85"/>
      <c r="X397" s="111"/>
      <c r="Y397" s="112">
        <v>0</v>
      </c>
      <c r="Z397" s="87"/>
      <c r="AA397" s="85"/>
      <c r="AB397" s="111"/>
      <c r="AC397" s="112">
        <v>0</v>
      </c>
      <c r="AD397" s="87"/>
      <c r="AE397" s="85"/>
      <c r="AF397" s="111"/>
      <c r="AG397" s="112">
        <v>0</v>
      </c>
      <c r="AH397" s="87"/>
      <c r="AI397" s="85"/>
      <c r="AJ397" s="111"/>
      <c r="AK397" s="112">
        <v>0</v>
      </c>
      <c r="AL397" s="87"/>
      <c r="AM397" s="85"/>
      <c r="AN397" s="111"/>
      <c r="AO397" s="112">
        <v>0</v>
      </c>
      <c r="AP397" s="87"/>
      <c r="AQ397" s="85"/>
      <c r="AR397" s="111"/>
      <c r="AS397" s="112">
        <v>0</v>
      </c>
      <c r="AT397" s="87"/>
      <c r="AU397" s="85"/>
      <c r="AV397" s="111"/>
      <c r="AW397" s="112">
        <v>0</v>
      </c>
      <c r="AX397" s="87"/>
      <c r="AY397" s="85"/>
      <c r="AZ397" s="267">
        <f t="shared" si="21"/>
        <v>0</v>
      </c>
      <c r="BA397" s="88">
        <f t="shared" si="22"/>
        <v>0</v>
      </c>
      <c r="BC397">
        <f>IF($A397&lt;&gt;"",COUNTIF($BD$3:$BD397,$BD397),0)</f>
        <v>0</v>
      </c>
      <c r="BD397" t="str">
        <f>IF($A397&lt;&gt;"",VLOOKUP(TRUNC(MID($A397,1,2),0),Plano_Contas!$H$3:$J$103,2,TRUE),"")</f>
        <v/>
      </c>
      <c r="BE397" s="201" t="str">
        <f t="shared" si="23"/>
        <v/>
      </c>
      <c r="BF397" t="str">
        <f ca="1">IF($BT397&lt;&gt;"",SUMIF($BD$3:$BD$1004,"="&amp;$BD397,INDIRECT(ADDRESS(3,BF$2,1,1)):INDIRECT(ADDRESS(1004,BF$2,1,1))),"")</f>
        <v/>
      </c>
      <c r="BG397" t="str">
        <f ca="1">IF($BT397&lt;&gt;"",SUMIF($BD$3:$BD$1004,"="&amp;$BD397,INDIRECT(ADDRESS(3,BG$2,1,1)):INDIRECT(ADDRESS(1004,BG$2,1,1))),"")</f>
        <v/>
      </c>
      <c r="BH397" t="str">
        <f ca="1">IF($BT397&lt;&gt;"",SUMIF($BD$3:$BD$1004,"="&amp;$BD397,INDIRECT(ADDRESS(3,BH$2,1,1)):INDIRECT(ADDRESS(1004,BH$2,1,1))),"")</f>
        <v/>
      </c>
      <c r="BI397" t="str">
        <f ca="1">IF($BT397&lt;&gt;"",SUMIF($BD$3:$BD$1004,"="&amp;$BD397,INDIRECT(ADDRESS(3,BI$2,1,1)):INDIRECT(ADDRESS(1004,BI$2,1,1))),"")</f>
        <v/>
      </c>
      <c r="BJ397" t="str">
        <f ca="1">IF($BT397&lt;&gt;"",SUMIF($BD$3:$BD$1004,"="&amp;$BD397,INDIRECT(ADDRESS(3,BJ$2,1,1)):INDIRECT(ADDRESS(1004,BJ$2,1,1))),"")</f>
        <v/>
      </c>
      <c r="BK397" t="str">
        <f ca="1">IF($BT397&lt;&gt;"",SUMIF($BD$3:$BD$1004,"="&amp;$BD397,INDIRECT(ADDRESS(3,BK$2,1,1)):INDIRECT(ADDRESS(1004,BK$2,1,1))),"")</f>
        <v/>
      </c>
      <c r="BL397" t="str">
        <f ca="1">IF($BT397&lt;&gt;"",SUMIF($BD$3:$BD$1004,"="&amp;$BD397,INDIRECT(ADDRESS(3,BL$2,1,1)):INDIRECT(ADDRESS(1004,BL$2,1,1))),"")</f>
        <v/>
      </c>
      <c r="BM397" t="str">
        <f ca="1">IF($BT397&lt;&gt;"",SUMIF($BD$3:$BD$1004,"="&amp;$BD397,INDIRECT(ADDRESS(3,BM$2,1,1)):INDIRECT(ADDRESS(1004,BM$2,1,1))),"")</f>
        <v/>
      </c>
      <c r="BN397" t="str">
        <f ca="1">IF($BT397&lt;&gt;"",SUMIF($BD$3:$BD$1004,"="&amp;$BD397,INDIRECT(ADDRESS(3,BN$2,1,1)):INDIRECT(ADDRESS(1004,BN$2,1,1))),"")</f>
        <v/>
      </c>
      <c r="BO397" t="str">
        <f ca="1">IF($BT397&lt;&gt;"",SUMIF($BD$3:$BD$1004,"="&amp;$BD397,INDIRECT(ADDRESS(3,BO$2,1,1)):INDIRECT(ADDRESS(1004,BO$2,1,1))),"")</f>
        <v/>
      </c>
      <c r="BP397" t="str">
        <f ca="1">IF($BT397&lt;&gt;"",SUMIF($BD$3:$BD$1004,"="&amp;$BD397,INDIRECT(ADDRESS(3,BP$2,1,1)):INDIRECT(ADDRESS(1004,BP$2,1,1))),"")</f>
        <v/>
      </c>
      <c r="BQ397" t="str">
        <f ca="1">IF($BT397&lt;&gt;"",SUMIF($BD$3:$BD$1004,"="&amp;$BD397,INDIRECT(ADDRESS(3,BQ$2,1,1)):INDIRECT(ADDRESS(1004,BQ$2,1,1))),"")</f>
        <v/>
      </c>
      <c r="BR397" t="str">
        <f ca="1">IF($BT397&lt;&gt;"",SUMIF($BD$3:$BD$1004,"="&amp;$BD397,INDIRECT(ADDRESS(3,BR$2,1,1)):INDIRECT(ADDRESS(1004,BR$2,1,1))),"")</f>
        <v/>
      </c>
      <c r="BS397" t="str">
        <f>IF($A397&lt;&gt;"",VLOOKUP(TRUNC(MID($A397,1,2),0),Plano_Contas!$H$3:$J$103,3,TRUE),"")</f>
        <v/>
      </c>
      <c r="BT397" t="str">
        <f t="shared" si="24"/>
        <v/>
      </c>
      <c r="BV397">
        <f>Empresas!C397</f>
        <v>0</v>
      </c>
    </row>
    <row r="398" spans="1:74" x14ac:dyDescent="0.2">
      <c r="A398" s="89"/>
      <c r="B398" s="52" t="str">
        <f>IF($A398&lt;&gt;"",VLOOKUP(""&amp;$A398,Plano_Contas!$A$3:$F$1003,6,0),"")</f>
        <v/>
      </c>
      <c r="C398" s="91"/>
      <c r="D398" s="111"/>
      <c r="E398" s="112">
        <v>0</v>
      </c>
      <c r="F398" s="87"/>
      <c r="G398" s="85"/>
      <c r="H398" s="111"/>
      <c r="I398" s="112">
        <v>0</v>
      </c>
      <c r="J398" s="87"/>
      <c r="K398" s="85"/>
      <c r="L398" s="111"/>
      <c r="M398" s="112">
        <v>0</v>
      </c>
      <c r="N398" s="87"/>
      <c r="O398" s="85"/>
      <c r="P398" s="111"/>
      <c r="Q398" s="112">
        <v>0</v>
      </c>
      <c r="R398" s="87"/>
      <c r="S398" s="85"/>
      <c r="T398" s="111"/>
      <c r="U398" s="112">
        <v>0</v>
      </c>
      <c r="V398" s="87"/>
      <c r="W398" s="85"/>
      <c r="X398" s="111"/>
      <c r="Y398" s="112">
        <v>0</v>
      </c>
      <c r="Z398" s="87"/>
      <c r="AA398" s="85"/>
      <c r="AB398" s="111"/>
      <c r="AC398" s="112">
        <v>0</v>
      </c>
      <c r="AD398" s="87"/>
      <c r="AE398" s="85"/>
      <c r="AF398" s="111"/>
      <c r="AG398" s="112">
        <v>0</v>
      </c>
      <c r="AH398" s="87"/>
      <c r="AI398" s="85"/>
      <c r="AJ398" s="111"/>
      <c r="AK398" s="112">
        <v>0</v>
      </c>
      <c r="AL398" s="87"/>
      <c r="AM398" s="85"/>
      <c r="AN398" s="111"/>
      <c r="AO398" s="112">
        <v>0</v>
      </c>
      <c r="AP398" s="87"/>
      <c r="AQ398" s="85"/>
      <c r="AR398" s="111"/>
      <c r="AS398" s="112">
        <v>0</v>
      </c>
      <c r="AT398" s="87"/>
      <c r="AU398" s="85"/>
      <c r="AV398" s="111"/>
      <c r="AW398" s="112">
        <v>0</v>
      </c>
      <c r="AX398" s="87"/>
      <c r="AY398" s="85"/>
      <c r="AZ398" s="267">
        <f t="shared" si="21"/>
        <v>0</v>
      </c>
      <c r="BA398" s="88">
        <f t="shared" si="22"/>
        <v>0</v>
      </c>
      <c r="BC398">
        <f>IF($A398&lt;&gt;"",COUNTIF($BD$3:$BD398,$BD398),0)</f>
        <v>0</v>
      </c>
      <c r="BD398" t="str">
        <f>IF($A398&lt;&gt;"",VLOOKUP(TRUNC(MID($A398,1,2),0),Plano_Contas!$H$3:$J$103,2,TRUE),"")</f>
        <v/>
      </c>
      <c r="BE398" s="201" t="str">
        <f t="shared" si="23"/>
        <v/>
      </c>
      <c r="BF398" t="str">
        <f ca="1">IF($BT398&lt;&gt;"",SUMIF($BD$3:$BD$1004,"="&amp;$BD398,INDIRECT(ADDRESS(3,BF$2,1,1)):INDIRECT(ADDRESS(1004,BF$2,1,1))),"")</f>
        <v/>
      </c>
      <c r="BG398" t="str">
        <f ca="1">IF($BT398&lt;&gt;"",SUMIF($BD$3:$BD$1004,"="&amp;$BD398,INDIRECT(ADDRESS(3,BG$2,1,1)):INDIRECT(ADDRESS(1004,BG$2,1,1))),"")</f>
        <v/>
      </c>
      <c r="BH398" t="str">
        <f ca="1">IF($BT398&lt;&gt;"",SUMIF($BD$3:$BD$1004,"="&amp;$BD398,INDIRECT(ADDRESS(3,BH$2,1,1)):INDIRECT(ADDRESS(1004,BH$2,1,1))),"")</f>
        <v/>
      </c>
      <c r="BI398" t="str">
        <f ca="1">IF($BT398&lt;&gt;"",SUMIF($BD$3:$BD$1004,"="&amp;$BD398,INDIRECT(ADDRESS(3,BI$2,1,1)):INDIRECT(ADDRESS(1004,BI$2,1,1))),"")</f>
        <v/>
      </c>
      <c r="BJ398" t="str">
        <f ca="1">IF($BT398&lt;&gt;"",SUMIF($BD$3:$BD$1004,"="&amp;$BD398,INDIRECT(ADDRESS(3,BJ$2,1,1)):INDIRECT(ADDRESS(1004,BJ$2,1,1))),"")</f>
        <v/>
      </c>
      <c r="BK398" t="str">
        <f ca="1">IF($BT398&lt;&gt;"",SUMIF($BD$3:$BD$1004,"="&amp;$BD398,INDIRECT(ADDRESS(3,BK$2,1,1)):INDIRECT(ADDRESS(1004,BK$2,1,1))),"")</f>
        <v/>
      </c>
      <c r="BL398" t="str">
        <f ca="1">IF($BT398&lt;&gt;"",SUMIF($BD$3:$BD$1004,"="&amp;$BD398,INDIRECT(ADDRESS(3,BL$2,1,1)):INDIRECT(ADDRESS(1004,BL$2,1,1))),"")</f>
        <v/>
      </c>
      <c r="BM398" t="str">
        <f ca="1">IF($BT398&lt;&gt;"",SUMIF($BD$3:$BD$1004,"="&amp;$BD398,INDIRECT(ADDRESS(3,BM$2,1,1)):INDIRECT(ADDRESS(1004,BM$2,1,1))),"")</f>
        <v/>
      </c>
      <c r="BN398" t="str">
        <f ca="1">IF($BT398&lt;&gt;"",SUMIF($BD$3:$BD$1004,"="&amp;$BD398,INDIRECT(ADDRESS(3,BN$2,1,1)):INDIRECT(ADDRESS(1004,BN$2,1,1))),"")</f>
        <v/>
      </c>
      <c r="BO398" t="str">
        <f ca="1">IF($BT398&lt;&gt;"",SUMIF($BD$3:$BD$1004,"="&amp;$BD398,INDIRECT(ADDRESS(3,BO$2,1,1)):INDIRECT(ADDRESS(1004,BO$2,1,1))),"")</f>
        <v/>
      </c>
      <c r="BP398" t="str">
        <f ca="1">IF($BT398&lt;&gt;"",SUMIF($BD$3:$BD$1004,"="&amp;$BD398,INDIRECT(ADDRESS(3,BP$2,1,1)):INDIRECT(ADDRESS(1004,BP$2,1,1))),"")</f>
        <v/>
      </c>
      <c r="BQ398" t="str">
        <f ca="1">IF($BT398&lt;&gt;"",SUMIF($BD$3:$BD$1004,"="&amp;$BD398,INDIRECT(ADDRESS(3,BQ$2,1,1)):INDIRECT(ADDRESS(1004,BQ$2,1,1))),"")</f>
        <v/>
      </c>
      <c r="BR398" t="str">
        <f ca="1">IF($BT398&lt;&gt;"",SUMIF($BD$3:$BD$1004,"="&amp;$BD398,INDIRECT(ADDRESS(3,BR$2,1,1)):INDIRECT(ADDRESS(1004,BR$2,1,1))),"")</f>
        <v/>
      </c>
      <c r="BS398" t="str">
        <f>IF($A398&lt;&gt;"",VLOOKUP(TRUNC(MID($A398,1,2),0),Plano_Contas!$H$3:$J$103,3,TRUE),"")</f>
        <v/>
      </c>
      <c r="BT398" t="str">
        <f t="shared" si="24"/>
        <v/>
      </c>
      <c r="BV398">
        <f>Empresas!C398</f>
        <v>0</v>
      </c>
    </row>
    <row r="399" spans="1:74" x14ac:dyDescent="0.2">
      <c r="A399" s="89"/>
      <c r="B399" s="52" t="str">
        <f>IF($A399&lt;&gt;"",VLOOKUP(""&amp;$A399,Plano_Contas!$A$3:$F$1003,6,0),"")</f>
        <v/>
      </c>
      <c r="C399" s="91"/>
      <c r="D399" s="111"/>
      <c r="E399" s="112">
        <v>0</v>
      </c>
      <c r="F399" s="87"/>
      <c r="G399" s="85"/>
      <c r="H399" s="111"/>
      <c r="I399" s="112">
        <v>0</v>
      </c>
      <c r="J399" s="87"/>
      <c r="K399" s="85"/>
      <c r="L399" s="111"/>
      <c r="M399" s="112">
        <v>0</v>
      </c>
      <c r="N399" s="87"/>
      <c r="O399" s="85"/>
      <c r="P399" s="111"/>
      <c r="Q399" s="112">
        <v>0</v>
      </c>
      <c r="R399" s="87"/>
      <c r="S399" s="85"/>
      <c r="T399" s="111"/>
      <c r="U399" s="112">
        <v>0</v>
      </c>
      <c r="V399" s="87"/>
      <c r="W399" s="85"/>
      <c r="X399" s="111"/>
      <c r="Y399" s="112">
        <v>0</v>
      </c>
      <c r="Z399" s="87"/>
      <c r="AA399" s="85"/>
      <c r="AB399" s="111"/>
      <c r="AC399" s="112">
        <v>0</v>
      </c>
      <c r="AD399" s="87"/>
      <c r="AE399" s="85"/>
      <c r="AF399" s="111"/>
      <c r="AG399" s="112">
        <v>0</v>
      </c>
      <c r="AH399" s="87"/>
      <c r="AI399" s="85"/>
      <c r="AJ399" s="111"/>
      <c r="AK399" s="112">
        <v>0</v>
      </c>
      <c r="AL399" s="87"/>
      <c r="AM399" s="85"/>
      <c r="AN399" s="111"/>
      <c r="AO399" s="112">
        <v>0</v>
      </c>
      <c r="AP399" s="87"/>
      <c r="AQ399" s="85"/>
      <c r="AR399" s="111"/>
      <c r="AS399" s="112">
        <v>0</v>
      </c>
      <c r="AT399" s="87"/>
      <c r="AU399" s="85"/>
      <c r="AV399" s="111"/>
      <c r="AW399" s="112">
        <v>0</v>
      </c>
      <c r="AX399" s="87"/>
      <c r="AY399" s="85"/>
      <c r="AZ399" s="267">
        <f t="shared" si="21"/>
        <v>0</v>
      </c>
      <c r="BA399" s="88">
        <f t="shared" si="22"/>
        <v>0</v>
      </c>
      <c r="BC399">
        <f>IF($A399&lt;&gt;"",COUNTIF($BD$3:$BD399,$BD399),0)</f>
        <v>0</v>
      </c>
      <c r="BD399" t="str">
        <f>IF($A399&lt;&gt;"",VLOOKUP(TRUNC(MID($A399,1,2),0),Plano_Contas!$H$3:$J$103,2,TRUE),"")</f>
        <v/>
      </c>
      <c r="BE399" s="201" t="str">
        <f t="shared" si="23"/>
        <v/>
      </c>
      <c r="BF399" t="str">
        <f ca="1">IF($BT399&lt;&gt;"",SUMIF($BD$3:$BD$1004,"="&amp;$BD399,INDIRECT(ADDRESS(3,BF$2,1,1)):INDIRECT(ADDRESS(1004,BF$2,1,1))),"")</f>
        <v/>
      </c>
      <c r="BG399" t="str">
        <f ca="1">IF($BT399&lt;&gt;"",SUMIF($BD$3:$BD$1004,"="&amp;$BD399,INDIRECT(ADDRESS(3,BG$2,1,1)):INDIRECT(ADDRESS(1004,BG$2,1,1))),"")</f>
        <v/>
      </c>
      <c r="BH399" t="str">
        <f ca="1">IF($BT399&lt;&gt;"",SUMIF($BD$3:$BD$1004,"="&amp;$BD399,INDIRECT(ADDRESS(3,BH$2,1,1)):INDIRECT(ADDRESS(1004,BH$2,1,1))),"")</f>
        <v/>
      </c>
      <c r="BI399" t="str">
        <f ca="1">IF($BT399&lt;&gt;"",SUMIF($BD$3:$BD$1004,"="&amp;$BD399,INDIRECT(ADDRESS(3,BI$2,1,1)):INDIRECT(ADDRESS(1004,BI$2,1,1))),"")</f>
        <v/>
      </c>
      <c r="BJ399" t="str">
        <f ca="1">IF($BT399&lt;&gt;"",SUMIF($BD$3:$BD$1004,"="&amp;$BD399,INDIRECT(ADDRESS(3,BJ$2,1,1)):INDIRECT(ADDRESS(1004,BJ$2,1,1))),"")</f>
        <v/>
      </c>
      <c r="BK399" t="str">
        <f ca="1">IF($BT399&lt;&gt;"",SUMIF($BD$3:$BD$1004,"="&amp;$BD399,INDIRECT(ADDRESS(3,BK$2,1,1)):INDIRECT(ADDRESS(1004,BK$2,1,1))),"")</f>
        <v/>
      </c>
      <c r="BL399" t="str">
        <f ca="1">IF($BT399&lt;&gt;"",SUMIF($BD$3:$BD$1004,"="&amp;$BD399,INDIRECT(ADDRESS(3,BL$2,1,1)):INDIRECT(ADDRESS(1004,BL$2,1,1))),"")</f>
        <v/>
      </c>
      <c r="BM399" t="str">
        <f ca="1">IF($BT399&lt;&gt;"",SUMIF($BD$3:$BD$1004,"="&amp;$BD399,INDIRECT(ADDRESS(3,BM$2,1,1)):INDIRECT(ADDRESS(1004,BM$2,1,1))),"")</f>
        <v/>
      </c>
      <c r="BN399" t="str">
        <f ca="1">IF($BT399&lt;&gt;"",SUMIF($BD$3:$BD$1004,"="&amp;$BD399,INDIRECT(ADDRESS(3,BN$2,1,1)):INDIRECT(ADDRESS(1004,BN$2,1,1))),"")</f>
        <v/>
      </c>
      <c r="BO399" t="str">
        <f ca="1">IF($BT399&lt;&gt;"",SUMIF($BD$3:$BD$1004,"="&amp;$BD399,INDIRECT(ADDRESS(3,BO$2,1,1)):INDIRECT(ADDRESS(1004,BO$2,1,1))),"")</f>
        <v/>
      </c>
      <c r="BP399" t="str">
        <f ca="1">IF($BT399&lt;&gt;"",SUMIF($BD$3:$BD$1004,"="&amp;$BD399,INDIRECT(ADDRESS(3,BP$2,1,1)):INDIRECT(ADDRESS(1004,BP$2,1,1))),"")</f>
        <v/>
      </c>
      <c r="BQ399" t="str">
        <f ca="1">IF($BT399&lt;&gt;"",SUMIF($BD$3:$BD$1004,"="&amp;$BD399,INDIRECT(ADDRESS(3,BQ$2,1,1)):INDIRECT(ADDRESS(1004,BQ$2,1,1))),"")</f>
        <v/>
      </c>
      <c r="BR399" t="str">
        <f ca="1">IF($BT399&lt;&gt;"",SUMIF($BD$3:$BD$1004,"="&amp;$BD399,INDIRECT(ADDRESS(3,BR$2,1,1)):INDIRECT(ADDRESS(1004,BR$2,1,1))),"")</f>
        <v/>
      </c>
      <c r="BS399" t="str">
        <f>IF($A399&lt;&gt;"",VLOOKUP(TRUNC(MID($A399,1,2),0),Plano_Contas!$H$3:$J$103,3,TRUE),"")</f>
        <v/>
      </c>
      <c r="BT399" t="str">
        <f t="shared" si="24"/>
        <v/>
      </c>
      <c r="BV399">
        <f>Empresas!C399</f>
        <v>0</v>
      </c>
    </row>
    <row r="400" spans="1:74" x14ac:dyDescent="0.2">
      <c r="A400" s="89"/>
      <c r="B400" s="52" t="str">
        <f>IF($A400&lt;&gt;"",VLOOKUP(""&amp;$A400,Plano_Contas!$A$3:$F$1003,6,0),"")</f>
        <v/>
      </c>
      <c r="C400" s="91"/>
      <c r="D400" s="111"/>
      <c r="E400" s="112">
        <v>0</v>
      </c>
      <c r="F400" s="87"/>
      <c r="G400" s="85"/>
      <c r="H400" s="111"/>
      <c r="I400" s="112">
        <v>0</v>
      </c>
      <c r="J400" s="87"/>
      <c r="K400" s="85"/>
      <c r="L400" s="111"/>
      <c r="M400" s="112">
        <v>0</v>
      </c>
      <c r="N400" s="87"/>
      <c r="O400" s="85"/>
      <c r="P400" s="111"/>
      <c r="Q400" s="112">
        <v>0</v>
      </c>
      <c r="R400" s="87"/>
      <c r="S400" s="85"/>
      <c r="T400" s="111"/>
      <c r="U400" s="112">
        <v>0</v>
      </c>
      <c r="V400" s="87"/>
      <c r="W400" s="85"/>
      <c r="X400" s="111"/>
      <c r="Y400" s="112">
        <v>0</v>
      </c>
      <c r="Z400" s="87"/>
      <c r="AA400" s="85"/>
      <c r="AB400" s="111"/>
      <c r="AC400" s="112">
        <v>0</v>
      </c>
      <c r="AD400" s="87"/>
      <c r="AE400" s="85"/>
      <c r="AF400" s="111"/>
      <c r="AG400" s="112">
        <v>0</v>
      </c>
      <c r="AH400" s="87"/>
      <c r="AI400" s="85"/>
      <c r="AJ400" s="111"/>
      <c r="AK400" s="112">
        <v>0</v>
      </c>
      <c r="AL400" s="87"/>
      <c r="AM400" s="85"/>
      <c r="AN400" s="111"/>
      <c r="AO400" s="112">
        <v>0</v>
      </c>
      <c r="AP400" s="87"/>
      <c r="AQ400" s="85"/>
      <c r="AR400" s="111"/>
      <c r="AS400" s="112">
        <v>0</v>
      </c>
      <c r="AT400" s="87"/>
      <c r="AU400" s="85"/>
      <c r="AV400" s="111"/>
      <c r="AW400" s="112">
        <v>0</v>
      </c>
      <c r="AX400" s="87"/>
      <c r="AY400" s="85"/>
      <c r="AZ400" s="267">
        <f t="shared" si="21"/>
        <v>0</v>
      </c>
      <c r="BA400" s="88">
        <f t="shared" si="22"/>
        <v>0</v>
      </c>
      <c r="BC400">
        <f>IF($A400&lt;&gt;"",COUNTIF($BD$3:$BD400,$BD400),0)</f>
        <v>0</v>
      </c>
      <c r="BD400" t="str">
        <f>IF($A400&lt;&gt;"",VLOOKUP(TRUNC(MID($A400,1,2),0),Plano_Contas!$H$3:$J$103,2,TRUE),"")</f>
        <v/>
      </c>
      <c r="BE400" s="201" t="str">
        <f t="shared" si="23"/>
        <v/>
      </c>
      <c r="BF400" t="str">
        <f ca="1">IF($BT400&lt;&gt;"",SUMIF($BD$3:$BD$1004,"="&amp;$BD400,INDIRECT(ADDRESS(3,BF$2,1,1)):INDIRECT(ADDRESS(1004,BF$2,1,1))),"")</f>
        <v/>
      </c>
      <c r="BG400" t="str">
        <f ca="1">IF($BT400&lt;&gt;"",SUMIF($BD$3:$BD$1004,"="&amp;$BD400,INDIRECT(ADDRESS(3,BG$2,1,1)):INDIRECT(ADDRESS(1004,BG$2,1,1))),"")</f>
        <v/>
      </c>
      <c r="BH400" t="str">
        <f ca="1">IF($BT400&lt;&gt;"",SUMIF($BD$3:$BD$1004,"="&amp;$BD400,INDIRECT(ADDRESS(3,BH$2,1,1)):INDIRECT(ADDRESS(1004,BH$2,1,1))),"")</f>
        <v/>
      </c>
      <c r="BI400" t="str">
        <f ca="1">IF($BT400&lt;&gt;"",SUMIF($BD$3:$BD$1004,"="&amp;$BD400,INDIRECT(ADDRESS(3,BI$2,1,1)):INDIRECT(ADDRESS(1004,BI$2,1,1))),"")</f>
        <v/>
      </c>
      <c r="BJ400" t="str">
        <f ca="1">IF($BT400&lt;&gt;"",SUMIF($BD$3:$BD$1004,"="&amp;$BD400,INDIRECT(ADDRESS(3,BJ$2,1,1)):INDIRECT(ADDRESS(1004,BJ$2,1,1))),"")</f>
        <v/>
      </c>
      <c r="BK400" t="str">
        <f ca="1">IF($BT400&lt;&gt;"",SUMIF($BD$3:$BD$1004,"="&amp;$BD400,INDIRECT(ADDRESS(3,BK$2,1,1)):INDIRECT(ADDRESS(1004,BK$2,1,1))),"")</f>
        <v/>
      </c>
      <c r="BL400" t="str">
        <f ca="1">IF($BT400&lt;&gt;"",SUMIF($BD$3:$BD$1004,"="&amp;$BD400,INDIRECT(ADDRESS(3,BL$2,1,1)):INDIRECT(ADDRESS(1004,BL$2,1,1))),"")</f>
        <v/>
      </c>
      <c r="BM400" t="str">
        <f ca="1">IF($BT400&lt;&gt;"",SUMIF($BD$3:$BD$1004,"="&amp;$BD400,INDIRECT(ADDRESS(3,BM$2,1,1)):INDIRECT(ADDRESS(1004,BM$2,1,1))),"")</f>
        <v/>
      </c>
      <c r="BN400" t="str">
        <f ca="1">IF($BT400&lt;&gt;"",SUMIF($BD$3:$BD$1004,"="&amp;$BD400,INDIRECT(ADDRESS(3,BN$2,1,1)):INDIRECT(ADDRESS(1004,BN$2,1,1))),"")</f>
        <v/>
      </c>
      <c r="BO400" t="str">
        <f ca="1">IF($BT400&lt;&gt;"",SUMIF($BD$3:$BD$1004,"="&amp;$BD400,INDIRECT(ADDRESS(3,BO$2,1,1)):INDIRECT(ADDRESS(1004,BO$2,1,1))),"")</f>
        <v/>
      </c>
      <c r="BP400" t="str">
        <f ca="1">IF($BT400&lt;&gt;"",SUMIF($BD$3:$BD$1004,"="&amp;$BD400,INDIRECT(ADDRESS(3,BP$2,1,1)):INDIRECT(ADDRESS(1004,BP$2,1,1))),"")</f>
        <v/>
      </c>
      <c r="BQ400" t="str">
        <f ca="1">IF($BT400&lt;&gt;"",SUMIF($BD$3:$BD$1004,"="&amp;$BD400,INDIRECT(ADDRESS(3,BQ$2,1,1)):INDIRECT(ADDRESS(1004,BQ$2,1,1))),"")</f>
        <v/>
      </c>
      <c r="BR400" t="str">
        <f ca="1">IF($BT400&lt;&gt;"",SUMIF($BD$3:$BD$1004,"="&amp;$BD400,INDIRECT(ADDRESS(3,BR$2,1,1)):INDIRECT(ADDRESS(1004,BR$2,1,1))),"")</f>
        <v/>
      </c>
      <c r="BS400" t="str">
        <f>IF($A400&lt;&gt;"",VLOOKUP(TRUNC(MID($A400,1,2),0),Plano_Contas!$H$3:$J$103,3,TRUE),"")</f>
        <v/>
      </c>
      <c r="BT400" t="str">
        <f t="shared" si="24"/>
        <v/>
      </c>
      <c r="BV400">
        <f>Empresas!C400</f>
        <v>0</v>
      </c>
    </row>
    <row r="401" spans="1:74" x14ac:dyDescent="0.2">
      <c r="A401" s="89"/>
      <c r="B401" s="52" t="str">
        <f>IF($A401&lt;&gt;"",VLOOKUP(""&amp;$A401,Plano_Contas!$A$3:$F$1003,6,0),"")</f>
        <v/>
      </c>
      <c r="C401" s="91"/>
      <c r="D401" s="111"/>
      <c r="E401" s="112">
        <v>0</v>
      </c>
      <c r="F401" s="87"/>
      <c r="G401" s="85"/>
      <c r="H401" s="111"/>
      <c r="I401" s="112">
        <v>0</v>
      </c>
      <c r="J401" s="87"/>
      <c r="K401" s="85"/>
      <c r="L401" s="111"/>
      <c r="M401" s="112">
        <v>0</v>
      </c>
      <c r="N401" s="87"/>
      <c r="O401" s="85"/>
      <c r="P401" s="111"/>
      <c r="Q401" s="112">
        <v>0</v>
      </c>
      <c r="R401" s="87"/>
      <c r="S401" s="85"/>
      <c r="T401" s="111"/>
      <c r="U401" s="112">
        <v>0</v>
      </c>
      <c r="V401" s="87"/>
      <c r="W401" s="85"/>
      <c r="X401" s="111"/>
      <c r="Y401" s="112">
        <v>0</v>
      </c>
      <c r="Z401" s="87"/>
      <c r="AA401" s="85"/>
      <c r="AB401" s="111"/>
      <c r="AC401" s="112">
        <v>0</v>
      </c>
      <c r="AD401" s="87"/>
      <c r="AE401" s="85"/>
      <c r="AF401" s="111"/>
      <c r="AG401" s="112">
        <v>0</v>
      </c>
      <c r="AH401" s="87"/>
      <c r="AI401" s="85"/>
      <c r="AJ401" s="111"/>
      <c r="AK401" s="112">
        <v>0</v>
      </c>
      <c r="AL401" s="87"/>
      <c r="AM401" s="85"/>
      <c r="AN401" s="111"/>
      <c r="AO401" s="112">
        <v>0</v>
      </c>
      <c r="AP401" s="87"/>
      <c r="AQ401" s="85"/>
      <c r="AR401" s="111"/>
      <c r="AS401" s="112">
        <v>0</v>
      </c>
      <c r="AT401" s="87"/>
      <c r="AU401" s="85"/>
      <c r="AV401" s="111"/>
      <c r="AW401" s="112">
        <v>0</v>
      </c>
      <c r="AX401" s="87"/>
      <c r="AY401" s="85"/>
      <c r="AZ401" s="267">
        <f t="shared" si="21"/>
        <v>0</v>
      </c>
      <c r="BA401" s="88">
        <f t="shared" si="22"/>
        <v>0</v>
      </c>
      <c r="BC401">
        <f>IF($A401&lt;&gt;"",COUNTIF($BD$3:$BD401,$BD401),0)</f>
        <v>0</v>
      </c>
      <c r="BD401" t="str">
        <f>IF($A401&lt;&gt;"",VLOOKUP(TRUNC(MID($A401,1,2),0),Plano_Contas!$H$3:$J$103,2,TRUE),"")</f>
        <v/>
      </c>
      <c r="BE401" s="201" t="str">
        <f t="shared" si="23"/>
        <v/>
      </c>
      <c r="BF401" t="str">
        <f ca="1">IF($BT401&lt;&gt;"",SUMIF($BD$3:$BD$1004,"="&amp;$BD401,INDIRECT(ADDRESS(3,BF$2,1,1)):INDIRECT(ADDRESS(1004,BF$2,1,1))),"")</f>
        <v/>
      </c>
      <c r="BG401" t="str">
        <f ca="1">IF($BT401&lt;&gt;"",SUMIF($BD$3:$BD$1004,"="&amp;$BD401,INDIRECT(ADDRESS(3,BG$2,1,1)):INDIRECT(ADDRESS(1004,BG$2,1,1))),"")</f>
        <v/>
      </c>
      <c r="BH401" t="str">
        <f ca="1">IF($BT401&lt;&gt;"",SUMIF($BD$3:$BD$1004,"="&amp;$BD401,INDIRECT(ADDRESS(3,BH$2,1,1)):INDIRECT(ADDRESS(1004,BH$2,1,1))),"")</f>
        <v/>
      </c>
      <c r="BI401" t="str">
        <f ca="1">IF($BT401&lt;&gt;"",SUMIF($BD$3:$BD$1004,"="&amp;$BD401,INDIRECT(ADDRESS(3,BI$2,1,1)):INDIRECT(ADDRESS(1004,BI$2,1,1))),"")</f>
        <v/>
      </c>
      <c r="BJ401" t="str">
        <f ca="1">IF($BT401&lt;&gt;"",SUMIF($BD$3:$BD$1004,"="&amp;$BD401,INDIRECT(ADDRESS(3,BJ$2,1,1)):INDIRECT(ADDRESS(1004,BJ$2,1,1))),"")</f>
        <v/>
      </c>
      <c r="BK401" t="str">
        <f ca="1">IF($BT401&lt;&gt;"",SUMIF($BD$3:$BD$1004,"="&amp;$BD401,INDIRECT(ADDRESS(3,BK$2,1,1)):INDIRECT(ADDRESS(1004,BK$2,1,1))),"")</f>
        <v/>
      </c>
      <c r="BL401" t="str">
        <f ca="1">IF($BT401&lt;&gt;"",SUMIF($BD$3:$BD$1004,"="&amp;$BD401,INDIRECT(ADDRESS(3,BL$2,1,1)):INDIRECT(ADDRESS(1004,BL$2,1,1))),"")</f>
        <v/>
      </c>
      <c r="BM401" t="str">
        <f ca="1">IF($BT401&lt;&gt;"",SUMIF($BD$3:$BD$1004,"="&amp;$BD401,INDIRECT(ADDRESS(3,BM$2,1,1)):INDIRECT(ADDRESS(1004,BM$2,1,1))),"")</f>
        <v/>
      </c>
      <c r="BN401" t="str">
        <f ca="1">IF($BT401&lt;&gt;"",SUMIF($BD$3:$BD$1004,"="&amp;$BD401,INDIRECT(ADDRESS(3,BN$2,1,1)):INDIRECT(ADDRESS(1004,BN$2,1,1))),"")</f>
        <v/>
      </c>
      <c r="BO401" t="str">
        <f ca="1">IF($BT401&lt;&gt;"",SUMIF($BD$3:$BD$1004,"="&amp;$BD401,INDIRECT(ADDRESS(3,BO$2,1,1)):INDIRECT(ADDRESS(1004,BO$2,1,1))),"")</f>
        <v/>
      </c>
      <c r="BP401" t="str">
        <f ca="1">IF($BT401&lt;&gt;"",SUMIF($BD$3:$BD$1004,"="&amp;$BD401,INDIRECT(ADDRESS(3,BP$2,1,1)):INDIRECT(ADDRESS(1004,BP$2,1,1))),"")</f>
        <v/>
      </c>
      <c r="BQ401" t="str">
        <f ca="1">IF($BT401&lt;&gt;"",SUMIF($BD$3:$BD$1004,"="&amp;$BD401,INDIRECT(ADDRESS(3,BQ$2,1,1)):INDIRECT(ADDRESS(1004,BQ$2,1,1))),"")</f>
        <v/>
      </c>
      <c r="BR401" t="str">
        <f ca="1">IF($BT401&lt;&gt;"",SUMIF($BD$3:$BD$1004,"="&amp;$BD401,INDIRECT(ADDRESS(3,BR$2,1,1)):INDIRECT(ADDRESS(1004,BR$2,1,1))),"")</f>
        <v/>
      </c>
      <c r="BS401" t="str">
        <f>IF($A401&lt;&gt;"",VLOOKUP(TRUNC(MID($A401,1,2),0),Plano_Contas!$H$3:$J$103,3,TRUE),"")</f>
        <v/>
      </c>
      <c r="BT401" t="str">
        <f t="shared" si="24"/>
        <v/>
      </c>
      <c r="BV401">
        <f>Empresas!C401</f>
        <v>0</v>
      </c>
    </row>
    <row r="402" spans="1:74" x14ac:dyDescent="0.2">
      <c r="A402" s="89"/>
      <c r="B402" s="52" t="str">
        <f>IF($A402&lt;&gt;"",VLOOKUP(""&amp;$A402,Plano_Contas!$A$3:$F$1003,6,0),"")</f>
        <v/>
      </c>
      <c r="C402" s="91"/>
      <c r="D402" s="111"/>
      <c r="E402" s="112">
        <v>0</v>
      </c>
      <c r="F402" s="87"/>
      <c r="G402" s="85"/>
      <c r="H402" s="111"/>
      <c r="I402" s="112">
        <v>0</v>
      </c>
      <c r="J402" s="87"/>
      <c r="K402" s="85"/>
      <c r="L402" s="111"/>
      <c r="M402" s="112">
        <v>0</v>
      </c>
      <c r="N402" s="87"/>
      <c r="O402" s="85"/>
      <c r="P402" s="111"/>
      <c r="Q402" s="112">
        <v>0</v>
      </c>
      <c r="R402" s="87"/>
      <c r="S402" s="85"/>
      <c r="T402" s="111"/>
      <c r="U402" s="112">
        <v>0</v>
      </c>
      <c r="V402" s="87"/>
      <c r="W402" s="85"/>
      <c r="X402" s="111"/>
      <c r="Y402" s="112">
        <v>0</v>
      </c>
      <c r="Z402" s="87"/>
      <c r="AA402" s="85"/>
      <c r="AB402" s="111"/>
      <c r="AC402" s="112">
        <v>0</v>
      </c>
      <c r="AD402" s="87"/>
      <c r="AE402" s="85"/>
      <c r="AF402" s="111"/>
      <c r="AG402" s="112">
        <v>0</v>
      </c>
      <c r="AH402" s="87"/>
      <c r="AI402" s="85"/>
      <c r="AJ402" s="111"/>
      <c r="AK402" s="112">
        <v>0</v>
      </c>
      <c r="AL402" s="87"/>
      <c r="AM402" s="85"/>
      <c r="AN402" s="111"/>
      <c r="AO402" s="112">
        <v>0</v>
      </c>
      <c r="AP402" s="87"/>
      <c r="AQ402" s="85"/>
      <c r="AR402" s="111"/>
      <c r="AS402" s="112">
        <v>0</v>
      </c>
      <c r="AT402" s="87"/>
      <c r="AU402" s="85"/>
      <c r="AV402" s="111"/>
      <c r="AW402" s="112">
        <v>0</v>
      </c>
      <c r="AX402" s="87"/>
      <c r="AY402" s="85"/>
      <c r="AZ402" s="267">
        <f t="shared" si="21"/>
        <v>0</v>
      </c>
      <c r="BA402" s="88">
        <f t="shared" si="22"/>
        <v>0</v>
      </c>
      <c r="BC402">
        <f>IF($A402&lt;&gt;"",COUNTIF($BD$3:$BD402,$BD402),0)</f>
        <v>0</v>
      </c>
      <c r="BD402" t="str">
        <f>IF($A402&lt;&gt;"",VLOOKUP(TRUNC(MID($A402,1,2),0),Plano_Contas!$H$3:$J$103,2,TRUE),"")</f>
        <v/>
      </c>
      <c r="BE402" s="201" t="str">
        <f t="shared" si="23"/>
        <v/>
      </c>
      <c r="BF402" t="str">
        <f ca="1">IF($BT402&lt;&gt;"",SUMIF($BD$3:$BD$1004,"="&amp;$BD402,INDIRECT(ADDRESS(3,BF$2,1,1)):INDIRECT(ADDRESS(1004,BF$2,1,1))),"")</f>
        <v/>
      </c>
      <c r="BG402" t="str">
        <f ca="1">IF($BT402&lt;&gt;"",SUMIF($BD$3:$BD$1004,"="&amp;$BD402,INDIRECT(ADDRESS(3,BG$2,1,1)):INDIRECT(ADDRESS(1004,BG$2,1,1))),"")</f>
        <v/>
      </c>
      <c r="BH402" t="str">
        <f ca="1">IF($BT402&lt;&gt;"",SUMIF($BD$3:$BD$1004,"="&amp;$BD402,INDIRECT(ADDRESS(3,BH$2,1,1)):INDIRECT(ADDRESS(1004,BH$2,1,1))),"")</f>
        <v/>
      </c>
      <c r="BI402" t="str">
        <f ca="1">IF($BT402&lt;&gt;"",SUMIF($BD$3:$BD$1004,"="&amp;$BD402,INDIRECT(ADDRESS(3,BI$2,1,1)):INDIRECT(ADDRESS(1004,BI$2,1,1))),"")</f>
        <v/>
      </c>
      <c r="BJ402" t="str">
        <f ca="1">IF($BT402&lt;&gt;"",SUMIF($BD$3:$BD$1004,"="&amp;$BD402,INDIRECT(ADDRESS(3,BJ$2,1,1)):INDIRECT(ADDRESS(1004,BJ$2,1,1))),"")</f>
        <v/>
      </c>
      <c r="BK402" t="str">
        <f ca="1">IF($BT402&lt;&gt;"",SUMIF($BD$3:$BD$1004,"="&amp;$BD402,INDIRECT(ADDRESS(3,BK$2,1,1)):INDIRECT(ADDRESS(1004,BK$2,1,1))),"")</f>
        <v/>
      </c>
      <c r="BL402" t="str">
        <f ca="1">IF($BT402&lt;&gt;"",SUMIF($BD$3:$BD$1004,"="&amp;$BD402,INDIRECT(ADDRESS(3,BL$2,1,1)):INDIRECT(ADDRESS(1004,BL$2,1,1))),"")</f>
        <v/>
      </c>
      <c r="BM402" t="str">
        <f ca="1">IF($BT402&lt;&gt;"",SUMIF($BD$3:$BD$1004,"="&amp;$BD402,INDIRECT(ADDRESS(3,BM$2,1,1)):INDIRECT(ADDRESS(1004,BM$2,1,1))),"")</f>
        <v/>
      </c>
      <c r="BN402" t="str">
        <f ca="1">IF($BT402&lt;&gt;"",SUMIF($BD$3:$BD$1004,"="&amp;$BD402,INDIRECT(ADDRESS(3,BN$2,1,1)):INDIRECT(ADDRESS(1004,BN$2,1,1))),"")</f>
        <v/>
      </c>
      <c r="BO402" t="str">
        <f ca="1">IF($BT402&lt;&gt;"",SUMIF($BD$3:$BD$1004,"="&amp;$BD402,INDIRECT(ADDRESS(3,BO$2,1,1)):INDIRECT(ADDRESS(1004,BO$2,1,1))),"")</f>
        <v/>
      </c>
      <c r="BP402" t="str">
        <f ca="1">IF($BT402&lt;&gt;"",SUMIF($BD$3:$BD$1004,"="&amp;$BD402,INDIRECT(ADDRESS(3,BP$2,1,1)):INDIRECT(ADDRESS(1004,BP$2,1,1))),"")</f>
        <v/>
      </c>
      <c r="BQ402" t="str">
        <f ca="1">IF($BT402&lt;&gt;"",SUMIF($BD$3:$BD$1004,"="&amp;$BD402,INDIRECT(ADDRESS(3,BQ$2,1,1)):INDIRECT(ADDRESS(1004,BQ$2,1,1))),"")</f>
        <v/>
      </c>
      <c r="BR402" t="str">
        <f ca="1">IF($BT402&lt;&gt;"",SUMIF($BD$3:$BD$1004,"="&amp;$BD402,INDIRECT(ADDRESS(3,BR$2,1,1)):INDIRECT(ADDRESS(1004,BR$2,1,1))),"")</f>
        <v/>
      </c>
      <c r="BS402" t="str">
        <f>IF($A402&lt;&gt;"",VLOOKUP(TRUNC(MID($A402,1,2),0),Plano_Contas!$H$3:$J$103,3,TRUE),"")</f>
        <v/>
      </c>
      <c r="BT402" t="str">
        <f t="shared" si="24"/>
        <v/>
      </c>
      <c r="BV402">
        <f>Empresas!C402</f>
        <v>0</v>
      </c>
    </row>
    <row r="403" spans="1:74" x14ac:dyDescent="0.2">
      <c r="A403" s="89"/>
      <c r="B403" s="52" t="str">
        <f>IF($A403&lt;&gt;"",VLOOKUP(""&amp;$A403,Plano_Contas!$A$3:$F$1003,6,0),"")</f>
        <v/>
      </c>
      <c r="C403" s="91"/>
      <c r="D403" s="111"/>
      <c r="E403" s="112">
        <v>0</v>
      </c>
      <c r="F403" s="87"/>
      <c r="G403" s="85"/>
      <c r="H403" s="111"/>
      <c r="I403" s="112">
        <v>0</v>
      </c>
      <c r="J403" s="87"/>
      <c r="K403" s="85"/>
      <c r="L403" s="111"/>
      <c r="M403" s="112">
        <v>0</v>
      </c>
      <c r="N403" s="87"/>
      <c r="O403" s="85"/>
      <c r="P403" s="111"/>
      <c r="Q403" s="112">
        <v>0</v>
      </c>
      <c r="R403" s="87"/>
      <c r="S403" s="85"/>
      <c r="T403" s="111"/>
      <c r="U403" s="112">
        <v>0</v>
      </c>
      <c r="V403" s="87"/>
      <c r="W403" s="85"/>
      <c r="X403" s="111"/>
      <c r="Y403" s="112">
        <v>0</v>
      </c>
      <c r="Z403" s="87"/>
      <c r="AA403" s="85"/>
      <c r="AB403" s="111"/>
      <c r="AC403" s="112">
        <v>0</v>
      </c>
      <c r="AD403" s="87"/>
      <c r="AE403" s="85"/>
      <c r="AF403" s="111"/>
      <c r="AG403" s="112">
        <v>0</v>
      </c>
      <c r="AH403" s="87"/>
      <c r="AI403" s="85"/>
      <c r="AJ403" s="111"/>
      <c r="AK403" s="112">
        <v>0</v>
      </c>
      <c r="AL403" s="87"/>
      <c r="AM403" s="85"/>
      <c r="AN403" s="111"/>
      <c r="AO403" s="112">
        <v>0</v>
      </c>
      <c r="AP403" s="87"/>
      <c r="AQ403" s="85"/>
      <c r="AR403" s="111"/>
      <c r="AS403" s="112">
        <v>0</v>
      </c>
      <c r="AT403" s="87"/>
      <c r="AU403" s="85"/>
      <c r="AV403" s="111"/>
      <c r="AW403" s="112">
        <v>0</v>
      </c>
      <c r="AX403" s="87"/>
      <c r="AY403" s="85"/>
      <c r="AZ403" s="267">
        <f t="shared" si="21"/>
        <v>0</v>
      </c>
      <c r="BA403" s="88">
        <f t="shared" si="22"/>
        <v>0</v>
      </c>
      <c r="BC403">
        <f>IF($A403&lt;&gt;"",COUNTIF($BD$3:$BD403,$BD403),0)</f>
        <v>0</v>
      </c>
      <c r="BD403" t="str">
        <f>IF($A403&lt;&gt;"",VLOOKUP(TRUNC(MID($A403,1,2),0),Plano_Contas!$H$3:$J$103,2,TRUE),"")</f>
        <v/>
      </c>
      <c r="BE403" s="201" t="str">
        <f t="shared" si="23"/>
        <v/>
      </c>
      <c r="BF403" t="str">
        <f ca="1">IF($BT403&lt;&gt;"",SUMIF($BD$3:$BD$1004,"="&amp;$BD403,INDIRECT(ADDRESS(3,BF$2,1,1)):INDIRECT(ADDRESS(1004,BF$2,1,1))),"")</f>
        <v/>
      </c>
      <c r="BG403" t="str">
        <f ca="1">IF($BT403&lt;&gt;"",SUMIF($BD$3:$BD$1004,"="&amp;$BD403,INDIRECT(ADDRESS(3,BG$2,1,1)):INDIRECT(ADDRESS(1004,BG$2,1,1))),"")</f>
        <v/>
      </c>
      <c r="BH403" t="str">
        <f ca="1">IF($BT403&lt;&gt;"",SUMIF($BD$3:$BD$1004,"="&amp;$BD403,INDIRECT(ADDRESS(3,BH$2,1,1)):INDIRECT(ADDRESS(1004,BH$2,1,1))),"")</f>
        <v/>
      </c>
      <c r="BI403" t="str">
        <f ca="1">IF($BT403&lt;&gt;"",SUMIF($BD$3:$BD$1004,"="&amp;$BD403,INDIRECT(ADDRESS(3,BI$2,1,1)):INDIRECT(ADDRESS(1004,BI$2,1,1))),"")</f>
        <v/>
      </c>
      <c r="BJ403" t="str">
        <f ca="1">IF($BT403&lt;&gt;"",SUMIF($BD$3:$BD$1004,"="&amp;$BD403,INDIRECT(ADDRESS(3,BJ$2,1,1)):INDIRECT(ADDRESS(1004,BJ$2,1,1))),"")</f>
        <v/>
      </c>
      <c r="BK403" t="str">
        <f ca="1">IF($BT403&lt;&gt;"",SUMIF($BD$3:$BD$1004,"="&amp;$BD403,INDIRECT(ADDRESS(3,BK$2,1,1)):INDIRECT(ADDRESS(1004,BK$2,1,1))),"")</f>
        <v/>
      </c>
      <c r="BL403" t="str">
        <f ca="1">IF($BT403&lt;&gt;"",SUMIF($BD$3:$BD$1004,"="&amp;$BD403,INDIRECT(ADDRESS(3,BL$2,1,1)):INDIRECT(ADDRESS(1004,BL$2,1,1))),"")</f>
        <v/>
      </c>
      <c r="BM403" t="str">
        <f ca="1">IF($BT403&lt;&gt;"",SUMIF($BD$3:$BD$1004,"="&amp;$BD403,INDIRECT(ADDRESS(3,BM$2,1,1)):INDIRECT(ADDRESS(1004,BM$2,1,1))),"")</f>
        <v/>
      </c>
      <c r="BN403" t="str">
        <f ca="1">IF($BT403&lt;&gt;"",SUMIF($BD$3:$BD$1004,"="&amp;$BD403,INDIRECT(ADDRESS(3,BN$2,1,1)):INDIRECT(ADDRESS(1004,BN$2,1,1))),"")</f>
        <v/>
      </c>
      <c r="BO403" t="str">
        <f ca="1">IF($BT403&lt;&gt;"",SUMIF($BD$3:$BD$1004,"="&amp;$BD403,INDIRECT(ADDRESS(3,BO$2,1,1)):INDIRECT(ADDRESS(1004,BO$2,1,1))),"")</f>
        <v/>
      </c>
      <c r="BP403" t="str">
        <f ca="1">IF($BT403&lt;&gt;"",SUMIF($BD$3:$BD$1004,"="&amp;$BD403,INDIRECT(ADDRESS(3,BP$2,1,1)):INDIRECT(ADDRESS(1004,BP$2,1,1))),"")</f>
        <v/>
      </c>
      <c r="BQ403" t="str">
        <f ca="1">IF($BT403&lt;&gt;"",SUMIF($BD$3:$BD$1004,"="&amp;$BD403,INDIRECT(ADDRESS(3,BQ$2,1,1)):INDIRECT(ADDRESS(1004,BQ$2,1,1))),"")</f>
        <v/>
      </c>
      <c r="BR403" t="str">
        <f ca="1">IF($BT403&lt;&gt;"",SUMIF($BD$3:$BD$1004,"="&amp;$BD403,INDIRECT(ADDRESS(3,BR$2,1,1)):INDIRECT(ADDRESS(1004,BR$2,1,1))),"")</f>
        <v/>
      </c>
      <c r="BS403" t="str">
        <f>IF($A403&lt;&gt;"",VLOOKUP(TRUNC(MID($A403,1,2),0),Plano_Contas!$H$3:$J$103,3,TRUE),"")</f>
        <v/>
      </c>
      <c r="BT403" t="str">
        <f t="shared" si="24"/>
        <v/>
      </c>
      <c r="BV403">
        <f>Empresas!C403</f>
        <v>0</v>
      </c>
    </row>
    <row r="404" spans="1:74" x14ac:dyDescent="0.2">
      <c r="A404" s="89"/>
      <c r="B404" s="52" t="str">
        <f>IF($A404&lt;&gt;"",VLOOKUP(""&amp;$A404,Plano_Contas!$A$3:$F$1003,6,0),"")</f>
        <v/>
      </c>
      <c r="C404" s="91"/>
      <c r="D404" s="111"/>
      <c r="E404" s="112">
        <v>0</v>
      </c>
      <c r="F404" s="87"/>
      <c r="G404" s="85"/>
      <c r="H404" s="111"/>
      <c r="I404" s="112">
        <v>0</v>
      </c>
      <c r="J404" s="87"/>
      <c r="K404" s="85"/>
      <c r="L404" s="111"/>
      <c r="M404" s="112">
        <v>0</v>
      </c>
      <c r="N404" s="87"/>
      <c r="O404" s="85"/>
      <c r="P404" s="111"/>
      <c r="Q404" s="112">
        <v>0</v>
      </c>
      <c r="R404" s="87"/>
      <c r="S404" s="85"/>
      <c r="T404" s="111"/>
      <c r="U404" s="112">
        <v>0</v>
      </c>
      <c r="V404" s="87"/>
      <c r="W404" s="85"/>
      <c r="X404" s="111"/>
      <c r="Y404" s="112">
        <v>0</v>
      </c>
      <c r="Z404" s="87"/>
      <c r="AA404" s="85"/>
      <c r="AB404" s="111"/>
      <c r="AC404" s="112">
        <v>0</v>
      </c>
      <c r="AD404" s="87"/>
      <c r="AE404" s="85"/>
      <c r="AF404" s="111"/>
      <c r="AG404" s="112">
        <v>0</v>
      </c>
      <c r="AH404" s="87"/>
      <c r="AI404" s="85"/>
      <c r="AJ404" s="111"/>
      <c r="AK404" s="112">
        <v>0</v>
      </c>
      <c r="AL404" s="87"/>
      <c r="AM404" s="85"/>
      <c r="AN404" s="111"/>
      <c r="AO404" s="112">
        <v>0</v>
      </c>
      <c r="AP404" s="87"/>
      <c r="AQ404" s="85"/>
      <c r="AR404" s="111"/>
      <c r="AS404" s="112">
        <v>0</v>
      </c>
      <c r="AT404" s="87"/>
      <c r="AU404" s="85"/>
      <c r="AV404" s="111"/>
      <c r="AW404" s="112">
        <v>0</v>
      </c>
      <c r="AX404" s="87"/>
      <c r="AY404" s="85"/>
      <c r="AZ404" s="267">
        <f t="shared" si="21"/>
        <v>0</v>
      </c>
      <c r="BA404" s="88">
        <f t="shared" si="22"/>
        <v>0</v>
      </c>
      <c r="BC404">
        <f>IF($A404&lt;&gt;"",COUNTIF($BD$3:$BD404,$BD404),0)</f>
        <v>0</v>
      </c>
      <c r="BD404" t="str">
        <f>IF($A404&lt;&gt;"",VLOOKUP(TRUNC(MID($A404,1,2),0),Plano_Contas!$H$3:$J$103,2,TRUE),"")</f>
        <v/>
      </c>
      <c r="BE404" s="201" t="str">
        <f t="shared" si="23"/>
        <v/>
      </c>
      <c r="BF404" t="str">
        <f ca="1">IF($BT404&lt;&gt;"",SUMIF($BD$3:$BD$1004,"="&amp;$BD404,INDIRECT(ADDRESS(3,BF$2,1,1)):INDIRECT(ADDRESS(1004,BF$2,1,1))),"")</f>
        <v/>
      </c>
      <c r="BG404" t="str">
        <f ca="1">IF($BT404&lt;&gt;"",SUMIF($BD$3:$BD$1004,"="&amp;$BD404,INDIRECT(ADDRESS(3,BG$2,1,1)):INDIRECT(ADDRESS(1004,BG$2,1,1))),"")</f>
        <v/>
      </c>
      <c r="BH404" t="str">
        <f ca="1">IF($BT404&lt;&gt;"",SUMIF($BD$3:$BD$1004,"="&amp;$BD404,INDIRECT(ADDRESS(3,BH$2,1,1)):INDIRECT(ADDRESS(1004,BH$2,1,1))),"")</f>
        <v/>
      </c>
      <c r="BI404" t="str">
        <f ca="1">IF($BT404&lt;&gt;"",SUMIF($BD$3:$BD$1004,"="&amp;$BD404,INDIRECT(ADDRESS(3,BI$2,1,1)):INDIRECT(ADDRESS(1004,BI$2,1,1))),"")</f>
        <v/>
      </c>
      <c r="BJ404" t="str">
        <f ca="1">IF($BT404&lt;&gt;"",SUMIF($BD$3:$BD$1004,"="&amp;$BD404,INDIRECT(ADDRESS(3,BJ$2,1,1)):INDIRECT(ADDRESS(1004,BJ$2,1,1))),"")</f>
        <v/>
      </c>
      <c r="BK404" t="str">
        <f ca="1">IF($BT404&lt;&gt;"",SUMIF($BD$3:$BD$1004,"="&amp;$BD404,INDIRECT(ADDRESS(3,BK$2,1,1)):INDIRECT(ADDRESS(1004,BK$2,1,1))),"")</f>
        <v/>
      </c>
      <c r="BL404" t="str">
        <f ca="1">IF($BT404&lt;&gt;"",SUMIF($BD$3:$BD$1004,"="&amp;$BD404,INDIRECT(ADDRESS(3,BL$2,1,1)):INDIRECT(ADDRESS(1004,BL$2,1,1))),"")</f>
        <v/>
      </c>
      <c r="BM404" t="str">
        <f ca="1">IF($BT404&lt;&gt;"",SUMIF($BD$3:$BD$1004,"="&amp;$BD404,INDIRECT(ADDRESS(3,BM$2,1,1)):INDIRECT(ADDRESS(1004,BM$2,1,1))),"")</f>
        <v/>
      </c>
      <c r="BN404" t="str">
        <f ca="1">IF($BT404&lt;&gt;"",SUMIF($BD$3:$BD$1004,"="&amp;$BD404,INDIRECT(ADDRESS(3,BN$2,1,1)):INDIRECT(ADDRESS(1004,BN$2,1,1))),"")</f>
        <v/>
      </c>
      <c r="BO404" t="str">
        <f ca="1">IF($BT404&lt;&gt;"",SUMIF($BD$3:$BD$1004,"="&amp;$BD404,INDIRECT(ADDRESS(3,BO$2,1,1)):INDIRECT(ADDRESS(1004,BO$2,1,1))),"")</f>
        <v/>
      </c>
      <c r="BP404" t="str">
        <f ca="1">IF($BT404&lt;&gt;"",SUMIF($BD$3:$BD$1004,"="&amp;$BD404,INDIRECT(ADDRESS(3,BP$2,1,1)):INDIRECT(ADDRESS(1004,BP$2,1,1))),"")</f>
        <v/>
      </c>
      <c r="BQ404" t="str">
        <f ca="1">IF($BT404&lt;&gt;"",SUMIF($BD$3:$BD$1004,"="&amp;$BD404,INDIRECT(ADDRESS(3,BQ$2,1,1)):INDIRECT(ADDRESS(1004,BQ$2,1,1))),"")</f>
        <v/>
      </c>
      <c r="BR404" t="str">
        <f ca="1">IF($BT404&lt;&gt;"",SUMIF($BD$3:$BD$1004,"="&amp;$BD404,INDIRECT(ADDRESS(3,BR$2,1,1)):INDIRECT(ADDRESS(1004,BR$2,1,1))),"")</f>
        <v/>
      </c>
      <c r="BS404" t="str">
        <f>IF($A404&lt;&gt;"",VLOOKUP(TRUNC(MID($A404,1,2),0),Plano_Contas!$H$3:$J$103,3,TRUE),"")</f>
        <v/>
      </c>
      <c r="BT404" t="str">
        <f t="shared" si="24"/>
        <v/>
      </c>
      <c r="BV404">
        <f>Empresas!C404</f>
        <v>0</v>
      </c>
    </row>
    <row r="405" spans="1:74" x14ac:dyDescent="0.2">
      <c r="A405" s="89"/>
      <c r="B405" s="52" t="str">
        <f>IF($A405&lt;&gt;"",VLOOKUP(""&amp;$A405,Plano_Contas!$A$3:$F$1003,6,0),"")</f>
        <v/>
      </c>
      <c r="C405" s="91"/>
      <c r="D405" s="111"/>
      <c r="E405" s="112">
        <v>0</v>
      </c>
      <c r="F405" s="87"/>
      <c r="G405" s="85"/>
      <c r="H405" s="111"/>
      <c r="I405" s="112">
        <v>0</v>
      </c>
      <c r="J405" s="87"/>
      <c r="K405" s="85"/>
      <c r="L405" s="111"/>
      <c r="M405" s="112">
        <v>0</v>
      </c>
      <c r="N405" s="87"/>
      <c r="O405" s="85"/>
      <c r="P405" s="111"/>
      <c r="Q405" s="112">
        <v>0</v>
      </c>
      <c r="R405" s="87"/>
      <c r="S405" s="85"/>
      <c r="T405" s="111"/>
      <c r="U405" s="112">
        <v>0</v>
      </c>
      <c r="V405" s="87"/>
      <c r="W405" s="85"/>
      <c r="X405" s="111"/>
      <c r="Y405" s="112">
        <v>0</v>
      </c>
      <c r="Z405" s="87"/>
      <c r="AA405" s="85"/>
      <c r="AB405" s="111"/>
      <c r="AC405" s="112">
        <v>0</v>
      </c>
      <c r="AD405" s="87"/>
      <c r="AE405" s="85"/>
      <c r="AF405" s="111"/>
      <c r="AG405" s="112">
        <v>0</v>
      </c>
      <c r="AH405" s="87"/>
      <c r="AI405" s="85"/>
      <c r="AJ405" s="111"/>
      <c r="AK405" s="112">
        <v>0</v>
      </c>
      <c r="AL405" s="87"/>
      <c r="AM405" s="85"/>
      <c r="AN405" s="111"/>
      <c r="AO405" s="112">
        <v>0</v>
      </c>
      <c r="AP405" s="87"/>
      <c r="AQ405" s="85"/>
      <c r="AR405" s="111"/>
      <c r="AS405" s="112">
        <v>0</v>
      </c>
      <c r="AT405" s="87"/>
      <c r="AU405" s="85"/>
      <c r="AV405" s="111"/>
      <c r="AW405" s="112">
        <v>0</v>
      </c>
      <c r="AX405" s="87"/>
      <c r="AY405" s="85"/>
      <c r="AZ405" s="267">
        <f t="shared" si="21"/>
        <v>0</v>
      </c>
      <c r="BA405" s="88">
        <f t="shared" si="22"/>
        <v>0</v>
      </c>
      <c r="BC405">
        <f>IF($A405&lt;&gt;"",COUNTIF($BD$3:$BD405,$BD405),0)</f>
        <v>0</v>
      </c>
      <c r="BD405" t="str">
        <f>IF($A405&lt;&gt;"",VLOOKUP(TRUNC(MID($A405,1,2),0),Plano_Contas!$H$3:$J$103,2,TRUE),"")</f>
        <v/>
      </c>
      <c r="BE405" s="201" t="str">
        <f t="shared" si="23"/>
        <v/>
      </c>
      <c r="BF405" t="str">
        <f ca="1">IF($BT405&lt;&gt;"",SUMIF($BD$3:$BD$1004,"="&amp;$BD405,INDIRECT(ADDRESS(3,BF$2,1,1)):INDIRECT(ADDRESS(1004,BF$2,1,1))),"")</f>
        <v/>
      </c>
      <c r="BG405" t="str">
        <f ca="1">IF($BT405&lt;&gt;"",SUMIF($BD$3:$BD$1004,"="&amp;$BD405,INDIRECT(ADDRESS(3,BG$2,1,1)):INDIRECT(ADDRESS(1004,BG$2,1,1))),"")</f>
        <v/>
      </c>
      <c r="BH405" t="str">
        <f ca="1">IF($BT405&lt;&gt;"",SUMIF($BD$3:$BD$1004,"="&amp;$BD405,INDIRECT(ADDRESS(3,BH$2,1,1)):INDIRECT(ADDRESS(1004,BH$2,1,1))),"")</f>
        <v/>
      </c>
      <c r="BI405" t="str">
        <f ca="1">IF($BT405&lt;&gt;"",SUMIF($BD$3:$BD$1004,"="&amp;$BD405,INDIRECT(ADDRESS(3,BI$2,1,1)):INDIRECT(ADDRESS(1004,BI$2,1,1))),"")</f>
        <v/>
      </c>
      <c r="BJ405" t="str">
        <f ca="1">IF($BT405&lt;&gt;"",SUMIF($BD$3:$BD$1004,"="&amp;$BD405,INDIRECT(ADDRESS(3,BJ$2,1,1)):INDIRECT(ADDRESS(1004,BJ$2,1,1))),"")</f>
        <v/>
      </c>
      <c r="BK405" t="str">
        <f ca="1">IF($BT405&lt;&gt;"",SUMIF($BD$3:$BD$1004,"="&amp;$BD405,INDIRECT(ADDRESS(3,BK$2,1,1)):INDIRECT(ADDRESS(1004,BK$2,1,1))),"")</f>
        <v/>
      </c>
      <c r="BL405" t="str">
        <f ca="1">IF($BT405&lt;&gt;"",SUMIF($BD$3:$BD$1004,"="&amp;$BD405,INDIRECT(ADDRESS(3,BL$2,1,1)):INDIRECT(ADDRESS(1004,BL$2,1,1))),"")</f>
        <v/>
      </c>
      <c r="BM405" t="str">
        <f ca="1">IF($BT405&lt;&gt;"",SUMIF($BD$3:$BD$1004,"="&amp;$BD405,INDIRECT(ADDRESS(3,BM$2,1,1)):INDIRECT(ADDRESS(1004,BM$2,1,1))),"")</f>
        <v/>
      </c>
      <c r="BN405" t="str">
        <f ca="1">IF($BT405&lt;&gt;"",SUMIF($BD$3:$BD$1004,"="&amp;$BD405,INDIRECT(ADDRESS(3,BN$2,1,1)):INDIRECT(ADDRESS(1004,BN$2,1,1))),"")</f>
        <v/>
      </c>
      <c r="BO405" t="str">
        <f ca="1">IF($BT405&lt;&gt;"",SUMIF($BD$3:$BD$1004,"="&amp;$BD405,INDIRECT(ADDRESS(3,BO$2,1,1)):INDIRECT(ADDRESS(1004,BO$2,1,1))),"")</f>
        <v/>
      </c>
      <c r="BP405" t="str">
        <f ca="1">IF($BT405&lt;&gt;"",SUMIF($BD$3:$BD$1004,"="&amp;$BD405,INDIRECT(ADDRESS(3,BP$2,1,1)):INDIRECT(ADDRESS(1004,BP$2,1,1))),"")</f>
        <v/>
      </c>
      <c r="BQ405" t="str">
        <f ca="1">IF($BT405&lt;&gt;"",SUMIF($BD$3:$BD$1004,"="&amp;$BD405,INDIRECT(ADDRESS(3,BQ$2,1,1)):INDIRECT(ADDRESS(1004,BQ$2,1,1))),"")</f>
        <v/>
      </c>
      <c r="BR405" t="str">
        <f ca="1">IF($BT405&lt;&gt;"",SUMIF($BD$3:$BD$1004,"="&amp;$BD405,INDIRECT(ADDRESS(3,BR$2,1,1)):INDIRECT(ADDRESS(1004,BR$2,1,1))),"")</f>
        <v/>
      </c>
      <c r="BS405" t="str">
        <f>IF($A405&lt;&gt;"",VLOOKUP(TRUNC(MID($A405,1,2),0),Plano_Contas!$H$3:$J$103,3,TRUE),"")</f>
        <v/>
      </c>
      <c r="BT405" t="str">
        <f t="shared" si="24"/>
        <v/>
      </c>
      <c r="BV405">
        <f>Empresas!C405</f>
        <v>0</v>
      </c>
    </row>
    <row r="406" spans="1:74" x14ac:dyDescent="0.2">
      <c r="A406" s="89"/>
      <c r="B406" s="52" t="str">
        <f>IF($A406&lt;&gt;"",VLOOKUP(""&amp;$A406,Plano_Contas!$A$3:$F$1003,6,0),"")</f>
        <v/>
      </c>
      <c r="C406" s="91"/>
      <c r="D406" s="111"/>
      <c r="E406" s="112">
        <v>0</v>
      </c>
      <c r="F406" s="87"/>
      <c r="G406" s="85"/>
      <c r="H406" s="111"/>
      <c r="I406" s="112">
        <v>0</v>
      </c>
      <c r="J406" s="87"/>
      <c r="K406" s="85"/>
      <c r="L406" s="111"/>
      <c r="M406" s="112">
        <v>0</v>
      </c>
      <c r="N406" s="87"/>
      <c r="O406" s="85"/>
      <c r="P406" s="111"/>
      <c r="Q406" s="112">
        <v>0</v>
      </c>
      <c r="R406" s="87"/>
      <c r="S406" s="85"/>
      <c r="T406" s="111"/>
      <c r="U406" s="112">
        <v>0</v>
      </c>
      <c r="V406" s="87"/>
      <c r="W406" s="85"/>
      <c r="X406" s="111"/>
      <c r="Y406" s="112">
        <v>0</v>
      </c>
      <c r="Z406" s="87"/>
      <c r="AA406" s="85"/>
      <c r="AB406" s="111"/>
      <c r="AC406" s="112">
        <v>0</v>
      </c>
      <c r="AD406" s="87"/>
      <c r="AE406" s="85"/>
      <c r="AF406" s="111"/>
      <c r="AG406" s="112">
        <v>0</v>
      </c>
      <c r="AH406" s="87"/>
      <c r="AI406" s="85"/>
      <c r="AJ406" s="111"/>
      <c r="AK406" s="112">
        <v>0</v>
      </c>
      <c r="AL406" s="87"/>
      <c r="AM406" s="85"/>
      <c r="AN406" s="111"/>
      <c r="AO406" s="112">
        <v>0</v>
      </c>
      <c r="AP406" s="87"/>
      <c r="AQ406" s="85"/>
      <c r="AR406" s="111"/>
      <c r="AS406" s="112">
        <v>0</v>
      </c>
      <c r="AT406" s="87"/>
      <c r="AU406" s="85"/>
      <c r="AV406" s="111"/>
      <c r="AW406" s="112">
        <v>0</v>
      </c>
      <c r="AX406" s="87"/>
      <c r="AY406" s="85"/>
      <c r="AZ406" s="267">
        <f t="shared" si="21"/>
        <v>0</v>
      </c>
      <c r="BA406" s="88">
        <f t="shared" si="22"/>
        <v>0</v>
      </c>
      <c r="BC406">
        <f>IF($A406&lt;&gt;"",COUNTIF($BD$3:$BD406,$BD406),0)</f>
        <v>0</v>
      </c>
      <c r="BD406" t="str">
        <f>IF($A406&lt;&gt;"",VLOOKUP(TRUNC(MID($A406,1,2),0),Plano_Contas!$H$3:$J$103,2,TRUE),"")</f>
        <v/>
      </c>
      <c r="BE406" s="201" t="str">
        <f t="shared" si="23"/>
        <v/>
      </c>
      <c r="BF406" t="str">
        <f ca="1">IF($BT406&lt;&gt;"",SUMIF($BD$3:$BD$1004,"="&amp;$BD406,INDIRECT(ADDRESS(3,BF$2,1,1)):INDIRECT(ADDRESS(1004,BF$2,1,1))),"")</f>
        <v/>
      </c>
      <c r="BG406" t="str">
        <f ca="1">IF($BT406&lt;&gt;"",SUMIF($BD$3:$BD$1004,"="&amp;$BD406,INDIRECT(ADDRESS(3,BG$2,1,1)):INDIRECT(ADDRESS(1004,BG$2,1,1))),"")</f>
        <v/>
      </c>
      <c r="BH406" t="str">
        <f ca="1">IF($BT406&lt;&gt;"",SUMIF($BD$3:$BD$1004,"="&amp;$BD406,INDIRECT(ADDRESS(3,BH$2,1,1)):INDIRECT(ADDRESS(1004,BH$2,1,1))),"")</f>
        <v/>
      </c>
      <c r="BI406" t="str">
        <f ca="1">IF($BT406&lt;&gt;"",SUMIF($BD$3:$BD$1004,"="&amp;$BD406,INDIRECT(ADDRESS(3,BI$2,1,1)):INDIRECT(ADDRESS(1004,BI$2,1,1))),"")</f>
        <v/>
      </c>
      <c r="BJ406" t="str">
        <f ca="1">IF($BT406&lt;&gt;"",SUMIF($BD$3:$BD$1004,"="&amp;$BD406,INDIRECT(ADDRESS(3,BJ$2,1,1)):INDIRECT(ADDRESS(1004,BJ$2,1,1))),"")</f>
        <v/>
      </c>
      <c r="BK406" t="str">
        <f ca="1">IF($BT406&lt;&gt;"",SUMIF($BD$3:$BD$1004,"="&amp;$BD406,INDIRECT(ADDRESS(3,BK$2,1,1)):INDIRECT(ADDRESS(1004,BK$2,1,1))),"")</f>
        <v/>
      </c>
      <c r="BL406" t="str">
        <f ca="1">IF($BT406&lt;&gt;"",SUMIF($BD$3:$BD$1004,"="&amp;$BD406,INDIRECT(ADDRESS(3,BL$2,1,1)):INDIRECT(ADDRESS(1004,BL$2,1,1))),"")</f>
        <v/>
      </c>
      <c r="BM406" t="str">
        <f ca="1">IF($BT406&lt;&gt;"",SUMIF($BD$3:$BD$1004,"="&amp;$BD406,INDIRECT(ADDRESS(3,BM$2,1,1)):INDIRECT(ADDRESS(1004,BM$2,1,1))),"")</f>
        <v/>
      </c>
      <c r="BN406" t="str">
        <f ca="1">IF($BT406&lt;&gt;"",SUMIF($BD$3:$BD$1004,"="&amp;$BD406,INDIRECT(ADDRESS(3,BN$2,1,1)):INDIRECT(ADDRESS(1004,BN$2,1,1))),"")</f>
        <v/>
      </c>
      <c r="BO406" t="str">
        <f ca="1">IF($BT406&lt;&gt;"",SUMIF($BD$3:$BD$1004,"="&amp;$BD406,INDIRECT(ADDRESS(3,BO$2,1,1)):INDIRECT(ADDRESS(1004,BO$2,1,1))),"")</f>
        <v/>
      </c>
      <c r="BP406" t="str">
        <f ca="1">IF($BT406&lt;&gt;"",SUMIF($BD$3:$BD$1004,"="&amp;$BD406,INDIRECT(ADDRESS(3,BP$2,1,1)):INDIRECT(ADDRESS(1004,BP$2,1,1))),"")</f>
        <v/>
      </c>
      <c r="BQ406" t="str">
        <f ca="1">IF($BT406&lt;&gt;"",SUMIF($BD$3:$BD$1004,"="&amp;$BD406,INDIRECT(ADDRESS(3,BQ$2,1,1)):INDIRECT(ADDRESS(1004,BQ$2,1,1))),"")</f>
        <v/>
      </c>
      <c r="BR406" t="str">
        <f ca="1">IF($BT406&lt;&gt;"",SUMIF($BD$3:$BD$1004,"="&amp;$BD406,INDIRECT(ADDRESS(3,BR$2,1,1)):INDIRECT(ADDRESS(1004,BR$2,1,1))),"")</f>
        <v/>
      </c>
      <c r="BS406" t="str">
        <f>IF($A406&lt;&gt;"",VLOOKUP(TRUNC(MID($A406,1,2),0),Plano_Contas!$H$3:$J$103,3,TRUE),"")</f>
        <v/>
      </c>
      <c r="BT406" t="str">
        <f t="shared" si="24"/>
        <v/>
      </c>
      <c r="BV406">
        <f>Empresas!C406</f>
        <v>0</v>
      </c>
    </row>
    <row r="407" spans="1:74" x14ac:dyDescent="0.2">
      <c r="A407" s="89"/>
      <c r="B407" s="52" t="str">
        <f>IF($A407&lt;&gt;"",VLOOKUP(""&amp;$A407,Plano_Contas!$A$3:$F$1003,6,0),"")</f>
        <v/>
      </c>
      <c r="C407" s="91"/>
      <c r="D407" s="111"/>
      <c r="E407" s="112">
        <v>0</v>
      </c>
      <c r="F407" s="87"/>
      <c r="G407" s="85"/>
      <c r="H407" s="111"/>
      <c r="I407" s="112">
        <v>0</v>
      </c>
      <c r="J407" s="87"/>
      <c r="K407" s="85"/>
      <c r="L407" s="111"/>
      <c r="M407" s="112">
        <v>0</v>
      </c>
      <c r="N407" s="87"/>
      <c r="O407" s="85"/>
      <c r="P407" s="111"/>
      <c r="Q407" s="112">
        <v>0</v>
      </c>
      <c r="R407" s="87"/>
      <c r="S407" s="85"/>
      <c r="T407" s="111"/>
      <c r="U407" s="112">
        <v>0</v>
      </c>
      <c r="V407" s="87"/>
      <c r="W407" s="85"/>
      <c r="X407" s="111"/>
      <c r="Y407" s="112">
        <v>0</v>
      </c>
      <c r="Z407" s="87"/>
      <c r="AA407" s="85"/>
      <c r="AB407" s="111"/>
      <c r="AC407" s="112">
        <v>0</v>
      </c>
      <c r="AD407" s="87"/>
      <c r="AE407" s="85"/>
      <c r="AF407" s="111"/>
      <c r="AG407" s="112">
        <v>0</v>
      </c>
      <c r="AH407" s="87"/>
      <c r="AI407" s="85"/>
      <c r="AJ407" s="111"/>
      <c r="AK407" s="112">
        <v>0</v>
      </c>
      <c r="AL407" s="87"/>
      <c r="AM407" s="85"/>
      <c r="AN407" s="111"/>
      <c r="AO407" s="112">
        <v>0</v>
      </c>
      <c r="AP407" s="87"/>
      <c r="AQ407" s="85"/>
      <c r="AR407" s="111"/>
      <c r="AS407" s="112">
        <v>0</v>
      </c>
      <c r="AT407" s="87"/>
      <c r="AU407" s="85"/>
      <c r="AV407" s="111"/>
      <c r="AW407" s="112">
        <v>0</v>
      </c>
      <c r="AX407" s="87"/>
      <c r="AY407" s="85"/>
      <c r="AZ407" s="267">
        <f t="shared" si="21"/>
        <v>0</v>
      </c>
      <c r="BA407" s="88">
        <f t="shared" si="22"/>
        <v>0</v>
      </c>
      <c r="BC407">
        <f>IF($A407&lt;&gt;"",COUNTIF($BD$3:$BD407,$BD407),0)</f>
        <v>0</v>
      </c>
      <c r="BD407" t="str">
        <f>IF($A407&lt;&gt;"",VLOOKUP(TRUNC(MID($A407,1,2),0),Plano_Contas!$H$3:$J$103,2,TRUE),"")</f>
        <v/>
      </c>
      <c r="BE407" s="201" t="str">
        <f t="shared" si="23"/>
        <v/>
      </c>
      <c r="BF407" t="str">
        <f ca="1">IF($BT407&lt;&gt;"",SUMIF($BD$3:$BD$1004,"="&amp;$BD407,INDIRECT(ADDRESS(3,BF$2,1,1)):INDIRECT(ADDRESS(1004,BF$2,1,1))),"")</f>
        <v/>
      </c>
      <c r="BG407" t="str">
        <f ca="1">IF($BT407&lt;&gt;"",SUMIF($BD$3:$BD$1004,"="&amp;$BD407,INDIRECT(ADDRESS(3,BG$2,1,1)):INDIRECT(ADDRESS(1004,BG$2,1,1))),"")</f>
        <v/>
      </c>
      <c r="BH407" t="str">
        <f ca="1">IF($BT407&lt;&gt;"",SUMIF($BD$3:$BD$1004,"="&amp;$BD407,INDIRECT(ADDRESS(3,BH$2,1,1)):INDIRECT(ADDRESS(1004,BH$2,1,1))),"")</f>
        <v/>
      </c>
      <c r="BI407" t="str">
        <f ca="1">IF($BT407&lt;&gt;"",SUMIF($BD$3:$BD$1004,"="&amp;$BD407,INDIRECT(ADDRESS(3,BI$2,1,1)):INDIRECT(ADDRESS(1004,BI$2,1,1))),"")</f>
        <v/>
      </c>
      <c r="BJ407" t="str">
        <f ca="1">IF($BT407&lt;&gt;"",SUMIF($BD$3:$BD$1004,"="&amp;$BD407,INDIRECT(ADDRESS(3,BJ$2,1,1)):INDIRECT(ADDRESS(1004,BJ$2,1,1))),"")</f>
        <v/>
      </c>
      <c r="BK407" t="str">
        <f ca="1">IF($BT407&lt;&gt;"",SUMIF($BD$3:$BD$1004,"="&amp;$BD407,INDIRECT(ADDRESS(3,BK$2,1,1)):INDIRECT(ADDRESS(1004,BK$2,1,1))),"")</f>
        <v/>
      </c>
      <c r="BL407" t="str">
        <f ca="1">IF($BT407&lt;&gt;"",SUMIF($BD$3:$BD$1004,"="&amp;$BD407,INDIRECT(ADDRESS(3,BL$2,1,1)):INDIRECT(ADDRESS(1004,BL$2,1,1))),"")</f>
        <v/>
      </c>
      <c r="BM407" t="str">
        <f ca="1">IF($BT407&lt;&gt;"",SUMIF($BD$3:$BD$1004,"="&amp;$BD407,INDIRECT(ADDRESS(3,BM$2,1,1)):INDIRECT(ADDRESS(1004,BM$2,1,1))),"")</f>
        <v/>
      </c>
      <c r="BN407" t="str">
        <f ca="1">IF($BT407&lt;&gt;"",SUMIF($BD$3:$BD$1004,"="&amp;$BD407,INDIRECT(ADDRESS(3,BN$2,1,1)):INDIRECT(ADDRESS(1004,BN$2,1,1))),"")</f>
        <v/>
      </c>
      <c r="BO407" t="str">
        <f ca="1">IF($BT407&lt;&gt;"",SUMIF($BD$3:$BD$1004,"="&amp;$BD407,INDIRECT(ADDRESS(3,BO$2,1,1)):INDIRECT(ADDRESS(1004,BO$2,1,1))),"")</f>
        <v/>
      </c>
      <c r="BP407" t="str">
        <f ca="1">IF($BT407&lt;&gt;"",SUMIF($BD$3:$BD$1004,"="&amp;$BD407,INDIRECT(ADDRESS(3,BP$2,1,1)):INDIRECT(ADDRESS(1004,BP$2,1,1))),"")</f>
        <v/>
      </c>
      <c r="BQ407" t="str">
        <f ca="1">IF($BT407&lt;&gt;"",SUMIF($BD$3:$BD$1004,"="&amp;$BD407,INDIRECT(ADDRESS(3,BQ$2,1,1)):INDIRECT(ADDRESS(1004,BQ$2,1,1))),"")</f>
        <v/>
      </c>
      <c r="BR407" t="str">
        <f ca="1">IF($BT407&lt;&gt;"",SUMIF($BD$3:$BD$1004,"="&amp;$BD407,INDIRECT(ADDRESS(3,BR$2,1,1)):INDIRECT(ADDRESS(1004,BR$2,1,1))),"")</f>
        <v/>
      </c>
      <c r="BS407" t="str">
        <f>IF($A407&lt;&gt;"",VLOOKUP(TRUNC(MID($A407,1,2),0),Plano_Contas!$H$3:$J$103,3,TRUE),"")</f>
        <v/>
      </c>
      <c r="BT407" t="str">
        <f t="shared" si="24"/>
        <v/>
      </c>
      <c r="BV407">
        <f>Empresas!C407</f>
        <v>0</v>
      </c>
    </row>
    <row r="408" spans="1:74" x14ac:dyDescent="0.2">
      <c r="A408" s="89"/>
      <c r="B408" s="52" t="str">
        <f>IF($A408&lt;&gt;"",VLOOKUP(""&amp;$A408,Plano_Contas!$A$3:$F$1003,6,0),"")</f>
        <v/>
      </c>
      <c r="C408" s="91"/>
      <c r="D408" s="111"/>
      <c r="E408" s="112">
        <v>0</v>
      </c>
      <c r="F408" s="87"/>
      <c r="G408" s="85"/>
      <c r="H408" s="111"/>
      <c r="I408" s="112">
        <v>0</v>
      </c>
      <c r="J408" s="87"/>
      <c r="K408" s="85"/>
      <c r="L408" s="111"/>
      <c r="M408" s="112">
        <v>0</v>
      </c>
      <c r="N408" s="87"/>
      <c r="O408" s="85"/>
      <c r="P408" s="111"/>
      <c r="Q408" s="112">
        <v>0</v>
      </c>
      <c r="R408" s="87"/>
      <c r="S408" s="85"/>
      <c r="T408" s="111"/>
      <c r="U408" s="112">
        <v>0</v>
      </c>
      <c r="V408" s="87"/>
      <c r="W408" s="85"/>
      <c r="X408" s="111"/>
      <c r="Y408" s="112">
        <v>0</v>
      </c>
      <c r="Z408" s="87"/>
      <c r="AA408" s="85"/>
      <c r="AB408" s="111"/>
      <c r="AC408" s="112">
        <v>0</v>
      </c>
      <c r="AD408" s="87"/>
      <c r="AE408" s="85"/>
      <c r="AF408" s="111"/>
      <c r="AG408" s="112">
        <v>0</v>
      </c>
      <c r="AH408" s="87"/>
      <c r="AI408" s="85"/>
      <c r="AJ408" s="111"/>
      <c r="AK408" s="112">
        <v>0</v>
      </c>
      <c r="AL408" s="87"/>
      <c r="AM408" s="85"/>
      <c r="AN408" s="111"/>
      <c r="AO408" s="112">
        <v>0</v>
      </c>
      <c r="AP408" s="87"/>
      <c r="AQ408" s="85"/>
      <c r="AR408" s="111"/>
      <c r="AS408" s="112">
        <v>0</v>
      </c>
      <c r="AT408" s="87"/>
      <c r="AU408" s="85"/>
      <c r="AV408" s="111"/>
      <c r="AW408" s="112">
        <v>0</v>
      </c>
      <c r="AX408" s="87"/>
      <c r="AY408" s="85"/>
      <c r="AZ408" s="267">
        <f t="shared" si="21"/>
        <v>0</v>
      </c>
      <c r="BA408" s="88">
        <f t="shared" si="22"/>
        <v>0</v>
      </c>
      <c r="BC408">
        <f>IF($A408&lt;&gt;"",COUNTIF($BD$3:$BD408,$BD408),0)</f>
        <v>0</v>
      </c>
      <c r="BD408" t="str">
        <f>IF($A408&lt;&gt;"",VLOOKUP(TRUNC(MID($A408,1,2),0),Plano_Contas!$H$3:$J$103,2,TRUE),"")</f>
        <v/>
      </c>
      <c r="BE408" s="201" t="str">
        <f t="shared" si="23"/>
        <v/>
      </c>
      <c r="BF408" t="str">
        <f ca="1">IF($BT408&lt;&gt;"",SUMIF($BD$3:$BD$1004,"="&amp;$BD408,INDIRECT(ADDRESS(3,BF$2,1,1)):INDIRECT(ADDRESS(1004,BF$2,1,1))),"")</f>
        <v/>
      </c>
      <c r="BG408" t="str">
        <f ca="1">IF($BT408&lt;&gt;"",SUMIF($BD$3:$BD$1004,"="&amp;$BD408,INDIRECT(ADDRESS(3,BG$2,1,1)):INDIRECT(ADDRESS(1004,BG$2,1,1))),"")</f>
        <v/>
      </c>
      <c r="BH408" t="str">
        <f ca="1">IF($BT408&lt;&gt;"",SUMIF($BD$3:$BD$1004,"="&amp;$BD408,INDIRECT(ADDRESS(3,BH$2,1,1)):INDIRECT(ADDRESS(1004,BH$2,1,1))),"")</f>
        <v/>
      </c>
      <c r="BI408" t="str">
        <f ca="1">IF($BT408&lt;&gt;"",SUMIF($BD$3:$BD$1004,"="&amp;$BD408,INDIRECT(ADDRESS(3,BI$2,1,1)):INDIRECT(ADDRESS(1004,BI$2,1,1))),"")</f>
        <v/>
      </c>
      <c r="BJ408" t="str">
        <f ca="1">IF($BT408&lt;&gt;"",SUMIF($BD$3:$BD$1004,"="&amp;$BD408,INDIRECT(ADDRESS(3,BJ$2,1,1)):INDIRECT(ADDRESS(1004,BJ$2,1,1))),"")</f>
        <v/>
      </c>
      <c r="BK408" t="str">
        <f ca="1">IF($BT408&lt;&gt;"",SUMIF($BD$3:$BD$1004,"="&amp;$BD408,INDIRECT(ADDRESS(3,BK$2,1,1)):INDIRECT(ADDRESS(1004,BK$2,1,1))),"")</f>
        <v/>
      </c>
      <c r="BL408" t="str">
        <f ca="1">IF($BT408&lt;&gt;"",SUMIF($BD$3:$BD$1004,"="&amp;$BD408,INDIRECT(ADDRESS(3,BL$2,1,1)):INDIRECT(ADDRESS(1004,BL$2,1,1))),"")</f>
        <v/>
      </c>
      <c r="BM408" t="str">
        <f ca="1">IF($BT408&lt;&gt;"",SUMIF($BD$3:$BD$1004,"="&amp;$BD408,INDIRECT(ADDRESS(3,BM$2,1,1)):INDIRECT(ADDRESS(1004,BM$2,1,1))),"")</f>
        <v/>
      </c>
      <c r="BN408" t="str">
        <f ca="1">IF($BT408&lt;&gt;"",SUMIF($BD$3:$BD$1004,"="&amp;$BD408,INDIRECT(ADDRESS(3,BN$2,1,1)):INDIRECT(ADDRESS(1004,BN$2,1,1))),"")</f>
        <v/>
      </c>
      <c r="BO408" t="str">
        <f ca="1">IF($BT408&lt;&gt;"",SUMIF($BD$3:$BD$1004,"="&amp;$BD408,INDIRECT(ADDRESS(3,BO$2,1,1)):INDIRECT(ADDRESS(1004,BO$2,1,1))),"")</f>
        <v/>
      </c>
      <c r="BP408" t="str">
        <f ca="1">IF($BT408&lt;&gt;"",SUMIF($BD$3:$BD$1004,"="&amp;$BD408,INDIRECT(ADDRESS(3,BP$2,1,1)):INDIRECT(ADDRESS(1004,BP$2,1,1))),"")</f>
        <v/>
      </c>
      <c r="BQ408" t="str">
        <f ca="1">IF($BT408&lt;&gt;"",SUMIF($BD$3:$BD$1004,"="&amp;$BD408,INDIRECT(ADDRESS(3,BQ$2,1,1)):INDIRECT(ADDRESS(1004,BQ$2,1,1))),"")</f>
        <v/>
      </c>
      <c r="BR408" t="str">
        <f ca="1">IF($BT408&lt;&gt;"",SUMIF($BD$3:$BD$1004,"="&amp;$BD408,INDIRECT(ADDRESS(3,BR$2,1,1)):INDIRECT(ADDRESS(1004,BR$2,1,1))),"")</f>
        <v/>
      </c>
      <c r="BS408" t="str">
        <f>IF($A408&lt;&gt;"",VLOOKUP(TRUNC(MID($A408,1,2),0),Plano_Contas!$H$3:$J$103,3,TRUE),"")</f>
        <v/>
      </c>
      <c r="BT408" t="str">
        <f t="shared" si="24"/>
        <v/>
      </c>
      <c r="BV408">
        <f>Empresas!C408</f>
        <v>0</v>
      </c>
    </row>
    <row r="409" spans="1:74" x14ac:dyDescent="0.2">
      <c r="A409" s="89"/>
      <c r="B409" s="52" t="str">
        <f>IF($A409&lt;&gt;"",VLOOKUP(""&amp;$A409,Plano_Contas!$A$3:$F$1003,6,0),"")</f>
        <v/>
      </c>
      <c r="C409" s="91"/>
      <c r="D409" s="111"/>
      <c r="E409" s="112">
        <v>0</v>
      </c>
      <c r="F409" s="87"/>
      <c r="G409" s="85"/>
      <c r="H409" s="111"/>
      <c r="I409" s="112">
        <v>0</v>
      </c>
      <c r="J409" s="87"/>
      <c r="K409" s="85"/>
      <c r="L409" s="111"/>
      <c r="M409" s="112">
        <v>0</v>
      </c>
      <c r="N409" s="87"/>
      <c r="O409" s="85"/>
      <c r="P409" s="111"/>
      <c r="Q409" s="112">
        <v>0</v>
      </c>
      <c r="R409" s="87"/>
      <c r="S409" s="85"/>
      <c r="T409" s="111"/>
      <c r="U409" s="112">
        <v>0</v>
      </c>
      <c r="V409" s="87"/>
      <c r="W409" s="85"/>
      <c r="X409" s="111"/>
      <c r="Y409" s="112">
        <v>0</v>
      </c>
      <c r="Z409" s="87"/>
      <c r="AA409" s="85"/>
      <c r="AB409" s="111"/>
      <c r="AC409" s="112">
        <v>0</v>
      </c>
      <c r="AD409" s="87"/>
      <c r="AE409" s="85"/>
      <c r="AF409" s="111"/>
      <c r="AG409" s="112">
        <v>0</v>
      </c>
      <c r="AH409" s="87"/>
      <c r="AI409" s="85"/>
      <c r="AJ409" s="111"/>
      <c r="AK409" s="112">
        <v>0</v>
      </c>
      <c r="AL409" s="87"/>
      <c r="AM409" s="85"/>
      <c r="AN409" s="111"/>
      <c r="AO409" s="112">
        <v>0</v>
      </c>
      <c r="AP409" s="87"/>
      <c r="AQ409" s="85"/>
      <c r="AR409" s="111"/>
      <c r="AS409" s="112">
        <v>0</v>
      </c>
      <c r="AT409" s="87"/>
      <c r="AU409" s="85"/>
      <c r="AV409" s="111"/>
      <c r="AW409" s="112">
        <v>0</v>
      </c>
      <c r="AX409" s="87"/>
      <c r="AY409" s="85"/>
      <c r="AZ409" s="267">
        <f t="shared" si="21"/>
        <v>0</v>
      </c>
      <c r="BA409" s="88">
        <f t="shared" si="22"/>
        <v>0</v>
      </c>
      <c r="BC409">
        <f>IF($A409&lt;&gt;"",COUNTIF($BD$3:$BD409,$BD409),0)</f>
        <v>0</v>
      </c>
      <c r="BD409" t="str">
        <f>IF($A409&lt;&gt;"",VLOOKUP(TRUNC(MID($A409,1,2),0),Plano_Contas!$H$3:$J$103,2,TRUE),"")</f>
        <v/>
      </c>
      <c r="BE409" s="201" t="str">
        <f t="shared" si="23"/>
        <v/>
      </c>
      <c r="BF409" t="str">
        <f ca="1">IF($BT409&lt;&gt;"",SUMIF($BD$3:$BD$1004,"="&amp;$BD409,INDIRECT(ADDRESS(3,BF$2,1,1)):INDIRECT(ADDRESS(1004,BF$2,1,1))),"")</f>
        <v/>
      </c>
      <c r="BG409" t="str">
        <f ca="1">IF($BT409&lt;&gt;"",SUMIF($BD$3:$BD$1004,"="&amp;$BD409,INDIRECT(ADDRESS(3,BG$2,1,1)):INDIRECT(ADDRESS(1004,BG$2,1,1))),"")</f>
        <v/>
      </c>
      <c r="BH409" t="str">
        <f ca="1">IF($BT409&lt;&gt;"",SUMIF($BD$3:$BD$1004,"="&amp;$BD409,INDIRECT(ADDRESS(3,BH$2,1,1)):INDIRECT(ADDRESS(1004,BH$2,1,1))),"")</f>
        <v/>
      </c>
      <c r="BI409" t="str">
        <f ca="1">IF($BT409&lt;&gt;"",SUMIF($BD$3:$BD$1004,"="&amp;$BD409,INDIRECT(ADDRESS(3,BI$2,1,1)):INDIRECT(ADDRESS(1004,BI$2,1,1))),"")</f>
        <v/>
      </c>
      <c r="BJ409" t="str">
        <f ca="1">IF($BT409&lt;&gt;"",SUMIF($BD$3:$BD$1004,"="&amp;$BD409,INDIRECT(ADDRESS(3,BJ$2,1,1)):INDIRECT(ADDRESS(1004,BJ$2,1,1))),"")</f>
        <v/>
      </c>
      <c r="BK409" t="str">
        <f ca="1">IF($BT409&lt;&gt;"",SUMIF($BD$3:$BD$1004,"="&amp;$BD409,INDIRECT(ADDRESS(3,BK$2,1,1)):INDIRECT(ADDRESS(1004,BK$2,1,1))),"")</f>
        <v/>
      </c>
      <c r="BL409" t="str">
        <f ca="1">IF($BT409&lt;&gt;"",SUMIF($BD$3:$BD$1004,"="&amp;$BD409,INDIRECT(ADDRESS(3,BL$2,1,1)):INDIRECT(ADDRESS(1004,BL$2,1,1))),"")</f>
        <v/>
      </c>
      <c r="BM409" t="str">
        <f ca="1">IF($BT409&lt;&gt;"",SUMIF($BD$3:$BD$1004,"="&amp;$BD409,INDIRECT(ADDRESS(3,BM$2,1,1)):INDIRECT(ADDRESS(1004,BM$2,1,1))),"")</f>
        <v/>
      </c>
      <c r="BN409" t="str">
        <f ca="1">IF($BT409&lt;&gt;"",SUMIF($BD$3:$BD$1004,"="&amp;$BD409,INDIRECT(ADDRESS(3,BN$2,1,1)):INDIRECT(ADDRESS(1004,BN$2,1,1))),"")</f>
        <v/>
      </c>
      <c r="BO409" t="str">
        <f ca="1">IF($BT409&lt;&gt;"",SUMIF($BD$3:$BD$1004,"="&amp;$BD409,INDIRECT(ADDRESS(3,BO$2,1,1)):INDIRECT(ADDRESS(1004,BO$2,1,1))),"")</f>
        <v/>
      </c>
      <c r="BP409" t="str">
        <f ca="1">IF($BT409&lt;&gt;"",SUMIF($BD$3:$BD$1004,"="&amp;$BD409,INDIRECT(ADDRESS(3,BP$2,1,1)):INDIRECT(ADDRESS(1004,BP$2,1,1))),"")</f>
        <v/>
      </c>
      <c r="BQ409" t="str">
        <f ca="1">IF($BT409&lt;&gt;"",SUMIF($BD$3:$BD$1004,"="&amp;$BD409,INDIRECT(ADDRESS(3,BQ$2,1,1)):INDIRECT(ADDRESS(1004,BQ$2,1,1))),"")</f>
        <v/>
      </c>
      <c r="BR409" t="str">
        <f ca="1">IF($BT409&lt;&gt;"",SUMIF($BD$3:$BD$1004,"="&amp;$BD409,INDIRECT(ADDRESS(3,BR$2,1,1)):INDIRECT(ADDRESS(1004,BR$2,1,1))),"")</f>
        <v/>
      </c>
      <c r="BS409" t="str">
        <f>IF($A409&lt;&gt;"",VLOOKUP(TRUNC(MID($A409,1,2),0),Plano_Contas!$H$3:$J$103,3,TRUE),"")</f>
        <v/>
      </c>
      <c r="BT409" t="str">
        <f t="shared" si="24"/>
        <v/>
      </c>
      <c r="BV409">
        <f>Empresas!C409</f>
        <v>0</v>
      </c>
    </row>
    <row r="410" spans="1:74" x14ac:dyDescent="0.2">
      <c r="A410" s="89"/>
      <c r="B410" s="52" t="str">
        <f>IF($A410&lt;&gt;"",VLOOKUP(""&amp;$A410,Plano_Contas!$A$3:$F$1003,6,0),"")</f>
        <v/>
      </c>
      <c r="C410" s="91"/>
      <c r="D410" s="111"/>
      <c r="E410" s="112">
        <v>0</v>
      </c>
      <c r="F410" s="87"/>
      <c r="G410" s="85"/>
      <c r="H410" s="111"/>
      <c r="I410" s="112">
        <v>0</v>
      </c>
      <c r="J410" s="87"/>
      <c r="K410" s="85"/>
      <c r="L410" s="111"/>
      <c r="M410" s="112">
        <v>0</v>
      </c>
      <c r="N410" s="87"/>
      <c r="O410" s="85"/>
      <c r="P410" s="111"/>
      <c r="Q410" s="112">
        <v>0</v>
      </c>
      <c r="R410" s="87"/>
      <c r="S410" s="85"/>
      <c r="T410" s="111"/>
      <c r="U410" s="112">
        <v>0</v>
      </c>
      <c r="V410" s="87"/>
      <c r="W410" s="85"/>
      <c r="X410" s="111"/>
      <c r="Y410" s="112">
        <v>0</v>
      </c>
      <c r="Z410" s="87"/>
      <c r="AA410" s="85"/>
      <c r="AB410" s="111"/>
      <c r="AC410" s="112">
        <v>0</v>
      </c>
      <c r="AD410" s="87"/>
      <c r="AE410" s="85"/>
      <c r="AF410" s="111"/>
      <c r="AG410" s="112">
        <v>0</v>
      </c>
      <c r="AH410" s="87"/>
      <c r="AI410" s="85"/>
      <c r="AJ410" s="111"/>
      <c r="AK410" s="112">
        <v>0</v>
      </c>
      <c r="AL410" s="87"/>
      <c r="AM410" s="85"/>
      <c r="AN410" s="111"/>
      <c r="AO410" s="112">
        <v>0</v>
      </c>
      <c r="AP410" s="87"/>
      <c r="AQ410" s="85"/>
      <c r="AR410" s="111"/>
      <c r="AS410" s="112">
        <v>0</v>
      </c>
      <c r="AT410" s="87"/>
      <c r="AU410" s="85"/>
      <c r="AV410" s="111"/>
      <c r="AW410" s="112">
        <v>0</v>
      </c>
      <c r="AX410" s="87"/>
      <c r="AY410" s="85"/>
      <c r="AZ410" s="267">
        <f t="shared" si="21"/>
        <v>0</v>
      </c>
      <c r="BA410" s="88">
        <f t="shared" si="22"/>
        <v>0</v>
      </c>
      <c r="BC410">
        <f>IF($A410&lt;&gt;"",COUNTIF($BD$3:$BD410,$BD410),0)</f>
        <v>0</v>
      </c>
      <c r="BD410" t="str">
        <f>IF($A410&lt;&gt;"",VLOOKUP(TRUNC(MID($A410,1,2),0),Plano_Contas!$H$3:$J$103,2,TRUE),"")</f>
        <v/>
      </c>
      <c r="BE410" s="201" t="str">
        <f t="shared" si="23"/>
        <v/>
      </c>
      <c r="BF410" t="str">
        <f ca="1">IF($BT410&lt;&gt;"",SUMIF($BD$3:$BD$1004,"="&amp;$BD410,INDIRECT(ADDRESS(3,BF$2,1,1)):INDIRECT(ADDRESS(1004,BF$2,1,1))),"")</f>
        <v/>
      </c>
      <c r="BG410" t="str">
        <f ca="1">IF($BT410&lt;&gt;"",SUMIF($BD$3:$BD$1004,"="&amp;$BD410,INDIRECT(ADDRESS(3,BG$2,1,1)):INDIRECT(ADDRESS(1004,BG$2,1,1))),"")</f>
        <v/>
      </c>
      <c r="BH410" t="str">
        <f ca="1">IF($BT410&lt;&gt;"",SUMIF($BD$3:$BD$1004,"="&amp;$BD410,INDIRECT(ADDRESS(3,BH$2,1,1)):INDIRECT(ADDRESS(1004,BH$2,1,1))),"")</f>
        <v/>
      </c>
      <c r="BI410" t="str">
        <f ca="1">IF($BT410&lt;&gt;"",SUMIF($BD$3:$BD$1004,"="&amp;$BD410,INDIRECT(ADDRESS(3,BI$2,1,1)):INDIRECT(ADDRESS(1004,BI$2,1,1))),"")</f>
        <v/>
      </c>
      <c r="BJ410" t="str">
        <f ca="1">IF($BT410&lt;&gt;"",SUMIF($BD$3:$BD$1004,"="&amp;$BD410,INDIRECT(ADDRESS(3,BJ$2,1,1)):INDIRECT(ADDRESS(1004,BJ$2,1,1))),"")</f>
        <v/>
      </c>
      <c r="BK410" t="str">
        <f ca="1">IF($BT410&lt;&gt;"",SUMIF($BD$3:$BD$1004,"="&amp;$BD410,INDIRECT(ADDRESS(3,BK$2,1,1)):INDIRECT(ADDRESS(1004,BK$2,1,1))),"")</f>
        <v/>
      </c>
      <c r="BL410" t="str">
        <f ca="1">IF($BT410&lt;&gt;"",SUMIF($BD$3:$BD$1004,"="&amp;$BD410,INDIRECT(ADDRESS(3,BL$2,1,1)):INDIRECT(ADDRESS(1004,BL$2,1,1))),"")</f>
        <v/>
      </c>
      <c r="BM410" t="str">
        <f ca="1">IF($BT410&lt;&gt;"",SUMIF($BD$3:$BD$1004,"="&amp;$BD410,INDIRECT(ADDRESS(3,BM$2,1,1)):INDIRECT(ADDRESS(1004,BM$2,1,1))),"")</f>
        <v/>
      </c>
      <c r="BN410" t="str">
        <f ca="1">IF($BT410&lt;&gt;"",SUMIF($BD$3:$BD$1004,"="&amp;$BD410,INDIRECT(ADDRESS(3,BN$2,1,1)):INDIRECT(ADDRESS(1004,BN$2,1,1))),"")</f>
        <v/>
      </c>
      <c r="BO410" t="str">
        <f ca="1">IF($BT410&lt;&gt;"",SUMIF($BD$3:$BD$1004,"="&amp;$BD410,INDIRECT(ADDRESS(3,BO$2,1,1)):INDIRECT(ADDRESS(1004,BO$2,1,1))),"")</f>
        <v/>
      </c>
      <c r="BP410" t="str">
        <f ca="1">IF($BT410&lt;&gt;"",SUMIF($BD$3:$BD$1004,"="&amp;$BD410,INDIRECT(ADDRESS(3,BP$2,1,1)):INDIRECT(ADDRESS(1004,BP$2,1,1))),"")</f>
        <v/>
      </c>
      <c r="BQ410" t="str">
        <f ca="1">IF($BT410&lt;&gt;"",SUMIF($BD$3:$BD$1004,"="&amp;$BD410,INDIRECT(ADDRESS(3,BQ$2,1,1)):INDIRECT(ADDRESS(1004,BQ$2,1,1))),"")</f>
        <v/>
      </c>
      <c r="BR410" t="str">
        <f ca="1">IF($BT410&lt;&gt;"",SUMIF($BD$3:$BD$1004,"="&amp;$BD410,INDIRECT(ADDRESS(3,BR$2,1,1)):INDIRECT(ADDRESS(1004,BR$2,1,1))),"")</f>
        <v/>
      </c>
      <c r="BS410" t="str">
        <f>IF($A410&lt;&gt;"",VLOOKUP(TRUNC(MID($A410,1,2),0),Plano_Contas!$H$3:$J$103,3,TRUE),"")</f>
        <v/>
      </c>
      <c r="BT410" t="str">
        <f t="shared" si="24"/>
        <v/>
      </c>
      <c r="BV410">
        <f>Empresas!C410</f>
        <v>0</v>
      </c>
    </row>
    <row r="411" spans="1:74" x14ac:dyDescent="0.2">
      <c r="A411" s="89"/>
      <c r="B411" s="52" t="str">
        <f>IF($A411&lt;&gt;"",VLOOKUP(""&amp;$A411,Plano_Contas!$A$3:$F$1003,6,0),"")</f>
        <v/>
      </c>
      <c r="C411" s="91"/>
      <c r="D411" s="111"/>
      <c r="E411" s="112">
        <v>0</v>
      </c>
      <c r="F411" s="87"/>
      <c r="G411" s="85"/>
      <c r="H411" s="111"/>
      <c r="I411" s="112">
        <v>0</v>
      </c>
      <c r="J411" s="87"/>
      <c r="K411" s="85"/>
      <c r="L411" s="111"/>
      <c r="M411" s="112">
        <v>0</v>
      </c>
      <c r="N411" s="87"/>
      <c r="O411" s="85"/>
      <c r="P411" s="111"/>
      <c r="Q411" s="112">
        <v>0</v>
      </c>
      <c r="R411" s="87"/>
      <c r="S411" s="85"/>
      <c r="T411" s="111"/>
      <c r="U411" s="112">
        <v>0</v>
      </c>
      <c r="V411" s="87"/>
      <c r="W411" s="85"/>
      <c r="X411" s="111"/>
      <c r="Y411" s="112">
        <v>0</v>
      </c>
      <c r="Z411" s="87"/>
      <c r="AA411" s="85"/>
      <c r="AB411" s="111"/>
      <c r="AC411" s="112">
        <v>0</v>
      </c>
      <c r="AD411" s="87"/>
      <c r="AE411" s="85"/>
      <c r="AF411" s="111"/>
      <c r="AG411" s="112">
        <v>0</v>
      </c>
      <c r="AH411" s="87"/>
      <c r="AI411" s="85"/>
      <c r="AJ411" s="111"/>
      <c r="AK411" s="112">
        <v>0</v>
      </c>
      <c r="AL411" s="87"/>
      <c r="AM411" s="85"/>
      <c r="AN411" s="111"/>
      <c r="AO411" s="112">
        <v>0</v>
      </c>
      <c r="AP411" s="87"/>
      <c r="AQ411" s="85"/>
      <c r="AR411" s="111"/>
      <c r="AS411" s="112">
        <v>0</v>
      </c>
      <c r="AT411" s="87"/>
      <c r="AU411" s="85"/>
      <c r="AV411" s="111"/>
      <c r="AW411" s="112">
        <v>0</v>
      </c>
      <c r="AX411" s="87"/>
      <c r="AY411" s="85"/>
      <c r="AZ411" s="267">
        <f t="shared" si="21"/>
        <v>0</v>
      </c>
      <c r="BA411" s="88">
        <f t="shared" si="22"/>
        <v>0</v>
      </c>
      <c r="BC411">
        <f>IF($A411&lt;&gt;"",COUNTIF($BD$3:$BD411,$BD411),0)</f>
        <v>0</v>
      </c>
      <c r="BD411" t="str">
        <f>IF($A411&lt;&gt;"",VLOOKUP(TRUNC(MID($A411,1,2),0),Plano_Contas!$H$3:$J$103,2,TRUE),"")</f>
        <v/>
      </c>
      <c r="BE411" s="201" t="str">
        <f t="shared" si="23"/>
        <v/>
      </c>
      <c r="BF411" t="str">
        <f ca="1">IF($BT411&lt;&gt;"",SUMIF($BD$3:$BD$1004,"="&amp;$BD411,INDIRECT(ADDRESS(3,BF$2,1,1)):INDIRECT(ADDRESS(1004,BF$2,1,1))),"")</f>
        <v/>
      </c>
      <c r="BG411" t="str">
        <f ca="1">IF($BT411&lt;&gt;"",SUMIF($BD$3:$BD$1004,"="&amp;$BD411,INDIRECT(ADDRESS(3,BG$2,1,1)):INDIRECT(ADDRESS(1004,BG$2,1,1))),"")</f>
        <v/>
      </c>
      <c r="BH411" t="str">
        <f ca="1">IF($BT411&lt;&gt;"",SUMIF($BD$3:$BD$1004,"="&amp;$BD411,INDIRECT(ADDRESS(3,BH$2,1,1)):INDIRECT(ADDRESS(1004,BH$2,1,1))),"")</f>
        <v/>
      </c>
      <c r="BI411" t="str">
        <f ca="1">IF($BT411&lt;&gt;"",SUMIF($BD$3:$BD$1004,"="&amp;$BD411,INDIRECT(ADDRESS(3,BI$2,1,1)):INDIRECT(ADDRESS(1004,BI$2,1,1))),"")</f>
        <v/>
      </c>
      <c r="BJ411" t="str">
        <f ca="1">IF($BT411&lt;&gt;"",SUMIF($BD$3:$BD$1004,"="&amp;$BD411,INDIRECT(ADDRESS(3,BJ$2,1,1)):INDIRECT(ADDRESS(1004,BJ$2,1,1))),"")</f>
        <v/>
      </c>
      <c r="BK411" t="str">
        <f ca="1">IF($BT411&lt;&gt;"",SUMIF($BD$3:$BD$1004,"="&amp;$BD411,INDIRECT(ADDRESS(3,BK$2,1,1)):INDIRECT(ADDRESS(1004,BK$2,1,1))),"")</f>
        <v/>
      </c>
      <c r="BL411" t="str">
        <f ca="1">IF($BT411&lt;&gt;"",SUMIF($BD$3:$BD$1004,"="&amp;$BD411,INDIRECT(ADDRESS(3,BL$2,1,1)):INDIRECT(ADDRESS(1004,BL$2,1,1))),"")</f>
        <v/>
      </c>
      <c r="BM411" t="str">
        <f ca="1">IF($BT411&lt;&gt;"",SUMIF($BD$3:$BD$1004,"="&amp;$BD411,INDIRECT(ADDRESS(3,BM$2,1,1)):INDIRECT(ADDRESS(1004,BM$2,1,1))),"")</f>
        <v/>
      </c>
      <c r="BN411" t="str">
        <f ca="1">IF($BT411&lt;&gt;"",SUMIF($BD$3:$BD$1004,"="&amp;$BD411,INDIRECT(ADDRESS(3,BN$2,1,1)):INDIRECT(ADDRESS(1004,BN$2,1,1))),"")</f>
        <v/>
      </c>
      <c r="BO411" t="str">
        <f ca="1">IF($BT411&lt;&gt;"",SUMIF($BD$3:$BD$1004,"="&amp;$BD411,INDIRECT(ADDRESS(3,BO$2,1,1)):INDIRECT(ADDRESS(1004,BO$2,1,1))),"")</f>
        <v/>
      </c>
      <c r="BP411" t="str">
        <f ca="1">IF($BT411&lt;&gt;"",SUMIF($BD$3:$BD$1004,"="&amp;$BD411,INDIRECT(ADDRESS(3,BP$2,1,1)):INDIRECT(ADDRESS(1004,BP$2,1,1))),"")</f>
        <v/>
      </c>
      <c r="BQ411" t="str">
        <f ca="1">IF($BT411&lt;&gt;"",SUMIF($BD$3:$BD$1004,"="&amp;$BD411,INDIRECT(ADDRESS(3,BQ$2,1,1)):INDIRECT(ADDRESS(1004,BQ$2,1,1))),"")</f>
        <v/>
      </c>
      <c r="BR411" t="str">
        <f ca="1">IF($BT411&lt;&gt;"",SUMIF($BD$3:$BD$1004,"="&amp;$BD411,INDIRECT(ADDRESS(3,BR$2,1,1)):INDIRECT(ADDRESS(1004,BR$2,1,1))),"")</f>
        <v/>
      </c>
      <c r="BS411" t="str">
        <f>IF($A411&lt;&gt;"",VLOOKUP(TRUNC(MID($A411,1,2),0),Plano_Contas!$H$3:$J$103,3,TRUE),"")</f>
        <v/>
      </c>
      <c r="BT411" t="str">
        <f t="shared" si="24"/>
        <v/>
      </c>
      <c r="BV411">
        <f>Empresas!C411</f>
        <v>0</v>
      </c>
    </row>
    <row r="412" spans="1:74" x14ac:dyDescent="0.2">
      <c r="A412" s="89"/>
      <c r="B412" s="52" t="str">
        <f>IF($A412&lt;&gt;"",VLOOKUP(""&amp;$A412,Plano_Contas!$A$3:$F$1003,6,0),"")</f>
        <v/>
      </c>
      <c r="C412" s="91"/>
      <c r="D412" s="111"/>
      <c r="E412" s="112">
        <v>0</v>
      </c>
      <c r="F412" s="87"/>
      <c r="G412" s="85"/>
      <c r="H412" s="111"/>
      <c r="I412" s="112">
        <v>0</v>
      </c>
      <c r="J412" s="87"/>
      <c r="K412" s="85"/>
      <c r="L412" s="111"/>
      <c r="M412" s="112">
        <v>0</v>
      </c>
      <c r="N412" s="87"/>
      <c r="O412" s="85"/>
      <c r="P412" s="111"/>
      <c r="Q412" s="112">
        <v>0</v>
      </c>
      <c r="R412" s="87"/>
      <c r="S412" s="85"/>
      <c r="T412" s="111"/>
      <c r="U412" s="112">
        <v>0</v>
      </c>
      <c r="V412" s="87"/>
      <c r="W412" s="85"/>
      <c r="X412" s="111"/>
      <c r="Y412" s="112">
        <v>0</v>
      </c>
      <c r="Z412" s="87"/>
      <c r="AA412" s="85"/>
      <c r="AB412" s="111"/>
      <c r="AC412" s="112">
        <v>0</v>
      </c>
      <c r="AD412" s="87"/>
      <c r="AE412" s="85"/>
      <c r="AF412" s="111"/>
      <c r="AG412" s="112">
        <v>0</v>
      </c>
      <c r="AH412" s="87"/>
      <c r="AI412" s="85"/>
      <c r="AJ412" s="111"/>
      <c r="AK412" s="112">
        <v>0</v>
      </c>
      <c r="AL412" s="87"/>
      <c r="AM412" s="85"/>
      <c r="AN412" s="111"/>
      <c r="AO412" s="112">
        <v>0</v>
      </c>
      <c r="AP412" s="87"/>
      <c r="AQ412" s="85"/>
      <c r="AR412" s="111"/>
      <c r="AS412" s="112">
        <v>0</v>
      </c>
      <c r="AT412" s="87"/>
      <c r="AU412" s="85"/>
      <c r="AV412" s="111"/>
      <c r="AW412" s="112">
        <v>0</v>
      </c>
      <c r="AX412" s="87"/>
      <c r="AY412" s="85"/>
      <c r="AZ412" s="267">
        <f t="shared" si="21"/>
        <v>0</v>
      </c>
      <c r="BA412" s="88">
        <f t="shared" si="22"/>
        <v>0</v>
      </c>
      <c r="BC412">
        <f>IF($A412&lt;&gt;"",COUNTIF($BD$3:$BD412,$BD412),0)</f>
        <v>0</v>
      </c>
      <c r="BD412" t="str">
        <f>IF($A412&lt;&gt;"",VLOOKUP(TRUNC(MID($A412,1,2),0),Plano_Contas!$H$3:$J$103,2,TRUE),"")</f>
        <v/>
      </c>
      <c r="BE412" s="201" t="str">
        <f t="shared" si="23"/>
        <v/>
      </c>
      <c r="BF412" t="str">
        <f ca="1">IF($BT412&lt;&gt;"",SUMIF($BD$3:$BD$1004,"="&amp;$BD412,INDIRECT(ADDRESS(3,BF$2,1,1)):INDIRECT(ADDRESS(1004,BF$2,1,1))),"")</f>
        <v/>
      </c>
      <c r="BG412" t="str">
        <f ca="1">IF($BT412&lt;&gt;"",SUMIF($BD$3:$BD$1004,"="&amp;$BD412,INDIRECT(ADDRESS(3,BG$2,1,1)):INDIRECT(ADDRESS(1004,BG$2,1,1))),"")</f>
        <v/>
      </c>
      <c r="BH412" t="str">
        <f ca="1">IF($BT412&lt;&gt;"",SUMIF($BD$3:$BD$1004,"="&amp;$BD412,INDIRECT(ADDRESS(3,BH$2,1,1)):INDIRECT(ADDRESS(1004,BH$2,1,1))),"")</f>
        <v/>
      </c>
      <c r="BI412" t="str">
        <f ca="1">IF($BT412&lt;&gt;"",SUMIF($BD$3:$BD$1004,"="&amp;$BD412,INDIRECT(ADDRESS(3,BI$2,1,1)):INDIRECT(ADDRESS(1004,BI$2,1,1))),"")</f>
        <v/>
      </c>
      <c r="BJ412" t="str">
        <f ca="1">IF($BT412&lt;&gt;"",SUMIF($BD$3:$BD$1004,"="&amp;$BD412,INDIRECT(ADDRESS(3,BJ$2,1,1)):INDIRECT(ADDRESS(1004,BJ$2,1,1))),"")</f>
        <v/>
      </c>
      <c r="BK412" t="str">
        <f ca="1">IF($BT412&lt;&gt;"",SUMIF($BD$3:$BD$1004,"="&amp;$BD412,INDIRECT(ADDRESS(3,BK$2,1,1)):INDIRECT(ADDRESS(1004,BK$2,1,1))),"")</f>
        <v/>
      </c>
      <c r="BL412" t="str">
        <f ca="1">IF($BT412&lt;&gt;"",SUMIF($BD$3:$BD$1004,"="&amp;$BD412,INDIRECT(ADDRESS(3,BL$2,1,1)):INDIRECT(ADDRESS(1004,BL$2,1,1))),"")</f>
        <v/>
      </c>
      <c r="BM412" t="str">
        <f ca="1">IF($BT412&lt;&gt;"",SUMIF($BD$3:$BD$1004,"="&amp;$BD412,INDIRECT(ADDRESS(3,BM$2,1,1)):INDIRECT(ADDRESS(1004,BM$2,1,1))),"")</f>
        <v/>
      </c>
      <c r="BN412" t="str">
        <f ca="1">IF($BT412&lt;&gt;"",SUMIF($BD$3:$BD$1004,"="&amp;$BD412,INDIRECT(ADDRESS(3,BN$2,1,1)):INDIRECT(ADDRESS(1004,BN$2,1,1))),"")</f>
        <v/>
      </c>
      <c r="BO412" t="str">
        <f ca="1">IF($BT412&lt;&gt;"",SUMIF($BD$3:$BD$1004,"="&amp;$BD412,INDIRECT(ADDRESS(3,BO$2,1,1)):INDIRECT(ADDRESS(1004,BO$2,1,1))),"")</f>
        <v/>
      </c>
      <c r="BP412" t="str">
        <f ca="1">IF($BT412&lt;&gt;"",SUMIF($BD$3:$BD$1004,"="&amp;$BD412,INDIRECT(ADDRESS(3,BP$2,1,1)):INDIRECT(ADDRESS(1004,BP$2,1,1))),"")</f>
        <v/>
      </c>
      <c r="BQ412" t="str">
        <f ca="1">IF($BT412&lt;&gt;"",SUMIF($BD$3:$BD$1004,"="&amp;$BD412,INDIRECT(ADDRESS(3,BQ$2,1,1)):INDIRECT(ADDRESS(1004,BQ$2,1,1))),"")</f>
        <v/>
      </c>
      <c r="BR412" t="str">
        <f ca="1">IF($BT412&lt;&gt;"",SUMIF($BD$3:$BD$1004,"="&amp;$BD412,INDIRECT(ADDRESS(3,BR$2,1,1)):INDIRECT(ADDRESS(1004,BR$2,1,1))),"")</f>
        <v/>
      </c>
      <c r="BS412" t="str">
        <f>IF($A412&lt;&gt;"",VLOOKUP(TRUNC(MID($A412,1,2),0),Plano_Contas!$H$3:$J$103,3,TRUE),"")</f>
        <v/>
      </c>
      <c r="BT412" t="str">
        <f t="shared" si="24"/>
        <v/>
      </c>
      <c r="BV412">
        <f>Empresas!C412</f>
        <v>0</v>
      </c>
    </row>
    <row r="413" spans="1:74" x14ac:dyDescent="0.2">
      <c r="A413" s="89"/>
      <c r="B413" s="52" t="str">
        <f>IF($A413&lt;&gt;"",VLOOKUP(""&amp;$A413,Plano_Contas!$A$3:$F$1003,6,0),"")</f>
        <v/>
      </c>
      <c r="C413" s="91"/>
      <c r="D413" s="111"/>
      <c r="E413" s="112">
        <v>0</v>
      </c>
      <c r="F413" s="87"/>
      <c r="G413" s="85"/>
      <c r="H413" s="111"/>
      <c r="I413" s="112">
        <v>0</v>
      </c>
      <c r="J413" s="87"/>
      <c r="K413" s="85"/>
      <c r="L413" s="111"/>
      <c r="M413" s="112">
        <v>0</v>
      </c>
      <c r="N413" s="87"/>
      <c r="O413" s="85"/>
      <c r="P413" s="111"/>
      <c r="Q413" s="112">
        <v>0</v>
      </c>
      <c r="R413" s="87"/>
      <c r="S413" s="85"/>
      <c r="T413" s="111"/>
      <c r="U413" s="112">
        <v>0</v>
      </c>
      <c r="V413" s="87"/>
      <c r="W413" s="85"/>
      <c r="X413" s="111"/>
      <c r="Y413" s="112">
        <v>0</v>
      </c>
      <c r="Z413" s="87"/>
      <c r="AA413" s="85"/>
      <c r="AB413" s="111"/>
      <c r="AC413" s="112">
        <v>0</v>
      </c>
      <c r="AD413" s="87"/>
      <c r="AE413" s="85"/>
      <c r="AF413" s="111"/>
      <c r="AG413" s="112">
        <v>0</v>
      </c>
      <c r="AH413" s="87"/>
      <c r="AI413" s="85"/>
      <c r="AJ413" s="111"/>
      <c r="AK413" s="112">
        <v>0</v>
      </c>
      <c r="AL413" s="87"/>
      <c r="AM413" s="85"/>
      <c r="AN413" s="111"/>
      <c r="AO413" s="112">
        <v>0</v>
      </c>
      <c r="AP413" s="87"/>
      <c r="AQ413" s="85"/>
      <c r="AR413" s="111"/>
      <c r="AS413" s="112">
        <v>0</v>
      </c>
      <c r="AT413" s="87"/>
      <c r="AU413" s="85"/>
      <c r="AV413" s="111"/>
      <c r="AW413" s="112">
        <v>0</v>
      </c>
      <c r="AX413" s="87"/>
      <c r="AY413" s="85"/>
      <c r="AZ413" s="267">
        <f t="shared" si="21"/>
        <v>0</v>
      </c>
      <c r="BA413" s="88">
        <f t="shared" si="22"/>
        <v>0</v>
      </c>
      <c r="BC413">
        <f>IF($A413&lt;&gt;"",COUNTIF($BD$3:$BD413,$BD413),0)</f>
        <v>0</v>
      </c>
      <c r="BD413" t="str">
        <f>IF($A413&lt;&gt;"",VLOOKUP(TRUNC(MID($A413,1,2),0),Plano_Contas!$H$3:$J$103,2,TRUE),"")</f>
        <v/>
      </c>
      <c r="BE413" s="201" t="str">
        <f t="shared" si="23"/>
        <v/>
      </c>
      <c r="BF413" t="str">
        <f ca="1">IF($BT413&lt;&gt;"",SUMIF($BD$3:$BD$1004,"="&amp;$BD413,INDIRECT(ADDRESS(3,BF$2,1,1)):INDIRECT(ADDRESS(1004,BF$2,1,1))),"")</f>
        <v/>
      </c>
      <c r="BG413" t="str">
        <f ca="1">IF($BT413&lt;&gt;"",SUMIF($BD$3:$BD$1004,"="&amp;$BD413,INDIRECT(ADDRESS(3,BG$2,1,1)):INDIRECT(ADDRESS(1004,BG$2,1,1))),"")</f>
        <v/>
      </c>
      <c r="BH413" t="str">
        <f ca="1">IF($BT413&lt;&gt;"",SUMIF($BD$3:$BD$1004,"="&amp;$BD413,INDIRECT(ADDRESS(3,BH$2,1,1)):INDIRECT(ADDRESS(1004,BH$2,1,1))),"")</f>
        <v/>
      </c>
      <c r="BI413" t="str">
        <f ca="1">IF($BT413&lt;&gt;"",SUMIF($BD$3:$BD$1004,"="&amp;$BD413,INDIRECT(ADDRESS(3,BI$2,1,1)):INDIRECT(ADDRESS(1004,BI$2,1,1))),"")</f>
        <v/>
      </c>
      <c r="BJ413" t="str">
        <f ca="1">IF($BT413&lt;&gt;"",SUMIF($BD$3:$BD$1004,"="&amp;$BD413,INDIRECT(ADDRESS(3,BJ$2,1,1)):INDIRECT(ADDRESS(1004,BJ$2,1,1))),"")</f>
        <v/>
      </c>
      <c r="BK413" t="str">
        <f ca="1">IF($BT413&lt;&gt;"",SUMIF($BD$3:$BD$1004,"="&amp;$BD413,INDIRECT(ADDRESS(3,BK$2,1,1)):INDIRECT(ADDRESS(1004,BK$2,1,1))),"")</f>
        <v/>
      </c>
      <c r="BL413" t="str">
        <f ca="1">IF($BT413&lt;&gt;"",SUMIF($BD$3:$BD$1004,"="&amp;$BD413,INDIRECT(ADDRESS(3,BL$2,1,1)):INDIRECT(ADDRESS(1004,BL$2,1,1))),"")</f>
        <v/>
      </c>
      <c r="BM413" t="str">
        <f ca="1">IF($BT413&lt;&gt;"",SUMIF($BD$3:$BD$1004,"="&amp;$BD413,INDIRECT(ADDRESS(3,BM$2,1,1)):INDIRECT(ADDRESS(1004,BM$2,1,1))),"")</f>
        <v/>
      </c>
      <c r="BN413" t="str">
        <f ca="1">IF($BT413&lt;&gt;"",SUMIF($BD$3:$BD$1004,"="&amp;$BD413,INDIRECT(ADDRESS(3,BN$2,1,1)):INDIRECT(ADDRESS(1004,BN$2,1,1))),"")</f>
        <v/>
      </c>
      <c r="BO413" t="str">
        <f ca="1">IF($BT413&lt;&gt;"",SUMIF($BD$3:$BD$1004,"="&amp;$BD413,INDIRECT(ADDRESS(3,BO$2,1,1)):INDIRECT(ADDRESS(1004,BO$2,1,1))),"")</f>
        <v/>
      </c>
      <c r="BP413" t="str">
        <f ca="1">IF($BT413&lt;&gt;"",SUMIF($BD$3:$BD$1004,"="&amp;$BD413,INDIRECT(ADDRESS(3,BP$2,1,1)):INDIRECT(ADDRESS(1004,BP$2,1,1))),"")</f>
        <v/>
      </c>
      <c r="BQ413" t="str">
        <f ca="1">IF($BT413&lt;&gt;"",SUMIF($BD$3:$BD$1004,"="&amp;$BD413,INDIRECT(ADDRESS(3,BQ$2,1,1)):INDIRECT(ADDRESS(1004,BQ$2,1,1))),"")</f>
        <v/>
      </c>
      <c r="BR413" t="str">
        <f ca="1">IF($BT413&lt;&gt;"",SUMIF($BD$3:$BD$1004,"="&amp;$BD413,INDIRECT(ADDRESS(3,BR$2,1,1)):INDIRECT(ADDRESS(1004,BR$2,1,1))),"")</f>
        <v/>
      </c>
      <c r="BS413" t="str">
        <f>IF($A413&lt;&gt;"",VLOOKUP(TRUNC(MID($A413,1,2),0),Plano_Contas!$H$3:$J$103,3,TRUE),"")</f>
        <v/>
      </c>
      <c r="BT413" t="str">
        <f t="shared" si="24"/>
        <v/>
      </c>
      <c r="BV413">
        <f>Empresas!C413</f>
        <v>0</v>
      </c>
    </row>
    <row r="414" spans="1:74" x14ac:dyDescent="0.2">
      <c r="A414" s="89"/>
      <c r="B414" s="52" t="str">
        <f>IF($A414&lt;&gt;"",VLOOKUP(""&amp;$A414,Plano_Contas!$A$3:$F$1003,6,0),"")</f>
        <v/>
      </c>
      <c r="C414" s="91"/>
      <c r="D414" s="111"/>
      <c r="E414" s="112">
        <v>0</v>
      </c>
      <c r="F414" s="87"/>
      <c r="G414" s="85"/>
      <c r="H414" s="111"/>
      <c r="I414" s="112">
        <v>0</v>
      </c>
      <c r="J414" s="87"/>
      <c r="K414" s="85"/>
      <c r="L414" s="111"/>
      <c r="M414" s="112">
        <v>0</v>
      </c>
      <c r="N414" s="87"/>
      <c r="O414" s="85"/>
      <c r="P414" s="111"/>
      <c r="Q414" s="112">
        <v>0</v>
      </c>
      <c r="R414" s="87"/>
      <c r="S414" s="85"/>
      <c r="T414" s="111"/>
      <c r="U414" s="112">
        <v>0</v>
      </c>
      <c r="V414" s="87"/>
      <c r="W414" s="85"/>
      <c r="X414" s="111"/>
      <c r="Y414" s="112">
        <v>0</v>
      </c>
      <c r="Z414" s="87"/>
      <c r="AA414" s="85"/>
      <c r="AB414" s="111"/>
      <c r="AC414" s="112">
        <v>0</v>
      </c>
      <c r="AD414" s="87"/>
      <c r="AE414" s="85"/>
      <c r="AF414" s="111"/>
      <c r="AG414" s="112">
        <v>0</v>
      </c>
      <c r="AH414" s="87"/>
      <c r="AI414" s="85"/>
      <c r="AJ414" s="111"/>
      <c r="AK414" s="112">
        <v>0</v>
      </c>
      <c r="AL414" s="87"/>
      <c r="AM414" s="85"/>
      <c r="AN414" s="111"/>
      <c r="AO414" s="112">
        <v>0</v>
      </c>
      <c r="AP414" s="87"/>
      <c r="AQ414" s="85"/>
      <c r="AR414" s="111"/>
      <c r="AS414" s="112">
        <v>0</v>
      </c>
      <c r="AT414" s="87"/>
      <c r="AU414" s="85"/>
      <c r="AV414" s="111"/>
      <c r="AW414" s="112">
        <v>0</v>
      </c>
      <c r="AX414" s="87"/>
      <c r="AY414" s="85"/>
      <c r="AZ414" s="267">
        <f t="shared" si="21"/>
        <v>0</v>
      </c>
      <c r="BA414" s="88">
        <f t="shared" si="22"/>
        <v>0</v>
      </c>
      <c r="BC414">
        <f>IF($A414&lt;&gt;"",COUNTIF($BD$3:$BD414,$BD414),0)</f>
        <v>0</v>
      </c>
      <c r="BD414" t="str">
        <f>IF($A414&lt;&gt;"",VLOOKUP(TRUNC(MID($A414,1,2),0),Plano_Contas!$H$3:$J$103,2,TRUE),"")</f>
        <v/>
      </c>
      <c r="BE414" s="201" t="str">
        <f t="shared" si="23"/>
        <v/>
      </c>
      <c r="BF414" t="str">
        <f ca="1">IF($BT414&lt;&gt;"",SUMIF($BD$3:$BD$1004,"="&amp;$BD414,INDIRECT(ADDRESS(3,BF$2,1,1)):INDIRECT(ADDRESS(1004,BF$2,1,1))),"")</f>
        <v/>
      </c>
      <c r="BG414" t="str">
        <f ca="1">IF($BT414&lt;&gt;"",SUMIF($BD$3:$BD$1004,"="&amp;$BD414,INDIRECT(ADDRESS(3,BG$2,1,1)):INDIRECT(ADDRESS(1004,BG$2,1,1))),"")</f>
        <v/>
      </c>
      <c r="BH414" t="str">
        <f ca="1">IF($BT414&lt;&gt;"",SUMIF($BD$3:$BD$1004,"="&amp;$BD414,INDIRECT(ADDRESS(3,BH$2,1,1)):INDIRECT(ADDRESS(1004,BH$2,1,1))),"")</f>
        <v/>
      </c>
      <c r="BI414" t="str">
        <f ca="1">IF($BT414&lt;&gt;"",SUMIF($BD$3:$BD$1004,"="&amp;$BD414,INDIRECT(ADDRESS(3,BI$2,1,1)):INDIRECT(ADDRESS(1004,BI$2,1,1))),"")</f>
        <v/>
      </c>
      <c r="BJ414" t="str">
        <f ca="1">IF($BT414&lt;&gt;"",SUMIF($BD$3:$BD$1004,"="&amp;$BD414,INDIRECT(ADDRESS(3,BJ$2,1,1)):INDIRECT(ADDRESS(1004,BJ$2,1,1))),"")</f>
        <v/>
      </c>
      <c r="BK414" t="str">
        <f ca="1">IF($BT414&lt;&gt;"",SUMIF($BD$3:$BD$1004,"="&amp;$BD414,INDIRECT(ADDRESS(3,BK$2,1,1)):INDIRECT(ADDRESS(1004,BK$2,1,1))),"")</f>
        <v/>
      </c>
      <c r="BL414" t="str">
        <f ca="1">IF($BT414&lt;&gt;"",SUMIF($BD$3:$BD$1004,"="&amp;$BD414,INDIRECT(ADDRESS(3,BL$2,1,1)):INDIRECT(ADDRESS(1004,BL$2,1,1))),"")</f>
        <v/>
      </c>
      <c r="BM414" t="str">
        <f ca="1">IF($BT414&lt;&gt;"",SUMIF($BD$3:$BD$1004,"="&amp;$BD414,INDIRECT(ADDRESS(3,BM$2,1,1)):INDIRECT(ADDRESS(1004,BM$2,1,1))),"")</f>
        <v/>
      </c>
      <c r="BN414" t="str">
        <f ca="1">IF($BT414&lt;&gt;"",SUMIF($BD$3:$BD$1004,"="&amp;$BD414,INDIRECT(ADDRESS(3,BN$2,1,1)):INDIRECT(ADDRESS(1004,BN$2,1,1))),"")</f>
        <v/>
      </c>
      <c r="BO414" t="str">
        <f ca="1">IF($BT414&lt;&gt;"",SUMIF($BD$3:$BD$1004,"="&amp;$BD414,INDIRECT(ADDRESS(3,BO$2,1,1)):INDIRECT(ADDRESS(1004,BO$2,1,1))),"")</f>
        <v/>
      </c>
      <c r="BP414" t="str">
        <f ca="1">IF($BT414&lt;&gt;"",SUMIF($BD$3:$BD$1004,"="&amp;$BD414,INDIRECT(ADDRESS(3,BP$2,1,1)):INDIRECT(ADDRESS(1004,BP$2,1,1))),"")</f>
        <v/>
      </c>
      <c r="BQ414" t="str">
        <f ca="1">IF($BT414&lt;&gt;"",SUMIF($BD$3:$BD$1004,"="&amp;$BD414,INDIRECT(ADDRESS(3,BQ$2,1,1)):INDIRECT(ADDRESS(1004,BQ$2,1,1))),"")</f>
        <v/>
      </c>
      <c r="BR414" t="str">
        <f ca="1">IF($BT414&lt;&gt;"",SUMIF($BD$3:$BD$1004,"="&amp;$BD414,INDIRECT(ADDRESS(3,BR$2,1,1)):INDIRECT(ADDRESS(1004,BR$2,1,1))),"")</f>
        <v/>
      </c>
      <c r="BS414" t="str">
        <f>IF($A414&lt;&gt;"",VLOOKUP(TRUNC(MID($A414,1,2),0),Plano_Contas!$H$3:$J$103,3,TRUE),"")</f>
        <v/>
      </c>
      <c r="BT414" t="str">
        <f t="shared" si="24"/>
        <v/>
      </c>
      <c r="BV414">
        <f>Empresas!C414</f>
        <v>0</v>
      </c>
    </row>
    <row r="415" spans="1:74" x14ac:dyDescent="0.2">
      <c r="A415" s="89"/>
      <c r="B415" s="52" t="str">
        <f>IF($A415&lt;&gt;"",VLOOKUP(""&amp;$A415,Plano_Contas!$A$3:$F$1003,6,0),"")</f>
        <v/>
      </c>
      <c r="C415" s="91"/>
      <c r="D415" s="111"/>
      <c r="E415" s="112">
        <v>0</v>
      </c>
      <c r="F415" s="87"/>
      <c r="G415" s="85"/>
      <c r="H415" s="111"/>
      <c r="I415" s="112">
        <v>0</v>
      </c>
      <c r="J415" s="87"/>
      <c r="K415" s="85"/>
      <c r="L415" s="111"/>
      <c r="M415" s="112">
        <v>0</v>
      </c>
      <c r="N415" s="87"/>
      <c r="O415" s="85"/>
      <c r="P415" s="111"/>
      <c r="Q415" s="112">
        <v>0</v>
      </c>
      <c r="R415" s="87"/>
      <c r="S415" s="85"/>
      <c r="T415" s="111"/>
      <c r="U415" s="112">
        <v>0</v>
      </c>
      <c r="V415" s="87"/>
      <c r="W415" s="85"/>
      <c r="X415" s="111"/>
      <c r="Y415" s="112">
        <v>0</v>
      </c>
      <c r="Z415" s="87"/>
      <c r="AA415" s="85"/>
      <c r="AB415" s="111"/>
      <c r="AC415" s="112">
        <v>0</v>
      </c>
      <c r="AD415" s="87"/>
      <c r="AE415" s="85"/>
      <c r="AF415" s="111"/>
      <c r="AG415" s="112">
        <v>0</v>
      </c>
      <c r="AH415" s="87"/>
      <c r="AI415" s="85"/>
      <c r="AJ415" s="111"/>
      <c r="AK415" s="112">
        <v>0</v>
      </c>
      <c r="AL415" s="87"/>
      <c r="AM415" s="85"/>
      <c r="AN415" s="111"/>
      <c r="AO415" s="112">
        <v>0</v>
      </c>
      <c r="AP415" s="87"/>
      <c r="AQ415" s="85"/>
      <c r="AR415" s="111"/>
      <c r="AS415" s="112">
        <v>0</v>
      </c>
      <c r="AT415" s="87"/>
      <c r="AU415" s="85"/>
      <c r="AV415" s="111"/>
      <c r="AW415" s="112">
        <v>0</v>
      </c>
      <c r="AX415" s="87"/>
      <c r="AY415" s="85"/>
      <c r="AZ415" s="267">
        <f t="shared" si="21"/>
        <v>0</v>
      </c>
      <c r="BA415" s="88">
        <f t="shared" si="22"/>
        <v>0</v>
      </c>
      <c r="BC415">
        <f>IF($A415&lt;&gt;"",COUNTIF($BD$3:$BD415,$BD415),0)</f>
        <v>0</v>
      </c>
      <c r="BD415" t="str">
        <f>IF($A415&lt;&gt;"",VLOOKUP(TRUNC(MID($A415,1,2),0),Plano_Contas!$H$3:$J$103,2,TRUE),"")</f>
        <v/>
      </c>
      <c r="BE415" s="201" t="str">
        <f t="shared" si="23"/>
        <v/>
      </c>
      <c r="BF415" t="str">
        <f ca="1">IF($BT415&lt;&gt;"",SUMIF($BD$3:$BD$1004,"="&amp;$BD415,INDIRECT(ADDRESS(3,BF$2,1,1)):INDIRECT(ADDRESS(1004,BF$2,1,1))),"")</f>
        <v/>
      </c>
      <c r="BG415" t="str">
        <f ca="1">IF($BT415&lt;&gt;"",SUMIF($BD$3:$BD$1004,"="&amp;$BD415,INDIRECT(ADDRESS(3,BG$2,1,1)):INDIRECT(ADDRESS(1004,BG$2,1,1))),"")</f>
        <v/>
      </c>
      <c r="BH415" t="str">
        <f ca="1">IF($BT415&lt;&gt;"",SUMIF($BD$3:$BD$1004,"="&amp;$BD415,INDIRECT(ADDRESS(3,BH$2,1,1)):INDIRECT(ADDRESS(1004,BH$2,1,1))),"")</f>
        <v/>
      </c>
      <c r="BI415" t="str">
        <f ca="1">IF($BT415&lt;&gt;"",SUMIF($BD$3:$BD$1004,"="&amp;$BD415,INDIRECT(ADDRESS(3,BI$2,1,1)):INDIRECT(ADDRESS(1004,BI$2,1,1))),"")</f>
        <v/>
      </c>
      <c r="BJ415" t="str">
        <f ca="1">IF($BT415&lt;&gt;"",SUMIF($BD$3:$BD$1004,"="&amp;$BD415,INDIRECT(ADDRESS(3,BJ$2,1,1)):INDIRECT(ADDRESS(1004,BJ$2,1,1))),"")</f>
        <v/>
      </c>
      <c r="BK415" t="str">
        <f ca="1">IF($BT415&lt;&gt;"",SUMIF($BD$3:$BD$1004,"="&amp;$BD415,INDIRECT(ADDRESS(3,BK$2,1,1)):INDIRECT(ADDRESS(1004,BK$2,1,1))),"")</f>
        <v/>
      </c>
      <c r="BL415" t="str">
        <f ca="1">IF($BT415&lt;&gt;"",SUMIF($BD$3:$BD$1004,"="&amp;$BD415,INDIRECT(ADDRESS(3,BL$2,1,1)):INDIRECT(ADDRESS(1004,BL$2,1,1))),"")</f>
        <v/>
      </c>
      <c r="BM415" t="str">
        <f ca="1">IF($BT415&lt;&gt;"",SUMIF($BD$3:$BD$1004,"="&amp;$BD415,INDIRECT(ADDRESS(3,BM$2,1,1)):INDIRECT(ADDRESS(1004,BM$2,1,1))),"")</f>
        <v/>
      </c>
      <c r="BN415" t="str">
        <f ca="1">IF($BT415&lt;&gt;"",SUMIF($BD$3:$BD$1004,"="&amp;$BD415,INDIRECT(ADDRESS(3,BN$2,1,1)):INDIRECT(ADDRESS(1004,BN$2,1,1))),"")</f>
        <v/>
      </c>
      <c r="BO415" t="str">
        <f ca="1">IF($BT415&lt;&gt;"",SUMIF($BD$3:$BD$1004,"="&amp;$BD415,INDIRECT(ADDRESS(3,BO$2,1,1)):INDIRECT(ADDRESS(1004,BO$2,1,1))),"")</f>
        <v/>
      </c>
      <c r="BP415" t="str">
        <f ca="1">IF($BT415&lt;&gt;"",SUMIF($BD$3:$BD$1004,"="&amp;$BD415,INDIRECT(ADDRESS(3,BP$2,1,1)):INDIRECT(ADDRESS(1004,BP$2,1,1))),"")</f>
        <v/>
      </c>
      <c r="BQ415" t="str">
        <f ca="1">IF($BT415&lt;&gt;"",SUMIF($BD$3:$BD$1004,"="&amp;$BD415,INDIRECT(ADDRESS(3,BQ$2,1,1)):INDIRECT(ADDRESS(1004,BQ$2,1,1))),"")</f>
        <v/>
      </c>
      <c r="BR415" t="str">
        <f ca="1">IF($BT415&lt;&gt;"",SUMIF($BD$3:$BD$1004,"="&amp;$BD415,INDIRECT(ADDRESS(3,BR$2,1,1)):INDIRECT(ADDRESS(1004,BR$2,1,1))),"")</f>
        <v/>
      </c>
      <c r="BS415" t="str">
        <f>IF($A415&lt;&gt;"",VLOOKUP(TRUNC(MID($A415,1,2),0),Plano_Contas!$H$3:$J$103,3,TRUE),"")</f>
        <v/>
      </c>
      <c r="BT415" t="str">
        <f t="shared" si="24"/>
        <v/>
      </c>
      <c r="BV415">
        <f>Empresas!C415</f>
        <v>0</v>
      </c>
    </row>
    <row r="416" spans="1:74" x14ac:dyDescent="0.2">
      <c r="A416" s="89"/>
      <c r="B416" s="52" t="str">
        <f>IF($A416&lt;&gt;"",VLOOKUP(""&amp;$A416,Plano_Contas!$A$3:$F$1003,6,0),"")</f>
        <v/>
      </c>
      <c r="C416" s="91"/>
      <c r="D416" s="111"/>
      <c r="E416" s="112">
        <v>0</v>
      </c>
      <c r="F416" s="87"/>
      <c r="G416" s="85"/>
      <c r="H416" s="111"/>
      <c r="I416" s="112">
        <v>0</v>
      </c>
      <c r="J416" s="87"/>
      <c r="K416" s="85"/>
      <c r="L416" s="111"/>
      <c r="M416" s="112">
        <v>0</v>
      </c>
      <c r="N416" s="87"/>
      <c r="O416" s="85"/>
      <c r="P416" s="111"/>
      <c r="Q416" s="112">
        <v>0</v>
      </c>
      <c r="R416" s="87"/>
      <c r="S416" s="85"/>
      <c r="T416" s="111"/>
      <c r="U416" s="112">
        <v>0</v>
      </c>
      <c r="V416" s="87"/>
      <c r="W416" s="85"/>
      <c r="X416" s="111"/>
      <c r="Y416" s="112">
        <v>0</v>
      </c>
      <c r="Z416" s="87"/>
      <c r="AA416" s="85"/>
      <c r="AB416" s="111"/>
      <c r="AC416" s="112">
        <v>0</v>
      </c>
      <c r="AD416" s="87"/>
      <c r="AE416" s="85"/>
      <c r="AF416" s="111"/>
      <c r="AG416" s="112">
        <v>0</v>
      </c>
      <c r="AH416" s="87"/>
      <c r="AI416" s="85"/>
      <c r="AJ416" s="111"/>
      <c r="AK416" s="112">
        <v>0</v>
      </c>
      <c r="AL416" s="87"/>
      <c r="AM416" s="85"/>
      <c r="AN416" s="111"/>
      <c r="AO416" s="112">
        <v>0</v>
      </c>
      <c r="AP416" s="87"/>
      <c r="AQ416" s="85"/>
      <c r="AR416" s="111"/>
      <c r="AS416" s="112">
        <v>0</v>
      </c>
      <c r="AT416" s="87"/>
      <c r="AU416" s="85"/>
      <c r="AV416" s="111"/>
      <c r="AW416" s="112">
        <v>0</v>
      </c>
      <c r="AX416" s="87"/>
      <c r="AY416" s="85"/>
      <c r="AZ416" s="267">
        <f t="shared" si="21"/>
        <v>0</v>
      </c>
      <c r="BA416" s="88">
        <f t="shared" si="22"/>
        <v>0</v>
      </c>
      <c r="BC416">
        <f>IF($A416&lt;&gt;"",COUNTIF($BD$3:$BD416,$BD416),0)</f>
        <v>0</v>
      </c>
      <c r="BD416" t="str">
        <f>IF($A416&lt;&gt;"",VLOOKUP(TRUNC(MID($A416,1,2),0),Plano_Contas!$H$3:$J$103,2,TRUE),"")</f>
        <v/>
      </c>
      <c r="BE416" s="201" t="str">
        <f t="shared" si="23"/>
        <v/>
      </c>
      <c r="BF416" t="str">
        <f ca="1">IF($BT416&lt;&gt;"",SUMIF($BD$3:$BD$1004,"="&amp;$BD416,INDIRECT(ADDRESS(3,BF$2,1,1)):INDIRECT(ADDRESS(1004,BF$2,1,1))),"")</f>
        <v/>
      </c>
      <c r="BG416" t="str">
        <f ca="1">IF($BT416&lt;&gt;"",SUMIF($BD$3:$BD$1004,"="&amp;$BD416,INDIRECT(ADDRESS(3,BG$2,1,1)):INDIRECT(ADDRESS(1004,BG$2,1,1))),"")</f>
        <v/>
      </c>
      <c r="BH416" t="str">
        <f ca="1">IF($BT416&lt;&gt;"",SUMIF($BD$3:$BD$1004,"="&amp;$BD416,INDIRECT(ADDRESS(3,BH$2,1,1)):INDIRECT(ADDRESS(1004,BH$2,1,1))),"")</f>
        <v/>
      </c>
      <c r="BI416" t="str">
        <f ca="1">IF($BT416&lt;&gt;"",SUMIF($BD$3:$BD$1004,"="&amp;$BD416,INDIRECT(ADDRESS(3,BI$2,1,1)):INDIRECT(ADDRESS(1004,BI$2,1,1))),"")</f>
        <v/>
      </c>
      <c r="BJ416" t="str">
        <f ca="1">IF($BT416&lt;&gt;"",SUMIF($BD$3:$BD$1004,"="&amp;$BD416,INDIRECT(ADDRESS(3,BJ$2,1,1)):INDIRECT(ADDRESS(1004,BJ$2,1,1))),"")</f>
        <v/>
      </c>
      <c r="BK416" t="str">
        <f ca="1">IF($BT416&lt;&gt;"",SUMIF($BD$3:$BD$1004,"="&amp;$BD416,INDIRECT(ADDRESS(3,BK$2,1,1)):INDIRECT(ADDRESS(1004,BK$2,1,1))),"")</f>
        <v/>
      </c>
      <c r="BL416" t="str">
        <f ca="1">IF($BT416&lt;&gt;"",SUMIF($BD$3:$BD$1004,"="&amp;$BD416,INDIRECT(ADDRESS(3,BL$2,1,1)):INDIRECT(ADDRESS(1004,BL$2,1,1))),"")</f>
        <v/>
      </c>
      <c r="BM416" t="str">
        <f ca="1">IF($BT416&lt;&gt;"",SUMIF($BD$3:$BD$1004,"="&amp;$BD416,INDIRECT(ADDRESS(3,BM$2,1,1)):INDIRECT(ADDRESS(1004,BM$2,1,1))),"")</f>
        <v/>
      </c>
      <c r="BN416" t="str">
        <f ca="1">IF($BT416&lt;&gt;"",SUMIF($BD$3:$BD$1004,"="&amp;$BD416,INDIRECT(ADDRESS(3,BN$2,1,1)):INDIRECT(ADDRESS(1004,BN$2,1,1))),"")</f>
        <v/>
      </c>
      <c r="BO416" t="str">
        <f ca="1">IF($BT416&lt;&gt;"",SUMIF($BD$3:$BD$1004,"="&amp;$BD416,INDIRECT(ADDRESS(3,BO$2,1,1)):INDIRECT(ADDRESS(1004,BO$2,1,1))),"")</f>
        <v/>
      </c>
      <c r="BP416" t="str">
        <f ca="1">IF($BT416&lt;&gt;"",SUMIF($BD$3:$BD$1004,"="&amp;$BD416,INDIRECT(ADDRESS(3,BP$2,1,1)):INDIRECT(ADDRESS(1004,BP$2,1,1))),"")</f>
        <v/>
      </c>
      <c r="BQ416" t="str">
        <f ca="1">IF($BT416&lt;&gt;"",SUMIF($BD$3:$BD$1004,"="&amp;$BD416,INDIRECT(ADDRESS(3,BQ$2,1,1)):INDIRECT(ADDRESS(1004,BQ$2,1,1))),"")</f>
        <v/>
      </c>
      <c r="BR416" t="str">
        <f ca="1">IF($BT416&lt;&gt;"",SUMIF($BD$3:$BD$1004,"="&amp;$BD416,INDIRECT(ADDRESS(3,BR$2,1,1)):INDIRECT(ADDRESS(1004,BR$2,1,1))),"")</f>
        <v/>
      </c>
      <c r="BS416" t="str">
        <f>IF($A416&lt;&gt;"",VLOOKUP(TRUNC(MID($A416,1,2),0),Plano_Contas!$H$3:$J$103,3,TRUE),"")</f>
        <v/>
      </c>
      <c r="BT416" t="str">
        <f t="shared" si="24"/>
        <v/>
      </c>
      <c r="BV416">
        <f>Empresas!C416</f>
        <v>0</v>
      </c>
    </row>
    <row r="417" spans="1:74" x14ac:dyDescent="0.2">
      <c r="A417" s="89"/>
      <c r="B417" s="52" t="str">
        <f>IF($A417&lt;&gt;"",VLOOKUP(""&amp;$A417,Plano_Contas!$A$3:$F$1003,6,0),"")</f>
        <v/>
      </c>
      <c r="C417" s="91"/>
      <c r="D417" s="111"/>
      <c r="E417" s="112">
        <v>0</v>
      </c>
      <c r="F417" s="87"/>
      <c r="G417" s="85"/>
      <c r="H417" s="111"/>
      <c r="I417" s="112">
        <v>0</v>
      </c>
      <c r="J417" s="87"/>
      <c r="K417" s="85"/>
      <c r="L417" s="111"/>
      <c r="M417" s="112">
        <v>0</v>
      </c>
      <c r="N417" s="87"/>
      <c r="O417" s="85"/>
      <c r="P417" s="111"/>
      <c r="Q417" s="112">
        <v>0</v>
      </c>
      <c r="R417" s="87"/>
      <c r="S417" s="85"/>
      <c r="T417" s="111"/>
      <c r="U417" s="112">
        <v>0</v>
      </c>
      <c r="V417" s="87"/>
      <c r="W417" s="85"/>
      <c r="X417" s="111"/>
      <c r="Y417" s="112">
        <v>0</v>
      </c>
      <c r="Z417" s="87"/>
      <c r="AA417" s="85"/>
      <c r="AB417" s="111"/>
      <c r="AC417" s="112">
        <v>0</v>
      </c>
      <c r="AD417" s="87"/>
      <c r="AE417" s="85"/>
      <c r="AF417" s="111"/>
      <c r="AG417" s="112">
        <v>0</v>
      </c>
      <c r="AH417" s="87"/>
      <c r="AI417" s="85"/>
      <c r="AJ417" s="111"/>
      <c r="AK417" s="112">
        <v>0</v>
      </c>
      <c r="AL417" s="87"/>
      <c r="AM417" s="85"/>
      <c r="AN417" s="111"/>
      <c r="AO417" s="112">
        <v>0</v>
      </c>
      <c r="AP417" s="87"/>
      <c r="AQ417" s="85"/>
      <c r="AR417" s="111"/>
      <c r="AS417" s="112">
        <v>0</v>
      </c>
      <c r="AT417" s="87"/>
      <c r="AU417" s="85"/>
      <c r="AV417" s="111"/>
      <c r="AW417" s="112">
        <v>0</v>
      </c>
      <c r="AX417" s="87"/>
      <c r="AY417" s="85"/>
      <c r="AZ417" s="267">
        <f t="shared" si="21"/>
        <v>0</v>
      </c>
      <c r="BA417" s="88">
        <f t="shared" si="22"/>
        <v>0</v>
      </c>
      <c r="BC417">
        <f>IF($A417&lt;&gt;"",COUNTIF($BD$3:$BD417,$BD417),0)</f>
        <v>0</v>
      </c>
      <c r="BD417" t="str">
        <f>IF($A417&lt;&gt;"",VLOOKUP(TRUNC(MID($A417,1,2),0),Plano_Contas!$H$3:$J$103,2,TRUE),"")</f>
        <v/>
      </c>
      <c r="BE417" s="201" t="str">
        <f t="shared" si="23"/>
        <v/>
      </c>
      <c r="BF417" t="str">
        <f ca="1">IF($BT417&lt;&gt;"",SUMIF($BD$3:$BD$1004,"="&amp;$BD417,INDIRECT(ADDRESS(3,BF$2,1,1)):INDIRECT(ADDRESS(1004,BF$2,1,1))),"")</f>
        <v/>
      </c>
      <c r="BG417" t="str">
        <f ca="1">IF($BT417&lt;&gt;"",SUMIF($BD$3:$BD$1004,"="&amp;$BD417,INDIRECT(ADDRESS(3,BG$2,1,1)):INDIRECT(ADDRESS(1004,BG$2,1,1))),"")</f>
        <v/>
      </c>
      <c r="BH417" t="str">
        <f ca="1">IF($BT417&lt;&gt;"",SUMIF($BD$3:$BD$1004,"="&amp;$BD417,INDIRECT(ADDRESS(3,BH$2,1,1)):INDIRECT(ADDRESS(1004,BH$2,1,1))),"")</f>
        <v/>
      </c>
      <c r="BI417" t="str">
        <f ca="1">IF($BT417&lt;&gt;"",SUMIF($BD$3:$BD$1004,"="&amp;$BD417,INDIRECT(ADDRESS(3,BI$2,1,1)):INDIRECT(ADDRESS(1004,BI$2,1,1))),"")</f>
        <v/>
      </c>
      <c r="BJ417" t="str">
        <f ca="1">IF($BT417&lt;&gt;"",SUMIF($BD$3:$BD$1004,"="&amp;$BD417,INDIRECT(ADDRESS(3,BJ$2,1,1)):INDIRECT(ADDRESS(1004,BJ$2,1,1))),"")</f>
        <v/>
      </c>
      <c r="BK417" t="str">
        <f ca="1">IF($BT417&lt;&gt;"",SUMIF($BD$3:$BD$1004,"="&amp;$BD417,INDIRECT(ADDRESS(3,BK$2,1,1)):INDIRECT(ADDRESS(1004,BK$2,1,1))),"")</f>
        <v/>
      </c>
      <c r="BL417" t="str">
        <f ca="1">IF($BT417&lt;&gt;"",SUMIF($BD$3:$BD$1004,"="&amp;$BD417,INDIRECT(ADDRESS(3,BL$2,1,1)):INDIRECT(ADDRESS(1004,BL$2,1,1))),"")</f>
        <v/>
      </c>
      <c r="BM417" t="str">
        <f ca="1">IF($BT417&lt;&gt;"",SUMIF($BD$3:$BD$1004,"="&amp;$BD417,INDIRECT(ADDRESS(3,BM$2,1,1)):INDIRECT(ADDRESS(1004,BM$2,1,1))),"")</f>
        <v/>
      </c>
      <c r="BN417" t="str">
        <f ca="1">IF($BT417&lt;&gt;"",SUMIF($BD$3:$BD$1004,"="&amp;$BD417,INDIRECT(ADDRESS(3,BN$2,1,1)):INDIRECT(ADDRESS(1004,BN$2,1,1))),"")</f>
        <v/>
      </c>
      <c r="BO417" t="str">
        <f ca="1">IF($BT417&lt;&gt;"",SUMIF($BD$3:$BD$1004,"="&amp;$BD417,INDIRECT(ADDRESS(3,BO$2,1,1)):INDIRECT(ADDRESS(1004,BO$2,1,1))),"")</f>
        <v/>
      </c>
      <c r="BP417" t="str">
        <f ca="1">IF($BT417&lt;&gt;"",SUMIF($BD$3:$BD$1004,"="&amp;$BD417,INDIRECT(ADDRESS(3,BP$2,1,1)):INDIRECT(ADDRESS(1004,BP$2,1,1))),"")</f>
        <v/>
      </c>
      <c r="BQ417" t="str">
        <f ca="1">IF($BT417&lt;&gt;"",SUMIF($BD$3:$BD$1004,"="&amp;$BD417,INDIRECT(ADDRESS(3,BQ$2,1,1)):INDIRECT(ADDRESS(1004,BQ$2,1,1))),"")</f>
        <v/>
      </c>
      <c r="BR417" t="str">
        <f ca="1">IF($BT417&lt;&gt;"",SUMIF($BD$3:$BD$1004,"="&amp;$BD417,INDIRECT(ADDRESS(3,BR$2,1,1)):INDIRECT(ADDRESS(1004,BR$2,1,1))),"")</f>
        <v/>
      </c>
      <c r="BS417" t="str">
        <f>IF($A417&lt;&gt;"",VLOOKUP(TRUNC(MID($A417,1,2),0),Plano_Contas!$H$3:$J$103,3,TRUE),"")</f>
        <v/>
      </c>
      <c r="BT417" t="str">
        <f t="shared" si="24"/>
        <v/>
      </c>
      <c r="BV417">
        <f>Empresas!C417</f>
        <v>0</v>
      </c>
    </row>
    <row r="418" spans="1:74" x14ac:dyDescent="0.2">
      <c r="A418" s="89"/>
      <c r="B418" s="52" t="str">
        <f>IF($A418&lt;&gt;"",VLOOKUP(""&amp;$A418,Plano_Contas!$A$3:$F$1003,6,0),"")</f>
        <v/>
      </c>
      <c r="C418" s="91"/>
      <c r="D418" s="111"/>
      <c r="E418" s="112">
        <v>0</v>
      </c>
      <c r="F418" s="87"/>
      <c r="G418" s="85"/>
      <c r="H418" s="111"/>
      <c r="I418" s="112">
        <v>0</v>
      </c>
      <c r="J418" s="87"/>
      <c r="K418" s="85"/>
      <c r="L418" s="111"/>
      <c r="M418" s="112">
        <v>0</v>
      </c>
      <c r="N418" s="87"/>
      <c r="O418" s="85"/>
      <c r="P418" s="111"/>
      <c r="Q418" s="112">
        <v>0</v>
      </c>
      <c r="R418" s="87"/>
      <c r="S418" s="85"/>
      <c r="T418" s="111"/>
      <c r="U418" s="112">
        <v>0</v>
      </c>
      <c r="V418" s="87"/>
      <c r="W418" s="85"/>
      <c r="X418" s="111"/>
      <c r="Y418" s="112">
        <v>0</v>
      </c>
      <c r="Z418" s="87"/>
      <c r="AA418" s="85"/>
      <c r="AB418" s="111"/>
      <c r="AC418" s="112">
        <v>0</v>
      </c>
      <c r="AD418" s="87"/>
      <c r="AE418" s="85"/>
      <c r="AF418" s="111"/>
      <c r="AG418" s="112">
        <v>0</v>
      </c>
      <c r="AH418" s="87"/>
      <c r="AI418" s="85"/>
      <c r="AJ418" s="111"/>
      <c r="AK418" s="112">
        <v>0</v>
      </c>
      <c r="AL418" s="87"/>
      <c r="AM418" s="85"/>
      <c r="AN418" s="111"/>
      <c r="AO418" s="112">
        <v>0</v>
      </c>
      <c r="AP418" s="87"/>
      <c r="AQ418" s="85"/>
      <c r="AR418" s="111"/>
      <c r="AS418" s="112">
        <v>0</v>
      </c>
      <c r="AT418" s="87"/>
      <c r="AU418" s="85"/>
      <c r="AV418" s="111"/>
      <c r="AW418" s="112">
        <v>0</v>
      </c>
      <c r="AX418" s="87"/>
      <c r="AY418" s="85"/>
      <c r="AZ418" s="267">
        <f t="shared" si="21"/>
        <v>0</v>
      </c>
      <c r="BA418" s="88">
        <f t="shared" si="22"/>
        <v>0</v>
      </c>
      <c r="BC418">
        <f>IF($A418&lt;&gt;"",COUNTIF($BD$3:$BD418,$BD418),0)</f>
        <v>0</v>
      </c>
      <c r="BD418" t="str">
        <f>IF($A418&lt;&gt;"",VLOOKUP(TRUNC(MID($A418,1,2),0),Plano_Contas!$H$3:$J$103,2,TRUE),"")</f>
        <v/>
      </c>
      <c r="BE418" s="201" t="str">
        <f t="shared" si="23"/>
        <v/>
      </c>
      <c r="BF418" t="str">
        <f ca="1">IF($BT418&lt;&gt;"",SUMIF($BD$3:$BD$1004,"="&amp;$BD418,INDIRECT(ADDRESS(3,BF$2,1,1)):INDIRECT(ADDRESS(1004,BF$2,1,1))),"")</f>
        <v/>
      </c>
      <c r="BG418" t="str">
        <f ca="1">IF($BT418&lt;&gt;"",SUMIF($BD$3:$BD$1004,"="&amp;$BD418,INDIRECT(ADDRESS(3,BG$2,1,1)):INDIRECT(ADDRESS(1004,BG$2,1,1))),"")</f>
        <v/>
      </c>
      <c r="BH418" t="str">
        <f ca="1">IF($BT418&lt;&gt;"",SUMIF($BD$3:$BD$1004,"="&amp;$BD418,INDIRECT(ADDRESS(3,BH$2,1,1)):INDIRECT(ADDRESS(1004,BH$2,1,1))),"")</f>
        <v/>
      </c>
      <c r="BI418" t="str">
        <f ca="1">IF($BT418&lt;&gt;"",SUMIF($BD$3:$BD$1004,"="&amp;$BD418,INDIRECT(ADDRESS(3,BI$2,1,1)):INDIRECT(ADDRESS(1004,BI$2,1,1))),"")</f>
        <v/>
      </c>
      <c r="BJ418" t="str">
        <f ca="1">IF($BT418&lt;&gt;"",SUMIF($BD$3:$BD$1004,"="&amp;$BD418,INDIRECT(ADDRESS(3,BJ$2,1,1)):INDIRECT(ADDRESS(1004,BJ$2,1,1))),"")</f>
        <v/>
      </c>
      <c r="BK418" t="str">
        <f ca="1">IF($BT418&lt;&gt;"",SUMIF($BD$3:$BD$1004,"="&amp;$BD418,INDIRECT(ADDRESS(3,BK$2,1,1)):INDIRECT(ADDRESS(1004,BK$2,1,1))),"")</f>
        <v/>
      </c>
      <c r="BL418" t="str">
        <f ca="1">IF($BT418&lt;&gt;"",SUMIF($BD$3:$BD$1004,"="&amp;$BD418,INDIRECT(ADDRESS(3,BL$2,1,1)):INDIRECT(ADDRESS(1004,BL$2,1,1))),"")</f>
        <v/>
      </c>
      <c r="BM418" t="str">
        <f ca="1">IF($BT418&lt;&gt;"",SUMIF($BD$3:$BD$1004,"="&amp;$BD418,INDIRECT(ADDRESS(3,BM$2,1,1)):INDIRECT(ADDRESS(1004,BM$2,1,1))),"")</f>
        <v/>
      </c>
      <c r="BN418" t="str">
        <f ca="1">IF($BT418&lt;&gt;"",SUMIF($BD$3:$BD$1004,"="&amp;$BD418,INDIRECT(ADDRESS(3,BN$2,1,1)):INDIRECT(ADDRESS(1004,BN$2,1,1))),"")</f>
        <v/>
      </c>
      <c r="BO418" t="str">
        <f ca="1">IF($BT418&lt;&gt;"",SUMIF($BD$3:$BD$1004,"="&amp;$BD418,INDIRECT(ADDRESS(3,BO$2,1,1)):INDIRECT(ADDRESS(1004,BO$2,1,1))),"")</f>
        <v/>
      </c>
      <c r="BP418" t="str">
        <f ca="1">IF($BT418&lt;&gt;"",SUMIF($BD$3:$BD$1004,"="&amp;$BD418,INDIRECT(ADDRESS(3,BP$2,1,1)):INDIRECT(ADDRESS(1004,BP$2,1,1))),"")</f>
        <v/>
      </c>
      <c r="BQ418" t="str">
        <f ca="1">IF($BT418&lt;&gt;"",SUMIF($BD$3:$BD$1004,"="&amp;$BD418,INDIRECT(ADDRESS(3,BQ$2,1,1)):INDIRECT(ADDRESS(1004,BQ$2,1,1))),"")</f>
        <v/>
      </c>
      <c r="BR418" t="str">
        <f ca="1">IF($BT418&lt;&gt;"",SUMIF($BD$3:$BD$1004,"="&amp;$BD418,INDIRECT(ADDRESS(3,BR$2,1,1)):INDIRECT(ADDRESS(1004,BR$2,1,1))),"")</f>
        <v/>
      </c>
      <c r="BS418" t="str">
        <f>IF($A418&lt;&gt;"",VLOOKUP(TRUNC(MID($A418,1,2),0),Plano_Contas!$H$3:$J$103,3,TRUE),"")</f>
        <v/>
      </c>
      <c r="BT418" t="str">
        <f t="shared" si="24"/>
        <v/>
      </c>
      <c r="BV418">
        <f>Empresas!C418</f>
        <v>0</v>
      </c>
    </row>
    <row r="419" spans="1:74" x14ac:dyDescent="0.2">
      <c r="A419" s="89"/>
      <c r="B419" s="52" t="str">
        <f>IF($A419&lt;&gt;"",VLOOKUP(""&amp;$A419,Plano_Contas!$A$3:$F$1003,6,0),"")</f>
        <v/>
      </c>
      <c r="C419" s="91"/>
      <c r="D419" s="111"/>
      <c r="E419" s="112">
        <v>0</v>
      </c>
      <c r="F419" s="87"/>
      <c r="G419" s="85"/>
      <c r="H419" s="111"/>
      <c r="I419" s="112">
        <v>0</v>
      </c>
      <c r="J419" s="87"/>
      <c r="K419" s="85"/>
      <c r="L419" s="111"/>
      <c r="M419" s="112">
        <v>0</v>
      </c>
      <c r="N419" s="87"/>
      <c r="O419" s="85"/>
      <c r="P419" s="111"/>
      <c r="Q419" s="112">
        <v>0</v>
      </c>
      <c r="R419" s="87"/>
      <c r="S419" s="85"/>
      <c r="T419" s="111"/>
      <c r="U419" s="112">
        <v>0</v>
      </c>
      <c r="V419" s="87"/>
      <c r="W419" s="85"/>
      <c r="X419" s="111"/>
      <c r="Y419" s="112">
        <v>0</v>
      </c>
      <c r="Z419" s="87"/>
      <c r="AA419" s="85"/>
      <c r="AB419" s="111"/>
      <c r="AC419" s="112">
        <v>0</v>
      </c>
      <c r="AD419" s="87"/>
      <c r="AE419" s="85"/>
      <c r="AF419" s="111"/>
      <c r="AG419" s="112">
        <v>0</v>
      </c>
      <c r="AH419" s="87"/>
      <c r="AI419" s="85"/>
      <c r="AJ419" s="111"/>
      <c r="AK419" s="112">
        <v>0</v>
      </c>
      <c r="AL419" s="87"/>
      <c r="AM419" s="85"/>
      <c r="AN419" s="111"/>
      <c r="AO419" s="112">
        <v>0</v>
      </c>
      <c r="AP419" s="87"/>
      <c r="AQ419" s="85"/>
      <c r="AR419" s="111"/>
      <c r="AS419" s="112">
        <v>0</v>
      </c>
      <c r="AT419" s="87"/>
      <c r="AU419" s="85"/>
      <c r="AV419" s="111"/>
      <c r="AW419" s="112">
        <v>0</v>
      </c>
      <c r="AX419" s="87"/>
      <c r="AY419" s="85"/>
      <c r="AZ419" s="267">
        <f t="shared" si="21"/>
        <v>0</v>
      </c>
      <c r="BA419" s="88">
        <f t="shared" si="22"/>
        <v>0</v>
      </c>
      <c r="BC419">
        <f>IF($A419&lt;&gt;"",COUNTIF($BD$3:$BD419,$BD419),0)</f>
        <v>0</v>
      </c>
      <c r="BD419" t="str">
        <f>IF($A419&lt;&gt;"",VLOOKUP(TRUNC(MID($A419,1,2),0),Plano_Contas!$H$3:$J$103,2,TRUE),"")</f>
        <v/>
      </c>
      <c r="BE419" s="201" t="str">
        <f t="shared" si="23"/>
        <v/>
      </c>
      <c r="BF419" t="str">
        <f ca="1">IF($BT419&lt;&gt;"",SUMIF($BD$3:$BD$1004,"="&amp;$BD419,INDIRECT(ADDRESS(3,BF$2,1,1)):INDIRECT(ADDRESS(1004,BF$2,1,1))),"")</f>
        <v/>
      </c>
      <c r="BG419" t="str">
        <f ca="1">IF($BT419&lt;&gt;"",SUMIF($BD$3:$BD$1004,"="&amp;$BD419,INDIRECT(ADDRESS(3,BG$2,1,1)):INDIRECT(ADDRESS(1004,BG$2,1,1))),"")</f>
        <v/>
      </c>
      <c r="BH419" t="str">
        <f ca="1">IF($BT419&lt;&gt;"",SUMIF($BD$3:$BD$1004,"="&amp;$BD419,INDIRECT(ADDRESS(3,BH$2,1,1)):INDIRECT(ADDRESS(1004,BH$2,1,1))),"")</f>
        <v/>
      </c>
      <c r="BI419" t="str">
        <f ca="1">IF($BT419&lt;&gt;"",SUMIF($BD$3:$BD$1004,"="&amp;$BD419,INDIRECT(ADDRESS(3,BI$2,1,1)):INDIRECT(ADDRESS(1004,BI$2,1,1))),"")</f>
        <v/>
      </c>
      <c r="BJ419" t="str">
        <f ca="1">IF($BT419&lt;&gt;"",SUMIF($BD$3:$BD$1004,"="&amp;$BD419,INDIRECT(ADDRESS(3,BJ$2,1,1)):INDIRECT(ADDRESS(1004,BJ$2,1,1))),"")</f>
        <v/>
      </c>
      <c r="BK419" t="str">
        <f ca="1">IF($BT419&lt;&gt;"",SUMIF($BD$3:$BD$1004,"="&amp;$BD419,INDIRECT(ADDRESS(3,BK$2,1,1)):INDIRECT(ADDRESS(1004,BK$2,1,1))),"")</f>
        <v/>
      </c>
      <c r="BL419" t="str">
        <f ca="1">IF($BT419&lt;&gt;"",SUMIF($BD$3:$BD$1004,"="&amp;$BD419,INDIRECT(ADDRESS(3,BL$2,1,1)):INDIRECT(ADDRESS(1004,BL$2,1,1))),"")</f>
        <v/>
      </c>
      <c r="BM419" t="str">
        <f ca="1">IF($BT419&lt;&gt;"",SUMIF($BD$3:$BD$1004,"="&amp;$BD419,INDIRECT(ADDRESS(3,BM$2,1,1)):INDIRECT(ADDRESS(1004,BM$2,1,1))),"")</f>
        <v/>
      </c>
      <c r="BN419" t="str">
        <f ca="1">IF($BT419&lt;&gt;"",SUMIF($BD$3:$BD$1004,"="&amp;$BD419,INDIRECT(ADDRESS(3,BN$2,1,1)):INDIRECT(ADDRESS(1004,BN$2,1,1))),"")</f>
        <v/>
      </c>
      <c r="BO419" t="str">
        <f ca="1">IF($BT419&lt;&gt;"",SUMIF($BD$3:$BD$1004,"="&amp;$BD419,INDIRECT(ADDRESS(3,BO$2,1,1)):INDIRECT(ADDRESS(1004,BO$2,1,1))),"")</f>
        <v/>
      </c>
      <c r="BP419" t="str">
        <f ca="1">IF($BT419&lt;&gt;"",SUMIF($BD$3:$BD$1004,"="&amp;$BD419,INDIRECT(ADDRESS(3,BP$2,1,1)):INDIRECT(ADDRESS(1004,BP$2,1,1))),"")</f>
        <v/>
      </c>
      <c r="BQ419" t="str">
        <f ca="1">IF($BT419&lt;&gt;"",SUMIF($BD$3:$BD$1004,"="&amp;$BD419,INDIRECT(ADDRESS(3,BQ$2,1,1)):INDIRECT(ADDRESS(1004,BQ$2,1,1))),"")</f>
        <v/>
      </c>
      <c r="BR419" t="str">
        <f ca="1">IF($BT419&lt;&gt;"",SUMIF($BD$3:$BD$1004,"="&amp;$BD419,INDIRECT(ADDRESS(3,BR$2,1,1)):INDIRECT(ADDRESS(1004,BR$2,1,1))),"")</f>
        <v/>
      </c>
      <c r="BS419" t="str">
        <f>IF($A419&lt;&gt;"",VLOOKUP(TRUNC(MID($A419,1,2),0),Plano_Contas!$H$3:$J$103,3,TRUE),"")</f>
        <v/>
      </c>
      <c r="BT419" t="str">
        <f t="shared" si="24"/>
        <v/>
      </c>
      <c r="BV419">
        <f>Empresas!C419</f>
        <v>0</v>
      </c>
    </row>
    <row r="420" spans="1:74" x14ac:dyDescent="0.2">
      <c r="A420" s="89"/>
      <c r="B420" s="52" t="str">
        <f>IF($A420&lt;&gt;"",VLOOKUP(""&amp;$A420,Plano_Contas!$A$3:$F$1003,6,0),"")</f>
        <v/>
      </c>
      <c r="C420" s="91"/>
      <c r="D420" s="111"/>
      <c r="E420" s="112">
        <v>0</v>
      </c>
      <c r="F420" s="87"/>
      <c r="G420" s="85"/>
      <c r="H420" s="111"/>
      <c r="I420" s="112">
        <v>0</v>
      </c>
      <c r="J420" s="87"/>
      <c r="K420" s="85"/>
      <c r="L420" s="111"/>
      <c r="M420" s="112">
        <v>0</v>
      </c>
      <c r="N420" s="87"/>
      <c r="O420" s="85"/>
      <c r="P420" s="111"/>
      <c r="Q420" s="112">
        <v>0</v>
      </c>
      <c r="R420" s="87"/>
      <c r="S420" s="85"/>
      <c r="T420" s="111"/>
      <c r="U420" s="112">
        <v>0</v>
      </c>
      <c r="V420" s="87"/>
      <c r="W420" s="85"/>
      <c r="X420" s="111"/>
      <c r="Y420" s="112">
        <v>0</v>
      </c>
      <c r="Z420" s="87"/>
      <c r="AA420" s="85"/>
      <c r="AB420" s="111"/>
      <c r="AC420" s="112">
        <v>0</v>
      </c>
      <c r="AD420" s="87"/>
      <c r="AE420" s="85"/>
      <c r="AF420" s="111"/>
      <c r="AG420" s="112">
        <v>0</v>
      </c>
      <c r="AH420" s="87"/>
      <c r="AI420" s="85"/>
      <c r="AJ420" s="111"/>
      <c r="AK420" s="112">
        <v>0</v>
      </c>
      <c r="AL420" s="87"/>
      <c r="AM420" s="85"/>
      <c r="AN420" s="111"/>
      <c r="AO420" s="112">
        <v>0</v>
      </c>
      <c r="AP420" s="87"/>
      <c r="AQ420" s="85"/>
      <c r="AR420" s="111"/>
      <c r="AS420" s="112">
        <v>0</v>
      </c>
      <c r="AT420" s="87"/>
      <c r="AU420" s="85"/>
      <c r="AV420" s="111"/>
      <c r="AW420" s="112">
        <v>0</v>
      </c>
      <c r="AX420" s="87"/>
      <c r="AY420" s="85"/>
      <c r="AZ420" s="267">
        <f t="shared" si="21"/>
        <v>0</v>
      </c>
      <c r="BA420" s="88">
        <f t="shared" si="22"/>
        <v>0</v>
      </c>
      <c r="BC420">
        <f>IF($A420&lt;&gt;"",COUNTIF($BD$3:$BD420,$BD420),0)</f>
        <v>0</v>
      </c>
      <c r="BD420" t="str">
        <f>IF($A420&lt;&gt;"",VLOOKUP(TRUNC(MID($A420,1,2),0),Plano_Contas!$H$3:$J$103,2,TRUE),"")</f>
        <v/>
      </c>
      <c r="BE420" s="201" t="str">
        <f t="shared" si="23"/>
        <v/>
      </c>
      <c r="BF420" t="str">
        <f ca="1">IF($BT420&lt;&gt;"",SUMIF($BD$3:$BD$1004,"="&amp;$BD420,INDIRECT(ADDRESS(3,BF$2,1,1)):INDIRECT(ADDRESS(1004,BF$2,1,1))),"")</f>
        <v/>
      </c>
      <c r="BG420" t="str">
        <f ca="1">IF($BT420&lt;&gt;"",SUMIF($BD$3:$BD$1004,"="&amp;$BD420,INDIRECT(ADDRESS(3,BG$2,1,1)):INDIRECT(ADDRESS(1004,BG$2,1,1))),"")</f>
        <v/>
      </c>
      <c r="BH420" t="str">
        <f ca="1">IF($BT420&lt;&gt;"",SUMIF($BD$3:$BD$1004,"="&amp;$BD420,INDIRECT(ADDRESS(3,BH$2,1,1)):INDIRECT(ADDRESS(1004,BH$2,1,1))),"")</f>
        <v/>
      </c>
      <c r="BI420" t="str">
        <f ca="1">IF($BT420&lt;&gt;"",SUMIF($BD$3:$BD$1004,"="&amp;$BD420,INDIRECT(ADDRESS(3,BI$2,1,1)):INDIRECT(ADDRESS(1004,BI$2,1,1))),"")</f>
        <v/>
      </c>
      <c r="BJ420" t="str">
        <f ca="1">IF($BT420&lt;&gt;"",SUMIF($BD$3:$BD$1004,"="&amp;$BD420,INDIRECT(ADDRESS(3,BJ$2,1,1)):INDIRECT(ADDRESS(1004,BJ$2,1,1))),"")</f>
        <v/>
      </c>
      <c r="BK420" t="str">
        <f ca="1">IF($BT420&lt;&gt;"",SUMIF($BD$3:$BD$1004,"="&amp;$BD420,INDIRECT(ADDRESS(3,BK$2,1,1)):INDIRECT(ADDRESS(1004,BK$2,1,1))),"")</f>
        <v/>
      </c>
      <c r="BL420" t="str">
        <f ca="1">IF($BT420&lt;&gt;"",SUMIF($BD$3:$BD$1004,"="&amp;$BD420,INDIRECT(ADDRESS(3,BL$2,1,1)):INDIRECT(ADDRESS(1004,BL$2,1,1))),"")</f>
        <v/>
      </c>
      <c r="BM420" t="str">
        <f ca="1">IF($BT420&lt;&gt;"",SUMIF($BD$3:$BD$1004,"="&amp;$BD420,INDIRECT(ADDRESS(3,BM$2,1,1)):INDIRECT(ADDRESS(1004,BM$2,1,1))),"")</f>
        <v/>
      </c>
      <c r="BN420" t="str">
        <f ca="1">IF($BT420&lt;&gt;"",SUMIF($BD$3:$BD$1004,"="&amp;$BD420,INDIRECT(ADDRESS(3,BN$2,1,1)):INDIRECT(ADDRESS(1004,BN$2,1,1))),"")</f>
        <v/>
      </c>
      <c r="BO420" t="str">
        <f ca="1">IF($BT420&lt;&gt;"",SUMIF($BD$3:$BD$1004,"="&amp;$BD420,INDIRECT(ADDRESS(3,BO$2,1,1)):INDIRECT(ADDRESS(1004,BO$2,1,1))),"")</f>
        <v/>
      </c>
      <c r="BP420" t="str">
        <f ca="1">IF($BT420&lt;&gt;"",SUMIF($BD$3:$BD$1004,"="&amp;$BD420,INDIRECT(ADDRESS(3,BP$2,1,1)):INDIRECT(ADDRESS(1004,BP$2,1,1))),"")</f>
        <v/>
      </c>
      <c r="BQ420" t="str">
        <f ca="1">IF($BT420&lt;&gt;"",SUMIF($BD$3:$BD$1004,"="&amp;$BD420,INDIRECT(ADDRESS(3,BQ$2,1,1)):INDIRECT(ADDRESS(1004,BQ$2,1,1))),"")</f>
        <v/>
      </c>
      <c r="BR420" t="str">
        <f ca="1">IF($BT420&lt;&gt;"",SUMIF($BD$3:$BD$1004,"="&amp;$BD420,INDIRECT(ADDRESS(3,BR$2,1,1)):INDIRECT(ADDRESS(1004,BR$2,1,1))),"")</f>
        <v/>
      </c>
      <c r="BS420" t="str">
        <f>IF($A420&lt;&gt;"",VLOOKUP(TRUNC(MID($A420,1,2),0),Plano_Contas!$H$3:$J$103,3,TRUE),"")</f>
        <v/>
      </c>
      <c r="BT420" t="str">
        <f t="shared" si="24"/>
        <v/>
      </c>
      <c r="BV420">
        <f>Empresas!C420</f>
        <v>0</v>
      </c>
    </row>
    <row r="421" spans="1:74" x14ac:dyDescent="0.2">
      <c r="A421" s="89"/>
      <c r="B421" s="52" t="str">
        <f>IF($A421&lt;&gt;"",VLOOKUP(""&amp;$A421,Plano_Contas!$A$3:$F$1003,6,0),"")</f>
        <v/>
      </c>
      <c r="C421" s="91"/>
      <c r="D421" s="111"/>
      <c r="E421" s="112">
        <v>0</v>
      </c>
      <c r="F421" s="87"/>
      <c r="G421" s="85"/>
      <c r="H421" s="111"/>
      <c r="I421" s="112">
        <v>0</v>
      </c>
      <c r="J421" s="87"/>
      <c r="K421" s="85"/>
      <c r="L421" s="111"/>
      <c r="M421" s="112">
        <v>0</v>
      </c>
      <c r="N421" s="87"/>
      <c r="O421" s="85"/>
      <c r="P421" s="111"/>
      <c r="Q421" s="112">
        <v>0</v>
      </c>
      <c r="R421" s="87"/>
      <c r="S421" s="85"/>
      <c r="T421" s="111"/>
      <c r="U421" s="112">
        <v>0</v>
      </c>
      <c r="V421" s="87"/>
      <c r="W421" s="85"/>
      <c r="X421" s="111"/>
      <c r="Y421" s="112">
        <v>0</v>
      </c>
      <c r="Z421" s="87"/>
      <c r="AA421" s="85"/>
      <c r="AB421" s="111"/>
      <c r="AC421" s="112">
        <v>0</v>
      </c>
      <c r="AD421" s="87"/>
      <c r="AE421" s="85"/>
      <c r="AF421" s="111"/>
      <c r="AG421" s="112">
        <v>0</v>
      </c>
      <c r="AH421" s="87"/>
      <c r="AI421" s="85"/>
      <c r="AJ421" s="111"/>
      <c r="AK421" s="112">
        <v>0</v>
      </c>
      <c r="AL421" s="87"/>
      <c r="AM421" s="85"/>
      <c r="AN421" s="111"/>
      <c r="AO421" s="112">
        <v>0</v>
      </c>
      <c r="AP421" s="87"/>
      <c r="AQ421" s="85"/>
      <c r="AR421" s="111"/>
      <c r="AS421" s="112">
        <v>0</v>
      </c>
      <c r="AT421" s="87"/>
      <c r="AU421" s="85"/>
      <c r="AV421" s="111"/>
      <c r="AW421" s="112">
        <v>0</v>
      </c>
      <c r="AX421" s="87"/>
      <c r="AY421" s="85"/>
      <c r="AZ421" s="267">
        <f t="shared" si="21"/>
        <v>0</v>
      </c>
      <c r="BA421" s="88">
        <f t="shared" si="22"/>
        <v>0</v>
      </c>
      <c r="BC421">
        <f>IF($A421&lt;&gt;"",COUNTIF($BD$3:$BD421,$BD421),0)</f>
        <v>0</v>
      </c>
      <c r="BD421" t="str">
        <f>IF($A421&lt;&gt;"",VLOOKUP(TRUNC(MID($A421,1,2),0),Plano_Contas!$H$3:$J$103,2,TRUE),"")</f>
        <v/>
      </c>
      <c r="BE421" s="201" t="str">
        <f t="shared" si="23"/>
        <v/>
      </c>
      <c r="BF421" t="str">
        <f ca="1">IF($BT421&lt;&gt;"",SUMIF($BD$3:$BD$1004,"="&amp;$BD421,INDIRECT(ADDRESS(3,BF$2,1,1)):INDIRECT(ADDRESS(1004,BF$2,1,1))),"")</f>
        <v/>
      </c>
      <c r="BG421" t="str">
        <f ca="1">IF($BT421&lt;&gt;"",SUMIF($BD$3:$BD$1004,"="&amp;$BD421,INDIRECT(ADDRESS(3,BG$2,1,1)):INDIRECT(ADDRESS(1004,BG$2,1,1))),"")</f>
        <v/>
      </c>
      <c r="BH421" t="str">
        <f ca="1">IF($BT421&lt;&gt;"",SUMIF($BD$3:$BD$1004,"="&amp;$BD421,INDIRECT(ADDRESS(3,BH$2,1,1)):INDIRECT(ADDRESS(1004,BH$2,1,1))),"")</f>
        <v/>
      </c>
      <c r="BI421" t="str">
        <f ca="1">IF($BT421&lt;&gt;"",SUMIF($BD$3:$BD$1004,"="&amp;$BD421,INDIRECT(ADDRESS(3,BI$2,1,1)):INDIRECT(ADDRESS(1004,BI$2,1,1))),"")</f>
        <v/>
      </c>
      <c r="BJ421" t="str">
        <f ca="1">IF($BT421&lt;&gt;"",SUMIF($BD$3:$BD$1004,"="&amp;$BD421,INDIRECT(ADDRESS(3,BJ$2,1,1)):INDIRECT(ADDRESS(1004,BJ$2,1,1))),"")</f>
        <v/>
      </c>
      <c r="BK421" t="str">
        <f ca="1">IF($BT421&lt;&gt;"",SUMIF($BD$3:$BD$1004,"="&amp;$BD421,INDIRECT(ADDRESS(3,BK$2,1,1)):INDIRECT(ADDRESS(1004,BK$2,1,1))),"")</f>
        <v/>
      </c>
      <c r="BL421" t="str">
        <f ca="1">IF($BT421&lt;&gt;"",SUMIF($BD$3:$BD$1004,"="&amp;$BD421,INDIRECT(ADDRESS(3,BL$2,1,1)):INDIRECT(ADDRESS(1004,BL$2,1,1))),"")</f>
        <v/>
      </c>
      <c r="BM421" t="str">
        <f ca="1">IF($BT421&lt;&gt;"",SUMIF($BD$3:$BD$1004,"="&amp;$BD421,INDIRECT(ADDRESS(3,BM$2,1,1)):INDIRECT(ADDRESS(1004,BM$2,1,1))),"")</f>
        <v/>
      </c>
      <c r="BN421" t="str">
        <f ca="1">IF($BT421&lt;&gt;"",SUMIF($BD$3:$BD$1004,"="&amp;$BD421,INDIRECT(ADDRESS(3,BN$2,1,1)):INDIRECT(ADDRESS(1004,BN$2,1,1))),"")</f>
        <v/>
      </c>
      <c r="BO421" t="str">
        <f ca="1">IF($BT421&lt;&gt;"",SUMIF($BD$3:$BD$1004,"="&amp;$BD421,INDIRECT(ADDRESS(3,BO$2,1,1)):INDIRECT(ADDRESS(1004,BO$2,1,1))),"")</f>
        <v/>
      </c>
      <c r="BP421" t="str">
        <f ca="1">IF($BT421&lt;&gt;"",SUMIF($BD$3:$BD$1004,"="&amp;$BD421,INDIRECT(ADDRESS(3,BP$2,1,1)):INDIRECT(ADDRESS(1004,BP$2,1,1))),"")</f>
        <v/>
      </c>
      <c r="BQ421" t="str">
        <f ca="1">IF($BT421&lt;&gt;"",SUMIF($BD$3:$BD$1004,"="&amp;$BD421,INDIRECT(ADDRESS(3,BQ$2,1,1)):INDIRECT(ADDRESS(1004,BQ$2,1,1))),"")</f>
        <v/>
      </c>
      <c r="BR421" t="str">
        <f ca="1">IF($BT421&lt;&gt;"",SUMIF($BD$3:$BD$1004,"="&amp;$BD421,INDIRECT(ADDRESS(3,BR$2,1,1)):INDIRECT(ADDRESS(1004,BR$2,1,1))),"")</f>
        <v/>
      </c>
      <c r="BS421" t="str">
        <f>IF($A421&lt;&gt;"",VLOOKUP(TRUNC(MID($A421,1,2),0),Plano_Contas!$H$3:$J$103,3,TRUE),"")</f>
        <v/>
      </c>
      <c r="BT421" t="str">
        <f t="shared" si="24"/>
        <v/>
      </c>
      <c r="BV421">
        <f>Empresas!C421</f>
        <v>0</v>
      </c>
    </row>
    <row r="422" spans="1:74" x14ac:dyDescent="0.2">
      <c r="A422" s="89"/>
      <c r="B422" s="52" t="str">
        <f>IF($A422&lt;&gt;"",VLOOKUP(""&amp;$A422,Plano_Contas!$A$3:$F$1003,6,0),"")</f>
        <v/>
      </c>
      <c r="C422" s="91"/>
      <c r="D422" s="111"/>
      <c r="E422" s="112">
        <v>0</v>
      </c>
      <c r="F422" s="87"/>
      <c r="G422" s="85"/>
      <c r="H422" s="111"/>
      <c r="I422" s="112">
        <v>0</v>
      </c>
      <c r="J422" s="87"/>
      <c r="K422" s="85"/>
      <c r="L422" s="111"/>
      <c r="M422" s="112">
        <v>0</v>
      </c>
      <c r="N422" s="87"/>
      <c r="O422" s="85"/>
      <c r="P422" s="111"/>
      <c r="Q422" s="112">
        <v>0</v>
      </c>
      <c r="R422" s="87"/>
      <c r="S422" s="85"/>
      <c r="T422" s="111"/>
      <c r="U422" s="112">
        <v>0</v>
      </c>
      <c r="V422" s="87"/>
      <c r="W422" s="85"/>
      <c r="X422" s="111"/>
      <c r="Y422" s="112">
        <v>0</v>
      </c>
      <c r="Z422" s="87"/>
      <c r="AA422" s="85"/>
      <c r="AB422" s="111"/>
      <c r="AC422" s="112">
        <v>0</v>
      </c>
      <c r="AD422" s="87"/>
      <c r="AE422" s="85"/>
      <c r="AF422" s="111"/>
      <c r="AG422" s="112">
        <v>0</v>
      </c>
      <c r="AH422" s="87"/>
      <c r="AI422" s="85"/>
      <c r="AJ422" s="111"/>
      <c r="AK422" s="112">
        <v>0</v>
      </c>
      <c r="AL422" s="87"/>
      <c r="AM422" s="85"/>
      <c r="AN422" s="111"/>
      <c r="AO422" s="112">
        <v>0</v>
      </c>
      <c r="AP422" s="87"/>
      <c r="AQ422" s="85"/>
      <c r="AR422" s="111"/>
      <c r="AS422" s="112">
        <v>0</v>
      </c>
      <c r="AT422" s="87"/>
      <c r="AU422" s="85"/>
      <c r="AV422" s="111"/>
      <c r="AW422" s="112">
        <v>0</v>
      </c>
      <c r="AX422" s="87"/>
      <c r="AY422" s="85"/>
      <c r="AZ422" s="267">
        <f t="shared" si="21"/>
        <v>0</v>
      </c>
      <c r="BA422" s="88">
        <f t="shared" si="22"/>
        <v>0</v>
      </c>
      <c r="BC422">
        <f>IF($A422&lt;&gt;"",COUNTIF($BD$3:$BD422,$BD422),0)</f>
        <v>0</v>
      </c>
      <c r="BD422" t="str">
        <f>IF($A422&lt;&gt;"",VLOOKUP(TRUNC(MID($A422,1,2),0),Plano_Contas!$H$3:$J$103,2,TRUE),"")</f>
        <v/>
      </c>
      <c r="BE422" s="201" t="str">
        <f t="shared" si="23"/>
        <v/>
      </c>
      <c r="BF422" t="str">
        <f ca="1">IF($BT422&lt;&gt;"",SUMIF($BD$3:$BD$1004,"="&amp;$BD422,INDIRECT(ADDRESS(3,BF$2,1,1)):INDIRECT(ADDRESS(1004,BF$2,1,1))),"")</f>
        <v/>
      </c>
      <c r="BG422" t="str">
        <f ca="1">IF($BT422&lt;&gt;"",SUMIF($BD$3:$BD$1004,"="&amp;$BD422,INDIRECT(ADDRESS(3,BG$2,1,1)):INDIRECT(ADDRESS(1004,BG$2,1,1))),"")</f>
        <v/>
      </c>
      <c r="BH422" t="str">
        <f ca="1">IF($BT422&lt;&gt;"",SUMIF($BD$3:$BD$1004,"="&amp;$BD422,INDIRECT(ADDRESS(3,BH$2,1,1)):INDIRECT(ADDRESS(1004,BH$2,1,1))),"")</f>
        <v/>
      </c>
      <c r="BI422" t="str">
        <f ca="1">IF($BT422&lt;&gt;"",SUMIF($BD$3:$BD$1004,"="&amp;$BD422,INDIRECT(ADDRESS(3,BI$2,1,1)):INDIRECT(ADDRESS(1004,BI$2,1,1))),"")</f>
        <v/>
      </c>
      <c r="BJ422" t="str">
        <f ca="1">IF($BT422&lt;&gt;"",SUMIF($BD$3:$BD$1004,"="&amp;$BD422,INDIRECT(ADDRESS(3,BJ$2,1,1)):INDIRECT(ADDRESS(1004,BJ$2,1,1))),"")</f>
        <v/>
      </c>
      <c r="BK422" t="str">
        <f ca="1">IF($BT422&lt;&gt;"",SUMIF($BD$3:$BD$1004,"="&amp;$BD422,INDIRECT(ADDRESS(3,BK$2,1,1)):INDIRECT(ADDRESS(1004,BK$2,1,1))),"")</f>
        <v/>
      </c>
      <c r="BL422" t="str">
        <f ca="1">IF($BT422&lt;&gt;"",SUMIF($BD$3:$BD$1004,"="&amp;$BD422,INDIRECT(ADDRESS(3,BL$2,1,1)):INDIRECT(ADDRESS(1004,BL$2,1,1))),"")</f>
        <v/>
      </c>
      <c r="BM422" t="str">
        <f ca="1">IF($BT422&lt;&gt;"",SUMIF($BD$3:$BD$1004,"="&amp;$BD422,INDIRECT(ADDRESS(3,BM$2,1,1)):INDIRECT(ADDRESS(1004,BM$2,1,1))),"")</f>
        <v/>
      </c>
      <c r="BN422" t="str">
        <f ca="1">IF($BT422&lt;&gt;"",SUMIF($BD$3:$BD$1004,"="&amp;$BD422,INDIRECT(ADDRESS(3,BN$2,1,1)):INDIRECT(ADDRESS(1004,BN$2,1,1))),"")</f>
        <v/>
      </c>
      <c r="BO422" t="str">
        <f ca="1">IF($BT422&lt;&gt;"",SUMIF($BD$3:$BD$1004,"="&amp;$BD422,INDIRECT(ADDRESS(3,BO$2,1,1)):INDIRECT(ADDRESS(1004,BO$2,1,1))),"")</f>
        <v/>
      </c>
      <c r="BP422" t="str">
        <f ca="1">IF($BT422&lt;&gt;"",SUMIF($BD$3:$BD$1004,"="&amp;$BD422,INDIRECT(ADDRESS(3,BP$2,1,1)):INDIRECT(ADDRESS(1004,BP$2,1,1))),"")</f>
        <v/>
      </c>
      <c r="BQ422" t="str">
        <f ca="1">IF($BT422&lt;&gt;"",SUMIF($BD$3:$BD$1004,"="&amp;$BD422,INDIRECT(ADDRESS(3,BQ$2,1,1)):INDIRECT(ADDRESS(1004,BQ$2,1,1))),"")</f>
        <v/>
      </c>
      <c r="BR422" t="str">
        <f ca="1">IF($BT422&lt;&gt;"",SUMIF($BD$3:$BD$1004,"="&amp;$BD422,INDIRECT(ADDRESS(3,BR$2,1,1)):INDIRECT(ADDRESS(1004,BR$2,1,1))),"")</f>
        <v/>
      </c>
      <c r="BS422" t="str">
        <f>IF($A422&lt;&gt;"",VLOOKUP(TRUNC(MID($A422,1,2),0),Plano_Contas!$H$3:$J$103,3,TRUE),"")</f>
        <v/>
      </c>
      <c r="BT422" t="str">
        <f t="shared" si="24"/>
        <v/>
      </c>
      <c r="BV422">
        <f>Empresas!C422</f>
        <v>0</v>
      </c>
    </row>
    <row r="423" spans="1:74" x14ac:dyDescent="0.2">
      <c r="A423" s="89"/>
      <c r="B423" s="52" t="str">
        <f>IF($A423&lt;&gt;"",VLOOKUP(""&amp;$A423,Plano_Contas!$A$3:$F$1003,6,0),"")</f>
        <v/>
      </c>
      <c r="C423" s="91"/>
      <c r="D423" s="111"/>
      <c r="E423" s="112">
        <v>0</v>
      </c>
      <c r="F423" s="87"/>
      <c r="G423" s="85"/>
      <c r="H423" s="111"/>
      <c r="I423" s="112">
        <v>0</v>
      </c>
      <c r="J423" s="87"/>
      <c r="K423" s="85"/>
      <c r="L423" s="111"/>
      <c r="M423" s="112">
        <v>0</v>
      </c>
      <c r="N423" s="87"/>
      <c r="O423" s="85"/>
      <c r="P423" s="111"/>
      <c r="Q423" s="112">
        <v>0</v>
      </c>
      <c r="R423" s="87"/>
      <c r="S423" s="85"/>
      <c r="T423" s="111"/>
      <c r="U423" s="112">
        <v>0</v>
      </c>
      <c r="V423" s="87"/>
      <c r="W423" s="85"/>
      <c r="X423" s="111"/>
      <c r="Y423" s="112">
        <v>0</v>
      </c>
      <c r="Z423" s="87"/>
      <c r="AA423" s="85"/>
      <c r="AB423" s="111"/>
      <c r="AC423" s="112">
        <v>0</v>
      </c>
      <c r="AD423" s="87"/>
      <c r="AE423" s="85"/>
      <c r="AF423" s="111"/>
      <c r="AG423" s="112">
        <v>0</v>
      </c>
      <c r="AH423" s="87"/>
      <c r="AI423" s="85"/>
      <c r="AJ423" s="111"/>
      <c r="AK423" s="112">
        <v>0</v>
      </c>
      <c r="AL423" s="87"/>
      <c r="AM423" s="85"/>
      <c r="AN423" s="111"/>
      <c r="AO423" s="112">
        <v>0</v>
      </c>
      <c r="AP423" s="87"/>
      <c r="AQ423" s="85"/>
      <c r="AR423" s="111"/>
      <c r="AS423" s="112">
        <v>0</v>
      </c>
      <c r="AT423" s="87"/>
      <c r="AU423" s="85"/>
      <c r="AV423" s="111"/>
      <c r="AW423" s="112">
        <v>0</v>
      </c>
      <c r="AX423" s="87"/>
      <c r="AY423" s="85"/>
      <c r="AZ423" s="267">
        <f t="shared" si="21"/>
        <v>0</v>
      </c>
      <c r="BA423" s="88">
        <f t="shared" si="22"/>
        <v>0</v>
      </c>
      <c r="BC423">
        <f>IF($A423&lt;&gt;"",COUNTIF($BD$3:$BD423,$BD423),0)</f>
        <v>0</v>
      </c>
      <c r="BD423" t="str">
        <f>IF($A423&lt;&gt;"",VLOOKUP(TRUNC(MID($A423,1,2),0),Plano_Contas!$H$3:$J$103,2,TRUE),"")</f>
        <v/>
      </c>
      <c r="BE423" s="201" t="str">
        <f t="shared" si="23"/>
        <v/>
      </c>
      <c r="BF423" t="str">
        <f ca="1">IF($BT423&lt;&gt;"",SUMIF($BD$3:$BD$1004,"="&amp;$BD423,INDIRECT(ADDRESS(3,BF$2,1,1)):INDIRECT(ADDRESS(1004,BF$2,1,1))),"")</f>
        <v/>
      </c>
      <c r="BG423" t="str">
        <f ca="1">IF($BT423&lt;&gt;"",SUMIF($BD$3:$BD$1004,"="&amp;$BD423,INDIRECT(ADDRESS(3,BG$2,1,1)):INDIRECT(ADDRESS(1004,BG$2,1,1))),"")</f>
        <v/>
      </c>
      <c r="BH423" t="str">
        <f ca="1">IF($BT423&lt;&gt;"",SUMIF($BD$3:$BD$1004,"="&amp;$BD423,INDIRECT(ADDRESS(3,BH$2,1,1)):INDIRECT(ADDRESS(1004,BH$2,1,1))),"")</f>
        <v/>
      </c>
      <c r="BI423" t="str">
        <f ca="1">IF($BT423&lt;&gt;"",SUMIF($BD$3:$BD$1004,"="&amp;$BD423,INDIRECT(ADDRESS(3,BI$2,1,1)):INDIRECT(ADDRESS(1004,BI$2,1,1))),"")</f>
        <v/>
      </c>
      <c r="BJ423" t="str">
        <f ca="1">IF($BT423&lt;&gt;"",SUMIF($BD$3:$BD$1004,"="&amp;$BD423,INDIRECT(ADDRESS(3,BJ$2,1,1)):INDIRECT(ADDRESS(1004,BJ$2,1,1))),"")</f>
        <v/>
      </c>
      <c r="BK423" t="str">
        <f ca="1">IF($BT423&lt;&gt;"",SUMIF($BD$3:$BD$1004,"="&amp;$BD423,INDIRECT(ADDRESS(3,BK$2,1,1)):INDIRECT(ADDRESS(1004,BK$2,1,1))),"")</f>
        <v/>
      </c>
      <c r="BL423" t="str">
        <f ca="1">IF($BT423&lt;&gt;"",SUMIF($BD$3:$BD$1004,"="&amp;$BD423,INDIRECT(ADDRESS(3,BL$2,1,1)):INDIRECT(ADDRESS(1004,BL$2,1,1))),"")</f>
        <v/>
      </c>
      <c r="BM423" t="str">
        <f ca="1">IF($BT423&lt;&gt;"",SUMIF($BD$3:$BD$1004,"="&amp;$BD423,INDIRECT(ADDRESS(3,BM$2,1,1)):INDIRECT(ADDRESS(1004,BM$2,1,1))),"")</f>
        <v/>
      </c>
      <c r="BN423" t="str">
        <f ca="1">IF($BT423&lt;&gt;"",SUMIF($BD$3:$BD$1004,"="&amp;$BD423,INDIRECT(ADDRESS(3,BN$2,1,1)):INDIRECT(ADDRESS(1004,BN$2,1,1))),"")</f>
        <v/>
      </c>
      <c r="BO423" t="str">
        <f ca="1">IF($BT423&lt;&gt;"",SUMIF($BD$3:$BD$1004,"="&amp;$BD423,INDIRECT(ADDRESS(3,BO$2,1,1)):INDIRECT(ADDRESS(1004,BO$2,1,1))),"")</f>
        <v/>
      </c>
      <c r="BP423" t="str">
        <f ca="1">IF($BT423&lt;&gt;"",SUMIF($BD$3:$BD$1004,"="&amp;$BD423,INDIRECT(ADDRESS(3,BP$2,1,1)):INDIRECT(ADDRESS(1004,BP$2,1,1))),"")</f>
        <v/>
      </c>
      <c r="BQ423" t="str">
        <f ca="1">IF($BT423&lt;&gt;"",SUMIF($BD$3:$BD$1004,"="&amp;$BD423,INDIRECT(ADDRESS(3,BQ$2,1,1)):INDIRECT(ADDRESS(1004,BQ$2,1,1))),"")</f>
        <v/>
      </c>
      <c r="BR423" t="str">
        <f ca="1">IF($BT423&lt;&gt;"",SUMIF($BD$3:$BD$1004,"="&amp;$BD423,INDIRECT(ADDRESS(3,BR$2,1,1)):INDIRECT(ADDRESS(1004,BR$2,1,1))),"")</f>
        <v/>
      </c>
      <c r="BS423" t="str">
        <f>IF($A423&lt;&gt;"",VLOOKUP(TRUNC(MID($A423,1,2),0),Plano_Contas!$H$3:$J$103,3,TRUE),"")</f>
        <v/>
      </c>
      <c r="BT423" t="str">
        <f t="shared" si="24"/>
        <v/>
      </c>
      <c r="BV423">
        <f>Empresas!C423</f>
        <v>0</v>
      </c>
    </row>
    <row r="424" spans="1:74" x14ac:dyDescent="0.2">
      <c r="A424" s="89"/>
      <c r="B424" s="52" t="str">
        <f>IF($A424&lt;&gt;"",VLOOKUP(""&amp;$A424,Plano_Contas!$A$3:$F$1003,6,0),"")</f>
        <v/>
      </c>
      <c r="C424" s="91"/>
      <c r="D424" s="111"/>
      <c r="E424" s="112">
        <v>0</v>
      </c>
      <c r="F424" s="87"/>
      <c r="G424" s="85"/>
      <c r="H424" s="111"/>
      <c r="I424" s="112">
        <v>0</v>
      </c>
      <c r="J424" s="87"/>
      <c r="K424" s="85"/>
      <c r="L424" s="111"/>
      <c r="M424" s="112">
        <v>0</v>
      </c>
      <c r="N424" s="87"/>
      <c r="O424" s="85"/>
      <c r="P424" s="111"/>
      <c r="Q424" s="112">
        <v>0</v>
      </c>
      <c r="R424" s="87"/>
      <c r="S424" s="85"/>
      <c r="T424" s="111"/>
      <c r="U424" s="112">
        <v>0</v>
      </c>
      <c r="V424" s="87"/>
      <c r="W424" s="85"/>
      <c r="X424" s="111"/>
      <c r="Y424" s="112">
        <v>0</v>
      </c>
      <c r="Z424" s="87"/>
      <c r="AA424" s="85"/>
      <c r="AB424" s="111"/>
      <c r="AC424" s="112">
        <v>0</v>
      </c>
      <c r="AD424" s="87"/>
      <c r="AE424" s="85"/>
      <c r="AF424" s="111"/>
      <c r="AG424" s="112">
        <v>0</v>
      </c>
      <c r="AH424" s="87"/>
      <c r="AI424" s="85"/>
      <c r="AJ424" s="111"/>
      <c r="AK424" s="112">
        <v>0</v>
      </c>
      <c r="AL424" s="87"/>
      <c r="AM424" s="85"/>
      <c r="AN424" s="111"/>
      <c r="AO424" s="112">
        <v>0</v>
      </c>
      <c r="AP424" s="87"/>
      <c r="AQ424" s="85"/>
      <c r="AR424" s="111"/>
      <c r="AS424" s="112">
        <v>0</v>
      </c>
      <c r="AT424" s="87"/>
      <c r="AU424" s="85"/>
      <c r="AV424" s="111"/>
      <c r="AW424" s="112">
        <v>0</v>
      </c>
      <c r="AX424" s="87"/>
      <c r="AY424" s="85"/>
      <c r="AZ424" s="267">
        <f t="shared" si="21"/>
        <v>0</v>
      </c>
      <c r="BA424" s="88">
        <f t="shared" si="22"/>
        <v>0</v>
      </c>
      <c r="BC424">
        <f>IF($A424&lt;&gt;"",COUNTIF($BD$3:$BD424,$BD424),0)</f>
        <v>0</v>
      </c>
      <c r="BD424" t="str">
        <f>IF($A424&lt;&gt;"",VLOOKUP(TRUNC(MID($A424,1,2),0),Plano_Contas!$H$3:$J$103,2,TRUE),"")</f>
        <v/>
      </c>
      <c r="BE424" s="201" t="str">
        <f t="shared" si="23"/>
        <v/>
      </c>
      <c r="BF424" t="str">
        <f ca="1">IF($BT424&lt;&gt;"",SUMIF($BD$3:$BD$1004,"="&amp;$BD424,INDIRECT(ADDRESS(3,BF$2,1,1)):INDIRECT(ADDRESS(1004,BF$2,1,1))),"")</f>
        <v/>
      </c>
      <c r="BG424" t="str">
        <f ca="1">IF($BT424&lt;&gt;"",SUMIF($BD$3:$BD$1004,"="&amp;$BD424,INDIRECT(ADDRESS(3,BG$2,1,1)):INDIRECT(ADDRESS(1004,BG$2,1,1))),"")</f>
        <v/>
      </c>
      <c r="BH424" t="str">
        <f ca="1">IF($BT424&lt;&gt;"",SUMIF($BD$3:$BD$1004,"="&amp;$BD424,INDIRECT(ADDRESS(3,BH$2,1,1)):INDIRECT(ADDRESS(1004,BH$2,1,1))),"")</f>
        <v/>
      </c>
      <c r="BI424" t="str">
        <f ca="1">IF($BT424&lt;&gt;"",SUMIF($BD$3:$BD$1004,"="&amp;$BD424,INDIRECT(ADDRESS(3,BI$2,1,1)):INDIRECT(ADDRESS(1004,BI$2,1,1))),"")</f>
        <v/>
      </c>
      <c r="BJ424" t="str">
        <f ca="1">IF($BT424&lt;&gt;"",SUMIF($BD$3:$BD$1004,"="&amp;$BD424,INDIRECT(ADDRESS(3,BJ$2,1,1)):INDIRECT(ADDRESS(1004,BJ$2,1,1))),"")</f>
        <v/>
      </c>
      <c r="BK424" t="str">
        <f ca="1">IF($BT424&lt;&gt;"",SUMIF($BD$3:$BD$1004,"="&amp;$BD424,INDIRECT(ADDRESS(3,BK$2,1,1)):INDIRECT(ADDRESS(1004,BK$2,1,1))),"")</f>
        <v/>
      </c>
      <c r="BL424" t="str">
        <f ca="1">IF($BT424&lt;&gt;"",SUMIF($BD$3:$BD$1004,"="&amp;$BD424,INDIRECT(ADDRESS(3,BL$2,1,1)):INDIRECT(ADDRESS(1004,BL$2,1,1))),"")</f>
        <v/>
      </c>
      <c r="BM424" t="str">
        <f ca="1">IF($BT424&lt;&gt;"",SUMIF($BD$3:$BD$1004,"="&amp;$BD424,INDIRECT(ADDRESS(3,BM$2,1,1)):INDIRECT(ADDRESS(1004,BM$2,1,1))),"")</f>
        <v/>
      </c>
      <c r="BN424" t="str">
        <f ca="1">IF($BT424&lt;&gt;"",SUMIF($BD$3:$BD$1004,"="&amp;$BD424,INDIRECT(ADDRESS(3,BN$2,1,1)):INDIRECT(ADDRESS(1004,BN$2,1,1))),"")</f>
        <v/>
      </c>
      <c r="BO424" t="str">
        <f ca="1">IF($BT424&lt;&gt;"",SUMIF($BD$3:$BD$1004,"="&amp;$BD424,INDIRECT(ADDRESS(3,BO$2,1,1)):INDIRECT(ADDRESS(1004,BO$2,1,1))),"")</f>
        <v/>
      </c>
      <c r="BP424" t="str">
        <f ca="1">IF($BT424&lt;&gt;"",SUMIF($BD$3:$BD$1004,"="&amp;$BD424,INDIRECT(ADDRESS(3,BP$2,1,1)):INDIRECT(ADDRESS(1004,BP$2,1,1))),"")</f>
        <v/>
      </c>
      <c r="BQ424" t="str">
        <f ca="1">IF($BT424&lt;&gt;"",SUMIF($BD$3:$BD$1004,"="&amp;$BD424,INDIRECT(ADDRESS(3,BQ$2,1,1)):INDIRECT(ADDRESS(1004,BQ$2,1,1))),"")</f>
        <v/>
      </c>
      <c r="BR424" t="str">
        <f ca="1">IF($BT424&lt;&gt;"",SUMIF($BD$3:$BD$1004,"="&amp;$BD424,INDIRECT(ADDRESS(3,BR$2,1,1)):INDIRECT(ADDRESS(1004,BR$2,1,1))),"")</f>
        <v/>
      </c>
      <c r="BS424" t="str">
        <f>IF($A424&lt;&gt;"",VLOOKUP(TRUNC(MID($A424,1,2),0),Plano_Contas!$H$3:$J$103,3,TRUE),"")</f>
        <v/>
      </c>
      <c r="BT424" t="str">
        <f t="shared" si="24"/>
        <v/>
      </c>
      <c r="BV424">
        <f>Empresas!C424</f>
        <v>0</v>
      </c>
    </row>
    <row r="425" spans="1:74" x14ac:dyDescent="0.2">
      <c r="A425" s="89"/>
      <c r="B425" s="52" t="str">
        <f>IF($A425&lt;&gt;"",VLOOKUP(""&amp;$A425,Plano_Contas!$A$3:$F$1003,6,0),"")</f>
        <v/>
      </c>
      <c r="C425" s="91"/>
      <c r="D425" s="111"/>
      <c r="E425" s="112">
        <v>0</v>
      </c>
      <c r="F425" s="87"/>
      <c r="G425" s="85"/>
      <c r="H425" s="111"/>
      <c r="I425" s="112">
        <v>0</v>
      </c>
      <c r="J425" s="87"/>
      <c r="K425" s="85"/>
      <c r="L425" s="111"/>
      <c r="M425" s="112">
        <v>0</v>
      </c>
      <c r="N425" s="87"/>
      <c r="O425" s="85"/>
      <c r="P425" s="111"/>
      <c r="Q425" s="112">
        <v>0</v>
      </c>
      <c r="R425" s="87"/>
      <c r="S425" s="85"/>
      <c r="T425" s="111"/>
      <c r="U425" s="112">
        <v>0</v>
      </c>
      <c r="V425" s="87"/>
      <c r="W425" s="85"/>
      <c r="X425" s="111"/>
      <c r="Y425" s="112">
        <v>0</v>
      </c>
      <c r="Z425" s="87"/>
      <c r="AA425" s="85"/>
      <c r="AB425" s="111"/>
      <c r="AC425" s="112">
        <v>0</v>
      </c>
      <c r="AD425" s="87"/>
      <c r="AE425" s="85"/>
      <c r="AF425" s="111"/>
      <c r="AG425" s="112">
        <v>0</v>
      </c>
      <c r="AH425" s="87"/>
      <c r="AI425" s="85"/>
      <c r="AJ425" s="111"/>
      <c r="AK425" s="112">
        <v>0</v>
      </c>
      <c r="AL425" s="87"/>
      <c r="AM425" s="85"/>
      <c r="AN425" s="111"/>
      <c r="AO425" s="112">
        <v>0</v>
      </c>
      <c r="AP425" s="87"/>
      <c r="AQ425" s="85"/>
      <c r="AR425" s="111"/>
      <c r="AS425" s="112">
        <v>0</v>
      </c>
      <c r="AT425" s="87"/>
      <c r="AU425" s="85"/>
      <c r="AV425" s="111"/>
      <c r="AW425" s="112">
        <v>0</v>
      </c>
      <c r="AX425" s="87"/>
      <c r="AY425" s="85"/>
      <c r="AZ425" s="267">
        <f t="shared" si="21"/>
        <v>0</v>
      </c>
      <c r="BA425" s="88">
        <f t="shared" si="22"/>
        <v>0</v>
      </c>
      <c r="BC425">
        <f>IF($A425&lt;&gt;"",COUNTIF($BD$3:$BD425,$BD425),0)</f>
        <v>0</v>
      </c>
      <c r="BD425" t="str">
        <f>IF($A425&lt;&gt;"",VLOOKUP(TRUNC(MID($A425,1,2),0),Plano_Contas!$H$3:$J$103,2,TRUE),"")</f>
        <v/>
      </c>
      <c r="BE425" s="201" t="str">
        <f t="shared" si="23"/>
        <v/>
      </c>
      <c r="BF425" t="str">
        <f ca="1">IF($BT425&lt;&gt;"",SUMIF($BD$3:$BD$1004,"="&amp;$BD425,INDIRECT(ADDRESS(3,BF$2,1,1)):INDIRECT(ADDRESS(1004,BF$2,1,1))),"")</f>
        <v/>
      </c>
      <c r="BG425" t="str">
        <f ca="1">IF($BT425&lt;&gt;"",SUMIF($BD$3:$BD$1004,"="&amp;$BD425,INDIRECT(ADDRESS(3,BG$2,1,1)):INDIRECT(ADDRESS(1004,BG$2,1,1))),"")</f>
        <v/>
      </c>
      <c r="BH425" t="str">
        <f ca="1">IF($BT425&lt;&gt;"",SUMIF($BD$3:$BD$1004,"="&amp;$BD425,INDIRECT(ADDRESS(3,BH$2,1,1)):INDIRECT(ADDRESS(1004,BH$2,1,1))),"")</f>
        <v/>
      </c>
      <c r="BI425" t="str">
        <f ca="1">IF($BT425&lt;&gt;"",SUMIF($BD$3:$BD$1004,"="&amp;$BD425,INDIRECT(ADDRESS(3,BI$2,1,1)):INDIRECT(ADDRESS(1004,BI$2,1,1))),"")</f>
        <v/>
      </c>
      <c r="BJ425" t="str">
        <f ca="1">IF($BT425&lt;&gt;"",SUMIF($BD$3:$BD$1004,"="&amp;$BD425,INDIRECT(ADDRESS(3,BJ$2,1,1)):INDIRECT(ADDRESS(1004,BJ$2,1,1))),"")</f>
        <v/>
      </c>
      <c r="BK425" t="str">
        <f ca="1">IF($BT425&lt;&gt;"",SUMIF($BD$3:$BD$1004,"="&amp;$BD425,INDIRECT(ADDRESS(3,BK$2,1,1)):INDIRECT(ADDRESS(1004,BK$2,1,1))),"")</f>
        <v/>
      </c>
      <c r="BL425" t="str">
        <f ca="1">IF($BT425&lt;&gt;"",SUMIF($BD$3:$BD$1004,"="&amp;$BD425,INDIRECT(ADDRESS(3,BL$2,1,1)):INDIRECT(ADDRESS(1004,BL$2,1,1))),"")</f>
        <v/>
      </c>
      <c r="BM425" t="str">
        <f ca="1">IF($BT425&lt;&gt;"",SUMIF($BD$3:$BD$1004,"="&amp;$BD425,INDIRECT(ADDRESS(3,BM$2,1,1)):INDIRECT(ADDRESS(1004,BM$2,1,1))),"")</f>
        <v/>
      </c>
      <c r="BN425" t="str">
        <f ca="1">IF($BT425&lt;&gt;"",SUMIF($BD$3:$BD$1004,"="&amp;$BD425,INDIRECT(ADDRESS(3,BN$2,1,1)):INDIRECT(ADDRESS(1004,BN$2,1,1))),"")</f>
        <v/>
      </c>
      <c r="BO425" t="str">
        <f ca="1">IF($BT425&lt;&gt;"",SUMIF($BD$3:$BD$1004,"="&amp;$BD425,INDIRECT(ADDRESS(3,BO$2,1,1)):INDIRECT(ADDRESS(1004,BO$2,1,1))),"")</f>
        <v/>
      </c>
      <c r="BP425" t="str">
        <f ca="1">IF($BT425&lt;&gt;"",SUMIF($BD$3:$BD$1004,"="&amp;$BD425,INDIRECT(ADDRESS(3,BP$2,1,1)):INDIRECT(ADDRESS(1004,BP$2,1,1))),"")</f>
        <v/>
      </c>
      <c r="BQ425" t="str">
        <f ca="1">IF($BT425&lt;&gt;"",SUMIF($BD$3:$BD$1004,"="&amp;$BD425,INDIRECT(ADDRESS(3,BQ$2,1,1)):INDIRECT(ADDRESS(1004,BQ$2,1,1))),"")</f>
        <v/>
      </c>
      <c r="BR425" t="str">
        <f ca="1">IF($BT425&lt;&gt;"",SUMIF($BD$3:$BD$1004,"="&amp;$BD425,INDIRECT(ADDRESS(3,BR$2,1,1)):INDIRECT(ADDRESS(1004,BR$2,1,1))),"")</f>
        <v/>
      </c>
      <c r="BS425" t="str">
        <f>IF($A425&lt;&gt;"",VLOOKUP(TRUNC(MID($A425,1,2),0),Plano_Contas!$H$3:$J$103,3,TRUE),"")</f>
        <v/>
      </c>
      <c r="BT425" t="str">
        <f t="shared" si="24"/>
        <v/>
      </c>
      <c r="BV425">
        <f>Empresas!C425</f>
        <v>0</v>
      </c>
    </row>
    <row r="426" spans="1:74" x14ac:dyDescent="0.2">
      <c r="A426" s="89"/>
      <c r="B426" s="52" t="str">
        <f>IF($A426&lt;&gt;"",VLOOKUP(""&amp;$A426,Plano_Contas!$A$3:$F$1003,6,0),"")</f>
        <v/>
      </c>
      <c r="C426" s="91"/>
      <c r="D426" s="111"/>
      <c r="E426" s="112">
        <v>0</v>
      </c>
      <c r="F426" s="87"/>
      <c r="G426" s="85"/>
      <c r="H426" s="111"/>
      <c r="I426" s="112">
        <v>0</v>
      </c>
      <c r="J426" s="87"/>
      <c r="K426" s="85"/>
      <c r="L426" s="111"/>
      <c r="M426" s="112">
        <v>0</v>
      </c>
      <c r="N426" s="87"/>
      <c r="O426" s="85"/>
      <c r="P426" s="111"/>
      <c r="Q426" s="112">
        <v>0</v>
      </c>
      <c r="R426" s="87"/>
      <c r="S426" s="85"/>
      <c r="T426" s="111"/>
      <c r="U426" s="112">
        <v>0</v>
      </c>
      <c r="V426" s="87"/>
      <c r="W426" s="85"/>
      <c r="X426" s="111"/>
      <c r="Y426" s="112">
        <v>0</v>
      </c>
      <c r="Z426" s="87"/>
      <c r="AA426" s="85"/>
      <c r="AB426" s="111"/>
      <c r="AC426" s="112">
        <v>0</v>
      </c>
      <c r="AD426" s="87"/>
      <c r="AE426" s="85"/>
      <c r="AF426" s="111"/>
      <c r="AG426" s="112">
        <v>0</v>
      </c>
      <c r="AH426" s="87"/>
      <c r="AI426" s="85"/>
      <c r="AJ426" s="111"/>
      <c r="AK426" s="112">
        <v>0</v>
      </c>
      <c r="AL426" s="87"/>
      <c r="AM426" s="85"/>
      <c r="AN426" s="111"/>
      <c r="AO426" s="112">
        <v>0</v>
      </c>
      <c r="AP426" s="87"/>
      <c r="AQ426" s="85"/>
      <c r="AR426" s="111"/>
      <c r="AS426" s="112">
        <v>0</v>
      </c>
      <c r="AT426" s="87"/>
      <c r="AU426" s="85"/>
      <c r="AV426" s="111"/>
      <c r="AW426" s="112">
        <v>0</v>
      </c>
      <c r="AX426" s="87"/>
      <c r="AY426" s="85"/>
      <c r="AZ426" s="267">
        <f t="shared" si="21"/>
        <v>0</v>
      </c>
      <c r="BA426" s="88">
        <f t="shared" si="22"/>
        <v>0</v>
      </c>
      <c r="BC426">
        <f>IF($A426&lt;&gt;"",COUNTIF($BD$3:$BD426,$BD426),0)</f>
        <v>0</v>
      </c>
      <c r="BD426" t="str">
        <f>IF($A426&lt;&gt;"",VLOOKUP(TRUNC(MID($A426,1,2),0),Plano_Contas!$H$3:$J$103,2,TRUE),"")</f>
        <v/>
      </c>
      <c r="BE426" s="201" t="str">
        <f t="shared" si="23"/>
        <v/>
      </c>
      <c r="BF426" t="str">
        <f ca="1">IF($BT426&lt;&gt;"",SUMIF($BD$3:$BD$1004,"="&amp;$BD426,INDIRECT(ADDRESS(3,BF$2,1,1)):INDIRECT(ADDRESS(1004,BF$2,1,1))),"")</f>
        <v/>
      </c>
      <c r="BG426" t="str">
        <f ca="1">IF($BT426&lt;&gt;"",SUMIF($BD$3:$BD$1004,"="&amp;$BD426,INDIRECT(ADDRESS(3,BG$2,1,1)):INDIRECT(ADDRESS(1004,BG$2,1,1))),"")</f>
        <v/>
      </c>
      <c r="BH426" t="str">
        <f ca="1">IF($BT426&lt;&gt;"",SUMIF($BD$3:$BD$1004,"="&amp;$BD426,INDIRECT(ADDRESS(3,BH$2,1,1)):INDIRECT(ADDRESS(1004,BH$2,1,1))),"")</f>
        <v/>
      </c>
      <c r="BI426" t="str">
        <f ca="1">IF($BT426&lt;&gt;"",SUMIF($BD$3:$BD$1004,"="&amp;$BD426,INDIRECT(ADDRESS(3,BI$2,1,1)):INDIRECT(ADDRESS(1004,BI$2,1,1))),"")</f>
        <v/>
      </c>
      <c r="BJ426" t="str">
        <f ca="1">IF($BT426&lt;&gt;"",SUMIF($BD$3:$BD$1004,"="&amp;$BD426,INDIRECT(ADDRESS(3,BJ$2,1,1)):INDIRECT(ADDRESS(1004,BJ$2,1,1))),"")</f>
        <v/>
      </c>
      <c r="BK426" t="str">
        <f ca="1">IF($BT426&lt;&gt;"",SUMIF($BD$3:$BD$1004,"="&amp;$BD426,INDIRECT(ADDRESS(3,BK$2,1,1)):INDIRECT(ADDRESS(1004,BK$2,1,1))),"")</f>
        <v/>
      </c>
      <c r="BL426" t="str">
        <f ca="1">IF($BT426&lt;&gt;"",SUMIF($BD$3:$BD$1004,"="&amp;$BD426,INDIRECT(ADDRESS(3,BL$2,1,1)):INDIRECT(ADDRESS(1004,BL$2,1,1))),"")</f>
        <v/>
      </c>
      <c r="BM426" t="str">
        <f ca="1">IF($BT426&lt;&gt;"",SUMIF($BD$3:$BD$1004,"="&amp;$BD426,INDIRECT(ADDRESS(3,BM$2,1,1)):INDIRECT(ADDRESS(1004,BM$2,1,1))),"")</f>
        <v/>
      </c>
      <c r="BN426" t="str">
        <f ca="1">IF($BT426&lt;&gt;"",SUMIF($BD$3:$BD$1004,"="&amp;$BD426,INDIRECT(ADDRESS(3,BN$2,1,1)):INDIRECT(ADDRESS(1004,BN$2,1,1))),"")</f>
        <v/>
      </c>
      <c r="BO426" t="str">
        <f ca="1">IF($BT426&lt;&gt;"",SUMIF($BD$3:$BD$1004,"="&amp;$BD426,INDIRECT(ADDRESS(3,BO$2,1,1)):INDIRECT(ADDRESS(1004,BO$2,1,1))),"")</f>
        <v/>
      </c>
      <c r="BP426" t="str">
        <f ca="1">IF($BT426&lt;&gt;"",SUMIF($BD$3:$BD$1004,"="&amp;$BD426,INDIRECT(ADDRESS(3,BP$2,1,1)):INDIRECT(ADDRESS(1004,BP$2,1,1))),"")</f>
        <v/>
      </c>
      <c r="BQ426" t="str">
        <f ca="1">IF($BT426&lt;&gt;"",SUMIF($BD$3:$BD$1004,"="&amp;$BD426,INDIRECT(ADDRESS(3,BQ$2,1,1)):INDIRECT(ADDRESS(1004,BQ$2,1,1))),"")</f>
        <v/>
      </c>
      <c r="BR426" t="str">
        <f ca="1">IF($BT426&lt;&gt;"",SUMIF($BD$3:$BD$1004,"="&amp;$BD426,INDIRECT(ADDRESS(3,BR$2,1,1)):INDIRECT(ADDRESS(1004,BR$2,1,1))),"")</f>
        <v/>
      </c>
      <c r="BS426" t="str">
        <f>IF($A426&lt;&gt;"",VLOOKUP(TRUNC(MID($A426,1,2),0),Plano_Contas!$H$3:$J$103,3,TRUE),"")</f>
        <v/>
      </c>
      <c r="BT426" t="str">
        <f t="shared" si="24"/>
        <v/>
      </c>
      <c r="BV426">
        <f>Empresas!C426</f>
        <v>0</v>
      </c>
    </row>
    <row r="427" spans="1:74" x14ac:dyDescent="0.2">
      <c r="A427" s="89"/>
      <c r="B427" s="52" t="str">
        <f>IF($A427&lt;&gt;"",VLOOKUP(""&amp;$A427,Plano_Contas!$A$3:$F$1003,6,0),"")</f>
        <v/>
      </c>
      <c r="C427" s="91"/>
      <c r="D427" s="111"/>
      <c r="E427" s="112">
        <v>0</v>
      </c>
      <c r="F427" s="87"/>
      <c r="G427" s="85"/>
      <c r="H427" s="111"/>
      <c r="I427" s="112">
        <v>0</v>
      </c>
      <c r="J427" s="87"/>
      <c r="K427" s="85"/>
      <c r="L427" s="111"/>
      <c r="M427" s="112">
        <v>0</v>
      </c>
      <c r="N427" s="87"/>
      <c r="O427" s="85"/>
      <c r="P427" s="111"/>
      <c r="Q427" s="112">
        <v>0</v>
      </c>
      <c r="R427" s="87"/>
      <c r="S427" s="85"/>
      <c r="T427" s="111"/>
      <c r="U427" s="112">
        <v>0</v>
      </c>
      <c r="V427" s="87"/>
      <c r="W427" s="85"/>
      <c r="X427" s="111"/>
      <c r="Y427" s="112">
        <v>0</v>
      </c>
      <c r="Z427" s="87"/>
      <c r="AA427" s="85"/>
      <c r="AB427" s="111"/>
      <c r="AC427" s="112">
        <v>0</v>
      </c>
      <c r="AD427" s="87"/>
      <c r="AE427" s="85"/>
      <c r="AF427" s="111"/>
      <c r="AG427" s="112">
        <v>0</v>
      </c>
      <c r="AH427" s="87"/>
      <c r="AI427" s="85"/>
      <c r="AJ427" s="111"/>
      <c r="AK427" s="112">
        <v>0</v>
      </c>
      <c r="AL427" s="87"/>
      <c r="AM427" s="85"/>
      <c r="AN427" s="111"/>
      <c r="AO427" s="112">
        <v>0</v>
      </c>
      <c r="AP427" s="87"/>
      <c r="AQ427" s="85"/>
      <c r="AR427" s="111"/>
      <c r="AS427" s="112">
        <v>0</v>
      </c>
      <c r="AT427" s="87"/>
      <c r="AU427" s="85"/>
      <c r="AV427" s="111"/>
      <c r="AW427" s="112">
        <v>0</v>
      </c>
      <c r="AX427" s="87"/>
      <c r="AY427" s="85"/>
      <c r="AZ427" s="267">
        <f t="shared" si="21"/>
        <v>0</v>
      </c>
      <c r="BA427" s="88">
        <f t="shared" si="22"/>
        <v>0</v>
      </c>
      <c r="BC427">
        <f>IF($A427&lt;&gt;"",COUNTIF($BD$3:$BD427,$BD427),0)</f>
        <v>0</v>
      </c>
      <c r="BD427" t="str">
        <f>IF($A427&lt;&gt;"",VLOOKUP(TRUNC(MID($A427,1,2),0),Plano_Contas!$H$3:$J$103,2,TRUE),"")</f>
        <v/>
      </c>
      <c r="BE427" s="201" t="str">
        <f t="shared" si="23"/>
        <v/>
      </c>
      <c r="BF427" t="str">
        <f ca="1">IF($BT427&lt;&gt;"",SUMIF($BD$3:$BD$1004,"="&amp;$BD427,INDIRECT(ADDRESS(3,BF$2,1,1)):INDIRECT(ADDRESS(1004,BF$2,1,1))),"")</f>
        <v/>
      </c>
      <c r="BG427" t="str">
        <f ca="1">IF($BT427&lt;&gt;"",SUMIF($BD$3:$BD$1004,"="&amp;$BD427,INDIRECT(ADDRESS(3,BG$2,1,1)):INDIRECT(ADDRESS(1004,BG$2,1,1))),"")</f>
        <v/>
      </c>
      <c r="BH427" t="str">
        <f ca="1">IF($BT427&lt;&gt;"",SUMIF($BD$3:$BD$1004,"="&amp;$BD427,INDIRECT(ADDRESS(3,BH$2,1,1)):INDIRECT(ADDRESS(1004,BH$2,1,1))),"")</f>
        <v/>
      </c>
      <c r="BI427" t="str">
        <f ca="1">IF($BT427&lt;&gt;"",SUMIF($BD$3:$BD$1004,"="&amp;$BD427,INDIRECT(ADDRESS(3,BI$2,1,1)):INDIRECT(ADDRESS(1004,BI$2,1,1))),"")</f>
        <v/>
      </c>
      <c r="BJ427" t="str">
        <f ca="1">IF($BT427&lt;&gt;"",SUMIF($BD$3:$BD$1004,"="&amp;$BD427,INDIRECT(ADDRESS(3,BJ$2,1,1)):INDIRECT(ADDRESS(1004,BJ$2,1,1))),"")</f>
        <v/>
      </c>
      <c r="BK427" t="str">
        <f ca="1">IF($BT427&lt;&gt;"",SUMIF($BD$3:$BD$1004,"="&amp;$BD427,INDIRECT(ADDRESS(3,BK$2,1,1)):INDIRECT(ADDRESS(1004,BK$2,1,1))),"")</f>
        <v/>
      </c>
      <c r="BL427" t="str">
        <f ca="1">IF($BT427&lt;&gt;"",SUMIF($BD$3:$BD$1004,"="&amp;$BD427,INDIRECT(ADDRESS(3,BL$2,1,1)):INDIRECT(ADDRESS(1004,BL$2,1,1))),"")</f>
        <v/>
      </c>
      <c r="BM427" t="str">
        <f ca="1">IF($BT427&lt;&gt;"",SUMIF($BD$3:$BD$1004,"="&amp;$BD427,INDIRECT(ADDRESS(3,BM$2,1,1)):INDIRECT(ADDRESS(1004,BM$2,1,1))),"")</f>
        <v/>
      </c>
      <c r="BN427" t="str">
        <f ca="1">IF($BT427&lt;&gt;"",SUMIF($BD$3:$BD$1004,"="&amp;$BD427,INDIRECT(ADDRESS(3,BN$2,1,1)):INDIRECT(ADDRESS(1004,BN$2,1,1))),"")</f>
        <v/>
      </c>
      <c r="BO427" t="str">
        <f ca="1">IF($BT427&lt;&gt;"",SUMIF($BD$3:$BD$1004,"="&amp;$BD427,INDIRECT(ADDRESS(3,BO$2,1,1)):INDIRECT(ADDRESS(1004,BO$2,1,1))),"")</f>
        <v/>
      </c>
      <c r="BP427" t="str">
        <f ca="1">IF($BT427&lt;&gt;"",SUMIF($BD$3:$BD$1004,"="&amp;$BD427,INDIRECT(ADDRESS(3,BP$2,1,1)):INDIRECT(ADDRESS(1004,BP$2,1,1))),"")</f>
        <v/>
      </c>
      <c r="BQ427" t="str">
        <f ca="1">IF($BT427&lt;&gt;"",SUMIF($BD$3:$BD$1004,"="&amp;$BD427,INDIRECT(ADDRESS(3,BQ$2,1,1)):INDIRECT(ADDRESS(1004,BQ$2,1,1))),"")</f>
        <v/>
      </c>
      <c r="BR427" t="str">
        <f ca="1">IF($BT427&lt;&gt;"",SUMIF($BD$3:$BD$1004,"="&amp;$BD427,INDIRECT(ADDRESS(3,BR$2,1,1)):INDIRECT(ADDRESS(1004,BR$2,1,1))),"")</f>
        <v/>
      </c>
      <c r="BS427" t="str">
        <f>IF($A427&lt;&gt;"",VLOOKUP(TRUNC(MID($A427,1,2),0),Plano_Contas!$H$3:$J$103,3,TRUE),"")</f>
        <v/>
      </c>
      <c r="BT427" t="str">
        <f t="shared" si="24"/>
        <v/>
      </c>
      <c r="BV427">
        <f>Empresas!C427</f>
        <v>0</v>
      </c>
    </row>
    <row r="428" spans="1:74" x14ac:dyDescent="0.2">
      <c r="A428" s="89"/>
      <c r="B428" s="52" t="str">
        <f>IF($A428&lt;&gt;"",VLOOKUP(""&amp;$A428,Plano_Contas!$A$3:$F$1003,6,0),"")</f>
        <v/>
      </c>
      <c r="C428" s="91"/>
      <c r="D428" s="111"/>
      <c r="E428" s="112">
        <v>0</v>
      </c>
      <c r="F428" s="87"/>
      <c r="G428" s="85"/>
      <c r="H428" s="111"/>
      <c r="I428" s="112">
        <v>0</v>
      </c>
      <c r="J428" s="87"/>
      <c r="K428" s="85"/>
      <c r="L428" s="111"/>
      <c r="M428" s="112">
        <v>0</v>
      </c>
      <c r="N428" s="87"/>
      <c r="O428" s="85"/>
      <c r="P428" s="111"/>
      <c r="Q428" s="112">
        <v>0</v>
      </c>
      <c r="R428" s="87"/>
      <c r="S428" s="85"/>
      <c r="T428" s="111"/>
      <c r="U428" s="112">
        <v>0</v>
      </c>
      <c r="V428" s="87"/>
      <c r="W428" s="85"/>
      <c r="X428" s="111"/>
      <c r="Y428" s="112">
        <v>0</v>
      </c>
      <c r="Z428" s="87"/>
      <c r="AA428" s="85"/>
      <c r="AB428" s="111"/>
      <c r="AC428" s="112">
        <v>0</v>
      </c>
      <c r="AD428" s="87"/>
      <c r="AE428" s="85"/>
      <c r="AF428" s="111"/>
      <c r="AG428" s="112">
        <v>0</v>
      </c>
      <c r="AH428" s="87"/>
      <c r="AI428" s="85"/>
      <c r="AJ428" s="111"/>
      <c r="AK428" s="112">
        <v>0</v>
      </c>
      <c r="AL428" s="87"/>
      <c r="AM428" s="85"/>
      <c r="AN428" s="111"/>
      <c r="AO428" s="112">
        <v>0</v>
      </c>
      <c r="AP428" s="87"/>
      <c r="AQ428" s="85"/>
      <c r="AR428" s="111"/>
      <c r="AS428" s="112">
        <v>0</v>
      </c>
      <c r="AT428" s="87"/>
      <c r="AU428" s="85"/>
      <c r="AV428" s="111"/>
      <c r="AW428" s="112">
        <v>0</v>
      </c>
      <c r="AX428" s="87"/>
      <c r="AY428" s="85"/>
      <c r="AZ428" s="267">
        <f t="shared" si="21"/>
        <v>0</v>
      </c>
      <c r="BA428" s="88">
        <f t="shared" si="22"/>
        <v>0</v>
      </c>
      <c r="BC428">
        <f>IF($A428&lt;&gt;"",COUNTIF($BD$3:$BD428,$BD428),0)</f>
        <v>0</v>
      </c>
      <c r="BD428" t="str">
        <f>IF($A428&lt;&gt;"",VLOOKUP(TRUNC(MID($A428,1,2),0),Plano_Contas!$H$3:$J$103,2,TRUE),"")</f>
        <v/>
      </c>
      <c r="BE428" s="201" t="str">
        <f t="shared" si="23"/>
        <v/>
      </c>
      <c r="BF428" t="str">
        <f ca="1">IF($BT428&lt;&gt;"",SUMIF($BD$3:$BD$1004,"="&amp;$BD428,INDIRECT(ADDRESS(3,BF$2,1,1)):INDIRECT(ADDRESS(1004,BF$2,1,1))),"")</f>
        <v/>
      </c>
      <c r="BG428" t="str">
        <f ca="1">IF($BT428&lt;&gt;"",SUMIF($BD$3:$BD$1004,"="&amp;$BD428,INDIRECT(ADDRESS(3,BG$2,1,1)):INDIRECT(ADDRESS(1004,BG$2,1,1))),"")</f>
        <v/>
      </c>
      <c r="BH428" t="str">
        <f ca="1">IF($BT428&lt;&gt;"",SUMIF($BD$3:$BD$1004,"="&amp;$BD428,INDIRECT(ADDRESS(3,BH$2,1,1)):INDIRECT(ADDRESS(1004,BH$2,1,1))),"")</f>
        <v/>
      </c>
      <c r="BI428" t="str">
        <f ca="1">IF($BT428&lt;&gt;"",SUMIF($BD$3:$BD$1004,"="&amp;$BD428,INDIRECT(ADDRESS(3,BI$2,1,1)):INDIRECT(ADDRESS(1004,BI$2,1,1))),"")</f>
        <v/>
      </c>
      <c r="BJ428" t="str">
        <f ca="1">IF($BT428&lt;&gt;"",SUMIF($BD$3:$BD$1004,"="&amp;$BD428,INDIRECT(ADDRESS(3,BJ$2,1,1)):INDIRECT(ADDRESS(1004,BJ$2,1,1))),"")</f>
        <v/>
      </c>
      <c r="BK428" t="str">
        <f ca="1">IF($BT428&lt;&gt;"",SUMIF($BD$3:$BD$1004,"="&amp;$BD428,INDIRECT(ADDRESS(3,BK$2,1,1)):INDIRECT(ADDRESS(1004,BK$2,1,1))),"")</f>
        <v/>
      </c>
      <c r="BL428" t="str">
        <f ca="1">IF($BT428&lt;&gt;"",SUMIF($BD$3:$BD$1004,"="&amp;$BD428,INDIRECT(ADDRESS(3,BL$2,1,1)):INDIRECT(ADDRESS(1004,BL$2,1,1))),"")</f>
        <v/>
      </c>
      <c r="BM428" t="str">
        <f ca="1">IF($BT428&lt;&gt;"",SUMIF($BD$3:$BD$1004,"="&amp;$BD428,INDIRECT(ADDRESS(3,BM$2,1,1)):INDIRECT(ADDRESS(1004,BM$2,1,1))),"")</f>
        <v/>
      </c>
      <c r="BN428" t="str">
        <f ca="1">IF($BT428&lt;&gt;"",SUMIF($BD$3:$BD$1004,"="&amp;$BD428,INDIRECT(ADDRESS(3,BN$2,1,1)):INDIRECT(ADDRESS(1004,BN$2,1,1))),"")</f>
        <v/>
      </c>
      <c r="BO428" t="str">
        <f ca="1">IF($BT428&lt;&gt;"",SUMIF($BD$3:$BD$1004,"="&amp;$BD428,INDIRECT(ADDRESS(3,BO$2,1,1)):INDIRECT(ADDRESS(1004,BO$2,1,1))),"")</f>
        <v/>
      </c>
      <c r="BP428" t="str">
        <f ca="1">IF($BT428&lt;&gt;"",SUMIF($BD$3:$BD$1004,"="&amp;$BD428,INDIRECT(ADDRESS(3,BP$2,1,1)):INDIRECT(ADDRESS(1004,BP$2,1,1))),"")</f>
        <v/>
      </c>
      <c r="BQ428" t="str">
        <f ca="1">IF($BT428&lt;&gt;"",SUMIF($BD$3:$BD$1004,"="&amp;$BD428,INDIRECT(ADDRESS(3,BQ$2,1,1)):INDIRECT(ADDRESS(1004,BQ$2,1,1))),"")</f>
        <v/>
      </c>
      <c r="BR428" t="str">
        <f ca="1">IF($BT428&lt;&gt;"",SUMIF($BD$3:$BD$1004,"="&amp;$BD428,INDIRECT(ADDRESS(3,BR$2,1,1)):INDIRECT(ADDRESS(1004,BR$2,1,1))),"")</f>
        <v/>
      </c>
      <c r="BS428" t="str">
        <f>IF($A428&lt;&gt;"",VLOOKUP(TRUNC(MID($A428,1,2),0),Plano_Contas!$H$3:$J$103,3,TRUE),"")</f>
        <v/>
      </c>
      <c r="BT428" t="str">
        <f t="shared" si="24"/>
        <v/>
      </c>
      <c r="BV428">
        <f>Empresas!C428</f>
        <v>0</v>
      </c>
    </row>
    <row r="429" spans="1:74" x14ac:dyDescent="0.2">
      <c r="A429" s="89"/>
      <c r="B429" s="52" t="str">
        <f>IF($A429&lt;&gt;"",VLOOKUP(""&amp;$A429,Plano_Contas!$A$3:$F$1003,6,0),"")</f>
        <v/>
      </c>
      <c r="C429" s="91"/>
      <c r="D429" s="111"/>
      <c r="E429" s="112">
        <v>0</v>
      </c>
      <c r="F429" s="87"/>
      <c r="G429" s="85"/>
      <c r="H429" s="111"/>
      <c r="I429" s="112">
        <v>0</v>
      </c>
      <c r="J429" s="87"/>
      <c r="K429" s="85"/>
      <c r="L429" s="111"/>
      <c r="M429" s="112">
        <v>0</v>
      </c>
      <c r="N429" s="87"/>
      <c r="O429" s="85"/>
      <c r="P429" s="111"/>
      <c r="Q429" s="112">
        <v>0</v>
      </c>
      <c r="R429" s="87"/>
      <c r="S429" s="85"/>
      <c r="T429" s="111"/>
      <c r="U429" s="112">
        <v>0</v>
      </c>
      <c r="V429" s="87"/>
      <c r="W429" s="85"/>
      <c r="X429" s="111"/>
      <c r="Y429" s="112">
        <v>0</v>
      </c>
      <c r="Z429" s="87"/>
      <c r="AA429" s="85"/>
      <c r="AB429" s="111"/>
      <c r="AC429" s="112">
        <v>0</v>
      </c>
      <c r="AD429" s="87"/>
      <c r="AE429" s="85"/>
      <c r="AF429" s="111"/>
      <c r="AG429" s="112">
        <v>0</v>
      </c>
      <c r="AH429" s="87"/>
      <c r="AI429" s="85"/>
      <c r="AJ429" s="111"/>
      <c r="AK429" s="112">
        <v>0</v>
      </c>
      <c r="AL429" s="87"/>
      <c r="AM429" s="85"/>
      <c r="AN429" s="111"/>
      <c r="AO429" s="112">
        <v>0</v>
      </c>
      <c r="AP429" s="87"/>
      <c r="AQ429" s="85"/>
      <c r="AR429" s="111"/>
      <c r="AS429" s="112">
        <v>0</v>
      </c>
      <c r="AT429" s="87"/>
      <c r="AU429" s="85"/>
      <c r="AV429" s="111"/>
      <c r="AW429" s="112">
        <v>0</v>
      </c>
      <c r="AX429" s="87"/>
      <c r="AY429" s="85"/>
      <c r="AZ429" s="267">
        <f t="shared" si="21"/>
        <v>0</v>
      </c>
      <c r="BA429" s="88">
        <f t="shared" si="22"/>
        <v>0</v>
      </c>
      <c r="BC429">
        <f>IF($A429&lt;&gt;"",COUNTIF($BD$3:$BD429,$BD429),0)</f>
        <v>0</v>
      </c>
      <c r="BD429" t="str">
        <f>IF($A429&lt;&gt;"",VLOOKUP(TRUNC(MID($A429,1,2),0),Plano_Contas!$H$3:$J$103,2,TRUE),"")</f>
        <v/>
      </c>
      <c r="BE429" s="201" t="str">
        <f t="shared" si="23"/>
        <v/>
      </c>
      <c r="BF429" t="str">
        <f ca="1">IF($BT429&lt;&gt;"",SUMIF($BD$3:$BD$1004,"="&amp;$BD429,INDIRECT(ADDRESS(3,BF$2,1,1)):INDIRECT(ADDRESS(1004,BF$2,1,1))),"")</f>
        <v/>
      </c>
      <c r="BG429" t="str">
        <f ca="1">IF($BT429&lt;&gt;"",SUMIF($BD$3:$BD$1004,"="&amp;$BD429,INDIRECT(ADDRESS(3,BG$2,1,1)):INDIRECT(ADDRESS(1004,BG$2,1,1))),"")</f>
        <v/>
      </c>
      <c r="BH429" t="str">
        <f ca="1">IF($BT429&lt;&gt;"",SUMIF($BD$3:$BD$1004,"="&amp;$BD429,INDIRECT(ADDRESS(3,BH$2,1,1)):INDIRECT(ADDRESS(1004,BH$2,1,1))),"")</f>
        <v/>
      </c>
      <c r="BI429" t="str">
        <f ca="1">IF($BT429&lt;&gt;"",SUMIF($BD$3:$BD$1004,"="&amp;$BD429,INDIRECT(ADDRESS(3,BI$2,1,1)):INDIRECT(ADDRESS(1004,BI$2,1,1))),"")</f>
        <v/>
      </c>
      <c r="BJ429" t="str">
        <f ca="1">IF($BT429&lt;&gt;"",SUMIF($BD$3:$BD$1004,"="&amp;$BD429,INDIRECT(ADDRESS(3,BJ$2,1,1)):INDIRECT(ADDRESS(1004,BJ$2,1,1))),"")</f>
        <v/>
      </c>
      <c r="BK429" t="str">
        <f ca="1">IF($BT429&lt;&gt;"",SUMIF($BD$3:$BD$1004,"="&amp;$BD429,INDIRECT(ADDRESS(3,BK$2,1,1)):INDIRECT(ADDRESS(1004,BK$2,1,1))),"")</f>
        <v/>
      </c>
      <c r="BL429" t="str">
        <f ca="1">IF($BT429&lt;&gt;"",SUMIF($BD$3:$BD$1004,"="&amp;$BD429,INDIRECT(ADDRESS(3,BL$2,1,1)):INDIRECT(ADDRESS(1004,BL$2,1,1))),"")</f>
        <v/>
      </c>
      <c r="BM429" t="str">
        <f ca="1">IF($BT429&lt;&gt;"",SUMIF($BD$3:$BD$1004,"="&amp;$BD429,INDIRECT(ADDRESS(3,BM$2,1,1)):INDIRECT(ADDRESS(1004,BM$2,1,1))),"")</f>
        <v/>
      </c>
      <c r="BN429" t="str">
        <f ca="1">IF($BT429&lt;&gt;"",SUMIF($BD$3:$BD$1004,"="&amp;$BD429,INDIRECT(ADDRESS(3,BN$2,1,1)):INDIRECT(ADDRESS(1004,BN$2,1,1))),"")</f>
        <v/>
      </c>
      <c r="BO429" t="str">
        <f ca="1">IF($BT429&lt;&gt;"",SUMIF($BD$3:$BD$1004,"="&amp;$BD429,INDIRECT(ADDRESS(3,BO$2,1,1)):INDIRECT(ADDRESS(1004,BO$2,1,1))),"")</f>
        <v/>
      </c>
      <c r="BP429" t="str">
        <f ca="1">IF($BT429&lt;&gt;"",SUMIF($BD$3:$BD$1004,"="&amp;$BD429,INDIRECT(ADDRESS(3,BP$2,1,1)):INDIRECT(ADDRESS(1004,BP$2,1,1))),"")</f>
        <v/>
      </c>
      <c r="BQ429" t="str">
        <f ca="1">IF($BT429&lt;&gt;"",SUMIF($BD$3:$BD$1004,"="&amp;$BD429,INDIRECT(ADDRESS(3,BQ$2,1,1)):INDIRECT(ADDRESS(1004,BQ$2,1,1))),"")</f>
        <v/>
      </c>
      <c r="BR429" t="str">
        <f ca="1">IF($BT429&lt;&gt;"",SUMIF($BD$3:$BD$1004,"="&amp;$BD429,INDIRECT(ADDRESS(3,BR$2,1,1)):INDIRECT(ADDRESS(1004,BR$2,1,1))),"")</f>
        <v/>
      </c>
      <c r="BS429" t="str">
        <f>IF($A429&lt;&gt;"",VLOOKUP(TRUNC(MID($A429,1,2),0),Plano_Contas!$H$3:$J$103,3,TRUE),"")</f>
        <v/>
      </c>
      <c r="BT429" t="str">
        <f t="shared" si="24"/>
        <v/>
      </c>
      <c r="BV429">
        <f>Empresas!C429</f>
        <v>0</v>
      </c>
    </row>
    <row r="430" spans="1:74" x14ac:dyDescent="0.2">
      <c r="A430" s="89"/>
      <c r="B430" s="52" t="str">
        <f>IF($A430&lt;&gt;"",VLOOKUP(""&amp;$A430,Plano_Contas!$A$3:$F$1003,6,0),"")</f>
        <v/>
      </c>
      <c r="C430" s="91"/>
      <c r="D430" s="111"/>
      <c r="E430" s="112">
        <v>0</v>
      </c>
      <c r="F430" s="87"/>
      <c r="G430" s="85"/>
      <c r="H430" s="111"/>
      <c r="I430" s="112">
        <v>0</v>
      </c>
      <c r="J430" s="87"/>
      <c r="K430" s="85"/>
      <c r="L430" s="111"/>
      <c r="M430" s="112">
        <v>0</v>
      </c>
      <c r="N430" s="87"/>
      <c r="O430" s="85"/>
      <c r="P430" s="111"/>
      <c r="Q430" s="112">
        <v>0</v>
      </c>
      <c r="R430" s="87"/>
      <c r="S430" s="85"/>
      <c r="T430" s="111"/>
      <c r="U430" s="112">
        <v>0</v>
      </c>
      <c r="V430" s="87"/>
      <c r="W430" s="85"/>
      <c r="X430" s="111"/>
      <c r="Y430" s="112">
        <v>0</v>
      </c>
      <c r="Z430" s="87"/>
      <c r="AA430" s="85"/>
      <c r="AB430" s="111"/>
      <c r="AC430" s="112">
        <v>0</v>
      </c>
      <c r="AD430" s="87"/>
      <c r="AE430" s="85"/>
      <c r="AF430" s="111"/>
      <c r="AG430" s="112">
        <v>0</v>
      </c>
      <c r="AH430" s="87"/>
      <c r="AI430" s="85"/>
      <c r="AJ430" s="111"/>
      <c r="AK430" s="112">
        <v>0</v>
      </c>
      <c r="AL430" s="87"/>
      <c r="AM430" s="85"/>
      <c r="AN430" s="111"/>
      <c r="AO430" s="112">
        <v>0</v>
      </c>
      <c r="AP430" s="87"/>
      <c r="AQ430" s="85"/>
      <c r="AR430" s="111"/>
      <c r="AS430" s="112">
        <v>0</v>
      </c>
      <c r="AT430" s="87"/>
      <c r="AU430" s="85"/>
      <c r="AV430" s="111"/>
      <c r="AW430" s="112">
        <v>0</v>
      </c>
      <c r="AX430" s="87"/>
      <c r="AY430" s="85"/>
      <c r="AZ430" s="267">
        <f t="shared" si="21"/>
        <v>0</v>
      </c>
      <c r="BA430" s="88">
        <f t="shared" si="22"/>
        <v>0</v>
      </c>
      <c r="BC430">
        <f>IF($A430&lt;&gt;"",COUNTIF($BD$3:$BD430,$BD430),0)</f>
        <v>0</v>
      </c>
      <c r="BD430" t="str">
        <f>IF($A430&lt;&gt;"",VLOOKUP(TRUNC(MID($A430,1,2),0),Plano_Contas!$H$3:$J$103,2,TRUE),"")</f>
        <v/>
      </c>
      <c r="BE430" s="201" t="str">
        <f t="shared" si="23"/>
        <v/>
      </c>
      <c r="BF430" t="str">
        <f ca="1">IF($BT430&lt;&gt;"",SUMIF($BD$3:$BD$1004,"="&amp;$BD430,INDIRECT(ADDRESS(3,BF$2,1,1)):INDIRECT(ADDRESS(1004,BF$2,1,1))),"")</f>
        <v/>
      </c>
      <c r="BG430" t="str">
        <f ca="1">IF($BT430&lt;&gt;"",SUMIF($BD$3:$BD$1004,"="&amp;$BD430,INDIRECT(ADDRESS(3,BG$2,1,1)):INDIRECT(ADDRESS(1004,BG$2,1,1))),"")</f>
        <v/>
      </c>
      <c r="BH430" t="str">
        <f ca="1">IF($BT430&lt;&gt;"",SUMIF($BD$3:$BD$1004,"="&amp;$BD430,INDIRECT(ADDRESS(3,BH$2,1,1)):INDIRECT(ADDRESS(1004,BH$2,1,1))),"")</f>
        <v/>
      </c>
      <c r="BI430" t="str">
        <f ca="1">IF($BT430&lt;&gt;"",SUMIF($BD$3:$BD$1004,"="&amp;$BD430,INDIRECT(ADDRESS(3,BI$2,1,1)):INDIRECT(ADDRESS(1004,BI$2,1,1))),"")</f>
        <v/>
      </c>
      <c r="BJ430" t="str">
        <f ca="1">IF($BT430&lt;&gt;"",SUMIF($BD$3:$BD$1004,"="&amp;$BD430,INDIRECT(ADDRESS(3,BJ$2,1,1)):INDIRECT(ADDRESS(1004,BJ$2,1,1))),"")</f>
        <v/>
      </c>
      <c r="BK430" t="str">
        <f ca="1">IF($BT430&lt;&gt;"",SUMIF($BD$3:$BD$1004,"="&amp;$BD430,INDIRECT(ADDRESS(3,BK$2,1,1)):INDIRECT(ADDRESS(1004,BK$2,1,1))),"")</f>
        <v/>
      </c>
      <c r="BL430" t="str">
        <f ca="1">IF($BT430&lt;&gt;"",SUMIF($BD$3:$BD$1004,"="&amp;$BD430,INDIRECT(ADDRESS(3,BL$2,1,1)):INDIRECT(ADDRESS(1004,BL$2,1,1))),"")</f>
        <v/>
      </c>
      <c r="BM430" t="str">
        <f ca="1">IF($BT430&lt;&gt;"",SUMIF($BD$3:$BD$1004,"="&amp;$BD430,INDIRECT(ADDRESS(3,BM$2,1,1)):INDIRECT(ADDRESS(1004,BM$2,1,1))),"")</f>
        <v/>
      </c>
      <c r="BN430" t="str">
        <f ca="1">IF($BT430&lt;&gt;"",SUMIF($BD$3:$BD$1004,"="&amp;$BD430,INDIRECT(ADDRESS(3,BN$2,1,1)):INDIRECT(ADDRESS(1004,BN$2,1,1))),"")</f>
        <v/>
      </c>
      <c r="BO430" t="str">
        <f ca="1">IF($BT430&lt;&gt;"",SUMIF($BD$3:$BD$1004,"="&amp;$BD430,INDIRECT(ADDRESS(3,BO$2,1,1)):INDIRECT(ADDRESS(1004,BO$2,1,1))),"")</f>
        <v/>
      </c>
      <c r="BP430" t="str">
        <f ca="1">IF($BT430&lt;&gt;"",SUMIF($BD$3:$BD$1004,"="&amp;$BD430,INDIRECT(ADDRESS(3,BP$2,1,1)):INDIRECT(ADDRESS(1004,BP$2,1,1))),"")</f>
        <v/>
      </c>
      <c r="BQ430" t="str">
        <f ca="1">IF($BT430&lt;&gt;"",SUMIF($BD$3:$BD$1004,"="&amp;$BD430,INDIRECT(ADDRESS(3,BQ$2,1,1)):INDIRECT(ADDRESS(1004,BQ$2,1,1))),"")</f>
        <v/>
      </c>
      <c r="BR430" t="str">
        <f ca="1">IF($BT430&lt;&gt;"",SUMIF($BD$3:$BD$1004,"="&amp;$BD430,INDIRECT(ADDRESS(3,BR$2,1,1)):INDIRECT(ADDRESS(1004,BR$2,1,1))),"")</f>
        <v/>
      </c>
      <c r="BS430" t="str">
        <f>IF($A430&lt;&gt;"",VLOOKUP(TRUNC(MID($A430,1,2),0),Plano_Contas!$H$3:$J$103,3,TRUE),"")</f>
        <v/>
      </c>
      <c r="BT430" t="str">
        <f t="shared" si="24"/>
        <v/>
      </c>
      <c r="BV430">
        <f>Empresas!C430</f>
        <v>0</v>
      </c>
    </row>
    <row r="431" spans="1:74" x14ac:dyDescent="0.2">
      <c r="A431" s="89"/>
      <c r="B431" s="52" t="str">
        <f>IF($A431&lt;&gt;"",VLOOKUP(""&amp;$A431,Plano_Contas!$A$3:$F$1003,6,0),"")</f>
        <v/>
      </c>
      <c r="C431" s="91"/>
      <c r="D431" s="111"/>
      <c r="E431" s="112">
        <v>0</v>
      </c>
      <c r="F431" s="87"/>
      <c r="G431" s="85"/>
      <c r="H431" s="111"/>
      <c r="I431" s="112">
        <v>0</v>
      </c>
      <c r="J431" s="87"/>
      <c r="K431" s="85"/>
      <c r="L431" s="111"/>
      <c r="M431" s="112">
        <v>0</v>
      </c>
      <c r="N431" s="87"/>
      <c r="O431" s="85"/>
      <c r="P431" s="111"/>
      <c r="Q431" s="112">
        <v>0</v>
      </c>
      <c r="R431" s="87"/>
      <c r="S431" s="85"/>
      <c r="T431" s="111"/>
      <c r="U431" s="112">
        <v>0</v>
      </c>
      <c r="V431" s="87"/>
      <c r="W431" s="85"/>
      <c r="X431" s="111"/>
      <c r="Y431" s="112">
        <v>0</v>
      </c>
      <c r="Z431" s="87"/>
      <c r="AA431" s="85"/>
      <c r="AB431" s="111"/>
      <c r="AC431" s="112">
        <v>0</v>
      </c>
      <c r="AD431" s="87"/>
      <c r="AE431" s="85"/>
      <c r="AF431" s="111"/>
      <c r="AG431" s="112">
        <v>0</v>
      </c>
      <c r="AH431" s="87"/>
      <c r="AI431" s="85"/>
      <c r="AJ431" s="111"/>
      <c r="AK431" s="112">
        <v>0</v>
      </c>
      <c r="AL431" s="87"/>
      <c r="AM431" s="85"/>
      <c r="AN431" s="111"/>
      <c r="AO431" s="112">
        <v>0</v>
      </c>
      <c r="AP431" s="87"/>
      <c r="AQ431" s="85"/>
      <c r="AR431" s="111"/>
      <c r="AS431" s="112">
        <v>0</v>
      </c>
      <c r="AT431" s="87"/>
      <c r="AU431" s="85"/>
      <c r="AV431" s="111"/>
      <c r="AW431" s="112">
        <v>0</v>
      </c>
      <c r="AX431" s="87"/>
      <c r="AY431" s="85"/>
      <c r="AZ431" s="267">
        <f t="shared" si="21"/>
        <v>0</v>
      </c>
      <c r="BA431" s="88">
        <f t="shared" si="22"/>
        <v>0</v>
      </c>
      <c r="BC431">
        <f>IF($A431&lt;&gt;"",COUNTIF($BD$3:$BD431,$BD431),0)</f>
        <v>0</v>
      </c>
      <c r="BD431" t="str">
        <f>IF($A431&lt;&gt;"",VLOOKUP(TRUNC(MID($A431,1,2),0),Plano_Contas!$H$3:$J$103,2,TRUE),"")</f>
        <v/>
      </c>
      <c r="BE431" s="201" t="str">
        <f t="shared" si="23"/>
        <v/>
      </c>
      <c r="BF431" t="str">
        <f ca="1">IF($BT431&lt;&gt;"",SUMIF($BD$3:$BD$1004,"="&amp;$BD431,INDIRECT(ADDRESS(3,BF$2,1,1)):INDIRECT(ADDRESS(1004,BF$2,1,1))),"")</f>
        <v/>
      </c>
      <c r="BG431" t="str">
        <f ca="1">IF($BT431&lt;&gt;"",SUMIF($BD$3:$BD$1004,"="&amp;$BD431,INDIRECT(ADDRESS(3,BG$2,1,1)):INDIRECT(ADDRESS(1004,BG$2,1,1))),"")</f>
        <v/>
      </c>
      <c r="BH431" t="str">
        <f ca="1">IF($BT431&lt;&gt;"",SUMIF($BD$3:$BD$1004,"="&amp;$BD431,INDIRECT(ADDRESS(3,BH$2,1,1)):INDIRECT(ADDRESS(1004,BH$2,1,1))),"")</f>
        <v/>
      </c>
      <c r="BI431" t="str">
        <f ca="1">IF($BT431&lt;&gt;"",SUMIF($BD$3:$BD$1004,"="&amp;$BD431,INDIRECT(ADDRESS(3,BI$2,1,1)):INDIRECT(ADDRESS(1004,BI$2,1,1))),"")</f>
        <v/>
      </c>
      <c r="BJ431" t="str">
        <f ca="1">IF($BT431&lt;&gt;"",SUMIF($BD$3:$BD$1004,"="&amp;$BD431,INDIRECT(ADDRESS(3,BJ$2,1,1)):INDIRECT(ADDRESS(1004,BJ$2,1,1))),"")</f>
        <v/>
      </c>
      <c r="BK431" t="str">
        <f ca="1">IF($BT431&lt;&gt;"",SUMIF($BD$3:$BD$1004,"="&amp;$BD431,INDIRECT(ADDRESS(3,BK$2,1,1)):INDIRECT(ADDRESS(1004,BK$2,1,1))),"")</f>
        <v/>
      </c>
      <c r="BL431" t="str">
        <f ca="1">IF($BT431&lt;&gt;"",SUMIF($BD$3:$BD$1004,"="&amp;$BD431,INDIRECT(ADDRESS(3,BL$2,1,1)):INDIRECT(ADDRESS(1004,BL$2,1,1))),"")</f>
        <v/>
      </c>
      <c r="BM431" t="str">
        <f ca="1">IF($BT431&lt;&gt;"",SUMIF($BD$3:$BD$1004,"="&amp;$BD431,INDIRECT(ADDRESS(3,BM$2,1,1)):INDIRECT(ADDRESS(1004,BM$2,1,1))),"")</f>
        <v/>
      </c>
      <c r="BN431" t="str">
        <f ca="1">IF($BT431&lt;&gt;"",SUMIF($BD$3:$BD$1004,"="&amp;$BD431,INDIRECT(ADDRESS(3,BN$2,1,1)):INDIRECT(ADDRESS(1004,BN$2,1,1))),"")</f>
        <v/>
      </c>
      <c r="BO431" t="str">
        <f ca="1">IF($BT431&lt;&gt;"",SUMIF($BD$3:$BD$1004,"="&amp;$BD431,INDIRECT(ADDRESS(3,BO$2,1,1)):INDIRECT(ADDRESS(1004,BO$2,1,1))),"")</f>
        <v/>
      </c>
      <c r="BP431" t="str">
        <f ca="1">IF($BT431&lt;&gt;"",SUMIF($BD$3:$BD$1004,"="&amp;$BD431,INDIRECT(ADDRESS(3,BP$2,1,1)):INDIRECT(ADDRESS(1004,BP$2,1,1))),"")</f>
        <v/>
      </c>
      <c r="BQ431" t="str">
        <f ca="1">IF($BT431&lt;&gt;"",SUMIF($BD$3:$BD$1004,"="&amp;$BD431,INDIRECT(ADDRESS(3,BQ$2,1,1)):INDIRECT(ADDRESS(1004,BQ$2,1,1))),"")</f>
        <v/>
      </c>
      <c r="BR431" t="str">
        <f ca="1">IF($BT431&lt;&gt;"",SUMIF($BD$3:$BD$1004,"="&amp;$BD431,INDIRECT(ADDRESS(3,BR$2,1,1)):INDIRECT(ADDRESS(1004,BR$2,1,1))),"")</f>
        <v/>
      </c>
      <c r="BS431" t="str">
        <f>IF($A431&lt;&gt;"",VLOOKUP(TRUNC(MID($A431,1,2),0),Plano_Contas!$H$3:$J$103,3,TRUE),"")</f>
        <v/>
      </c>
      <c r="BT431" t="str">
        <f t="shared" si="24"/>
        <v/>
      </c>
      <c r="BV431">
        <f>Empresas!C431</f>
        <v>0</v>
      </c>
    </row>
    <row r="432" spans="1:74" x14ac:dyDescent="0.2">
      <c r="A432" s="89"/>
      <c r="B432" s="52" t="str">
        <f>IF($A432&lt;&gt;"",VLOOKUP(""&amp;$A432,Plano_Contas!$A$3:$F$1003,6,0),"")</f>
        <v/>
      </c>
      <c r="C432" s="91"/>
      <c r="D432" s="111"/>
      <c r="E432" s="112">
        <v>0</v>
      </c>
      <c r="F432" s="87"/>
      <c r="G432" s="85"/>
      <c r="H432" s="111"/>
      <c r="I432" s="112">
        <v>0</v>
      </c>
      <c r="J432" s="87"/>
      <c r="K432" s="85"/>
      <c r="L432" s="111"/>
      <c r="M432" s="112">
        <v>0</v>
      </c>
      <c r="N432" s="87"/>
      <c r="O432" s="85"/>
      <c r="P432" s="111"/>
      <c r="Q432" s="112">
        <v>0</v>
      </c>
      <c r="R432" s="87"/>
      <c r="S432" s="85"/>
      <c r="T432" s="111"/>
      <c r="U432" s="112">
        <v>0</v>
      </c>
      <c r="V432" s="87"/>
      <c r="W432" s="85"/>
      <c r="X432" s="111"/>
      <c r="Y432" s="112">
        <v>0</v>
      </c>
      <c r="Z432" s="87"/>
      <c r="AA432" s="85"/>
      <c r="AB432" s="111"/>
      <c r="AC432" s="112">
        <v>0</v>
      </c>
      <c r="AD432" s="87"/>
      <c r="AE432" s="85"/>
      <c r="AF432" s="111"/>
      <c r="AG432" s="112">
        <v>0</v>
      </c>
      <c r="AH432" s="87"/>
      <c r="AI432" s="85"/>
      <c r="AJ432" s="111"/>
      <c r="AK432" s="112">
        <v>0</v>
      </c>
      <c r="AL432" s="87"/>
      <c r="AM432" s="85"/>
      <c r="AN432" s="111"/>
      <c r="AO432" s="112">
        <v>0</v>
      </c>
      <c r="AP432" s="87"/>
      <c r="AQ432" s="85"/>
      <c r="AR432" s="111"/>
      <c r="AS432" s="112">
        <v>0</v>
      </c>
      <c r="AT432" s="87"/>
      <c r="AU432" s="85"/>
      <c r="AV432" s="111"/>
      <c r="AW432" s="112">
        <v>0</v>
      </c>
      <c r="AX432" s="87"/>
      <c r="AY432" s="85"/>
      <c r="AZ432" s="267">
        <f t="shared" si="21"/>
        <v>0</v>
      </c>
      <c r="BA432" s="88">
        <f t="shared" si="22"/>
        <v>0</v>
      </c>
      <c r="BC432">
        <f>IF($A432&lt;&gt;"",COUNTIF($BD$3:$BD432,$BD432),0)</f>
        <v>0</v>
      </c>
      <c r="BD432" t="str">
        <f>IF($A432&lt;&gt;"",VLOOKUP(TRUNC(MID($A432,1,2),0),Plano_Contas!$H$3:$J$103,2,TRUE),"")</f>
        <v/>
      </c>
      <c r="BE432" s="201" t="str">
        <f t="shared" si="23"/>
        <v/>
      </c>
      <c r="BF432" t="str">
        <f ca="1">IF($BT432&lt;&gt;"",SUMIF($BD$3:$BD$1004,"="&amp;$BD432,INDIRECT(ADDRESS(3,BF$2,1,1)):INDIRECT(ADDRESS(1004,BF$2,1,1))),"")</f>
        <v/>
      </c>
      <c r="BG432" t="str">
        <f ca="1">IF($BT432&lt;&gt;"",SUMIF($BD$3:$BD$1004,"="&amp;$BD432,INDIRECT(ADDRESS(3,BG$2,1,1)):INDIRECT(ADDRESS(1004,BG$2,1,1))),"")</f>
        <v/>
      </c>
      <c r="BH432" t="str">
        <f ca="1">IF($BT432&lt;&gt;"",SUMIF($BD$3:$BD$1004,"="&amp;$BD432,INDIRECT(ADDRESS(3,BH$2,1,1)):INDIRECT(ADDRESS(1004,BH$2,1,1))),"")</f>
        <v/>
      </c>
      <c r="BI432" t="str">
        <f ca="1">IF($BT432&lt;&gt;"",SUMIF($BD$3:$BD$1004,"="&amp;$BD432,INDIRECT(ADDRESS(3,BI$2,1,1)):INDIRECT(ADDRESS(1004,BI$2,1,1))),"")</f>
        <v/>
      </c>
      <c r="BJ432" t="str">
        <f ca="1">IF($BT432&lt;&gt;"",SUMIF($BD$3:$BD$1004,"="&amp;$BD432,INDIRECT(ADDRESS(3,BJ$2,1,1)):INDIRECT(ADDRESS(1004,BJ$2,1,1))),"")</f>
        <v/>
      </c>
      <c r="BK432" t="str">
        <f ca="1">IF($BT432&lt;&gt;"",SUMIF($BD$3:$BD$1004,"="&amp;$BD432,INDIRECT(ADDRESS(3,BK$2,1,1)):INDIRECT(ADDRESS(1004,BK$2,1,1))),"")</f>
        <v/>
      </c>
      <c r="BL432" t="str">
        <f ca="1">IF($BT432&lt;&gt;"",SUMIF($BD$3:$BD$1004,"="&amp;$BD432,INDIRECT(ADDRESS(3,BL$2,1,1)):INDIRECT(ADDRESS(1004,BL$2,1,1))),"")</f>
        <v/>
      </c>
      <c r="BM432" t="str">
        <f ca="1">IF($BT432&lt;&gt;"",SUMIF($BD$3:$BD$1004,"="&amp;$BD432,INDIRECT(ADDRESS(3,BM$2,1,1)):INDIRECT(ADDRESS(1004,BM$2,1,1))),"")</f>
        <v/>
      </c>
      <c r="BN432" t="str">
        <f ca="1">IF($BT432&lt;&gt;"",SUMIF($BD$3:$BD$1004,"="&amp;$BD432,INDIRECT(ADDRESS(3,BN$2,1,1)):INDIRECT(ADDRESS(1004,BN$2,1,1))),"")</f>
        <v/>
      </c>
      <c r="BO432" t="str">
        <f ca="1">IF($BT432&lt;&gt;"",SUMIF($BD$3:$BD$1004,"="&amp;$BD432,INDIRECT(ADDRESS(3,BO$2,1,1)):INDIRECT(ADDRESS(1004,BO$2,1,1))),"")</f>
        <v/>
      </c>
      <c r="BP432" t="str">
        <f ca="1">IF($BT432&lt;&gt;"",SUMIF($BD$3:$BD$1004,"="&amp;$BD432,INDIRECT(ADDRESS(3,BP$2,1,1)):INDIRECT(ADDRESS(1004,BP$2,1,1))),"")</f>
        <v/>
      </c>
      <c r="BQ432" t="str">
        <f ca="1">IF($BT432&lt;&gt;"",SUMIF($BD$3:$BD$1004,"="&amp;$BD432,INDIRECT(ADDRESS(3,BQ$2,1,1)):INDIRECT(ADDRESS(1004,BQ$2,1,1))),"")</f>
        <v/>
      </c>
      <c r="BR432" t="str">
        <f ca="1">IF($BT432&lt;&gt;"",SUMIF($BD$3:$BD$1004,"="&amp;$BD432,INDIRECT(ADDRESS(3,BR$2,1,1)):INDIRECT(ADDRESS(1004,BR$2,1,1))),"")</f>
        <v/>
      </c>
      <c r="BS432" t="str">
        <f>IF($A432&lt;&gt;"",VLOOKUP(TRUNC(MID($A432,1,2),0),Plano_Contas!$H$3:$J$103,3,TRUE),"")</f>
        <v/>
      </c>
      <c r="BT432" t="str">
        <f t="shared" si="24"/>
        <v/>
      </c>
      <c r="BV432">
        <f>Empresas!C432</f>
        <v>0</v>
      </c>
    </row>
    <row r="433" spans="1:74" x14ac:dyDescent="0.2">
      <c r="A433" s="89"/>
      <c r="B433" s="52" t="str">
        <f>IF($A433&lt;&gt;"",VLOOKUP(""&amp;$A433,Plano_Contas!$A$3:$F$1003,6,0),"")</f>
        <v/>
      </c>
      <c r="C433" s="91"/>
      <c r="D433" s="111"/>
      <c r="E433" s="112">
        <v>0</v>
      </c>
      <c r="F433" s="87"/>
      <c r="G433" s="85"/>
      <c r="H433" s="111"/>
      <c r="I433" s="112">
        <v>0</v>
      </c>
      <c r="J433" s="87"/>
      <c r="K433" s="85"/>
      <c r="L433" s="111"/>
      <c r="M433" s="112">
        <v>0</v>
      </c>
      <c r="N433" s="87"/>
      <c r="O433" s="85"/>
      <c r="P433" s="111"/>
      <c r="Q433" s="112">
        <v>0</v>
      </c>
      <c r="R433" s="87"/>
      <c r="S433" s="85"/>
      <c r="T433" s="111"/>
      <c r="U433" s="112">
        <v>0</v>
      </c>
      <c r="V433" s="87"/>
      <c r="W433" s="85"/>
      <c r="X433" s="111"/>
      <c r="Y433" s="112">
        <v>0</v>
      </c>
      <c r="Z433" s="87"/>
      <c r="AA433" s="85"/>
      <c r="AB433" s="111"/>
      <c r="AC433" s="112">
        <v>0</v>
      </c>
      <c r="AD433" s="87"/>
      <c r="AE433" s="85"/>
      <c r="AF433" s="111"/>
      <c r="AG433" s="112">
        <v>0</v>
      </c>
      <c r="AH433" s="87"/>
      <c r="AI433" s="85"/>
      <c r="AJ433" s="111"/>
      <c r="AK433" s="112">
        <v>0</v>
      </c>
      <c r="AL433" s="87"/>
      <c r="AM433" s="85"/>
      <c r="AN433" s="111"/>
      <c r="AO433" s="112">
        <v>0</v>
      </c>
      <c r="AP433" s="87"/>
      <c r="AQ433" s="85"/>
      <c r="AR433" s="111"/>
      <c r="AS433" s="112">
        <v>0</v>
      </c>
      <c r="AT433" s="87"/>
      <c r="AU433" s="85"/>
      <c r="AV433" s="111"/>
      <c r="AW433" s="112">
        <v>0</v>
      </c>
      <c r="AX433" s="87"/>
      <c r="AY433" s="85"/>
      <c r="AZ433" s="267">
        <f t="shared" si="21"/>
        <v>0</v>
      </c>
      <c r="BA433" s="88">
        <f t="shared" si="22"/>
        <v>0</v>
      </c>
      <c r="BC433">
        <f>IF($A433&lt;&gt;"",COUNTIF($BD$3:$BD433,$BD433),0)</f>
        <v>0</v>
      </c>
      <c r="BD433" t="str">
        <f>IF($A433&lt;&gt;"",VLOOKUP(TRUNC(MID($A433,1,2),0),Plano_Contas!$H$3:$J$103,2,TRUE),"")</f>
        <v/>
      </c>
      <c r="BE433" s="201" t="str">
        <f t="shared" si="23"/>
        <v/>
      </c>
      <c r="BF433" t="str">
        <f ca="1">IF($BT433&lt;&gt;"",SUMIF($BD$3:$BD$1004,"="&amp;$BD433,INDIRECT(ADDRESS(3,BF$2,1,1)):INDIRECT(ADDRESS(1004,BF$2,1,1))),"")</f>
        <v/>
      </c>
      <c r="BG433" t="str">
        <f ca="1">IF($BT433&lt;&gt;"",SUMIF($BD$3:$BD$1004,"="&amp;$BD433,INDIRECT(ADDRESS(3,BG$2,1,1)):INDIRECT(ADDRESS(1004,BG$2,1,1))),"")</f>
        <v/>
      </c>
      <c r="BH433" t="str">
        <f ca="1">IF($BT433&lt;&gt;"",SUMIF($BD$3:$BD$1004,"="&amp;$BD433,INDIRECT(ADDRESS(3,BH$2,1,1)):INDIRECT(ADDRESS(1004,BH$2,1,1))),"")</f>
        <v/>
      </c>
      <c r="BI433" t="str">
        <f ca="1">IF($BT433&lt;&gt;"",SUMIF($BD$3:$BD$1004,"="&amp;$BD433,INDIRECT(ADDRESS(3,BI$2,1,1)):INDIRECT(ADDRESS(1004,BI$2,1,1))),"")</f>
        <v/>
      </c>
      <c r="BJ433" t="str">
        <f ca="1">IF($BT433&lt;&gt;"",SUMIF($BD$3:$BD$1004,"="&amp;$BD433,INDIRECT(ADDRESS(3,BJ$2,1,1)):INDIRECT(ADDRESS(1004,BJ$2,1,1))),"")</f>
        <v/>
      </c>
      <c r="BK433" t="str">
        <f ca="1">IF($BT433&lt;&gt;"",SUMIF($BD$3:$BD$1004,"="&amp;$BD433,INDIRECT(ADDRESS(3,BK$2,1,1)):INDIRECT(ADDRESS(1004,BK$2,1,1))),"")</f>
        <v/>
      </c>
      <c r="BL433" t="str">
        <f ca="1">IF($BT433&lt;&gt;"",SUMIF($BD$3:$BD$1004,"="&amp;$BD433,INDIRECT(ADDRESS(3,BL$2,1,1)):INDIRECT(ADDRESS(1004,BL$2,1,1))),"")</f>
        <v/>
      </c>
      <c r="BM433" t="str">
        <f ca="1">IF($BT433&lt;&gt;"",SUMIF($BD$3:$BD$1004,"="&amp;$BD433,INDIRECT(ADDRESS(3,BM$2,1,1)):INDIRECT(ADDRESS(1004,BM$2,1,1))),"")</f>
        <v/>
      </c>
      <c r="BN433" t="str">
        <f ca="1">IF($BT433&lt;&gt;"",SUMIF($BD$3:$BD$1004,"="&amp;$BD433,INDIRECT(ADDRESS(3,BN$2,1,1)):INDIRECT(ADDRESS(1004,BN$2,1,1))),"")</f>
        <v/>
      </c>
      <c r="BO433" t="str">
        <f ca="1">IF($BT433&lt;&gt;"",SUMIF($BD$3:$BD$1004,"="&amp;$BD433,INDIRECT(ADDRESS(3,BO$2,1,1)):INDIRECT(ADDRESS(1004,BO$2,1,1))),"")</f>
        <v/>
      </c>
      <c r="BP433" t="str">
        <f ca="1">IF($BT433&lt;&gt;"",SUMIF($BD$3:$BD$1004,"="&amp;$BD433,INDIRECT(ADDRESS(3,BP$2,1,1)):INDIRECT(ADDRESS(1004,BP$2,1,1))),"")</f>
        <v/>
      </c>
      <c r="BQ433" t="str">
        <f ca="1">IF($BT433&lt;&gt;"",SUMIF($BD$3:$BD$1004,"="&amp;$BD433,INDIRECT(ADDRESS(3,BQ$2,1,1)):INDIRECT(ADDRESS(1004,BQ$2,1,1))),"")</f>
        <v/>
      </c>
      <c r="BR433" t="str">
        <f ca="1">IF($BT433&lt;&gt;"",SUMIF($BD$3:$BD$1004,"="&amp;$BD433,INDIRECT(ADDRESS(3,BR$2,1,1)):INDIRECT(ADDRESS(1004,BR$2,1,1))),"")</f>
        <v/>
      </c>
      <c r="BS433" t="str">
        <f>IF($A433&lt;&gt;"",VLOOKUP(TRUNC(MID($A433,1,2),0),Plano_Contas!$H$3:$J$103,3,TRUE),"")</f>
        <v/>
      </c>
      <c r="BT433" t="str">
        <f t="shared" si="24"/>
        <v/>
      </c>
      <c r="BV433">
        <f>Empresas!C433</f>
        <v>0</v>
      </c>
    </row>
    <row r="434" spans="1:74" x14ac:dyDescent="0.2">
      <c r="A434" s="89"/>
      <c r="B434" s="52" t="str">
        <f>IF($A434&lt;&gt;"",VLOOKUP(""&amp;$A434,Plano_Contas!$A$3:$F$1003,6,0),"")</f>
        <v/>
      </c>
      <c r="C434" s="91"/>
      <c r="D434" s="111"/>
      <c r="E434" s="112">
        <v>0</v>
      </c>
      <c r="F434" s="87"/>
      <c r="G434" s="85"/>
      <c r="H434" s="111"/>
      <c r="I434" s="112">
        <v>0</v>
      </c>
      <c r="J434" s="87"/>
      <c r="K434" s="85"/>
      <c r="L434" s="111"/>
      <c r="M434" s="112">
        <v>0</v>
      </c>
      <c r="N434" s="87"/>
      <c r="O434" s="85"/>
      <c r="P434" s="111"/>
      <c r="Q434" s="112">
        <v>0</v>
      </c>
      <c r="R434" s="87"/>
      <c r="S434" s="85"/>
      <c r="T434" s="111"/>
      <c r="U434" s="112">
        <v>0</v>
      </c>
      <c r="V434" s="87"/>
      <c r="W434" s="85"/>
      <c r="X434" s="111"/>
      <c r="Y434" s="112">
        <v>0</v>
      </c>
      <c r="Z434" s="87"/>
      <c r="AA434" s="85"/>
      <c r="AB434" s="111"/>
      <c r="AC434" s="112">
        <v>0</v>
      </c>
      <c r="AD434" s="87"/>
      <c r="AE434" s="85"/>
      <c r="AF434" s="111"/>
      <c r="AG434" s="112">
        <v>0</v>
      </c>
      <c r="AH434" s="87"/>
      <c r="AI434" s="85"/>
      <c r="AJ434" s="111"/>
      <c r="AK434" s="112">
        <v>0</v>
      </c>
      <c r="AL434" s="87"/>
      <c r="AM434" s="85"/>
      <c r="AN434" s="111"/>
      <c r="AO434" s="112">
        <v>0</v>
      </c>
      <c r="AP434" s="87"/>
      <c r="AQ434" s="85"/>
      <c r="AR434" s="111"/>
      <c r="AS434" s="112">
        <v>0</v>
      </c>
      <c r="AT434" s="87"/>
      <c r="AU434" s="85"/>
      <c r="AV434" s="111"/>
      <c r="AW434" s="112">
        <v>0</v>
      </c>
      <c r="AX434" s="87"/>
      <c r="AY434" s="85"/>
      <c r="AZ434" s="267">
        <f t="shared" si="21"/>
        <v>0</v>
      </c>
      <c r="BA434" s="88">
        <f t="shared" si="22"/>
        <v>0</v>
      </c>
      <c r="BC434">
        <f>IF($A434&lt;&gt;"",COUNTIF($BD$3:$BD434,$BD434),0)</f>
        <v>0</v>
      </c>
      <c r="BD434" t="str">
        <f>IF($A434&lt;&gt;"",VLOOKUP(TRUNC(MID($A434,1,2),0),Plano_Contas!$H$3:$J$103,2,TRUE),"")</f>
        <v/>
      </c>
      <c r="BE434" s="201" t="str">
        <f t="shared" si="23"/>
        <v/>
      </c>
      <c r="BF434" t="str">
        <f ca="1">IF($BT434&lt;&gt;"",SUMIF($BD$3:$BD$1004,"="&amp;$BD434,INDIRECT(ADDRESS(3,BF$2,1,1)):INDIRECT(ADDRESS(1004,BF$2,1,1))),"")</f>
        <v/>
      </c>
      <c r="BG434" t="str">
        <f ca="1">IF($BT434&lt;&gt;"",SUMIF($BD$3:$BD$1004,"="&amp;$BD434,INDIRECT(ADDRESS(3,BG$2,1,1)):INDIRECT(ADDRESS(1004,BG$2,1,1))),"")</f>
        <v/>
      </c>
      <c r="BH434" t="str">
        <f ca="1">IF($BT434&lt;&gt;"",SUMIF($BD$3:$BD$1004,"="&amp;$BD434,INDIRECT(ADDRESS(3,BH$2,1,1)):INDIRECT(ADDRESS(1004,BH$2,1,1))),"")</f>
        <v/>
      </c>
      <c r="BI434" t="str">
        <f ca="1">IF($BT434&lt;&gt;"",SUMIF($BD$3:$BD$1004,"="&amp;$BD434,INDIRECT(ADDRESS(3,BI$2,1,1)):INDIRECT(ADDRESS(1004,BI$2,1,1))),"")</f>
        <v/>
      </c>
      <c r="BJ434" t="str">
        <f ca="1">IF($BT434&lt;&gt;"",SUMIF($BD$3:$BD$1004,"="&amp;$BD434,INDIRECT(ADDRESS(3,BJ$2,1,1)):INDIRECT(ADDRESS(1004,BJ$2,1,1))),"")</f>
        <v/>
      </c>
      <c r="BK434" t="str">
        <f ca="1">IF($BT434&lt;&gt;"",SUMIF($BD$3:$BD$1004,"="&amp;$BD434,INDIRECT(ADDRESS(3,BK$2,1,1)):INDIRECT(ADDRESS(1004,BK$2,1,1))),"")</f>
        <v/>
      </c>
      <c r="BL434" t="str">
        <f ca="1">IF($BT434&lt;&gt;"",SUMIF($BD$3:$BD$1004,"="&amp;$BD434,INDIRECT(ADDRESS(3,BL$2,1,1)):INDIRECT(ADDRESS(1004,BL$2,1,1))),"")</f>
        <v/>
      </c>
      <c r="BM434" t="str">
        <f ca="1">IF($BT434&lt;&gt;"",SUMIF($BD$3:$BD$1004,"="&amp;$BD434,INDIRECT(ADDRESS(3,BM$2,1,1)):INDIRECT(ADDRESS(1004,BM$2,1,1))),"")</f>
        <v/>
      </c>
      <c r="BN434" t="str">
        <f ca="1">IF($BT434&lt;&gt;"",SUMIF($BD$3:$BD$1004,"="&amp;$BD434,INDIRECT(ADDRESS(3,BN$2,1,1)):INDIRECT(ADDRESS(1004,BN$2,1,1))),"")</f>
        <v/>
      </c>
      <c r="BO434" t="str">
        <f ca="1">IF($BT434&lt;&gt;"",SUMIF($BD$3:$BD$1004,"="&amp;$BD434,INDIRECT(ADDRESS(3,BO$2,1,1)):INDIRECT(ADDRESS(1004,BO$2,1,1))),"")</f>
        <v/>
      </c>
      <c r="BP434" t="str">
        <f ca="1">IF($BT434&lt;&gt;"",SUMIF($BD$3:$BD$1004,"="&amp;$BD434,INDIRECT(ADDRESS(3,BP$2,1,1)):INDIRECT(ADDRESS(1004,BP$2,1,1))),"")</f>
        <v/>
      </c>
      <c r="BQ434" t="str">
        <f ca="1">IF($BT434&lt;&gt;"",SUMIF($BD$3:$BD$1004,"="&amp;$BD434,INDIRECT(ADDRESS(3,BQ$2,1,1)):INDIRECT(ADDRESS(1004,BQ$2,1,1))),"")</f>
        <v/>
      </c>
      <c r="BR434" t="str">
        <f ca="1">IF($BT434&lt;&gt;"",SUMIF($BD$3:$BD$1004,"="&amp;$BD434,INDIRECT(ADDRESS(3,BR$2,1,1)):INDIRECT(ADDRESS(1004,BR$2,1,1))),"")</f>
        <v/>
      </c>
      <c r="BS434" t="str">
        <f>IF($A434&lt;&gt;"",VLOOKUP(TRUNC(MID($A434,1,2),0),Plano_Contas!$H$3:$J$103,3,TRUE),"")</f>
        <v/>
      </c>
      <c r="BT434" t="str">
        <f t="shared" si="24"/>
        <v/>
      </c>
      <c r="BV434">
        <f>Empresas!C434</f>
        <v>0</v>
      </c>
    </row>
    <row r="435" spans="1:74" x14ac:dyDescent="0.2">
      <c r="A435" s="89"/>
      <c r="B435" s="52" t="str">
        <f>IF($A435&lt;&gt;"",VLOOKUP(""&amp;$A435,Plano_Contas!$A$3:$F$1003,6,0),"")</f>
        <v/>
      </c>
      <c r="C435" s="91"/>
      <c r="D435" s="111"/>
      <c r="E435" s="112">
        <v>0</v>
      </c>
      <c r="F435" s="87"/>
      <c r="G435" s="85"/>
      <c r="H435" s="111"/>
      <c r="I435" s="112">
        <v>0</v>
      </c>
      <c r="J435" s="87"/>
      <c r="K435" s="85"/>
      <c r="L435" s="111"/>
      <c r="M435" s="112">
        <v>0</v>
      </c>
      <c r="N435" s="87"/>
      <c r="O435" s="85"/>
      <c r="P435" s="111"/>
      <c r="Q435" s="112">
        <v>0</v>
      </c>
      <c r="R435" s="87"/>
      <c r="S435" s="85"/>
      <c r="T435" s="111"/>
      <c r="U435" s="112">
        <v>0</v>
      </c>
      <c r="V435" s="87"/>
      <c r="W435" s="85"/>
      <c r="X435" s="111"/>
      <c r="Y435" s="112">
        <v>0</v>
      </c>
      <c r="Z435" s="87"/>
      <c r="AA435" s="85"/>
      <c r="AB435" s="111"/>
      <c r="AC435" s="112">
        <v>0</v>
      </c>
      <c r="AD435" s="87"/>
      <c r="AE435" s="85"/>
      <c r="AF435" s="111"/>
      <c r="AG435" s="112">
        <v>0</v>
      </c>
      <c r="AH435" s="87"/>
      <c r="AI435" s="85"/>
      <c r="AJ435" s="111"/>
      <c r="AK435" s="112">
        <v>0</v>
      </c>
      <c r="AL435" s="87"/>
      <c r="AM435" s="85"/>
      <c r="AN435" s="111"/>
      <c r="AO435" s="112">
        <v>0</v>
      </c>
      <c r="AP435" s="87"/>
      <c r="AQ435" s="85"/>
      <c r="AR435" s="111"/>
      <c r="AS435" s="112">
        <v>0</v>
      </c>
      <c r="AT435" s="87"/>
      <c r="AU435" s="85"/>
      <c r="AV435" s="111"/>
      <c r="AW435" s="112">
        <v>0</v>
      </c>
      <c r="AX435" s="87"/>
      <c r="AY435" s="85"/>
      <c r="AZ435" s="267">
        <f t="shared" si="21"/>
        <v>0</v>
      </c>
      <c r="BA435" s="88">
        <f t="shared" si="22"/>
        <v>0</v>
      </c>
      <c r="BC435">
        <f>IF($A435&lt;&gt;"",COUNTIF($BD$3:$BD435,$BD435),0)</f>
        <v>0</v>
      </c>
      <c r="BD435" t="str">
        <f>IF($A435&lt;&gt;"",VLOOKUP(TRUNC(MID($A435,1,2),0),Plano_Contas!$H$3:$J$103,2,TRUE),"")</f>
        <v/>
      </c>
      <c r="BE435" s="201" t="str">
        <f t="shared" si="23"/>
        <v/>
      </c>
      <c r="BF435" t="str">
        <f ca="1">IF($BT435&lt;&gt;"",SUMIF($BD$3:$BD$1004,"="&amp;$BD435,INDIRECT(ADDRESS(3,BF$2,1,1)):INDIRECT(ADDRESS(1004,BF$2,1,1))),"")</f>
        <v/>
      </c>
      <c r="BG435" t="str">
        <f ca="1">IF($BT435&lt;&gt;"",SUMIF($BD$3:$BD$1004,"="&amp;$BD435,INDIRECT(ADDRESS(3,BG$2,1,1)):INDIRECT(ADDRESS(1004,BG$2,1,1))),"")</f>
        <v/>
      </c>
      <c r="BH435" t="str">
        <f ca="1">IF($BT435&lt;&gt;"",SUMIF($BD$3:$BD$1004,"="&amp;$BD435,INDIRECT(ADDRESS(3,BH$2,1,1)):INDIRECT(ADDRESS(1004,BH$2,1,1))),"")</f>
        <v/>
      </c>
      <c r="BI435" t="str">
        <f ca="1">IF($BT435&lt;&gt;"",SUMIF($BD$3:$BD$1004,"="&amp;$BD435,INDIRECT(ADDRESS(3,BI$2,1,1)):INDIRECT(ADDRESS(1004,BI$2,1,1))),"")</f>
        <v/>
      </c>
      <c r="BJ435" t="str">
        <f ca="1">IF($BT435&lt;&gt;"",SUMIF($BD$3:$BD$1004,"="&amp;$BD435,INDIRECT(ADDRESS(3,BJ$2,1,1)):INDIRECT(ADDRESS(1004,BJ$2,1,1))),"")</f>
        <v/>
      </c>
      <c r="BK435" t="str">
        <f ca="1">IF($BT435&lt;&gt;"",SUMIF($BD$3:$BD$1004,"="&amp;$BD435,INDIRECT(ADDRESS(3,BK$2,1,1)):INDIRECT(ADDRESS(1004,BK$2,1,1))),"")</f>
        <v/>
      </c>
      <c r="BL435" t="str">
        <f ca="1">IF($BT435&lt;&gt;"",SUMIF($BD$3:$BD$1004,"="&amp;$BD435,INDIRECT(ADDRESS(3,BL$2,1,1)):INDIRECT(ADDRESS(1004,BL$2,1,1))),"")</f>
        <v/>
      </c>
      <c r="BM435" t="str">
        <f ca="1">IF($BT435&lt;&gt;"",SUMIF($BD$3:$BD$1004,"="&amp;$BD435,INDIRECT(ADDRESS(3,BM$2,1,1)):INDIRECT(ADDRESS(1004,BM$2,1,1))),"")</f>
        <v/>
      </c>
      <c r="BN435" t="str">
        <f ca="1">IF($BT435&lt;&gt;"",SUMIF($BD$3:$BD$1004,"="&amp;$BD435,INDIRECT(ADDRESS(3,BN$2,1,1)):INDIRECT(ADDRESS(1004,BN$2,1,1))),"")</f>
        <v/>
      </c>
      <c r="BO435" t="str">
        <f ca="1">IF($BT435&lt;&gt;"",SUMIF($BD$3:$BD$1004,"="&amp;$BD435,INDIRECT(ADDRESS(3,BO$2,1,1)):INDIRECT(ADDRESS(1004,BO$2,1,1))),"")</f>
        <v/>
      </c>
      <c r="BP435" t="str">
        <f ca="1">IF($BT435&lt;&gt;"",SUMIF($BD$3:$BD$1004,"="&amp;$BD435,INDIRECT(ADDRESS(3,BP$2,1,1)):INDIRECT(ADDRESS(1004,BP$2,1,1))),"")</f>
        <v/>
      </c>
      <c r="BQ435" t="str">
        <f ca="1">IF($BT435&lt;&gt;"",SUMIF($BD$3:$BD$1004,"="&amp;$BD435,INDIRECT(ADDRESS(3,BQ$2,1,1)):INDIRECT(ADDRESS(1004,BQ$2,1,1))),"")</f>
        <v/>
      </c>
      <c r="BR435" t="str">
        <f ca="1">IF($BT435&lt;&gt;"",SUMIF($BD$3:$BD$1004,"="&amp;$BD435,INDIRECT(ADDRESS(3,BR$2,1,1)):INDIRECT(ADDRESS(1004,BR$2,1,1))),"")</f>
        <v/>
      </c>
      <c r="BS435" t="str">
        <f>IF($A435&lt;&gt;"",VLOOKUP(TRUNC(MID($A435,1,2),0),Plano_Contas!$H$3:$J$103,3,TRUE),"")</f>
        <v/>
      </c>
      <c r="BT435" t="str">
        <f t="shared" si="24"/>
        <v/>
      </c>
      <c r="BV435">
        <f>Empresas!C435</f>
        <v>0</v>
      </c>
    </row>
    <row r="436" spans="1:74" x14ac:dyDescent="0.2">
      <c r="A436" s="89"/>
      <c r="B436" s="52" t="str">
        <f>IF($A436&lt;&gt;"",VLOOKUP(""&amp;$A436,Plano_Contas!$A$3:$F$1003,6,0),"")</f>
        <v/>
      </c>
      <c r="C436" s="91"/>
      <c r="D436" s="111"/>
      <c r="E436" s="112">
        <v>0</v>
      </c>
      <c r="F436" s="87"/>
      <c r="G436" s="85"/>
      <c r="H436" s="111"/>
      <c r="I436" s="112">
        <v>0</v>
      </c>
      <c r="J436" s="87"/>
      <c r="K436" s="85"/>
      <c r="L436" s="111"/>
      <c r="M436" s="112">
        <v>0</v>
      </c>
      <c r="N436" s="87"/>
      <c r="O436" s="85"/>
      <c r="P436" s="111"/>
      <c r="Q436" s="112">
        <v>0</v>
      </c>
      <c r="R436" s="87"/>
      <c r="S436" s="85"/>
      <c r="T436" s="111"/>
      <c r="U436" s="112">
        <v>0</v>
      </c>
      <c r="V436" s="87"/>
      <c r="W436" s="85"/>
      <c r="X436" s="111"/>
      <c r="Y436" s="112">
        <v>0</v>
      </c>
      <c r="Z436" s="87"/>
      <c r="AA436" s="85"/>
      <c r="AB436" s="111"/>
      <c r="AC436" s="112">
        <v>0</v>
      </c>
      <c r="AD436" s="87"/>
      <c r="AE436" s="85"/>
      <c r="AF436" s="111"/>
      <c r="AG436" s="112">
        <v>0</v>
      </c>
      <c r="AH436" s="87"/>
      <c r="AI436" s="85"/>
      <c r="AJ436" s="111"/>
      <c r="AK436" s="112">
        <v>0</v>
      </c>
      <c r="AL436" s="87"/>
      <c r="AM436" s="85"/>
      <c r="AN436" s="111"/>
      <c r="AO436" s="112">
        <v>0</v>
      </c>
      <c r="AP436" s="87"/>
      <c r="AQ436" s="85"/>
      <c r="AR436" s="111"/>
      <c r="AS436" s="112">
        <v>0</v>
      </c>
      <c r="AT436" s="87"/>
      <c r="AU436" s="85"/>
      <c r="AV436" s="111"/>
      <c r="AW436" s="112">
        <v>0</v>
      </c>
      <c r="AX436" s="87"/>
      <c r="AY436" s="85"/>
      <c r="AZ436" s="267">
        <f t="shared" si="21"/>
        <v>0</v>
      </c>
      <c r="BA436" s="88">
        <f t="shared" si="22"/>
        <v>0</v>
      </c>
      <c r="BC436">
        <f>IF($A436&lt;&gt;"",COUNTIF($BD$3:$BD436,$BD436),0)</f>
        <v>0</v>
      </c>
      <c r="BD436" t="str">
        <f>IF($A436&lt;&gt;"",VLOOKUP(TRUNC(MID($A436,1,2),0),Plano_Contas!$H$3:$J$103,2,TRUE),"")</f>
        <v/>
      </c>
      <c r="BE436" s="201" t="str">
        <f t="shared" si="23"/>
        <v/>
      </c>
      <c r="BF436" t="str">
        <f ca="1">IF($BT436&lt;&gt;"",SUMIF($BD$3:$BD$1004,"="&amp;$BD436,INDIRECT(ADDRESS(3,BF$2,1,1)):INDIRECT(ADDRESS(1004,BF$2,1,1))),"")</f>
        <v/>
      </c>
      <c r="BG436" t="str">
        <f ca="1">IF($BT436&lt;&gt;"",SUMIF($BD$3:$BD$1004,"="&amp;$BD436,INDIRECT(ADDRESS(3,BG$2,1,1)):INDIRECT(ADDRESS(1004,BG$2,1,1))),"")</f>
        <v/>
      </c>
      <c r="BH436" t="str">
        <f ca="1">IF($BT436&lt;&gt;"",SUMIF($BD$3:$BD$1004,"="&amp;$BD436,INDIRECT(ADDRESS(3,BH$2,1,1)):INDIRECT(ADDRESS(1004,BH$2,1,1))),"")</f>
        <v/>
      </c>
      <c r="BI436" t="str">
        <f ca="1">IF($BT436&lt;&gt;"",SUMIF($BD$3:$BD$1004,"="&amp;$BD436,INDIRECT(ADDRESS(3,BI$2,1,1)):INDIRECT(ADDRESS(1004,BI$2,1,1))),"")</f>
        <v/>
      </c>
      <c r="BJ436" t="str">
        <f ca="1">IF($BT436&lt;&gt;"",SUMIF($BD$3:$BD$1004,"="&amp;$BD436,INDIRECT(ADDRESS(3,BJ$2,1,1)):INDIRECT(ADDRESS(1004,BJ$2,1,1))),"")</f>
        <v/>
      </c>
      <c r="BK436" t="str">
        <f ca="1">IF($BT436&lt;&gt;"",SUMIF($BD$3:$BD$1004,"="&amp;$BD436,INDIRECT(ADDRESS(3,BK$2,1,1)):INDIRECT(ADDRESS(1004,BK$2,1,1))),"")</f>
        <v/>
      </c>
      <c r="BL436" t="str">
        <f ca="1">IF($BT436&lt;&gt;"",SUMIF($BD$3:$BD$1004,"="&amp;$BD436,INDIRECT(ADDRESS(3,BL$2,1,1)):INDIRECT(ADDRESS(1004,BL$2,1,1))),"")</f>
        <v/>
      </c>
      <c r="BM436" t="str">
        <f ca="1">IF($BT436&lt;&gt;"",SUMIF($BD$3:$BD$1004,"="&amp;$BD436,INDIRECT(ADDRESS(3,BM$2,1,1)):INDIRECT(ADDRESS(1004,BM$2,1,1))),"")</f>
        <v/>
      </c>
      <c r="BN436" t="str">
        <f ca="1">IF($BT436&lt;&gt;"",SUMIF($BD$3:$BD$1004,"="&amp;$BD436,INDIRECT(ADDRESS(3,BN$2,1,1)):INDIRECT(ADDRESS(1004,BN$2,1,1))),"")</f>
        <v/>
      </c>
      <c r="BO436" t="str">
        <f ca="1">IF($BT436&lt;&gt;"",SUMIF($BD$3:$BD$1004,"="&amp;$BD436,INDIRECT(ADDRESS(3,BO$2,1,1)):INDIRECT(ADDRESS(1004,BO$2,1,1))),"")</f>
        <v/>
      </c>
      <c r="BP436" t="str">
        <f ca="1">IF($BT436&lt;&gt;"",SUMIF($BD$3:$BD$1004,"="&amp;$BD436,INDIRECT(ADDRESS(3,BP$2,1,1)):INDIRECT(ADDRESS(1004,BP$2,1,1))),"")</f>
        <v/>
      </c>
      <c r="BQ436" t="str">
        <f ca="1">IF($BT436&lt;&gt;"",SUMIF($BD$3:$BD$1004,"="&amp;$BD436,INDIRECT(ADDRESS(3,BQ$2,1,1)):INDIRECT(ADDRESS(1004,BQ$2,1,1))),"")</f>
        <v/>
      </c>
      <c r="BR436" t="str">
        <f ca="1">IF($BT436&lt;&gt;"",SUMIF($BD$3:$BD$1004,"="&amp;$BD436,INDIRECT(ADDRESS(3,BR$2,1,1)):INDIRECT(ADDRESS(1004,BR$2,1,1))),"")</f>
        <v/>
      </c>
      <c r="BS436" t="str">
        <f>IF($A436&lt;&gt;"",VLOOKUP(TRUNC(MID($A436,1,2),0),Plano_Contas!$H$3:$J$103,3,TRUE),"")</f>
        <v/>
      </c>
      <c r="BT436" t="str">
        <f t="shared" si="24"/>
        <v/>
      </c>
      <c r="BV436">
        <f>Empresas!C436</f>
        <v>0</v>
      </c>
    </row>
    <row r="437" spans="1:74" x14ac:dyDescent="0.2">
      <c r="A437" s="89"/>
      <c r="B437" s="52" t="str">
        <f>IF($A437&lt;&gt;"",VLOOKUP(""&amp;$A437,Plano_Contas!$A$3:$F$1003,6,0),"")</f>
        <v/>
      </c>
      <c r="C437" s="91"/>
      <c r="D437" s="111"/>
      <c r="E437" s="112">
        <v>0</v>
      </c>
      <c r="F437" s="87"/>
      <c r="G437" s="85"/>
      <c r="H437" s="111"/>
      <c r="I437" s="112">
        <v>0</v>
      </c>
      <c r="J437" s="87"/>
      <c r="K437" s="85"/>
      <c r="L437" s="111"/>
      <c r="M437" s="112">
        <v>0</v>
      </c>
      <c r="N437" s="87"/>
      <c r="O437" s="85"/>
      <c r="P437" s="111"/>
      <c r="Q437" s="112">
        <v>0</v>
      </c>
      <c r="R437" s="87"/>
      <c r="S437" s="85"/>
      <c r="T437" s="111"/>
      <c r="U437" s="112">
        <v>0</v>
      </c>
      <c r="V437" s="87"/>
      <c r="W437" s="85"/>
      <c r="X437" s="111"/>
      <c r="Y437" s="112">
        <v>0</v>
      </c>
      <c r="Z437" s="87"/>
      <c r="AA437" s="85"/>
      <c r="AB437" s="111"/>
      <c r="AC437" s="112">
        <v>0</v>
      </c>
      <c r="AD437" s="87"/>
      <c r="AE437" s="85"/>
      <c r="AF437" s="111"/>
      <c r="AG437" s="112">
        <v>0</v>
      </c>
      <c r="AH437" s="87"/>
      <c r="AI437" s="85"/>
      <c r="AJ437" s="111"/>
      <c r="AK437" s="112">
        <v>0</v>
      </c>
      <c r="AL437" s="87"/>
      <c r="AM437" s="85"/>
      <c r="AN437" s="111"/>
      <c r="AO437" s="112">
        <v>0</v>
      </c>
      <c r="AP437" s="87"/>
      <c r="AQ437" s="85"/>
      <c r="AR437" s="111"/>
      <c r="AS437" s="112">
        <v>0</v>
      </c>
      <c r="AT437" s="87"/>
      <c r="AU437" s="85"/>
      <c r="AV437" s="111"/>
      <c r="AW437" s="112">
        <v>0</v>
      </c>
      <c r="AX437" s="87"/>
      <c r="AY437" s="85"/>
      <c r="AZ437" s="267">
        <f t="shared" si="21"/>
        <v>0</v>
      </c>
      <c r="BA437" s="88">
        <f t="shared" si="22"/>
        <v>0</v>
      </c>
      <c r="BC437">
        <f>IF($A437&lt;&gt;"",COUNTIF($BD$3:$BD437,$BD437),0)</f>
        <v>0</v>
      </c>
      <c r="BD437" t="str">
        <f>IF($A437&lt;&gt;"",VLOOKUP(TRUNC(MID($A437,1,2),0),Plano_Contas!$H$3:$J$103,2,TRUE),"")</f>
        <v/>
      </c>
      <c r="BE437" s="201" t="str">
        <f t="shared" si="23"/>
        <v/>
      </c>
      <c r="BF437" t="str">
        <f ca="1">IF($BT437&lt;&gt;"",SUMIF($BD$3:$BD$1004,"="&amp;$BD437,INDIRECT(ADDRESS(3,BF$2,1,1)):INDIRECT(ADDRESS(1004,BF$2,1,1))),"")</f>
        <v/>
      </c>
      <c r="BG437" t="str">
        <f ca="1">IF($BT437&lt;&gt;"",SUMIF($BD$3:$BD$1004,"="&amp;$BD437,INDIRECT(ADDRESS(3,BG$2,1,1)):INDIRECT(ADDRESS(1004,BG$2,1,1))),"")</f>
        <v/>
      </c>
      <c r="BH437" t="str">
        <f ca="1">IF($BT437&lt;&gt;"",SUMIF($BD$3:$BD$1004,"="&amp;$BD437,INDIRECT(ADDRESS(3,BH$2,1,1)):INDIRECT(ADDRESS(1004,BH$2,1,1))),"")</f>
        <v/>
      </c>
      <c r="BI437" t="str">
        <f ca="1">IF($BT437&lt;&gt;"",SUMIF($BD$3:$BD$1004,"="&amp;$BD437,INDIRECT(ADDRESS(3,BI$2,1,1)):INDIRECT(ADDRESS(1004,BI$2,1,1))),"")</f>
        <v/>
      </c>
      <c r="BJ437" t="str">
        <f ca="1">IF($BT437&lt;&gt;"",SUMIF($BD$3:$BD$1004,"="&amp;$BD437,INDIRECT(ADDRESS(3,BJ$2,1,1)):INDIRECT(ADDRESS(1004,BJ$2,1,1))),"")</f>
        <v/>
      </c>
      <c r="BK437" t="str">
        <f ca="1">IF($BT437&lt;&gt;"",SUMIF($BD$3:$BD$1004,"="&amp;$BD437,INDIRECT(ADDRESS(3,BK$2,1,1)):INDIRECT(ADDRESS(1004,BK$2,1,1))),"")</f>
        <v/>
      </c>
      <c r="BL437" t="str">
        <f ca="1">IF($BT437&lt;&gt;"",SUMIF($BD$3:$BD$1004,"="&amp;$BD437,INDIRECT(ADDRESS(3,BL$2,1,1)):INDIRECT(ADDRESS(1004,BL$2,1,1))),"")</f>
        <v/>
      </c>
      <c r="BM437" t="str">
        <f ca="1">IF($BT437&lt;&gt;"",SUMIF($BD$3:$BD$1004,"="&amp;$BD437,INDIRECT(ADDRESS(3,BM$2,1,1)):INDIRECT(ADDRESS(1004,BM$2,1,1))),"")</f>
        <v/>
      </c>
      <c r="BN437" t="str">
        <f ca="1">IF($BT437&lt;&gt;"",SUMIF($BD$3:$BD$1004,"="&amp;$BD437,INDIRECT(ADDRESS(3,BN$2,1,1)):INDIRECT(ADDRESS(1004,BN$2,1,1))),"")</f>
        <v/>
      </c>
      <c r="BO437" t="str">
        <f ca="1">IF($BT437&lt;&gt;"",SUMIF($BD$3:$BD$1004,"="&amp;$BD437,INDIRECT(ADDRESS(3,BO$2,1,1)):INDIRECT(ADDRESS(1004,BO$2,1,1))),"")</f>
        <v/>
      </c>
      <c r="BP437" t="str">
        <f ca="1">IF($BT437&lt;&gt;"",SUMIF($BD$3:$BD$1004,"="&amp;$BD437,INDIRECT(ADDRESS(3,BP$2,1,1)):INDIRECT(ADDRESS(1004,BP$2,1,1))),"")</f>
        <v/>
      </c>
      <c r="BQ437" t="str">
        <f ca="1">IF($BT437&lt;&gt;"",SUMIF($BD$3:$BD$1004,"="&amp;$BD437,INDIRECT(ADDRESS(3,BQ$2,1,1)):INDIRECT(ADDRESS(1004,BQ$2,1,1))),"")</f>
        <v/>
      </c>
      <c r="BR437" t="str">
        <f ca="1">IF($BT437&lt;&gt;"",SUMIF($BD$3:$BD$1004,"="&amp;$BD437,INDIRECT(ADDRESS(3,BR$2,1,1)):INDIRECT(ADDRESS(1004,BR$2,1,1))),"")</f>
        <v/>
      </c>
      <c r="BS437" t="str">
        <f>IF($A437&lt;&gt;"",VLOOKUP(TRUNC(MID($A437,1,2),0),Plano_Contas!$H$3:$J$103,3,TRUE),"")</f>
        <v/>
      </c>
      <c r="BT437" t="str">
        <f t="shared" si="24"/>
        <v/>
      </c>
      <c r="BV437">
        <f>Empresas!C437</f>
        <v>0</v>
      </c>
    </row>
    <row r="438" spans="1:74" x14ac:dyDescent="0.2">
      <c r="A438" s="89"/>
      <c r="B438" s="52" t="str">
        <f>IF($A438&lt;&gt;"",VLOOKUP(""&amp;$A438,Plano_Contas!$A$3:$F$1003,6,0),"")</f>
        <v/>
      </c>
      <c r="C438" s="91"/>
      <c r="D438" s="111"/>
      <c r="E438" s="112">
        <v>0</v>
      </c>
      <c r="F438" s="87"/>
      <c r="G438" s="85"/>
      <c r="H438" s="111"/>
      <c r="I438" s="112">
        <v>0</v>
      </c>
      <c r="J438" s="87"/>
      <c r="K438" s="85"/>
      <c r="L438" s="111"/>
      <c r="M438" s="112">
        <v>0</v>
      </c>
      <c r="N438" s="87"/>
      <c r="O438" s="85"/>
      <c r="P438" s="111"/>
      <c r="Q438" s="112">
        <v>0</v>
      </c>
      <c r="R438" s="87"/>
      <c r="S438" s="85"/>
      <c r="T438" s="111"/>
      <c r="U438" s="112">
        <v>0</v>
      </c>
      <c r="V438" s="87"/>
      <c r="W438" s="85"/>
      <c r="X438" s="111"/>
      <c r="Y438" s="112">
        <v>0</v>
      </c>
      <c r="Z438" s="87"/>
      <c r="AA438" s="85"/>
      <c r="AB438" s="111"/>
      <c r="AC438" s="112">
        <v>0</v>
      </c>
      <c r="AD438" s="87"/>
      <c r="AE438" s="85"/>
      <c r="AF438" s="111"/>
      <c r="AG438" s="112">
        <v>0</v>
      </c>
      <c r="AH438" s="87"/>
      <c r="AI438" s="85"/>
      <c r="AJ438" s="111"/>
      <c r="AK438" s="112">
        <v>0</v>
      </c>
      <c r="AL438" s="87"/>
      <c r="AM438" s="85"/>
      <c r="AN438" s="111"/>
      <c r="AO438" s="112">
        <v>0</v>
      </c>
      <c r="AP438" s="87"/>
      <c r="AQ438" s="85"/>
      <c r="AR438" s="111"/>
      <c r="AS438" s="112">
        <v>0</v>
      </c>
      <c r="AT438" s="87"/>
      <c r="AU438" s="85"/>
      <c r="AV438" s="111"/>
      <c r="AW438" s="112">
        <v>0</v>
      </c>
      <c r="AX438" s="87"/>
      <c r="AY438" s="85"/>
      <c r="AZ438" s="267">
        <f t="shared" si="21"/>
        <v>0</v>
      </c>
      <c r="BA438" s="88">
        <f t="shared" si="22"/>
        <v>0</v>
      </c>
      <c r="BC438">
        <f>IF($A438&lt;&gt;"",COUNTIF($BD$3:$BD438,$BD438),0)</f>
        <v>0</v>
      </c>
      <c r="BD438" t="str">
        <f>IF($A438&lt;&gt;"",VLOOKUP(TRUNC(MID($A438,1,2),0),Plano_Contas!$H$3:$J$103,2,TRUE),"")</f>
        <v/>
      </c>
      <c r="BE438" s="201" t="str">
        <f t="shared" si="23"/>
        <v/>
      </c>
      <c r="BF438" t="str">
        <f ca="1">IF($BT438&lt;&gt;"",SUMIF($BD$3:$BD$1004,"="&amp;$BD438,INDIRECT(ADDRESS(3,BF$2,1,1)):INDIRECT(ADDRESS(1004,BF$2,1,1))),"")</f>
        <v/>
      </c>
      <c r="BG438" t="str">
        <f ca="1">IF($BT438&lt;&gt;"",SUMIF($BD$3:$BD$1004,"="&amp;$BD438,INDIRECT(ADDRESS(3,BG$2,1,1)):INDIRECT(ADDRESS(1004,BG$2,1,1))),"")</f>
        <v/>
      </c>
      <c r="BH438" t="str">
        <f ca="1">IF($BT438&lt;&gt;"",SUMIF($BD$3:$BD$1004,"="&amp;$BD438,INDIRECT(ADDRESS(3,BH$2,1,1)):INDIRECT(ADDRESS(1004,BH$2,1,1))),"")</f>
        <v/>
      </c>
      <c r="BI438" t="str">
        <f ca="1">IF($BT438&lt;&gt;"",SUMIF($BD$3:$BD$1004,"="&amp;$BD438,INDIRECT(ADDRESS(3,BI$2,1,1)):INDIRECT(ADDRESS(1004,BI$2,1,1))),"")</f>
        <v/>
      </c>
      <c r="BJ438" t="str">
        <f ca="1">IF($BT438&lt;&gt;"",SUMIF($BD$3:$BD$1004,"="&amp;$BD438,INDIRECT(ADDRESS(3,BJ$2,1,1)):INDIRECT(ADDRESS(1004,BJ$2,1,1))),"")</f>
        <v/>
      </c>
      <c r="BK438" t="str">
        <f ca="1">IF($BT438&lt;&gt;"",SUMIF($BD$3:$BD$1004,"="&amp;$BD438,INDIRECT(ADDRESS(3,BK$2,1,1)):INDIRECT(ADDRESS(1004,BK$2,1,1))),"")</f>
        <v/>
      </c>
      <c r="BL438" t="str">
        <f ca="1">IF($BT438&lt;&gt;"",SUMIF($BD$3:$BD$1004,"="&amp;$BD438,INDIRECT(ADDRESS(3,BL$2,1,1)):INDIRECT(ADDRESS(1004,BL$2,1,1))),"")</f>
        <v/>
      </c>
      <c r="BM438" t="str">
        <f ca="1">IF($BT438&lt;&gt;"",SUMIF($BD$3:$BD$1004,"="&amp;$BD438,INDIRECT(ADDRESS(3,BM$2,1,1)):INDIRECT(ADDRESS(1004,BM$2,1,1))),"")</f>
        <v/>
      </c>
      <c r="BN438" t="str">
        <f ca="1">IF($BT438&lt;&gt;"",SUMIF($BD$3:$BD$1004,"="&amp;$BD438,INDIRECT(ADDRESS(3,BN$2,1,1)):INDIRECT(ADDRESS(1004,BN$2,1,1))),"")</f>
        <v/>
      </c>
      <c r="BO438" t="str">
        <f ca="1">IF($BT438&lt;&gt;"",SUMIF($BD$3:$BD$1004,"="&amp;$BD438,INDIRECT(ADDRESS(3,BO$2,1,1)):INDIRECT(ADDRESS(1004,BO$2,1,1))),"")</f>
        <v/>
      </c>
      <c r="BP438" t="str">
        <f ca="1">IF($BT438&lt;&gt;"",SUMIF($BD$3:$BD$1004,"="&amp;$BD438,INDIRECT(ADDRESS(3,BP$2,1,1)):INDIRECT(ADDRESS(1004,BP$2,1,1))),"")</f>
        <v/>
      </c>
      <c r="BQ438" t="str">
        <f ca="1">IF($BT438&lt;&gt;"",SUMIF($BD$3:$BD$1004,"="&amp;$BD438,INDIRECT(ADDRESS(3,BQ$2,1,1)):INDIRECT(ADDRESS(1004,BQ$2,1,1))),"")</f>
        <v/>
      </c>
      <c r="BR438" t="str">
        <f ca="1">IF($BT438&lt;&gt;"",SUMIF($BD$3:$BD$1004,"="&amp;$BD438,INDIRECT(ADDRESS(3,BR$2,1,1)):INDIRECT(ADDRESS(1004,BR$2,1,1))),"")</f>
        <v/>
      </c>
      <c r="BS438" t="str">
        <f>IF($A438&lt;&gt;"",VLOOKUP(TRUNC(MID($A438,1,2),0),Plano_Contas!$H$3:$J$103,3,TRUE),"")</f>
        <v/>
      </c>
      <c r="BT438" t="str">
        <f t="shared" si="24"/>
        <v/>
      </c>
      <c r="BV438">
        <f>Empresas!C438</f>
        <v>0</v>
      </c>
    </row>
    <row r="439" spans="1:74" x14ac:dyDescent="0.2">
      <c r="A439" s="89"/>
      <c r="B439" s="52" t="str">
        <f>IF($A439&lt;&gt;"",VLOOKUP(""&amp;$A439,Plano_Contas!$A$3:$F$1003,6,0),"")</f>
        <v/>
      </c>
      <c r="C439" s="91"/>
      <c r="D439" s="111"/>
      <c r="E439" s="112">
        <v>0</v>
      </c>
      <c r="F439" s="87"/>
      <c r="G439" s="85"/>
      <c r="H439" s="111"/>
      <c r="I439" s="112">
        <v>0</v>
      </c>
      <c r="J439" s="87"/>
      <c r="K439" s="85"/>
      <c r="L439" s="111"/>
      <c r="M439" s="112">
        <v>0</v>
      </c>
      <c r="N439" s="87"/>
      <c r="O439" s="85"/>
      <c r="P439" s="111"/>
      <c r="Q439" s="112">
        <v>0</v>
      </c>
      <c r="R439" s="87"/>
      <c r="S439" s="85"/>
      <c r="T439" s="111"/>
      <c r="U439" s="112">
        <v>0</v>
      </c>
      <c r="V439" s="87"/>
      <c r="W439" s="85"/>
      <c r="X439" s="111"/>
      <c r="Y439" s="112">
        <v>0</v>
      </c>
      <c r="Z439" s="87"/>
      <c r="AA439" s="85"/>
      <c r="AB439" s="111"/>
      <c r="AC439" s="112">
        <v>0</v>
      </c>
      <c r="AD439" s="87"/>
      <c r="AE439" s="85"/>
      <c r="AF439" s="111"/>
      <c r="AG439" s="112">
        <v>0</v>
      </c>
      <c r="AH439" s="87"/>
      <c r="AI439" s="85"/>
      <c r="AJ439" s="111"/>
      <c r="AK439" s="112">
        <v>0</v>
      </c>
      <c r="AL439" s="87"/>
      <c r="AM439" s="85"/>
      <c r="AN439" s="111"/>
      <c r="AO439" s="112">
        <v>0</v>
      </c>
      <c r="AP439" s="87"/>
      <c r="AQ439" s="85"/>
      <c r="AR439" s="111"/>
      <c r="AS439" s="112">
        <v>0</v>
      </c>
      <c r="AT439" s="87"/>
      <c r="AU439" s="85"/>
      <c r="AV439" s="111"/>
      <c r="AW439" s="112">
        <v>0</v>
      </c>
      <c r="AX439" s="87"/>
      <c r="AY439" s="85"/>
      <c r="AZ439" s="267">
        <f t="shared" si="21"/>
        <v>0</v>
      </c>
      <c r="BA439" s="88">
        <f t="shared" si="22"/>
        <v>0</v>
      </c>
      <c r="BC439">
        <f>IF($A439&lt;&gt;"",COUNTIF($BD$3:$BD439,$BD439),0)</f>
        <v>0</v>
      </c>
      <c r="BD439" t="str">
        <f>IF($A439&lt;&gt;"",VLOOKUP(TRUNC(MID($A439,1,2),0),Plano_Contas!$H$3:$J$103,2,TRUE),"")</f>
        <v/>
      </c>
      <c r="BE439" s="201" t="str">
        <f t="shared" si="23"/>
        <v/>
      </c>
      <c r="BF439" t="str">
        <f ca="1">IF($BT439&lt;&gt;"",SUMIF($BD$3:$BD$1004,"="&amp;$BD439,INDIRECT(ADDRESS(3,BF$2,1,1)):INDIRECT(ADDRESS(1004,BF$2,1,1))),"")</f>
        <v/>
      </c>
      <c r="BG439" t="str">
        <f ca="1">IF($BT439&lt;&gt;"",SUMIF($BD$3:$BD$1004,"="&amp;$BD439,INDIRECT(ADDRESS(3,BG$2,1,1)):INDIRECT(ADDRESS(1004,BG$2,1,1))),"")</f>
        <v/>
      </c>
      <c r="BH439" t="str">
        <f ca="1">IF($BT439&lt;&gt;"",SUMIF($BD$3:$BD$1004,"="&amp;$BD439,INDIRECT(ADDRESS(3,BH$2,1,1)):INDIRECT(ADDRESS(1004,BH$2,1,1))),"")</f>
        <v/>
      </c>
      <c r="BI439" t="str">
        <f ca="1">IF($BT439&lt;&gt;"",SUMIF($BD$3:$BD$1004,"="&amp;$BD439,INDIRECT(ADDRESS(3,BI$2,1,1)):INDIRECT(ADDRESS(1004,BI$2,1,1))),"")</f>
        <v/>
      </c>
      <c r="BJ439" t="str">
        <f ca="1">IF($BT439&lt;&gt;"",SUMIF($BD$3:$BD$1004,"="&amp;$BD439,INDIRECT(ADDRESS(3,BJ$2,1,1)):INDIRECT(ADDRESS(1004,BJ$2,1,1))),"")</f>
        <v/>
      </c>
      <c r="BK439" t="str">
        <f ca="1">IF($BT439&lt;&gt;"",SUMIF($BD$3:$BD$1004,"="&amp;$BD439,INDIRECT(ADDRESS(3,BK$2,1,1)):INDIRECT(ADDRESS(1004,BK$2,1,1))),"")</f>
        <v/>
      </c>
      <c r="BL439" t="str">
        <f ca="1">IF($BT439&lt;&gt;"",SUMIF($BD$3:$BD$1004,"="&amp;$BD439,INDIRECT(ADDRESS(3,BL$2,1,1)):INDIRECT(ADDRESS(1004,BL$2,1,1))),"")</f>
        <v/>
      </c>
      <c r="BM439" t="str">
        <f ca="1">IF($BT439&lt;&gt;"",SUMIF($BD$3:$BD$1004,"="&amp;$BD439,INDIRECT(ADDRESS(3,BM$2,1,1)):INDIRECT(ADDRESS(1004,BM$2,1,1))),"")</f>
        <v/>
      </c>
      <c r="BN439" t="str">
        <f ca="1">IF($BT439&lt;&gt;"",SUMIF($BD$3:$BD$1004,"="&amp;$BD439,INDIRECT(ADDRESS(3,BN$2,1,1)):INDIRECT(ADDRESS(1004,BN$2,1,1))),"")</f>
        <v/>
      </c>
      <c r="BO439" t="str">
        <f ca="1">IF($BT439&lt;&gt;"",SUMIF($BD$3:$BD$1004,"="&amp;$BD439,INDIRECT(ADDRESS(3,BO$2,1,1)):INDIRECT(ADDRESS(1004,BO$2,1,1))),"")</f>
        <v/>
      </c>
      <c r="BP439" t="str">
        <f ca="1">IF($BT439&lt;&gt;"",SUMIF($BD$3:$BD$1004,"="&amp;$BD439,INDIRECT(ADDRESS(3,BP$2,1,1)):INDIRECT(ADDRESS(1004,BP$2,1,1))),"")</f>
        <v/>
      </c>
      <c r="BQ439" t="str">
        <f ca="1">IF($BT439&lt;&gt;"",SUMIF($BD$3:$BD$1004,"="&amp;$BD439,INDIRECT(ADDRESS(3,BQ$2,1,1)):INDIRECT(ADDRESS(1004,BQ$2,1,1))),"")</f>
        <v/>
      </c>
      <c r="BR439" t="str">
        <f ca="1">IF($BT439&lt;&gt;"",SUMIF($BD$3:$BD$1004,"="&amp;$BD439,INDIRECT(ADDRESS(3,BR$2,1,1)):INDIRECT(ADDRESS(1004,BR$2,1,1))),"")</f>
        <v/>
      </c>
      <c r="BS439" t="str">
        <f>IF($A439&lt;&gt;"",VLOOKUP(TRUNC(MID($A439,1,2),0),Plano_Contas!$H$3:$J$103,3,TRUE),"")</f>
        <v/>
      </c>
      <c r="BT439" t="str">
        <f t="shared" si="24"/>
        <v/>
      </c>
      <c r="BV439">
        <f>Empresas!C439</f>
        <v>0</v>
      </c>
    </row>
    <row r="440" spans="1:74" x14ac:dyDescent="0.2">
      <c r="A440" s="89"/>
      <c r="B440" s="52" t="str">
        <f>IF($A440&lt;&gt;"",VLOOKUP(""&amp;$A440,Plano_Contas!$A$3:$F$1003,6,0),"")</f>
        <v/>
      </c>
      <c r="C440" s="91"/>
      <c r="D440" s="111"/>
      <c r="E440" s="112">
        <v>0</v>
      </c>
      <c r="F440" s="87"/>
      <c r="G440" s="85"/>
      <c r="H440" s="111"/>
      <c r="I440" s="112">
        <v>0</v>
      </c>
      <c r="J440" s="87"/>
      <c r="K440" s="85"/>
      <c r="L440" s="111"/>
      <c r="M440" s="112">
        <v>0</v>
      </c>
      <c r="N440" s="87"/>
      <c r="O440" s="85"/>
      <c r="P440" s="111"/>
      <c r="Q440" s="112">
        <v>0</v>
      </c>
      <c r="R440" s="87"/>
      <c r="S440" s="85"/>
      <c r="T440" s="111"/>
      <c r="U440" s="112">
        <v>0</v>
      </c>
      <c r="V440" s="87"/>
      <c r="W440" s="85"/>
      <c r="X440" s="111"/>
      <c r="Y440" s="112">
        <v>0</v>
      </c>
      <c r="Z440" s="87"/>
      <c r="AA440" s="85"/>
      <c r="AB440" s="111"/>
      <c r="AC440" s="112">
        <v>0</v>
      </c>
      <c r="AD440" s="87"/>
      <c r="AE440" s="85"/>
      <c r="AF440" s="111"/>
      <c r="AG440" s="112">
        <v>0</v>
      </c>
      <c r="AH440" s="87"/>
      <c r="AI440" s="85"/>
      <c r="AJ440" s="111"/>
      <c r="AK440" s="112">
        <v>0</v>
      </c>
      <c r="AL440" s="87"/>
      <c r="AM440" s="85"/>
      <c r="AN440" s="111"/>
      <c r="AO440" s="112">
        <v>0</v>
      </c>
      <c r="AP440" s="87"/>
      <c r="AQ440" s="85"/>
      <c r="AR440" s="111"/>
      <c r="AS440" s="112">
        <v>0</v>
      </c>
      <c r="AT440" s="87"/>
      <c r="AU440" s="85"/>
      <c r="AV440" s="111"/>
      <c r="AW440" s="112">
        <v>0</v>
      </c>
      <c r="AX440" s="87"/>
      <c r="AY440" s="85"/>
      <c r="AZ440" s="267">
        <f t="shared" si="21"/>
        <v>0</v>
      </c>
      <c r="BA440" s="88">
        <f t="shared" si="22"/>
        <v>0</v>
      </c>
      <c r="BC440">
        <f>IF($A440&lt;&gt;"",COUNTIF($BD$3:$BD440,$BD440),0)</f>
        <v>0</v>
      </c>
      <c r="BD440" t="str">
        <f>IF($A440&lt;&gt;"",VLOOKUP(TRUNC(MID($A440,1,2),0),Plano_Contas!$H$3:$J$103,2,TRUE),"")</f>
        <v/>
      </c>
      <c r="BE440" s="201" t="str">
        <f t="shared" si="23"/>
        <v/>
      </c>
      <c r="BF440" t="str">
        <f ca="1">IF($BT440&lt;&gt;"",SUMIF($BD$3:$BD$1004,"="&amp;$BD440,INDIRECT(ADDRESS(3,BF$2,1,1)):INDIRECT(ADDRESS(1004,BF$2,1,1))),"")</f>
        <v/>
      </c>
      <c r="BG440" t="str">
        <f ca="1">IF($BT440&lt;&gt;"",SUMIF($BD$3:$BD$1004,"="&amp;$BD440,INDIRECT(ADDRESS(3,BG$2,1,1)):INDIRECT(ADDRESS(1004,BG$2,1,1))),"")</f>
        <v/>
      </c>
      <c r="BH440" t="str">
        <f ca="1">IF($BT440&lt;&gt;"",SUMIF($BD$3:$BD$1004,"="&amp;$BD440,INDIRECT(ADDRESS(3,BH$2,1,1)):INDIRECT(ADDRESS(1004,BH$2,1,1))),"")</f>
        <v/>
      </c>
      <c r="BI440" t="str">
        <f ca="1">IF($BT440&lt;&gt;"",SUMIF($BD$3:$BD$1004,"="&amp;$BD440,INDIRECT(ADDRESS(3,BI$2,1,1)):INDIRECT(ADDRESS(1004,BI$2,1,1))),"")</f>
        <v/>
      </c>
      <c r="BJ440" t="str">
        <f ca="1">IF($BT440&lt;&gt;"",SUMIF($BD$3:$BD$1004,"="&amp;$BD440,INDIRECT(ADDRESS(3,BJ$2,1,1)):INDIRECT(ADDRESS(1004,BJ$2,1,1))),"")</f>
        <v/>
      </c>
      <c r="BK440" t="str">
        <f ca="1">IF($BT440&lt;&gt;"",SUMIF($BD$3:$BD$1004,"="&amp;$BD440,INDIRECT(ADDRESS(3,BK$2,1,1)):INDIRECT(ADDRESS(1004,BK$2,1,1))),"")</f>
        <v/>
      </c>
      <c r="BL440" t="str">
        <f ca="1">IF($BT440&lt;&gt;"",SUMIF($BD$3:$BD$1004,"="&amp;$BD440,INDIRECT(ADDRESS(3,BL$2,1,1)):INDIRECT(ADDRESS(1004,BL$2,1,1))),"")</f>
        <v/>
      </c>
      <c r="BM440" t="str">
        <f ca="1">IF($BT440&lt;&gt;"",SUMIF($BD$3:$BD$1004,"="&amp;$BD440,INDIRECT(ADDRESS(3,BM$2,1,1)):INDIRECT(ADDRESS(1004,BM$2,1,1))),"")</f>
        <v/>
      </c>
      <c r="BN440" t="str">
        <f ca="1">IF($BT440&lt;&gt;"",SUMIF($BD$3:$BD$1004,"="&amp;$BD440,INDIRECT(ADDRESS(3,BN$2,1,1)):INDIRECT(ADDRESS(1004,BN$2,1,1))),"")</f>
        <v/>
      </c>
      <c r="BO440" t="str">
        <f ca="1">IF($BT440&lt;&gt;"",SUMIF($BD$3:$BD$1004,"="&amp;$BD440,INDIRECT(ADDRESS(3,BO$2,1,1)):INDIRECT(ADDRESS(1004,BO$2,1,1))),"")</f>
        <v/>
      </c>
      <c r="BP440" t="str">
        <f ca="1">IF($BT440&lt;&gt;"",SUMIF($BD$3:$BD$1004,"="&amp;$BD440,INDIRECT(ADDRESS(3,BP$2,1,1)):INDIRECT(ADDRESS(1004,BP$2,1,1))),"")</f>
        <v/>
      </c>
      <c r="BQ440" t="str">
        <f ca="1">IF($BT440&lt;&gt;"",SUMIF($BD$3:$BD$1004,"="&amp;$BD440,INDIRECT(ADDRESS(3,BQ$2,1,1)):INDIRECT(ADDRESS(1004,BQ$2,1,1))),"")</f>
        <v/>
      </c>
      <c r="BR440" t="str">
        <f ca="1">IF($BT440&lt;&gt;"",SUMIF($BD$3:$BD$1004,"="&amp;$BD440,INDIRECT(ADDRESS(3,BR$2,1,1)):INDIRECT(ADDRESS(1004,BR$2,1,1))),"")</f>
        <v/>
      </c>
      <c r="BS440" t="str">
        <f>IF($A440&lt;&gt;"",VLOOKUP(TRUNC(MID($A440,1,2),0),Plano_Contas!$H$3:$J$103,3,TRUE),"")</f>
        <v/>
      </c>
      <c r="BT440" t="str">
        <f t="shared" si="24"/>
        <v/>
      </c>
      <c r="BV440">
        <f>Empresas!C440</f>
        <v>0</v>
      </c>
    </row>
    <row r="441" spans="1:74" x14ac:dyDescent="0.2">
      <c r="A441" s="89"/>
      <c r="B441" s="52" t="str">
        <f>IF($A441&lt;&gt;"",VLOOKUP(""&amp;$A441,Plano_Contas!$A$3:$F$1003,6,0),"")</f>
        <v/>
      </c>
      <c r="C441" s="91"/>
      <c r="D441" s="111"/>
      <c r="E441" s="112">
        <v>0</v>
      </c>
      <c r="F441" s="87"/>
      <c r="G441" s="85"/>
      <c r="H441" s="111"/>
      <c r="I441" s="112">
        <v>0</v>
      </c>
      <c r="J441" s="87"/>
      <c r="K441" s="85"/>
      <c r="L441" s="111"/>
      <c r="M441" s="112">
        <v>0</v>
      </c>
      <c r="N441" s="87"/>
      <c r="O441" s="85"/>
      <c r="P441" s="111"/>
      <c r="Q441" s="112">
        <v>0</v>
      </c>
      <c r="R441" s="87"/>
      <c r="S441" s="85"/>
      <c r="T441" s="111"/>
      <c r="U441" s="112">
        <v>0</v>
      </c>
      <c r="V441" s="87"/>
      <c r="W441" s="85"/>
      <c r="X441" s="111"/>
      <c r="Y441" s="112">
        <v>0</v>
      </c>
      <c r="Z441" s="87"/>
      <c r="AA441" s="85"/>
      <c r="AB441" s="111"/>
      <c r="AC441" s="112">
        <v>0</v>
      </c>
      <c r="AD441" s="87"/>
      <c r="AE441" s="85"/>
      <c r="AF441" s="111"/>
      <c r="AG441" s="112">
        <v>0</v>
      </c>
      <c r="AH441" s="87"/>
      <c r="AI441" s="85"/>
      <c r="AJ441" s="111"/>
      <c r="AK441" s="112">
        <v>0</v>
      </c>
      <c r="AL441" s="87"/>
      <c r="AM441" s="85"/>
      <c r="AN441" s="111"/>
      <c r="AO441" s="112">
        <v>0</v>
      </c>
      <c r="AP441" s="87"/>
      <c r="AQ441" s="85"/>
      <c r="AR441" s="111"/>
      <c r="AS441" s="112">
        <v>0</v>
      </c>
      <c r="AT441" s="87"/>
      <c r="AU441" s="85"/>
      <c r="AV441" s="111"/>
      <c r="AW441" s="112">
        <v>0</v>
      </c>
      <c r="AX441" s="87"/>
      <c r="AY441" s="85"/>
      <c r="AZ441" s="267">
        <f t="shared" si="21"/>
        <v>0</v>
      </c>
      <c r="BA441" s="88">
        <f t="shared" si="22"/>
        <v>0</v>
      </c>
      <c r="BC441">
        <f>IF($A441&lt;&gt;"",COUNTIF($BD$3:$BD441,$BD441),0)</f>
        <v>0</v>
      </c>
      <c r="BD441" t="str">
        <f>IF($A441&lt;&gt;"",VLOOKUP(TRUNC(MID($A441,1,2),0),Plano_Contas!$H$3:$J$103,2,TRUE),"")</f>
        <v/>
      </c>
      <c r="BE441" s="201" t="str">
        <f t="shared" si="23"/>
        <v/>
      </c>
      <c r="BF441" t="str">
        <f ca="1">IF($BT441&lt;&gt;"",SUMIF($BD$3:$BD$1004,"="&amp;$BD441,INDIRECT(ADDRESS(3,BF$2,1,1)):INDIRECT(ADDRESS(1004,BF$2,1,1))),"")</f>
        <v/>
      </c>
      <c r="BG441" t="str">
        <f ca="1">IF($BT441&lt;&gt;"",SUMIF($BD$3:$BD$1004,"="&amp;$BD441,INDIRECT(ADDRESS(3,BG$2,1,1)):INDIRECT(ADDRESS(1004,BG$2,1,1))),"")</f>
        <v/>
      </c>
      <c r="BH441" t="str">
        <f ca="1">IF($BT441&lt;&gt;"",SUMIF($BD$3:$BD$1004,"="&amp;$BD441,INDIRECT(ADDRESS(3,BH$2,1,1)):INDIRECT(ADDRESS(1004,BH$2,1,1))),"")</f>
        <v/>
      </c>
      <c r="BI441" t="str">
        <f ca="1">IF($BT441&lt;&gt;"",SUMIF($BD$3:$BD$1004,"="&amp;$BD441,INDIRECT(ADDRESS(3,BI$2,1,1)):INDIRECT(ADDRESS(1004,BI$2,1,1))),"")</f>
        <v/>
      </c>
      <c r="BJ441" t="str">
        <f ca="1">IF($BT441&lt;&gt;"",SUMIF($BD$3:$BD$1004,"="&amp;$BD441,INDIRECT(ADDRESS(3,BJ$2,1,1)):INDIRECT(ADDRESS(1004,BJ$2,1,1))),"")</f>
        <v/>
      </c>
      <c r="BK441" t="str">
        <f ca="1">IF($BT441&lt;&gt;"",SUMIF($BD$3:$BD$1004,"="&amp;$BD441,INDIRECT(ADDRESS(3,BK$2,1,1)):INDIRECT(ADDRESS(1004,BK$2,1,1))),"")</f>
        <v/>
      </c>
      <c r="BL441" t="str">
        <f ca="1">IF($BT441&lt;&gt;"",SUMIF($BD$3:$BD$1004,"="&amp;$BD441,INDIRECT(ADDRESS(3,BL$2,1,1)):INDIRECT(ADDRESS(1004,BL$2,1,1))),"")</f>
        <v/>
      </c>
      <c r="BM441" t="str">
        <f ca="1">IF($BT441&lt;&gt;"",SUMIF($BD$3:$BD$1004,"="&amp;$BD441,INDIRECT(ADDRESS(3,BM$2,1,1)):INDIRECT(ADDRESS(1004,BM$2,1,1))),"")</f>
        <v/>
      </c>
      <c r="BN441" t="str">
        <f ca="1">IF($BT441&lt;&gt;"",SUMIF($BD$3:$BD$1004,"="&amp;$BD441,INDIRECT(ADDRESS(3,BN$2,1,1)):INDIRECT(ADDRESS(1004,BN$2,1,1))),"")</f>
        <v/>
      </c>
      <c r="BO441" t="str">
        <f ca="1">IF($BT441&lt;&gt;"",SUMIF($BD$3:$BD$1004,"="&amp;$BD441,INDIRECT(ADDRESS(3,BO$2,1,1)):INDIRECT(ADDRESS(1004,BO$2,1,1))),"")</f>
        <v/>
      </c>
      <c r="BP441" t="str">
        <f ca="1">IF($BT441&lt;&gt;"",SUMIF($BD$3:$BD$1004,"="&amp;$BD441,INDIRECT(ADDRESS(3,BP$2,1,1)):INDIRECT(ADDRESS(1004,BP$2,1,1))),"")</f>
        <v/>
      </c>
      <c r="BQ441" t="str">
        <f ca="1">IF($BT441&lt;&gt;"",SUMIF($BD$3:$BD$1004,"="&amp;$BD441,INDIRECT(ADDRESS(3,BQ$2,1,1)):INDIRECT(ADDRESS(1004,BQ$2,1,1))),"")</f>
        <v/>
      </c>
      <c r="BR441" t="str">
        <f ca="1">IF($BT441&lt;&gt;"",SUMIF($BD$3:$BD$1004,"="&amp;$BD441,INDIRECT(ADDRESS(3,BR$2,1,1)):INDIRECT(ADDRESS(1004,BR$2,1,1))),"")</f>
        <v/>
      </c>
      <c r="BS441" t="str">
        <f>IF($A441&lt;&gt;"",VLOOKUP(TRUNC(MID($A441,1,2),0),Plano_Contas!$H$3:$J$103,3,TRUE),"")</f>
        <v/>
      </c>
      <c r="BT441" t="str">
        <f t="shared" si="24"/>
        <v/>
      </c>
      <c r="BV441">
        <f>Empresas!C441</f>
        <v>0</v>
      </c>
    </row>
    <row r="442" spans="1:74" x14ac:dyDescent="0.2">
      <c r="A442" s="89"/>
      <c r="B442" s="52" t="str">
        <f>IF($A442&lt;&gt;"",VLOOKUP(""&amp;$A442,Plano_Contas!$A$3:$F$1003,6,0),"")</f>
        <v/>
      </c>
      <c r="C442" s="91"/>
      <c r="D442" s="111"/>
      <c r="E442" s="112">
        <v>0</v>
      </c>
      <c r="F442" s="87"/>
      <c r="G442" s="85"/>
      <c r="H442" s="111"/>
      <c r="I442" s="112">
        <v>0</v>
      </c>
      <c r="J442" s="87"/>
      <c r="K442" s="85"/>
      <c r="L442" s="111"/>
      <c r="M442" s="112">
        <v>0</v>
      </c>
      <c r="N442" s="87"/>
      <c r="O442" s="85"/>
      <c r="P442" s="111"/>
      <c r="Q442" s="112">
        <v>0</v>
      </c>
      <c r="R442" s="87"/>
      <c r="S442" s="85"/>
      <c r="T442" s="111"/>
      <c r="U442" s="112">
        <v>0</v>
      </c>
      <c r="V442" s="87"/>
      <c r="W442" s="85"/>
      <c r="X442" s="111"/>
      <c r="Y442" s="112">
        <v>0</v>
      </c>
      <c r="Z442" s="87"/>
      <c r="AA442" s="85"/>
      <c r="AB442" s="111"/>
      <c r="AC442" s="112">
        <v>0</v>
      </c>
      <c r="AD442" s="87"/>
      <c r="AE442" s="85"/>
      <c r="AF442" s="111"/>
      <c r="AG442" s="112">
        <v>0</v>
      </c>
      <c r="AH442" s="87"/>
      <c r="AI442" s="85"/>
      <c r="AJ442" s="111"/>
      <c r="AK442" s="112">
        <v>0</v>
      </c>
      <c r="AL442" s="87"/>
      <c r="AM442" s="85"/>
      <c r="AN442" s="111"/>
      <c r="AO442" s="112">
        <v>0</v>
      </c>
      <c r="AP442" s="87"/>
      <c r="AQ442" s="85"/>
      <c r="AR442" s="111"/>
      <c r="AS442" s="112">
        <v>0</v>
      </c>
      <c r="AT442" s="87"/>
      <c r="AU442" s="85"/>
      <c r="AV442" s="111"/>
      <c r="AW442" s="112">
        <v>0</v>
      </c>
      <c r="AX442" s="87"/>
      <c r="AY442" s="85"/>
      <c r="AZ442" s="267">
        <f t="shared" si="21"/>
        <v>0</v>
      </c>
      <c r="BA442" s="88">
        <f t="shared" si="22"/>
        <v>0</v>
      </c>
      <c r="BC442">
        <f>IF($A442&lt;&gt;"",COUNTIF($BD$3:$BD442,$BD442),0)</f>
        <v>0</v>
      </c>
      <c r="BD442" t="str">
        <f>IF($A442&lt;&gt;"",VLOOKUP(TRUNC(MID($A442,1,2),0),Plano_Contas!$H$3:$J$103,2,TRUE),"")</f>
        <v/>
      </c>
      <c r="BE442" s="201" t="str">
        <f t="shared" si="23"/>
        <v/>
      </c>
      <c r="BF442" t="str">
        <f ca="1">IF($BT442&lt;&gt;"",SUMIF($BD$3:$BD$1004,"="&amp;$BD442,INDIRECT(ADDRESS(3,BF$2,1,1)):INDIRECT(ADDRESS(1004,BF$2,1,1))),"")</f>
        <v/>
      </c>
      <c r="BG442" t="str">
        <f ca="1">IF($BT442&lt;&gt;"",SUMIF($BD$3:$BD$1004,"="&amp;$BD442,INDIRECT(ADDRESS(3,BG$2,1,1)):INDIRECT(ADDRESS(1004,BG$2,1,1))),"")</f>
        <v/>
      </c>
      <c r="BH442" t="str">
        <f ca="1">IF($BT442&lt;&gt;"",SUMIF($BD$3:$BD$1004,"="&amp;$BD442,INDIRECT(ADDRESS(3,BH$2,1,1)):INDIRECT(ADDRESS(1004,BH$2,1,1))),"")</f>
        <v/>
      </c>
      <c r="BI442" t="str">
        <f ca="1">IF($BT442&lt;&gt;"",SUMIF($BD$3:$BD$1004,"="&amp;$BD442,INDIRECT(ADDRESS(3,BI$2,1,1)):INDIRECT(ADDRESS(1004,BI$2,1,1))),"")</f>
        <v/>
      </c>
      <c r="BJ442" t="str">
        <f ca="1">IF($BT442&lt;&gt;"",SUMIF($BD$3:$BD$1004,"="&amp;$BD442,INDIRECT(ADDRESS(3,BJ$2,1,1)):INDIRECT(ADDRESS(1004,BJ$2,1,1))),"")</f>
        <v/>
      </c>
      <c r="BK442" t="str">
        <f ca="1">IF($BT442&lt;&gt;"",SUMIF($BD$3:$BD$1004,"="&amp;$BD442,INDIRECT(ADDRESS(3,BK$2,1,1)):INDIRECT(ADDRESS(1004,BK$2,1,1))),"")</f>
        <v/>
      </c>
      <c r="BL442" t="str">
        <f ca="1">IF($BT442&lt;&gt;"",SUMIF($BD$3:$BD$1004,"="&amp;$BD442,INDIRECT(ADDRESS(3,BL$2,1,1)):INDIRECT(ADDRESS(1004,BL$2,1,1))),"")</f>
        <v/>
      </c>
      <c r="BM442" t="str">
        <f ca="1">IF($BT442&lt;&gt;"",SUMIF($BD$3:$BD$1004,"="&amp;$BD442,INDIRECT(ADDRESS(3,BM$2,1,1)):INDIRECT(ADDRESS(1004,BM$2,1,1))),"")</f>
        <v/>
      </c>
      <c r="BN442" t="str">
        <f ca="1">IF($BT442&lt;&gt;"",SUMIF($BD$3:$BD$1004,"="&amp;$BD442,INDIRECT(ADDRESS(3,BN$2,1,1)):INDIRECT(ADDRESS(1004,BN$2,1,1))),"")</f>
        <v/>
      </c>
      <c r="BO442" t="str">
        <f ca="1">IF($BT442&lt;&gt;"",SUMIF($BD$3:$BD$1004,"="&amp;$BD442,INDIRECT(ADDRESS(3,BO$2,1,1)):INDIRECT(ADDRESS(1004,BO$2,1,1))),"")</f>
        <v/>
      </c>
      <c r="BP442" t="str">
        <f ca="1">IF($BT442&lt;&gt;"",SUMIF($BD$3:$BD$1004,"="&amp;$BD442,INDIRECT(ADDRESS(3,BP$2,1,1)):INDIRECT(ADDRESS(1004,BP$2,1,1))),"")</f>
        <v/>
      </c>
      <c r="BQ442" t="str">
        <f ca="1">IF($BT442&lt;&gt;"",SUMIF($BD$3:$BD$1004,"="&amp;$BD442,INDIRECT(ADDRESS(3,BQ$2,1,1)):INDIRECT(ADDRESS(1004,BQ$2,1,1))),"")</f>
        <v/>
      </c>
      <c r="BR442" t="str">
        <f ca="1">IF($BT442&lt;&gt;"",SUMIF($BD$3:$BD$1004,"="&amp;$BD442,INDIRECT(ADDRESS(3,BR$2,1,1)):INDIRECT(ADDRESS(1004,BR$2,1,1))),"")</f>
        <v/>
      </c>
      <c r="BS442" t="str">
        <f>IF($A442&lt;&gt;"",VLOOKUP(TRUNC(MID($A442,1,2),0),Plano_Contas!$H$3:$J$103,3,TRUE),"")</f>
        <v/>
      </c>
      <c r="BT442" t="str">
        <f t="shared" si="24"/>
        <v/>
      </c>
      <c r="BV442">
        <f>Empresas!C442</f>
        <v>0</v>
      </c>
    </row>
    <row r="443" spans="1:74" x14ac:dyDescent="0.2">
      <c r="A443" s="89"/>
      <c r="B443" s="52" t="str">
        <f>IF($A443&lt;&gt;"",VLOOKUP(""&amp;$A443,Plano_Contas!$A$3:$F$1003,6,0),"")</f>
        <v/>
      </c>
      <c r="C443" s="91"/>
      <c r="D443" s="111"/>
      <c r="E443" s="112">
        <v>0</v>
      </c>
      <c r="F443" s="87"/>
      <c r="G443" s="85"/>
      <c r="H443" s="111"/>
      <c r="I443" s="112">
        <v>0</v>
      </c>
      <c r="J443" s="87"/>
      <c r="K443" s="85"/>
      <c r="L443" s="111"/>
      <c r="M443" s="112">
        <v>0</v>
      </c>
      <c r="N443" s="87"/>
      <c r="O443" s="85"/>
      <c r="P443" s="111"/>
      <c r="Q443" s="112">
        <v>0</v>
      </c>
      <c r="R443" s="87"/>
      <c r="S443" s="85"/>
      <c r="T443" s="111"/>
      <c r="U443" s="112">
        <v>0</v>
      </c>
      <c r="V443" s="87"/>
      <c r="W443" s="85"/>
      <c r="X443" s="111"/>
      <c r="Y443" s="112">
        <v>0</v>
      </c>
      <c r="Z443" s="87"/>
      <c r="AA443" s="85"/>
      <c r="AB443" s="111"/>
      <c r="AC443" s="112">
        <v>0</v>
      </c>
      <c r="AD443" s="87"/>
      <c r="AE443" s="85"/>
      <c r="AF443" s="111"/>
      <c r="AG443" s="112">
        <v>0</v>
      </c>
      <c r="AH443" s="87"/>
      <c r="AI443" s="85"/>
      <c r="AJ443" s="111"/>
      <c r="AK443" s="112">
        <v>0</v>
      </c>
      <c r="AL443" s="87"/>
      <c r="AM443" s="85"/>
      <c r="AN443" s="111"/>
      <c r="AO443" s="112">
        <v>0</v>
      </c>
      <c r="AP443" s="87"/>
      <c r="AQ443" s="85"/>
      <c r="AR443" s="111"/>
      <c r="AS443" s="112">
        <v>0</v>
      </c>
      <c r="AT443" s="87"/>
      <c r="AU443" s="85"/>
      <c r="AV443" s="111"/>
      <c r="AW443" s="112">
        <v>0</v>
      </c>
      <c r="AX443" s="87"/>
      <c r="AY443" s="85"/>
      <c r="AZ443" s="267">
        <f t="shared" si="21"/>
        <v>0</v>
      </c>
      <c r="BA443" s="88">
        <f t="shared" si="22"/>
        <v>0</v>
      </c>
      <c r="BC443">
        <f>IF($A443&lt;&gt;"",COUNTIF($BD$3:$BD443,$BD443),0)</f>
        <v>0</v>
      </c>
      <c r="BD443" t="str">
        <f>IF($A443&lt;&gt;"",VLOOKUP(TRUNC(MID($A443,1,2),0),Plano_Contas!$H$3:$J$103,2,TRUE),"")</f>
        <v/>
      </c>
      <c r="BE443" s="201" t="str">
        <f t="shared" si="23"/>
        <v/>
      </c>
      <c r="BF443" t="str">
        <f ca="1">IF($BT443&lt;&gt;"",SUMIF($BD$3:$BD$1004,"="&amp;$BD443,INDIRECT(ADDRESS(3,BF$2,1,1)):INDIRECT(ADDRESS(1004,BF$2,1,1))),"")</f>
        <v/>
      </c>
      <c r="BG443" t="str">
        <f ca="1">IF($BT443&lt;&gt;"",SUMIF($BD$3:$BD$1004,"="&amp;$BD443,INDIRECT(ADDRESS(3,BG$2,1,1)):INDIRECT(ADDRESS(1004,BG$2,1,1))),"")</f>
        <v/>
      </c>
      <c r="BH443" t="str">
        <f ca="1">IF($BT443&lt;&gt;"",SUMIF($BD$3:$BD$1004,"="&amp;$BD443,INDIRECT(ADDRESS(3,BH$2,1,1)):INDIRECT(ADDRESS(1004,BH$2,1,1))),"")</f>
        <v/>
      </c>
      <c r="BI443" t="str">
        <f ca="1">IF($BT443&lt;&gt;"",SUMIF($BD$3:$BD$1004,"="&amp;$BD443,INDIRECT(ADDRESS(3,BI$2,1,1)):INDIRECT(ADDRESS(1004,BI$2,1,1))),"")</f>
        <v/>
      </c>
      <c r="BJ443" t="str">
        <f ca="1">IF($BT443&lt;&gt;"",SUMIF($BD$3:$BD$1004,"="&amp;$BD443,INDIRECT(ADDRESS(3,BJ$2,1,1)):INDIRECT(ADDRESS(1004,BJ$2,1,1))),"")</f>
        <v/>
      </c>
      <c r="BK443" t="str">
        <f ca="1">IF($BT443&lt;&gt;"",SUMIF($BD$3:$BD$1004,"="&amp;$BD443,INDIRECT(ADDRESS(3,BK$2,1,1)):INDIRECT(ADDRESS(1004,BK$2,1,1))),"")</f>
        <v/>
      </c>
      <c r="BL443" t="str">
        <f ca="1">IF($BT443&lt;&gt;"",SUMIF($BD$3:$BD$1004,"="&amp;$BD443,INDIRECT(ADDRESS(3,BL$2,1,1)):INDIRECT(ADDRESS(1004,BL$2,1,1))),"")</f>
        <v/>
      </c>
      <c r="BM443" t="str">
        <f ca="1">IF($BT443&lt;&gt;"",SUMIF($BD$3:$BD$1004,"="&amp;$BD443,INDIRECT(ADDRESS(3,BM$2,1,1)):INDIRECT(ADDRESS(1004,BM$2,1,1))),"")</f>
        <v/>
      </c>
      <c r="BN443" t="str">
        <f ca="1">IF($BT443&lt;&gt;"",SUMIF($BD$3:$BD$1004,"="&amp;$BD443,INDIRECT(ADDRESS(3,BN$2,1,1)):INDIRECT(ADDRESS(1004,BN$2,1,1))),"")</f>
        <v/>
      </c>
      <c r="BO443" t="str">
        <f ca="1">IF($BT443&lt;&gt;"",SUMIF($BD$3:$BD$1004,"="&amp;$BD443,INDIRECT(ADDRESS(3,BO$2,1,1)):INDIRECT(ADDRESS(1004,BO$2,1,1))),"")</f>
        <v/>
      </c>
      <c r="BP443" t="str">
        <f ca="1">IF($BT443&lt;&gt;"",SUMIF($BD$3:$BD$1004,"="&amp;$BD443,INDIRECT(ADDRESS(3,BP$2,1,1)):INDIRECT(ADDRESS(1004,BP$2,1,1))),"")</f>
        <v/>
      </c>
      <c r="BQ443" t="str">
        <f ca="1">IF($BT443&lt;&gt;"",SUMIF($BD$3:$BD$1004,"="&amp;$BD443,INDIRECT(ADDRESS(3,BQ$2,1,1)):INDIRECT(ADDRESS(1004,BQ$2,1,1))),"")</f>
        <v/>
      </c>
      <c r="BR443" t="str">
        <f ca="1">IF($BT443&lt;&gt;"",SUMIF($BD$3:$BD$1004,"="&amp;$BD443,INDIRECT(ADDRESS(3,BR$2,1,1)):INDIRECT(ADDRESS(1004,BR$2,1,1))),"")</f>
        <v/>
      </c>
      <c r="BS443" t="str">
        <f>IF($A443&lt;&gt;"",VLOOKUP(TRUNC(MID($A443,1,2),0),Plano_Contas!$H$3:$J$103,3,TRUE),"")</f>
        <v/>
      </c>
      <c r="BT443" t="str">
        <f t="shared" si="24"/>
        <v/>
      </c>
      <c r="BV443">
        <f>Empresas!C443</f>
        <v>0</v>
      </c>
    </row>
    <row r="444" spans="1:74" x14ac:dyDescent="0.2">
      <c r="A444" s="89"/>
      <c r="B444" s="52" t="str">
        <f>IF($A444&lt;&gt;"",VLOOKUP(""&amp;$A444,Plano_Contas!$A$3:$F$1003,6,0),"")</f>
        <v/>
      </c>
      <c r="C444" s="91"/>
      <c r="D444" s="111"/>
      <c r="E444" s="112">
        <v>0</v>
      </c>
      <c r="F444" s="87"/>
      <c r="G444" s="85"/>
      <c r="H444" s="111"/>
      <c r="I444" s="112">
        <v>0</v>
      </c>
      <c r="J444" s="87"/>
      <c r="K444" s="85"/>
      <c r="L444" s="111"/>
      <c r="M444" s="112">
        <v>0</v>
      </c>
      <c r="N444" s="87"/>
      <c r="O444" s="85"/>
      <c r="P444" s="111"/>
      <c r="Q444" s="112">
        <v>0</v>
      </c>
      <c r="R444" s="87"/>
      <c r="S444" s="85"/>
      <c r="T444" s="111"/>
      <c r="U444" s="112">
        <v>0</v>
      </c>
      <c r="V444" s="87"/>
      <c r="W444" s="85"/>
      <c r="X444" s="111"/>
      <c r="Y444" s="112">
        <v>0</v>
      </c>
      <c r="Z444" s="87"/>
      <c r="AA444" s="85"/>
      <c r="AB444" s="111"/>
      <c r="AC444" s="112">
        <v>0</v>
      </c>
      <c r="AD444" s="87"/>
      <c r="AE444" s="85"/>
      <c r="AF444" s="111"/>
      <c r="AG444" s="112">
        <v>0</v>
      </c>
      <c r="AH444" s="87"/>
      <c r="AI444" s="85"/>
      <c r="AJ444" s="111"/>
      <c r="AK444" s="112">
        <v>0</v>
      </c>
      <c r="AL444" s="87"/>
      <c r="AM444" s="85"/>
      <c r="AN444" s="111"/>
      <c r="AO444" s="112">
        <v>0</v>
      </c>
      <c r="AP444" s="87"/>
      <c r="AQ444" s="85"/>
      <c r="AR444" s="111"/>
      <c r="AS444" s="112">
        <v>0</v>
      </c>
      <c r="AT444" s="87"/>
      <c r="AU444" s="85"/>
      <c r="AV444" s="111"/>
      <c r="AW444" s="112">
        <v>0</v>
      </c>
      <c r="AX444" s="87"/>
      <c r="AY444" s="85"/>
      <c r="AZ444" s="267">
        <f t="shared" ref="AZ444:AZ507" si="25">SUM(E444,I444,M444,Q444,U444,Y444,AC444,AG444,AK444,AO444,AS444,AW444)</f>
        <v>0</v>
      </c>
      <c r="BA444" s="88">
        <f t="shared" ref="BA444:BA507" si="26">SUM($G444,$K444,$O444,$S444,$W444,$AA444,$AE444,$AI444,$AM444,$AQ444,$AU444,$AY444)</f>
        <v>0</v>
      </c>
      <c r="BC444">
        <f>IF($A444&lt;&gt;"",COUNTIF($BD$3:$BD444,$BD444),0)</f>
        <v>0</v>
      </c>
      <c r="BD444" t="str">
        <f>IF($A444&lt;&gt;"",VLOOKUP(TRUNC(MID($A444,1,2),0),Plano_Contas!$H$3:$J$103,2,TRUE),"")</f>
        <v/>
      </c>
      <c r="BE444" s="201" t="str">
        <f t="shared" si="23"/>
        <v/>
      </c>
      <c r="BF444" t="str">
        <f ca="1">IF($BT444&lt;&gt;"",SUMIF($BD$3:$BD$1004,"="&amp;$BD444,INDIRECT(ADDRESS(3,BF$2,1,1)):INDIRECT(ADDRESS(1004,BF$2,1,1))),"")</f>
        <v/>
      </c>
      <c r="BG444" t="str">
        <f ca="1">IF($BT444&lt;&gt;"",SUMIF($BD$3:$BD$1004,"="&amp;$BD444,INDIRECT(ADDRESS(3,BG$2,1,1)):INDIRECT(ADDRESS(1004,BG$2,1,1))),"")</f>
        <v/>
      </c>
      <c r="BH444" t="str">
        <f ca="1">IF($BT444&lt;&gt;"",SUMIF($BD$3:$BD$1004,"="&amp;$BD444,INDIRECT(ADDRESS(3,BH$2,1,1)):INDIRECT(ADDRESS(1004,BH$2,1,1))),"")</f>
        <v/>
      </c>
      <c r="BI444" t="str">
        <f ca="1">IF($BT444&lt;&gt;"",SUMIF($BD$3:$BD$1004,"="&amp;$BD444,INDIRECT(ADDRESS(3,BI$2,1,1)):INDIRECT(ADDRESS(1004,BI$2,1,1))),"")</f>
        <v/>
      </c>
      <c r="BJ444" t="str">
        <f ca="1">IF($BT444&lt;&gt;"",SUMIF($BD$3:$BD$1004,"="&amp;$BD444,INDIRECT(ADDRESS(3,BJ$2,1,1)):INDIRECT(ADDRESS(1004,BJ$2,1,1))),"")</f>
        <v/>
      </c>
      <c r="BK444" t="str">
        <f ca="1">IF($BT444&lt;&gt;"",SUMIF($BD$3:$BD$1004,"="&amp;$BD444,INDIRECT(ADDRESS(3,BK$2,1,1)):INDIRECT(ADDRESS(1004,BK$2,1,1))),"")</f>
        <v/>
      </c>
      <c r="BL444" t="str">
        <f ca="1">IF($BT444&lt;&gt;"",SUMIF($BD$3:$BD$1004,"="&amp;$BD444,INDIRECT(ADDRESS(3,BL$2,1,1)):INDIRECT(ADDRESS(1004,BL$2,1,1))),"")</f>
        <v/>
      </c>
      <c r="BM444" t="str">
        <f ca="1">IF($BT444&lt;&gt;"",SUMIF($BD$3:$BD$1004,"="&amp;$BD444,INDIRECT(ADDRESS(3,BM$2,1,1)):INDIRECT(ADDRESS(1004,BM$2,1,1))),"")</f>
        <v/>
      </c>
      <c r="BN444" t="str">
        <f ca="1">IF($BT444&lt;&gt;"",SUMIF($BD$3:$BD$1004,"="&amp;$BD444,INDIRECT(ADDRESS(3,BN$2,1,1)):INDIRECT(ADDRESS(1004,BN$2,1,1))),"")</f>
        <v/>
      </c>
      <c r="BO444" t="str">
        <f ca="1">IF($BT444&lt;&gt;"",SUMIF($BD$3:$BD$1004,"="&amp;$BD444,INDIRECT(ADDRESS(3,BO$2,1,1)):INDIRECT(ADDRESS(1004,BO$2,1,1))),"")</f>
        <v/>
      </c>
      <c r="BP444" t="str">
        <f ca="1">IF($BT444&lt;&gt;"",SUMIF($BD$3:$BD$1004,"="&amp;$BD444,INDIRECT(ADDRESS(3,BP$2,1,1)):INDIRECT(ADDRESS(1004,BP$2,1,1))),"")</f>
        <v/>
      </c>
      <c r="BQ444" t="str">
        <f ca="1">IF($BT444&lt;&gt;"",SUMIF($BD$3:$BD$1004,"="&amp;$BD444,INDIRECT(ADDRESS(3,BQ$2,1,1)):INDIRECT(ADDRESS(1004,BQ$2,1,1))),"")</f>
        <v/>
      </c>
      <c r="BR444" t="str">
        <f ca="1">IF($BT444&lt;&gt;"",SUMIF($BD$3:$BD$1004,"="&amp;$BD444,INDIRECT(ADDRESS(3,BR$2,1,1)):INDIRECT(ADDRESS(1004,BR$2,1,1))),"")</f>
        <v/>
      </c>
      <c r="BS444" t="str">
        <f>IF($A444&lt;&gt;"",VLOOKUP(TRUNC(MID($A444,1,2),0),Plano_Contas!$H$3:$J$103,3,TRUE),"")</f>
        <v/>
      </c>
      <c r="BT444" t="str">
        <f t="shared" si="24"/>
        <v/>
      </c>
      <c r="BV444">
        <f>Empresas!C444</f>
        <v>0</v>
      </c>
    </row>
    <row r="445" spans="1:74" x14ac:dyDescent="0.2">
      <c r="A445" s="89"/>
      <c r="B445" s="52" t="str">
        <f>IF($A445&lt;&gt;"",VLOOKUP(""&amp;$A445,Plano_Contas!$A$3:$F$1003,6,0),"")</f>
        <v/>
      </c>
      <c r="C445" s="91"/>
      <c r="D445" s="111"/>
      <c r="E445" s="112">
        <v>0</v>
      </c>
      <c r="F445" s="87"/>
      <c r="G445" s="85"/>
      <c r="H445" s="111"/>
      <c r="I445" s="112">
        <v>0</v>
      </c>
      <c r="J445" s="87"/>
      <c r="K445" s="85"/>
      <c r="L445" s="111"/>
      <c r="M445" s="112">
        <v>0</v>
      </c>
      <c r="N445" s="87"/>
      <c r="O445" s="85"/>
      <c r="P445" s="111"/>
      <c r="Q445" s="112">
        <v>0</v>
      </c>
      <c r="R445" s="87"/>
      <c r="S445" s="85"/>
      <c r="T445" s="111"/>
      <c r="U445" s="112">
        <v>0</v>
      </c>
      <c r="V445" s="87"/>
      <c r="W445" s="85"/>
      <c r="X445" s="111"/>
      <c r="Y445" s="112">
        <v>0</v>
      </c>
      <c r="Z445" s="87"/>
      <c r="AA445" s="85"/>
      <c r="AB445" s="111"/>
      <c r="AC445" s="112">
        <v>0</v>
      </c>
      <c r="AD445" s="87"/>
      <c r="AE445" s="85"/>
      <c r="AF445" s="111"/>
      <c r="AG445" s="112">
        <v>0</v>
      </c>
      <c r="AH445" s="87"/>
      <c r="AI445" s="85"/>
      <c r="AJ445" s="111"/>
      <c r="AK445" s="112">
        <v>0</v>
      </c>
      <c r="AL445" s="87"/>
      <c r="AM445" s="85"/>
      <c r="AN445" s="111"/>
      <c r="AO445" s="112">
        <v>0</v>
      </c>
      <c r="AP445" s="87"/>
      <c r="AQ445" s="85"/>
      <c r="AR445" s="111"/>
      <c r="AS445" s="112">
        <v>0</v>
      </c>
      <c r="AT445" s="87"/>
      <c r="AU445" s="85"/>
      <c r="AV445" s="111"/>
      <c r="AW445" s="112">
        <v>0</v>
      </c>
      <c r="AX445" s="87"/>
      <c r="AY445" s="85"/>
      <c r="AZ445" s="267">
        <f t="shared" si="25"/>
        <v>0</v>
      </c>
      <c r="BA445" s="88">
        <f t="shared" si="26"/>
        <v>0</v>
      </c>
      <c r="BC445">
        <f>IF($A445&lt;&gt;"",COUNTIF($BD$3:$BD445,$BD445),0)</f>
        <v>0</v>
      </c>
      <c r="BD445" t="str">
        <f>IF($A445&lt;&gt;"",VLOOKUP(TRUNC(MID($A445,1,2),0),Plano_Contas!$H$3:$J$103,2,TRUE),"")</f>
        <v/>
      </c>
      <c r="BE445" s="201" t="str">
        <f t="shared" si="23"/>
        <v/>
      </c>
      <c r="BF445" t="str">
        <f ca="1">IF($BT445&lt;&gt;"",SUMIF($BD$3:$BD$1004,"="&amp;$BD445,INDIRECT(ADDRESS(3,BF$2,1,1)):INDIRECT(ADDRESS(1004,BF$2,1,1))),"")</f>
        <v/>
      </c>
      <c r="BG445" t="str">
        <f ca="1">IF($BT445&lt;&gt;"",SUMIF($BD$3:$BD$1004,"="&amp;$BD445,INDIRECT(ADDRESS(3,BG$2,1,1)):INDIRECT(ADDRESS(1004,BG$2,1,1))),"")</f>
        <v/>
      </c>
      <c r="BH445" t="str">
        <f ca="1">IF($BT445&lt;&gt;"",SUMIF($BD$3:$BD$1004,"="&amp;$BD445,INDIRECT(ADDRESS(3,BH$2,1,1)):INDIRECT(ADDRESS(1004,BH$2,1,1))),"")</f>
        <v/>
      </c>
      <c r="BI445" t="str">
        <f ca="1">IF($BT445&lt;&gt;"",SUMIF($BD$3:$BD$1004,"="&amp;$BD445,INDIRECT(ADDRESS(3,BI$2,1,1)):INDIRECT(ADDRESS(1004,BI$2,1,1))),"")</f>
        <v/>
      </c>
      <c r="BJ445" t="str">
        <f ca="1">IF($BT445&lt;&gt;"",SUMIF($BD$3:$BD$1004,"="&amp;$BD445,INDIRECT(ADDRESS(3,BJ$2,1,1)):INDIRECT(ADDRESS(1004,BJ$2,1,1))),"")</f>
        <v/>
      </c>
      <c r="BK445" t="str">
        <f ca="1">IF($BT445&lt;&gt;"",SUMIF($BD$3:$BD$1004,"="&amp;$BD445,INDIRECT(ADDRESS(3,BK$2,1,1)):INDIRECT(ADDRESS(1004,BK$2,1,1))),"")</f>
        <v/>
      </c>
      <c r="BL445" t="str">
        <f ca="1">IF($BT445&lt;&gt;"",SUMIF($BD$3:$BD$1004,"="&amp;$BD445,INDIRECT(ADDRESS(3,BL$2,1,1)):INDIRECT(ADDRESS(1004,BL$2,1,1))),"")</f>
        <v/>
      </c>
      <c r="BM445" t="str">
        <f ca="1">IF($BT445&lt;&gt;"",SUMIF($BD$3:$BD$1004,"="&amp;$BD445,INDIRECT(ADDRESS(3,BM$2,1,1)):INDIRECT(ADDRESS(1004,BM$2,1,1))),"")</f>
        <v/>
      </c>
      <c r="BN445" t="str">
        <f ca="1">IF($BT445&lt;&gt;"",SUMIF($BD$3:$BD$1004,"="&amp;$BD445,INDIRECT(ADDRESS(3,BN$2,1,1)):INDIRECT(ADDRESS(1004,BN$2,1,1))),"")</f>
        <v/>
      </c>
      <c r="BO445" t="str">
        <f ca="1">IF($BT445&lt;&gt;"",SUMIF($BD$3:$BD$1004,"="&amp;$BD445,INDIRECT(ADDRESS(3,BO$2,1,1)):INDIRECT(ADDRESS(1004,BO$2,1,1))),"")</f>
        <v/>
      </c>
      <c r="BP445" t="str">
        <f ca="1">IF($BT445&lt;&gt;"",SUMIF($BD$3:$BD$1004,"="&amp;$BD445,INDIRECT(ADDRESS(3,BP$2,1,1)):INDIRECT(ADDRESS(1004,BP$2,1,1))),"")</f>
        <v/>
      </c>
      <c r="BQ445" t="str">
        <f ca="1">IF($BT445&lt;&gt;"",SUMIF($BD$3:$BD$1004,"="&amp;$BD445,INDIRECT(ADDRESS(3,BQ$2,1,1)):INDIRECT(ADDRESS(1004,BQ$2,1,1))),"")</f>
        <v/>
      </c>
      <c r="BR445" t="str">
        <f ca="1">IF($BT445&lt;&gt;"",SUMIF($BD$3:$BD$1004,"="&amp;$BD445,INDIRECT(ADDRESS(3,BR$2,1,1)):INDIRECT(ADDRESS(1004,BR$2,1,1))),"")</f>
        <v/>
      </c>
      <c r="BS445" t="str">
        <f>IF($A445&lt;&gt;"",VLOOKUP(TRUNC(MID($A445,1,2),0),Plano_Contas!$H$3:$J$103,3,TRUE),"")</f>
        <v/>
      </c>
      <c r="BT445" t="str">
        <f t="shared" si="24"/>
        <v/>
      </c>
      <c r="BV445">
        <f>Empresas!C445</f>
        <v>0</v>
      </c>
    </row>
    <row r="446" spans="1:74" x14ac:dyDescent="0.2">
      <c r="A446" s="89"/>
      <c r="B446" s="52" t="str">
        <f>IF($A446&lt;&gt;"",VLOOKUP(""&amp;$A446,Plano_Contas!$A$3:$F$1003,6,0),"")</f>
        <v/>
      </c>
      <c r="C446" s="91"/>
      <c r="D446" s="111"/>
      <c r="E446" s="112">
        <v>0</v>
      </c>
      <c r="F446" s="87"/>
      <c r="G446" s="85"/>
      <c r="H446" s="111"/>
      <c r="I446" s="112">
        <v>0</v>
      </c>
      <c r="J446" s="87"/>
      <c r="K446" s="85"/>
      <c r="L446" s="111"/>
      <c r="M446" s="112">
        <v>0</v>
      </c>
      <c r="N446" s="87"/>
      <c r="O446" s="85"/>
      <c r="P446" s="111"/>
      <c r="Q446" s="112">
        <v>0</v>
      </c>
      <c r="R446" s="87"/>
      <c r="S446" s="85"/>
      <c r="T446" s="111"/>
      <c r="U446" s="112">
        <v>0</v>
      </c>
      <c r="V446" s="87"/>
      <c r="W446" s="85"/>
      <c r="X446" s="111"/>
      <c r="Y446" s="112">
        <v>0</v>
      </c>
      <c r="Z446" s="87"/>
      <c r="AA446" s="85"/>
      <c r="AB446" s="111"/>
      <c r="AC446" s="112">
        <v>0</v>
      </c>
      <c r="AD446" s="87"/>
      <c r="AE446" s="85"/>
      <c r="AF446" s="111"/>
      <c r="AG446" s="112">
        <v>0</v>
      </c>
      <c r="AH446" s="87"/>
      <c r="AI446" s="85"/>
      <c r="AJ446" s="111"/>
      <c r="AK446" s="112">
        <v>0</v>
      </c>
      <c r="AL446" s="87"/>
      <c r="AM446" s="85"/>
      <c r="AN446" s="111"/>
      <c r="AO446" s="112">
        <v>0</v>
      </c>
      <c r="AP446" s="87"/>
      <c r="AQ446" s="85"/>
      <c r="AR446" s="111"/>
      <c r="AS446" s="112">
        <v>0</v>
      </c>
      <c r="AT446" s="87"/>
      <c r="AU446" s="85"/>
      <c r="AV446" s="111"/>
      <c r="AW446" s="112">
        <v>0</v>
      </c>
      <c r="AX446" s="87"/>
      <c r="AY446" s="85"/>
      <c r="AZ446" s="267">
        <f t="shared" si="25"/>
        <v>0</v>
      </c>
      <c r="BA446" s="88">
        <f t="shared" si="26"/>
        <v>0</v>
      </c>
      <c r="BC446">
        <f>IF($A446&lt;&gt;"",COUNTIF($BD$3:$BD446,$BD446),0)</f>
        <v>0</v>
      </c>
      <c r="BD446" t="str">
        <f>IF($A446&lt;&gt;"",VLOOKUP(TRUNC(MID($A446,1,2),0),Plano_Contas!$H$3:$J$103,2,TRUE),"")</f>
        <v/>
      </c>
      <c r="BE446" s="201" t="str">
        <f t="shared" si="23"/>
        <v/>
      </c>
      <c r="BF446" t="str">
        <f ca="1">IF($BT446&lt;&gt;"",SUMIF($BD$3:$BD$1004,"="&amp;$BD446,INDIRECT(ADDRESS(3,BF$2,1,1)):INDIRECT(ADDRESS(1004,BF$2,1,1))),"")</f>
        <v/>
      </c>
      <c r="BG446" t="str">
        <f ca="1">IF($BT446&lt;&gt;"",SUMIF($BD$3:$BD$1004,"="&amp;$BD446,INDIRECT(ADDRESS(3,BG$2,1,1)):INDIRECT(ADDRESS(1004,BG$2,1,1))),"")</f>
        <v/>
      </c>
      <c r="BH446" t="str">
        <f ca="1">IF($BT446&lt;&gt;"",SUMIF($BD$3:$BD$1004,"="&amp;$BD446,INDIRECT(ADDRESS(3,BH$2,1,1)):INDIRECT(ADDRESS(1004,BH$2,1,1))),"")</f>
        <v/>
      </c>
      <c r="BI446" t="str">
        <f ca="1">IF($BT446&lt;&gt;"",SUMIF($BD$3:$BD$1004,"="&amp;$BD446,INDIRECT(ADDRESS(3,BI$2,1,1)):INDIRECT(ADDRESS(1004,BI$2,1,1))),"")</f>
        <v/>
      </c>
      <c r="BJ446" t="str">
        <f ca="1">IF($BT446&lt;&gt;"",SUMIF($BD$3:$BD$1004,"="&amp;$BD446,INDIRECT(ADDRESS(3,BJ$2,1,1)):INDIRECT(ADDRESS(1004,BJ$2,1,1))),"")</f>
        <v/>
      </c>
      <c r="BK446" t="str">
        <f ca="1">IF($BT446&lt;&gt;"",SUMIF($BD$3:$BD$1004,"="&amp;$BD446,INDIRECT(ADDRESS(3,BK$2,1,1)):INDIRECT(ADDRESS(1004,BK$2,1,1))),"")</f>
        <v/>
      </c>
      <c r="BL446" t="str">
        <f ca="1">IF($BT446&lt;&gt;"",SUMIF($BD$3:$BD$1004,"="&amp;$BD446,INDIRECT(ADDRESS(3,BL$2,1,1)):INDIRECT(ADDRESS(1004,BL$2,1,1))),"")</f>
        <v/>
      </c>
      <c r="BM446" t="str">
        <f ca="1">IF($BT446&lt;&gt;"",SUMIF($BD$3:$BD$1004,"="&amp;$BD446,INDIRECT(ADDRESS(3,BM$2,1,1)):INDIRECT(ADDRESS(1004,BM$2,1,1))),"")</f>
        <v/>
      </c>
      <c r="BN446" t="str">
        <f ca="1">IF($BT446&lt;&gt;"",SUMIF($BD$3:$BD$1004,"="&amp;$BD446,INDIRECT(ADDRESS(3,BN$2,1,1)):INDIRECT(ADDRESS(1004,BN$2,1,1))),"")</f>
        <v/>
      </c>
      <c r="BO446" t="str">
        <f ca="1">IF($BT446&lt;&gt;"",SUMIF($BD$3:$BD$1004,"="&amp;$BD446,INDIRECT(ADDRESS(3,BO$2,1,1)):INDIRECT(ADDRESS(1004,BO$2,1,1))),"")</f>
        <v/>
      </c>
      <c r="BP446" t="str">
        <f ca="1">IF($BT446&lt;&gt;"",SUMIF($BD$3:$BD$1004,"="&amp;$BD446,INDIRECT(ADDRESS(3,BP$2,1,1)):INDIRECT(ADDRESS(1004,BP$2,1,1))),"")</f>
        <v/>
      </c>
      <c r="BQ446" t="str">
        <f ca="1">IF($BT446&lt;&gt;"",SUMIF($BD$3:$BD$1004,"="&amp;$BD446,INDIRECT(ADDRESS(3,BQ$2,1,1)):INDIRECT(ADDRESS(1004,BQ$2,1,1))),"")</f>
        <v/>
      </c>
      <c r="BR446" t="str">
        <f ca="1">IF($BT446&lt;&gt;"",SUMIF($BD$3:$BD$1004,"="&amp;$BD446,INDIRECT(ADDRESS(3,BR$2,1,1)):INDIRECT(ADDRESS(1004,BR$2,1,1))),"")</f>
        <v/>
      </c>
      <c r="BS446" t="str">
        <f>IF($A446&lt;&gt;"",VLOOKUP(TRUNC(MID($A446,1,2),0),Plano_Contas!$H$3:$J$103,3,TRUE),"")</f>
        <v/>
      </c>
      <c r="BT446" t="str">
        <f t="shared" si="24"/>
        <v/>
      </c>
      <c r="BV446">
        <f>Empresas!C446</f>
        <v>0</v>
      </c>
    </row>
    <row r="447" spans="1:74" x14ac:dyDescent="0.2">
      <c r="A447" s="89"/>
      <c r="B447" s="52" t="str">
        <f>IF($A447&lt;&gt;"",VLOOKUP(""&amp;$A447,Plano_Contas!$A$3:$F$1003,6,0),"")</f>
        <v/>
      </c>
      <c r="C447" s="91"/>
      <c r="D447" s="111"/>
      <c r="E447" s="112">
        <v>0</v>
      </c>
      <c r="F447" s="87"/>
      <c r="G447" s="85"/>
      <c r="H447" s="111"/>
      <c r="I447" s="112">
        <v>0</v>
      </c>
      <c r="J447" s="87"/>
      <c r="K447" s="85"/>
      <c r="L447" s="111"/>
      <c r="M447" s="112">
        <v>0</v>
      </c>
      <c r="N447" s="87"/>
      <c r="O447" s="85"/>
      <c r="P447" s="111"/>
      <c r="Q447" s="112">
        <v>0</v>
      </c>
      <c r="R447" s="87"/>
      <c r="S447" s="85"/>
      <c r="T447" s="111"/>
      <c r="U447" s="112">
        <v>0</v>
      </c>
      <c r="V447" s="87"/>
      <c r="W447" s="85"/>
      <c r="X447" s="111"/>
      <c r="Y447" s="112">
        <v>0</v>
      </c>
      <c r="Z447" s="87"/>
      <c r="AA447" s="85"/>
      <c r="AB447" s="111"/>
      <c r="AC447" s="112">
        <v>0</v>
      </c>
      <c r="AD447" s="87"/>
      <c r="AE447" s="85"/>
      <c r="AF447" s="111"/>
      <c r="AG447" s="112">
        <v>0</v>
      </c>
      <c r="AH447" s="87"/>
      <c r="AI447" s="85"/>
      <c r="AJ447" s="111"/>
      <c r="AK447" s="112">
        <v>0</v>
      </c>
      <c r="AL447" s="87"/>
      <c r="AM447" s="85"/>
      <c r="AN447" s="111"/>
      <c r="AO447" s="112">
        <v>0</v>
      </c>
      <c r="AP447" s="87"/>
      <c r="AQ447" s="85"/>
      <c r="AR447" s="111"/>
      <c r="AS447" s="112">
        <v>0</v>
      </c>
      <c r="AT447" s="87"/>
      <c r="AU447" s="85"/>
      <c r="AV447" s="111"/>
      <c r="AW447" s="112">
        <v>0</v>
      </c>
      <c r="AX447" s="87"/>
      <c r="AY447" s="85"/>
      <c r="AZ447" s="267">
        <f t="shared" si="25"/>
        <v>0</v>
      </c>
      <c r="BA447" s="88">
        <f t="shared" si="26"/>
        <v>0</v>
      </c>
      <c r="BC447">
        <f>IF($A447&lt;&gt;"",COUNTIF($BD$3:$BD447,$BD447),0)</f>
        <v>0</v>
      </c>
      <c r="BD447" t="str">
        <f>IF($A447&lt;&gt;"",VLOOKUP(TRUNC(MID($A447,1,2),0),Plano_Contas!$H$3:$J$103,2,TRUE),"")</f>
        <v/>
      </c>
      <c r="BE447" s="201" t="str">
        <f t="shared" si="23"/>
        <v/>
      </c>
      <c r="BF447" t="str">
        <f ca="1">IF($BT447&lt;&gt;"",SUMIF($BD$3:$BD$1004,"="&amp;$BD447,INDIRECT(ADDRESS(3,BF$2,1,1)):INDIRECT(ADDRESS(1004,BF$2,1,1))),"")</f>
        <v/>
      </c>
      <c r="BG447" t="str">
        <f ca="1">IF($BT447&lt;&gt;"",SUMIF($BD$3:$BD$1004,"="&amp;$BD447,INDIRECT(ADDRESS(3,BG$2,1,1)):INDIRECT(ADDRESS(1004,BG$2,1,1))),"")</f>
        <v/>
      </c>
      <c r="BH447" t="str">
        <f ca="1">IF($BT447&lt;&gt;"",SUMIF($BD$3:$BD$1004,"="&amp;$BD447,INDIRECT(ADDRESS(3,BH$2,1,1)):INDIRECT(ADDRESS(1004,BH$2,1,1))),"")</f>
        <v/>
      </c>
      <c r="BI447" t="str">
        <f ca="1">IF($BT447&lt;&gt;"",SUMIF($BD$3:$BD$1004,"="&amp;$BD447,INDIRECT(ADDRESS(3,BI$2,1,1)):INDIRECT(ADDRESS(1004,BI$2,1,1))),"")</f>
        <v/>
      </c>
      <c r="BJ447" t="str">
        <f ca="1">IF($BT447&lt;&gt;"",SUMIF($BD$3:$BD$1004,"="&amp;$BD447,INDIRECT(ADDRESS(3,BJ$2,1,1)):INDIRECT(ADDRESS(1004,BJ$2,1,1))),"")</f>
        <v/>
      </c>
      <c r="BK447" t="str">
        <f ca="1">IF($BT447&lt;&gt;"",SUMIF($BD$3:$BD$1004,"="&amp;$BD447,INDIRECT(ADDRESS(3,BK$2,1,1)):INDIRECT(ADDRESS(1004,BK$2,1,1))),"")</f>
        <v/>
      </c>
      <c r="BL447" t="str">
        <f ca="1">IF($BT447&lt;&gt;"",SUMIF($BD$3:$BD$1004,"="&amp;$BD447,INDIRECT(ADDRESS(3,BL$2,1,1)):INDIRECT(ADDRESS(1004,BL$2,1,1))),"")</f>
        <v/>
      </c>
      <c r="BM447" t="str">
        <f ca="1">IF($BT447&lt;&gt;"",SUMIF($BD$3:$BD$1004,"="&amp;$BD447,INDIRECT(ADDRESS(3,BM$2,1,1)):INDIRECT(ADDRESS(1004,BM$2,1,1))),"")</f>
        <v/>
      </c>
      <c r="BN447" t="str">
        <f ca="1">IF($BT447&lt;&gt;"",SUMIF($BD$3:$BD$1004,"="&amp;$BD447,INDIRECT(ADDRESS(3,BN$2,1,1)):INDIRECT(ADDRESS(1004,BN$2,1,1))),"")</f>
        <v/>
      </c>
      <c r="BO447" t="str">
        <f ca="1">IF($BT447&lt;&gt;"",SUMIF($BD$3:$BD$1004,"="&amp;$BD447,INDIRECT(ADDRESS(3,BO$2,1,1)):INDIRECT(ADDRESS(1004,BO$2,1,1))),"")</f>
        <v/>
      </c>
      <c r="BP447" t="str">
        <f ca="1">IF($BT447&lt;&gt;"",SUMIF($BD$3:$BD$1004,"="&amp;$BD447,INDIRECT(ADDRESS(3,BP$2,1,1)):INDIRECT(ADDRESS(1004,BP$2,1,1))),"")</f>
        <v/>
      </c>
      <c r="BQ447" t="str">
        <f ca="1">IF($BT447&lt;&gt;"",SUMIF($BD$3:$BD$1004,"="&amp;$BD447,INDIRECT(ADDRESS(3,BQ$2,1,1)):INDIRECT(ADDRESS(1004,BQ$2,1,1))),"")</f>
        <v/>
      </c>
      <c r="BR447" t="str">
        <f ca="1">IF($BT447&lt;&gt;"",SUMIF($BD$3:$BD$1004,"="&amp;$BD447,INDIRECT(ADDRESS(3,BR$2,1,1)):INDIRECT(ADDRESS(1004,BR$2,1,1))),"")</f>
        <v/>
      </c>
      <c r="BS447" t="str">
        <f>IF($A447&lt;&gt;"",VLOOKUP(TRUNC(MID($A447,1,2),0),Plano_Contas!$H$3:$J$103,3,TRUE),"")</f>
        <v/>
      </c>
      <c r="BT447" t="str">
        <f t="shared" si="24"/>
        <v/>
      </c>
      <c r="BV447">
        <f>Empresas!C447</f>
        <v>0</v>
      </c>
    </row>
    <row r="448" spans="1:74" x14ac:dyDescent="0.2">
      <c r="A448" s="89"/>
      <c r="B448" s="52" t="str">
        <f>IF($A448&lt;&gt;"",VLOOKUP(""&amp;$A448,Plano_Contas!$A$3:$F$1003,6,0),"")</f>
        <v/>
      </c>
      <c r="C448" s="91"/>
      <c r="D448" s="111"/>
      <c r="E448" s="112">
        <v>0</v>
      </c>
      <c r="F448" s="87"/>
      <c r="G448" s="85"/>
      <c r="H448" s="111"/>
      <c r="I448" s="112">
        <v>0</v>
      </c>
      <c r="J448" s="87"/>
      <c r="K448" s="85"/>
      <c r="L448" s="111"/>
      <c r="M448" s="112">
        <v>0</v>
      </c>
      <c r="N448" s="87"/>
      <c r="O448" s="85"/>
      <c r="P448" s="111"/>
      <c r="Q448" s="112">
        <v>0</v>
      </c>
      <c r="R448" s="87"/>
      <c r="S448" s="85"/>
      <c r="T448" s="111"/>
      <c r="U448" s="112">
        <v>0</v>
      </c>
      <c r="V448" s="87"/>
      <c r="W448" s="85"/>
      <c r="X448" s="111"/>
      <c r="Y448" s="112">
        <v>0</v>
      </c>
      <c r="Z448" s="87"/>
      <c r="AA448" s="85"/>
      <c r="AB448" s="111"/>
      <c r="AC448" s="112">
        <v>0</v>
      </c>
      <c r="AD448" s="87"/>
      <c r="AE448" s="85"/>
      <c r="AF448" s="111"/>
      <c r="AG448" s="112">
        <v>0</v>
      </c>
      <c r="AH448" s="87"/>
      <c r="AI448" s="85"/>
      <c r="AJ448" s="111"/>
      <c r="AK448" s="112">
        <v>0</v>
      </c>
      <c r="AL448" s="87"/>
      <c r="AM448" s="85"/>
      <c r="AN448" s="111"/>
      <c r="AO448" s="112">
        <v>0</v>
      </c>
      <c r="AP448" s="87"/>
      <c r="AQ448" s="85"/>
      <c r="AR448" s="111"/>
      <c r="AS448" s="112">
        <v>0</v>
      </c>
      <c r="AT448" s="87"/>
      <c r="AU448" s="85"/>
      <c r="AV448" s="111"/>
      <c r="AW448" s="112">
        <v>0</v>
      </c>
      <c r="AX448" s="87"/>
      <c r="AY448" s="85"/>
      <c r="AZ448" s="267">
        <f t="shared" si="25"/>
        <v>0</v>
      </c>
      <c r="BA448" s="88">
        <f t="shared" si="26"/>
        <v>0</v>
      </c>
      <c r="BC448">
        <f>IF($A448&lt;&gt;"",COUNTIF($BD$3:$BD448,$BD448),0)</f>
        <v>0</v>
      </c>
      <c r="BD448" t="str">
        <f>IF($A448&lt;&gt;"",VLOOKUP(TRUNC(MID($A448,1,2),0),Plano_Contas!$H$3:$J$103,2,TRUE),"")</f>
        <v/>
      </c>
      <c r="BE448" s="201" t="str">
        <f t="shared" si="23"/>
        <v/>
      </c>
      <c r="BF448" t="str">
        <f ca="1">IF($BT448&lt;&gt;"",SUMIF($BD$3:$BD$1004,"="&amp;$BD448,INDIRECT(ADDRESS(3,BF$2,1,1)):INDIRECT(ADDRESS(1004,BF$2,1,1))),"")</f>
        <v/>
      </c>
      <c r="BG448" t="str">
        <f ca="1">IF($BT448&lt;&gt;"",SUMIF($BD$3:$BD$1004,"="&amp;$BD448,INDIRECT(ADDRESS(3,BG$2,1,1)):INDIRECT(ADDRESS(1004,BG$2,1,1))),"")</f>
        <v/>
      </c>
      <c r="BH448" t="str">
        <f ca="1">IF($BT448&lt;&gt;"",SUMIF($BD$3:$BD$1004,"="&amp;$BD448,INDIRECT(ADDRESS(3,BH$2,1,1)):INDIRECT(ADDRESS(1004,BH$2,1,1))),"")</f>
        <v/>
      </c>
      <c r="BI448" t="str">
        <f ca="1">IF($BT448&lt;&gt;"",SUMIF($BD$3:$BD$1004,"="&amp;$BD448,INDIRECT(ADDRESS(3,BI$2,1,1)):INDIRECT(ADDRESS(1004,BI$2,1,1))),"")</f>
        <v/>
      </c>
      <c r="BJ448" t="str">
        <f ca="1">IF($BT448&lt;&gt;"",SUMIF($BD$3:$BD$1004,"="&amp;$BD448,INDIRECT(ADDRESS(3,BJ$2,1,1)):INDIRECT(ADDRESS(1004,BJ$2,1,1))),"")</f>
        <v/>
      </c>
      <c r="BK448" t="str">
        <f ca="1">IF($BT448&lt;&gt;"",SUMIF($BD$3:$BD$1004,"="&amp;$BD448,INDIRECT(ADDRESS(3,BK$2,1,1)):INDIRECT(ADDRESS(1004,BK$2,1,1))),"")</f>
        <v/>
      </c>
      <c r="BL448" t="str">
        <f ca="1">IF($BT448&lt;&gt;"",SUMIF($BD$3:$BD$1004,"="&amp;$BD448,INDIRECT(ADDRESS(3,BL$2,1,1)):INDIRECT(ADDRESS(1004,BL$2,1,1))),"")</f>
        <v/>
      </c>
      <c r="BM448" t="str">
        <f ca="1">IF($BT448&lt;&gt;"",SUMIF($BD$3:$BD$1004,"="&amp;$BD448,INDIRECT(ADDRESS(3,BM$2,1,1)):INDIRECT(ADDRESS(1004,BM$2,1,1))),"")</f>
        <v/>
      </c>
      <c r="BN448" t="str">
        <f ca="1">IF($BT448&lt;&gt;"",SUMIF($BD$3:$BD$1004,"="&amp;$BD448,INDIRECT(ADDRESS(3,BN$2,1,1)):INDIRECT(ADDRESS(1004,BN$2,1,1))),"")</f>
        <v/>
      </c>
      <c r="BO448" t="str">
        <f ca="1">IF($BT448&lt;&gt;"",SUMIF($BD$3:$BD$1004,"="&amp;$BD448,INDIRECT(ADDRESS(3,BO$2,1,1)):INDIRECT(ADDRESS(1004,BO$2,1,1))),"")</f>
        <v/>
      </c>
      <c r="BP448" t="str">
        <f ca="1">IF($BT448&lt;&gt;"",SUMIF($BD$3:$BD$1004,"="&amp;$BD448,INDIRECT(ADDRESS(3,BP$2,1,1)):INDIRECT(ADDRESS(1004,BP$2,1,1))),"")</f>
        <v/>
      </c>
      <c r="BQ448" t="str">
        <f ca="1">IF($BT448&lt;&gt;"",SUMIF($BD$3:$BD$1004,"="&amp;$BD448,INDIRECT(ADDRESS(3,BQ$2,1,1)):INDIRECT(ADDRESS(1004,BQ$2,1,1))),"")</f>
        <v/>
      </c>
      <c r="BR448" t="str">
        <f ca="1">IF($BT448&lt;&gt;"",SUMIF($BD$3:$BD$1004,"="&amp;$BD448,INDIRECT(ADDRESS(3,BR$2,1,1)):INDIRECT(ADDRESS(1004,BR$2,1,1))),"")</f>
        <v/>
      </c>
      <c r="BS448" t="str">
        <f>IF($A448&lt;&gt;"",VLOOKUP(TRUNC(MID($A448,1,2),0),Plano_Contas!$H$3:$J$103,3,TRUE),"")</f>
        <v/>
      </c>
      <c r="BT448" t="str">
        <f t="shared" si="24"/>
        <v/>
      </c>
      <c r="BV448">
        <f>Empresas!C448</f>
        <v>0</v>
      </c>
    </row>
    <row r="449" spans="1:74" x14ac:dyDescent="0.2">
      <c r="A449" s="89"/>
      <c r="B449" s="52" t="str">
        <f>IF($A449&lt;&gt;"",VLOOKUP(""&amp;$A449,Plano_Contas!$A$3:$F$1003,6,0),"")</f>
        <v/>
      </c>
      <c r="C449" s="91"/>
      <c r="D449" s="111"/>
      <c r="E449" s="112">
        <v>0</v>
      </c>
      <c r="F449" s="87"/>
      <c r="G449" s="85"/>
      <c r="H449" s="111"/>
      <c r="I449" s="112">
        <v>0</v>
      </c>
      <c r="J449" s="87"/>
      <c r="K449" s="85"/>
      <c r="L449" s="111"/>
      <c r="M449" s="112">
        <v>0</v>
      </c>
      <c r="N449" s="87"/>
      <c r="O449" s="85"/>
      <c r="P449" s="111"/>
      <c r="Q449" s="112">
        <v>0</v>
      </c>
      <c r="R449" s="87"/>
      <c r="S449" s="85"/>
      <c r="T449" s="111"/>
      <c r="U449" s="112">
        <v>0</v>
      </c>
      <c r="V449" s="87"/>
      <c r="W449" s="85"/>
      <c r="X449" s="111"/>
      <c r="Y449" s="112">
        <v>0</v>
      </c>
      <c r="Z449" s="87"/>
      <c r="AA449" s="85"/>
      <c r="AB449" s="111"/>
      <c r="AC449" s="112">
        <v>0</v>
      </c>
      <c r="AD449" s="87"/>
      <c r="AE449" s="85"/>
      <c r="AF449" s="111"/>
      <c r="AG449" s="112">
        <v>0</v>
      </c>
      <c r="AH449" s="87"/>
      <c r="AI449" s="85"/>
      <c r="AJ449" s="111"/>
      <c r="AK449" s="112">
        <v>0</v>
      </c>
      <c r="AL449" s="87"/>
      <c r="AM449" s="85"/>
      <c r="AN449" s="111"/>
      <c r="AO449" s="112">
        <v>0</v>
      </c>
      <c r="AP449" s="87"/>
      <c r="AQ449" s="85"/>
      <c r="AR449" s="111"/>
      <c r="AS449" s="112">
        <v>0</v>
      </c>
      <c r="AT449" s="87"/>
      <c r="AU449" s="85"/>
      <c r="AV449" s="111"/>
      <c r="AW449" s="112">
        <v>0</v>
      </c>
      <c r="AX449" s="87"/>
      <c r="AY449" s="85"/>
      <c r="AZ449" s="267">
        <f t="shared" si="25"/>
        <v>0</v>
      </c>
      <c r="BA449" s="88">
        <f t="shared" si="26"/>
        <v>0</v>
      </c>
      <c r="BC449">
        <f>IF($A449&lt;&gt;"",COUNTIF($BD$3:$BD449,$BD449),0)</f>
        <v>0</v>
      </c>
      <c r="BD449" t="str">
        <f>IF($A449&lt;&gt;"",VLOOKUP(TRUNC(MID($A449,1,2),0),Plano_Contas!$H$3:$J$103,2,TRUE),"")</f>
        <v/>
      </c>
      <c r="BE449" s="201" t="str">
        <f t="shared" si="23"/>
        <v/>
      </c>
      <c r="BF449" t="str">
        <f ca="1">IF($BT449&lt;&gt;"",SUMIF($BD$3:$BD$1004,"="&amp;$BD449,INDIRECT(ADDRESS(3,BF$2,1,1)):INDIRECT(ADDRESS(1004,BF$2,1,1))),"")</f>
        <v/>
      </c>
      <c r="BG449" t="str">
        <f ca="1">IF($BT449&lt;&gt;"",SUMIF($BD$3:$BD$1004,"="&amp;$BD449,INDIRECT(ADDRESS(3,BG$2,1,1)):INDIRECT(ADDRESS(1004,BG$2,1,1))),"")</f>
        <v/>
      </c>
      <c r="BH449" t="str">
        <f ca="1">IF($BT449&lt;&gt;"",SUMIF($BD$3:$BD$1004,"="&amp;$BD449,INDIRECT(ADDRESS(3,BH$2,1,1)):INDIRECT(ADDRESS(1004,BH$2,1,1))),"")</f>
        <v/>
      </c>
      <c r="BI449" t="str">
        <f ca="1">IF($BT449&lt;&gt;"",SUMIF($BD$3:$BD$1004,"="&amp;$BD449,INDIRECT(ADDRESS(3,BI$2,1,1)):INDIRECT(ADDRESS(1004,BI$2,1,1))),"")</f>
        <v/>
      </c>
      <c r="BJ449" t="str">
        <f ca="1">IF($BT449&lt;&gt;"",SUMIF($BD$3:$BD$1004,"="&amp;$BD449,INDIRECT(ADDRESS(3,BJ$2,1,1)):INDIRECT(ADDRESS(1004,BJ$2,1,1))),"")</f>
        <v/>
      </c>
      <c r="BK449" t="str">
        <f ca="1">IF($BT449&lt;&gt;"",SUMIF($BD$3:$BD$1004,"="&amp;$BD449,INDIRECT(ADDRESS(3,BK$2,1,1)):INDIRECT(ADDRESS(1004,BK$2,1,1))),"")</f>
        <v/>
      </c>
      <c r="BL449" t="str">
        <f ca="1">IF($BT449&lt;&gt;"",SUMIF($BD$3:$BD$1004,"="&amp;$BD449,INDIRECT(ADDRESS(3,BL$2,1,1)):INDIRECT(ADDRESS(1004,BL$2,1,1))),"")</f>
        <v/>
      </c>
      <c r="BM449" t="str">
        <f ca="1">IF($BT449&lt;&gt;"",SUMIF($BD$3:$BD$1004,"="&amp;$BD449,INDIRECT(ADDRESS(3,BM$2,1,1)):INDIRECT(ADDRESS(1004,BM$2,1,1))),"")</f>
        <v/>
      </c>
      <c r="BN449" t="str">
        <f ca="1">IF($BT449&lt;&gt;"",SUMIF($BD$3:$BD$1004,"="&amp;$BD449,INDIRECT(ADDRESS(3,BN$2,1,1)):INDIRECT(ADDRESS(1004,BN$2,1,1))),"")</f>
        <v/>
      </c>
      <c r="BO449" t="str">
        <f ca="1">IF($BT449&lt;&gt;"",SUMIF($BD$3:$BD$1004,"="&amp;$BD449,INDIRECT(ADDRESS(3,BO$2,1,1)):INDIRECT(ADDRESS(1004,BO$2,1,1))),"")</f>
        <v/>
      </c>
      <c r="BP449" t="str">
        <f ca="1">IF($BT449&lt;&gt;"",SUMIF($BD$3:$BD$1004,"="&amp;$BD449,INDIRECT(ADDRESS(3,BP$2,1,1)):INDIRECT(ADDRESS(1004,BP$2,1,1))),"")</f>
        <v/>
      </c>
      <c r="BQ449" t="str">
        <f ca="1">IF($BT449&lt;&gt;"",SUMIF($BD$3:$BD$1004,"="&amp;$BD449,INDIRECT(ADDRESS(3,BQ$2,1,1)):INDIRECT(ADDRESS(1004,BQ$2,1,1))),"")</f>
        <v/>
      </c>
      <c r="BR449" t="str">
        <f ca="1">IF($BT449&lt;&gt;"",SUMIF($BD$3:$BD$1004,"="&amp;$BD449,INDIRECT(ADDRESS(3,BR$2,1,1)):INDIRECT(ADDRESS(1004,BR$2,1,1))),"")</f>
        <v/>
      </c>
      <c r="BS449" t="str">
        <f>IF($A449&lt;&gt;"",VLOOKUP(TRUNC(MID($A449,1,2),0),Plano_Contas!$H$3:$J$103,3,TRUE),"")</f>
        <v/>
      </c>
      <c r="BT449" t="str">
        <f t="shared" si="24"/>
        <v/>
      </c>
      <c r="BV449">
        <f>Empresas!C449</f>
        <v>0</v>
      </c>
    </row>
    <row r="450" spans="1:74" x14ac:dyDescent="0.2">
      <c r="A450" s="89"/>
      <c r="B450" s="52" t="str">
        <f>IF($A450&lt;&gt;"",VLOOKUP(""&amp;$A450,Plano_Contas!$A$3:$F$1003,6,0),"")</f>
        <v/>
      </c>
      <c r="C450" s="91"/>
      <c r="D450" s="111"/>
      <c r="E450" s="112">
        <v>0</v>
      </c>
      <c r="F450" s="87"/>
      <c r="G450" s="85"/>
      <c r="H450" s="111"/>
      <c r="I450" s="112">
        <v>0</v>
      </c>
      <c r="J450" s="87"/>
      <c r="K450" s="85"/>
      <c r="L450" s="111"/>
      <c r="M450" s="112">
        <v>0</v>
      </c>
      <c r="N450" s="87"/>
      <c r="O450" s="85"/>
      <c r="P450" s="111"/>
      <c r="Q450" s="112">
        <v>0</v>
      </c>
      <c r="R450" s="87"/>
      <c r="S450" s="85"/>
      <c r="T450" s="111"/>
      <c r="U450" s="112">
        <v>0</v>
      </c>
      <c r="V450" s="87"/>
      <c r="W450" s="85"/>
      <c r="X450" s="111"/>
      <c r="Y450" s="112">
        <v>0</v>
      </c>
      <c r="Z450" s="87"/>
      <c r="AA450" s="85"/>
      <c r="AB450" s="111"/>
      <c r="AC450" s="112">
        <v>0</v>
      </c>
      <c r="AD450" s="87"/>
      <c r="AE450" s="85"/>
      <c r="AF450" s="111"/>
      <c r="AG450" s="112">
        <v>0</v>
      </c>
      <c r="AH450" s="87"/>
      <c r="AI450" s="85"/>
      <c r="AJ450" s="111"/>
      <c r="AK450" s="112">
        <v>0</v>
      </c>
      <c r="AL450" s="87"/>
      <c r="AM450" s="85"/>
      <c r="AN450" s="111"/>
      <c r="AO450" s="112">
        <v>0</v>
      </c>
      <c r="AP450" s="87"/>
      <c r="AQ450" s="85"/>
      <c r="AR450" s="111"/>
      <c r="AS450" s="112">
        <v>0</v>
      </c>
      <c r="AT450" s="87"/>
      <c r="AU450" s="85"/>
      <c r="AV450" s="111"/>
      <c r="AW450" s="112">
        <v>0</v>
      </c>
      <c r="AX450" s="87"/>
      <c r="AY450" s="85"/>
      <c r="AZ450" s="267">
        <f t="shared" si="25"/>
        <v>0</v>
      </c>
      <c r="BA450" s="88">
        <f t="shared" si="26"/>
        <v>0</v>
      </c>
      <c r="BC450">
        <f>IF($A450&lt;&gt;"",COUNTIF($BD$3:$BD450,$BD450),0)</f>
        <v>0</v>
      </c>
      <c r="BD450" t="str">
        <f>IF($A450&lt;&gt;"",VLOOKUP(TRUNC(MID($A450,1,2),0),Plano_Contas!$H$3:$J$103,2,TRUE),"")</f>
        <v/>
      </c>
      <c r="BE450" s="201" t="str">
        <f t="shared" si="23"/>
        <v/>
      </c>
      <c r="BF450" t="str">
        <f ca="1">IF($BT450&lt;&gt;"",SUMIF($BD$3:$BD$1004,"="&amp;$BD450,INDIRECT(ADDRESS(3,BF$2,1,1)):INDIRECT(ADDRESS(1004,BF$2,1,1))),"")</f>
        <v/>
      </c>
      <c r="BG450" t="str">
        <f ca="1">IF($BT450&lt;&gt;"",SUMIF($BD$3:$BD$1004,"="&amp;$BD450,INDIRECT(ADDRESS(3,BG$2,1,1)):INDIRECT(ADDRESS(1004,BG$2,1,1))),"")</f>
        <v/>
      </c>
      <c r="BH450" t="str">
        <f ca="1">IF($BT450&lt;&gt;"",SUMIF($BD$3:$BD$1004,"="&amp;$BD450,INDIRECT(ADDRESS(3,BH$2,1,1)):INDIRECT(ADDRESS(1004,BH$2,1,1))),"")</f>
        <v/>
      </c>
      <c r="BI450" t="str">
        <f ca="1">IF($BT450&lt;&gt;"",SUMIF($BD$3:$BD$1004,"="&amp;$BD450,INDIRECT(ADDRESS(3,BI$2,1,1)):INDIRECT(ADDRESS(1004,BI$2,1,1))),"")</f>
        <v/>
      </c>
      <c r="BJ450" t="str">
        <f ca="1">IF($BT450&lt;&gt;"",SUMIF($BD$3:$BD$1004,"="&amp;$BD450,INDIRECT(ADDRESS(3,BJ$2,1,1)):INDIRECT(ADDRESS(1004,BJ$2,1,1))),"")</f>
        <v/>
      </c>
      <c r="BK450" t="str">
        <f ca="1">IF($BT450&lt;&gt;"",SUMIF($BD$3:$BD$1004,"="&amp;$BD450,INDIRECT(ADDRESS(3,BK$2,1,1)):INDIRECT(ADDRESS(1004,BK$2,1,1))),"")</f>
        <v/>
      </c>
      <c r="BL450" t="str">
        <f ca="1">IF($BT450&lt;&gt;"",SUMIF($BD$3:$BD$1004,"="&amp;$BD450,INDIRECT(ADDRESS(3,BL$2,1,1)):INDIRECT(ADDRESS(1004,BL$2,1,1))),"")</f>
        <v/>
      </c>
      <c r="BM450" t="str">
        <f ca="1">IF($BT450&lt;&gt;"",SUMIF($BD$3:$BD$1004,"="&amp;$BD450,INDIRECT(ADDRESS(3,BM$2,1,1)):INDIRECT(ADDRESS(1004,BM$2,1,1))),"")</f>
        <v/>
      </c>
      <c r="BN450" t="str">
        <f ca="1">IF($BT450&lt;&gt;"",SUMIF($BD$3:$BD$1004,"="&amp;$BD450,INDIRECT(ADDRESS(3,BN$2,1,1)):INDIRECT(ADDRESS(1004,BN$2,1,1))),"")</f>
        <v/>
      </c>
      <c r="BO450" t="str">
        <f ca="1">IF($BT450&lt;&gt;"",SUMIF($BD$3:$BD$1004,"="&amp;$BD450,INDIRECT(ADDRESS(3,BO$2,1,1)):INDIRECT(ADDRESS(1004,BO$2,1,1))),"")</f>
        <v/>
      </c>
      <c r="BP450" t="str">
        <f ca="1">IF($BT450&lt;&gt;"",SUMIF($BD$3:$BD$1004,"="&amp;$BD450,INDIRECT(ADDRESS(3,BP$2,1,1)):INDIRECT(ADDRESS(1004,BP$2,1,1))),"")</f>
        <v/>
      </c>
      <c r="BQ450" t="str">
        <f ca="1">IF($BT450&lt;&gt;"",SUMIF($BD$3:$BD$1004,"="&amp;$BD450,INDIRECT(ADDRESS(3,BQ$2,1,1)):INDIRECT(ADDRESS(1004,BQ$2,1,1))),"")</f>
        <v/>
      </c>
      <c r="BR450" t="str">
        <f ca="1">IF($BT450&lt;&gt;"",SUMIF($BD$3:$BD$1004,"="&amp;$BD450,INDIRECT(ADDRESS(3,BR$2,1,1)):INDIRECT(ADDRESS(1004,BR$2,1,1))),"")</f>
        <v/>
      </c>
      <c r="BS450" t="str">
        <f>IF($A450&lt;&gt;"",VLOOKUP(TRUNC(MID($A450,1,2),0),Plano_Contas!$H$3:$J$103,3,TRUE),"")</f>
        <v/>
      </c>
      <c r="BT450" t="str">
        <f t="shared" si="24"/>
        <v/>
      </c>
      <c r="BV450">
        <f>Empresas!C450</f>
        <v>0</v>
      </c>
    </row>
    <row r="451" spans="1:74" x14ac:dyDescent="0.2">
      <c r="A451" s="89"/>
      <c r="B451" s="52" t="str">
        <f>IF($A451&lt;&gt;"",VLOOKUP(""&amp;$A451,Plano_Contas!$A$3:$F$1003,6,0),"")</f>
        <v/>
      </c>
      <c r="C451" s="91"/>
      <c r="D451" s="111"/>
      <c r="E451" s="112">
        <v>0</v>
      </c>
      <c r="F451" s="87"/>
      <c r="G451" s="85"/>
      <c r="H451" s="111"/>
      <c r="I451" s="112">
        <v>0</v>
      </c>
      <c r="J451" s="87"/>
      <c r="K451" s="85"/>
      <c r="L451" s="111"/>
      <c r="M451" s="112">
        <v>0</v>
      </c>
      <c r="N451" s="87"/>
      <c r="O451" s="85"/>
      <c r="P451" s="111"/>
      <c r="Q451" s="112">
        <v>0</v>
      </c>
      <c r="R451" s="87"/>
      <c r="S451" s="85"/>
      <c r="T451" s="111"/>
      <c r="U451" s="112">
        <v>0</v>
      </c>
      <c r="V451" s="87"/>
      <c r="W451" s="85"/>
      <c r="X451" s="111"/>
      <c r="Y451" s="112">
        <v>0</v>
      </c>
      <c r="Z451" s="87"/>
      <c r="AA451" s="85"/>
      <c r="AB451" s="111"/>
      <c r="AC451" s="112">
        <v>0</v>
      </c>
      <c r="AD451" s="87"/>
      <c r="AE451" s="85"/>
      <c r="AF451" s="111"/>
      <c r="AG451" s="112">
        <v>0</v>
      </c>
      <c r="AH451" s="87"/>
      <c r="AI451" s="85"/>
      <c r="AJ451" s="111"/>
      <c r="AK451" s="112">
        <v>0</v>
      </c>
      <c r="AL451" s="87"/>
      <c r="AM451" s="85"/>
      <c r="AN451" s="111"/>
      <c r="AO451" s="112">
        <v>0</v>
      </c>
      <c r="AP451" s="87"/>
      <c r="AQ451" s="85"/>
      <c r="AR451" s="111"/>
      <c r="AS451" s="112">
        <v>0</v>
      </c>
      <c r="AT451" s="87"/>
      <c r="AU451" s="85"/>
      <c r="AV451" s="111"/>
      <c r="AW451" s="112">
        <v>0</v>
      </c>
      <c r="AX451" s="87"/>
      <c r="AY451" s="85"/>
      <c r="AZ451" s="267">
        <f t="shared" si="25"/>
        <v>0</v>
      </c>
      <c r="BA451" s="88">
        <f t="shared" si="26"/>
        <v>0</v>
      </c>
      <c r="BC451">
        <f>IF($A451&lt;&gt;"",COUNTIF($BD$3:$BD451,$BD451),0)</f>
        <v>0</v>
      </c>
      <c r="BD451" t="str">
        <f>IF($A451&lt;&gt;"",VLOOKUP(TRUNC(MID($A451,1,2),0),Plano_Contas!$H$3:$J$103,2,TRUE),"")</f>
        <v/>
      </c>
      <c r="BE451" s="201" t="str">
        <f t="shared" ref="BE451:BE514" si="27">IF(ISERR(SEARCH("[",$B451))=FALSE,MID($B451,SEARCH("[",$B451)+1,SEARCH("]",$B451)-SEARCH("[",$B451)-1),"")</f>
        <v/>
      </c>
      <c r="BF451" t="str">
        <f ca="1">IF($BT451&lt;&gt;"",SUMIF($BD$3:$BD$1004,"="&amp;$BD451,INDIRECT(ADDRESS(3,BF$2,1,1)):INDIRECT(ADDRESS(1004,BF$2,1,1))),"")</f>
        <v/>
      </c>
      <c r="BG451" t="str">
        <f ca="1">IF($BT451&lt;&gt;"",SUMIF($BD$3:$BD$1004,"="&amp;$BD451,INDIRECT(ADDRESS(3,BG$2,1,1)):INDIRECT(ADDRESS(1004,BG$2,1,1))),"")</f>
        <v/>
      </c>
      <c r="BH451" t="str">
        <f ca="1">IF($BT451&lt;&gt;"",SUMIF($BD$3:$BD$1004,"="&amp;$BD451,INDIRECT(ADDRESS(3,BH$2,1,1)):INDIRECT(ADDRESS(1004,BH$2,1,1))),"")</f>
        <v/>
      </c>
      <c r="BI451" t="str">
        <f ca="1">IF($BT451&lt;&gt;"",SUMIF($BD$3:$BD$1004,"="&amp;$BD451,INDIRECT(ADDRESS(3,BI$2,1,1)):INDIRECT(ADDRESS(1004,BI$2,1,1))),"")</f>
        <v/>
      </c>
      <c r="BJ451" t="str">
        <f ca="1">IF($BT451&lt;&gt;"",SUMIF($BD$3:$BD$1004,"="&amp;$BD451,INDIRECT(ADDRESS(3,BJ$2,1,1)):INDIRECT(ADDRESS(1004,BJ$2,1,1))),"")</f>
        <v/>
      </c>
      <c r="BK451" t="str">
        <f ca="1">IF($BT451&lt;&gt;"",SUMIF($BD$3:$BD$1004,"="&amp;$BD451,INDIRECT(ADDRESS(3,BK$2,1,1)):INDIRECT(ADDRESS(1004,BK$2,1,1))),"")</f>
        <v/>
      </c>
      <c r="BL451" t="str">
        <f ca="1">IF($BT451&lt;&gt;"",SUMIF($BD$3:$BD$1004,"="&amp;$BD451,INDIRECT(ADDRESS(3,BL$2,1,1)):INDIRECT(ADDRESS(1004,BL$2,1,1))),"")</f>
        <v/>
      </c>
      <c r="BM451" t="str">
        <f ca="1">IF($BT451&lt;&gt;"",SUMIF($BD$3:$BD$1004,"="&amp;$BD451,INDIRECT(ADDRESS(3,BM$2,1,1)):INDIRECT(ADDRESS(1004,BM$2,1,1))),"")</f>
        <v/>
      </c>
      <c r="BN451" t="str">
        <f ca="1">IF($BT451&lt;&gt;"",SUMIF($BD$3:$BD$1004,"="&amp;$BD451,INDIRECT(ADDRESS(3,BN$2,1,1)):INDIRECT(ADDRESS(1004,BN$2,1,1))),"")</f>
        <v/>
      </c>
      <c r="BO451" t="str">
        <f ca="1">IF($BT451&lt;&gt;"",SUMIF($BD$3:$BD$1004,"="&amp;$BD451,INDIRECT(ADDRESS(3,BO$2,1,1)):INDIRECT(ADDRESS(1004,BO$2,1,1))),"")</f>
        <v/>
      </c>
      <c r="BP451" t="str">
        <f ca="1">IF($BT451&lt;&gt;"",SUMIF($BD$3:$BD$1004,"="&amp;$BD451,INDIRECT(ADDRESS(3,BP$2,1,1)):INDIRECT(ADDRESS(1004,BP$2,1,1))),"")</f>
        <v/>
      </c>
      <c r="BQ451" t="str">
        <f ca="1">IF($BT451&lt;&gt;"",SUMIF($BD$3:$BD$1004,"="&amp;$BD451,INDIRECT(ADDRESS(3,BQ$2,1,1)):INDIRECT(ADDRESS(1004,BQ$2,1,1))),"")</f>
        <v/>
      </c>
      <c r="BR451" t="str">
        <f ca="1">IF($BT451&lt;&gt;"",SUMIF($BD$3:$BD$1004,"="&amp;$BD451,INDIRECT(ADDRESS(3,BR$2,1,1)):INDIRECT(ADDRESS(1004,BR$2,1,1))),"")</f>
        <v/>
      </c>
      <c r="BS451" t="str">
        <f>IF($A451&lt;&gt;"",VLOOKUP(TRUNC(MID($A451,1,2),0),Plano_Contas!$H$3:$J$103,3,TRUE),"")</f>
        <v/>
      </c>
      <c r="BT451" t="str">
        <f t="shared" ref="BT451:BT514" si="28">IF(($BC451=1)*($BS451&lt;&gt;"T"),$BD451&amp;IF($BE451&lt;&gt;""," ("&amp;$BE451&amp;")",""),"")</f>
        <v/>
      </c>
      <c r="BV451">
        <f>Empresas!C451</f>
        <v>0</v>
      </c>
    </row>
    <row r="452" spans="1:74" x14ac:dyDescent="0.2">
      <c r="A452" s="89"/>
      <c r="B452" s="52" t="str">
        <f>IF($A452&lt;&gt;"",VLOOKUP(""&amp;$A452,Plano_Contas!$A$3:$F$1003,6,0),"")</f>
        <v/>
      </c>
      <c r="C452" s="91"/>
      <c r="D452" s="111"/>
      <c r="E452" s="112">
        <v>0</v>
      </c>
      <c r="F452" s="87"/>
      <c r="G452" s="85"/>
      <c r="H452" s="111"/>
      <c r="I452" s="112">
        <v>0</v>
      </c>
      <c r="J452" s="87"/>
      <c r="K452" s="85"/>
      <c r="L452" s="111"/>
      <c r="M452" s="112">
        <v>0</v>
      </c>
      <c r="N452" s="87"/>
      <c r="O452" s="85"/>
      <c r="P452" s="111"/>
      <c r="Q452" s="112">
        <v>0</v>
      </c>
      <c r="R452" s="87"/>
      <c r="S452" s="85"/>
      <c r="T452" s="111"/>
      <c r="U452" s="112">
        <v>0</v>
      </c>
      <c r="V452" s="87"/>
      <c r="W452" s="85"/>
      <c r="X452" s="111"/>
      <c r="Y452" s="112">
        <v>0</v>
      </c>
      <c r="Z452" s="87"/>
      <c r="AA452" s="85"/>
      <c r="AB452" s="111"/>
      <c r="AC452" s="112">
        <v>0</v>
      </c>
      <c r="AD452" s="87"/>
      <c r="AE452" s="85"/>
      <c r="AF452" s="111"/>
      <c r="AG452" s="112">
        <v>0</v>
      </c>
      <c r="AH452" s="87"/>
      <c r="AI452" s="85"/>
      <c r="AJ452" s="111"/>
      <c r="AK452" s="112">
        <v>0</v>
      </c>
      <c r="AL452" s="87"/>
      <c r="AM452" s="85"/>
      <c r="AN452" s="111"/>
      <c r="AO452" s="112">
        <v>0</v>
      </c>
      <c r="AP452" s="87"/>
      <c r="AQ452" s="85"/>
      <c r="AR452" s="111"/>
      <c r="AS452" s="112">
        <v>0</v>
      </c>
      <c r="AT452" s="87"/>
      <c r="AU452" s="85"/>
      <c r="AV452" s="111"/>
      <c r="AW452" s="112">
        <v>0</v>
      </c>
      <c r="AX452" s="87"/>
      <c r="AY452" s="85"/>
      <c r="AZ452" s="267">
        <f t="shared" si="25"/>
        <v>0</v>
      </c>
      <c r="BA452" s="88">
        <f t="shared" si="26"/>
        <v>0</v>
      </c>
      <c r="BC452">
        <f>IF($A452&lt;&gt;"",COUNTIF($BD$3:$BD452,$BD452),0)</f>
        <v>0</v>
      </c>
      <c r="BD452" t="str">
        <f>IF($A452&lt;&gt;"",VLOOKUP(TRUNC(MID($A452,1,2),0),Plano_Contas!$H$3:$J$103,2,TRUE),"")</f>
        <v/>
      </c>
      <c r="BE452" s="201" t="str">
        <f t="shared" si="27"/>
        <v/>
      </c>
      <c r="BF452" t="str">
        <f ca="1">IF($BT452&lt;&gt;"",SUMIF($BD$3:$BD$1004,"="&amp;$BD452,INDIRECT(ADDRESS(3,BF$2,1,1)):INDIRECT(ADDRESS(1004,BF$2,1,1))),"")</f>
        <v/>
      </c>
      <c r="BG452" t="str">
        <f ca="1">IF($BT452&lt;&gt;"",SUMIF($BD$3:$BD$1004,"="&amp;$BD452,INDIRECT(ADDRESS(3,BG$2,1,1)):INDIRECT(ADDRESS(1004,BG$2,1,1))),"")</f>
        <v/>
      </c>
      <c r="BH452" t="str">
        <f ca="1">IF($BT452&lt;&gt;"",SUMIF($BD$3:$BD$1004,"="&amp;$BD452,INDIRECT(ADDRESS(3,BH$2,1,1)):INDIRECT(ADDRESS(1004,BH$2,1,1))),"")</f>
        <v/>
      </c>
      <c r="BI452" t="str">
        <f ca="1">IF($BT452&lt;&gt;"",SUMIF($BD$3:$BD$1004,"="&amp;$BD452,INDIRECT(ADDRESS(3,BI$2,1,1)):INDIRECT(ADDRESS(1004,BI$2,1,1))),"")</f>
        <v/>
      </c>
      <c r="BJ452" t="str">
        <f ca="1">IF($BT452&lt;&gt;"",SUMIF($BD$3:$BD$1004,"="&amp;$BD452,INDIRECT(ADDRESS(3,BJ$2,1,1)):INDIRECT(ADDRESS(1004,BJ$2,1,1))),"")</f>
        <v/>
      </c>
      <c r="BK452" t="str">
        <f ca="1">IF($BT452&lt;&gt;"",SUMIF($BD$3:$BD$1004,"="&amp;$BD452,INDIRECT(ADDRESS(3,BK$2,1,1)):INDIRECT(ADDRESS(1004,BK$2,1,1))),"")</f>
        <v/>
      </c>
      <c r="BL452" t="str">
        <f ca="1">IF($BT452&lt;&gt;"",SUMIF($BD$3:$BD$1004,"="&amp;$BD452,INDIRECT(ADDRESS(3,BL$2,1,1)):INDIRECT(ADDRESS(1004,BL$2,1,1))),"")</f>
        <v/>
      </c>
      <c r="BM452" t="str">
        <f ca="1">IF($BT452&lt;&gt;"",SUMIF($BD$3:$BD$1004,"="&amp;$BD452,INDIRECT(ADDRESS(3,BM$2,1,1)):INDIRECT(ADDRESS(1004,BM$2,1,1))),"")</f>
        <v/>
      </c>
      <c r="BN452" t="str">
        <f ca="1">IF($BT452&lt;&gt;"",SUMIF($BD$3:$BD$1004,"="&amp;$BD452,INDIRECT(ADDRESS(3,BN$2,1,1)):INDIRECT(ADDRESS(1004,BN$2,1,1))),"")</f>
        <v/>
      </c>
      <c r="BO452" t="str">
        <f ca="1">IF($BT452&lt;&gt;"",SUMIF($BD$3:$BD$1004,"="&amp;$BD452,INDIRECT(ADDRESS(3,BO$2,1,1)):INDIRECT(ADDRESS(1004,BO$2,1,1))),"")</f>
        <v/>
      </c>
      <c r="BP452" t="str">
        <f ca="1">IF($BT452&lt;&gt;"",SUMIF($BD$3:$BD$1004,"="&amp;$BD452,INDIRECT(ADDRESS(3,BP$2,1,1)):INDIRECT(ADDRESS(1004,BP$2,1,1))),"")</f>
        <v/>
      </c>
      <c r="BQ452" t="str">
        <f ca="1">IF($BT452&lt;&gt;"",SUMIF($BD$3:$BD$1004,"="&amp;$BD452,INDIRECT(ADDRESS(3,BQ$2,1,1)):INDIRECT(ADDRESS(1004,BQ$2,1,1))),"")</f>
        <v/>
      </c>
      <c r="BR452" t="str">
        <f ca="1">IF($BT452&lt;&gt;"",SUMIF($BD$3:$BD$1004,"="&amp;$BD452,INDIRECT(ADDRESS(3,BR$2,1,1)):INDIRECT(ADDRESS(1004,BR$2,1,1))),"")</f>
        <v/>
      </c>
      <c r="BS452" t="str">
        <f>IF($A452&lt;&gt;"",VLOOKUP(TRUNC(MID($A452,1,2),0),Plano_Contas!$H$3:$J$103,3,TRUE),"")</f>
        <v/>
      </c>
      <c r="BT452" t="str">
        <f t="shared" si="28"/>
        <v/>
      </c>
      <c r="BV452">
        <f>Empresas!C452</f>
        <v>0</v>
      </c>
    </row>
    <row r="453" spans="1:74" x14ac:dyDescent="0.2">
      <c r="A453" s="89"/>
      <c r="B453" s="52" t="str">
        <f>IF($A453&lt;&gt;"",VLOOKUP(""&amp;$A453,Plano_Contas!$A$3:$F$1003,6,0),"")</f>
        <v/>
      </c>
      <c r="C453" s="91"/>
      <c r="D453" s="111"/>
      <c r="E453" s="112">
        <v>0</v>
      </c>
      <c r="F453" s="87"/>
      <c r="G453" s="85"/>
      <c r="H453" s="111"/>
      <c r="I453" s="112">
        <v>0</v>
      </c>
      <c r="J453" s="87"/>
      <c r="K453" s="85"/>
      <c r="L453" s="111"/>
      <c r="M453" s="112">
        <v>0</v>
      </c>
      <c r="N453" s="87"/>
      <c r="O453" s="85"/>
      <c r="P453" s="111"/>
      <c r="Q453" s="112">
        <v>0</v>
      </c>
      <c r="R453" s="87"/>
      <c r="S453" s="85"/>
      <c r="T453" s="111"/>
      <c r="U453" s="112">
        <v>0</v>
      </c>
      <c r="V453" s="87"/>
      <c r="W453" s="85"/>
      <c r="X453" s="111"/>
      <c r="Y453" s="112">
        <v>0</v>
      </c>
      <c r="Z453" s="87"/>
      <c r="AA453" s="85"/>
      <c r="AB453" s="111"/>
      <c r="AC453" s="112">
        <v>0</v>
      </c>
      <c r="AD453" s="87"/>
      <c r="AE453" s="85"/>
      <c r="AF453" s="111"/>
      <c r="AG453" s="112">
        <v>0</v>
      </c>
      <c r="AH453" s="87"/>
      <c r="AI453" s="85"/>
      <c r="AJ453" s="111"/>
      <c r="AK453" s="112">
        <v>0</v>
      </c>
      <c r="AL453" s="87"/>
      <c r="AM453" s="85"/>
      <c r="AN453" s="111"/>
      <c r="AO453" s="112">
        <v>0</v>
      </c>
      <c r="AP453" s="87"/>
      <c r="AQ453" s="85"/>
      <c r="AR453" s="111"/>
      <c r="AS453" s="112">
        <v>0</v>
      </c>
      <c r="AT453" s="87"/>
      <c r="AU453" s="85"/>
      <c r="AV453" s="111"/>
      <c r="AW453" s="112">
        <v>0</v>
      </c>
      <c r="AX453" s="87"/>
      <c r="AY453" s="85"/>
      <c r="AZ453" s="267">
        <f t="shared" si="25"/>
        <v>0</v>
      </c>
      <c r="BA453" s="88">
        <f t="shared" si="26"/>
        <v>0</v>
      </c>
      <c r="BC453">
        <f>IF($A453&lt;&gt;"",COUNTIF($BD$3:$BD453,$BD453),0)</f>
        <v>0</v>
      </c>
      <c r="BD453" t="str">
        <f>IF($A453&lt;&gt;"",VLOOKUP(TRUNC(MID($A453,1,2),0),Plano_Contas!$H$3:$J$103,2,TRUE),"")</f>
        <v/>
      </c>
      <c r="BE453" s="201" t="str">
        <f t="shared" si="27"/>
        <v/>
      </c>
      <c r="BF453" t="str">
        <f ca="1">IF($BT453&lt;&gt;"",SUMIF($BD$3:$BD$1004,"="&amp;$BD453,INDIRECT(ADDRESS(3,BF$2,1,1)):INDIRECT(ADDRESS(1004,BF$2,1,1))),"")</f>
        <v/>
      </c>
      <c r="BG453" t="str">
        <f ca="1">IF($BT453&lt;&gt;"",SUMIF($BD$3:$BD$1004,"="&amp;$BD453,INDIRECT(ADDRESS(3,BG$2,1,1)):INDIRECT(ADDRESS(1004,BG$2,1,1))),"")</f>
        <v/>
      </c>
      <c r="BH453" t="str">
        <f ca="1">IF($BT453&lt;&gt;"",SUMIF($BD$3:$BD$1004,"="&amp;$BD453,INDIRECT(ADDRESS(3,BH$2,1,1)):INDIRECT(ADDRESS(1004,BH$2,1,1))),"")</f>
        <v/>
      </c>
      <c r="BI453" t="str">
        <f ca="1">IF($BT453&lt;&gt;"",SUMIF($BD$3:$BD$1004,"="&amp;$BD453,INDIRECT(ADDRESS(3,BI$2,1,1)):INDIRECT(ADDRESS(1004,BI$2,1,1))),"")</f>
        <v/>
      </c>
      <c r="BJ453" t="str">
        <f ca="1">IF($BT453&lt;&gt;"",SUMIF($BD$3:$BD$1004,"="&amp;$BD453,INDIRECT(ADDRESS(3,BJ$2,1,1)):INDIRECT(ADDRESS(1004,BJ$2,1,1))),"")</f>
        <v/>
      </c>
      <c r="BK453" t="str">
        <f ca="1">IF($BT453&lt;&gt;"",SUMIF($BD$3:$BD$1004,"="&amp;$BD453,INDIRECT(ADDRESS(3,BK$2,1,1)):INDIRECT(ADDRESS(1004,BK$2,1,1))),"")</f>
        <v/>
      </c>
      <c r="BL453" t="str">
        <f ca="1">IF($BT453&lt;&gt;"",SUMIF($BD$3:$BD$1004,"="&amp;$BD453,INDIRECT(ADDRESS(3,BL$2,1,1)):INDIRECT(ADDRESS(1004,BL$2,1,1))),"")</f>
        <v/>
      </c>
      <c r="BM453" t="str">
        <f ca="1">IF($BT453&lt;&gt;"",SUMIF($BD$3:$BD$1004,"="&amp;$BD453,INDIRECT(ADDRESS(3,BM$2,1,1)):INDIRECT(ADDRESS(1004,BM$2,1,1))),"")</f>
        <v/>
      </c>
      <c r="BN453" t="str">
        <f ca="1">IF($BT453&lt;&gt;"",SUMIF($BD$3:$BD$1004,"="&amp;$BD453,INDIRECT(ADDRESS(3,BN$2,1,1)):INDIRECT(ADDRESS(1004,BN$2,1,1))),"")</f>
        <v/>
      </c>
      <c r="BO453" t="str">
        <f ca="1">IF($BT453&lt;&gt;"",SUMIF($BD$3:$BD$1004,"="&amp;$BD453,INDIRECT(ADDRESS(3,BO$2,1,1)):INDIRECT(ADDRESS(1004,BO$2,1,1))),"")</f>
        <v/>
      </c>
      <c r="BP453" t="str">
        <f ca="1">IF($BT453&lt;&gt;"",SUMIF($BD$3:$BD$1004,"="&amp;$BD453,INDIRECT(ADDRESS(3,BP$2,1,1)):INDIRECT(ADDRESS(1004,BP$2,1,1))),"")</f>
        <v/>
      </c>
      <c r="BQ453" t="str">
        <f ca="1">IF($BT453&lt;&gt;"",SUMIF($BD$3:$BD$1004,"="&amp;$BD453,INDIRECT(ADDRESS(3,BQ$2,1,1)):INDIRECT(ADDRESS(1004,BQ$2,1,1))),"")</f>
        <v/>
      </c>
      <c r="BR453" t="str">
        <f ca="1">IF($BT453&lt;&gt;"",SUMIF($BD$3:$BD$1004,"="&amp;$BD453,INDIRECT(ADDRESS(3,BR$2,1,1)):INDIRECT(ADDRESS(1004,BR$2,1,1))),"")</f>
        <v/>
      </c>
      <c r="BS453" t="str">
        <f>IF($A453&lt;&gt;"",VLOOKUP(TRUNC(MID($A453,1,2),0),Plano_Contas!$H$3:$J$103,3,TRUE),"")</f>
        <v/>
      </c>
      <c r="BT453" t="str">
        <f t="shared" si="28"/>
        <v/>
      </c>
      <c r="BV453">
        <f>Empresas!C453</f>
        <v>0</v>
      </c>
    </row>
    <row r="454" spans="1:74" x14ac:dyDescent="0.2">
      <c r="A454" s="89"/>
      <c r="B454" s="52" t="str">
        <f>IF($A454&lt;&gt;"",VLOOKUP(""&amp;$A454,Plano_Contas!$A$3:$F$1003,6,0),"")</f>
        <v/>
      </c>
      <c r="C454" s="91"/>
      <c r="D454" s="111"/>
      <c r="E454" s="112">
        <v>0</v>
      </c>
      <c r="F454" s="87"/>
      <c r="G454" s="85"/>
      <c r="H454" s="111"/>
      <c r="I454" s="112">
        <v>0</v>
      </c>
      <c r="J454" s="87"/>
      <c r="K454" s="85"/>
      <c r="L454" s="111"/>
      <c r="M454" s="112">
        <v>0</v>
      </c>
      <c r="N454" s="87"/>
      <c r="O454" s="85"/>
      <c r="P454" s="111"/>
      <c r="Q454" s="112">
        <v>0</v>
      </c>
      <c r="R454" s="87"/>
      <c r="S454" s="85"/>
      <c r="T454" s="111"/>
      <c r="U454" s="112">
        <v>0</v>
      </c>
      <c r="V454" s="87"/>
      <c r="W454" s="85"/>
      <c r="X454" s="111"/>
      <c r="Y454" s="112">
        <v>0</v>
      </c>
      <c r="Z454" s="87"/>
      <c r="AA454" s="85"/>
      <c r="AB454" s="111"/>
      <c r="AC454" s="112">
        <v>0</v>
      </c>
      <c r="AD454" s="87"/>
      <c r="AE454" s="85"/>
      <c r="AF454" s="111"/>
      <c r="AG454" s="112">
        <v>0</v>
      </c>
      <c r="AH454" s="87"/>
      <c r="AI454" s="85"/>
      <c r="AJ454" s="111"/>
      <c r="AK454" s="112">
        <v>0</v>
      </c>
      <c r="AL454" s="87"/>
      <c r="AM454" s="85"/>
      <c r="AN454" s="111"/>
      <c r="AO454" s="112">
        <v>0</v>
      </c>
      <c r="AP454" s="87"/>
      <c r="AQ454" s="85"/>
      <c r="AR454" s="111"/>
      <c r="AS454" s="112">
        <v>0</v>
      </c>
      <c r="AT454" s="87"/>
      <c r="AU454" s="85"/>
      <c r="AV454" s="111"/>
      <c r="AW454" s="112">
        <v>0</v>
      </c>
      <c r="AX454" s="87"/>
      <c r="AY454" s="85"/>
      <c r="AZ454" s="267">
        <f t="shared" si="25"/>
        <v>0</v>
      </c>
      <c r="BA454" s="88">
        <f t="shared" si="26"/>
        <v>0</v>
      </c>
      <c r="BC454">
        <f>IF($A454&lt;&gt;"",COUNTIF($BD$3:$BD454,$BD454),0)</f>
        <v>0</v>
      </c>
      <c r="BD454" t="str">
        <f>IF($A454&lt;&gt;"",VLOOKUP(TRUNC(MID($A454,1,2),0),Plano_Contas!$H$3:$J$103,2,TRUE),"")</f>
        <v/>
      </c>
      <c r="BE454" s="201" t="str">
        <f t="shared" si="27"/>
        <v/>
      </c>
      <c r="BF454" t="str">
        <f ca="1">IF($BT454&lt;&gt;"",SUMIF($BD$3:$BD$1004,"="&amp;$BD454,INDIRECT(ADDRESS(3,BF$2,1,1)):INDIRECT(ADDRESS(1004,BF$2,1,1))),"")</f>
        <v/>
      </c>
      <c r="BG454" t="str">
        <f ca="1">IF($BT454&lt;&gt;"",SUMIF($BD$3:$BD$1004,"="&amp;$BD454,INDIRECT(ADDRESS(3,BG$2,1,1)):INDIRECT(ADDRESS(1004,BG$2,1,1))),"")</f>
        <v/>
      </c>
      <c r="BH454" t="str">
        <f ca="1">IF($BT454&lt;&gt;"",SUMIF($BD$3:$BD$1004,"="&amp;$BD454,INDIRECT(ADDRESS(3,BH$2,1,1)):INDIRECT(ADDRESS(1004,BH$2,1,1))),"")</f>
        <v/>
      </c>
      <c r="BI454" t="str">
        <f ca="1">IF($BT454&lt;&gt;"",SUMIF($BD$3:$BD$1004,"="&amp;$BD454,INDIRECT(ADDRESS(3,BI$2,1,1)):INDIRECT(ADDRESS(1004,BI$2,1,1))),"")</f>
        <v/>
      </c>
      <c r="BJ454" t="str">
        <f ca="1">IF($BT454&lt;&gt;"",SUMIF($BD$3:$BD$1004,"="&amp;$BD454,INDIRECT(ADDRESS(3,BJ$2,1,1)):INDIRECT(ADDRESS(1004,BJ$2,1,1))),"")</f>
        <v/>
      </c>
      <c r="BK454" t="str">
        <f ca="1">IF($BT454&lt;&gt;"",SUMIF($BD$3:$BD$1004,"="&amp;$BD454,INDIRECT(ADDRESS(3,BK$2,1,1)):INDIRECT(ADDRESS(1004,BK$2,1,1))),"")</f>
        <v/>
      </c>
      <c r="BL454" t="str">
        <f ca="1">IF($BT454&lt;&gt;"",SUMIF($BD$3:$BD$1004,"="&amp;$BD454,INDIRECT(ADDRESS(3,BL$2,1,1)):INDIRECT(ADDRESS(1004,BL$2,1,1))),"")</f>
        <v/>
      </c>
      <c r="BM454" t="str">
        <f ca="1">IF($BT454&lt;&gt;"",SUMIF($BD$3:$BD$1004,"="&amp;$BD454,INDIRECT(ADDRESS(3,BM$2,1,1)):INDIRECT(ADDRESS(1004,BM$2,1,1))),"")</f>
        <v/>
      </c>
      <c r="BN454" t="str">
        <f ca="1">IF($BT454&lt;&gt;"",SUMIF($BD$3:$BD$1004,"="&amp;$BD454,INDIRECT(ADDRESS(3,BN$2,1,1)):INDIRECT(ADDRESS(1004,BN$2,1,1))),"")</f>
        <v/>
      </c>
      <c r="BO454" t="str">
        <f ca="1">IF($BT454&lt;&gt;"",SUMIF($BD$3:$BD$1004,"="&amp;$BD454,INDIRECT(ADDRESS(3,BO$2,1,1)):INDIRECT(ADDRESS(1004,BO$2,1,1))),"")</f>
        <v/>
      </c>
      <c r="BP454" t="str">
        <f ca="1">IF($BT454&lt;&gt;"",SUMIF($BD$3:$BD$1004,"="&amp;$BD454,INDIRECT(ADDRESS(3,BP$2,1,1)):INDIRECT(ADDRESS(1004,BP$2,1,1))),"")</f>
        <v/>
      </c>
      <c r="BQ454" t="str">
        <f ca="1">IF($BT454&lt;&gt;"",SUMIF($BD$3:$BD$1004,"="&amp;$BD454,INDIRECT(ADDRESS(3,BQ$2,1,1)):INDIRECT(ADDRESS(1004,BQ$2,1,1))),"")</f>
        <v/>
      </c>
      <c r="BR454" t="str">
        <f ca="1">IF($BT454&lt;&gt;"",SUMIF($BD$3:$BD$1004,"="&amp;$BD454,INDIRECT(ADDRESS(3,BR$2,1,1)):INDIRECT(ADDRESS(1004,BR$2,1,1))),"")</f>
        <v/>
      </c>
      <c r="BS454" t="str">
        <f>IF($A454&lt;&gt;"",VLOOKUP(TRUNC(MID($A454,1,2),0),Plano_Contas!$H$3:$J$103,3,TRUE),"")</f>
        <v/>
      </c>
      <c r="BT454" t="str">
        <f t="shared" si="28"/>
        <v/>
      </c>
      <c r="BV454">
        <f>Empresas!C454</f>
        <v>0</v>
      </c>
    </row>
    <row r="455" spans="1:74" x14ac:dyDescent="0.2">
      <c r="A455" s="89"/>
      <c r="B455" s="52" t="str">
        <f>IF($A455&lt;&gt;"",VLOOKUP(""&amp;$A455,Plano_Contas!$A$3:$F$1003,6,0),"")</f>
        <v/>
      </c>
      <c r="C455" s="91"/>
      <c r="D455" s="111"/>
      <c r="E455" s="112">
        <v>0</v>
      </c>
      <c r="F455" s="87"/>
      <c r="G455" s="85"/>
      <c r="H455" s="111"/>
      <c r="I455" s="112">
        <v>0</v>
      </c>
      <c r="J455" s="87"/>
      <c r="K455" s="85"/>
      <c r="L455" s="111"/>
      <c r="M455" s="112">
        <v>0</v>
      </c>
      <c r="N455" s="87"/>
      <c r="O455" s="85"/>
      <c r="P455" s="111"/>
      <c r="Q455" s="112">
        <v>0</v>
      </c>
      <c r="R455" s="87"/>
      <c r="S455" s="85"/>
      <c r="T455" s="111"/>
      <c r="U455" s="112">
        <v>0</v>
      </c>
      <c r="V455" s="87"/>
      <c r="W455" s="85"/>
      <c r="X455" s="111"/>
      <c r="Y455" s="112">
        <v>0</v>
      </c>
      <c r="Z455" s="87"/>
      <c r="AA455" s="85"/>
      <c r="AB455" s="111"/>
      <c r="AC455" s="112">
        <v>0</v>
      </c>
      <c r="AD455" s="87"/>
      <c r="AE455" s="85"/>
      <c r="AF455" s="111"/>
      <c r="AG455" s="112">
        <v>0</v>
      </c>
      <c r="AH455" s="87"/>
      <c r="AI455" s="85"/>
      <c r="AJ455" s="111"/>
      <c r="AK455" s="112">
        <v>0</v>
      </c>
      <c r="AL455" s="87"/>
      <c r="AM455" s="85"/>
      <c r="AN455" s="111"/>
      <c r="AO455" s="112">
        <v>0</v>
      </c>
      <c r="AP455" s="87"/>
      <c r="AQ455" s="85"/>
      <c r="AR455" s="111"/>
      <c r="AS455" s="112">
        <v>0</v>
      </c>
      <c r="AT455" s="87"/>
      <c r="AU455" s="85"/>
      <c r="AV455" s="111"/>
      <c r="AW455" s="112">
        <v>0</v>
      </c>
      <c r="AX455" s="87"/>
      <c r="AY455" s="85"/>
      <c r="AZ455" s="267">
        <f t="shared" si="25"/>
        <v>0</v>
      </c>
      <c r="BA455" s="88">
        <f t="shared" si="26"/>
        <v>0</v>
      </c>
      <c r="BC455">
        <f>IF($A455&lt;&gt;"",COUNTIF($BD$3:$BD455,$BD455),0)</f>
        <v>0</v>
      </c>
      <c r="BD455" t="str">
        <f>IF($A455&lt;&gt;"",VLOOKUP(TRUNC(MID($A455,1,2),0),Plano_Contas!$H$3:$J$103,2,TRUE),"")</f>
        <v/>
      </c>
      <c r="BE455" s="201" t="str">
        <f t="shared" si="27"/>
        <v/>
      </c>
      <c r="BF455" t="str">
        <f ca="1">IF($BT455&lt;&gt;"",SUMIF($BD$3:$BD$1004,"="&amp;$BD455,INDIRECT(ADDRESS(3,BF$2,1,1)):INDIRECT(ADDRESS(1004,BF$2,1,1))),"")</f>
        <v/>
      </c>
      <c r="BG455" t="str">
        <f ca="1">IF($BT455&lt;&gt;"",SUMIF($BD$3:$BD$1004,"="&amp;$BD455,INDIRECT(ADDRESS(3,BG$2,1,1)):INDIRECT(ADDRESS(1004,BG$2,1,1))),"")</f>
        <v/>
      </c>
      <c r="BH455" t="str">
        <f ca="1">IF($BT455&lt;&gt;"",SUMIF($BD$3:$BD$1004,"="&amp;$BD455,INDIRECT(ADDRESS(3,BH$2,1,1)):INDIRECT(ADDRESS(1004,BH$2,1,1))),"")</f>
        <v/>
      </c>
      <c r="BI455" t="str">
        <f ca="1">IF($BT455&lt;&gt;"",SUMIF($BD$3:$BD$1004,"="&amp;$BD455,INDIRECT(ADDRESS(3,BI$2,1,1)):INDIRECT(ADDRESS(1004,BI$2,1,1))),"")</f>
        <v/>
      </c>
      <c r="BJ455" t="str">
        <f ca="1">IF($BT455&lt;&gt;"",SUMIF($BD$3:$BD$1004,"="&amp;$BD455,INDIRECT(ADDRESS(3,BJ$2,1,1)):INDIRECT(ADDRESS(1004,BJ$2,1,1))),"")</f>
        <v/>
      </c>
      <c r="BK455" t="str">
        <f ca="1">IF($BT455&lt;&gt;"",SUMIF($BD$3:$BD$1004,"="&amp;$BD455,INDIRECT(ADDRESS(3,BK$2,1,1)):INDIRECT(ADDRESS(1004,BK$2,1,1))),"")</f>
        <v/>
      </c>
      <c r="BL455" t="str">
        <f ca="1">IF($BT455&lt;&gt;"",SUMIF($BD$3:$BD$1004,"="&amp;$BD455,INDIRECT(ADDRESS(3,BL$2,1,1)):INDIRECT(ADDRESS(1004,BL$2,1,1))),"")</f>
        <v/>
      </c>
      <c r="BM455" t="str">
        <f ca="1">IF($BT455&lt;&gt;"",SUMIF($BD$3:$BD$1004,"="&amp;$BD455,INDIRECT(ADDRESS(3,BM$2,1,1)):INDIRECT(ADDRESS(1004,BM$2,1,1))),"")</f>
        <v/>
      </c>
      <c r="BN455" t="str">
        <f ca="1">IF($BT455&lt;&gt;"",SUMIF($BD$3:$BD$1004,"="&amp;$BD455,INDIRECT(ADDRESS(3,BN$2,1,1)):INDIRECT(ADDRESS(1004,BN$2,1,1))),"")</f>
        <v/>
      </c>
      <c r="BO455" t="str">
        <f ca="1">IF($BT455&lt;&gt;"",SUMIF($BD$3:$BD$1004,"="&amp;$BD455,INDIRECT(ADDRESS(3,BO$2,1,1)):INDIRECT(ADDRESS(1004,BO$2,1,1))),"")</f>
        <v/>
      </c>
      <c r="BP455" t="str">
        <f ca="1">IF($BT455&lt;&gt;"",SUMIF($BD$3:$BD$1004,"="&amp;$BD455,INDIRECT(ADDRESS(3,BP$2,1,1)):INDIRECT(ADDRESS(1004,BP$2,1,1))),"")</f>
        <v/>
      </c>
      <c r="BQ455" t="str">
        <f ca="1">IF($BT455&lt;&gt;"",SUMIF($BD$3:$BD$1004,"="&amp;$BD455,INDIRECT(ADDRESS(3,BQ$2,1,1)):INDIRECT(ADDRESS(1004,BQ$2,1,1))),"")</f>
        <v/>
      </c>
      <c r="BR455" t="str">
        <f ca="1">IF($BT455&lt;&gt;"",SUMIF($BD$3:$BD$1004,"="&amp;$BD455,INDIRECT(ADDRESS(3,BR$2,1,1)):INDIRECT(ADDRESS(1004,BR$2,1,1))),"")</f>
        <v/>
      </c>
      <c r="BS455" t="str">
        <f>IF($A455&lt;&gt;"",VLOOKUP(TRUNC(MID($A455,1,2),0),Plano_Contas!$H$3:$J$103,3,TRUE),"")</f>
        <v/>
      </c>
      <c r="BT455" t="str">
        <f t="shared" si="28"/>
        <v/>
      </c>
      <c r="BV455">
        <f>Empresas!C455</f>
        <v>0</v>
      </c>
    </row>
    <row r="456" spans="1:74" x14ac:dyDescent="0.2">
      <c r="A456" s="89"/>
      <c r="B456" s="52" t="str">
        <f>IF($A456&lt;&gt;"",VLOOKUP(""&amp;$A456,Plano_Contas!$A$3:$F$1003,6,0),"")</f>
        <v/>
      </c>
      <c r="C456" s="91"/>
      <c r="D456" s="111"/>
      <c r="E456" s="112">
        <v>0</v>
      </c>
      <c r="F456" s="87"/>
      <c r="G456" s="85"/>
      <c r="H456" s="111"/>
      <c r="I456" s="112">
        <v>0</v>
      </c>
      <c r="J456" s="87"/>
      <c r="K456" s="85"/>
      <c r="L456" s="111"/>
      <c r="M456" s="112">
        <v>0</v>
      </c>
      <c r="N456" s="87"/>
      <c r="O456" s="85"/>
      <c r="P456" s="111"/>
      <c r="Q456" s="112">
        <v>0</v>
      </c>
      <c r="R456" s="87"/>
      <c r="S456" s="85"/>
      <c r="T456" s="111"/>
      <c r="U456" s="112">
        <v>0</v>
      </c>
      <c r="V456" s="87"/>
      <c r="W456" s="85"/>
      <c r="X456" s="111"/>
      <c r="Y456" s="112">
        <v>0</v>
      </c>
      <c r="Z456" s="87"/>
      <c r="AA456" s="85"/>
      <c r="AB456" s="111"/>
      <c r="AC456" s="112">
        <v>0</v>
      </c>
      <c r="AD456" s="87"/>
      <c r="AE456" s="85"/>
      <c r="AF456" s="111"/>
      <c r="AG456" s="112">
        <v>0</v>
      </c>
      <c r="AH456" s="87"/>
      <c r="AI456" s="85"/>
      <c r="AJ456" s="111"/>
      <c r="AK456" s="112">
        <v>0</v>
      </c>
      <c r="AL456" s="87"/>
      <c r="AM456" s="85"/>
      <c r="AN456" s="111"/>
      <c r="AO456" s="112">
        <v>0</v>
      </c>
      <c r="AP456" s="87"/>
      <c r="AQ456" s="85"/>
      <c r="AR456" s="111"/>
      <c r="AS456" s="112">
        <v>0</v>
      </c>
      <c r="AT456" s="87"/>
      <c r="AU456" s="85"/>
      <c r="AV456" s="111"/>
      <c r="AW456" s="112">
        <v>0</v>
      </c>
      <c r="AX456" s="87"/>
      <c r="AY456" s="85"/>
      <c r="AZ456" s="267">
        <f t="shared" si="25"/>
        <v>0</v>
      </c>
      <c r="BA456" s="88">
        <f t="shared" si="26"/>
        <v>0</v>
      </c>
      <c r="BC456">
        <f>IF($A456&lt;&gt;"",COUNTIF($BD$3:$BD456,$BD456),0)</f>
        <v>0</v>
      </c>
      <c r="BD456" t="str">
        <f>IF($A456&lt;&gt;"",VLOOKUP(TRUNC(MID($A456,1,2),0),Plano_Contas!$H$3:$J$103,2,TRUE),"")</f>
        <v/>
      </c>
      <c r="BE456" s="201" t="str">
        <f t="shared" si="27"/>
        <v/>
      </c>
      <c r="BF456" t="str">
        <f ca="1">IF($BT456&lt;&gt;"",SUMIF($BD$3:$BD$1004,"="&amp;$BD456,INDIRECT(ADDRESS(3,BF$2,1,1)):INDIRECT(ADDRESS(1004,BF$2,1,1))),"")</f>
        <v/>
      </c>
      <c r="BG456" t="str">
        <f ca="1">IF($BT456&lt;&gt;"",SUMIF($BD$3:$BD$1004,"="&amp;$BD456,INDIRECT(ADDRESS(3,BG$2,1,1)):INDIRECT(ADDRESS(1004,BG$2,1,1))),"")</f>
        <v/>
      </c>
      <c r="BH456" t="str">
        <f ca="1">IF($BT456&lt;&gt;"",SUMIF($BD$3:$BD$1004,"="&amp;$BD456,INDIRECT(ADDRESS(3,BH$2,1,1)):INDIRECT(ADDRESS(1004,BH$2,1,1))),"")</f>
        <v/>
      </c>
      <c r="BI456" t="str">
        <f ca="1">IF($BT456&lt;&gt;"",SUMIF($BD$3:$BD$1004,"="&amp;$BD456,INDIRECT(ADDRESS(3,BI$2,1,1)):INDIRECT(ADDRESS(1004,BI$2,1,1))),"")</f>
        <v/>
      </c>
      <c r="BJ456" t="str">
        <f ca="1">IF($BT456&lt;&gt;"",SUMIF($BD$3:$BD$1004,"="&amp;$BD456,INDIRECT(ADDRESS(3,BJ$2,1,1)):INDIRECT(ADDRESS(1004,BJ$2,1,1))),"")</f>
        <v/>
      </c>
      <c r="BK456" t="str">
        <f ca="1">IF($BT456&lt;&gt;"",SUMIF($BD$3:$BD$1004,"="&amp;$BD456,INDIRECT(ADDRESS(3,BK$2,1,1)):INDIRECT(ADDRESS(1004,BK$2,1,1))),"")</f>
        <v/>
      </c>
      <c r="BL456" t="str">
        <f ca="1">IF($BT456&lt;&gt;"",SUMIF($BD$3:$BD$1004,"="&amp;$BD456,INDIRECT(ADDRESS(3,BL$2,1,1)):INDIRECT(ADDRESS(1004,BL$2,1,1))),"")</f>
        <v/>
      </c>
      <c r="BM456" t="str">
        <f ca="1">IF($BT456&lt;&gt;"",SUMIF($BD$3:$BD$1004,"="&amp;$BD456,INDIRECT(ADDRESS(3,BM$2,1,1)):INDIRECT(ADDRESS(1004,BM$2,1,1))),"")</f>
        <v/>
      </c>
      <c r="BN456" t="str">
        <f ca="1">IF($BT456&lt;&gt;"",SUMIF($BD$3:$BD$1004,"="&amp;$BD456,INDIRECT(ADDRESS(3,BN$2,1,1)):INDIRECT(ADDRESS(1004,BN$2,1,1))),"")</f>
        <v/>
      </c>
      <c r="BO456" t="str">
        <f ca="1">IF($BT456&lt;&gt;"",SUMIF($BD$3:$BD$1004,"="&amp;$BD456,INDIRECT(ADDRESS(3,BO$2,1,1)):INDIRECT(ADDRESS(1004,BO$2,1,1))),"")</f>
        <v/>
      </c>
      <c r="BP456" t="str">
        <f ca="1">IF($BT456&lt;&gt;"",SUMIF($BD$3:$BD$1004,"="&amp;$BD456,INDIRECT(ADDRESS(3,BP$2,1,1)):INDIRECT(ADDRESS(1004,BP$2,1,1))),"")</f>
        <v/>
      </c>
      <c r="BQ456" t="str">
        <f ca="1">IF($BT456&lt;&gt;"",SUMIF($BD$3:$BD$1004,"="&amp;$BD456,INDIRECT(ADDRESS(3,BQ$2,1,1)):INDIRECT(ADDRESS(1004,BQ$2,1,1))),"")</f>
        <v/>
      </c>
      <c r="BR456" t="str">
        <f ca="1">IF($BT456&lt;&gt;"",SUMIF($BD$3:$BD$1004,"="&amp;$BD456,INDIRECT(ADDRESS(3,BR$2,1,1)):INDIRECT(ADDRESS(1004,BR$2,1,1))),"")</f>
        <v/>
      </c>
      <c r="BS456" t="str">
        <f>IF($A456&lt;&gt;"",VLOOKUP(TRUNC(MID($A456,1,2),0),Plano_Contas!$H$3:$J$103,3,TRUE),"")</f>
        <v/>
      </c>
      <c r="BT456" t="str">
        <f t="shared" si="28"/>
        <v/>
      </c>
      <c r="BV456">
        <f>Empresas!C456</f>
        <v>0</v>
      </c>
    </row>
    <row r="457" spans="1:74" x14ac:dyDescent="0.2">
      <c r="A457" s="89"/>
      <c r="B457" s="52" t="str">
        <f>IF($A457&lt;&gt;"",VLOOKUP(""&amp;$A457,Plano_Contas!$A$3:$F$1003,6,0),"")</f>
        <v/>
      </c>
      <c r="C457" s="91"/>
      <c r="D457" s="111"/>
      <c r="E457" s="112">
        <v>0</v>
      </c>
      <c r="F457" s="87"/>
      <c r="G457" s="85"/>
      <c r="H457" s="111"/>
      <c r="I457" s="112">
        <v>0</v>
      </c>
      <c r="J457" s="87"/>
      <c r="K457" s="85"/>
      <c r="L457" s="111"/>
      <c r="M457" s="112">
        <v>0</v>
      </c>
      <c r="N457" s="87"/>
      <c r="O457" s="85"/>
      <c r="P457" s="111"/>
      <c r="Q457" s="112">
        <v>0</v>
      </c>
      <c r="R457" s="87"/>
      <c r="S457" s="85"/>
      <c r="T457" s="111"/>
      <c r="U457" s="112">
        <v>0</v>
      </c>
      <c r="V457" s="87"/>
      <c r="W457" s="85"/>
      <c r="X457" s="111"/>
      <c r="Y457" s="112">
        <v>0</v>
      </c>
      <c r="Z457" s="87"/>
      <c r="AA457" s="85"/>
      <c r="AB457" s="111"/>
      <c r="AC457" s="112">
        <v>0</v>
      </c>
      <c r="AD457" s="87"/>
      <c r="AE457" s="85"/>
      <c r="AF457" s="111"/>
      <c r="AG457" s="112">
        <v>0</v>
      </c>
      <c r="AH457" s="87"/>
      <c r="AI457" s="85"/>
      <c r="AJ457" s="111"/>
      <c r="AK457" s="112">
        <v>0</v>
      </c>
      <c r="AL457" s="87"/>
      <c r="AM457" s="85"/>
      <c r="AN457" s="111"/>
      <c r="AO457" s="112">
        <v>0</v>
      </c>
      <c r="AP457" s="87"/>
      <c r="AQ457" s="85"/>
      <c r="AR457" s="111"/>
      <c r="AS457" s="112">
        <v>0</v>
      </c>
      <c r="AT457" s="87"/>
      <c r="AU457" s="85"/>
      <c r="AV457" s="111"/>
      <c r="AW457" s="112">
        <v>0</v>
      </c>
      <c r="AX457" s="87"/>
      <c r="AY457" s="85"/>
      <c r="AZ457" s="267">
        <f t="shared" si="25"/>
        <v>0</v>
      </c>
      <c r="BA457" s="88">
        <f t="shared" si="26"/>
        <v>0</v>
      </c>
      <c r="BC457">
        <f>IF($A457&lt;&gt;"",COUNTIF($BD$3:$BD457,$BD457),0)</f>
        <v>0</v>
      </c>
      <c r="BD457" t="str">
        <f>IF($A457&lt;&gt;"",VLOOKUP(TRUNC(MID($A457,1,2),0),Plano_Contas!$H$3:$J$103,2,TRUE),"")</f>
        <v/>
      </c>
      <c r="BE457" s="201" t="str">
        <f t="shared" si="27"/>
        <v/>
      </c>
      <c r="BF457" t="str">
        <f ca="1">IF($BT457&lt;&gt;"",SUMIF($BD$3:$BD$1004,"="&amp;$BD457,INDIRECT(ADDRESS(3,BF$2,1,1)):INDIRECT(ADDRESS(1004,BF$2,1,1))),"")</f>
        <v/>
      </c>
      <c r="BG457" t="str">
        <f ca="1">IF($BT457&lt;&gt;"",SUMIF($BD$3:$BD$1004,"="&amp;$BD457,INDIRECT(ADDRESS(3,BG$2,1,1)):INDIRECT(ADDRESS(1004,BG$2,1,1))),"")</f>
        <v/>
      </c>
      <c r="BH457" t="str">
        <f ca="1">IF($BT457&lt;&gt;"",SUMIF($BD$3:$BD$1004,"="&amp;$BD457,INDIRECT(ADDRESS(3,BH$2,1,1)):INDIRECT(ADDRESS(1004,BH$2,1,1))),"")</f>
        <v/>
      </c>
      <c r="BI457" t="str">
        <f ca="1">IF($BT457&lt;&gt;"",SUMIF($BD$3:$BD$1004,"="&amp;$BD457,INDIRECT(ADDRESS(3,BI$2,1,1)):INDIRECT(ADDRESS(1004,BI$2,1,1))),"")</f>
        <v/>
      </c>
      <c r="BJ457" t="str">
        <f ca="1">IF($BT457&lt;&gt;"",SUMIF($BD$3:$BD$1004,"="&amp;$BD457,INDIRECT(ADDRESS(3,BJ$2,1,1)):INDIRECT(ADDRESS(1004,BJ$2,1,1))),"")</f>
        <v/>
      </c>
      <c r="BK457" t="str">
        <f ca="1">IF($BT457&lt;&gt;"",SUMIF($BD$3:$BD$1004,"="&amp;$BD457,INDIRECT(ADDRESS(3,BK$2,1,1)):INDIRECT(ADDRESS(1004,BK$2,1,1))),"")</f>
        <v/>
      </c>
      <c r="BL457" t="str">
        <f ca="1">IF($BT457&lt;&gt;"",SUMIF($BD$3:$BD$1004,"="&amp;$BD457,INDIRECT(ADDRESS(3,BL$2,1,1)):INDIRECT(ADDRESS(1004,BL$2,1,1))),"")</f>
        <v/>
      </c>
      <c r="BM457" t="str">
        <f ca="1">IF($BT457&lt;&gt;"",SUMIF($BD$3:$BD$1004,"="&amp;$BD457,INDIRECT(ADDRESS(3,BM$2,1,1)):INDIRECT(ADDRESS(1004,BM$2,1,1))),"")</f>
        <v/>
      </c>
      <c r="BN457" t="str">
        <f ca="1">IF($BT457&lt;&gt;"",SUMIF($BD$3:$BD$1004,"="&amp;$BD457,INDIRECT(ADDRESS(3,BN$2,1,1)):INDIRECT(ADDRESS(1004,BN$2,1,1))),"")</f>
        <v/>
      </c>
      <c r="BO457" t="str">
        <f ca="1">IF($BT457&lt;&gt;"",SUMIF($BD$3:$BD$1004,"="&amp;$BD457,INDIRECT(ADDRESS(3,BO$2,1,1)):INDIRECT(ADDRESS(1004,BO$2,1,1))),"")</f>
        <v/>
      </c>
      <c r="BP457" t="str">
        <f ca="1">IF($BT457&lt;&gt;"",SUMIF($BD$3:$BD$1004,"="&amp;$BD457,INDIRECT(ADDRESS(3,BP$2,1,1)):INDIRECT(ADDRESS(1004,BP$2,1,1))),"")</f>
        <v/>
      </c>
      <c r="BQ457" t="str">
        <f ca="1">IF($BT457&lt;&gt;"",SUMIF($BD$3:$BD$1004,"="&amp;$BD457,INDIRECT(ADDRESS(3,BQ$2,1,1)):INDIRECT(ADDRESS(1004,BQ$2,1,1))),"")</f>
        <v/>
      </c>
      <c r="BR457" t="str">
        <f ca="1">IF($BT457&lt;&gt;"",SUMIF($BD$3:$BD$1004,"="&amp;$BD457,INDIRECT(ADDRESS(3,BR$2,1,1)):INDIRECT(ADDRESS(1004,BR$2,1,1))),"")</f>
        <v/>
      </c>
      <c r="BS457" t="str">
        <f>IF($A457&lt;&gt;"",VLOOKUP(TRUNC(MID($A457,1,2),0),Plano_Contas!$H$3:$J$103,3,TRUE),"")</f>
        <v/>
      </c>
      <c r="BT457" t="str">
        <f t="shared" si="28"/>
        <v/>
      </c>
      <c r="BV457">
        <f>Empresas!C457</f>
        <v>0</v>
      </c>
    </row>
    <row r="458" spans="1:74" x14ac:dyDescent="0.2">
      <c r="A458" s="89"/>
      <c r="B458" s="52" t="str">
        <f>IF($A458&lt;&gt;"",VLOOKUP(""&amp;$A458,Plano_Contas!$A$3:$F$1003,6,0),"")</f>
        <v/>
      </c>
      <c r="C458" s="91"/>
      <c r="D458" s="111"/>
      <c r="E458" s="112">
        <v>0</v>
      </c>
      <c r="F458" s="87"/>
      <c r="G458" s="85"/>
      <c r="H458" s="111"/>
      <c r="I458" s="112">
        <v>0</v>
      </c>
      <c r="J458" s="87"/>
      <c r="K458" s="85"/>
      <c r="L458" s="111"/>
      <c r="M458" s="112">
        <v>0</v>
      </c>
      <c r="N458" s="87"/>
      <c r="O458" s="85"/>
      <c r="P458" s="111"/>
      <c r="Q458" s="112">
        <v>0</v>
      </c>
      <c r="R458" s="87"/>
      <c r="S458" s="85"/>
      <c r="T458" s="111"/>
      <c r="U458" s="112">
        <v>0</v>
      </c>
      <c r="V458" s="87"/>
      <c r="W458" s="85"/>
      <c r="X458" s="111"/>
      <c r="Y458" s="112">
        <v>0</v>
      </c>
      <c r="Z458" s="87"/>
      <c r="AA458" s="85"/>
      <c r="AB458" s="111"/>
      <c r="AC458" s="112">
        <v>0</v>
      </c>
      <c r="AD458" s="87"/>
      <c r="AE458" s="85"/>
      <c r="AF458" s="111"/>
      <c r="AG458" s="112">
        <v>0</v>
      </c>
      <c r="AH458" s="87"/>
      <c r="AI458" s="85"/>
      <c r="AJ458" s="111"/>
      <c r="AK458" s="112">
        <v>0</v>
      </c>
      <c r="AL458" s="87"/>
      <c r="AM458" s="85"/>
      <c r="AN458" s="111"/>
      <c r="AO458" s="112">
        <v>0</v>
      </c>
      <c r="AP458" s="87"/>
      <c r="AQ458" s="85"/>
      <c r="AR458" s="111"/>
      <c r="AS458" s="112">
        <v>0</v>
      </c>
      <c r="AT458" s="87"/>
      <c r="AU458" s="85"/>
      <c r="AV458" s="111"/>
      <c r="AW458" s="112">
        <v>0</v>
      </c>
      <c r="AX458" s="87"/>
      <c r="AY458" s="85"/>
      <c r="AZ458" s="267">
        <f t="shared" si="25"/>
        <v>0</v>
      </c>
      <c r="BA458" s="88">
        <f t="shared" si="26"/>
        <v>0</v>
      </c>
      <c r="BC458">
        <f>IF($A458&lt;&gt;"",COUNTIF($BD$3:$BD458,$BD458),0)</f>
        <v>0</v>
      </c>
      <c r="BD458" t="str">
        <f>IF($A458&lt;&gt;"",VLOOKUP(TRUNC(MID($A458,1,2),0),Plano_Contas!$H$3:$J$103,2,TRUE),"")</f>
        <v/>
      </c>
      <c r="BE458" s="201" t="str">
        <f t="shared" si="27"/>
        <v/>
      </c>
      <c r="BF458" t="str">
        <f ca="1">IF($BT458&lt;&gt;"",SUMIF($BD$3:$BD$1004,"="&amp;$BD458,INDIRECT(ADDRESS(3,BF$2,1,1)):INDIRECT(ADDRESS(1004,BF$2,1,1))),"")</f>
        <v/>
      </c>
      <c r="BG458" t="str">
        <f ca="1">IF($BT458&lt;&gt;"",SUMIF($BD$3:$BD$1004,"="&amp;$BD458,INDIRECT(ADDRESS(3,BG$2,1,1)):INDIRECT(ADDRESS(1004,BG$2,1,1))),"")</f>
        <v/>
      </c>
      <c r="BH458" t="str">
        <f ca="1">IF($BT458&lt;&gt;"",SUMIF($BD$3:$BD$1004,"="&amp;$BD458,INDIRECT(ADDRESS(3,BH$2,1,1)):INDIRECT(ADDRESS(1004,BH$2,1,1))),"")</f>
        <v/>
      </c>
      <c r="BI458" t="str">
        <f ca="1">IF($BT458&lt;&gt;"",SUMIF($BD$3:$BD$1004,"="&amp;$BD458,INDIRECT(ADDRESS(3,BI$2,1,1)):INDIRECT(ADDRESS(1004,BI$2,1,1))),"")</f>
        <v/>
      </c>
      <c r="BJ458" t="str">
        <f ca="1">IF($BT458&lt;&gt;"",SUMIF($BD$3:$BD$1004,"="&amp;$BD458,INDIRECT(ADDRESS(3,BJ$2,1,1)):INDIRECT(ADDRESS(1004,BJ$2,1,1))),"")</f>
        <v/>
      </c>
      <c r="BK458" t="str">
        <f ca="1">IF($BT458&lt;&gt;"",SUMIF($BD$3:$BD$1004,"="&amp;$BD458,INDIRECT(ADDRESS(3,BK$2,1,1)):INDIRECT(ADDRESS(1004,BK$2,1,1))),"")</f>
        <v/>
      </c>
      <c r="BL458" t="str">
        <f ca="1">IF($BT458&lt;&gt;"",SUMIF($BD$3:$BD$1004,"="&amp;$BD458,INDIRECT(ADDRESS(3,BL$2,1,1)):INDIRECT(ADDRESS(1004,BL$2,1,1))),"")</f>
        <v/>
      </c>
      <c r="BM458" t="str">
        <f ca="1">IF($BT458&lt;&gt;"",SUMIF($BD$3:$BD$1004,"="&amp;$BD458,INDIRECT(ADDRESS(3,BM$2,1,1)):INDIRECT(ADDRESS(1004,BM$2,1,1))),"")</f>
        <v/>
      </c>
      <c r="BN458" t="str">
        <f ca="1">IF($BT458&lt;&gt;"",SUMIF($BD$3:$BD$1004,"="&amp;$BD458,INDIRECT(ADDRESS(3,BN$2,1,1)):INDIRECT(ADDRESS(1004,BN$2,1,1))),"")</f>
        <v/>
      </c>
      <c r="BO458" t="str">
        <f ca="1">IF($BT458&lt;&gt;"",SUMIF($BD$3:$BD$1004,"="&amp;$BD458,INDIRECT(ADDRESS(3,BO$2,1,1)):INDIRECT(ADDRESS(1004,BO$2,1,1))),"")</f>
        <v/>
      </c>
      <c r="BP458" t="str">
        <f ca="1">IF($BT458&lt;&gt;"",SUMIF($BD$3:$BD$1004,"="&amp;$BD458,INDIRECT(ADDRESS(3,BP$2,1,1)):INDIRECT(ADDRESS(1004,BP$2,1,1))),"")</f>
        <v/>
      </c>
      <c r="BQ458" t="str">
        <f ca="1">IF($BT458&lt;&gt;"",SUMIF($BD$3:$BD$1004,"="&amp;$BD458,INDIRECT(ADDRESS(3,BQ$2,1,1)):INDIRECT(ADDRESS(1004,BQ$2,1,1))),"")</f>
        <v/>
      </c>
      <c r="BR458" t="str">
        <f ca="1">IF($BT458&lt;&gt;"",SUMIF($BD$3:$BD$1004,"="&amp;$BD458,INDIRECT(ADDRESS(3,BR$2,1,1)):INDIRECT(ADDRESS(1004,BR$2,1,1))),"")</f>
        <v/>
      </c>
      <c r="BS458" t="str">
        <f>IF($A458&lt;&gt;"",VLOOKUP(TRUNC(MID($A458,1,2),0),Plano_Contas!$H$3:$J$103,3,TRUE),"")</f>
        <v/>
      </c>
      <c r="BT458" t="str">
        <f t="shared" si="28"/>
        <v/>
      </c>
      <c r="BV458">
        <f>Empresas!C458</f>
        <v>0</v>
      </c>
    </row>
    <row r="459" spans="1:74" x14ac:dyDescent="0.2">
      <c r="A459" s="89"/>
      <c r="B459" s="52" t="str">
        <f>IF($A459&lt;&gt;"",VLOOKUP(""&amp;$A459,Plano_Contas!$A$3:$F$1003,6,0),"")</f>
        <v/>
      </c>
      <c r="C459" s="91"/>
      <c r="D459" s="111"/>
      <c r="E459" s="112">
        <v>0</v>
      </c>
      <c r="F459" s="87"/>
      <c r="G459" s="85"/>
      <c r="H459" s="111"/>
      <c r="I459" s="112">
        <v>0</v>
      </c>
      <c r="J459" s="87"/>
      <c r="K459" s="85"/>
      <c r="L459" s="111"/>
      <c r="M459" s="112">
        <v>0</v>
      </c>
      <c r="N459" s="87"/>
      <c r="O459" s="85"/>
      <c r="P459" s="111"/>
      <c r="Q459" s="112">
        <v>0</v>
      </c>
      <c r="R459" s="87"/>
      <c r="S459" s="85"/>
      <c r="T459" s="111"/>
      <c r="U459" s="112">
        <v>0</v>
      </c>
      <c r="V459" s="87"/>
      <c r="W459" s="85"/>
      <c r="X459" s="111"/>
      <c r="Y459" s="112">
        <v>0</v>
      </c>
      <c r="Z459" s="87"/>
      <c r="AA459" s="85"/>
      <c r="AB459" s="111"/>
      <c r="AC459" s="112">
        <v>0</v>
      </c>
      <c r="AD459" s="87"/>
      <c r="AE459" s="85"/>
      <c r="AF459" s="111"/>
      <c r="AG459" s="112">
        <v>0</v>
      </c>
      <c r="AH459" s="87"/>
      <c r="AI459" s="85"/>
      <c r="AJ459" s="111"/>
      <c r="AK459" s="112">
        <v>0</v>
      </c>
      <c r="AL459" s="87"/>
      <c r="AM459" s="85"/>
      <c r="AN459" s="111"/>
      <c r="AO459" s="112">
        <v>0</v>
      </c>
      <c r="AP459" s="87"/>
      <c r="AQ459" s="85"/>
      <c r="AR459" s="111"/>
      <c r="AS459" s="112">
        <v>0</v>
      </c>
      <c r="AT459" s="87"/>
      <c r="AU459" s="85"/>
      <c r="AV459" s="111"/>
      <c r="AW459" s="112">
        <v>0</v>
      </c>
      <c r="AX459" s="87"/>
      <c r="AY459" s="85"/>
      <c r="AZ459" s="267">
        <f t="shared" si="25"/>
        <v>0</v>
      </c>
      <c r="BA459" s="88">
        <f t="shared" si="26"/>
        <v>0</v>
      </c>
      <c r="BC459">
        <f>IF($A459&lt;&gt;"",COUNTIF($BD$3:$BD459,$BD459),0)</f>
        <v>0</v>
      </c>
      <c r="BD459" t="str">
        <f>IF($A459&lt;&gt;"",VLOOKUP(TRUNC(MID($A459,1,2),0),Plano_Contas!$H$3:$J$103,2,TRUE),"")</f>
        <v/>
      </c>
      <c r="BE459" s="201" t="str">
        <f t="shared" si="27"/>
        <v/>
      </c>
      <c r="BF459" t="str">
        <f ca="1">IF($BT459&lt;&gt;"",SUMIF($BD$3:$BD$1004,"="&amp;$BD459,INDIRECT(ADDRESS(3,BF$2,1,1)):INDIRECT(ADDRESS(1004,BF$2,1,1))),"")</f>
        <v/>
      </c>
      <c r="BG459" t="str">
        <f ca="1">IF($BT459&lt;&gt;"",SUMIF($BD$3:$BD$1004,"="&amp;$BD459,INDIRECT(ADDRESS(3,BG$2,1,1)):INDIRECT(ADDRESS(1004,BG$2,1,1))),"")</f>
        <v/>
      </c>
      <c r="BH459" t="str">
        <f ca="1">IF($BT459&lt;&gt;"",SUMIF($BD$3:$BD$1004,"="&amp;$BD459,INDIRECT(ADDRESS(3,BH$2,1,1)):INDIRECT(ADDRESS(1004,BH$2,1,1))),"")</f>
        <v/>
      </c>
      <c r="BI459" t="str">
        <f ca="1">IF($BT459&lt;&gt;"",SUMIF($BD$3:$BD$1004,"="&amp;$BD459,INDIRECT(ADDRESS(3,BI$2,1,1)):INDIRECT(ADDRESS(1004,BI$2,1,1))),"")</f>
        <v/>
      </c>
      <c r="BJ459" t="str">
        <f ca="1">IF($BT459&lt;&gt;"",SUMIF($BD$3:$BD$1004,"="&amp;$BD459,INDIRECT(ADDRESS(3,BJ$2,1,1)):INDIRECT(ADDRESS(1004,BJ$2,1,1))),"")</f>
        <v/>
      </c>
      <c r="BK459" t="str">
        <f ca="1">IF($BT459&lt;&gt;"",SUMIF($BD$3:$BD$1004,"="&amp;$BD459,INDIRECT(ADDRESS(3,BK$2,1,1)):INDIRECT(ADDRESS(1004,BK$2,1,1))),"")</f>
        <v/>
      </c>
      <c r="BL459" t="str">
        <f ca="1">IF($BT459&lt;&gt;"",SUMIF($BD$3:$BD$1004,"="&amp;$BD459,INDIRECT(ADDRESS(3,BL$2,1,1)):INDIRECT(ADDRESS(1004,BL$2,1,1))),"")</f>
        <v/>
      </c>
      <c r="BM459" t="str">
        <f ca="1">IF($BT459&lt;&gt;"",SUMIF($BD$3:$BD$1004,"="&amp;$BD459,INDIRECT(ADDRESS(3,BM$2,1,1)):INDIRECT(ADDRESS(1004,BM$2,1,1))),"")</f>
        <v/>
      </c>
      <c r="BN459" t="str">
        <f ca="1">IF($BT459&lt;&gt;"",SUMIF($BD$3:$BD$1004,"="&amp;$BD459,INDIRECT(ADDRESS(3,BN$2,1,1)):INDIRECT(ADDRESS(1004,BN$2,1,1))),"")</f>
        <v/>
      </c>
      <c r="BO459" t="str">
        <f ca="1">IF($BT459&lt;&gt;"",SUMIF($BD$3:$BD$1004,"="&amp;$BD459,INDIRECT(ADDRESS(3,BO$2,1,1)):INDIRECT(ADDRESS(1004,BO$2,1,1))),"")</f>
        <v/>
      </c>
      <c r="BP459" t="str">
        <f ca="1">IF($BT459&lt;&gt;"",SUMIF($BD$3:$BD$1004,"="&amp;$BD459,INDIRECT(ADDRESS(3,BP$2,1,1)):INDIRECT(ADDRESS(1004,BP$2,1,1))),"")</f>
        <v/>
      </c>
      <c r="BQ459" t="str">
        <f ca="1">IF($BT459&lt;&gt;"",SUMIF($BD$3:$BD$1004,"="&amp;$BD459,INDIRECT(ADDRESS(3,BQ$2,1,1)):INDIRECT(ADDRESS(1004,BQ$2,1,1))),"")</f>
        <v/>
      </c>
      <c r="BR459" t="str">
        <f ca="1">IF($BT459&lt;&gt;"",SUMIF($BD$3:$BD$1004,"="&amp;$BD459,INDIRECT(ADDRESS(3,BR$2,1,1)):INDIRECT(ADDRESS(1004,BR$2,1,1))),"")</f>
        <v/>
      </c>
      <c r="BS459" t="str">
        <f>IF($A459&lt;&gt;"",VLOOKUP(TRUNC(MID($A459,1,2),0),Plano_Contas!$H$3:$J$103,3,TRUE),"")</f>
        <v/>
      </c>
      <c r="BT459" t="str">
        <f t="shared" si="28"/>
        <v/>
      </c>
      <c r="BV459">
        <f>Empresas!C459</f>
        <v>0</v>
      </c>
    </row>
    <row r="460" spans="1:74" x14ac:dyDescent="0.2">
      <c r="A460" s="89"/>
      <c r="B460" s="52" t="str">
        <f>IF($A460&lt;&gt;"",VLOOKUP(""&amp;$A460,Plano_Contas!$A$3:$F$1003,6,0),"")</f>
        <v/>
      </c>
      <c r="C460" s="91"/>
      <c r="D460" s="111"/>
      <c r="E460" s="112">
        <v>0</v>
      </c>
      <c r="F460" s="87"/>
      <c r="G460" s="85"/>
      <c r="H460" s="111"/>
      <c r="I460" s="112">
        <v>0</v>
      </c>
      <c r="J460" s="87"/>
      <c r="K460" s="85"/>
      <c r="L460" s="111"/>
      <c r="M460" s="112">
        <v>0</v>
      </c>
      <c r="N460" s="87"/>
      <c r="O460" s="85"/>
      <c r="P460" s="111"/>
      <c r="Q460" s="112">
        <v>0</v>
      </c>
      <c r="R460" s="87"/>
      <c r="S460" s="85"/>
      <c r="T460" s="111"/>
      <c r="U460" s="112">
        <v>0</v>
      </c>
      <c r="V460" s="87"/>
      <c r="W460" s="85"/>
      <c r="X460" s="111"/>
      <c r="Y460" s="112">
        <v>0</v>
      </c>
      <c r="Z460" s="87"/>
      <c r="AA460" s="85"/>
      <c r="AB460" s="111"/>
      <c r="AC460" s="112">
        <v>0</v>
      </c>
      <c r="AD460" s="87"/>
      <c r="AE460" s="85"/>
      <c r="AF460" s="111"/>
      <c r="AG460" s="112">
        <v>0</v>
      </c>
      <c r="AH460" s="87"/>
      <c r="AI460" s="85"/>
      <c r="AJ460" s="111"/>
      <c r="AK460" s="112">
        <v>0</v>
      </c>
      <c r="AL460" s="87"/>
      <c r="AM460" s="85"/>
      <c r="AN460" s="111"/>
      <c r="AO460" s="112">
        <v>0</v>
      </c>
      <c r="AP460" s="87"/>
      <c r="AQ460" s="85"/>
      <c r="AR460" s="111"/>
      <c r="AS460" s="112">
        <v>0</v>
      </c>
      <c r="AT460" s="87"/>
      <c r="AU460" s="85"/>
      <c r="AV460" s="111"/>
      <c r="AW460" s="112">
        <v>0</v>
      </c>
      <c r="AX460" s="87"/>
      <c r="AY460" s="85"/>
      <c r="AZ460" s="267">
        <f t="shared" si="25"/>
        <v>0</v>
      </c>
      <c r="BA460" s="88">
        <f t="shared" si="26"/>
        <v>0</v>
      </c>
      <c r="BC460">
        <f>IF($A460&lt;&gt;"",COUNTIF($BD$3:$BD460,$BD460),0)</f>
        <v>0</v>
      </c>
      <c r="BD460" t="str">
        <f>IF($A460&lt;&gt;"",VLOOKUP(TRUNC(MID($A460,1,2),0),Plano_Contas!$H$3:$J$103,2,TRUE),"")</f>
        <v/>
      </c>
      <c r="BE460" s="201" t="str">
        <f t="shared" si="27"/>
        <v/>
      </c>
      <c r="BF460" t="str">
        <f ca="1">IF($BT460&lt;&gt;"",SUMIF($BD$3:$BD$1004,"="&amp;$BD460,INDIRECT(ADDRESS(3,BF$2,1,1)):INDIRECT(ADDRESS(1004,BF$2,1,1))),"")</f>
        <v/>
      </c>
      <c r="BG460" t="str">
        <f ca="1">IF($BT460&lt;&gt;"",SUMIF($BD$3:$BD$1004,"="&amp;$BD460,INDIRECT(ADDRESS(3,BG$2,1,1)):INDIRECT(ADDRESS(1004,BG$2,1,1))),"")</f>
        <v/>
      </c>
      <c r="BH460" t="str">
        <f ca="1">IF($BT460&lt;&gt;"",SUMIF($BD$3:$BD$1004,"="&amp;$BD460,INDIRECT(ADDRESS(3,BH$2,1,1)):INDIRECT(ADDRESS(1004,BH$2,1,1))),"")</f>
        <v/>
      </c>
      <c r="BI460" t="str">
        <f ca="1">IF($BT460&lt;&gt;"",SUMIF($BD$3:$BD$1004,"="&amp;$BD460,INDIRECT(ADDRESS(3,BI$2,1,1)):INDIRECT(ADDRESS(1004,BI$2,1,1))),"")</f>
        <v/>
      </c>
      <c r="BJ460" t="str">
        <f ca="1">IF($BT460&lt;&gt;"",SUMIF($BD$3:$BD$1004,"="&amp;$BD460,INDIRECT(ADDRESS(3,BJ$2,1,1)):INDIRECT(ADDRESS(1004,BJ$2,1,1))),"")</f>
        <v/>
      </c>
      <c r="BK460" t="str">
        <f ca="1">IF($BT460&lt;&gt;"",SUMIF($BD$3:$BD$1004,"="&amp;$BD460,INDIRECT(ADDRESS(3,BK$2,1,1)):INDIRECT(ADDRESS(1004,BK$2,1,1))),"")</f>
        <v/>
      </c>
      <c r="BL460" t="str">
        <f ca="1">IF($BT460&lt;&gt;"",SUMIF($BD$3:$BD$1004,"="&amp;$BD460,INDIRECT(ADDRESS(3,BL$2,1,1)):INDIRECT(ADDRESS(1004,BL$2,1,1))),"")</f>
        <v/>
      </c>
      <c r="BM460" t="str">
        <f ca="1">IF($BT460&lt;&gt;"",SUMIF($BD$3:$BD$1004,"="&amp;$BD460,INDIRECT(ADDRESS(3,BM$2,1,1)):INDIRECT(ADDRESS(1004,BM$2,1,1))),"")</f>
        <v/>
      </c>
      <c r="BN460" t="str">
        <f ca="1">IF($BT460&lt;&gt;"",SUMIF($BD$3:$BD$1004,"="&amp;$BD460,INDIRECT(ADDRESS(3,BN$2,1,1)):INDIRECT(ADDRESS(1004,BN$2,1,1))),"")</f>
        <v/>
      </c>
      <c r="BO460" t="str">
        <f ca="1">IF($BT460&lt;&gt;"",SUMIF($BD$3:$BD$1004,"="&amp;$BD460,INDIRECT(ADDRESS(3,BO$2,1,1)):INDIRECT(ADDRESS(1004,BO$2,1,1))),"")</f>
        <v/>
      </c>
      <c r="BP460" t="str">
        <f ca="1">IF($BT460&lt;&gt;"",SUMIF($BD$3:$BD$1004,"="&amp;$BD460,INDIRECT(ADDRESS(3,BP$2,1,1)):INDIRECT(ADDRESS(1004,BP$2,1,1))),"")</f>
        <v/>
      </c>
      <c r="BQ460" t="str">
        <f ca="1">IF($BT460&lt;&gt;"",SUMIF($BD$3:$BD$1004,"="&amp;$BD460,INDIRECT(ADDRESS(3,BQ$2,1,1)):INDIRECT(ADDRESS(1004,BQ$2,1,1))),"")</f>
        <v/>
      </c>
      <c r="BR460" t="str">
        <f ca="1">IF($BT460&lt;&gt;"",SUMIF($BD$3:$BD$1004,"="&amp;$BD460,INDIRECT(ADDRESS(3,BR$2,1,1)):INDIRECT(ADDRESS(1004,BR$2,1,1))),"")</f>
        <v/>
      </c>
      <c r="BS460" t="str">
        <f>IF($A460&lt;&gt;"",VLOOKUP(TRUNC(MID($A460,1,2),0),Plano_Contas!$H$3:$J$103,3,TRUE),"")</f>
        <v/>
      </c>
      <c r="BT460" t="str">
        <f t="shared" si="28"/>
        <v/>
      </c>
      <c r="BV460">
        <f>Empresas!C460</f>
        <v>0</v>
      </c>
    </row>
    <row r="461" spans="1:74" x14ac:dyDescent="0.2">
      <c r="A461" s="89"/>
      <c r="B461" s="52" t="str">
        <f>IF($A461&lt;&gt;"",VLOOKUP(""&amp;$A461,Plano_Contas!$A$3:$F$1003,6,0),"")</f>
        <v/>
      </c>
      <c r="C461" s="91"/>
      <c r="D461" s="111"/>
      <c r="E461" s="112">
        <v>0</v>
      </c>
      <c r="F461" s="87"/>
      <c r="G461" s="85"/>
      <c r="H461" s="111"/>
      <c r="I461" s="112">
        <v>0</v>
      </c>
      <c r="J461" s="87"/>
      <c r="K461" s="85"/>
      <c r="L461" s="111"/>
      <c r="M461" s="112">
        <v>0</v>
      </c>
      <c r="N461" s="87"/>
      <c r="O461" s="85"/>
      <c r="P461" s="111"/>
      <c r="Q461" s="112">
        <v>0</v>
      </c>
      <c r="R461" s="87"/>
      <c r="S461" s="85"/>
      <c r="T461" s="111"/>
      <c r="U461" s="112">
        <v>0</v>
      </c>
      <c r="V461" s="87"/>
      <c r="W461" s="85"/>
      <c r="X461" s="111"/>
      <c r="Y461" s="112">
        <v>0</v>
      </c>
      <c r="Z461" s="87"/>
      <c r="AA461" s="85"/>
      <c r="AB461" s="111"/>
      <c r="AC461" s="112">
        <v>0</v>
      </c>
      <c r="AD461" s="87"/>
      <c r="AE461" s="85"/>
      <c r="AF461" s="111"/>
      <c r="AG461" s="112">
        <v>0</v>
      </c>
      <c r="AH461" s="87"/>
      <c r="AI461" s="85"/>
      <c r="AJ461" s="111"/>
      <c r="AK461" s="112">
        <v>0</v>
      </c>
      <c r="AL461" s="87"/>
      <c r="AM461" s="85"/>
      <c r="AN461" s="111"/>
      <c r="AO461" s="112">
        <v>0</v>
      </c>
      <c r="AP461" s="87"/>
      <c r="AQ461" s="85"/>
      <c r="AR461" s="111"/>
      <c r="AS461" s="112">
        <v>0</v>
      </c>
      <c r="AT461" s="87"/>
      <c r="AU461" s="85"/>
      <c r="AV461" s="111"/>
      <c r="AW461" s="112">
        <v>0</v>
      </c>
      <c r="AX461" s="87"/>
      <c r="AY461" s="85"/>
      <c r="AZ461" s="267">
        <f t="shared" si="25"/>
        <v>0</v>
      </c>
      <c r="BA461" s="88">
        <f t="shared" si="26"/>
        <v>0</v>
      </c>
      <c r="BC461">
        <f>IF($A461&lt;&gt;"",COUNTIF($BD$3:$BD461,$BD461),0)</f>
        <v>0</v>
      </c>
      <c r="BD461" t="str">
        <f>IF($A461&lt;&gt;"",VLOOKUP(TRUNC(MID($A461,1,2),0),Plano_Contas!$H$3:$J$103,2,TRUE),"")</f>
        <v/>
      </c>
      <c r="BE461" s="201" t="str">
        <f t="shared" si="27"/>
        <v/>
      </c>
      <c r="BF461" t="str">
        <f ca="1">IF($BT461&lt;&gt;"",SUMIF($BD$3:$BD$1004,"="&amp;$BD461,INDIRECT(ADDRESS(3,BF$2,1,1)):INDIRECT(ADDRESS(1004,BF$2,1,1))),"")</f>
        <v/>
      </c>
      <c r="BG461" t="str">
        <f ca="1">IF($BT461&lt;&gt;"",SUMIF($BD$3:$BD$1004,"="&amp;$BD461,INDIRECT(ADDRESS(3,BG$2,1,1)):INDIRECT(ADDRESS(1004,BG$2,1,1))),"")</f>
        <v/>
      </c>
      <c r="BH461" t="str">
        <f ca="1">IF($BT461&lt;&gt;"",SUMIF($BD$3:$BD$1004,"="&amp;$BD461,INDIRECT(ADDRESS(3,BH$2,1,1)):INDIRECT(ADDRESS(1004,BH$2,1,1))),"")</f>
        <v/>
      </c>
      <c r="BI461" t="str">
        <f ca="1">IF($BT461&lt;&gt;"",SUMIF($BD$3:$BD$1004,"="&amp;$BD461,INDIRECT(ADDRESS(3,BI$2,1,1)):INDIRECT(ADDRESS(1004,BI$2,1,1))),"")</f>
        <v/>
      </c>
      <c r="BJ461" t="str">
        <f ca="1">IF($BT461&lt;&gt;"",SUMIF($BD$3:$BD$1004,"="&amp;$BD461,INDIRECT(ADDRESS(3,BJ$2,1,1)):INDIRECT(ADDRESS(1004,BJ$2,1,1))),"")</f>
        <v/>
      </c>
      <c r="BK461" t="str">
        <f ca="1">IF($BT461&lt;&gt;"",SUMIF($BD$3:$BD$1004,"="&amp;$BD461,INDIRECT(ADDRESS(3,BK$2,1,1)):INDIRECT(ADDRESS(1004,BK$2,1,1))),"")</f>
        <v/>
      </c>
      <c r="BL461" t="str">
        <f ca="1">IF($BT461&lt;&gt;"",SUMIF($BD$3:$BD$1004,"="&amp;$BD461,INDIRECT(ADDRESS(3,BL$2,1,1)):INDIRECT(ADDRESS(1004,BL$2,1,1))),"")</f>
        <v/>
      </c>
      <c r="BM461" t="str">
        <f ca="1">IF($BT461&lt;&gt;"",SUMIF($BD$3:$BD$1004,"="&amp;$BD461,INDIRECT(ADDRESS(3,BM$2,1,1)):INDIRECT(ADDRESS(1004,BM$2,1,1))),"")</f>
        <v/>
      </c>
      <c r="BN461" t="str">
        <f ca="1">IF($BT461&lt;&gt;"",SUMIF($BD$3:$BD$1004,"="&amp;$BD461,INDIRECT(ADDRESS(3,BN$2,1,1)):INDIRECT(ADDRESS(1004,BN$2,1,1))),"")</f>
        <v/>
      </c>
      <c r="BO461" t="str">
        <f ca="1">IF($BT461&lt;&gt;"",SUMIF($BD$3:$BD$1004,"="&amp;$BD461,INDIRECT(ADDRESS(3,BO$2,1,1)):INDIRECT(ADDRESS(1004,BO$2,1,1))),"")</f>
        <v/>
      </c>
      <c r="BP461" t="str">
        <f ca="1">IF($BT461&lt;&gt;"",SUMIF($BD$3:$BD$1004,"="&amp;$BD461,INDIRECT(ADDRESS(3,BP$2,1,1)):INDIRECT(ADDRESS(1004,BP$2,1,1))),"")</f>
        <v/>
      </c>
      <c r="BQ461" t="str">
        <f ca="1">IF($BT461&lt;&gt;"",SUMIF($BD$3:$BD$1004,"="&amp;$BD461,INDIRECT(ADDRESS(3,BQ$2,1,1)):INDIRECT(ADDRESS(1004,BQ$2,1,1))),"")</f>
        <v/>
      </c>
      <c r="BR461" t="str">
        <f ca="1">IF($BT461&lt;&gt;"",SUMIF($BD$3:$BD$1004,"="&amp;$BD461,INDIRECT(ADDRESS(3,BR$2,1,1)):INDIRECT(ADDRESS(1004,BR$2,1,1))),"")</f>
        <v/>
      </c>
      <c r="BS461" t="str">
        <f>IF($A461&lt;&gt;"",VLOOKUP(TRUNC(MID($A461,1,2),0),Plano_Contas!$H$3:$J$103,3,TRUE),"")</f>
        <v/>
      </c>
      <c r="BT461" t="str">
        <f t="shared" si="28"/>
        <v/>
      </c>
      <c r="BV461">
        <f>Empresas!C461</f>
        <v>0</v>
      </c>
    </row>
    <row r="462" spans="1:74" x14ac:dyDescent="0.2">
      <c r="A462" s="89"/>
      <c r="B462" s="52" t="str">
        <f>IF($A462&lt;&gt;"",VLOOKUP(""&amp;$A462,Plano_Contas!$A$3:$F$1003,6,0),"")</f>
        <v/>
      </c>
      <c r="C462" s="91"/>
      <c r="D462" s="111"/>
      <c r="E462" s="112">
        <v>0</v>
      </c>
      <c r="F462" s="87"/>
      <c r="G462" s="85"/>
      <c r="H462" s="111"/>
      <c r="I462" s="112">
        <v>0</v>
      </c>
      <c r="J462" s="87"/>
      <c r="K462" s="85"/>
      <c r="L462" s="111"/>
      <c r="M462" s="112">
        <v>0</v>
      </c>
      <c r="N462" s="87"/>
      <c r="O462" s="85"/>
      <c r="P462" s="111"/>
      <c r="Q462" s="112">
        <v>0</v>
      </c>
      <c r="R462" s="87"/>
      <c r="S462" s="85"/>
      <c r="T462" s="111"/>
      <c r="U462" s="112">
        <v>0</v>
      </c>
      <c r="V462" s="87"/>
      <c r="W462" s="85"/>
      <c r="X462" s="111"/>
      <c r="Y462" s="112">
        <v>0</v>
      </c>
      <c r="Z462" s="87"/>
      <c r="AA462" s="85"/>
      <c r="AB462" s="111"/>
      <c r="AC462" s="112">
        <v>0</v>
      </c>
      <c r="AD462" s="87"/>
      <c r="AE462" s="85"/>
      <c r="AF462" s="111"/>
      <c r="AG462" s="112">
        <v>0</v>
      </c>
      <c r="AH462" s="87"/>
      <c r="AI462" s="85"/>
      <c r="AJ462" s="111"/>
      <c r="AK462" s="112">
        <v>0</v>
      </c>
      <c r="AL462" s="87"/>
      <c r="AM462" s="85"/>
      <c r="AN462" s="111"/>
      <c r="AO462" s="112">
        <v>0</v>
      </c>
      <c r="AP462" s="87"/>
      <c r="AQ462" s="85"/>
      <c r="AR462" s="111"/>
      <c r="AS462" s="112">
        <v>0</v>
      </c>
      <c r="AT462" s="87"/>
      <c r="AU462" s="85"/>
      <c r="AV462" s="111"/>
      <c r="AW462" s="112">
        <v>0</v>
      </c>
      <c r="AX462" s="87"/>
      <c r="AY462" s="85"/>
      <c r="AZ462" s="267">
        <f t="shared" si="25"/>
        <v>0</v>
      </c>
      <c r="BA462" s="88">
        <f t="shared" si="26"/>
        <v>0</v>
      </c>
      <c r="BC462">
        <f>IF($A462&lt;&gt;"",COUNTIF($BD$3:$BD462,$BD462),0)</f>
        <v>0</v>
      </c>
      <c r="BD462" t="str">
        <f>IF($A462&lt;&gt;"",VLOOKUP(TRUNC(MID($A462,1,2),0),Plano_Contas!$H$3:$J$103,2,TRUE),"")</f>
        <v/>
      </c>
      <c r="BE462" s="201" t="str">
        <f t="shared" si="27"/>
        <v/>
      </c>
      <c r="BF462" t="str">
        <f ca="1">IF($BT462&lt;&gt;"",SUMIF($BD$3:$BD$1004,"="&amp;$BD462,INDIRECT(ADDRESS(3,BF$2,1,1)):INDIRECT(ADDRESS(1004,BF$2,1,1))),"")</f>
        <v/>
      </c>
      <c r="BG462" t="str">
        <f ca="1">IF($BT462&lt;&gt;"",SUMIF($BD$3:$BD$1004,"="&amp;$BD462,INDIRECT(ADDRESS(3,BG$2,1,1)):INDIRECT(ADDRESS(1004,BG$2,1,1))),"")</f>
        <v/>
      </c>
      <c r="BH462" t="str">
        <f ca="1">IF($BT462&lt;&gt;"",SUMIF($BD$3:$BD$1004,"="&amp;$BD462,INDIRECT(ADDRESS(3,BH$2,1,1)):INDIRECT(ADDRESS(1004,BH$2,1,1))),"")</f>
        <v/>
      </c>
      <c r="BI462" t="str">
        <f ca="1">IF($BT462&lt;&gt;"",SUMIF($BD$3:$BD$1004,"="&amp;$BD462,INDIRECT(ADDRESS(3,BI$2,1,1)):INDIRECT(ADDRESS(1004,BI$2,1,1))),"")</f>
        <v/>
      </c>
      <c r="BJ462" t="str">
        <f ca="1">IF($BT462&lt;&gt;"",SUMIF($BD$3:$BD$1004,"="&amp;$BD462,INDIRECT(ADDRESS(3,BJ$2,1,1)):INDIRECT(ADDRESS(1004,BJ$2,1,1))),"")</f>
        <v/>
      </c>
      <c r="BK462" t="str">
        <f ca="1">IF($BT462&lt;&gt;"",SUMIF($BD$3:$BD$1004,"="&amp;$BD462,INDIRECT(ADDRESS(3,BK$2,1,1)):INDIRECT(ADDRESS(1004,BK$2,1,1))),"")</f>
        <v/>
      </c>
      <c r="BL462" t="str">
        <f ca="1">IF($BT462&lt;&gt;"",SUMIF($BD$3:$BD$1004,"="&amp;$BD462,INDIRECT(ADDRESS(3,BL$2,1,1)):INDIRECT(ADDRESS(1004,BL$2,1,1))),"")</f>
        <v/>
      </c>
      <c r="BM462" t="str">
        <f ca="1">IF($BT462&lt;&gt;"",SUMIF($BD$3:$BD$1004,"="&amp;$BD462,INDIRECT(ADDRESS(3,BM$2,1,1)):INDIRECT(ADDRESS(1004,BM$2,1,1))),"")</f>
        <v/>
      </c>
      <c r="BN462" t="str">
        <f ca="1">IF($BT462&lt;&gt;"",SUMIF($BD$3:$BD$1004,"="&amp;$BD462,INDIRECT(ADDRESS(3,BN$2,1,1)):INDIRECT(ADDRESS(1004,BN$2,1,1))),"")</f>
        <v/>
      </c>
      <c r="BO462" t="str">
        <f ca="1">IF($BT462&lt;&gt;"",SUMIF($BD$3:$BD$1004,"="&amp;$BD462,INDIRECT(ADDRESS(3,BO$2,1,1)):INDIRECT(ADDRESS(1004,BO$2,1,1))),"")</f>
        <v/>
      </c>
      <c r="BP462" t="str">
        <f ca="1">IF($BT462&lt;&gt;"",SUMIF($BD$3:$BD$1004,"="&amp;$BD462,INDIRECT(ADDRESS(3,BP$2,1,1)):INDIRECT(ADDRESS(1004,BP$2,1,1))),"")</f>
        <v/>
      </c>
      <c r="BQ462" t="str">
        <f ca="1">IF($BT462&lt;&gt;"",SUMIF($BD$3:$BD$1004,"="&amp;$BD462,INDIRECT(ADDRESS(3,BQ$2,1,1)):INDIRECT(ADDRESS(1004,BQ$2,1,1))),"")</f>
        <v/>
      </c>
      <c r="BR462" t="str">
        <f ca="1">IF($BT462&lt;&gt;"",SUMIF($BD$3:$BD$1004,"="&amp;$BD462,INDIRECT(ADDRESS(3,BR$2,1,1)):INDIRECT(ADDRESS(1004,BR$2,1,1))),"")</f>
        <v/>
      </c>
      <c r="BS462" t="str">
        <f>IF($A462&lt;&gt;"",VLOOKUP(TRUNC(MID($A462,1,2),0),Plano_Contas!$H$3:$J$103,3,TRUE),"")</f>
        <v/>
      </c>
      <c r="BT462" t="str">
        <f t="shared" si="28"/>
        <v/>
      </c>
      <c r="BV462">
        <f>Empresas!C462</f>
        <v>0</v>
      </c>
    </row>
    <row r="463" spans="1:74" x14ac:dyDescent="0.2">
      <c r="A463" s="89"/>
      <c r="B463" s="52" t="str">
        <f>IF($A463&lt;&gt;"",VLOOKUP(""&amp;$A463,Plano_Contas!$A$3:$F$1003,6,0),"")</f>
        <v/>
      </c>
      <c r="C463" s="91"/>
      <c r="D463" s="111"/>
      <c r="E463" s="112">
        <v>0</v>
      </c>
      <c r="F463" s="87"/>
      <c r="G463" s="85"/>
      <c r="H463" s="111"/>
      <c r="I463" s="112">
        <v>0</v>
      </c>
      <c r="J463" s="87"/>
      <c r="K463" s="85"/>
      <c r="L463" s="111"/>
      <c r="M463" s="112">
        <v>0</v>
      </c>
      <c r="N463" s="87"/>
      <c r="O463" s="85"/>
      <c r="P463" s="111"/>
      <c r="Q463" s="112">
        <v>0</v>
      </c>
      <c r="R463" s="87"/>
      <c r="S463" s="85"/>
      <c r="T463" s="111"/>
      <c r="U463" s="112">
        <v>0</v>
      </c>
      <c r="V463" s="87"/>
      <c r="W463" s="85"/>
      <c r="X463" s="111"/>
      <c r="Y463" s="112">
        <v>0</v>
      </c>
      <c r="Z463" s="87"/>
      <c r="AA463" s="85"/>
      <c r="AB463" s="111"/>
      <c r="AC463" s="112">
        <v>0</v>
      </c>
      <c r="AD463" s="87"/>
      <c r="AE463" s="85"/>
      <c r="AF463" s="111"/>
      <c r="AG463" s="112">
        <v>0</v>
      </c>
      <c r="AH463" s="87"/>
      <c r="AI463" s="85"/>
      <c r="AJ463" s="111"/>
      <c r="AK463" s="112">
        <v>0</v>
      </c>
      <c r="AL463" s="87"/>
      <c r="AM463" s="85"/>
      <c r="AN463" s="111"/>
      <c r="AO463" s="112">
        <v>0</v>
      </c>
      <c r="AP463" s="87"/>
      <c r="AQ463" s="85"/>
      <c r="AR463" s="111"/>
      <c r="AS463" s="112">
        <v>0</v>
      </c>
      <c r="AT463" s="87"/>
      <c r="AU463" s="85"/>
      <c r="AV463" s="111"/>
      <c r="AW463" s="112">
        <v>0</v>
      </c>
      <c r="AX463" s="87"/>
      <c r="AY463" s="85"/>
      <c r="AZ463" s="267">
        <f t="shared" si="25"/>
        <v>0</v>
      </c>
      <c r="BA463" s="88">
        <f t="shared" si="26"/>
        <v>0</v>
      </c>
      <c r="BC463">
        <f>IF($A463&lt;&gt;"",COUNTIF($BD$3:$BD463,$BD463),0)</f>
        <v>0</v>
      </c>
      <c r="BD463" t="str">
        <f>IF($A463&lt;&gt;"",VLOOKUP(TRUNC(MID($A463,1,2),0),Plano_Contas!$H$3:$J$103,2,TRUE),"")</f>
        <v/>
      </c>
      <c r="BE463" s="201" t="str">
        <f t="shared" si="27"/>
        <v/>
      </c>
      <c r="BF463" t="str">
        <f ca="1">IF($BT463&lt;&gt;"",SUMIF($BD$3:$BD$1004,"="&amp;$BD463,INDIRECT(ADDRESS(3,BF$2,1,1)):INDIRECT(ADDRESS(1004,BF$2,1,1))),"")</f>
        <v/>
      </c>
      <c r="BG463" t="str">
        <f ca="1">IF($BT463&lt;&gt;"",SUMIF($BD$3:$BD$1004,"="&amp;$BD463,INDIRECT(ADDRESS(3,BG$2,1,1)):INDIRECT(ADDRESS(1004,BG$2,1,1))),"")</f>
        <v/>
      </c>
      <c r="BH463" t="str">
        <f ca="1">IF($BT463&lt;&gt;"",SUMIF($BD$3:$BD$1004,"="&amp;$BD463,INDIRECT(ADDRESS(3,BH$2,1,1)):INDIRECT(ADDRESS(1004,BH$2,1,1))),"")</f>
        <v/>
      </c>
      <c r="BI463" t="str">
        <f ca="1">IF($BT463&lt;&gt;"",SUMIF($BD$3:$BD$1004,"="&amp;$BD463,INDIRECT(ADDRESS(3,BI$2,1,1)):INDIRECT(ADDRESS(1004,BI$2,1,1))),"")</f>
        <v/>
      </c>
      <c r="BJ463" t="str">
        <f ca="1">IF($BT463&lt;&gt;"",SUMIF($BD$3:$BD$1004,"="&amp;$BD463,INDIRECT(ADDRESS(3,BJ$2,1,1)):INDIRECT(ADDRESS(1004,BJ$2,1,1))),"")</f>
        <v/>
      </c>
      <c r="BK463" t="str">
        <f ca="1">IF($BT463&lt;&gt;"",SUMIF($BD$3:$BD$1004,"="&amp;$BD463,INDIRECT(ADDRESS(3,BK$2,1,1)):INDIRECT(ADDRESS(1004,BK$2,1,1))),"")</f>
        <v/>
      </c>
      <c r="BL463" t="str">
        <f ca="1">IF($BT463&lt;&gt;"",SUMIF($BD$3:$BD$1004,"="&amp;$BD463,INDIRECT(ADDRESS(3,BL$2,1,1)):INDIRECT(ADDRESS(1004,BL$2,1,1))),"")</f>
        <v/>
      </c>
      <c r="BM463" t="str">
        <f ca="1">IF($BT463&lt;&gt;"",SUMIF($BD$3:$BD$1004,"="&amp;$BD463,INDIRECT(ADDRESS(3,BM$2,1,1)):INDIRECT(ADDRESS(1004,BM$2,1,1))),"")</f>
        <v/>
      </c>
      <c r="BN463" t="str">
        <f ca="1">IF($BT463&lt;&gt;"",SUMIF($BD$3:$BD$1004,"="&amp;$BD463,INDIRECT(ADDRESS(3,BN$2,1,1)):INDIRECT(ADDRESS(1004,BN$2,1,1))),"")</f>
        <v/>
      </c>
      <c r="BO463" t="str">
        <f ca="1">IF($BT463&lt;&gt;"",SUMIF($BD$3:$BD$1004,"="&amp;$BD463,INDIRECT(ADDRESS(3,BO$2,1,1)):INDIRECT(ADDRESS(1004,BO$2,1,1))),"")</f>
        <v/>
      </c>
      <c r="BP463" t="str">
        <f ca="1">IF($BT463&lt;&gt;"",SUMIF($BD$3:$BD$1004,"="&amp;$BD463,INDIRECT(ADDRESS(3,BP$2,1,1)):INDIRECT(ADDRESS(1004,BP$2,1,1))),"")</f>
        <v/>
      </c>
      <c r="BQ463" t="str">
        <f ca="1">IF($BT463&lt;&gt;"",SUMIF($BD$3:$BD$1004,"="&amp;$BD463,INDIRECT(ADDRESS(3,BQ$2,1,1)):INDIRECT(ADDRESS(1004,BQ$2,1,1))),"")</f>
        <v/>
      </c>
      <c r="BR463" t="str">
        <f ca="1">IF($BT463&lt;&gt;"",SUMIF($BD$3:$BD$1004,"="&amp;$BD463,INDIRECT(ADDRESS(3,BR$2,1,1)):INDIRECT(ADDRESS(1004,BR$2,1,1))),"")</f>
        <v/>
      </c>
      <c r="BS463" t="str">
        <f>IF($A463&lt;&gt;"",VLOOKUP(TRUNC(MID($A463,1,2),0),Plano_Contas!$H$3:$J$103,3,TRUE),"")</f>
        <v/>
      </c>
      <c r="BT463" t="str">
        <f t="shared" si="28"/>
        <v/>
      </c>
      <c r="BV463">
        <f>Empresas!C463</f>
        <v>0</v>
      </c>
    </row>
    <row r="464" spans="1:74" x14ac:dyDescent="0.2">
      <c r="A464" s="89"/>
      <c r="B464" s="52" t="str">
        <f>IF($A464&lt;&gt;"",VLOOKUP(""&amp;$A464,Plano_Contas!$A$3:$F$1003,6,0),"")</f>
        <v/>
      </c>
      <c r="C464" s="91"/>
      <c r="D464" s="111"/>
      <c r="E464" s="112">
        <v>0</v>
      </c>
      <c r="F464" s="87"/>
      <c r="G464" s="85"/>
      <c r="H464" s="111"/>
      <c r="I464" s="112">
        <v>0</v>
      </c>
      <c r="J464" s="87"/>
      <c r="K464" s="85"/>
      <c r="L464" s="111"/>
      <c r="M464" s="112">
        <v>0</v>
      </c>
      <c r="N464" s="87"/>
      <c r="O464" s="85"/>
      <c r="P464" s="111"/>
      <c r="Q464" s="112">
        <v>0</v>
      </c>
      <c r="R464" s="87"/>
      <c r="S464" s="85"/>
      <c r="T464" s="111"/>
      <c r="U464" s="112">
        <v>0</v>
      </c>
      <c r="V464" s="87"/>
      <c r="W464" s="85"/>
      <c r="X464" s="111"/>
      <c r="Y464" s="112">
        <v>0</v>
      </c>
      <c r="Z464" s="87"/>
      <c r="AA464" s="85"/>
      <c r="AB464" s="111"/>
      <c r="AC464" s="112">
        <v>0</v>
      </c>
      <c r="AD464" s="87"/>
      <c r="AE464" s="85"/>
      <c r="AF464" s="111"/>
      <c r="AG464" s="112">
        <v>0</v>
      </c>
      <c r="AH464" s="87"/>
      <c r="AI464" s="85"/>
      <c r="AJ464" s="111"/>
      <c r="AK464" s="112">
        <v>0</v>
      </c>
      <c r="AL464" s="87"/>
      <c r="AM464" s="85"/>
      <c r="AN464" s="111"/>
      <c r="AO464" s="112">
        <v>0</v>
      </c>
      <c r="AP464" s="87"/>
      <c r="AQ464" s="85"/>
      <c r="AR464" s="111"/>
      <c r="AS464" s="112">
        <v>0</v>
      </c>
      <c r="AT464" s="87"/>
      <c r="AU464" s="85"/>
      <c r="AV464" s="111"/>
      <c r="AW464" s="112">
        <v>0</v>
      </c>
      <c r="AX464" s="87"/>
      <c r="AY464" s="85"/>
      <c r="AZ464" s="267">
        <f t="shared" si="25"/>
        <v>0</v>
      </c>
      <c r="BA464" s="88">
        <f t="shared" si="26"/>
        <v>0</v>
      </c>
      <c r="BC464">
        <f>IF($A464&lt;&gt;"",COUNTIF($BD$3:$BD464,$BD464),0)</f>
        <v>0</v>
      </c>
      <c r="BD464" t="str">
        <f>IF($A464&lt;&gt;"",VLOOKUP(TRUNC(MID($A464,1,2),0),Plano_Contas!$H$3:$J$103,2,TRUE),"")</f>
        <v/>
      </c>
      <c r="BE464" s="201" t="str">
        <f t="shared" si="27"/>
        <v/>
      </c>
      <c r="BF464" t="str">
        <f ca="1">IF($BT464&lt;&gt;"",SUMIF($BD$3:$BD$1004,"="&amp;$BD464,INDIRECT(ADDRESS(3,BF$2,1,1)):INDIRECT(ADDRESS(1004,BF$2,1,1))),"")</f>
        <v/>
      </c>
      <c r="BG464" t="str">
        <f ca="1">IF($BT464&lt;&gt;"",SUMIF($BD$3:$BD$1004,"="&amp;$BD464,INDIRECT(ADDRESS(3,BG$2,1,1)):INDIRECT(ADDRESS(1004,BG$2,1,1))),"")</f>
        <v/>
      </c>
      <c r="BH464" t="str">
        <f ca="1">IF($BT464&lt;&gt;"",SUMIF($BD$3:$BD$1004,"="&amp;$BD464,INDIRECT(ADDRESS(3,BH$2,1,1)):INDIRECT(ADDRESS(1004,BH$2,1,1))),"")</f>
        <v/>
      </c>
      <c r="BI464" t="str">
        <f ca="1">IF($BT464&lt;&gt;"",SUMIF($BD$3:$BD$1004,"="&amp;$BD464,INDIRECT(ADDRESS(3,BI$2,1,1)):INDIRECT(ADDRESS(1004,BI$2,1,1))),"")</f>
        <v/>
      </c>
      <c r="BJ464" t="str">
        <f ca="1">IF($BT464&lt;&gt;"",SUMIF($BD$3:$BD$1004,"="&amp;$BD464,INDIRECT(ADDRESS(3,BJ$2,1,1)):INDIRECT(ADDRESS(1004,BJ$2,1,1))),"")</f>
        <v/>
      </c>
      <c r="BK464" t="str">
        <f ca="1">IF($BT464&lt;&gt;"",SUMIF($BD$3:$BD$1004,"="&amp;$BD464,INDIRECT(ADDRESS(3,BK$2,1,1)):INDIRECT(ADDRESS(1004,BK$2,1,1))),"")</f>
        <v/>
      </c>
      <c r="BL464" t="str">
        <f ca="1">IF($BT464&lt;&gt;"",SUMIF($BD$3:$BD$1004,"="&amp;$BD464,INDIRECT(ADDRESS(3,BL$2,1,1)):INDIRECT(ADDRESS(1004,BL$2,1,1))),"")</f>
        <v/>
      </c>
      <c r="BM464" t="str">
        <f ca="1">IF($BT464&lt;&gt;"",SUMIF($BD$3:$BD$1004,"="&amp;$BD464,INDIRECT(ADDRESS(3,BM$2,1,1)):INDIRECT(ADDRESS(1004,BM$2,1,1))),"")</f>
        <v/>
      </c>
      <c r="BN464" t="str">
        <f ca="1">IF($BT464&lt;&gt;"",SUMIF($BD$3:$BD$1004,"="&amp;$BD464,INDIRECT(ADDRESS(3,BN$2,1,1)):INDIRECT(ADDRESS(1004,BN$2,1,1))),"")</f>
        <v/>
      </c>
      <c r="BO464" t="str">
        <f ca="1">IF($BT464&lt;&gt;"",SUMIF($BD$3:$BD$1004,"="&amp;$BD464,INDIRECT(ADDRESS(3,BO$2,1,1)):INDIRECT(ADDRESS(1004,BO$2,1,1))),"")</f>
        <v/>
      </c>
      <c r="BP464" t="str">
        <f ca="1">IF($BT464&lt;&gt;"",SUMIF($BD$3:$BD$1004,"="&amp;$BD464,INDIRECT(ADDRESS(3,BP$2,1,1)):INDIRECT(ADDRESS(1004,BP$2,1,1))),"")</f>
        <v/>
      </c>
      <c r="BQ464" t="str">
        <f ca="1">IF($BT464&lt;&gt;"",SUMIF($BD$3:$BD$1004,"="&amp;$BD464,INDIRECT(ADDRESS(3,BQ$2,1,1)):INDIRECT(ADDRESS(1004,BQ$2,1,1))),"")</f>
        <v/>
      </c>
      <c r="BR464" t="str">
        <f ca="1">IF($BT464&lt;&gt;"",SUMIF($BD$3:$BD$1004,"="&amp;$BD464,INDIRECT(ADDRESS(3,BR$2,1,1)):INDIRECT(ADDRESS(1004,BR$2,1,1))),"")</f>
        <v/>
      </c>
      <c r="BS464" t="str">
        <f>IF($A464&lt;&gt;"",VLOOKUP(TRUNC(MID($A464,1,2),0),Plano_Contas!$H$3:$J$103,3,TRUE),"")</f>
        <v/>
      </c>
      <c r="BT464" t="str">
        <f t="shared" si="28"/>
        <v/>
      </c>
      <c r="BV464">
        <f>Empresas!C464</f>
        <v>0</v>
      </c>
    </row>
    <row r="465" spans="1:74" x14ac:dyDescent="0.2">
      <c r="A465" s="89"/>
      <c r="B465" s="52" t="str">
        <f>IF($A465&lt;&gt;"",VLOOKUP(""&amp;$A465,Plano_Contas!$A$3:$F$1003,6,0),"")</f>
        <v/>
      </c>
      <c r="C465" s="91"/>
      <c r="D465" s="111"/>
      <c r="E465" s="112">
        <v>0</v>
      </c>
      <c r="F465" s="87"/>
      <c r="G465" s="85"/>
      <c r="H465" s="111"/>
      <c r="I465" s="112">
        <v>0</v>
      </c>
      <c r="J465" s="87"/>
      <c r="K465" s="85"/>
      <c r="L465" s="111"/>
      <c r="M465" s="112">
        <v>0</v>
      </c>
      <c r="N465" s="87"/>
      <c r="O465" s="85"/>
      <c r="P465" s="111"/>
      <c r="Q465" s="112">
        <v>0</v>
      </c>
      <c r="R465" s="87"/>
      <c r="S465" s="85"/>
      <c r="T465" s="111"/>
      <c r="U465" s="112">
        <v>0</v>
      </c>
      <c r="V465" s="87"/>
      <c r="W465" s="85"/>
      <c r="X465" s="111"/>
      <c r="Y465" s="112">
        <v>0</v>
      </c>
      <c r="Z465" s="87"/>
      <c r="AA465" s="85"/>
      <c r="AB465" s="111"/>
      <c r="AC465" s="112">
        <v>0</v>
      </c>
      <c r="AD465" s="87"/>
      <c r="AE465" s="85"/>
      <c r="AF465" s="111"/>
      <c r="AG465" s="112">
        <v>0</v>
      </c>
      <c r="AH465" s="87"/>
      <c r="AI465" s="85"/>
      <c r="AJ465" s="111"/>
      <c r="AK465" s="112">
        <v>0</v>
      </c>
      <c r="AL465" s="87"/>
      <c r="AM465" s="85"/>
      <c r="AN465" s="111"/>
      <c r="AO465" s="112">
        <v>0</v>
      </c>
      <c r="AP465" s="87"/>
      <c r="AQ465" s="85"/>
      <c r="AR465" s="111"/>
      <c r="AS465" s="112">
        <v>0</v>
      </c>
      <c r="AT465" s="87"/>
      <c r="AU465" s="85"/>
      <c r="AV465" s="111"/>
      <c r="AW465" s="112">
        <v>0</v>
      </c>
      <c r="AX465" s="87"/>
      <c r="AY465" s="85"/>
      <c r="AZ465" s="267">
        <f t="shared" si="25"/>
        <v>0</v>
      </c>
      <c r="BA465" s="88">
        <f t="shared" si="26"/>
        <v>0</v>
      </c>
      <c r="BC465">
        <f>IF($A465&lt;&gt;"",COUNTIF($BD$3:$BD465,$BD465),0)</f>
        <v>0</v>
      </c>
      <c r="BD465" t="str">
        <f>IF($A465&lt;&gt;"",VLOOKUP(TRUNC(MID($A465,1,2),0),Plano_Contas!$H$3:$J$103,2,TRUE),"")</f>
        <v/>
      </c>
      <c r="BE465" s="201" t="str">
        <f t="shared" si="27"/>
        <v/>
      </c>
      <c r="BF465" t="str">
        <f ca="1">IF($BT465&lt;&gt;"",SUMIF($BD$3:$BD$1004,"="&amp;$BD465,INDIRECT(ADDRESS(3,BF$2,1,1)):INDIRECT(ADDRESS(1004,BF$2,1,1))),"")</f>
        <v/>
      </c>
      <c r="BG465" t="str">
        <f ca="1">IF($BT465&lt;&gt;"",SUMIF($BD$3:$BD$1004,"="&amp;$BD465,INDIRECT(ADDRESS(3,BG$2,1,1)):INDIRECT(ADDRESS(1004,BG$2,1,1))),"")</f>
        <v/>
      </c>
      <c r="BH465" t="str">
        <f ca="1">IF($BT465&lt;&gt;"",SUMIF($BD$3:$BD$1004,"="&amp;$BD465,INDIRECT(ADDRESS(3,BH$2,1,1)):INDIRECT(ADDRESS(1004,BH$2,1,1))),"")</f>
        <v/>
      </c>
      <c r="BI465" t="str">
        <f ca="1">IF($BT465&lt;&gt;"",SUMIF($BD$3:$BD$1004,"="&amp;$BD465,INDIRECT(ADDRESS(3,BI$2,1,1)):INDIRECT(ADDRESS(1004,BI$2,1,1))),"")</f>
        <v/>
      </c>
      <c r="BJ465" t="str">
        <f ca="1">IF($BT465&lt;&gt;"",SUMIF($BD$3:$BD$1004,"="&amp;$BD465,INDIRECT(ADDRESS(3,BJ$2,1,1)):INDIRECT(ADDRESS(1004,BJ$2,1,1))),"")</f>
        <v/>
      </c>
      <c r="BK465" t="str">
        <f ca="1">IF($BT465&lt;&gt;"",SUMIF($BD$3:$BD$1004,"="&amp;$BD465,INDIRECT(ADDRESS(3,BK$2,1,1)):INDIRECT(ADDRESS(1004,BK$2,1,1))),"")</f>
        <v/>
      </c>
      <c r="BL465" t="str">
        <f ca="1">IF($BT465&lt;&gt;"",SUMIF($BD$3:$BD$1004,"="&amp;$BD465,INDIRECT(ADDRESS(3,BL$2,1,1)):INDIRECT(ADDRESS(1004,BL$2,1,1))),"")</f>
        <v/>
      </c>
      <c r="BM465" t="str">
        <f ca="1">IF($BT465&lt;&gt;"",SUMIF($BD$3:$BD$1004,"="&amp;$BD465,INDIRECT(ADDRESS(3,BM$2,1,1)):INDIRECT(ADDRESS(1004,BM$2,1,1))),"")</f>
        <v/>
      </c>
      <c r="BN465" t="str">
        <f ca="1">IF($BT465&lt;&gt;"",SUMIF($BD$3:$BD$1004,"="&amp;$BD465,INDIRECT(ADDRESS(3,BN$2,1,1)):INDIRECT(ADDRESS(1004,BN$2,1,1))),"")</f>
        <v/>
      </c>
      <c r="BO465" t="str">
        <f ca="1">IF($BT465&lt;&gt;"",SUMIF($BD$3:$BD$1004,"="&amp;$BD465,INDIRECT(ADDRESS(3,BO$2,1,1)):INDIRECT(ADDRESS(1004,BO$2,1,1))),"")</f>
        <v/>
      </c>
      <c r="BP465" t="str">
        <f ca="1">IF($BT465&lt;&gt;"",SUMIF($BD$3:$BD$1004,"="&amp;$BD465,INDIRECT(ADDRESS(3,BP$2,1,1)):INDIRECT(ADDRESS(1004,BP$2,1,1))),"")</f>
        <v/>
      </c>
      <c r="BQ465" t="str">
        <f ca="1">IF($BT465&lt;&gt;"",SUMIF($BD$3:$BD$1004,"="&amp;$BD465,INDIRECT(ADDRESS(3,BQ$2,1,1)):INDIRECT(ADDRESS(1004,BQ$2,1,1))),"")</f>
        <v/>
      </c>
      <c r="BR465" t="str">
        <f ca="1">IF($BT465&lt;&gt;"",SUMIF($BD$3:$BD$1004,"="&amp;$BD465,INDIRECT(ADDRESS(3,BR$2,1,1)):INDIRECT(ADDRESS(1004,BR$2,1,1))),"")</f>
        <v/>
      </c>
      <c r="BS465" t="str">
        <f>IF($A465&lt;&gt;"",VLOOKUP(TRUNC(MID($A465,1,2),0),Plano_Contas!$H$3:$J$103,3,TRUE),"")</f>
        <v/>
      </c>
      <c r="BT465" t="str">
        <f t="shared" si="28"/>
        <v/>
      </c>
      <c r="BV465">
        <f>Empresas!C465</f>
        <v>0</v>
      </c>
    </row>
    <row r="466" spans="1:74" x14ac:dyDescent="0.2">
      <c r="A466" s="89"/>
      <c r="B466" s="52" t="str">
        <f>IF($A466&lt;&gt;"",VLOOKUP(""&amp;$A466,Plano_Contas!$A$3:$F$1003,6,0),"")</f>
        <v/>
      </c>
      <c r="C466" s="91"/>
      <c r="D466" s="111"/>
      <c r="E466" s="112">
        <v>0</v>
      </c>
      <c r="F466" s="87"/>
      <c r="G466" s="85"/>
      <c r="H466" s="111"/>
      <c r="I466" s="112">
        <v>0</v>
      </c>
      <c r="J466" s="87"/>
      <c r="K466" s="85"/>
      <c r="L466" s="111"/>
      <c r="M466" s="112">
        <v>0</v>
      </c>
      <c r="N466" s="87"/>
      <c r="O466" s="85"/>
      <c r="P466" s="111"/>
      <c r="Q466" s="112">
        <v>0</v>
      </c>
      <c r="R466" s="87"/>
      <c r="S466" s="85"/>
      <c r="T466" s="111"/>
      <c r="U466" s="112">
        <v>0</v>
      </c>
      <c r="V466" s="87"/>
      <c r="W466" s="85"/>
      <c r="X466" s="111"/>
      <c r="Y466" s="112">
        <v>0</v>
      </c>
      <c r="Z466" s="87"/>
      <c r="AA466" s="85"/>
      <c r="AB466" s="111"/>
      <c r="AC466" s="112">
        <v>0</v>
      </c>
      <c r="AD466" s="87"/>
      <c r="AE466" s="85"/>
      <c r="AF466" s="111"/>
      <c r="AG466" s="112">
        <v>0</v>
      </c>
      <c r="AH466" s="87"/>
      <c r="AI466" s="85"/>
      <c r="AJ466" s="111"/>
      <c r="AK466" s="112">
        <v>0</v>
      </c>
      <c r="AL466" s="87"/>
      <c r="AM466" s="85"/>
      <c r="AN466" s="111"/>
      <c r="AO466" s="112">
        <v>0</v>
      </c>
      <c r="AP466" s="87"/>
      <c r="AQ466" s="85"/>
      <c r="AR466" s="111"/>
      <c r="AS466" s="112">
        <v>0</v>
      </c>
      <c r="AT466" s="87"/>
      <c r="AU466" s="85"/>
      <c r="AV466" s="111"/>
      <c r="AW466" s="112">
        <v>0</v>
      </c>
      <c r="AX466" s="87"/>
      <c r="AY466" s="85"/>
      <c r="AZ466" s="267">
        <f t="shared" si="25"/>
        <v>0</v>
      </c>
      <c r="BA466" s="88">
        <f t="shared" si="26"/>
        <v>0</v>
      </c>
      <c r="BC466">
        <f>IF($A466&lt;&gt;"",COUNTIF($BD$3:$BD466,$BD466),0)</f>
        <v>0</v>
      </c>
      <c r="BD466" t="str">
        <f>IF($A466&lt;&gt;"",VLOOKUP(TRUNC(MID($A466,1,2),0),Plano_Contas!$H$3:$J$103,2,TRUE),"")</f>
        <v/>
      </c>
      <c r="BE466" s="201" t="str">
        <f t="shared" si="27"/>
        <v/>
      </c>
      <c r="BF466" t="str">
        <f ca="1">IF($BT466&lt;&gt;"",SUMIF($BD$3:$BD$1004,"="&amp;$BD466,INDIRECT(ADDRESS(3,BF$2,1,1)):INDIRECT(ADDRESS(1004,BF$2,1,1))),"")</f>
        <v/>
      </c>
      <c r="BG466" t="str">
        <f ca="1">IF($BT466&lt;&gt;"",SUMIF($BD$3:$BD$1004,"="&amp;$BD466,INDIRECT(ADDRESS(3,BG$2,1,1)):INDIRECT(ADDRESS(1004,BG$2,1,1))),"")</f>
        <v/>
      </c>
      <c r="BH466" t="str">
        <f ca="1">IF($BT466&lt;&gt;"",SUMIF($BD$3:$BD$1004,"="&amp;$BD466,INDIRECT(ADDRESS(3,BH$2,1,1)):INDIRECT(ADDRESS(1004,BH$2,1,1))),"")</f>
        <v/>
      </c>
      <c r="BI466" t="str">
        <f ca="1">IF($BT466&lt;&gt;"",SUMIF($BD$3:$BD$1004,"="&amp;$BD466,INDIRECT(ADDRESS(3,BI$2,1,1)):INDIRECT(ADDRESS(1004,BI$2,1,1))),"")</f>
        <v/>
      </c>
      <c r="BJ466" t="str">
        <f ca="1">IF($BT466&lt;&gt;"",SUMIF($BD$3:$BD$1004,"="&amp;$BD466,INDIRECT(ADDRESS(3,BJ$2,1,1)):INDIRECT(ADDRESS(1004,BJ$2,1,1))),"")</f>
        <v/>
      </c>
      <c r="BK466" t="str">
        <f ca="1">IF($BT466&lt;&gt;"",SUMIF($BD$3:$BD$1004,"="&amp;$BD466,INDIRECT(ADDRESS(3,BK$2,1,1)):INDIRECT(ADDRESS(1004,BK$2,1,1))),"")</f>
        <v/>
      </c>
      <c r="BL466" t="str">
        <f ca="1">IF($BT466&lt;&gt;"",SUMIF($BD$3:$BD$1004,"="&amp;$BD466,INDIRECT(ADDRESS(3,BL$2,1,1)):INDIRECT(ADDRESS(1004,BL$2,1,1))),"")</f>
        <v/>
      </c>
      <c r="BM466" t="str">
        <f ca="1">IF($BT466&lt;&gt;"",SUMIF($BD$3:$BD$1004,"="&amp;$BD466,INDIRECT(ADDRESS(3,BM$2,1,1)):INDIRECT(ADDRESS(1004,BM$2,1,1))),"")</f>
        <v/>
      </c>
      <c r="BN466" t="str">
        <f ca="1">IF($BT466&lt;&gt;"",SUMIF($BD$3:$BD$1004,"="&amp;$BD466,INDIRECT(ADDRESS(3,BN$2,1,1)):INDIRECT(ADDRESS(1004,BN$2,1,1))),"")</f>
        <v/>
      </c>
      <c r="BO466" t="str">
        <f ca="1">IF($BT466&lt;&gt;"",SUMIF($BD$3:$BD$1004,"="&amp;$BD466,INDIRECT(ADDRESS(3,BO$2,1,1)):INDIRECT(ADDRESS(1004,BO$2,1,1))),"")</f>
        <v/>
      </c>
      <c r="BP466" t="str">
        <f ca="1">IF($BT466&lt;&gt;"",SUMIF($BD$3:$BD$1004,"="&amp;$BD466,INDIRECT(ADDRESS(3,BP$2,1,1)):INDIRECT(ADDRESS(1004,BP$2,1,1))),"")</f>
        <v/>
      </c>
      <c r="BQ466" t="str">
        <f ca="1">IF($BT466&lt;&gt;"",SUMIF($BD$3:$BD$1004,"="&amp;$BD466,INDIRECT(ADDRESS(3,BQ$2,1,1)):INDIRECT(ADDRESS(1004,BQ$2,1,1))),"")</f>
        <v/>
      </c>
      <c r="BR466" t="str">
        <f ca="1">IF($BT466&lt;&gt;"",SUMIF($BD$3:$BD$1004,"="&amp;$BD466,INDIRECT(ADDRESS(3,BR$2,1,1)):INDIRECT(ADDRESS(1004,BR$2,1,1))),"")</f>
        <v/>
      </c>
      <c r="BS466" t="str">
        <f>IF($A466&lt;&gt;"",VLOOKUP(TRUNC(MID($A466,1,2),0),Plano_Contas!$H$3:$J$103,3,TRUE),"")</f>
        <v/>
      </c>
      <c r="BT466" t="str">
        <f t="shared" si="28"/>
        <v/>
      </c>
      <c r="BV466">
        <f>Empresas!C466</f>
        <v>0</v>
      </c>
    </row>
    <row r="467" spans="1:74" x14ac:dyDescent="0.2">
      <c r="A467" s="89"/>
      <c r="B467" s="52" t="str">
        <f>IF($A467&lt;&gt;"",VLOOKUP(""&amp;$A467,Plano_Contas!$A$3:$F$1003,6,0),"")</f>
        <v/>
      </c>
      <c r="C467" s="91"/>
      <c r="D467" s="111"/>
      <c r="E467" s="112">
        <v>0</v>
      </c>
      <c r="F467" s="87"/>
      <c r="G467" s="85"/>
      <c r="H467" s="111"/>
      <c r="I467" s="112">
        <v>0</v>
      </c>
      <c r="J467" s="87"/>
      <c r="K467" s="85"/>
      <c r="L467" s="111"/>
      <c r="M467" s="112">
        <v>0</v>
      </c>
      <c r="N467" s="87"/>
      <c r="O467" s="85"/>
      <c r="P467" s="111"/>
      <c r="Q467" s="112">
        <v>0</v>
      </c>
      <c r="R467" s="87"/>
      <c r="S467" s="85"/>
      <c r="T467" s="111"/>
      <c r="U467" s="112">
        <v>0</v>
      </c>
      <c r="V467" s="87"/>
      <c r="W467" s="85"/>
      <c r="X467" s="111"/>
      <c r="Y467" s="112">
        <v>0</v>
      </c>
      <c r="Z467" s="87"/>
      <c r="AA467" s="85"/>
      <c r="AB467" s="111"/>
      <c r="AC467" s="112">
        <v>0</v>
      </c>
      <c r="AD467" s="87"/>
      <c r="AE467" s="85"/>
      <c r="AF467" s="111"/>
      <c r="AG467" s="112">
        <v>0</v>
      </c>
      <c r="AH467" s="87"/>
      <c r="AI467" s="85"/>
      <c r="AJ467" s="111"/>
      <c r="AK467" s="112">
        <v>0</v>
      </c>
      <c r="AL467" s="87"/>
      <c r="AM467" s="85"/>
      <c r="AN467" s="111"/>
      <c r="AO467" s="112">
        <v>0</v>
      </c>
      <c r="AP467" s="87"/>
      <c r="AQ467" s="85"/>
      <c r="AR467" s="111"/>
      <c r="AS467" s="112">
        <v>0</v>
      </c>
      <c r="AT467" s="87"/>
      <c r="AU467" s="85"/>
      <c r="AV467" s="111"/>
      <c r="AW467" s="112">
        <v>0</v>
      </c>
      <c r="AX467" s="87"/>
      <c r="AY467" s="85"/>
      <c r="AZ467" s="267">
        <f t="shared" si="25"/>
        <v>0</v>
      </c>
      <c r="BA467" s="88">
        <f t="shared" si="26"/>
        <v>0</v>
      </c>
      <c r="BC467">
        <f>IF($A467&lt;&gt;"",COUNTIF($BD$3:$BD467,$BD467),0)</f>
        <v>0</v>
      </c>
      <c r="BD467" t="str">
        <f>IF($A467&lt;&gt;"",VLOOKUP(TRUNC(MID($A467,1,2),0),Plano_Contas!$H$3:$J$103,2,TRUE),"")</f>
        <v/>
      </c>
      <c r="BE467" s="201" t="str">
        <f t="shared" si="27"/>
        <v/>
      </c>
      <c r="BF467" t="str">
        <f ca="1">IF($BT467&lt;&gt;"",SUMIF($BD$3:$BD$1004,"="&amp;$BD467,INDIRECT(ADDRESS(3,BF$2,1,1)):INDIRECT(ADDRESS(1004,BF$2,1,1))),"")</f>
        <v/>
      </c>
      <c r="BG467" t="str">
        <f ca="1">IF($BT467&lt;&gt;"",SUMIF($BD$3:$BD$1004,"="&amp;$BD467,INDIRECT(ADDRESS(3,BG$2,1,1)):INDIRECT(ADDRESS(1004,BG$2,1,1))),"")</f>
        <v/>
      </c>
      <c r="BH467" t="str">
        <f ca="1">IF($BT467&lt;&gt;"",SUMIF($BD$3:$BD$1004,"="&amp;$BD467,INDIRECT(ADDRESS(3,BH$2,1,1)):INDIRECT(ADDRESS(1004,BH$2,1,1))),"")</f>
        <v/>
      </c>
      <c r="BI467" t="str">
        <f ca="1">IF($BT467&lt;&gt;"",SUMIF($BD$3:$BD$1004,"="&amp;$BD467,INDIRECT(ADDRESS(3,BI$2,1,1)):INDIRECT(ADDRESS(1004,BI$2,1,1))),"")</f>
        <v/>
      </c>
      <c r="BJ467" t="str">
        <f ca="1">IF($BT467&lt;&gt;"",SUMIF($BD$3:$BD$1004,"="&amp;$BD467,INDIRECT(ADDRESS(3,BJ$2,1,1)):INDIRECT(ADDRESS(1004,BJ$2,1,1))),"")</f>
        <v/>
      </c>
      <c r="BK467" t="str">
        <f ca="1">IF($BT467&lt;&gt;"",SUMIF($BD$3:$BD$1004,"="&amp;$BD467,INDIRECT(ADDRESS(3,BK$2,1,1)):INDIRECT(ADDRESS(1004,BK$2,1,1))),"")</f>
        <v/>
      </c>
      <c r="BL467" t="str">
        <f ca="1">IF($BT467&lt;&gt;"",SUMIF($BD$3:$BD$1004,"="&amp;$BD467,INDIRECT(ADDRESS(3,BL$2,1,1)):INDIRECT(ADDRESS(1004,BL$2,1,1))),"")</f>
        <v/>
      </c>
      <c r="BM467" t="str">
        <f ca="1">IF($BT467&lt;&gt;"",SUMIF($BD$3:$BD$1004,"="&amp;$BD467,INDIRECT(ADDRESS(3,BM$2,1,1)):INDIRECT(ADDRESS(1004,BM$2,1,1))),"")</f>
        <v/>
      </c>
      <c r="BN467" t="str">
        <f ca="1">IF($BT467&lt;&gt;"",SUMIF($BD$3:$BD$1004,"="&amp;$BD467,INDIRECT(ADDRESS(3,BN$2,1,1)):INDIRECT(ADDRESS(1004,BN$2,1,1))),"")</f>
        <v/>
      </c>
      <c r="BO467" t="str">
        <f ca="1">IF($BT467&lt;&gt;"",SUMIF($BD$3:$BD$1004,"="&amp;$BD467,INDIRECT(ADDRESS(3,BO$2,1,1)):INDIRECT(ADDRESS(1004,BO$2,1,1))),"")</f>
        <v/>
      </c>
      <c r="BP467" t="str">
        <f ca="1">IF($BT467&lt;&gt;"",SUMIF($BD$3:$BD$1004,"="&amp;$BD467,INDIRECT(ADDRESS(3,BP$2,1,1)):INDIRECT(ADDRESS(1004,BP$2,1,1))),"")</f>
        <v/>
      </c>
      <c r="BQ467" t="str">
        <f ca="1">IF($BT467&lt;&gt;"",SUMIF($BD$3:$BD$1004,"="&amp;$BD467,INDIRECT(ADDRESS(3,BQ$2,1,1)):INDIRECT(ADDRESS(1004,BQ$2,1,1))),"")</f>
        <v/>
      </c>
      <c r="BR467" t="str">
        <f ca="1">IF($BT467&lt;&gt;"",SUMIF($BD$3:$BD$1004,"="&amp;$BD467,INDIRECT(ADDRESS(3,BR$2,1,1)):INDIRECT(ADDRESS(1004,BR$2,1,1))),"")</f>
        <v/>
      </c>
      <c r="BS467" t="str">
        <f>IF($A467&lt;&gt;"",VLOOKUP(TRUNC(MID($A467,1,2),0),Plano_Contas!$H$3:$J$103,3,TRUE),"")</f>
        <v/>
      </c>
      <c r="BT467" t="str">
        <f t="shared" si="28"/>
        <v/>
      </c>
      <c r="BV467">
        <f>Empresas!C467</f>
        <v>0</v>
      </c>
    </row>
    <row r="468" spans="1:74" x14ac:dyDescent="0.2">
      <c r="A468" s="89"/>
      <c r="B468" s="52" t="str">
        <f>IF($A468&lt;&gt;"",VLOOKUP(""&amp;$A468,Plano_Contas!$A$3:$F$1003,6,0),"")</f>
        <v/>
      </c>
      <c r="C468" s="91"/>
      <c r="D468" s="111"/>
      <c r="E468" s="112">
        <v>0</v>
      </c>
      <c r="F468" s="87"/>
      <c r="G468" s="85"/>
      <c r="H468" s="111"/>
      <c r="I468" s="112">
        <v>0</v>
      </c>
      <c r="J468" s="87"/>
      <c r="K468" s="85"/>
      <c r="L468" s="111"/>
      <c r="M468" s="112">
        <v>0</v>
      </c>
      <c r="N468" s="87"/>
      <c r="O468" s="85"/>
      <c r="P468" s="111"/>
      <c r="Q468" s="112">
        <v>0</v>
      </c>
      <c r="R468" s="87"/>
      <c r="S468" s="85"/>
      <c r="T468" s="111"/>
      <c r="U468" s="112">
        <v>0</v>
      </c>
      <c r="V468" s="87"/>
      <c r="W468" s="85"/>
      <c r="X468" s="111"/>
      <c r="Y468" s="112">
        <v>0</v>
      </c>
      <c r="Z468" s="87"/>
      <c r="AA468" s="85"/>
      <c r="AB468" s="111"/>
      <c r="AC468" s="112">
        <v>0</v>
      </c>
      <c r="AD468" s="87"/>
      <c r="AE468" s="85"/>
      <c r="AF468" s="111"/>
      <c r="AG468" s="112">
        <v>0</v>
      </c>
      <c r="AH468" s="87"/>
      <c r="AI468" s="85"/>
      <c r="AJ468" s="111"/>
      <c r="AK468" s="112">
        <v>0</v>
      </c>
      <c r="AL468" s="87"/>
      <c r="AM468" s="85"/>
      <c r="AN468" s="111"/>
      <c r="AO468" s="112">
        <v>0</v>
      </c>
      <c r="AP468" s="87"/>
      <c r="AQ468" s="85"/>
      <c r="AR468" s="111"/>
      <c r="AS468" s="112">
        <v>0</v>
      </c>
      <c r="AT468" s="87"/>
      <c r="AU468" s="85"/>
      <c r="AV468" s="111"/>
      <c r="AW468" s="112">
        <v>0</v>
      </c>
      <c r="AX468" s="87"/>
      <c r="AY468" s="85"/>
      <c r="AZ468" s="267">
        <f t="shared" si="25"/>
        <v>0</v>
      </c>
      <c r="BA468" s="88">
        <f t="shared" si="26"/>
        <v>0</v>
      </c>
      <c r="BC468">
        <f>IF($A468&lt;&gt;"",COUNTIF($BD$3:$BD468,$BD468),0)</f>
        <v>0</v>
      </c>
      <c r="BD468" t="str">
        <f>IF($A468&lt;&gt;"",VLOOKUP(TRUNC(MID($A468,1,2),0),Plano_Contas!$H$3:$J$103,2,TRUE),"")</f>
        <v/>
      </c>
      <c r="BE468" s="201" t="str">
        <f t="shared" si="27"/>
        <v/>
      </c>
      <c r="BF468" t="str">
        <f ca="1">IF($BT468&lt;&gt;"",SUMIF($BD$3:$BD$1004,"="&amp;$BD468,INDIRECT(ADDRESS(3,BF$2,1,1)):INDIRECT(ADDRESS(1004,BF$2,1,1))),"")</f>
        <v/>
      </c>
      <c r="BG468" t="str">
        <f ca="1">IF($BT468&lt;&gt;"",SUMIF($BD$3:$BD$1004,"="&amp;$BD468,INDIRECT(ADDRESS(3,BG$2,1,1)):INDIRECT(ADDRESS(1004,BG$2,1,1))),"")</f>
        <v/>
      </c>
      <c r="BH468" t="str">
        <f ca="1">IF($BT468&lt;&gt;"",SUMIF($BD$3:$BD$1004,"="&amp;$BD468,INDIRECT(ADDRESS(3,BH$2,1,1)):INDIRECT(ADDRESS(1004,BH$2,1,1))),"")</f>
        <v/>
      </c>
      <c r="BI468" t="str">
        <f ca="1">IF($BT468&lt;&gt;"",SUMIF($BD$3:$BD$1004,"="&amp;$BD468,INDIRECT(ADDRESS(3,BI$2,1,1)):INDIRECT(ADDRESS(1004,BI$2,1,1))),"")</f>
        <v/>
      </c>
      <c r="BJ468" t="str">
        <f ca="1">IF($BT468&lt;&gt;"",SUMIF($BD$3:$BD$1004,"="&amp;$BD468,INDIRECT(ADDRESS(3,BJ$2,1,1)):INDIRECT(ADDRESS(1004,BJ$2,1,1))),"")</f>
        <v/>
      </c>
      <c r="BK468" t="str">
        <f ca="1">IF($BT468&lt;&gt;"",SUMIF($BD$3:$BD$1004,"="&amp;$BD468,INDIRECT(ADDRESS(3,BK$2,1,1)):INDIRECT(ADDRESS(1004,BK$2,1,1))),"")</f>
        <v/>
      </c>
      <c r="BL468" t="str">
        <f ca="1">IF($BT468&lt;&gt;"",SUMIF($BD$3:$BD$1004,"="&amp;$BD468,INDIRECT(ADDRESS(3,BL$2,1,1)):INDIRECT(ADDRESS(1004,BL$2,1,1))),"")</f>
        <v/>
      </c>
      <c r="BM468" t="str">
        <f ca="1">IF($BT468&lt;&gt;"",SUMIF($BD$3:$BD$1004,"="&amp;$BD468,INDIRECT(ADDRESS(3,BM$2,1,1)):INDIRECT(ADDRESS(1004,BM$2,1,1))),"")</f>
        <v/>
      </c>
      <c r="BN468" t="str">
        <f ca="1">IF($BT468&lt;&gt;"",SUMIF($BD$3:$BD$1004,"="&amp;$BD468,INDIRECT(ADDRESS(3,BN$2,1,1)):INDIRECT(ADDRESS(1004,BN$2,1,1))),"")</f>
        <v/>
      </c>
      <c r="BO468" t="str">
        <f ca="1">IF($BT468&lt;&gt;"",SUMIF($BD$3:$BD$1004,"="&amp;$BD468,INDIRECT(ADDRESS(3,BO$2,1,1)):INDIRECT(ADDRESS(1004,BO$2,1,1))),"")</f>
        <v/>
      </c>
      <c r="BP468" t="str">
        <f ca="1">IF($BT468&lt;&gt;"",SUMIF($BD$3:$BD$1004,"="&amp;$BD468,INDIRECT(ADDRESS(3,BP$2,1,1)):INDIRECT(ADDRESS(1004,BP$2,1,1))),"")</f>
        <v/>
      </c>
      <c r="BQ468" t="str">
        <f ca="1">IF($BT468&lt;&gt;"",SUMIF($BD$3:$BD$1004,"="&amp;$BD468,INDIRECT(ADDRESS(3,BQ$2,1,1)):INDIRECT(ADDRESS(1004,BQ$2,1,1))),"")</f>
        <v/>
      </c>
      <c r="BR468" t="str">
        <f ca="1">IF($BT468&lt;&gt;"",SUMIF($BD$3:$BD$1004,"="&amp;$BD468,INDIRECT(ADDRESS(3,BR$2,1,1)):INDIRECT(ADDRESS(1004,BR$2,1,1))),"")</f>
        <v/>
      </c>
      <c r="BS468" t="str">
        <f>IF($A468&lt;&gt;"",VLOOKUP(TRUNC(MID($A468,1,2),0),Plano_Contas!$H$3:$J$103,3,TRUE),"")</f>
        <v/>
      </c>
      <c r="BT468" t="str">
        <f t="shared" si="28"/>
        <v/>
      </c>
      <c r="BV468">
        <f>Empresas!C468</f>
        <v>0</v>
      </c>
    </row>
    <row r="469" spans="1:74" x14ac:dyDescent="0.2">
      <c r="A469" s="89"/>
      <c r="B469" s="52" t="str">
        <f>IF($A469&lt;&gt;"",VLOOKUP(""&amp;$A469,Plano_Contas!$A$3:$F$1003,6,0),"")</f>
        <v/>
      </c>
      <c r="C469" s="91"/>
      <c r="D469" s="111"/>
      <c r="E469" s="112">
        <v>0</v>
      </c>
      <c r="F469" s="87"/>
      <c r="G469" s="85"/>
      <c r="H469" s="111"/>
      <c r="I469" s="112">
        <v>0</v>
      </c>
      <c r="J469" s="87"/>
      <c r="K469" s="85"/>
      <c r="L469" s="111"/>
      <c r="M469" s="112">
        <v>0</v>
      </c>
      <c r="N469" s="87"/>
      <c r="O469" s="85"/>
      <c r="P469" s="111"/>
      <c r="Q469" s="112">
        <v>0</v>
      </c>
      <c r="R469" s="87"/>
      <c r="S469" s="85"/>
      <c r="T469" s="111"/>
      <c r="U469" s="112">
        <v>0</v>
      </c>
      <c r="V469" s="87"/>
      <c r="W469" s="85"/>
      <c r="X469" s="111"/>
      <c r="Y469" s="112">
        <v>0</v>
      </c>
      <c r="Z469" s="87"/>
      <c r="AA469" s="85"/>
      <c r="AB469" s="111"/>
      <c r="AC469" s="112">
        <v>0</v>
      </c>
      <c r="AD469" s="87"/>
      <c r="AE469" s="85"/>
      <c r="AF469" s="111"/>
      <c r="AG469" s="112">
        <v>0</v>
      </c>
      <c r="AH469" s="87"/>
      <c r="AI469" s="85"/>
      <c r="AJ469" s="111"/>
      <c r="AK469" s="112">
        <v>0</v>
      </c>
      <c r="AL469" s="87"/>
      <c r="AM469" s="85"/>
      <c r="AN469" s="111"/>
      <c r="AO469" s="112">
        <v>0</v>
      </c>
      <c r="AP469" s="87"/>
      <c r="AQ469" s="85"/>
      <c r="AR469" s="111"/>
      <c r="AS469" s="112">
        <v>0</v>
      </c>
      <c r="AT469" s="87"/>
      <c r="AU469" s="85"/>
      <c r="AV469" s="111"/>
      <c r="AW469" s="112">
        <v>0</v>
      </c>
      <c r="AX469" s="87"/>
      <c r="AY469" s="85"/>
      <c r="AZ469" s="267">
        <f t="shared" si="25"/>
        <v>0</v>
      </c>
      <c r="BA469" s="88">
        <f t="shared" si="26"/>
        <v>0</v>
      </c>
      <c r="BC469">
        <f>IF($A469&lt;&gt;"",COUNTIF($BD$3:$BD469,$BD469),0)</f>
        <v>0</v>
      </c>
      <c r="BD469" t="str">
        <f>IF($A469&lt;&gt;"",VLOOKUP(TRUNC(MID($A469,1,2),0),Plano_Contas!$H$3:$J$103,2,TRUE),"")</f>
        <v/>
      </c>
      <c r="BE469" s="201" t="str">
        <f t="shared" si="27"/>
        <v/>
      </c>
      <c r="BF469" t="str">
        <f ca="1">IF($BT469&lt;&gt;"",SUMIF($BD$3:$BD$1004,"="&amp;$BD469,INDIRECT(ADDRESS(3,BF$2,1,1)):INDIRECT(ADDRESS(1004,BF$2,1,1))),"")</f>
        <v/>
      </c>
      <c r="BG469" t="str">
        <f ca="1">IF($BT469&lt;&gt;"",SUMIF($BD$3:$BD$1004,"="&amp;$BD469,INDIRECT(ADDRESS(3,BG$2,1,1)):INDIRECT(ADDRESS(1004,BG$2,1,1))),"")</f>
        <v/>
      </c>
      <c r="BH469" t="str">
        <f ca="1">IF($BT469&lt;&gt;"",SUMIF($BD$3:$BD$1004,"="&amp;$BD469,INDIRECT(ADDRESS(3,BH$2,1,1)):INDIRECT(ADDRESS(1004,BH$2,1,1))),"")</f>
        <v/>
      </c>
      <c r="BI469" t="str">
        <f ca="1">IF($BT469&lt;&gt;"",SUMIF($BD$3:$BD$1004,"="&amp;$BD469,INDIRECT(ADDRESS(3,BI$2,1,1)):INDIRECT(ADDRESS(1004,BI$2,1,1))),"")</f>
        <v/>
      </c>
      <c r="BJ469" t="str">
        <f ca="1">IF($BT469&lt;&gt;"",SUMIF($BD$3:$BD$1004,"="&amp;$BD469,INDIRECT(ADDRESS(3,BJ$2,1,1)):INDIRECT(ADDRESS(1004,BJ$2,1,1))),"")</f>
        <v/>
      </c>
      <c r="BK469" t="str">
        <f ca="1">IF($BT469&lt;&gt;"",SUMIF($BD$3:$BD$1004,"="&amp;$BD469,INDIRECT(ADDRESS(3,BK$2,1,1)):INDIRECT(ADDRESS(1004,BK$2,1,1))),"")</f>
        <v/>
      </c>
      <c r="BL469" t="str">
        <f ca="1">IF($BT469&lt;&gt;"",SUMIF($BD$3:$BD$1004,"="&amp;$BD469,INDIRECT(ADDRESS(3,BL$2,1,1)):INDIRECT(ADDRESS(1004,BL$2,1,1))),"")</f>
        <v/>
      </c>
      <c r="BM469" t="str">
        <f ca="1">IF($BT469&lt;&gt;"",SUMIF($BD$3:$BD$1004,"="&amp;$BD469,INDIRECT(ADDRESS(3,BM$2,1,1)):INDIRECT(ADDRESS(1004,BM$2,1,1))),"")</f>
        <v/>
      </c>
      <c r="BN469" t="str">
        <f ca="1">IF($BT469&lt;&gt;"",SUMIF($BD$3:$BD$1004,"="&amp;$BD469,INDIRECT(ADDRESS(3,BN$2,1,1)):INDIRECT(ADDRESS(1004,BN$2,1,1))),"")</f>
        <v/>
      </c>
      <c r="BO469" t="str">
        <f ca="1">IF($BT469&lt;&gt;"",SUMIF($BD$3:$BD$1004,"="&amp;$BD469,INDIRECT(ADDRESS(3,BO$2,1,1)):INDIRECT(ADDRESS(1004,BO$2,1,1))),"")</f>
        <v/>
      </c>
      <c r="BP469" t="str">
        <f ca="1">IF($BT469&lt;&gt;"",SUMIF($BD$3:$BD$1004,"="&amp;$BD469,INDIRECT(ADDRESS(3,BP$2,1,1)):INDIRECT(ADDRESS(1004,BP$2,1,1))),"")</f>
        <v/>
      </c>
      <c r="BQ469" t="str">
        <f ca="1">IF($BT469&lt;&gt;"",SUMIF($BD$3:$BD$1004,"="&amp;$BD469,INDIRECT(ADDRESS(3,BQ$2,1,1)):INDIRECT(ADDRESS(1004,BQ$2,1,1))),"")</f>
        <v/>
      </c>
      <c r="BR469" t="str">
        <f ca="1">IF($BT469&lt;&gt;"",SUMIF($BD$3:$BD$1004,"="&amp;$BD469,INDIRECT(ADDRESS(3,BR$2,1,1)):INDIRECT(ADDRESS(1004,BR$2,1,1))),"")</f>
        <v/>
      </c>
      <c r="BS469" t="str">
        <f>IF($A469&lt;&gt;"",VLOOKUP(TRUNC(MID($A469,1,2),0),Plano_Contas!$H$3:$J$103,3,TRUE),"")</f>
        <v/>
      </c>
      <c r="BT469" t="str">
        <f t="shared" si="28"/>
        <v/>
      </c>
      <c r="BV469">
        <f>Empresas!C469</f>
        <v>0</v>
      </c>
    </row>
    <row r="470" spans="1:74" x14ac:dyDescent="0.2">
      <c r="A470" s="89"/>
      <c r="B470" s="52" t="str">
        <f>IF($A470&lt;&gt;"",VLOOKUP(""&amp;$A470,Plano_Contas!$A$3:$F$1003,6,0),"")</f>
        <v/>
      </c>
      <c r="C470" s="91"/>
      <c r="D470" s="111"/>
      <c r="E470" s="112">
        <v>0</v>
      </c>
      <c r="F470" s="87"/>
      <c r="G470" s="85"/>
      <c r="H470" s="111"/>
      <c r="I470" s="112">
        <v>0</v>
      </c>
      <c r="J470" s="87"/>
      <c r="K470" s="85"/>
      <c r="L470" s="111"/>
      <c r="M470" s="112">
        <v>0</v>
      </c>
      <c r="N470" s="87"/>
      <c r="O470" s="85"/>
      <c r="P470" s="111"/>
      <c r="Q470" s="112">
        <v>0</v>
      </c>
      <c r="R470" s="87"/>
      <c r="S470" s="85"/>
      <c r="T470" s="111"/>
      <c r="U470" s="112">
        <v>0</v>
      </c>
      <c r="V470" s="87"/>
      <c r="W470" s="85"/>
      <c r="X470" s="111"/>
      <c r="Y470" s="112">
        <v>0</v>
      </c>
      <c r="Z470" s="87"/>
      <c r="AA470" s="85"/>
      <c r="AB470" s="111"/>
      <c r="AC470" s="112">
        <v>0</v>
      </c>
      <c r="AD470" s="87"/>
      <c r="AE470" s="85"/>
      <c r="AF470" s="111"/>
      <c r="AG470" s="112">
        <v>0</v>
      </c>
      <c r="AH470" s="87"/>
      <c r="AI470" s="85"/>
      <c r="AJ470" s="111"/>
      <c r="AK470" s="112">
        <v>0</v>
      </c>
      <c r="AL470" s="87"/>
      <c r="AM470" s="85"/>
      <c r="AN470" s="111"/>
      <c r="AO470" s="112">
        <v>0</v>
      </c>
      <c r="AP470" s="87"/>
      <c r="AQ470" s="85"/>
      <c r="AR470" s="111"/>
      <c r="AS470" s="112">
        <v>0</v>
      </c>
      <c r="AT470" s="87"/>
      <c r="AU470" s="85"/>
      <c r="AV470" s="111"/>
      <c r="AW470" s="112">
        <v>0</v>
      </c>
      <c r="AX470" s="87"/>
      <c r="AY470" s="85"/>
      <c r="AZ470" s="267">
        <f t="shared" si="25"/>
        <v>0</v>
      </c>
      <c r="BA470" s="88">
        <f t="shared" si="26"/>
        <v>0</v>
      </c>
      <c r="BC470">
        <f>IF($A470&lt;&gt;"",COUNTIF($BD$3:$BD470,$BD470),0)</f>
        <v>0</v>
      </c>
      <c r="BD470" t="str">
        <f>IF($A470&lt;&gt;"",VLOOKUP(TRUNC(MID($A470,1,2),0),Plano_Contas!$H$3:$J$103,2,TRUE),"")</f>
        <v/>
      </c>
      <c r="BE470" s="201" t="str">
        <f t="shared" si="27"/>
        <v/>
      </c>
      <c r="BF470" t="str">
        <f ca="1">IF($BT470&lt;&gt;"",SUMIF($BD$3:$BD$1004,"="&amp;$BD470,INDIRECT(ADDRESS(3,BF$2,1,1)):INDIRECT(ADDRESS(1004,BF$2,1,1))),"")</f>
        <v/>
      </c>
      <c r="BG470" t="str">
        <f ca="1">IF($BT470&lt;&gt;"",SUMIF($BD$3:$BD$1004,"="&amp;$BD470,INDIRECT(ADDRESS(3,BG$2,1,1)):INDIRECT(ADDRESS(1004,BG$2,1,1))),"")</f>
        <v/>
      </c>
      <c r="BH470" t="str">
        <f ca="1">IF($BT470&lt;&gt;"",SUMIF($BD$3:$BD$1004,"="&amp;$BD470,INDIRECT(ADDRESS(3,BH$2,1,1)):INDIRECT(ADDRESS(1004,BH$2,1,1))),"")</f>
        <v/>
      </c>
      <c r="BI470" t="str">
        <f ca="1">IF($BT470&lt;&gt;"",SUMIF($BD$3:$BD$1004,"="&amp;$BD470,INDIRECT(ADDRESS(3,BI$2,1,1)):INDIRECT(ADDRESS(1004,BI$2,1,1))),"")</f>
        <v/>
      </c>
      <c r="BJ470" t="str">
        <f ca="1">IF($BT470&lt;&gt;"",SUMIF($BD$3:$BD$1004,"="&amp;$BD470,INDIRECT(ADDRESS(3,BJ$2,1,1)):INDIRECT(ADDRESS(1004,BJ$2,1,1))),"")</f>
        <v/>
      </c>
      <c r="BK470" t="str">
        <f ca="1">IF($BT470&lt;&gt;"",SUMIF($BD$3:$BD$1004,"="&amp;$BD470,INDIRECT(ADDRESS(3,BK$2,1,1)):INDIRECT(ADDRESS(1004,BK$2,1,1))),"")</f>
        <v/>
      </c>
      <c r="BL470" t="str">
        <f ca="1">IF($BT470&lt;&gt;"",SUMIF($BD$3:$BD$1004,"="&amp;$BD470,INDIRECT(ADDRESS(3,BL$2,1,1)):INDIRECT(ADDRESS(1004,BL$2,1,1))),"")</f>
        <v/>
      </c>
      <c r="BM470" t="str">
        <f ca="1">IF($BT470&lt;&gt;"",SUMIF($BD$3:$BD$1004,"="&amp;$BD470,INDIRECT(ADDRESS(3,BM$2,1,1)):INDIRECT(ADDRESS(1004,BM$2,1,1))),"")</f>
        <v/>
      </c>
      <c r="BN470" t="str">
        <f ca="1">IF($BT470&lt;&gt;"",SUMIF($BD$3:$BD$1004,"="&amp;$BD470,INDIRECT(ADDRESS(3,BN$2,1,1)):INDIRECT(ADDRESS(1004,BN$2,1,1))),"")</f>
        <v/>
      </c>
      <c r="BO470" t="str">
        <f ca="1">IF($BT470&lt;&gt;"",SUMIF($BD$3:$BD$1004,"="&amp;$BD470,INDIRECT(ADDRESS(3,BO$2,1,1)):INDIRECT(ADDRESS(1004,BO$2,1,1))),"")</f>
        <v/>
      </c>
      <c r="BP470" t="str">
        <f ca="1">IF($BT470&lt;&gt;"",SUMIF($BD$3:$BD$1004,"="&amp;$BD470,INDIRECT(ADDRESS(3,BP$2,1,1)):INDIRECT(ADDRESS(1004,BP$2,1,1))),"")</f>
        <v/>
      </c>
      <c r="BQ470" t="str">
        <f ca="1">IF($BT470&lt;&gt;"",SUMIF($BD$3:$BD$1004,"="&amp;$BD470,INDIRECT(ADDRESS(3,BQ$2,1,1)):INDIRECT(ADDRESS(1004,BQ$2,1,1))),"")</f>
        <v/>
      </c>
      <c r="BR470" t="str">
        <f ca="1">IF($BT470&lt;&gt;"",SUMIF($BD$3:$BD$1004,"="&amp;$BD470,INDIRECT(ADDRESS(3,BR$2,1,1)):INDIRECT(ADDRESS(1004,BR$2,1,1))),"")</f>
        <v/>
      </c>
      <c r="BS470" t="str">
        <f>IF($A470&lt;&gt;"",VLOOKUP(TRUNC(MID($A470,1,2),0),Plano_Contas!$H$3:$J$103,3,TRUE),"")</f>
        <v/>
      </c>
      <c r="BT470" t="str">
        <f t="shared" si="28"/>
        <v/>
      </c>
      <c r="BV470">
        <f>Empresas!C470</f>
        <v>0</v>
      </c>
    </row>
    <row r="471" spans="1:74" x14ac:dyDescent="0.2">
      <c r="A471" s="89"/>
      <c r="B471" s="52" t="str">
        <f>IF($A471&lt;&gt;"",VLOOKUP(""&amp;$A471,Plano_Contas!$A$3:$F$1003,6,0),"")</f>
        <v/>
      </c>
      <c r="C471" s="91"/>
      <c r="D471" s="111"/>
      <c r="E471" s="112">
        <v>0</v>
      </c>
      <c r="F471" s="87"/>
      <c r="G471" s="85"/>
      <c r="H471" s="111"/>
      <c r="I471" s="112">
        <v>0</v>
      </c>
      <c r="J471" s="87"/>
      <c r="K471" s="85"/>
      <c r="L471" s="111"/>
      <c r="M471" s="112">
        <v>0</v>
      </c>
      <c r="N471" s="87"/>
      <c r="O471" s="85"/>
      <c r="P471" s="111"/>
      <c r="Q471" s="112">
        <v>0</v>
      </c>
      <c r="R471" s="87"/>
      <c r="S471" s="85"/>
      <c r="T471" s="111"/>
      <c r="U471" s="112">
        <v>0</v>
      </c>
      <c r="V471" s="87"/>
      <c r="W471" s="85"/>
      <c r="X471" s="111"/>
      <c r="Y471" s="112">
        <v>0</v>
      </c>
      <c r="Z471" s="87"/>
      <c r="AA471" s="85"/>
      <c r="AB471" s="111"/>
      <c r="AC471" s="112">
        <v>0</v>
      </c>
      <c r="AD471" s="87"/>
      <c r="AE471" s="85"/>
      <c r="AF471" s="111"/>
      <c r="AG471" s="112">
        <v>0</v>
      </c>
      <c r="AH471" s="87"/>
      <c r="AI471" s="85"/>
      <c r="AJ471" s="111"/>
      <c r="AK471" s="112">
        <v>0</v>
      </c>
      <c r="AL471" s="87"/>
      <c r="AM471" s="85"/>
      <c r="AN471" s="111"/>
      <c r="AO471" s="112">
        <v>0</v>
      </c>
      <c r="AP471" s="87"/>
      <c r="AQ471" s="85"/>
      <c r="AR471" s="111"/>
      <c r="AS471" s="112">
        <v>0</v>
      </c>
      <c r="AT471" s="87"/>
      <c r="AU471" s="85"/>
      <c r="AV471" s="111"/>
      <c r="AW471" s="112">
        <v>0</v>
      </c>
      <c r="AX471" s="87"/>
      <c r="AY471" s="85"/>
      <c r="AZ471" s="267">
        <f t="shared" si="25"/>
        <v>0</v>
      </c>
      <c r="BA471" s="88">
        <f t="shared" si="26"/>
        <v>0</v>
      </c>
      <c r="BC471">
        <f>IF($A471&lt;&gt;"",COUNTIF($BD$3:$BD471,$BD471),0)</f>
        <v>0</v>
      </c>
      <c r="BD471" t="str">
        <f>IF($A471&lt;&gt;"",VLOOKUP(TRUNC(MID($A471,1,2),0),Plano_Contas!$H$3:$J$103,2,TRUE),"")</f>
        <v/>
      </c>
      <c r="BE471" s="201" t="str">
        <f t="shared" si="27"/>
        <v/>
      </c>
      <c r="BF471" t="str">
        <f ca="1">IF($BT471&lt;&gt;"",SUMIF($BD$3:$BD$1004,"="&amp;$BD471,INDIRECT(ADDRESS(3,BF$2,1,1)):INDIRECT(ADDRESS(1004,BF$2,1,1))),"")</f>
        <v/>
      </c>
      <c r="BG471" t="str">
        <f ca="1">IF($BT471&lt;&gt;"",SUMIF($BD$3:$BD$1004,"="&amp;$BD471,INDIRECT(ADDRESS(3,BG$2,1,1)):INDIRECT(ADDRESS(1004,BG$2,1,1))),"")</f>
        <v/>
      </c>
      <c r="BH471" t="str">
        <f ca="1">IF($BT471&lt;&gt;"",SUMIF($BD$3:$BD$1004,"="&amp;$BD471,INDIRECT(ADDRESS(3,BH$2,1,1)):INDIRECT(ADDRESS(1004,BH$2,1,1))),"")</f>
        <v/>
      </c>
      <c r="BI471" t="str">
        <f ca="1">IF($BT471&lt;&gt;"",SUMIF($BD$3:$BD$1004,"="&amp;$BD471,INDIRECT(ADDRESS(3,BI$2,1,1)):INDIRECT(ADDRESS(1004,BI$2,1,1))),"")</f>
        <v/>
      </c>
      <c r="BJ471" t="str">
        <f ca="1">IF($BT471&lt;&gt;"",SUMIF($BD$3:$BD$1004,"="&amp;$BD471,INDIRECT(ADDRESS(3,BJ$2,1,1)):INDIRECT(ADDRESS(1004,BJ$2,1,1))),"")</f>
        <v/>
      </c>
      <c r="BK471" t="str">
        <f ca="1">IF($BT471&lt;&gt;"",SUMIF($BD$3:$BD$1004,"="&amp;$BD471,INDIRECT(ADDRESS(3,BK$2,1,1)):INDIRECT(ADDRESS(1004,BK$2,1,1))),"")</f>
        <v/>
      </c>
      <c r="BL471" t="str">
        <f ca="1">IF($BT471&lt;&gt;"",SUMIF($BD$3:$BD$1004,"="&amp;$BD471,INDIRECT(ADDRESS(3,BL$2,1,1)):INDIRECT(ADDRESS(1004,BL$2,1,1))),"")</f>
        <v/>
      </c>
      <c r="BM471" t="str">
        <f ca="1">IF($BT471&lt;&gt;"",SUMIF($BD$3:$BD$1004,"="&amp;$BD471,INDIRECT(ADDRESS(3,BM$2,1,1)):INDIRECT(ADDRESS(1004,BM$2,1,1))),"")</f>
        <v/>
      </c>
      <c r="BN471" t="str">
        <f ca="1">IF($BT471&lt;&gt;"",SUMIF($BD$3:$BD$1004,"="&amp;$BD471,INDIRECT(ADDRESS(3,BN$2,1,1)):INDIRECT(ADDRESS(1004,BN$2,1,1))),"")</f>
        <v/>
      </c>
      <c r="BO471" t="str">
        <f ca="1">IF($BT471&lt;&gt;"",SUMIF($BD$3:$BD$1004,"="&amp;$BD471,INDIRECT(ADDRESS(3,BO$2,1,1)):INDIRECT(ADDRESS(1004,BO$2,1,1))),"")</f>
        <v/>
      </c>
      <c r="BP471" t="str">
        <f ca="1">IF($BT471&lt;&gt;"",SUMIF($BD$3:$BD$1004,"="&amp;$BD471,INDIRECT(ADDRESS(3,BP$2,1,1)):INDIRECT(ADDRESS(1004,BP$2,1,1))),"")</f>
        <v/>
      </c>
      <c r="BQ471" t="str">
        <f ca="1">IF($BT471&lt;&gt;"",SUMIF($BD$3:$BD$1004,"="&amp;$BD471,INDIRECT(ADDRESS(3,BQ$2,1,1)):INDIRECT(ADDRESS(1004,BQ$2,1,1))),"")</f>
        <v/>
      </c>
      <c r="BR471" t="str">
        <f ca="1">IF($BT471&lt;&gt;"",SUMIF($BD$3:$BD$1004,"="&amp;$BD471,INDIRECT(ADDRESS(3,BR$2,1,1)):INDIRECT(ADDRESS(1004,BR$2,1,1))),"")</f>
        <v/>
      </c>
      <c r="BS471" t="str">
        <f>IF($A471&lt;&gt;"",VLOOKUP(TRUNC(MID($A471,1,2),0),Plano_Contas!$H$3:$J$103,3,TRUE),"")</f>
        <v/>
      </c>
      <c r="BT471" t="str">
        <f t="shared" si="28"/>
        <v/>
      </c>
      <c r="BV471">
        <f>Empresas!C471</f>
        <v>0</v>
      </c>
    </row>
    <row r="472" spans="1:74" x14ac:dyDescent="0.2">
      <c r="A472" s="89"/>
      <c r="B472" s="52" t="str">
        <f>IF($A472&lt;&gt;"",VLOOKUP(""&amp;$A472,Plano_Contas!$A$3:$F$1003,6,0),"")</f>
        <v/>
      </c>
      <c r="C472" s="91"/>
      <c r="D472" s="111"/>
      <c r="E472" s="112">
        <v>0</v>
      </c>
      <c r="F472" s="87"/>
      <c r="G472" s="85"/>
      <c r="H472" s="111"/>
      <c r="I472" s="112">
        <v>0</v>
      </c>
      <c r="J472" s="87"/>
      <c r="K472" s="85"/>
      <c r="L472" s="111"/>
      <c r="M472" s="112">
        <v>0</v>
      </c>
      <c r="N472" s="87"/>
      <c r="O472" s="85"/>
      <c r="P472" s="111"/>
      <c r="Q472" s="112">
        <v>0</v>
      </c>
      <c r="R472" s="87"/>
      <c r="S472" s="85"/>
      <c r="T472" s="111"/>
      <c r="U472" s="112">
        <v>0</v>
      </c>
      <c r="V472" s="87"/>
      <c r="W472" s="85"/>
      <c r="X472" s="111"/>
      <c r="Y472" s="112">
        <v>0</v>
      </c>
      <c r="Z472" s="87"/>
      <c r="AA472" s="85"/>
      <c r="AB472" s="111"/>
      <c r="AC472" s="112">
        <v>0</v>
      </c>
      <c r="AD472" s="87"/>
      <c r="AE472" s="85"/>
      <c r="AF472" s="111"/>
      <c r="AG472" s="112">
        <v>0</v>
      </c>
      <c r="AH472" s="87"/>
      <c r="AI472" s="85"/>
      <c r="AJ472" s="111"/>
      <c r="AK472" s="112">
        <v>0</v>
      </c>
      <c r="AL472" s="87"/>
      <c r="AM472" s="85"/>
      <c r="AN472" s="111"/>
      <c r="AO472" s="112">
        <v>0</v>
      </c>
      <c r="AP472" s="87"/>
      <c r="AQ472" s="85"/>
      <c r="AR472" s="111"/>
      <c r="AS472" s="112">
        <v>0</v>
      </c>
      <c r="AT472" s="87"/>
      <c r="AU472" s="85"/>
      <c r="AV472" s="111"/>
      <c r="AW472" s="112">
        <v>0</v>
      </c>
      <c r="AX472" s="87"/>
      <c r="AY472" s="85"/>
      <c r="AZ472" s="267">
        <f t="shared" si="25"/>
        <v>0</v>
      </c>
      <c r="BA472" s="88">
        <f t="shared" si="26"/>
        <v>0</v>
      </c>
      <c r="BC472">
        <f>IF($A472&lt;&gt;"",COUNTIF($BD$3:$BD472,$BD472),0)</f>
        <v>0</v>
      </c>
      <c r="BD472" t="str">
        <f>IF($A472&lt;&gt;"",VLOOKUP(TRUNC(MID($A472,1,2),0),Plano_Contas!$H$3:$J$103,2,TRUE),"")</f>
        <v/>
      </c>
      <c r="BE472" s="201" t="str">
        <f t="shared" si="27"/>
        <v/>
      </c>
      <c r="BF472" t="str">
        <f ca="1">IF($BT472&lt;&gt;"",SUMIF($BD$3:$BD$1004,"="&amp;$BD472,INDIRECT(ADDRESS(3,BF$2,1,1)):INDIRECT(ADDRESS(1004,BF$2,1,1))),"")</f>
        <v/>
      </c>
      <c r="BG472" t="str">
        <f ca="1">IF($BT472&lt;&gt;"",SUMIF($BD$3:$BD$1004,"="&amp;$BD472,INDIRECT(ADDRESS(3,BG$2,1,1)):INDIRECT(ADDRESS(1004,BG$2,1,1))),"")</f>
        <v/>
      </c>
      <c r="BH472" t="str">
        <f ca="1">IF($BT472&lt;&gt;"",SUMIF($BD$3:$BD$1004,"="&amp;$BD472,INDIRECT(ADDRESS(3,BH$2,1,1)):INDIRECT(ADDRESS(1004,BH$2,1,1))),"")</f>
        <v/>
      </c>
      <c r="BI472" t="str">
        <f ca="1">IF($BT472&lt;&gt;"",SUMIF($BD$3:$BD$1004,"="&amp;$BD472,INDIRECT(ADDRESS(3,BI$2,1,1)):INDIRECT(ADDRESS(1004,BI$2,1,1))),"")</f>
        <v/>
      </c>
      <c r="BJ472" t="str">
        <f ca="1">IF($BT472&lt;&gt;"",SUMIF($BD$3:$BD$1004,"="&amp;$BD472,INDIRECT(ADDRESS(3,BJ$2,1,1)):INDIRECT(ADDRESS(1004,BJ$2,1,1))),"")</f>
        <v/>
      </c>
      <c r="BK472" t="str">
        <f ca="1">IF($BT472&lt;&gt;"",SUMIF($BD$3:$BD$1004,"="&amp;$BD472,INDIRECT(ADDRESS(3,BK$2,1,1)):INDIRECT(ADDRESS(1004,BK$2,1,1))),"")</f>
        <v/>
      </c>
      <c r="BL472" t="str">
        <f ca="1">IF($BT472&lt;&gt;"",SUMIF($BD$3:$BD$1004,"="&amp;$BD472,INDIRECT(ADDRESS(3,BL$2,1,1)):INDIRECT(ADDRESS(1004,BL$2,1,1))),"")</f>
        <v/>
      </c>
      <c r="BM472" t="str">
        <f ca="1">IF($BT472&lt;&gt;"",SUMIF($BD$3:$BD$1004,"="&amp;$BD472,INDIRECT(ADDRESS(3,BM$2,1,1)):INDIRECT(ADDRESS(1004,BM$2,1,1))),"")</f>
        <v/>
      </c>
      <c r="BN472" t="str">
        <f ca="1">IF($BT472&lt;&gt;"",SUMIF($BD$3:$BD$1004,"="&amp;$BD472,INDIRECT(ADDRESS(3,BN$2,1,1)):INDIRECT(ADDRESS(1004,BN$2,1,1))),"")</f>
        <v/>
      </c>
      <c r="BO472" t="str">
        <f ca="1">IF($BT472&lt;&gt;"",SUMIF($BD$3:$BD$1004,"="&amp;$BD472,INDIRECT(ADDRESS(3,BO$2,1,1)):INDIRECT(ADDRESS(1004,BO$2,1,1))),"")</f>
        <v/>
      </c>
      <c r="BP472" t="str">
        <f ca="1">IF($BT472&lt;&gt;"",SUMIF($BD$3:$BD$1004,"="&amp;$BD472,INDIRECT(ADDRESS(3,BP$2,1,1)):INDIRECT(ADDRESS(1004,BP$2,1,1))),"")</f>
        <v/>
      </c>
      <c r="BQ472" t="str">
        <f ca="1">IF($BT472&lt;&gt;"",SUMIF($BD$3:$BD$1004,"="&amp;$BD472,INDIRECT(ADDRESS(3,BQ$2,1,1)):INDIRECT(ADDRESS(1004,BQ$2,1,1))),"")</f>
        <v/>
      </c>
      <c r="BR472" t="str">
        <f ca="1">IF($BT472&lt;&gt;"",SUMIF($BD$3:$BD$1004,"="&amp;$BD472,INDIRECT(ADDRESS(3,BR$2,1,1)):INDIRECT(ADDRESS(1004,BR$2,1,1))),"")</f>
        <v/>
      </c>
      <c r="BS472" t="str">
        <f>IF($A472&lt;&gt;"",VLOOKUP(TRUNC(MID($A472,1,2),0),Plano_Contas!$H$3:$J$103,3,TRUE),"")</f>
        <v/>
      </c>
      <c r="BT472" t="str">
        <f t="shared" si="28"/>
        <v/>
      </c>
      <c r="BV472">
        <f>Empresas!C472</f>
        <v>0</v>
      </c>
    </row>
    <row r="473" spans="1:74" x14ac:dyDescent="0.2">
      <c r="A473" s="89"/>
      <c r="B473" s="52" t="str">
        <f>IF($A473&lt;&gt;"",VLOOKUP(""&amp;$A473,Plano_Contas!$A$3:$F$1003,6,0),"")</f>
        <v/>
      </c>
      <c r="C473" s="91"/>
      <c r="D473" s="111"/>
      <c r="E473" s="112">
        <v>0</v>
      </c>
      <c r="F473" s="87"/>
      <c r="G473" s="85"/>
      <c r="H473" s="111"/>
      <c r="I473" s="112">
        <v>0</v>
      </c>
      <c r="J473" s="87"/>
      <c r="K473" s="85"/>
      <c r="L473" s="111"/>
      <c r="M473" s="112">
        <v>0</v>
      </c>
      <c r="N473" s="87"/>
      <c r="O473" s="85"/>
      <c r="P473" s="111"/>
      <c r="Q473" s="112">
        <v>0</v>
      </c>
      <c r="R473" s="87"/>
      <c r="S473" s="85"/>
      <c r="T473" s="111"/>
      <c r="U473" s="112">
        <v>0</v>
      </c>
      <c r="V473" s="87"/>
      <c r="W473" s="85"/>
      <c r="X473" s="111"/>
      <c r="Y473" s="112">
        <v>0</v>
      </c>
      <c r="Z473" s="87"/>
      <c r="AA473" s="85"/>
      <c r="AB473" s="111"/>
      <c r="AC473" s="112">
        <v>0</v>
      </c>
      <c r="AD473" s="87"/>
      <c r="AE473" s="85"/>
      <c r="AF473" s="111"/>
      <c r="AG473" s="112">
        <v>0</v>
      </c>
      <c r="AH473" s="87"/>
      <c r="AI473" s="85"/>
      <c r="AJ473" s="111"/>
      <c r="AK473" s="112">
        <v>0</v>
      </c>
      <c r="AL473" s="87"/>
      <c r="AM473" s="85"/>
      <c r="AN473" s="111"/>
      <c r="AO473" s="112">
        <v>0</v>
      </c>
      <c r="AP473" s="87"/>
      <c r="AQ473" s="85"/>
      <c r="AR473" s="111"/>
      <c r="AS473" s="112">
        <v>0</v>
      </c>
      <c r="AT473" s="87"/>
      <c r="AU473" s="85"/>
      <c r="AV473" s="111"/>
      <c r="AW473" s="112">
        <v>0</v>
      </c>
      <c r="AX473" s="87"/>
      <c r="AY473" s="85"/>
      <c r="AZ473" s="267">
        <f t="shared" si="25"/>
        <v>0</v>
      </c>
      <c r="BA473" s="88">
        <f t="shared" si="26"/>
        <v>0</v>
      </c>
      <c r="BC473">
        <f>IF($A473&lt;&gt;"",COUNTIF($BD$3:$BD473,$BD473),0)</f>
        <v>0</v>
      </c>
      <c r="BD473" t="str">
        <f>IF($A473&lt;&gt;"",VLOOKUP(TRUNC(MID($A473,1,2),0),Plano_Contas!$H$3:$J$103,2,TRUE),"")</f>
        <v/>
      </c>
      <c r="BE473" s="201" t="str">
        <f t="shared" si="27"/>
        <v/>
      </c>
      <c r="BF473" t="str">
        <f ca="1">IF($BT473&lt;&gt;"",SUMIF($BD$3:$BD$1004,"="&amp;$BD473,INDIRECT(ADDRESS(3,BF$2,1,1)):INDIRECT(ADDRESS(1004,BF$2,1,1))),"")</f>
        <v/>
      </c>
      <c r="BG473" t="str">
        <f ca="1">IF($BT473&lt;&gt;"",SUMIF($BD$3:$BD$1004,"="&amp;$BD473,INDIRECT(ADDRESS(3,BG$2,1,1)):INDIRECT(ADDRESS(1004,BG$2,1,1))),"")</f>
        <v/>
      </c>
      <c r="BH473" t="str">
        <f ca="1">IF($BT473&lt;&gt;"",SUMIF($BD$3:$BD$1004,"="&amp;$BD473,INDIRECT(ADDRESS(3,BH$2,1,1)):INDIRECT(ADDRESS(1004,BH$2,1,1))),"")</f>
        <v/>
      </c>
      <c r="BI473" t="str">
        <f ca="1">IF($BT473&lt;&gt;"",SUMIF($BD$3:$BD$1004,"="&amp;$BD473,INDIRECT(ADDRESS(3,BI$2,1,1)):INDIRECT(ADDRESS(1004,BI$2,1,1))),"")</f>
        <v/>
      </c>
      <c r="BJ473" t="str">
        <f ca="1">IF($BT473&lt;&gt;"",SUMIF($BD$3:$BD$1004,"="&amp;$BD473,INDIRECT(ADDRESS(3,BJ$2,1,1)):INDIRECT(ADDRESS(1004,BJ$2,1,1))),"")</f>
        <v/>
      </c>
      <c r="BK473" t="str">
        <f ca="1">IF($BT473&lt;&gt;"",SUMIF($BD$3:$BD$1004,"="&amp;$BD473,INDIRECT(ADDRESS(3,BK$2,1,1)):INDIRECT(ADDRESS(1004,BK$2,1,1))),"")</f>
        <v/>
      </c>
      <c r="BL473" t="str">
        <f ca="1">IF($BT473&lt;&gt;"",SUMIF($BD$3:$BD$1004,"="&amp;$BD473,INDIRECT(ADDRESS(3,BL$2,1,1)):INDIRECT(ADDRESS(1004,BL$2,1,1))),"")</f>
        <v/>
      </c>
      <c r="BM473" t="str">
        <f ca="1">IF($BT473&lt;&gt;"",SUMIF($BD$3:$BD$1004,"="&amp;$BD473,INDIRECT(ADDRESS(3,BM$2,1,1)):INDIRECT(ADDRESS(1004,BM$2,1,1))),"")</f>
        <v/>
      </c>
      <c r="BN473" t="str">
        <f ca="1">IF($BT473&lt;&gt;"",SUMIF($BD$3:$BD$1004,"="&amp;$BD473,INDIRECT(ADDRESS(3,BN$2,1,1)):INDIRECT(ADDRESS(1004,BN$2,1,1))),"")</f>
        <v/>
      </c>
      <c r="BO473" t="str">
        <f ca="1">IF($BT473&lt;&gt;"",SUMIF($BD$3:$BD$1004,"="&amp;$BD473,INDIRECT(ADDRESS(3,BO$2,1,1)):INDIRECT(ADDRESS(1004,BO$2,1,1))),"")</f>
        <v/>
      </c>
      <c r="BP473" t="str">
        <f ca="1">IF($BT473&lt;&gt;"",SUMIF($BD$3:$BD$1004,"="&amp;$BD473,INDIRECT(ADDRESS(3,BP$2,1,1)):INDIRECT(ADDRESS(1004,BP$2,1,1))),"")</f>
        <v/>
      </c>
      <c r="BQ473" t="str">
        <f ca="1">IF($BT473&lt;&gt;"",SUMIF($BD$3:$BD$1004,"="&amp;$BD473,INDIRECT(ADDRESS(3,BQ$2,1,1)):INDIRECT(ADDRESS(1004,BQ$2,1,1))),"")</f>
        <v/>
      </c>
      <c r="BR473" t="str">
        <f ca="1">IF($BT473&lt;&gt;"",SUMIF($BD$3:$BD$1004,"="&amp;$BD473,INDIRECT(ADDRESS(3,BR$2,1,1)):INDIRECT(ADDRESS(1004,BR$2,1,1))),"")</f>
        <v/>
      </c>
      <c r="BS473" t="str">
        <f>IF($A473&lt;&gt;"",VLOOKUP(TRUNC(MID($A473,1,2),0),Plano_Contas!$H$3:$J$103,3,TRUE),"")</f>
        <v/>
      </c>
      <c r="BT473" t="str">
        <f t="shared" si="28"/>
        <v/>
      </c>
      <c r="BV473">
        <f>Empresas!C473</f>
        <v>0</v>
      </c>
    </row>
    <row r="474" spans="1:74" x14ac:dyDescent="0.2">
      <c r="A474" s="89"/>
      <c r="B474" s="52" t="str">
        <f>IF($A474&lt;&gt;"",VLOOKUP(""&amp;$A474,Plano_Contas!$A$3:$F$1003,6,0),"")</f>
        <v/>
      </c>
      <c r="C474" s="91"/>
      <c r="D474" s="111"/>
      <c r="E474" s="112">
        <v>0</v>
      </c>
      <c r="F474" s="87"/>
      <c r="G474" s="85"/>
      <c r="H474" s="111"/>
      <c r="I474" s="112">
        <v>0</v>
      </c>
      <c r="J474" s="87"/>
      <c r="K474" s="85"/>
      <c r="L474" s="111"/>
      <c r="M474" s="112">
        <v>0</v>
      </c>
      <c r="N474" s="87"/>
      <c r="O474" s="85"/>
      <c r="P474" s="111"/>
      <c r="Q474" s="112">
        <v>0</v>
      </c>
      <c r="R474" s="87"/>
      <c r="S474" s="85"/>
      <c r="T474" s="111"/>
      <c r="U474" s="112">
        <v>0</v>
      </c>
      <c r="V474" s="87"/>
      <c r="W474" s="85"/>
      <c r="X474" s="111"/>
      <c r="Y474" s="112">
        <v>0</v>
      </c>
      <c r="Z474" s="87"/>
      <c r="AA474" s="85"/>
      <c r="AB474" s="111"/>
      <c r="AC474" s="112">
        <v>0</v>
      </c>
      <c r="AD474" s="87"/>
      <c r="AE474" s="85"/>
      <c r="AF474" s="111"/>
      <c r="AG474" s="112">
        <v>0</v>
      </c>
      <c r="AH474" s="87"/>
      <c r="AI474" s="85"/>
      <c r="AJ474" s="111"/>
      <c r="AK474" s="112">
        <v>0</v>
      </c>
      <c r="AL474" s="87"/>
      <c r="AM474" s="85"/>
      <c r="AN474" s="111"/>
      <c r="AO474" s="112">
        <v>0</v>
      </c>
      <c r="AP474" s="87"/>
      <c r="AQ474" s="85"/>
      <c r="AR474" s="111"/>
      <c r="AS474" s="112">
        <v>0</v>
      </c>
      <c r="AT474" s="87"/>
      <c r="AU474" s="85"/>
      <c r="AV474" s="111"/>
      <c r="AW474" s="112">
        <v>0</v>
      </c>
      <c r="AX474" s="87"/>
      <c r="AY474" s="85"/>
      <c r="AZ474" s="267">
        <f t="shared" si="25"/>
        <v>0</v>
      </c>
      <c r="BA474" s="88">
        <f t="shared" si="26"/>
        <v>0</v>
      </c>
      <c r="BC474">
        <f>IF($A474&lt;&gt;"",COUNTIF($BD$3:$BD474,$BD474),0)</f>
        <v>0</v>
      </c>
      <c r="BD474" t="str">
        <f>IF($A474&lt;&gt;"",VLOOKUP(TRUNC(MID($A474,1,2),0),Plano_Contas!$H$3:$J$103,2,TRUE),"")</f>
        <v/>
      </c>
      <c r="BE474" s="201" t="str">
        <f t="shared" si="27"/>
        <v/>
      </c>
      <c r="BF474" t="str">
        <f ca="1">IF($BT474&lt;&gt;"",SUMIF($BD$3:$BD$1004,"="&amp;$BD474,INDIRECT(ADDRESS(3,BF$2,1,1)):INDIRECT(ADDRESS(1004,BF$2,1,1))),"")</f>
        <v/>
      </c>
      <c r="BG474" t="str">
        <f ca="1">IF($BT474&lt;&gt;"",SUMIF($BD$3:$BD$1004,"="&amp;$BD474,INDIRECT(ADDRESS(3,BG$2,1,1)):INDIRECT(ADDRESS(1004,BG$2,1,1))),"")</f>
        <v/>
      </c>
      <c r="BH474" t="str">
        <f ca="1">IF($BT474&lt;&gt;"",SUMIF($BD$3:$BD$1004,"="&amp;$BD474,INDIRECT(ADDRESS(3,BH$2,1,1)):INDIRECT(ADDRESS(1004,BH$2,1,1))),"")</f>
        <v/>
      </c>
      <c r="BI474" t="str">
        <f ca="1">IF($BT474&lt;&gt;"",SUMIF($BD$3:$BD$1004,"="&amp;$BD474,INDIRECT(ADDRESS(3,BI$2,1,1)):INDIRECT(ADDRESS(1004,BI$2,1,1))),"")</f>
        <v/>
      </c>
      <c r="BJ474" t="str">
        <f ca="1">IF($BT474&lt;&gt;"",SUMIF($BD$3:$BD$1004,"="&amp;$BD474,INDIRECT(ADDRESS(3,BJ$2,1,1)):INDIRECT(ADDRESS(1004,BJ$2,1,1))),"")</f>
        <v/>
      </c>
      <c r="BK474" t="str">
        <f ca="1">IF($BT474&lt;&gt;"",SUMIF($BD$3:$BD$1004,"="&amp;$BD474,INDIRECT(ADDRESS(3,BK$2,1,1)):INDIRECT(ADDRESS(1004,BK$2,1,1))),"")</f>
        <v/>
      </c>
      <c r="BL474" t="str">
        <f ca="1">IF($BT474&lt;&gt;"",SUMIF($BD$3:$BD$1004,"="&amp;$BD474,INDIRECT(ADDRESS(3,BL$2,1,1)):INDIRECT(ADDRESS(1004,BL$2,1,1))),"")</f>
        <v/>
      </c>
      <c r="BM474" t="str">
        <f ca="1">IF($BT474&lt;&gt;"",SUMIF($BD$3:$BD$1004,"="&amp;$BD474,INDIRECT(ADDRESS(3,BM$2,1,1)):INDIRECT(ADDRESS(1004,BM$2,1,1))),"")</f>
        <v/>
      </c>
      <c r="BN474" t="str">
        <f ca="1">IF($BT474&lt;&gt;"",SUMIF($BD$3:$BD$1004,"="&amp;$BD474,INDIRECT(ADDRESS(3,BN$2,1,1)):INDIRECT(ADDRESS(1004,BN$2,1,1))),"")</f>
        <v/>
      </c>
      <c r="BO474" t="str">
        <f ca="1">IF($BT474&lt;&gt;"",SUMIF($BD$3:$BD$1004,"="&amp;$BD474,INDIRECT(ADDRESS(3,BO$2,1,1)):INDIRECT(ADDRESS(1004,BO$2,1,1))),"")</f>
        <v/>
      </c>
      <c r="BP474" t="str">
        <f ca="1">IF($BT474&lt;&gt;"",SUMIF($BD$3:$BD$1004,"="&amp;$BD474,INDIRECT(ADDRESS(3,BP$2,1,1)):INDIRECT(ADDRESS(1004,BP$2,1,1))),"")</f>
        <v/>
      </c>
      <c r="BQ474" t="str">
        <f ca="1">IF($BT474&lt;&gt;"",SUMIF($BD$3:$BD$1004,"="&amp;$BD474,INDIRECT(ADDRESS(3,BQ$2,1,1)):INDIRECT(ADDRESS(1004,BQ$2,1,1))),"")</f>
        <v/>
      </c>
      <c r="BR474" t="str">
        <f ca="1">IF($BT474&lt;&gt;"",SUMIF($BD$3:$BD$1004,"="&amp;$BD474,INDIRECT(ADDRESS(3,BR$2,1,1)):INDIRECT(ADDRESS(1004,BR$2,1,1))),"")</f>
        <v/>
      </c>
      <c r="BS474" t="str">
        <f>IF($A474&lt;&gt;"",VLOOKUP(TRUNC(MID($A474,1,2),0),Plano_Contas!$H$3:$J$103,3,TRUE),"")</f>
        <v/>
      </c>
      <c r="BT474" t="str">
        <f t="shared" si="28"/>
        <v/>
      </c>
      <c r="BV474">
        <f>Empresas!C474</f>
        <v>0</v>
      </c>
    </row>
    <row r="475" spans="1:74" x14ac:dyDescent="0.2">
      <c r="A475" s="89"/>
      <c r="B475" s="52" t="str">
        <f>IF($A475&lt;&gt;"",VLOOKUP(""&amp;$A475,Plano_Contas!$A$3:$F$1003,6,0),"")</f>
        <v/>
      </c>
      <c r="C475" s="91"/>
      <c r="D475" s="111"/>
      <c r="E475" s="112">
        <v>0</v>
      </c>
      <c r="F475" s="87"/>
      <c r="G475" s="85"/>
      <c r="H475" s="111"/>
      <c r="I475" s="112">
        <v>0</v>
      </c>
      <c r="J475" s="87"/>
      <c r="K475" s="85"/>
      <c r="L475" s="111"/>
      <c r="M475" s="112">
        <v>0</v>
      </c>
      <c r="N475" s="87"/>
      <c r="O475" s="85"/>
      <c r="P475" s="111"/>
      <c r="Q475" s="112">
        <v>0</v>
      </c>
      <c r="R475" s="87"/>
      <c r="S475" s="85"/>
      <c r="T475" s="111"/>
      <c r="U475" s="112">
        <v>0</v>
      </c>
      <c r="V475" s="87"/>
      <c r="W475" s="85"/>
      <c r="X475" s="111"/>
      <c r="Y475" s="112">
        <v>0</v>
      </c>
      <c r="Z475" s="87"/>
      <c r="AA475" s="85"/>
      <c r="AB475" s="111"/>
      <c r="AC475" s="112">
        <v>0</v>
      </c>
      <c r="AD475" s="87"/>
      <c r="AE475" s="85"/>
      <c r="AF475" s="111"/>
      <c r="AG475" s="112">
        <v>0</v>
      </c>
      <c r="AH475" s="87"/>
      <c r="AI475" s="85"/>
      <c r="AJ475" s="111"/>
      <c r="AK475" s="112">
        <v>0</v>
      </c>
      <c r="AL475" s="87"/>
      <c r="AM475" s="85"/>
      <c r="AN475" s="111"/>
      <c r="AO475" s="112">
        <v>0</v>
      </c>
      <c r="AP475" s="87"/>
      <c r="AQ475" s="85"/>
      <c r="AR475" s="111"/>
      <c r="AS475" s="112">
        <v>0</v>
      </c>
      <c r="AT475" s="87"/>
      <c r="AU475" s="85"/>
      <c r="AV475" s="111"/>
      <c r="AW475" s="112">
        <v>0</v>
      </c>
      <c r="AX475" s="87"/>
      <c r="AY475" s="85"/>
      <c r="AZ475" s="267">
        <f t="shared" si="25"/>
        <v>0</v>
      </c>
      <c r="BA475" s="88">
        <f t="shared" si="26"/>
        <v>0</v>
      </c>
      <c r="BC475">
        <f>IF($A475&lt;&gt;"",COUNTIF($BD$3:$BD475,$BD475),0)</f>
        <v>0</v>
      </c>
      <c r="BD475" t="str">
        <f>IF($A475&lt;&gt;"",VLOOKUP(TRUNC(MID($A475,1,2),0),Plano_Contas!$H$3:$J$103,2,TRUE),"")</f>
        <v/>
      </c>
      <c r="BE475" s="201" t="str">
        <f t="shared" si="27"/>
        <v/>
      </c>
      <c r="BF475" t="str">
        <f ca="1">IF($BT475&lt;&gt;"",SUMIF($BD$3:$BD$1004,"="&amp;$BD475,INDIRECT(ADDRESS(3,BF$2,1,1)):INDIRECT(ADDRESS(1004,BF$2,1,1))),"")</f>
        <v/>
      </c>
      <c r="BG475" t="str">
        <f ca="1">IF($BT475&lt;&gt;"",SUMIF($BD$3:$BD$1004,"="&amp;$BD475,INDIRECT(ADDRESS(3,BG$2,1,1)):INDIRECT(ADDRESS(1004,BG$2,1,1))),"")</f>
        <v/>
      </c>
      <c r="BH475" t="str">
        <f ca="1">IF($BT475&lt;&gt;"",SUMIF($BD$3:$BD$1004,"="&amp;$BD475,INDIRECT(ADDRESS(3,BH$2,1,1)):INDIRECT(ADDRESS(1004,BH$2,1,1))),"")</f>
        <v/>
      </c>
      <c r="BI475" t="str">
        <f ca="1">IF($BT475&lt;&gt;"",SUMIF($BD$3:$BD$1004,"="&amp;$BD475,INDIRECT(ADDRESS(3,BI$2,1,1)):INDIRECT(ADDRESS(1004,BI$2,1,1))),"")</f>
        <v/>
      </c>
      <c r="BJ475" t="str">
        <f ca="1">IF($BT475&lt;&gt;"",SUMIF($BD$3:$BD$1004,"="&amp;$BD475,INDIRECT(ADDRESS(3,BJ$2,1,1)):INDIRECT(ADDRESS(1004,BJ$2,1,1))),"")</f>
        <v/>
      </c>
      <c r="BK475" t="str">
        <f ca="1">IF($BT475&lt;&gt;"",SUMIF($BD$3:$BD$1004,"="&amp;$BD475,INDIRECT(ADDRESS(3,BK$2,1,1)):INDIRECT(ADDRESS(1004,BK$2,1,1))),"")</f>
        <v/>
      </c>
      <c r="BL475" t="str">
        <f ca="1">IF($BT475&lt;&gt;"",SUMIF($BD$3:$BD$1004,"="&amp;$BD475,INDIRECT(ADDRESS(3,BL$2,1,1)):INDIRECT(ADDRESS(1004,BL$2,1,1))),"")</f>
        <v/>
      </c>
      <c r="BM475" t="str">
        <f ca="1">IF($BT475&lt;&gt;"",SUMIF($BD$3:$BD$1004,"="&amp;$BD475,INDIRECT(ADDRESS(3,BM$2,1,1)):INDIRECT(ADDRESS(1004,BM$2,1,1))),"")</f>
        <v/>
      </c>
      <c r="BN475" t="str">
        <f ca="1">IF($BT475&lt;&gt;"",SUMIF($BD$3:$BD$1004,"="&amp;$BD475,INDIRECT(ADDRESS(3,BN$2,1,1)):INDIRECT(ADDRESS(1004,BN$2,1,1))),"")</f>
        <v/>
      </c>
      <c r="BO475" t="str">
        <f ca="1">IF($BT475&lt;&gt;"",SUMIF($BD$3:$BD$1004,"="&amp;$BD475,INDIRECT(ADDRESS(3,BO$2,1,1)):INDIRECT(ADDRESS(1004,BO$2,1,1))),"")</f>
        <v/>
      </c>
      <c r="BP475" t="str">
        <f ca="1">IF($BT475&lt;&gt;"",SUMIF($BD$3:$BD$1004,"="&amp;$BD475,INDIRECT(ADDRESS(3,BP$2,1,1)):INDIRECT(ADDRESS(1004,BP$2,1,1))),"")</f>
        <v/>
      </c>
      <c r="BQ475" t="str">
        <f ca="1">IF($BT475&lt;&gt;"",SUMIF($BD$3:$BD$1004,"="&amp;$BD475,INDIRECT(ADDRESS(3,BQ$2,1,1)):INDIRECT(ADDRESS(1004,BQ$2,1,1))),"")</f>
        <v/>
      </c>
      <c r="BR475" t="str">
        <f ca="1">IF($BT475&lt;&gt;"",SUMIF($BD$3:$BD$1004,"="&amp;$BD475,INDIRECT(ADDRESS(3,BR$2,1,1)):INDIRECT(ADDRESS(1004,BR$2,1,1))),"")</f>
        <v/>
      </c>
      <c r="BS475" t="str">
        <f>IF($A475&lt;&gt;"",VLOOKUP(TRUNC(MID($A475,1,2),0),Plano_Contas!$H$3:$J$103,3,TRUE),"")</f>
        <v/>
      </c>
      <c r="BT475" t="str">
        <f t="shared" si="28"/>
        <v/>
      </c>
      <c r="BV475">
        <f>Empresas!C475</f>
        <v>0</v>
      </c>
    </row>
    <row r="476" spans="1:74" x14ac:dyDescent="0.2">
      <c r="A476" s="89"/>
      <c r="B476" s="52" t="str">
        <f>IF($A476&lt;&gt;"",VLOOKUP(""&amp;$A476,Plano_Contas!$A$3:$F$1003,6,0),"")</f>
        <v/>
      </c>
      <c r="C476" s="91"/>
      <c r="D476" s="111"/>
      <c r="E476" s="112">
        <v>0</v>
      </c>
      <c r="F476" s="87"/>
      <c r="G476" s="85"/>
      <c r="H476" s="111"/>
      <c r="I476" s="112">
        <v>0</v>
      </c>
      <c r="J476" s="87"/>
      <c r="K476" s="85"/>
      <c r="L476" s="111"/>
      <c r="M476" s="112">
        <v>0</v>
      </c>
      <c r="N476" s="87"/>
      <c r="O476" s="85"/>
      <c r="P476" s="111"/>
      <c r="Q476" s="112">
        <v>0</v>
      </c>
      <c r="R476" s="87"/>
      <c r="S476" s="85"/>
      <c r="T476" s="111"/>
      <c r="U476" s="112">
        <v>0</v>
      </c>
      <c r="V476" s="87"/>
      <c r="W476" s="85"/>
      <c r="X476" s="111"/>
      <c r="Y476" s="112">
        <v>0</v>
      </c>
      <c r="Z476" s="87"/>
      <c r="AA476" s="85"/>
      <c r="AB476" s="111"/>
      <c r="AC476" s="112">
        <v>0</v>
      </c>
      <c r="AD476" s="87"/>
      <c r="AE476" s="85"/>
      <c r="AF476" s="111"/>
      <c r="AG476" s="112">
        <v>0</v>
      </c>
      <c r="AH476" s="87"/>
      <c r="AI476" s="85"/>
      <c r="AJ476" s="111"/>
      <c r="AK476" s="112">
        <v>0</v>
      </c>
      <c r="AL476" s="87"/>
      <c r="AM476" s="85"/>
      <c r="AN476" s="111"/>
      <c r="AO476" s="112">
        <v>0</v>
      </c>
      <c r="AP476" s="87"/>
      <c r="AQ476" s="85"/>
      <c r="AR476" s="111"/>
      <c r="AS476" s="112">
        <v>0</v>
      </c>
      <c r="AT476" s="87"/>
      <c r="AU476" s="85"/>
      <c r="AV476" s="111"/>
      <c r="AW476" s="112">
        <v>0</v>
      </c>
      <c r="AX476" s="87"/>
      <c r="AY476" s="85"/>
      <c r="AZ476" s="267">
        <f t="shared" si="25"/>
        <v>0</v>
      </c>
      <c r="BA476" s="88">
        <f t="shared" si="26"/>
        <v>0</v>
      </c>
      <c r="BC476">
        <f>IF($A476&lt;&gt;"",COUNTIF($BD$3:$BD476,$BD476),0)</f>
        <v>0</v>
      </c>
      <c r="BD476" t="str">
        <f>IF($A476&lt;&gt;"",VLOOKUP(TRUNC(MID($A476,1,2),0),Plano_Contas!$H$3:$J$103,2,TRUE),"")</f>
        <v/>
      </c>
      <c r="BE476" s="201" t="str">
        <f t="shared" si="27"/>
        <v/>
      </c>
      <c r="BF476" t="str">
        <f ca="1">IF($BT476&lt;&gt;"",SUMIF($BD$3:$BD$1004,"="&amp;$BD476,INDIRECT(ADDRESS(3,BF$2,1,1)):INDIRECT(ADDRESS(1004,BF$2,1,1))),"")</f>
        <v/>
      </c>
      <c r="BG476" t="str">
        <f ca="1">IF($BT476&lt;&gt;"",SUMIF($BD$3:$BD$1004,"="&amp;$BD476,INDIRECT(ADDRESS(3,BG$2,1,1)):INDIRECT(ADDRESS(1004,BG$2,1,1))),"")</f>
        <v/>
      </c>
      <c r="BH476" t="str">
        <f ca="1">IF($BT476&lt;&gt;"",SUMIF($BD$3:$BD$1004,"="&amp;$BD476,INDIRECT(ADDRESS(3,BH$2,1,1)):INDIRECT(ADDRESS(1004,BH$2,1,1))),"")</f>
        <v/>
      </c>
      <c r="BI476" t="str">
        <f ca="1">IF($BT476&lt;&gt;"",SUMIF($BD$3:$BD$1004,"="&amp;$BD476,INDIRECT(ADDRESS(3,BI$2,1,1)):INDIRECT(ADDRESS(1004,BI$2,1,1))),"")</f>
        <v/>
      </c>
      <c r="BJ476" t="str">
        <f ca="1">IF($BT476&lt;&gt;"",SUMIF($BD$3:$BD$1004,"="&amp;$BD476,INDIRECT(ADDRESS(3,BJ$2,1,1)):INDIRECT(ADDRESS(1004,BJ$2,1,1))),"")</f>
        <v/>
      </c>
      <c r="BK476" t="str">
        <f ca="1">IF($BT476&lt;&gt;"",SUMIF($BD$3:$BD$1004,"="&amp;$BD476,INDIRECT(ADDRESS(3,BK$2,1,1)):INDIRECT(ADDRESS(1004,BK$2,1,1))),"")</f>
        <v/>
      </c>
      <c r="BL476" t="str">
        <f ca="1">IF($BT476&lt;&gt;"",SUMIF($BD$3:$BD$1004,"="&amp;$BD476,INDIRECT(ADDRESS(3,BL$2,1,1)):INDIRECT(ADDRESS(1004,BL$2,1,1))),"")</f>
        <v/>
      </c>
      <c r="BM476" t="str">
        <f ca="1">IF($BT476&lt;&gt;"",SUMIF($BD$3:$BD$1004,"="&amp;$BD476,INDIRECT(ADDRESS(3,BM$2,1,1)):INDIRECT(ADDRESS(1004,BM$2,1,1))),"")</f>
        <v/>
      </c>
      <c r="BN476" t="str">
        <f ca="1">IF($BT476&lt;&gt;"",SUMIF($BD$3:$BD$1004,"="&amp;$BD476,INDIRECT(ADDRESS(3,BN$2,1,1)):INDIRECT(ADDRESS(1004,BN$2,1,1))),"")</f>
        <v/>
      </c>
      <c r="BO476" t="str">
        <f ca="1">IF($BT476&lt;&gt;"",SUMIF($BD$3:$BD$1004,"="&amp;$BD476,INDIRECT(ADDRESS(3,BO$2,1,1)):INDIRECT(ADDRESS(1004,BO$2,1,1))),"")</f>
        <v/>
      </c>
      <c r="BP476" t="str">
        <f ca="1">IF($BT476&lt;&gt;"",SUMIF($BD$3:$BD$1004,"="&amp;$BD476,INDIRECT(ADDRESS(3,BP$2,1,1)):INDIRECT(ADDRESS(1004,BP$2,1,1))),"")</f>
        <v/>
      </c>
      <c r="BQ476" t="str">
        <f ca="1">IF($BT476&lt;&gt;"",SUMIF($BD$3:$BD$1004,"="&amp;$BD476,INDIRECT(ADDRESS(3,BQ$2,1,1)):INDIRECT(ADDRESS(1004,BQ$2,1,1))),"")</f>
        <v/>
      </c>
      <c r="BR476" t="str">
        <f ca="1">IF($BT476&lt;&gt;"",SUMIF($BD$3:$BD$1004,"="&amp;$BD476,INDIRECT(ADDRESS(3,BR$2,1,1)):INDIRECT(ADDRESS(1004,BR$2,1,1))),"")</f>
        <v/>
      </c>
      <c r="BS476" t="str">
        <f>IF($A476&lt;&gt;"",VLOOKUP(TRUNC(MID($A476,1,2),0),Plano_Contas!$H$3:$J$103,3,TRUE),"")</f>
        <v/>
      </c>
      <c r="BT476" t="str">
        <f t="shared" si="28"/>
        <v/>
      </c>
      <c r="BV476">
        <f>Empresas!C476</f>
        <v>0</v>
      </c>
    </row>
    <row r="477" spans="1:74" x14ac:dyDescent="0.2">
      <c r="A477" s="89"/>
      <c r="B477" s="52" t="str">
        <f>IF($A477&lt;&gt;"",VLOOKUP(""&amp;$A477,Plano_Contas!$A$3:$F$1003,6,0),"")</f>
        <v/>
      </c>
      <c r="C477" s="91"/>
      <c r="D477" s="111"/>
      <c r="E477" s="112">
        <v>0</v>
      </c>
      <c r="F477" s="87"/>
      <c r="G477" s="85"/>
      <c r="H477" s="111"/>
      <c r="I477" s="112">
        <v>0</v>
      </c>
      <c r="J477" s="87"/>
      <c r="K477" s="85"/>
      <c r="L477" s="111"/>
      <c r="M477" s="112">
        <v>0</v>
      </c>
      <c r="N477" s="87"/>
      <c r="O477" s="85"/>
      <c r="P477" s="111"/>
      <c r="Q477" s="112">
        <v>0</v>
      </c>
      <c r="R477" s="87"/>
      <c r="S477" s="85"/>
      <c r="T477" s="111"/>
      <c r="U477" s="112">
        <v>0</v>
      </c>
      <c r="V477" s="87"/>
      <c r="W477" s="85"/>
      <c r="X477" s="111"/>
      <c r="Y477" s="112">
        <v>0</v>
      </c>
      <c r="Z477" s="87"/>
      <c r="AA477" s="85"/>
      <c r="AB477" s="111"/>
      <c r="AC477" s="112">
        <v>0</v>
      </c>
      <c r="AD477" s="87"/>
      <c r="AE477" s="85"/>
      <c r="AF477" s="111"/>
      <c r="AG477" s="112">
        <v>0</v>
      </c>
      <c r="AH477" s="87"/>
      <c r="AI477" s="85"/>
      <c r="AJ477" s="111"/>
      <c r="AK477" s="112">
        <v>0</v>
      </c>
      <c r="AL477" s="87"/>
      <c r="AM477" s="85"/>
      <c r="AN477" s="111"/>
      <c r="AO477" s="112">
        <v>0</v>
      </c>
      <c r="AP477" s="87"/>
      <c r="AQ477" s="85"/>
      <c r="AR477" s="111"/>
      <c r="AS477" s="112">
        <v>0</v>
      </c>
      <c r="AT477" s="87"/>
      <c r="AU477" s="85"/>
      <c r="AV477" s="111"/>
      <c r="AW477" s="112">
        <v>0</v>
      </c>
      <c r="AX477" s="87"/>
      <c r="AY477" s="85"/>
      <c r="AZ477" s="267">
        <f t="shared" si="25"/>
        <v>0</v>
      </c>
      <c r="BA477" s="88">
        <f t="shared" si="26"/>
        <v>0</v>
      </c>
      <c r="BC477">
        <f>IF($A477&lt;&gt;"",COUNTIF($BD$3:$BD477,$BD477),0)</f>
        <v>0</v>
      </c>
      <c r="BD477" t="str">
        <f>IF($A477&lt;&gt;"",VLOOKUP(TRUNC(MID($A477,1,2),0),Plano_Contas!$H$3:$J$103,2,TRUE),"")</f>
        <v/>
      </c>
      <c r="BE477" s="201" t="str">
        <f t="shared" si="27"/>
        <v/>
      </c>
      <c r="BF477" t="str">
        <f ca="1">IF($BT477&lt;&gt;"",SUMIF($BD$3:$BD$1004,"="&amp;$BD477,INDIRECT(ADDRESS(3,BF$2,1,1)):INDIRECT(ADDRESS(1004,BF$2,1,1))),"")</f>
        <v/>
      </c>
      <c r="BG477" t="str">
        <f ca="1">IF($BT477&lt;&gt;"",SUMIF($BD$3:$BD$1004,"="&amp;$BD477,INDIRECT(ADDRESS(3,BG$2,1,1)):INDIRECT(ADDRESS(1004,BG$2,1,1))),"")</f>
        <v/>
      </c>
      <c r="BH477" t="str">
        <f ca="1">IF($BT477&lt;&gt;"",SUMIF($BD$3:$BD$1004,"="&amp;$BD477,INDIRECT(ADDRESS(3,BH$2,1,1)):INDIRECT(ADDRESS(1004,BH$2,1,1))),"")</f>
        <v/>
      </c>
      <c r="BI477" t="str">
        <f ca="1">IF($BT477&lt;&gt;"",SUMIF($BD$3:$BD$1004,"="&amp;$BD477,INDIRECT(ADDRESS(3,BI$2,1,1)):INDIRECT(ADDRESS(1004,BI$2,1,1))),"")</f>
        <v/>
      </c>
      <c r="BJ477" t="str">
        <f ca="1">IF($BT477&lt;&gt;"",SUMIF($BD$3:$BD$1004,"="&amp;$BD477,INDIRECT(ADDRESS(3,BJ$2,1,1)):INDIRECT(ADDRESS(1004,BJ$2,1,1))),"")</f>
        <v/>
      </c>
      <c r="BK477" t="str">
        <f ca="1">IF($BT477&lt;&gt;"",SUMIF($BD$3:$BD$1004,"="&amp;$BD477,INDIRECT(ADDRESS(3,BK$2,1,1)):INDIRECT(ADDRESS(1004,BK$2,1,1))),"")</f>
        <v/>
      </c>
      <c r="BL477" t="str">
        <f ca="1">IF($BT477&lt;&gt;"",SUMIF($BD$3:$BD$1004,"="&amp;$BD477,INDIRECT(ADDRESS(3,BL$2,1,1)):INDIRECT(ADDRESS(1004,BL$2,1,1))),"")</f>
        <v/>
      </c>
      <c r="BM477" t="str">
        <f ca="1">IF($BT477&lt;&gt;"",SUMIF($BD$3:$BD$1004,"="&amp;$BD477,INDIRECT(ADDRESS(3,BM$2,1,1)):INDIRECT(ADDRESS(1004,BM$2,1,1))),"")</f>
        <v/>
      </c>
      <c r="BN477" t="str">
        <f ca="1">IF($BT477&lt;&gt;"",SUMIF($BD$3:$BD$1004,"="&amp;$BD477,INDIRECT(ADDRESS(3,BN$2,1,1)):INDIRECT(ADDRESS(1004,BN$2,1,1))),"")</f>
        <v/>
      </c>
      <c r="BO477" t="str">
        <f ca="1">IF($BT477&lt;&gt;"",SUMIF($BD$3:$BD$1004,"="&amp;$BD477,INDIRECT(ADDRESS(3,BO$2,1,1)):INDIRECT(ADDRESS(1004,BO$2,1,1))),"")</f>
        <v/>
      </c>
      <c r="BP477" t="str">
        <f ca="1">IF($BT477&lt;&gt;"",SUMIF($BD$3:$BD$1004,"="&amp;$BD477,INDIRECT(ADDRESS(3,BP$2,1,1)):INDIRECT(ADDRESS(1004,BP$2,1,1))),"")</f>
        <v/>
      </c>
      <c r="BQ477" t="str">
        <f ca="1">IF($BT477&lt;&gt;"",SUMIF($BD$3:$BD$1004,"="&amp;$BD477,INDIRECT(ADDRESS(3,BQ$2,1,1)):INDIRECT(ADDRESS(1004,BQ$2,1,1))),"")</f>
        <v/>
      </c>
      <c r="BR477" t="str">
        <f ca="1">IF($BT477&lt;&gt;"",SUMIF($BD$3:$BD$1004,"="&amp;$BD477,INDIRECT(ADDRESS(3,BR$2,1,1)):INDIRECT(ADDRESS(1004,BR$2,1,1))),"")</f>
        <v/>
      </c>
      <c r="BS477" t="str">
        <f>IF($A477&lt;&gt;"",VLOOKUP(TRUNC(MID($A477,1,2),0),Plano_Contas!$H$3:$J$103,3,TRUE),"")</f>
        <v/>
      </c>
      <c r="BT477" t="str">
        <f t="shared" si="28"/>
        <v/>
      </c>
      <c r="BV477">
        <f>Empresas!C477</f>
        <v>0</v>
      </c>
    </row>
    <row r="478" spans="1:74" x14ac:dyDescent="0.2">
      <c r="A478" s="89"/>
      <c r="B478" s="52" t="str">
        <f>IF($A478&lt;&gt;"",VLOOKUP(""&amp;$A478,Plano_Contas!$A$3:$F$1003,6,0),"")</f>
        <v/>
      </c>
      <c r="C478" s="91"/>
      <c r="D478" s="111"/>
      <c r="E478" s="112">
        <v>0</v>
      </c>
      <c r="F478" s="87"/>
      <c r="G478" s="85"/>
      <c r="H478" s="111"/>
      <c r="I478" s="112">
        <v>0</v>
      </c>
      <c r="J478" s="87"/>
      <c r="K478" s="85"/>
      <c r="L478" s="111"/>
      <c r="M478" s="112">
        <v>0</v>
      </c>
      <c r="N478" s="87"/>
      <c r="O478" s="85"/>
      <c r="P478" s="111"/>
      <c r="Q478" s="112">
        <v>0</v>
      </c>
      <c r="R478" s="87"/>
      <c r="S478" s="85"/>
      <c r="T478" s="111"/>
      <c r="U478" s="112">
        <v>0</v>
      </c>
      <c r="V478" s="87"/>
      <c r="W478" s="85"/>
      <c r="X478" s="111"/>
      <c r="Y478" s="112">
        <v>0</v>
      </c>
      <c r="Z478" s="87"/>
      <c r="AA478" s="85"/>
      <c r="AB478" s="111"/>
      <c r="AC478" s="112">
        <v>0</v>
      </c>
      <c r="AD478" s="87"/>
      <c r="AE478" s="85"/>
      <c r="AF478" s="111"/>
      <c r="AG478" s="112">
        <v>0</v>
      </c>
      <c r="AH478" s="87"/>
      <c r="AI478" s="85"/>
      <c r="AJ478" s="111"/>
      <c r="AK478" s="112">
        <v>0</v>
      </c>
      <c r="AL478" s="87"/>
      <c r="AM478" s="85"/>
      <c r="AN478" s="111"/>
      <c r="AO478" s="112">
        <v>0</v>
      </c>
      <c r="AP478" s="87"/>
      <c r="AQ478" s="85"/>
      <c r="AR478" s="111"/>
      <c r="AS478" s="112">
        <v>0</v>
      </c>
      <c r="AT478" s="87"/>
      <c r="AU478" s="85"/>
      <c r="AV478" s="111"/>
      <c r="AW478" s="112">
        <v>0</v>
      </c>
      <c r="AX478" s="87"/>
      <c r="AY478" s="85"/>
      <c r="AZ478" s="267">
        <f t="shared" si="25"/>
        <v>0</v>
      </c>
      <c r="BA478" s="88">
        <f t="shared" si="26"/>
        <v>0</v>
      </c>
      <c r="BC478">
        <f>IF($A478&lt;&gt;"",COUNTIF($BD$3:$BD478,$BD478),0)</f>
        <v>0</v>
      </c>
      <c r="BD478" t="str">
        <f>IF($A478&lt;&gt;"",VLOOKUP(TRUNC(MID($A478,1,2),0),Plano_Contas!$H$3:$J$103,2,TRUE),"")</f>
        <v/>
      </c>
      <c r="BE478" s="201" t="str">
        <f t="shared" si="27"/>
        <v/>
      </c>
      <c r="BF478" t="str">
        <f ca="1">IF($BT478&lt;&gt;"",SUMIF($BD$3:$BD$1004,"="&amp;$BD478,INDIRECT(ADDRESS(3,BF$2,1,1)):INDIRECT(ADDRESS(1004,BF$2,1,1))),"")</f>
        <v/>
      </c>
      <c r="BG478" t="str">
        <f ca="1">IF($BT478&lt;&gt;"",SUMIF($BD$3:$BD$1004,"="&amp;$BD478,INDIRECT(ADDRESS(3,BG$2,1,1)):INDIRECT(ADDRESS(1004,BG$2,1,1))),"")</f>
        <v/>
      </c>
      <c r="BH478" t="str">
        <f ca="1">IF($BT478&lt;&gt;"",SUMIF($BD$3:$BD$1004,"="&amp;$BD478,INDIRECT(ADDRESS(3,BH$2,1,1)):INDIRECT(ADDRESS(1004,BH$2,1,1))),"")</f>
        <v/>
      </c>
      <c r="BI478" t="str">
        <f ca="1">IF($BT478&lt;&gt;"",SUMIF($BD$3:$BD$1004,"="&amp;$BD478,INDIRECT(ADDRESS(3,BI$2,1,1)):INDIRECT(ADDRESS(1004,BI$2,1,1))),"")</f>
        <v/>
      </c>
      <c r="BJ478" t="str">
        <f ca="1">IF($BT478&lt;&gt;"",SUMIF($BD$3:$BD$1004,"="&amp;$BD478,INDIRECT(ADDRESS(3,BJ$2,1,1)):INDIRECT(ADDRESS(1004,BJ$2,1,1))),"")</f>
        <v/>
      </c>
      <c r="BK478" t="str">
        <f ca="1">IF($BT478&lt;&gt;"",SUMIF($BD$3:$BD$1004,"="&amp;$BD478,INDIRECT(ADDRESS(3,BK$2,1,1)):INDIRECT(ADDRESS(1004,BK$2,1,1))),"")</f>
        <v/>
      </c>
      <c r="BL478" t="str">
        <f ca="1">IF($BT478&lt;&gt;"",SUMIF($BD$3:$BD$1004,"="&amp;$BD478,INDIRECT(ADDRESS(3,BL$2,1,1)):INDIRECT(ADDRESS(1004,BL$2,1,1))),"")</f>
        <v/>
      </c>
      <c r="BM478" t="str">
        <f ca="1">IF($BT478&lt;&gt;"",SUMIF($BD$3:$BD$1004,"="&amp;$BD478,INDIRECT(ADDRESS(3,BM$2,1,1)):INDIRECT(ADDRESS(1004,BM$2,1,1))),"")</f>
        <v/>
      </c>
      <c r="BN478" t="str">
        <f ca="1">IF($BT478&lt;&gt;"",SUMIF($BD$3:$BD$1004,"="&amp;$BD478,INDIRECT(ADDRESS(3,BN$2,1,1)):INDIRECT(ADDRESS(1004,BN$2,1,1))),"")</f>
        <v/>
      </c>
      <c r="BO478" t="str">
        <f ca="1">IF($BT478&lt;&gt;"",SUMIF($BD$3:$BD$1004,"="&amp;$BD478,INDIRECT(ADDRESS(3,BO$2,1,1)):INDIRECT(ADDRESS(1004,BO$2,1,1))),"")</f>
        <v/>
      </c>
      <c r="BP478" t="str">
        <f ca="1">IF($BT478&lt;&gt;"",SUMIF($BD$3:$BD$1004,"="&amp;$BD478,INDIRECT(ADDRESS(3,BP$2,1,1)):INDIRECT(ADDRESS(1004,BP$2,1,1))),"")</f>
        <v/>
      </c>
      <c r="BQ478" t="str">
        <f ca="1">IF($BT478&lt;&gt;"",SUMIF($BD$3:$BD$1004,"="&amp;$BD478,INDIRECT(ADDRESS(3,BQ$2,1,1)):INDIRECT(ADDRESS(1004,BQ$2,1,1))),"")</f>
        <v/>
      </c>
      <c r="BR478" t="str">
        <f ca="1">IF($BT478&lt;&gt;"",SUMIF($BD$3:$BD$1004,"="&amp;$BD478,INDIRECT(ADDRESS(3,BR$2,1,1)):INDIRECT(ADDRESS(1004,BR$2,1,1))),"")</f>
        <v/>
      </c>
      <c r="BS478" t="str">
        <f>IF($A478&lt;&gt;"",VLOOKUP(TRUNC(MID($A478,1,2),0),Plano_Contas!$H$3:$J$103,3,TRUE),"")</f>
        <v/>
      </c>
      <c r="BT478" t="str">
        <f t="shared" si="28"/>
        <v/>
      </c>
      <c r="BV478">
        <f>Empresas!C478</f>
        <v>0</v>
      </c>
    </row>
    <row r="479" spans="1:74" x14ac:dyDescent="0.2">
      <c r="A479" s="89"/>
      <c r="B479" s="52" t="str">
        <f>IF($A479&lt;&gt;"",VLOOKUP(""&amp;$A479,Plano_Contas!$A$3:$F$1003,6,0),"")</f>
        <v/>
      </c>
      <c r="C479" s="91"/>
      <c r="D479" s="111"/>
      <c r="E479" s="112">
        <v>0</v>
      </c>
      <c r="F479" s="87"/>
      <c r="G479" s="85"/>
      <c r="H479" s="111"/>
      <c r="I479" s="112">
        <v>0</v>
      </c>
      <c r="J479" s="87"/>
      <c r="K479" s="85"/>
      <c r="L479" s="111"/>
      <c r="M479" s="112">
        <v>0</v>
      </c>
      <c r="N479" s="87"/>
      <c r="O479" s="85"/>
      <c r="P479" s="111"/>
      <c r="Q479" s="112">
        <v>0</v>
      </c>
      <c r="R479" s="87"/>
      <c r="S479" s="85"/>
      <c r="T479" s="111"/>
      <c r="U479" s="112">
        <v>0</v>
      </c>
      <c r="V479" s="87"/>
      <c r="W479" s="85"/>
      <c r="X479" s="111"/>
      <c r="Y479" s="112">
        <v>0</v>
      </c>
      <c r="Z479" s="87"/>
      <c r="AA479" s="85"/>
      <c r="AB479" s="111"/>
      <c r="AC479" s="112">
        <v>0</v>
      </c>
      <c r="AD479" s="87"/>
      <c r="AE479" s="85"/>
      <c r="AF479" s="111"/>
      <c r="AG479" s="112">
        <v>0</v>
      </c>
      <c r="AH479" s="87"/>
      <c r="AI479" s="85"/>
      <c r="AJ479" s="111"/>
      <c r="AK479" s="112">
        <v>0</v>
      </c>
      <c r="AL479" s="87"/>
      <c r="AM479" s="85"/>
      <c r="AN479" s="111"/>
      <c r="AO479" s="112">
        <v>0</v>
      </c>
      <c r="AP479" s="87"/>
      <c r="AQ479" s="85"/>
      <c r="AR479" s="111"/>
      <c r="AS479" s="112">
        <v>0</v>
      </c>
      <c r="AT479" s="87"/>
      <c r="AU479" s="85"/>
      <c r="AV479" s="111"/>
      <c r="AW479" s="112">
        <v>0</v>
      </c>
      <c r="AX479" s="87"/>
      <c r="AY479" s="85"/>
      <c r="AZ479" s="267">
        <f t="shared" si="25"/>
        <v>0</v>
      </c>
      <c r="BA479" s="88">
        <f t="shared" si="26"/>
        <v>0</v>
      </c>
      <c r="BC479">
        <f>IF($A479&lt;&gt;"",COUNTIF($BD$3:$BD479,$BD479),0)</f>
        <v>0</v>
      </c>
      <c r="BD479" t="str">
        <f>IF($A479&lt;&gt;"",VLOOKUP(TRUNC(MID($A479,1,2),0),Plano_Contas!$H$3:$J$103,2,TRUE),"")</f>
        <v/>
      </c>
      <c r="BE479" s="201" t="str">
        <f t="shared" si="27"/>
        <v/>
      </c>
      <c r="BF479" t="str">
        <f ca="1">IF($BT479&lt;&gt;"",SUMIF($BD$3:$BD$1004,"="&amp;$BD479,INDIRECT(ADDRESS(3,BF$2,1,1)):INDIRECT(ADDRESS(1004,BF$2,1,1))),"")</f>
        <v/>
      </c>
      <c r="BG479" t="str">
        <f ca="1">IF($BT479&lt;&gt;"",SUMIF($BD$3:$BD$1004,"="&amp;$BD479,INDIRECT(ADDRESS(3,BG$2,1,1)):INDIRECT(ADDRESS(1004,BG$2,1,1))),"")</f>
        <v/>
      </c>
      <c r="BH479" t="str">
        <f ca="1">IF($BT479&lt;&gt;"",SUMIF($BD$3:$BD$1004,"="&amp;$BD479,INDIRECT(ADDRESS(3,BH$2,1,1)):INDIRECT(ADDRESS(1004,BH$2,1,1))),"")</f>
        <v/>
      </c>
      <c r="BI479" t="str">
        <f ca="1">IF($BT479&lt;&gt;"",SUMIF($BD$3:$BD$1004,"="&amp;$BD479,INDIRECT(ADDRESS(3,BI$2,1,1)):INDIRECT(ADDRESS(1004,BI$2,1,1))),"")</f>
        <v/>
      </c>
      <c r="BJ479" t="str">
        <f ca="1">IF($BT479&lt;&gt;"",SUMIF($BD$3:$BD$1004,"="&amp;$BD479,INDIRECT(ADDRESS(3,BJ$2,1,1)):INDIRECT(ADDRESS(1004,BJ$2,1,1))),"")</f>
        <v/>
      </c>
      <c r="BK479" t="str">
        <f ca="1">IF($BT479&lt;&gt;"",SUMIF($BD$3:$BD$1004,"="&amp;$BD479,INDIRECT(ADDRESS(3,BK$2,1,1)):INDIRECT(ADDRESS(1004,BK$2,1,1))),"")</f>
        <v/>
      </c>
      <c r="BL479" t="str">
        <f ca="1">IF($BT479&lt;&gt;"",SUMIF($BD$3:$BD$1004,"="&amp;$BD479,INDIRECT(ADDRESS(3,BL$2,1,1)):INDIRECT(ADDRESS(1004,BL$2,1,1))),"")</f>
        <v/>
      </c>
      <c r="BM479" t="str">
        <f ca="1">IF($BT479&lt;&gt;"",SUMIF($BD$3:$BD$1004,"="&amp;$BD479,INDIRECT(ADDRESS(3,BM$2,1,1)):INDIRECT(ADDRESS(1004,BM$2,1,1))),"")</f>
        <v/>
      </c>
      <c r="BN479" t="str">
        <f ca="1">IF($BT479&lt;&gt;"",SUMIF($BD$3:$BD$1004,"="&amp;$BD479,INDIRECT(ADDRESS(3,BN$2,1,1)):INDIRECT(ADDRESS(1004,BN$2,1,1))),"")</f>
        <v/>
      </c>
      <c r="BO479" t="str">
        <f ca="1">IF($BT479&lt;&gt;"",SUMIF($BD$3:$BD$1004,"="&amp;$BD479,INDIRECT(ADDRESS(3,BO$2,1,1)):INDIRECT(ADDRESS(1004,BO$2,1,1))),"")</f>
        <v/>
      </c>
      <c r="BP479" t="str">
        <f ca="1">IF($BT479&lt;&gt;"",SUMIF($BD$3:$BD$1004,"="&amp;$BD479,INDIRECT(ADDRESS(3,BP$2,1,1)):INDIRECT(ADDRESS(1004,BP$2,1,1))),"")</f>
        <v/>
      </c>
      <c r="BQ479" t="str">
        <f ca="1">IF($BT479&lt;&gt;"",SUMIF($BD$3:$BD$1004,"="&amp;$BD479,INDIRECT(ADDRESS(3,BQ$2,1,1)):INDIRECT(ADDRESS(1004,BQ$2,1,1))),"")</f>
        <v/>
      </c>
      <c r="BR479" t="str">
        <f ca="1">IF($BT479&lt;&gt;"",SUMIF($BD$3:$BD$1004,"="&amp;$BD479,INDIRECT(ADDRESS(3,BR$2,1,1)):INDIRECT(ADDRESS(1004,BR$2,1,1))),"")</f>
        <v/>
      </c>
      <c r="BS479" t="str">
        <f>IF($A479&lt;&gt;"",VLOOKUP(TRUNC(MID($A479,1,2),0),Plano_Contas!$H$3:$J$103,3,TRUE),"")</f>
        <v/>
      </c>
      <c r="BT479" t="str">
        <f t="shared" si="28"/>
        <v/>
      </c>
      <c r="BV479">
        <f>Empresas!C479</f>
        <v>0</v>
      </c>
    </row>
    <row r="480" spans="1:74" x14ac:dyDescent="0.2">
      <c r="A480" s="89"/>
      <c r="B480" s="52" t="str">
        <f>IF($A480&lt;&gt;"",VLOOKUP(""&amp;$A480,Plano_Contas!$A$3:$F$1003,6,0),"")</f>
        <v/>
      </c>
      <c r="C480" s="91"/>
      <c r="D480" s="111"/>
      <c r="E480" s="112">
        <v>0</v>
      </c>
      <c r="F480" s="87"/>
      <c r="G480" s="85"/>
      <c r="H480" s="111"/>
      <c r="I480" s="112">
        <v>0</v>
      </c>
      <c r="J480" s="87"/>
      <c r="K480" s="85"/>
      <c r="L480" s="111"/>
      <c r="M480" s="112">
        <v>0</v>
      </c>
      <c r="N480" s="87"/>
      <c r="O480" s="85"/>
      <c r="P480" s="111"/>
      <c r="Q480" s="112">
        <v>0</v>
      </c>
      <c r="R480" s="87"/>
      <c r="S480" s="85"/>
      <c r="T480" s="111"/>
      <c r="U480" s="112">
        <v>0</v>
      </c>
      <c r="V480" s="87"/>
      <c r="W480" s="85"/>
      <c r="X480" s="111"/>
      <c r="Y480" s="112">
        <v>0</v>
      </c>
      <c r="Z480" s="87"/>
      <c r="AA480" s="85"/>
      <c r="AB480" s="111"/>
      <c r="AC480" s="112">
        <v>0</v>
      </c>
      <c r="AD480" s="87"/>
      <c r="AE480" s="85"/>
      <c r="AF480" s="111"/>
      <c r="AG480" s="112">
        <v>0</v>
      </c>
      <c r="AH480" s="87"/>
      <c r="AI480" s="85"/>
      <c r="AJ480" s="111"/>
      <c r="AK480" s="112">
        <v>0</v>
      </c>
      <c r="AL480" s="87"/>
      <c r="AM480" s="85"/>
      <c r="AN480" s="111"/>
      <c r="AO480" s="112">
        <v>0</v>
      </c>
      <c r="AP480" s="87"/>
      <c r="AQ480" s="85"/>
      <c r="AR480" s="111"/>
      <c r="AS480" s="112">
        <v>0</v>
      </c>
      <c r="AT480" s="87"/>
      <c r="AU480" s="85"/>
      <c r="AV480" s="111"/>
      <c r="AW480" s="112">
        <v>0</v>
      </c>
      <c r="AX480" s="87"/>
      <c r="AY480" s="85"/>
      <c r="AZ480" s="267">
        <f t="shared" si="25"/>
        <v>0</v>
      </c>
      <c r="BA480" s="88">
        <f t="shared" si="26"/>
        <v>0</v>
      </c>
      <c r="BC480">
        <f>IF($A480&lt;&gt;"",COUNTIF($BD$3:$BD480,$BD480),0)</f>
        <v>0</v>
      </c>
      <c r="BD480" t="str">
        <f>IF($A480&lt;&gt;"",VLOOKUP(TRUNC(MID($A480,1,2),0),Plano_Contas!$H$3:$J$103,2,TRUE),"")</f>
        <v/>
      </c>
      <c r="BE480" s="201" t="str">
        <f t="shared" si="27"/>
        <v/>
      </c>
      <c r="BF480" t="str">
        <f ca="1">IF($BT480&lt;&gt;"",SUMIF($BD$3:$BD$1004,"="&amp;$BD480,INDIRECT(ADDRESS(3,BF$2,1,1)):INDIRECT(ADDRESS(1004,BF$2,1,1))),"")</f>
        <v/>
      </c>
      <c r="BG480" t="str">
        <f ca="1">IF($BT480&lt;&gt;"",SUMIF($BD$3:$BD$1004,"="&amp;$BD480,INDIRECT(ADDRESS(3,BG$2,1,1)):INDIRECT(ADDRESS(1004,BG$2,1,1))),"")</f>
        <v/>
      </c>
      <c r="BH480" t="str">
        <f ca="1">IF($BT480&lt;&gt;"",SUMIF($BD$3:$BD$1004,"="&amp;$BD480,INDIRECT(ADDRESS(3,BH$2,1,1)):INDIRECT(ADDRESS(1004,BH$2,1,1))),"")</f>
        <v/>
      </c>
      <c r="BI480" t="str">
        <f ca="1">IF($BT480&lt;&gt;"",SUMIF($BD$3:$BD$1004,"="&amp;$BD480,INDIRECT(ADDRESS(3,BI$2,1,1)):INDIRECT(ADDRESS(1004,BI$2,1,1))),"")</f>
        <v/>
      </c>
      <c r="BJ480" t="str">
        <f ca="1">IF($BT480&lt;&gt;"",SUMIF($BD$3:$BD$1004,"="&amp;$BD480,INDIRECT(ADDRESS(3,BJ$2,1,1)):INDIRECT(ADDRESS(1004,BJ$2,1,1))),"")</f>
        <v/>
      </c>
      <c r="BK480" t="str">
        <f ca="1">IF($BT480&lt;&gt;"",SUMIF($BD$3:$BD$1004,"="&amp;$BD480,INDIRECT(ADDRESS(3,BK$2,1,1)):INDIRECT(ADDRESS(1004,BK$2,1,1))),"")</f>
        <v/>
      </c>
      <c r="BL480" t="str">
        <f ca="1">IF($BT480&lt;&gt;"",SUMIF($BD$3:$BD$1004,"="&amp;$BD480,INDIRECT(ADDRESS(3,BL$2,1,1)):INDIRECT(ADDRESS(1004,BL$2,1,1))),"")</f>
        <v/>
      </c>
      <c r="BM480" t="str">
        <f ca="1">IF($BT480&lt;&gt;"",SUMIF($BD$3:$BD$1004,"="&amp;$BD480,INDIRECT(ADDRESS(3,BM$2,1,1)):INDIRECT(ADDRESS(1004,BM$2,1,1))),"")</f>
        <v/>
      </c>
      <c r="BN480" t="str">
        <f ca="1">IF($BT480&lt;&gt;"",SUMIF($BD$3:$BD$1004,"="&amp;$BD480,INDIRECT(ADDRESS(3,BN$2,1,1)):INDIRECT(ADDRESS(1004,BN$2,1,1))),"")</f>
        <v/>
      </c>
      <c r="BO480" t="str">
        <f ca="1">IF($BT480&lt;&gt;"",SUMIF($BD$3:$BD$1004,"="&amp;$BD480,INDIRECT(ADDRESS(3,BO$2,1,1)):INDIRECT(ADDRESS(1004,BO$2,1,1))),"")</f>
        <v/>
      </c>
      <c r="BP480" t="str">
        <f ca="1">IF($BT480&lt;&gt;"",SUMIF($BD$3:$BD$1004,"="&amp;$BD480,INDIRECT(ADDRESS(3,BP$2,1,1)):INDIRECT(ADDRESS(1004,BP$2,1,1))),"")</f>
        <v/>
      </c>
      <c r="BQ480" t="str">
        <f ca="1">IF($BT480&lt;&gt;"",SUMIF($BD$3:$BD$1004,"="&amp;$BD480,INDIRECT(ADDRESS(3,BQ$2,1,1)):INDIRECT(ADDRESS(1004,BQ$2,1,1))),"")</f>
        <v/>
      </c>
      <c r="BR480" t="str">
        <f ca="1">IF($BT480&lt;&gt;"",SUMIF($BD$3:$BD$1004,"="&amp;$BD480,INDIRECT(ADDRESS(3,BR$2,1,1)):INDIRECT(ADDRESS(1004,BR$2,1,1))),"")</f>
        <v/>
      </c>
      <c r="BS480" t="str">
        <f>IF($A480&lt;&gt;"",VLOOKUP(TRUNC(MID($A480,1,2),0),Plano_Contas!$H$3:$J$103,3,TRUE),"")</f>
        <v/>
      </c>
      <c r="BT480" t="str">
        <f t="shared" si="28"/>
        <v/>
      </c>
      <c r="BV480">
        <f>Empresas!C480</f>
        <v>0</v>
      </c>
    </row>
    <row r="481" spans="1:74" x14ac:dyDescent="0.2">
      <c r="A481" s="89"/>
      <c r="B481" s="52" t="str">
        <f>IF($A481&lt;&gt;"",VLOOKUP(""&amp;$A481,Plano_Contas!$A$3:$F$1003,6,0),"")</f>
        <v/>
      </c>
      <c r="C481" s="91"/>
      <c r="D481" s="111"/>
      <c r="E481" s="112">
        <v>0</v>
      </c>
      <c r="F481" s="87"/>
      <c r="G481" s="85"/>
      <c r="H481" s="111"/>
      <c r="I481" s="112">
        <v>0</v>
      </c>
      <c r="J481" s="87"/>
      <c r="K481" s="85"/>
      <c r="L481" s="111"/>
      <c r="M481" s="112">
        <v>0</v>
      </c>
      <c r="N481" s="87"/>
      <c r="O481" s="85"/>
      <c r="P481" s="111"/>
      <c r="Q481" s="112">
        <v>0</v>
      </c>
      <c r="R481" s="87"/>
      <c r="S481" s="85"/>
      <c r="T481" s="111"/>
      <c r="U481" s="112">
        <v>0</v>
      </c>
      <c r="V481" s="87"/>
      <c r="W481" s="85"/>
      <c r="X481" s="111"/>
      <c r="Y481" s="112">
        <v>0</v>
      </c>
      <c r="Z481" s="87"/>
      <c r="AA481" s="85"/>
      <c r="AB481" s="111"/>
      <c r="AC481" s="112">
        <v>0</v>
      </c>
      <c r="AD481" s="87"/>
      <c r="AE481" s="85"/>
      <c r="AF481" s="111"/>
      <c r="AG481" s="112">
        <v>0</v>
      </c>
      <c r="AH481" s="87"/>
      <c r="AI481" s="85"/>
      <c r="AJ481" s="111"/>
      <c r="AK481" s="112">
        <v>0</v>
      </c>
      <c r="AL481" s="87"/>
      <c r="AM481" s="85"/>
      <c r="AN481" s="111"/>
      <c r="AO481" s="112">
        <v>0</v>
      </c>
      <c r="AP481" s="87"/>
      <c r="AQ481" s="85"/>
      <c r="AR481" s="111"/>
      <c r="AS481" s="112">
        <v>0</v>
      </c>
      <c r="AT481" s="87"/>
      <c r="AU481" s="85"/>
      <c r="AV481" s="111"/>
      <c r="AW481" s="112">
        <v>0</v>
      </c>
      <c r="AX481" s="87"/>
      <c r="AY481" s="85"/>
      <c r="AZ481" s="267">
        <f t="shared" si="25"/>
        <v>0</v>
      </c>
      <c r="BA481" s="88">
        <f t="shared" si="26"/>
        <v>0</v>
      </c>
      <c r="BC481">
        <f>IF($A481&lt;&gt;"",COUNTIF($BD$3:$BD481,$BD481),0)</f>
        <v>0</v>
      </c>
      <c r="BD481" t="str">
        <f>IF($A481&lt;&gt;"",VLOOKUP(TRUNC(MID($A481,1,2),0),Plano_Contas!$H$3:$J$103,2,TRUE),"")</f>
        <v/>
      </c>
      <c r="BE481" s="201" t="str">
        <f t="shared" si="27"/>
        <v/>
      </c>
      <c r="BF481" t="str">
        <f ca="1">IF($BT481&lt;&gt;"",SUMIF($BD$3:$BD$1004,"="&amp;$BD481,INDIRECT(ADDRESS(3,BF$2,1,1)):INDIRECT(ADDRESS(1004,BF$2,1,1))),"")</f>
        <v/>
      </c>
      <c r="BG481" t="str">
        <f ca="1">IF($BT481&lt;&gt;"",SUMIF($BD$3:$BD$1004,"="&amp;$BD481,INDIRECT(ADDRESS(3,BG$2,1,1)):INDIRECT(ADDRESS(1004,BG$2,1,1))),"")</f>
        <v/>
      </c>
      <c r="BH481" t="str">
        <f ca="1">IF($BT481&lt;&gt;"",SUMIF($BD$3:$BD$1004,"="&amp;$BD481,INDIRECT(ADDRESS(3,BH$2,1,1)):INDIRECT(ADDRESS(1004,BH$2,1,1))),"")</f>
        <v/>
      </c>
      <c r="BI481" t="str">
        <f ca="1">IF($BT481&lt;&gt;"",SUMIF($BD$3:$BD$1004,"="&amp;$BD481,INDIRECT(ADDRESS(3,BI$2,1,1)):INDIRECT(ADDRESS(1004,BI$2,1,1))),"")</f>
        <v/>
      </c>
      <c r="BJ481" t="str">
        <f ca="1">IF($BT481&lt;&gt;"",SUMIF($BD$3:$BD$1004,"="&amp;$BD481,INDIRECT(ADDRESS(3,BJ$2,1,1)):INDIRECT(ADDRESS(1004,BJ$2,1,1))),"")</f>
        <v/>
      </c>
      <c r="BK481" t="str">
        <f ca="1">IF($BT481&lt;&gt;"",SUMIF($BD$3:$BD$1004,"="&amp;$BD481,INDIRECT(ADDRESS(3,BK$2,1,1)):INDIRECT(ADDRESS(1004,BK$2,1,1))),"")</f>
        <v/>
      </c>
      <c r="BL481" t="str">
        <f ca="1">IF($BT481&lt;&gt;"",SUMIF($BD$3:$BD$1004,"="&amp;$BD481,INDIRECT(ADDRESS(3,BL$2,1,1)):INDIRECT(ADDRESS(1004,BL$2,1,1))),"")</f>
        <v/>
      </c>
      <c r="BM481" t="str">
        <f ca="1">IF($BT481&lt;&gt;"",SUMIF($BD$3:$BD$1004,"="&amp;$BD481,INDIRECT(ADDRESS(3,BM$2,1,1)):INDIRECT(ADDRESS(1004,BM$2,1,1))),"")</f>
        <v/>
      </c>
      <c r="BN481" t="str">
        <f ca="1">IF($BT481&lt;&gt;"",SUMIF($BD$3:$BD$1004,"="&amp;$BD481,INDIRECT(ADDRESS(3,BN$2,1,1)):INDIRECT(ADDRESS(1004,BN$2,1,1))),"")</f>
        <v/>
      </c>
      <c r="BO481" t="str">
        <f ca="1">IF($BT481&lt;&gt;"",SUMIF($BD$3:$BD$1004,"="&amp;$BD481,INDIRECT(ADDRESS(3,BO$2,1,1)):INDIRECT(ADDRESS(1004,BO$2,1,1))),"")</f>
        <v/>
      </c>
      <c r="BP481" t="str">
        <f ca="1">IF($BT481&lt;&gt;"",SUMIF($BD$3:$BD$1004,"="&amp;$BD481,INDIRECT(ADDRESS(3,BP$2,1,1)):INDIRECT(ADDRESS(1004,BP$2,1,1))),"")</f>
        <v/>
      </c>
      <c r="BQ481" t="str">
        <f ca="1">IF($BT481&lt;&gt;"",SUMIF($BD$3:$BD$1004,"="&amp;$BD481,INDIRECT(ADDRESS(3,BQ$2,1,1)):INDIRECT(ADDRESS(1004,BQ$2,1,1))),"")</f>
        <v/>
      </c>
      <c r="BR481" t="str">
        <f ca="1">IF($BT481&lt;&gt;"",SUMIF($BD$3:$BD$1004,"="&amp;$BD481,INDIRECT(ADDRESS(3,BR$2,1,1)):INDIRECT(ADDRESS(1004,BR$2,1,1))),"")</f>
        <v/>
      </c>
      <c r="BS481" t="str">
        <f>IF($A481&lt;&gt;"",VLOOKUP(TRUNC(MID($A481,1,2),0),Plano_Contas!$H$3:$J$103,3,TRUE),"")</f>
        <v/>
      </c>
      <c r="BT481" t="str">
        <f t="shared" si="28"/>
        <v/>
      </c>
      <c r="BV481">
        <f>Empresas!C481</f>
        <v>0</v>
      </c>
    </row>
    <row r="482" spans="1:74" x14ac:dyDescent="0.2">
      <c r="A482" s="89"/>
      <c r="B482" s="52" t="str">
        <f>IF($A482&lt;&gt;"",VLOOKUP(""&amp;$A482,Plano_Contas!$A$3:$F$1003,6,0),"")</f>
        <v/>
      </c>
      <c r="C482" s="91"/>
      <c r="D482" s="111"/>
      <c r="E482" s="112">
        <v>0</v>
      </c>
      <c r="F482" s="87"/>
      <c r="G482" s="85"/>
      <c r="H482" s="111"/>
      <c r="I482" s="112">
        <v>0</v>
      </c>
      <c r="J482" s="87"/>
      <c r="K482" s="85"/>
      <c r="L482" s="111"/>
      <c r="M482" s="112">
        <v>0</v>
      </c>
      <c r="N482" s="87"/>
      <c r="O482" s="85"/>
      <c r="P482" s="111"/>
      <c r="Q482" s="112">
        <v>0</v>
      </c>
      <c r="R482" s="87"/>
      <c r="S482" s="85"/>
      <c r="T482" s="111"/>
      <c r="U482" s="112">
        <v>0</v>
      </c>
      <c r="V482" s="87"/>
      <c r="W482" s="85"/>
      <c r="X482" s="111"/>
      <c r="Y482" s="112">
        <v>0</v>
      </c>
      <c r="Z482" s="87"/>
      <c r="AA482" s="85"/>
      <c r="AB482" s="111"/>
      <c r="AC482" s="112">
        <v>0</v>
      </c>
      <c r="AD482" s="87"/>
      <c r="AE482" s="85"/>
      <c r="AF482" s="111"/>
      <c r="AG482" s="112">
        <v>0</v>
      </c>
      <c r="AH482" s="87"/>
      <c r="AI482" s="85"/>
      <c r="AJ482" s="111"/>
      <c r="AK482" s="112">
        <v>0</v>
      </c>
      <c r="AL482" s="87"/>
      <c r="AM482" s="85"/>
      <c r="AN482" s="111"/>
      <c r="AO482" s="112">
        <v>0</v>
      </c>
      <c r="AP482" s="87"/>
      <c r="AQ482" s="85"/>
      <c r="AR482" s="111"/>
      <c r="AS482" s="112">
        <v>0</v>
      </c>
      <c r="AT482" s="87"/>
      <c r="AU482" s="85"/>
      <c r="AV482" s="111"/>
      <c r="AW482" s="112">
        <v>0</v>
      </c>
      <c r="AX482" s="87"/>
      <c r="AY482" s="85"/>
      <c r="AZ482" s="267">
        <f t="shared" si="25"/>
        <v>0</v>
      </c>
      <c r="BA482" s="88">
        <f t="shared" si="26"/>
        <v>0</v>
      </c>
      <c r="BC482">
        <f>IF($A482&lt;&gt;"",COUNTIF($BD$3:$BD482,$BD482),0)</f>
        <v>0</v>
      </c>
      <c r="BD482" t="str">
        <f>IF($A482&lt;&gt;"",VLOOKUP(TRUNC(MID($A482,1,2),0),Plano_Contas!$H$3:$J$103,2,TRUE),"")</f>
        <v/>
      </c>
      <c r="BE482" s="201" t="str">
        <f t="shared" si="27"/>
        <v/>
      </c>
      <c r="BF482" t="str">
        <f ca="1">IF($BT482&lt;&gt;"",SUMIF($BD$3:$BD$1004,"="&amp;$BD482,INDIRECT(ADDRESS(3,BF$2,1,1)):INDIRECT(ADDRESS(1004,BF$2,1,1))),"")</f>
        <v/>
      </c>
      <c r="BG482" t="str">
        <f ca="1">IF($BT482&lt;&gt;"",SUMIF($BD$3:$BD$1004,"="&amp;$BD482,INDIRECT(ADDRESS(3,BG$2,1,1)):INDIRECT(ADDRESS(1004,BG$2,1,1))),"")</f>
        <v/>
      </c>
      <c r="BH482" t="str">
        <f ca="1">IF($BT482&lt;&gt;"",SUMIF($BD$3:$BD$1004,"="&amp;$BD482,INDIRECT(ADDRESS(3,BH$2,1,1)):INDIRECT(ADDRESS(1004,BH$2,1,1))),"")</f>
        <v/>
      </c>
      <c r="BI482" t="str">
        <f ca="1">IF($BT482&lt;&gt;"",SUMIF($BD$3:$BD$1004,"="&amp;$BD482,INDIRECT(ADDRESS(3,BI$2,1,1)):INDIRECT(ADDRESS(1004,BI$2,1,1))),"")</f>
        <v/>
      </c>
      <c r="BJ482" t="str">
        <f ca="1">IF($BT482&lt;&gt;"",SUMIF($BD$3:$BD$1004,"="&amp;$BD482,INDIRECT(ADDRESS(3,BJ$2,1,1)):INDIRECT(ADDRESS(1004,BJ$2,1,1))),"")</f>
        <v/>
      </c>
      <c r="BK482" t="str">
        <f ca="1">IF($BT482&lt;&gt;"",SUMIF($BD$3:$BD$1004,"="&amp;$BD482,INDIRECT(ADDRESS(3,BK$2,1,1)):INDIRECT(ADDRESS(1004,BK$2,1,1))),"")</f>
        <v/>
      </c>
      <c r="BL482" t="str">
        <f ca="1">IF($BT482&lt;&gt;"",SUMIF($BD$3:$BD$1004,"="&amp;$BD482,INDIRECT(ADDRESS(3,BL$2,1,1)):INDIRECT(ADDRESS(1004,BL$2,1,1))),"")</f>
        <v/>
      </c>
      <c r="BM482" t="str">
        <f ca="1">IF($BT482&lt;&gt;"",SUMIF($BD$3:$BD$1004,"="&amp;$BD482,INDIRECT(ADDRESS(3,BM$2,1,1)):INDIRECT(ADDRESS(1004,BM$2,1,1))),"")</f>
        <v/>
      </c>
      <c r="BN482" t="str">
        <f ca="1">IF($BT482&lt;&gt;"",SUMIF($BD$3:$BD$1004,"="&amp;$BD482,INDIRECT(ADDRESS(3,BN$2,1,1)):INDIRECT(ADDRESS(1004,BN$2,1,1))),"")</f>
        <v/>
      </c>
      <c r="BO482" t="str">
        <f ca="1">IF($BT482&lt;&gt;"",SUMIF($BD$3:$BD$1004,"="&amp;$BD482,INDIRECT(ADDRESS(3,BO$2,1,1)):INDIRECT(ADDRESS(1004,BO$2,1,1))),"")</f>
        <v/>
      </c>
      <c r="BP482" t="str">
        <f ca="1">IF($BT482&lt;&gt;"",SUMIF($BD$3:$BD$1004,"="&amp;$BD482,INDIRECT(ADDRESS(3,BP$2,1,1)):INDIRECT(ADDRESS(1004,BP$2,1,1))),"")</f>
        <v/>
      </c>
      <c r="BQ482" t="str">
        <f ca="1">IF($BT482&lt;&gt;"",SUMIF($BD$3:$BD$1004,"="&amp;$BD482,INDIRECT(ADDRESS(3,BQ$2,1,1)):INDIRECT(ADDRESS(1004,BQ$2,1,1))),"")</f>
        <v/>
      </c>
      <c r="BR482" t="str">
        <f ca="1">IF($BT482&lt;&gt;"",SUMIF($BD$3:$BD$1004,"="&amp;$BD482,INDIRECT(ADDRESS(3,BR$2,1,1)):INDIRECT(ADDRESS(1004,BR$2,1,1))),"")</f>
        <v/>
      </c>
      <c r="BS482" t="str">
        <f>IF($A482&lt;&gt;"",VLOOKUP(TRUNC(MID($A482,1,2),0),Plano_Contas!$H$3:$J$103,3,TRUE),"")</f>
        <v/>
      </c>
      <c r="BT482" t="str">
        <f t="shared" si="28"/>
        <v/>
      </c>
      <c r="BV482">
        <f>Empresas!C482</f>
        <v>0</v>
      </c>
    </row>
    <row r="483" spans="1:74" x14ac:dyDescent="0.2">
      <c r="A483" s="89"/>
      <c r="B483" s="52" t="str">
        <f>IF($A483&lt;&gt;"",VLOOKUP(""&amp;$A483,Plano_Contas!$A$3:$F$1003,6,0),"")</f>
        <v/>
      </c>
      <c r="C483" s="91"/>
      <c r="D483" s="111"/>
      <c r="E483" s="112">
        <v>0</v>
      </c>
      <c r="F483" s="87"/>
      <c r="G483" s="85"/>
      <c r="H483" s="111"/>
      <c r="I483" s="112">
        <v>0</v>
      </c>
      <c r="J483" s="87"/>
      <c r="K483" s="85"/>
      <c r="L483" s="111"/>
      <c r="M483" s="112">
        <v>0</v>
      </c>
      <c r="N483" s="87"/>
      <c r="O483" s="85"/>
      <c r="P483" s="111"/>
      <c r="Q483" s="112">
        <v>0</v>
      </c>
      <c r="R483" s="87"/>
      <c r="S483" s="85"/>
      <c r="T483" s="111"/>
      <c r="U483" s="112">
        <v>0</v>
      </c>
      <c r="V483" s="87"/>
      <c r="W483" s="85"/>
      <c r="X483" s="111"/>
      <c r="Y483" s="112">
        <v>0</v>
      </c>
      <c r="Z483" s="87"/>
      <c r="AA483" s="85"/>
      <c r="AB483" s="111"/>
      <c r="AC483" s="112">
        <v>0</v>
      </c>
      <c r="AD483" s="87"/>
      <c r="AE483" s="85"/>
      <c r="AF483" s="111"/>
      <c r="AG483" s="112">
        <v>0</v>
      </c>
      <c r="AH483" s="87"/>
      <c r="AI483" s="85"/>
      <c r="AJ483" s="111"/>
      <c r="AK483" s="112">
        <v>0</v>
      </c>
      <c r="AL483" s="87"/>
      <c r="AM483" s="85"/>
      <c r="AN483" s="111"/>
      <c r="AO483" s="112">
        <v>0</v>
      </c>
      <c r="AP483" s="87"/>
      <c r="AQ483" s="85"/>
      <c r="AR483" s="111"/>
      <c r="AS483" s="112">
        <v>0</v>
      </c>
      <c r="AT483" s="87"/>
      <c r="AU483" s="85"/>
      <c r="AV483" s="111"/>
      <c r="AW483" s="112">
        <v>0</v>
      </c>
      <c r="AX483" s="87"/>
      <c r="AY483" s="85"/>
      <c r="AZ483" s="267">
        <f t="shared" si="25"/>
        <v>0</v>
      </c>
      <c r="BA483" s="88">
        <f t="shared" si="26"/>
        <v>0</v>
      </c>
      <c r="BC483">
        <f>IF($A483&lt;&gt;"",COUNTIF($BD$3:$BD483,$BD483),0)</f>
        <v>0</v>
      </c>
      <c r="BD483" t="str">
        <f>IF($A483&lt;&gt;"",VLOOKUP(TRUNC(MID($A483,1,2),0),Plano_Contas!$H$3:$J$103,2,TRUE),"")</f>
        <v/>
      </c>
      <c r="BE483" s="201" t="str">
        <f t="shared" si="27"/>
        <v/>
      </c>
      <c r="BF483" t="str">
        <f ca="1">IF($BT483&lt;&gt;"",SUMIF($BD$3:$BD$1004,"="&amp;$BD483,INDIRECT(ADDRESS(3,BF$2,1,1)):INDIRECT(ADDRESS(1004,BF$2,1,1))),"")</f>
        <v/>
      </c>
      <c r="BG483" t="str">
        <f ca="1">IF($BT483&lt;&gt;"",SUMIF($BD$3:$BD$1004,"="&amp;$BD483,INDIRECT(ADDRESS(3,BG$2,1,1)):INDIRECT(ADDRESS(1004,BG$2,1,1))),"")</f>
        <v/>
      </c>
      <c r="BH483" t="str">
        <f ca="1">IF($BT483&lt;&gt;"",SUMIF($BD$3:$BD$1004,"="&amp;$BD483,INDIRECT(ADDRESS(3,BH$2,1,1)):INDIRECT(ADDRESS(1004,BH$2,1,1))),"")</f>
        <v/>
      </c>
      <c r="BI483" t="str">
        <f ca="1">IF($BT483&lt;&gt;"",SUMIF($BD$3:$BD$1004,"="&amp;$BD483,INDIRECT(ADDRESS(3,BI$2,1,1)):INDIRECT(ADDRESS(1004,BI$2,1,1))),"")</f>
        <v/>
      </c>
      <c r="BJ483" t="str">
        <f ca="1">IF($BT483&lt;&gt;"",SUMIF($BD$3:$BD$1004,"="&amp;$BD483,INDIRECT(ADDRESS(3,BJ$2,1,1)):INDIRECT(ADDRESS(1004,BJ$2,1,1))),"")</f>
        <v/>
      </c>
      <c r="BK483" t="str">
        <f ca="1">IF($BT483&lt;&gt;"",SUMIF($BD$3:$BD$1004,"="&amp;$BD483,INDIRECT(ADDRESS(3,BK$2,1,1)):INDIRECT(ADDRESS(1004,BK$2,1,1))),"")</f>
        <v/>
      </c>
      <c r="BL483" t="str">
        <f ca="1">IF($BT483&lt;&gt;"",SUMIF($BD$3:$BD$1004,"="&amp;$BD483,INDIRECT(ADDRESS(3,BL$2,1,1)):INDIRECT(ADDRESS(1004,BL$2,1,1))),"")</f>
        <v/>
      </c>
      <c r="BM483" t="str">
        <f ca="1">IF($BT483&lt;&gt;"",SUMIF($BD$3:$BD$1004,"="&amp;$BD483,INDIRECT(ADDRESS(3,BM$2,1,1)):INDIRECT(ADDRESS(1004,BM$2,1,1))),"")</f>
        <v/>
      </c>
      <c r="BN483" t="str">
        <f ca="1">IF($BT483&lt;&gt;"",SUMIF($BD$3:$BD$1004,"="&amp;$BD483,INDIRECT(ADDRESS(3,BN$2,1,1)):INDIRECT(ADDRESS(1004,BN$2,1,1))),"")</f>
        <v/>
      </c>
      <c r="BO483" t="str">
        <f ca="1">IF($BT483&lt;&gt;"",SUMIF($BD$3:$BD$1004,"="&amp;$BD483,INDIRECT(ADDRESS(3,BO$2,1,1)):INDIRECT(ADDRESS(1004,BO$2,1,1))),"")</f>
        <v/>
      </c>
      <c r="BP483" t="str">
        <f ca="1">IF($BT483&lt;&gt;"",SUMIF($BD$3:$BD$1004,"="&amp;$BD483,INDIRECT(ADDRESS(3,BP$2,1,1)):INDIRECT(ADDRESS(1004,BP$2,1,1))),"")</f>
        <v/>
      </c>
      <c r="BQ483" t="str">
        <f ca="1">IF($BT483&lt;&gt;"",SUMIF($BD$3:$BD$1004,"="&amp;$BD483,INDIRECT(ADDRESS(3,BQ$2,1,1)):INDIRECT(ADDRESS(1004,BQ$2,1,1))),"")</f>
        <v/>
      </c>
      <c r="BR483" t="str">
        <f ca="1">IF($BT483&lt;&gt;"",SUMIF($BD$3:$BD$1004,"="&amp;$BD483,INDIRECT(ADDRESS(3,BR$2,1,1)):INDIRECT(ADDRESS(1004,BR$2,1,1))),"")</f>
        <v/>
      </c>
      <c r="BS483" t="str">
        <f>IF($A483&lt;&gt;"",VLOOKUP(TRUNC(MID($A483,1,2),0),Plano_Contas!$H$3:$J$103,3,TRUE),"")</f>
        <v/>
      </c>
      <c r="BT483" t="str">
        <f t="shared" si="28"/>
        <v/>
      </c>
      <c r="BV483">
        <f>Empresas!C483</f>
        <v>0</v>
      </c>
    </row>
    <row r="484" spans="1:74" x14ac:dyDescent="0.2">
      <c r="A484" s="89"/>
      <c r="B484" s="52" t="str">
        <f>IF($A484&lt;&gt;"",VLOOKUP(""&amp;$A484,Plano_Contas!$A$3:$F$1003,6,0),"")</f>
        <v/>
      </c>
      <c r="C484" s="91"/>
      <c r="D484" s="111"/>
      <c r="E484" s="112">
        <v>0</v>
      </c>
      <c r="F484" s="87"/>
      <c r="G484" s="85"/>
      <c r="H484" s="111"/>
      <c r="I484" s="112">
        <v>0</v>
      </c>
      <c r="J484" s="87"/>
      <c r="K484" s="85"/>
      <c r="L484" s="111"/>
      <c r="M484" s="112">
        <v>0</v>
      </c>
      <c r="N484" s="87"/>
      <c r="O484" s="85"/>
      <c r="P484" s="111"/>
      <c r="Q484" s="112">
        <v>0</v>
      </c>
      <c r="R484" s="87"/>
      <c r="S484" s="85"/>
      <c r="T484" s="111"/>
      <c r="U484" s="112">
        <v>0</v>
      </c>
      <c r="V484" s="87"/>
      <c r="W484" s="85"/>
      <c r="X484" s="111"/>
      <c r="Y484" s="112">
        <v>0</v>
      </c>
      <c r="Z484" s="87"/>
      <c r="AA484" s="85"/>
      <c r="AB484" s="111"/>
      <c r="AC484" s="112">
        <v>0</v>
      </c>
      <c r="AD484" s="87"/>
      <c r="AE484" s="85"/>
      <c r="AF484" s="111"/>
      <c r="AG484" s="112">
        <v>0</v>
      </c>
      <c r="AH484" s="87"/>
      <c r="AI484" s="85"/>
      <c r="AJ484" s="111"/>
      <c r="AK484" s="112">
        <v>0</v>
      </c>
      <c r="AL484" s="87"/>
      <c r="AM484" s="85"/>
      <c r="AN484" s="111"/>
      <c r="AO484" s="112">
        <v>0</v>
      </c>
      <c r="AP484" s="87"/>
      <c r="AQ484" s="85"/>
      <c r="AR484" s="111"/>
      <c r="AS484" s="112">
        <v>0</v>
      </c>
      <c r="AT484" s="87"/>
      <c r="AU484" s="85"/>
      <c r="AV484" s="111"/>
      <c r="AW484" s="112">
        <v>0</v>
      </c>
      <c r="AX484" s="87"/>
      <c r="AY484" s="85"/>
      <c r="AZ484" s="267">
        <f t="shared" si="25"/>
        <v>0</v>
      </c>
      <c r="BA484" s="88">
        <f t="shared" si="26"/>
        <v>0</v>
      </c>
      <c r="BC484">
        <f>IF($A484&lt;&gt;"",COUNTIF($BD$3:$BD484,$BD484),0)</f>
        <v>0</v>
      </c>
      <c r="BD484" t="str">
        <f>IF($A484&lt;&gt;"",VLOOKUP(TRUNC(MID($A484,1,2),0),Plano_Contas!$H$3:$J$103,2,TRUE),"")</f>
        <v/>
      </c>
      <c r="BE484" s="201" t="str">
        <f t="shared" si="27"/>
        <v/>
      </c>
      <c r="BF484" t="str">
        <f ca="1">IF($BT484&lt;&gt;"",SUMIF($BD$3:$BD$1004,"="&amp;$BD484,INDIRECT(ADDRESS(3,BF$2,1,1)):INDIRECT(ADDRESS(1004,BF$2,1,1))),"")</f>
        <v/>
      </c>
      <c r="BG484" t="str">
        <f ca="1">IF($BT484&lt;&gt;"",SUMIF($BD$3:$BD$1004,"="&amp;$BD484,INDIRECT(ADDRESS(3,BG$2,1,1)):INDIRECT(ADDRESS(1004,BG$2,1,1))),"")</f>
        <v/>
      </c>
      <c r="BH484" t="str">
        <f ca="1">IF($BT484&lt;&gt;"",SUMIF($BD$3:$BD$1004,"="&amp;$BD484,INDIRECT(ADDRESS(3,BH$2,1,1)):INDIRECT(ADDRESS(1004,BH$2,1,1))),"")</f>
        <v/>
      </c>
      <c r="BI484" t="str">
        <f ca="1">IF($BT484&lt;&gt;"",SUMIF($BD$3:$BD$1004,"="&amp;$BD484,INDIRECT(ADDRESS(3,BI$2,1,1)):INDIRECT(ADDRESS(1004,BI$2,1,1))),"")</f>
        <v/>
      </c>
      <c r="BJ484" t="str">
        <f ca="1">IF($BT484&lt;&gt;"",SUMIF($BD$3:$BD$1004,"="&amp;$BD484,INDIRECT(ADDRESS(3,BJ$2,1,1)):INDIRECT(ADDRESS(1004,BJ$2,1,1))),"")</f>
        <v/>
      </c>
      <c r="BK484" t="str">
        <f ca="1">IF($BT484&lt;&gt;"",SUMIF($BD$3:$BD$1004,"="&amp;$BD484,INDIRECT(ADDRESS(3,BK$2,1,1)):INDIRECT(ADDRESS(1004,BK$2,1,1))),"")</f>
        <v/>
      </c>
      <c r="BL484" t="str">
        <f ca="1">IF($BT484&lt;&gt;"",SUMIF($BD$3:$BD$1004,"="&amp;$BD484,INDIRECT(ADDRESS(3,BL$2,1,1)):INDIRECT(ADDRESS(1004,BL$2,1,1))),"")</f>
        <v/>
      </c>
      <c r="BM484" t="str">
        <f ca="1">IF($BT484&lt;&gt;"",SUMIF($BD$3:$BD$1004,"="&amp;$BD484,INDIRECT(ADDRESS(3,BM$2,1,1)):INDIRECT(ADDRESS(1004,BM$2,1,1))),"")</f>
        <v/>
      </c>
      <c r="BN484" t="str">
        <f ca="1">IF($BT484&lt;&gt;"",SUMIF($BD$3:$BD$1004,"="&amp;$BD484,INDIRECT(ADDRESS(3,BN$2,1,1)):INDIRECT(ADDRESS(1004,BN$2,1,1))),"")</f>
        <v/>
      </c>
      <c r="BO484" t="str">
        <f ca="1">IF($BT484&lt;&gt;"",SUMIF($BD$3:$BD$1004,"="&amp;$BD484,INDIRECT(ADDRESS(3,BO$2,1,1)):INDIRECT(ADDRESS(1004,BO$2,1,1))),"")</f>
        <v/>
      </c>
      <c r="BP484" t="str">
        <f ca="1">IF($BT484&lt;&gt;"",SUMIF($BD$3:$BD$1004,"="&amp;$BD484,INDIRECT(ADDRESS(3,BP$2,1,1)):INDIRECT(ADDRESS(1004,BP$2,1,1))),"")</f>
        <v/>
      </c>
      <c r="BQ484" t="str">
        <f ca="1">IF($BT484&lt;&gt;"",SUMIF($BD$3:$BD$1004,"="&amp;$BD484,INDIRECT(ADDRESS(3,BQ$2,1,1)):INDIRECT(ADDRESS(1004,BQ$2,1,1))),"")</f>
        <v/>
      </c>
      <c r="BR484" t="str">
        <f ca="1">IF($BT484&lt;&gt;"",SUMIF($BD$3:$BD$1004,"="&amp;$BD484,INDIRECT(ADDRESS(3,BR$2,1,1)):INDIRECT(ADDRESS(1004,BR$2,1,1))),"")</f>
        <v/>
      </c>
      <c r="BS484" t="str">
        <f>IF($A484&lt;&gt;"",VLOOKUP(TRUNC(MID($A484,1,2),0),Plano_Contas!$H$3:$J$103,3,TRUE),"")</f>
        <v/>
      </c>
      <c r="BT484" t="str">
        <f t="shared" si="28"/>
        <v/>
      </c>
      <c r="BV484">
        <f>Empresas!C484</f>
        <v>0</v>
      </c>
    </row>
    <row r="485" spans="1:74" x14ac:dyDescent="0.2">
      <c r="A485" s="89"/>
      <c r="B485" s="52" t="str">
        <f>IF($A485&lt;&gt;"",VLOOKUP(""&amp;$A485,Plano_Contas!$A$3:$F$1003,6,0),"")</f>
        <v/>
      </c>
      <c r="C485" s="91"/>
      <c r="D485" s="111"/>
      <c r="E485" s="112">
        <v>0</v>
      </c>
      <c r="F485" s="87"/>
      <c r="G485" s="85"/>
      <c r="H485" s="111"/>
      <c r="I485" s="112">
        <v>0</v>
      </c>
      <c r="J485" s="87"/>
      <c r="K485" s="85"/>
      <c r="L485" s="111"/>
      <c r="M485" s="112">
        <v>0</v>
      </c>
      <c r="N485" s="87"/>
      <c r="O485" s="85"/>
      <c r="P485" s="111"/>
      <c r="Q485" s="112">
        <v>0</v>
      </c>
      <c r="R485" s="87"/>
      <c r="S485" s="85"/>
      <c r="T485" s="111"/>
      <c r="U485" s="112">
        <v>0</v>
      </c>
      <c r="V485" s="87"/>
      <c r="W485" s="85"/>
      <c r="X485" s="111"/>
      <c r="Y485" s="112">
        <v>0</v>
      </c>
      <c r="Z485" s="87"/>
      <c r="AA485" s="85"/>
      <c r="AB485" s="111"/>
      <c r="AC485" s="112">
        <v>0</v>
      </c>
      <c r="AD485" s="87"/>
      <c r="AE485" s="85"/>
      <c r="AF485" s="111"/>
      <c r="AG485" s="112">
        <v>0</v>
      </c>
      <c r="AH485" s="87"/>
      <c r="AI485" s="85"/>
      <c r="AJ485" s="111"/>
      <c r="AK485" s="112">
        <v>0</v>
      </c>
      <c r="AL485" s="87"/>
      <c r="AM485" s="85"/>
      <c r="AN485" s="111"/>
      <c r="AO485" s="112">
        <v>0</v>
      </c>
      <c r="AP485" s="87"/>
      <c r="AQ485" s="85"/>
      <c r="AR485" s="111"/>
      <c r="AS485" s="112">
        <v>0</v>
      </c>
      <c r="AT485" s="87"/>
      <c r="AU485" s="85"/>
      <c r="AV485" s="111"/>
      <c r="AW485" s="112">
        <v>0</v>
      </c>
      <c r="AX485" s="87"/>
      <c r="AY485" s="85"/>
      <c r="AZ485" s="267">
        <f t="shared" si="25"/>
        <v>0</v>
      </c>
      <c r="BA485" s="88">
        <f t="shared" si="26"/>
        <v>0</v>
      </c>
      <c r="BC485">
        <f>IF($A485&lt;&gt;"",COUNTIF($BD$3:$BD485,$BD485),0)</f>
        <v>0</v>
      </c>
      <c r="BD485" t="str">
        <f>IF($A485&lt;&gt;"",VLOOKUP(TRUNC(MID($A485,1,2),0),Plano_Contas!$H$3:$J$103,2,TRUE),"")</f>
        <v/>
      </c>
      <c r="BE485" s="201" t="str">
        <f t="shared" si="27"/>
        <v/>
      </c>
      <c r="BF485" t="str">
        <f ca="1">IF($BT485&lt;&gt;"",SUMIF($BD$3:$BD$1004,"="&amp;$BD485,INDIRECT(ADDRESS(3,BF$2,1,1)):INDIRECT(ADDRESS(1004,BF$2,1,1))),"")</f>
        <v/>
      </c>
      <c r="BG485" t="str">
        <f ca="1">IF($BT485&lt;&gt;"",SUMIF($BD$3:$BD$1004,"="&amp;$BD485,INDIRECT(ADDRESS(3,BG$2,1,1)):INDIRECT(ADDRESS(1004,BG$2,1,1))),"")</f>
        <v/>
      </c>
      <c r="BH485" t="str">
        <f ca="1">IF($BT485&lt;&gt;"",SUMIF($BD$3:$BD$1004,"="&amp;$BD485,INDIRECT(ADDRESS(3,BH$2,1,1)):INDIRECT(ADDRESS(1004,BH$2,1,1))),"")</f>
        <v/>
      </c>
      <c r="BI485" t="str">
        <f ca="1">IF($BT485&lt;&gt;"",SUMIF($BD$3:$BD$1004,"="&amp;$BD485,INDIRECT(ADDRESS(3,BI$2,1,1)):INDIRECT(ADDRESS(1004,BI$2,1,1))),"")</f>
        <v/>
      </c>
      <c r="BJ485" t="str">
        <f ca="1">IF($BT485&lt;&gt;"",SUMIF($BD$3:$BD$1004,"="&amp;$BD485,INDIRECT(ADDRESS(3,BJ$2,1,1)):INDIRECT(ADDRESS(1004,BJ$2,1,1))),"")</f>
        <v/>
      </c>
      <c r="BK485" t="str">
        <f ca="1">IF($BT485&lt;&gt;"",SUMIF($BD$3:$BD$1004,"="&amp;$BD485,INDIRECT(ADDRESS(3,BK$2,1,1)):INDIRECT(ADDRESS(1004,BK$2,1,1))),"")</f>
        <v/>
      </c>
      <c r="BL485" t="str">
        <f ca="1">IF($BT485&lt;&gt;"",SUMIF($BD$3:$BD$1004,"="&amp;$BD485,INDIRECT(ADDRESS(3,BL$2,1,1)):INDIRECT(ADDRESS(1004,BL$2,1,1))),"")</f>
        <v/>
      </c>
      <c r="BM485" t="str">
        <f ca="1">IF($BT485&lt;&gt;"",SUMIF($BD$3:$BD$1004,"="&amp;$BD485,INDIRECT(ADDRESS(3,BM$2,1,1)):INDIRECT(ADDRESS(1004,BM$2,1,1))),"")</f>
        <v/>
      </c>
      <c r="BN485" t="str">
        <f ca="1">IF($BT485&lt;&gt;"",SUMIF($BD$3:$BD$1004,"="&amp;$BD485,INDIRECT(ADDRESS(3,BN$2,1,1)):INDIRECT(ADDRESS(1004,BN$2,1,1))),"")</f>
        <v/>
      </c>
      <c r="BO485" t="str">
        <f ca="1">IF($BT485&lt;&gt;"",SUMIF($BD$3:$BD$1004,"="&amp;$BD485,INDIRECT(ADDRESS(3,BO$2,1,1)):INDIRECT(ADDRESS(1004,BO$2,1,1))),"")</f>
        <v/>
      </c>
      <c r="BP485" t="str">
        <f ca="1">IF($BT485&lt;&gt;"",SUMIF($BD$3:$BD$1004,"="&amp;$BD485,INDIRECT(ADDRESS(3,BP$2,1,1)):INDIRECT(ADDRESS(1004,BP$2,1,1))),"")</f>
        <v/>
      </c>
      <c r="BQ485" t="str">
        <f ca="1">IF($BT485&lt;&gt;"",SUMIF($BD$3:$BD$1004,"="&amp;$BD485,INDIRECT(ADDRESS(3,BQ$2,1,1)):INDIRECT(ADDRESS(1004,BQ$2,1,1))),"")</f>
        <v/>
      </c>
      <c r="BR485" t="str">
        <f ca="1">IF($BT485&lt;&gt;"",SUMIF($BD$3:$BD$1004,"="&amp;$BD485,INDIRECT(ADDRESS(3,BR$2,1,1)):INDIRECT(ADDRESS(1004,BR$2,1,1))),"")</f>
        <v/>
      </c>
      <c r="BS485" t="str">
        <f>IF($A485&lt;&gt;"",VLOOKUP(TRUNC(MID($A485,1,2),0),Plano_Contas!$H$3:$J$103,3,TRUE),"")</f>
        <v/>
      </c>
      <c r="BT485" t="str">
        <f t="shared" si="28"/>
        <v/>
      </c>
      <c r="BV485">
        <f>Empresas!C485</f>
        <v>0</v>
      </c>
    </row>
    <row r="486" spans="1:74" x14ac:dyDescent="0.2">
      <c r="A486" s="89"/>
      <c r="B486" s="52" t="str">
        <f>IF($A486&lt;&gt;"",VLOOKUP(""&amp;$A486,Plano_Contas!$A$3:$F$1003,6,0),"")</f>
        <v/>
      </c>
      <c r="C486" s="91"/>
      <c r="D486" s="111"/>
      <c r="E486" s="112">
        <v>0</v>
      </c>
      <c r="F486" s="87"/>
      <c r="G486" s="85"/>
      <c r="H486" s="111"/>
      <c r="I486" s="112">
        <v>0</v>
      </c>
      <c r="J486" s="87"/>
      <c r="K486" s="85"/>
      <c r="L486" s="111"/>
      <c r="M486" s="112">
        <v>0</v>
      </c>
      <c r="N486" s="87"/>
      <c r="O486" s="85"/>
      <c r="P486" s="111"/>
      <c r="Q486" s="112">
        <v>0</v>
      </c>
      <c r="R486" s="87"/>
      <c r="S486" s="85"/>
      <c r="T486" s="111"/>
      <c r="U486" s="112">
        <v>0</v>
      </c>
      <c r="V486" s="87"/>
      <c r="W486" s="85"/>
      <c r="X486" s="111"/>
      <c r="Y486" s="112">
        <v>0</v>
      </c>
      <c r="Z486" s="87"/>
      <c r="AA486" s="85"/>
      <c r="AB486" s="111"/>
      <c r="AC486" s="112">
        <v>0</v>
      </c>
      <c r="AD486" s="87"/>
      <c r="AE486" s="85"/>
      <c r="AF486" s="111"/>
      <c r="AG486" s="112">
        <v>0</v>
      </c>
      <c r="AH486" s="87"/>
      <c r="AI486" s="85"/>
      <c r="AJ486" s="111"/>
      <c r="AK486" s="112">
        <v>0</v>
      </c>
      <c r="AL486" s="87"/>
      <c r="AM486" s="85"/>
      <c r="AN486" s="111"/>
      <c r="AO486" s="112">
        <v>0</v>
      </c>
      <c r="AP486" s="87"/>
      <c r="AQ486" s="85"/>
      <c r="AR486" s="111"/>
      <c r="AS486" s="112">
        <v>0</v>
      </c>
      <c r="AT486" s="87"/>
      <c r="AU486" s="85"/>
      <c r="AV486" s="111"/>
      <c r="AW486" s="112">
        <v>0</v>
      </c>
      <c r="AX486" s="87"/>
      <c r="AY486" s="85"/>
      <c r="AZ486" s="267">
        <f t="shared" si="25"/>
        <v>0</v>
      </c>
      <c r="BA486" s="88">
        <f t="shared" si="26"/>
        <v>0</v>
      </c>
      <c r="BC486">
        <f>IF($A486&lt;&gt;"",COUNTIF($BD$3:$BD486,$BD486),0)</f>
        <v>0</v>
      </c>
      <c r="BD486" t="str">
        <f>IF($A486&lt;&gt;"",VLOOKUP(TRUNC(MID($A486,1,2),0),Plano_Contas!$H$3:$J$103,2,TRUE),"")</f>
        <v/>
      </c>
      <c r="BE486" s="201" t="str">
        <f t="shared" si="27"/>
        <v/>
      </c>
      <c r="BF486" t="str">
        <f ca="1">IF($BT486&lt;&gt;"",SUMIF($BD$3:$BD$1004,"="&amp;$BD486,INDIRECT(ADDRESS(3,BF$2,1,1)):INDIRECT(ADDRESS(1004,BF$2,1,1))),"")</f>
        <v/>
      </c>
      <c r="BG486" t="str">
        <f ca="1">IF($BT486&lt;&gt;"",SUMIF($BD$3:$BD$1004,"="&amp;$BD486,INDIRECT(ADDRESS(3,BG$2,1,1)):INDIRECT(ADDRESS(1004,BG$2,1,1))),"")</f>
        <v/>
      </c>
      <c r="BH486" t="str">
        <f ca="1">IF($BT486&lt;&gt;"",SUMIF($BD$3:$BD$1004,"="&amp;$BD486,INDIRECT(ADDRESS(3,BH$2,1,1)):INDIRECT(ADDRESS(1004,BH$2,1,1))),"")</f>
        <v/>
      </c>
      <c r="BI486" t="str">
        <f ca="1">IF($BT486&lt;&gt;"",SUMIF($BD$3:$BD$1004,"="&amp;$BD486,INDIRECT(ADDRESS(3,BI$2,1,1)):INDIRECT(ADDRESS(1004,BI$2,1,1))),"")</f>
        <v/>
      </c>
      <c r="BJ486" t="str">
        <f ca="1">IF($BT486&lt;&gt;"",SUMIF($BD$3:$BD$1004,"="&amp;$BD486,INDIRECT(ADDRESS(3,BJ$2,1,1)):INDIRECT(ADDRESS(1004,BJ$2,1,1))),"")</f>
        <v/>
      </c>
      <c r="BK486" t="str">
        <f ca="1">IF($BT486&lt;&gt;"",SUMIF($BD$3:$BD$1004,"="&amp;$BD486,INDIRECT(ADDRESS(3,BK$2,1,1)):INDIRECT(ADDRESS(1004,BK$2,1,1))),"")</f>
        <v/>
      </c>
      <c r="BL486" t="str">
        <f ca="1">IF($BT486&lt;&gt;"",SUMIF($BD$3:$BD$1004,"="&amp;$BD486,INDIRECT(ADDRESS(3,BL$2,1,1)):INDIRECT(ADDRESS(1004,BL$2,1,1))),"")</f>
        <v/>
      </c>
      <c r="BM486" t="str">
        <f ca="1">IF($BT486&lt;&gt;"",SUMIF($BD$3:$BD$1004,"="&amp;$BD486,INDIRECT(ADDRESS(3,BM$2,1,1)):INDIRECT(ADDRESS(1004,BM$2,1,1))),"")</f>
        <v/>
      </c>
      <c r="BN486" t="str">
        <f ca="1">IF($BT486&lt;&gt;"",SUMIF($BD$3:$BD$1004,"="&amp;$BD486,INDIRECT(ADDRESS(3,BN$2,1,1)):INDIRECT(ADDRESS(1004,BN$2,1,1))),"")</f>
        <v/>
      </c>
      <c r="BO486" t="str">
        <f ca="1">IF($BT486&lt;&gt;"",SUMIF($BD$3:$BD$1004,"="&amp;$BD486,INDIRECT(ADDRESS(3,BO$2,1,1)):INDIRECT(ADDRESS(1004,BO$2,1,1))),"")</f>
        <v/>
      </c>
      <c r="BP486" t="str">
        <f ca="1">IF($BT486&lt;&gt;"",SUMIF($BD$3:$BD$1004,"="&amp;$BD486,INDIRECT(ADDRESS(3,BP$2,1,1)):INDIRECT(ADDRESS(1004,BP$2,1,1))),"")</f>
        <v/>
      </c>
      <c r="BQ486" t="str">
        <f ca="1">IF($BT486&lt;&gt;"",SUMIF($BD$3:$BD$1004,"="&amp;$BD486,INDIRECT(ADDRESS(3,BQ$2,1,1)):INDIRECT(ADDRESS(1004,BQ$2,1,1))),"")</f>
        <v/>
      </c>
      <c r="BR486" t="str">
        <f ca="1">IF($BT486&lt;&gt;"",SUMIF($BD$3:$BD$1004,"="&amp;$BD486,INDIRECT(ADDRESS(3,BR$2,1,1)):INDIRECT(ADDRESS(1004,BR$2,1,1))),"")</f>
        <v/>
      </c>
      <c r="BS486" t="str">
        <f>IF($A486&lt;&gt;"",VLOOKUP(TRUNC(MID($A486,1,2),0),Plano_Contas!$H$3:$J$103,3,TRUE),"")</f>
        <v/>
      </c>
      <c r="BT486" t="str">
        <f t="shared" si="28"/>
        <v/>
      </c>
      <c r="BV486">
        <f>Empresas!C486</f>
        <v>0</v>
      </c>
    </row>
    <row r="487" spans="1:74" x14ac:dyDescent="0.2">
      <c r="A487" s="89"/>
      <c r="B487" s="52" t="str">
        <f>IF($A487&lt;&gt;"",VLOOKUP(""&amp;$A487,Plano_Contas!$A$3:$F$1003,6,0),"")</f>
        <v/>
      </c>
      <c r="C487" s="91"/>
      <c r="D487" s="111"/>
      <c r="E487" s="112">
        <v>0</v>
      </c>
      <c r="F487" s="87"/>
      <c r="G487" s="85"/>
      <c r="H487" s="111"/>
      <c r="I487" s="112">
        <v>0</v>
      </c>
      <c r="J487" s="87"/>
      <c r="K487" s="85"/>
      <c r="L487" s="111"/>
      <c r="M487" s="112">
        <v>0</v>
      </c>
      <c r="N487" s="87"/>
      <c r="O487" s="85"/>
      <c r="P487" s="111"/>
      <c r="Q487" s="112">
        <v>0</v>
      </c>
      <c r="R487" s="87"/>
      <c r="S487" s="85"/>
      <c r="T487" s="111"/>
      <c r="U487" s="112">
        <v>0</v>
      </c>
      <c r="V487" s="87"/>
      <c r="W487" s="85"/>
      <c r="X487" s="111"/>
      <c r="Y487" s="112">
        <v>0</v>
      </c>
      <c r="Z487" s="87"/>
      <c r="AA487" s="85"/>
      <c r="AB487" s="111"/>
      <c r="AC487" s="112">
        <v>0</v>
      </c>
      <c r="AD487" s="87"/>
      <c r="AE487" s="85"/>
      <c r="AF487" s="111"/>
      <c r="AG487" s="112">
        <v>0</v>
      </c>
      <c r="AH487" s="87"/>
      <c r="AI487" s="85"/>
      <c r="AJ487" s="111"/>
      <c r="AK487" s="112">
        <v>0</v>
      </c>
      <c r="AL487" s="87"/>
      <c r="AM487" s="85"/>
      <c r="AN487" s="111"/>
      <c r="AO487" s="112">
        <v>0</v>
      </c>
      <c r="AP487" s="87"/>
      <c r="AQ487" s="85"/>
      <c r="AR487" s="111"/>
      <c r="AS487" s="112">
        <v>0</v>
      </c>
      <c r="AT487" s="87"/>
      <c r="AU487" s="85"/>
      <c r="AV487" s="111"/>
      <c r="AW487" s="112">
        <v>0</v>
      </c>
      <c r="AX487" s="87"/>
      <c r="AY487" s="85"/>
      <c r="AZ487" s="267">
        <f t="shared" si="25"/>
        <v>0</v>
      </c>
      <c r="BA487" s="88">
        <f t="shared" si="26"/>
        <v>0</v>
      </c>
      <c r="BC487">
        <f>IF($A487&lt;&gt;"",COUNTIF($BD$3:$BD487,$BD487),0)</f>
        <v>0</v>
      </c>
      <c r="BD487" t="str">
        <f>IF($A487&lt;&gt;"",VLOOKUP(TRUNC(MID($A487,1,2),0),Plano_Contas!$H$3:$J$103,2,TRUE),"")</f>
        <v/>
      </c>
      <c r="BE487" s="201" t="str">
        <f t="shared" si="27"/>
        <v/>
      </c>
      <c r="BF487" t="str">
        <f ca="1">IF($BT487&lt;&gt;"",SUMIF($BD$3:$BD$1004,"="&amp;$BD487,INDIRECT(ADDRESS(3,BF$2,1,1)):INDIRECT(ADDRESS(1004,BF$2,1,1))),"")</f>
        <v/>
      </c>
      <c r="BG487" t="str">
        <f ca="1">IF($BT487&lt;&gt;"",SUMIF($BD$3:$BD$1004,"="&amp;$BD487,INDIRECT(ADDRESS(3,BG$2,1,1)):INDIRECT(ADDRESS(1004,BG$2,1,1))),"")</f>
        <v/>
      </c>
      <c r="BH487" t="str">
        <f ca="1">IF($BT487&lt;&gt;"",SUMIF($BD$3:$BD$1004,"="&amp;$BD487,INDIRECT(ADDRESS(3,BH$2,1,1)):INDIRECT(ADDRESS(1004,BH$2,1,1))),"")</f>
        <v/>
      </c>
      <c r="BI487" t="str">
        <f ca="1">IF($BT487&lt;&gt;"",SUMIF($BD$3:$BD$1004,"="&amp;$BD487,INDIRECT(ADDRESS(3,BI$2,1,1)):INDIRECT(ADDRESS(1004,BI$2,1,1))),"")</f>
        <v/>
      </c>
      <c r="BJ487" t="str">
        <f ca="1">IF($BT487&lt;&gt;"",SUMIF($BD$3:$BD$1004,"="&amp;$BD487,INDIRECT(ADDRESS(3,BJ$2,1,1)):INDIRECT(ADDRESS(1004,BJ$2,1,1))),"")</f>
        <v/>
      </c>
      <c r="BK487" t="str">
        <f ca="1">IF($BT487&lt;&gt;"",SUMIF($BD$3:$BD$1004,"="&amp;$BD487,INDIRECT(ADDRESS(3,BK$2,1,1)):INDIRECT(ADDRESS(1004,BK$2,1,1))),"")</f>
        <v/>
      </c>
      <c r="BL487" t="str">
        <f ca="1">IF($BT487&lt;&gt;"",SUMIF($BD$3:$BD$1004,"="&amp;$BD487,INDIRECT(ADDRESS(3,BL$2,1,1)):INDIRECT(ADDRESS(1004,BL$2,1,1))),"")</f>
        <v/>
      </c>
      <c r="BM487" t="str">
        <f ca="1">IF($BT487&lt;&gt;"",SUMIF($BD$3:$BD$1004,"="&amp;$BD487,INDIRECT(ADDRESS(3,BM$2,1,1)):INDIRECT(ADDRESS(1004,BM$2,1,1))),"")</f>
        <v/>
      </c>
      <c r="BN487" t="str">
        <f ca="1">IF($BT487&lt;&gt;"",SUMIF($BD$3:$BD$1004,"="&amp;$BD487,INDIRECT(ADDRESS(3,BN$2,1,1)):INDIRECT(ADDRESS(1004,BN$2,1,1))),"")</f>
        <v/>
      </c>
      <c r="BO487" t="str">
        <f ca="1">IF($BT487&lt;&gt;"",SUMIF($BD$3:$BD$1004,"="&amp;$BD487,INDIRECT(ADDRESS(3,BO$2,1,1)):INDIRECT(ADDRESS(1004,BO$2,1,1))),"")</f>
        <v/>
      </c>
      <c r="BP487" t="str">
        <f ca="1">IF($BT487&lt;&gt;"",SUMIF($BD$3:$BD$1004,"="&amp;$BD487,INDIRECT(ADDRESS(3,BP$2,1,1)):INDIRECT(ADDRESS(1004,BP$2,1,1))),"")</f>
        <v/>
      </c>
      <c r="BQ487" t="str">
        <f ca="1">IF($BT487&lt;&gt;"",SUMIF($BD$3:$BD$1004,"="&amp;$BD487,INDIRECT(ADDRESS(3,BQ$2,1,1)):INDIRECT(ADDRESS(1004,BQ$2,1,1))),"")</f>
        <v/>
      </c>
      <c r="BR487" t="str">
        <f ca="1">IF($BT487&lt;&gt;"",SUMIF($BD$3:$BD$1004,"="&amp;$BD487,INDIRECT(ADDRESS(3,BR$2,1,1)):INDIRECT(ADDRESS(1004,BR$2,1,1))),"")</f>
        <v/>
      </c>
      <c r="BS487" t="str">
        <f>IF($A487&lt;&gt;"",VLOOKUP(TRUNC(MID($A487,1,2),0),Plano_Contas!$H$3:$J$103,3,TRUE),"")</f>
        <v/>
      </c>
      <c r="BT487" t="str">
        <f t="shared" si="28"/>
        <v/>
      </c>
      <c r="BV487">
        <f>Empresas!C487</f>
        <v>0</v>
      </c>
    </row>
    <row r="488" spans="1:74" x14ac:dyDescent="0.2">
      <c r="A488" s="89"/>
      <c r="B488" s="52" t="str">
        <f>IF($A488&lt;&gt;"",VLOOKUP(""&amp;$A488,Plano_Contas!$A$3:$F$1003,6,0),"")</f>
        <v/>
      </c>
      <c r="C488" s="91"/>
      <c r="D488" s="111"/>
      <c r="E488" s="112">
        <v>0</v>
      </c>
      <c r="F488" s="87"/>
      <c r="G488" s="85"/>
      <c r="H488" s="111"/>
      <c r="I488" s="112">
        <v>0</v>
      </c>
      <c r="J488" s="87"/>
      <c r="K488" s="85"/>
      <c r="L488" s="111"/>
      <c r="M488" s="112">
        <v>0</v>
      </c>
      <c r="N488" s="87"/>
      <c r="O488" s="85"/>
      <c r="P488" s="111"/>
      <c r="Q488" s="112">
        <v>0</v>
      </c>
      <c r="R488" s="87"/>
      <c r="S488" s="85"/>
      <c r="T488" s="111"/>
      <c r="U488" s="112">
        <v>0</v>
      </c>
      <c r="V488" s="87"/>
      <c r="W488" s="85"/>
      <c r="X488" s="111"/>
      <c r="Y488" s="112">
        <v>0</v>
      </c>
      <c r="Z488" s="87"/>
      <c r="AA488" s="85"/>
      <c r="AB488" s="111"/>
      <c r="AC488" s="112">
        <v>0</v>
      </c>
      <c r="AD488" s="87"/>
      <c r="AE488" s="85"/>
      <c r="AF488" s="111"/>
      <c r="AG488" s="112">
        <v>0</v>
      </c>
      <c r="AH488" s="87"/>
      <c r="AI488" s="85"/>
      <c r="AJ488" s="111"/>
      <c r="AK488" s="112">
        <v>0</v>
      </c>
      <c r="AL488" s="87"/>
      <c r="AM488" s="85"/>
      <c r="AN488" s="111"/>
      <c r="AO488" s="112">
        <v>0</v>
      </c>
      <c r="AP488" s="87"/>
      <c r="AQ488" s="85"/>
      <c r="AR488" s="111"/>
      <c r="AS488" s="112">
        <v>0</v>
      </c>
      <c r="AT488" s="87"/>
      <c r="AU488" s="85"/>
      <c r="AV488" s="111"/>
      <c r="AW488" s="112">
        <v>0</v>
      </c>
      <c r="AX488" s="87"/>
      <c r="AY488" s="85"/>
      <c r="AZ488" s="267">
        <f t="shared" si="25"/>
        <v>0</v>
      </c>
      <c r="BA488" s="88">
        <f t="shared" si="26"/>
        <v>0</v>
      </c>
      <c r="BC488">
        <f>IF($A488&lt;&gt;"",COUNTIF($BD$3:$BD488,$BD488),0)</f>
        <v>0</v>
      </c>
      <c r="BD488" t="str">
        <f>IF($A488&lt;&gt;"",VLOOKUP(TRUNC(MID($A488,1,2),0),Plano_Contas!$H$3:$J$103,2,TRUE),"")</f>
        <v/>
      </c>
      <c r="BE488" s="201" t="str">
        <f t="shared" si="27"/>
        <v/>
      </c>
      <c r="BF488" t="str">
        <f ca="1">IF($BT488&lt;&gt;"",SUMIF($BD$3:$BD$1004,"="&amp;$BD488,INDIRECT(ADDRESS(3,BF$2,1,1)):INDIRECT(ADDRESS(1004,BF$2,1,1))),"")</f>
        <v/>
      </c>
      <c r="BG488" t="str">
        <f ca="1">IF($BT488&lt;&gt;"",SUMIF($BD$3:$BD$1004,"="&amp;$BD488,INDIRECT(ADDRESS(3,BG$2,1,1)):INDIRECT(ADDRESS(1004,BG$2,1,1))),"")</f>
        <v/>
      </c>
      <c r="BH488" t="str">
        <f ca="1">IF($BT488&lt;&gt;"",SUMIF($BD$3:$BD$1004,"="&amp;$BD488,INDIRECT(ADDRESS(3,BH$2,1,1)):INDIRECT(ADDRESS(1004,BH$2,1,1))),"")</f>
        <v/>
      </c>
      <c r="BI488" t="str">
        <f ca="1">IF($BT488&lt;&gt;"",SUMIF($BD$3:$BD$1004,"="&amp;$BD488,INDIRECT(ADDRESS(3,BI$2,1,1)):INDIRECT(ADDRESS(1004,BI$2,1,1))),"")</f>
        <v/>
      </c>
      <c r="BJ488" t="str">
        <f ca="1">IF($BT488&lt;&gt;"",SUMIF($BD$3:$BD$1004,"="&amp;$BD488,INDIRECT(ADDRESS(3,BJ$2,1,1)):INDIRECT(ADDRESS(1004,BJ$2,1,1))),"")</f>
        <v/>
      </c>
      <c r="BK488" t="str">
        <f ca="1">IF($BT488&lt;&gt;"",SUMIF($BD$3:$BD$1004,"="&amp;$BD488,INDIRECT(ADDRESS(3,BK$2,1,1)):INDIRECT(ADDRESS(1004,BK$2,1,1))),"")</f>
        <v/>
      </c>
      <c r="BL488" t="str">
        <f ca="1">IF($BT488&lt;&gt;"",SUMIF($BD$3:$BD$1004,"="&amp;$BD488,INDIRECT(ADDRESS(3,BL$2,1,1)):INDIRECT(ADDRESS(1004,BL$2,1,1))),"")</f>
        <v/>
      </c>
      <c r="BM488" t="str">
        <f ca="1">IF($BT488&lt;&gt;"",SUMIF($BD$3:$BD$1004,"="&amp;$BD488,INDIRECT(ADDRESS(3,BM$2,1,1)):INDIRECT(ADDRESS(1004,BM$2,1,1))),"")</f>
        <v/>
      </c>
      <c r="BN488" t="str">
        <f ca="1">IF($BT488&lt;&gt;"",SUMIF($BD$3:$BD$1004,"="&amp;$BD488,INDIRECT(ADDRESS(3,BN$2,1,1)):INDIRECT(ADDRESS(1004,BN$2,1,1))),"")</f>
        <v/>
      </c>
      <c r="BO488" t="str">
        <f ca="1">IF($BT488&lt;&gt;"",SUMIF($BD$3:$BD$1004,"="&amp;$BD488,INDIRECT(ADDRESS(3,BO$2,1,1)):INDIRECT(ADDRESS(1004,BO$2,1,1))),"")</f>
        <v/>
      </c>
      <c r="BP488" t="str">
        <f ca="1">IF($BT488&lt;&gt;"",SUMIF($BD$3:$BD$1004,"="&amp;$BD488,INDIRECT(ADDRESS(3,BP$2,1,1)):INDIRECT(ADDRESS(1004,BP$2,1,1))),"")</f>
        <v/>
      </c>
      <c r="BQ488" t="str">
        <f ca="1">IF($BT488&lt;&gt;"",SUMIF($BD$3:$BD$1004,"="&amp;$BD488,INDIRECT(ADDRESS(3,BQ$2,1,1)):INDIRECT(ADDRESS(1004,BQ$2,1,1))),"")</f>
        <v/>
      </c>
      <c r="BR488" t="str">
        <f ca="1">IF($BT488&lt;&gt;"",SUMIF($BD$3:$BD$1004,"="&amp;$BD488,INDIRECT(ADDRESS(3,BR$2,1,1)):INDIRECT(ADDRESS(1004,BR$2,1,1))),"")</f>
        <v/>
      </c>
      <c r="BS488" t="str">
        <f>IF($A488&lt;&gt;"",VLOOKUP(TRUNC(MID($A488,1,2),0),Plano_Contas!$H$3:$J$103,3,TRUE),"")</f>
        <v/>
      </c>
      <c r="BT488" t="str">
        <f t="shared" si="28"/>
        <v/>
      </c>
      <c r="BV488">
        <f>Empresas!C488</f>
        <v>0</v>
      </c>
    </row>
    <row r="489" spans="1:74" x14ac:dyDescent="0.2">
      <c r="A489" s="89"/>
      <c r="B489" s="52" t="str">
        <f>IF($A489&lt;&gt;"",VLOOKUP(""&amp;$A489,Plano_Contas!$A$3:$F$1003,6,0),"")</f>
        <v/>
      </c>
      <c r="C489" s="91"/>
      <c r="D489" s="111"/>
      <c r="E489" s="112">
        <v>0</v>
      </c>
      <c r="F489" s="87"/>
      <c r="G489" s="85"/>
      <c r="H489" s="111"/>
      <c r="I489" s="112">
        <v>0</v>
      </c>
      <c r="J489" s="87"/>
      <c r="K489" s="85"/>
      <c r="L489" s="111"/>
      <c r="M489" s="112">
        <v>0</v>
      </c>
      <c r="N489" s="87"/>
      <c r="O489" s="85"/>
      <c r="P489" s="111"/>
      <c r="Q489" s="112">
        <v>0</v>
      </c>
      <c r="R489" s="87"/>
      <c r="S489" s="85"/>
      <c r="T489" s="111"/>
      <c r="U489" s="112">
        <v>0</v>
      </c>
      <c r="V489" s="87"/>
      <c r="W489" s="85"/>
      <c r="X489" s="111"/>
      <c r="Y489" s="112">
        <v>0</v>
      </c>
      <c r="Z489" s="87"/>
      <c r="AA489" s="85"/>
      <c r="AB489" s="111"/>
      <c r="AC489" s="112">
        <v>0</v>
      </c>
      <c r="AD489" s="87"/>
      <c r="AE489" s="85"/>
      <c r="AF489" s="111"/>
      <c r="AG489" s="112">
        <v>0</v>
      </c>
      <c r="AH489" s="87"/>
      <c r="AI489" s="85"/>
      <c r="AJ489" s="111"/>
      <c r="AK489" s="112">
        <v>0</v>
      </c>
      <c r="AL489" s="87"/>
      <c r="AM489" s="85"/>
      <c r="AN489" s="111"/>
      <c r="AO489" s="112">
        <v>0</v>
      </c>
      <c r="AP489" s="87"/>
      <c r="AQ489" s="85"/>
      <c r="AR489" s="111"/>
      <c r="AS489" s="112">
        <v>0</v>
      </c>
      <c r="AT489" s="87"/>
      <c r="AU489" s="85"/>
      <c r="AV489" s="111"/>
      <c r="AW489" s="112">
        <v>0</v>
      </c>
      <c r="AX489" s="87"/>
      <c r="AY489" s="85"/>
      <c r="AZ489" s="267">
        <f t="shared" si="25"/>
        <v>0</v>
      </c>
      <c r="BA489" s="88">
        <f t="shared" si="26"/>
        <v>0</v>
      </c>
      <c r="BC489">
        <f>IF($A489&lt;&gt;"",COUNTIF($BD$3:$BD489,$BD489),0)</f>
        <v>0</v>
      </c>
      <c r="BD489" t="str">
        <f>IF($A489&lt;&gt;"",VLOOKUP(TRUNC(MID($A489,1,2),0),Plano_Contas!$H$3:$J$103,2,TRUE),"")</f>
        <v/>
      </c>
      <c r="BE489" s="201" t="str">
        <f t="shared" si="27"/>
        <v/>
      </c>
      <c r="BF489" t="str">
        <f ca="1">IF($BT489&lt;&gt;"",SUMIF($BD$3:$BD$1004,"="&amp;$BD489,INDIRECT(ADDRESS(3,BF$2,1,1)):INDIRECT(ADDRESS(1004,BF$2,1,1))),"")</f>
        <v/>
      </c>
      <c r="BG489" t="str">
        <f ca="1">IF($BT489&lt;&gt;"",SUMIF($BD$3:$BD$1004,"="&amp;$BD489,INDIRECT(ADDRESS(3,BG$2,1,1)):INDIRECT(ADDRESS(1004,BG$2,1,1))),"")</f>
        <v/>
      </c>
      <c r="BH489" t="str">
        <f ca="1">IF($BT489&lt;&gt;"",SUMIF($BD$3:$BD$1004,"="&amp;$BD489,INDIRECT(ADDRESS(3,BH$2,1,1)):INDIRECT(ADDRESS(1004,BH$2,1,1))),"")</f>
        <v/>
      </c>
      <c r="BI489" t="str">
        <f ca="1">IF($BT489&lt;&gt;"",SUMIF($BD$3:$BD$1004,"="&amp;$BD489,INDIRECT(ADDRESS(3,BI$2,1,1)):INDIRECT(ADDRESS(1004,BI$2,1,1))),"")</f>
        <v/>
      </c>
      <c r="BJ489" t="str">
        <f ca="1">IF($BT489&lt;&gt;"",SUMIF($BD$3:$BD$1004,"="&amp;$BD489,INDIRECT(ADDRESS(3,BJ$2,1,1)):INDIRECT(ADDRESS(1004,BJ$2,1,1))),"")</f>
        <v/>
      </c>
      <c r="BK489" t="str">
        <f ca="1">IF($BT489&lt;&gt;"",SUMIF($BD$3:$BD$1004,"="&amp;$BD489,INDIRECT(ADDRESS(3,BK$2,1,1)):INDIRECT(ADDRESS(1004,BK$2,1,1))),"")</f>
        <v/>
      </c>
      <c r="BL489" t="str">
        <f ca="1">IF($BT489&lt;&gt;"",SUMIF($BD$3:$BD$1004,"="&amp;$BD489,INDIRECT(ADDRESS(3,BL$2,1,1)):INDIRECT(ADDRESS(1004,BL$2,1,1))),"")</f>
        <v/>
      </c>
      <c r="BM489" t="str">
        <f ca="1">IF($BT489&lt;&gt;"",SUMIF($BD$3:$BD$1004,"="&amp;$BD489,INDIRECT(ADDRESS(3,BM$2,1,1)):INDIRECT(ADDRESS(1004,BM$2,1,1))),"")</f>
        <v/>
      </c>
      <c r="BN489" t="str">
        <f ca="1">IF($BT489&lt;&gt;"",SUMIF($BD$3:$BD$1004,"="&amp;$BD489,INDIRECT(ADDRESS(3,BN$2,1,1)):INDIRECT(ADDRESS(1004,BN$2,1,1))),"")</f>
        <v/>
      </c>
      <c r="BO489" t="str">
        <f ca="1">IF($BT489&lt;&gt;"",SUMIF($BD$3:$BD$1004,"="&amp;$BD489,INDIRECT(ADDRESS(3,BO$2,1,1)):INDIRECT(ADDRESS(1004,BO$2,1,1))),"")</f>
        <v/>
      </c>
      <c r="BP489" t="str">
        <f ca="1">IF($BT489&lt;&gt;"",SUMIF($BD$3:$BD$1004,"="&amp;$BD489,INDIRECT(ADDRESS(3,BP$2,1,1)):INDIRECT(ADDRESS(1004,BP$2,1,1))),"")</f>
        <v/>
      </c>
      <c r="BQ489" t="str">
        <f ca="1">IF($BT489&lt;&gt;"",SUMIF($BD$3:$BD$1004,"="&amp;$BD489,INDIRECT(ADDRESS(3,BQ$2,1,1)):INDIRECT(ADDRESS(1004,BQ$2,1,1))),"")</f>
        <v/>
      </c>
      <c r="BR489" t="str">
        <f ca="1">IF($BT489&lt;&gt;"",SUMIF($BD$3:$BD$1004,"="&amp;$BD489,INDIRECT(ADDRESS(3,BR$2,1,1)):INDIRECT(ADDRESS(1004,BR$2,1,1))),"")</f>
        <v/>
      </c>
      <c r="BS489" t="str">
        <f>IF($A489&lt;&gt;"",VLOOKUP(TRUNC(MID($A489,1,2),0),Plano_Contas!$H$3:$J$103,3,TRUE),"")</f>
        <v/>
      </c>
      <c r="BT489" t="str">
        <f t="shared" si="28"/>
        <v/>
      </c>
      <c r="BV489">
        <f>Empresas!C489</f>
        <v>0</v>
      </c>
    </row>
    <row r="490" spans="1:74" x14ac:dyDescent="0.2">
      <c r="A490" s="89"/>
      <c r="B490" s="52" t="str">
        <f>IF($A490&lt;&gt;"",VLOOKUP(""&amp;$A490,Plano_Contas!$A$3:$F$1003,6,0),"")</f>
        <v/>
      </c>
      <c r="C490" s="91"/>
      <c r="D490" s="111"/>
      <c r="E490" s="112">
        <v>0</v>
      </c>
      <c r="F490" s="87"/>
      <c r="G490" s="85"/>
      <c r="H490" s="111"/>
      <c r="I490" s="112">
        <v>0</v>
      </c>
      <c r="J490" s="87"/>
      <c r="K490" s="85"/>
      <c r="L490" s="111"/>
      <c r="M490" s="112">
        <v>0</v>
      </c>
      <c r="N490" s="87"/>
      <c r="O490" s="85"/>
      <c r="P490" s="111"/>
      <c r="Q490" s="112">
        <v>0</v>
      </c>
      <c r="R490" s="87"/>
      <c r="S490" s="85"/>
      <c r="T490" s="111"/>
      <c r="U490" s="112">
        <v>0</v>
      </c>
      <c r="V490" s="87"/>
      <c r="W490" s="85"/>
      <c r="X490" s="111"/>
      <c r="Y490" s="112">
        <v>0</v>
      </c>
      <c r="Z490" s="87"/>
      <c r="AA490" s="85"/>
      <c r="AB490" s="111"/>
      <c r="AC490" s="112">
        <v>0</v>
      </c>
      <c r="AD490" s="87"/>
      <c r="AE490" s="85"/>
      <c r="AF490" s="111"/>
      <c r="AG490" s="112">
        <v>0</v>
      </c>
      <c r="AH490" s="87"/>
      <c r="AI490" s="85"/>
      <c r="AJ490" s="111"/>
      <c r="AK490" s="112">
        <v>0</v>
      </c>
      <c r="AL490" s="87"/>
      <c r="AM490" s="85"/>
      <c r="AN490" s="111"/>
      <c r="AO490" s="112">
        <v>0</v>
      </c>
      <c r="AP490" s="87"/>
      <c r="AQ490" s="85"/>
      <c r="AR490" s="111"/>
      <c r="AS490" s="112">
        <v>0</v>
      </c>
      <c r="AT490" s="87"/>
      <c r="AU490" s="85"/>
      <c r="AV490" s="111"/>
      <c r="AW490" s="112">
        <v>0</v>
      </c>
      <c r="AX490" s="87"/>
      <c r="AY490" s="85"/>
      <c r="AZ490" s="267">
        <f t="shared" si="25"/>
        <v>0</v>
      </c>
      <c r="BA490" s="88">
        <f t="shared" si="26"/>
        <v>0</v>
      </c>
      <c r="BC490">
        <f>IF($A490&lt;&gt;"",COUNTIF($BD$3:$BD490,$BD490),0)</f>
        <v>0</v>
      </c>
      <c r="BD490" t="str">
        <f>IF($A490&lt;&gt;"",VLOOKUP(TRUNC(MID($A490,1,2),0),Plano_Contas!$H$3:$J$103,2,TRUE),"")</f>
        <v/>
      </c>
      <c r="BE490" s="201" t="str">
        <f t="shared" si="27"/>
        <v/>
      </c>
      <c r="BF490" t="str">
        <f ca="1">IF($BT490&lt;&gt;"",SUMIF($BD$3:$BD$1004,"="&amp;$BD490,INDIRECT(ADDRESS(3,BF$2,1,1)):INDIRECT(ADDRESS(1004,BF$2,1,1))),"")</f>
        <v/>
      </c>
      <c r="BG490" t="str">
        <f ca="1">IF($BT490&lt;&gt;"",SUMIF($BD$3:$BD$1004,"="&amp;$BD490,INDIRECT(ADDRESS(3,BG$2,1,1)):INDIRECT(ADDRESS(1004,BG$2,1,1))),"")</f>
        <v/>
      </c>
      <c r="BH490" t="str">
        <f ca="1">IF($BT490&lt;&gt;"",SUMIF($BD$3:$BD$1004,"="&amp;$BD490,INDIRECT(ADDRESS(3,BH$2,1,1)):INDIRECT(ADDRESS(1004,BH$2,1,1))),"")</f>
        <v/>
      </c>
      <c r="BI490" t="str">
        <f ca="1">IF($BT490&lt;&gt;"",SUMIF($BD$3:$BD$1004,"="&amp;$BD490,INDIRECT(ADDRESS(3,BI$2,1,1)):INDIRECT(ADDRESS(1004,BI$2,1,1))),"")</f>
        <v/>
      </c>
      <c r="BJ490" t="str">
        <f ca="1">IF($BT490&lt;&gt;"",SUMIF($BD$3:$BD$1004,"="&amp;$BD490,INDIRECT(ADDRESS(3,BJ$2,1,1)):INDIRECT(ADDRESS(1004,BJ$2,1,1))),"")</f>
        <v/>
      </c>
      <c r="BK490" t="str">
        <f ca="1">IF($BT490&lt;&gt;"",SUMIF($BD$3:$BD$1004,"="&amp;$BD490,INDIRECT(ADDRESS(3,BK$2,1,1)):INDIRECT(ADDRESS(1004,BK$2,1,1))),"")</f>
        <v/>
      </c>
      <c r="BL490" t="str">
        <f ca="1">IF($BT490&lt;&gt;"",SUMIF($BD$3:$BD$1004,"="&amp;$BD490,INDIRECT(ADDRESS(3,BL$2,1,1)):INDIRECT(ADDRESS(1004,BL$2,1,1))),"")</f>
        <v/>
      </c>
      <c r="BM490" t="str">
        <f ca="1">IF($BT490&lt;&gt;"",SUMIF($BD$3:$BD$1004,"="&amp;$BD490,INDIRECT(ADDRESS(3,BM$2,1,1)):INDIRECT(ADDRESS(1004,BM$2,1,1))),"")</f>
        <v/>
      </c>
      <c r="BN490" t="str">
        <f ca="1">IF($BT490&lt;&gt;"",SUMIF($BD$3:$BD$1004,"="&amp;$BD490,INDIRECT(ADDRESS(3,BN$2,1,1)):INDIRECT(ADDRESS(1004,BN$2,1,1))),"")</f>
        <v/>
      </c>
      <c r="BO490" t="str">
        <f ca="1">IF($BT490&lt;&gt;"",SUMIF($BD$3:$BD$1004,"="&amp;$BD490,INDIRECT(ADDRESS(3,BO$2,1,1)):INDIRECT(ADDRESS(1004,BO$2,1,1))),"")</f>
        <v/>
      </c>
      <c r="BP490" t="str">
        <f ca="1">IF($BT490&lt;&gt;"",SUMIF($BD$3:$BD$1004,"="&amp;$BD490,INDIRECT(ADDRESS(3,BP$2,1,1)):INDIRECT(ADDRESS(1004,BP$2,1,1))),"")</f>
        <v/>
      </c>
      <c r="BQ490" t="str">
        <f ca="1">IF($BT490&lt;&gt;"",SUMIF($BD$3:$BD$1004,"="&amp;$BD490,INDIRECT(ADDRESS(3,BQ$2,1,1)):INDIRECT(ADDRESS(1004,BQ$2,1,1))),"")</f>
        <v/>
      </c>
      <c r="BR490" t="str">
        <f ca="1">IF($BT490&lt;&gt;"",SUMIF($BD$3:$BD$1004,"="&amp;$BD490,INDIRECT(ADDRESS(3,BR$2,1,1)):INDIRECT(ADDRESS(1004,BR$2,1,1))),"")</f>
        <v/>
      </c>
      <c r="BS490" t="str">
        <f>IF($A490&lt;&gt;"",VLOOKUP(TRUNC(MID($A490,1,2),0),Plano_Contas!$H$3:$J$103,3,TRUE),"")</f>
        <v/>
      </c>
      <c r="BT490" t="str">
        <f t="shared" si="28"/>
        <v/>
      </c>
      <c r="BV490">
        <f>Empresas!C490</f>
        <v>0</v>
      </c>
    </row>
    <row r="491" spans="1:74" x14ac:dyDescent="0.2">
      <c r="A491" s="89"/>
      <c r="B491" s="52" t="str">
        <f>IF($A491&lt;&gt;"",VLOOKUP(""&amp;$A491,Plano_Contas!$A$3:$F$1003,6,0),"")</f>
        <v/>
      </c>
      <c r="C491" s="91"/>
      <c r="D491" s="111"/>
      <c r="E491" s="112">
        <v>0</v>
      </c>
      <c r="F491" s="87"/>
      <c r="G491" s="85"/>
      <c r="H491" s="111"/>
      <c r="I491" s="112">
        <v>0</v>
      </c>
      <c r="J491" s="87"/>
      <c r="K491" s="85"/>
      <c r="L491" s="111"/>
      <c r="M491" s="112">
        <v>0</v>
      </c>
      <c r="N491" s="87"/>
      <c r="O491" s="85"/>
      <c r="P491" s="111"/>
      <c r="Q491" s="112">
        <v>0</v>
      </c>
      <c r="R491" s="87"/>
      <c r="S491" s="85"/>
      <c r="T491" s="111"/>
      <c r="U491" s="112">
        <v>0</v>
      </c>
      <c r="V491" s="87"/>
      <c r="W491" s="85"/>
      <c r="X491" s="111"/>
      <c r="Y491" s="112">
        <v>0</v>
      </c>
      <c r="Z491" s="87"/>
      <c r="AA491" s="85"/>
      <c r="AB491" s="111"/>
      <c r="AC491" s="112">
        <v>0</v>
      </c>
      <c r="AD491" s="87"/>
      <c r="AE491" s="85"/>
      <c r="AF491" s="111"/>
      <c r="AG491" s="112">
        <v>0</v>
      </c>
      <c r="AH491" s="87"/>
      <c r="AI491" s="85"/>
      <c r="AJ491" s="111"/>
      <c r="AK491" s="112">
        <v>0</v>
      </c>
      <c r="AL491" s="87"/>
      <c r="AM491" s="85"/>
      <c r="AN491" s="111"/>
      <c r="AO491" s="112">
        <v>0</v>
      </c>
      <c r="AP491" s="87"/>
      <c r="AQ491" s="85"/>
      <c r="AR491" s="111"/>
      <c r="AS491" s="112">
        <v>0</v>
      </c>
      <c r="AT491" s="87"/>
      <c r="AU491" s="85"/>
      <c r="AV491" s="111"/>
      <c r="AW491" s="112">
        <v>0</v>
      </c>
      <c r="AX491" s="87"/>
      <c r="AY491" s="85"/>
      <c r="AZ491" s="267">
        <f t="shared" si="25"/>
        <v>0</v>
      </c>
      <c r="BA491" s="88">
        <f t="shared" si="26"/>
        <v>0</v>
      </c>
      <c r="BC491">
        <f>IF($A491&lt;&gt;"",COUNTIF($BD$3:$BD491,$BD491),0)</f>
        <v>0</v>
      </c>
      <c r="BD491" t="str">
        <f>IF($A491&lt;&gt;"",VLOOKUP(TRUNC(MID($A491,1,2),0),Plano_Contas!$H$3:$J$103,2,TRUE),"")</f>
        <v/>
      </c>
      <c r="BE491" s="201" t="str">
        <f t="shared" si="27"/>
        <v/>
      </c>
      <c r="BF491" t="str">
        <f ca="1">IF($BT491&lt;&gt;"",SUMIF($BD$3:$BD$1004,"="&amp;$BD491,INDIRECT(ADDRESS(3,BF$2,1,1)):INDIRECT(ADDRESS(1004,BF$2,1,1))),"")</f>
        <v/>
      </c>
      <c r="BG491" t="str">
        <f ca="1">IF($BT491&lt;&gt;"",SUMIF($BD$3:$BD$1004,"="&amp;$BD491,INDIRECT(ADDRESS(3,BG$2,1,1)):INDIRECT(ADDRESS(1004,BG$2,1,1))),"")</f>
        <v/>
      </c>
      <c r="BH491" t="str">
        <f ca="1">IF($BT491&lt;&gt;"",SUMIF($BD$3:$BD$1004,"="&amp;$BD491,INDIRECT(ADDRESS(3,BH$2,1,1)):INDIRECT(ADDRESS(1004,BH$2,1,1))),"")</f>
        <v/>
      </c>
      <c r="BI491" t="str">
        <f ca="1">IF($BT491&lt;&gt;"",SUMIF($BD$3:$BD$1004,"="&amp;$BD491,INDIRECT(ADDRESS(3,BI$2,1,1)):INDIRECT(ADDRESS(1004,BI$2,1,1))),"")</f>
        <v/>
      </c>
      <c r="BJ491" t="str">
        <f ca="1">IF($BT491&lt;&gt;"",SUMIF($BD$3:$BD$1004,"="&amp;$BD491,INDIRECT(ADDRESS(3,BJ$2,1,1)):INDIRECT(ADDRESS(1004,BJ$2,1,1))),"")</f>
        <v/>
      </c>
      <c r="BK491" t="str">
        <f ca="1">IF($BT491&lt;&gt;"",SUMIF($BD$3:$BD$1004,"="&amp;$BD491,INDIRECT(ADDRESS(3,BK$2,1,1)):INDIRECT(ADDRESS(1004,BK$2,1,1))),"")</f>
        <v/>
      </c>
      <c r="BL491" t="str">
        <f ca="1">IF($BT491&lt;&gt;"",SUMIF($BD$3:$BD$1004,"="&amp;$BD491,INDIRECT(ADDRESS(3,BL$2,1,1)):INDIRECT(ADDRESS(1004,BL$2,1,1))),"")</f>
        <v/>
      </c>
      <c r="BM491" t="str">
        <f ca="1">IF($BT491&lt;&gt;"",SUMIF($BD$3:$BD$1004,"="&amp;$BD491,INDIRECT(ADDRESS(3,BM$2,1,1)):INDIRECT(ADDRESS(1004,BM$2,1,1))),"")</f>
        <v/>
      </c>
      <c r="BN491" t="str">
        <f ca="1">IF($BT491&lt;&gt;"",SUMIF($BD$3:$BD$1004,"="&amp;$BD491,INDIRECT(ADDRESS(3,BN$2,1,1)):INDIRECT(ADDRESS(1004,BN$2,1,1))),"")</f>
        <v/>
      </c>
      <c r="BO491" t="str">
        <f ca="1">IF($BT491&lt;&gt;"",SUMIF($BD$3:$BD$1004,"="&amp;$BD491,INDIRECT(ADDRESS(3,BO$2,1,1)):INDIRECT(ADDRESS(1004,BO$2,1,1))),"")</f>
        <v/>
      </c>
      <c r="BP491" t="str">
        <f ca="1">IF($BT491&lt;&gt;"",SUMIF($BD$3:$BD$1004,"="&amp;$BD491,INDIRECT(ADDRESS(3,BP$2,1,1)):INDIRECT(ADDRESS(1004,BP$2,1,1))),"")</f>
        <v/>
      </c>
      <c r="BQ491" t="str">
        <f ca="1">IF($BT491&lt;&gt;"",SUMIF($BD$3:$BD$1004,"="&amp;$BD491,INDIRECT(ADDRESS(3,BQ$2,1,1)):INDIRECT(ADDRESS(1004,BQ$2,1,1))),"")</f>
        <v/>
      </c>
      <c r="BR491" t="str">
        <f ca="1">IF($BT491&lt;&gt;"",SUMIF($BD$3:$BD$1004,"="&amp;$BD491,INDIRECT(ADDRESS(3,BR$2,1,1)):INDIRECT(ADDRESS(1004,BR$2,1,1))),"")</f>
        <v/>
      </c>
      <c r="BS491" t="str">
        <f>IF($A491&lt;&gt;"",VLOOKUP(TRUNC(MID($A491,1,2),0),Plano_Contas!$H$3:$J$103,3,TRUE),"")</f>
        <v/>
      </c>
      <c r="BT491" t="str">
        <f t="shared" si="28"/>
        <v/>
      </c>
      <c r="BV491">
        <f>Empresas!C491</f>
        <v>0</v>
      </c>
    </row>
    <row r="492" spans="1:74" x14ac:dyDescent="0.2">
      <c r="A492" s="89"/>
      <c r="B492" s="52" t="str">
        <f>IF($A492&lt;&gt;"",VLOOKUP(""&amp;$A492,Plano_Contas!$A$3:$F$1003,6,0),"")</f>
        <v/>
      </c>
      <c r="C492" s="91"/>
      <c r="D492" s="111"/>
      <c r="E492" s="112">
        <v>0</v>
      </c>
      <c r="F492" s="87"/>
      <c r="G492" s="85"/>
      <c r="H492" s="111"/>
      <c r="I492" s="112">
        <v>0</v>
      </c>
      <c r="J492" s="87"/>
      <c r="K492" s="85"/>
      <c r="L492" s="111"/>
      <c r="M492" s="112">
        <v>0</v>
      </c>
      <c r="N492" s="87"/>
      <c r="O492" s="85"/>
      <c r="P492" s="111"/>
      <c r="Q492" s="112">
        <v>0</v>
      </c>
      <c r="R492" s="87"/>
      <c r="S492" s="85"/>
      <c r="T492" s="111"/>
      <c r="U492" s="112">
        <v>0</v>
      </c>
      <c r="V492" s="87"/>
      <c r="W492" s="85"/>
      <c r="X492" s="111"/>
      <c r="Y492" s="112">
        <v>0</v>
      </c>
      <c r="Z492" s="87"/>
      <c r="AA492" s="85"/>
      <c r="AB492" s="111"/>
      <c r="AC492" s="112">
        <v>0</v>
      </c>
      <c r="AD492" s="87"/>
      <c r="AE492" s="85"/>
      <c r="AF492" s="111"/>
      <c r="AG492" s="112">
        <v>0</v>
      </c>
      <c r="AH492" s="87"/>
      <c r="AI492" s="85"/>
      <c r="AJ492" s="111"/>
      <c r="AK492" s="112">
        <v>0</v>
      </c>
      <c r="AL492" s="87"/>
      <c r="AM492" s="85"/>
      <c r="AN492" s="111"/>
      <c r="AO492" s="112">
        <v>0</v>
      </c>
      <c r="AP492" s="87"/>
      <c r="AQ492" s="85"/>
      <c r="AR492" s="111"/>
      <c r="AS492" s="112">
        <v>0</v>
      </c>
      <c r="AT492" s="87"/>
      <c r="AU492" s="85"/>
      <c r="AV492" s="111"/>
      <c r="AW492" s="112">
        <v>0</v>
      </c>
      <c r="AX492" s="87"/>
      <c r="AY492" s="85"/>
      <c r="AZ492" s="267">
        <f t="shared" si="25"/>
        <v>0</v>
      </c>
      <c r="BA492" s="88">
        <f t="shared" si="26"/>
        <v>0</v>
      </c>
      <c r="BC492">
        <f>IF($A492&lt;&gt;"",COUNTIF($BD$3:$BD492,$BD492),0)</f>
        <v>0</v>
      </c>
      <c r="BD492" t="str">
        <f>IF($A492&lt;&gt;"",VLOOKUP(TRUNC(MID($A492,1,2),0),Plano_Contas!$H$3:$J$103,2,TRUE),"")</f>
        <v/>
      </c>
      <c r="BE492" s="201" t="str">
        <f t="shared" si="27"/>
        <v/>
      </c>
      <c r="BF492" t="str">
        <f ca="1">IF($BT492&lt;&gt;"",SUMIF($BD$3:$BD$1004,"="&amp;$BD492,INDIRECT(ADDRESS(3,BF$2,1,1)):INDIRECT(ADDRESS(1004,BF$2,1,1))),"")</f>
        <v/>
      </c>
      <c r="BG492" t="str">
        <f ca="1">IF($BT492&lt;&gt;"",SUMIF($BD$3:$BD$1004,"="&amp;$BD492,INDIRECT(ADDRESS(3,BG$2,1,1)):INDIRECT(ADDRESS(1004,BG$2,1,1))),"")</f>
        <v/>
      </c>
      <c r="BH492" t="str">
        <f ca="1">IF($BT492&lt;&gt;"",SUMIF($BD$3:$BD$1004,"="&amp;$BD492,INDIRECT(ADDRESS(3,BH$2,1,1)):INDIRECT(ADDRESS(1004,BH$2,1,1))),"")</f>
        <v/>
      </c>
      <c r="BI492" t="str">
        <f ca="1">IF($BT492&lt;&gt;"",SUMIF($BD$3:$BD$1004,"="&amp;$BD492,INDIRECT(ADDRESS(3,BI$2,1,1)):INDIRECT(ADDRESS(1004,BI$2,1,1))),"")</f>
        <v/>
      </c>
      <c r="BJ492" t="str">
        <f ca="1">IF($BT492&lt;&gt;"",SUMIF($BD$3:$BD$1004,"="&amp;$BD492,INDIRECT(ADDRESS(3,BJ$2,1,1)):INDIRECT(ADDRESS(1004,BJ$2,1,1))),"")</f>
        <v/>
      </c>
      <c r="BK492" t="str">
        <f ca="1">IF($BT492&lt;&gt;"",SUMIF($BD$3:$BD$1004,"="&amp;$BD492,INDIRECT(ADDRESS(3,BK$2,1,1)):INDIRECT(ADDRESS(1004,BK$2,1,1))),"")</f>
        <v/>
      </c>
      <c r="BL492" t="str">
        <f ca="1">IF($BT492&lt;&gt;"",SUMIF($BD$3:$BD$1004,"="&amp;$BD492,INDIRECT(ADDRESS(3,BL$2,1,1)):INDIRECT(ADDRESS(1004,BL$2,1,1))),"")</f>
        <v/>
      </c>
      <c r="BM492" t="str">
        <f ca="1">IF($BT492&lt;&gt;"",SUMIF($BD$3:$BD$1004,"="&amp;$BD492,INDIRECT(ADDRESS(3,BM$2,1,1)):INDIRECT(ADDRESS(1004,BM$2,1,1))),"")</f>
        <v/>
      </c>
      <c r="BN492" t="str">
        <f ca="1">IF($BT492&lt;&gt;"",SUMIF($BD$3:$BD$1004,"="&amp;$BD492,INDIRECT(ADDRESS(3,BN$2,1,1)):INDIRECT(ADDRESS(1004,BN$2,1,1))),"")</f>
        <v/>
      </c>
      <c r="BO492" t="str">
        <f ca="1">IF($BT492&lt;&gt;"",SUMIF($BD$3:$BD$1004,"="&amp;$BD492,INDIRECT(ADDRESS(3,BO$2,1,1)):INDIRECT(ADDRESS(1004,BO$2,1,1))),"")</f>
        <v/>
      </c>
      <c r="BP492" t="str">
        <f ca="1">IF($BT492&lt;&gt;"",SUMIF($BD$3:$BD$1004,"="&amp;$BD492,INDIRECT(ADDRESS(3,BP$2,1,1)):INDIRECT(ADDRESS(1004,BP$2,1,1))),"")</f>
        <v/>
      </c>
      <c r="BQ492" t="str">
        <f ca="1">IF($BT492&lt;&gt;"",SUMIF($BD$3:$BD$1004,"="&amp;$BD492,INDIRECT(ADDRESS(3,BQ$2,1,1)):INDIRECT(ADDRESS(1004,BQ$2,1,1))),"")</f>
        <v/>
      </c>
      <c r="BR492" t="str">
        <f ca="1">IF($BT492&lt;&gt;"",SUMIF($BD$3:$BD$1004,"="&amp;$BD492,INDIRECT(ADDRESS(3,BR$2,1,1)):INDIRECT(ADDRESS(1004,BR$2,1,1))),"")</f>
        <v/>
      </c>
      <c r="BS492" t="str">
        <f>IF($A492&lt;&gt;"",VLOOKUP(TRUNC(MID($A492,1,2),0),Plano_Contas!$H$3:$J$103,3,TRUE),"")</f>
        <v/>
      </c>
      <c r="BT492" t="str">
        <f t="shared" si="28"/>
        <v/>
      </c>
      <c r="BV492">
        <f>Empresas!C492</f>
        <v>0</v>
      </c>
    </row>
    <row r="493" spans="1:74" x14ac:dyDescent="0.2">
      <c r="A493" s="89"/>
      <c r="B493" s="52" t="str">
        <f>IF($A493&lt;&gt;"",VLOOKUP(""&amp;$A493,Plano_Contas!$A$3:$F$1003,6,0),"")</f>
        <v/>
      </c>
      <c r="C493" s="91"/>
      <c r="D493" s="111"/>
      <c r="E493" s="112">
        <v>0</v>
      </c>
      <c r="F493" s="87"/>
      <c r="G493" s="85"/>
      <c r="H493" s="111"/>
      <c r="I493" s="112">
        <v>0</v>
      </c>
      <c r="J493" s="87"/>
      <c r="K493" s="85"/>
      <c r="L493" s="111"/>
      <c r="M493" s="112">
        <v>0</v>
      </c>
      <c r="N493" s="87"/>
      <c r="O493" s="85"/>
      <c r="P493" s="111"/>
      <c r="Q493" s="112">
        <v>0</v>
      </c>
      <c r="R493" s="87"/>
      <c r="S493" s="85"/>
      <c r="T493" s="111"/>
      <c r="U493" s="112">
        <v>0</v>
      </c>
      <c r="V493" s="87"/>
      <c r="W493" s="85"/>
      <c r="X493" s="111"/>
      <c r="Y493" s="112">
        <v>0</v>
      </c>
      <c r="Z493" s="87"/>
      <c r="AA493" s="85"/>
      <c r="AB493" s="111"/>
      <c r="AC493" s="112">
        <v>0</v>
      </c>
      <c r="AD493" s="87"/>
      <c r="AE493" s="85"/>
      <c r="AF493" s="111"/>
      <c r="AG493" s="112">
        <v>0</v>
      </c>
      <c r="AH493" s="87"/>
      <c r="AI493" s="85"/>
      <c r="AJ493" s="111"/>
      <c r="AK493" s="112">
        <v>0</v>
      </c>
      <c r="AL493" s="87"/>
      <c r="AM493" s="85"/>
      <c r="AN493" s="111"/>
      <c r="AO493" s="112">
        <v>0</v>
      </c>
      <c r="AP493" s="87"/>
      <c r="AQ493" s="85"/>
      <c r="AR493" s="111"/>
      <c r="AS493" s="112">
        <v>0</v>
      </c>
      <c r="AT493" s="87"/>
      <c r="AU493" s="85"/>
      <c r="AV493" s="111"/>
      <c r="AW493" s="112">
        <v>0</v>
      </c>
      <c r="AX493" s="87"/>
      <c r="AY493" s="85"/>
      <c r="AZ493" s="267">
        <f t="shared" si="25"/>
        <v>0</v>
      </c>
      <c r="BA493" s="88">
        <f t="shared" si="26"/>
        <v>0</v>
      </c>
      <c r="BC493">
        <f>IF($A493&lt;&gt;"",COUNTIF($BD$3:$BD493,$BD493),0)</f>
        <v>0</v>
      </c>
      <c r="BD493" t="str">
        <f>IF($A493&lt;&gt;"",VLOOKUP(TRUNC(MID($A493,1,2),0),Plano_Contas!$H$3:$J$103,2,TRUE),"")</f>
        <v/>
      </c>
      <c r="BE493" s="201" t="str">
        <f t="shared" si="27"/>
        <v/>
      </c>
      <c r="BF493" t="str">
        <f ca="1">IF($BT493&lt;&gt;"",SUMIF($BD$3:$BD$1004,"="&amp;$BD493,INDIRECT(ADDRESS(3,BF$2,1,1)):INDIRECT(ADDRESS(1004,BF$2,1,1))),"")</f>
        <v/>
      </c>
      <c r="BG493" t="str">
        <f ca="1">IF($BT493&lt;&gt;"",SUMIF($BD$3:$BD$1004,"="&amp;$BD493,INDIRECT(ADDRESS(3,BG$2,1,1)):INDIRECT(ADDRESS(1004,BG$2,1,1))),"")</f>
        <v/>
      </c>
      <c r="BH493" t="str">
        <f ca="1">IF($BT493&lt;&gt;"",SUMIF($BD$3:$BD$1004,"="&amp;$BD493,INDIRECT(ADDRESS(3,BH$2,1,1)):INDIRECT(ADDRESS(1004,BH$2,1,1))),"")</f>
        <v/>
      </c>
      <c r="BI493" t="str">
        <f ca="1">IF($BT493&lt;&gt;"",SUMIF($BD$3:$BD$1004,"="&amp;$BD493,INDIRECT(ADDRESS(3,BI$2,1,1)):INDIRECT(ADDRESS(1004,BI$2,1,1))),"")</f>
        <v/>
      </c>
      <c r="BJ493" t="str">
        <f ca="1">IF($BT493&lt;&gt;"",SUMIF($BD$3:$BD$1004,"="&amp;$BD493,INDIRECT(ADDRESS(3,BJ$2,1,1)):INDIRECT(ADDRESS(1004,BJ$2,1,1))),"")</f>
        <v/>
      </c>
      <c r="BK493" t="str">
        <f ca="1">IF($BT493&lt;&gt;"",SUMIF($BD$3:$BD$1004,"="&amp;$BD493,INDIRECT(ADDRESS(3,BK$2,1,1)):INDIRECT(ADDRESS(1004,BK$2,1,1))),"")</f>
        <v/>
      </c>
      <c r="BL493" t="str">
        <f ca="1">IF($BT493&lt;&gt;"",SUMIF($BD$3:$BD$1004,"="&amp;$BD493,INDIRECT(ADDRESS(3,BL$2,1,1)):INDIRECT(ADDRESS(1004,BL$2,1,1))),"")</f>
        <v/>
      </c>
      <c r="BM493" t="str">
        <f ca="1">IF($BT493&lt;&gt;"",SUMIF($BD$3:$BD$1004,"="&amp;$BD493,INDIRECT(ADDRESS(3,BM$2,1,1)):INDIRECT(ADDRESS(1004,BM$2,1,1))),"")</f>
        <v/>
      </c>
      <c r="BN493" t="str">
        <f ca="1">IF($BT493&lt;&gt;"",SUMIF($BD$3:$BD$1004,"="&amp;$BD493,INDIRECT(ADDRESS(3,BN$2,1,1)):INDIRECT(ADDRESS(1004,BN$2,1,1))),"")</f>
        <v/>
      </c>
      <c r="BO493" t="str">
        <f ca="1">IF($BT493&lt;&gt;"",SUMIF($BD$3:$BD$1004,"="&amp;$BD493,INDIRECT(ADDRESS(3,BO$2,1,1)):INDIRECT(ADDRESS(1004,BO$2,1,1))),"")</f>
        <v/>
      </c>
      <c r="BP493" t="str">
        <f ca="1">IF($BT493&lt;&gt;"",SUMIF($BD$3:$BD$1004,"="&amp;$BD493,INDIRECT(ADDRESS(3,BP$2,1,1)):INDIRECT(ADDRESS(1004,BP$2,1,1))),"")</f>
        <v/>
      </c>
      <c r="BQ493" t="str">
        <f ca="1">IF($BT493&lt;&gt;"",SUMIF($BD$3:$BD$1004,"="&amp;$BD493,INDIRECT(ADDRESS(3,BQ$2,1,1)):INDIRECT(ADDRESS(1004,BQ$2,1,1))),"")</f>
        <v/>
      </c>
      <c r="BR493" t="str">
        <f ca="1">IF($BT493&lt;&gt;"",SUMIF($BD$3:$BD$1004,"="&amp;$BD493,INDIRECT(ADDRESS(3,BR$2,1,1)):INDIRECT(ADDRESS(1004,BR$2,1,1))),"")</f>
        <v/>
      </c>
      <c r="BS493" t="str">
        <f>IF($A493&lt;&gt;"",VLOOKUP(TRUNC(MID($A493,1,2),0),Plano_Contas!$H$3:$J$103,3,TRUE),"")</f>
        <v/>
      </c>
      <c r="BT493" t="str">
        <f t="shared" si="28"/>
        <v/>
      </c>
      <c r="BV493">
        <f>Empresas!C493</f>
        <v>0</v>
      </c>
    </row>
    <row r="494" spans="1:74" x14ac:dyDescent="0.2">
      <c r="A494" s="89"/>
      <c r="B494" s="52" t="str">
        <f>IF($A494&lt;&gt;"",VLOOKUP(""&amp;$A494,Plano_Contas!$A$3:$F$1003,6,0),"")</f>
        <v/>
      </c>
      <c r="C494" s="91"/>
      <c r="D494" s="111"/>
      <c r="E494" s="112">
        <v>0</v>
      </c>
      <c r="F494" s="87"/>
      <c r="G494" s="85"/>
      <c r="H494" s="111"/>
      <c r="I494" s="112">
        <v>0</v>
      </c>
      <c r="J494" s="87"/>
      <c r="K494" s="85"/>
      <c r="L494" s="111"/>
      <c r="M494" s="112">
        <v>0</v>
      </c>
      <c r="N494" s="87"/>
      <c r="O494" s="85"/>
      <c r="P494" s="111"/>
      <c r="Q494" s="112">
        <v>0</v>
      </c>
      <c r="R494" s="87"/>
      <c r="S494" s="85"/>
      <c r="T494" s="111"/>
      <c r="U494" s="112">
        <v>0</v>
      </c>
      <c r="V494" s="87"/>
      <c r="W494" s="85"/>
      <c r="X494" s="111"/>
      <c r="Y494" s="112">
        <v>0</v>
      </c>
      <c r="Z494" s="87"/>
      <c r="AA494" s="85"/>
      <c r="AB494" s="111"/>
      <c r="AC494" s="112">
        <v>0</v>
      </c>
      <c r="AD494" s="87"/>
      <c r="AE494" s="85"/>
      <c r="AF494" s="111"/>
      <c r="AG494" s="112">
        <v>0</v>
      </c>
      <c r="AH494" s="87"/>
      <c r="AI494" s="85"/>
      <c r="AJ494" s="111"/>
      <c r="AK494" s="112">
        <v>0</v>
      </c>
      <c r="AL494" s="87"/>
      <c r="AM494" s="85"/>
      <c r="AN494" s="111"/>
      <c r="AO494" s="112">
        <v>0</v>
      </c>
      <c r="AP494" s="87"/>
      <c r="AQ494" s="85"/>
      <c r="AR494" s="111"/>
      <c r="AS494" s="112">
        <v>0</v>
      </c>
      <c r="AT494" s="87"/>
      <c r="AU494" s="85"/>
      <c r="AV494" s="111"/>
      <c r="AW494" s="112">
        <v>0</v>
      </c>
      <c r="AX494" s="87"/>
      <c r="AY494" s="85"/>
      <c r="AZ494" s="267">
        <f t="shared" si="25"/>
        <v>0</v>
      </c>
      <c r="BA494" s="88">
        <f t="shared" si="26"/>
        <v>0</v>
      </c>
      <c r="BC494">
        <f>IF($A494&lt;&gt;"",COUNTIF($BD$3:$BD494,$BD494),0)</f>
        <v>0</v>
      </c>
      <c r="BD494" t="str">
        <f>IF($A494&lt;&gt;"",VLOOKUP(TRUNC(MID($A494,1,2),0),Plano_Contas!$H$3:$J$103,2,TRUE),"")</f>
        <v/>
      </c>
      <c r="BE494" s="201" t="str">
        <f t="shared" si="27"/>
        <v/>
      </c>
      <c r="BF494" t="str">
        <f ca="1">IF($BT494&lt;&gt;"",SUMIF($BD$3:$BD$1004,"="&amp;$BD494,INDIRECT(ADDRESS(3,BF$2,1,1)):INDIRECT(ADDRESS(1004,BF$2,1,1))),"")</f>
        <v/>
      </c>
      <c r="BG494" t="str">
        <f ca="1">IF($BT494&lt;&gt;"",SUMIF($BD$3:$BD$1004,"="&amp;$BD494,INDIRECT(ADDRESS(3,BG$2,1,1)):INDIRECT(ADDRESS(1004,BG$2,1,1))),"")</f>
        <v/>
      </c>
      <c r="BH494" t="str">
        <f ca="1">IF($BT494&lt;&gt;"",SUMIF($BD$3:$BD$1004,"="&amp;$BD494,INDIRECT(ADDRESS(3,BH$2,1,1)):INDIRECT(ADDRESS(1004,BH$2,1,1))),"")</f>
        <v/>
      </c>
      <c r="BI494" t="str">
        <f ca="1">IF($BT494&lt;&gt;"",SUMIF($BD$3:$BD$1004,"="&amp;$BD494,INDIRECT(ADDRESS(3,BI$2,1,1)):INDIRECT(ADDRESS(1004,BI$2,1,1))),"")</f>
        <v/>
      </c>
      <c r="BJ494" t="str">
        <f ca="1">IF($BT494&lt;&gt;"",SUMIF($BD$3:$BD$1004,"="&amp;$BD494,INDIRECT(ADDRESS(3,BJ$2,1,1)):INDIRECT(ADDRESS(1004,BJ$2,1,1))),"")</f>
        <v/>
      </c>
      <c r="BK494" t="str">
        <f ca="1">IF($BT494&lt;&gt;"",SUMIF($BD$3:$BD$1004,"="&amp;$BD494,INDIRECT(ADDRESS(3,BK$2,1,1)):INDIRECT(ADDRESS(1004,BK$2,1,1))),"")</f>
        <v/>
      </c>
      <c r="BL494" t="str">
        <f ca="1">IF($BT494&lt;&gt;"",SUMIF($BD$3:$BD$1004,"="&amp;$BD494,INDIRECT(ADDRESS(3,BL$2,1,1)):INDIRECT(ADDRESS(1004,BL$2,1,1))),"")</f>
        <v/>
      </c>
      <c r="BM494" t="str">
        <f ca="1">IF($BT494&lt;&gt;"",SUMIF($BD$3:$BD$1004,"="&amp;$BD494,INDIRECT(ADDRESS(3,BM$2,1,1)):INDIRECT(ADDRESS(1004,BM$2,1,1))),"")</f>
        <v/>
      </c>
      <c r="BN494" t="str">
        <f ca="1">IF($BT494&lt;&gt;"",SUMIF($BD$3:$BD$1004,"="&amp;$BD494,INDIRECT(ADDRESS(3,BN$2,1,1)):INDIRECT(ADDRESS(1004,BN$2,1,1))),"")</f>
        <v/>
      </c>
      <c r="BO494" t="str">
        <f ca="1">IF($BT494&lt;&gt;"",SUMIF($BD$3:$BD$1004,"="&amp;$BD494,INDIRECT(ADDRESS(3,BO$2,1,1)):INDIRECT(ADDRESS(1004,BO$2,1,1))),"")</f>
        <v/>
      </c>
      <c r="BP494" t="str">
        <f ca="1">IF($BT494&lt;&gt;"",SUMIF($BD$3:$BD$1004,"="&amp;$BD494,INDIRECT(ADDRESS(3,BP$2,1,1)):INDIRECT(ADDRESS(1004,BP$2,1,1))),"")</f>
        <v/>
      </c>
      <c r="BQ494" t="str">
        <f ca="1">IF($BT494&lt;&gt;"",SUMIF($BD$3:$BD$1004,"="&amp;$BD494,INDIRECT(ADDRESS(3,BQ$2,1,1)):INDIRECT(ADDRESS(1004,BQ$2,1,1))),"")</f>
        <v/>
      </c>
      <c r="BR494" t="str">
        <f ca="1">IF($BT494&lt;&gt;"",SUMIF($BD$3:$BD$1004,"="&amp;$BD494,INDIRECT(ADDRESS(3,BR$2,1,1)):INDIRECT(ADDRESS(1004,BR$2,1,1))),"")</f>
        <v/>
      </c>
      <c r="BS494" t="str">
        <f>IF($A494&lt;&gt;"",VLOOKUP(TRUNC(MID($A494,1,2),0),Plano_Contas!$H$3:$J$103,3,TRUE),"")</f>
        <v/>
      </c>
      <c r="BT494" t="str">
        <f t="shared" si="28"/>
        <v/>
      </c>
      <c r="BV494">
        <f>Empresas!C494</f>
        <v>0</v>
      </c>
    </row>
    <row r="495" spans="1:74" x14ac:dyDescent="0.2">
      <c r="A495" s="89"/>
      <c r="B495" s="52" t="str">
        <f>IF($A495&lt;&gt;"",VLOOKUP(""&amp;$A495,Plano_Contas!$A$3:$F$1003,6,0),"")</f>
        <v/>
      </c>
      <c r="C495" s="91"/>
      <c r="D495" s="111"/>
      <c r="E495" s="112">
        <v>0</v>
      </c>
      <c r="F495" s="87"/>
      <c r="G495" s="85"/>
      <c r="H495" s="111"/>
      <c r="I495" s="112">
        <v>0</v>
      </c>
      <c r="J495" s="87"/>
      <c r="K495" s="85"/>
      <c r="L495" s="111"/>
      <c r="M495" s="112">
        <v>0</v>
      </c>
      <c r="N495" s="87"/>
      <c r="O495" s="85"/>
      <c r="P495" s="111"/>
      <c r="Q495" s="112">
        <v>0</v>
      </c>
      <c r="R495" s="87"/>
      <c r="S495" s="85"/>
      <c r="T495" s="111"/>
      <c r="U495" s="112">
        <v>0</v>
      </c>
      <c r="V495" s="87"/>
      <c r="W495" s="85"/>
      <c r="X495" s="111"/>
      <c r="Y495" s="112">
        <v>0</v>
      </c>
      <c r="Z495" s="87"/>
      <c r="AA495" s="85"/>
      <c r="AB495" s="111"/>
      <c r="AC495" s="112">
        <v>0</v>
      </c>
      <c r="AD495" s="87"/>
      <c r="AE495" s="85"/>
      <c r="AF495" s="111"/>
      <c r="AG495" s="112">
        <v>0</v>
      </c>
      <c r="AH495" s="87"/>
      <c r="AI495" s="85"/>
      <c r="AJ495" s="111"/>
      <c r="AK495" s="112">
        <v>0</v>
      </c>
      <c r="AL495" s="87"/>
      <c r="AM495" s="85"/>
      <c r="AN495" s="111"/>
      <c r="AO495" s="112">
        <v>0</v>
      </c>
      <c r="AP495" s="87"/>
      <c r="AQ495" s="85"/>
      <c r="AR495" s="111"/>
      <c r="AS495" s="112">
        <v>0</v>
      </c>
      <c r="AT495" s="87"/>
      <c r="AU495" s="85"/>
      <c r="AV495" s="111"/>
      <c r="AW495" s="112">
        <v>0</v>
      </c>
      <c r="AX495" s="87"/>
      <c r="AY495" s="85"/>
      <c r="AZ495" s="267">
        <f t="shared" si="25"/>
        <v>0</v>
      </c>
      <c r="BA495" s="88">
        <f t="shared" si="26"/>
        <v>0</v>
      </c>
      <c r="BC495">
        <f>IF($A495&lt;&gt;"",COUNTIF($BD$3:$BD495,$BD495),0)</f>
        <v>0</v>
      </c>
      <c r="BD495" t="str">
        <f>IF($A495&lt;&gt;"",VLOOKUP(TRUNC(MID($A495,1,2),0),Plano_Contas!$H$3:$J$103,2,TRUE),"")</f>
        <v/>
      </c>
      <c r="BE495" s="201" t="str">
        <f t="shared" si="27"/>
        <v/>
      </c>
      <c r="BF495" t="str">
        <f ca="1">IF($BT495&lt;&gt;"",SUMIF($BD$3:$BD$1004,"="&amp;$BD495,INDIRECT(ADDRESS(3,BF$2,1,1)):INDIRECT(ADDRESS(1004,BF$2,1,1))),"")</f>
        <v/>
      </c>
      <c r="BG495" t="str">
        <f ca="1">IF($BT495&lt;&gt;"",SUMIF($BD$3:$BD$1004,"="&amp;$BD495,INDIRECT(ADDRESS(3,BG$2,1,1)):INDIRECT(ADDRESS(1004,BG$2,1,1))),"")</f>
        <v/>
      </c>
      <c r="BH495" t="str">
        <f ca="1">IF($BT495&lt;&gt;"",SUMIF($BD$3:$BD$1004,"="&amp;$BD495,INDIRECT(ADDRESS(3,BH$2,1,1)):INDIRECT(ADDRESS(1004,BH$2,1,1))),"")</f>
        <v/>
      </c>
      <c r="BI495" t="str">
        <f ca="1">IF($BT495&lt;&gt;"",SUMIF($BD$3:$BD$1004,"="&amp;$BD495,INDIRECT(ADDRESS(3,BI$2,1,1)):INDIRECT(ADDRESS(1004,BI$2,1,1))),"")</f>
        <v/>
      </c>
      <c r="BJ495" t="str">
        <f ca="1">IF($BT495&lt;&gt;"",SUMIF($BD$3:$BD$1004,"="&amp;$BD495,INDIRECT(ADDRESS(3,BJ$2,1,1)):INDIRECT(ADDRESS(1004,BJ$2,1,1))),"")</f>
        <v/>
      </c>
      <c r="BK495" t="str">
        <f ca="1">IF($BT495&lt;&gt;"",SUMIF($BD$3:$BD$1004,"="&amp;$BD495,INDIRECT(ADDRESS(3,BK$2,1,1)):INDIRECT(ADDRESS(1004,BK$2,1,1))),"")</f>
        <v/>
      </c>
      <c r="BL495" t="str">
        <f ca="1">IF($BT495&lt;&gt;"",SUMIF($BD$3:$BD$1004,"="&amp;$BD495,INDIRECT(ADDRESS(3,BL$2,1,1)):INDIRECT(ADDRESS(1004,BL$2,1,1))),"")</f>
        <v/>
      </c>
      <c r="BM495" t="str">
        <f ca="1">IF($BT495&lt;&gt;"",SUMIF($BD$3:$BD$1004,"="&amp;$BD495,INDIRECT(ADDRESS(3,BM$2,1,1)):INDIRECT(ADDRESS(1004,BM$2,1,1))),"")</f>
        <v/>
      </c>
      <c r="BN495" t="str">
        <f ca="1">IF($BT495&lt;&gt;"",SUMIF($BD$3:$BD$1004,"="&amp;$BD495,INDIRECT(ADDRESS(3,BN$2,1,1)):INDIRECT(ADDRESS(1004,BN$2,1,1))),"")</f>
        <v/>
      </c>
      <c r="BO495" t="str">
        <f ca="1">IF($BT495&lt;&gt;"",SUMIF($BD$3:$BD$1004,"="&amp;$BD495,INDIRECT(ADDRESS(3,BO$2,1,1)):INDIRECT(ADDRESS(1004,BO$2,1,1))),"")</f>
        <v/>
      </c>
      <c r="BP495" t="str">
        <f ca="1">IF($BT495&lt;&gt;"",SUMIF($BD$3:$BD$1004,"="&amp;$BD495,INDIRECT(ADDRESS(3,BP$2,1,1)):INDIRECT(ADDRESS(1004,BP$2,1,1))),"")</f>
        <v/>
      </c>
      <c r="BQ495" t="str">
        <f ca="1">IF($BT495&lt;&gt;"",SUMIF($BD$3:$BD$1004,"="&amp;$BD495,INDIRECT(ADDRESS(3,BQ$2,1,1)):INDIRECT(ADDRESS(1004,BQ$2,1,1))),"")</f>
        <v/>
      </c>
      <c r="BR495" t="str">
        <f ca="1">IF($BT495&lt;&gt;"",SUMIF($BD$3:$BD$1004,"="&amp;$BD495,INDIRECT(ADDRESS(3,BR$2,1,1)):INDIRECT(ADDRESS(1004,BR$2,1,1))),"")</f>
        <v/>
      </c>
      <c r="BS495" t="str">
        <f>IF($A495&lt;&gt;"",VLOOKUP(TRUNC(MID($A495,1,2),0),Plano_Contas!$H$3:$J$103,3,TRUE),"")</f>
        <v/>
      </c>
      <c r="BT495" t="str">
        <f t="shared" si="28"/>
        <v/>
      </c>
      <c r="BV495">
        <f>Empresas!C495</f>
        <v>0</v>
      </c>
    </row>
    <row r="496" spans="1:74" x14ac:dyDescent="0.2">
      <c r="A496" s="89"/>
      <c r="B496" s="52" t="str">
        <f>IF($A496&lt;&gt;"",VLOOKUP(""&amp;$A496,Plano_Contas!$A$3:$F$1003,6,0),"")</f>
        <v/>
      </c>
      <c r="C496" s="91"/>
      <c r="D496" s="111"/>
      <c r="E496" s="112">
        <v>0</v>
      </c>
      <c r="F496" s="87"/>
      <c r="G496" s="85"/>
      <c r="H496" s="111"/>
      <c r="I496" s="112">
        <v>0</v>
      </c>
      <c r="J496" s="87"/>
      <c r="K496" s="85"/>
      <c r="L496" s="111"/>
      <c r="M496" s="112">
        <v>0</v>
      </c>
      <c r="N496" s="87"/>
      <c r="O496" s="85"/>
      <c r="P496" s="111"/>
      <c r="Q496" s="112">
        <v>0</v>
      </c>
      <c r="R496" s="87"/>
      <c r="S496" s="85"/>
      <c r="T496" s="111"/>
      <c r="U496" s="112">
        <v>0</v>
      </c>
      <c r="V496" s="87"/>
      <c r="W496" s="85"/>
      <c r="X496" s="111"/>
      <c r="Y496" s="112">
        <v>0</v>
      </c>
      <c r="Z496" s="87"/>
      <c r="AA496" s="85"/>
      <c r="AB496" s="111"/>
      <c r="AC496" s="112">
        <v>0</v>
      </c>
      <c r="AD496" s="87"/>
      <c r="AE496" s="85"/>
      <c r="AF496" s="111"/>
      <c r="AG496" s="112">
        <v>0</v>
      </c>
      <c r="AH496" s="87"/>
      <c r="AI496" s="85"/>
      <c r="AJ496" s="111"/>
      <c r="AK496" s="112">
        <v>0</v>
      </c>
      <c r="AL496" s="87"/>
      <c r="AM496" s="85"/>
      <c r="AN496" s="111"/>
      <c r="AO496" s="112">
        <v>0</v>
      </c>
      <c r="AP496" s="87"/>
      <c r="AQ496" s="85"/>
      <c r="AR496" s="111"/>
      <c r="AS496" s="112">
        <v>0</v>
      </c>
      <c r="AT496" s="87"/>
      <c r="AU496" s="85"/>
      <c r="AV496" s="111"/>
      <c r="AW496" s="112">
        <v>0</v>
      </c>
      <c r="AX496" s="87"/>
      <c r="AY496" s="85"/>
      <c r="AZ496" s="267">
        <f t="shared" si="25"/>
        <v>0</v>
      </c>
      <c r="BA496" s="88">
        <f t="shared" si="26"/>
        <v>0</v>
      </c>
      <c r="BC496">
        <f>IF($A496&lt;&gt;"",COUNTIF($BD$3:$BD496,$BD496),0)</f>
        <v>0</v>
      </c>
      <c r="BD496" t="str">
        <f>IF($A496&lt;&gt;"",VLOOKUP(TRUNC(MID($A496,1,2),0),Plano_Contas!$H$3:$J$103,2,TRUE),"")</f>
        <v/>
      </c>
      <c r="BE496" s="201" t="str">
        <f t="shared" si="27"/>
        <v/>
      </c>
      <c r="BF496" t="str">
        <f ca="1">IF($BT496&lt;&gt;"",SUMIF($BD$3:$BD$1004,"="&amp;$BD496,INDIRECT(ADDRESS(3,BF$2,1,1)):INDIRECT(ADDRESS(1004,BF$2,1,1))),"")</f>
        <v/>
      </c>
      <c r="BG496" t="str">
        <f ca="1">IF($BT496&lt;&gt;"",SUMIF($BD$3:$BD$1004,"="&amp;$BD496,INDIRECT(ADDRESS(3,BG$2,1,1)):INDIRECT(ADDRESS(1004,BG$2,1,1))),"")</f>
        <v/>
      </c>
      <c r="BH496" t="str">
        <f ca="1">IF($BT496&lt;&gt;"",SUMIF($BD$3:$BD$1004,"="&amp;$BD496,INDIRECT(ADDRESS(3,BH$2,1,1)):INDIRECT(ADDRESS(1004,BH$2,1,1))),"")</f>
        <v/>
      </c>
      <c r="BI496" t="str">
        <f ca="1">IF($BT496&lt;&gt;"",SUMIF($BD$3:$BD$1004,"="&amp;$BD496,INDIRECT(ADDRESS(3,BI$2,1,1)):INDIRECT(ADDRESS(1004,BI$2,1,1))),"")</f>
        <v/>
      </c>
      <c r="BJ496" t="str">
        <f ca="1">IF($BT496&lt;&gt;"",SUMIF($BD$3:$BD$1004,"="&amp;$BD496,INDIRECT(ADDRESS(3,BJ$2,1,1)):INDIRECT(ADDRESS(1004,BJ$2,1,1))),"")</f>
        <v/>
      </c>
      <c r="BK496" t="str">
        <f ca="1">IF($BT496&lt;&gt;"",SUMIF($BD$3:$BD$1004,"="&amp;$BD496,INDIRECT(ADDRESS(3,BK$2,1,1)):INDIRECT(ADDRESS(1004,BK$2,1,1))),"")</f>
        <v/>
      </c>
      <c r="BL496" t="str">
        <f ca="1">IF($BT496&lt;&gt;"",SUMIF($BD$3:$BD$1004,"="&amp;$BD496,INDIRECT(ADDRESS(3,BL$2,1,1)):INDIRECT(ADDRESS(1004,BL$2,1,1))),"")</f>
        <v/>
      </c>
      <c r="BM496" t="str">
        <f ca="1">IF($BT496&lt;&gt;"",SUMIF($BD$3:$BD$1004,"="&amp;$BD496,INDIRECT(ADDRESS(3,BM$2,1,1)):INDIRECT(ADDRESS(1004,BM$2,1,1))),"")</f>
        <v/>
      </c>
      <c r="BN496" t="str">
        <f ca="1">IF($BT496&lt;&gt;"",SUMIF($BD$3:$BD$1004,"="&amp;$BD496,INDIRECT(ADDRESS(3,BN$2,1,1)):INDIRECT(ADDRESS(1004,BN$2,1,1))),"")</f>
        <v/>
      </c>
      <c r="BO496" t="str">
        <f ca="1">IF($BT496&lt;&gt;"",SUMIF($BD$3:$BD$1004,"="&amp;$BD496,INDIRECT(ADDRESS(3,BO$2,1,1)):INDIRECT(ADDRESS(1004,BO$2,1,1))),"")</f>
        <v/>
      </c>
      <c r="BP496" t="str">
        <f ca="1">IF($BT496&lt;&gt;"",SUMIF($BD$3:$BD$1004,"="&amp;$BD496,INDIRECT(ADDRESS(3,BP$2,1,1)):INDIRECT(ADDRESS(1004,BP$2,1,1))),"")</f>
        <v/>
      </c>
      <c r="BQ496" t="str">
        <f ca="1">IF($BT496&lt;&gt;"",SUMIF($BD$3:$BD$1004,"="&amp;$BD496,INDIRECT(ADDRESS(3,BQ$2,1,1)):INDIRECT(ADDRESS(1004,BQ$2,1,1))),"")</f>
        <v/>
      </c>
      <c r="BR496" t="str">
        <f ca="1">IF($BT496&lt;&gt;"",SUMIF($BD$3:$BD$1004,"="&amp;$BD496,INDIRECT(ADDRESS(3,BR$2,1,1)):INDIRECT(ADDRESS(1004,BR$2,1,1))),"")</f>
        <v/>
      </c>
      <c r="BS496" t="str">
        <f>IF($A496&lt;&gt;"",VLOOKUP(TRUNC(MID($A496,1,2),0),Plano_Contas!$H$3:$J$103,3,TRUE),"")</f>
        <v/>
      </c>
      <c r="BT496" t="str">
        <f t="shared" si="28"/>
        <v/>
      </c>
      <c r="BV496">
        <f>Empresas!C496</f>
        <v>0</v>
      </c>
    </row>
    <row r="497" spans="1:74" x14ac:dyDescent="0.2">
      <c r="A497" s="89"/>
      <c r="B497" s="52" t="str">
        <f>IF($A497&lt;&gt;"",VLOOKUP(""&amp;$A497,Plano_Contas!$A$3:$F$1003,6,0),"")</f>
        <v/>
      </c>
      <c r="C497" s="91"/>
      <c r="D497" s="111"/>
      <c r="E497" s="112">
        <v>0</v>
      </c>
      <c r="F497" s="87"/>
      <c r="G497" s="85"/>
      <c r="H497" s="111"/>
      <c r="I497" s="112">
        <v>0</v>
      </c>
      <c r="J497" s="87"/>
      <c r="K497" s="85"/>
      <c r="L497" s="111"/>
      <c r="M497" s="112">
        <v>0</v>
      </c>
      <c r="N497" s="87"/>
      <c r="O497" s="85"/>
      <c r="P497" s="111"/>
      <c r="Q497" s="112">
        <v>0</v>
      </c>
      <c r="R497" s="87"/>
      <c r="S497" s="85"/>
      <c r="T497" s="111"/>
      <c r="U497" s="112">
        <v>0</v>
      </c>
      <c r="V497" s="87"/>
      <c r="W497" s="85"/>
      <c r="X497" s="111"/>
      <c r="Y497" s="112">
        <v>0</v>
      </c>
      <c r="Z497" s="87"/>
      <c r="AA497" s="85"/>
      <c r="AB497" s="111"/>
      <c r="AC497" s="112">
        <v>0</v>
      </c>
      <c r="AD497" s="87"/>
      <c r="AE497" s="85"/>
      <c r="AF497" s="111"/>
      <c r="AG497" s="112">
        <v>0</v>
      </c>
      <c r="AH497" s="87"/>
      <c r="AI497" s="85"/>
      <c r="AJ497" s="111"/>
      <c r="AK497" s="112">
        <v>0</v>
      </c>
      <c r="AL497" s="87"/>
      <c r="AM497" s="85"/>
      <c r="AN497" s="111"/>
      <c r="AO497" s="112">
        <v>0</v>
      </c>
      <c r="AP497" s="87"/>
      <c r="AQ497" s="85"/>
      <c r="AR497" s="111"/>
      <c r="AS497" s="112">
        <v>0</v>
      </c>
      <c r="AT497" s="87"/>
      <c r="AU497" s="85"/>
      <c r="AV497" s="111"/>
      <c r="AW497" s="112">
        <v>0</v>
      </c>
      <c r="AX497" s="87"/>
      <c r="AY497" s="85"/>
      <c r="AZ497" s="267">
        <f t="shared" si="25"/>
        <v>0</v>
      </c>
      <c r="BA497" s="88">
        <f t="shared" si="26"/>
        <v>0</v>
      </c>
      <c r="BC497">
        <f>IF($A497&lt;&gt;"",COUNTIF($BD$3:$BD497,$BD497),0)</f>
        <v>0</v>
      </c>
      <c r="BD497" t="str">
        <f>IF($A497&lt;&gt;"",VLOOKUP(TRUNC(MID($A497,1,2),0),Plano_Contas!$H$3:$J$103,2,TRUE),"")</f>
        <v/>
      </c>
      <c r="BE497" s="201" t="str">
        <f t="shared" si="27"/>
        <v/>
      </c>
      <c r="BF497" t="str">
        <f ca="1">IF($BT497&lt;&gt;"",SUMIF($BD$3:$BD$1004,"="&amp;$BD497,INDIRECT(ADDRESS(3,BF$2,1,1)):INDIRECT(ADDRESS(1004,BF$2,1,1))),"")</f>
        <v/>
      </c>
      <c r="BG497" t="str">
        <f ca="1">IF($BT497&lt;&gt;"",SUMIF($BD$3:$BD$1004,"="&amp;$BD497,INDIRECT(ADDRESS(3,BG$2,1,1)):INDIRECT(ADDRESS(1004,BG$2,1,1))),"")</f>
        <v/>
      </c>
      <c r="BH497" t="str">
        <f ca="1">IF($BT497&lt;&gt;"",SUMIF($BD$3:$BD$1004,"="&amp;$BD497,INDIRECT(ADDRESS(3,BH$2,1,1)):INDIRECT(ADDRESS(1004,BH$2,1,1))),"")</f>
        <v/>
      </c>
      <c r="BI497" t="str">
        <f ca="1">IF($BT497&lt;&gt;"",SUMIF($BD$3:$BD$1004,"="&amp;$BD497,INDIRECT(ADDRESS(3,BI$2,1,1)):INDIRECT(ADDRESS(1004,BI$2,1,1))),"")</f>
        <v/>
      </c>
      <c r="BJ497" t="str">
        <f ca="1">IF($BT497&lt;&gt;"",SUMIF($BD$3:$BD$1004,"="&amp;$BD497,INDIRECT(ADDRESS(3,BJ$2,1,1)):INDIRECT(ADDRESS(1004,BJ$2,1,1))),"")</f>
        <v/>
      </c>
      <c r="BK497" t="str">
        <f ca="1">IF($BT497&lt;&gt;"",SUMIF($BD$3:$BD$1004,"="&amp;$BD497,INDIRECT(ADDRESS(3,BK$2,1,1)):INDIRECT(ADDRESS(1004,BK$2,1,1))),"")</f>
        <v/>
      </c>
      <c r="BL497" t="str">
        <f ca="1">IF($BT497&lt;&gt;"",SUMIF($BD$3:$BD$1004,"="&amp;$BD497,INDIRECT(ADDRESS(3,BL$2,1,1)):INDIRECT(ADDRESS(1004,BL$2,1,1))),"")</f>
        <v/>
      </c>
      <c r="BM497" t="str">
        <f ca="1">IF($BT497&lt;&gt;"",SUMIF($BD$3:$BD$1004,"="&amp;$BD497,INDIRECT(ADDRESS(3,BM$2,1,1)):INDIRECT(ADDRESS(1004,BM$2,1,1))),"")</f>
        <v/>
      </c>
      <c r="BN497" t="str">
        <f ca="1">IF($BT497&lt;&gt;"",SUMIF($BD$3:$BD$1004,"="&amp;$BD497,INDIRECT(ADDRESS(3,BN$2,1,1)):INDIRECT(ADDRESS(1004,BN$2,1,1))),"")</f>
        <v/>
      </c>
      <c r="BO497" t="str">
        <f ca="1">IF($BT497&lt;&gt;"",SUMIF($BD$3:$BD$1004,"="&amp;$BD497,INDIRECT(ADDRESS(3,BO$2,1,1)):INDIRECT(ADDRESS(1004,BO$2,1,1))),"")</f>
        <v/>
      </c>
      <c r="BP497" t="str">
        <f ca="1">IF($BT497&lt;&gt;"",SUMIF($BD$3:$BD$1004,"="&amp;$BD497,INDIRECT(ADDRESS(3,BP$2,1,1)):INDIRECT(ADDRESS(1004,BP$2,1,1))),"")</f>
        <v/>
      </c>
      <c r="BQ497" t="str">
        <f ca="1">IF($BT497&lt;&gt;"",SUMIF($BD$3:$BD$1004,"="&amp;$BD497,INDIRECT(ADDRESS(3,BQ$2,1,1)):INDIRECT(ADDRESS(1004,BQ$2,1,1))),"")</f>
        <v/>
      </c>
      <c r="BR497" t="str">
        <f ca="1">IF($BT497&lt;&gt;"",SUMIF($BD$3:$BD$1004,"="&amp;$BD497,INDIRECT(ADDRESS(3,BR$2,1,1)):INDIRECT(ADDRESS(1004,BR$2,1,1))),"")</f>
        <v/>
      </c>
      <c r="BS497" t="str">
        <f>IF($A497&lt;&gt;"",VLOOKUP(TRUNC(MID($A497,1,2),0),Plano_Contas!$H$3:$J$103,3,TRUE),"")</f>
        <v/>
      </c>
      <c r="BT497" t="str">
        <f t="shared" si="28"/>
        <v/>
      </c>
      <c r="BV497">
        <f>Empresas!C497</f>
        <v>0</v>
      </c>
    </row>
    <row r="498" spans="1:74" x14ac:dyDescent="0.2">
      <c r="A498" s="89"/>
      <c r="B498" s="52" t="str">
        <f>IF($A498&lt;&gt;"",VLOOKUP(""&amp;$A498,Plano_Contas!$A$3:$F$1003,6,0),"")</f>
        <v/>
      </c>
      <c r="C498" s="91"/>
      <c r="D498" s="111"/>
      <c r="E498" s="112">
        <v>0</v>
      </c>
      <c r="F498" s="87"/>
      <c r="G498" s="85"/>
      <c r="H498" s="111"/>
      <c r="I498" s="112">
        <v>0</v>
      </c>
      <c r="J498" s="87"/>
      <c r="K498" s="85"/>
      <c r="L498" s="111"/>
      <c r="M498" s="112">
        <v>0</v>
      </c>
      <c r="N498" s="87"/>
      <c r="O498" s="85"/>
      <c r="P498" s="111"/>
      <c r="Q498" s="112">
        <v>0</v>
      </c>
      <c r="R498" s="87"/>
      <c r="S498" s="85"/>
      <c r="T498" s="111"/>
      <c r="U498" s="112">
        <v>0</v>
      </c>
      <c r="V498" s="87"/>
      <c r="W498" s="85"/>
      <c r="X498" s="111"/>
      <c r="Y498" s="112">
        <v>0</v>
      </c>
      <c r="Z498" s="87"/>
      <c r="AA498" s="85"/>
      <c r="AB498" s="111"/>
      <c r="AC498" s="112">
        <v>0</v>
      </c>
      <c r="AD498" s="87"/>
      <c r="AE498" s="85"/>
      <c r="AF498" s="111"/>
      <c r="AG498" s="112">
        <v>0</v>
      </c>
      <c r="AH498" s="87"/>
      <c r="AI498" s="85"/>
      <c r="AJ498" s="111"/>
      <c r="AK498" s="112">
        <v>0</v>
      </c>
      <c r="AL498" s="87"/>
      <c r="AM498" s="85"/>
      <c r="AN498" s="111"/>
      <c r="AO498" s="112">
        <v>0</v>
      </c>
      <c r="AP498" s="87"/>
      <c r="AQ498" s="85"/>
      <c r="AR498" s="111"/>
      <c r="AS498" s="112">
        <v>0</v>
      </c>
      <c r="AT498" s="87"/>
      <c r="AU498" s="85"/>
      <c r="AV498" s="111"/>
      <c r="AW498" s="112">
        <v>0</v>
      </c>
      <c r="AX498" s="87"/>
      <c r="AY498" s="85"/>
      <c r="AZ498" s="267">
        <f t="shared" si="25"/>
        <v>0</v>
      </c>
      <c r="BA498" s="88">
        <f t="shared" si="26"/>
        <v>0</v>
      </c>
      <c r="BC498">
        <f>IF($A498&lt;&gt;"",COUNTIF($BD$3:$BD498,$BD498),0)</f>
        <v>0</v>
      </c>
      <c r="BD498" t="str">
        <f>IF($A498&lt;&gt;"",VLOOKUP(TRUNC(MID($A498,1,2),0),Plano_Contas!$H$3:$J$103,2,TRUE),"")</f>
        <v/>
      </c>
      <c r="BE498" s="201" t="str">
        <f t="shared" si="27"/>
        <v/>
      </c>
      <c r="BF498" t="str">
        <f ca="1">IF($BT498&lt;&gt;"",SUMIF($BD$3:$BD$1004,"="&amp;$BD498,INDIRECT(ADDRESS(3,BF$2,1,1)):INDIRECT(ADDRESS(1004,BF$2,1,1))),"")</f>
        <v/>
      </c>
      <c r="BG498" t="str">
        <f ca="1">IF($BT498&lt;&gt;"",SUMIF($BD$3:$BD$1004,"="&amp;$BD498,INDIRECT(ADDRESS(3,BG$2,1,1)):INDIRECT(ADDRESS(1004,BG$2,1,1))),"")</f>
        <v/>
      </c>
      <c r="BH498" t="str">
        <f ca="1">IF($BT498&lt;&gt;"",SUMIF($BD$3:$BD$1004,"="&amp;$BD498,INDIRECT(ADDRESS(3,BH$2,1,1)):INDIRECT(ADDRESS(1004,BH$2,1,1))),"")</f>
        <v/>
      </c>
      <c r="BI498" t="str">
        <f ca="1">IF($BT498&lt;&gt;"",SUMIF($BD$3:$BD$1004,"="&amp;$BD498,INDIRECT(ADDRESS(3,BI$2,1,1)):INDIRECT(ADDRESS(1004,BI$2,1,1))),"")</f>
        <v/>
      </c>
      <c r="BJ498" t="str">
        <f ca="1">IF($BT498&lt;&gt;"",SUMIF($BD$3:$BD$1004,"="&amp;$BD498,INDIRECT(ADDRESS(3,BJ$2,1,1)):INDIRECT(ADDRESS(1004,BJ$2,1,1))),"")</f>
        <v/>
      </c>
      <c r="BK498" t="str">
        <f ca="1">IF($BT498&lt;&gt;"",SUMIF($BD$3:$BD$1004,"="&amp;$BD498,INDIRECT(ADDRESS(3,BK$2,1,1)):INDIRECT(ADDRESS(1004,BK$2,1,1))),"")</f>
        <v/>
      </c>
      <c r="BL498" t="str">
        <f ca="1">IF($BT498&lt;&gt;"",SUMIF($BD$3:$BD$1004,"="&amp;$BD498,INDIRECT(ADDRESS(3,BL$2,1,1)):INDIRECT(ADDRESS(1004,BL$2,1,1))),"")</f>
        <v/>
      </c>
      <c r="BM498" t="str">
        <f ca="1">IF($BT498&lt;&gt;"",SUMIF($BD$3:$BD$1004,"="&amp;$BD498,INDIRECT(ADDRESS(3,BM$2,1,1)):INDIRECT(ADDRESS(1004,BM$2,1,1))),"")</f>
        <v/>
      </c>
      <c r="BN498" t="str">
        <f ca="1">IF($BT498&lt;&gt;"",SUMIF($BD$3:$BD$1004,"="&amp;$BD498,INDIRECT(ADDRESS(3,BN$2,1,1)):INDIRECT(ADDRESS(1004,BN$2,1,1))),"")</f>
        <v/>
      </c>
      <c r="BO498" t="str">
        <f ca="1">IF($BT498&lt;&gt;"",SUMIF($BD$3:$BD$1004,"="&amp;$BD498,INDIRECT(ADDRESS(3,BO$2,1,1)):INDIRECT(ADDRESS(1004,BO$2,1,1))),"")</f>
        <v/>
      </c>
      <c r="BP498" t="str">
        <f ca="1">IF($BT498&lt;&gt;"",SUMIF($BD$3:$BD$1004,"="&amp;$BD498,INDIRECT(ADDRESS(3,BP$2,1,1)):INDIRECT(ADDRESS(1004,BP$2,1,1))),"")</f>
        <v/>
      </c>
      <c r="BQ498" t="str">
        <f ca="1">IF($BT498&lt;&gt;"",SUMIF($BD$3:$BD$1004,"="&amp;$BD498,INDIRECT(ADDRESS(3,BQ$2,1,1)):INDIRECT(ADDRESS(1004,BQ$2,1,1))),"")</f>
        <v/>
      </c>
      <c r="BR498" t="str">
        <f ca="1">IF($BT498&lt;&gt;"",SUMIF($BD$3:$BD$1004,"="&amp;$BD498,INDIRECT(ADDRESS(3,BR$2,1,1)):INDIRECT(ADDRESS(1004,BR$2,1,1))),"")</f>
        <v/>
      </c>
      <c r="BS498" t="str">
        <f>IF($A498&lt;&gt;"",VLOOKUP(TRUNC(MID($A498,1,2),0),Plano_Contas!$H$3:$J$103,3,TRUE),"")</f>
        <v/>
      </c>
      <c r="BT498" t="str">
        <f t="shared" si="28"/>
        <v/>
      </c>
      <c r="BV498">
        <f>Empresas!C498</f>
        <v>0</v>
      </c>
    </row>
    <row r="499" spans="1:74" x14ac:dyDescent="0.2">
      <c r="A499" s="89"/>
      <c r="B499" s="52" t="str">
        <f>IF($A499&lt;&gt;"",VLOOKUP(""&amp;$A499,Plano_Contas!$A$3:$F$1003,6,0),"")</f>
        <v/>
      </c>
      <c r="C499" s="91"/>
      <c r="D499" s="111"/>
      <c r="E499" s="112">
        <v>0</v>
      </c>
      <c r="F499" s="87"/>
      <c r="G499" s="85"/>
      <c r="H499" s="111"/>
      <c r="I499" s="112">
        <v>0</v>
      </c>
      <c r="J499" s="87"/>
      <c r="K499" s="85"/>
      <c r="L499" s="111"/>
      <c r="M499" s="112">
        <v>0</v>
      </c>
      <c r="N499" s="87"/>
      <c r="O499" s="85"/>
      <c r="P499" s="111"/>
      <c r="Q499" s="112">
        <v>0</v>
      </c>
      <c r="R499" s="87"/>
      <c r="S499" s="85"/>
      <c r="T499" s="111"/>
      <c r="U499" s="112">
        <v>0</v>
      </c>
      <c r="V499" s="87"/>
      <c r="W499" s="85"/>
      <c r="X499" s="111"/>
      <c r="Y499" s="112">
        <v>0</v>
      </c>
      <c r="Z499" s="87"/>
      <c r="AA499" s="85"/>
      <c r="AB499" s="111"/>
      <c r="AC499" s="112">
        <v>0</v>
      </c>
      <c r="AD499" s="87"/>
      <c r="AE499" s="85"/>
      <c r="AF499" s="111"/>
      <c r="AG499" s="112">
        <v>0</v>
      </c>
      <c r="AH499" s="87"/>
      <c r="AI499" s="85"/>
      <c r="AJ499" s="111"/>
      <c r="AK499" s="112">
        <v>0</v>
      </c>
      <c r="AL499" s="87"/>
      <c r="AM499" s="85"/>
      <c r="AN499" s="111"/>
      <c r="AO499" s="112">
        <v>0</v>
      </c>
      <c r="AP499" s="87"/>
      <c r="AQ499" s="85"/>
      <c r="AR499" s="111"/>
      <c r="AS499" s="112">
        <v>0</v>
      </c>
      <c r="AT499" s="87"/>
      <c r="AU499" s="85"/>
      <c r="AV499" s="111"/>
      <c r="AW499" s="112">
        <v>0</v>
      </c>
      <c r="AX499" s="87"/>
      <c r="AY499" s="85"/>
      <c r="AZ499" s="267">
        <f t="shared" si="25"/>
        <v>0</v>
      </c>
      <c r="BA499" s="88">
        <f t="shared" si="26"/>
        <v>0</v>
      </c>
      <c r="BC499">
        <f>IF($A499&lt;&gt;"",COUNTIF($BD$3:$BD499,$BD499),0)</f>
        <v>0</v>
      </c>
      <c r="BD499" t="str">
        <f>IF($A499&lt;&gt;"",VLOOKUP(TRUNC(MID($A499,1,2),0),Plano_Contas!$H$3:$J$103,2,TRUE),"")</f>
        <v/>
      </c>
      <c r="BE499" s="201" t="str">
        <f t="shared" si="27"/>
        <v/>
      </c>
      <c r="BF499" t="str">
        <f ca="1">IF($BT499&lt;&gt;"",SUMIF($BD$3:$BD$1004,"="&amp;$BD499,INDIRECT(ADDRESS(3,BF$2,1,1)):INDIRECT(ADDRESS(1004,BF$2,1,1))),"")</f>
        <v/>
      </c>
      <c r="BG499" t="str">
        <f ca="1">IF($BT499&lt;&gt;"",SUMIF($BD$3:$BD$1004,"="&amp;$BD499,INDIRECT(ADDRESS(3,BG$2,1,1)):INDIRECT(ADDRESS(1004,BG$2,1,1))),"")</f>
        <v/>
      </c>
      <c r="BH499" t="str">
        <f ca="1">IF($BT499&lt;&gt;"",SUMIF($BD$3:$BD$1004,"="&amp;$BD499,INDIRECT(ADDRESS(3,BH$2,1,1)):INDIRECT(ADDRESS(1004,BH$2,1,1))),"")</f>
        <v/>
      </c>
      <c r="BI499" t="str">
        <f ca="1">IF($BT499&lt;&gt;"",SUMIF($BD$3:$BD$1004,"="&amp;$BD499,INDIRECT(ADDRESS(3,BI$2,1,1)):INDIRECT(ADDRESS(1004,BI$2,1,1))),"")</f>
        <v/>
      </c>
      <c r="BJ499" t="str">
        <f ca="1">IF($BT499&lt;&gt;"",SUMIF($BD$3:$BD$1004,"="&amp;$BD499,INDIRECT(ADDRESS(3,BJ$2,1,1)):INDIRECT(ADDRESS(1004,BJ$2,1,1))),"")</f>
        <v/>
      </c>
      <c r="BK499" t="str">
        <f ca="1">IF($BT499&lt;&gt;"",SUMIF($BD$3:$BD$1004,"="&amp;$BD499,INDIRECT(ADDRESS(3,BK$2,1,1)):INDIRECT(ADDRESS(1004,BK$2,1,1))),"")</f>
        <v/>
      </c>
      <c r="BL499" t="str">
        <f ca="1">IF($BT499&lt;&gt;"",SUMIF($BD$3:$BD$1004,"="&amp;$BD499,INDIRECT(ADDRESS(3,BL$2,1,1)):INDIRECT(ADDRESS(1004,BL$2,1,1))),"")</f>
        <v/>
      </c>
      <c r="BM499" t="str">
        <f ca="1">IF($BT499&lt;&gt;"",SUMIF($BD$3:$BD$1004,"="&amp;$BD499,INDIRECT(ADDRESS(3,BM$2,1,1)):INDIRECT(ADDRESS(1004,BM$2,1,1))),"")</f>
        <v/>
      </c>
      <c r="BN499" t="str">
        <f ca="1">IF($BT499&lt;&gt;"",SUMIF($BD$3:$BD$1004,"="&amp;$BD499,INDIRECT(ADDRESS(3,BN$2,1,1)):INDIRECT(ADDRESS(1004,BN$2,1,1))),"")</f>
        <v/>
      </c>
      <c r="BO499" t="str">
        <f ca="1">IF($BT499&lt;&gt;"",SUMIF($BD$3:$BD$1004,"="&amp;$BD499,INDIRECT(ADDRESS(3,BO$2,1,1)):INDIRECT(ADDRESS(1004,BO$2,1,1))),"")</f>
        <v/>
      </c>
      <c r="BP499" t="str">
        <f ca="1">IF($BT499&lt;&gt;"",SUMIF($BD$3:$BD$1004,"="&amp;$BD499,INDIRECT(ADDRESS(3,BP$2,1,1)):INDIRECT(ADDRESS(1004,BP$2,1,1))),"")</f>
        <v/>
      </c>
      <c r="BQ499" t="str">
        <f ca="1">IF($BT499&lt;&gt;"",SUMIF($BD$3:$BD$1004,"="&amp;$BD499,INDIRECT(ADDRESS(3,BQ$2,1,1)):INDIRECT(ADDRESS(1004,BQ$2,1,1))),"")</f>
        <v/>
      </c>
      <c r="BR499" t="str">
        <f ca="1">IF($BT499&lt;&gt;"",SUMIF($BD$3:$BD$1004,"="&amp;$BD499,INDIRECT(ADDRESS(3,BR$2,1,1)):INDIRECT(ADDRESS(1004,BR$2,1,1))),"")</f>
        <v/>
      </c>
      <c r="BS499" t="str">
        <f>IF($A499&lt;&gt;"",VLOOKUP(TRUNC(MID($A499,1,2),0),Plano_Contas!$H$3:$J$103,3,TRUE),"")</f>
        <v/>
      </c>
      <c r="BT499" t="str">
        <f t="shared" si="28"/>
        <v/>
      </c>
      <c r="BV499">
        <f>Empresas!C499</f>
        <v>0</v>
      </c>
    </row>
    <row r="500" spans="1:74" x14ac:dyDescent="0.2">
      <c r="A500" s="89"/>
      <c r="B500" s="52" t="str">
        <f>IF($A500&lt;&gt;"",VLOOKUP(""&amp;$A500,Plano_Contas!$A$3:$F$1003,6,0),"")</f>
        <v/>
      </c>
      <c r="C500" s="91"/>
      <c r="D500" s="111"/>
      <c r="E500" s="112">
        <v>0</v>
      </c>
      <c r="F500" s="87"/>
      <c r="G500" s="85"/>
      <c r="H500" s="111"/>
      <c r="I500" s="112">
        <v>0</v>
      </c>
      <c r="J500" s="87"/>
      <c r="K500" s="85"/>
      <c r="L500" s="111"/>
      <c r="M500" s="112">
        <v>0</v>
      </c>
      <c r="N500" s="87"/>
      <c r="O500" s="85"/>
      <c r="P500" s="111"/>
      <c r="Q500" s="112">
        <v>0</v>
      </c>
      <c r="R500" s="87"/>
      <c r="S500" s="85"/>
      <c r="T500" s="111"/>
      <c r="U500" s="112">
        <v>0</v>
      </c>
      <c r="V500" s="87"/>
      <c r="W500" s="85"/>
      <c r="X500" s="111"/>
      <c r="Y500" s="112">
        <v>0</v>
      </c>
      <c r="Z500" s="87"/>
      <c r="AA500" s="85"/>
      <c r="AB500" s="111"/>
      <c r="AC500" s="112">
        <v>0</v>
      </c>
      <c r="AD500" s="87"/>
      <c r="AE500" s="85"/>
      <c r="AF500" s="111"/>
      <c r="AG500" s="112">
        <v>0</v>
      </c>
      <c r="AH500" s="87"/>
      <c r="AI500" s="85"/>
      <c r="AJ500" s="111"/>
      <c r="AK500" s="112">
        <v>0</v>
      </c>
      <c r="AL500" s="87"/>
      <c r="AM500" s="85"/>
      <c r="AN500" s="111"/>
      <c r="AO500" s="112">
        <v>0</v>
      </c>
      <c r="AP500" s="87"/>
      <c r="AQ500" s="85"/>
      <c r="AR500" s="111"/>
      <c r="AS500" s="112">
        <v>0</v>
      </c>
      <c r="AT500" s="87"/>
      <c r="AU500" s="85"/>
      <c r="AV500" s="111"/>
      <c r="AW500" s="112">
        <v>0</v>
      </c>
      <c r="AX500" s="87"/>
      <c r="AY500" s="85"/>
      <c r="AZ500" s="267">
        <f t="shared" si="25"/>
        <v>0</v>
      </c>
      <c r="BA500" s="88">
        <f t="shared" si="26"/>
        <v>0</v>
      </c>
      <c r="BC500">
        <f>IF($A500&lt;&gt;"",COUNTIF($BD$3:$BD500,$BD500),0)</f>
        <v>0</v>
      </c>
      <c r="BD500" t="str">
        <f>IF($A500&lt;&gt;"",VLOOKUP(TRUNC(MID($A500,1,2),0),Plano_Contas!$H$3:$J$103,2,TRUE),"")</f>
        <v/>
      </c>
      <c r="BE500" s="201" t="str">
        <f t="shared" si="27"/>
        <v/>
      </c>
      <c r="BF500" t="str">
        <f ca="1">IF($BT500&lt;&gt;"",SUMIF($BD$3:$BD$1004,"="&amp;$BD500,INDIRECT(ADDRESS(3,BF$2,1,1)):INDIRECT(ADDRESS(1004,BF$2,1,1))),"")</f>
        <v/>
      </c>
      <c r="BG500" t="str">
        <f ca="1">IF($BT500&lt;&gt;"",SUMIF($BD$3:$BD$1004,"="&amp;$BD500,INDIRECT(ADDRESS(3,BG$2,1,1)):INDIRECT(ADDRESS(1004,BG$2,1,1))),"")</f>
        <v/>
      </c>
      <c r="BH500" t="str">
        <f ca="1">IF($BT500&lt;&gt;"",SUMIF($BD$3:$BD$1004,"="&amp;$BD500,INDIRECT(ADDRESS(3,BH$2,1,1)):INDIRECT(ADDRESS(1004,BH$2,1,1))),"")</f>
        <v/>
      </c>
      <c r="BI500" t="str">
        <f ca="1">IF($BT500&lt;&gt;"",SUMIF($BD$3:$BD$1004,"="&amp;$BD500,INDIRECT(ADDRESS(3,BI$2,1,1)):INDIRECT(ADDRESS(1004,BI$2,1,1))),"")</f>
        <v/>
      </c>
      <c r="BJ500" t="str">
        <f ca="1">IF($BT500&lt;&gt;"",SUMIF($BD$3:$BD$1004,"="&amp;$BD500,INDIRECT(ADDRESS(3,BJ$2,1,1)):INDIRECT(ADDRESS(1004,BJ$2,1,1))),"")</f>
        <v/>
      </c>
      <c r="BK500" t="str">
        <f ca="1">IF($BT500&lt;&gt;"",SUMIF($BD$3:$BD$1004,"="&amp;$BD500,INDIRECT(ADDRESS(3,BK$2,1,1)):INDIRECT(ADDRESS(1004,BK$2,1,1))),"")</f>
        <v/>
      </c>
      <c r="BL500" t="str">
        <f ca="1">IF($BT500&lt;&gt;"",SUMIF($BD$3:$BD$1004,"="&amp;$BD500,INDIRECT(ADDRESS(3,BL$2,1,1)):INDIRECT(ADDRESS(1004,BL$2,1,1))),"")</f>
        <v/>
      </c>
      <c r="BM500" t="str">
        <f ca="1">IF($BT500&lt;&gt;"",SUMIF($BD$3:$BD$1004,"="&amp;$BD500,INDIRECT(ADDRESS(3,BM$2,1,1)):INDIRECT(ADDRESS(1004,BM$2,1,1))),"")</f>
        <v/>
      </c>
      <c r="BN500" t="str">
        <f ca="1">IF($BT500&lt;&gt;"",SUMIF($BD$3:$BD$1004,"="&amp;$BD500,INDIRECT(ADDRESS(3,BN$2,1,1)):INDIRECT(ADDRESS(1004,BN$2,1,1))),"")</f>
        <v/>
      </c>
      <c r="BO500" t="str">
        <f ca="1">IF($BT500&lt;&gt;"",SUMIF($BD$3:$BD$1004,"="&amp;$BD500,INDIRECT(ADDRESS(3,BO$2,1,1)):INDIRECT(ADDRESS(1004,BO$2,1,1))),"")</f>
        <v/>
      </c>
      <c r="BP500" t="str">
        <f ca="1">IF($BT500&lt;&gt;"",SUMIF($BD$3:$BD$1004,"="&amp;$BD500,INDIRECT(ADDRESS(3,BP$2,1,1)):INDIRECT(ADDRESS(1004,BP$2,1,1))),"")</f>
        <v/>
      </c>
      <c r="BQ500" t="str">
        <f ca="1">IF($BT500&lt;&gt;"",SUMIF($BD$3:$BD$1004,"="&amp;$BD500,INDIRECT(ADDRESS(3,BQ$2,1,1)):INDIRECT(ADDRESS(1004,BQ$2,1,1))),"")</f>
        <v/>
      </c>
      <c r="BR500" t="str">
        <f ca="1">IF($BT500&lt;&gt;"",SUMIF($BD$3:$BD$1004,"="&amp;$BD500,INDIRECT(ADDRESS(3,BR$2,1,1)):INDIRECT(ADDRESS(1004,BR$2,1,1))),"")</f>
        <v/>
      </c>
      <c r="BS500" t="str">
        <f>IF($A500&lt;&gt;"",VLOOKUP(TRUNC(MID($A500,1,2),0),Plano_Contas!$H$3:$J$103,3,TRUE),"")</f>
        <v/>
      </c>
      <c r="BT500" t="str">
        <f t="shared" si="28"/>
        <v/>
      </c>
      <c r="BV500">
        <f>Empresas!C500</f>
        <v>0</v>
      </c>
    </row>
    <row r="501" spans="1:74" x14ac:dyDescent="0.2">
      <c r="A501" s="89"/>
      <c r="B501" s="52" t="str">
        <f>IF($A501&lt;&gt;"",VLOOKUP(""&amp;$A501,Plano_Contas!$A$3:$F$1003,6,0),"")</f>
        <v/>
      </c>
      <c r="C501" s="91"/>
      <c r="D501" s="111"/>
      <c r="E501" s="112">
        <v>0</v>
      </c>
      <c r="F501" s="87"/>
      <c r="G501" s="85"/>
      <c r="H501" s="111"/>
      <c r="I501" s="112">
        <v>0</v>
      </c>
      <c r="J501" s="87"/>
      <c r="K501" s="85"/>
      <c r="L501" s="111"/>
      <c r="M501" s="112">
        <v>0</v>
      </c>
      <c r="N501" s="87"/>
      <c r="O501" s="85"/>
      <c r="P501" s="111"/>
      <c r="Q501" s="112">
        <v>0</v>
      </c>
      <c r="R501" s="87"/>
      <c r="S501" s="85"/>
      <c r="T501" s="111"/>
      <c r="U501" s="112">
        <v>0</v>
      </c>
      <c r="V501" s="87"/>
      <c r="W501" s="85"/>
      <c r="X501" s="111"/>
      <c r="Y501" s="112">
        <v>0</v>
      </c>
      <c r="Z501" s="87"/>
      <c r="AA501" s="85"/>
      <c r="AB501" s="111"/>
      <c r="AC501" s="112">
        <v>0</v>
      </c>
      <c r="AD501" s="87"/>
      <c r="AE501" s="85"/>
      <c r="AF501" s="111"/>
      <c r="AG501" s="112">
        <v>0</v>
      </c>
      <c r="AH501" s="87"/>
      <c r="AI501" s="85"/>
      <c r="AJ501" s="111"/>
      <c r="AK501" s="112">
        <v>0</v>
      </c>
      <c r="AL501" s="87"/>
      <c r="AM501" s="85"/>
      <c r="AN501" s="111"/>
      <c r="AO501" s="112">
        <v>0</v>
      </c>
      <c r="AP501" s="87"/>
      <c r="AQ501" s="85"/>
      <c r="AR501" s="111"/>
      <c r="AS501" s="112">
        <v>0</v>
      </c>
      <c r="AT501" s="87"/>
      <c r="AU501" s="85"/>
      <c r="AV501" s="111"/>
      <c r="AW501" s="112">
        <v>0</v>
      </c>
      <c r="AX501" s="87"/>
      <c r="AY501" s="85"/>
      <c r="AZ501" s="267">
        <f t="shared" si="25"/>
        <v>0</v>
      </c>
      <c r="BA501" s="88">
        <f t="shared" si="26"/>
        <v>0</v>
      </c>
      <c r="BC501">
        <f>IF($A501&lt;&gt;"",COUNTIF($BD$3:$BD501,$BD501),0)</f>
        <v>0</v>
      </c>
      <c r="BD501" t="str">
        <f>IF($A501&lt;&gt;"",VLOOKUP(TRUNC(MID($A501,1,2),0),Plano_Contas!$H$3:$J$103,2,TRUE),"")</f>
        <v/>
      </c>
      <c r="BE501" s="201" t="str">
        <f t="shared" si="27"/>
        <v/>
      </c>
      <c r="BF501" t="str">
        <f ca="1">IF($BT501&lt;&gt;"",SUMIF($BD$3:$BD$1004,"="&amp;$BD501,INDIRECT(ADDRESS(3,BF$2,1,1)):INDIRECT(ADDRESS(1004,BF$2,1,1))),"")</f>
        <v/>
      </c>
      <c r="BG501" t="str">
        <f ca="1">IF($BT501&lt;&gt;"",SUMIF($BD$3:$BD$1004,"="&amp;$BD501,INDIRECT(ADDRESS(3,BG$2,1,1)):INDIRECT(ADDRESS(1004,BG$2,1,1))),"")</f>
        <v/>
      </c>
      <c r="BH501" t="str">
        <f ca="1">IF($BT501&lt;&gt;"",SUMIF($BD$3:$BD$1004,"="&amp;$BD501,INDIRECT(ADDRESS(3,BH$2,1,1)):INDIRECT(ADDRESS(1004,BH$2,1,1))),"")</f>
        <v/>
      </c>
      <c r="BI501" t="str">
        <f ca="1">IF($BT501&lt;&gt;"",SUMIF($BD$3:$BD$1004,"="&amp;$BD501,INDIRECT(ADDRESS(3,BI$2,1,1)):INDIRECT(ADDRESS(1004,BI$2,1,1))),"")</f>
        <v/>
      </c>
      <c r="BJ501" t="str">
        <f ca="1">IF($BT501&lt;&gt;"",SUMIF($BD$3:$BD$1004,"="&amp;$BD501,INDIRECT(ADDRESS(3,BJ$2,1,1)):INDIRECT(ADDRESS(1004,BJ$2,1,1))),"")</f>
        <v/>
      </c>
      <c r="BK501" t="str">
        <f ca="1">IF($BT501&lt;&gt;"",SUMIF($BD$3:$BD$1004,"="&amp;$BD501,INDIRECT(ADDRESS(3,BK$2,1,1)):INDIRECT(ADDRESS(1004,BK$2,1,1))),"")</f>
        <v/>
      </c>
      <c r="BL501" t="str">
        <f ca="1">IF($BT501&lt;&gt;"",SUMIF($BD$3:$BD$1004,"="&amp;$BD501,INDIRECT(ADDRESS(3,BL$2,1,1)):INDIRECT(ADDRESS(1004,BL$2,1,1))),"")</f>
        <v/>
      </c>
      <c r="BM501" t="str">
        <f ca="1">IF($BT501&lt;&gt;"",SUMIF($BD$3:$BD$1004,"="&amp;$BD501,INDIRECT(ADDRESS(3,BM$2,1,1)):INDIRECT(ADDRESS(1004,BM$2,1,1))),"")</f>
        <v/>
      </c>
      <c r="BN501" t="str">
        <f ca="1">IF($BT501&lt;&gt;"",SUMIF($BD$3:$BD$1004,"="&amp;$BD501,INDIRECT(ADDRESS(3,BN$2,1,1)):INDIRECT(ADDRESS(1004,BN$2,1,1))),"")</f>
        <v/>
      </c>
      <c r="BO501" t="str">
        <f ca="1">IF($BT501&lt;&gt;"",SUMIF($BD$3:$BD$1004,"="&amp;$BD501,INDIRECT(ADDRESS(3,BO$2,1,1)):INDIRECT(ADDRESS(1004,BO$2,1,1))),"")</f>
        <v/>
      </c>
      <c r="BP501" t="str">
        <f ca="1">IF($BT501&lt;&gt;"",SUMIF($BD$3:$BD$1004,"="&amp;$BD501,INDIRECT(ADDRESS(3,BP$2,1,1)):INDIRECT(ADDRESS(1004,BP$2,1,1))),"")</f>
        <v/>
      </c>
      <c r="BQ501" t="str">
        <f ca="1">IF($BT501&lt;&gt;"",SUMIF($BD$3:$BD$1004,"="&amp;$BD501,INDIRECT(ADDRESS(3,BQ$2,1,1)):INDIRECT(ADDRESS(1004,BQ$2,1,1))),"")</f>
        <v/>
      </c>
      <c r="BR501" t="str">
        <f ca="1">IF($BT501&lt;&gt;"",SUMIF($BD$3:$BD$1004,"="&amp;$BD501,INDIRECT(ADDRESS(3,BR$2,1,1)):INDIRECT(ADDRESS(1004,BR$2,1,1))),"")</f>
        <v/>
      </c>
      <c r="BS501" t="str">
        <f>IF($A501&lt;&gt;"",VLOOKUP(TRUNC(MID($A501,1,2),0),Plano_Contas!$H$3:$J$103,3,TRUE),"")</f>
        <v/>
      </c>
      <c r="BT501" t="str">
        <f t="shared" si="28"/>
        <v/>
      </c>
      <c r="BV501">
        <f>Empresas!C501</f>
        <v>0</v>
      </c>
    </row>
    <row r="502" spans="1:74" x14ac:dyDescent="0.2">
      <c r="A502" s="89"/>
      <c r="B502" s="52" t="str">
        <f>IF($A502&lt;&gt;"",VLOOKUP(""&amp;$A502,Plano_Contas!$A$3:$F$1003,6,0),"")</f>
        <v/>
      </c>
      <c r="C502" s="91"/>
      <c r="D502" s="111"/>
      <c r="E502" s="112">
        <v>0</v>
      </c>
      <c r="F502" s="87"/>
      <c r="G502" s="85"/>
      <c r="H502" s="111"/>
      <c r="I502" s="112">
        <v>0</v>
      </c>
      <c r="J502" s="87"/>
      <c r="K502" s="85"/>
      <c r="L502" s="111"/>
      <c r="M502" s="112">
        <v>0</v>
      </c>
      <c r="N502" s="87"/>
      <c r="O502" s="85"/>
      <c r="P502" s="111"/>
      <c r="Q502" s="112">
        <v>0</v>
      </c>
      <c r="R502" s="87"/>
      <c r="S502" s="85"/>
      <c r="T502" s="111"/>
      <c r="U502" s="112">
        <v>0</v>
      </c>
      <c r="V502" s="87"/>
      <c r="W502" s="85"/>
      <c r="X502" s="111"/>
      <c r="Y502" s="112">
        <v>0</v>
      </c>
      <c r="Z502" s="87"/>
      <c r="AA502" s="85"/>
      <c r="AB502" s="111"/>
      <c r="AC502" s="112">
        <v>0</v>
      </c>
      <c r="AD502" s="87"/>
      <c r="AE502" s="85"/>
      <c r="AF502" s="111"/>
      <c r="AG502" s="112">
        <v>0</v>
      </c>
      <c r="AH502" s="87"/>
      <c r="AI502" s="85"/>
      <c r="AJ502" s="111"/>
      <c r="AK502" s="112">
        <v>0</v>
      </c>
      <c r="AL502" s="87"/>
      <c r="AM502" s="85"/>
      <c r="AN502" s="111"/>
      <c r="AO502" s="112">
        <v>0</v>
      </c>
      <c r="AP502" s="87"/>
      <c r="AQ502" s="85"/>
      <c r="AR502" s="111"/>
      <c r="AS502" s="112">
        <v>0</v>
      </c>
      <c r="AT502" s="87"/>
      <c r="AU502" s="85"/>
      <c r="AV502" s="111"/>
      <c r="AW502" s="112">
        <v>0</v>
      </c>
      <c r="AX502" s="87"/>
      <c r="AY502" s="85"/>
      <c r="AZ502" s="267">
        <f t="shared" si="25"/>
        <v>0</v>
      </c>
      <c r="BA502" s="88">
        <f t="shared" si="26"/>
        <v>0</v>
      </c>
      <c r="BC502">
        <f>IF($A502&lt;&gt;"",COUNTIF($BD$3:$BD502,$BD502),0)</f>
        <v>0</v>
      </c>
      <c r="BD502" t="str">
        <f>IF($A502&lt;&gt;"",VLOOKUP(TRUNC(MID($A502,1,2),0),Plano_Contas!$H$3:$J$103,2,TRUE),"")</f>
        <v/>
      </c>
      <c r="BE502" s="201" t="str">
        <f t="shared" si="27"/>
        <v/>
      </c>
      <c r="BF502" t="str">
        <f ca="1">IF($BT502&lt;&gt;"",SUMIF($BD$3:$BD$1004,"="&amp;$BD502,INDIRECT(ADDRESS(3,BF$2,1,1)):INDIRECT(ADDRESS(1004,BF$2,1,1))),"")</f>
        <v/>
      </c>
      <c r="BG502" t="str">
        <f ca="1">IF($BT502&lt;&gt;"",SUMIF($BD$3:$BD$1004,"="&amp;$BD502,INDIRECT(ADDRESS(3,BG$2,1,1)):INDIRECT(ADDRESS(1004,BG$2,1,1))),"")</f>
        <v/>
      </c>
      <c r="BH502" t="str">
        <f ca="1">IF($BT502&lt;&gt;"",SUMIF($BD$3:$BD$1004,"="&amp;$BD502,INDIRECT(ADDRESS(3,BH$2,1,1)):INDIRECT(ADDRESS(1004,BH$2,1,1))),"")</f>
        <v/>
      </c>
      <c r="BI502" t="str">
        <f ca="1">IF($BT502&lt;&gt;"",SUMIF($BD$3:$BD$1004,"="&amp;$BD502,INDIRECT(ADDRESS(3,BI$2,1,1)):INDIRECT(ADDRESS(1004,BI$2,1,1))),"")</f>
        <v/>
      </c>
      <c r="BJ502" t="str">
        <f ca="1">IF($BT502&lt;&gt;"",SUMIF($BD$3:$BD$1004,"="&amp;$BD502,INDIRECT(ADDRESS(3,BJ$2,1,1)):INDIRECT(ADDRESS(1004,BJ$2,1,1))),"")</f>
        <v/>
      </c>
      <c r="BK502" t="str">
        <f ca="1">IF($BT502&lt;&gt;"",SUMIF($BD$3:$BD$1004,"="&amp;$BD502,INDIRECT(ADDRESS(3,BK$2,1,1)):INDIRECT(ADDRESS(1004,BK$2,1,1))),"")</f>
        <v/>
      </c>
      <c r="BL502" t="str">
        <f ca="1">IF($BT502&lt;&gt;"",SUMIF($BD$3:$BD$1004,"="&amp;$BD502,INDIRECT(ADDRESS(3,BL$2,1,1)):INDIRECT(ADDRESS(1004,BL$2,1,1))),"")</f>
        <v/>
      </c>
      <c r="BM502" t="str">
        <f ca="1">IF($BT502&lt;&gt;"",SUMIF($BD$3:$BD$1004,"="&amp;$BD502,INDIRECT(ADDRESS(3,BM$2,1,1)):INDIRECT(ADDRESS(1004,BM$2,1,1))),"")</f>
        <v/>
      </c>
      <c r="BN502" t="str">
        <f ca="1">IF($BT502&lt;&gt;"",SUMIF($BD$3:$BD$1004,"="&amp;$BD502,INDIRECT(ADDRESS(3,BN$2,1,1)):INDIRECT(ADDRESS(1004,BN$2,1,1))),"")</f>
        <v/>
      </c>
      <c r="BO502" t="str">
        <f ca="1">IF($BT502&lt;&gt;"",SUMIF($BD$3:$BD$1004,"="&amp;$BD502,INDIRECT(ADDRESS(3,BO$2,1,1)):INDIRECT(ADDRESS(1004,BO$2,1,1))),"")</f>
        <v/>
      </c>
      <c r="BP502" t="str">
        <f ca="1">IF($BT502&lt;&gt;"",SUMIF($BD$3:$BD$1004,"="&amp;$BD502,INDIRECT(ADDRESS(3,BP$2,1,1)):INDIRECT(ADDRESS(1004,BP$2,1,1))),"")</f>
        <v/>
      </c>
      <c r="BQ502" t="str">
        <f ca="1">IF($BT502&lt;&gt;"",SUMIF($BD$3:$BD$1004,"="&amp;$BD502,INDIRECT(ADDRESS(3,BQ$2,1,1)):INDIRECT(ADDRESS(1004,BQ$2,1,1))),"")</f>
        <v/>
      </c>
      <c r="BR502" t="str">
        <f ca="1">IF($BT502&lt;&gt;"",SUMIF($BD$3:$BD$1004,"="&amp;$BD502,INDIRECT(ADDRESS(3,BR$2,1,1)):INDIRECT(ADDRESS(1004,BR$2,1,1))),"")</f>
        <v/>
      </c>
      <c r="BS502" t="str">
        <f>IF($A502&lt;&gt;"",VLOOKUP(TRUNC(MID($A502,1,2),0),Plano_Contas!$H$3:$J$103,3,TRUE),"")</f>
        <v/>
      </c>
      <c r="BT502" t="str">
        <f t="shared" si="28"/>
        <v/>
      </c>
      <c r="BV502">
        <f>Empresas!C502</f>
        <v>0</v>
      </c>
    </row>
    <row r="503" spans="1:74" x14ac:dyDescent="0.2">
      <c r="A503" s="89"/>
      <c r="B503" s="52" t="str">
        <f>IF($A503&lt;&gt;"",VLOOKUP(""&amp;$A503,Plano_Contas!$A$3:$F$1003,6,0),"")</f>
        <v/>
      </c>
      <c r="C503" s="91"/>
      <c r="D503" s="111"/>
      <c r="E503" s="112">
        <v>0</v>
      </c>
      <c r="F503" s="87"/>
      <c r="G503" s="85"/>
      <c r="H503" s="111"/>
      <c r="I503" s="112">
        <v>0</v>
      </c>
      <c r="J503" s="87"/>
      <c r="K503" s="85"/>
      <c r="L503" s="111"/>
      <c r="M503" s="112">
        <v>0</v>
      </c>
      <c r="N503" s="87"/>
      <c r="O503" s="85"/>
      <c r="P503" s="111"/>
      <c r="Q503" s="112">
        <v>0</v>
      </c>
      <c r="R503" s="87"/>
      <c r="S503" s="85"/>
      <c r="T503" s="111"/>
      <c r="U503" s="112">
        <v>0</v>
      </c>
      <c r="V503" s="87"/>
      <c r="W503" s="85"/>
      <c r="X503" s="111"/>
      <c r="Y503" s="112">
        <v>0</v>
      </c>
      <c r="Z503" s="87"/>
      <c r="AA503" s="85"/>
      <c r="AB503" s="111"/>
      <c r="AC503" s="112">
        <v>0</v>
      </c>
      <c r="AD503" s="87"/>
      <c r="AE503" s="85"/>
      <c r="AF503" s="111"/>
      <c r="AG503" s="112">
        <v>0</v>
      </c>
      <c r="AH503" s="87"/>
      <c r="AI503" s="85"/>
      <c r="AJ503" s="111"/>
      <c r="AK503" s="112">
        <v>0</v>
      </c>
      <c r="AL503" s="87"/>
      <c r="AM503" s="85"/>
      <c r="AN503" s="111"/>
      <c r="AO503" s="112">
        <v>0</v>
      </c>
      <c r="AP503" s="87"/>
      <c r="AQ503" s="85"/>
      <c r="AR503" s="111"/>
      <c r="AS503" s="112">
        <v>0</v>
      </c>
      <c r="AT503" s="87"/>
      <c r="AU503" s="85"/>
      <c r="AV503" s="111"/>
      <c r="AW503" s="112">
        <v>0</v>
      </c>
      <c r="AX503" s="87"/>
      <c r="AY503" s="85"/>
      <c r="AZ503" s="267">
        <f t="shared" si="25"/>
        <v>0</v>
      </c>
      <c r="BA503" s="88">
        <f t="shared" si="26"/>
        <v>0</v>
      </c>
      <c r="BC503">
        <f>IF($A503&lt;&gt;"",COUNTIF($BD$3:$BD503,$BD503),0)</f>
        <v>0</v>
      </c>
      <c r="BD503" t="str">
        <f>IF($A503&lt;&gt;"",VLOOKUP(TRUNC(MID($A503,1,2),0),Plano_Contas!$H$3:$J$103,2,TRUE),"")</f>
        <v/>
      </c>
      <c r="BE503" s="201" t="str">
        <f t="shared" si="27"/>
        <v/>
      </c>
      <c r="BF503" t="str">
        <f ca="1">IF($BT503&lt;&gt;"",SUMIF($BD$3:$BD$1004,"="&amp;$BD503,INDIRECT(ADDRESS(3,BF$2,1,1)):INDIRECT(ADDRESS(1004,BF$2,1,1))),"")</f>
        <v/>
      </c>
      <c r="BG503" t="str">
        <f ca="1">IF($BT503&lt;&gt;"",SUMIF($BD$3:$BD$1004,"="&amp;$BD503,INDIRECT(ADDRESS(3,BG$2,1,1)):INDIRECT(ADDRESS(1004,BG$2,1,1))),"")</f>
        <v/>
      </c>
      <c r="BH503" t="str">
        <f ca="1">IF($BT503&lt;&gt;"",SUMIF($BD$3:$BD$1004,"="&amp;$BD503,INDIRECT(ADDRESS(3,BH$2,1,1)):INDIRECT(ADDRESS(1004,BH$2,1,1))),"")</f>
        <v/>
      </c>
      <c r="BI503" t="str">
        <f ca="1">IF($BT503&lt;&gt;"",SUMIF($BD$3:$BD$1004,"="&amp;$BD503,INDIRECT(ADDRESS(3,BI$2,1,1)):INDIRECT(ADDRESS(1004,BI$2,1,1))),"")</f>
        <v/>
      </c>
      <c r="BJ503" t="str">
        <f ca="1">IF($BT503&lt;&gt;"",SUMIF($BD$3:$BD$1004,"="&amp;$BD503,INDIRECT(ADDRESS(3,BJ$2,1,1)):INDIRECT(ADDRESS(1004,BJ$2,1,1))),"")</f>
        <v/>
      </c>
      <c r="BK503" t="str">
        <f ca="1">IF($BT503&lt;&gt;"",SUMIF($BD$3:$BD$1004,"="&amp;$BD503,INDIRECT(ADDRESS(3,BK$2,1,1)):INDIRECT(ADDRESS(1004,BK$2,1,1))),"")</f>
        <v/>
      </c>
      <c r="BL503" t="str">
        <f ca="1">IF($BT503&lt;&gt;"",SUMIF($BD$3:$BD$1004,"="&amp;$BD503,INDIRECT(ADDRESS(3,BL$2,1,1)):INDIRECT(ADDRESS(1004,BL$2,1,1))),"")</f>
        <v/>
      </c>
      <c r="BM503" t="str">
        <f ca="1">IF($BT503&lt;&gt;"",SUMIF($BD$3:$BD$1004,"="&amp;$BD503,INDIRECT(ADDRESS(3,BM$2,1,1)):INDIRECT(ADDRESS(1004,BM$2,1,1))),"")</f>
        <v/>
      </c>
      <c r="BN503" t="str">
        <f ca="1">IF($BT503&lt;&gt;"",SUMIF($BD$3:$BD$1004,"="&amp;$BD503,INDIRECT(ADDRESS(3,BN$2,1,1)):INDIRECT(ADDRESS(1004,BN$2,1,1))),"")</f>
        <v/>
      </c>
      <c r="BO503" t="str">
        <f ca="1">IF($BT503&lt;&gt;"",SUMIF($BD$3:$BD$1004,"="&amp;$BD503,INDIRECT(ADDRESS(3,BO$2,1,1)):INDIRECT(ADDRESS(1004,BO$2,1,1))),"")</f>
        <v/>
      </c>
      <c r="BP503" t="str">
        <f ca="1">IF($BT503&lt;&gt;"",SUMIF($BD$3:$BD$1004,"="&amp;$BD503,INDIRECT(ADDRESS(3,BP$2,1,1)):INDIRECT(ADDRESS(1004,BP$2,1,1))),"")</f>
        <v/>
      </c>
      <c r="BQ503" t="str">
        <f ca="1">IF($BT503&lt;&gt;"",SUMIF($BD$3:$BD$1004,"="&amp;$BD503,INDIRECT(ADDRESS(3,BQ$2,1,1)):INDIRECT(ADDRESS(1004,BQ$2,1,1))),"")</f>
        <v/>
      </c>
      <c r="BR503" t="str">
        <f ca="1">IF($BT503&lt;&gt;"",SUMIF($BD$3:$BD$1004,"="&amp;$BD503,INDIRECT(ADDRESS(3,BR$2,1,1)):INDIRECT(ADDRESS(1004,BR$2,1,1))),"")</f>
        <v/>
      </c>
      <c r="BS503" t="str">
        <f>IF($A503&lt;&gt;"",VLOOKUP(TRUNC(MID($A503,1,2),0),Plano_Contas!$H$3:$J$103,3,TRUE),"")</f>
        <v/>
      </c>
      <c r="BT503" t="str">
        <f t="shared" si="28"/>
        <v/>
      </c>
      <c r="BV503">
        <f>Empresas!C503</f>
        <v>0</v>
      </c>
    </row>
    <row r="504" spans="1:74" x14ac:dyDescent="0.2">
      <c r="A504" s="89"/>
      <c r="B504" s="52" t="str">
        <f>IF($A504&lt;&gt;"",VLOOKUP(""&amp;$A504,Plano_Contas!$A$3:$F$1003,6,0),"")</f>
        <v/>
      </c>
      <c r="C504" s="91"/>
      <c r="D504" s="111"/>
      <c r="E504" s="112">
        <v>0</v>
      </c>
      <c r="F504" s="87"/>
      <c r="G504" s="85"/>
      <c r="H504" s="111"/>
      <c r="I504" s="112">
        <v>0</v>
      </c>
      <c r="J504" s="87"/>
      <c r="K504" s="85"/>
      <c r="L504" s="111"/>
      <c r="M504" s="112">
        <v>0</v>
      </c>
      <c r="N504" s="87"/>
      <c r="O504" s="85"/>
      <c r="P504" s="111"/>
      <c r="Q504" s="112">
        <v>0</v>
      </c>
      <c r="R504" s="87"/>
      <c r="S504" s="85"/>
      <c r="T504" s="111"/>
      <c r="U504" s="112">
        <v>0</v>
      </c>
      <c r="V504" s="87"/>
      <c r="W504" s="85"/>
      <c r="X504" s="111"/>
      <c r="Y504" s="112">
        <v>0</v>
      </c>
      <c r="Z504" s="87"/>
      <c r="AA504" s="85"/>
      <c r="AB504" s="111"/>
      <c r="AC504" s="112">
        <v>0</v>
      </c>
      <c r="AD504" s="87"/>
      <c r="AE504" s="85"/>
      <c r="AF504" s="111"/>
      <c r="AG504" s="112">
        <v>0</v>
      </c>
      <c r="AH504" s="87"/>
      <c r="AI504" s="85"/>
      <c r="AJ504" s="111"/>
      <c r="AK504" s="112">
        <v>0</v>
      </c>
      <c r="AL504" s="87"/>
      <c r="AM504" s="85"/>
      <c r="AN504" s="111"/>
      <c r="AO504" s="112">
        <v>0</v>
      </c>
      <c r="AP504" s="87"/>
      <c r="AQ504" s="85"/>
      <c r="AR504" s="111"/>
      <c r="AS504" s="112">
        <v>0</v>
      </c>
      <c r="AT504" s="87"/>
      <c r="AU504" s="85"/>
      <c r="AV504" s="111"/>
      <c r="AW504" s="112">
        <v>0</v>
      </c>
      <c r="AX504" s="87"/>
      <c r="AY504" s="85"/>
      <c r="AZ504" s="267">
        <f t="shared" si="25"/>
        <v>0</v>
      </c>
      <c r="BA504" s="88">
        <f t="shared" si="26"/>
        <v>0</v>
      </c>
      <c r="BC504">
        <f>IF($A504&lt;&gt;"",COUNTIF($BD$3:$BD504,$BD504),0)</f>
        <v>0</v>
      </c>
      <c r="BD504" t="str">
        <f>IF($A504&lt;&gt;"",VLOOKUP(TRUNC(MID($A504,1,2),0),Plano_Contas!$H$3:$J$103,2,TRUE),"")</f>
        <v/>
      </c>
      <c r="BE504" s="201" t="str">
        <f t="shared" si="27"/>
        <v/>
      </c>
      <c r="BF504" t="str">
        <f ca="1">IF($BT504&lt;&gt;"",SUMIF($BD$3:$BD$1004,"="&amp;$BD504,INDIRECT(ADDRESS(3,BF$2,1,1)):INDIRECT(ADDRESS(1004,BF$2,1,1))),"")</f>
        <v/>
      </c>
      <c r="BG504" t="str">
        <f ca="1">IF($BT504&lt;&gt;"",SUMIF($BD$3:$BD$1004,"="&amp;$BD504,INDIRECT(ADDRESS(3,BG$2,1,1)):INDIRECT(ADDRESS(1004,BG$2,1,1))),"")</f>
        <v/>
      </c>
      <c r="BH504" t="str">
        <f ca="1">IF($BT504&lt;&gt;"",SUMIF($BD$3:$BD$1004,"="&amp;$BD504,INDIRECT(ADDRESS(3,BH$2,1,1)):INDIRECT(ADDRESS(1004,BH$2,1,1))),"")</f>
        <v/>
      </c>
      <c r="BI504" t="str">
        <f ca="1">IF($BT504&lt;&gt;"",SUMIF($BD$3:$BD$1004,"="&amp;$BD504,INDIRECT(ADDRESS(3,BI$2,1,1)):INDIRECT(ADDRESS(1004,BI$2,1,1))),"")</f>
        <v/>
      </c>
      <c r="BJ504" t="str">
        <f ca="1">IF($BT504&lt;&gt;"",SUMIF($BD$3:$BD$1004,"="&amp;$BD504,INDIRECT(ADDRESS(3,BJ$2,1,1)):INDIRECT(ADDRESS(1004,BJ$2,1,1))),"")</f>
        <v/>
      </c>
      <c r="BK504" t="str">
        <f ca="1">IF($BT504&lt;&gt;"",SUMIF($BD$3:$BD$1004,"="&amp;$BD504,INDIRECT(ADDRESS(3,BK$2,1,1)):INDIRECT(ADDRESS(1004,BK$2,1,1))),"")</f>
        <v/>
      </c>
      <c r="BL504" t="str">
        <f ca="1">IF($BT504&lt;&gt;"",SUMIF($BD$3:$BD$1004,"="&amp;$BD504,INDIRECT(ADDRESS(3,BL$2,1,1)):INDIRECT(ADDRESS(1004,BL$2,1,1))),"")</f>
        <v/>
      </c>
      <c r="BM504" t="str">
        <f ca="1">IF($BT504&lt;&gt;"",SUMIF($BD$3:$BD$1004,"="&amp;$BD504,INDIRECT(ADDRESS(3,BM$2,1,1)):INDIRECT(ADDRESS(1004,BM$2,1,1))),"")</f>
        <v/>
      </c>
      <c r="BN504" t="str">
        <f ca="1">IF($BT504&lt;&gt;"",SUMIF($BD$3:$BD$1004,"="&amp;$BD504,INDIRECT(ADDRESS(3,BN$2,1,1)):INDIRECT(ADDRESS(1004,BN$2,1,1))),"")</f>
        <v/>
      </c>
      <c r="BO504" t="str">
        <f ca="1">IF($BT504&lt;&gt;"",SUMIF($BD$3:$BD$1004,"="&amp;$BD504,INDIRECT(ADDRESS(3,BO$2,1,1)):INDIRECT(ADDRESS(1004,BO$2,1,1))),"")</f>
        <v/>
      </c>
      <c r="BP504" t="str">
        <f ca="1">IF($BT504&lt;&gt;"",SUMIF($BD$3:$BD$1004,"="&amp;$BD504,INDIRECT(ADDRESS(3,BP$2,1,1)):INDIRECT(ADDRESS(1004,BP$2,1,1))),"")</f>
        <v/>
      </c>
      <c r="BQ504" t="str">
        <f ca="1">IF($BT504&lt;&gt;"",SUMIF($BD$3:$BD$1004,"="&amp;$BD504,INDIRECT(ADDRESS(3,BQ$2,1,1)):INDIRECT(ADDRESS(1004,BQ$2,1,1))),"")</f>
        <v/>
      </c>
      <c r="BR504" t="str">
        <f ca="1">IF($BT504&lt;&gt;"",SUMIF($BD$3:$BD$1004,"="&amp;$BD504,INDIRECT(ADDRESS(3,BR$2,1,1)):INDIRECT(ADDRESS(1004,BR$2,1,1))),"")</f>
        <v/>
      </c>
      <c r="BS504" t="str">
        <f>IF($A504&lt;&gt;"",VLOOKUP(TRUNC(MID($A504,1,2),0),Plano_Contas!$H$3:$J$103,3,TRUE),"")</f>
        <v/>
      </c>
      <c r="BT504" t="str">
        <f t="shared" si="28"/>
        <v/>
      </c>
      <c r="BV504">
        <f>Empresas!C504</f>
        <v>0</v>
      </c>
    </row>
    <row r="505" spans="1:74" x14ac:dyDescent="0.2">
      <c r="A505" s="89"/>
      <c r="B505" s="52" t="str">
        <f>IF($A505&lt;&gt;"",VLOOKUP(""&amp;$A505,Plano_Contas!$A$3:$F$1003,6,0),"")</f>
        <v/>
      </c>
      <c r="C505" s="91"/>
      <c r="D505" s="111"/>
      <c r="E505" s="112">
        <v>0</v>
      </c>
      <c r="F505" s="87"/>
      <c r="G505" s="85"/>
      <c r="H505" s="111"/>
      <c r="I505" s="112">
        <v>0</v>
      </c>
      <c r="J505" s="87"/>
      <c r="K505" s="85"/>
      <c r="L505" s="111"/>
      <c r="M505" s="112">
        <v>0</v>
      </c>
      <c r="N505" s="87"/>
      <c r="O505" s="85"/>
      <c r="P505" s="111"/>
      <c r="Q505" s="112">
        <v>0</v>
      </c>
      <c r="R505" s="87"/>
      <c r="S505" s="85"/>
      <c r="T505" s="111"/>
      <c r="U505" s="112">
        <v>0</v>
      </c>
      <c r="V505" s="87"/>
      <c r="W505" s="85"/>
      <c r="X505" s="111"/>
      <c r="Y505" s="112">
        <v>0</v>
      </c>
      <c r="Z505" s="87"/>
      <c r="AA505" s="85"/>
      <c r="AB505" s="111"/>
      <c r="AC505" s="112">
        <v>0</v>
      </c>
      <c r="AD505" s="87"/>
      <c r="AE505" s="85"/>
      <c r="AF505" s="111"/>
      <c r="AG505" s="112">
        <v>0</v>
      </c>
      <c r="AH505" s="87"/>
      <c r="AI505" s="85"/>
      <c r="AJ505" s="111"/>
      <c r="AK505" s="112">
        <v>0</v>
      </c>
      <c r="AL505" s="87"/>
      <c r="AM505" s="85"/>
      <c r="AN505" s="111"/>
      <c r="AO505" s="112">
        <v>0</v>
      </c>
      <c r="AP505" s="87"/>
      <c r="AQ505" s="85"/>
      <c r="AR505" s="111"/>
      <c r="AS505" s="112">
        <v>0</v>
      </c>
      <c r="AT505" s="87"/>
      <c r="AU505" s="85"/>
      <c r="AV505" s="111"/>
      <c r="AW505" s="112">
        <v>0</v>
      </c>
      <c r="AX505" s="87"/>
      <c r="AY505" s="85"/>
      <c r="AZ505" s="267">
        <f t="shared" si="25"/>
        <v>0</v>
      </c>
      <c r="BA505" s="88">
        <f t="shared" si="26"/>
        <v>0</v>
      </c>
      <c r="BC505">
        <f>IF($A505&lt;&gt;"",COUNTIF($BD$3:$BD505,$BD505),0)</f>
        <v>0</v>
      </c>
      <c r="BD505" t="str">
        <f>IF($A505&lt;&gt;"",VLOOKUP(TRUNC(MID($A505,1,2),0),Plano_Contas!$H$3:$J$103,2,TRUE),"")</f>
        <v/>
      </c>
      <c r="BE505" s="201" t="str">
        <f t="shared" si="27"/>
        <v/>
      </c>
      <c r="BF505" t="str">
        <f ca="1">IF($BT505&lt;&gt;"",SUMIF($BD$3:$BD$1004,"="&amp;$BD505,INDIRECT(ADDRESS(3,BF$2,1,1)):INDIRECT(ADDRESS(1004,BF$2,1,1))),"")</f>
        <v/>
      </c>
      <c r="BG505" t="str">
        <f ca="1">IF($BT505&lt;&gt;"",SUMIF($BD$3:$BD$1004,"="&amp;$BD505,INDIRECT(ADDRESS(3,BG$2,1,1)):INDIRECT(ADDRESS(1004,BG$2,1,1))),"")</f>
        <v/>
      </c>
      <c r="BH505" t="str">
        <f ca="1">IF($BT505&lt;&gt;"",SUMIF($BD$3:$BD$1004,"="&amp;$BD505,INDIRECT(ADDRESS(3,BH$2,1,1)):INDIRECT(ADDRESS(1004,BH$2,1,1))),"")</f>
        <v/>
      </c>
      <c r="BI505" t="str">
        <f ca="1">IF($BT505&lt;&gt;"",SUMIF($BD$3:$BD$1004,"="&amp;$BD505,INDIRECT(ADDRESS(3,BI$2,1,1)):INDIRECT(ADDRESS(1004,BI$2,1,1))),"")</f>
        <v/>
      </c>
      <c r="BJ505" t="str">
        <f ca="1">IF($BT505&lt;&gt;"",SUMIF($BD$3:$BD$1004,"="&amp;$BD505,INDIRECT(ADDRESS(3,BJ$2,1,1)):INDIRECT(ADDRESS(1004,BJ$2,1,1))),"")</f>
        <v/>
      </c>
      <c r="BK505" t="str">
        <f ca="1">IF($BT505&lt;&gt;"",SUMIF($BD$3:$BD$1004,"="&amp;$BD505,INDIRECT(ADDRESS(3,BK$2,1,1)):INDIRECT(ADDRESS(1004,BK$2,1,1))),"")</f>
        <v/>
      </c>
      <c r="BL505" t="str">
        <f ca="1">IF($BT505&lt;&gt;"",SUMIF($BD$3:$BD$1004,"="&amp;$BD505,INDIRECT(ADDRESS(3,BL$2,1,1)):INDIRECT(ADDRESS(1004,BL$2,1,1))),"")</f>
        <v/>
      </c>
      <c r="BM505" t="str">
        <f ca="1">IF($BT505&lt;&gt;"",SUMIF($BD$3:$BD$1004,"="&amp;$BD505,INDIRECT(ADDRESS(3,BM$2,1,1)):INDIRECT(ADDRESS(1004,BM$2,1,1))),"")</f>
        <v/>
      </c>
      <c r="BN505" t="str">
        <f ca="1">IF($BT505&lt;&gt;"",SUMIF($BD$3:$BD$1004,"="&amp;$BD505,INDIRECT(ADDRESS(3,BN$2,1,1)):INDIRECT(ADDRESS(1004,BN$2,1,1))),"")</f>
        <v/>
      </c>
      <c r="BO505" t="str">
        <f ca="1">IF($BT505&lt;&gt;"",SUMIF($BD$3:$BD$1004,"="&amp;$BD505,INDIRECT(ADDRESS(3,BO$2,1,1)):INDIRECT(ADDRESS(1004,BO$2,1,1))),"")</f>
        <v/>
      </c>
      <c r="BP505" t="str">
        <f ca="1">IF($BT505&lt;&gt;"",SUMIF($BD$3:$BD$1004,"="&amp;$BD505,INDIRECT(ADDRESS(3,BP$2,1,1)):INDIRECT(ADDRESS(1004,BP$2,1,1))),"")</f>
        <v/>
      </c>
      <c r="BQ505" t="str">
        <f ca="1">IF($BT505&lt;&gt;"",SUMIF($BD$3:$BD$1004,"="&amp;$BD505,INDIRECT(ADDRESS(3,BQ$2,1,1)):INDIRECT(ADDRESS(1004,BQ$2,1,1))),"")</f>
        <v/>
      </c>
      <c r="BR505" t="str">
        <f ca="1">IF($BT505&lt;&gt;"",SUMIF($BD$3:$BD$1004,"="&amp;$BD505,INDIRECT(ADDRESS(3,BR$2,1,1)):INDIRECT(ADDRESS(1004,BR$2,1,1))),"")</f>
        <v/>
      </c>
      <c r="BS505" t="str">
        <f>IF($A505&lt;&gt;"",VLOOKUP(TRUNC(MID($A505,1,2),0),Plano_Contas!$H$3:$J$103,3,TRUE),"")</f>
        <v/>
      </c>
      <c r="BT505" t="str">
        <f t="shared" si="28"/>
        <v/>
      </c>
      <c r="BV505">
        <f>Empresas!C505</f>
        <v>0</v>
      </c>
    </row>
    <row r="506" spans="1:74" x14ac:dyDescent="0.2">
      <c r="A506" s="89"/>
      <c r="B506" s="52" t="str">
        <f>IF($A506&lt;&gt;"",VLOOKUP(""&amp;$A506,Plano_Contas!$A$3:$F$1003,6,0),"")</f>
        <v/>
      </c>
      <c r="C506" s="91"/>
      <c r="D506" s="111"/>
      <c r="E506" s="112">
        <v>0</v>
      </c>
      <c r="F506" s="87"/>
      <c r="G506" s="85"/>
      <c r="H506" s="111"/>
      <c r="I506" s="112">
        <v>0</v>
      </c>
      <c r="J506" s="87"/>
      <c r="K506" s="85"/>
      <c r="L506" s="111"/>
      <c r="M506" s="112">
        <v>0</v>
      </c>
      <c r="N506" s="87"/>
      <c r="O506" s="85"/>
      <c r="P506" s="111"/>
      <c r="Q506" s="112">
        <v>0</v>
      </c>
      <c r="R506" s="87"/>
      <c r="S506" s="85"/>
      <c r="T506" s="111"/>
      <c r="U506" s="112">
        <v>0</v>
      </c>
      <c r="V506" s="87"/>
      <c r="W506" s="85"/>
      <c r="X506" s="111"/>
      <c r="Y506" s="112">
        <v>0</v>
      </c>
      <c r="Z506" s="87"/>
      <c r="AA506" s="85"/>
      <c r="AB506" s="111"/>
      <c r="AC506" s="112">
        <v>0</v>
      </c>
      <c r="AD506" s="87"/>
      <c r="AE506" s="85"/>
      <c r="AF506" s="111"/>
      <c r="AG506" s="112">
        <v>0</v>
      </c>
      <c r="AH506" s="87"/>
      <c r="AI506" s="85"/>
      <c r="AJ506" s="111"/>
      <c r="AK506" s="112">
        <v>0</v>
      </c>
      <c r="AL506" s="87"/>
      <c r="AM506" s="85"/>
      <c r="AN506" s="111"/>
      <c r="AO506" s="112">
        <v>0</v>
      </c>
      <c r="AP506" s="87"/>
      <c r="AQ506" s="85"/>
      <c r="AR506" s="111"/>
      <c r="AS506" s="112">
        <v>0</v>
      </c>
      <c r="AT506" s="87"/>
      <c r="AU506" s="85"/>
      <c r="AV506" s="111"/>
      <c r="AW506" s="112">
        <v>0</v>
      </c>
      <c r="AX506" s="87"/>
      <c r="AY506" s="85"/>
      <c r="AZ506" s="267">
        <f t="shared" si="25"/>
        <v>0</v>
      </c>
      <c r="BA506" s="88">
        <f t="shared" si="26"/>
        <v>0</v>
      </c>
      <c r="BC506">
        <f>IF($A506&lt;&gt;"",COUNTIF($BD$3:$BD506,$BD506),0)</f>
        <v>0</v>
      </c>
      <c r="BD506" t="str">
        <f>IF($A506&lt;&gt;"",VLOOKUP(TRUNC(MID($A506,1,2),0),Plano_Contas!$H$3:$J$103,2,TRUE),"")</f>
        <v/>
      </c>
      <c r="BE506" s="201" t="str">
        <f t="shared" si="27"/>
        <v/>
      </c>
      <c r="BF506" t="str">
        <f ca="1">IF($BT506&lt;&gt;"",SUMIF($BD$3:$BD$1004,"="&amp;$BD506,INDIRECT(ADDRESS(3,BF$2,1,1)):INDIRECT(ADDRESS(1004,BF$2,1,1))),"")</f>
        <v/>
      </c>
      <c r="BG506" t="str">
        <f ca="1">IF($BT506&lt;&gt;"",SUMIF($BD$3:$BD$1004,"="&amp;$BD506,INDIRECT(ADDRESS(3,BG$2,1,1)):INDIRECT(ADDRESS(1004,BG$2,1,1))),"")</f>
        <v/>
      </c>
      <c r="BH506" t="str">
        <f ca="1">IF($BT506&lt;&gt;"",SUMIF($BD$3:$BD$1004,"="&amp;$BD506,INDIRECT(ADDRESS(3,BH$2,1,1)):INDIRECT(ADDRESS(1004,BH$2,1,1))),"")</f>
        <v/>
      </c>
      <c r="BI506" t="str">
        <f ca="1">IF($BT506&lt;&gt;"",SUMIF($BD$3:$BD$1004,"="&amp;$BD506,INDIRECT(ADDRESS(3,BI$2,1,1)):INDIRECT(ADDRESS(1004,BI$2,1,1))),"")</f>
        <v/>
      </c>
      <c r="BJ506" t="str">
        <f ca="1">IF($BT506&lt;&gt;"",SUMIF($BD$3:$BD$1004,"="&amp;$BD506,INDIRECT(ADDRESS(3,BJ$2,1,1)):INDIRECT(ADDRESS(1004,BJ$2,1,1))),"")</f>
        <v/>
      </c>
      <c r="BK506" t="str">
        <f ca="1">IF($BT506&lt;&gt;"",SUMIF($BD$3:$BD$1004,"="&amp;$BD506,INDIRECT(ADDRESS(3,BK$2,1,1)):INDIRECT(ADDRESS(1004,BK$2,1,1))),"")</f>
        <v/>
      </c>
      <c r="BL506" t="str">
        <f ca="1">IF($BT506&lt;&gt;"",SUMIF($BD$3:$BD$1004,"="&amp;$BD506,INDIRECT(ADDRESS(3,BL$2,1,1)):INDIRECT(ADDRESS(1004,BL$2,1,1))),"")</f>
        <v/>
      </c>
      <c r="BM506" t="str">
        <f ca="1">IF($BT506&lt;&gt;"",SUMIF($BD$3:$BD$1004,"="&amp;$BD506,INDIRECT(ADDRESS(3,BM$2,1,1)):INDIRECT(ADDRESS(1004,BM$2,1,1))),"")</f>
        <v/>
      </c>
      <c r="BN506" t="str">
        <f ca="1">IF($BT506&lt;&gt;"",SUMIF($BD$3:$BD$1004,"="&amp;$BD506,INDIRECT(ADDRESS(3,BN$2,1,1)):INDIRECT(ADDRESS(1004,BN$2,1,1))),"")</f>
        <v/>
      </c>
      <c r="BO506" t="str">
        <f ca="1">IF($BT506&lt;&gt;"",SUMIF($BD$3:$BD$1004,"="&amp;$BD506,INDIRECT(ADDRESS(3,BO$2,1,1)):INDIRECT(ADDRESS(1004,BO$2,1,1))),"")</f>
        <v/>
      </c>
      <c r="BP506" t="str">
        <f ca="1">IF($BT506&lt;&gt;"",SUMIF($BD$3:$BD$1004,"="&amp;$BD506,INDIRECT(ADDRESS(3,BP$2,1,1)):INDIRECT(ADDRESS(1004,BP$2,1,1))),"")</f>
        <v/>
      </c>
      <c r="BQ506" t="str">
        <f ca="1">IF($BT506&lt;&gt;"",SUMIF($BD$3:$BD$1004,"="&amp;$BD506,INDIRECT(ADDRESS(3,BQ$2,1,1)):INDIRECT(ADDRESS(1004,BQ$2,1,1))),"")</f>
        <v/>
      </c>
      <c r="BR506" t="str">
        <f ca="1">IF($BT506&lt;&gt;"",SUMIF($BD$3:$BD$1004,"="&amp;$BD506,INDIRECT(ADDRESS(3,BR$2,1,1)):INDIRECT(ADDRESS(1004,BR$2,1,1))),"")</f>
        <v/>
      </c>
      <c r="BS506" t="str">
        <f>IF($A506&lt;&gt;"",VLOOKUP(TRUNC(MID($A506,1,2),0),Plano_Contas!$H$3:$J$103,3,TRUE),"")</f>
        <v/>
      </c>
      <c r="BT506" t="str">
        <f t="shared" si="28"/>
        <v/>
      </c>
      <c r="BV506">
        <f>Empresas!C506</f>
        <v>0</v>
      </c>
    </row>
    <row r="507" spans="1:74" x14ac:dyDescent="0.2">
      <c r="A507" s="89"/>
      <c r="B507" s="52" t="str">
        <f>IF($A507&lt;&gt;"",VLOOKUP(""&amp;$A507,Plano_Contas!$A$3:$F$1003,6,0),"")</f>
        <v/>
      </c>
      <c r="C507" s="91"/>
      <c r="D507" s="111"/>
      <c r="E507" s="112">
        <v>0</v>
      </c>
      <c r="F507" s="87"/>
      <c r="G507" s="85"/>
      <c r="H507" s="111"/>
      <c r="I507" s="112">
        <v>0</v>
      </c>
      <c r="J507" s="87"/>
      <c r="K507" s="85"/>
      <c r="L507" s="111"/>
      <c r="M507" s="112">
        <v>0</v>
      </c>
      <c r="N507" s="87"/>
      <c r="O507" s="85"/>
      <c r="P507" s="111"/>
      <c r="Q507" s="112">
        <v>0</v>
      </c>
      <c r="R507" s="87"/>
      <c r="S507" s="85"/>
      <c r="T507" s="111"/>
      <c r="U507" s="112">
        <v>0</v>
      </c>
      <c r="V507" s="87"/>
      <c r="W507" s="85"/>
      <c r="X507" s="111"/>
      <c r="Y507" s="112">
        <v>0</v>
      </c>
      <c r="Z507" s="87"/>
      <c r="AA507" s="85"/>
      <c r="AB507" s="111"/>
      <c r="AC507" s="112">
        <v>0</v>
      </c>
      <c r="AD507" s="87"/>
      <c r="AE507" s="85"/>
      <c r="AF507" s="111"/>
      <c r="AG507" s="112">
        <v>0</v>
      </c>
      <c r="AH507" s="87"/>
      <c r="AI507" s="85"/>
      <c r="AJ507" s="111"/>
      <c r="AK507" s="112">
        <v>0</v>
      </c>
      <c r="AL507" s="87"/>
      <c r="AM507" s="85"/>
      <c r="AN507" s="111"/>
      <c r="AO507" s="112">
        <v>0</v>
      </c>
      <c r="AP507" s="87"/>
      <c r="AQ507" s="85"/>
      <c r="AR507" s="111"/>
      <c r="AS507" s="112">
        <v>0</v>
      </c>
      <c r="AT507" s="87"/>
      <c r="AU507" s="85"/>
      <c r="AV507" s="111"/>
      <c r="AW507" s="112">
        <v>0</v>
      </c>
      <c r="AX507" s="87"/>
      <c r="AY507" s="85"/>
      <c r="AZ507" s="267">
        <f t="shared" si="25"/>
        <v>0</v>
      </c>
      <c r="BA507" s="88">
        <f t="shared" si="26"/>
        <v>0</v>
      </c>
      <c r="BC507">
        <f>IF($A507&lt;&gt;"",COUNTIF($BD$3:$BD507,$BD507),0)</f>
        <v>0</v>
      </c>
      <c r="BD507" t="str">
        <f>IF($A507&lt;&gt;"",VLOOKUP(TRUNC(MID($A507,1,2),0),Plano_Contas!$H$3:$J$103,2,TRUE),"")</f>
        <v/>
      </c>
      <c r="BE507" s="201" t="str">
        <f t="shared" si="27"/>
        <v/>
      </c>
      <c r="BF507" t="str">
        <f ca="1">IF($BT507&lt;&gt;"",SUMIF($BD$3:$BD$1004,"="&amp;$BD507,INDIRECT(ADDRESS(3,BF$2,1,1)):INDIRECT(ADDRESS(1004,BF$2,1,1))),"")</f>
        <v/>
      </c>
      <c r="BG507" t="str">
        <f ca="1">IF($BT507&lt;&gt;"",SUMIF($BD$3:$BD$1004,"="&amp;$BD507,INDIRECT(ADDRESS(3,BG$2,1,1)):INDIRECT(ADDRESS(1004,BG$2,1,1))),"")</f>
        <v/>
      </c>
      <c r="BH507" t="str">
        <f ca="1">IF($BT507&lt;&gt;"",SUMIF($BD$3:$BD$1004,"="&amp;$BD507,INDIRECT(ADDRESS(3,BH$2,1,1)):INDIRECT(ADDRESS(1004,BH$2,1,1))),"")</f>
        <v/>
      </c>
      <c r="BI507" t="str">
        <f ca="1">IF($BT507&lt;&gt;"",SUMIF($BD$3:$BD$1004,"="&amp;$BD507,INDIRECT(ADDRESS(3,BI$2,1,1)):INDIRECT(ADDRESS(1004,BI$2,1,1))),"")</f>
        <v/>
      </c>
      <c r="BJ507" t="str">
        <f ca="1">IF($BT507&lt;&gt;"",SUMIF($BD$3:$BD$1004,"="&amp;$BD507,INDIRECT(ADDRESS(3,BJ$2,1,1)):INDIRECT(ADDRESS(1004,BJ$2,1,1))),"")</f>
        <v/>
      </c>
      <c r="BK507" t="str">
        <f ca="1">IF($BT507&lt;&gt;"",SUMIF($BD$3:$BD$1004,"="&amp;$BD507,INDIRECT(ADDRESS(3,BK$2,1,1)):INDIRECT(ADDRESS(1004,BK$2,1,1))),"")</f>
        <v/>
      </c>
      <c r="BL507" t="str">
        <f ca="1">IF($BT507&lt;&gt;"",SUMIF($BD$3:$BD$1004,"="&amp;$BD507,INDIRECT(ADDRESS(3,BL$2,1,1)):INDIRECT(ADDRESS(1004,BL$2,1,1))),"")</f>
        <v/>
      </c>
      <c r="BM507" t="str">
        <f ca="1">IF($BT507&lt;&gt;"",SUMIF($BD$3:$BD$1004,"="&amp;$BD507,INDIRECT(ADDRESS(3,BM$2,1,1)):INDIRECT(ADDRESS(1004,BM$2,1,1))),"")</f>
        <v/>
      </c>
      <c r="BN507" t="str">
        <f ca="1">IF($BT507&lt;&gt;"",SUMIF($BD$3:$BD$1004,"="&amp;$BD507,INDIRECT(ADDRESS(3,BN$2,1,1)):INDIRECT(ADDRESS(1004,BN$2,1,1))),"")</f>
        <v/>
      </c>
      <c r="BO507" t="str">
        <f ca="1">IF($BT507&lt;&gt;"",SUMIF($BD$3:$BD$1004,"="&amp;$BD507,INDIRECT(ADDRESS(3,BO$2,1,1)):INDIRECT(ADDRESS(1004,BO$2,1,1))),"")</f>
        <v/>
      </c>
      <c r="BP507" t="str">
        <f ca="1">IF($BT507&lt;&gt;"",SUMIF($BD$3:$BD$1004,"="&amp;$BD507,INDIRECT(ADDRESS(3,BP$2,1,1)):INDIRECT(ADDRESS(1004,BP$2,1,1))),"")</f>
        <v/>
      </c>
      <c r="BQ507" t="str">
        <f ca="1">IF($BT507&lt;&gt;"",SUMIF($BD$3:$BD$1004,"="&amp;$BD507,INDIRECT(ADDRESS(3,BQ$2,1,1)):INDIRECT(ADDRESS(1004,BQ$2,1,1))),"")</f>
        <v/>
      </c>
      <c r="BR507" t="str">
        <f ca="1">IF($BT507&lt;&gt;"",SUMIF($BD$3:$BD$1004,"="&amp;$BD507,INDIRECT(ADDRESS(3,BR$2,1,1)):INDIRECT(ADDRESS(1004,BR$2,1,1))),"")</f>
        <v/>
      </c>
      <c r="BS507" t="str">
        <f>IF($A507&lt;&gt;"",VLOOKUP(TRUNC(MID($A507,1,2),0),Plano_Contas!$H$3:$J$103,3,TRUE),"")</f>
        <v/>
      </c>
      <c r="BT507" t="str">
        <f t="shared" si="28"/>
        <v/>
      </c>
      <c r="BV507">
        <f>Empresas!C507</f>
        <v>0</v>
      </c>
    </row>
    <row r="508" spans="1:74" x14ac:dyDescent="0.2">
      <c r="A508" s="89"/>
      <c r="B508" s="52" t="str">
        <f>IF($A508&lt;&gt;"",VLOOKUP(""&amp;$A508,Plano_Contas!$A$3:$F$1003,6,0),"")</f>
        <v/>
      </c>
      <c r="C508" s="91"/>
      <c r="D508" s="111"/>
      <c r="E508" s="112">
        <v>0</v>
      </c>
      <c r="F508" s="87"/>
      <c r="G508" s="85"/>
      <c r="H508" s="111"/>
      <c r="I508" s="112">
        <v>0</v>
      </c>
      <c r="J508" s="87"/>
      <c r="K508" s="85"/>
      <c r="L508" s="111"/>
      <c r="M508" s="112">
        <v>0</v>
      </c>
      <c r="N508" s="87"/>
      <c r="O508" s="85"/>
      <c r="P508" s="111"/>
      <c r="Q508" s="112">
        <v>0</v>
      </c>
      <c r="R508" s="87"/>
      <c r="S508" s="85"/>
      <c r="T508" s="111"/>
      <c r="U508" s="112">
        <v>0</v>
      </c>
      <c r="V508" s="87"/>
      <c r="W508" s="85"/>
      <c r="X508" s="111"/>
      <c r="Y508" s="112">
        <v>0</v>
      </c>
      <c r="Z508" s="87"/>
      <c r="AA508" s="85"/>
      <c r="AB508" s="111"/>
      <c r="AC508" s="112">
        <v>0</v>
      </c>
      <c r="AD508" s="87"/>
      <c r="AE508" s="85"/>
      <c r="AF508" s="111"/>
      <c r="AG508" s="112">
        <v>0</v>
      </c>
      <c r="AH508" s="87"/>
      <c r="AI508" s="85"/>
      <c r="AJ508" s="111"/>
      <c r="AK508" s="112">
        <v>0</v>
      </c>
      <c r="AL508" s="87"/>
      <c r="AM508" s="85"/>
      <c r="AN508" s="111"/>
      <c r="AO508" s="112">
        <v>0</v>
      </c>
      <c r="AP508" s="87"/>
      <c r="AQ508" s="85"/>
      <c r="AR508" s="111"/>
      <c r="AS508" s="112">
        <v>0</v>
      </c>
      <c r="AT508" s="87"/>
      <c r="AU508" s="85"/>
      <c r="AV508" s="111"/>
      <c r="AW508" s="112">
        <v>0</v>
      </c>
      <c r="AX508" s="87"/>
      <c r="AY508" s="85"/>
      <c r="AZ508" s="267">
        <f t="shared" ref="AZ508:AZ571" si="29">SUM(E508,I508,M508,Q508,U508,Y508,AC508,AG508,AK508,AO508,AS508,AW508)</f>
        <v>0</v>
      </c>
      <c r="BA508" s="88">
        <f t="shared" ref="BA508:BA571" si="30">SUM($G508,$K508,$O508,$S508,$W508,$AA508,$AE508,$AI508,$AM508,$AQ508,$AU508,$AY508)</f>
        <v>0</v>
      </c>
      <c r="BC508">
        <f>IF($A508&lt;&gt;"",COUNTIF($BD$3:$BD508,$BD508),0)</f>
        <v>0</v>
      </c>
      <c r="BD508" t="str">
        <f>IF($A508&lt;&gt;"",VLOOKUP(TRUNC(MID($A508,1,2),0),Plano_Contas!$H$3:$J$103,2,TRUE),"")</f>
        <v/>
      </c>
      <c r="BE508" s="201" t="str">
        <f t="shared" si="27"/>
        <v/>
      </c>
      <c r="BF508" t="str">
        <f ca="1">IF($BT508&lt;&gt;"",SUMIF($BD$3:$BD$1004,"="&amp;$BD508,INDIRECT(ADDRESS(3,BF$2,1,1)):INDIRECT(ADDRESS(1004,BF$2,1,1))),"")</f>
        <v/>
      </c>
      <c r="BG508" t="str">
        <f ca="1">IF($BT508&lt;&gt;"",SUMIF($BD$3:$BD$1004,"="&amp;$BD508,INDIRECT(ADDRESS(3,BG$2,1,1)):INDIRECT(ADDRESS(1004,BG$2,1,1))),"")</f>
        <v/>
      </c>
      <c r="BH508" t="str">
        <f ca="1">IF($BT508&lt;&gt;"",SUMIF($BD$3:$BD$1004,"="&amp;$BD508,INDIRECT(ADDRESS(3,BH$2,1,1)):INDIRECT(ADDRESS(1004,BH$2,1,1))),"")</f>
        <v/>
      </c>
      <c r="BI508" t="str">
        <f ca="1">IF($BT508&lt;&gt;"",SUMIF($BD$3:$BD$1004,"="&amp;$BD508,INDIRECT(ADDRESS(3,BI$2,1,1)):INDIRECT(ADDRESS(1004,BI$2,1,1))),"")</f>
        <v/>
      </c>
      <c r="BJ508" t="str">
        <f ca="1">IF($BT508&lt;&gt;"",SUMIF($BD$3:$BD$1004,"="&amp;$BD508,INDIRECT(ADDRESS(3,BJ$2,1,1)):INDIRECT(ADDRESS(1004,BJ$2,1,1))),"")</f>
        <v/>
      </c>
      <c r="BK508" t="str">
        <f ca="1">IF($BT508&lt;&gt;"",SUMIF($BD$3:$BD$1004,"="&amp;$BD508,INDIRECT(ADDRESS(3,BK$2,1,1)):INDIRECT(ADDRESS(1004,BK$2,1,1))),"")</f>
        <v/>
      </c>
      <c r="BL508" t="str">
        <f ca="1">IF($BT508&lt;&gt;"",SUMIF($BD$3:$BD$1004,"="&amp;$BD508,INDIRECT(ADDRESS(3,BL$2,1,1)):INDIRECT(ADDRESS(1004,BL$2,1,1))),"")</f>
        <v/>
      </c>
      <c r="BM508" t="str">
        <f ca="1">IF($BT508&lt;&gt;"",SUMIF($BD$3:$BD$1004,"="&amp;$BD508,INDIRECT(ADDRESS(3,BM$2,1,1)):INDIRECT(ADDRESS(1004,BM$2,1,1))),"")</f>
        <v/>
      </c>
      <c r="BN508" t="str">
        <f ca="1">IF($BT508&lt;&gt;"",SUMIF($BD$3:$BD$1004,"="&amp;$BD508,INDIRECT(ADDRESS(3,BN$2,1,1)):INDIRECT(ADDRESS(1004,BN$2,1,1))),"")</f>
        <v/>
      </c>
      <c r="BO508" t="str">
        <f ca="1">IF($BT508&lt;&gt;"",SUMIF($BD$3:$BD$1004,"="&amp;$BD508,INDIRECT(ADDRESS(3,BO$2,1,1)):INDIRECT(ADDRESS(1004,BO$2,1,1))),"")</f>
        <v/>
      </c>
      <c r="BP508" t="str">
        <f ca="1">IF($BT508&lt;&gt;"",SUMIF($BD$3:$BD$1004,"="&amp;$BD508,INDIRECT(ADDRESS(3,BP$2,1,1)):INDIRECT(ADDRESS(1004,BP$2,1,1))),"")</f>
        <v/>
      </c>
      <c r="BQ508" t="str">
        <f ca="1">IF($BT508&lt;&gt;"",SUMIF($BD$3:$BD$1004,"="&amp;$BD508,INDIRECT(ADDRESS(3,BQ$2,1,1)):INDIRECT(ADDRESS(1004,BQ$2,1,1))),"")</f>
        <v/>
      </c>
      <c r="BR508" t="str">
        <f ca="1">IF($BT508&lt;&gt;"",SUMIF($BD$3:$BD$1004,"="&amp;$BD508,INDIRECT(ADDRESS(3,BR$2,1,1)):INDIRECT(ADDRESS(1004,BR$2,1,1))),"")</f>
        <v/>
      </c>
      <c r="BS508" t="str">
        <f>IF($A508&lt;&gt;"",VLOOKUP(TRUNC(MID($A508,1,2),0),Plano_Contas!$H$3:$J$103,3,TRUE),"")</f>
        <v/>
      </c>
      <c r="BT508" t="str">
        <f t="shared" si="28"/>
        <v/>
      </c>
      <c r="BV508">
        <f>Empresas!C508</f>
        <v>0</v>
      </c>
    </row>
    <row r="509" spans="1:74" x14ac:dyDescent="0.2">
      <c r="A509" s="89"/>
      <c r="B509" s="52" t="str">
        <f>IF($A509&lt;&gt;"",VLOOKUP(""&amp;$A509,Plano_Contas!$A$3:$F$1003,6,0),"")</f>
        <v/>
      </c>
      <c r="C509" s="91"/>
      <c r="D509" s="111"/>
      <c r="E509" s="112">
        <v>0</v>
      </c>
      <c r="F509" s="87"/>
      <c r="G509" s="85"/>
      <c r="H509" s="111"/>
      <c r="I509" s="112">
        <v>0</v>
      </c>
      <c r="J509" s="87"/>
      <c r="K509" s="85"/>
      <c r="L509" s="111"/>
      <c r="M509" s="112">
        <v>0</v>
      </c>
      <c r="N509" s="87"/>
      <c r="O509" s="85"/>
      <c r="P509" s="111"/>
      <c r="Q509" s="112">
        <v>0</v>
      </c>
      <c r="R509" s="87"/>
      <c r="S509" s="85"/>
      <c r="T509" s="111"/>
      <c r="U509" s="112">
        <v>0</v>
      </c>
      <c r="V509" s="87"/>
      <c r="W509" s="85"/>
      <c r="X509" s="111"/>
      <c r="Y509" s="112">
        <v>0</v>
      </c>
      <c r="Z509" s="87"/>
      <c r="AA509" s="85"/>
      <c r="AB509" s="111"/>
      <c r="AC509" s="112">
        <v>0</v>
      </c>
      <c r="AD509" s="87"/>
      <c r="AE509" s="85"/>
      <c r="AF509" s="111"/>
      <c r="AG509" s="112">
        <v>0</v>
      </c>
      <c r="AH509" s="87"/>
      <c r="AI509" s="85"/>
      <c r="AJ509" s="111"/>
      <c r="AK509" s="112">
        <v>0</v>
      </c>
      <c r="AL509" s="87"/>
      <c r="AM509" s="85"/>
      <c r="AN509" s="111"/>
      <c r="AO509" s="112">
        <v>0</v>
      </c>
      <c r="AP509" s="87"/>
      <c r="AQ509" s="85"/>
      <c r="AR509" s="111"/>
      <c r="AS509" s="112">
        <v>0</v>
      </c>
      <c r="AT509" s="87"/>
      <c r="AU509" s="85"/>
      <c r="AV509" s="111"/>
      <c r="AW509" s="112">
        <v>0</v>
      </c>
      <c r="AX509" s="87"/>
      <c r="AY509" s="85"/>
      <c r="AZ509" s="267">
        <f t="shared" si="29"/>
        <v>0</v>
      </c>
      <c r="BA509" s="88">
        <f t="shared" si="30"/>
        <v>0</v>
      </c>
      <c r="BC509">
        <f>IF($A509&lt;&gt;"",COUNTIF($BD$3:$BD509,$BD509),0)</f>
        <v>0</v>
      </c>
      <c r="BD509" t="str">
        <f>IF($A509&lt;&gt;"",VLOOKUP(TRUNC(MID($A509,1,2),0),Plano_Contas!$H$3:$J$103,2,TRUE),"")</f>
        <v/>
      </c>
      <c r="BE509" s="201" t="str">
        <f t="shared" si="27"/>
        <v/>
      </c>
      <c r="BF509" t="str">
        <f ca="1">IF($BT509&lt;&gt;"",SUMIF($BD$3:$BD$1004,"="&amp;$BD509,INDIRECT(ADDRESS(3,BF$2,1,1)):INDIRECT(ADDRESS(1004,BF$2,1,1))),"")</f>
        <v/>
      </c>
      <c r="BG509" t="str">
        <f ca="1">IF($BT509&lt;&gt;"",SUMIF($BD$3:$BD$1004,"="&amp;$BD509,INDIRECT(ADDRESS(3,BG$2,1,1)):INDIRECT(ADDRESS(1004,BG$2,1,1))),"")</f>
        <v/>
      </c>
      <c r="BH509" t="str">
        <f ca="1">IF($BT509&lt;&gt;"",SUMIF($BD$3:$BD$1004,"="&amp;$BD509,INDIRECT(ADDRESS(3,BH$2,1,1)):INDIRECT(ADDRESS(1004,BH$2,1,1))),"")</f>
        <v/>
      </c>
      <c r="BI509" t="str">
        <f ca="1">IF($BT509&lt;&gt;"",SUMIF($BD$3:$BD$1004,"="&amp;$BD509,INDIRECT(ADDRESS(3,BI$2,1,1)):INDIRECT(ADDRESS(1004,BI$2,1,1))),"")</f>
        <v/>
      </c>
      <c r="BJ509" t="str">
        <f ca="1">IF($BT509&lt;&gt;"",SUMIF($BD$3:$BD$1004,"="&amp;$BD509,INDIRECT(ADDRESS(3,BJ$2,1,1)):INDIRECT(ADDRESS(1004,BJ$2,1,1))),"")</f>
        <v/>
      </c>
      <c r="BK509" t="str">
        <f ca="1">IF($BT509&lt;&gt;"",SUMIF($BD$3:$BD$1004,"="&amp;$BD509,INDIRECT(ADDRESS(3,BK$2,1,1)):INDIRECT(ADDRESS(1004,BK$2,1,1))),"")</f>
        <v/>
      </c>
      <c r="BL509" t="str">
        <f ca="1">IF($BT509&lt;&gt;"",SUMIF($BD$3:$BD$1004,"="&amp;$BD509,INDIRECT(ADDRESS(3,BL$2,1,1)):INDIRECT(ADDRESS(1004,BL$2,1,1))),"")</f>
        <v/>
      </c>
      <c r="BM509" t="str">
        <f ca="1">IF($BT509&lt;&gt;"",SUMIF($BD$3:$BD$1004,"="&amp;$BD509,INDIRECT(ADDRESS(3,BM$2,1,1)):INDIRECT(ADDRESS(1004,BM$2,1,1))),"")</f>
        <v/>
      </c>
      <c r="BN509" t="str">
        <f ca="1">IF($BT509&lt;&gt;"",SUMIF($BD$3:$BD$1004,"="&amp;$BD509,INDIRECT(ADDRESS(3,BN$2,1,1)):INDIRECT(ADDRESS(1004,BN$2,1,1))),"")</f>
        <v/>
      </c>
      <c r="BO509" t="str">
        <f ca="1">IF($BT509&lt;&gt;"",SUMIF($BD$3:$BD$1004,"="&amp;$BD509,INDIRECT(ADDRESS(3,BO$2,1,1)):INDIRECT(ADDRESS(1004,BO$2,1,1))),"")</f>
        <v/>
      </c>
      <c r="BP509" t="str">
        <f ca="1">IF($BT509&lt;&gt;"",SUMIF($BD$3:$BD$1004,"="&amp;$BD509,INDIRECT(ADDRESS(3,BP$2,1,1)):INDIRECT(ADDRESS(1004,BP$2,1,1))),"")</f>
        <v/>
      </c>
      <c r="BQ509" t="str">
        <f ca="1">IF($BT509&lt;&gt;"",SUMIF($BD$3:$BD$1004,"="&amp;$BD509,INDIRECT(ADDRESS(3,BQ$2,1,1)):INDIRECT(ADDRESS(1004,BQ$2,1,1))),"")</f>
        <v/>
      </c>
      <c r="BR509" t="str">
        <f ca="1">IF($BT509&lt;&gt;"",SUMIF($BD$3:$BD$1004,"="&amp;$BD509,INDIRECT(ADDRESS(3,BR$2,1,1)):INDIRECT(ADDRESS(1004,BR$2,1,1))),"")</f>
        <v/>
      </c>
      <c r="BS509" t="str">
        <f>IF($A509&lt;&gt;"",VLOOKUP(TRUNC(MID($A509,1,2),0),Plano_Contas!$H$3:$J$103,3,TRUE),"")</f>
        <v/>
      </c>
      <c r="BT509" t="str">
        <f t="shared" si="28"/>
        <v/>
      </c>
      <c r="BV509">
        <f>Empresas!C509</f>
        <v>0</v>
      </c>
    </row>
    <row r="510" spans="1:74" x14ac:dyDescent="0.2">
      <c r="A510" s="89"/>
      <c r="B510" s="52" t="str">
        <f>IF($A510&lt;&gt;"",VLOOKUP(""&amp;$A510,Plano_Contas!$A$3:$F$1003,6,0),"")</f>
        <v/>
      </c>
      <c r="C510" s="91"/>
      <c r="D510" s="111"/>
      <c r="E510" s="112">
        <v>0</v>
      </c>
      <c r="F510" s="87"/>
      <c r="G510" s="85"/>
      <c r="H510" s="111"/>
      <c r="I510" s="112">
        <v>0</v>
      </c>
      <c r="J510" s="87"/>
      <c r="K510" s="85"/>
      <c r="L510" s="111"/>
      <c r="M510" s="112">
        <v>0</v>
      </c>
      <c r="N510" s="87"/>
      <c r="O510" s="85"/>
      <c r="P510" s="111"/>
      <c r="Q510" s="112">
        <v>0</v>
      </c>
      <c r="R510" s="87"/>
      <c r="S510" s="85"/>
      <c r="T510" s="111"/>
      <c r="U510" s="112">
        <v>0</v>
      </c>
      <c r="V510" s="87"/>
      <c r="W510" s="85"/>
      <c r="X510" s="111"/>
      <c r="Y510" s="112">
        <v>0</v>
      </c>
      <c r="Z510" s="87"/>
      <c r="AA510" s="85"/>
      <c r="AB510" s="111"/>
      <c r="AC510" s="112">
        <v>0</v>
      </c>
      <c r="AD510" s="87"/>
      <c r="AE510" s="85"/>
      <c r="AF510" s="111"/>
      <c r="AG510" s="112">
        <v>0</v>
      </c>
      <c r="AH510" s="87"/>
      <c r="AI510" s="85"/>
      <c r="AJ510" s="111"/>
      <c r="AK510" s="112">
        <v>0</v>
      </c>
      <c r="AL510" s="87"/>
      <c r="AM510" s="85"/>
      <c r="AN510" s="111"/>
      <c r="AO510" s="112">
        <v>0</v>
      </c>
      <c r="AP510" s="87"/>
      <c r="AQ510" s="85"/>
      <c r="AR510" s="111"/>
      <c r="AS510" s="112">
        <v>0</v>
      </c>
      <c r="AT510" s="87"/>
      <c r="AU510" s="85"/>
      <c r="AV510" s="111"/>
      <c r="AW510" s="112">
        <v>0</v>
      </c>
      <c r="AX510" s="87"/>
      <c r="AY510" s="85"/>
      <c r="AZ510" s="267">
        <f t="shared" si="29"/>
        <v>0</v>
      </c>
      <c r="BA510" s="88">
        <f t="shared" si="30"/>
        <v>0</v>
      </c>
      <c r="BC510">
        <f>IF($A510&lt;&gt;"",COUNTIF($BD$3:$BD510,$BD510),0)</f>
        <v>0</v>
      </c>
      <c r="BD510" t="str">
        <f>IF($A510&lt;&gt;"",VLOOKUP(TRUNC(MID($A510,1,2),0),Plano_Contas!$H$3:$J$103,2,TRUE),"")</f>
        <v/>
      </c>
      <c r="BE510" s="201" t="str">
        <f t="shared" si="27"/>
        <v/>
      </c>
      <c r="BF510" t="str">
        <f ca="1">IF($BT510&lt;&gt;"",SUMIF($BD$3:$BD$1004,"="&amp;$BD510,INDIRECT(ADDRESS(3,BF$2,1,1)):INDIRECT(ADDRESS(1004,BF$2,1,1))),"")</f>
        <v/>
      </c>
      <c r="BG510" t="str">
        <f ca="1">IF($BT510&lt;&gt;"",SUMIF($BD$3:$BD$1004,"="&amp;$BD510,INDIRECT(ADDRESS(3,BG$2,1,1)):INDIRECT(ADDRESS(1004,BG$2,1,1))),"")</f>
        <v/>
      </c>
      <c r="BH510" t="str">
        <f ca="1">IF($BT510&lt;&gt;"",SUMIF($BD$3:$BD$1004,"="&amp;$BD510,INDIRECT(ADDRESS(3,BH$2,1,1)):INDIRECT(ADDRESS(1004,BH$2,1,1))),"")</f>
        <v/>
      </c>
      <c r="BI510" t="str">
        <f ca="1">IF($BT510&lt;&gt;"",SUMIF($BD$3:$BD$1004,"="&amp;$BD510,INDIRECT(ADDRESS(3,BI$2,1,1)):INDIRECT(ADDRESS(1004,BI$2,1,1))),"")</f>
        <v/>
      </c>
      <c r="BJ510" t="str">
        <f ca="1">IF($BT510&lt;&gt;"",SUMIF($BD$3:$BD$1004,"="&amp;$BD510,INDIRECT(ADDRESS(3,BJ$2,1,1)):INDIRECT(ADDRESS(1004,BJ$2,1,1))),"")</f>
        <v/>
      </c>
      <c r="BK510" t="str">
        <f ca="1">IF($BT510&lt;&gt;"",SUMIF($BD$3:$BD$1004,"="&amp;$BD510,INDIRECT(ADDRESS(3,BK$2,1,1)):INDIRECT(ADDRESS(1004,BK$2,1,1))),"")</f>
        <v/>
      </c>
      <c r="BL510" t="str">
        <f ca="1">IF($BT510&lt;&gt;"",SUMIF($BD$3:$BD$1004,"="&amp;$BD510,INDIRECT(ADDRESS(3,BL$2,1,1)):INDIRECT(ADDRESS(1004,BL$2,1,1))),"")</f>
        <v/>
      </c>
      <c r="BM510" t="str">
        <f ca="1">IF($BT510&lt;&gt;"",SUMIF($BD$3:$BD$1004,"="&amp;$BD510,INDIRECT(ADDRESS(3,BM$2,1,1)):INDIRECT(ADDRESS(1004,BM$2,1,1))),"")</f>
        <v/>
      </c>
      <c r="BN510" t="str">
        <f ca="1">IF($BT510&lt;&gt;"",SUMIF($BD$3:$BD$1004,"="&amp;$BD510,INDIRECT(ADDRESS(3,BN$2,1,1)):INDIRECT(ADDRESS(1004,BN$2,1,1))),"")</f>
        <v/>
      </c>
      <c r="BO510" t="str">
        <f ca="1">IF($BT510&lt;&gt;"",SUMIF($BD$3:$BD$1004,"="&amp;$BD510,INDIRECT(ADDRESS(3,BO$2,1,1)):INDIRECT(ADDRESS(1004,BO$2,1,1))),"")</f>
        <v/>
      </c>
      <c r="BP510" t="str">
        <f ca="1">IF($BT510&lt;&gt;"",SUMIF($BD$3:$BD$1004,"="&amp;$BD510,INDIRECT(ADDRESS(3,BP$2,1,1)):INDIRECT(ADDRESS(1004,BP$2,1,1))),"")</f>
        <v/>
      </c>
      <c r="BQ510" t="str">
        <f ca="1">IF($BT510&lt;&gt;"",SUMIF($BD$3:$BD$1004,"="&amp;$BD510,INDIRECT(ADDRESS(3,BQ$2,1,1)):INDIRECT(ADDRESS(1004,BQ$2,1,1))),"")</f>
        <v/>
      </c>
      <c r="BR510" t="str">
        <f ca="1">IF($BT510&lt;&gt;"",SUMIF($BD$3:$BD$1004,"="&amp;$BD510,INDIRECT(ADDRESS(3,BR$2,1,1)):INDIRECT(ADDRESS(1004,BR$2,1,1))),"")</f>
        <v/>
      </c>
      <c r="BS510" t="str">
        <f>IF($A510&lt;&gt;"",VLOOKUP(TRUNC(MID($A510,1,2),0),Plano_Contas!$H$3:$J$103,3,TRUE),"")</f>
        <v/>
      </c>
      <c r="BT510" t="str">
        <f t="shared" si="28"/>
        <v/>
      </c>
      <c r="BV510">
        <f>Empresas!C510</f>
        <v>0</v>
      </c>
    </row>
    <row r="511" spans="1:74" x14ac:dyDescent="0.2">
      <c r="A511" s="89"/>
      <c r="B511" s="52" t="str">
        <f>IF($A511&lt;&gt;"",VLOOKUP(""&amp;$A511,Plano_Contas!$A$3:$F$1003,6,0),"")</f>
        <v/>
      </c>
      <c r="C511" s="91"/>
      <c r="D511" s="111"/>
      <c r="E511" s="112">
        <v>0</v>
      </c>
      <c r="F511" s="87"/>
      <c r="G511" s="85"/>
      <c r="H511" s="111"/>
      <c r="I511" s="112">
        <v>0</v>
      </c>
      <c r="J511" s="87"/>
      <c r="K511" s="85"/>
      <c r="L511" s="111"/>
      <c r="M511" s="112">
        <v>0</v>
      </c>
      <c r="N511" s="87"/>
      <c r="O511" s="85"/>
      <c r="P511" s="111"/>
      <c r="Q511" s="112">
        <v>0</v>
      </c>
      <c r="R511" s="87"/>
      <c r="S511" s="85"/>
      <c r="T511" s="111"/>
      <c r="U511" s="112">
        <v>0</v>
      </c>
      <c r="V511" s="87"/>
      <c r="W511" s="85"/>
      <c r="X511" s="111"/>
      <c r="Y511" s="112">
        <v>0</v>
      </c>
      <c r="Z511" s="87"/>
      <c r="AA511" s="85"/>
      <c r="AB511" s="111"/>
      <c r="AC511" s="112">
        <v>0</v>
      </c>
      <c r="AD511" s="87"/>
      <c r="AE511" s="85"/>
      <c r="AF511" s="111"/>
      <c r="AG511" s="112">
        <v>0</v>
      </c>
      <c r="AH511" s="87"/>
      <c r="AI511" s="85"/>
      <c r="AJ511" s="111"/>
      <c r="AK511" s="112">
        <v>0</v>
      </c>
      <c r="AL511" s="87"/>
      <c r="AM511" s="85"/>
      <c r="AN511" s="111"/>
      <c r="AO511" s="112">
        <v>0</v>
      </c>
      <c r="AP511" s="87"/>
      <c r="AQ511" s="85"/>
      <c r="AR511" s="111"/>
      <c r="AS511" s="112">
        <v>0</v>
      </c>
      <c r="AT511" s="87"/>
      <c r="AU511" s="85"/>
      <c r="AV511" s="111"/>
      <c r="AW511" s="112">
        <v>0</v>
      </c>
      <c r="AX511" s="87"/>
      <c r="AY511" s="85"/>
      <c r="AZ511" s="267">
        <f t="shared" si="29"/>
        <v>0</v>
      </c>
      <c r="BA511" s="88">
        <f t="shared" si="30"/>
        <v>0</v>
      </c>
      <c r="BC511">
        <f>IF($A511&lt;&gt;"",COUNTIF($BD$3:$BD511,$BD511),0)</f>
        <v>0</v>
      </c>
      <c r="BD511" t="str">
        <f>IF($A511&lt;&gt;"",VLOOKUP(TRUNC(MID($A511,1,2),0),Plano_Contas!$H$3:$J$103,2,TRUE),"")</f>
        <v/>
      </c>
      <c r="BE511" s="201" t="str">
        <f t="shared" si="27"/>
        <v/>
      </c>
      <c r="BF511" t="str">
        <f ca="1">IF($BT511&lt;&gt;"",SUMIF($BD$3:$BD$1004,"="&amp;$BD511,INDIRECT(ADDRESS(3,BF$2,1,1)):INDIRECT(ADDRESS(1004,BF$2,1,1))),"")</f>
        <v/>
      </c>
      <c r="BG511" t="str">
        <f ca="1">IF($BT511&lt;&gt;"",SUMIF($BD$3:$BD$1004,"="&amp;$BD511,INDIRECT(ADDRESS(3,BG$2,1,1)):INDIRECT(ADDRESS(1004,BG$2,1,1))),"")</f>
        <v/>
      </c>
      <c r="BH511" t="str">
        <f ca="1">IF($BT511&lt;&gt;"",SUMIF($BD$3:$BD$1004,"="&amp;$BD511,INDIRECT(ADDRESS(3,BH$2,1,1)):INDIRECT(ADDRESS(1004,BH$2,1,1))),"")</f>
        <v/>
      </c>
      <c r="BI511" t="str">
        <f ca="1">IF($BT511&lt;&gt;"",SUMIF($BD$3:$BD$1004,"="&amp;$BD511,INDIRECT(ADDRESS(3,BI$2,1,1)):INDIRECT(ADDRESS(1004,BI$2,1,1))),"")</f>
        <v/>
      </c>
      <c r="BJ511" t="str">
        <f ca="1">IF($BT511&lt;&gt;"",SUMIF($BD$3:$BD$1004,"="&amp;$BD511,INDIRECT(ADDRESS(3,BJ$2,1,1)):INDIRECT(ADDRESS(1004,BJ$2,1,1))),"")</f>
        <v/>
      </c>
      <c r="BK511" t="str">
        <f ca="1">IF($BT511&lt;&gt;"",SUMIF($BD$3:$BD$1004,"="&amp;$BD511,INDIRECT(ADDRESS(3,BK$2,1,1)):INDIRECT(ADDRESS(1004,BK$2,1,1))),"")</f>
        <v/>
      </c>
      <c r="BL511" t="str">
        <f ca="1">IF($BT511&lt;&gt;"",SUMIF($BD$3:$BD$1004,"="&amp;$BD511,INDIRECT(ADDRESS(3,BL$2,1,1)):INDIRECT(ADDRESS(1004,BL$2,1,1))),"")</f>
        <v/>
      </c>
      <c r="BM511" t="str">
        <f ca="1">IF($BT511&lt;&gt;"",SUMIF($BD$3:$BD$1004,"="&amp;$BD511,INDIRECT(ADDRESS(3,BM$2,1,1)):INDIRECT(ADDRESS(1004,BM$2,1,1))),"")</f>
        <v/>
      </c>
      <c r="BN511" t="str">
        <f ca="1">IF($BT511&lt;&gt;"",SUMIF($BD$3:$BD$1004,"="&amp;$BD511,INDIRECT(ADDRESS(3,BN$2,1,1)):INDIRECT(ADDRESS(1004,BN$2,1,1))),"")</f>
        <v/>
      </c>
      <c r="BO511" t="str">
        <f ca="1">IF($BT511&lt;&gt;"",SUMIF($BD$3:$BD$1004,"="&amp;$BD511,INDIRECT(ADDRESS(3,BO$2,1,1)):INDIRECT(ADDRESS(1004,BO$2,1,1))),"")</f>
        <v/>
      </c>
      <c r="BP511" t="str">
        <f ca="1">IF($BT511&lt;&gt;"",SUMIF($BD$3:$BD$1004,"="&amp;$BD511,INDIRECT(ADDRESS(3,BP$2,1,1)):INDIRECT(ADDRESS(1004,BP$2,1,1))),"")</f>
        <v/>
      </c>
      <c r="BQ511" t="str">
        <f ca="1">IF($BT511&lt;&gt;"",SUMIF($BD$3:$BD$1004,"="&amp;$BD511,INDIRECT(ADDRESS(3,BQ$2,1,1)):INDIRECT(ADDRESS(1004,BQ$2,1,1))),"")</f>
        <v/>
      </c>
      <c r="BR511" t="str">
        <f ca="1">IF($BT511&lt;&gt;"",SUMIF($BD$3:$BD$1004,"="&amp;$BD511,INDIRECT(ADDRESS(3,BR$2,1,1)):INDIRECT(ADDRESS(1004,BR$2,1,1))),"")</f>
        <v/>
      </c>
      <c r="BS511" t="str">
        <f>IF($A511&lt;&gt;"",VLOOKUP(TRUNC(MID($A511,1,2),0),Plano_Contas!$H$3:$J$103,3,TRUE),"")</f>
        <v/>
      </c>
      <c r="BT511" t="str">
        <f t="shared" si="28"/>
        <v/>
      </c>
      <c r="BV511">
        <f>Empresas!C511</f>
        <v>0</v>
      </c>
    </row>
    <row r="512" spans="1:74" x14ac:dyDescent="0.2">
      <c r="A512" s="89"/>
      <c r="B512" s="52" t="str">
        <f>IF($A512&lt;&gt;"",VLOOKUP(""&amp;$A512,Plano_Contas!$A$3:$F$1003,6,0),"")</f>
        <v/>
      </c>
      <c r="C512" s="91"/>
      <c r="D512" s="111"/>
      <c r="E512" s="112">
        <v>0</v>
      </c>
      <c r="F512" s="87"/>
      <c r="G512" s="85"/>
      <c r="H512" s="111"/>
      <c r="I512" s="112">
        <v>0</v>
      </c>
      <c r="J512" s="87"/>
      <c r="K512" s="85"/>
      <c r="L512" s="111"/>
      <c r="M512" s="112">
        <v>0</v>
      </c>
      <c r="N512" s="87"/>
      <c r="O512" s="85"/>
      <c r="P512" s="111"/>
      <c r="Q512" s="112">
        <v>0</v>
      </c>
      <c r="R512" s="87"/>
      <c r="S512" s="85"/>
      <c r="T512" s="111"/>
      <c r="U512" s="112">
        <v>0</v>
      </c>
      <c r="V512" s="87"/>
      <c r="W512" s="85"/>
      <c r="X512" s="111"/>
      <c r="Y512" s="112">
        <v>0</v>
      </c>
      <c r="Z512" s="87"/>
      <c r="AA512" s="85"/>
      <c r="AB512" s="111"/>
      <c r="AC512" s="112">
        <v>0</v>
      </c>
      <c r="AD512" s="87"/>
      <c r="AE512" s="85"/>
      <c r="AF512" s="111"/>
      <c r="AG512" s="112">
        <v>0</v>
      </c>
      <c r="AH512" s="87"/>
      <c r="AI512" s="85"/>
      <c r="AJ512" s="111"/>
      <c r="AK512" s="112">
        <v>0</v>
      </c>
      <c r="AL512" s="87"/>
      <c r="AM512" s="85"/>
      <c r="AN512" s="111"/>
      <c r="AO512" s="112">
        <v>0</v>
      </c>
      <c r="AP512" s="87"/>
      <c r="AQ512" s="85"/>
      <c r="AR512" s="111"/>
      <c r="AS512" s="112">
        <v>0</v>
      </c>
      <c r="AT512" s="87"/>
      <c r="AU512" s="85"/>
      <c r="AV512" s="111"/>
      <c r="AW512" s="112">
        <v>0</v>
      </c>
      <c r="AX512" s="87"/>
      <c r="AY512" s="85"/>
      <c r="AZ512" s="267">
        <f t="shared" si="29"/>
        <v>0</v>
      </c>
      <c r="BA512" s="88">
        <f t="shared" si="30"/>
        <v>0</v>
      </c>
      <c r="BC512">
        <f>IF($A512&lt;&gt;"",COUNTIF($BD$3:$BD512,$BD512),0)</f>
        <v>0</v>
      </c>
      <c r="BD512" t="str">
        <f>IF($A512&lt;&gt;"",VLOOKUP(TRUNC(MID($A512,1,2),0),Plano_Contas!$H$3:$J$103,2,TRUE),"")</f>
        <v/>
      </c>
      <c r="BE512" s="201" t="str">
        <f t="shared" si="27"/>
        <v/>
      </c>
      <c r="BF512" t="str">
        <f ca="1">IF($BT512&lt;&gt;"",SUMIF($BD$3:$BD$1004,"="&amp;$BD512,INDIRECT(ADDRESS(3,BF$2,1,1)):INDIRECT(ADDRESS(1004,BF$2,1,1))),"")</f>
        <v/>
      </c>
      <c r="BG512" t="str">
        <f ca="1">IF($BT512&lt;&gt;"",SUMIF($BD$3:$BD$1004,"="&amp;$BD512,INDIRECT(ADDRESS(3,BG$2,1,1)):INDIRECT(ADDRESS(1004,BG$2,1,1))),"")</f>
        <v/>
      </c>
      <c r="BH512" t="str">
        <f ca="1">IF($BT512&lt;&gt;"",SUMIF($BD$3:$BD$1004,"="&amp;$BD512,INDIRECT(ADDRESS(3,BH$2,1,1)):INDIRECT(ADDRESS(1004,BH$2,1,1))),"")</f>
        <v/>
      </c>
      <c r="BI512" t="str">
        <f ca="1">IF($BT512&lt;&gt;"",SUMIF($BD$3:$BD$1004,"="&amp;$BD512,INDIRECT(ADDRESS(3,BI$2,1,1)):INDIRECT(ADDRESS(1004,BI$2,1,1))),"")</f>
        <v/>
      </c>
      <c r="BJ512" t="str">
        <f ca="1">IF($BT512&lt;&gt;"",SUMIF($BD$3:$BD$1004,"="&amp;$BD512,INDIRECT(ADDRESS(3,BJ$2,1,1)):INDIRECT(ADDRESS(1004,BJ$2,1,1))),"")</f>
        <v/>
      </c>
      <c r="BK512" t="str">
        <f ca="1">IF($BT512&lt;&gt;"",SUMIF($BD$3:$BD$1004,"="&amp;$BD512,INDIRECT(ADDRESS(3,BK$2,1,1)):INDIRECT(ADDRESS(1004,BK$2,1,1))),"")</f>
        <v/>
      </c>
      <c r="BL512" t="str">
        <f ca="1">IF($BT512&lt;&gt;"",SUMIF($BD$3:$BD$1004,"="&amp;$BD512,INDIRECT(ADDRESS(3,BL$2,1,1)):INDIRECT(ADDRESS(1004,BL$2,1,1))),"")</f>
        <v/>
      </c>
      <c r="BM512" t="str">
        <f ca="1">IF($BT512&lt;&gt;"",SUMIF($BD$3:$BD$1004,"="&amp;$BD512,INDIRECT(ADDRESS(3,BM$2,1,1)):INDIRECT(ADDRESS(1004,BM$2,1,1))),"")</f>
        <v/>
      </c>
      <c r="BN512" t="str">
        <f ca="1">IF($BT512&lt;&gt;"",SUMIF($BD$3:$BD$1004,"="&amp;$BD512,INDIRECT(ADDRESS(3,BN$2,1,1)):INDIRECT(ADDRESS(1004,BN$2,1,1))),"")</f>
        <v/>
      </c>
      <c r="BO512" t="str">
        <f ca="1">IF($BT512&lt;&gt;"",SUMIF($BD$3:$BD$1004,"="&amp;$BD512,INDIRECT(ADDRESS(3,BO$2,1,1)):INDIRECT(ADDRESS(1004,BO$2,1,1))),"")</f>
        <v/>
      </c>
      <c r="BP512" t="str">
        <f ca="1">IF($BT512&lt;&gt;"",SUMIF($BD$3:$BD$1004,"="&amp;$BD512,INDIRECT(ADDRESS(3,BP$2,1,1)):INDIRECT(ADDRESS(1004,BP$2,1,1))),"")</f>
        <v/>
      </c>
      <c r="BQ512" t="str">
        <f ca="1">IF($BT512&lt;&gt;"",SUMIF($BD$3:$BD$1004,"="&amp;$BD512,INDIRECT(ADDRESS(3,BQ$2,1,1)):INDIRECT(ADDRESS(1004,BQ$2,1,1))),"")</f>
        <v/>
      </c>
      <c r="BR512" t="str">
        <f ca="1">IF($BT512&lt;&gt;"",SUMIF($BD$3:$BD$1004,"="&amp;$BD512,INDIRECT(ADDRESS(3,BR$2,1,1)):INDIRECT(ADDRESS(1004,BR$2,1,1))),"")</f>
        <v/>
      </c>
      <c r="BS512" t="str">
        <f>IF($A512&lt;&gt;"",VLOOKUP(TRUNC(MID($A512,1,2),0),Plano_Contas!$H$3:$J$103,3,TRUE),"")</f>
        <v/>
      </c>
      <c r="BT512" t="str">
        <f t="shared" si="28"/>
        <v/>
      </c>
      <c r="BV512">
        <f>Empresas!C512</f>
        <v>0</v>
      </c>
    </row>
    <row r="513" spans="1:74" x14ac:dyDescent="0.2">
      <c r="A513" s="89"/>
      <c r="B513" s="52" t="str">
        <f>IF($A513&lt;&gt;"",VLOOKUP(""&amp;$A513,Plano_Contas!$A$3:$F$1003,6,0),"")</f>
        <v/>
      </c>
      <c r="C513" s="91"/>
      <c r="D513" s="111"/>
      <c r="E513" s="112">
        <v>0</v>
      </c>
      <c r="F513" s="87"/>
      <c r="G513" s="85"/>
      <c r="H513" s="111"/>
      <c r="I513" s="112">
        <v>0</v>
      </c>
      <c r="J513" s="87"/>
      <c r="K513" s="85"/>
      <c r="L513" s="111"/>
      <c r="M513" s="112">
        <v>0</v>
      </c>
      <c r="N513" s="87"/>
      <c r="O513" s="85"/>
      <c r="P513" s="111"/>
      <c r="Q513" s="112">
        <v>0</v>
      </c>
      <c r="R513" s="87"/>
      <c r="S513" s="85"/>
      <c r="T513" s="111"/>
      <c r="U513" s="112">
        <v>0</v>
      </c>
      <c r="V513" s="87"/>
      <c r="W513" s="85"/>
      <c r="X513" s="111"/>
      <c r="Y513" s="112">
        <v>0</v>
      </c>
      <c r="Z513" s="87"/>
      <c r="AA513" s="85"/>
      <c r="AB513" s="111"/>
      <c r="AC513" s="112">
        <v>0</v>
      </c>
      <c r="AD513" s="87"/>
      <c r="AE513" s="85"/>
      <c r="AF513" s="111"/>
      <c r="AG513" s="112">
        <v>0</v>
      </c>
      <c r="AH513" s="87"/>
      <c r="AI513" s="85"/>
      <c r="AJ513" s="111"/>
      <c r="AK513" s="112">
        <v>0</v>
      </c>
      <c r="AL513" s="87"/>
      <c r="AM513" s="85"/>
      <c r="AN513" s="111"/>
      <c r="AO513" s="112">
        <v>0</v>
      </c>
      <c r="AP513" s="87"/>
      <c r="AQ513" s="85"/>
      <c r="AR513" s="111"/>
      <c r="AS513" s="112">
        <v>0</v>
      </c>
      <c r="AT513" s="87"/>
      <c r="AU513" s="85"/>
      <c r="AV513" s="111"/>
      <c r="AW513" s="112">
        <v>0</v>
      </c>
      <c r="AX513" s="87"/>
      <c r="AY513" s="85"/>
      <c r="AZ513" s="267">
        <f t="shared" si="29"/>
        <v>0</v>
      </c>
      <c r="BA513" s="88">
        <f t="shared" si="30"/>
        <v>0</v>
      </c>
      <c r="BC513">
        <f>IF($A513&lt;&gt;"",COUNTIF($BD$3:$BD513,$BD513),0)</f>
        <v>0</v>
      </c>
      <c r="BD513" t="str">
        <f>IF($A513&lt;&gt;"",VLOOKUP(TRUNC(MID($A513,1,2),0),Plano_Contas!$H$3:$J$103,2,TRUE),"")</f>
        <v/>
      </c>
      <c r="BE513" s="201" t="str">
        <f t="shared" si="27"/>
        <v/>
      </c>
      <c r="BF513" t="str">
        <f ca="1">IF($BT513&lt;&gt;"",SUMIF($BD$3:$BD$1004,"="&amp;$BD513,INDIRECT(ADDRESS(3,BF$2,1,1)):INDIRECT(ADDRESS(1004,BF$2,1,1))),"")</f>
        <v/>
      </c>
      <c r="BG513" t="str">
        <f ca="1">IF($BT513&lt;&gt;"",SUMIF($BD$3:$BD$1004,"="&amp;$BD513,INDIRECT(ADDRESS(3,BG$2,1,1)):INDIRECT(ADDRESS(1004,BG$2,1,1))),"")</f>
        <v/>
      </c>
      <c r="BH513" t="str">
        <f ca="1">IF($BT513&lt;&gt;"",SUMIF($BD$3:$BD$1004,"="&amp;$BD513,INDIRECT(ADDRESS(3,BH$2,1,1)):INDIRECT(ADDRESS(1004,BH$2,1,1))),"")</f>
        <v/>
      </c>
      <c r="BI513" t="str">
        <f ca="1">IF($BT513&lt;&gt;"",SUMIF($BD$3:$BD$1004,"="&amp;$BD513,INDIRECT(ADDRESS(3,BI$2,1,1)):INDIRECT(ADDRESS(1004,BI$2,1,1))),"")</f>
        <v/>
      </c>
      <c r="BJ513" t="str">
        <f ca="1">IF($BT513&lt;&gt;"",SUMIF($BD$3:$BD$1004,"="&amp;$BD513,INDIRECT(ADDRESS(3,BJ$2,1,1)):INDIRECT(ADDRESS(1004,BJ$2,1,1))),"")</f>
        <v/>
      </c>
      <c r="BK513" t="str">
        <f ca="1">IF($BT513&lt;&gt;"",SUMIF($BD$3:$BD$1004,"="&amp;$BD513,INDIRECT(ADDRESS(3,BK$2,1,1)):INDIRECT(ADDRESS(1004,BK$2,1,1))),"")</f>
        <v/>
      </c>
      <c r="BL513" t="str">
        <f ca="1">IF($BT513&lt;&gt;"",SUMIF($BD$3:$BD$1004,"="&amp;$BD513,INDIRECT(ADDRESS(3,BL$2,1,1)):INDIRECT(ADDRESS(1004,BL$2,1,1))),"")</f>
        <v/>
      </c>
      <c r="BM513" t="str">
        <f ca="1">IF($BT513&lt;&gt;"",SUMIF($BD$3:$BD$1004,"="&amp;$BD513,INDIRECT(ADDRESS(3,BM$2,1,1)):INDIRECT(ADDRESS(1004,BM$2,1,1))),"")</f>
        <v/>
      </c>
      <c r="BN513" t="str">
        <f ca="1">IF($BT513&lt;&gt;"",SUMIF($BD$3:$BD$1004,"="&amp;$BD513,INDIRECT(ADDRESS(3,BN$2,1,1)):INDIRECT(ADDRESS(1004,BN$2,1,1))),"")</f>
        <v/>
      </c>
      <c r="BO513" t="str">
        <f ca="1">IF($BT513&lt;&gt;"",SUMIF($BD$3:$BD$1004,"="&amp;$BD513,INDIRECT(ADDRESS(3,BO$2,1,1)):INDIRECT(ADDRESS(1004,BO$2,1,1))),"")</f>
        <v/>
      </c>
      <c r="BP513" t="str">
        <f ca="1">IF($BT513&lt;&gt;"",SUMIF($BD$3:$BD$1004,"="&amp;$BD513,INDIRECT(ADDRESS(3,BP$2,1,1)):INDIRECT(ADDRESS(1004,BP$2,1,1))),"")</f>
        <v/>
      </c>
      <c r="BQ513" t="str">
        <f ca="1">IF($BT513&lt;&gt;"",SUMIF($BD$3:$BD$1004,"="&amp;$BD513,INDIRECT(ADDRESS(3,BQ$2,1,1)):INDIRECT(ADDRESS(1004,BQ$2,1,1))),"")</f>
        <v/>
      </c>
      <c r="BR513" t="str">
        <f ca="1">IF($BT513&lt;&gt;"",SUMIF($BD$3:$BD$1004,"="&amp;$BD513,INDIRECT(ADDRESS(3,BR$2,1,1)):INDIRECT(ADDRESS(1004,BR$2,1,1))),"")</f>
        <v/>
      </c>
      <c r="BS513" t="str">
        <f>IF($A513&lt;&gt;"",VLOOKUP(TRUNC(MID($A513,1,2),0),Plano_Contas!$H$3:$J$103,3,TRUE),"")</f>
        <v/>
      </c>
      <c r="BT513" t="str">
        <f t="shared" si="28"/>
        <v/>
      </c>
      <c r="BV513">
        <f>Empresas!C513</f>
        <v>0</v>
      </c>
    </row>
    <row r="514" spans="1:74" x14ac:dyDescent="0.2">
      <c r="A514" s="89"/>
      <c r="B514" s="52" t="str">
        <f>IF($A514&lt;&gt;"",VLOOKUP(""&amp;$A514,Plano_Contas!$A$3:$F$1003,6,0),"")</f>
        <v/>
      </c>
      <c r="C514" s="91"/>
      <c r="D514" s="111"/>
      <c r="E514" s="112">
        <v>0</v>
      </c>
      <c r="F514" s="87"/>
      <c r="G514" s="85"/>
      <c r="H514" s="111"/>
      <c r="I514" s="112">
        <v>0</v>
      </c>
      <c r="J514" s="87"/>
      <c r="K514" s="85"/>
      <c r="L514" s="111"/>
      <c r="M514" s="112">
        <v>0</v>
      </c>
      <c r="N514" s="87"/>
      <c r="O514" s="85"/>
      <c r="P514" s="111"/>
      <c r="Q514" s="112">
        <v>0</v>
      </c>
      <c r="R514" s="87"/>
      <c r="S514" s="85"/>
      <c r="T514" s="111"/>
      <c r="U514" s="112">
        <v>0</v>
      </c>
      <c r="V514" s="87"/>
      <c r="W514" s="85"/>
      <c r="X514" s="111"/>
      <c r="Y514" s="112">
        <v>0</v>
      </c>
      <c r="Z514" s="87"/>
      <c r="AA514" s="85"/>
      <c r="AB514" s="111"/>
      <c r="AC514" s="112">
        <v>0</v>
      </c>
      <c r="AD514" s="87"/>
      <c r="AE514" s="85"/>
      <c r="AF514" s="111"/>
      <c r="AG514" s="112">
        <v>0</v>
      </c>
      <c r="AH514" s="87"/>
      <c r="AI514" s="85"/>
      <c r="AJ514" s="111"/>
      <c r="AK514" s="112">
        <v>0</v>
      </c>
      <c r="AL514" s="87"/>
      <c r="AM514" s="85"/>
      <c r="AN514" s="111"/>
      <c r="AO514" s="112">
        <v>0</v>
      </c>
      <c r="AP514" s="87"/>
      <c r="AQ514" s="85"/>
      <c r="AR514" s="111"/>
      <c r="AS514" s="112">
        <v>0</v>
      </c>
      <c r="AT514" s="87"/>
      <c r="AU514" s="85"/>
      <c r="AV514" s="111"/>
      <c r="AW514" s="112">
        <v>0</v>
      </c>
      <c r="AX514" s="87"/>
      <c r="AY514" s="85"/>
      <c r="AZ514" s="267">
        <f t="shared" si="29"/>
        <v>0</v>
      </c>
      <c r="BA514" s="88">
        <f t="shared" si="30"/>
        <v>0</v>
      </c>
      <c r="BC514">
        <f>IF($A514&lt;&gt;"",COUNTIF($BD$3:$BD514,$BD514),0)</f>
        <v>0</v>
      </c>
      <c r="BD514" t="str">
        <f>IF($A514&lt;&gt;"",VLOOKUP(TRUNC(MID($A514,1,2),0),Plano_Contas!$H$3:$J$103,2,TRUE),"")</f>
        <v/>
      </c>
      <c r="BE514" s="201" t="str">
        <f t="shared" si="27"/>
        <v/>
      </c>
      <c r="BF514" t="str">
        <f ca="1">IF($BT514&lt;&gt;"",SUMIF($BD$3:$BD$1004,"="&amp;$BD514,INDIRECT(ADDRESS(3,BF$2,1,1)):INDIRECT(ADDRESS(1004,BF$2,1,1))),"")</f>
        <v/>
      </c>
      <c r="BG514" t="str">
        <f ca="1">IF($BT514&lt;&gt;"",SUMIF($BD$3:$BD$1004,"="&amp;$BD514,INDIRECT(ADDRESS(3,BG$2,1,1)):INDIRECT(ADDRESS(1004,BG$2,1,1))),"")</f>
        <v/>
      </c>
      <c r="BH514" t="str">
        <f ca="1">IF($BT514&lt;&gt;"",SUMIF($BD$3:$BD$1004,"="&amp;$BD514,INDIRECT(ADDRESS(3,BH$2,1,1)):INDIRECT(ADDRESS(1004,BH$2,1,1))),"")</f>
        <v/>
      </c>
      <c r="BI514" t="str">
        <f ca="1">IF($BT514&lt;&gt;"",SUMIF($BD$3:$BD$1004,"="&amp;$BD514,INDIRECT(ADDRESS(3,BI$2,1,1)):INDIRECT(ADDRESS(1004,BI$2,1,1))),"")</f>
        <v/>
      </c>
      <c r="BJ514" t="str">
        <f ca="1">IF($BT514&lt;&gt;"",SUMIF($BD$3:$BD$1004,"="&amp;$BD514,INDIRECT(ADDRESS(3,BJ$2,1,1)):INDIRECT(ADDRESS(1004,BJ$2,1,1))),"")</f>
        <v/>
      </c>
      <c r="BK514" t="str">
        <f ca="1">IF($BT514&lt;&gt;"",SUMIF($BD$3:$BD$1004,"="&amp;$BD514,INDIRECT(ADDRESS(3,BK$2,1,1)):INDIRECT(ADDRESS(1004,BK$2,1,1))),"")</f>
        <v/>
      </c>
      <c r="BL514" t="str">
        <f ca="1">IF($BT514&lt;&gt;"",SUMIF($BD$3:$BD$1004,"="&amp;$BD514,INDIRECT(ADDRESS(3,BL$2,1,1)):INDIRECT(ADDRESS(1004,BL$2,1,1))),"")</f>
        <v/>
      </c>
      <c r="BM514" t="str">
        <f ca="1">IF($BT514&lt;&gt;"",SUMIF($BD$3:$BD$1004,"="&amp;$BD514,INDIRECT(ADDRESS(3,BM$2,1,1)):INDIRECT(ADDRESS(1004,BM$2,1,1))),"")</f>
        <v/>
      </c>
      <c r="BN514" t="str">
        <f ca="1">IF($BT514&lt;&gt;"",SUMIF($BD$3:$BD$1004,"="&amp;$BD514,INDIRECT(ADDRESS(3,BN$2,1,1)):INDIRECT(ADDRESS(1004,BN$2,1,1))),"")</f>
        <v/>
      </c>
      <c r="BO514" t="str">
        <f ca="1">IF($BT514&lt;&gt;"",SUMIF($BD$3:$BD$1004,"="&amp;$BD514,INDIRECT(ADDRESS(3,BO$2,1,1)):INDIRECT(ADDRESS(1004,BO$2,1,1))),"")</f>
        <v/>
      </c>
      <c r="BP514" t="str">
        <f ca="1">IF($BT514&lt;&gt;"",SUMIF($BD$3:$BD$1004,"="&amp;$BD514,INDIRECT(ADDRESS(3,BP$2,1,1)):INDIRECT(ADDRESS(1004,BP$2,1,1))),"")</f>
        <v/>
      </c>
      <c r="BQ514" t="str">
        <f ca="1">IF($BT514&lt;&gt;"",SUMIF($BD$3:$BD$1004,"="&amp;$BD514,INDIRECT(ADDRESS(3,BQ$2,1,1)):INDIRECT(ADDRESS(1004,BQ$2,1,1))),"")</f>
        <v/>
      </c>
      <c r="BR514" t="str">
        <f ca="1">IF($BT514&lt;&gt;"",SUMIF($BD$3:$BD$1004,"="&amp;$BD514,INDIRECT(ADDRESS(3,BR$2,1,1)):INDIRECT(ADDRESS(1004,BR$2,1,1))),"")</f>
        <v/>
      </c>
      <c r="BS514" t="str">
        <f>IF($A514&lt;&gt;"",VLOOKUP(TRUNC(MID($A514,1,2),0),Plano_Contas!$H$3:$J$103,3,TRUE),"")</f>
        <v/>
      </c>
      <c r="BT514" t="str">
        <f t="shared" si="28"/>
        <v/>
      </c>
      <c r="BV514">
        <f>Empresas!C514</f>
        <v>0</v>
      </c>
    </row>
    <row r="515" spans="1:74" x14ac:dyDescent="0.2">
      <c r="A515" s="89"/>
      <c r="B515" s="52" t="str">
        <f>IF($A515&lt;&gt;"",VLOOKUP(""&amp;$A515,Plano_Contas!$A$3:$F$1003,6,0),"")</f>
        <v/>
      </c>
      <c r="C515" s="91"/>
      <c r="D515" s="111"/>
      <c r="E515" s="112">
        <v>0</v>
      </c>
      <c r="F515" s="87"/>
      <c r="G515" s="85"/>
      <c r="H515" s="111"/>
      <c r="I515" s="112">
        <v>0</v>
      </c>
      <c r="J515" s="87"/>
      <c r="K515" s="85"/>
      <c r="L515" s="111"/>
      <c r="M515" s="112">
        <v>0</v>
      </c>
      <c r="N515" s="87"/>
      <c r="O515" s="85"/>
      <c r="P515" s="111"/>
      <c r="Q515" s="112">
        <v>0</v>
      </c>
      <c r="R515" s="87"/>
      <c r="S515" s="85"/>
      <c r="T515" s="111"/>
      <c r="U515" s="112">
        <v>0</v>
      </c>
      <c r="V515" s="87"/>
      <c r="W515" s="85"/>
      <c r="X515" s="111"/>
      <c r="Y515" s="112">
        <v>0</v>
      </c>
      <c r="Z515" s="87"/>
      <c r="AA515" s="85"/>
      <c r="AB515" s="111"/>
      <c r="AC515" s="112">
        <v>0</v>
      </c>
      <c r="AD515" s="87"/>
      <c r="AE515" s="85"/>
      <c r="AF515" s="111"/>
      <c r="AG515" s="112">
        <v>0</v>
      </c>
      <c r="AH515" s="87"/>
      <c r="AI515" s="85"/>
      <c r="AJ515" s="111"/>
      <c r="AK515" s="112">
        <v>0</v>
      </c>
      <c r="AL515" s="87"/>
      <c r="AM515" s="85"/>
      <c r="AN515" s="111"/>
      <c r="AO515" s="112">
        <v>0</v>
      </c>
      <c r="AP515" s="87"/>
      <c r="AQ515" s="85"/>
      <c r="AR515" s="111"/>
      <c r="AS515" s="112">
        <v>0</v>
      </c>
      <c r="AT515" s="87"/>
      <c r="AU515" s="85"/>
      <c r="AV515" s="111"/>
      <c r="AW515" s="112">
        <v>0</v>
      </c>
      <c r="AX515" s="87"/>
      <c r="AY515" s="85"/>
      <c r="AZ515" s="267">
        <f t="shared" si="29"/>
        <v>0</v>
      </c>
      <c r="BA515" s="88">
        <f t="shared" si="30"/>
        <v>0</v>
      </c>
      <c r="BC515">
        <f>IF($A515&lt;&gt;"",COUNTIF($BD$3:$BD515,$BD515),0)</f>
        <v>0</v>
      </c>
      <c r="BD515" t="str">
        <f>IF($A515&lt;&gt;"",VLOOKUP(TRUNC(MID($A515,1,2),0),Plano_Contas!$H$3:$J$103,2,TRUE),"")</f>
        <v/>
      </c>
      <c r="BE515" s="201" t="str">
        <f t="shared" ref="BE515:BE578" si="31">IF(ISERR(SEARCH("[",$B515))=FALSE,MID($B515,SEARCH("[",$B515)+1,SEARCH("]",$B515)-SEARCH("[",$B515)-1),"")</f>
        <v/>
      </c>
      <c r="BF515" t="str">
        <f ca="1">IF($BT515&lt;&gt;"",SUMIF($BD$3:$BD$1004,"="&amp;$BD515,INDIRECT(ADDRESS(3,BF$2,1,1)):INDIRECT(ADDRESS(1004,BF$2,1,1))),"")</f>
        <v/>
      </c>
      <c r="BG515" t="str">
        <f ca="1">IF($BT515&lt;&gt;"",SUMIF($BD$3:$BD$1004,"="&amp;$BD515,INDIRECT(ADDRESS(3,BG$2,1,1)):INDIRECT(ADDRESS(1004,BG$2,1,1))),"")</f>
        <v/>
      </c>
      <c r="BH515" t="str">
        <f ca="1">IF($BT515&lt;&gt;"",SUMIF($BD$3:$BD$1004,"="&amp;$BD515,INDIRECT(ADDRESS(3,BH$2,1,1)):INDIRECT(ADDRESS(1004,BH$2,1,1))),"")</f>
        <v/>
      </c>
      <c r="BI515" t="str">
        <f ca="1">IF($BT515&lt;&gt;"",SUMIF($BD$3:$BD$1004,"="&amp;$BD515,INDIRECT(ADDRESS(3,BI$2,1,1)):INDIRECT(ADDRESS(1004,BI$2,1,1))),"")</f>
        <v/>
      </c>
      <c r="BJ515" t="str">
        <f ca="1">IF($BT515&lt;&gt;"",SUMIF($BD$3:$BD$1004,"="&amp;$BD515,INDIRECT(ADDRESS(3,BJ$2,1,1)):INDIRECT(ADDRESS(1004,BJ$2,1,1))),"")</f>
        <v/>
      </c>
      <c r="BK515" t="str">
        <f ca="1">IF($BT515&lt;&gt;"",SUMIF($BD$3:$BD$1004,"="&amp;$BD515,INDIRECT(ADDRESS(3,BK$2,1,1)):INDIRECT(ADDRESS(1004,BK$2,1,1))),"")</f>
        <v/>
      </c>
      <c r="BL515" t="str">
        <f ca="1">IF($BT515&lt;&gt;"",SUMIF($BD$3:$BD$1004,"="&amp;$BD515,INDIRECT(ADDRESS(3,BL$2,1,1)):INDIRECT(ADDRESS(1004,BL$2,1,1))),"")</f>
        <v/>
      </c>
      <c r="BM515" t="str">
        <f ca="1">IF($BT515&lt;&gt;"",SUMIF($BD$3:$BD$1004,"="&amp;$BD515,INDIRECT(ADDRESS(3,BM$2,1,1)):INDIRECT(ADDRESS(1004,BM$2,1,1))),"")</f>
        <v/>
      </c>
      <c r="BN515" t="str">
        <f ca="1">IF($BT515&lt;&gt;"",SUMIF($BD$3:$BD$1004,"="&amp;$BD515,INDIRECT(ADDRESS(3,BN$2,1,1)):INDIRECT(ADDRESS(1004,BN$2,1,1))),"")</f>
        <v/>
      </c>
      <c r="BO515" t="str">
        <f ca="1">IF($BT515&lt;&gt;"",SUMIF($BD$3:$BD$1004,"="&amp;$BD515,INDIRECT(ADDRESS(3,BO$2,1,1)):INDIRECT(ADDRESS(1004,BO$2,1,1))),"")</f>
        <v/>
      </c>
      <c r="BP515" t="str">
        <f ca="1">IF($BT515&lt;&gt;"",SUMIF($BD$3:$BD$1004,"="&amp;$BD515,INDIRECT(ADDRESS(3,BP$2,1,1)):INDIRECT(ADDRESS(1004,BP$2,1,1))),"")</f>
        <v/>
      </c>
      <c r="BQ515" t="str">
        <f ca="1">IF($BT515&lt;&gt;"",SUMIF($BD$3:$BD$1004,"="&amp;$BD515,INDIRECT(ADDRESS(3,BQ$2,1,1)):INDIRECT(ADDRESS(1004,BQ$2,1,1))),"")</f>
        <v/>
      </c>
      <c r="BR515" t="str">
        <f ca="1">IF($BT515&lt;&gt;"",SUMIF($BD$3:$BD$1004,"="&amp;$BD515,INDIRECT(ADDRESS(3,BR$2,1,1)):INDIRECT(ADDRESS(1004,BR$2,1,1))),"")</f>
        <v/>
      </c>
      <c r="BS515" t="str">
        <f>IF($A515&lt;&gt;"",VLOOKUP(TRUNC(MID($A515,1,2),0),Plano_Contas!$H$3:$J$103,3,TRUE),"")</f>
        <v/>
      </c>
      <c r="BT515" t="str">
        <f t="shared" ref="BT515:BT578" si="32">IF(($BC515=1)*($BS515&lt;&gt;"T"),$BD515&amp;IF($BE515&lt;&gt;""," ("&amp;$BE515&amp;")",""),"")</f>
        <v/>
      </c>
      <c r="BV515">
        <f>Empresas!C515</f>
        <v>0</v>
      </c>
    </row>
    <row r="516" spans="1:74" x14ac:dyDescent="0.2">
      <c r="A516" s="89"/>
      <c r="B516" s="52" t="str">
        <f>IF($A516&lt;&gt;"",VLOOKUP(""&amp;$A516,Plano_Contas!$A$3:$F$1003,6,0),"")</f>
        <v/>
      </c>
      <c r="C516" s="91"/>
      <c r="D516" s="111"/>
      <c r="E516" s="112">
        <v>0</v>
      </c>
      <c r="F516" s="87"/>
      <c r="G516" s="85"/>
      <c r="H516" s="111"/>
      <c r="I516" s="112">
        <v>0</v>
      </c>
      <c r="J516" s="87"/>
      <c r="K516" s="85"/>
      <c r="L516" s="111"/>
      <c r="M516" s="112">
        <v>0</v>
      </c>
      <c r="N516" s="87"/>
      <c r="O516" s="85"/>
      <c r="P516" s="111"/>
      <c r="Q516" s="112">
        <v>0</v>
      </c>
      <c r="R516" s="87"/>
      <c r="S516" s="85"/>
      <c r="T516" s="111"/>
      <c r="U516" s="112">
        <v>0</v>
      </c>
      <c r="V516" s="87"/>
      <c r="W516" s="85"/>
      <c r="X516" s="111"/>
      <c r="Y516" s="112">
        <v>0</v>
      </c>
      <c r="Z516" s="87"/>
      <c r="AA516" s="85"/>
      <c r="AB516" s="111"/>
      <c r="AC516" s="112">
        <v>0</v>
      </c>
      <c r="AD516" s="87"/>
      <c r="AE516" s="85"/>
      <c r="AF516" s="111"/>
      <c r="AG516" s="112">
        <v>0</v>
      </c>
      <c r="AH516" s="87"/>
      <c r="AI516" s="85"/>
      <c r="AJ516" s="111"/>
      <c r="AK516" s="112">
        <v>0</v>
      </c>
      <c r="AL516" s="87"/>
      <c r="AM516" s="85"/>
      <c r="AN516" s="111"/>
      <c r="AO516" s="112">
        <v>0</v>
      </c>
      <c r="AP516" s="87"/>
      <c r="AQ516" s="85"/>
      <c r="AR516" s="111"/>
      <c r="AS516" s="112">
        <v>0</v>
      </c>
      <c r="AT516" s="87"/>
      <c r="AU516" s="85"/>
      <c r="AV516" s="111"/>
      <c r="AW516" s="112">
        <v>0</v>
      </c>
      <c r="AX516" s="87"/>
      <c r="AY516" s="85"/>
      <c r="AZ516" s="267">
        <f t="shared" si="29"/>
        <v>0</v>
      </c>
      <c r="BA516" s="88">
        <f t="shared" si="30"/>
        <v>0</v>
      </c>
      <c r="BC516">
        <f>IF($A516&lt;&gt;"",COUNTIF($BD$3:$BD516,$BD516),0)</f>
        <v>0</v>
      </c>
      <c r="BD516" t="str">
        <f>IF($A516&lt;&gt;"",VLOOKUP(TRUNC(MID($A516,1,2),0),Plano_Contas!$H$3:$J$103,2,TRUE),"")</f>
        <v/>
      </c>
      <c r="BE516" s="201" t="str">
        <f t="shared" si="31"/>
        <v/>
      </c>
      <c r="BF516" t="str">
        <f ca="1">IF($BT516&lt;&gt;"",SUMIF($BD$3:$BD$1004,"="&amp;$BD516,INDIRECT(ADDRESS(3,BF$2,1,1)):INDIRECT(ADDRESS(1004,BF$2,1,1))),"")</f>
        <v/>
      </c>
      <c r="BG516" t="str">
        <f ca="1">IF($BT516&lt;&gt;"",SUMIF($BD$3:$BD$1004,"="&amp;$BD516,INDIRECT(ADDRESS(3,BG$2,1,1)):INDIRECT(ADDRESS(1004,BG$2,1,1))),"")</f>
        <v/>
      </c>
      <c r="BH516" t="str">
        <f ca="1">IF($BT516&lt;&gt;"",SUMIF($BD$3:$BD$1004,"="&amp;$BD516,INDIRECT(ADDRESS(3,BH$2,1,1)):INDIRECT(ADDRESS(1004,BH$2,1,1))),"")</f>
        <v/>
      </c>
      <c r="BI516" t="str">
        <f ca="1">IF($BT516&lt;&gt;"",SUMIF($BD$3:$BD$1004,"="&amp;$BD516,INDIRECT(ADDRESS(3,BI$2,1,1)):INDIRECT(ADDRESS(1004,BI$2,1,1))),"")</f>
        <v/>
      </c>
      <c r="BJ516" t="str">
        <f ca="1">IF($BT516&lt;&gt;"",SUMIF($BD$3:$BD$1004,"="&amp;$BD516,INDIRECT(ADDRESS(3,BJ$2,1,1)):INDIRECT(ADDRESS(1004,BJ$2,1,1))),"")</f>
        <v/>
      </c>
      <c r="BK516" t="str">
        <f ca="1">IF($BT516&lt;&gt;"",SUMIF($BD$3:$BD$1004,"="&amp;$BD516,INDIRECT(ADDRESS(3,BK$2,1,1)):INDIRECT(ADDRESS(1004,BK$2,1,1))),"")</f>
        <v/>
      </c>
      <c r="BL516" t="str">
        <f ca="1">IF($BT516&lt;&gt;"",SUMIF($BD$3:$BD$1004,"="&amp;$BD516,INDIRECT(ADDRESS(3,BL$2,1,1)):INDIRECT(ADDRESS(1004,BL$2,1,1))),"")</f>
        <v/>
      </c>
      <c r="BM516" t="str">
        <f ca="1">IF($BT516&lt;&gt;"",SUMIF($BD$3:$BD$1004,"="&amp;$BD516,INDIRECT(ADDRESS(3,BM$2,1,1)):INDIRECT(ADDRESS(1004,BM$2,1,1))),"")</f>
        <v/>
      </c>
      <c r="BN516" t="str">
        <f ca="1">IF($BT516&lt;&gt;"",SUMIF($BD$3:$BD$1004,"="&amp;$BD516,INDIRECT(ADDRESS(3,BN$2,1,1)):INDIRECT(ADDRESS(1004,BN$2,1,1))),"")</f>
        <v/>
      </c>
      <c r="BO516" t="str">
        <f ca="1">IF($BT516&lt;&gt;"",SUMIF($BD$3:$BD$1004,"="&amp;$BD516,INDIRECT(ADDRESS(3,BO$2,1,1)):INDIRECT(ADDRESS(1004,BO$2,1,1))),"")</f>
        <v/>
      </c>
      <c r="BP516" t="str">
        <f ca="1">IF($BT516&lt;&gt;"",SUMIF($BD$3:$BD$1004,"="&amp;$BD516,INDIRECT(ADDRESS(3,BP$2,1,1)):INDIRECT(ADDRESS(1004,BP$2,1,1))),"")</f>
        <v/>
      </c>
      <c r="BQ516" t="str">
        <f ca="1">IF($BT516&lt;&gt;"",SUMIF($BD$3:$BD$1004,"="&amp;$BD516,INDIRECT(ADDRESS(3,BQ$2,1,1)):INDIRECT(ADDRESS(1004,BQ$2,1,1))),"")</f>
        <v/>
      </c>
      <c r="BR516" t="str">
        <f ca="1">IF($BT516&lt;&gt;"",SUMIF($BD$3:$BD$1004,"="&amp;$BD516,INDIRECT(ADDRESS(3,BR$2,1,1)):INDIRECT(ADDRESS(1004,BR$2,1,1))),"")</f>
        <v/>
      </c>
      <c r="BS516" t="str">
        <f>IF($A516&lt;&gt;"",VLOOKUP(TRUNC(MID($A516,1,2),0),Plano_Contas!$H$3:$J$103,3,TRUE),"")</f>
        <v/>
      </c>
      <c r="BT516" t="str">
        <f t="shared" si="32"/>
        <v/>
      </c>
      <c r="BV516">
        <f>Empresas!C516</f>
        <v>0</v>
      </c>
    </row>
    <row r="517" spans="1:74" x14ac:dyDescent="0.2">
      <c r="A517" s="89"/>
      <c r="B517" s="52" t="str">
        <f>IF($A517&lt;&gt;"",VLOOKUP(""&amp;$A517,Plano_Contas!$A$3:$F$1003,6,0),"")</f>
        <v/>
      </c>
      <c r="C517" s="91"/>
      <c r="D517" s="111"/>
      <c r="E517" s="112">
        <v>0</v>
      </c>
      <c r="F517" s="87"/>
      <c r="G517" s="85"/>
      <c r="H517" s="111"/>
      <c r="I517" s="112">
        <v>0</v>
      </c>
      <c r="J517" s="87"/>
      <c r="K517" s="85"/>
      <c r="L517" s="111"/>
      <c r="M517" s="112">
        <v>0</v>
      </c>
      <c r="N517" s="87"/>
      <c r="O517" s="85"/>
      <c r="P517" s="111"/>
      <c r="Q517" s="112">
        <v>0</v>
      </c>
      <c r="R517" s="87"/>
      <c r="S517" s="85"/>
      <c r="T517" s="111"/>
      <c r="U517" s="112">
        <v>0</v>
      </c>
      <c r="V517" s="87"/>
      <c r="W517" s="85"/>
      <c r="X517" s="111"/>
      <c r="Y517" s="112">
        <v>0</v>
      </c>
      <c r="Z517" s="87"/>
      <c r="AA517" s="85"/>
      <c r="AB517" s="111"/>
      <c r="AC517" s="112">
        <v>0</v>
      </c>
      <c r="AD517" s="87"/>
      <c r="AE517" s="85"/>
      <c r="AF517" s="111"/>
      <c r="AG517" s="112">
        <v>0</v>
      </c>
      <c r="AH517" s="87"/>
      <c r="AI517" s="85"/>
      <c r="AJ517" s="111"/>
      <c r="AK517" s="112">
        <v>0</v>
      </c>
      <c r="AL517" s="87"/>
      <c r="AM517" s="85"/>
      <c r="AN517" s="111"/>
      <c r="AO517" s="112">
        <v>0</v>
      </c>
      <c r="AP517" s="87"/>
      <c r="AQ517" s="85"/>
      <c r="AR517" s="111"/>
      <c r="AS517" s="112">
        <v>0</v>
      </c>
      <c r="AT517" s="87"/>
      <c r="AU517" s="85"/>
      <c r="AV517" s="111"/>
      <c r="AW517" s="112">
        <v>0</v>
      </c>
      <c r="AX517" s="87"/>
      <c r="AY517" s="85"/>
      <c r="AZ517" s="267">
        <f t="shared" si="29"/>
        <v>0</v>
      </c>
      <c r="BA517" s="88">
        <f t="shared" si="30"/>
        <v>0</v>
      </c>
      <c r="BC517">
        <f>IF($A517&lt;&gt;"",COUNTIF($BD$3:$BD517,$BD517),0)</f>
        <v>0</v>
      </c>
      <c r="BD517" t="str">
        <f>IF($A517&lt;&gt;"",VLOOKUP(TRUNC(MID($A517,1,2),0),Plano_Contas!$H$3:$J$103,2,TRUE),"")</f>
        <v/>
      </c>
      <c r="BE517" s="201" t="str">
        <f t="shared" si="31"/>
        <v/>
      </c>
      <c r="BF517" t="str">
        <f ca="1">IF($BT517&lt;&gt;"",SUMIF($BD$3:$BD$1004,"="&amp;$BD517,INDIRECT(ADDRESS(3,BF$2,1,1)):INDIRECT(ADDRESS(1004,BF$2,1,1))),"")</f>
        <v/>
      </c>
      <c r="BG517" t="str">
        <f ca="1">IF($BT517&lt;&gt;"",SUMIF($BD$3:$BD$1004,"="&amp;$BD517,INDIRECT(ADDRESS(3,BG$2,1,1)):INDIRECT(ADDRESS(1004,BG$2,1,1))),"")</f>
        <v/>
      </c>
      <c r="BH517" t="str">
        <f ca="1">IF($BT517&lt;&gt;"",SUMIF($BD$3:$BD$1004,"="&amp;$BD517,INDIRECT(ADDRESS(3,BH$2,1,1)):INDIRECT(ADDRESS(1004,BH$2,1,1))),"")</f>
        <v/>
      </c>
      <c r="BI517" t="str">
        <f ca="1">IF($BT517&lt;&gt;"",SUMIF($BD$3:$BD$1004,"="&amp;$BD517,INDIRECT(ADDRESS(3,BI$2,1,1)):INDIRECT(ADDRESS(1004,BI$2,1,1))),"")</f>
        <v/>
      </c>
      <c r="BJ517" t="str">
        <f ca="1">IF($BT517&lt;&gt;"",SUMIF($BD$3:$BD$1004,"="&amp;$BD517,INDIRECT(ADDRESS(3,BJ$2,1,1)):INDIRECT(ADDRESS(1004,BJ$2,1,1))),"")</f>
        <v/>
      </c>
      <c r="BK517" t="str">
        <f ca="1">IF($BT517&lt;&gt;"",SUMIF($BD$3:$BD$1004,"="&amp;$BD517,INDIRECT(ADDRESS(3,BK$2,1,1)):INDIRECT(ADDRESS(1004,BK$2,1,1))),"")</f>
        <v/>
      </c>
      <c r="BL517" t="str">
        <f ca="1">IF($BT517&lt;&gt;"",SUMIF($BD$3:$BD$1004,"="&amp;$BD517,INDIRECT(ADDRESS(3,BL$2,1,1)):INDIRECT(ADDRESS(1004,BL$2,1,1))),"")</f>
        <v/>
      </c>
      <c r="BM517" t="str">
        <f ca="1">IF($BT517&lt;&gt;"",SUMIF($BD$3:$BD$1004,"="&amp;$BD517,INDIRECT(ADDRESS(3,BM$2,1,1)):INDIRECT(ADDRESS(1004,BM$2,1,1))),"")</f>
        <v/>
      </c>
      <c r="BN517" t="str">
        <f ca="1">IF($BT517&lt;&gt;"",SUMIF($BD$3:$BD$1004,"="&amp;$BD517,INDIRECT(ADDRESS(3,BN$2,1,1)):INDIRECT(ADDRESS(1004,BN$2,1,1))),"")</f>
        <v/>
      </c>
      <c r="BO517" t="str">
        <f ca="1">IF($BT517&lt;&gt;"",SUMIF($BD$3:$BD$1004,"="&amp;$BD517,INDIRECT(ADDRESS(3,BO$2,1,1)):INDIRECT(ADDRESS(1004,BO$2,1,1))),"")</f>
        <v/>
      </c>
      <c r="BP517" t="str">
        <f ca="1">IF($BT517&lt;&gt;"",SUMIF($BD$3:$BD$1004,"="&amp;$BD517,INDIRECT(ADDRESS(3,BP$2,1,1)):INDIRECT(ADDRESS(1004,BP$2,1,1))),"")</f>
        <v/>
      </c>
      <c r="BQ517" t="str">
        <f ca="1">IF($BT517&lt;&gt;"",SUMIF($BD$3:$BD$1004,"="&amp;$BD517,INDIRECT(ADDRESS(3,BQ$2,1,1)):INDIRECT(ADDRESS(1004,BQ$2,1,1))),"")</f>
        <v/>
      </c>
      <c r="BR517" t="str">
        <f ca="1">IF($BT517&lt;&gt;"",SUMIF($BD$3:$BD$1004,"="&amp;$BD517,INDIRECT(ADDRESS(3,BR$2,1,1)):INDIRECT(ADDRESS(1004,BR$2,1,1))),"")</f>
        <v/>
      </c>
      <c r="BS517" t="str">
        <f>IF($A517&lt;&gt;"",VLOOKUP(TRUNC(MID($A517,1,2),0),Plano_Contas!$H$3:$J$103,3,TRUE),"")</f>
        <v/>
      </c>
      <c r="BT517" t="str">
        <f t="shared" si="32"/>
        <v/>
      </c>
      <c r="BV517">
        <f>Empresas!C517</f>
        <v>0</v>
      </c>
    </row>
    <row r="518" spans="1:74" x14ac:dyDescent="0.2">
      <c r="A518" s="89"/>
      <c r="B518" s="52" t="str">
        <f>IF($A518&lt;&gt;"",VLOOKUP(""&amp;$A518,Plano_Contas!$A$3:$F$1003,6,0),"")</f>
        <v/>
      </c>
      <c r="C518" s="91"/>
      <c r="D518" s="111"/>
      <c r="E518" s="112">
        <v>0</v>
      </c>
      <c r="F518" s="87"/>
      <c r="G518" s="85"/>
      <c r="H518" s="111"/>
      <c r="I518" s="112">
        <v>0</v>
      </c>
      <c r="J518" s="87"/>
      <c r="K518" s="85"/>
      <c r="L518" s="111"/>
      <c r="M518" s="112">
        <v>0</v>
      </c>
      <c r="N518" s="87"/>
      <c r="O518" s="85"/>
      <c r="P518" s="111"/>
      <c r="Q518" s="112">
        <v>0</v>
      </c>
      <c r="R518" s="87"/>
      <c r="S518" s="85"/>
      <c r="T518" s="111"/>
      <c r="U518" s="112">
        <v>0</v>
      </c>
      <c r="V518" s="87"/>
      <c r="W518" s="85"/>
      <c r="X518" s="111"/>
      <c r="Y518" s="112">
        <v>0</v>
      </c>
      <c r="Z518" s="87"/>
      <c r="AA518" s="85"/>
      <c r="AB518" s="111"/>
      <c r="AC518" s="112">
        <v>0</v>
      </c>
      <c r="AD518" s="87"/>
      <c r="AE518" s="85"/>
      <c r="AF518" s="111"/>
      <c r="AG518" s="112">
        <v>0</v>
      </c>
      <c r="AH518" s="87"/>
      <c r="AI518" s="85"/>
      <c r="AJ518" s="111"/>
      <c r="AK518" s="112">
        <v>0</v>
      </c>
      <c r="AL518" s="87"/>
      <c r="AM518" s="85"/>
      <c r="AN518" s="111"/>
      <c r="AO518" s="112">
        <v>0</v>
      </c>
      <c r="AP518" s="87"/>
      <c r="AQ518" s="85"/>
      <c r="AR518" s="111"/>
      <c r="AS518" s="112">
        <v>0</v>
      </c>
      <c r="AT518" s="87"/>
      <c r="AU518" s="85"/>
      <c r="AV518" s="111"/>
      <c r="AW518" s="112">
        <v>0</v>
      </c>
      <c r="AX518" s="87"/>
      <c r="AY518" s="85"/>
      <c r="AZ518" s="267">
        <f t="shared" si="29"/>
        <v>0</v>
      </c>
      <c r="BA518" s="88">
        <f t="shared" si="30"/>
        <v>0</v>
      </c>
      <c r="BC518">
        <f>IF($A518&lt;&gt;"",COUNTIF($BD$3:$BD518,$BD518),0)</f>
        <v>0</v>
      </c>
      <c r="BD518" t="str">
        <f>IF($A518&lt;&gt;"",VLOOKUP(TRUNC(MID($A518,1,2),0),Plano_Contas!$H$3:$J$103,2,TRUE),"")</f>
        <v/>
      </c>
      <c r="BE518" s="201" t="str">
        <f t="shared" si="31"/>
        <v/>
      </c>
      <c r="BF518" t="str">
        <f ca="1">IF($BT518&lt;&gt;"",SUMIF($BD$3:$BD$1004,"="&amp;$BD518,INDIRECT(ADDRESS(3,BF$2,1,1)):INDIRECT(ADDRESS(1004,BF$2,1,1))),"")</f>
        <v/>
      </c>
      <c r="BG518" t="str">
        <f ca="1">IF($BT518&lt;&gt;"",SUMIF($BD$3:$BD$1004,"="&amp;$BD518,INDIRECT(ADDRESS(3,BG$2,1,1)):INDIRECT(ADDRESS(1004,BG$2,1,1))),"")</f>
        <v/>
      </c>
      <c r="BH518" t="str">
        <f ca="1">IF($BT518&lt;&gt;"",SUMIF($BD$3:$BD$1004,"="&amp;$BD518,INDIRECT(ADDRESS(3,BH$2,1,1)):INDIRECT(ADDRESS(1004,BH$2,1,1))),"")</f>
        <v/>
      </c>
      <c r="BI518" t="str">
        <f ca="1">IF($BT518&lt;&gt;"",SUMIF($BD$3:$BD$1004,"="&amp;$BD518,INDIRECT(ADDRESS(3,BI$2,1,1)):INDIRECT(ADDRESS(1004,BI$2,1,1))),"")</f>
        <v/>
      </c>
      <c r="BJ518" t="str">
        <f ca="1">IF($BT518&lt;&gt;"",SUMIF($BD$3:$BD$1004,"="&amp;$BD518,INDIRECT(ADDRESS(3,BJ$2,1,1)):INDIRECT(ADDRESS(1004,BJ$2,1,1))),"")</f>
        <v/>
      </c>
      <c r="BK518" t="str">
        <f ca="1">IF($BT518&lt;&gt;"",SUMIF($BD$3:$BD$1004,"="&amp;$BD518,INDIRECT(ADDRESS(3,BK$2,1,1)):INDIRECT(ADDRESS(1004,BK$2,1,1))),"")</f>
        <v/>
      </c>
      <c r="BL518" t="str">
        <f ca="1">IF($BT518&lt;&gt;"",SUMIF($BD$3:$BD$1004,"="&amp;$BD518,INDIRECT(ADDRESS(3,BL$2,1,1)):INDIRECT(ADDRESS(1004,BL$2,1,1))),"")</f>
        <v/>
      </c>
      <c r="BM518" t="str">
        <f ca="1">IF($BT518&lt;&gt;"",SUMIF($BD$3:$BD$1004,"="&amp;$BD518,INDIRECT(ADDRESS(3,BM$2,1,1)):INDIRECT(ADDRESS(1004,BM$2,1,1))),"")</f>
        <v/>
      </c>
      <c r="BN518" t="str">
        <f ca="1">IF($BT518&lt;&gt;"",SUMIF($BD$3:$BD$1004,"="&amp;$BD518,INDIRECT(ADDRESS(3,BN$2,1,1)):INDIRECT(ADDRESS(1004,BN$2,1,1))),"")</f>
        <v/>
      </c>
      <c r="BO518" t="str">
        <f ca="1">IF($BT518&lt;&gt;"",SUMIF($BD$3:$BD$1004,"="&amp;$BD518,INDIRECT(ADDRESS(3,BO$2,1,1)):INDIRECT(ADDRESS(1004,BO$2,1,1))),"")</f>
        <v/>
      </c>
      <c r="BP518" t="str">
        <f ca="1">IF($BT518&lt;&gt;"",SUMIF($BD$3:$BD$1004,"="&amp;$BD518,INDIRECT(ADDRESS(3,BP$2,1,1)):INDIRECT(ADDRESS(1004,BP$2,1,1))),"")</f>
        <v/>
      </c>
      <c r="BQ518" t="str">
        <f ca="1">IF($BT518&lt;&gt;"",SUMIF($BD$3:$BD$1004,"="&amp;$BD518,INDIRECT(ADDRESS(3,BQ$2,1,1)):INDIRECT(ADDRESS(1004,BQ$2,1,1))),"")</f>
        <v/>
      </c>
      <c r="BR518" t="str">
        <f ca="1">IF($BT518&lt;&gt;"",SUMIF($BD$3:$BD$1004,"="&amp;$BD518,INDIRECT(ADDRESS(3,BR$2,1,1)):INDIRECT(ADDRESS(1004,BR$2,1,1))),"")</f>
        <v/>
      </c>
      <c r="BS518" t="str">
        <f>IF($A518&lt;&gt;"",VLOOKUP(TRUNC(MID($A518,1,2),0),Plano_Contas!$H$3:$J$103,3,TRUE),"")</f>
        <v/>
      </c>
      <c r="BT518" t="str">
        <f t="shared" si="32"/>
        <v/>
      </c>
      <c r="BV518">
        <f>Empresas!C518</f>
        <v>0</v>
      </c>
    </row>
    <row r="519" spans="1:74" x14ac:dyDescent="0.2">
      <c r="A519" s="89"/>
      <c r="B519" s="52" t="str">
        <f>IF($A519&lt;&gt;"",VLOOKUP(""&amp;$A519,Plano_Contas!$A$3:$F$1003,6,0),"")</f>
        <v/>
      </c>
      <c r="C519" s="91"/>
      <c r="D519" s="111"/>
      <c r="E519" s="112">
        <v>0</v>
      </c>
      <c r="F519" s="87"/>
      <c r="G519" s="85"/>
      <c r="H519" s="111"/>
      <c r="I519" s="112">
        <v>0</v>
      </c>
      <c r="J519" s="87"/>
      <c r="K519" s="85"/>
      <c r="L519" s="111"/>
      <c r="M519" s="112">
        <v>0</v>
      </c>
      <c r="N519" s="87"/>
      <c r="O519" s="85"/>
      <c r="P519" s="111"/>
      <c r="Q519" s="112">
        <v>0</v>
      </c>
      <c r="R519" s="87"/>
      <c r="S519" s="85"/>
      <c r="T519" s="111"/>
      <c r="U519" s="112">
        <v>0</v>
      </c>
      <c r="V519" s="87"/>
      <c r="W519" s="85"/>
      <c r="X519" s="111"/>
      <c r="Y519" s="112">
        <v>0</v>
      </c>
      <c r="Z519" s="87"/>
      <c r="AA519" s="85"/>
      <c r="AB519" s="111"/>
      <c r="AC519" s="112">
        <v>0</v>
      </c>
      <c r="AD519" s="87"/>
      <c r="AE519" s="85"/>
      <c r="AF519" s="111"/>
      <c r="AG519" s="112">
        <v>0</v>
      </c>
      <c r="AH519" s="87"/>
      <c r="AI519" s="85"/>
      <c r="AJ519" s="111"/>
      <c r="AK519" s="112">
        <v>0</v>
      </c>
      <c r="AL519" s="87"/>
      <c r="AM519" s="85"/>
      <c r="AN519" s="111"/>
      <c r="AO519" s="112">
        <v>0</v>
      </c>
      <c r="AP519" s="87"/>
      <c r="AQ519" s="85"/>
      <c r="AR519" s="111"/>
      <c r="AS519" s="112">
        <v>0</v>
      </c>
      <c r="AT519" s="87"/>
      <c r="AU519" s="85"/>
      <c r="AV519" s="111"/>
      <c r="AW519" s="112">
        <v>0</v>
      </c>
      <c r="AX519" s="87"/>
      <c r="AY519" s="85"/>
      <c r="AZ519" s="267">
        <f t="shared" si="29"/>
        <v>0</v>
      </c>
      <c r="BA519" s="88">
        <f t="shared" si="30"/>
        <v>0</v>
      </c>
      <c r="BC519">
        <f>IF($A519&lt;&gt;"",COUNTIF($BD$3:$BD519,$BD519),0)</f>
        <v>0</v>
      </c>
      <c r="BD519" t="str">
        <f>IF($A519&lt;&gt;"",VLOOKUP(TRUNC(MID($A519,1,2),0),Plano_Contas!$H$3:$J$103,2,TRUE),"")</f>
        <v/>
      </c>
      <c r="BE519" s="201" t="str">
        <f t="shared" si="31"/>
        <v/>
      </c>
      <c r="BF519" t="str">
        <f ca="1">IF($BT519&lt;&gt;"",SUMIF($BD$3:$BD$1004,"="&amp;$BD519,INDIRECT(ADDRESS(3,BF$2,1,1)):INDIRECT(ADDRESS(1004,BF$2,1,1))),"")</f>
        <v/>
      </c>
      <c r="BG519" t="str">
        <f ca="1">IF($BT519&lt;&gt;"",SUMIF($BD$3:$BD$1004,"="&amp;$BD519,INDIRECT(ADDRESS(3,BG$2,1,1)):INDIRECT(ADDRESS(1004,BG$2,1,1))),"")</f>
        <v/>
      </c>
      <c r="BH519" t="str">
        <f ca="1">IF($BT519&lt;&gt;"",SUMIF($BD$3:$BD$1004,"="&amp;$BD519,INDIRECT(ADDRESS(3,BH$2,1,1)):INDIRECT(ADDRESS(1004,BH$2,1,1))),"")</f>
        <v/>
      </c>
      <c r="BI519" t="str">
        <f ca="1">IF($BT519&lt;&gt;"",SUMIF($BD$3:$BD$1004,"="&amp;$BD519,INDIRECT(ADDRESS(3,BI$2,1,1)):INDIRECT(ADDRESS(1004,BI$2,1,1))),"")</f>
        <v/>
      </c>
      <c r="BJ519" t="str">
        <f ca="1">IF($BT519&lt;&gt;"",SUMIF($BD$3:$BD$1004,"="&amp;$BD519,INDIRECT(ADDRESS(3,BJ$2,1,1)):INDIRECT(ADDRESS(1004,BJ$2,1,1))),"")</f>
        <v/>
      </c>
      <c r="BK519" t="str">
        <f ca="1">IF($BT519&lt;&gt;"",SUMIF($BD$3:$BD$1004,"="&amp;$BD519,INDIRECT(ADDRESS(3,BK$2,1,1)):INDIRECT(ADDRESS(1004,BK$2,1,1))),"")</f>
        <v/>
      </c>
      <c r="BL519" t="str">
        <f ca="1">IF($BT519&lt;&gt;"",SUMIF($BD$3:$BD$1004,"="&amp;$BD519,INDIRECT(ADDRESS(3,BL$2,1,1)):INDIRECT(ADDRESS(1004,BL$2,1,1))),"")</f>
        <v/>
      </c>
      <c r="BM519" t="str">
        <f ca="1">IF($BT519&lt;&gt;"",SUMIF($BD$3:$BD$1004,"="&amp;$BD519,INDIRECT(ADDRESS(3,BM$2,1,1)):INDIRECT(ADDRESS(1004,BM$2,1,1))),"")</f>
        <v/>
      </c>
      <c r="BN519" t="str">
        <f ca="1">IF($BT519&lt;&gt;"",SUMIF($BD$3:$BD$1004,"="&amp;$BD519,INDIRECT(ADDRESS(3,BN$2,1,1)):INDIRECT(ADDRESS(1004,BN$2,1,1))),"")</f>
        <v/>
      </c>
      <c r="BO519" t="str">
        <f ca="1">IF($BT519&lt;&gt;"",SUMIF($BD$3:$BD$1004,"="&amp;$BD519,INDIRECT(ADDRESS(3,BO$2,1,1)):INDIRECT(ADDRESS(1004,BO$2,1,1))),"")</f>
        <v/>
      </c>
      <c r="BP519" t="str">
        <f ca="1">IF($BT519&lt;&gt;"",SUMIF($BD$3:$BD$1004,"="&amp;$BD519,INDIRECT(ADDRESS(3,BP$2,1,1)):INDIRECT(ADDRESS(1004,BP$2,1,1))),"")</f>
        <v/>
      </c>
      <c r="BQ519" t="str">
        <f ca="1">IF($BT519&lt;&gt;"",SUMIF($BD$3:$BD$1004,"="&amp;$BD519,INDIRECT(ADDRESS(3,BQ$2,1,1)):INDIRECT(ADDRESS(1004,BQ$2,1,1))),"")</f>
        <v/>
      </c>
      <c r="BR519" t="str">
        <f ca="1">IF($BT519&lt;&gt;"",SUMIF($BD$3:$BD$1004,"="&amp;$BD519,INDIRECT(ADDRESS(3,BR$2,1,1)):INDIRECT(ADDRESS(1004,BR$2,1,1))),"")</f>
        <v/>
      </c>
      <c r="BS519" t="str">
        <f>IF($A519&lt;&gt;"",VLOOKUP(TRUNC(MID($A519,1,2),0),Plano_Contas!$H$3:$J$103,3,TRUE),"")</f>
        <v/>
      </c>
      <c r="BT519" t="str">
        <f t="shared" si="32"/>
        <v/>
      </c>
      <c r="BV519">
        <f>Empresas!C519</f>
        <v>0</v>
      </c>
    </row>
    <row r="520" spans="1:74" x14ac:dyDescent="0.2">
      <c r="A520" s="89"/>
      <c r="B520" s="52" t="str">
        <f>IF($A520&lt;&gt;"",VLOOKUP(""&amp;$A520,Plano_Contas!$A$3:$F$1003,6,0),"")</f>
        <v/>
      </c>
      <c r="C520" s="91"/>
      <c r="D520" s="111"/>
      <c r="E520" s="112">
        <v>0</v>
      </c>
      <c r="F520" s="87"/>
      <c r="G520" s="85"/>
      <c r="H520" s="111"/>
      <c r="I520" s="112">
        <v>0</v>
      </c>
      <c r="J520" s="87"/>
      <c r="K520" s="85"/>
      <c r="L520" s="111"/>
      <c r="M520" s="112">
        <v>0</v>
      </c>
      <c r="N520" s="87"/>
      <c r="O520" s="85"/>
      <c r="P520" s="111"/>
      <c r="Q520" s="112">
        <v>0</v>
      </c>
      <c r="R520" s="87"/>
      <c r="S520" s="85"/>
      <c r="T520" s="111"/>
      <c r="U520" s="112">
        <v>0</v>
      </c>
      <c r="V520" s="87"/>
      <c r="W520" s="85"/>
      <c r="X520" s="111"/>
      <c r="Y520" s="112">
        <v>0</v>
      </c>
      <c r="Z520" s="87"/>
      <c r="AA520" s="85"/>
      <c r="AB520" s="111"/>
      <c r="AC520" s="112">
        <v>0</v>
      </c>
      <c r="AD520" s="87"/>
      <c r="AE520" s="85"/>
      <c r="AF520" s="111"/>
      <c r="AG520" s="112">
        <v>0</v>
      </c>
      <c r="AH520" s="87"/>
      <c r="AI520" s="85"/>
      <c r="AJ520" s="111"/>
      <c r="AK520" s="112">
        <v>0</v>
      </c>
      <c r="AL520" s="87"/>
      <c r="AM520" s="85"/>
      <c r="AN520" s="111"/>
      <c r="AO520" s="112">
        <v>0</v>
      </c>
      <c r="AP520" s="87"/>
      <c r="AQ520" s="85"/>
      <c r="AR520" s="111"/>
      <c r="AS520" s="112">
        <v>0</v>
      </c>
      <c r="AT520" s="87"/>
      <c r="AU520" s="85"/>
      <c r="AV520" s="111"/>
      <c r="AW520" s="112">
        <v>0</v>
      </c>
      <c r="AX520" s="87"/>
      <c r="AY520" s="85"/>
      <c r="AZ520" s="267">
        <f t="shared" si="29"/>
        <v>0</v>
      </c>
      <c r="BA520" s="88">
        <f t="shared" si="30"/>
        <v>0</v>
      </c>
      <c r="BC520">
        <f>IF($A520&lt;&gt;"",COUNTIF($BD$3:$BD520,$BD520),0)</f>
        <v>0</v>
      </c>
      <c r="BD520" t="str">
        <f>IF($A520&lt;&gt;"",VLOOKUP(TRUNC(MID($A520,1,2),0),Plano_Contas!$H$3:$J$103,2,TRUE),"")</f>
        <v/>
      </c>
      <c r="BE520" s="201" t="str">
        <f t="shared" si="31"/>
        <v/>
      </c>
      <c r="BF520" t="str">
        <f ca="1">IF($BT520&lt;&gt;"",SUMIF($BD$3:$BD$1004,"="&amp;$BD520,INDIRECT(ADDRESS(3,BF$2,1,1)):INDIRECT(ADDRESS(1004,BF$2,1,1))),"")</f>
        <v/>
      </c>
      <c r="BG520" t="str">
        <f ca="1">IF($BT520&lt;&gt;"",SUMIF($BD$3:$BD$1004,"="&amp;$BD520,INDIRECT(ADDRESS(3,BG$2,1,1)):INDIRECT(ADDRESS(1004,BG$2,1,1))),"")</f>
        <v/>
      </c>
      <c r="BH520" t="str">
        <f ca="1">IF($BT520&lt;&gt;"",SUMIF($BD$3:$BD$1004,"="&amp;$BD520,INDIRECT(ADDRESS(3,BH$2,1,1)):INDIRECT(ADDRESS(1004,BH$2,1,1))),"")</f>
        <v/>
      </c>
      <c r="BI520" t="str">
        <f ca="1">IF($BT520&lt;&gt;"",SUMIF($BD$3:$BD$1004,"="&amp;$BD520,INDIRECT(ADDRESS(3,BI$2,1,1)):INDIRECT(ADDRESS(1004,BI$2,1,1))),"")</f>
        <v/>
      </c>
      <c r="BJ520" t="str">
        <f ca="1">IF($BT520&lt;&gt;"",SUMIF($BD$3:$BD$1004,"="&amp;$BD520,INDIRECT(ADDRESS(3,BJ$2,1,1)):INDIRECT(ADDRESS(1004,BJ$2,1,1))),"")</f>
        <v/>
      </c>
      <c r="BK520" t="str">
        <f ca="1">IF($BT520&lt;&gt;"",SUMIF($BD$3:$BD$1004,"="&amp;$BD520,INDIRECT(ADDRESS(3,BK$2,1,1)):INDIRECT(ADDRESS(1004,BK$2,1,1))),"")</f>
        <v/>
      </c>
      <c r="BL520" t="str">
        <f ca="1">IF($BT520&lt;&gt;"",SUMIF($BD$3:$BD$1004,"="&amp;$BD520,INDIRECT(ADDRESS(3,BL$2,1,1)):INDIRECT(ADDRESS(1004,BL$2,1,1))),"")</f>
        <v/>
      </c>
      <c r="BM520" t="str">
        <f ca="1">IF($BT520&lt;&gt;"",SUMIF($BD$3:$BD$1004,"="&amp;$BD520,INDIRECT(ADDRESS(3,BM$2,1,1)):INDIRECT(ADDRESS(1004,BM$2,1,1))),"")</f>
        <v/>
      </c>
      <c r="BN520" t="str">
        <f ca="1">IF($BT520&lt;&gt;"",SUMIF($BD$3:$BD$1004,"="&amp;$BD520,INDIRECT(ADDRESS(3,BN$2,1,1)):INDIRECT(ADDRESS(1004,BN$2,1,1))),"")</f>
        <v/>
      </c>
      <c r="BO520" t="str">
        <f ca="1">IF($BT520&lt;&gt;"",SUMIF($BD$3:$BD$1004,"="&amp;$BD520,INDIRECT(ADDRESS(3,BO$2,1,1)):INDIRECT(ADDRESS(1004,BO$2,1,1))),"")</f>
        <v/>
      </c>
      <c r="BP520" t="str">
        <f ca="1">IF($BT520&lt;&gt;"",SUMIF($BD$3:$BD$1004,"="&amp;$BD520,INDIRECT(ADDRESS(3,BP$2,1,1)):INDIRECT(ADDRESS(1004,BP$2,1,1))),"")</f>
        <v/>
      </c>
      <c r="BQ520" t="str">
        <f ca="1">IF($BT520&lt;&gt;"",SUMIF($BD$3:$BD$1004,"="&amp;$BD520,INDIRECT(ADDRESS(3,BQ$2,1,1)):INDIRECT(ADDRESS(1004,BQ$2,1,1))),"")</f>
        <v/>
      </c>
      <c r="BR520" t="str">
        <f ca="1">IF($BT520&lt;&gt;"",SUMIF($BD$3:$BD$1004,"="&amp;$BD520,INDIRECT(ADDRESS(3,BR$2,1,1)):INDIRECT(ADDRESS(1004,BR$2,1,1))),"")</f>
        <v/>
      </c>
      <c r="BS520" t="str">
        <f>IF($A520&lt;&gt;"",VLOOKUP(TRUNC(MID($A520,1,2),0),Plano_Contas!$H$3:$J$103,3,TRUE),"")</f>
        <v/>
      </c>
      <c r="BT520" t="str">
        <f t="shared" si="32"/>
        <v/>
      </c>
      <c r="BV520">
        <f>Empresas!C520</f>
        <v>0</v>
      </c>
    </row>
    <row r="521" spans="1:74" x14ac:dyDescent="0.2">
      <c r="A521" s="89"/>
      <c r="B521" s="52" t="str">
        <f>IF($A521&lt;&gt;"",VLOOKUP(""&amp;$A521,Plano_Contas!$A$3:$F$1003,6,0),"")</f>
        <v/>
      </c>
      <c r="C521" s="91"/>
      <c r="D521" s="111"/>
      <c r="E521" s="112">
        <v>0</v>
      </c>
      <c r="F521" s="87"/>
      <c r="G521" s="85"/>
      <c r="H521" s="111"/>
      <c r="I521" s="112">
        <v>0</v>
      </c>
      <c r="J521" s="87"/>
      <c r="K521" s="85"/>
      <c r="L521" s="111"/>
      <c r="M521" s="112">
        <v>0</v>
      </c>
      <c r="N521" s="87"/>
      <c r="O521" s="85"/>
      <c r="P521" s="111"/>
      <c r="Q521" s="112">
        <v>0</v>
      </c>
      <c r="R521" s="87"/>
      <c r="S521" s="85"/>
      <c r="T521" s="111"/>
      <c r="U521" s="112">
        <v>0</v>
      </c>
      <c r="V521" s="87"/>
      <c r="W521" s="85"/>
      <c r="X521" s="111"/>
      <c r="Y521" s="112">
        <v>0</v>
      </c>
      <c r="Z521" s="87"/>
      <c r="AA521" s="85"/>
      <c r="AB521" s="111"/>
      <c r="AC521" s="112">
        <v>0</v>
      </c>
      <c r="AD521" s="87"/>
      <c r="AE521" s="85"/>
      <c r="AF521" s="111"/>
      <c r="AG521" s="112">
        <v>0</v>
      </c>
      <c r="AH521" s="87"/>
      <c r="AI521" s="85"/>
      <c r="AJ521" s="111"/>
      <c r="AK521" s="112">
        <v>0</v>
      </c>
      <c r="AL521" s="87"/>
      <c r="AM521" s="85"/>
      <c r="AN521" s="111"/>
      <c r="AO521" s="112">
        <v>0</v>
      </c>
      <c r="AP521" s="87"/>
      <c r="AQ521" s="85"/>
      <c r="AR521" s="111"/>
      <c r="AS521" s="112">
        <v>0</v>
      </c>
      <c r="AT521" s="87"/>
      <c r="AU521" s="85"/>
      <c r="AV521" s="111"/>
      <c r="AW521" s="112">
        <v>0</v>
      </c>
      <c r="AX521" s="87"/>
      <c r="AY521" s="85"/>
      <c r="AZ521" s="267">
        <f t="shared" si="29"/>
        <v>0</v>
      </c>
      <c r="BA521" s="88">
        <f t="shared" si="30"/>
        <v>0</v>
      </c>
      <c r="BC521">
        <f>IF($A521&lt;&gt;"",COUNTIF($BD$3:$BD521,$BD521),0)</f>
        <v>0</v>
      </c>
      <c r="BD521" t="str">
        <f>IF($A521&lt;&gt;"",VLOOKUP(TRUNC(MID($A521,1,2),0),Plano_Contas!$H$3:$J$103,2,TRUE),"")</f>
        <v/>
      </c>
      <c r="BE521" s="201" t="str">
        <f t="shared" si="31"/>
        <v/>
      </c>
      <c r="BF521" t="str">
        <f ca="1">IF($BT521&lt;&gt;"",SUMIF($BD$3:$BD$1004,"="&amp;$BD521,INDIRECT(ADDRESS(3,BF$2,1,1)):INDIRECT(ADDRESS(1004,BF$2,1,1))),"")</f>
        <v/>
      </c>
      <c r="BG521" t="str">
        <f ca="1">IF($BT521&lt;&gt;"",SUMIF($BD$3:$BD$1004,"="&amp;$BD521,INDIRECT(ADDRESS(3,BG$2,1,1)):INDIRECT(ADDRESS(1004,BG$2,1,1))),"")</f>
        <v/>
      </c>
      <c r="BH521" t="str">
        <f ca="1">IF($BT521&lt;&gt;"",SUMIF($BD$3:$BD$1004,"="&amp;$BD521,INDIRECT(ADDRESS(3,BH$2,1,1)):INDIRECT(ADDRESS(1004,BH$2,1,1))),"")</f>
        <v/>
      </c>
      <c r="BI521" t="str">
        <f ca="1">IF($BT521&lt;&gt;"",SUMIF($BD$3:$BD$1004,"="&amp;$BD521,INDIRECT(ADDRESS(3,BI$2,1,1)):INDIRECT(ADDRESS(1004,BI$2,1,1))),"")</f>
        <v/>
      </c>
      <c r="BJ521" t="str">
        <f ca="1">IF($BT521&lt;&gt;"",SUMIF($BD$3:$BD$1004,"="&amp;$BD521,INDIRECT(ADDRESS(3,BJ$2,1,1)):INDIRECT(ADDRESS(1004,BJ$2,1,1))),"")</f>
        <v/>
      </c>
      <c r="BK521" t="str">
        <f ca="1">IF($BT521&lt;&gt;"",SUMIF($BD$3:$BD$1004,"="&amp;$BD521,INDIRECT(ADDRESS(3,BK$2,1,1)):INDIRECT(ADDRESS(1004,BK$2,1,1))),"")</f>
        <v/>
      </c>
      <c r="BL521" t="str">
        <f ca="1">IF($BT521&lt;&gt;"",SUMIF($BD$3:$BD$1004,"="&amp;$BD521,INDIRECT(ADDRESS(3,BL$2,1,1)):INDIRECT(ADDRESS(1004,BL$2,1,1))),"")</f>
        <v/>
      </c>
      <c r="BM521" t="str">
        <f ca="1">IF($BT521&lt;&gt;"",SUMIF($BD$3:$BD$1004,"="&amp;$BD521,INDIRECT(ADDRESS(3,BM$2,1,1)):INDIRECT(ADDRESS(1004,BM$2,1,1))),"")</f>
        <v/>
      </c>
      <c r="BN521" t="str">
        <f ca="1">IF($BT521&lt;&gt;"",SUMIF($BD$3:$BD$1004,"="&amp;$BD521,INDIRECT(ADDRESS(3,BN$2,1,1)):INDIRECT(ADDRESS(1004,BN$2,1,1))),"")</f>
        <v/>
      </c>
      <c r="BO521" t="str">
        <f ca="1">IF($BT521&lt;&gt;"",SUMIF($BD$3:$BD$1004,"="&amp;$BD521,INDIRECT(ADDRESS(3,BO$2,1,1)):INDIRECT(ADDRESS(1004,BO$2,1,1))),"")</f>
        <v/>
      </c>
      <c r="BP521" t="str">
        <f ca="1">IF($BT521&lt;&gt;"",SUMIF($BD$3:$BD$1004,"="&amp;$BD521,INDIRECT(ADDRESS(3,BP$2,1,1)):INDIRECT(ADDRESS(1004,BP$2,1,1))),"")</f>
        <v/>
      </c>
      <c r="BQ521" t="str">
        <f ca="1">IF($BT521&lt;&gt;"",SUMIF($BD$3:$BD$1004,"="&amp;$BD521,INDIRECT(ADDRESS(3,BQ$2,1,1)):INDIRECT(ADDRESS(1004,BQ$2,1,1))),"")</f>
        <v/>
      </c>
      <c r="BR521" t="str">
        <f ca="1">IF($BT521&lt;&gt;"",SUMIF($BD$3:$BD$1004,"="&amp;$BD521,INDIRECT(ADDRESS(3,BR$2,1,1)):INDIRECT(ADDRESS(1004,BR$2,1,1))),"")</f>
        <v/>
      </c>
      <c r="BS521" t="str">
        <f>IF($A521&lt;&gt;"",VLOOKUP(TRUNC(MID($A521,1,2),0),Plano_Contas!$H$3:$J$103,3,TRUE),"")</f>
        <v/>
      </c>
      <c r="BT521" t="str">
        <f t="shared" si="32"/>
        <v/>
      </c>
      <c r="BV521">
        <f>Empresas!C521</f>
        <v>0</v>
      </c>
    </row>
    <row r="522" spans="1:74" x14ac:dyDescent="0.2">
      <c r="A522" s="89"/>
      <c r="B522" s="52" t="str">
        <f>IF($A522&lt;&gt;"",VLOOKUP(""&amp;$A522,Plano_Contas!$A$3:$F$1003,6,0),"")</f>
        <v/>
      </c>
      <c r="C522" s="91"/>
      <c r="D522" s="111"/>
      <c r="E522" s="112">
        <v>0</v>
      </c>
      <c r="F522" s="87"/>
      <c r="G522" s="85"/>
      <c r="H522" s="111"/>
      <c r="I522" s="112">
        <v>0</v>
      </c>
      <c r="J522" s="87"/>
      <c r="K522" s="85"/>
      <c r="L522" s="111"/>
      <c r="M522" s="112">
        <v>0</v>
      </c>
      <c r="N522" s="87"/>
      <c r="O522" s="85"/>
      <c r="P522" s="111"/>
      <c r="Q522" s="112">
        <v>0</v>
      </c>
      <c r="R522" s="87"/>
      <c r="S522" s="85"/>
      <c r="T522" s="111"/>
      <c r="U522" s="112">
        <v>0</v>
      </c>
      <c r="V522" s="87"/>
      <c r="W522" s="85"/>
      <c r="X522" s="111"/>
      <c r="Y522" s="112">
        <v>0</v>
      </c>
      <c r="Z522" s="87"/>
      <c r="AA522" s="85"/>
      <c r="AB522" s="111"/>
      <c r="AC522" s="112">
        <v>0</v>
      </c>
      <c r="AD522" s="87"/>
      <c r="AE522" s="85"/>
      <c r="AF522" s="111"/>
      <c r="AG522" s="112">
        <v>0</v>
      </c>
      <c r="AH522" s="87"/>
      <c r="AI522" s="85"/>
      <c r="AJ522" s="111"/>
      <c r="AK522" s="112">
        <v>0</v>
      </c>
      <c r="AL522" s="87"/>
      <c r="AM522" s="85"/>
      <c r="AN522" s="111"/>
      <c r="AO522" s="112">
        <v>0</v>
      </c>
      <c r="AP522" s="87"/>
      <c r="AQ522" s="85"/>
      <c r="AR522" s="111"/>
      <c r="AS522" s="112">
        <v>0</v>
      </c>
      <c r="AT522" s="87"/>
      <c r="AU522" s="85"/>
      <c r="AV522" s="111"/>
      <c r="AW522" s="112">
        <v>0</v>
      </c>
      <c r="AX522" s="87"/>
      <c r="AY522" s="85"/>
      <c r="AZ522" s="267">
        <f t="shared" si="29"/>
        <v>0</v>
      </c>
      <c r="BA522" s="88">
        <f t="shared" si="30"/>
        <v>0</v>
      </c>
      <c r="BC522">
        <f>IF($A522&lt;&gt;"",COUNTIF($BD$3:$BD522,$BD522),0)</f>
        <v>0</v>
      </c>
      <c r="BD522" t="str">
        <f>IF($A522&lt;&gt;"",VLOOKUP(TRUNC(MID($A522,1,2),0),Plano_Contas!$H$3:$J$103,2,TRUE),"")</f>
        <v/>
      </c>
      <c r="BE522" s="201" t="str">
        <f t="shared" si="31"/>
        <v/>
      </c>
      <c r="BF522" t="str">
        <f ca="1">IF($BT522&lt;&gt;"",SUMIF($BD$3:$BD$1004,"="&amp;$BD522,INDIRECT(ADDRESS(3,BF$2,1,1)):INDIRECT(ADDRESS(1004,BF$2,1,1))),"")</f>
        <v/>
      </c>
      <c r="BG522" t="str">
        <f ca="1">IF($BT522&lt;&gt;"",SUMIF($BD$3:$BD$1004,"="&amp;$BD522,INDIRECT(ADDRESS(3,BG$2,1,1)):INDIRECT(ADDRESS(1004,BG$2,1,1))),"")</f>
        <v/>
      </c>
      <c r="BH522" t="str">
        <f ca="1">IF($BT522&lt;&gt;"",SUMIF($BD$3:$BD$1004,"="&amp;$BD522,INDIRECT(ADDRESS(3,BH$2,1,1)):INDIRECT(ADDRESS(1004,BH$2,1,1))),"")</f>
        <v/>
      </c>
      <c r="BI522" t="str">
        <f ca="1">IF($BT522&lt;&gt;"",SUMIF($BD$3:$BD$1004,"="&amp;$BD522,INDIRECT(ADDRESS(3,BI$2,1,1)):INDIRECT(ADDRESS(1004,BI$2,1,1))),"")</f>
        <v/>
      </c>
      <c r="BJ522" t="str">
        <f ca="1">IF($BT522&lt;&gt;"",SUMIF($BD$3:$BD$1004,"="&amp;$BD522,INDIRECT(ADDRESS(3,BJ$2,1,1)):INDIRECT(ADDRESS(1004,BJ$2,1,1))),"")</f>
        <v/>
      </c>
      <c r="BK522" t="str">
        <f ca="1">IF($BT522&lt;&gt;"",SUMIF($BD$3:$BD$1004,"="&amp;$BD522,INDIRECT(ADDRESS(3,BK$2,1,1)):INDIRECT(ADDRESS(1004,BK$2,1,1))),"")</f>
        <v/>
      </c>
      <c r="BL522" t="str">
        <f ca="1">IF($BT522&lt;&gt;"",SUMIF($BD$3:$BD$1004,"="&amp;$BD522,INDIRECT(ADDRESS(3,BL$2,1,1)):INDIRECT(ADDRESS(1004,BL$2,1,1))),"")</f>
        <v/>
      </c>
      <c r="BM522" t="str">
        <f ca="1">IF($BT522&lt;&gt;"",SUMIF($BD$3:$BD$1004,"="&amp;$BD522,INDIRECT(ADDRESS(3,BM$2,1,1)):INDIRECT(ADDRESS(1004,BM$2,1,1))),"")</f>
        <v/>
      </c>
      <c r="BN522" t="str">
        <f ca="1">IF($BT522&lt;&gt;"",SUMIF($BD$3:$BD$1004,"="&amp;$BD522,INDIRECT(ADDRESS(3,BN$2,1,1)):INDIRECT(ADDRESS(1004,BN$2,1,1))),"")</f>
        <v/>
      </c>
      <c r="BO522" t="str">
        <f ca="1">IF($BT522&lt;&gt;"",SUMIF($BD$3:$BD$1004,"="&amp;$BD522,INDIRECT(ADDRESS(3,BO$2,1,1)):INDIRECT(ADDRESS(1004,BO$2,1,1))),"")</f>
        <v/>
      </c>
      <c r="BP522" t="str">
        <f ca="1">IF($BT522&lt;&gt;"",SUMIF($BD$3:$BD$1004,"="&amp;$BD522,INDIRECT(ADDRESS(3,BP$2,1,1)):INDIRECT(ADDRESS(1004,BP$2,1,1))),"")</f>
        <v/>
      </c>
      <c r="BQ522" t="str">
        <f ca="1">IF($BT522&lt;&gt;"",SUMIF($BD$3:$BD$1004,"="&amp;$BD522,INDIRECT(ADDRESS(3,BQ$2,1,1)):INDIRECT(ADDRESS(1004,BQ$2,1,1))),"")</f>
        <v/>
      </c>
      <c r="BR522" t="str">
        <f ca="1">IF($BT522&lt;&gt;"",SUMIF($BD$3:$BD$1004,"="&amp;$BD522,INDIRECT(ADDRESS(3,BR$2,1,1)):INDIRECT(ADDRESS(1004,BR$2,1,1))),"")</f>
        <v/>
      </c>
      <c r="BS522" t="str">
        <f>IF($A522&lt;&gt;"",VLOOKUP(TRUNC(MID($A522,1,2),0),Plano_Contas!$H$3:$J$103,3,TRUE),"")</f>
        <v/>
      </c>
      <c r="BT522" t="str">
        <f t="shared" si="32"/>
        <v/>
      </c>
      <c r="BV522">
        <f>Empresas!C522</f>
        <v>0</v>
      </c>
    </row>
    <row r="523" spans="1:74" x14ac:dyDescent="0.2">
      <c r="A523" s="89"/>
      <c r="B523" s="52" t="str">
        <f>IF($A523&lt;&gt;"",VLOOKUP(""&amp;$A523,Plano_Contas!$A$3:$F$1003,6,0),"")</f>
        <v/>
      </c>
      <c r="C523" s="91"/>
      <c r="D523" s="111"/>
      <c r="E523" s="112">
        <v>0</v>
      </c>
      <c r="F523" s="87"/>
      <c r="G523" s="85"/>
      <c r="H523" s="111"/>
      <c r="I523" s="112">
        <v>0</v>
      </c>
      <c r="J523" s="87"/>
      <c r="K523" s="85"/>
      <c r="L523" s="111"/>
      <c r="M523" s="112">
        <v>0</v>
      </c>
      <c r="N523" s="87"/>
      <c r="O523" s="85"/>
      <c r="P523" s="111"/>
      <c r="Q523" s="112">
        <v>0</v>
      </c>
      <c r="R523" s="87"/>
      <c r="S523" s="85"/>
      <c r="T523" s="111"/>
      <c r="U523" s="112">
        <v>0</v>
      </c>
      <c r="V523" s="87"/>
      <c r="W523" s="85"/>
      <c r="X523" s="111"/>
      <c r="Y523" s="112">
        <v>0</v>
      </c>
      <c r="Z523" s="87"/>
      <c r="AA523" s="85"/>
      <c r="AB523" s="111"/>
      <c r="AC523" s="112">
        <v>0</v>
      </c>
      <c r="AD523" s="87"/>
      <c r="AE523" s="85"/>
      <c r="AF523" s="111"/>
      <c r="AG523" s="112">
        <v>0</v>
      </c>
      <c r="AH523" s="87"/>
      <c r="AI523" s="85"/>
      <c r="AJ523" s="111"/>
      <c r="AK523" s="112">
        <v>0</v>
      </c>
      <c r="AL523" s="87"/>
      <c r="AM523" s="85"/>
      <c r="AN523" s="111"/>
      <c r="AO523" s="112">
        <v>0</v>
      </c>
      <c r="AP523" s="87"/>
      <c r="AQ523" s="85"/>
      <c r="AR523" s="111"/>
      <c r="AS523" s="112">
        <v>0</v>
      </c>
      <c r="AT523" s="87"/>
      <c r="AU523" s="85"/>
      <c r="AV523" s="111"/>
      <c r="AW523" s="112">
        <v>0</v>
      </c>
      <c r="AX523" s="87"/>
      <c r="AY523" s="85"/>
      <c r="AZ523" s="267">
        <f t="shared" si="29"/>
        <v>0</v>
      </c>
      <c r="BA523" s="88">
        <f t="shared" si="30"/>
        <v>0</v>
      </c>
      <c r="BC523">
        <f>IF($A523&lt;&gt;"",COUNTIF($BD$3:$BD523,$BD523),0)</f>
        <v>0</v>
      </c>
      <c r="BD523" t="str">
        <f>IF($A523&lt;&gt;"",VLOOKUP(TRUNC(MID($A523,1,2),0),Plano_Contas!$H$3:$J$103,2,TRUE),"")</f>
        <v/>
      </c>
      <c r="BE523" s="201" t="str">
        <f t="shared" si="31"/>
        <v/>
      </c>
      <c r="BF523" t="str">
        <f ca="1">IF($BT523&lt;&gt;"",SUMIF($BD$3:$BD$1004,"="&amp;$BD523,INDIRECT(ADDRESS(3,BF$2,1,1)):INDIRECT(ADDRESS(1004,BF$2,1,1))),"")</f>
        <v/>
      </c>
      <c r="BG523" t="str">
        <f ca="1">IF($BT523&lt;&gt;"",SUMIF($BD$3:$BD$1004,"="&amp;$BD523,INDIRECT(ADDRESS(3,BG$2,1,1)):INDIRECT(ADDRESS(1004,BG$2,1,1))),"")</f>
        <v/>
      </c>
      <c r="BH523" t="str">
        <f ca="1">IF($BT523&lt;&gt;"",SUMIF($BD$3:$BD$1004,"="&amp;$BD523,INDIRECT(ADDRESS(3,BH$2,1,1)):INDIRECT(ADDRESS(1004,BH$2,1,1))),"")</f>
        <v/>
      </c>
      <c r="BI523" t="str">
        <f ca="1">IF($BT523&lt;&gt;"",SUMIF($BD$3:$BD$1004,"="&amp;$BD523,INDIRECT(ADDRESS(3,BI$2,1,1)):INDIRECT(ADDRESS(1004,BI$2,1,1))),"")</f>
        <v/>
      </c>
      <c r="BJ523" t="str">
        <f ca="1">IF($BT523&lt;&gt;"",SUMIF($BD$3:$BD$1004,"="&amp;$BD523,INDIRECT(ADDRESS(3,BJ$2,1,1)):INDIRECT(ADDRESS(1004,BJ$2,1,1))),"")</f>
        <v/>
      </c>
      <c r="BK523" t="str">
        <f ca="1">IF($BT523&lt;&gt;"",SUMIF($BD$3:$BD$1004,"="&amp;$BD523,INDIRECT(ADDRESS(3,BK$2,1,1)):INDIRECT(ADDRESS(1004,BK$2,1,1))),"")</f>
        <v/>
      </c>
      <c r="BL523" t="str">
        <f ca="1">IF($BT523&lt;&gt;"",SUMIF($BD$3:$BD$1004,"="&amp;$BD523,INDIRECT(ADDRESS(3,BL$2,1,1)):INDIRECT(ADDRESS(1004,BL$2,1,1))),"")</f>
        <v/>
      </c>
      <c r="BM523" t="str">
        <f ca="1">IF($BT523&lt;&gt;"",SUMIF($BD$3:$BD$1004,"="&amp;$BD523,INDIRECT(ADDRESS(3,BM$2,1,1)):INDIRECT(ADDRESS(1004,BM$2,1,1))),"")</f>
        <v/>
      </c>
      <c r="BN523" t="str">
        <f ca="1">IF($BT523&lt;&gt;"",SUMIF($BD$3:$BD$1004,"="&amp;$BD523,INDIRECT(ADDRESS(3,BN$2,1,1)):INDIRECT(ADDRESS(1004,BN$2,1,1))),"")</f>
        <v/>
      </c>
      <c r="BO523" t="str">
        <f ca="1">IF($BT523&lt;&gt;"",SUMIF($BD$3:$BD$1004,"="&amp;$BD523,INDIRECT(ADDRESS(3,BO$2,1,1)):INDIRECT(ADDRESS(1004,BO$2,1,1))),"")</f>
        <v/>
      </c>
      <c r="BP523" t="str">
        <f ca="1">IF($BT523&lt;&gt;"",SUMIF($BD$3:$BD$1004,"="&amp;$BD523,INDIRECT(ADDRESS(3,BP$2,1,1)):INDIRECT(ADDRESS(1004,BP$2,1,1))),"")</f>
        <v/>
      </c>
      <c r="BQ523" t="str">
        <f ca="1">IF($BT523&lt;&gt;"",SUMIF($BD$3:$BD$1004,"="&amp;$BD523,INDIRECT(ADDRESS(3,BQ$2,1,1)):INDIRECT(ADDRESS(1004,BQ$2,1,1))),"")</f>
        <v/>
      </c>
      <c r="BR523" t="str">
        <f ca="1">IF($BT523&lt;&gt;"",SUMIF($BD$3:$BD$1004,"="&amp;$BD523,INDIRECT(ADDRESS(3,BR$2,1,1)):INDIRECT(ADDRESS(1004,BR$2,1,1))),"")</f>
        <v/>
      </c>
      <c r="BS523" t="str">
        <f>IF($A523&lt;&gt;"",VLOOKUP(TRUNC(MID($A523,1,2),0),Plano_Contas!$H$3:$J$103,3,TRUE),"")</f>
        <v/>
      </c>
      <c r="BT523" t="str">
        <f t="shared" si="32"/>
        <v/>
      </c>
      <c r="BV523">
        <f>Empresas!C523</f>
        <v>0</v>
      </c>
    </row>
    <row r="524" spans="1:74" x14ac:dyDescent="0.2">
      <c r="A524" s="89"/>
      <c r="B524" s="52" t="str">
        <f>IF($A524&lt;&gt;"",VLOOKUP(""&amp;$A524,Plano_Contas!$A$3:$F$1003,6,0),"")</f>
        <v/>
      </c>
      <c r="C524" s="91"/>
      <c r="D524" s="111"/>
      <c r="E524" s="112">
        <v>0</v>
      </c>
      <c r="F524" s="87"/>
      <c r="G524" s="85"/>
      <c r="H524" s="111"/>
      <c r="I524" s="112">
        <v>0</v>
      </c>
      <c r="J524" s="87"/>
      <c r="K524" s="85"/>
      <c r="L524" s="111"/>
      <c r="M524" s="112">
        <v>0</v>
      </c>
      <c r="N524" s="87"/>
      <c r="O524" s="85"/>
      <c r="P524" s="111"/>
      <c r="Q524" s="112">
        <v>0</v>
      </c>
      <c r="R524" s="87"/>
      <c r="S524" s="85"/>
      <c r="T524" s="111"/>
      <c r="U524" s="112">
        <v>0</v>
      </c>
      <c r="V524" s="87"/>
      <c r="W524" s="85"/>
      <c r="X524" s="111"/>
      <c r="Y524" s="112">
        <v>0</v>
      </c>
      <c r="Z524" s="87"/>
      <c r="AA524" s="85"/>
      <c r="AB524" s="111"/>
      <c r="AC524" s="112">
        <v>0</v>
      </c>
      <c r="AD524" s="87"/>
      <c r="AE524" s="85"/>
      <c r="AF524" s="111"/>
      <c r="AG524" s="112">
        <v>0</v>
      </c>
      <c r="AH524" s="87"/>
      <c r="AI524" s="85"/>
      <c r="AJ524" s="111"/>
      <c r="AK524" s="112">
        <v>0</v>
      </c>
      <c r="AL524" s="87"/>
      <c r="AM524" s="85"/>
      <c r="AN524" s="111"/>
      <c r="AO524" s="112">
        <v>0</v>
      </c>
      <c r="AP524" s="87"/>
      <c r="AQ524" s="85"/>
      <c r="AR524" s="111"/>
      <c r="AS524" s="112">
        <v>0</v>
      </c>
      <c r="AT524" s="87"/>
      <c r="AU524" s="85"/>
      <c r="AV524" s="111"/>
      <c r="AW524" s="112">
        <v>0</v>
      </c>
      <c r="AX524" s="87"/>
      <c r="AY524" s="85"/>
      <c r="AZ524" s="267">
        <f t="shared" si="29"/>
        <v>0</v>
      </c>
      <c r="BA524" s="88">
        <f t="shared" si="30"/>
        <v>0</v>
      </c>
      <c r="BC524">
        <f>IF($A524&lt;&gt;"",COUNTIF($BD$3:$BD524,$BD524),0)</f>
        <v>0</v>
      </c>
      <c r="BD524" t="str">
        <f>IF($A524&lt;&gt;"",VLOOKUP(TRUNC(MID($A524,1,2),0),Plano_Contas!$H$3:$J$103,2,TRUE),"")</f>
        <v/>
      </c>
      <c r="BE524" s="201" t="str">
        <f t="shared" si="31"/>
        <v/>
      </c>
      <c r="BF524" t="str">
        <f ca="1">IF($BT524&lt;&gt;"",SUMIF($BD$3:$BD$1004,"="&amp;$BD524,INDIRECT(ADDRESS(3,BF$2,1,1)):INDIRECT(ADDRESS(1004,BF$2,1,1))),"")</f>
        <v/>
      </c>
      <c r="BG524" t="str">
        <f ca="1">IF($BT524&lt;&gt;"",SUMIF($BD$3:$BD$1004,"="&amp;$BD524,INDIRECT(ADDRESS(3,BG$2,1,1)):INDIRECT(ADDRESS(1004,BG$2,1,1))),"")</f>
        <v/>
      </c>
      <c r="BH524" t="str">
        <f ca="1">IF($BT524&lt;&gt;"",SUMIF($BD$3:$BD$1004,"="&amp;$BD524,INDIRECT(ADDRESS(3,BH$2,1,1)):INDIRECT(ADDRESS(1004,BH$2,1,1))),"")</f>
        <v/>
      </c>
      <c r="BI524" t="str">
        <f ca="1">IF($BT524&lt;&gt;"",SUMIF($BD$3:$BD$1004,"="&amp;$BD524,INDIRECT(ADDRESS(3,BI$2,1,1)):INDIRECT(ADDRESS(1004,BI$2,1,1))),"")</f>
        <v/>
      </c>
      <c r="BJ524" t="str">
        <f ca="1">IF($BT524&lt;&gt;"",SUMIF($BD$3:$BD$1004,"="&amp;$BD524,INDIRECT(ADDRESS(3,BJ$2,1,1)):INDIRECT(ADDRESS(1004,BJ$2,1,1))),"")</f>
        <v/>
      </c>
      <c r="BK524" t="str">
        <f ca="1">IF($BT524&lt;&gt;"",SUMIF($BD$3:$BD$1004,"="&amp;$BD524,INDIRECT(ADDRESS(3,BK$2,1,1)):INDIRECT(ADDRESS(1004,BK$2,1,1))),"")</f>
        <v/>
      </c>
      <c r="BL524" t="str">
        <f ca="1">IF($BT524&lt;&gt;"",SUMIF($BD$3:$BD$1004,"="&amp;$BD524,INDIRECT(ADDRESS(3,BL$2,1,1)):INDIRECT(ADDRESS(1004,BL$2,1,1))),"")</f>
        <v/>
      </c>
      <c r="BM524" t="str">
        <f ca="1">IF($BT524&lt;&gt;"",SUMIF($BD$3:$BD$1004,"="&amp;$BD524,INDIRECT(ADDRESS(3,BM$2,1,1)):INDIRECT(ADDRESS(1004,BM$2,1,1))),"")</f>
        <v/>
      </c>
      <c r="BN524" t="str">
        <f ca="1">IF($BT524&lt;&gt;"",SUMIF($BD$3:$BD$1004,"="&amp;$BD524,INDIRECT(ADDRESS(3,BN$2,1,1)):INDIRECT(ADDRESS(1004,BN$2,1,1))),"")</f>
        <v/>
      </c>
      <c r="BO524" t="str">
        <f ca="1">IF($BT524&lt;&gt;"",SUMIF($BD$3:$BD$1004,"="&amp;$BD524,INDIRECT(ADDRESS(3,BO$2,1,1)):INDIRECT(ADDRESS(1004,BO$2,1,1))),"")</f>
        <v/>
      </c>
      <c r="BP524" t="str">
        <f ca="1">IF($BT524&lt;&gt;"",SUMIF($BD$3:$BD$1004,"="&amp;$BD524,INDIRECT(ADDRESS(3,BP$2,1,1)):INDIRECT(ADDRESS(1004,BP$2,1,1))),"")</f>
        <v/>
      </c>
      <c r="BQ524" t="str">
        <f ca="1">IF($BT524&lt;&gt;"",SUMIF($BD$3:$BD$1004,"="&amp;$BD524,INDIRECT(ADDRESS(3,BQ$2,1,1)):INDIRECT(ADDRESS(1004,BQ$2,1,1))),"")</f>
        <v/>
      </c>
      <c r="BR524" t="str">
        <f ca="1">IF($BT524&lt;&gt;"",SUMIF($BD$3:$BD$1004,"="&amp;$BD524,INDIRECT(ADDRESS(3,BR$2,1,1)):INDIRECT(ADDRESS(1004,BR$2,1,1))),"")</f>
        <v/>
      </c>
      <c r="BS524" t="str">
        <f>IF($A524&lt;&gt;"",VLOOKUP(TRUNC(MID($A524,1,2),0),Plano_Contas!$H$3:$J$103,3,TRUE),"")</f>
        <v/>
      </c>
      <c r="BT524" t="str">
        <f t="shared" si="32"/>
        <v/>
      </c>
      <c r="BV524">
        <f>Empresas!C524</f>
        <v>0</v>
      </c>
    </row>
    <row r="525" spans="1:74" x14ac:dyDescent="0.2">
      <c r="A525" s="89"/>
      <c r="B525" s="52" t="str">
        <f>IF($A525&lt;&gt;"",VLOOKUP(""&amp;$A525,Plano_Contas!$A$3:$F$1003,6,0),"")</f>
        <v/>
      </c>
      <c r="C525" s="91"/>
      <c r="D525" s="111"/>
      <c r="E525" s="112">
        <v>0</v>
      </c>
      <c r="F525" s="87"/>
      <c r="G525" s="85"/>
      <c r="H525" s="111"/>
      <c r="I525" s="112">
        <v>0</v>
      </c>
      <c r="J525" s="87"/>
      <c r="K525" s="85"/>
      <c r="L525" s="111"/>
      <c r="M525" s="112">
        <v>0</v>
      </c>
      <c r="N525" s="87"/>
      <c r="O525" s="85"/>
      <c r="P525" s="111"/>
      <c r="Q525" s="112">
        <v>0</v>
      </c>
      <c r="R525" s="87"/>
      <c r="S525" s="85"/>
      <c r="T525" s="111"/>
      <c r="U525" s="112">
        <v>0</v>
      </c>
      <c r="V525" s="87"/>
      <c r="W525" s="85"/>
      <c r="X525" s="111"/>
      <c r="Y525" s="112">
        <v>0</v>
      </c>
      <c r="Z525" s="87"/>
      <c r="AA525" s="85"/>
      <c r="AB525" s="111"/>
      <c r="AC525" s="112">
        <v>0</v>
      </c>
      <c r="AD525" s="87"/>
      <c r="AE525" s="85"/>
      <c r="AF525" s="111"/>
      <c r="AG525" s="112">
        <v>0</v>
      </c>
      <c r="AH525" s="87"/>
      <c r="AI525" s="85"/>
      <c r="AJ525" s="111"/>
      <c r="AK525" s="112">
        <v>0</v>
      </c>
      <c r="AL525" s="87"/>
      <c r="AM525" s="85"/>
      <c r="AN525" s="111"/>
      <c r="AO525" s="112">
        <v>0</v>
      </c>
      <c r="AP525" s="87"/>
      <c r="AQ525" s="85"/>
      <c r="AR525" s="111"/>
      <c r="AS525" s="112">
        <v>0</v>
      </c>
      <c r="AT525" s="87"/>
      <c r="AU525" s="85"/>
      <c r="AV525" s="111"/>
      <c r="AW525" s="112">
        <v>0</v>
      </c>
      <c r="AX525" s="87"/>
      <c r="AY525" s="85"/>
      <c r="AZ525" s="267">
        <f t="shared" si="29"/>
        <v>0</v>
      </c>
      <c r="BA525" s="88">
        <f t="shared" si="30"/>
        <v>0</v>
      </c>
      <c r="BC525">
        <f>IF($A525&lt;&gt;"",COUNTIF($BD$3:$BD525,$BD525),0)</f>
        <v>0</v>
      </c>
      <c r="BD525" t="str">
        <f>IF($A525&lt;&gt;"",VLOOKUP(TRUNC(MID($A525,1,2),0),Plano_Contas!$H$3:$J$103,2,TRUE),"")</f>
        <v/>
      </c>
      <c r="BE525" s="201" t="str">
        <f t="shared" si="31"/>
        <v/>
      </c>
      <c r="BF525" t="str">
        <f ca="1">IF($BT525&lt;&gt;"",SUMIF($BD$3:$BD$1004,"="&amp;$BD525,INDIRECT(ADDRESS(3,BF$2,1,1)):INDIRECT(ADDRESS(1004,BF$2,1,1))),"")</f>
        <v/>
      </c>
      <c r="BG525" t="str">
        <f ca="1">IF($BT525&lt;&gt;"",SUMIF($BD$3:$BD$1004,"="&amp;$BD525,INDIRECT(ADDRESS(3,BG$2,1,1)):INDIRECT(ADDRESS(1004,BG$2,1,1))),"")</f>
        <v/>
      </c>
      <c r="BH525" t="str">
        <f ca="1">IF($BT525&lt;&gt;"",SUMIF($BD$3:$BD$1004,"="&amp;$BD525,INDIRECT(ADDRESS(3,BH$2,1,1)):INDIRECT(ADDRESS(1004,BH$2,1,1))),"")</f>
        <v/>
      </c>
      <c r="BI525" t="str">
        <f ca="1">IF($BT525&lt;&gt;"",SUMIF($BD$3:$BD$1004,"="&amp;$BD525,INDIRECT(ADDRESS(3,BI$2,1,1)):INDIRECT(ADDRESS(1004,BI$2,1,1))),"")</f>
        <v/>
      </c>
      <c r="BJ525" t="str">
        <f ca="1">IF($BT525&lt;&gt;"",SUMIF($BD$3:$BD$1004,"="&amp;$BD525,INDIRECT(ADDRESS(3,BJ$2,1,1)):INDIRECT(ADDRESS(1004,BJ$2,1,1))),"")</f>
        <v/>
      </c>
      <c r="BK525" t="str">
        <f ca="1">IF($BT525&lt;&gt;"",SUMIF($BD$3:$BD$1004,"="&amp;$BD525,INDIRECT(ADDRESS(3,BK$2,1,1)):INDIRECT(ADDRESS(1004,BK$2,1,1))),"")</f>
        <v/>
      </c>
      <c r="BL525" t="str">
        <f ca="1">IF($BT525&lt;&gt;"",SUMIF($BD$3:$BD$1004,"="&amp;$BD525,INDIRECT(ADDRESS(3,BL$2,1,1)):INDIRECT(ADDRESS(1004,BL$2,1,1))),"")</f>
        <v/>
      </c>
      <c r="BM525" t="str">
        <f ca="1">IF($BT525&lt;&gt;"",SUMIF($BD$3:$BD$1004,"="&amp;$BD525,INDIRECT(ADDRESS(3,BM$2,1,1)):INDIRECT(ADDRESS(1004,BM$2,1,1))),"")</f>
        <v/>
      </c>
      <c r="BN525" t="str">
        <f ca="1">IF($BT525&lt;&gt;"",SUMIF($BD$3:$BD$1004,"="&amp;$BD525,INDIRECT(ADDRESS(3,BN$2,1,1)):INDIRECT(ADDRESS(1004,BN$2,1,1))),"")</f>
        <v/>
      </c>
      <c r="BO525" t="str">
        <f ca="1">IF($BT525&lt;&gt;"",SUMIF($BD$3:$BD$1004,"="&amp;$BD525,INDIRECT(ADDRESS(3,BO$2,1,1)):INDIRECT(ADDRESS(1004,BO$2,1,1))),"")</f>
        <v/>
      </c>
      <c r="BP525" t="str">
        <f ca="1">IF($BT525&lt;&gt;"",SUMIF($BD$3:$BD$1004,"="&amp;$BD525,INDIRECT(ADDRESS(3,BP$2,1,1)):INDIRECT(ADDRESS(1004,BP$2,1,1))),"")</f>
        <v/>
      </c>
      <c r="BQ525" t="str">
        <f ca="1">IF($BT525&lt;&gt;"",SUMIF($BD$3:$BD$1004,"="&amp;$BD525,INDIRECT(ADDRESS(3,BQ$2,1,1)):INDIRECT(ADDRESS(1004,BQ$2,1,1))),"")</f>
        <v/>
      </c>
      <c r="BR525" t="str">
        <f ca="1">IF($BT525&lt;&gt;"",SUMIF($BD$3:$BD$1004,"="&amp;$BD525,INDIRECT(ADDRESS(3,BR$2,1,1)):INDIRECT(ADDRESS(1004,BR$2,1,1))),"")</f>
        <v/>
      </c>
      <c r="BS525" t="str">
        <f>IF($A525&lt;&gt;"",VLOOKUP(TRUNC(MID($A525,1,2),0),Plano_Contas!$H$3:$J$103,3,TRUE),"")</f>
        <v/>
      </c>
      <c r="BT525" t="str">
        <f t="shared" si="32"/>
        <v/>
      </c>
      <c r="BV525">
        <f>Empresas!C525</f>
        <v>0</v>
      </c>
    </row>
    <row r="526" spans="1:74" x14ac:dyDescent="0.2">
      <c r="A526" s="89"/>
      <c r="B526" s="52" t="str">
        <f>IF($A526&lt;&gt;"",VLOOKUP(""&amp;$A526,Plano_Contas!$A$3:$F$1003,6,0),"")</f>
        <v/>
      </c>
      <c r="C526" s="91"/>
      <c r="D526" s="111"/>
      <c r="E526" s="112">
        <v>0</v>
      </c>
      <c r="F526" s="87"/>
      <c r="G526" s="85"/>
      <c r="H526" s="111"/>
      <c r="I526" s="112">
        <v>0</v>
      </c>
      <c r="J526" s="87"/>
      <c r="K526" s="85"/>
      <c r="L526" s="111"/>
      <c r="M526" s="112">
        <v>0</v>
      </c>
      <c r="N526" s="87"/>
      <c r="O526" s="85"/>
      <c r="P526" s="111"/>
      <c r="Q526" s="112">
        <v>0</v>
      </c>
      <c r="R526" s="87"/>
      <c r="S526" s="85"/>
      <c r="T526" s="111"/>
      <c r="U526" s="112">
        <v>0</v>
      </c>
      <c r="V526" s="87"/>
      <c r="W526" s="85"/>
      <c r="X526" s="111"/>
      <c r="Y526" s="112">
        <v>0</v>
      </c>
      <c r="Z526" s="87"/>
      <c r="AA526" s="85"/>
      <c r="AB526" s="111"/>
      <c r="AC526" s="112">
        <v>0</v>
      </c>
      <c r="AD526" s="87"/>
      <c r="AE526" s="85"/>
      <c r="AF526" s="111"/>
      <c r="AG526" s="112">
        <v>0</v>
      </c>
      <c r="AH526" s="87"/>
      <c r="AI526" s="85"/>
      <c r="AJ526" s="111"/>
      <c r="AK526" s="112">
        <v>0</v>
      </c>
      <c r="AL526" s="87"/>
      <c r="AM526" s="85"/>
      <c r="AN526" s="111"/>
      <c r="AO526" s="112">
        <v>0</v>
      </c>
      <c r="AP526" s="87"/>
      <c r="AQ526" s="85"/>
      <c r="AR526" s="111"/>
      <c r="AS526" s="112">
        <v>0</v>
      </c>
      <c r="AT526" s="87"/>
      <c r="AU526" s="85"/>
      <c r="AV526" s="111"/>
      <c r="AW526" s="112">
        <v>0</v>
      </c>
      <c r="AX526" s="87"/>
      <c r="AY526" s="85"/>
      <c r="AZ526" s="267">
        <f t="shared" si="29"/>
        <v>0</v>
      </c>
      <c r="BA526" s="88">
        <f t="shared" si="30"/>
        <v>0</v>
      </c>
      <c r="BC526">
        <f>IF($A526&lt;&gt;"",COUNTIF($BD$3:$BD526,$BD526),0)</f>
        <v>0</v>
      </c>
      <c r="BD526" t="str">
        <f>IF($A526&lt;&gt;"",VLOOKUP(TRUNC(MID($A526,1,2),0),Plano_Contas!$H$3:$J$103,2,TRUE),"")</f>
        <v/>
      </c>
      <c r="BE526" s="201" t="str">
        <f t="shared" si="31"/>
        <v/>
      </c>
      <c r="BF526" t="str">
        <f ca="1">IF($BT526&lt;&gt;"",SUMIF($BD$3:$BD$1004,"="&amp;$BD526,INDIRECT(ADDRESS(3,BF$2,1,1)):INDIRECT(ADDRESS(1004,BF$2,1,1))),"")</f>
        <v/>
      </c>
      <c r="BG526" t="str">
        <f ca="1">IF($BT526&lt;&gt;"",SUMIF($BD$3:$BD$1004,"="&amp;$BD526,INDIRECT(ADDRESS(3,BG$2,1,1)):INDIRECT(ADDRESS(1004,BG$2,1,1))),"")</f>
        <v/>
      </c>
      <c r="BH526" t="str">
        <f ca="1">IF($BT526&lt;&gt;"",SUMIF($BD$3:$BD$1004,"="&amp;$BD526,INDIRECT(ADDRESS(3,BH$2,1,1)):INDIRECT(ADDRESS(1004,BH$2,1,1))),"")</f>
        <v/>
      </c>
      <c r="BI526" t="str">
        <f ca="1">IF($BT526&lt;&gt;"",SUMIF($BD$3:$BD$1004,"="&amp;$BD526,INDIRECT(ADDRESS(3,BI$2,1,1)):INDIRECT(ADDRESS(1004,BI$2,1,1))),"")</f>
        <v/>
      </c>
      <c r="BJ526" t="str">
        <f ca="1">IF($BT526&lt;&gt;"",SUMIF($BD$3:$BD$1004,"="&amp;$BD526,INDIRECT(ADDRESS(3,BJ$2,1,1)):INDIRECT(ADDRESS(1004,BJ$2,1,1))),"")</f>
        <v/>
      </c>
      <c r="BK526" t="str">
        <f ca="1">IF($BT526&lt;&gt;"",SUMIF($BD$3:$BD$1004,"="&amp;$BD526,INDIRECT(ADDRESS(3,BK$2,1,1)):INDIRECT(ADDRESS(1004,BK$2,1,1))),"")</f>
        <v/>
      </c>
      <c r="BL526" t="str">
        <f ca="1">IF($BT526&lt;&gt;"",SUMIF($BD$3:$BD$1004,"="&amp;$BD526,INDIRECT(ADDRESS(3,BL$2,1,1)):INDIRECT(ADDRESS(1004,BL$2,1,1))),"")</f>
        <v/>
      </c>
      <c r="BM526" t="str">
        <f ca="1">IF($BT526&lt;&gt;"",SUMIF($BD$3:$BD$1004,"="&amp;$BD526,INDIRECT(ADDRESS(3,BM$2,1,1)):INDIRECT(ADDRESS(1004,BM$2,1,1))),"")</f>
        <v/>
      </c>
      <c r="BN526" t="str">
        <f ca="1">IF($BT526&lt;&gt;"",SUMIF($BD$3:$BD$1004,"="&amp;$BD526,INDIRECT(ADDRESS(3,BN$2,1,1)):INDIRECT(ADDRESS(1004,BN$2,1,1))),"")</f>
        <v/>
      </c>
      <c r="BO526" t="str">
        <f ca="1">IF($BT526&lt;&gt;"",SUMIF($BD$3:$BD$1004,"="&amp;$BD526,INDIRECT(ADDRESS(3,BO$2,1,1)):INDIRECT(ADDRESS(1004,BO$2,1,1))),"")</f>
        <v/>
      </c>
      <c r="BP526" t="str">
        <f ca="1">IF($BT526&lt;&gt;"",SUMIF($BD$3:$BD$1004,"="&amp;$BD526,INDIRECT(ADDRESS(3,BP$2,1,1)):INDIRECT(ADDRESS(1004,BP$2,1,1))),"")</f>
        <v/>
      </c>
      <c r="BQ526" t="str">
        <f ca="1">IF($BT526&lt;&gt;"",SUMIF($BD$3:$BD$1004,"="&amp;$BD526,INDIRECT(ADDRESS(3,BQ$2,1,1)):INDIRECT(ADDRESS(1004,BQ$2,1,1))),"")</f>
        <v/>
      </c>
      <c r="BR526" t="str">
        <f ca="1">IF($BT526&lt;&gt;"",SUMIF($BD$3:$BD$1004,"="&amp;$BD526,INDIRECT(ADDRESS(3,BR$2,1,1)):INDIRECT(ADDRESS(1004,BR$2,1,1))),"")</f>
        <v/>
      </c>
      <c r="BS526" t="str">
        <f>IF($A526&lt;&gt;"",VLOOKUP(TRUNC(MID($A526,1,2),0),Plano_Contas!$H$3:$J$103,3,TRUE),"")</f>
        <v/>
      </c>
      <c r="BT526" t="str">
        <f t="shared" si="32"/>
        <v/>
      </c>
      <c r="BV526">
        <f>Empresas!C526</f>
        <v>0</v>
      </c>
    </row>
    <row r="527" spans="1:74" x14ac:dyDescent="0.2">
      <c r="A527" s="89"/>
      <c r="B527" s="52" t="str">
        <f>IF($A527&lt;&gt;"",VLOOKUP(""&amp;$A527,Plano_Contas!$A$3:$F$1003,6,0),"")</f>
        <v/>
      </c>
      <c r="C527" s="91"/>
      <c r="D527" s="111"/>
      <c r="E527" s="112">
        <v>0</v>
      </c>
      <c r="F527" s="87"/>
      <c r="G527" s="85"/>
      <c r="H527" s="111"/>
      <c r="I527" s="112">
        <v>0</v>
      </c>
      <c r="J527" s="87"/>
      <c r="K527" s="85"/>
      <c r="L527" s="111"/>
      <c r="M527" s="112">
        <v>0</v>
      </c>
      <c r="N527" s="87"/>
      <c r="O527" s="85"/>
      <c r="P527" s="111"/>
      <c r="Q527" s="112">
        <v>0</v>
      </c>
      <c r="R527" s="87"/>
      <c r="S527" s="85"/>
      <c r="T527" s="111"/>
      <c r="U527" s="112">
        <v>0</v>
      </c>
      <c r="V527" s="87"/>
      <c r="W527" s="85"/>
      <c r="X527" s="111"/>
      <c r="Y527" s="112">
        <v>0</v>
      </c>
      <c r="Z527" s="87"/>
      <c r="AA527" s="85"/>
      <c r="AB527" s="111"/>
      <c r="AC527" s="112">
        <v>0</v>
      </c>
      <c r="AD527" s="87"/>
      <c r="AE527" s="85"/>
      <c r="AF527" s="111"/>
      <c r="AG527" s="112">
        <v>0</v>
      </c>
      <c r="AH527" s="87"/>
      <c r="AI527" s="85"/>
      <c r="AJ527" s="111"/>
      <c r="AK527" s="112">
        <v>0</v>
      </c>
      <c r="AL527" s="87"/>
      <c r="AM527" s="85"/>
      <c r="AN527" s="111"/>
      <c r="AO527" s="112">
        <v>0</v>
      </c>
      <c r="AP527" s="87"/>
      <c r="AQ527" s="85"/>
      <c r="AR527" s="111"/>
      <c r="AS527" s="112">
        <v>0</v>
      </c>
      <c r="AT527" s="87"/>
      <c r="AU527" s="85"/>
      <c r="AV527" s="111"/>
      <c r="AW527" s="112">
        <v>0</v>
      </c>
      <c r="AX527" s="87"/>
      <c r="AY527" s="85"/>
      <c r="AZ527" s="267">
        <f t="shared" si="29"/>
        <v>0</v>
      </c>
      <c r="BA527" s="88">
        <f t="shared" si="30"/>
        <v>0</v>
      </c>
      <c r="BC527">
        <f>IF($A527&lt;&gt;"",COUNTIF($BD$3:$BD527,$BD527),0)</f>
        <v>0</v>
      </c>
      <c r="BD527" t="str">
        <f>IF($A527&lt;&gt;"",VLOOKUP(TRUNC(MID($A527,1,2),0),Plano_Contas!$H$3:$J$103,2,TRUE),"")</f>
        <v/>
      </c>
      <c r="BE527" s="201" t="str">
        <f t="shared" si="31"/>
        <v/>
      </c>
      <c r="BF527" t="str">
        <f ca="1">IF($BT527&lt;&gt;"",SUMIF($BD$3:$BD$1004,"="&amp;$BD527,INDIRECT(ADDRESS(3,BF$2,1,1)):INDIRECT(ADDRESS(1004,BF$2,1,1))),"")</f>
        <v/>
      </c>
      <c r="BG527" t="str">
        <f ca="1">IF($BT527&lt;&gt;"",SUMIF($BD$3:$BD$1004,"="&amp;$BD527,INDIRECT(ADDRESS(3,BG$2,1,1)):INDIRECT(ADDRESS(1004,BG$2,1,1))),"")</f>
        <v/>
      </c>
      <c r="BH527" t="str">
        <f ca="1">IF($BT527&lt;&gt;"",SUMIF($BD$3:$BD$1004,"="&amp;$BD527,INDIRECT(ADDRESS(3,BH$2,1,1)):INDIRECT(ADDRESS(1004,BH$2,1,1))),"")</f>
        <v/>
      </c>
      <c r="BI527" t="str">
        <f ca="1">IF($BT527&lt;&gt;"",SUMIF($BD$3:$BD$1004,"="&amp;$BD527,INDIRECT(ADDRESS(3,BI$2,1,1)):INDIRECT(ADDRESS(1004,BI$2,1,1))),"")</f>
        <v/>
      </c>
      <c r="BJ527" t="str">
        <f ca="1">IF($BT527&lt;&gt;"",SUMIF($BD$3:$BD$1004,"="&amp;$BD527,INDIRECT(ADDRESS(3,BJ$2,1,1)):INDIRECT(ADDRESS(1004,BJ$2,1,1))),"")</f>
        <v/>
      </c>
      <c r="BK527" t="str">
        <f ca="1">IF($BT527&lt;&gt;"",SUMIF($BD$3:$BD$1004,"="&amp;$BD527,INDIRECT(ADDRESS(3,BK$2,1,1)):INDIRECT(ADDRESS(1004,BK$2,1,1))),"")</f>
        <v/>
      </c>
      <c r="BL527" t="str">
        <f ca="1">IF($BT527&lt;&gt;"",SUMIF($BD$3:$BD$1004,"="&amp;$BD527,INDIRECT(ADDRESS(3,BL$2,1,1)):INDIRECT(ADDRESS(1004,BL$2,1,1))),"")</f>
        <v/>
      </c>
      <c r="BM527" t="str">
        <f ca="1">IF($BT527&lt;&gt;"",SUMIF($BD$3:$BD$1004,"="&amp;$BD527,INDIRECT(ADDRESS(3,BM$2,1,1)):INDIRECT(ADDRESS(1004,BM$2,1,1))),"")</f>
        <v/>
      </c>
      <c r="BN527" t="str">
        <f ca="1">IF($BT527&lt;&gt;"",SUMIF($BD$3:$BD$1004,"="&amp;$BD527,INDIRECT(ADDRESS(3,BN$2,1,1)):INDIRECT(ADDRESS(1004,BN$2,1,1))),"")</f>
        <v/>
      </c>
      <c r="BO527" t="str">
        <f ca="1">IF($BT527&lt;&gt;"",SUMIF($BD$3:$BD$1004,"="&amp;$BD527,INDIRECT(ADDRESS(3,BO$2,1,1)):INDIRECT(ADDRESS(1004,BO$2,1,1))),"")</f>
        <v/>
      </c>
      <c r="BP527" t="str">
        <f ca="1">IF($BT527&lt;&gt;"",SUMIF($BD$3:$BD$1004,"="&amp;$BD527,INDIRECT(ADDRESS(3,BP$2,1,1)):INDIRECT(ADDRESS(1004,BP$2,1,1))),"")</f>
        <v/>
      </c>
      <c r="BQ527" t="str">
        <f ca="1">IF($BT527&lt;&gt;"",SUMIF($BD$3:$BD$1004,"="&amp;$BD527,INDIRECT(ADDRESS(3,BQ$2,1,1)):INDIRECT(ADDRESS(1004,BQ$2,1,1))),"")</f>
        <v/>
      </c>
      <c r="BR527" t="str">
        <f ca="1">IF($BT527&lt;&gt;"",SUMIF($BD$3:$BD$1004,"="&amp;$BD527,INDIRECT(ADDRESS(3,BR$2,1,1)):INDIRECT(ADDRESS(1004,BR$2,1,1))),"")</f>
        <v/>
      </c>
      <c r="BS527" t="str">
        <f>IF($A527&lt;&gt;"",VLOOKUP(TRUNC(MID($A527,1,2),0),Plano_Contas!$H$3:$J$103,3,TRUE),"")</f>
        <v/>
      </c>
      <c r="BT527" t="str">
        <f t="shared" si="32"/>
        <v/>
      </c>
      <c r="BV527">
        <f>Empresas!C527</f>
        <v>0</v>
      </c>
    </row>
    <row r="528" spans="1:74" x14ac:dyDescent="0.2">
      <c r="A528" s="89"/>
      <c r="B528" s="52" t="str">
        <f>IF($A528&lt;&gt;"",VLOOKUP(""&amp;$A528,Plano_Contas!$A$3:$F$1003,6,0),"")</f>
        <v/>
      </c>
      <c r="C528" s="91"/>
      <c r="D528" s="111"/>
      <c r="E528" s="112">
        <v>0</v>
      </c>
      <c r="F528" s="87"/>
      <c r="G528" s="85"/>
      <c r="H528" s="111"/>
      <c r="I528" s="112">
        <v>0</v>
      </c>
      <c r="J528" s="87"/>
      <c r="K528" s="85"/>
      <c r="L528" s="111"/>
      <c r="M528" s="112">
        <v>0</v>
      </c>
      <c r="N528" s="87"/>
      <c r="O528" s="85"/>
      <c r="P528" s="111"/>
      <c r="Q528" s="112">
        <v>0</v>
      </c>
      <c r="R528" s="87"/>
      <c r="S528" s="85"/>
      <c r="T528" s="111"/>
      <c r="U528" s="112">
        <v>0</v>
      </c>
      <c r="V528" s="87"/>
      <c r="W528" s="85"/>
      <c r="X528" s="111"/>
      <c r="Y528" s="112">
        <v>0</v>
      </c>
      <c r="Z528" s="87"/>
      <c r="AA528" s="85"/>
      <c r="AB528" s="111"/>
      <c r="AC528" s="112">
        <v>0</v>
      </c>
      <c r="AD528" s="87"/>
      <c r="AE528" s="85"/>
      <c r="AF528" s="111"/>
      <c r="AG528" s="112">
        <v>0</v>
      </c>
      <c r="AH528" s="87"/>
      <c r="AI528" s="85"/>
      <c r="AJ528" s="111"/>
      <c r="AK528" s="112">
        <v>0</v>
      </c>
      <c r="AL528" s="87"/>
      <c r="AM528" s="85"/>
      <c r="AN528" s="111"/>
      <c r="AO528" s="112">
        <v>0</v>
      </c>
      <c r="AP528" s="87"/>
      <c r="AQ528" s="85"/>
      <c r="AR528" s="111"/>
      <c r="AS528" s="112">
        <v>0</v>
      </c>
      <c r="AT528" s="87"/>
      <c r="AU528" s="85"/>
      <c r="AV528" s="111"/>
      <c r="AW528" s="112">
        <v>0</v>
      </c>
      <c r="AX528" s="87"/>
      <c r="AY528" s="85"/>
      <c r="AZ528" s="267">
        <f t="shared" si="29"/>
        <v>0</v>
      </c>
      <c r="BA528" s="88">
        <f t="shared" si="30"/>
        <v>0</v>
      </c>
      <c r="BC528">
        <f>IF($A528&lt;&gt;"",COUNTIF($BD$3:$BD528,$BD528),0)</f>
        <v>0</v>
      </c>
      <c r="BD528" t="str">
        <f>IF($A528&lt;&gt;"",VLOOKUP(TRUNC(MID($A528,1,2),0),Plano_Contas!$H$3:$J$103,2,TRUE),"")</f>
        <v/>
      </c>
      <c r="BE528" s="201" t="str">
        <f t="shared" si="31"/>
        <v/>
      </c>
      <c r="BF528" t="str">
        <f ca="1">IF($BT528&lt;&gt;"",SUMIF($BD$3:$BD$1004,"="&amp;$BD528,INDIRECT(ADDRESS(3,BF$2,1,1)):INDIRECT(ADDRESS(1004,BF$2,1,1))),"")</f>
        <v/>
      </c>
      <c r="BG528" t="str">
        <f ca="1">IF($BT528&lt;&gt;"",SUMIF($BD$3:$BD$1004,"="&amp;$BD528,INDIRECT(ADDRESS(3,BG$2,1,1)):INDIRECT(ADDRESS(1004,BG$2,1,1))),"")</f>
        <v/>
      </c>
      <c r="BH528" t="str">
        <f ca="1">IF($BT528&lt;&gt;"",SUMIF($BD$3:$BD$1004,"="&amp;$BD528,INDIRECT(ADDRESS(3,BH$2,1,1)):INDIRECT(ADDRESS(1004,BH$2,1,1))),"")</f>
        <v/>
      </c>
      <c r="BI528" t="str">
        <f ca="1">IF($BT528&lt;&gt;"",SUMIF($BD$3:$BD$1004,"="&amp;$BD528,INDIRECT(ADDRESS(3,BI$2,1,1)):INDIRECT(ADDRESS(1004,BI$2,1,1))),"")</f>
        <v/>
      </c>
      <c r="BJ528" t="str">
        <f ca="1">IF($BT528&lt;&gt;"",SUMIF($BD$3:$BD$1004,"="&amp;$BD528,INDIRECT(ADDRESS(3,BJ$2,1,1)):INDIRECT(ADDRESS(1004,BJ$2,1,1))),"")</f>
        <v/>
      </c>
      <c r="BK528" t="str">
        <f ca="1">IF($BT528&lt;&gt;"",SUMIF($BD$3:$BD$1004,"="&amp;$BD528,INDIRECT(ADDRESS(3,BK$2,1,1)):INDIRECT(ADDRESS(1004,BK$2,1,1))),"")</f>
        <v/>
      </c>
      <c r="BL528" t="str">
        <f ca="1">IF($BT528&lt;&gt;"",SUMIF($BD$3:$BD$1004,"="&amp;$BD528,INDIRECT(ADDRESS(3,BL$2,1,1)):INDIRECT(ADDRESS(1004,BL$2,1,1))),"")</f>
        <v/>
      </c>
      <c r="BM528" t="str">
        <f ca="1">IF($BT528&lt;&gt;"",SUMIF($BD$3:$BD$1004,"="&amp;$BD528,INDIRECT(ADDRESS(3,BM$2,1,1)):INDIRECT(ADDRESS(1004,BM$2,1,1))),"")</f>
        <v/>
      </c>
      <c r="BN528" t="str">
        <f ca="1">IF($BT528&lt;&gt;"",SUMIF($BD$3:$BD$1004,"="&amp;$BD528,INDIRECT(ADDRESS(3,BN$2,1,1)):INDIRECT(ADDRESS(1004,BN$2,1,1))),"")</f>
        <v/>
      </c>
      <c r="BO528" t="str">
        <f ca="1">IF($BT528&lt;&gt;"",SUMIF($BD$3:$BD$1004,"="&amp;$BD528,INDIRECT(ADDRESS(3,BO$2,1,1)):INDIRECT(ADDRESS(1004,BO$2,1,1))),"")</f>
        <v/>
      </c>
      <c r="BP528" t="str">
        <f ca="1">IF($BT528&lt;&gt;"",SUMIF($BD$3:$BD$1004,"="&amp;$BD528,INDIRECT(ADDRESS(3,BP$2,1,1)):INDIRECT(ADDRESS(1004,BP$2,1,1))),"")</f>
        <v/>
      </c>
      <c r="BQ528" t="str">
        <f ca="1">IF($BT528&lt;&gt;"",SUMIF($BD$3:$BD$1004,"="&amp;$BD528,INDIRECT(ADDRESS(3,BQ$2,1,1)):INDIRECT(ADDRESS(1004,BQ$2,1,1))),"")</f>
        <v/>
      </c>
      <c r="BR528" t="str">
        <f ca="1">IF($BT528&lt;&gt;"",SUMIF($BD$3:$BD$1004,"="&amp;$BD528,INDIRECT(ADDRESS(3,BR$2,1,1)):INDIRECT(ADDRESS(1004,BR$2,1,1))),"")</f>
        <v/>
      </c>
      <c r="BS528" t="str">
        <f>IF($A528&lt;&gt;"",VLOOKUP(TRUNC(MID($A528,1,2),0),Plano_Contas!$H$3:$J$103,3,TRUE),"")</f>
        <v/>
      </c>
      <c r="BT528" t="str">
        <f t="shared" si="32"/>
        <v/>
      </c>
      <c r="BV528">
        <f>Empresas!C528</f>
        <v>0</v>
      </c>
    </row>
    <row r="529" spans="1:74" x14ac:dyDescent="0.2">
      <c r="A529" s="89"/>
      <c r="B529" s="52" t="str">
        <f>IF($A529&lt;&gt;"",VLOOKUP(""&amp;$A529,Plano_Contas!$A$3:$F$1003,6,0),"")</f>
        <v/>
      </c>
      <c r="C529" s="91"/>
      <c r="D529" s="111"/>
      <c r="E529" s="112">
        <v>0</v>
      </c>
      <c r="F529" s="87"/>
      <c r="G529" s="85"/>
      <c r="H529" s="111"/>
      <c r="I529" s="112">
        <v>0</v>
      </c>
      <c r="J529" s="87"/>
      <c r="K529" s="85"/>
      <c r="L529" s="111"/>
      <c r="M529" s="112">
        <v>0</v>
      </c>
      <c r="N529" s="87"/>
      <c r="O529" s="85"/>
      <c r="P529" s="111"/>
      <c r="Q529" s="112">
        <v>0</v>
      </c>
      <c r="R529" s="87"/>
      <c r="S529" s="85"/>
      <c r="T529" s="111"/>
      <c r="U529" s="112">
        <v>0</v>
      </c>
      <c r="V529" s="87"/>
      <c r="W529" s="85"/>
      <c r="X529" s="111"/>
      <c r="Y529" s="112">
        <v>0</v>
      </c>
      <c r="Z529" s="87"/>
      <c r="AA529" s="85"/>
      <c r="AB529" s="111"/>
      <c r="AC529" s="112">
        <v>0</v>
      </c>
      <c r="AD529" s="87"/>
      <c r="AE529" s="85"/>
      <c r="AF529" s="111"/>
      <c r="AG529" s="112">
        <v>0</v>
      </c>
      <c r="AH529" s="87"/>
      <c r="AI529" s="85"/>
      <c r="AJ529" s="111"/>
      <c r="AK529" s="112">
        <v>0</v>
      </c>
      <c r="AL529" s="87"/>
      <c r="AM529" s="85"/>
      <c r="AN529" s="111"/>
      <c r="AO529" s="112">
        <v>0</v>
      </c>
      <c r="AP529" s="87"/>
      <c r="AQ529" s="85"/>
      <c r="AR529" s="111"/>
      <c r="AS529" s="112">
        <v>0</v>
      </c>
      <c r="AT529" s="87"/>
      <c r="AU529" s="85"/>
      <c r="AV529" s="111"/>
      <c r="AW529" s="112">
        <v>0</v>
      </c>
      <c r="AX529" s="87"/>
      <c r="AY529" s="85"/>
      <c r="AZ529" s="267">
        <f t="shared" si="29"/>
        <v>0</v>
      </c>
      <c r="BA529" s="88">
        <f t="shared" si="30"/>
        <v>0</v>
      </c>
      <c r="BC529">
        <f>IF($A529&lt;&gt;"",COUNTIF($BD$3:$BD529,$BD529),0)</f>
        <v>0</v>
      </c>
      <c r="BD529" t="str">
        <f>IF($A529&lt;&gt;"",VLOOKUP(TRUNC(MID($A529,1,2),0),Plano_Contas!$H$3:$J$103,2,TRUE),"")</f>
        <v/>
      </c>
      <c r="BE529" s="201" t="str">
        <f t="shared" si="31"/>
        <v/>
      </c>
      <c r="BF529" t="str">
        <f ca="1">IF($BT529&lt;&gt;"",SUMIF($BD$3:$BD$1004,"="&amp;$BD529,INDIRECT(ADDRESS(3,BF$2,1,1)):INDIRECT(ADDRESS(1004,BF$2,1,1))),"")</f>
        <v/>
      </c>
      <c r="BG529" t="str">
        <f ca="1">IF($BT529&lt;&gt;"",SUMIF($BD$3:$BD$1004,"="&amp;$BD529,INDIRECT(ADDRESS(3,BG$2,1,1)):INDIRECT(ADDRESS(1004,BG$2,1,1))),"")</f>
        <v/>
      </c>
      <c r="BH529" t="str">
        <f ca="1">IF($BT529&lt;&gt;"",SUMIF($BD$3:$BD$1004,"="&amp;$BD529,INDIRECT(ADDRESS(3,BH$2,1,1)):INDIRECT(ADDRESS(1004,BH$2,1,1))),"")</f>
        <v/>
      </c>
      <c r="BI529" t="str">
        <f ca="1">IF($BT529&lt;&gt;"",SUMIF($BD$3:$BD$1004,"="&amp;$BD529,INDIRECT(ADDRESS(3,BI$2,1,1)):INDIRECT(ADDRESS(1004,BI$2,1,1))),"")</f>
        <v/>
      </c>
      <c r="BJ529" t="str">
        <f ca="1">IF($BT529&lt;&gt;"",SUMIF($BD$3:$BD$1004,"="&amp;$BD529,INDIRECT(ADDRESS(3,BJ$2,1,1)):INDIRECT(ADDRESS(1004,BJ$2,1,1))),"")</f>
        <v/>
      </c>
      <c r="BK529" t="str">
        <f ca="1">IF($BT529&lt;&gt;"",SUMIF($BD$3:$BD$1004,"="&amp;$BD529,INDIRECT(ADDRESS(3,BK$2,1,1)):INDIRECT(ADDRESS(1004,BK$2,1,1))),"")</f>
        <v/>
      </c>
      <c r="BL529" t="str">
        <f ca="1">IF($BT529&lt;&gt;"",SUMIF($BD$3:$BD$1004,"="&amp;$BD529,INDIRECT(ADDRESS(3,BL$2,1,1)):INDIRECT(ADDRESS(1004,BL$2,1,1))),"")</f>
        <v/>
      </c>
      <c r="BM529" t="str">
        <f ca="1">IF($BT529&lt;&gt;"",SUMIF($BD$3:$BD$1004,"="&amp;$BD529,INDIRECT(ADDRESS(3,BM$2,1,1)):INDIRECT(ADDRESS(1004,BM$2,1,1))),"")</f>
        <v/>
      </c>
      <c r="BN529" t="str">
        <f ca="1">IF($BT529&lt;&gt;"",SUMIF($BD$3:$BD$1004,"="&amp;$BD529,INDIRECT(ADDRESS(3,BN$2,1,1)):INDIRECT(ADDRESS(1004,BN$2,1,1))),"")</f>
        <v/>
      </c>
      <c r="BO529" t="str">
        <f ca="1">IF($BT529&lt;&gt;"",SUMIF($BD$3:$BD$1004,"="&amp;$BD529,INDIRECT(ADDRESS(3,BO$2,1,1)):INDIRECT(ADDRESS(1004,BO$2,1,1))),"")</f>
        <v/>
      </c>
      <c r="BP529" t="str">
        <f ca="1">IF($BT529&lt;&gt;"",SUMIF($BD$3:$BD$1004,"="&amp;$BD529,INDIRECT(ADDRESS(3,BP$2,1,1)):INDIRECT(ADDRESS(1004,BP$2,1,1))),"")</f>
        <v/>
      </c>
      <c r="BQ529" t="str">
        <f ca="1">IF($BT529&lt;&gt;"",SUMIF($BD$3:$BD$1004,"="&amp;$BD529,INDIRECT(ADDRESS(3,BQ$2,1,1)):INDIRECT(ADDRESS(1004,BQ$2,1,1))),"")</f>
        <v/>
      </c>
      <c r="BR529" t="str">
        <f ca="1">IF($BT529&lt;&gt;"",SUMIF($BD$3:$BD$1004,"="&amp;$BD529,INDIRECT(ADDRESS(3,BR$2,1,1)):INDIRECT(ADDRESS(1004,BR$2,1,1))),"")</f>
        <v/>
      </c>
      <c r="BS529" t="str">
        <f>IF($A529&lt;&gt;"",VLOOKUP(TRUNC(MID($A529,1,2),0),Plano_Contas!$H$3:$J$103,3,TRUE),"")</f>
        <v/>
      </c>
      <c r="BT529" t="str">
        <f t="shared" si="32"/>
        <v/>
      </c>
      <c r="BV529">
        <f>Empresas!C529</f>
        <v>0</v>
      </c>
    </row>
    <row r="530" spans="1:74" x14ac:dyDescent="0.2">
      <c r="A530" s="89"/>
      <c r="B530" s="52" t="str">
        <f>IF($A530&lt;&gt;"",VLOOKUP(""&amp;$A530,Plano_Contas!$A$3:$F$1003,6,0),"")</f>
        <v/>
      </c>
      <c r="C530" s="91"/>
      <c r="D530" s="111"/>
      <c r="E530" s="112">
        <v>0</v>
      </c>
      <c r="F530" s="87"/>
      <c r="G530" s="85"/>
      <c r="H530" s="111"/>
      <c r="I530" s="112">
        <v>0</v>
      </c>
      <c r="J530" s="87"/>
      <c r="K530" s="85"/>
      <c r="L530" s="111"/>
      <c r="M530" s="112">
        <v>0</v>
      </c>
      <c r="N530" s="87"/>
      <c r="O530" s="85"/>
      <c r="P530" s="111"/>
      <c r="Q530" s="112">
        <v>0</v>
      </c>
      <c r="R530" s="87"/>
      <c r="S530" s="85"/>
      <c r="T530" s="111"/>
      <c r="U530" s="112">
        <v>0</v>
      </c>
      <c r="V530" s="87"/>
      <c r="W530" s="85"/>
      <c r="X530" s="111"/>
      <c r="Y530" s="112">
        <v>0</v>
      </c>
      <c r="Z530" s="87"/>
      <c r="AA530" s="85"/>
      <c r="AB530" s="111"/>
      <c r="AC530" s="112">
        <v>0</v>
      </c>
      <c r="AD530" s="87"/>
      <c r="AE530" s="85"/>
      <c r="AF530" s="111"/>
      <c r="AG530" s="112">
        <v>0</v>
      </c>
      <c r="AH530" s="87"/>
      <c r="AI530" s="85"/>
      <c r="AJ530" s="111"/>
      <c r="AK530" s="112">
        <v>0</v>
      </c>
      <c r="AL530" s="87"/>
      <c r="AM530" s="85"/>
      <c r="AN530" s="111"/>
      <c r="AO530" s="112">
        <v>0</v>
      </c>
      <c r="AP530" s="87"/>
      <c r="AQ530" s="85"/>
      <c r="AR530" s="111"/>
      <c r="AS530" s="112">
        <v>0</v>
      </c>
      <c r="AT530" s="87"/>
      <c r="AU530" s="85"/>
      <c r="AV530" s="111"/>
      <c r="AW530" s="112">
        <v>0</v>
      </c>
      <c r="AX530" s="87"/>
      <c r="AY530" s="85"/>
      <c r="AZ530" s="267">
        <f t="shared" si="29"/>
        <v>0</v>
      </c>
      <c r="BA530" s="88">
        <f t="shared" si="30"/>
        <v>0</v>
      </c>
      <c r="BC530">
        <f>IF($A530&lt;&gt;"",COUNTIF($BD$3:$BD530,$BD530),0)</f>
        <v>0</v>
      </c>
      <c r="BD530" t="str">
        <f>IF($A530&lt;&gt;"",VLOOKUP(TRUNC(MID($A530,1,2),0),Plano_Contas!$H$3:$J$103,2,TRUE),"")</f>
        <v/>
      </c>
      <c r="BE530" s="201" t="str">
        <f t="shared" si="31"/>
        <v/>
      </c>
      <c r="BF530" t="str">
        <f ca="1">IF($BT530&lt;&gt;"",SUMIF($BD$3:$BD$1004,"="&amp;$BD530,INDIRECT(ADDRESS(3,BF$2,1,1)):INDIRECT(ADDRESS(1004,BF$2,1,1))),"")</f>
        <v/>
      </c>
      <c r="BG530" t="str">
        <f ca="1">IF($BT530&lt;&gt;"",SUMIF($BD$3:$BD$1004,"="&amp;$BD530,INDIRECT(ADDRESS(3,BG$2,1,1)):INDIRECT(ADDRESS(1004,BG$2,1,1))),"")</f>
        <v/>
      </c>
      <c r="BH530" t="str">
        <f ca="1">IF($BT530&lt;&gt;"",SUMIF($BD$3:$BD$1004,"="&amp;$BD530,INDIRECT(ADDRESS(3,BH$2,1,1)):INDIRECT(ADDRESS(1004,BH$2,1,1))),"")</f>
        <v/>
      </c>
      <c r="BI530" t="str">
        <f ca="1">IF($BT530&lt;&gt;"",SUMIF($BD$3:$BD$1004,"="&amp;$BD530,INDIRECT(ADDRESS(3,BI$2,1,1)):INDIRECT(ADDRESS(1004,BI$2,1,1))),"")</f>
        <v/>
      </c>
      <c r="BJ530" t="str">
        <f ca="1">IF($BT530&lt;&gt;"",SUMIF($BD$3:$BD$1004,"="&amp;$BD530,INDIRECT(ADDRESS(3,BJ$2,1,1)):INDIRECT(ADDRESS(1004,BJ$2,1,1))),"")</f>
        <v/>
      </c>
      <c r="BK530" t="str">
        <f ca="1">IF($BT530&lt;&gt;"",SUMIF($BD$3:$BD$1004,"="&amp;$BD530,INDIRECT(ADDRESS(3,BK$2,1,1)):INDIRECT(ADDRESS(1004,BK$2,1,1))),"")</f>
        <v/>
      </c>
      <c r="BL530" t="str">
        <f ca="1">IF($BT530&lt;&gt;"",SUMIF($BD$3:$BD$1004,"="&amp;$BD530,INDIRECT(ADDRESS(3,BL$2,1,1)):INDIRECT(ADDRESS(1004,BL$2,1,1))),"")</f>
        <v/>
      </c>
      <c r="BM530" t="str">
        <f ca="1">IF($BT530&lt;&gt;"",SUMIF($BD$3:$BD$1004,"="&amp;$BD530,INDIRECT(ADDRESS(3,BM$2,1,1)):INDIRECT(ADDRESS(1004,BM$2,1,1))),"")</f>
        <v/>
      </c>
      <c r="BN530" t="str">
        <f ca="1">IF($BT530&lt;&gt;"",SUMIF($BD$3:$BD$1004,"="&amp;$BD530,INDIRECT(ADDRESS(3,BN$2,1,1)):INDIRECT(ADDRESS(1004,BN$2,1,1))),"")</f>
        <v/>
      </c>
      <c r="BO530" t="str">
        <f ca="1">IF($BT530&lt;&gt;"",SUMIF($BD$3:$BD$1004,"="&amp;$BD530,INDIRECT(ADDRESS(3,BO$2,1,1)):INDIRECT(ADDRESS(1004,BO$2,1,1))),"")</f>
        <v/>
      </c>
      <c r="BP530" t="str">
        <f ca="1">IF($BT530&lt;&gt;"",SUMIF($BD$3:$BD$1004,"="&amp;$BD530,INDIRECT(ADDRESS(3,BP$2,1,1)):INDIRECT(ADDRESS(1004,BP$2,1,1))),"")</f>
        <v/>
      </c>
      <c r="BQ530" t="str">
        <f ca="1">IF($BT530&lt;&gt;"",SUMIF($BD$3:$BD$1004,"="&amp;$BD530,INDIRECT(ADDRESS(3,BQ$2,1,1)):INDIRECT(ADDRESS(1004,BQ$2,1,1))),"")</f>
        <v/>
      </c>
      <c r="BR530" t="str">
        <f ca="1">IF($BT530&lt;&gt;"",SUMIF($BD$3:$BD$1004,"="&amp;$BD530,INDIRECT(ADDRESS(3,BR$2,1,1)):INDIRECT(ADDRESS(1004,BR$2,1,1))),"")</f>
        <v/>
      </c>
      <c r="BS530" t="str">
        <f>IF($A530&lt;&gt;"",VLOOKUP(TRUNC(MID($A530,1,2),0),Plano_Contas!$H$3:$J$103,3,TRUE),"")</f>
        <v/>
      </c>
      <c r="BT530" t="str">
        <f t="shared" si="32"/>
        <v/>
      </c>
      <c r="BV530">
        <f>Empresas!C530</f>
        <v>0</v>
      </c>
    </row>
    <row r="531" spans="1:74" x14ac:dyDescent="0.2">
      <c r="A531" s="89"/>
      <c r="B531" s="52" t="str">
        <f>IF($A531&lt;&gt;"",VLOOKUP(""&amp;$A531,Plano_Contas!$A$3:$F$1003,6,0),"")</f>
        <v/>
      </c>
      <c r="C531" s="91"/>
      <c r="D531" s="111"/>
      <c r="E531" s="112">
        <v>0</v>
      </c>
      <c r="F531" s="87"/>
      <c r="G531" s="85"/>
      <c r="H531" s="111"/>
      <c r="I531" s="112">
        <v>0</v>
      </c>
      <c r="J531" s="87"/>
      <c r="K531" s="85"/>
      <c r="L531" s="111"/>
      <c r="M531" s="112">
        <v>0</v>
      </c>
      <c r="N531" s="87"/>
      <c r="O531" s="85"/>
      <c r="P531" s="111"/>
      <c r="Q531" s="112">
        <v>0</v>
      </c>
      <c r="R531" s="87"/>
      <c r="S531" s="85"/>
      <c r="T531" s="111"/>
      <c r="U531" s="112">
        <v>0</v>
      </c>
      <c r="V531" s="87"/>
      <c r="W531" s="85"/>
      <c r="X531" s="111"/>
      <c r="Y531" s="112">
        <v>0</v>
      </c>
      <c r="Z531" s="87"/>
      <c r="AA531" s="85"/>
      <c r="AB531" s="111"/>
      <c r="AC531" s="112">
        <v>0</v>
      </c>
      <c r="AD531" s="87"/>
      <c r="AE531" s="85"/>
      <c r="AF531" s="111"/>
      <c r="AG531" s="112">
        <v>0</v>
      </c>
      <c r="AH531" s="87"/>
      <c r="AI531" s="85"/>
      <c r="AJ531" s="111"/>
      <c r="AK531" s="112">
        <v>0</v>
      </c>
      <c r="AL531" s="87"/>
      <c r="AM531" s="85"/>
      <c r="AN531" s="111"/>
      <c r="AO531" s="112">
        <v>0</v>
      </c>
      <c r="AP531" s="87"/>
      <c r="AQ531" s="85"/>
      <c r="AR531" s="111"/>
      <c r="AS531" s="112">
        <v>0</v>
      </c>
      <c r="AT531" s="87"/>
      <c r="AU531" s="85"/>
      <c r="AV531" s="111"/>
      <c r="AW531" s="112">
        <v>0</v>
      </c>
      <c r="AX531" s="87"/>
      <c r="AY531" s="85"/>
      <c r="AZ531" s="267">
        <f t="shared" si="29"/>
        <v>0</v>
      </c>
      <c r="BA531" s="88">
        <f t="shared" si="30"/>
        <v>0</v>
      </c>
      <c r="BC531">
        <f>IF($A531&lt;&gt;"",COUNTIF($BD$3:$BD531,$BD531),0)</f>
        <v>0</v>
      </c>
      <c r="BD531" t="str">
        <f>IF($A531&lt;&gt;"",VLOOKUP(TRUNC(MID($A531,1,2),0),Plano_Contas!$H$3:$J$103,2,TRUE),"")</f>
        <v/>
      </c>
      <c r="BE531" s="201" t="str">
        <f t="shared" si="31"/>
        <v/>
      </c>
      <c r="BF531" t="str">
        <f ca="1">IF($BT531&lt;&gt;"",SUMIF($BD$3:$BD$1004,"="&amp;$BD531,INDIRECT(ADDRESS(3,BF$2,1,1)):INDIRECT(ADDRESS(1004,BF$2,1,1))),"")</f>
        <v/>
      </c>
      <c r="BG531" t="str">
        <f ca="1">IF($BT531&lt;&gt;"",SUMIF($BD$3:$BD$1004,"="&amp;$BD531,INDIRECT(ADDRESS(3,BG$2,1,1)):INDIRECT(ADDRESS(1004,BG$2,1,1))),"")</f>
        <v/>
      </c>
      <c r="BH531" t="str">
        <f ca="1">IF($BT531&lt;&gt;"",SUMIF($BD$3:$BD$1004,"="&amp;$BD531,INDIRECT(ADDRESS(3,BH$2,1,1)):INDIRECT(ADDRESS(1004,BH$2,1,1))),"")</f>
        <v/>
      </c>
      <c r="BI531" t="str">
        <f ca="1">IF($BT531&lt;&gt;"",SUMIF($BD$3:$BD$1004,"="&amp;$BD531,INDIRECT(ADDRESS(3,BI$2,1,1)):INDIRECT(ADDRESS(1004,BI$2,1,1))),"")</f>
        <v/>
      </c>
      <c r="BJ531" t="str">
        <f ca="1">IF($BT531&lt;&gt;"",SUMIF($BD$3:$BD$1004,"="&amp;$BD531,INDIRECT(ADDRESS(3,BJ$2,1,1)):INDIRECT(ADDRESS(1004,BJ$2,1,1))),"")</f>
        <v/>
      </c>
      <c r="BK531" t="str">
        <f ca="1">IF($BT531&lt;&gt;"",SUMIF($BD$3:$BD$1004,"="&amp;$BD531,INDIRECT(ADDRESS(3,BK$2,1,1)):INDIRECT(ADDRESS(1004,BK$2,1,1))),"")</f>
        <v/>
      </c>
      <c r="BL531" t="str">
        <f ca="1">IF($BT531&lt;&gt;"",SUMIF($BD$3:$BD$1004,"="&amp;$BD531,INDIRECT(ADDRESS(3,BL$2,1,1)):INDIRECT(ADDRESS(1004,BL$2,1,1))),"")</f>
        <v/>
      </c>
      <c r="BM531" t="str">
        <f ca="1">IF($BT531&lt;&gt;"",SUMIF($BD$3:$BD$1004,"="&amp;$BD531,INDIRECT(ADDRESS(3,BM$2,1,1)):INDIRECT(ADDRESS(1004,BM$2,1,1))),"")</f>
        <v/>
      </c>
      <c r="BN531" t="str">
        <f ca="1">IF($BT531&lt;&gt;"",SUMIF($BD$3:$BD$1004,"="&amp;$BD531,INDIRECT(ADDRESS(3,BN$2,1,1)):INDIRECT(ADDRESS(1004,BN$2,1,1))),"")</f>
        <v/>
      </c>
      <c r="BO531" t="str">
        <f ca="1">IF($BT531&lt;&gt;"",SUMIF($BD$3:$BD$1004,"="&amp;$BD531,INDIRECT(ADDRESS(3,BO$2,1,1)):INDIRECT(ADDRESS(1004,BO$2,1,1))),"")</f>
        <v/>
      </c>
      <c r="BP531" t="str">
        <f ca="1">IF($BT531&lt;&gt;"",SUMIF($BD$3:$BD$1004,"="&amp;$BD531,INDIRECT(ADDRESS(3,BP$2,1,1)):INDIRECT(ADDRESS(1004,BP$2,1,1))),"")</f>
        <v/>
      </c>
      <c r="BQ531" t="str">
        <f ca="1">IF($BT531&lt;&gt;"",SUMIF($BD$3:$BD$1004,"="&amp;$BD531,INDIRECT(ADDRESS(3,BQ$2,1,1)):INDIRECT(ADDRESS(1004,BQ$2,1,1))),"")</f>
        <v/>
      </c>
      <c r="BR531" t="str">
        <f ca="1">IF($BT531&lt;&gt;"",SUMIF($BD$3:$BD$1004,"="&amp;$BD531,INDIRECT(ADDRESS(3,BR$2,1,1)):INDIRECT(ADDRESS(1004,BR$2,1,1))),"")</f>
        <v/>
      </c>
      <c r="BS531" t="str">
        <f>IF($A531&lt;&gt;"",VLOOKUP(TRUNC(MID($A531,1,2),0),Plano_Contas!$H$3:$J$103,3,TRUE),"")</f>
        <v/>
      </c>
      <c r="BT531" t="str">
        <f t="shared" si="32"/>
        <v/>
      </c>
      <c r="BV531">
        <f>Empresas!C531</f>
        <v>0</v>
      </c>
    </row>
    <row r="532" spans="1:74" x14ac:dyDescent="0.2">
      <c r="A532" s="89"/>
      <c r="B532" s="52" t="str">
        <f>IF($A532&lt;&gt;"",VLOOKUP(""&amp;$A532,Plano_Contas!$A$3:$F$1003,6,0),"")</f>
        <v/>
      </c>
      <c r="C532" s="91"/>
      <c r="D532" s="111"/>
      <c r="E532" s="112">
        <v>0</v>
      </c>
      <c r="F532" s="87"/>
      <c r="G532" s="85"/>
      <c r="H532" s="111"/>
      <c r="I532" s="112">
        <v>0</v>
      </c>
      <c r="J532" s="87"/>
      <c r="K532" s="85"/>
      <c r="L532" s="111"/>
      <c r="M532" s="112">
        <v>0</v>
      </c>
      <c r="N532" s="87"/>
      <c r="O532" s="85"/>
      <c r="P532" s="111"/>
      <c r="Q532" s="112">
        <v>0</v>
      </c>
      <c r="R532" s="87"/>
      <c r="S532" s="85"/>
      <c r="T532" s="111"/>
      <c r="U532" s="112">
        <v>0</v>
      </c>
      <c r="V532" s="87"/>
      <c r="W532" s="85"/>
      <c r="X532" s="111"/>
      <c r="Y532" s="112">
        <v>0</v>
      </c>
      <c r="Z532" s="87"/>
      <c r="AA532" s="85"/>
      <c r="AB532" s="111"/>
      <c r="AC532" s="112">
        <v>0</v>
      </c>
      <c r="AD532" s="87"/>
      <c r="AE532" s="85"/>
      <c r="AF532" s="111"/>
      <c r="AG532" s="112">
        <v>0</v>
      </c>
      <c r="AH532" s="87"/>
      <c r="AI532" s="85"/>
      <c r="AJ532" s="111"/>
      <c r="AK532" s="112">
        <v>0</v>
      </c>
      <c r="AL532" s="87"/>
      <c r="AM532" s="85"/>
      <c r="AN532" s="111"/>
      <c r="AO532" s="112">
        <v>0</v>
      </c>
      <c r="AP532" s="87"/>
      <c r="AQ532" s="85"/>
      <c r="AR532" s="111"/>
      <c r="AS532" s="112">
        <v>0</v>
      </c>
      <c r="AT532" s="87"/>
      <c r="AU532" s="85"/>
      <c r="AV532" s="111"/>
      <c r="AW532" s="112">
        <v>0</v>
      </c>
      <c r="AX532" s="87"/>
      <c r="AY532" s="85"/>
      <c r="AZ532" s="267">
        <f t="shared" si="29"/>
        <v>0</v>
      </c>
      <c r="BA532" s="88">
        <f t="shared" si="30"/>
        <v>0</v>
      </c>
      <c r="BC532">
        <f>IF($A532&lt;&gt;"",COUNTIF($BD$3:$BD532,$BD532),0)</f>
        <v>0</v>
      </c>
      <c r="BD532" t="str">
        <f>IF($A532&lt;&gt;"",VLOOKUP(TRUNC(MID($A532,1,2),0),Plano_Contas!$H$3:$J$103,2,TRUE),"")</f>
        <v/>
      </c>
      <c r="BE532" s="201" t="str">
        <f t="shared" si="31"/>
        <v/>
      </c>
      <c r="BF532" t="str">
        <f ca="1">IF($BT532&lt;&gt;"",SUMIF($BD$3:$BD$1004,"="&amp;$BD532,INDIRECT(ADDRESS(3,BF$2,1,1)):INDIRECT(ADDRESS(1004,BF$2,1,1))),"")</f>
        <v/>
      </c>
      <c r="BG532" t="str">
        <f ca="1">IF($BT532&lt;&gt;"",SUMIF($BD$3:$BD$1004,"="&amp;$BD532,INDIRECT(ADDRESS(3,BG$2,1,1)):INDIRECT(ADDRESS(1004,BG$2,1,1))),"")</f>
        <v/>
      </c>
      <c r="BH532" t="str">
        <f ca="1">IF($BT532&lt;&gt;"",SUMIF($BD$3:$BD$1004,"="&amp;$BD532,INDIRECT(ADDRESS(3,BH$2,1,1)):INDIRECT(ADDRESS(1004,BH$2,1,1))),"")</f>
        <v/>
      </c>
      <c r="BI532" t="str">
        <f ca="1">IF($BT532&lt;&gt;"",SUMIF($BD$3:$BD$1004,"="&amp;$BD532,INDIRECT(ADDRESS(3,BI$2,1,1)):INDIRECT(ADDRESS(1004,BI$2,1,1))),"")</f>
        <v/>
      </c>
      <c r="BJ532" t="str">
        <f ca="1">IF($BT532&lt;&gt;"",SUMIF($BD$3:$BD$1004,"="&amp;$BD532,INDIRECT(ADDRESS(3,BJ$2,1,1)):INDIRECT(ADDRESS(1004,BJ$2,1,1))),"")</f>
        <v/>
      </c>
      <c r="BK532" t="str">
        <f ca="1">IF($BT532&lt;&gt;"",SUMIF($BD$3:$BD$1004,"="&amp;$BD532,INDIRECT(ADDRESS(3,BK$2,1,1)):INDIRECT(ADDRESS(1004,BK$2,1,1))),"")</f>
        <v/>
      </c>
      <c r="BL532" t="str">
        <f ca="1">IF($BT532&lt;&gt;"",SUMIF($BD$3:$BD$1004,"="&amp;$BD532,INDIRECT(ADDRESS(3,BL$2,1,1)):INDIRECT(ADDRESS(1004,BL$2,1,1))),"")</f>
        <v/>
      </c>
      <c r="BM532" t="str">
        <f ca="1">IF($BT532&lt;&gt;"",SUMIF($BD$3:$BD$1004,"="&amp;$BD532,INDIRECT(ADDRESS(3,BM$2,1,1)):INDIRECT(ADDRESS(1004,BM$2,1,1))),"")</f>
        <v/>
      </c>
      <c r="BN532" t="str">
        <f ca="1">IF($BT532&lt;&gt;"",SUMIF($BD$3:$BD$1004,"="&amp;$BD532,INDIRECT(ADDRESS(3,BN$2,1,1)):INDIRECT(ADDRESS(1004,BN$2,1,1))),"")</f>
        <v/>
      </c>
      <c r="BO532" t="str">
        <f ca="1">IF($BT532&lt;&gt;"",SUMIF($BD$3:$BD$1004,"="&amp;$BD532,INDIRECT(ADDRESS(3,BO$2,1,1)):INDIRECT(ADDRESS(1004,BO$2,1,1))),"")</f>
        <v/>
      </c>
      <c r="BP532" t="str">
        <f ca="1">IF($BT532&lt;&gt;"",SUMIF($BD$3:$BD$1004,"="&amp;$BD532,INDIRECT(ADDRESS(3,BP$2,1,1)):INDIRECT(ADDRESS(1004,BP$2,1,1))),"")</f>
        <v/>
      </c>
      <c r="BQ532" t="str">
        <f ca="1">IF($BT532&lt;&gt;"",SUMIF($BD$3:$BD$1004,"="&amp;$BD532,INDIRECT(ADDRESS(3,BQ$2,1,1)):INDIRECT(ADDRESS(1004,BQ$2,1,1))),"")</f>
        <v/>
      </c>
      <c r="BR532" t="str">
        <f ca="1">IF($BT532&lt;&gt;"",SUMIF($BD$3:$BD$1004,"="&amp;$BD532,INDIRECT(ADDRESS(3,BR$2,1,1)):INDIRECT(ADDRESS(1004,BR$2,1,1))),"")</f>
        <v/>
      </c>
      <c r="BS532" t="str">
        <f>IF($A532&lt;&gt;"",VLOOKUP(TRUNC(MID($A532,1,2),0),Plano_Contas!$H$3:$J$103,3,TRUE),"")</f>
        <v/>
      </c>
      <c r="BT532" t="str">
        <f t="shared" si="32"/>
        <v/>
      </c>
      <c r="BV532">
        <f>Empresas!C532</f>
        <v>0</v>
      </c>
    </row>
    <row r="533" spans="1:74" x14ac:dyDescent="0.2">
      <c r="A533" s="89"/>
      <c r="B533" s="52" t="str">
        <f>IF($A533&lt;&gt;"",VLOOKUP(""&amp;$A533,Plano_Contas!$A$3:$F$1003,6,0),"")</f>
        <v/>
      </c>
      <c r="C533" s="91"/>
      <c r="D533" s="111"/>
      <c r="E533" s="112">
        <v>0</v>
      </c>
      <c r="F533" s="87"/>
      <c r="G533" s="85"/>
      <c r="H533" s="111"/>
      <c r="I533" s="112">
        <v>0</v>
      </c>
      <c r="J533" s="87"/>
      <c r="K533" s="85"/>
      <c r="L533" s="111"/>
      <c r="M533" s="112">
        <v>0</v>
      </c>
      <c r="N533" s="87"/>
      <c r="O533" s="85"/>
      <c r="P533" s="111"/>
      <c r="Q533" s="112">
        <v>0</v>
      </c>
      <c r="R533" s="87"/>
      <c r="S533" s="85"/>
      <c r="T533" s="111"/>
      <c r="U533" s="112">
        <v>0</v>
      </c>
      <c r="V533" s="87"/>
      <c r="W533" s="85"/>
      <c r="X533" s="111"/>
      <c r="Y533" s="112">
        <v>0</v>
      </c>
      <c r="Z533" s="87"/>
      <c r="AA533" s="85"/>
      <c r="AB533" s="111"/>
      <c r="AC533" s="112">
        <v>0</v>
      </c>
      <c r="AD533" s="87"/>
      <c r="AE533" s="85"/>
      <c r="AF533" s="111"/>
      <c r="AG533" s="112">
        <v>0</v>
      </c>
      <c r="AH533" s="87"/>
      <c r="AI533" s="85"/>
      <c r="AJ533" s="111"/>
      <c r="AK533" s="112">
        <v>0</v>
      </c>
      <c r="AL533" s="87"/>
      <c r="AM533" s="85"/>
      <c r="AN533" s="111"/>
      <c r="AO533" s="112">
        <v>0</v>
      </c>
      <c r="AP533" s="87"/>
      <c r="AQ533" s="85"/>
      <c r="AR533" s="111"/>
      <c r="AS533" s="112">
        <v>0</v>
      </c>
      <c r="AT533" s="87"/>
      <c r="AU533" s="85"/>
      <c r="AV533" s="111"/>
      <c r="AW533" s="112">
        <v>0</v>
      </c>
      <c r="AX533" s="87"/>
      <c r="AY533" s="85"/>
      <c r="AZ533" s="267">
        <f t="shared" si="29"/>
        <v>0</v>
      </c>
      <c r="BA533" s="88">
        <f t="shared" si="30"/>
        <v>0</v>
      </c>
      <c r="BC533">
        <f>IF($A533&lt;&gt;"",COUNTIF($BD$3:$BD533,$BD533),0)</f>
        <v>0</v>
      </c>
      <c r="BD533" t="str">
        <f>IF($A533&lt;&gt;"",VLOOKUP(TRUNC(MID($A533,1,2),0),Plano_Contas!$H$3:$J$103,2,TRUE),"")</f>
        <v/>
      </c>
      <c r="BE533" s="201" t="str">
        <f t="shared" si="31"/>
        <v/>
      </c>
      <c r="BF533" t="str">
        <f ca="1">IF($BT533&lt;&gt;"",SUMIF($BD$3:$BD$1004,"="&amp;$BD533,INDIRECT(ADDRESS(3,BF$2,1,1)):INDIRECT(ADDRESS(1004,BF$2,1,1))),"")</f>
        <v/>
      </c>
      <c r="BG533" t="str">
        <f ca="1">IF($BT533&lt;&gt;"",SUMIF($BD$3:$BD$1004,"="&amp;$BD533,INDIRECT(ADDRESS(3,BG$2,1,1)):INDIRECT(ADDRESS(1004,BG$2,1,1))),"")</f>
        <v/>
      </c>
      <c r="BH533" t="str">
        <f ca="1">IF($BT533&lt;&gt;"",SUMIF($BD$3:$BD$1004,"="&amp;$BD533,INDIRECT(ADDRESS(3,BH$2,1,1)):INDIRECT(ADDRESS(1004,BH$2,1,1))),"")</f>
        <v/>
      </c>
      <c r="BI533" t="str">
        <f ca="1">IF($BT533&lt;&gt;"",SUMIF($BD$3:$BD$1004,"="&amp;$BD533,INDIRECT(ADDRESS(3,BI$2,1,1)):INDIRECT(ADDRESS(1004,BI$2,1,1))),"")</f>
        <v/>
      </c>
      <c r="BJ533" t="str">
        <f ca="1">IF($BT533&lt;&gt;"",SUMIF($BD$3:$BD$1004,"="&amp;$BD533,INDIRECT(ADDRESS(3,BJ$2,1,1)):INDIRECT(ADDRESS(1004,BJ$2,1,1))),"")</f>
        <v/>
      </c>
      <c r="BK533" t="str">
        <f ca="1">IF($BT533&lt;&gt;"",SUMIF($BD$3:$BD$1004,"="&amp;$BD533,INDIRECT(ADDRESS(3,BK$2,1,1)):INDIRECT(ADDRESS(1004,BK$2,1,1))),"")</f>
        <v/>
      </c>
      <c r="BL533" t="str">
        <f ca="1">IF($BT533&lt;&gt;"",SUMIF($BD$3:$BD$1004,"="&amp;$BD533,INDIRECT(ADDRESS(3,BL$2,1,1)):INDIRECT(ADDRESS(1004,BL$2,1,1))),"")</f>
        <v/>
      </c>
      <c r="BM533" t="str">
        <f ca="1">IF($BT533&lt;&gt;"",SUMIF($BD$3:$BD$1004,"="&amp;$BD533,INDIRECT(ADDRESS(3,BM$2,1,1)):INDIRECT(ADDRESS(1004,BM$2,1,1))),"")</f>
        <v/>
      </c>
      <c r="BN533" t="str">
        <f ca="1">IF($BT533&lt;&gt;"",SUMIF($BD$3:$BD$1004,"="&amp;$BD533,INDIRECT(ADDRESS(3,BN$2,1,1)):INDIRECT(ADDRESS(1004,BN$2,1,1))),"")</f>
        <v/>
      </c>
      <c r="BO533" t="str">
        <f ca="1">IF($BT533&lt;&gt;"",SUMIF($BD$3:$BD$1004,"="&amp;$BD533,INDIRECT(ADDRESS(3,BO$2,1,1)):INDIRECT(ADDRESS(1004,BO$2,1,1))),"")</f>
        <v/>
      </c>
      <c r="BP533" t="str">
        <f ca="1">IF($BT533&lt;&gt;"",SUMIF($BD$3:$BD$1004,"="&amp;$BD533,INDIRECT(ADDRESS(3,BP$2,1,1)):INDIRECT(ADDRESS(1004,BP$2,1,1))),"")</f>
        <v/>
      </c>
      <c r="BQ533" t="str">
        <f ca="1">IF($BT533&lt;&gt;"",SUMIF($BD$3:$BD$1004,"="&amp;$BD533,INDIRECT(ADDRESS(3,BQ$2,1,1)):INDIRECT(ADDRESS(1004,BQ$2,1,1))),"")</f>
        <v/>
      </c>
      <c r="BR533" t="str">
        <f ca="1">IF($BT533&lt;&gt;"",SUMIF($BD$3:$BD$1004,"="&amp;$BD533,INDIRECT(ADDRESS(3,BR$2,1,1)):INDIRECT(ADDRESS(1004,BR$2,1,1))),"")</f>
        <v/>
      </c>
      <c r="BS533" t="str">
        <f>IF($A533&lt;&gt;"",VLOOKUP(TRUNC(MID($A533,1,2),0),Plano_Contas!$H$3:$J$103,3,TRUE),"")</f>
        <v/>
      </c>
      <c r="BT533" t="str">
        <f t="shared" si="32"/>
        <v/>
      </c>
      <c r="BV533">
        <f>Empresas!C533</f>
        <v>0</v>
      </c>
    </row>
    <row r="534" spans="1:74" x14ac:dyDescent="0.2">
      <c r="A534" s="89"/>
      <c r="B534" s="52" t="str">
        <f>IF($A534&lt;&gt;"",VLOOKUP(""&amp;$A534,Plano_Contas!$A$3:$F$1003,6,0),"")</f>
        <v/>
      </c>
      <c r="C534" s="91"/>
      <c r="D534" s="111"/>
      <c r="E534" s="112">
        <v>0</v>
      </c>
      <c r="F534" s="87"/>
      <c r="G534" s="85"/>
      <c r="H534" s="111"/>
      <c r="I534" s="112">
        <v>0</v>
      </c>
      <c r="J534" s="87"/>
      <c r="K534" s="85"/>
      <c r="L534" s="111"/>
      <c r="M534" s="112">
        <v>0</v>
      </c>
      <c r="N534" s="87"/>
      <c r="O534" s="85"/>
      <c r="P534" s="111"/>
      <c r="Q534" s="112">
        <v>0</v>
      </c>
      <c r="R534" s="87"/>
      <c r="S534" s="85"/>
      <c r="T534" s="111"/>
      <c r="U534" s="112">
        <v>0</v>
      </c>
      <c r="V534" s="87"/>
      <c r="W534" s="85"/>
      <c r="X534" s="111"/>
      <c r="Y534" s="112">
        <v>0</v>
      </c>
      <c r="Z534" s="87"/>
      <c r="AA534" s="85"/>
      <c r="AB534" s="111"/>
      <c r="AC534" s="112">
        <v>0</v>
      </c>
      <c r="AD534" s="87"/>
      <c r="AE534" s="85"/>
      <c r="AF534" s="111"/>
      <c r="AG534" s="112">
        <v>0</v>
      </c>
      <c r="AH534" s="87"/>
      <c r="AI534" s="85"/>
      <c r="AJ534" s="111"/>
      <c r="AK534" s="112">
        <v>0</v>
      </c>
      <c r="AL534" s="87"/>
      <c r="AM534" s="85"/>
      <c r="AN534" s="111"/>
      <c r="AO534" s="112">
        <v>0</v>
      </c>
      <c r="AP534" s="87"/>
      <c r="AQ534" s="85"/>
      <c r="AR534" s="111"/>
      <c r="AS534" s="112">
        <v>0</v>
      </c>
      <c r="AT534" s="87"/>
      <c r="AU534" s="85"/>
      <c r="AV534" s="111"/>
      <c r="AW534" s="112">
        <v>0</v>
      </c>
      <c r="AX534" s="87"/>
      <c r="AY534" s="85"/>
      <c r="AZ534" s="267">
        <f t="shared" si="29"/>
        <v>0</v>
      </c>
      <c r="BA534" s="88">
        <f t="shared" si="30"/>
        <v>0</v>
      </c>
      <c r="BC534">
        <f>IF($A534&lt;&gt;"",COUNTIF($BD$3:$BD534,$BD534),0)</f>
        <v>0</v>
      </c>
      <c r="BD534" t="str">
        <f>IF($A534&lt;&gt;"",VLOOKUP(TRUNC(MID($A534,1,2),0),Plano_Contas!$H$3:$J$103,2,TRUE),"")</f>
        <v/>
      </c>
      <c r="BE534" s="201" t="str">
        <f t="shared" si="31"/>
        <v/>
      </c>
      <c r="BF534" t="str">
        <f ca="1">IF($BT534&lt;&gt;"",SUMIF($BD$3:$BD$1004,"="&amp;$BD534,INDIRECT(ADDRESS(3,BF$2,1,1)):INDIRECT(ADDRESS(1004,BF$2,1,1))),"")</f>
        <v/>
      </c>
      <c r="BG534" t="str">
        <f ca="1">IF($BT534&lt;&gt;"",SUMIF($BD$3:$BD$1004,"="&amp;$BD534,INDIRECT(ADDRESS(3,BG$2,1,1)):INDIRECT(ADDRESS(1004,BG$2,1,1))),"")</f>
        <v/>
      </c>
      <c r="BH534" t="str">
        <f ca="1">IF($BT534&lt;&gt;"",SUMIF($BD$3:$BD$1004,"="&amp;$BD534,INDIRECT(ADDRESS(3,BH$2,1,1)):INDIRECT(ADDRESS(1004,BH$2,1,1))),"")</f>
        <v/>
      </c>
      <c r="BI534" t="str">
        <f ca="1">IF($BT534&lt;&gt;"",SUMIF($BD$3:$BD$1004,"="&amp;$BD534,INDIRECT(ADDRESS(3,BI$2,1,1)):INDIRECT(ADDRESS(1004,BI$2,1,1))),"")</f>
        <v/>
      </c>
      <c r="BJ534" t="str">
        <f ca="1">IF($BT534&lt;&gt;"",SUMIF($BD$3:$BD$1004,"="&amp;$BD534,INDIRECT(ADDRESS(3,BJ$2,1,1)):INDIRECT(ADDRESS(1004,BJ$2,1,1))),"")</f>
        <v/>
      </c>
      <c r="BK534" t="str">
        <f ca="1">IF($BT534&lt;&gt;"",SUMIF($BD$3:$BD$1004,"="&amp;$BD534,INDIRECT(ADDRESS(3,BK$2,1,1)):INDIRECT(ADDRESS(1004,BK$2,1,1))),"")</f>
        <v/>
      </c>
      <c r="BL534" t="str">
        <f ca="1">IF($BT534&lt;&gt;"",SUMIF($BD$3:$BD$1004,"="&amp;$BD534,INDIRECT(ADDRESS(3,BL$2,1,1)):INDIRECT(ADDRESS(1004,BL$2,1,1))),"")</f>
        <v/>
      </c>
      <c r="BM534" t="str">
        <f ca="1">IF($BT534&lt;&gt;"",SUMIF($BD$3:$BD$1004,"="&amp;$BD534,INDIRECT(ADDRESS(3,BM$2,1,1)):INDIRECT(ADDRESS(1004,BM$2,1,1))),"")</f>
        <v/>
      </c>
      <c r="BN534" t="str">
        <f ca="1">IF($BT534&lt;&gt;"",SUMIF($BD$3:$BD$1004,"="&amp;$BD534,INDIRECT(ADDRESS(3,BN$2,1,1)):INDIRECT(ADDRESS(1004,BN$2,1,1))),"")</f>
        <v/>
      </c>
      <c r="BO534" t="str">
        <f ca="1">IF($BT534&lt;&gt;"",SUMIF($BD$3:$BD$1004,"="&amp;$BD534,INDIRECT(ADDRESS(3,BO$2,1,1)):INDIRECT(ADDRESS(1004,BO$2,1,1))),"")</f>
        <v/>
      </c>
      <c r="BP534" t="str">
        <f ca="1">IF($BT534&lt;&gt;"",SUMIF($BD$3:$BD$1004,"="&amp;$BD534,INDIRECT(ADDRESS(3,BP$2,1,1)):INDIRECT(ADDRESS(1004,BP$2,1,1))),"")</f>
        <v/>
      </c>
      <c r="BQ534" t="str">
        <f ca="1">IF($BT534&lt;&gt;"",SUMIF($BD$3:$BD$1004,"="&amp;$BD534,INDIRECT(ADDRESS(3,BQ$2,1,1)):INDIRECT(ADDRESS(1004,BQ$2,1,1))),"")</f>
        <v/>
      </c>
      <c r="BR534" t="str">
        <f ca="1">IF($BT534&lt;&gt;"",SUMIF($BD$3:$BD$1004,"="&amp;$BD534,INDIRECT(ADDRESS(3,BR$2,1,1)):INDIRECT(ADDRESS(1004,BR$2,1,1))),"")</f>
        <v/>
      </c>
      <c r="BS534" t="str">
        <f>IF($A534&lt;&gt;"",VLOOKUP(TRUNC(MID($A534,1,2),0),Plano_Contas!$H$3:$J$103,3,TRUE),"")</f>
        <v/>
      </c>
      <c r="BT534" t="str">
        <f t="shared" si="32"/>
        <v/>
      </c>
      <c r="BV534">
        <f>Empresas!C534</f>
        <v>0</v>
      </c>
    </row>
    <row r="535" spans="1:74" x14ac:dyDescent="0.2">
      <c r="A535" s="89"/>
      <c r="B535" s="52" t="str">
        <f>IF($A535&lt;&gt;"",VLOOKUP(""&amp;$A535,Plano_Contas!$A$3:$F$1003,6,0),"")</f>
        <v/>
      </c>
      <c r="C535" s="91"/>
      <c r="D535" s="111"/>
      <c r="E535" s="112">
        <v>0</v>
      </c>
      <c r="F535" s="87"/>
      <c r="G535" s="85"/>
      <c r="H535" s="111"/>
      <c r="I535" s="112">
        <v>0</v>
      </c>
      <c r="J535" s="87"/>
      <c r="K535" s="85"/>
      <c r="L535" s="111"/>
      <c r="M535" s="112">
        <v>0</v>
      </c>
      <c r="N535" s="87"/>
      <c r="O535" s="85"/>
      <c r="P535" s="111"/>
      <c r="Q535" s="112">
        <v>0</v>
      </c>
      <c r="R535" s="87"/>
      <c r="S535" s="85"/>
      <c r="T535" s="111"/>
      <c r="U535" s="112">
        <v>0</v>
      </c>
      <c r="V535" s="87"/>
      <c r="W535" s="85"/>
      <c r="X535" s="111"/>
      <c r="Y535" s="112">
        <v>0</v>
      </c>
      <c r="Z535" s="87"/>
      <c r="AA535" s="85"/>
      <c r="AB535" s="111"/>
      <c r="AC535" s="112">
        <v>0</v>
      </c>
      <c r="AD535" s="87"/>
      <c r="AE535" s="85"/>
      <c r="AF535" s="111"/>
      <c r="AG535" s="112">
        <v>0</v>
      </c>
      <c r="AH535" s="87"/>
      <c r="AI535" s="85"/>
      <c r="AJ535" s="111"/>
      <c r="AK535" s="112">
        <v>0</v>
      </c>
      <c r="AL535" s="87"/>
      <c r="AM535" s="85"/>
      <c r="AN535" s="111"/>
      <c r="AO535" s="112">
        <v>0</v>
      </c>
      <c r="AP535" s="87"/>
      <c r="AQ535" s="85"/>
      <c r="AR535" s="111"/>
      <c r="AS535" s="112">
        <v>0</v>
      </c>
      <c r="AT535" s="87"/>
      <c r="AU535" s="85"/>
      <c r="AV535" s="111"/>
      <c r="AW535" s="112">
        <v>0</v>
      </c>
      <c r="AX535" s="87"/>
      <c r="AY535" s="85"/>
      <c r="AZ535" s="267">
        <f t="shared" si="29"/>
        <v>0</v>
      </c>
      <c r="BA535" s="88">
        <f t="shared" si="30"/>
        <v>0</v>
      </c>
      <c r="BC535">
        <f>IF($A535&lt;&gt;"",COUNTIF($BD$3:$BD535,$BD535),0)</f>
        <v>0</v>
      </c>
      <c r="BD535" t="str">
        <f>IF($A535&lt;&gt;"",VLOOKUP(TRUNC(MID($A535,1,2),0),Plano_Contas!$H$3:$J$103,2,TRUE),"")</f>
        <v/>
      </c>
      <c r="BE535" s="201" t="str">
        <f t="shared" si="31"/>
        <v/>
      </c>
      <c r="BF535" t="str">
        <f ca="1">IF($BT535&lt;&gt;"",SUMIF($BD$3:$BD$1004,"="&amp;$BD535,INDIRECT(ADDRESS(3,BF$2,1,1)):INDIRECT(ADDRESS(1004,BF$2,1,1))),"")</f>
        <v/>
      </c>
      <c r="BG535" t="str">
        <f ca="1">IF($BT535&lt;&gt;"",SUMIF($BD$3:$BD$1004,"="&amp;$BD535,INDIRECT(ADDRESS(3,BG$2,1,1)):INDIRECT(ADDRESS(1004,BG$2,1,1))),"")</f>
        <v/>
      </c>
      <c r="BH535" t="str">
        <f ca="1">IF($BT535&lt;&gt;"",SUMIF($BD$3:$BD$1004,"="&amp;$BD535,INDIRECT(ADDRESS(3,BH$2,1,1)):INDIRECT(ADDRESS(1004,BH$2,1,1))),"")</f>
        <v/>
      </c>
      <c r="BI535" t="str">
        <f ca="1">IF($BT535&lt;&gt;"",SUMIF($BD$3:$BD$1004,"="&amp;$BD535,INDIRECT(ADDRESS(3,BI$2,1,1)):INDIRECT(ADDRESS(1004,BI$2,1,1))),"")</f>
        <v/>
      </c>
      <c r="BJ535" t="str">
        <f ca="1">IF($BT535&lt;&gt;"",SUMIF($BD$3:$BD$1004,"="&amp;$BD535,INDIRECT(ADDRESS(3,BJ$2,1,1)):INDIRECT(ADDRESS(1004,BJ$2,1,1))),"")</f>
        <v/>
      </c>
      <c r="BK535" t="str">
        <f ca="1">IF($BT535&lt;&gt;"",SUMIF($BD$3:$BD$1004,"="&amp;$BD535,INDIRECT(ADDRESS(3,BK$2,1,1)):INDIRECT(ADDRESS(1004,BK$2,1,1))),"")</f>
        <v/>
      </c>
      <c r="BL535" t="str">
        <f ca="1">IF($BT535&lt;&gt;"",SUMIF($BD$3:$BD$1004,"="&amp;$BD535,INDIRECT(ADDRESS(3,BL$2,1,1)):INDIRECT(ADDRESS(1004,BL$2,1,1))),"")</f>
        <v/>
      </c>
      <c r="BM535" t="str">
        <f ca="1">IF($BT535&lt;&gt;"",SUMIF($BD$3:$BD$1004,"="&amp;$BD535,INDIRECT(ADDRESS(3,BM$2,1,1)):INDIRECT(ADDRESS(1004,BM$2,1,1))),"")</f>
        <v/>
      </c>
      <c r="BN535" t="str">
        <f ca="1">IF($BT535&lt;&gt;"",SUMIF($BD$3:$BD$1004,"="&amp;$BD535,INDIRECT(ADDRESS(3,BN$2,1,1)):INDIRECT(ADDRESS(1004,BN$2,1,1))),"")</f>
        <v/>
      </c>
      <c r="BO535" t="str">
        <f ca="1">IF($BT535&lt;&gt;"",SUMIF($BD$3:$BD$1004,"="&amp;$BD535,INDIRECT(ADDRESS(3,BO$2,1,1)):INDIRECT(ADDRESS(1004,BO$2,1,1))),"")</f>
        <v/>
      </c>
      <c r="BP535" t="str">
        <f ca="1">IF($BT535&lt;&gt;"",SUMIF($BD$3:$BD$1004,"="&amp;$BD535,INDIRECT(ADDRESS(3,BP$2,1,1)):INDIRECT(ADDRESS(1004,BP$2,1,1))),"")</f>
        <v/>
      </c>
      <c r="BQ535" t="str">
        <f ca="1">IF($BT535&lt;&gt;"",SUMIF($BD$3:$BD$1004,"="&amp;$BD535,INDIRECT(ADDRESS(3,BQ$2,1,1)):INDIRECT(ADDRESS(1004,BQ$2,1,1))),"")</f>
        <v/>
      </c>
      <c r="BR535" t="str">
        <f ca="1">IF($BT535&lt;&gt;"",SUMIF($BD$3:$BD$1004,"="&amp;$BD535,INDIRECT(ADDRESS(3,BR$2,1,1)):INDIRECT(ADDRESS(1004,BR$2,1,1))),"")</f>
        <v/>
      </c>
      <c r="BS535" t="str">
        <f>IF($A535&lt;&gt;"",VLOOKUP(TRUNC(MID($A535,1,2),0),Plano_Contas!$H$3:$J$103,3,TRUE),"")</f>
        <v/>
      </c>
      <c r="BT535" t="str">
        <f t="shared" si="32"/>
        <v/>
      </c>
      <c r="BV535">
        <f>Empresas!C535</f>
        <v>0</v>
      </c>
    </row>
    <row r="536" spans="1:74" x14ac:dyDescent="0.2">
      <c r="A536" s="89"/>
      <c r="B536" s="52" t="str">
        <f>IF($A536&lt;&gt;"",VLOOKUP(""&amp;$A536,Plano_Contas!$A$3:$F$1003,6,0),"")</f>
        <v/>
      </c>
      <c r="C536" s="91"/>
      <c r="D536" s="111"/>
      <c r="E536" s="112">
        <v>0</v>
      </c>
      <c r="F536" s="87"/>
      <c r="G536" s="85"/>
      <c r="H536" s="111"/>
      <c r="I536" s="112">
        <v>0</v>
      </c>
      <c r="J536" s="87"/>
      <c r="K536" s="85"/>
      <c r="L536" s="111"/>
      <c r="M536" s="112">
        <v>0</v>
      </c>
      <c r="N536" s="87"/>
      <c r="O536" s="85"/>
      <c r="P536" s="111"/>
      <c r="Q536" s="112">
        <v>0</v>
      </c>
      <c r="R536" s="87"/>
      <c r="S536" s="85"/>
      <c r="T536" s="111"/>
      <c r="U536" s="112">
        <v>0</v>
      </c>
      <c r="V536" s="87"/>
      <c r="W536" s="85"/>
      <c r="X536" s="111"/>
      <c r="Y536" s="112">
        <v>0</v>
      </c>
      <c r="Z536" s="87"/>
      <c r="AA536" s="85"/>
      <c r="AB536" s="111"/>
      <c r="AC536" s="112">
        <v>0</v>
      </c>
      <c r="AD536" s="87"/>
      <c r="AE536" s="85"/>
      <c r="AF536" s="111"/>
      <c r="AG536" s="112">
        <v>0</v>
      </c>
      <c r="AH536" s="87"/>
      <c r="AI536" s="85"/>
      <c r="AJ536" s="111"/>
      <c r="AK536" s="112">
        <v>0</v>
      </c>
      <c r="AL536" s="87"/>
      <c r="AM536" s="85"/>
      <c r="AN536" s="111"/>
      <c r="AO536" s="112">
        <v>0</v>
      </c>
      <c r="AP536" s="87"/>
      <c r="AQ536" s="85"/>
      <c r="AR536" s="111"/>
      <c r="AS536" s="112">
        <v>0</v>
      </c>
      <c r="AT536" s="87"/>
      <c r="AU536" s="85"/>
      <c r="AV536" s="111"/>
      <c r="AW536" s="112">
        <v>0</v>
      </c>
      <c r="AX536" s="87"/>
      <c r="AY536" s="85"/>
      <c r="AZ536" s="267">
        <f t="shared" si="29"/>
        <v>0</v>
      </c>
      <c r="BA536" s="88">
        <f t="shared" si="30"/>
        <v>0</v>
      </c>
      <c r="BC536">
        <f>IF($A536&lt;&gt;"",COUNTIF($BD$3:$BD536,$BD536),0)</f>
        <v>0</v>
      </c>
      <c r="BD536" t="str">
        <f>IF($A536&lt;&gt;"",VLOOKUP(TRUNC(MID($A536,1,2),0),Plano_Contas!$H$3:$J$103,2,TRUE),"")</f>
        <v/>
      </c>
      <c r="BE536" s="201" t="str">
        <f t="shared" si="31"/>
        <v/>
      </c>
      <c r="BF536" t="str">
        <f ca="1">IF($BT536&lt;&gt;"",SUMIF($BD$3:$BD$1004,"="&amp;$BD536,INDIRECT(ADDRESS(3,BF$2,1,1)):INDIRECT(ADDRESS(1004,BF$2,1,1))),"")</f>
        <v/>
      </c>
      <c r="BG536" t="str">
        <f ca="1">IF($BT536&lt;&gt;"",SUMIF($BD$3:$BD$1004,"="&amp;$BD536,INDIRECT(ADDRESS(3,BG$2,1,1)):INDIRECT(ADDRESS(1004,BG$2,1,1))),"")</f>
        <v/>
      </c>
      <c r="BH536" t="str">
        <f ca="1">IF($BT536&lt;&gt;"",SUMIF($BD$3:$BD$1004,"="&amp;$BD536,INDIRECT(ADDRESS(3,BH$2,1,1)):INDIRECT(ADDRESS(1004,BH$2,1,1))),"")</f>
        <v/>
      </c>
      <c r="BI536" t="str">
        <f ca="1">IF($BT536&lt;&gt;"",SUMIF($BD$3:$BD$1004,"="&amp;$BD536,INDIRECT(ADDRESS(3,BI$2,1,1)):INDIRECT(ADDRESS(1004,BI$2,1,1))),"")</f>
        <v/>
      </c>
      <c r="BJ536" t="str">
        <f ca="1">IF($BT536&lt;&gt;"",SUMIF($BD$3:$BD$1004,"="&amp;$BD536,INDIRECT(ADDRESS(3,BJ$2,1,1)):INDIRECT(ADDRESS(1004,BJ$2,1,1))),"")</f>
        <v/>
      </c>
      <c r="BK536" t="str">
        <f ca="1">IF($BT536&lt;&gt;"",SUMIF($BD$3:$BD$1004,"="&amp;$BD536,INDIRECT(ADDRESS(3,BK$2,1,1)):INDIRECT(ADDRESS(1004,BK$2,1,1))),"")</f>
        <v/>
      </c>
      <c r="BL536" t="str">
        <f ca="1">IF($BT536&lt;&gt;"",SUMIF($BD$3:$BD$1004,"="&amp;$BD536,INDIRECT(ADDRESS(3,BL$2,1,1)):INDIRECT(ADDRESS(1004,BL$2,1,1))),"")</f>
        <v/>
      </c>
      <c r="BM536" t="str">
        <f ca="1">IF($BT536&lt;&gt;"",SUMIF($BD$3:$BD$1004,"="&amp;$BD536,INDIRECT(ADDRESS(3,BM$2,1,1)):INDIRECT(ADDRESS(1004,BM$2,1,1))),"")</f>
        <v/>
      </c>
      <c r="BN536" t="str">
        <f ca="1">IF($BT536&lt;&gt;"",SUMIF($BD$3:$BD$1004,"="&amp;$BD536,INDIRECT(ADDRESS(3,BN$2,1,1)):INDIRECT(ADDRESS(1004,BN$2,1,1))),"")</f>
        <v/>
      </c>
      <c r="BO536" t="str">
        <f ca="1">IF($BT536&lt;&gt;"",SUMIF($BD$3:$BD$1004,"="&amp;$BD536,INDIRECT(ADDRESS(3,BO$2,1,1)):INDIRECT(ADDRESS(1004,BO$2,1,1))),"")</f>
        <v/>
      </c>
      <c r="BP536" t="str">
        <f ca="1">IF($BT536&lt;&gt;"",SUMIF($BD$3:$BD$1004,"="&amp;$BD536,INDIRECT(ADDRESS(3,BP$2,1,1)):INDIRECT(ADDRESS(1004,BP$2,1,1))),"")</f>
        <v/>
      </c>
      <c r="BQ536" t="str">
        <f ca="1">IF($BT536&lt;&gt;"",SUMIF($BD$3:$BD$1004,"="&amp;$BD536,INDIRECT(ADDRESS(3,BQ$2,1,1)):INDIRECT(ADDRESS(1004,BQ$2,1,1))),"")</f>
        <v/>
      </c>
      <c r="BR536" t="str">
        <f ca="1">IF($BT536&lt;&gt;"",SUMIF($BD$3:$BD$1004,"="&amp;$BD536,INDIRECT(ADDRESS(3,BR$2,1,1)):INDIRECT(ADDRESS(1004,BR$2,1,1))),"")</f>
        <v/>
      </c>
      <c r="BS536" t="str">
        <f>IF($A536&lt;&gt;"",VLOOKUP(TRUNC(MID($A536,1,2),0),Plano_Contas!$H$3:$J$103,3,TRUE),"")</f>
        <v/>
      </c>
      <c r="BT536" t="str">
        <f t="shared" si="32"/>
        <v/>
      </c>
      <c r="BV536">
        <f>Empresas!C536</f>
        <v>0</v>
      </c>
    </row>
    <row r="537" spans="1:74" x14ac:dyDescent="0.2">
      <c r="A537" s="89"/>
      <c r="B537" s="52" t="str">
        <f>IF($A537&lt;&gt;"",VLOOKUP(""&amp;$A537,Plano_Contas!$A$3:$F$1003,6,0),"")</f>
        <v/>
      </c>
      <c r="C537" s="91"/>
      <c r="D537" s="111"/>
      <c r="E537" s="112">
        <v>0</v>
      </c>
      <c r="F537" s="87"/>
      <c r="G537" s="85"/>
      <c r="H537" s="111"/>
      <c r="I537" s="112">
        <v>0</v>
      </c>
      <c r="J537" s="87"/>
      <c r="K537" s="85"/>
      <c r="L537" s="111"/>
      <c r="M537" s="112">
        <v>0</v>
      </c>
      <c r="N537" s="87"/>
      <c r="O537" s="85"/>
      <c r="P537" s="111"/>
      <c r="Q537" s="112">
        <v>0</v>
      </c>
      <c r="R537" s="87"/>
      <c r="S537" s="85"/>
      <c r="T537" s="111"/>
      <c r="U537" s="112">
        <v>0</v>
      </c>
      <c r="V537" s="87"/>
      <c r="W537" s="85"/>
      <c r="X537" s="111"/>
      <c r="Y537" s="112">
        <v>0</v>
      </c>
      <c r="Z537" s="87"/>
      <c r="AA537" s="85"/>
      <c r="AB537" s="111"/>
      <c r="AC537" s="112">
        <v>0</v>
      </c>
      <c r="AD537" s="87"/>
      <c r="AE537" s="85"/>
      <c r="AF537" s="111"/>
      <c r="AG537" s="112">
        <v>0</v>
      </c>
      <c r="AH537" s="87"/>
      <c r="AI537" s="85"/>
      <c r="AJ537" s="111"/>
      <c r="AK537" s="112">
        <v>0</v>
      </c>
      <c r="AL537" s="87"/>
      <c r="AM537" s="85"/>
      <c r="AN537" s="111"/>
      <c r="AO537" s="112">
        <v>0</v>
      </c>
      <c r="AP537" s="87"/>
      <c r="AQ537" s="85"/>
      <c r="AR537" s="111"/>
      <c r="AS537" s="112">
        <v>0</v>
      </c>
      <c r="AT537" s="87"/>
      <c r="AU537" s="85"/>
      <c r="AV537" s="111"/>
      <c r="AW537" s="112">
        <v>0</v>
      </c>
      <c r="AX537" s="87"/>
      <c r="AY537" s="85"/>
      <c r="AZ537" s="267">
        <f t="shared" si="29"/>
        <v>0</v>
      </c>
      <c r="BA537" s="88">
        <f t="shared" si="30"/>
        <v>0</v>
      </c>
      <c r="BC537">
        <f>IF($A537&lt;&gt;"",COUNTIF($BD$3:$BD537,$BD537),0)</f>
        <v>0</v>
      </c>
      <c r="BD537" t="str">
        <f>IF($A537&lt;&gt;"",VLOOKUP(TRUNC(MID($A537,1,2),0),Plano_Contas!$H$3:$J$103,2,TRUE),"")</f>
        <v/>
      </c>
      <c r="BE537" s="201" t="str">
        <f t="shared" si="31"/>
        <v/>
      </c>
      <c r="BF537" t="str">
        <f ca="1">IF($BT537&lt;&gt;"",SUMIF($BD$3:$BD$1004,"="&amp;$BD537,INDIRECT(ADDRESS(3,BF$2,1,1)):INDIRECT(ADDRESS(1004,BF$2,1,1))),"")</f>
        <v/>
      </c>
      <c r="BG537" t="str">
        <f ca="1">IF($BT537&lt;&gt;"",SUMIF($BD$3:$BD$1004,"="&amp;$BD537,INDIRECT(ADDRESS(3,BG$2,1,1)):INDIRECT(ADDRESS(1004,BG$2,1,1))),"")</f>
        <v/>
      </c>
      <c r="BH537" t="str">
        <f ca="1">IF($BT537&lt;&gt;"",SUMIF($BD$3:$BD$1004,"="&amp;$BD537,INDIRECT(ADDRESS(3,BH$2,1,1)):INDIRECT(ADDRESS(1004,BH$2,1,1))),"")</f>
        <v/>
      </c>
      <c r="BI537" t="str">
        <f ca="1">IF($BT537&lt;&gt;"",SUMIF($BD$3:$BD$1004,"="&amp;$BD537,INDIRECT(ADDRESS(3,BI$2,1,1)):INDIRECT(ADDRESS(1004,BI$2,1,1))),"")</f>
        <v/>
      </c>
      <c r="BJ537" t="str">
        <f ca="1">IF($BT537&lt;&gt;"",SUMIF($BD$3:$BD$1004,"="&amp;$BD537,INDIRECT(ADDRESS(3,BJ$2,1,1)):INDIRECT(ADDRESS(1004,BJ$2,1,1))),"")</f>
        <v/>
      </c>
      <c r="BK537" t="str">
        <f ca="1">IF($BT537&lt;&gt;"",SUMIF($BD$3:$BD$1004,"="&amp;$BD537,INDIRECT(ADDRESS(3,BK$2,1,1)):INDIRECT(ADDRESS(1004,BK$2,1,1))),"")</f>
        <v/>
      </c>
      <c r="BL537" t="str">
        <f ca="1">IF($BT537&lt;&gt;"",SUMIF($BD$3:$BD$1004,"="&amp;$BD537,INDIRECT(ADDRESS(3,BL$2,1,1)):INDIRECT(ADDRESS(1004,BL$2,1,1))),"")</f>
        <v/>
      </c>
      <c r="BM537" t="str">
        <f ca="1">IF($BT537&lt;&gt;"",SUMIF($BD$3:$BD$1004,"="&amp;$BD537,INDIRECT(ADDRESS(3,BM$2,1,1)):INDIRECT(ADDRESS(1004,BM$2,1,1))),"")</f>
        <v/>
      </c>
      <c r="BN537" t="str">
        <f ca="1">IF($BT537&lt;&gt;"",SUMIF($BD$3:$BD$1004,"="&amp;$BD537,INDIRECT(ADDRESS(3,BN$2,1,1)):INDIRECT(ADDRESS(1004,BN$2,1,1))),"")</f>
        <v/>
      </c>
      <c r="BO537" t="str">
        <f ca="1">IF($BT537&lt;&gt;"",SUMIF($BD$3:$BD$1004,"="&amp;$BD537,INDIRECT(ADDRESS(3,BO$2,1,1)):INDIRECT(ADDRESS(1004,BO$2,1,1))),"")</f>
        <v/>
      </c>
      <c r="BP537" t="str">
        <f ca="1">IF($BT537&lt;&gt;"",SUMIF($BD$3:$BD$1004,"="&amp;$BD537,INDIRECT(ADDRESS(3,BP$2,1,1)):INDIRECT(ADDRESS(1004,BP$2,1,1))),"")</f>
        <v/>
      </c>
      <c r="BQ537" t="str">
        <f ca="1">IF($BT537&lt;&gt;"",SUMIF($BD$3:$BD$1004,"="&amp;$BD537,INDIRECT(ADDRESS(3,BQ$2,1,1)):INDIRECT(ADDRESS(1004,BQ$2,1,1))),"")</f>
        <v/>
      </c>
      <c r="BR537" t="str">
        <f ca="1">IF($BT537&lt;&gt;"",SUMIF($BD$3:$BD$1004,"="&amp;$BD537,INDIRECT(ADDRESS(3,BR$2,1,1)):INDIRECT(ADDRESS(1004,BR$2,1,1))),"")</f>
        <v/>
      </c>
      <c r="BS537" t="str">
        <f>IF($A537&lt;&gt;"",VLOOKUP(TRUNC(MID($A537,1,2),0),Plano_Contas!$H$3:$J$103,3,TRUE),"")</f>
        <v/>
      </c>
      <c r="BT537" t="str">
        <f t="shared" si="32"/>
        <v/>
      </c>
      <c r="BV537">
        <f>Empresas!C537</f>
        <v>0</v>
      </c>
    </row>
    <row r="538" spans="1:74" x14ac:dyDescent="0.2">
      <c r="A538" s="89"/>
      <c r="B538" s="52" t="str">
        <f>IF($A538&lt;&gt;"",VLOOKUP(""&amp;$A538,Plano_Contas!$A$3:$F$1003,6,0),"")</f>
        <v/>
      </c>
      <c r="C538" s="91"/>
      <c r="D538" s="111"/>
      <c r="E538" s="112">
        <v>0</v>
      </c>
      <c r="F538" s="87"/>
      <c r="G538" s="85"/>
      <c r="H538" s="111"/>
      <c r="I538" s="112">
        <v>0</v>
      </c>
      <c r="J538" s="87"/>
      <c r="K538" s="85"/>
      <c r="L538" s="111"/>
      <c r="M538" s="112">
        <v>0</v>
      </c>
      <c r="N538" s="87"/>
      <c r="O538" s="85"/>
      <c r="P538" s="111"/>
      <c r="Q538" s="112">
        <v>0</v>
      </c>
      <c r="R538" s="87"/>
      <c r="S538" s="85"/>
      <c r="T538" s="111"/>
      <c r="U538" s="112">
        <v>0</v>
      </c>
      <c r="V538" s="87"/>
      <c r="W538" s="85"/>
      <c r="X538" s="111"/>
      <c r="Y538" s="112">
        <v>0</v>
      </c>
      <c r="Z538" s="87"/>
      <c r="AA538" s="85"/>
      <c r="AB538" s="111"/>
      <c r="AC538" s="112">
        <v>0</v>
      </c>
      <c r="AD538" s="87"/>
      <c r="AE538" s="85"/>
      <c r="AF538" s="111"/>
      <c r="AG538" s="112">
        <v>0</v>
      </c>
      <c r="AH538" s="87"/>
      <c r="AI538" s="85"/>
      <c r="AJ538" s="111"/>
      <c r="AK538" s="112">
        <v>0</v>
      </c>
      <c r="AL538" s="87"/>
      <c r="AM538" s="85"/>
      <c r="AN538" s="111"/>
      <c r="AO538" s="112">
        <v>0</v>
      </c>
      <c r="AP538" s="87"/>
      <c r="AQ538" s="85"/>
      <c r="AR538" s="111"/>
      <c r="AS538" s="112">
        <v>0</v>
      </c>
      <c r="AT538" s="87"/>
      <c r="AU538" s="85"/>
      <c r="AV538" s="111"/>
      <c r="AW538" s="112">
        <v>0</v>
      </c>
      <c r="AX538" s="87"/>
      <c r="AY538" s="85"/>
      <c r="AZ538" s="267">
        <f t="shared" si="29"/>
        <v>0</v>
      </c>
      <c r="BA538" s="88">
        <f t="shared" si="30"/>
        <v>0</v>
      </c>
      <c r="BC538">
        <f>IF($A538&lt;&gt;"",COUNTIF($BD$3:$BD538,$BD538),0)</f>
        <v>0</v>
      </c>
      <c r="BD538" t="str">
        <f>IF($A538&lt;&gt;"",VLOOKUP(TRUNC(MID($A538,1,2),0),Plano_Contas!$H$3:$J$103,2,TRUE),"")</f>
        <v/>
      </c>
      <c r="BE538" s="201" t="str">
        <f t="shared" si="31"/>
        <v/>
      </c>
      <c r="BF538" t="str">
        <f ca="1">IF($BT538&lt;&gt;"",SUMIF($BD$3:$BD$1004,"="&amp;$BD538,INDIRECT(ADDRESS(3,BF$2,1,1)):INDIRECT(ADDRESS(1004,BF$2,1,1))),"")</f>
        <v/>
      </c>
      <c r="BG538" t="str">
        <f ca="1">IF($BT538&lt;&gt;"",SUMIF($BD$3:$BD$1004,"="&amp;$BD538,INDIRECT(ADDRESS(3,BG$2,1,1)):INDIRECT(ADDRESS(1004,BG$2,1,1))),"")</f>
        <v/>
      </c>
      <c r="BH538" t="str">
        <f ca="1">IF($BT538&lt;&gt;"",SUMIF($BD$3:$BD$1004,"="&amp;$BD538,INDIRECT(ADDRESS(3,BH$2,1,1)):INDIRECT(ADDRESS(1004,BH$2,1,1))),"")</f>
        <v/>
      </c>
      <c r="BI538" t="str">
        <f ca="1">IF($BT538&lt;&gt;"",SUMIF($BD$3:$BD$1004,"="&amp;$BD538,INDIRECT(ADDRESS(3,BI$2,1,1)):INDIRECT(ADDRESS(1004,BI$2,1,1))),"")</f>
        <v/>
      </c>
      <c r="BJ538" t="str">
        <f ca="1">IF($BT538&lt;&gt;"",SUMIF($BD$3:$BD$1004,"="&amp;$BD538,INDIRECT(ADDRESS(3,BJ$2,1,1)):INDIRECT(ADDRESS(1004,BJ$2,1,1))),"")</f>
        <v/>
      </c>
      <c r="BK538" t="str">
        <f ca="1">IF($BT538&lt;&gt;"",SUMIF($BD$3:$BD$1004,"="&amp;$BD538,INDIRECT(ADDRESS(3,BK$2,1,1)):INDIRECT(ADDRESS(1004,BK$2,1,1))),"")</f>
        <v/>
      </c>
      <c r="BL538" t="str">
        <f ca="1">IF($BT538&lt;&gt;"",SUMIF($BD$3:$BD$1004,"="&amp;$BD538,INDIRECT(ADDRESS(3,BL$2,1,1)):INDIRECT(ADDRESS(1004,BL$2,1,1))),"")</f>
        <v/>
      </c>
      <c r="BM538" t="str">
        <f ca="1">IF($BT538&lt;&gt;"",SUMIF($BD$3:$BD$1004,"="&amp;$BD538,INDIRECT(ADDRESS(3,BM$2,1,1)):INDIRECT(ADDRESS(1004,BM$2,1,1))),"")</f>
        <v/>
      </c>
      <c r="BN538" t="str">
        <f ca="1">IF($BT538&lt;&gt;"",SUMIF($BD$3:$BD$1004,"="&amp;$BD538,INDIRECT(ADDRESS(3,BN$2,1,1)):INDIRECT(ADDRESS(1004,BN$2,1,1))),"")</f>
        <v/>
      </c>
      <c r="BO538" t="str">
        <f ca="1">IF($BT538&lt;&gt;"",SUMIF($BD$3:$BD$1004,"="&amp;$BD538,INDIRECT(ADDRESS(3,BO$2,1,1)):INDIRECT(ADDRESS(1004,BO$2,1,1))),"")</f>
        <v/>
      </c>
      <c r="BP538" t="str">
        <f ca="1">IF($BT538&lt;&gt;"",SUMIF($BD$3:$BD$1004,"="&amp;$BD538,INDIRECT(ADDRESS(3,BP$2,1,1)):INDIRECT(ADDRESS(1004,BP$2,1,1))),"")</f>
        <v/>
      </c>
      <c r="BQ538" t="str">
        <f ca="1">IF($BT538&lt;&gt;"",SUMIF($BD$3:$BD$1004,"="&amp;$BD538,INDIRECT(ADDRESS(3,BQ$2,1,1)):INDIRECT(ADDRESS(1004,BQ$2,1,1))),"")</f>
        <v/>
      </c>
      <c r="BR538" t="str">
        <f ca="1">IF($BT538&lt;&gt;"",SUMIF($BD$3:$BD$1004,"="&amp;$BD538,INDIRECT(ADDRESS(3,BR$2,1,1)):INDIRECT(ADDRESS(1004,BR$2,1,1))),"")</f>
        <v/>
      </c>
      <c r="BS538" t="str">
        <f>IF($A538&lt;&gt;"",VLOOKUP(TRUNC(MID($A538,1,2),0),Plano_Contas!$H$3:$J$103,3,TRUE),"")</f>
        <v/>
      </c>
      <c r="BT538" t="str">
        <f t="shared" si="32"/>
        <v/>
      </c>
      <c r="BV538">
        <f>Empresas!C538</f>
        <v>0</v>
      </c>
    </row>
    <row r="539" spans="1:74" x14ac:dyDescent="0.2">
      <c r="A539" s="89"/>
      <c r="B539" s="52" t="str">
        <f>IF($A539&lt;&gt;"",VLOOKUP(""&amp;$A539,Plano_Contas!$A$3:$F$1003,6,0),"")</f>
        <v/>
      </c>
      <c r="C539" s="91"/>
      <c r="D539" s="111"/>
      <c r="E539" s="112">
        <v>0</v>
      </c>
      <c r="F539" s="87"/>
      <c r="G539" s="85"/>
      <c r="H539" s="111"/>
      <c r="I539" s="112">
        <v>0</v>
      </c>
      <c r="J539" s="87"/>
      <c r="K539" s="85"/>
      <c r="L539" s="111"/>
      <c r="M539" s="112">
        <v>0</v>
      </c>
      <c r="N539" s="87"/>
      <c r="O539" s="85"/>
      <c r="P539" s="111"/>
      <c r="Q539" s="112">
        <v>0</v>
      </c>
      <c r="R539" s="87"/>
      <c r="S539" s="85"/>
      <c r="T539" s="111"/>
      <c r="U539" s="112">
        <v>0</v>
      </c>
      <c r="V539" s="87"/>
      <c r="W539" s="85"/>
      <c r="X539" s="111"/>
      <c r="Y539" s="112">
        <v>0</v>
      </c>
      <c r="Z539" s="87"/>
      <c r="AA539" s="85"/>
      <c r="AB539" s="111"/>
      <c r="AC539" s="112">
        <v>0</v>
      </c>
      <c r="AD539" s="87"/>
      <c r="AE539" s="85"/>
      <c r="AF539" s="111"/>
      <c r="AG539" s="112">
        <v>0</v>
      </c>
      <c r="AH539" s="87"/>
      <c r="AI539" s="85"/>
      <c r="AJ539" s="111"/>
      <c r="AK539" s="112">
        <v>0</v>
      </c>
      <c r="AL539" s="87"/>
      <c r="AM539" s="85"/>
      <c r="AN539" s="111"/>
      <c r="AO539" s="112">
        <v>0</v>
      </c>
      <c r="AP539" s="87"/>
      <c r="AQ539" s="85"/>
      <c r="AR539" s="111"/>
      <c r="AS539" s="112">
        <v>0</v>
      </c>
      <c r="AT539" s="87"/>
      <c r="AU539" s="85"/>
      <c r="AV539" s="111"/>
      <c r="AW539" s="112">
        <v>0</v>
      </c>
      <c r="AX539" s="87"/>
      <c r="AY539" s="85"/>
      <c r="AZ539" s="267">
        <f t="shared" si="29"/>
        <v>0</v>
      </c>
      <c r="BA539" s="88">
        <f t="shared" si="30"/>
        <v>0</v>
      </c>
      <c r="BC539">
        <f>IF($A539&lt;&gt;"",COUNTIF($BD$3:$BD539,$BD539),0)</f>
        <v>0</v>
      </c>
      <c r="BD539" t="str">
        <f>IF($A539&lt;&gt;"",VLOOKUP(TRUNC(MID($A539,1,2),0),Plano_Contas!$H$3:$J$103,2,TRUE),"")</f>
        <v/>
      </c>
      <c r="BE539" s="201" t="str">
        <f t="shared" si="31"/>
        <v/>
      </c>
      <c r="BF539" t="str">
        <f ca="1">IF($BT539&lt;&gt;"",SUMIF($BD$3:$BD$1004,"="&amp;$BD539,INDIRECT(ADDRESS(3,BF$2,1,1)):INDIRECT(ADDRESS(1004,BF$2,1,1))),"")</f>
        <v/>
      </c>
      <c r="BG539" t="str">
        <f ca="1">IF($BT539&lt;&gt;"",SUMIF($BD$3:$BD$1004,"="&amp;$BD539,INDIRECT(ADDRESS(3,BG$2,1,1)):INDIRECT(ADDRESS(1004,BG$2,1,1))),"")</f>
        <v/>
      </c>
      <c r="BH539" t="str">
        <f ca="1">IF($BT539&lt;&gt;"",SUMIF($BD$3:$BD$1004,"="&amp;$BD539,INDIRECT(ADDRESS(3,BH$2,1,1)):INDIRECT(ADDRESS(1004,BH$2,1,1))),"")</f>
        <v/>
      </c>
      <c r="BI539" t="str">
        <f ca="1">IF($BT539&lt;&gt;"",SUMIF($BD$3:$BD$1004,"="&amp;$BD539,INDIRECT(ADDRESS(3,BI$2,1,1)):INDIRECT(ADDRESS(1004,BI$2,1,1))),"")</f>
        <v/>
      </c>
      <c r="BJ539" t="str">
        <f ca="1">IF($BT539&lt;&gt;"",SUMIF($BD$3:$BD$1004,"="&amp;$BD539,INDIRECT(ADDRESS(3,BJ$2,1,1)):INDIRECT(ADDRESS(1004,BJ$2,1,1))),"")</f>
        <v/>
      </c>
      <c r="BK539" t="str">
        <f ca="1">IF($BT539&lt;&gt;"",SUMIF($BD$3:$BD$1004,"="&amp;$BD539,INDIRECT(ADDRESS(3,BK$2,1,1)):INDIRECT(ADDRESS(1004,BK$2,1,1))),"")</f>
        <v/>
      </c>
      <c r="BL539" t="str">
        <f ca="1">IF($BT539&lt;&gt;"",SUMIF($BD$3:$BD$1004,"="&amp;$BD539,INDIRECT(ADDRESS(3,BL$2,1,1)):INDIRECT(ADDRESS(1004,BL$2,1,1))),"")</f>
        <v/>
      </c>
      <c r="BM539" t="str">
        <f ca="1">IF($BT539&lt;&gt;"",SUMIF($BD$3:$BD$1004,"="&amp;$BD539,INDIRECT(ADDRESS(3,BM$2,1,1)):INDIRECT(ADDRESS(1004,BM$2,1,1))),"")</f>
        <v/>
      </c>
      <c r="BN539" t="str">
        <f ca="1">IF($BT539&lt;&gt;"",SUMIF($BD$3:$BD$1004,"="&amp;$BD539,INDIRECT(ADDRESS(3,BN$2,1,1)):INDIRECT(ADDRESS(1004,BN$2,1,1))),"")</f>
        <v/>
      </c>
      <c r="BO539" t="str">
        <f ca="1">IF($BT539&lt;&gt;"",SUMIF($BD$3:$BD$1004,"="&amp;$BD539,INDIRECT(ADDRESS(3,BO$2,1,1)):INDIRECT(ADDRESS(1004,BO$2,1,1))),"")</f>
        <v/>
      </c>
      <c r="BP539" t="str">
        <f ca="1">IF($BT539&lt;&gt;"",SUMIF($BD$3:$BD$1004,"="&amp;$BD539,INDIRECT(ADDRESS(3,BP$2,1,1)):INDIRECT(ADDRESS(1004,BP$2,1,1))),"")</f>
        <v/>
      </c>
      <c r="BQ539" t="str">
        <f ca="1">IF($BT539&lt;&gt;"",SUMIF($BD$3:$BD$1004,"="&amp;$BD539,INDIRECT(ADDRESS(3,BQ$2,1,1)):INDIRECT(ADDRESS(1004,BQ$2,1,1))),"")</f>
        <v/>
      </c>
      <c r="BR539" t="str">
        <f ca="1">IF($BT539&lt;&gt;"",SUMIF($BD$3:$BD$1004,"="&amp;$BD539,INDIRECT(ADDRESS(3,BR$2,1,1)):INDIRECT(ADDRESS(1004,BR$2,1,1))),"")</f>
        <v/>
      </c>
      <c r="BS539" t="str">
        <f>IF($A539&lt;&gt;"",VLOOKUP(TRUNC(MID($A539,1,2),0),Plano_Contas!$H$3:$J$103,3,TRUE),"")</f>
        <v/>
      </c>
      <c r="BT539" t="str">
        <f t="shared" si="32"/>
        <v/>
      </c>
      <c r="BV539">
        <f>Empresas!C539</f>
        <v>0</v>
      </c>
    </row>
    <row r="540" spans="1:74" x14ac:dyDescent="0.2">
      <c r="A540" s="89"/>
      <c r="B540" s="52" t="str">
        <f>IF($A540&lt;&gt;"",VLOOKUP(""&amp;$A540,Plano_Contas!$A$3:$F$1003,6,0),"")</f>
        <v/>
      </c>
      <c r="C540" s="91"/>
      <c r="D540" s="111"/>
      <c r="E540" s="112">
        <v>0</v>
      </c>
      <c r="F540" s="87"/>
      <c r="G540" s="85"/>
      <c r="H540" s="111"/>
      <c r="I540" s="112">
        <v>0</v>
      </c>
      <c r="J540" s="87"/>
      <c r="K540" s="85"/>
      <c r="L540" s="111"/>
      <c r="M540" s="112">
        <v>0</v>
      </c>
      <c r="N540" s="87"/>
      <c r="O540" s="85"/>
      <c r="P540" s="111"/>
      <c r="Q540" s="112">
        <v>0</v>
      </c>
      <c r="R540" s="87"/>
      <c r="S540" s="85"/>
      <c r="T540" s="111"/>
      <c r="U540" s="112">
        <v>0</v>
      </c>
      <c r="V540" s="87"/>
      <c r="W540" s="85"/>
      <c r="X540" s="111"/>
      <c r="Y540" s="112">
        <v>0</v>
      </c>
      <c r="Z540" s="87"/>
      <c r="AA540" s="85"/>
      <c r="AB540" s="111"/>
      <c r="AC540" s="112">
        <v>0</v>
      </c>
      <c r="AD540" s="87"/>
      <c r="AE540" s="85"/>
      <c r="AF540" s="111"/>
      <c r="AG540" s="112">
        <v>0</v>
      </c>
      <c r="AH540" s="87"/>
      <c r="AI540" s="85"/>
      <c r="AJ540" s="111"/>
      <c r="AK540" s="112">
        <v>0</v>
      </c>
      <c r="AL540" s="87"/>
      <c r="AM540" s="85"/>
      <c r="AN540" s="111"/>
      <c r="AO540" s="112">
        <v>0</v>
      </c>
      <c r="AP540" s="87"/>
      <c r="AQ540" s="85"/>
      <c r="AR540" s="111"/>
      <c r="AS540" s="112">
        <v>0</v>
      </c>
      <c r="AT540" s="87"/>
      <c r="AU540" s="85"/>
      <c r="AV540" s="111"/>
      <c r="AW540" s="112">
        <v>0</v>
      </c>
      <c r="AX540" s="87"/>
      <c r="AY540" s="85"/>
      <c r="AZ540" s="267">
        <f t="shared" si="29"/>
        <v>0</v>
      </c>
      <c r="BA540" s="88">
        <f t="shared" si="30"/>
        <v>0</v>
      </c>
      <c r="BC540">
        <f>IF($A540&lt;&gt;"",COUNTIF($BD$3:$BD540,$BD540),0)</f>
        <v>0</v>
      </c>
      <c r="BD540" t="str">
        <f>IF($A540&lt;&gt;"",VLOOKUP(TRUNC(MID($A540,1,2),0),Plano_Contas!$H$3:$J$103,2,TRUE),"")</f>
        <v/>
      </c>
      <c r="BE540" s="201" t="str">
        <f t="shared" si="31"/>
        <v/>
      </c>
      <c r="BF540" t="str">
        <f ca="1">IF($BT540&lt;&gt;"",SUMIF($BD$3:$BD$1004,"="&amp;$BD540,INDIRECT(ADDRESS(3,BF$2,1,1)):INDIRECT(ADDRESS(1004,BF$2,1,1))),"")</f>
        <v/>
      </c>
      <c r="BG540" t="str">
        <f ca="1">IF($BT540&lt;&gt;"",SUMIF($BD$3:$BD$1004,"="&amp;$BD540,INDIRECT(ADDRESS(3,BG$2,1,1)):INDIRECT(ADDRESS(1004,BG$2,1,1))),"")</f>
        <v/>
      </c>
      <c r="BH540" t="str">
        <f ca="1">IF($BT540&lt;&gt;"",SUMIF($BD$3:$BD$1004,"="&amp;$BD540,INDIRECT(ADDRESS(3,BH$2,1,1)):INDIRECT(ADDRESS(1004,BH$2,1,1))),"")</f>
        <v/>
      </c>
      <c r="BI540" t="str">
        <f ca="1">IF($BT540&lt;&gt;"",SUMIF($BD$3:$BD$1004,"="&amp;$BD540,INDIRECT(ADDRESS(3,BI$2,1,1)):INDIRECT(ADDRESS(1004,BI$2,1,1))),"")</f>
        <v/>
      </c>
      <c r="BJ540" t="str">
        <f ca="1">IF($BT540&lt;&gt;"",SUMIF($BD$3:$BD$1004,"="&amp;$BD540,INDIRECT(ADDRESS(3,BJ$2,1,1)):INDIRECT(ADDRESS(1004,BJ$2,1,1))),"")</f>
        <v/>
      </c>
      <c r="BK540" t="str">
        <f ca="1">IF($BT540&lt;&gt;"",SUMIF($BD$3:$BD$1004,"="&amp;$BD540,INDIRECT(ADDRESS(3,BK$2,1,1)):INDIRECT(ADDRESS(1004,BK$2,1,1))),"")</f>
        <v/>
      </c>
      <c r="BL540" t="str">
        <f ca="1">IF($BT540&lt;&gt;"",SUMIF($BD$3:$BD$1004,"="&amp;$BD540,INDIRECT(ADDRESS(3,BL$2,1,1)):INDIRECT(ADDRESS(1004,BL$2,1,1))),"")</f>
        <v/>
      </c>
      <c r="BM540" t="str">
        <f ca="1">IF($BT540&lt;&gt;"",SUMIF($BD$3:$BD$1004,"="&amp;$BD540,INDIRECT(ADDRESS(3,BM$2,1,1)):INDIRECT(ADDRESS(1004,BM$2,1,1))),"")</f>
        <v/>
      </c>
      <c r="BN540" t="str">
        <f ca="1">IF($BT540&lt;&gt;"",SUMIF($BD$3:$BD$1004,"="&amp;$BD540,INDIRECT(ADDRESS(3,BN$2,1,1)):INDIRECT(ADDRESS(1004,BN$2,1,1))),"")</f>
        <v/>
      </c>
      <c r="BO540" t="str">
        <f ca="1">IF($BT540&lt;&gt;"",SUMIF($BD$3:$BD$1004,"="&amp;$BD540,INDIRECT(ADDRESS(3,BO$2,1,1)):INDIRECT(ADDRESS(1004,BO$2,1,1))),"")</f>
        <v/>
      </c>
      <c r="BP540" t="str">
        <f ca="1">IF($BT540&lt;&gt;"",SUMIF($BD$3:$BD$1004,"="&amp;$BD540,INDIRECT(ADDRESS(3,BP$2,1,1)):INDIRECT(ADDRESS(1004,BP$2,1,1))),"")</f>
        <v/>
      </c>
      <c r="BQ540" t="str">
        <f ca="1">IF($BT540&lt;&gt;"",SUMIF($BD$3:$BD$1004,"="&amp;$BD540,INDIRECT(ADDRESS(3,BQ$2,1,1)):INDIRECT(ADDRESS(1004,BQ$2,1,1))),"")</f>
        <v/>
      </c>
      <c r="BR540" t="str">
        <f ca="1">IF($BT540&lt;&gt;"",SUMIF($BD$3:$BD$1004,"="&amp;$BD540,INDIRECT(ADDRESS(3,BR$2,1,1)):INDIRECT(ADDRESS(1004,BR$2,1,1))),"")</f>
        <v/>
      </c>
      <c r="BS540" t="str">
        <f>IF($A540&lt;&gt;"",VLOOKUP(TRUNC(MID($A540,1,2),0),Plano_Contas!$H$3:$J$103,3,TRUE),"")</f>
        <v/>
      </c>
      <c r="BT540" t="str">
        <f t="shared" si="32"/>
        <v/>
      </c>
      <c r="BV540">
        <f>Empresas!C540</f>
        <v>0</v>
      </c>
    </row>
    <row r="541" spans="1:74" x14ac:dyDescent="0.2">
      <c r="A541" s="89"/>
      <c r="B541" s="52" t="str">
        <f>IF($A541&lt;&gt;"",VLOOKUP(""&amp;$A541,Plano_Contas!$A$3:$F$1003,6,0),"")</f>
        <v/>
      </c>
      <c r="C541" s="91"/>
      <c r="D541" s="111"/>
      <c r="E541" s="112">
        <v>0</v>
      </c>
      <c r="F541" s="87"/>
      <c r="G541" s="85"/>
      <c r="H541" s="111"/>
      <c r="I541" s="112">
        <v>0</v>
      </c>
      <c r="J541" s="87"/>
      <c r="K541" s="85"/>
      <c r="L541" s="111"/>
      <c r="M541" s="112">
        <v>0</v>
      </c>
      <c r="N541" s="87"/>
      <c r="O541" s="85"/>
      <c r="P541" s="111"/>
      <c r="Q541" s="112">
        <v>0</v>
      </c>
      <c r="R541" s="87"/>
      <c r="S541" s="85"/>
      <c r="T541" s="111"/>
      <c r="U541" s="112">
        <v>0</v>
      </c>
      <c r="V541" s="87"/>
      <c r="W541" s="85"/>
      <c r="X541" s="111"/>
      <c r="Y541" s="112">
        <v>0</v>
      </c>
      <c r="Z541" s="87"/>
      <c r="AA541" s="85"/>
      <c r="AB541" s="111"/>
      <c r="AC541" s="112">
        <v>0</v>
      </c>
      <c r="AD541" s="87"/>
      <c r="AE541" s="85"/>
      <c r="AF541" s="111"/>
      <c r="AG541" s="112">
        <v>0</v>
      </c>
      <c r="AH541" s="87"/>
      <c r="AI541" s="85"/>
      <c r="AJ541" s="111"/>
      <c r="AK541" s="112">
        <v>0</v>
      </c>
      <c r="AL541" s="87"/>
      <c r="AM541" s="85"/>
      <c r="AN541" s="111"/>
      <c r="AO541" s="112">
        <v>0</v>
      </c>
      <c r="AP541" s="87"/>
      <c r="AQ541" s="85"/>
      <c r="AR541" s="111"/>
      <c r="AS541" s="112">
        <v>0</v>
      </c>
      <c r="AT541" s="87"/>
      <c r="AU541" s="85"/>
      <c r="AV541" s="111"/>
      <c r="AW541" s="112">
        <v>0</v>
      </c>
      <c r="AX541" s="87"/>
      <c r="AY541" s="85"/>
      <c r="AZ541" s="267">
        <f t="shared" si="29"/>
        <v>0</v>
      </c>
      <c r="BA541" s="88">
        <f t="shared" si="30"/>
        <v>0</v>
      </c>
      <c r="BC541">
        <f>IF($A541&lt;&gt;"",COUNTIF($BD$3:$BD541,$BD541),0)</f>
        <v>0</v>
      </c>
      <c r="BD541" t="str">
        <f>IF($A541&lt;&gt;"",VLOOKUP(TRUNC(MID($A541,1,2),0),Plano_Contas!$H$3:$J$103,2,TRUE),"")</f>
        <v/>
      </c>
      <c r="BE541" s="201" t="str">
        <f t="shared" si="31"/>
        <v/>
      </c>
      <c r="BF541" t="str">
        <f ca="1">IF($BT541&lt;&gt;"",SUMIF($BD$3:$BD$1004,"="&amp;$BD541,INDIRECT(ADDRESS(3,BF$2,1,1)):INDIRECT(ADDRESS(1004,BF$2,1,1))),"")</f>
        <v/>
      </c>
      <c r="BG541" t="str">
        <f ca="1">IF($BT541&lt;&gt;"",SUMIF($BD$3:$BD$1004,"="&amp;$BD541,INDIRECT(ADDRESS(3,BG$2,1,1)):INDIRECT(ADDRESS(1004,BG$2,1,1))),"")</f>
        <v/>
      </c>
      <c r="BH541" t="str">
        <f ca="1">IF($BT541&lt;&gt;"",SUMIF($BD$3:$BD$1004,"="&amp;$BD541,INDIRECT(ADDRESS(3,BH$2,1,1)):INDIRECT(ADDRESS(1004,BH$2,1,1))),"")</f>
        <v/>
      </c>
      <c r="BI541" t="str">
        <f ca="1">IF($BT541&lt;&gt;"",SUMIF($BD$3:$BD$1004,"="&amp;$BD541,INDIRECT(ADDRESS(3,BI$2,1,1)):INDIRECT(ADDRESS(1004,BI$2,1,1))),"")</f>
        <v/>
      </c>
      <c r="BJ541" t="str">
        <f ca="1">IF($BT541&lt;&gt;"",SUMIF($BD$3:$BD$1004,"="&amp;$BD541,INDIRECT(ADDRESS(3,BJ$2,1,1)):INDIRECT(ADDRESS(1004,BJ$2,1,1))),"")</f>
        <v/>
      </c>
      <c r="BK541" t="str">
        <f ca="1">IF($BT541&lt;&gt;"",SUMIF($BD$3:$BD$1004,"="&amp;$BD541,INDIRECT(ADDRESS(3,BK$2,1,1)):INDIRECT(ADDRESS(1004,BK$2,1,1))),"")</f>
        <v/>
      </c>
      <c r="BL541" t="str">
        <f ca="1">IF($BT541&lt;&gt;"",SUMIF($BD$3:$BD$1004,"="&amp;$BD541,INDIRECT(ADDRESS(3,BL$2,1,1)):INDIRECT(ADDRESS(1004,BL$2,1,1))),"")</f>
        <v/>
      </c>
      <c r="BM541" t="str">
        <f ca="1">IF($BT541&lt;&gt;"",SUMIF($BD$3:$BD$1004,"="&amp;$BD541,INDIRECT(ADDRESS(3,BM$2,1,1)):INDIRECT(ADDRESS(1004,BM$2,1,1))),"")</f>
        <v/>
      </c>
      <c r="BN541" t="str">
        <f ca="1">IF($BT541&lt;&gt;"",SUMIF($BD$3:$BD$1004,"="&amp;$BD541,INDIRECT(ADDRESS(3,BN$2,1,1)):INDIRECT(ADDRESS(1004,BN$2,1,1))),"")</f>
        <v/>
      </c>
      <c r="BO541" t="str">
        <f ca="1">IF($BT541&lt;&gt;"",SUMIF($BD$3:$BD$1004,"="&amp;$BD541,INDIRECT(ADDRESS(3,BO$2,1,1)):INDIRECT(ADDRESS(1004,BO$2,1,1))),"")</f>
        <v/>
      </c>
      <c r="BP541" t="str">
        <f ca="1">IF($BT541&lt;&gt;"",SUMIF($BD$3:$BD$1004,"="&amp;$BD541,INDIRECT(ADDRESS(3,BP$2,1,1)):INDIRECT(ADDRESS(1004,BP$2,1,1))),"")</f>
        <v/>
      </c>
      <c r="BQ541" t="str">
        <f ca="1">IF($BT541&lt;&gt;"",SUMIF($BD$3:$BD$1004,"="&amp;$BD541,INDIRECT(ADDRESS(3,BQ$2,1,1)):INDIRECT(ADDRESS(1004,BQ$2,1,1))),"")</f>
        <v/>
      </c>
      <c r="BR541" t="str">
        <f ca="1">IF($BT541&lt;&gt;"",SUMIF($BD$3:$BD$1004,"="&amp;$BD541,INDIRECT(ADDRESS(3,BR$2,1,1)):INDIRECT(ADDRESS(1004,BR$2,1,1))),"")</f>
        <v/>
      </c>
      <c r="BS541" t="str">
        <f>IF($A541&lt;&gt;"",VLOOKUP(TRUNC(MID($A541,1,2),0),Plano_Contas!$H$3:$J$103,3,TRUE),"")</f>
        <v/>
      </c>
      <c r="BT541" t="str">
        <f t="shared" si="32"/>
        <v/>
      </c>
      <c r="BV541">
        <f>Empresas!C541</f>
        <v>0</v>
      </c>
    </row>
    <row r="542" spans="1:74" x14ac:dyDescent="0.2">
      <c r="A542" s="89"/>
      <c r="B542" s="52" t="str">
        <f>IF($A542&lt;&gt;"",VLOOKUP(""&amp;$A542,Plano_Contas!$A$3:$F$1003,6,0),"")</f>
        <v/>
      </c>
      <c r="C542" s="91"/>
      <c r="D542" s="111"/>
      <c r="E542" s="112">
        <v>0</v>
      </c>
      <c r="F542" s="87"/>
      <c r="G542" s="85"/>
      <c r="H542" s="111"/>
      <c r="I542" s="112">
        <v>0</v>
      </c>
      <c r="J542" s="87"/>
      <c r="K542" s="85"/>
      <c r="L542" s="111"/>
      <c r="M542" s="112">
        <v>0</v>
      </c>
      <c r="N542" s="87"/>
      <c r="O542" s="85"/>
      <c r="P542" s="111"/>
      <c r="Q542" s="112">
        <v>0</v>
      </c>
      <c r="R542" s="87"/>
      <c r="S542" s="85"/>
      <c r="T542" s="111"/>
      <c r="U542" s="112">
        <v>0</v>
      </c>
      <c r="V542" s="87"/>
      <c r="W542" s="85"/>
      <c r="X542" s="111"/>
      <c r="Y542" s="112">
        <v>0</v>
      </c>
      <c r="Z542" s="87"/>
      <c r="AA542" s="85"/>
      <c r="AB542" s="111"/>
      <c r="AC542" s="112">
        <v>0</v>
      </c>
      <c r="AD542" s="87"/>
      <c r="AE542" s="85"/>
      <c r="AF542" s="111"/>
      <c r="AG542" s="112">
        <v>0</v>
      </c>
      <c r="AH542" s="87"/>
      <c r="AI542" s="85"/>
      <c r="AJ542" s="111"/>
      <c r="AK542" s="112">
        <v>0</v>
      </c>
      <c r="AL542" s="87"/>
      <c r="AM542" s="85"/>
      <c r="AN542" s="111"/>
      <c r="AO542" s="112">
        <v>0</v>
      </c>
      <c r="AP542" s="87"/>
      <c r="AQ542" s="85"/>
      <c r="AR542" s="111"/>
      <c r="AS542" s="112">
        <v>0</v>
      </c>
      <c r="AT542" s="87"/>
      <c r="AU542" s="85"/>
      <c r="AV542" s="111"/>
      <c r="AW542" s="112">
        <v>0</v>
      </c>
      <c r="AX542" s="87"/>
      <c r="AY542" s="85"/>
      <c r="AZ542" s="267">
        <f t="shared" si="29"/>
        <v>0</v>
      </c>
      <c r="BA542" s="88">
        <f t="shared" si="30"/>
        <v>0</v>
      </c>
      <c r="BC542">
        <f>IF($A542&lt;&gt;"",COUNTIF($BD$3:$BD542,$BD542),0)</f>
        <v>0</v>
      </c>
      <c r="BD542" t="str">
        <f>IF($A542&lt;&gt;"",VLOOKUP(TRUNC(MID($A542,1,2),0),Plano_Contas!$H$3:$J$103,2,TRUE),"")</f>
        <v/>
      </c>
      <c r="BE542" s="201" t="str">
        <f t="shared" si="31"/>
        <v/>
      </c>
      <c r="BF542" t="str">
        <f ca="1">IF($BT542&lt;&gt;"",SUMIF($BD$3:$BD$1004,"="&amp;$BD542,INDIRECT(ADDRESS(3,BF$2,1,1)):INDIRECT(ADDRESS(1004,BF$2,1,1))),"")</f>
        <v/>
      </c>
      <c r="BG542" t="str">
        <f ca="1">IF($BT542&lt;&gt;"",SUMIF($BD$3:$BD$1004,"="&amp;$BD542,INDIRECT(ADDRESS(3,BG$2,1,1)):INDIRECT(ADDRESS(1004,BG$2,1,1))),"")</f>
        <v/>
      </c>
      <c r="BH542" t="str">
        <f ca="1">IF($BT542&lt;&gt;"",SUMIF($BD$3:$BD$1004,"="&amp;$BD542,INDIRECT(ADDRESS(3,BH$2,1,1)):INDIRECT(ADDRESS(1004,BH$2,1,1))),"")</f>
        <v/>
      </c>
      <c r="BI542" t="str">
        <f ca="1">IF($BT542&lt;&gt;"",SUMIF($BD$3:$BD$1004,"="&amp;$BD542,INDIRECT(ADDRESS(3,BI$2,1,1)):INDIRECT(ADDRESS(1004,BI$2,1,1))),"")</f>
        <v/>
      </c>
      <c r="BJ542" t="str">
        <f ca="1">IF($BT542&lt;&gt;"",SUMIF($BD$3:$BD$1004,"="&amp;$BD542,INDIRECT(ADDRESS(3,BJ$2,1,1)):INDIRECT(ADDRESS(1004,BJ$2,1,1))),"")</f>
        <v/>
      </c>
      <c r="BK542" t="str">
        <f ca="1">IF($BT542&lt;&gt;"",SUMIF($BD$3:$BD$1004,"="&amp;$BD542,INDIRECT(ADDRESS(3,BK$2,1,1)):INDIRECT(ADDRESS(1004,BK$2,1,1))),"")</f>
        <v/>
      </c>
      <c r="BL542" t="str">
        <f ca="1">IF($BT542&lt;&gt;"",SUMIF($BD$3:$BD$1004,"="&amp;$BD542,INDIRECT(ADDRESS(3,BL$2,1,1)):INDIRECT(ADDRESS(1004,BL$2,1,1))),"")</f>
        <v/>
      </c>
      <c r="BM542" t="str">
        <f ca="1">IF($BT542&lt;&gt;"",SUMIF($BD$3:$BD$1004,"="&amp;$BD542,INDIRECT(ADDRESS(3,BM$2,1,1)):INDIRECT(ADDRESS(1004,BM$2,1,1))),"")</f>
        <v/>
      </c>
      <c r="BN542" t="str">
        <f ca="1">IF($BT542&lt;&gt;"",SUMIF($BD$3:$BD$1004,"="&amp;$BD542,INDIRECT(ADDRESS(3,BN$2,1,1)):INDIRECT(ADDRESS(1004,BN$2,1,1))),"")</f>
        <v/>
      </c>
      <c r="BO542" t="str">
        <f ca="1">IF($BT542&lt;&gt;"",SUMIF($BD$3:$BD$1004,"="&amp;$BD542,INDIRECT(ADDRESS(3,BO$2,1,1)):INDIRECT(ADDRESS(1004,BO$2,1,1))),"")</f>
        <v/>
      </c>
      <c r="BP542" t="str">
        <f ca="1">IF($BT542&lt;&gt;"",SUMIF($BD$3:$BD$1004,"="&amp;$BD542,INDIRECT(ADDRESS(3,BP$2,1,1)):INDIRECT(ADDRESS(1004,BP$2,1,1))),"")</f>
        <v/>
      </c>
      <c r="BQ542" t="str">
        <f ca="1">IF($BT542&lt;&gt;"",SUMIF($BD$3:$BD$1004,"="&amp;$BD542,INDIRECT(ADDRESS(3,BQ$2,1,1)):INDIRECT(ADDRESS(1004,BQ$2,1,1))),"")</f>
        <v/>
      </c>
      <c r="BR542" t="str">
        <f ca="1">IF($BT542&lt;&gt;"",SUMIF($BD$3:$BD$1004,"="&amp;$BD542,INDIRECT(ADDRESS(3,BR$2,1,1)):INDIRECT(ADDRESS(1004,BR$2,1,1))),"")</f>
        <v/>
      </c>
      <c r="BS542" t="str">
        <f>IF($A542&lt;&gt;"",VLOOKUP(TRUNC(MID($A542,1,2),0),Plano_Contas!$H$3:$J$103,3,TRUE),"")</f>
        <v/>
      </c>
      <c r="BT542" t="str">
        <f t="shared" si="32"/>
        <v/>
      </c>
      <c r="BV542">
        <f>Empresas!C542</f>
        <v>0</v>
      </c>
    </row>
    <row r="543" spans="1:74" x14ac:dyDescent="0.2">
      <c r="A543" s="89"/>
      <c r="B543" s="52" t="str">
        <f>IF($A543&lt;&gt;"",VLOOKUP(""&amp;$A543,Plano_Contas!$A$3:$F$1003,6,0),"")</f>
        <v/>
      </c>
      <c r="C543" s="91"/>
      <c r="D543" s="111"/>
      <c r="E543" s="112">
        <v>0</v>
      </c>
      <c r="F543" s="87"/>
      <c r="G543" s="85"/>
      <c r="H543" s="111"/>
      <c r="I543" s="112">
        <v>0</v>
      </c>
      <c r="J543" s="87"/>
      <c r="K543" s="85"/>
      <c r="L543" s="111"/>
      <c r="M543" s="112">
        <v>0</v>
      </c>
      <c r="N543" s="87"/>
      <c r="O543" s="85"/>
      <c r="P543" s="111"/>
      <c r="Q543" s="112">
        <v>0</v>
      </c>
      <c r="R543" s="87"/>
      <c r="S543" s="85"/>
      <c r="T543" s="111"/>
      <c r="U543" s="112">
        <v>0</v>
      </c>
      <c r="V543" s="87"/>
      <c r="W543" s="85"/>
      <c r="X543" s="111"/>
      <c r="Y543" s="112">
        <v>0</v>
      </c>
      <c r="Z543" s="87"/>
      <c r="AA543" s="85"/>
      <c r="AB543" s="111"/>
      <c r="AC543" s="112">
        <v>0</v>
      </c>
      <c r="AD543" s="87"/>
      <c r="AE543" s="85"/>
      <c r="AF543" s="111"/>
      <c r="AG543" s="112">
        <v>0</v>
      </c>
      <c r="AH543" s="87"/>
      <c r="AI543" s="85"/>
      <c r="AJ543" s="111"/>
      <c r="AK543" s="112">
        <v>0</v>
      </c>
      <c r="AL543" s="87"/>
      <c r="AM543" s="85"/>
      <c r="AN543" s="111"/>
      <c r="AO543" s="112">
        <v>0</v>
      </c>
      <c r="AP543" s="87"/>
      <c r="AQ543" s="85"/>
      <c r="AR543" s="111"/>
      <c r="AS543" s="112">
        <v>0</v>
      </c>
      <c r="AT543" s="87"/>
      <c r="AU543" s="85"/>
      <c r="AV543" s="111"/>
      <c r="AW543" s="112">
        <v>0</v>
      </c>
      <c r="AX543" s="87"/>
      <c r="AY543" s="85"/>
      <c r="AZ543" s="267">
        <f t="shared" si="29"/>
        <v>0</v>
      </c>
      <c r="BA543" s="88">
        <f t="shared" si="30"/>
        <v>0</v>
      </c>
      <c r="BC543">
        <f>IF($A543&lt;&gt;"",COUNTIF($BD$3:$BD543,$BD543),0)</f>
        <v>0</v>
      </c>
      <c r="BD543" t="str">
        <f>IF($A543&lt;&gt;"",VLOOKUP(TRUNC(MID($A543,1,2),0),Plano_Contas!$H$3:$J$103,2,TRUE),"")</f>
        <v/>
      </c>
      <c r="BE543" s="201" t="str">
        <f t="shared" si="31"/>
        <v/>
      </c>
      <c r="BF543" t="str">
        <f ca="1">IF($BT543&lt;&gt;"",SUMIF($BD$3:$BD$1004,"="&amp;$BD543,INDIRECT(ADDRESS(3,BF$2,1,1)):INDIRECT(ADDRESS(1004,BF$2,1,1))),"")</f>
        <v/>
      </c>
      <c r="BG543" t="str">
        <f ca="1">IF($BT543&lt;&gt;"",SUMIF($BD$3:$BD$1004,"="&amp;$BD543,INDIRECT(ADDRESS(3,BG$2,1,1)):INDIRECT(ADDRESS(1004,BG$2,1,1))),"")</f>
        <v/>
      </c>
      <c r="BH543" t="str">
        <f ca="1">IF($BT543&lt;&gt;"",SUMIF($BD$3:$BD$1004,"="&amp;$BD543,INDIRECT(ADDRESS(3,BH$2,1,1)):INDIRECT(ADDRESS(1004,BH$2,1,1))),"")</f>
        <v/>
      </c>
      <c r="BI543" t="str">
        <f ca="1">IF($BT543&lt;&gt;"",SUMIF($BD$3:$BD$1004,"="&amp;$BD543,INDIRECT(ADDRESS(3,BI$2,1,1)):INDIRECT(ADDRESS(1004,BI$2,1,1))),"")</f>
        <v/>
      </c>
      <c r="BJ543" t="str">
        <f ca="1">IF($BT543&lt;&gt;"",SUMIF($BD$3:$BD$1004,"="&amp;$BD543,INDIRECT(ADDRESS(3,BJ$2,1,1)):INDIRECT(ADDRESS(1004,BJ$2,1,1))),"")</f>
        <v/>
      </c>
      <c r="BK543" t="str">
        <f ca="1">IF($BT543&lt;&gt;"",SUMIF($BD$3:$BD$1004,"="&amp;$BD543,INDIRECT(ADDRESS(3,BK$2,1,1)):INDIRECT(ADDRESS(1004,BK$2,1,1))),"")</f>
        <v/>
      </c>
      <c r="BL543" t="str">
        <f ca="1">IF($BT543&lt;&gt;"",SUMIF($BD$3:$BD$1004,"="&amp;$BD543,INDIRECT(ADDRESS(3,BL$2,1,1)):INDIRECT(ADDRESS(1004,BL$2,1,1))),"")</f>
        <v/>
      </c>
      <c r="BM543" t="str">
        <f ca="1">IF($BT543&lt;&gt;"",SUMIF($BD$3:$BD$1004,"="&amp;$BD543,INDIRECT(ADDRESS(3,BM$2,1,1)):INDIRECT(ADDRESS(1004,BM$2,1,1))),"")</f>
        <v/>
      </c>
      <c r="BN543" t="str">
        <f ca="1">IF($BT543&lt;&gt;"",SUMIF($BD$3:$BD$1004,"="&amp;$BD543,INDIRECT(ADDRESS(3,BN$2,1,1)):INDIRECT(ADDRESS(1004,BN$2,1,1))),"")</f>
        <v/>
      </c>
      <c r="BO543" t="str">
        <f ca="1">IF($BT543&lt;&gt;"",SUMIF($BD$3:$BD$1004,"="&amp;$BD543,INDIRECT(ADDRESS(3,BO$2,1,1)):INDIRECT(ADDRESS(1004,BO$2,1,1))),"")</f>
        <v/>
      </c>
      <c r="BP543" t="str">
        <f ca="1">IF($BT543&lt;&gt;"",SUMIF($BD$3:$BD$1004,"="&amp;$BD543,INDIRECT(ADDRESS(3,BP$2,1,1)):INDIRECT(ADDRESS(1004,BP$2,1,1))),"")</f>
        <v/>
      </c>
      <c r="BQ543" t="str">
        <f ca="1">IF($BT543&lt;&gt;"",SUMIF($BD$3:$BD$1004,"="&amp;$BD543,INDIRECT(ADDRESS(3,BQ$2,1,1)):INDIRECT(ADDRESS(1004,BQ$2,1,1))),"")</f>
        <v/>
      </c>
      <c r="BR543" t="str">
        <f ca="1">IF($BT543&lt;&gt;"",SUMIF($BD$3:$BD$1004,"="&amp;$BD543,INDIRECT(ADDRESS(3,BR$2,1,1)):INDIRECT(ADDRESS(1004,BR$2,1,1))),"")</f>
        <v/>
      </c>
      <c r="BS543" t="str">
        <f>IF($A543&lt;&gt;"",VLOOKUP(TRUNC(MID($A543,1,2),0),Plano_Contas!$H$3:$J$103,3,TRUE),"")</f>
        <v/>
      </c>
      <c r="BT543" t="str">
        <f t="shared" si="32"/>
        <v/>
      </c>
      <c r="BV543">
        <f>Empresas!C543</f>
        <v>0</v>
      </c>
    </row>
    <row r="544" spans="1:74" x14ac:dyDescent="0.2">
      <c r="A544" s="89"/>
      <c r="B544" s="52" t="str">
        <f>IF($A544&lt;&gt;"",VLOOKUP(""&amp;$A544,Plano_Contas!$A$3:$F$1003,6,0),"")</f>
        <v/>
      </c>
      <c r="C544" s="91"/>
      <c r="D544" s="111"/>
      <c r="E544" s="112">
        <v>0</v>
      </c>
      <c r="F544" s="87"/>
      <c r="G544" s="85"/>
      <c r="H544" s="111"/>
      <c r="I544" s="112">
        <v>0</v>
      </c>
      <c r="J544" s="87"/>
      <c r="K544" s="85"/>
      <c r="L544" s="111"/>
      <c r="M544" s="112">
        <v>0</v>
      </c>
      <c r="N544" s="87"/>
      <c r="O544" s="85"/>
      <c r="P544" s="111"/>
      <c r="Q544" s="112">
        <v>0</v>
      </c>
      <c r="R544" s="87"/>
      <c r="S544" s="85"/>
      <c r="T544" s="111"/>
      <c r="U544" s="112">
        <v>0</v>
      </c>
      <c r="V544" s="87"/>
      <c r="W544" s="85"/>
      <c r="X544" s="111"/>
      <c r="Y544" s="112">
        <v>0</v>
      </c>
      <c r="Z544" s="87"/>
      <c r="AA544" s="85"/>
      <c r="AB544" s="111"/>
      <c r="AC544" s="112">
        <v>0</v>
      </c>
      <c r="AD544" s="87"/>
      <c r="AE544" s="85"/>
      <c r="AF544" s="111"/>
      <c r="AG544" s="112">
        <v>0</v>
      </c>
      <c r="AH544" s="87"/>
      <c r="AI544" s="85"/>
      <c r="AJ544" s="111"/>
      <c r="AK544" s="112">
        <v>0</v>
      </c>
      <c r="AL544" s="87"/>
      <c r="AM544" s="85"/>
      <c r="AN544" s="111"/>
      <c r="AO544" s="112">
        <v>0</v>
      </c>
      <c r="AP544" s="87"/>
      <c r="AQ544" s="85"/>
      <c r="AR544" s="111"/>
      <c r="AS544" s="112">
        <v>0</v>
      </c>
      <c r="AT544" s="87"/>
      <c r="AU544" s="85"/>
      <c r="AV544" s="111"/>
      <c r="AW544" s="112">
        <v>0</v>
      </c>
      <c r="AX544" s="87"/>
      <c r="AY544" s="85"/>
      <c r="AZ544" s="267">
        <f t="shared" si="29"/>
        <v>0</v>
      </c>
      <c r="BA544" s="88">
        <f t="shared" si="30"/>
        <v>0</v>
      </c>
      <c r="BC544">
        <f>IF($A544&lt;&gt;"",COUNTIF($BD$3:$BD544,$BD544),0)</f>
        <v>0</v>
      </c>
      <c r="BD544" t="str">
        <f>IF($A544&lt;&gt;"",VLOOKUP(TRUNC(MID($A544,1,2),0),Plano_Contas!$H$3:$J$103,2,TRUE),"")</f>
        <v/>
      </c>
      <c r="BE544" s="201" t="str">
        <f t="shared" si="31"/>
        <v/>
      </c>
      <c r="BF544" t="str">
        <f ca="1">IF($BT544&lt;&gt;"",SUMIF($BD$3:$BD$1004,"="&amp;$BD544,INDIRECT(ADDRESS(3,BF$2,1,1)):INDIRECT(ADDRESS(1004,BF$2,1,1))),"")</f>
        <v/>
      </c>
      <c r="BG544" t="str">
        <f ca="1">IF($BT544&lt;&gt;"",SUMIF($BD$3:$BD$1004,"="&amp;$BD544,INDIRECT(ADDRESS(3,BG$2,1,1)):INDIRECT(ADDRESS(1004,BG$2,1,1))),"")</f>
        <v/>
      </c>
      <c r="BH544" t="str">
        <f ca="1">IF($BT544&lt;&gt;"",SUMIF($BD$3:$BD$1004,"="&amp;$BD544,INDIRECT(ADDRESS(3,BH$2,1,1)):INDIRECT(ADDRESS(1004,BH$2,1,1))),"")</f>
        <v/>
      </c>
      <c r="BI544" t="str">
        <f ca="1">IF($BT544&lt;&gt;"",SUMIF($BD$3:$BD$1004,"="&amp;$BD544,INDIRECT(ADDRESS(3,BI$2,1,1)):INDIRECT(ADDRESS(1004,BI$2,1,1))),"")</f>
        <v/>
      </c>
      <c r="BJ544" t="str">
        <f ca="1">IF($BT544&lt;&gt;"",SUMIF($BD$3:$BD$1004,"="&amp;$BD544,INDIRECT(ADDRESS(3,BJ$2,1,1)):INDIRECT(ADDRESS(1004,BJ$2,1,1))),"")</f>
        <v/>
      </c>
      <c r="BK544" t="str">
        <f ca="1">IF($BT544&lt;&gt;"",SUMIF($BD$3:$BD$1004,"="&amp;$BD544,INDIRECT(ADDRESS(3,BK$2,1,1)):INDIRECT(ADDRESS(1004,BK$2,1,1))),"")</f>
        <v/>
      </c>
      <c r="BL544" t="str">
        <f ca="1">IF($BT544&lt;&gt;"",SUMIF($BD$3:$BD$1004,"="&amp;$BD544,INDIRECT(ADDRESS(3,BL$2,1,1)):INDIRECT(ADDRESS(1004,BL$2,1,1))),"")</f>
        <v/>
      </c>
      <c r="BM544" t="str">
        <f ca="1">IF($BT544&lt;&gt;"",SUMIF($BD$3:$BD$1004,"="&amp;$BD544,INDIRECT(ADDRESS(3,BM$2,1,1)):INDIRECT(ADDRESS(1004,BM$2,1,1))),"")</f>
        <v/>
      </c>
      <c r="BN544" t="str">
        <f ca="1">IF($BT544&lt;&gt;"",SUMIF($BD$3:$BD$1004,"="&amp;$BD544,INDIRECT(ADDRESS(3,BN$2,1,1)):INDIRECT(ADDRESS(1004,BN$2,1,1))),"")</f>
        <v/>
      </c>
      <c r="BO544" t="str">
        <f ca="1">IF($BT544&lt;&gt;"",SUMIF($BD$3:$BD$1004,"="&amp;$BD544,INDIRECT(ADDRESS(3,BO$2,1,1)):INDIRECT(ADDRESS(1004,BO$2,1,1))),"")</f>
        <v/>
      </c>
      <c r="BP544" t="str">
        <f ca="1">IF($BT544&lt;&gt;"",SUMIF($BD$3:$BD$1004,"="&amp;$BD544,INDIRECT(ADDRESS(3,BP$2,1,1)):INDIRECT(ADDRESS(1004,BP$2,1,1))),"")</f>
        <v/>
      </c>
      <c r="BQ544" t="str">
        <f ca="1">IF($BT544&lt;&gt;"",SUMIF($BD$3:$BD$1004,"="&amp;$BD544,INDIRECT(ADDRESS(3,BQ$2,1,1)):INDIRECT(ADDRESS(1004,BQ$2,1,1))),"")</f>
        <v/>
      </c>
      <c r="BR544" t="str">
        <f ca="1">IF($BT544&lt;&gt;"",SUMIF($BD$3:$BD$1004,"="&amp;$BD544,INDIRECT(ADDRESS(3,BR$2,1,1)):INDIRECT(ADDRESS(1004,BR$2,1,1))),"")</f>
        <v/>
      </c>
      <c r="BS544" t="str">
        <f>IF($A544&lt;&gt;"",VLOOKUP(TRUNC(MID($A544,1,2),0),Plano_Contas!$H$3:$J$103,3,TRUE),"")</f>
        <v/>
      </c>
      <c r="BT544" t="str">
        <f t="shared" si="32"/>
        <v/>
      </c>
      <c r="BV544">
        <f>Empresas!C544</f>
        <v>0</v>
      </c>
    </row>
    <row r="545" spans="1:74" x14ac:dyDescent="0.2">
      <c r="A545" s="89"/>
      <c r="B545" s="52" t="str">
        <f>IF($A545&lt;&gt;"",VLOOKUP(""&amp;$A545,Plano_Contas!$A$3:$F$1003,6,0),"")</f>
        <v/>
      </c>
      <c r="C545" s="91"/>
      <c r="D545" s="111"/>
      <c r="E545" s="112">
        <v>0</v>
      </c>
      <c r="F545" s="87"/>
      <c r="G545" s="85"/>
      <c r="H545" s="111"/>
      <c r="I545" s="112">
        <v>0</v>
      </c>
      <c r="J545" s="87"/>
      <c r="K545" s="85"/>
      <c r="L545" s="111"/>
      <c r="M545" s="112">
        <v>0</v>
      </c>
      <c r="N545" s="87"/>
      <c r="O545" s="85"/>
      <c r="P545" s="111"/>
      <c r="Q545" s="112">
        <v>0</v>
      </c>
      <c r="R545" s="87"/>
      <c r="S545" s="85"/>
      <c r="T545" s="111"/>
      <c r="U545" s="112">
        <v>0</v>
      </c>
      <c r="V545" s="87"/>
      <c r="W545" s="85"/>
      <c r="X545" s="111"/>
      <c r="Y545" s="112">
        <v>0</v>
      </c>
      <c r="Z545" s="87"/>
      <c r="AA545" s="85"/>
      <c r="AB545" s="111"/>
      <c r="AC545" s="112">
        <v>0</v>
      </c>
      <c r="AD545" s="87"/>
      <c r="AE545" s="85"/>
      <c r="AF545" s="111"/>
      <c r="AG545" s="112">
        <v>0</v>
      </c>
      <c r="AH545" s="87"/>
      <c r="AI545" s="85"/>
      <c r="AJ545" s="111"/>
      <c r="AK545" s="112">
        <v>0</v>
      </c>
      <c r="AL545" s="87"/>
      <c r="AM545" s="85"/>
      <c r="AN545" s="111"/>
      <c r="AO545" s="112">
        <v>0</v>
      </c>
      <c r="AP545" s="87"/>
      <c r="AQ545" s="85"/>
      <c r="AR545" s="111"/>
      <c r="AS545" s="112">
        <v>0</v>
      </c>
      <c r="AT545" s="87"/>
      <c r="AU545" s="85"/>
      <c r="AV545" s="111"/>
      <c r="AW545" s="112">
        <v>0</v>
      </c>
      <c r="AX545" s="87"/>
      <c r="AY545" s="85"/>
      <c r="AZ545" s="267">
        <f t="shared" si="29"/>
        <v>0</v>
      </c>
      <c r="BA545" s="88">
        <f t="shared" si="30"/>
        <v>0</v>
      </c>
      <c r="BC545">
        <f>IF($A545&lt;&gt;"",COUNTIF($BD$3:$BD545,$BD545),0)</f>
        <v>0</v>
      </c>
      <c r="BD545" t="str">
        <f>IF($A545&lt;&gt;"",VLOOKUP(TRUNC(MID($A545,1,2),0),Plano_Contas!$H$3:$J$103,2,TRUE),"")</f>
        <v/>
      </c>
      <c r="BE545" s="201" t="str">
        <f t="shared" si="31"/>
        <v/>
      </c>
      <c r="BF545" t="str">
        <f ca="1">IF($BT545&lt;&gt;"",SUMIF($BD$3:$BD$1004,"="&amp;$BD545,INDIRECT(ADDRESS(3,BF$2,1,1)):INDIRECT(ADDRESS(1004,BF$2,1,1))),"")</f>
        <v/>
      </c>
      <c r="BG545" t="str">
        <f ca="1">IF($BT545&lt;&gt;"",SUMIF($BD$3:$BD$1004,"="&amp;$BD545,INDIRECT(ADDRESS(3,BG$2,1,1)):INDIRECT(ADDRESS(1004,BG$2,1,1))),"")</f>
        <v/>
      </c>
      <c r="BH545" t="str">
        <f ca="1">IF($BT545&lt;&gt;"",SUMIF($BD$3:$BD$1004,"="&amp;$BD545,INDIRECT(ADDRESS(3,BH$2,1,1)):INDIRECT(ADDRESS(1004,BH$2,1,1))),"")</f>
        <v/>
      </c>
      <c r="BI545" t="str">
        <f ca="1">IF($BT545&lt;&gt;"",SUMIF($BD$3:$BD$1004,"="&amp;$BD545,INDIRECT(ADDRESS(3,BI$2,1,1)):INDIRECT(ADDRESS(1004,BI$2,1,1))),"")</f>
        <v/>
      </c>
      <c r="BJ545" t="str">
        <f ca="1">IF($BT545&lt;&gt;"",SUMIF($BD$3:$BD$1004,"="&amp;$BD545,INDIRECT(ADDRESS(3,BJ$2,1,1)):INDIRECT(ADDRESS(1004,BJ$2,1,1))),"")</f>
        <v/>
      </c>
      <c r="BK545" t="str">
        <f ca="1">IF($BT545&lt;&gt;"",SUMIF($BD$3:$BD$1004,"="&amp;$BD545,INDIRECT(ADDRESS(3,BK$2,1,1)):INDIRECT(ADDRESS(1004,BK$2,1,1))),"")</f>
        <v/>
      </c>
      <c r="BL545" t="str">
        <f ca="1">IF($BT545&lt;&gt;"",SUMIF($BD$3:$BD$1004,"="&amp;$BD545,INDIRECT(ADDRESS(3,BL$2,1,1)):INDIRECT(ADDRESS(1004,BL$2,1,1))),"")</f>
        <v/>
      </c>
      <c r="BM545" t="str">
        <f ca="1">IF($BT545&lt;&gt;"",SUMIF($BD$3:$BD$1004,"="&amp;$BD545,INDIRECT(ADDRESS(3,BM$2,1,1)):INDIRECT(ADDRESS(1004,BM$2,1,1))),"")</f>
        <v/>
      </c>
      <c r="BN545" t="str">
        <f ca="1">IF($BT545&lt;&gt;"",SUMIF($BD$3:$BD$1004,"="&amp;$BD545,INDIRECT(ADDRESS(3,BN$2,1,1)):INDIRECT(ADDRESS(1004,BN$2,1,1))),"")</f>
        <v/>
      </c>
      <c r="BO545" t="str">
        <f ca="1">IF($BT545&lt;&gt;"",SUMIF($BD$3:$BD$1004,"="&amp;$BD545,INDIRECT(ADDRESS(3,BO$2,1,1)):INDIRECT(ADDRESS(1004,BO$2,1,1))),"")</f>
        <v/>
      </c>
      <c r="BP545" t="str">
        <f ca="1">IF($BT545&lt;&gt;"",SUMIF($BD$3:$BD$1004,"="&amp;$BD545,INDIRECT(ADDRESS(3,BP$2,1,1)):INDIRECT(ADDRESS(1004,BP$2,1,1))),"")</f>
        <v/>
      </c>
      <c r="BQ545" t="str">
        <f ca="1">IF($BT545&lt;&gt;"",SUMIF($BD$3:$BD$1004,"="&amp;$BD545,INDIRECT(ADDRESS(3,BQ$2,1,1)):INDIRECT(ADDRESS(1004,BQ$2,1,1))),"")</f>
        <v/>
      </c>
      <c r="BR545" t="str">
        <f ca="1">IF($BT545&lt;&gt;"",SUMIF($BD$3:$BD$1004,"="&amp;$BD545,INDIRECT(ADDRESS(3,BR$2,1,1)):INDIRECT(ADDRESS(1004,BR$2,1,1))),"")</f>
        <v/>
      </c>
      <c r="BS545" t="str">
        <f>IF($A545&lt;&gt;"",VLOOKUP(TRUNC(MID($A545,1,2),0),Plano_Contas!$H$3:$J$103,3,TRUE),"")</f>
        <v/>
      </c>
      <c r="BT545" t="str">
        <f t="shared" si="32"/>
        <v/>
      </c>
      <c r="BV545">
        <f>Empresas!C545</f>
        <v>0</v>
      </c>
    </row>
    <row r="546" spans="1:74" x14ac:dyDescent="0.2">
      <c r="A546" s="89"/>
      <c r="B546" s="52" t="str">
        <f>IF($A546&lt;&gt;"",VLOOKUP(""&amp;$A546,Plano_Contas!$A$3:$F$1003,6,0),"")</f>
        <v/>
      </c>
      <c r="C546" s="91"/>
      <c r="D546" s="111"/>
      <c r="E546" s="112">
        <v>0</v>
      </c>
      <c r="F546" s="87"/>
      <c r="G546" s="85"/>
      <c r="H546" s="111"/>
      <c r="I546" s="112">
        <v>0</v>
      </c>
      <c r="J546" s="87"/>
      <c r="K546" s="85"/>
      <c r="L546" s="111"/>
      <c r="M546" s="112">
        <v>0</v>
      </c>
      <c r="N546" s="87"/>
      <c r="O546" s="85"/>
      <c r="P546" s="111"/>
      <c r="Q546" s="112">
        <v>0</v>
      </c>
      <c r="R546" s="87"/>
      <c r="S546" s="85"/>
      <c r="T546" s="111"/>
      <c r="U546" s="112">
        <v>0</v>
      </c>
      <c r="V546" s="87"/>
      <c r="W546" s="85"/>
      <c r="X546" s="111"/>
      <c r="Y546" s="112">
        <v>0</v>
      </c>
      <c r="Z546" s="87"/>
      <c r="AA546" s="85"/>
      <c r="AB546" s="111"/>
      <c r="AC546" s="112">
        <v>0</v>
      </c>
      <c r="AD546" s="87"/>
      <c r="AE546" s="85"/>
      <c r="AF546" s="111"/>
      <c r="AG546" s="112">
        <v>0</v>
      </c>
      <c r="AH546" s="87"/>
      <c r="AI546" s="85"/>
      <c r="AJ546" s="111"/>
      <c r="AK546" s="112">
        <v>0</v>
      </c>
      <c r="AL546" s="87"/>
      <c r="AM546" s="85"/>
      <c r="AN546" s="111"/>
      <c r="AO546" s="112">
        <v>0</v>
      </c>
      <c r="AP546" s="87"/>
      <c r="AQ546" s="85"/>
      <c r="AR546" s="111"/>
      <c r="AS546" s="112">
        <v>0</v>
      </c>
      <c r="AT546" s="87"/>
      <c r="AU546" s="85"/>
      <c r="AV546" s="111"/>
      <c r="AW546" s="112">
        <v>0</v>
      </c>
      <c r="AX546" s="87"/>
      <c r="AY546" s="85"/>
      <c r="AZ546" s="267">
        <f t="shared" si="29"/>
        <v>0</v>
      </c>
      <c r="BA546" s="88">
        <f t="shared" si="30"/>
        <v>0</v>
      </c>
      <c r="BC546">
        <f>IF($A546&lt;&gt;"",COUNTIF($BD$3:$BD546,$BD546),0)</f>
        <v>0</v>
      </c>
      <c r="BD546" t="str">
        <f>IF($A546&lt;&gt;"",VLOOKUP(TRUNC(MID($A546,1,2),0),Plano_Contas!$H$3:$J$103,2,TRUE),"")</f>
        <v/>
      </c>
      <c r="BE546" s="201" t="str">
        <f t="shared" si="31"/>
        <v/>
      </c>
      <c r="BF546" t="str">
        <f ca="1">IF($BT546&lt;&gt;"",SUMIF($BD$3:$BD$1004,"="&amp;$BD546,INDIRECT(ADDRESS(3,BF$2,1,1)):INDIRECT(ADDRESS(1004,BF$2,1,1))),"")</f>
        <v/>
      </c>
      <c r="BG546" t="str">
        <f ca="1">IF($BT546&lt;&gt;"",SUMIF($BD$3:$BD$1004,"="&amp;$BD546,INDIRECT(ADDRESS(3,BG$2,1,1)):INDIRECT(ADDRESS(1004,BG$2,1,1))),"")</f>
        <v/>
      </c>
      <c r="BH546" t="str">
        <f ca="1">IF($BT546&lt;&gt;"",SUMIF($BD$3:$BD$1004,"="&amp;$BD546,INDIRECT(ADDRESS(3,BH$2,1,1)):INDIRECT(ADDRESS(1004,BH$2,1,1))),"")</f>
        <v/>
      </c>
      <c r="BI546" t="str">
        <f ca="1">IF($BT546&lt;&gt;"",SUMIF($BD$3:$BD$1004,"="&amp;$BD546,INDIRECT(ADDRESS(3,BI$2,1,1)):INDIRECT(ADDRESS(1004,BI$2,1,1))),"")</f>
        <v/>
      </c>
      <c r="BJ546" t="str">
        <f ca="1">IF($BT546&lt;&gt;"",SUMIF($BD$3:$BD$1004,"="&amp;$BD546,INDIRECT(ADDRESS(3,BJ$2,1,1)):INDIRECT(ADDRESS(1004,BJ$2,1,1))),"")</f>
        <v/>
      </c>
      <c r="BK546" t="str">
        <f ca="1">IF($BT546&lt;&gt;"",SUMIF($BD$3:$BD$1004,"="&amp;$BD546,INDIRECT(ADDRESS(3,BK$2,1,1)):INDIRECT(ADDRESS(1004,BK$2,1,1))),"")</f>
        <v/>
      </c>
      <c r="BL546" t="str">
        <f ca="1">IF($BT546&lt;&gt;"",SUMIF($BD$3:$BD$1004,"="&amp;$BD546,INDIRECT(ADDRESS(3,BL$2,1,1)):INDIRECT(ADDRESS(1004,BL$2,1,1))),"")</f>
        <v/>
      </c>
      <c r="BM546" t="str">
        <f ca="1">IF($BT546&lt;&gt;"",SUMIF($BD$3:$BD$1004,"="&amp;$BD546,INDIRECT(ADDRESS(3,BM$2,1,1)):INDIRECT(ADDRESS(1004,BM$2,1,1))),"")</f>
        <v/>
      </c>
      <c r="BN546" t="str">
        <f ca="1">IF($BT546&lt;&gt;"",SUMIF($BD$3:$BD$1004,"="&amp;$BD546,INDIRECT(ADDRESS(3,BN$2,1,1)):INDIRECT(ADDRESS(1004,BN$2,1,1))),"")</f>
        <v/>
      </c>
      <c r="BO546" t="str">
        <f ca="1">IF($BT546&lt;&gt;"",SUMIF($BD$3:$BD$1004,"="&amp;$BD546,INDIRECT(ADDRESS(3,BO$2,1,1)):INDIRECT(ADDRESS(1004,BO$2,1,1))),"")</f>
        <v/>
      </c>
      <c r="BP546" t="str">
        <f ca="1">IF($BT546&lt;&gt;"",SUMIF($BD$3:$BD$1004,"="&amp;$BD546,INDIRECT(ADDRESS(3,BP$2,1,1)):INDIRECT(ADDRESS(1004,BP$2,1,1))),"")</f>
        <v/>
      </c>
      <c r="BQ546" t="str">
        <f ca="1">IF($BT546&lt;&gt;"",SUMIF($BD$3:$BD$1004,"="&amp;$BD546,INDIRECT(ADDRESS(3,BQ$2,1,1)):INDIRECT(ADDRESS(1004,BQ$2,1,1))),"")</f>
        <v/>
      </c>
      <c r="BR546" t="str">
        <f ca="1">IF($BT546&lt;&gt;"",SUMIF($BD$3:$BD$1004,"="&amp;$BD546,INDIRECT(ADDRESS(3,BR$2,1,1)):INDIRECT(ADDRESS(1004,BR$2,1,1))),"")</f>
        <v/>
      </c>
      <c r="BS546" t="str">
        <f>IF($A546&lt;&gt;"",VLOOKUP(TRUNC(MID($A546,1,2),0),Plano_Contas!$H$3:$J$103,3,TRUE),"")</f>
        <v/>
      </c>
      <c r="BT546" t="str">
        <f t="shared" si="32"/>
        <v/>
      </c>
      <c r="BV546">
        <f>Empresas!C546</f>
        <v>0</v>
      </c>
    </row>
    <row r="547" spans="1:74" x14ac:dyDescent="0.2">
      <c r="A547" s="89"/>
      <c r="B547" s="52" t="str">
        <f>IF($A547&lt;&gt;"",VLOOKUP(""&amp;$A547,Plano_Contas!$A$3:$F$1003,6,0),"")</f>
        <v/>
      </c>
      <c r="C547" s="91"/>
      <c r="D547" s="111"/>
      <c r="E547" s="112">
        <v>0</v>
      </c>
      <c r="F547" s="87"/>
      <c r="G547" s="85"/>
      <c r="H547" s="111"/>
      <c r="I547" s="112">
        <v>0</v>
      </c>
      <c r="J547" s="87"/>
      <c r="K547" s="85"/>
      <c r="L547" s="111"/>
      <c r="M547" s="112">
        <v>0</v>
      </c>
      <c r="N547" s="87"/>
      <c r="O547" s="85"/>
      <c r="P547" s="111"/>
      <c r="Q547" s="112">
        <v>0</v>
      </c>
      <c r="R547" s="87"/>
      <c r="S547" s="85"/>
      <c r="T547" s="111"/>
      <c r="U547" s="112">
        <v>0</v>
      </c>
      <c r="V547" s="87"/>
      <c r="W547" s="85"/>
      <c r="X547" s="111"/>
      <c r="Y547" s="112">
        <v>0</v>
      </c>
      <c r="Z547" s="87"/>
      <c r="AA547" s="85"/>
      <c r="AB547" s="111"/>
      <c r="AC547" s="112">
        <v>0</v>
      </c>
      <c r="AD547" s="87"/>
      <c r="AE547" s="85"/>
      <c r="AF547" s="111"/>
      <c r="AG547" s="112">
        <v>0</v>
      </c>
      <c r="AH547" s="87"/>
      <c r="AI547" s="85"/>
      <c r="AJ547" s="111"/>
      <c r="AK547" s="112">
        <v>0</v>
      </c>
      <c r="AL547" s="87"/>
      <c r="AM547" s="85"/>
      <c r="AN547" s="111"/>
      <c r="AO547" s="112">
        <v>0</v>
      </c>
      <c r="AP547" s="87"/>
      <c r="AQ547" s="85"/>
      <c r="AR547" s="111"/>
      <c r="AS547" s="112">
        <v>0</v>
      </c>
      <c r="AT547" s="87"/>
      <c r="AU547" s="85"/>
      <c r="AV547" s="111"/>
      <c r="AW547" s="112">
        <v>0</v>
      </c>
      <c r="AX547" s="87"/>
      <c r="AY547" s="85"/>
      <c r="AZ547" s="267">
        <f t="shared" si="29"/>
        <v>0</v>
      </c>
      <c r="BA547" s="88">
        <f t="shared" si="30"/>
        <v>0</v>
      </c>
      <c r="BC547">
        <f>IF($A547&lt;&gt;"",COUNTIF($BD$3:$BD547,$BD547),0)</f>
        <v>0</v>
      </c>
      <c r="BD547" t="str">
        <f>IF($A547&lt;&gt;"",VLOOKUP(TRUNC(MID($A547,1,2),0),Plano_Contas!$H$3:$J$103,2,TRUE),"")</f>
        <v/>
      </c>
      <c r="BE547" s="201" t="str">
        <f t="shared" si="31"/>
        <v/>
      </c>
      <c r="BF547" t="str">
        <f ca="1">IF($BT547&lt;&gt;"",SUMIF($BD$3:$BD$1004,"="&amp;$BD547,INDIRECT(ADDRESS(3,BF$2,1,1)):INDIRECT(ADDRESS(1004,BF$2,1,1))),"")</f>
        <v/>
      </c>
      <c r="BG547" t="str">
        <f ca="1">IF($BT547&lt;&gt;"",SUMIF($BD$3:$BD$1004,"="&amp;$BD547,INDIRECT(ADDRESS(3,BG$2,1,1)):INDIRECT(ADDRESS(1004,BG$2,1,1))),"")</f>
        <v/>
      </c>
      <c r="BH547" t="str">
        <f ca="1">IF($BT547&lt;&gt;"",SUMIF($BD$3:$BD$1004,"="&amp;$BD547,INDIRECT(ADDRESS(3,BH$2,1,1)):INDIRECT(ADDRESS(1004,BH$2,1,1))),"")</f>
        <v/>
      </c>
      <c r="BI547" t="str">
        <f ca="1">IF($BT547&lt;&gt;"",SUMIF($BD$3:$BD$1004,"="&amp;$BD547,INDIRECT(ADDRESS(3,BI$2,1,1)):INDIRECT(ADDRESS(1004,BI$2,1,1))),"")</f>
        <v/>
      </c>
      <c r="BJ547" t="str">
        <f ca="1">IF($BT547&lt;&gt;"",SUMIF($BD$3:$BD$1004,"="&amp;$BD547,INDIRECT(ADDRESS(3,BJ$2,1,1)):INDIRECT(ADDRESS(1004,BJ$2,1,1))),"")</f>
        <v/>
      </c>
      <c r="BK547" t="str">
        <f ca="1">IF($BT547&lt;&gt;"",SUMIF($BD$3:$BD$1004,"="&amp;$BD547,INDIRECT(ADDRESS(3,BK$2,1,1)):INDIRECT(ADDRESS(1004,BK$2,1,1))),"")</f>
        <v/>
      </c>
      <c r="BL547" t="str">
        <f ca="1">IF($BT547&lt;&gt;"",SUMIF($BD$3:$BD$1004,"="&amp;$BD547,INDIRECT(ADDRESS(3,BL$2,1,1)):INDIRECT(ADDRESS(1004,BL$2,1,1))),"")</f>
        <v/>
      </c>
      <c r="BM547" t="str">
        <f ca="1">IF($BT547&lt;&gt;"",SUMIF($BD$3:$BD$1004,"="&amp;$BD547,INDIRECT(ADDRESS(3,BM$2,1,1)):INDIRECT(ADDRESS(1004,BM$2,1,1))),"")</f>
        <v/>
      </c>
      <c r="BN547" t="str">
        <f ca="1">IF($BT547&lt;&gt;"",SUMIF($BD$3:$BD$1004,"="&amp;$BD547,INDIRECT(ADDRESS(3,BN$2,1,1)):INDIRECT(ADDRESS(1004,BN$2,1,1))),"")</f>
        <v/>
      </c>
      <c r="BO547" t="str">
        <f ca="1">IF($BT547&lt;&gt;"",SUMIF($BD$3:$BD$1004,"="&amp;$BD547,INDIRECT(ADDRESS(3,BO$2,1,1)):INDIRECT(ADDRESS(1004,BO$2,1,1))),"")</f>
        <v/>
      </c>
      <c r="BP547" t="str">
        <f ca="1">IF($BT547&lt;&gt;"",SUMIF($BD$3:$BD$1004,"="&amp;$BD547,INDIRECT(ADDRESS(3,BP$2,1,1)):INDIRECT(ADDRESS(1004,BP$2,1,1))),"")</f>
        <v/>
      </c>
      <c r="BQ547" t="str">
        <f ca="1">IF($BT547&lt;&gt;"",SUMIF($BD$3:$BD$1004,"="&amp;$BD547,INDIRECT(ADDRESS(3,BQ$2,1,1)):INDIRECT(ADDRESS(1004,BQ$2,1,1))),"")</f>
        <v/>
      </c>
      <c r="BR547" t="str">
        <f ca="1">IF($BT547&lt;&gt;"",SUMIF($BD$3:$BD$1004,"="&amp;$BD547,INDIRECT(ADDRESS(3,BR$2,1,1)):INDIRECT(ADDRESS(1004,BR$2,1,1))),"")</f>
        <v/>
      </c>
      <c r="BS547" t="str">
        <f>IF($A547&lt;&gt;"",VLOOKUP(TRUNC(MID($A547,1,2),0),Plano_Contas!$H$3:$J$103,3,TRUE),"")</f>
        <v/>
      </c>
      <c r="BT547" t="str">
        <f t="shared" si="32"/>
        <v/>
      </c>
      <c r="BV547">
        <f>Empresas!C547</f>
        <v>0</v>
      </c>
    </row>
    <row r="548" spans="1:74" x14ac:dyDescent="0.2">
      <c r="A548" s="89"/>
      <c r="B548" s="52" t="str">
        <f>IF($A548&lt;&gt;"",VLOOKUP(""&amp;$A548,Plano_Contas!$A$3:$F$1003,6,0),"")</f>
        <v/>
      </c>
      <c r="C548" s="91"/>
      <c r="D548" s="111"/>
      <c r="E548" s="112">
        <v>0</v>
      </c>
      <c r="F548" s="87"/>
      <c r="G548" s="85"/>
      <c r="H548" s="111"/>
      <c r="I548" s="112">
        <v>0</v>
      </c>
      <c r="J548" s="87"/>
      <c r="K548" s="85"/>
      <c r="L548" s="111"/>
      <c r="M548" s="112">
        <v>0</v>
      </c>
      <c r="N548" s="87"/>
      <c r="O548" s="85"/>
      <c r="P548" s="111"/>
      <c r="Q548" s="112">
        <v>0</v>
      </c>
      <c r="R548" s="87"/>
      <c r="S548" s="85"/>
      <c r="T548" s="111"/>
      <c r="U548" s="112">
        <v>0</v>
      </c>
      <c r="V548" s="87"/>
      <c r="W548" s="85"/>
      <c r="X548" s="111"/>
      <c r="Y548" s="112">
        <v>0</v>
      </c>
      <c r="Z548" s="87"/>
      <c r="AA548" s="85"/>
      <c r="AB548" s="111"/>
      <c r="AC548" s="112">
        <v>0</v>
      </c>
      <c r="AD548" s="87"/>
      <c r="AE548" s="85"/>
      <c r="AF548" s="111"/>
      <c r="AG548" s="112">
        <v>0</v>
      </c>
      <c r="AH548" s="87"/>
      <c r="AI548" s="85"/>
      <c r="AJ548" s="111"/>
      <c r="AK548" s="112">
        <v>0</v>
      </c>
      <c r="AL548" s="87"/>
      <c r="AM548" s="85"/>
      <c r="AN548" s="111"/>
      <c r="AO548" s="112">
        <v>0</v>
      </c>
      <c r="AP548" s="87"/>
      <c r="AQ548" s="85"/>
      <c r="AR548" s="111"/>
      <c r="AS548" s="112">
        <v>0</v>
      </c>
      <c r="AT548" s="87"/>
      <c r="AU548" s="85"/>
      <c r="AV548" s="111"/>
      <c r="AW548" s="112">
        <v>0</v>
      </c>
      <c r="AX548" s="87"/>
      <c r="AY548" s="85"/>
      <c r="AZ548" s="267">
        <f t="shared" si="29"/>
        <v>0</v>
      </c>
      <c r="BA548" s="88">
        <f t="shared" si="30"/>
        <v>0</v>
      </c>
      <c r="BC548">
        <f>IF($A548&lt;&gt;"",COUNTIF($BD$3:$BD548,$BD548),0)</f>
        <v>0</v>
      </c>
      <c r="BD548" t="str">
        <f>IF($A548&lt;&gt;"",VLOOKUP(TRUNC(MID($A548,1,2),0),Plano_Contas!$H$3:$J$103,2,TRUE),"")</f>
        <v/>
      </c>
      <c r="BE548" s="201" t="str">
        <f t="shared" si="31"/>
        <v/>
      </c>
      <c r="BF548" t="str">
        <f ca="1">IF($BT548&lt;&gt;"",SUMIF($BD$3:$BD$1004,"="&amp;$BD548,INDIRECT(ADDRESS(3,BF$2,1,1)):INDIRECT(ADDRESS(1004,BF$2,1,1))),"")</f>
        <v/>
      </c>
      <c r="BG548" t="str">
        <f ca="1">IF($BT548&lt;&gt;"",SUMIF($BD$3:$BD$1004,"="&amp;$BD548,INDIRECT(ADDRESS(3,BG$2,1,1)):INDIRECT(ADDRESS(1004,BG$2,1,1))),"")</f>
        <v/>
      </c>
      <c r="BH548" t="str">
        <f ca="1">IF($BT548&lt;&gt;"",SUMIF($BD$3:$BD$1004,"="&amp;$BD548,INDIRECT(ADDRESS(3,BH$2,1,1)):INDIRECT(ADDRESS(1004,BH$2,1,1))),"")</f>
        <v/>
      </c>
      <c r="BI548" t="str">
        <f ca="1">IF($BT548&lt;&gt;"",SUMIF($BD$3:$BD$1004,"="&amp;$BD548,INDIRECT(ADDRESS(3,BI$2,1,1)):INDIRECT(ADDRESS(1004,BI$2,1,1))),"")</f>
        <v/>
      </c>
      <c r="BJ548" t="str">
        <f ca="1">IF($BT548&lt;&gt;"",SUMIF($BD$3:$BD$1004,"="&amp;$BD548,INDIRECT(ADDRESS(3,BJ$2,1,1)):INDIRECT(ADDRESS(1004,BJ$2,1,1))),"")</f>
        <v/>
      </c>
      <c r="BK548" t="str">
        <f ca="1">IF($BT548&lt;&gt;"",SUMIF($BD$3:$BD$1004,"="&amp;$BD548,INDIRECT(ADDRESS(3,BK$2,1,1)):INDIRECT(ADDRESS(1004,BK$2,1,1))),"")</f>
        <v/>
      </c>
      <c r="BL548" t="str">
        <f ca="1">IF($BT548&lt;&gt;"",SUMIF($BD$3:$BD$1004,"="&amp;$BD548,INDIRECT(ADDRESS(3,BL$2,1,1)):INDIRECT(ADDRESS(1004,BL$2,1,1))),"")</f>
        <v/>
      </c>
      <c r="BM548" t="str">
        <f ca="1">IF($BT548&lt;&gt;"",SUMIF($BD$3:$BD$1004,"="&amp;$BD548,INDIRECT(ADDRESS(3,BM$2,1,1)):INDIRECT(ADDRESS(1004,BM$2,1,1))),"")</f>
        <v/>
      </c>
      <c r="BN548" t="str">
        <f ca="1">IF($BT548&lt;&gt;"",SUMIF($BD$3:$BD$1004,"="&amp;$BD548,INDIRECT(ADDRESS(3,BN$2,1,1)):INDIRECT(ADDRESS(1004,BN$2,1,1))),"")</f>
        <v/>
      </c>
      <c r="BO548" t="str">
        <f ca="1">IF($BT548&lt;&gt;"",SUMIF($BD$3:$BD$1004,"="&amp;$BD548,INDIRECT(ADDRESS(3,BO$2,1,1)):INDIRECT(ADDRESS(1004,BO$2,1,1))),"")</f>
        <v/>
      </c>
      <c r="BP548" t="str">
        <f ca="1">IF($BT548&lt;&gt;"",SUMIF($BD$3:$BD$1004,"="&amp;$BD548,INDIRECT(ADDRESS(3,BP$2,1,1)):INDIRECT(ADDRESS(1004,BP$2,1,1))),"")</f>
        <v/>
      </c>
      <c r="BQ548" t="str">
        <f ca="1">IF($BT548&lt;&gt;"",SUMIF($BD$3:$BD$1004,"="&amp;$BD548,INDIRECT(ADDRESS(3,BQ$2,1,1)):INDIRECT(ADDRESS(1004,BQ$2,1,1))),"")</f>
        <v/>
      </c>
      <c r="BR548" t="str">
        <f ca="1">IF($BT548&lt;&gt;"",SUMIF($BD$3:$BD$1004,"="&amp;$BD548,INDIRECT(ADDRESS(3,BR$2,1,1)):INDIRECT(ADDRESS(1004,BR$2,1,1))),"")</f>
        <v/>
      </c>
      <c r="BS548" t="str">
        <f>IF($A548&lt;&gt;"",VLOOKUP(TRUNC(MID($A548,1,2),0),Plano_Contas!$H$3:$J$103,3,TRUE),"")</f>
        <v/>
      </c>
      <c r="BT548" t="str">
        <f t="shared" si="32"/>
        <v/>
      </c>
      <c r="BV548">
        <f>Empresas!C548</f>
        <v>0</v>
      </c>
    </row>
    <row r="549" spans="1:74" x14ac:dyDescent="0.2">
      <c r="A549" s="89"/>
      <c r="B549" s="52" t="str">
        <f>IF($A549&lt;&gt;"",VLOOKUP(""&amp;$A549,Plano_Contas!$A$3:$F$1003,6,0),"")</f>
        <v/>
      </c>
      <c r="C549" s="91"/>
      <c r="D549" s="111"/>
      <c r="E549" s="112">
        <v>0</v>
      </c>
      <c r="F549" s="87"/>
      <c r="G549" s="85"/>
      <c r="H549" s="111"/>
      <c r="I549" s="112">
        <v>0</v>
      </c>
      <c r="J549" s="87"/>
      <c r="K549" s="85"/>
      <c r="L549" s="111"/>
      <c r="M549" s="112">
        <v>0</v>
      </c>
      <c r="N549" s="87"/>
      <c r="O549" s="85"/>
      <c r="P549" s="111"/>
      <c r="Q549" s="112">
        <v>0</v>
      </c>
      <c r="R549" s="87"/>
      <c r="S549" s="85"/>
      <c r="T549" s="111"/>
      <c r="U549" s="112">
        <v>0</v>
      </c>
      <c r="V549" s="87"/>
      <c r="W549" s="85"/>
      <c r="X549" s="111"/>
      <c r="Y549" s="112">
        <v>0</v>
      </c>
      <c r="Z549" s="87"/>
      <c r="AA549" s="85"/>
      <c r="AB549" s="111"/>
      <c r="AC549" s="112">
        <v>0</v>
      </c>
      <c r="AD549" s="87"/>
      <c r="AE549" s="85"/>
      <c r="AF549" s="111"/>
      <c r="AG549" s="112">
        <v>0</v>
      </c>
      <c r="AH549" s="87"/>
      <c r="AI549" s="85"/>
      <c r="AJ549" s="111"/>
      <c r="AK549" s="112">
        <v>0</v>
      </c>
      <c r="AL549" s="87"/>
      <c r="AM549" s="85"/>
      <c r="AN549" s="111"/>
      <c r="AO549" s="112">
        <v>0</v>
      </c>
      <c r="AP549" s="87"/>
      <c r="AQ549" s="85"/>
      <c r="AR549" s="111"/>
      <c r="AS549" s="112">
        <v>0</v>
      </c>
      <c r="AT549" s="87"/>
      <c r="AU549" s="85"/>
      <c r="AV549" s="111"/>
      <c r="AW549" s="112">
        <v>0</v>
      </c>
      <c r="AX549" s="87"/>
      <c r="AY549" s="85"/>
      <c r="AZ549" s="267">
        <f t="shared" si="29"/>
        <v>0</v>
      </c>
      <c r="BA549" s="88">
        <f t="shared" si="30"/>
        <v>0</v>
      </c>
      <c r="BC549">
        <f>IF($A549&lt;&gt;"",COUNTIF($BD$3:$BD549,$BD549),0)</f>
        <v>0</v>
      </c>
      <c r="BD549" t="str">
        <f>IF($A549&lt;&gt;"",VLOOKUP(TRUNC(MID($A549,1,2),0),Plano_Contas!$H$3:$J$103,2,TRUE),"")</f>
        <v/>
      </c>
      <c r="BE549" s="201" t="str">
        <f t="shared" si="31"/>
        <v/>
      </c>
      <c r="BF549" t="str">
        <f ca="1">IF($BT549&lt;&gt;"",SUMIF($BD$3:$BD$1004,"="&amp;$BD549,INDIRECT(ADDRESS(3,BF$2,1,1)):INDIRECT(ADDRESS(1004,BF$2,1,1))),"")</f>
        <v/>
      </c>
      <c r="BG549" t="str">
        <f ca="1">IF($BT549&lt;&gt;"",SUMIF($BD$3:$BD$1004,"="&amp;$BD549,INDIRECT(ADDRESS(3,BG$2,1,1)):INDIRECT(ADDRESS(1004,BG$2,1,1))),"")</f>
        <v/>
      </c>
      <c r="BH549" t="str">
        <f ca="1">IF($BT549&lt;&gt;"",SUMIF($BD$3:$BD$1004,"="&amp;$BD549,INDIRECT(ADDRESS(3,BH$2,1,1)):INDIRECT(ADDRESS(1004,BH$2,1,1))),"")</f>
        <v/>
      </c>
      <c r="BI549" t="str">
        <f ca="1">IF($BT549&lt;&gt;"",SUMIF($BD$3:$BD$1004,"="&amp;$BD549,INDIRECT(ADDRESS(3,BI$2,1,1)):INDIRECT(ADDRESS(1004,BI$2,1,1))),"")</f>
        <v/>
      </c>
      <c r="BJ549" t="str">
        <f ca="1">IF($BT549&lt;&gt;"",SUMIF($BD$3:$BD$1004,"="&amp;$BD549,INDIRECT(ADDRESS(3,BJ$2,1,1)):INDIRECT(ADDRESS(1004,BJ$2,1,1))),"")</f>
        <v/>
      </c>
      <c r="BK549" t="str">
        <f ca="1">IF($BT549&lt;&gt;"",SUMIF($BD$3:$BD$1004,"="&amp;$BD549,INDIRECT(ADDRESS(3,BK$2,1,1)):INDIRECT(ADDRESS(1004,BK$2,1,1))),"")</f>
        <v/>
      </c>
      <c r="BL549" t="str">
        <f ca="1">IF($BT549&lt;&gt;"",SUMIF($BD$3:$BD$1004,"="&amp;$BD549,INDIRECT(ADDRESS(3,BL$2,1,1)):INDIRECT(ADDRESS(1004,BL$2,1,1))),"")</f>
        <v/>
      </c>
      <c r="BM549" t="str">
        <f ca="1">IF($BT549&lt;&gt;"",SUMIF($BD$3:$BD$1004,"="&amp;$BD549,INDIRECT(ADDRESS(3,BM$2,1,1)):INDIRECT(ADDRESS(1004,BM$2,1,1))),"")</f>
        <v/>
      </c>
      <c r="BN549" t="str">
        <f ca="1">IF($BT549&lt;&gt;"",SUMIF($BD$3:$BD$1004,"="&amp;$BD549,INDIRECT(ADDRESS(3,BN$2,1,1)):INDIRECT(ADDRESS(1004,BN$2,1,1))),"")</f>
        <v/>
      </c>
      <c r="BO549" t="str">
        <f ca="1">IF($BT549&lt;&gt;"",SUMIF($BD$3:$BD$1004,"="&amp;$BD549,INDIRECT(ADDRESS(3,BO$2,1,1)):INDIRECT(ADDRESS(1004,BO$2,1,1))),"")</f>
        <v/>
      </c>
      <c r="BP549" t="str">
        <f ca="1">IF($BT549&lt;&gt;"",SUMIF($BD$3:$BD$1004,"="&amp;$BD549,INDIRECT(ADDRESS(3,BP$2,1,1)):INDIRECT(ADDRESS(1004,BP$2,1,1))),"")</f>
        <v/>
      </c>
      <c r="BQ549" t="str">
        <f ca="1">IF($BT549&lt;&gt;"",SUMIF($BD$3:$BD$1004,"="&amp;$BD549,INDIRECT(ADDRESS(3,BQ$2,1,1)):INDIRECT(ADDRESS(1004,BQ$2,1,1))),"")</f>
        <v/>
      </c>
      <c r="BR549" t="str">
        <f ca="1">IF($BT549&lt;&gt;"",SUMIF($BD$3:$BD$1004,"="&amp;$BD549,INDIRECT(ADDRESS(3,BR$2,1,1)):INDIRECT(ADDRESS(1004,BR$2,1,1))),"")</f>
        <v/>
      </c>
      <c r="BS549" t="str">
        <f>IF($A549&lt;&gt;"",VLOOKUP(TRUNC(MID($A549,1,2),0),Plano_Contas!$H$3:$J$103,3,TRUE),"")</f>
        <v/>
      </c>
      <c r="BT549" t="str">
        <f t="shared" si="32"/>
        <v/>
      </c>
      <c r="BV549">
        <f>Empresas!C549</f>
        <v>0</v>
      </c>
    </row>
    <row r="550" spans="1:74" x14ac:dyDescent="0.2">
      <c r="A550" s="89"/>
      <c r="B550" s="52" t="str">
        <f>IF($A550&lt;&gt;"",VLOOKUP(""&amp;$A550,Plano_Contas!$A$3:$F$1003,6,0),"")</f>
        <v/>
      </c>
      <c r="C550" s="91"/>
      <c r="D550" s="111"/>
      <c r="E550" s="112">
        <v>0</v>
      </c>
      <c r="F550" s="87"/>
      <c r="G550" s="85"/>
      <c r="H550" s="111"/>
      <c r="I550" s="112">
        <v>0</v>
      </c>
      <c r="J550" s="87"/>
      <c r="K550" s="85"/>
      <c r="L550" s="111"/>
      <c r="M550" s="112">
        <v>0</v>
      </c>
      <c r="N550" s="87"/>
      <c r="O550" s="85"/>
      <c r="P550" s="111"/>
      <c r="Q550" s="112">
        <v>0</v>
      </c>
      <c r="R550" s="87"/>
      <c r="S550" s="85"/>
      <c r="T550" s="111"/>
      <c r="U550" s="112">
        <v>0</v>
      </c>
      <c r="V550" s="87"/>
      <c r="W550" s="85"/>
      <c r="X550" s="111"/>
      <c r="Y550" s="112">
        <v>0</v>
      </c>
      <c r="Z550" s="87"/>
      <c r="AA550" s="85"/>
      <c r="AB550" s="111"/>
      <c r="AC550" s="112">
        <v>0</v>
      </c>
      <c r="AD550" s="87"/>
      <c r="AE550" s="85"/>
      <c r="AF550" s="111"/>
      <c r="AG550" s="112">
        <v>0</v>
      </c>
      <c r="AH550" s="87"/>
      <c r="AI550" s="85"/>
      <c r="AJ550" s="111"/>
      <c r="AK550" s="112">
        <v>0</v>
      </c>
      <c r="AL550" s="87"/>
      <c r="AM550" s="85"/>
      <c r="AN550" s="111"/>
      <c r="AO550" s="112">
        <v>0</v>
      </c>
      <c r="AP550" s="87"/>
      <c r="AQ550" s="85"/>
      <c r="AR550" s="111"/>
      <c r="AS550" s="112">
        <v>0</v>
      </c>
      <c r="AT550" s="87"/>
      <c r="AU550" s="85"/>
      <c r="AV550" s="111"/>
      <c r="AW550" s="112">
        <v>0</v>
      </c>
      <c r="AX550" s="87"/>
      <c r="AY550" s="85"/>
      <c r="AZ550" s="267">
        <f t="shared" si="29"/>
        <v>0</v>
      </c>
      <c r="BA550" s="88">
        <f t="shared" si="30"/>
        <v>0</v>
      </c>
      <c r="BC550">
        <f>IF($A550&lt;&gt;"",COUNTIF($BD$3:$BD550,$BD550),0)</f>
        <v>0</v>
      </c>
      <c r="BD550" t="str">
        <f>IF($A550&lt;&gt;"",VLOOKUP(TRUNC(MID($A550,1,2),0),Plano_Contas!$H$3:$J$103,2,TRUE),"")</f>
        <v/>
      </c>
      <c r="BE550" s="201" t="str">
        <f t="shared" si="31"/>
        <v/>
      </c>
      <c r="BF550" t="str">
        <f ca="1">IF($BT550&lt;&gt;"",SUMIF($BD$3:$BD$1004,"="&amp;$BD550,INDIRECT(ADDRESS(3,BF$2,1,1)):INDIRECT(ADDRESS(1004,BF$2,1,1))),"")</f>
        <v/>
      </c>
      <c r="BG550" t="str">
        <f ca="1">IF($BT550&lt;&gt;"",SUMIF($BD$3:$BD$1004,"="&amp;$BD550,INDIRECT(ADDRESS(3,BG$2,1,1)):INDIRECT(ADDRESS(1004,BG$2,1,1))),"")</f>
        <v/>
      </c>
      <c r="BH550" t="str">
        <f ca="1">IF($BT550&lt;&gt;"",SUMIF($BD$3:$BD$1004,"="&amp;$BD550,INDIRECT(ADDRESS(3,BH$2,1,1)):INDIRECT(ADDRESS(1004,BH$2,1,1))),"")</f>
        <v/>
      </c>
      <c r="BI550" t="str">
        <f ca="1">IF($BT550&lt;&gt;"",SUMIF($BD$3:$BD$1004,"="&amp;$BD550,INDIRECT(ADDRESS(3,BI$2,1,1)):INDIRECT(ADDRESS(1004,BI$2,1,1))),"")</f>
        <v/>
      </c>
      <c r="BJ550" t="str">
        <f ca="1">IF($BT550&lt;&gt;"",SUMIF($BD$3:$BD$1004,"="&amp;$BD550,INDIRECT(ADDRESS(3,BJ$2,1,1)):INDIRECT(ADDRESS(1004,BJ$2,1,1))),"")</f>
        <v/>
      </c>
      <c r="BK550" t="str">
        <f ca="1">IF($BT550&lt;&gt;"",SUMIF($BD$3:$BD$1004,"="&amp;$BD550,INDIRECT(ADDRESS(3,BK$2,1,1)):INDIRECT(ADDRESS(1004,BK$2,1,1))),"")</f>
        <v/>
      </c>
      <c r="BL550" t="str">
        <f ca="1">IF($BT550&lt;&gt;"",SUMIF($BD$3:$BD$1004,"="&amp;$BD550,INDIRECT(ADDRESS(3,BL$2,1,1)):INDIRECT(ADDRESS(1004,BL$2,1,1))),"")</f>
        <v/>
      </c>
      <c r="BM550" t="str">
        <f ca="1">IF($BT550&lt;&gt;"",SUMIF($BD$3:$BD$1004,"="&amp;$BD550,INDIRECT(ADDRESS(3,BM$2,1,1)):INDIRECT(ADDRESS(1004,BM$2,1,1))),"")</f>
        <v/>
      </c>
      <c r="BN550" t="str">
        <f ca="1">IF($BT550&lt;&gt;"",SUMIF($BD$3:$BD$1004,"="&amp;$BD550,INDIRECT(ADDRESS(3,BN$2,1,1)):INDIRECT(ADDRESS(1004,BN$2,1,1))),"")</f>
        <v/>
      </c>
      <c r="BO550" t="str">
        <f ca="1">IF($BT550&lt;&gt;"",SUMIF($BD$3:$BD$1004,"="&amp;$BD550,INDIRECT(ADDRESS(3,BO$2,1,1)):INDIRECT(ADDRESS(1004,BO$2,1,1))),"")</f>
        <v/>
      </c>
      <c r="BP550" t="str">
        <f ca="1">IF($BT550&lt;&gt;"",SUMIF($BD$3:$BD$1004,"="&amp;$BD550,INDIRECT(ADDRESS(3,BP$2,1,1)):INDIRECT(ADDRESS(1004,BP$2,1,1))),"")</f>
        <v/>
      </c>
      <c r="BQ550" t="str">
        <f ca="1">IF($BT550&lt;&gt;"",SUMIF($BD$3:$BD$1004,"="&amp;$BD550,INDIRECT(ADDRESS(3,BQ$2,1,1)):INDIRECT(ADDRESS(1004,BQ$2,1,1))),"")</f>
        <v/>
      </c>
      <c r="BR550" t="str">
        <f ca="1">IF($BT550&lt;&gt;"",SUMIF($BD$3:$BD$1004,"="&amp;$BD550,INDIRECT(ADDRESS(3,BR$2,1,1)):INDIRECT(ADDRESS(1004,BR$2,1,1))),"")</f>
        <v/>
      </c>
      <c r="BS550" t="str">
        <f>IF($A550&lt;&gt;"",VLOOKUP(TRUNC(MID($A550,1,2),0),Plano_Contas!$H$3:$J$103,3,TRUE),"")</f>
        <v/>
      </c>
      <c r="BT550" t="str">
        <f t="shared" si="32"/>
        <v/>
      </c>
      <c r="BV550">
        <f>Empresas!C550</f>
        <v>0</v>
      </c>
    </row>
    <row r="551" spans="1:74" x14ac:dyDescent="0.2">
      <c r="A551" s="89"/>
      <c r="B551" s="52" t="str">
        <f>IF($A551&lt;&gt;"",VLOOKUP(""&amp;$A551,Plano_Contas!$A$3:$F$1003,6,0),"")</f>
        <v/>
      </c>
      <c r="C551" s="91"/>
      <c r="D551" s="111"/>
      <c r="E551" s="112">
        <v>0</v>
      </c>
      <c r="F551" s="87"/>
      <c r="G551" s="85"/>
      <c r="H551" s="111"/>
      <c r="I551" s="112">
        <v>0</v>
      </c>
      <c r="J551" s="87"/>
      <c r="K551" s="85"/>
      <c r="L551" s="111"/>
      <c r="M551" s="112">
        <v>0</v>
      </c>
      <c r="N551" s="87"/>
      <c r="O551" s="85"/>
      <c r="P551" s="111"/>
      <c r="Q551" s="112">
        <v>0</v>
      </c>
      <c r="R551" s="87"/>
      <c r="S551" s="85"/>
      <c r="T551" s="111"/>
      <c r="U551" s="112">
        <v>0</v>
      </c>
      <c r="V551" s="87"/>
      <c r="W551" s="85"/>
      <c r="X551" s="111"/>
      <c r="Y551" s="112">
        <v>0</v>
      </c>
      <c r="Z551" s="87"/>
      <c r="AA551" s="85"/>
      <c r="AB551" s="111"/>
      <c r="AC551" s="112">
        <v>0</v>
      </c>
      <c r="AD551" s="87"/>
      <c r="AE551" s="85"/>
      <c r="AF551" s="111"/>
      <c r="AG551" s="112">
        <v>0</v>
      </c>
      <c r="AH551" s="87"/>
      <c r="AI551" s="85"/>
      <c r="AJ551" s="111"/>
      <c r="AK551" s="112">
        <v>0</v>
      </c>
      <c r="AL551" s="87"/>
      <c r="AM551" s="85"/>
      <c r="AN551" s="111"/>
      <c r="AO551" s="112">
        <v>0</v>
      </c>
      <c r="AP551" s="87"/>
      <c r="AQ551" s="85"/>
      <c r="AR551" s="111"/>
      <c r="AS551" s="112">
        <v>0</v>
      </c>
      <c r="AT551" s="87"/>
      <c r="AU551" s="85"/>
      <c r="AV551" s="111"/>
      <c r="AW551" s="112">
        <v>0</v>
      </c>
      <c r="AX551" s="87"/>
      <c r="AY551" s="85"/>
      <c r="AZ551" s="267">
        <f t="shared" si="29"/>
        <v>0</v>
      </c>
      <c r="BA551" s="88">
        <f t="shared" si="30"/>
        <v>0</v>
      </c>
      <c r="BC551">
        <f>IF($A551&lt;&gt;"",COUNTIF($BD$3:$BD551,$BD551),0)</f>
        <v>0</v>
      </c>
      <c r="BD551" t="str">
        <f>IF($A551&lt;&gt;"",VLOOKUP(TRUNC(MID($A551,1,2),0),Plano_Contas!$H$3:$J$103,2,TRUE),"")</f>
        <v/>
      </c>
      <c r="BE551" s="201" t="str">
        <f t="shared" si="31"/>
        <v/>
      </c>
      <c r="BF551" t="str">
        <f ca="1">IF($BT551&lt;&gt;"",SUMIF($BD$3:$BD$1004,"="&amp;$BD551,INDIRECT(ADDRESS(3,BF$2,1,1)):INDIRECT(ADDRESS(1004,BF$2,1,1))),"")</f>
        <v/>
      </c>
      <c r="BG551" t="str">
        <f ca="1">IF($BT551&lt;&gt;"",SUMIF($BD$3:$BD$1004,"="&amp;$BD551,INDIRECT(ADDRESS(3,BG$2,1,1)):INDIRECT(ADDRESS(1004,BG$2,1,1))),"")</f>
        <v/>
      </c>
      <c r="BH551" t="str">
        <f ca="1">IF($BT551&lt;&gt;"",SUMIF($BD$3:$BD$1004,"="&amp;$BD551,INDIRECT(ADDRESS(3,BH$2,1,1)):INDIRECT(ADDRESS(1004,BH$2,1,1))),"")</f>
        <v/>
      </c>
      <c r="BI551" t="str">
        <f ca="1">IF($BT551&lt;&gt;"",SUMIF($BD$3:$BD$1004,"="&amp;$BD551,INDIRECT(ADDRESS(3,BI$2,1,1)):INDIRECT(ADDRESS(1004,BI$2,1,1))),"")</f>
        <v/>
      </c>
      <c r="BJ551" t="str">
        <f ca="1">IF($BT551&lt;&gt;"",SUMIF($BD$3:$BD$1004,"="&amp;$BD551,INDIRECT(ADDRESS(3,BJ$2,1,1)):INDIRECT(ADDRESS(1004,BJ$2,1,1))),"")</f>
        <v/>
      </c>
      <c r="BK551" t="str">
        <f ca="1">IF($BT551&lt;&gt;"",SUMIF($BD$3:$BD$1004,"="&amp;$BD551,INDIRECT(ADDRESS(3,BK$2,1,1)):INDIRECT(ADDRESS(1004,BK$2,1,1))),"")</f>
        <v/>
      </c>
      <c r="BL551" t="str">
        <f ca="1">IF($BT551&lt;&gt;"",SUMIF($BD$3:$BD$1004,"="&amp;$BD551,INDIRECT(ADDRESS(3,BL$2,1,1)):INDIRECT(ADDRESS(1004,BL$2,1,1))),"")</f>
        <v/>
      </c>
      <c r="BM551" t="str">
        <f ca="1">IF($BT551&lt;&gt;"",SUMIF($BD$3:$BD$1004,"="&amp;$BD551,INDIRECT(ADDRESS(3,BM$2,1,1)):INDIRECT(ADDRESS(1004,BM$2,1,1))),"")</f>
        <v/>
      </c>
      <c r="BN551" t="str">
        <f ca="1">IF($BT551&lt;&gt;"",SUMIF($BD$3:$BD$1004,"="&amp;$BD551,INDIRECT(ADDRESS(3,BN$2,1,1)):INDIRECT(ADDRESS(1004,BN$2,1,1))),"")</f>
        <v/>
      </c>
      <c r="BO551" t="str">
        <f ca="1">IF($BT551&lt;&gt;"",SUMIF($BD$3:$BD$1004,"="&amp;$BD551,INDIRECT(ADDRESS(3,BO$2,1,1)):INDIRECT(ADDRESS(1004,BO$2,1,1))),"")</f>
        <v/>
      </c>
      <c r="BP551" t="str">
        <f ca="1">IF($BT551&lt;&gt;"",SUMIF($BD$3:$BD$1004,"="&amp;$BD551,INDIRECT(ADDRESS(3,BP$2,1,1)):INDIRECT(ADDRESS(1004,BP$2,1,1))),"")</f>
        <v/>
      </c>
      <c r="BQ551" t="str">
        <f ca="1">IF($BT551&lt;&gt;"",SUMIF($BD$3:$BD$1004,"="&amp;$BD551,INDIRECT(ADDRESS(3,BQ$2,1,1)):INDIRECT(ADDRESS(1004,BQ$2,1,1))),"")</f>
        <v/>
      </c>
      <c r="BR551" t="str">
        <f ca="1">IF($BT551&lt;&gt;"",SUMIF($BD$3:$BD$1004,"="&amp;$BD551,INDIRECT(ADDRESS(3,BR$2,1,1)):INDIRECT(ADDRESS(1004,BR$2,1,1))),"")</f>
        <v/>
      </c>
      <c r="BS551" t="str">
        <f>IF($A551&lt;&gt;"",VLOOKUP(TRUNC(MID($A551,1,2),0),Plano_Contas!$H$3:$J$103,3,TRUE),"")</f>
        <v/>
      </c>
      <c r="BT551" t="str">
        <f t="shared" si="32"/>
        <v/>
      </c>
      <c r="BV551">
        <f>Empresas!C551</f>
        <v>0</v>
      </c>
    </row>
    <row r="552" spans="1:74" x14ac:dyDescent="0.2">
      <c r="A552" s="89"/>
      <c r="B552" s="52" t="str">
        <f>IF($A552&lt;&gt;"",VLOOKUP(""&amp;$A552,Plano_Contas!$A$3:$F$1003,6,0),"")</f>
        <v/>
      </c>
      <c r="C552" s="91"/>
      <c r="D552" s="111"/>
      <c r="E552" s="112">
        <v>0</v>
      </c>
      <c r="F552" s="87"/>
      <c r="G552" s="85"/>
      <c r="H552" s="111"/>
      <c r="I552" s="112">
        <v>0</v>
      </c>
      <c r="J552" s="87"/>
      <c r="K552" s="85"/>
      <c r="L552" s="111"/>
      <c r="M552" s="112">
        <v>0</v>
      </c>
      <c r="N552" s="87"/>
      <c r="O552" s="85"/>
      <c r="P552" s="111"/>
      <c r="Q552" s="112">
        <v>0</v>
      </c>
      <c r="R552" s="87"/>
      <c r="S552" s="85"/>
      <c r="T552" s="111"/>
      <c r="U552" s="112">
        <v>0</v>
      </c>
      <c r="V552" s="87"/>
      <c r="W552" s="85"/>
      <c r="X552" s="111"/>
      <c r="Y552" s="112">
        <v>0</v>
      </c>
      <c r="Z552" s="87"/>
      <c r="AA552" s="85"/>
      <c r="AB552" s="111"/>
      <c r="AC552" s="112">
        <v>0</v>
      </c>
      <c r="AD552" s="87"/>
      <c r="AE552" s="85"/>
      <c r="AF552" s="111"/>
      <c r="AG552" s="112">
        <v>0</v>
      </c>
      <c r="AH552" s="87"/>
      <c r="AI552" s="85"/>
      <c r="AJ552" s="111"/>
      <c r="AK552" s="112">
        <v>0</v>
      </c>
      <c r="AL552" s="87"/>
      <c r="AM552" s="85"/>
      <c r="AN552" s="111"/>
      <c r="AO552" s="112">
        <v>0</v>
      </c>
      <c r="AP552" s="87"/>
      <c r="AQ552" s="85"/>
      <c r="AR552" s="111"/>
      <c r="AS552" s="112">
        <v>0</v>
      </c>
      <c r="AT552" s="87"/>
      <c r="AU552" s="85"/>
      <c r="AV552" s="111"/>
      <c r="AW552" s="112">
        <v>0</v>
      </c>
      <c r="AX552" s="87"/>
      <c r="AY552" s="85"/>
      <c r="AZ552" s="267">
        <f t="shared" si="29"/>
        <v>0</v>
      </c>
      <c r="BA552" s="88">
        <f t="shared" si="30"/>
        <v>0</v>
      </c>
      <c r="BC552">
        <f>IF($A552&lt;&gt;"",COUNTIF($BD$3:$BD552,$BD552),0)</f>
        <v>0</v>
      </c>
      <c r="BD552" t="str">
        <f>IF($A552&lt;&gt;"",VLOOKUP(TRUNC(MID($A552,1,2),0),Plano_Contas!$H$3:$J$103,2,TRUE),"")</f>
        <v/>
      </c>
      <c r="BE552" s="201" t="str">
        <f t="shared" si="31"/>
        <v/>
      </c>
      <c r="BF552" t="str">
        <f ca="1">IF($BT552&lt;&gt;"",SUMIF($BD$3:$BD$1004,"="&amp;$BD552,INDIRECT(ADDRESS(3,BF$2,1,1)):INDIRECT(ADDRESS(1004,BF$2,1,1))),"")</f>
        <v/>
      </c>
      <c r="BG552" t="str">
        <f ca="1">IF($BT552&lt;&gt;"",SUMIF($BD$3:$BD$1004,"="&amp;$BD552,INDIRECT(ADDRESS(3,BG$2,1,1)):INDIRECT(ADDRESS(1004,BG$2,1,1))),"")</f>
        <v/>
      </c>
      <c r="BH552" t="str">
        <f ca="1">IF($BT552&lt;&gt;"",SUMIF($BD$3:$BD$1004,"="&amp;$BD552,INDIRECT(ADDRESS(3,BH$2,1,1)):INDIRECT(ADDRESS(1004,BH$2,1,1))),"")</f>
        <v/>
      </c>
      <c r="BI552" t="str">
        <f ca="1">IF($BT552&lt;&gt;"",SUMIF($BD$3:$BD$1004,"="&amp;$BD552,INDIRECT(ADDRESS(3,BI$2,1,1)):INDIRECT(ADDRESS(1004,BI$2,1,1))),"")</f>
        <v/>
      </c>
      <c r="BJ552" t="str">
        <f ca="1">IF($BT552&lt;&gt;"",SUMIF($BD$3:$BD$1004,"="&amp;$BD552,INDIRECT(ADDRESS(3,BJ$2,1,1)):INDIRECT(ADDRESS(1004,BJ$2,1,1))),"")</f>
        <v/>
      </c>
      <c r="BK552" t="str">
        <f ca="1">IF($BT552&lt;&gt;"",SUMIF($BD$3:$BD$1004,"="&amp;$BD552,INDIRECT(ADDRESS(3,BK$2,1,1)):INDIRECT(ADDRESS(1004,BK$2,1,1))),"")</f>
        <v/>
      </c>
      <c r="BL552" t="str">
        <f ca="1">IF($BT552&lt;&gt;"",SUMIF($BD$3:$BD$1004,"="&amp;$BD552,INDIRECT(ADDRESS(3,BL$2,1,1)):INDIRECT(ADDRESS(1004,BL$2,1,1))),"")</f>
        <v/>
      </c>
      <c r="BM552" t="str">
        <f ca="1">IF($BT552&lt;&gt;"",SUMIF($BD$3:$BD$1004,"="&amp;$BD552,INDIRECT(ADDRESS(3,BM$2,1,1)):INDIRECT(ADDRESS(1004,BM$2,1,1))),"")</f>
        <v/>
      </c>
      <c r="BN552" t="str">
        <f ca="1">IF($BT552&lt;&gt;"",SUMIF($BD$3:$BD$1004,"="&amp;$BD552,INDIRECT(ADDRESS(3,BN$2,1,1)):INDIRECT(ADDRESS(1004,BN$2,1,1))),"")</f>
        <v/>
      </c>
      <c r="BO552" t="str">
        <f ca="1">IF($BT552&lt;&gt;"",SUMIF($BD$3:$BD$1004,"="&amp;$BD552,INDIRECT(ADDRESS(3,BO$2,1,1)):INDIRECT(ADDRESS(1004,BO$2,1,1))),"")</f>
        <v/>
      </c>
      <c r="BP552" t="str">
        <f ca="1">IF($BT552&lt;&gt;"",SUMIF($BD$3:$BD$1004,"="&amp;$BD552,INDIRECT(ADDRESS(3,BP$2,1,1)):INDIRECT(ADDRESS(1004,BP$2,1,1))),"")</f>
        <v/>
      </c>
      <c r="BQ552" t="str">
        <f ca="1">IF($BT552&lt;&gt;"",SUMIF($BD$3:$BD$1004,"="&amp;$BD552,INDIRECT(ADDRESS(3,BQ$2,1,1)):INDIRECT(ADDRESS(1004,BQ$2,1,1))),"")</f>
        <v/>
      </c>
      <c r="BR552" t="str">
        <f ca="1">IF($BT552&lt;&gt;"",SUMIF($BD$3:$BD$1004,"="&amp;$BD552,INDIRECT(ADDRESS(3,BR$2,1,1)):INDIRECT(ADDRESS(1004,BR$2,1,1))),"")</f>
        <v/>
      </c>
      <c r="BS552" t="str">
        <f>IF($A552&lt;&gt;"",VLOOKUP(TRUNC(MID($A552,1,2),0),Plano_Contas!$H$3:$J$103,3,TRUE),"")</f>
        <v/>
      </c>
      <c r="BT552" t="str">
        <f t="shared" si="32"/>
        <v/>
      </c>
      <c r="BV552">
        <f>Empresas!C552</f>
        <v>0</v>
      </c>
    </row>
    <row r="553" spans="1:74" x14ac:dyDescent="0.2">
      <c r="A553" s="89"/>
      <c r="B553" s="52" t="str">
        <f>IF($A553&lt;&gt;"",VLOOKUP(""&amp;$A553,Plano_Contas!$A$3:$F$1003,6,0),"")</f>
        <v/>
      </c>
      <c r="C553" s="91"/>
      <c r="D553" s="111"/>
      <c r="E553" s="112">
        <v>0</v>
      </c>
      <c r="F553" s="87"/>
      <c r="G553" s="85"/>
      <c r="H553" s="111"/>
      <c r="I553" s="112">
        <v>0</v>
      </c>
      <c r="J553" s="87"/>
      <c r="K553" s="85"/>
      <c r="L553" s="111"/>
      <c r="M553" s="112">
        <v>0</v>
      </c>
      <c r="N553" s="87"/>
      <c r="O553" s="85"/>
      <c r="P553" s="111"/>
      <c r="Q553" s="112">
        <v>0</v>
      </c>
      <c r="R553" s="87"/>
      <c r="S553" s="85"/>
      <c r="T553" s="111"/>
      <c r="U553" s="112">
        <v>0</v>
      </c>
      <c r="V553" s="87"/>
      <c r="W553" s="85"/>
      <c r="X553" s="111"/>
      <c r="Y553" s="112">
        <v>0</v>
      </c>
      <c r="Z553" s="87"/>
      <c r="AA553" s="85"/>
      <c r="AB553" s="111"/>
      <c r="AC553" s="112">
        <v>0</v>
      </c>
      <c r="AD553" s="87"/>
      <c r="AE553" s="85"/>
      <c r="AF553" s="111"/>
      <c r="AG553" s="112">
        <v>0</v>
      </c>
      <c r="AH553" s="87"/>
      <c r="AI553" s="85"/>
      <c r="AJ553" s="111"/>
      <c r="AK553" s="112">
        <v>0</v>
      </c>
      <c r="AL553" s="87"/>
      <c r="AM553" s="85"/>
      <c r="AN553" s="111"/>
      <c r="AO553" s="112">
        <v>0</v>
      </c>
      <c r="AP553" s="87"/>
      <c r="AQ553" s="85"/>
      <c r="AR553" s="111"/>
      <c r="AS553" s="112">
        <v>0</v>
      </c>
      <c r="AT553" s="87"/>
      <c r="AU553" s="85"/>
      <c r="AV553" s="111"/>
      <c r="AW553" s="112">
        <v>0</v>
      </c>
      <c r="AX553" s="87"/>
      <c r="AY553" s="85"/>
      <c r="AZ553" s="267">
        <f t="shared" si="29"/>
        <v>0</v>
      </c>
      <c r="BA553" s="88">
        <f t="shared" si="30"/>
        <v>0</v>
      </c>
      <c r="BC553">
        <f>IF($A553&lt;&gt;"",COUNTIF($BD$3:$BD553,$BD553),0)</f>
        <v>0</v>
      </c>
      <c r="BD553" t="str">
        <f>IF($A553&lt;&gt;"",VLOOKUP(TRUNC(MID($A553,1,2),0),Plano_Contas!$H$3:$J$103,2,TRUE),"")</f>
        <v/>
      </c>
      <c r="BE553" s="201" t="str">
        <f t="shared" si="31"/>
        <v/>
      </c>
      <c r="BF553" t="str">
        <f ca="1">IF($BT553&lt;&gt;"",SUMIF($BD$3:$BD$1004,"="&amp;$BD553,INDIRECT(ADDRESS(3,BF$2,1,1)):INDIRECT(ADDRESS(1004,BF$2,1,1))),"")</f>
        <v/>
      </c>
      <c r="BG553" t="str">
        <f ca="1">IF($BT553&lt;&gt;"",SUMIF($BD$3:$BD$1004,"="&amp;$BD553,INDIRECT(ADDRESS(3,BG$2,1,1)):INDIRECT(ADDRESS(1004,BG$2,1,1))),"")</f>
        <v/>
      </c>
      <c r="BH553" t="str">
        <f ca="1">IF($BT553&lt;&gt;"",SUMIF($BD$3:$BD$1004,"="&amp;$BD553,INDIRECT(ADDRESS(3,BH$2,1,1)):INDIRECT(ADDRESS(1004,BH$2,1,1))),"")</f>
        <v/>
      </c>
      <c r="BI553" t="str">
        <f ca="1">IF($BT553&lt;&gt;"",SUMIF($BD$3:$BD$1004,"="&amp;$BD553,INDIRECT(ADDRESS(3,BI$2,1,1)):INDIRECT(ADDRESS(1004,BI$2,1,1))),"")</f>
        <v/>
      </c>
      <c r="BJ553" t="str">
        <f ca="1">IF($BT553&lt;&gt;"",SUMIF($BD$3:$BD$1004,"="&amp;$BD553,INDIRECT(ADDRESS(3,BJ$2,1,1)):INDIRECT(ADDRESS(1004,BJ$2,1,1))),"")</f>
        <v/>
      </c>
      <c r="BK553" t="str">
        <f ca="1">IF($BT553&lt;&gt;"",SUMIF($BD$3:$BD$1004,"="&amp;$BD553,INDIRECT(ADDRESS(3,BK$2,1,1)):INDIRECT(ADDRESS(1004,BK$2,1,1))),"")</f>
        <v/>
      </c>
      <c r="BL553" t="str">
        <f ca="1">IF($BT553&lt;&gt;"",SUMIF($BD$3:$BD$1004,"="&amp;$BD553,INDIRECT(ADDRESS(3,BL$2,1,1)):INDIRECT(ADDRESS(1004,BL$2,1,1))),"")</f>
        <v/>
      </c>
      <c r="BM553" t="str">
        <f ca="1">IF($BT553&lt;&gt;"",SUMIF($BD$3:$BD$1004,"="&amp;$BD553,INDIRECT(ADDRESS(3,BM$2,1,1)):INDIRECT(ADDRESS(1004,BM$2,1,1))),"")</f>
        <v/>
      </c>
      <c r="BN553" t="str">
        <f ca="1">IF($BT553&lt;&gt;"",SUMIF($BD$3:$BD$1004,"="&amp;$BD553,INDIRECT(ADDRESS(3,BN$2,1,1)):INDIRECT(ADDRESS(1004,BN$2,1,1))),"")</f>
        <v/>
      </c>
      <c r="BO553" t="str">
        <f ca="1">IF($BT553&lt;&gt;"",SUMIF($BD$3:$BD$1004,"="&amp;$BD553,INDIRECT(ADDRESS(3,BO$2,1,1)):INDIRECT(ADDRESS(1004,BO$2,1,1))),"")</f>
        <v/>
      </c>
      <c r="BP553" t="str">
        <f ca="1">IF($BT553&lt;&gt;"",SUMIF($BD$3:$BD$1004,"="&amp;$BD553,INDIRECT(ADDRESS(3,BP$2,1,1)):INDIRECT(ADDRESS(1004,BP$2,1,1))),"")</f>
        <v/>
      </c>
      <c r="BQ553" t="str">
        <f ca="1">IF($BT553&lt;&gt;"",SUMIF($BD$3:$BD$1004,"="&amp;$BD553,INDIRECT(ADDRESS(3,BQ$2,1,1)):INDIRECT(ADDRESS(1004,BQ$2,1,1))),"")</f>
        <v/>
      </c>
      <c r="BR553" t="str">
        <f ca="1">IF($BT553&lt;&gt;"",SUMIF($BD$3:$BD$1004,"="&amp;$BD553,INDIRECT(ADDRESS(3,BR$2,1,1)):INDIRECT(ADDRESS(1004,BR$2,1,1))),"")</f>
        <v/>
      </c>
      <c r="BS553" t="str">
        <f>IF($A553&lt;&gt;"",VLOOKUP(TRUNC(MID($A553,1,2),0),Plano_Contas!$H$3:$J$103,3,TRUE),"")</f>
        <v/>
      </c>
      <c r="BT553" t="str">
        <f t="shared" si="32"/>
        <v/>
      </c>
      <c r="BV553">
        <f>Empresas!C553</f>
        <v>0</v>
      </c>
    </row>
    <row r="554" spans="1:74" x14ac:dyDescent="0.2">
      <c r="A554" s="89"/>
      <c r="B554" s="52" t="str">
        <f>IF($A554&lt;&gt;"",VLOOKUP(""&amp;$A554,Plano_Contas!$A$3:$F$1003,6,0),"")</f>
        <v/>
      </c>
      <c r="C554" s="91"/>
      <c r="D554" s="111"/>
      <c r="E554" s="112">
        <v>0</v>
      </c>
      <c r="F554" s="87"/>
      <c r="G554" s="85"/>
      <c r="H554" s="111"/>
      <c r="I554" s="112">
        <v>0</v>
      </c>
      <c r="J554" s="87"/>
      <c r="K554" s="85"/>
      <c r="L554" s="111"/>
      <c r="M554" s="112">
        <v>0</v>
      </c>
      <c r="N554" s="87"/>
      <c r="O554" s="85"/>
      <c r="P554" s="111"/>
      <c r="Q554" s="112">
        <v>0</v>
      </c>
      <c r="R554" s="87"/>
      <c r="S554" s="85"/>
      <c r="T554" s="111"/>
      <c r="U554" s="112">
        <v>0</v>
      </c>
      <c r="V554" s="87"/>
      <c r="W554" s="85"/>
      <c r="X554" s="111"/>
      <c r="Y554" s="112">
        <v>0</v>
      </c>
      <c r="Z554" s="87"/>
      <c r="AA554" s="85"/>
      <c r="AB554" s="111"/>
      <c r="AC554" s="112">
        <v>0</v>
      </c>
      <c r="AD554" s="87"/>
      <c r="AE554" s="85"/>
      <c r="AF554" s="111"/>
      <c r="AG554" s="112">
        <v>0</v>
      </c>
      <c r="AH554" s="87"/>
      <c r="AI554" s="85"/>
      <c r="AJ554" s="111"/>
      <c r="AK554" s="112">
        <v>0</v>
      </c>
      <c r="AL554" s="87"/>
      <c r="AM554" s="85"/>
      <c r="AN554" s="111"/>
      <c r="AO554" s="112">
        <v>0</v>
      </c>
      <c r="AP554" s="87"/>
      <c r="AQ554" s="85"/>
      <c r="AR554" s="111"/>
      <c r="AS554" s="112">
        <v>0</v>
      </c>
      <c r="AT554" s="87"/>
      <c r="AU554" s="85"/>
      <c r="AV554" s="111"/>
      <c r="AW554" s="112">
        <v>0</v>
      </c>
      <c r="AX554" s="87"/>
      <c r="AY554" s="85"/>
      <c r="AZ554" s="267">
        <f t="shared" si="29"/>
        <v>0</v>
      </c>
      <c r="BA554" s="88">
        <f t="shared" si="30"/>
        <v>0</v>
      </c>
      <c r="BC554">
        <f>IF($A554&lt;&gt;"",COUNTIF($BD$3:$BD554,$BD554),0)</f>
        <v>0</v>
      </c>
      <c r="BD554" t="str">
        <f>IF($A554&lt;&gt;"",VLOOKUP(TRUNC(MID($A554,1,2),0),Plano_Contas!$H$3:$J$103,2,TRUE),"")</f>
        <v/>
      </c>
      <c r="BE554" s="201" t="str">
        <f t="shared" si="31"/>
        <v/>
      </c>
      <c r="BF554" t="str">
        <f ca="1">IF($BT554&lt;&gt;"",SUMIF($BD$3:$BD$1004,"="&amp;$BD554,INDIRECT(ADDRESS(3,BF$2,1,1)):INDIRECT(ADDRESS(1004,BF$2,1,1))),"")</f>
        <v/>
      </c>
      <c r="BG554" t="str">
        <f ca="1">IF($BT554&lt;&gt;"",SUMIF($BD$3:$BD$1004,"="&amp;$BD554,INDIRECT(ADDRESS(3,BG$2,1,1)):INDIRECT(ADDRESS(1004,BG$2,1,1))),"")</f>
        <v/>
      </c>
      <c r="BH554" t="str">
        <f ca="1">IF($BT554&lt;&gt;"",SUMIF($BD$3:$BD$1004,"="&amp;$BD554,INDIRECT(ADDRESS(3,BH$2,1,1)):INDIRECT(ADDRESS(1004,BH$2,1,1))),"")</f>
        <v/>
      </c>
      <c r="BI554" t="str">
        <f ca="1">IF($BT554&lt;&gt;"",SUMIF($BD$3:$BD$1004,"="&amp;$BD554,INDIRECT(ADDRESS(3,BI$2,1,1)):INDIRECT(ADDRESS(1004,BI$2,1,1))),"")</f>
        <v/>
      </c>
      <c r="BJ554" t="str">
        <f ca="1">IF($BT554&lt;&gt;"",SUMIF($BD$3:$BD$1004,"="&amp;$BD554,INDIRECT(ADDRESS(3,BJ$2,1,1)):INDIRECT(ADDRESS(1004,BJ$2,1,1))),"")</f>
        <v/>
      </c>
      <c r="BK554" t="str">
        <f ca="1">IF($BT554&lt;&gt;"",SUMIF($BD$3:$BD$1004,"="&amp;$BD554,INDIRECT(ADDRESS(3,BK$2,1,1)):INDIRECT(ADDRESS(1004,BK$2,1,1))),"")</f>
        <v/>
      </c>
      <c r="BL554" t="str">
        <f ca="1">IF($BT554&lt;&gt;"",SUMIF($BD$3:$BD$1004,"="&amp;$BD554,INDIRECT(ADDRESS(3,BL$2,1,1)):INDIRECT(ADDRESS(1004,BL$2,1,1))),"")</f>
        <v/>
      </c>
      <c r="BM554" t="str">
        <f ca="1">IF($BT554&lt;&gt;"",SUMIF($BD$3:$BD$1004,"="&amp;$BD554,INDIRECT(ADDRESS(3,BM$2,1,1)):INDIRECT(ADDRESS(1004,BM$2,1,1))),"")</f>
        <v/>
      </c>
      <c r="BN554" t="str">
        <f ca="1">IF($BT554&lt;&gt;"",SUMIF($BD$3:$BD$1004,"="&amp;$BD554,INDIRECT(ADDRESS(3,BN$2,1,1)):INDIRECT(ADDRESS(1004,BN$2,1,1))),"")</f>
        <v/>
      </c>
      <c r="BO554" t="str">
        <f ca="1">IF($BT554&lt;&gt;"",SUMIF($BD$3:$BD$1004,"="&amp;$BD554,INDIRECT(ADDRESS(3,BO$2,1,1)):INDIRECT(ADDRESS(1004,BO$2,1,1))),"")</f>
        <v/>
      </c>
      <c r="BP554" t="str">
        <f ca="1">IF($BT554&lt;&gt;"",SUMIF($BD$3:$BD$1004,"="&amp;$BD554,INDIRECT(ADDRESS(3,BP$2,1,1)):INDIRECT(ADDRESS(1004,BP$2,1,1))),"")</f>
        <v/>
      </c>
      <c r="BQ554" t="str">
        <f ca="1">IF($BT554&lt;&gt;"",SUMIF($BD$3:$BD$1004,"="&amp;$BD554,INDIRECT(ADDRESS(3,BQ$2,1,1)):INDIRECT(ADDRESS(1004,BQ$2,1,1))),"")</f>
        <v/>
      </c>
      <c r="BR554" t="str">
        <f ca="1">IF($BT554&lt;&gt;"",SUMIF($BD$3:$BD$1004,"="&amp;$BD554,INDIRECT(ADDRESS(3,BR$2,1,1)):INDIRECT(ADDRESS(1004,BR$2,1,1))),"")</f>
        <v/>
      </c>
      <c r="BS554" t="str">
        <f>IF($A554&lt;&gt;"",VLOOKUP(TRUNC(MID($A554,1,2),0),Plano_Contas!$H$3:$J$103,3,TRUE),"")</f>
        <v/>
      </c>
      <c r="BT554" t="str">
        <f t="shared" si="32"/>
        <v/>
      </c>
      <c r="BV554">
        <f>Empresas!C554</f>
        <v>0</v>
      </c>
    </row>
    <row r="555" spans="1:74" x14ac:dyDescent="0.2">
      <c r="A555" s="89"/>
      <c r="B555" s="52" t="str">
        <f>IF($A555&lt;&gt;"",VLOOKUP(""&amp;$A555,Plano_Contas!$A$3:$F$1003,6,0),"")</f>
        <v/>
      </c>
      <c r="C555" s="91"/>
      <c r="D555" s="111"/>
      <c r="E555" s="112">
        <v>0</v>
      </c>
      <c r="F555" s="87"/>
      <c r="G555" s="85"/>
      <c r="H555" s="111"/>
      <c r="I555" s="112">
        <v>0</v>
      </c>
      <c r="J555" s="87"/>
      <c r="K555" s="85"/>
      <c r="L555" s="111"/>
      <c r="M555" s="112">
        <v>0</v>
      </c>
      <c r="N555" s="87"/>
      <c r="O555" s="85"/>
      <c r="P555" s="111"/>
      <c r="Q555" s="112">
        <v>0</v>
      </c>
      <c r="R555" s="87"/>
      <c r="S555" s="85"/>
      <c r="T555" s="111"/>
      <c r="U555" s="112">
        <v>0</v>
      </c>
      <c r="V555" s="87"/>
      <c r="W555" s="85"/>
      <c r="X555" s="111"/>
      <c r="Y555" s="112">
        <v>0</v>
      </c>
      <c r="Z555" s="87"/>
      <c r="AA555" s="85"/>
      <c r="AB555" s="111"/>
      <c r="AC555" s="112">
        <v>0</v>
      </c>
      <c r="AD555" s="87"/>
      <c r="AE555" s="85"/>
      <c r="AF555" s="111"/>
      <c r="AG555" s="112">
        <v>0</v>
      </c>
      <c r="AH555" s="87"/>
      <c r="AI555" s="85"/>
      <c r="AJ555" s="111"/>
      <c r="AK555" s="112">
        <v>0</v>
      </c>
      <c r="AL555" s="87"/>
      <c r="AM555" s="85"/>
      <c r="AN555" s="111"/>
      <c r="AO555" s="112">
        <v>0</v>
      </c>
      <c r="AP555" s="87"/>
      <c r="AQ555" s="85"/>
      <c r="AR555" s="111"/>
      <c r="AS555" s="112">
        <v>0</v>
      </c>
      <c r="AT555" s="87"/>
      <c r="AU555" s="85"/>
      <c r="AV555" s="111"/>
      <c r="AW555" s="112">
        <v>0</v>
      </c>
      <c r="AX555" s="87"/>
      <c r="AY555" s="85"/>
      <c r="AZ555" s="267">
        <f t="shared" si="29"/>
        <v>0</v>
      </c>
      <c r="BA555" s="88">
        <f t="shared" si="30"/>
        <v>0</v>
      </c>
      <c r="BC555">
        <f>IF($A555&lt;&gt;"",COUNTIF($BD$3:$BD555,$BD555),0)</f>
        <v>0</v>
      </c>
      <c r="BD555" t="str">
        <f>IF($A555&lt;&gt;"",VLOOKUP(TRUNC(MID($A555,1,2),0),Plano_Contas!$H$3:$J$103,2,TRUE),"")</f>
        <v/>
      </c>
      <c r="BE555" s="201" t="str">
        <f t="shared" si="31"/>
        <v/>
      </c>
      <c r="BF555" t="str">
        <f ca="1">IF($BT555&lt;&gt;"",SUMIF($BD$3:$BD$1004,"="&amp;$BD555,INDIRECT(ADDRESS(3,BF$2,1,1)):INDIRECT(ADDRESS(1004,BF$2,1,1))),"")</f>
        <v/>
      </c>
      <c r="BG555" t="str">
        <f ca="1">IF($BT555&lt;&gt;"",SUMIF($BD$3:$BD$1004,"="&amp;$BD555,INDIRECT(ADDRESS(3,BG$2,1,1)):INDIRECT(ADDRESS(1004,BG$2,1,1))),"")</f>
        <v/>
      </c>
      <c r="BH555" t="str">
        <f ca="1">IF($BT555&lt;&gt;"",SUMIF($BD$3:$BD$1004,"="&amp;$BD555,INDIRECT(ADDRESS(3,BH$2,1,1)):INDIRECT(ADDRESS(1004,BH$2,1,1))),"")</f>
        <v/>
      </c>
      <c r="BI555" t="str">
        <f ca="1">IF($BT555&lt;&gt;"",SUMIF($BD$3:$BD$1004,"="&amp;$BD555,INDIRECT(ADDRESS(3,BI$2,1,1)):INDIRECT(ADDRESS(1004,BI$2,1,1))),"")</f>
        <v/>
      </c>
      <c r="BJ555" t="str">
        <f ca="1">IF($BT555&lt;&gt;"",SUMIF($BD$3:$BD$1004,"="&amp;$BD555,INDIRECT(ADDRESS(3,BJ$2,1,1)):INDIRECT(ADDRESS(1004,BJ$2,1,1))),"")</f>
        <v/>
      </c>
      <c r="BK555" t="str">
        <f ca="1">IF($BT555&lt;&gt;"",SUMIF($BD$3:$BD$1004,"="&amp;$BD555,INDIRECT(ADDRESS(3,BK$2,1,1)):INDIRECT(ADDRESS(1004,BK$2,1,1))),"")</f>
        <v/>
      </c>
      <c r="BL555" t="str">
        <f ca="1">IF($BT555&lt;&gt;"",SUMIF($BD$3:$BD$1004,"="&amp;$BD555,INDIRECT(ADDRESS(3,BL$2,1,1)):INDIRECT(ADDRESS(1004,BL$2,1,1))),"")</f>
        <v/>
      </c>
      <c r="BM555" t="str">
        <f ca="1">IF($BT555&lt;&gt;"",SUMIF($BD$3:$BD$1004,"="&amp;$BD555,INDIRECT(ADDRESS(3,BM$2,1,1)):INDIRECT(ADDRESS(1004,BM$2,1,1))),"")</f>
        <v/>
      </c>
      <c r="BN555" t="str">
        <f ca="1">IF($BT555&lt;&gt;"",SUMIF($BD$3:$BD$1004,"="&amp;$BD555,INDIRECT(ADDRESS(3,BN$2,1,1)):INDIRECT(ADDRESS(1004,BN$2,1,1))),"")</f>
        <v/>
      </c>
      <c r="BO555" t="str">
        <f ca="1">IF($BT555&lt;&gt;"",SUMIF($BD$3:$BD$1004,"="&amp;$BD555,INDIRECT(ADDRESS(3,BO$2,1,1)):INDIRECT(ADDRESS(1004,BO$2,1,1))),"")</f>
        <v/>
      </c>
      <c r="BP555" t="str">
        <f ca="1">IF($BT555&lt;&gt;"",SUMIF($BD$3:$BD$1004,"="&amp;$BD555,INDIRECT(ADDRESS(3,BP$2,1,1)):INDIRECT(ADDRESS(1004,BP$2,1,1))),"")</f>
        <v/>
      </c>
      <c r="BQ555" t="str">
        <f ca="1">IF($BT555&lt;&gt;"",SUMIF($BD$3:$BD$1004,"="&amp;$BD555,INDIRECT(ADDRESS(3,BQ$2,1,1)):INDIRECT(ADDRESS(1004,BQ$2,1,1))),"")</f>
        <v/>
      </c>
      <c r="BR555" t="str">
        <f ca="1">IF($BT555&lt;&gt;"",SUMIF($BD$3:$BD$1004,"="&amp;$BD555,INDIRECT(ADDRESS(3,BR$2,1,1)):INDIRECT(ADDRESS(1004,BR$2,1,1))),"")</f>
        <v/>
      </c>
      <c r="BS555" t="str">
        <f>IF($A555&lt;&gt;"",VLOOKUP(TRUNC(MID($A555,1,2),0),Plano_Contas!$H$3:$J$103,3,TRUE),"")</f>
        <v/>
      </c>
      <c r="BT555" t="str">
        <f t="shared" si="32"/>
        <v/>
      </c>
      <c r="BV555">
        <f>Empresas!C555</f>
        <v>0</v>
      </c>
    </row>
    <row r="556" spans="1:74" x14ac:dyDescent="0.2">
      <c r="A556" s="89"/>
      <c r="B556" s="52" t="str">
        <f>IF($A556&lt;&gt;"",VLOOKUP(""&amp;$A556,Plano_Contas!$A$3:$F$1003,6,0),"")</f>
        <v/>
      </c>
      <c r="C556" s="91"/>
      <c r="D556" s="111"/>
      <c r="E556" s="112">
        <v>0</v>
      </c>
      <c r="F556" s="87"/>
      <c r="G556" s="85"/>
      <c r="H556" s="111"/>
      <c r="I556" s="112">
        <v>0</v>
      </c>
      <c r="J556" s="87"/>
      <c r="K556" s="85"/>
      <c r="L556" s="111"/>
      <c r="M556" s="112">
        <v>0</v>
      </c>
      <c r="N556" s="87"/>
      <c r="O556" s="85"/>
      <c r="P556" s="111"/>
      <c r="Q556" s="112">
        <v>0</v>
      </c>
      <c r="R556" s="87"/>
      <c r="S556" s="85"/>
      <c r="T556" s="111"/>
      <c r="U556" s="112">
        <v>0</v>
      </c>
      <c r="V556" s="87"/>
      <c r="W556" s="85"/>
      <c r="X556" s="111"/>
      <c r="Y556" s="112">
        <v>0</v>
      </c>
      <c r="Z556" s="87"/>
      <c r="AA556" s="85"/>
      <c r="AB556" s="111"/>
      <c r="AC556" s="112">
        <v>0</v>
      </c>
      <c r="AD556" s="87"/>
      <c r="AE556" s="85"/>
      <c r="AF556" s="111"/>
      <c r="AG556" s="112">
        <v>0</v>
      </c>
      <c r="AH556" s="87"/>
      <c r="AI556" s="85"/>
      <c r="AJ556" s="111"/>
      <c r="AK556" s="112">
        <v>0</v>
      </c>
      <c r="AL556" s="87"/>
      <c r="AM556" s="85"/>
      <c r="AN556" s="111"/>
      <c r="AO556" s="112">
        <v>0</v>
      </c>
      <c r="AP556" s="87"/>
      <c r="AQ556" s="85"/>
      <c r="AR556" s="111"/>
      <c r="AS556" s="112">
        <v>0</v>
      </c>
      <c r="AT556" s="87"/>
      <c r="AU556" s="85"/>
      <c r="AV556" s="111"/>
      <c r="AW556" s="112">
        <v>0</v>
      </c>
      <c r="AX556" s="87"/>
      <c r="AY556" s="85"/>
      <c r="AZ556" s="267">
        <f t="shared" si="29"/>
        <v>0</v>
      </c>
      <c r="BA556" s="88">
        <f t="shared" si="30"/>
        <v>0</v>
      </c>
      <c r="BC556">
        <f>IF($A556&lt;&gt;"",COUNTIF($BD$3:$BD556,$BD556),0)</f>
        <v>0</v>
      </c>
      <c r="BD556" t="str">
        <f>IF($A556&lt;&gt;"",VLOOKUP(TRUNC(MID($A556,1,2),0),Plano_Contas!$H$3:$J$103,2,TRUE),"")</f>
        <v/>
      </c>
      <c r="BE556" s="201" t="str">
        <f t="shared" si="31"/>
        <v/>
      </c>
      <c r="BF556" t="str">
        <f ca="1">IF($BT556&lt;&gt;"",SUMIF($BD$3:$BD$1004,"="&amp;$BD556,INDIRECT(ADDRESS(3,BF$2,1,1)):INDIRECT(ADDRESS(1004,BF$2,1,1))),"")</f>
        <v/>
      </c>
      <c r="BG556" t="str">
        <f ca="1">IF($BT556&lt;&gt;"",SUMIF($BD$3:$BD$1004,"="&amp;$BD556,INDIRECT(ADDRESS(3,BG$2,1,1)):INDIRECT(ADDRESS(1004,BG$2,1,1))),"")</f>
        <v/>
      </c>
      <c r="BH556" t="str">
        <f ca="1">IF($BT556&lt;&gt;"",SUMIF($BD$3:$BD$1004,"="&amp;$BD556,INDIRECT(ADDRESS(3,BH$2,1,1)):INDIRECT(ADDRESS(1004,BH$2,1,1))),"")</f>
        <v/>
      </c>
      <c r="BI556" t="str">
        <f ca="1">IF($BT556&lt;&gt;"",SUMIF($BD$3:$BD$1004,"="&amp;$BD556,INDIRECT(ADDRESS(3,BI$2,1,1)):INDIRECT(ADDRESS(1004,BI$2,1,1))),"")</f>
        <v/>
      </c>
      <c r="BJ556" t="str">
        <f ca="1">IF($BT556&lt;&gt;"",SUMIF($BD$3:$BD$1004,"="&amp;$BD556,INDIRECT(ADDRESS(3,BJ$2,1,1)):INDIRECT(ADDRESS(1004,BJ$2,1,1))),"")</f>
        <v/>
      </c>
      <c r="BK556" t="str">
        <f ca="1">IF($BT556&lt;&gt;"",SUMIF($BD$3:$BD$1004,"="&amp;$BD556,INDIRECT(ADDRESS(3,BK$2,1,1)):INDIRECT(ADDRESS(1004,BK$2,1,1))),"")</f>
        <v/>
      </c>
      <c r="BL556" t="str">
        <f ca="1">IF($BT556&lt;&gt;"",SUMIF($BD$3:$BD$1004,"="&amp;$BD556,INDIRECT(ADDRESS(3,BL$2,1,1)):INDIRECT(ADDRESS(1004,BL$2,1,1))),"")</f>
        <v/>
      </c>
      <c r="BM556" t="str">
        <f ca="1">IF($BT556&lt;&gt;"",SUMIF($BD$3:$BD$1004,"="&amp;$BD556,INDIRECT(ADDRESS(3,BM$2,1,1)):INDIRECT(ADDRESS(1004,BM$2,1,1))),"")</f>
        <v/>
      </c>
      <c r="BN556" t="str">
        <f ca="1">IF($BT556&lt;&gt;"",SUMIF($BD$3:$BD$1004,"="&amp;$BD556,INDIRECT(ADDRESS(3,BN$2,1,1)):INDIRECT(ADDRESS(1004,BN$2,1,1))),"")</f>
        <v/>
      </c>
      <c r="BO556" t="str">
        <f ca="1">IF($BT556&lt;&gt;"",SUMIF($BD$3:$BD$1004,"="&amp;$BD556,INDIRECT(ADDRESS(3,BO$2,1,1)):INDIRECT(ADDRESS(1004,BO$2,1,1))),"")</f>
        <v/>
      </c>
      <c r="BP556" t="str">
        <f ca="1">IF($BT556&lt;&gt;"",SUMIF($BD$3:$BD$1004,"="&amp;$BD556,INDIRECT(ADDRESS(3,BP$2,1,1)):INDIRECT(ADDRESS(1004,BP$2,1,1))),"")</f>
        <v/>
      </c>
      <c r="BQ556" t="str">
        <f ca="1">IF($BT556&lt;&gt;"",SUMIF($BD$3:$BD$1004,"="&amp;$BD556,INDIRECT(ADDRESS(3,BQ$2,1,1)):INDIRECT(ADDRESS(1004,BQ$2,1,1))),"")</f>
        <v/>
      </c>
      <c r="BR556" t="str">
        <f ca="1">IF($BT556&lt;&gt;"",SUMIF($BD$3:$BD$1004,"="&amp;$BD556,INDIRECT(ADDRESS(3,BR$2,1,1)):INDIRECT(ADDRESS(1004,BR$2,1,1))),"")</f>
        <v/>
      </c>
      <c r="BS556" t="str">
        <f>IF($A556&lt;&gt;"",VLOOKUP(TRUNC(MID($A556,1,2),0),Plano_Contas!$H$3:$J$103,3,TRUE),"")</f>
        <v/>
      </c>
      <c r="BT556" t="str">
        <f t="shared" si="32"/>
        <v/>
      </c>
      <c r="BV556">
        <f>Empresas!C556</f>
        <v>0</v>
      </c>
    </row>
    <row r="557" spans="1:74" x14ac:dyDescent="0.2">
      <c r="A557" s="89"/>
      <c r="B557" s="52" t="str">
        <f>IF($A557&lt;&gt;"",VLOOKUP(""&amp;$A557,Plano_Contas!$A$3:$F$1003,6,0),"")</f>
        <v/>
      </c>
      <c r="C557" s="91"/>
      <c r="D557" s="111"/>
      <c r="E557" s="112">
        <v>0</v>
      </c>
      <c r="F557" s="87"/>
      <c r="G557" s="85"/>
      <c r="H557" s="111"/>
      <c r="I557" s="112">
        <v>0</v>
      </c>
      <c r="J557" s="87"/>
      <c r="K557" s="85"/>
      <c r="L557" s="111"/>
      <c r="M557" s="112">
        <v>0</v>
      </c>
      <c r="N557" s="87"/>
      <c r="O557" s="85"/>
      <c r="P557" s="111"/>
      <c r="Q557" s="112">
        <v>0</v>
      </c>
      <c r="R557" s="87"/>
      <c r="S557" s="85"/>
      <c r="T557" s="111"/>
      <c r="U557" s="112">
        <v>0</v>
      </c>
      <c r="V557" s="87"/>
      <c r="W557" s="85"/>
      <c r="X557" s="111"/>
      <c r="Y557" s="112">
        <v>0</v>
      </c>
      <c r="Z557" s="87"/>
      <c r="AA557" s="85"/>
      <c r="AB557" s="111"/>
      <c r="AC557" s="112">
        <v>0</v>
      </c>
      <c r="AD557" s="87"/>
      <c r="AE557" s="85"/>
      <c r="AF557" s="111"/>
      <c r="AG557" s="112">
        <v>0</v>
      </c>
      <c r="AH557" s="87"/>
      <c r="AI557" s="85"/>
      <c r="AJ557" s="111"/>
      <c r="AK557" s="112">
        <v>0</v>
      </c>
      <c r="AL557" s="87"/>
      <c r="AM557" s="85"/>
      <c r="AN557" s="111"/>
      <c r="AO557" s="112">
        <v>0</v>
      </c>
      <c r="AP557" s="87"/>
      <c r="AQ557" s="85"/>
      <c r="AR557" s="111"/>
      <c r="AS557" s="112">
        <v>0</v>
      </c>
      <c r="AT557" s="87"/>
      <c r="AU557" s="85"/>
      <c r="AV557" s="111"/>
      <c r="AW557" s="112">
        <v>0</v>
      </c>
      <c r="AX557" s="87"/>
      <c r="AY557" s="85"/>
      <c r="AZ557" s="267">
        <f t="shared" si="29"/>
        <v>0</v>
      </c>
      <c r="BA557" s="88">
        <f t="shared" si="30"/>
        <v>0</v>
      </c>
      <c r="BC557">
        <f>IF($A557&lt;&gt;"",COUNTIF($BD$3:$BD557,$BD557),0)</f>
        <v>0</v>
      </c>
      <c r="BD557" t="str">
        <f>IF($A557&lt;&gt;"",VLOOKUP(TRUNC(MID($A557,1,2),0),Plano_Contas!$H$3:$J$103,2,TRUE),"")</f>
        <v/>
      </c>
      <c r="BE557" s="201" t="str">
        <f t="shared" si="31"/>
        <v/>
      </c>
      <c r="BF557" t="str">
        <f ca="1">IF($BT557&lt;&gt;"",SUMIF($BD$3:$BD$1004,"="&amp;$BD557,INDIRECT(ADDRESS(3,BF$2,1,1)):INDIRECT(ADDRESS(1004,BF$2,1,1))),"")</f>
        <v/>
      </c>
      <c r="BG557" t="str">
        <f ca="1">IF($BT557&lt;&gt;"",SUMIF($BD$3:$BD$1004,"="&amp;$BD557,INDIRECT(ADDRESS(3,BG$2,1,1)):INDIRECT(ADDRESS(1004,BG$2,1,1))),"")</f>
        <v/>
      </c>
      <c r="BH557" t="str">
        <f ca="1">IF($BT557&lt;&gt;"",SUMIF($BD$3:$BD$1004,"="&amp;$BD557,INDIRECT(ADDRESS(3,BH$2,1,1)):INDIRECT(ADDRESS(1004,BH$2,1,1))),"")</f>
        <v/>
      </c>
      <c r="BI557" t="str">
        <f ca="1">IF($BT557&lt;&gt;"",SUMIF($BD$3:$BD$1004,"="&amp;$BD557,INDIRECT(ADDRESS(3,BI$2,1,1)):INDIRECT(ADDRESS(1004,BI$2,1,1))),"")</f>
        <v/>
      </c>
      <c r="BJ557" t="str">
        <f ca="1">IF($BT557&lt;&gt;"",SUMIF($BD$3:$BD$1004,"="&amp;$BD557,INDIRECT(ADDRESS(3,BJ$2,1,1)):INDIRECT(ADDRESS(1004,BJ$2,1,1))),"")</f>
        <v/>
      </c>
      <c r="BK557" t="str">
        <f ca="1">IF($BT557&lt;&gt;"",SUMIF($BD$3:$BD$1004,"="&amp;$BD557,INDIRECT(ADDRESS(3,BK$2,1,1)):INDIRECT(ADDRESS(1004,BK$2,1,1))),"")</f>
        <v/>
      </c>
      <c r="BL557" t="str">
        <f ca="1">IF($BT557&lt;&gt;"",SUMIF($BD$3:$BD$1004,"="&amp;$BD557,INDIRECT(ADDRESS(3,BL$2,1,1)):INDIRECT(ADDRESS(1004,BL$2,1,1))),"")</f>
        <v/>
      </c>
      <c r="BM557" t="str">
        <f ca="1">IF($BT557&lt;&gt;"",SUMIF($BD$3:$BD$1004,"="&amp;$BD557,INDIRECT(ADDRESS(3,BM$2,1,1)):INDIRECT(ADDRESS(1004,BM$2,1,1))),"")</f>
        <v/>
      </c>
      <c r="BN557" t="str">
        <f ca="1">IF($BT557&lt;&gt;"",SUMIF($BD$3:$BD$1004,"="&amp;$BD557,INDIRECT(ADDRESS(3,BN$2,1,1)):INDIRECT(ADDRESS(1004,BN$2,1,1))),"")</f>
        <v/>
      </c>
      <c r="BO557" t="str">
        <f ca="1">IF($BT557&lt;&gt;"",SUMIF($BD$3:$BD$1004,"="&amp;$BD557,INDIRECT(ADDRESS(3,BO$2,1,1)):INDIRECT(ADDRESS(1004,BO$2,1,1))),"")</f>
        <v/>
      </c>
      <c r="BP557" t="str">
        <f ca="1">IF($BT557&lt;&gt;"",SUMIF($BD$3:$BD$1004,"="&amp;$BD557,INDIRECT(ADDRESS(3,BP$2,1,1)):INDIRECT(ADDRESS(1004,BP$2,1,1))),"")</f>
        <v/>
      </c>
      <c r="BQ557" t="str">
        <f ca="1">IF($BT557&lt;&gt;"",SUMIF($BD$3:$BD$1004,"="&amp;$BD557,INDIRECT(ADDRESS(3,BQ$2,1,1)):INDIRECT(ADDRESS(1004,BQ$2,1,1))),"")</f>
        <v/>
      </c>
      <c r="BR557" t="str">
        <f ca="1">IF($BT557&lt;&gt;"",SUMIF($BD$3:$BD$1004,"="&amp;$BD557,INDIRECT(ADDRESS(3,BR$2,1,1)):INDIRECT(ADDRESS(1004,BR$2,1,1))),"")</f>
        <v/>
      </c>
      <c r="BS557" t="str">
        <f>IF($A557&lt;&gt;"",VLOOKUP(TRUNC(MID($A557,1,2),0),Plano_Contas!$H$3:$J$103,3,TRUE),"")</f>
        <v/>
      </c>
      <c r="BT557" t="str">
        <f t="shared" si="32"/>
        <v/>
      </c>
      <c r="BV557">
        <f>Empresas!C557</f>
        <v>0</v>
      </c>
    </row>
    <row r="558" spans="1:74" x14ac:dyDescent="0.2">
      <c r="A558" s="89"/>
      <c r="B558" s="52" t="str">
        <f>IF($A558&lt;&gt;"",VLOOKUP(""&amp;$A558,Plano_Contas!$A$3:$F$1003,6,0),"")</f>
        <v/>
      </c>
      <c r="C558" s="91"/>
      <c r="D558" s="111"/>
      <c r="E558" s="112">
        <v>0</v>
      </c>
      <c r="F558" s="87"/>
      <c r="G558" s="85"/>
      <c r="H558" s="111"/>
      <c r="I558" s="112">
        <v>0</v>
      </c>
      <c r="J558" s="87"/>
      <c r="K558" s="85"/>
      <c r="L558" s="111"/>
      <c r="M558" s="112">
        <v>0</v>
      </c>
      <c r="N558" s="87"/>
      <c r="O558" s="85"/>
      <c r="P558" s="111"/>
      <c r="Q558" s="112">
        <v>0</v>
      </c>
      <c r="R558" s="87"/>
      <c r="S558" s="85"/>
      <c r="T558" s="111"/>
      <c r="U558" s="112">
        <v>0</v>
      </c>
      <c r="V558" s="87"/>
      <c r="W558" s="85"/>
      <c r="X558" s="111"/>
      <c r="Y558" s="112">
        <v>0</v>
      </c>
      <c r="Z558" s="87"/>
      <c r="AA558" s="85"/>
      <c r="AB558" s="111"/>
      <c r="AC558" s="112">
        <v>0</v>
      </c>
      <c r="AD558" s="87"/>
      <c r="AE558" s="85"/>
      <c r="AF558" s="111"/>
      <c r="AG558" s="112">
        <v>0</v>
      </c>
      <c r="AH558" s="87"/>
      <c r="AI558" s="85"/>
      <c r="AJ558" s="111"/>
      <c r="AK558" s="112">
        <v>0</v>
      </c>
      <c r="AL558" s="87"/>
      <c r="AM558" s="85"/>
      <c r="AN558" s="111"/>
      <c r="AO558" s="112">
        <v>0</v>
      </c>
      <c r="AP558" s="87"/>
      <c r="AQ558" s="85"/>
      <c r="AR558" s="111"/>
      <c r="AS558" s="112">
        <v>0</v>
      </c>
      <c r="AT558" s="87"/>
      <c r="AU558" s="85"/>
      <c r="AV558" s="111"/>
      <c r="AW558" s="112">
        <v>0</v>
      </c>
      <c r="AX558" s="87"/>
      <c r="AY558" s="85"/>
      <c r="AZ558" s="267">
        <f t="shared" si="29"/>
        <v>0</v>
      </c>
      <c r="BA558" s="88">
        <f t="shared" si="30"/>
        <v>0</v>
      </c>
      <c r="BC558">
        <f>IF($A558&lt;&gt;"",COUNTIF($BD$3:$BD558,$BD558),0)</f>
        <v>0</v>
      </c>
      <c r="BD558" t="str">
        <f>IF($A558&lt;&gt;"",VLOOKUP(TRUNC(MID($A558,1,2),0),Plano_Contas!$H$3:$J$103,2,TRUE),"")</f>
        <v/>
      </c>
      <c r="BE558" s="201" t="str">
        <f t="shared" si="31"/>
        <v/>
      </c>
      <c r="BF558" t="str">
        <f ca="1">IF($BT558&lt;&gt;"",SUMIF($BD$3:$BD$1004,"="&amp;$BD558,INDIRECT(ADDRESS(3,BF$2,1,1)):INDIRECT(ADDRESS(1004,BF$2,1,1))),"")</f>
        <v/>
      </c>
      <c r="BG558" t="str">
        <f ca="1">IF($BT558&lt;&gt;"",SUMIF($BD$3:$BD$1004,"="&amp;$BD558,INDIRECT(ADDRESS(3,BG$2,1,1)):INDIRECT(ADDRESS(1004,BG$2,1,1))),"")</f>
        <v/>
      </c>
      <c r="BH558" t="str">
        <f ca="1">IF($BT558&lt;&gt;"",SUMIF($BD$3:$BD$1004,"="&amp;$BD558,INDIRECT(ADDRESS(3,BH$2,1,1)):INDIRECT(ADDRESS(1004,BH$2,1,1))),"")</f>
        <v/>
      </c>
      <c r="BI558" t="str">
        <f ca="1">IF($BT558&lt;&gt;"",SUMIF($BD$3:$BD$1004,"="&amp;$BD558,INDIRECT(ADDRESS(3,BI$2,1,1)):INDIRECT(ADDRESS(1004,BI$2,1,1))),"")</f>
        <v/>
      </c>
      <c r="BJ558" t="str">
        <f ca="1">IF($BT558&lt;&gt;"",SUMIF($BD$3:$BD$1004,"="&amp;$BD558,INDIRECT(ADDRESS(3,BJ$2,1,1)):INDIRECT(ADDRESS(1004,BJ$2,1,1))),"")</f>
        <v/>
      </c>
      <c r="BK558" t="str">
        <f ca="1">IF($BT558&lt;&gt;"",SUMIF($BD$3:$BD$1004,"="&amp;$BD558,INDIRECT(ADDRESS(3,BK$2,1,1)):INDIRECT(ADDRESS(1004,BK$2,1,1))),"")</f>
        <v/>
      </c>
      <c r="BL558" t="str">
        <f ca="1">IF($BT558&lt;&gt;"",SUMIF($BD$3:$BD$1004,"="&amp;$BD558,INDIRECT(ADDRESS(3,BL$2,1,1)):INDIRECT(ADDRESS(1004,BL$2,1,1))),"")</f>
        <v/>
      </c>
      <c r="BM558" t="str">
        <f ca="1">IF($BT558&lt;&gt;"",SUMIF($BD$3:$BD$1004,"="&amp;$BD558,INDIRECT(ADDRESS(3,BM$2,1,1)):INDIRECT(ADDRESS(1004,BM$2,1,1))),"")</f>
        <v/>
      </c>
      <c r="BN558" t="str">
        <f ca="1">IF($BT558&lt;&gt;"",SUMIF($BD$3:$BD$1004,"="&amp;$BD558,INDIRECT(ADDRESS(3,BN$2,1,1)):INDIRECT(ADDRESS(1004,BN$2,1,1))),"")</f>
        <v/>
      </c>
      <c r="BO558" t="str">
        <f ca="1">IF($BT558&lt;&gt;"",SUMIF($BD$3:$BD$1004,"="&amp;$BD558,INDIRECT(ADDRESS(3,BO$2,1,1)):INDIRECT(ADDRESS(1004,BO$2,1,1))),"")</f>
        <v/>
      </c>
      <c r="BP558" t="str">
        <f ca="1">IF($BT558&lt;&gt;"",SUMIF($BD$3:$BD$1004,"="&amp;$BD558,INDIRECT(ADDRESS(3,BP$2,1,1)):INDIRECT(ADDRESS(1004,BP$2,1,1))),"")</f>
        <v/>
      </c>
      <c r="BQ558" t="str">
        <f ca="1">IF($BT558&lt;&gt;"",SUMIF($BD$3:$BD$1004,"="&amp;$BD558,INDIRECT(ADDRESS(3,BQ$2,1,1)):INDIRECT(ADDRESS(1004,BQ$2,1,1))),"")</f>
        <v/>
      </c>
      <c r="BR558" t="str">
        <f ca="1">IF($BT558&lt;&gt;"",SUMIF($BD$3:$BD$1004,"="&amp;$BD558,INDIRECT(ADDRESS(3,BR$2,1,1)):INDIRECT(ADDRESS(1004,BR$2,1,1))),"")</f>
        <v/>
      </c>
      <c r="BS558" t="str">
        <f>IF($A558&lt;&gt;"",VLOOKUP(TRUNC(MID($A558,1,2),0),Plano_Contas!$H$3:$J$103,3,TRUE),"")</f>
        <v/>
      </c>
      <c r="BT558" t="str">
        <f t="shared" si="32"/>
        <v/>
      </c>
      <c r="BV558">
        <f>Empresas!C558</f>
        <v>0</v>
      </c>
    </row>
    <row r="559" spans="1:74" x14ac:dyDescent="0.2">
      <c r="A559" s="89"/>
      <c r="B559" s="52" t="str">
        <f>IF($A559&lt;&gt;"",VLOOKUP(""&amp;$A559,Plano_Contas!$A$3:$F$1003,6,0),"")</f>
        <v/>
      </c>
      <c r="C559" s="91"/>
      <c r="D559" s="111"/>
      <c r="E559" s="112">
        <v>0</v>
      </c>
      <c r="F559" s="87"/>
      <c r="G559" s="85"/>
      <c r="H559" s="111"/>
      <c r="I559" s="112">
        <v>0</v>
      </c>
      <c r="J559" s="87"/>
      <c r="K559" s="85"/>
      <c r="L559" s="111"/>
      <c r="M559" s="112">
        <v>0</v>
      </c>
      <c r="N559" s="87"/>
      <c r="O559" s="85"/>
      <c r="P559" s="111"/>
      <c r="Q559" s="112">
        <v>0</v>
      </c>
      <c r="R559" s="87"/>
      <c r="S559" s="85"/>
      <c r="T559" s="111"/>
      <c r="U559" s="112">
        <v>0</v>
      </c>
      <c r="V559" s="87"/>
      <c r="W559" s="85"/>
      <c r="X559" s="111"/>
      <c r="Y559" s="112">
        <v>0</v>
      </c>
      <c r="Z559" s="87"/>
      <c r="AA559" s="85"/>
      <c r="AB559" s="111"/>
      <c r="AC559" s="112">
        <v>0</v>
      </c>
      <c r="AD559" s="87"/>
      <c r="AE559" s="85"/>
      <c r="AF559" s="111"/>
      <c r="AG559" s="112">
        <v>0</v>
      </c>
      <c r="AH559" s="87"/>
      <c r="AI559" s="85"/>
      <c r="AJ559" s="111"/>
      <c r="AK559" s="112">
        <v>0</v>
      </c>
      <c r="AL559" s="87"/>
      <c r="AM559" s="85"/>
      <c r="AN559" s="111"/>
      <c r="AO559" s="112">
        <v>0</v>
      </c>
      <c r="AP559" s="87"/>
      <c r="AQ559" s="85"/>
      <c r="AR559" s="111"/>
      <c r="AS559" s="112">
        <v>0</v>
      </c>
      <c r="AT559" s="87"/>
      <c r="AU559" s="85"/>
      <c r="AV559" s="111"/>
      <c r="AW559" s="112">
        <v>0</v>
      </c>
      <c r="AX559" s="87"/>
      <c r="AY559" s="85"/>
      <c r="AZ559" s="267">
        <f t="shared" si="29"/>
        <v>0</v>
      </c>
      <c r="BA559" s="88">
        <f t="shared" si="30"/>
        <v>0</v>
      </c>
      <c r="BC559">
        <f>IF($A559&lt;&gt;"",COUNTIF($BD$3:$BD559,$BD559),0)</f>
        <v>0</v>
      </c>
      <c r="BD559" t="str">
        <f>IF($A559&lt;&gt;"",VLOOKUP(TRUNC(MID($A559,1,2),0),Plano_Contas!$H$3:$J$103,2,TRUE),"")</f>
        <v/>
      </c>
      <c r="BE559" s="201" t="str">
        <f t="shared" si="31"/>
        <v/>
      </c>
      <c r="BF559" t="str">
        <f ca="1">IF($BT559&lt;&gt;"",SUMIF($BD$3:$BD$1004,"="&amp;$BD559,INDIRECT(ADDRESS(3,BF$2,1,1)):INDIRECT(ADDRESS(1004,BF$2,1,1))),"")</f>
        <v/>
      </c>
      <c r="BG559" t="str">
        <f ca="1">IF($BT559&lt;&gt;"",SUMIF($BD$3:$BD$1004,"="&amp;$BD559,INDIRECT(ADDRESS(3,BG$2,1,1)):INDIRECT(ADDRESS(1004,BG$2,1,1))),"")</f>
        <v/>
      </c>
      <c r="BH559" t="str">
        <f ca="1">IF($BT559&lt;&gt;"",SUMIF($BD$3:$BD$1004,"="&amp;$BD559,INDIRECT(ADDRESS(3,BH$2,1,1)):INDIRECT(ADDRESS(1004,BH$2,1,1))),"")</f>
        <v/>
      </c>
      <c r="BI559" t="str">
        <f ca="1">IF($BT559&lt;&gt;"",SUMIF($BD$3:$BD$1004,"="&amp;$BD559,INDIRECT(ADDRESS(3,BI$2,1,1)):INDIRECT(ADDRESS(1004,BI$2,1,1))),"")</f>
        <v/>
      </c>
      <c r="BJ559" t="str">
        <f ca="1">IF($BT559&lt;&gt;"",SUMIF($BD$3:$BD$1004,"="&amp;$BD559,INDIRECT(ADDRESS(3,BJ$2,1,1)):INDIRECT(ADDRESS(1004,BJ$2,1,1))),"")</f>
        <v/>
      </c>
      <c r="BK559" t="str">
        <f ca="1">IF($BT559&lt;&gt;"",SUMIF($BD$3:$BD$1004,"="&amp;$BD559,INDIRECT(ADDRESS(3,BK$2,1,1)):INDIRECT(ADDRESS(1004,BK$2,1,1))),"")</f>
        <v/>
      </c>
      <c r="BL559" t="str">
        <f ca="1">IF($BT559&lt;&gt;"",SUMIF($BD$3:$BD$1004,"="&amp;$BD559,INDIRECT(ADDRESS(3,BL$2,1,1)):INDIRECT(ADDRESS(1004,BL$2,1,1))),"")</f>
        <v/>
      </c>
      <c r="BM559" t="str">
        <f ca="1">IF($BT559&lt;&gt;"",SUMIF($BD$3:$BD$1004,"="&amp;$BD559,INDIRECT(ADDRESS(3,BM$2,1,1)):INDIRECT(ADDRESS(1004,BM$2,1,1))),"")</f>
        <v/>
      </c>
      <c r="BN559" t="str">
        <f ca="1">IF($BT559&lt;&gt;"",SUMIF($BD$3:$BD$1004,"="&amp;$BD559,INDIRECT(ADDRESS(3,BN$2,1,1)):INDIRECT(ADDRESS(1004,BN$2,1,1))),"")</f>
        <v/>
      </c>
      <c r="BO559" t="str">
        <f ca="1">IF($BT559&lt;&gt;"",SUMIF($BD$3:$BD$1004,"="&amp;$BD559,INDIRECT(ADDRESS(3,BO$2,1,1)):INDIRECT(ADDRESS(1004,BO$2,1,1))),"")</f>
        <v/>
      </c>
      <c r="BP559" t="str">
        <f ca="1">IF($BT559&lt;&gt;"",SUMIF($BD$3:$BD$1004,"="&amp;$BD559,INDIRECT(ADDRESS(3,BP$2,1,1)):INDIRECT(ADDRESS(1004,BP$2,1,1))),"")</f>
        <v/>
      </c>
      <c r="BQ559" t="str">
        <f ca="1">IF($BT559&lt;&gt;"",SUMIF($BD$3:$BD$1004,"="&amp;$BD559,INDIRECT(ADDRESS(3,BQ$2,1,1)):INDIRECT(ADDRESS(1004,BQ$2,1,1))),"")</f>
        <v/>
      </c>
      <c r="BR559" t="str">
        <f ca="1">IF($BT559&lt;&gt;"",SUMIF($BD$3:$BD$1004,"="&amp;$BD559,INDIRECT(ADDRESS(3,BR$2,1,1)):INDIRECT(ADDRESS(1004,BR$2,1,1))),"")</f>
        <v/>
      </c>
      <c r="BS559" t="str">
        <f>IF($A559&lt;&gt;"",VLOOKUP(TRUNC(MID($A559,1,2),0),Plano_Contas!$H$3:$J$103,3,TRUE),"")</f>
        <v/>
      </c>
      <c r="BT559" t="str">
        <f t="shared" si="32"/>
        <v/>
      </c>
      <c r="BV559">
        <f>Empresas!C559</f>
        <v>0</v>
      </c>
    </row>
    <row r="560" spans="1:74" x14ac:dyDescent="0.2">
      <c r="A560" s="89"/>
      <c r="B560" s="52" t="str">
        <f>IF($A560&lt;&gt;"",VLOOKUP(""&amp;$A560,Plano_Contas!$A$3:$F$1003,6,0),"")</f>
        <v/>
      </c>
      <c r="C560" s="91"/>
      <c r="D560" s="111"/>
      <c r="E560" s="112">
        <v>0</v>
      </c>
      <c r="F560" s="87"/>
      <c r="G560" s="85"/>
      <c r="H560" s="111"/>
      <c r="I560" s="112">
        <v>0</v>
      </c>
      <c r="J560" s="87"/>
      <c r="K560" s="85"/>
      <c r="L560" s="111"/>
      <c r="M560" s="112">
        <v>0</v>
      </c>
      <c r="N560" s="87"/>
      <c r="O560" s="85"/>
      <c r="P560" s="111"/>
      <c r="Q560" s="112">
        <v>0</v>
      </c>
      <c r="R560" s="87"/>
      <c r="S560" s="85"/>
      <c r="T560" s="111"/>
      <c r="U560" s="112">
        <v>0</v>
      </c>
      <c r="V560" s="87"/>
      <c r="W560" s="85"/>
      <c r="X560" s="111"/>
      <c r="Y560" s="112">
        <v>0</v>
      </c>
      <c r="Z560" s="87"/>
      <c r="AA560" s="85"/>
      <c r="AB560" s="111"/>
      <c r="AC560" s="112">
        <v>0</v>
      </c>
      <c r="AD560" s="87"/>
      <c r="AE560" s="85"/>
      <c r="AF560" s="111"/>
      <c r="AG560" s="112">
        <v>0</v>
      </c>
      <c r="AH560" s="87"/>
      <c r="AI560" s="85"/>
      <c r="AJ560" s="111"/>
      <c r="AK560" s="112">
        <v>0</v>
      </c>
      <c r="AL560" s="87"/>
      <c r="AM560" s="85"/>
      <c r="AN560" s="111"/>
      <c r="AO560" s="112">
        <v>0</v>
      </c>
      <c r="AP560" s="87"/>
      <c r="AQ560" s="85"/>
      <c r="AR560" s="111"/>
      <c r="AS560" s="112">
        <v>0</v>
      </c>
      <c r="AT560" s="87"/>
      <c r="AU560" s="85"/>
      <c r="AV560" s="111"/>
      <c r="AW560" s="112">
        <v>0</v>
      </c>
      <c r="AX560" s="87"/>
      <c r="AY560" s="85"/>
      <c r="AZ560" s="267">
        <f t="shared" si="29"/>
        <v>0</v>
      </c>
      <c r="BA560" s="88">
        <f t="shared" si="30"/>
        <v>0</v>
      </c>
      <c r="BC560">
        <f>IF($A560&lt;&gt;"",COUNTIF($BD$3:$BD560,$BD560),0)</f>
        <v>0</v>
      </c>
      <c r="BD560" t="str">
        <f>IF($A560&lt;&gt;"",VLOOKUP(TRUNC(MID($A560,1,2),0),Plano_Contas!$H$3:$J$103,2,TRUE),"")</f>
        <v/>
      </c>
      <c r="BE560" s="201" t="str">
        <f t="shared" si="31"/>
        <v/>
      </c>
      <c r="BF560" t="str">
        <f ca="1">IF($BT560&lt;&gt;"",SUMIF($BD$3:$BD$1004,"="&amp;$BD560,INDIRECT(ADDRESS(3,BF$2,1,1)):INDIRECT(ADDRESS(1004,BF$2,1,1))),"")</f>
        <v/>
      </c>
      <c r="BG560" t="str">
        <f ca="1">IF($BT560&lt;&gt;"",SUMIF($BD$3:$BD$1004,"="&amp;$BD560,INDIRECT(ADDRESS(3,BG$2,1,1)):INDIRECT(ADDRESS(1004,BG$2,1,1))),"")</f>
        <v/>
      </c>
      <c r="BH560" t="str">
        <f ca="1">IF($BT560&lt;&gt;"",SUMIF($BD$3:$BD$1004,"="&amp;$BD560,INDIRECT(ADDRESS(3,BH$2,1,1)):INDIRECT(ADDRESS(1004,BH$2,1,1))),"")</f>
        <v/>
      </c>
      <c r="BI560" t="str">
        <f ca="1">IF($BT560&lt;&gt;"",SUMIF($BD$3:$BD$1004,"="&amp;$BD560,INDIRECT(ADDRESS(3,BI$2,1,1)):INDIRECT(ADDRESS(1004,BI$2,1,1))),"")</f>
        <v/>
      </c>
      <c r="BJ560" t="str">
        <f ca="1">IF($BT560&lt;&gt;"",SUMIF($BD$3:$BD$1004,"="&amp;$BD560,INDIRECT(ADDRESS(3,BJ$2,1,1)):INDIRECT(ADDRESS(1004,BJ$2,1,1))),"")</f>
        <v/>
      </c>
      <c r="BK560" t="str">
        <f ca="1">IF($BT560&lt;&gt;"",SUMIF($BD$3:$BD$1004,"="&amp;$BD560,INDIRECT(ADDRESS(3,BK$2,1,1)):INDIRECT(ADDRESS(1004,BK$2,1,1))),"")</f>
        <v/>
      </c>
      <c r="BL560" t="str">
        <f ca="1">IF($BT560&lt;&gt;"",SUMIF($BD$3:$BD$1004,"="&amp;$BD560,INDIRECT(ADDRESS(3,BL$2,1,1)):INDIRECT(ADDRESS(1004,BL$2,1,1))),"")</f>
        <v/>
      </c>
      <c r="BM560" t="str">
        <f ca="1">IF($BT560&lt;&gt;"",SUMIF($BD$3:$BD$1004,"="&amp;$BD560,INDIRECT(ADDRESS(3,BM$2,1,1)):INDIRECT(ADDRESS(1004,BM$2,1,1))),"")</f>
        <v/>
      </c>
      <c r="BN560" t="str">
        <f ca="1">IF($BT560&lt;&gt;"",SUMIF($BD$3:$BD$1004,"="&amp;$BD560,INDIRECT(ADDRESS(3,BN$2,1,1)):INDIRECT(ADDRESS(1004,BN$2,1,1))),"")</f>
        <v/>
      </c>
      <c r="BO560" t="str">
        <f ca="1">IF($BT560&lt;&gt;"",SUMIF($BD$3:$BD$1004,"="&amp;$BD560,INDIRECT(ADDRESS(3,BO$2,1,1)):INDIRECT(ADDRESS(1004,BO$2,1,1))),"")</f>
        <v/>
      </c>
      <c r="BP560" t="str">
        <f ca="1">IF($BT560&lt;&gt;"",SUMIF($BD$3:$BD$1004,"="&amp;$BD560,INDIRECT(ADDRESS(3,BP$2,1,1)):INDIRECT(ADDRESS(1004,BP$2,1,1))),"")</f>
        <v/>
      </c>
      <c r="BQ560" t="str">
        <f ca="1">IF($BT560&lt;&gt;"",SUMIF($BD$3:$BD$1004,"="&amp;$BD560,INDIRECT(ADDRESS(3,BQ$2,1,1)):INDIRECT(ADDRESS(1004,BQ$2,1,1))),"")</f>
        <v/>
      </c>
      <c r="BR560" t="str">
        <f ca="1">IF($BT560&lt;&gt;"",SUMIF($BD$3:$BD$1004,"="&amp;$BD560,INDIRECT(ADDRESS(3,BR$2,1,1)):INDIRECT(ADDRESS(1004,BR$2,1,1))),"")</f>
        <v/>
      </c>
      <c r="BS560" t="str">
        <f>IF($A560&lt;&gt;"",VLOOKUP(TRUNC(MID($A560,1,2),0),Plano_Contas!$H$3:$J$103,3,TRUE),"")</f>
        <v/>
      </c>
      <c r="BT560" t="str">
        <f t="shared" si="32"/>
        <v/>
      </c>
      <c r="BV560">
        <f>Empresas!C560</f>
        <v>0</v>
      </c>
    </row>
    <row r="561" spans="1:74" x14ac:dyDescent="0.2">
      <c r="A561" s="89"/>
      <c r="B561" s="52" t="str">
        <f>IF($A561&lt;&gt;"",VLOOKUP(""&amp;$A561,Plano_Contas!$A$3:$F$1003,6,0),"")</f>
        <v/>
      </c>
      <c r="C561" s="91"/>
      <c r="D561" s="111"/>
      <c r="E561" s="112">
        <v>0</v>
      </c>
      <c r="F561" s="87"/>
      <c r="G561" s="85"/>
      <c r="H561" s="111"/>
      <c r="I561" s="112">
        <v>0</v>
      </c>
      <c r="J561" s="87"/>
      <c r="K561" s="85"/>
      <c r="L561" s="111"/>
      <c r="M561" s="112">
        <v>0</v>
      </c>
      <c r="N561" s="87"/>
      <c r="O561" s="85"/>
      <c r="P561" s="111"/>
      <c r="Q561" s="112">
        <v>0</v>
      </c>
      <c r="R561" s="87"/>
      <c r="S561" s="85"/>
      <c r="T561" s="111"/>
      <c r="U561" s="112">
        <v>0</v>
      </c>
      <c r="V561" s="87"/>
      <c r="W561" s="85"/>
      <c r="X561" s="111"/>
      <c r="Y561" s="112">
        <v>0</v>
      </c>
      <c r="Z561" s="87"/>
      <c r="AA561" s="85"/>
      <c r="AB561" s="111"/>
      <c r="AC561" s="112">
        <v>0</v>
      </c>
      <c r="AD561" s="87"/>
      <c r="AE561" s="85"/>
      <c r="AF561" s="111"/>
      <c r="AG561" s="112">
        <v>0</v>
      </c>
      <c r="AH561" s="87"/>
      <c r="AI561" s="85"/>
      <c r="AJ561" s="111"/>
      <c r="AK561" s="112">
        <v>0</v>
      </c>
      <c r="AL561" s="87"/>
      <c r="AM561" s="85"/>
      <c r="AN561" s="111"/>
      <c r="AO561" s="112">
        <v>0</v>
      </c>
      <c r="AP561" s="87"/>
      <c r="AQ561" s="85"/>
      <c r="AR561" s="111"/>
      <c r="AS561" s="112">
        <v>0</v>
      </c>
      <c r="AT561" s="87"/>
      <c r="AU561" s="85"/>
      <c r="AV561" s="111"/>
      <c r="AW561" s="112">
        <v>0</v>
      </c>
      <c r="AX561" s="87"/>
      <c r="AY561" s="85"/>
      <c r="AZ561" s="267">
        <f t="shared" si="29"/>
        <v>0</v>
      </c>
      <c r="BA561" s="88">
        <f t="shared" si="30"/>
        <v>0</v>
      </c>
      <c r="BC561">
        <f>IF($A561&lt;&gt;"",COUNTIF($BD$3:$BD561,$BD561),0)</f>
        <v>0</v>
      </c>
      <c r="BD561" t="str">
        <f>IF($A561&lt;&gt;"",VLOOKUP(TRUNC(MID($A561,1,2),0),Plano_Contas!$H$3:$J$103,2,TRUE),"")</f>
        <v/>
      </c>
      <c r="BE561" s="201" t="str">
        <f t="shared" si="31"/>
        <v/>
      </c>
      <c r="BF561" t="str">
        <f ca="1">IF($BT561&lt;&gt;"",SUMIF($BD$3:$BD$1004,"="&amp;$BD561,INDIRECT(ADDRESS(3,BF$2,1,1)):INDIRECT(ADDRESS(1004,BF$2,1,1))),"")</f>
        <v/>
      </c>
      <c r="BG561" t="str">
        <f ca="1">IF($BT561&lt;&gt;"",SUMIF($BD$3:$BD$1004,"="&amp;$BD561,INDIRECT(ADDRESS(3,BG$2,1,1)):INDIRECT(ADDRESS(1004,BG$2,1,1))),"")</f>
        <v/>
      </c>
      <c r="BH561" t="str">
        <f ca="1">IF($BT561&lt;&gt;"",SUMIF($BD$3:$BD$1004,"="&amp;$BD561,INDIRECT(ADDRESS(3,BH$2,1,1)):INDIRECT(ADDRESS(1004,BH$2,1,1))),"")</f>
        <v/>
      </c>
      <c r="BI561" t="str">
        <f ca="1">IF($BT561&lt;&gt;"",SUMIF($BD$3:$BD$1004,"="&amp;$BD561,INDIRECT(ADDRESS(3,BI$2,1,1)):INDIRECT(ADDRESS(1004,BI$2,1,1))),"")</f>
        <v/>
      </c>
      <c r="BJ561" t="str">
        <f ca="1">IF($BT561&lt;&gt;"",SUMIF($BD$3:$BD$1004,"="&amp;$BD561,INDIRECT(ADDRESS(3,BJ$2,1,1)):INDIRECT(ADDRESS(1004,BJ$2,1,1))),"")</f>
        <v/>
      </c>
      <c r="BK561" t="str">
        <f ca="1">IF($BT561&lt;&gt;"",SUMIF($BD$3:$BD$1004,"="&amp;$BD561,INDIRECT(ADDRESS(3,BK$2,1,1)):INDIRECT(ADDRESS(1004,BK$2,1,1))),"")</f>
        <v/>
      </c>
      <c r="BL561" t="str">
        <f ca="1">IF($BT561&lt;&gt;"",SUMIF($BD$3:$BD$1004,"="&amp;$BD561,INDIRECT(ADDRESS(3,BL$2,1,1)):INDIRECT(ADDRESS(1004,BL$2,1,1))),"")</f>
        <v/>
      </c>
      <c r="BM561" t="str">
        <f ca="1">IF($BT561&lt;&gt;"",SUMIF($BD$3:$BD$1004,"="&amp;$BD561,INDIRECT(ADDRESS(3,BM$2,1,1)):INDIRECT(ADDRESS(1004,BM$2,1,1))),"")</f>
        <v/>
      </c>
      <c r="BN561" t="str">
        <f ca="1">IF($BT561&lt;&gt;"",SUMIF($BD$3:$BD$1004,"="&amp;$BD561,INDIRECT(ADDRESS(3,BN$2,1,1)):INDIRECT(ADDRESS(1004,BN$2,1,1))),"")</f>
        <v/>
      </c>
      <c r="BO561" t="str">
        <f ca="1">IF($BT561&lt;&gt;"",SUMIF($BD$3:$BD$1004,"="&amp;$BD561,INDIRECT(ADDRESS(3,BO$2,1,1)):INDIRECT(ADDRESS(1004,BO$2,1,1))),"")</f>
        <v/>
      </c>
      <c r="BP561" t="str">
        <f ca="1">IF($BT561&lt;&gt;"",SUMIF($BD$3:$BD$1004,"="&amp;$BD561,INDIRECT(ADDRESS(3,BP$2,1,1)):INDIRECT(ADDRESS(1004,BP$2,1,1))),"")</f>
        <v/>
      </c>
      <c r="BQ561" t="str">
        <f ca="1">IF($BT561&lt;&gt;"",SUMIF($BD$3:$BD$1004,"="&amp;$BD561,INDIRECT(ADDRESS(3,BQ$2,1,1)):INDIRECT(ADDRESS(1004,BQ$2,1,1))),"")</f>
        <v/>
      </c>
      <c r="BR561" t="str">
        <f ca="1">IF($BT561&lt;&gt;"",SUMIF($BD$3:$BD$1004,"="&amp;$BD561,INDIRECT(ADDRESS(3,BR$2,1,1)):INDIRECT(ADDRESS(1004,BR$2,1,1))),"")</f>
        <v/>
      </c>
      <c r="BS561" t="str">
        <f>IF($A561&lt;&gt;"",VLOOKUP(TRUNC(MID($A561,1,2),0),Plano_Contas!$H$3:$J$103,3,TRUE),"")</f>
        <v/>
      </c>
      <c r="BT561" t="str">
        <f t="shared" si="32"/>
        <v/>
      </c>
      <c r="BV561">
        <f>Empresas!C561</f>
        <v>0</v>
      </c>
    </row>
    <row r="562" spans="1:74" x14ac:dyDescent="0.2">
      <c r="A562" s="89"/>
      <c r="B562" s="52" t="str">
        <f>IF($A562&lt;&gt;"",VLOOKUP(""&amp;$A562,Plano_Contas!$A$3:$F$1003,6,0),"")</f>
        <v/>
      </c>
      <c r="C562" s="91"/>
      <c r="D562" s="111"/>
      <c r="E562" s="112">
        <v>0</v>
      </c>
      <c r="F562" s="87"/>
      <c r="G562" s="85"/>
      <c r="H562" s="111"/>
      <c r="I562" s="112">
        <v>0</v>
      </c>
      <c r="J562" s="87"/>
      <c r="K562" s="85"/>
      <c r="L562" s="111"/>
      <c r="M562" s="112">
        <v>0</v>
      </c>
      <c r="N562" s="87"/>
      <c r="O562" s="85"/>
      <c r="P562" s="111"/>
      <c r="Q562" s="112">
        <v>0</v>
      </c>
      <c r="R562" s="87"/>
      <c r="S562" s="85"/>
      <c r="T562" s="111"/>
      <c r="U562" s="112">
        <v>0</v>
      </c>
      <c r="V562" s="87"/>
      <c r="W562" s="85"/>
      <c r="X562" s="111"/>
      <c r="Y562" s="112">
        <v>0</v>
      </c>
      <c r="Z562" s="87"/>
      <c r="AA562" s="85"/>
      <c r="AB562" s="111"/>
      <c r="AC562" s="112">
        <v>0</v>
      </c>
      <c r="AD562" s="87"/>
      <c r="AE562" s="85"/>
      <c r="AF562" s="111"/>
      <c r="AG562" s="112">
        <v>0</v>
      </c>
      <c r="AH562" s="87"/>
      <c r="AI562" s="85"/>
      <c r="AJ562" s="111"/>
      <c r="AK562" s="112">
        <v>0</v>
      </c>
      <c r="AL562" s="87"/>
      <c r="AM562" s="85"/>
      <c r="AN562" s="111"/>
      <c r="AO562" s="112">
        <v>0</v>
      </c>
      <c r="AP562" s="87"/>
      <c r="AQ562" s="85"/>
      <c r="AR562" s="111"/>
      <c r="AS562" s="112">
        <v>0</v>
      </c>
      <c r="AT562" s="87"/>
      <c r="AU562" s="85"/>
      <c r="AV562" s="111"/>
      <c r="AW562" s="112">
        <v>0</v>
      </c>
      <c r="AX562" s="87"/>
      <c r="AY562" s="85"/>
      <c r="AZ562" s="267">
        <f t="shared" si="29"/>
        <v>0</v>
      </c>
      <c r="BA562" s="88">
        <f t="shared" si="30"/>
        <v>0</v>
      </c>
      <c r="BC562">
        <f>IF($A562&lt;&gt;"",COUNTIF($BD$3:$BD562,$BD562),0)</f>
        <v>0</v>
      </c>
      <c r="BD562" t="str">
        <f>IF($A562&lt;&gt;"",VLOOKUP(TRUNC(MID($A562,1,2),0),Plano_Contas!$H$3:$J$103,2,TRUE),"")</f>
        <v/>
      </c>
      <c r="BE562" s="201" t="str">
        <f t="shared" si="31"/>
        <v/>
      </c>
      <c r="BF562" t="str">
        <f ca="1">IF($BT562&lt;&gt;"",SUMIF($BD$3:$BD$1004,"="&amp;$BD562,INDIRECT(ADDRESS(3,BF$2,1,1)):INDIRECT(ADDRESS(1004,BF$2,1,1))),"")</f>
        <v/>
      </c>
      <c r="BG562" t="str">
        <f ca="1">IF($BT562&lt;&gt;"",SUMIF($BD$3:$BD$1004,"="&amp;$BD562,INDIRECT(ADDRESS(3,BG$2,1,1)):INDIRECT(ADDRESS(1004,BG$2,1,1))),"")</f>
        <v/>
      </c>
      <c r="BH562" t="str">
        <f ca="1">IF($BT562&lt;&gt;"",SUMIF($BD$3:$BD$1004,"="&amp;$BD562,INDIRECT(ADDRESS(3,BH$2,1,1)):INDIRECT(ADDRESS(1004,BH$2,1,1))),"")</f>
        <v/>
      </c>
      <c r="BI562" t="str">
        <f ca="1">IF($BT562&lt;&gt;"",SUMIF($BD$3:$BD$1004,"="&amp;$BD562,INDIRECT(ADDRESS(3,BI$2,1,1)):INDIRECT(ADDRESS(1004,BI$2,1,1))),"")</f>
        <v/>
      </c>
      <c r="BJ562" t="str">
        <f ca="1">IF($BT562&lt;&gt;"",SUMIF($BD$3:$BD$1004,"="&amp;$BD562,INDIRECT(ADDRESS(3,BJ$2,1,1)):INDIRECT(ADDRESS(1004,BJ$2,1,1))),"")</f>
        <v/>
      </c>
      <c r="BK562" t="str">
        <f ca="1">IF($BT562&lt;&gt;"",SUMIF($BD$3:$BD$1004,"="&amp;$BD562,INDIRECT(ADDRESS(3,BK$2,1,1)):INDIRECT(ADDRESS(1004,BK$2,1,1))),"")</f>
        <v/>
      </c>
      <c r="BL562" t="str">
        <f ca="1">IF($BT562&lt;&gt;"",SUMIF($BD$3:$BD$1004,"="&amp;$BD562,INDIRECT(ADDRESS(3,BL$2,1,1)):INDIRECT(ADDRESS(1004,BL$2,1,1))),"")</f>
        <v/>
      </c>
      <c r="BM562" t="str">
        <f ca="1">IF($BT562&lt;&gt;"",SUMIF($BD$3:$BD$1004,"="&amp;$BD562,INDIRECT(ADDRESS(3,BM$2,1,1)):INDIRECT(ADDRESS(1004,BM$2,1,1))),"")</f>
        <v/>
      </c>
      <c r="BN562" t="str">
        <f ca="1">IF($BT562&lt;&gt;"",SUMIF($BD$3:$BD$1004,"="&amp;$BD562,INDIRECT(ADDRESS(3,BN$2,1,1)):INDIRECT(ADDRESS(1004,BN$2,1,1))),"")</f>
        <v/>
      </c>
      <c r="BO562" t="str">
        <f ca="1">IF($BT562&lt;&gt;"",SUMIF($BD$3:$BD$1004,"="&amp;$BD562,INDIRECT(ADDRESS(3,BO$2,1,1)):INDIRECT(ADDRESS(1004,BO$2,1,1))),"")</f>
        <v/>
      </c>
      <c r="BP562" t="str">
        <f ca="1">IF($BT562&lt;&gt;"",SUMIF($BD$3:$BD$1004,"="&amp;$BD562,INDIRECT(ADDRESS(3,BP$2,1,1)):INDIRECT(ADDRESS(1004,BP$2,1,1))),"")</f>
        <v/>
      </c>
      <c r="BQ562" t="str">
        <f ca="1">IF($BT562&lt;&gt;"",SUMIF($BD$3:$BD$1004,"="&amp;$BD562,INDIRECT(ADDRESS(3,BQ$2,1,1)):INDIRECT(ADDRESS(1004,BQ$2,1,1))),"")</f>
        <v/>
      </c>
      <c r="BR562" t="str">
        <f ca="1">IF($BT562&lt;&gt;"",SUMIF($BD$3:$BD$1004,"="&amp;$BD562,INDIRECT(ADDRESS(3,BR$2,1,1)):INDIRECT(ADDRESS(1004,BR$2,1,1))),"")</f>
        <v/>
      </c>
      <c r="BS562" t="str">
        <f>IF($A562&lt;&gt;"",VLOOKUP(TRUNC(MID($A562,1,2),0),Plano_Contas!$H$3:$J$103,3,TRUE),"")</f>
        <v/>
      </c>
      <c r="BT562" t="str">
        <f t="shared" si="32"/>
        <v/>
      </c>
      <c r="BV562">
        <f>Empresas!C562</f>
        <v>0</v>
      </c>
    </row>
    <row r="563" spans="1:74" x14ac:dyDescent="0.2">
      <c r="A563" s="89"/>
      <c r="B563" s="52" t="str">
        <f>IF($A563&lt;&gt;"",VLOOKUP(""&amp;$A563,Plano_Contas!$A$3:$F$1003,6,0),"")</f>
        <v/>
      </c>
      <c r="C563" s="91"/>
      <c r="D563" s="111"/>
      <c r="E563" s="112">
        <v>0</v>
      </c>
      <c r="F563" s="87"/>
      <c r="G563" s="85"/>
      <c r="H563" s="111"/>
      <c r="I563" s="112">
        <v>0</v>
      </c>
      <c r="J563" s="87"/>
      <c r="K563" s="85"/>
      <c r="L563" s="111"/>
      <c r="M563" s="112">
        <v>0</v>
      </c>
      <c r="N563" s="87"/>
      <c r="O563" s="85"/>
      <c r="P563" s="111"/>
      <c r="Q563" s="112">
        <v>0</v>
      </c>
      <c r="R563" s="87"/>
      <c r="S563" s="85"/>
      <c r="T563" s="111"/>
      <c r="U563" s="112">
        <v>0</v>
      </c>
      <c r="V563" s="87"/>
      <c r="W563" s="85"/>
      <c r="X563" s="111"/>
      <c r="Y563" s="112">
        <v>0</v>
      </c>
      <c r="Z563" s="87"/>
      <c r="AA563" s="85"/>
      <c r="AB563" s="111"/>
      <c r="AC563" s="112">
        <v>0</v>
      </c>
      <c r="AD563" s="87"/>
      <c r="AE563" s="85"/>
      <c r="AF563" s="111"/>
      <c r="AG563" s="112">
        <v>0</v>
      </c>
      <c r="AH563" s="87"/>
      <c r="AI563" s="85"/>
      <c r="AJ563" s="111"/>
      <c r="AK563" s="112">
        <v>0</v>
      </c>
      <c r="AL563" s="87"/>
      <c r="AM563" s="85"/>
      <c r="AN563" s="111"/>
      <c r="AO563" s="112">
        <v>0</v>
      </c>
      <c r="AP563" s="87"/>
      <c r="AQ563" s="85"/>
      <c r="AR563" s="111"/>
      <c r="AS563" s="112">
        <v>0</v>
      </c>
      <c r="AT563" s="87"/>
      <c r="AU563" s="85"/>
      <c r="AV563" s="111"/>
      <c r="AW563" s="112">
        <v>0</v>
      </c>
      <c r="AX563" s="87"/>
      <c r="AY563" s="85"/>
      <c r="AZ563" s="267">
        <f t="shared" si="29"/>
        <v>0</v>
      </c>
      <c r="BA563" s="88">
        <f t="shared" si="30"/>
        <v>0</v>
      </c>
      <c r="BC563">
        <f>IF($A563&lt;&gt;"",COUNTIF($BD$3:$BD563,$BD563),0)</f>
        <v>0</v>
      </c>
      <c r="BD563" t="str">
        <f>IF($A563&lt;&gt;"",VLOOKUP(TRUNC(MID($A563,1,2),0),Plano_Contas!$H$3:$J$103,2,TRUE),"")</f>
        <v/>
      </c>
      <c r="BE563" s="201" t="str">
        <f t="shared" si="31"/>
        <v/>
      </c>
      <c r="BF563" t="str">
        <f ca="1">IF($BT563&lt;&gt;"",SUMIF($BD$3:$BD$1004,"="&amp;$BD563,INDIRECT(ADDRESS(3,BF$2,1,1)):INDIRECT(ADDRESS(1004,BF$2,1,1))),"")</f>
        <v/>
      </c>
      <c r="BG563" t="str">
        <f ca="1">IF($BT563&lt;&gt;"",SUMIF($BD$3:$BD$1004,"="&amp;$BD563,INDIRECT(ADDRESS(3,BG$2,1,1)):INDIRECT(ADDRESS(1004,BG$2,1,1))),"")</f>
        <v/>
      </c>
      <c r="BH563" t="str">
        <f ca="1">IF($BT563&lt;&gt;"",SUMIF($BD$3:$BD$1004,"="&amp;$BD563,INDIRECT(ADDRESS(3,BH$2,1,1)):INDIRECT(ADDRESS(1004,BH$2,1,1))),"")</f>
        <v/>
      </c>
      <c r="BI563" t="str">
        <f ca="1">IF($BT563&lt;&gt;"",SUMIF($BD$3:$BD$1004,"="&amp;$BD563,INDIRECT(ADDRESS(3,BI$2,1,1)):INDIRECT(ADDRESS(1004,BI$2,1,1))),"")</f>
        <v/>
      </c>
      <c r="BJ563" t="str">
        <f ca="1">IF($BT563&lt;&gt;"",SUMIF($BD$3:$BD$1004,"="&amp;$BD563,INDIRECT(ADDRESS(3,BJ$2,1,1)):INDIRECT(ADDRESS(1004,BJ$2,1,1))),"")</f>
        <v/>
      </c>
      <c r="BK563" t="str">
        <f ca="1">IF($BT563&lt;&gt;"",SUMIF($BD$3:$BD$1004,"="&amp;$BD563,INDIRECT(ADDRESS(3,BK$2,1,1)):INDIRECT(ADDRESS(1004,BK$2,1,1))),"")</f>
        <v/>
      </c>
      <c r="BL563" t="str">
        <f ca="1">IF($BT563&lt;&gt;"",SUMIF($BD$3:$BD$1004,"="&amp;$BD563,INDIRECT(ADDRESS(3,BL$2,1,1)):INDIRECT(ADDRESS(1004,BL$2,1,1))),"")</f>
        <v/>
      </c>
      <c r="BM563" t="str">
        <f ca="1">IF($BT563&lt;&gt;"",SUMIF($BD$3:$BD$1004,"="&amp;$BD563,INDIRECT(ADDRESS(3,BM$2,1,1)):INDIRECT(ADDRESS(1004,BM$2,1,1))),"")</f>
        <v/>
      </c>
      <c r="BN563" t="str">
        <f ca="1">IF($BT563&lt;&gt;"",SUMIF($BD$3:$BD$1004,"="&amp;$BD563,INDIRECT(ADDRESS(3,BN$2,1,1)):INDIRECT(ADDRESS(1004,BN$2,1,1))),"")</f>
        <v/>
      </c>
      <c r="BO563" t="str">
        <f ca="1">IF($BT563&lt;&gt;"",SUMIF($BD$3:$BD$1004,"="&amp;$BD563,INDIRECT(ADDRESS(3,BO$2,1,1)):INDIRECT(ADDRESS(1004,BO$2,1,1))),"")</f>
        <v/>
      </c>
      <c r="BP563" t="str">
        <f ca="1">IF($BT563&lt;&gt;"",SUMIF($BD$3:$BD$1004,"="&amp;$BD563,INDIRECT(ADDRESS(3,BP$2,1,1)):INDIRECT(ADDRESS(1004,BP$2,1,1))),"")</f>
        <v/>
      </c>
      <c r="BQ563" t="str">
        <f ca="1">IF($BT563&lt;&gt;"",SUMIF($BD$3:$BD$1004,"="&amp;$BD563,INDIRECT(ADDRESS(3,BQ$2,1,1)):INDIRECT(ADDRESS(1004,BQ$2,1,1))),"")</f>
        <v/>
      </c>
      <c r="BR563" t="str">
        <f ca="1">IF($BT563&lt;&gt;"",SUMIF($BD$3:$BD$1004,"="&amp;$BD563,INDIRECT(ADDRESS(3,BR$2,1,1)):INDIRECT(ADDRESS(1004,BR$2,1,1))),"")</f>
        <v/>
      </c>
      <c r="BS563" t="str">
        <f>IF($A563&lt;&gt;"",VLOOKUP(TRUNC(MID($A563,1,2),0),Plano_Contas!$H$3:$J$103,3,TRUE),"")</f>
        <v/>
      </c>
      <c r="BT563" t="str">
        <f t="shared" si="32"/>
        <v/>
      </c>
      <c r="BV563">
        <f>Empresas!C563</f>
        <v>0</v>
      </c>
    </row>
    <row r="564" spans="1:74" x14ac:dyDescent="0.2">
      <c r="A564" s="89"/>
      <c r="B564" s="52" t="str">
        <f>IF($A564&lt;&gt;"",VLOOKUP(""&amp;$A564,Plano_Contas!$A$3:$F$1003,6,0),"")</f>
        <v/>
      </c>
      <c r="C564" s="91"/>
      <c r="D564" s="111"/>
      <c r="E564" s="112">
        <v>0</v>
      </c>
      <c r="F564" s="87"/>
      <c r="G564" s="85"/>
      <c r="H564" s="111"/>
      <c r="I564" s="112">
        <v>0</v>
      </c>
      <c r="J564" s="87"/>
      <c r="K564" s="85"/>
      <c r="L564" s="111"/>
      <c r="M564" s="112">
        <v>0</v>
      </c>
      <c r="N564" s="87"/>
      <c r="O564" s="85"/>
      <c r="P564" s="111"/>
      <c r="Q564" s="112">
        <v>0</v>
      </c>
      <c r="R564" s="87"/>
      <c r="S564" s="85"/>
      <c r="T564" s="111"/>
      <c r="U564" s="112">
        <v>0</v>
      </c>
      <c r="V564" s="87"/>
      <c r="W564" s="85"/>
      <c r="X564" s="111"/>
      <c r="Y564" s="112">
        <v>0</v>
      </c>
      <c r="Z564" s="87"/>
      <c r="AA564" s="85"/>
      <c r="AB564" s="111"/>
      <c r="AC564" s="112">
        <v>0</v>
      </c>
      <c r="AD564" s="87"/>
      <c r="AE564" s="85"/>
      <c r="AF564" s="111"/>
      <c r="AG564" s="112">
        <v>0</v>
      </c>
      <c r="AH564" s="87"/>
      <c r="AI564" s="85"/>
      <c r="AJ564" s="111"/>
      <c r="AK564" s="112">
        <v>0</v>
      </c>
      <c r="AL564" s="87"/>
      <c r="AM564" s="85"/>
      <c r="AN564" s="111"/>
      <c r="AO564" s="112">
        <v>0</v>
      </c>
      <c r="AP564" s="87"/>
      <c r="AQ564" s="85"/>
      <c r="AR564" s="111"/>
      <c r="AS564" s="112">
        <v>0</v>
      </c>
      <c r="AT564" s="87"/>
      <c r="AU564" s="85"/>
      <c r="AV564" s="111"/>
      <c r="AW564" s="112">
        <v>0</v>
      </c>
      <c r="AX564" s="87"/>
      <c r="AY564" s="85"/>
      <c r="AZ564" s="267">
        <f t="shared" si="29"/>
        <v>0</v>
      </c>
      <c r="BA564" s="88">
        <f t="shared" si="30"/>
        <v>0</v>
      </c>
      <c r="BC564">
        <f>IF($A564&lt;&gt;"",COUNTIF($BD$3:$BD564,$BD564),0)</f>
        <v>0</v>
      </c>
      <c r="BD564" t="str">
        <f>IF($A564&lt;&gt;"",VLOOKUP(TRUNC(MID($A564,1,2),0),Plano_Contas!$H$3:$J$103,2,TRUE),"")</f>
        <v/>
      </c>
      <c r="BE564" s="201" t="str">
        <f t="shared" si="31"/>
        <v/>
      </c>
      <c r="BF564" t="str">
        <f ca="1">IF($BT564&lt;&gt;"",SUMIF($BD$3:$BD$1004,"="&amp;$BD564,INDIRECT(ADDRESS(3,BF$2,1,1)):INDIRECT(ADDRESS(1004,BF$2,1,1))),"")</f>
        <v/>
      </c>
      <c r="BG564" t="str">
        <f ca="1">IF($BT564&lt;&gt;"",SUMIF($BD$3:$BD$1004,"="&amp;$BD564,INDIRECT(ADDRESS(3,BG$2,1,1)):INDIRECT(ADDRESS(1004,BG$2,1,1))),"")</f>
        <v/>
      </c>
      <c r="BH564" t="str">
        <f ca="1">IF($BT564&lt;&gt;"",SUMIF($BD$3:$BD$1004,"="&amp;$BD564,INDIRECT(ADDRESS(3,BH$2,1,1)):INDIRECT(ADDRESS(1004,BH$2,1,1))),"")</f>
        <v/>
      </c>
      <c r="BI564" t="str">
        <f ca="1">IF($BT564&lt;&gt;"",SUMIF($BD$3:$BD$1004,"="&amp;$BD564,INDIRECT(ADDRESS(3,BI$2,1,1)):INDIRECT(ADDRESS(1004,BI$2,1,1))),"")</f>
        <v/>
      </c>
      <c r="BJ564" t="str">
        <f ca="1">IF($BT564&lt;&gt;"",SUMIF($BD$3:$BD$1004,"="&amp;$BD564,INDIRECT(ADDRESS(3,BJ$2,1,1)):INDIRECT(ADDRESS(1004,BJ$2,1,1))),"")</f>
        <v/>
      </c>
      <c r="BK564" t="str">
        <f ca="1">IF($BT564&lt;&gt;"",SUMIF($BD$3:$BD$1004,"="&amp;$BD564,INDIRECT(ADDRESS(3,BK$2,1,1)):INDIRECT(ADDRESS(1004,BK$2,1,1))),"")</f>
        <v/>
      </c>
      <c r="BL564" t="str">
        <f ca="1">IF($BT564&lt;&gt;"",SUMIF($BD$3:$BD$1004,"="&amp;$BD564,INDIRECT(ADDRESS(3,BL$2,1,1)):INDIRECT(ADDRESS(1004,BL$2,1,1))),"")</f>
        <v/>
      </c>
      <c r="BM564" t="str">
        <f ca="1">IF($BT564&lt;&gt;"",SUMIF($BD$3:$BD$1004,"="&amp;$BD564,INDIRECT(ADDRESS(3,BM$2,1,1)):INDIRECT(ADDRESS(1004,BM$2,1,1))),"")</f>
        <v/>
      </c>
      <c r="BN564" t="str">
        <f ca="1">IF($BT564&lt;&gt;"",SUMIF($BD$3:$BD$1004,"="&amp;$BD564,INDIRECT(ADDRESS(3,BN$2,1,1)):INDIRECT(ADDRESS(1004,BN$2,1,1))),"")</f>
        <v/>
      </c>
      <c r="BO564" t="str">
        <f ca="1">IF($BT564&lt;&gt;"",SUMIF($BD$3:$BD$1004,"="&amp;$BD564,INDIRECT(ADDRESS(3,BO$2,1,1)):INDIRECT(ADDRESS(1004,BO$2,1,1))),"")</f>
        <v/>
      </c>
      <c r="BP564" t="str">
        <f ca="1">IF($BT564&lt;&gt;"",SUMIF($BD$3:$BD$1004,"="&amp;$BD564,INDIRECT(ADDRESS(3,BP$2,1,1)):INDIRECT(ADDRESS(1004,BP$2,1,1))),"")</f>
        <v/>
      </c>
      <c r="BQ564" t="str">
        <f ca="1">IF($BT564&lt;&gt;"",SUMIF($BD$3:$BD$1004,"="&amp;$BD564,INDIRECT(ADDRESS(3,BQ$2,1,1)):INDIRECT(ADDRESS(1004,BQ$2,1,1))),"")</f>
        <v/>
      </c>
      <c r="BR564" t="str">
        <f ca="1">IF($BT564&lt;&gt;"",SUMIF($BD$3:$BD$1004,"="&amp;$BD564,INDIRECT(ADDRESS(3,BR$2,1,1)):INDIRECT(ADDRESS(1004,BR$2,1,1))),"")</f>
        <v/>
      </c>
      <c r="BS564" t="str">
        <f>IF($A564&lt;&gt;"",VLOOKUP(TRUNC(MID($A564,1,2),0),Plano_Contas!$H$3:$J$103,3,TRUE),"")</f>
        <v/>
      </c>
      <c r="BT564" t="str">
        <f t="shared" si="32"/>
        <v/>
      </c>
      <c r="BV564">
        <f>Empresas!C564</f>
        <v>0</v>
      </c>
    </row>
    <row r="565" spans="1:74" x14ac:dyDescent="0.2">
      <c r="A565" s="89"/>
      <c r="B565" s="52" t="str">
        <f>IF($A565&lt;&gt;"",VLOOKUP(""&amp;$A565,Plano_Contas!$A$3:$F$1003,6,0),"")</f>
        <v/>
      </c>
      <c r="C565" s="91"/>
      <c r="D565" s="111"/>
      <c r="E565" s="112">
        <v>0</v>
      </c>
      <c r="F565" s="87"/>
      <c r="G565" s="85"/>
      <c r="H565" s="111"/>
      <c r="I565" s="112">
        <v>0</v>
      </c>
      <c r="J565" s="87"/>
      <c r="K565" s="85"/>
      <c r="L565" s="111"/>
      <c r="M565" s="112">
        <v>0</v>
      </c>
      <c r="N565" s="87"/>
      <c r="O565" s="85"/>
      <c r="P565" s="111"/>
      <c r="Q565" s="112">
        <v>0</v>
      </c>
      <c r="R565" s="87"/>
      <c r="S565" s="85"/>
      <c r="T565" s="111"/>
      <c r="U565" s="112">
        <v>0</v>
      </c>
      <c r="V565" s="87"/>
      <c r="W565" s="85"/>
      <c r="X565" s="111"/>
      <c r="Y565" s="112">
        <v>0</v>
      </c>
      <c r="Z565" s="87"/>
      <c r="AA565" s="85"/>
      <c r="AB565" s="111"/>
      <c r="AC565" s="112">
        <v>0</v>
      </c>
      <c r="AD565" s="87"/>
      <c r="AE565" s="85"/>
      <c r="AF565" s="111"/>
      <c r="AG565" s="112">
        <v>0</v>
      </c>
      <c r="AH565" s="87"/>
      <c r="AI565" s="85"/>
      <c r="AJ565" s="111"/>
      <c r="AK565" s="112">
        <v>0</v>
      </c>
      <c r="AL565" s="87"/>
      <c r="AM565" s="85"/>
      <c r="AN565" s="111"/>
      <c r="AO565" s="112">
        <v>0</v>
      </c>
      <c r="AP565" s="87"/>
      <c r="AQ565" s="85"/>
      <c r="AR565" s="111"/>
      <c r="AS565" s="112">
        <v>0</v>
      </c>
      <c r="AT565" s="87"/>
      <c r="AU565" s="85"/>
      <c r="AV565" s="111"/>
      <c r="AW565" s="112">
        <v>0</v>
      </c>
      <c r="AX565" s="87"/>
      <c r="AY565" s="85"/>
      <c r="AZ565" s="267">
        <f t="shared" si="29"/>
        <v>0</v>
      </c>
      <c r="BA565" s="88">
        <f t="shared" si="30"/>
        <v>0</v>
      </c>
      <c r="BC565">
        <f>IF($A565&lt;&gt;"",COUNTIF($BD$3:$BD565,$BD565),0)</f>
        <v>0</v>
      </c>
      <c r="BD565" t="str">
        <f>IF($A565&lt;&gt;"",VLOOKUP(TRUNC(MID($A565,1,2),0),Plano_Contas!$H$3:$J$103,2,TRUE),"")</f>
        <v/>
      </c>
      <c r="BE565" s="201" t="str">
        <f t="shared" si="31"/>
        <v/>
      </c>
      <c r="BF565" t="str">
        <f ca="1">IF($BT565&lt;&gt;"",SUMIF($BD$3:$BD$1004,"="&amp;$BD565,INDIRECT(ADDRESS(3,BF$2,1,1)):INDIRECT(ADDRESS(1004,BF$2,1,1))),"")</f>
        <v/>
      </c>
      <c r="BG565" t="str">
        <f ca="1">IF($BT565&lt;&gt;"",SUMIF($BD$3:$BD$1004,"="&amp;$BD565,INDIRECT(ADDRESS(3,BG$2,1,1)):INDIRECT(ADDRESS(1004,BG$2,1,1))),"")</f>
        <v/>
      </c>
      <c r="BH565" t="str">
        <f ca="1">IF($BT565&lt;&gt;"",SUMIF($BD$3:$BD$1004,"="&amp;$BD565,INDIRECT(ADDRESS(3,BH$2,1,1)):INDIRECT(ADDRESS(1004,BH$2,1,1))),"")</f>
        <v/>
      </c>
      <c r="BI565" t="str">
        <f ca="1">IF($BT565&lt;&gt;"",SUMIF($BD$3:$BD$1004,"="&amp;$BD565,INDIRECT(ADDRESS(3,BI$2,1,1)):INDIRECT(ADDRESS(1004,BI$2,1,1))),"")</f>
        <v/>
      </c>
      <c r="BJ565" t="str">
        <f ca="1">IF($BT565&lt;&gt;"",SUMIF($BD$3:$BD$1004,"="&amp;$BD565,INDIRECT(ADDRESS(3,BJ$2,1,1)):INDIRECT(ADDRESS(1004,BJ$2,1,1))),"")</f>
        <v/>
      </c>
      <c r="BK565" t="str">
        <f ca="1">IF($BT565&lt;&gt;"",SUMIF($BD$3:$BD$1004,"="&amp;$BD565,INDIRECT(ADDRESS(3,BK$2,1,1)):INDIRECT(ADDRESS(1004,BK$2,1,1))),"")</f>
        <v/>
      </c>
      <c r="BL565" t="str">
        <f ca="1">IF($BT565&lt;&gt;"",SUMIF($BD$3:$BD$1004,"="&amp;$BD565,INDIRECT(ADDRESS(3,BL$2,1,1)):INDIRECT(ADDRESS(1004,BL$2,1,1))),"")</f>
        <v/>
      </c>
      <c r="BM565" t="str">
        <f ca="1">IF($BT565&lt;&gt;"",SUMIF($BD$3:$BD$1004,"="&amp;$BD565,INDIRECT(ADDRESS(3,BM$2,1,1)):INDIRECT(ADDRESS(1004,BM$2,1,1))),"")</f>
        <v/>
      </c>
      <c r="BN565" t="str">
        <f ca="1">IF($BT565&lt;&gt;"",SUMIF($BD$3:$BD$1004,"="&amp;$BD565,INDIRECT(ADDRESS(3,BN$2,1,1)):INDIRECT(ADDRESS(1004,BN$2,1,1))),"")</f>
        <v/>
      </c>
      <c r="BO565" t="str">
        <f ca="1">IF($BT565&lt;&gt;"",SUMIF($BD$3:$BD$1004,"="&amp;$BD565,INDIRECT(ADDRESS(3,BO$2,1,1)):INDIRECT(ADDRESS(1004,BO$2,1,1))),"")</f>
        <v/>
      </c>
      <c r="BP565" t="str">
        <f ca="1">IF($BT565&lt;&gt;"",SUMIF($BD$3:$BD$1004,"="&amp;$BD565,INDIRECT(ADDRESS(3,BP$2,1,1)):INDIRECT(ADDRESS(1004,BP$2,1,1))),"")</f>
        <v/>
      </c>
      <c r="BQ565" t="str">
        <f ca="1">IF($BT565&lt;&gt;"",SUMIF($BD$3:$BD$1004,"="&amp;$BD565,INDIRECT(ADDRESS(3,BQ$2,1,1)):INDIRECT(ADDRESS(1004,BQ$2,1,1))),"")</f>
        <v/>
      </c>
      <c r="BR565" t="str">
        <f ca="1">IF($BT565&lt;&gt;"",SUMIF($BD$3:$BD$1004,"="&amp;$BD565,INDIRECT(ADDRESS(3,BR$2,1,1)):INDIRECT(ADDRESS(1004,BR$2,1,1))),"")</f>
        <v/>
      </c>
      <c r="BS565" t="str">
        <f>IF($A565&lt;&gt;"",VLOOKUP(TRUNC(MID($A565,1,2),0),Plano_Contas!$H$3:$J$103,3,TRUE),"")</f>
        <v/>
      </c>
      <c r="BT565" t="str">
        <f t="shared" si="32"/>
        <v/>
      </c>
      <c r="BV565">
        <f>Empresas!C565</f>
        <v>0</v>
      </c>
    </row>
    <row r="566" spans="1:74" x14ac:dyDescent="0.2">
      <c r="A566" s="89"/>
      <c r="B566" s="52" t="str">
        <f>IF($A566&lt;&gt;"",VLOOKUP(""&amp;$A566,Plano_Contas!$A$3:$F$1003,6,0),"")</f>
        <v/>
      </c>
      <c r="C566" s="91"/>
      <c r="D566" s="111"/>
      <c r="E566" s="112">
        <v>0</v>
      </c>
      <c r="F566" s="87"/>
      <c r="G566" s="85"/>
      <c r="H566" s="111"/>
      <c r="I566" s="112">
        <v>0</v>
      </c>
      <c r="J566" s="87"/>
      <c r="K566" s="85"/>
      <c r="L566" s="111"/>
      <c r="M566" s="112">
        <v>0</v>
      </c>
      <c r="N566" s="87"/>
      <c r="O566" s="85"/>
      <c r="P566" s="111"/>
      <c r="Q566" s="112">
        <v>0</v>
      </c>
      <c r="R566" s="87"/>
      <c r="S566" s="85"/>
      <c r="T566" s="111"/>
      <c r="U566" s="112">
        <v>0</v>
      </c>
      <c r="V566" s="87"/>
      <c r="W566" s="85"/>
      <c r="X566" s="111"/>
      <c r="Y566" s="112">
        <v>0</v>
      </c>
      <c r="Z566" s="87"/>
      <c r="AA566" s="85"/>
      <c r="AB566" s="111"/>
      <c r="AC566" s="112">
        <v>0</v>
      </c>
      <c r="AD566" s="87"/>
      <c r="AE566" s="85"/>
      <c r="AF566" s="111"/>
      <c r="AG566" s="112">
        <v>0</v>
      </c>
      <c r="AH566" s="87"/>
      <c r="AI566" s="85"/>
      <c r="AJ566" s="111"/>
      <c r="AK566" s="112">
        <v>0</v>
      </c>
      <c r="AL566" s="87"/>
      <c r="AM566" s="85"/>
      <c r="AN566" s="111"/>
      <c r="AO566" s="112">
        <v>0</v>
      </c>
      <c r="AP566" s="87"/>
      <c r="AQ566" s="85"/>
      <c r="AR566" s="111"/>
      <c r="AS566" s="112">
        <v>0</v>
      </c>
      <c r="AT566" s="87"/>
      <c r="AU566" s="85"/>
      <c r="AV566" s="111"/>
      <c r="AW566" s="112">
        <v>0</v>
      </c>
      <c r="AX566" s="87"/>
      <c r="AY566" s="85"/>
      <c r="AZ566" s="267">
        <f t="shared" si="29"/>
        <v>0</v>
      </c>
      <c r="BA566" s="88">
        <f t="shared" si="30"/>
        <v>0</v>
      </c>
      <c r="BC566">
        <f>IF($A566&lt;&gt;"",COUNTIF($BD$3:$BD566,$BD566),0)</f>
        <v>0</v>
      </c>
      <c r="BD566" t="str">
        <f>IF($A566&lt;&gt;"",VLOOKUP(TRUNC(MID($A566,1,2),0),Plano_Contas!$H$3:$J$103,2,TRUE),"")</f>
        <v/>
      </c>
      <c r="BE566" s="201" t="str">
        <f t="shared" si="31"/>
        <v/>
      </c>
      <c r="BF566" t="str">
        <f ca="1">IF($BT566&lt;&gt;"",SUMIF($BD$3:$BD$1004,"="&amp;$BD566,INDIRECT(ADDRESS(3,BF$2,1,1)):INDIRECT(ADDRESS(1004,BF$2,1,1))),"")</f>
        <v/>
      </c>
      <c r="BG566" t="str">
        <f ca="1">IF($BT566&lt;&gt;"",SUMIF($BD$3:$BD$1004,"="&amp;$BD566,INDIRECT(ADDRESS(3,BG$2,1,1)):INDIRECT(ADDRESS(1004,BG$2,1,1))),"")</f>
        <v/>
      </c>
      <c r="BH566" t="str">
        <f ca="1">IF($BT566&lt;&gt;"",SUMIF($BD$3:$BD$1004,"="&amp;$BD566,INDIRECT(ADDRESS(3,BH$2,1,1)):INDIRECT(ADDRESS(1004,BH$2,1,1))),"")</f>
        <v/>
      </c>
      <c r="BI566" t="str">
        <f ca="1">IF($BT566&lt;&gt;"",SUMIF($BD$3:$BD$1004,"="&amp;$BD566,INDIRECT(ADDRESS(3,BI$2,1,1)):INDIRECT(ADDRESS(1004,BI$2,1,1))),"")</f>
        <v/>
      </c>
      <c r="BJ566" t="str">
        <f ca="1">IF($BT566&lt;&gt;"",SUMIF($BD$3:$BD$1004,"="&amp;$BD566,INDIRECT(ADDRESS(3,BJ$2,1,1)):INDIRECT(ADDRESS(1004,BJ$2,1,1))),"")</f>
        <v/>
      </c>
      <c r="BK566" t="str">
        <f ca="1">IF($BT566&lt;&gt;"",SUMIF($BD$3:$BD$1004,"="&amp;$BD566,INDIRECT(ADDRESS(3,BK$2,1,1)):INDIRECT(ADDRESS(1004,BK$2,1,1))),"")</f>
        <v/>
      </c>
      <c r="BL566" t="str">
        <f ca="1">IF($BT566&lt;&gt;"",SUMIF($BD$3:$BD$1004,"="&amp;$BD566,INDIRECT(ADDRESS(3,BL$2,1,1)):INDIRECT(ADDRESS(1004,BL$2,1,1))),"")</f>
        <v/>
      </c>
      <c r="BM566" t="str">
        <f ca="1">IF($BT566&lt;&gt;"",SUMIF($BD$3:$BD$1004,"="&amp;$BD566,INDIRECT(ADDRESS(3,BM$2,1,1)):INDIRECT(ADDRESS(1004,BM$2,1,1))),"")</f>
        <v/>
      </c>
      <c r="BN566" t="str">
        <f ca="1">IF($BT566&lt;&gt;"",SUMIF($BD$3:$BD$1004,"="&amp;$BD566,INDIRECT(ADDRESS(3,BN$2,1,1)):INDIRECT(ADDRESS(1004,BN$2,1,1))),"")</f>
        <v/>
      </c>
      <c r="BO566" t="str">
        <f ca="1">IF($BT566&lt;&gt;"",SUMIF($BD$3:$BD$1004,"="&amp;$BD566,INDIRECT(ADDRESS(3,BO$2,1,1)):INDIRECT(ADDRESS(1004,BO$2,1,1))),"")</f>
        <v/>
      </c>
      <c r="BP566" t="str">
        <f ca="1">IF($BT566&lt;&gt;"",SUMIF($BD$3:$BD$1004,"="&amp;$BD566,INDIRECT(ADDRESS(3,BP$2,1,1)):INDIRECT(ADDRESS(1004,BP$2,1,1))),"")</f>
        <v/>
      </c>
      <c r="BQ566" t="str">
        <f ca="1">IF($BT566&lt;&gt;"",SUMIF($BD$3:$BD$1004,"="&amp;$BD566,INDIRECT(ADDRESS(3,BQ$2,1,1)):INDIRECT(ADDRESS(1004,BQ$2,1,1))),"")</f>
        <v/>
      </c>
      <c r="BR566" t="str">
        <f ca="1">IF($BT566&lt;&gt;"",SUMIF($BD$3:$BD$1004,"="&amp;$BD566,INDIRECT(ADDRESS(3,BR$2,1,1)):INDIRECT(ADDRESS(1004,BR$2,1,1))),"")</f>
        <v/>
      </c>
      <c r="BS566" t="str">
        <f>IF($A566&lt;&gt;"",VLOOKUP(TRUNC(MID($A566,1,2),0),Plano_Contas!$H$3:$J$103,3,TRUE),"")</f>
        <v/>
      </c>
      <c r="BT566" t="str">
        <f t="shared" si="32"/>
        <v/>
      </c>
      <c r="BV566">
        <f>Empresas!C566</f>
        <v>0</v>
      </c>
    </row>
    <row r="567" spans="1:74" x14ac:dyDescent="0.2">
      <c r="A567" s="89"/>
      <c r="B567" s="52" t="str">
        <f>IF($A567&lt;&gt;"",VLOOKUP(""&amp;$A567,Plano_Contas!$A$3:$F$1003,6,0),"")</f>
        <v/>
      </c>
      <c r="C567" s="91"/>
      <c r="D567" s="111"/>
      <c r="E567" s="112">
        <v>0</v>
      </c>
      <c r="F567" s="87"/>
      <c r="G567" s="85"/>
      <c r="H567" s="111"/>
      <c r="I567" s="112">
        <v>0</v>
      </c>
      <c r="J567" s="87"/>
      <c r="K567" s="85"/>
      <c r="L567" s="111"/>
      <c r="M567" s="112">
        <v>0</v>
      </c>
      <c r="N567" s="87"/>
      <c r="O567" s="85"/>
      <c r="P567" s="111"/>
      <c r="Q567" s="112">
        <v>0</v>
      </c>
      <c r="R567" s="87"/>
      <c r="S567" s="85"/>
      <c r="T567" s="111"/>
      <c r="U567" s="112">
        <v>0</v>
      </c>
      <c r="V567" s="87"/>
      <c r="W567" s="85"/>
      <c r="X567" s="111"/>
      <c r="Y567" s="112">
        <v>0</v>
      </c>
      <c r="Z567" s="87"/>
      <c r="AA567" s="85"/>
      <c r="AB567" s="111"/>
      <c r="AC567" s="112">
        <v>0</v>
      </c>
      <c r="AD567" s="87"/>
      <c r="AE567" s="85"/>
      <c r="AF567" s="111"/>
      <c r="AG567" s="112">
        <v>0</v>
      </c>
      <c r="AH567" s="87"/>
      <c r="AI567" s="85"/>
      <c r="AJ567" s="111"/>
      <c r="AK567" s="112">
        <v>0</v>
      </c>
      <c r="AL567" s="87"/>
      <c r="AM567" s="85"/>
      <c r="AN567" s="111"/>
      <c r="AO567" s="112">
        <v>0</v>
      </c>
      <c r="AP567" s="87"/>
      <c r="AQ567" s="85"/>
      <c r="AR567" s="111"/>
      <c r="AS567" s="112">
        <v>0</v>
      </c>
      <c r="AT567" s="87"/>
      <c r="AU567" s="85"/>
      <c r="AV567" s="111"/>
      <c r="AW567" s="112">
        <v>0</v>
      </c>
      <c r="AX567" s="87"/>
      <c r="AY567" s="85"/>
      <c r="AZ567" s="267">
        <f t="shared" si="29"/>
        <v>0</v>
      </c>
      <c r="BA567" s="88">
        <f t="shared" si="30"/>
        <v>0</v>
      </c>
      <c r="BC567">
        <f>IF($A567&lt;&gt;"",COUNTIF($BD$3:$BD567,$BD567),0)</f>
        <v>0</v>
      </c>
      <c r="BD567" t="str">
        <f>IF($A567&lt;&gt;"",VLOOKUP(TRUNC(MID($A567,1,2),0),Plano_Contas!$H$3:$J$103,2,TRUE),"")</f>
        <v/>
      </c>
      <c r="BE567" s="201" t="str">
        <f t="shared" si="31"/>
        <v/>
      </c>
      <c r="BF567" t="str">
        <f ca="1">IF($BT567&lt;&gt;"",SUMIF($BD$3:$BD$1004,"="&amp;$BD567,INDIRECT(ADDRESS(3,BF$2,1,1)):INDIRECT(ADDRESS(1004,BF$2,1,1))),"")</f>
        <v/>
      </c>
      <c r="BG567" t="str">
        <f ca="1">IF($BT567&lt;&gt;"",SUMIF($BD$3:$BD$1004,"="&amp;$BD567,INDIRECT(ADDRESS(3,BG$2,1,1)):INDIRECT(ADDRESS(1004,BG$2,1,1))),"")</f>
        <v/>
      </c>
      <c r="BH567" t="str">
        <f ca="1">IF($BT567&lt;&gt;"",SUMIF($BD$3:$BD$1004,"="&amp;$BD567,INDIRECT(ADDRESS(3,BH$2,1,1)):INDIRECT(ADDRESS(1004,BH$2,1,1))),"")</f>
        <v/>
      </c>
      <c r="BI567" t="str">
        <f ca="1">IF($BT567&lt;&gt;"",SUMIF($BD$3:$BD$1004,"="&amp;$BD567,INDIRECT(ADDRESS(3,BI$2,1,1)):INDIRECT(ADDRESS(1004,BI$2,1,1))),"")</f>
        <v/>
      </c>
      <c r="BJ567" t="str">
        <f ca="1">IF($BT567&lt;&gt;"",SUMIF($BD$3:$BD$1004,"="&amp;$BD567,INDIRECT(ADDRESS(3,BJ$2,1,1)):INDIRECT(ADDRESS(1004,BJ$2,1,1))),"")</f>
        <v/>
      </c>
      <c r="BK567" t="str">
        <f ca="1">IF($BT567&lt;&gt;"",SUMIF($BD$3:$BD$1004,"="&amp;$BD567,INDIRECT(ADDRESS(3,BK$2,1,1)):INDIRECT(ADDRESS(1004,BK$2,1,1))),"")</f>
        <v/>
      </c>
      <c r="BL567" t="str">
        <f ca="1">IF($BT567&lt;&gt;"",SUMIF($BD$3:$BD$1004,"="&amp;$BD567,INDIRECT(ADDRESS(3,BL$2,1,1)):INDIRECT(ADDRESS(1004,BL$2,1,1))),"")</f>
        <v/>
      </c>
      <c r="BM567" t="str">
        <f ca="1">IF($BT567&lt;&gt;"",SUMIF($BD$3:$BD$1004,"="&amp;$BD567,INDIRECT(ADDRESS(3,BM$2,1,1)):INDIRECT(ADDRESS(1004,BM$2,1,1))),"")</f>
        <v/>
      </c>
      <c r="BN567" t="str">
        <f ca="1">IF($BT567&lt;&gt;"",SUMIF($BD$3:$BD$1004,"="&amp;$BD567,INDIRECT(ADDRESS(3,BN$2,1,1)):INDIRECT(ADDRESS(1004,BN$2,1,1))),"")</f>
        <v/>
      </c>
      <c r="BO567" t="str">
        <f ca="1">IF($BT567&lt;&gt;"",SUMIF($BD$3:$BD$1004,"="&amp;$BD567,INDIRECT(ADDRESS(3,BO$2,1,1)):INDIRECT(ADDRESS(1004,BO$2,1,1))),"")</f>
        <v/>
      </c>
      <c r="BP567" t="str">
        <f ca="1">IF($BT567&lt;&gt;"",SUMIF($BD$3:$BD$1004,"="&amp;$BD567,INDIRECT(ADDRESS(3,BP$2,1,1)):INDIRECT(ADDRESS(1004,BP$2,1,1))),"")</f>
        <v/>
      </c>
      <c r="BQ567" t="str">
        <f ca="1">IF($BT567&lt;&gt;"",SUMIF($BD$3:$BD$1004,"="&amp;$BD567,INDIRECT(ADDRESS(3,BQ$2,1,1)):INDIRECT(ADDRESS(1004,BQ$2,1,1))),"")</f>
        <v/>
      </c>
      <c r="BR567" t="str">
        <f ca="1">IF($BT567&lt;&gt;"",SUMIF($BD$3:$BD$1004,"="&amp;$BD567,INDIRECT(ADDRESS(3,BR$2,1,1)):INDIRECT(ADDRESS(1004,BR$2,1,1))),"")</f>
        <v/>
      </c>
      <c r="BS567" t="str">
        <f>IF($A567&lt;&gt;"",VLOOKUP(TRUNC(MID($A567,1,2),0),Plano_Contas!$H$3:$J$103,3,TRUE),"")</f>
        <v/>
      </c>
      <c r="BT567" t="str">
        <f t="shared" si="32"/>
        <v/>
      </c>
      <c r="BV567">
        <f>Empresas!C567</f>
        <v>0</v>
      </c>
    </row>
    <row r="568" spans="1:74" x14ac:dyDescent="0.2">
      <c r="A568" s="89"/>
      <c r="B568" s="52" t="str">
        <f>IF($A568&lt;&gt;"",VLOOKUP(""&amp;$A568,Plano_Contas!$A$3:$F$1003,6,0),"")</f>
        <v/>
      </c>
      <c r="C568" s="91"/>
      <c r="D568" s="111"/>
      <c r="E568" s="112">
        <v>0</v>
      </c>
      <c r="F568" s="87"/>
      <c r="G568" s="85"/>
      <c r="H568" s="111"/>
      <c r="I568" s="112">
        <v>0</v>
      </c>
      <c r="J568" s="87"/>
      <c r="K568" s="85"/>
      <c r="L568" s="111"/>
      <c r="M568" s="112">
        <v>0</v>
      </c>
      <c r="N568" s="87"/>
      <c r="O568" s="85"/>
      <c r="P568" s="111"/>
      <c r="Q568" s="112">
        <v>0</v>
      </c>
      <c r="R568" s="87"/>
      <c r="S568" s="85"/>
      <c r="T568" s="111"/>
      <c r="U568" s="112">
        <v>0</v>
      </c>
      <c r="V568" s="87"/>
      <c r="W568" s="85"/>
      <c r="X568" s="111"/>
      <c r="Y568" s="112">
        <v>0</v>
      </c>
      <c r="Z568" s="87"/>
      <c r="AA568" s="85"/>
      <c r="AB568" s="111"/>
      <c r="AC568" s="112">
        <v>0</v>
      </c>
      <c r="AD568" s="87"/>
      <c r="AE568" s="85"/>
      <c r="AF568" s="111"/>
      <c r="AG568" s="112">
        <v>0</v>
      </c>
      <c r="AH568" s="87"/>
      <c r="AI568" s="85"/>
      <c r="AJ568" s="111"/>
      <c r="AK568" s="112">
        <v>0</v>
      </c>
      <c r="AL568" s="87"/>
      <c r="AM568" s="85"/>
      <c r="AN568" s="111"/>
      <c r="AO568" s="112">
        <v>0</v>
      </c>
      <c r="AP568" s="87"/>
      <c r="AQ568" s="85"/>
      <c r="AR568" s="111"/>
      <c r="AS568" s="112">
        <v>0</v>
      </c>
      <c r="AT568" s="87"/>
      <c r="AU568" s="85"/>
      <c r="AV568" s="111"/>
      <c r="AW568" s="112">
        <v>0</v>
      </c>
      <c r="AX568" s="87"/>
      <c r="AY568" s="85"/>
      <c r="AZ568" s="267">
        <f t="shared" si="29"/>
        <v>0</v>
      </c>
      <c r="BA568" s="88">
        <f t="shared" si="30"/>
        <v>0</v>
      </c>
      <c r="BC568">
        <f>IF($A568&lt;&gt;"",COUNTIF($BD$3:$BD568,$BD568),0)</f>
        <v>0</v>
      </c>
      <c r="BD568" t="str">
        <f>IF($A568&lt;&gt;"",VLOOKUP(TRUNC(MID($A568,1,2),0),Plano_Contas!$H$3:$J$103,2,TRUE),"")</f>
        <v/>
      </c>
      <c r="BE568" s="201" t="str">
        <f t="shared" si="31"/>
        <v/>
      </c>
      <c r="BF568" t="str">
        <f ca="1">IF($BT568&lt;&gt;"",SUMIF($BD$3:$BD$1004,"="&amp;$BD568,INDIRECT(ADDRESS(3,BF$2,1,1)):INDIRECT(ADDRESS(1004,BF$2,1,1))),"")</f>
        <v/>
      </c>
      <c r="BG568" t="str">
        <f ca="1">IF($BT568&lt;&gt;"",SUMIF($BD$3:$BD$1004,"="&amp;$BD568,INDIRECT(ADDRESS(3,BG$2,1,1)):INDIRECT(ADDRESS(1004,BG$2,1,1))),"")</f>
        <v/>
      </c>
      <c r="BH568" t="str">
        <f ca="1">IF($BT568&lt;&gt;"",SUMIF($BD$3:$BD$1004,"="&amp;$BD568,INDIRECT(ADDRESS(3,BH$2,1,1)):INDIRECT(ADDRESS(1004,BH$2,1,1))),"")</f>
        <v/>
      </c>
      <c r="BI568" t="str">
        <f ca="1">IF($BT568&lt;&gt;"",SUMIF($BD$3:$BD$1004,"="&amp;$BD568,INDIRECT(ADDRESS(3,BI$2,1,1)):INDIRECT(ADDRESS(1004,BI$2,1,1))),"")</f>
        <v/>
      </c>
      <c r="BJ568" t="str">
        <f ca="1">IF($BT568&lt;&gt;"",SUMIF($BD$3:$BD$1004,"="&amp;$BD568,INDIRECT(ADDRESS(3,BJ$2,1,1)):INDIRECT(ADDRESS(1004,BJ$2,1,1))),"")</f>
        <v/>
      </c>
      <c r="BK568" t="str">
        <f ca="1">IF($BT568&lt;&gt;"",SUMIF($BD$3:$BD$1004,"="&amp;$BD568,INDIRECT(ADDRESS(3,BK$2,1,1)):INDIRECT(ADDRESS(1004,BK$2,1,1))),"")</f>
        <v/>
      </c>
      <c r="BL568" t="str">
        <f ca="1">IF($BT568&lt;&gt;"",SUMIF($BD$3:$BD$1004,"="&amp;$BD568,INDIRECT(ADDRESS(3,BL$2,1,1)):INDIRECT(ADDRESS(1004,BL$2,1,1))),"")</f>
        <v/>
      </c>
      <c r="BM568" t="str">
        <f ca="1">IF($BT568&lt;&gt;"",SUMIF($BD$3:$BD$1004,"="&amp;$BD568,INDIRECT(ADDRESS(3,BM$2,1,1)):INDIRECT(ADDRESS(1004,BM$2,1,1))),"")</f>
        <v/>
      </c>
      <c r="BN568" t="str">
        <f ca="1">IF($BT568&lt;&gt;"",SUMIF($BD$3:$BD$1004,"="&amp;$BD568,INDIRECT(ADDRESS(3,BN$2,1,1)):INDIRECT(ADDRESS(1004,BN$2,1,1))),"")</f>
        <v/>
      </c>
      <c r="BO568" t="str">
        <f ca="1">IF($BT568&lt;&gt;"",SUMIF($BD$3:$BD$1004,"="&amp;$BD568,INDIRECT(ADDRESS(3,BO$2,1,1)):INDIRECT(ADDRESS(1004,BO$2,1,1))),"")</f>
        <v/>
      </c>
      <c r="BP568" t="str">
        <f ca="1">IF($BT568&lt;&gt;"",SUMIF($BD$3:$BD$1004,"="&amp;$BD568,INDIRECT(ADDRESS(3,BP$2,1,1)):INDIRECT(ADDRESS(1004,BP$2,1,1))),"")</f>
        <v/>
      </c>
      <c r="BQ568" t="str">
        <f ca="1">IF($BT568&lt;&gt;"",SUMIF($BD$3:$BD$1004,"="&amp;$BD568,INDIRECT(ADDRESS(3,BQ$2,1,1)):INDIRECT(ADDRESS(1004,BQ$2,1,1))),"")</f>
        <v/>
      </c>
      <c r="BR568" t="str">
        <f ca="1">IF($BT568&lt;&gt;"",SUMIF($BD$3:$BD$1004,"="&amp;$BD568,INDIRECT(ADDRESS(3,BR$2,1,1)):INDIRECT(ADDRESS(1004,BR$2,1,1))),"")</f>
        <v/>
      </c>
      <c r="BS568" t="str">
        <f>IF($A568&lt;&gt;"",VLOOKUP(TRUNC(MID($A568,1,2),0),Plano_Contas!$H$3:$J$103,3,TRUE),"")</f>
        <v/>
      </c>
      <c r="BT568" t="str">
        <f t="shared" si="32"/>
        <v/>
      </c>
      <c r="BV568">
        <f>Empresas!C568</f>
        <v>0</v>
      </c>
    </row>
    <row r="569" spans="1:74" x14ac:dyDescent="0.2">
      <c r="A569" s="89"/>
      <c r="B569" s="52" t="str">
        <f>IF($A569&lt;&gt;"",VLOOKUP(""&amp;$A569,Plano_Contas!$A$3:$F$1003,6,0),"")</f>
        <v/>
      </c>
      <c r="C569" s="91"/>
      <c r="D569" s="111"/>
      <c r="E569" s="112">
        <v>0</v>
      </c>
      <c r="F569" s="87"/>
      <c r="G569" s="85"/>
      <c r="H569" s="111"/>
      <c r="I569" s="112">
        <v>0</v>
      </c>
      <c r="J569" s="87"/>
      <c r="K569" s="85"/>
      <c r="L569" s="111"/>
      <c r="M569" s="112">
        <v>0</v>
      </c>
      <c r="N569" s="87"/>
      <c r="O569" s="85"/>
      <c r="P569" s="111"/>
      <c r="Q569" s="112">
        <v>0</v>
      </c>
      <c r="R569" s="87"/>
      <c r="S569" s="85"/>
      <c r="T569" s="111"/>
      <c r="U569" s="112">
        <v>0</v>
      </c>
      <c r="V569" s="87"/>
      <c r="W569" s="85"/>
      <c r="X569" s="111"/>
      <c r="Y569" s="112">
        <v>0</v>
      </c>
      <c r="Z569" s="87"/>
      <c r="AA569" s="85"/>
      <c r="AB569" s="111"/>
      <c r="AC569" s="112">
        <v>0</v>
      </c>
      <c r="AD569" s="87"/>
      <c r="AE569" s="85"/>
      <c r="AF569" s="111"/>
      <c r="AG569" s="112">
        <v>0</v>
      </c>
      <c r="AH569" s="87"/>
      <c r="AI569" s="85"/>
      <c r="AJ569" s="111"/>
      <c r="AK569" s="112">
        <v>0</v>
      </c>
      <c r="AL569" s="87"/>
      <c r="AM569" s="85"/>
      <c r="AN569" s="111"/>
      <c r="AO569" s="112">
        <v>0</v>
      </c>
      <c r="AP569" s="87"/>
      <c r="AQ569" s="85"/>
      <c r="AR569" s="111"/>
      <c r="AS569" s="112">
        <v>0</v>
      </c>
      <c r="AT569" s="87"/>
      <c r="AU569" s="85"/>
      <c r="AV569" s="111"/>
      <c r="AW569" s="112">
        <v>0</v>
      </c>
      <c r="AX569" s="87"/>
      <c r="AY569" s="85"/>
      <c r="AZ569" s="267">
        <f t="shared" si="29"/>
        <v>0</v>
      </c>
      <c r="BA569" s="88">
        <f t="shared" si="30"/>
        <v>0</v>
      </c>
      <c r="BC569">
        <f>IF($A569&lt;&gt;"",COUNTIF($BD$3:$BD569,$BD569),0)</f>
        <v>0</v>
      </c>
      <c r="BD569" t="str">
        <f>IF($A569&lt;&gt;"",VLOOKUP(TRUNC(MID($A569,1,2),0),Plano_Contas!$H$3:$J$103,2,TRUE),"")</f>
        <v/>
      </c>
      <c r="BE569" s="201" t="str">
        <f t="shared" si="31"/>
        <v/>
      </c>
      <c r="BF569" t="str">
        <f ca="1">IF($BT569&lt;&gt;"",SUMIF($BD$3:$BD$1004,"="&amp;$BD569,INDIRECT(ADDRESS(3,BF$2,1,1)):INDIRECT(ADDRESS(1004,BF$2,1,1))),"")</f>
        <v/>
      </c>
      <c r="BG569" t="str">
        <f ca="1">IF($BT569&lt;&gt;"",SUMIF($BD$3:$BD$1004,"="&amp;$BD569,INDIRECT(ADDRESS(3,BG$2,1,1)):INDIRECT(ADDRESS(1004,BG$2,1,1))),"")</f>
        <v/>
      </c>
      <c r="BH569" t="str">
        <f ca="1">IF($BT569&lt;&gt;"",SUMIF($BD$3:$BD$1004,"="&amp;$BD569,INDIRECT(ADDRESS(3,BH$2,1,1)):INDIRECT(ADDRESS(1004,BH$2,1,1))),"")</f>
        <v/>
      </c>
      <c r="BI569" t="str">
        <f ca="1">IF($BT569&lt;&gt;"",SUMIF($BD$3:$BD$1004,"="&amp;$BD569,INDIRECT(ADDRESS(3,BI$2,1,1)):INDIRECT(ADDRESS(1004,BI$2,1,1))),"")</f>
        <v/>
      </c>
      <c r="BJ569" t="str">
        <f ca="1">IF($BT569&lt;&gt;"",SUMIF($BD$3:$BD$1004,"="&amp;$BD569,INDIRECT(ADDRESS(3,BJ$2,1,1)):INDIRECT(ADDRESS(1004,BJ$2,1,1))),"")</f>
        <v/>
      </c>
      <c r="BK569" t="str">
        <f ca="1">IF($BT569&lt;&gt;"",SUMIF($BD$3:$BD$1004,"="&amp;$BD569,INDIRECT(ADDRESS(3,BK$2,1,1)):INDIRECT(ADDRESS(1004,BK$2,1,1))),"")</f>
        <v/>
      </c>
      <c r="BL569" t="str">
        <f ca="1">IF($BT569&lt;&gt;"",SUMIF($BD$3:$BD$1004,"="&amp;$BD569,INDIRECT(ADDRESS(3,BL$2,1,1)):INDIRECT(ADDRESS(1004,BL$2,1,1))),"")</f>
        <v/>
      </c>
      <c r="BM569" t="str">
        <f ca="1">IF($BT569&lt;&gt;"",SUMIF($BD$3:$BD$1004,"="&amp;$BD569,INDIRECT(ADDRESS(3,BM$2,1,1)):INDIRECT(ADDRESS(1004,BM$2,1,1))),"")</f>
        <v/>
      </c>
      <c r="BN569" t="str">
        <f ca="1">IF($BT569&lt;&gt;"",SUMIF($BD$3:$BD$1004,"="&amp;$BD569,INDIRECT(ADDRESS(3,BN$2,1,1)):INDIRECT(ADDRESS(1004,BN$2,1,1))),"")</f>
        <v/>
      </c>
      <c r="BO569" t="str">
        <f ca="1">IF($BT569&lt;&gt;"",SUMIF($BD$3:$BD$1004,"="&amp;$BD569,INDIRECT(ADDRESS(3,BO$2,1,1)):INDIRECT(ADDRESS(1004,BO$2,1,1))),"")</f>
        <v/>
      </c>
      <c r="BP569" t="str">
        <f ca="1">IF($BT569&lt;&gt;"",SUMIF($BD$3:$BD$1004,"="&amp;$BD569,INDIRECT(ADDRESS(3,BP$2,1,1)):INDIRECT(ADDRESS(1004,BP$2,1,1))),"")</f>
        <v/>
      </c>
      <c r="BQ569" t="str">
        <f ca="1">IF($BT569&lt;&gt;"",SUMIF($BD$3:$BD$1004,"="&amp;$BD569,INDIRECT(ADDRESS(3,BQ$2,1,1)):INDIRECT(ADDRESS(1004,BQ$2,1,1))),"")</f>
        <v/>
      </c>
      <c r="BR569" t="str">
        <f ca="1">IF($BT569&lt;&gt;"",SUMIF($BD$3:$BD$1004,"="&amp;$BD569,INDIRECT(ADDRESS(3,BR$2,1,1)):INDIRECT(ADDRESS(1004,BR$2,1,1))),"")</f>
        <v/>
      </c>
      <c r="BS569" t="str">
        <f>IF($A569&lt;&gt;"",VLOOKUP(TRUNC(MID($A569,1,2),0),Plano_Contas!$H$3:$J$103,3,TRUE),"")</f>
        <v/>
      </c>
      <c r="BT569" t="str">
        <f t="shared" si="32"/>
        <v/>
      </c>
      <c r="BV569">
        <f>Empresas!C569</f>
        <v>0</v>
      </c>
    </row>
    <row r="570" spans="1:74" x14ac:dyDescent="0.2">
      <c r="A570" s="89"/>
      <c r="B570" s="52" t="str">
        <f>IF($A570&lt;&gt;"",VLOOKUP(""&amp;$A570,Plano_Contas!$A$3:$F$1003,6,0),"")</f>
        <v/>
      </c>
      <c r="C570" s="91"/>
      <c r="D570" s="111"/>
      <c r="E570" s="112">
        <v>0</v>
      </c>
      <c r="F570" s="87"/>
      <c r="G570" s="85"/>
      <c r="H570" s="111"/>
      <c r="I570" s="112">
        <v>0</v>
      </c>
      <c r="J570" s="87"/>
      <c r="K570" s="85"/>
      <c r="L570" s="111"/>
      <c r="M570" s="112">
        <v>0</v>
      </c>
      <c r="N570" s="87"/>
      <c r="O570" s="85"/>
      <c r="P570" s="111"/>
      <c r="Q570" s="112">
        <v>0</v>
      </c>
      <c r="R570" s="87"/>
      <c r="S570" s="85"/>
      <c r="T570" s="111"/>
      <c r="U570" s="112">
        <v>0</v>
      </c>
      <c r="V570" s="87"/>
      <c r="W570" s="85"/>
      <c r="X570" s="111"/>
      <c r="Y570" s="112">
        <v>0</v>
      </c>
      <c r="Z570" s="87"/>
      <c r="AA570" s="85"/>
      <c r="AB570" s="111"/>
      <c r="AC570" s="112">
        <v>0</v>
      </c>
      <c r="AD570" s="87"/>
      <c r="AE570" s="85"/>
      <c r="AF570" s="111"/>
      <c r="AG570" s="112">
        <v>0</v>
      </c>
      <c r="AH570" s="87"/>
      <c r="AI570" s="85"/>
      <c r="AJ570" s="111"/>
      <c r="AK570" s="112">
        <v>0</v>
      </c>
      <c r="AL570" s="87"/>
      <c r="AM570" s="85"/>
      <c r="AN570" s="111"/>
      <c r="AO570" s="112">
        <v>0</v>
      </c>
      <c r="AP570" s="87"/>
      <c r="AQ570" s="85"/>
      <c r="AR570" s="111"/>
      <c r="AS570" s="112">
        <v>0</v>
      </c>
      <c r="AT570" s="87"/>
      <c r="AU570" s="85"/>
      <c r="AV570" s="111"/>
      <c r="AW570" s="112">
        <v>0</v>
      </c>
      <c r="AX570" s="87"/>
      <c r="AY570" s="85"/>
      <c r="AZ570" s="267">
        <f t="shared" si="29"/>
        <v>0</v>
      </c>
      <c r="BA570" s="88">
        <f t="shared" si="30"/>
        <v>0</v>
      </c>
      <c r="BC570">
        <f>IF($A570&lt;&gt;"",COUNTIF($BD$3:$BD570,$BD570),0)</f>
        <v>0</v>
      </c>
      <c r="BD570" t="str">
        <f>IF($A570&lt;&gt;"",VLOOKUP(TRUNC(MID($A570,1,2),0),Plano_Contas!$H$3:$J$103,2,TRUE),"")</f>
        <v/>
      </c>
      <c r="BE570" s="201" t="str">
        <f t="shared" si="31"/>
        <v/>
      </c>
      <c r="BF570" t="str">
        <f ca="1">IF($BT570&lt;&gt;"",SUMIF($BD$3:$BD$1004,"="&amp;$BD570,INDIRECT(ADDRESS(3,BF$2,1,1)):INDIRECT(ADDRESS(1004,BF$2,1,1))),"")</f>
        <v/>
      </c>
      <c r="BG570" t="str">
        <f ca="1">IF($BT570&lt;&gt;"",SUMIF($BD$3:$BD$1004,"="&amp;$BD570,INDIRECT(ADDRESS(3,BG$2,1,1)):INDIRECT(ADDRESS(1004,BG$2,1,1))),"")</f>
        <v/>
      </c>
      <c r="BH570" t="str">
        <f ca="1">IF($BT570&lt;&gt;"",SUMIF($BD$3:$BD$1004,"="&amp;$BD570,INDIRECT(ADDRESS(3,BH$2,1,1)):INDIRECT(ADDRESS(1004,BH$2,1,1))),"")</f>
        <v/>
      </c>
      <c r="BI570" t="str">
        <f ca="1">IF($BT570&lt;&gt;"",SUMIF($BD$3:$BD$1004,"="&amp;$BD570,INDIRECT(ADDRESS(3,BI$2,1,1)):INDIRECT(ADDRESS(1004,BI$2,1,1))),"")</f>
        <v/>
      </c>
      <c r="BJ570" t="str">
        <f ca="1">IF($BT570&lt;&gt;"",SUMIF($BD$3:$BD$1004,"="&amp;$BD570,INDIRECT(ADDRESS(3,BJ$2,1,1)):INDIRECT(ADDRESS(1004,BJ$2,1,1))),"")</f>
        <v/>
      </c>
      <c r="BK570" t="str">
        <f ca="1">IF($BT570&lt;&gt;"",SUMIF($BD$3:$BD$1004,"="&amp;$BD570,INDIRECT(ADDRESS(3,BK$2,1,1)):INDIRECT(ADDRESS(1004,BK$2,1,1))),"")</f>
        <v/>
      </c>
      <c r="BL570" t="str">
        <f ca="1">IF($BT570&lt;&gt;"",SUMIF($BD$3:$BD$1004,"="&amp;$BD570,INDIRECT(ADDRESS(3,BL$2,1,1)):INDIRECT(ADDRESS(1004,BL$2,1,1))),"")</f>
        <v/>
      </c>
      <c r="BM570" t="str">
        <f ca="1">IF($BT570&lt;&gt;"",SUMIF($BD$3:$BD$1004,"="&amp;$BD570,INDIRECT(ADDRESS(3,BM$2,1,1)):INDIRECT(ADDRESS(1004,BM$2,1,1))),"")</f>
        <v/>
      </c>
      <c r="BN570" t="str">
        <f ca="1">IF($BT570&lt;&gt;"",SUMIF($BD$3:$BD$1004,"="&amp;$BD570,INDIRECT(ADDRESS(3,BN$2,1,1)):INDIRECT(ADDRESS(1004,BN$2,1,1))),"")</f>
        <v/>
      </c>
      <c r="BO570" t="str">
        <f ca="1">IF($BT570&lt;&gt;"",SUMIF($BD$3:$BD$1004,"="&amp;$BD570,INDIRECT(ADDRESS(3,BO$2,1,1)):INDIRECT(ADDRESS(1004,BO$2,1,1))),"")</f>
        <v/>
      </c>
      <c r="BP570" t="str">
        <f ca="1">IF($BT570&lt;&gt;"",SUMIF($BD$3:$BD$1004,"="&amp;$BD570,INDIRECT(ADDRESS(3,BP$2,1,1)):INDIRECT(ADDRESS(1004,BP$2,1,1))),"")</f>
        <v/>
      </c>
      <c r="BQ570" t="str">
        <f ca="1">IF($BT570&lt;&gt;"",SUMIF($BD$3:$BD$1004,"="&amp;$BD570,INDIRECT(ADDRESS(3,BQ$2,1,1)):INDIRECT(ADDRESS(1004,BQ$2,1,1))),"")</f>
        <v/>
      </c>
      <c r="BR570" t="str">
        <f ca="1">IF($BT570&lt;&gt;"",SUMIF($BD$3:$BD$1004,"="&amp;$BD570,INDIRECT(ADDRESS(3,BR$2,1,1)):INDIRECT(ADDRESS(1004,BR$2,1,1))),"")</f>
        <v/>
      </c>
      <c r="BS570" t="str">
        <f>IF($A570&lt;&gt;"",VLOOKUP(TRUNC(MID($A570,1,2),0),Plano_Contas!$H$3:$J$103,3,TRUE),"")</f>
        <v/>
      </c>
      <c r="BT570" t="str">
        <f t="shared" si="32"/>
        <v/>
      </c>
      <c r="BV570">
        <f>Empresas!C570</f>
        <v>0</v>
      </c>
    </row>
    <row r="571" spans="1:74" x14ac:dyDescent="0.2">
      <c r="A571" s="89"/>
      <c r="B571" s="52" t="str">
        <f>IF($A571&lt;&gt;"",VLOOKUP(""&amp;$A571,Plano_Contas!$A$3:$F$1003,6,0),"")</f>
        <v/>
      </c>
      <c r="C571" s="91"/>
      <c r="D571" s="111"/>
      <c r="E571" s="112">
        <v>0</v>
      </c>
      <c r="F571" s="87"/>
      <c r="G571" s="85"/>
      <c r="H571" s="111"/>
      <c r="I571" s="112">
        <v>0</v>
      </c>
      <c r="J571" s="87"/>
      <c r="K571" s="85"/>
      <c r="L571" s="111"/>
      <c r="M571" s="112">
        <v>0</v>
      </c>
      <c r="N571" s="87"/>
      <c r="O571" s="85"/>
      <c r="P571" s="111"/>
      <c r="Q571" s="112">
        <v>0</v>
      </c>
      <c r="R571" s="87"/>
      <c r="S571" s="85"/>
      <c r="T571" s="111"/>
      <c r="U571" s="112">
        <v>0</v>
      </c>
      <c r="V571" s="87"/>
      <c r="W571" s="85"/>
      <c r="X571" s="111"/>
      <c r="Y571" s="112">
        <v>0</v>
      </c>
      <c r="Z571" s="87"/>
      <c r="AA571" s="85"/>
      <c r="AB571" s="111"/>
      <c r="AC571" s="112">
        <v>0</v>
      </c>
      <c r="AD571" s="87"/>
      <c r="AE571" s="85"/>
      <c r="AF571" s="111"/>
      <c r="AG571" s="112">
        <v>0</v>
      </c>
      <c r="AH571" s="87"/>
      <c r="AI571" s="85"/>
      <c r="AJ571" s="111"/>
      <c r="AK571" s="112">
        <v>0</v>
      </c>
      <c r="AL571" s="87"/>
      <c r="AM571" s="85"/>
      <c r="AN571" s="111"/>
      <c r="AO571" s="112">
        <v>0</v>
      </c>
      <c r="AP571" s="87"/>
      <c r="AQ571" s="85"/>
      <c r="AR571" s="111"/>
      <c r="AS571" s="112">
        <v>0</v>
      </c>
      <c r="AT571" s="87"/>
      <c r="AU571" s="85"/>
      <c r="AV571" s="111"/>
      <c r="AW571" s="112">
        <v>0</v>
      </c>
      <c r="AX571" s="87"/>
      <c r="AY571" s="85"/>
      <c r="AZ571" s="267">
        <f t="shared" si="29"/>
        <v>0</v>
      </c>
      <c r="BA571" s="88">
        <f t="shared" si="30"/>
        <v>0</v>
      </c>
      <c r="BC571">
        <f>IF($A571&lt;&gt;"",COUNTIF($BD$3:$BD571,$BD571),0)</f>
        <v>0</v>
      </c>
      <c r="BD571" t="str">
        <f>IF($A571&lt;&gt;"",VLOOKUP(TRUNC(MID($A571,1,2),0),Plano_Contas!$H$3:$J$103,2,TRUE),"")</f>
        <v/>
      </c>
      <c r="BE571" s="201" t="str">
        <f t="shared" si="31"/>
        <v/>
      </c>
      <c r="BF571" t="str">
        <f ca="1">IF($BT571&lt;&gt;"",SUMIF($BD$3:$BD$1004,"="&amp;$BD571,INDIRECT(ADDRESS(3,BF$2,1,1)):INDIRECT(ADDRESS(1004,BF$2,1,1))),"")</f>
        <v/>
      </c>
      <c r="BG571" t="str">
        <f ca="1">IF($BT571&lt;&gt;"",SUMIF($BD$3:$BD$1004,"="&amp;$BD571,INDIRECT(ADDRESS(3,BG$2,1,1)):INDIRECT(ADDRESS(1004,BG$2,1,1))),"")</f>
        <v/>
      </c>
      <c r="BH571" t="str">
        <f ca="1">IF($BT571&lt;&gt;"",SUMIF($BD$3:$BD$1004,"="&amp;$BD571,INDIRECT(ADDRESS(3,BH$2,1,1)):INDIRECT(ADDRESS(1004,BH$2,1,1))),"")</f>
        <v/>
      </c>
      <c r="BI571" t="str">
        <f ca="1">IF($BT571&lt;&gt;"",SUMIF($BD$3:$BD$1004,"="&amp;$BD571,INDIRECT(ADDRESS(3,BI$2,1,1)):INDIRECT(ADDRESS(1004,BI$2,1,1))),"")</f>
        <v/>
      </c>
      <c r="BJ571" t="str">
        <f ca="1">IF($BT571&lt;&gt;"",SUMIF($BD$3:$BD$1004,"="&amp;$BD571,INDIRECT(ADDRESS(3,BJ$2,1,1)):INDIRECT(ADDRESS(1004,BJ$2,1,1))),"")</f>
        <v/>
      </c>
      <c r="BK571" t="str">
        <f ca="1">IF($BT571&lt;&gt;"",SUMIF($BD$3:$BD$1004,"="&amp;$BD571,INDIRECT(ADDRESS(3,BK$2,1,1)):INDIRECT(ADDRESS(1004,BK$2,1,1))),"")</f>
        <v/>
      </c>
      <c r="BL571" t="str">
        <f ca="1">IF($BT571&lt;&gt;"",SUMIF($BD$3:$BD$1004,"="&amp;$BD571,INDIRECT(ADDRESS(3,BL$2,1,1)):INDIRECT(ADDRESS(1004,BL$2,1,1))),"")</f>
        <v/>
      </c>
      <c r="BM571" t="str">
        <f ca="1">IF($BT571&lt;&gt;"",SUMIF($BD$3:$BD$1004,"="&amp;$BD571,INDIRECT(ADDRESS(3,BM$2,1,1)):INDIRECT(ADDRESS(1004,BM$2,1,1))),"")</f>
        <v/>
      </c>
      <c r="BN571" t="str">
        <f ca="1">IF($BT571&lt;&gt;"",SUMIF($BD$3:$BD$1004,"="&amp;$BD571,INDIRECT(ADDRESS(3,BN$2,1,1)):INDIRECT(ADDRESS(1004,BN$2,1,1))),"")</f>
        <v/>
      </c>
      <c r="BO571" t="str">
        <f ca="1">IF($BT571&lt;&gt;"",SUMIF($BD$3:$BD$1004,"="&amp;$BD571,INDIRECT(ADDRESS(3,BO$2,1,1)):INDIRECT(ADDRESS(1004,BO$2,1,1))),"")</f>
        <v/>
      </c>
      <c r="BP571" t="str">
        <f ca="1">IF($BT571&lt;&gt;"",SUMIF($BD$3:$BD$1004,"="&amp;$BD571,INDIRECT(ADDRESS(3,BP$2,1,1)):INDIRECT(ADDRESS(1004,BP$2,1,1))),"")</f>
        <v/>
      </c>
      <c r="BQ571" t="str">
        <f ca="1">IF($BT571&lt;&gt;"",SUMIF($BD$3:$BD$1004,"="&amp;$BD571,INDIRECT(ADDRESS(3,BQ$2,1,1)):INDIRECT(ADDRESS(1004,BQ$2,1,1))),"")</f>
        <v/>
      </c>
      <c r="BR571" t="str">
        <f ca="1">IF($BT571&lt;&gt;"",SUMIF($BD$3:$BD$1004,"="&amp;$BD571,INDIRECT(ADDRESS(3,BR$2,1,1)):INDIRECT(ADDRESS(1004,BR$2,1,1))),"")</f>
        <v/>
      </c>
      <c r="BS571" t="str">
        <f>IF($A571&lt;&gt;"",VLOOKUP(TRUNC(MID($A571,1,2),0),Plano_Contas!$H$3:$J$103,3,TRUE),"")</f>
        <v/>
      </c>
      <c r="BT571" t="str">
        <f t="shared" si="32"/>
        <v/>
      </c>
      <c r="BV571">
        <f>Empresas!C571</f>
        <v>0</v>
      </c>
    </row>
    <row r="572" spans="1:74" x14ac:dyDescent="0.2">
      <c r="A572" s="89"/>
      <c r="B572" s="52" t="str">
        <f>IF($A572&lt;&gt;"",VLOOKUP(""&amp;$A572,Plano_Contas!$A$3:$F$1003,6,0),"")</f>
        <v/>
      </c>
      <c r="C572" s="91"/>
      <c r="D572" s="111"/>
      <c r="E572" s="112">
        <v>0</v>
      </c>
      <c r="F572" s="87"/>
      <c r="G572" s="85"/>
      <c r="H572" s="111"/>
      <c r="I572" s="112">
        <v>0</v>
      </c>
      <c r="J572" s="87"/>
      <c r="K572" s="85"/>
      <c r="L572" s="111"/>
      <c r="M572" s="112">
        <v>0</v>
      </c>
      <c r="N572" s="87"/>
      <c r="O572" s="85"/>
      <c r="P572" s="111"/>
      <c r="Q572" s="112">
        <v>0</v>
      </c>
      <c r="R572" s="87"/>
      <c r="S572" s="85"/>
      <c r="T572" s="111"/>
      <c r="U572" s="112">
        <v>0</v>
      </c>
      <c r="V572" s="87"/>
      <c r="W572" s="85"/>
      <c r="X572" s="111"/>
      <c r="Y572" s="112">
        <v>0</v>
      </c>
      <c r="Z572" s="87"/>
      <c r="AA572" s="85"/>
      <c r="AB572" s="111"/>
      <c r="AC572" s="112">
        <v>0</v>
      </c>
      <c r="AD572" s="87"/>
      <c r="AE572" s="85"/>
      <c r="AF572" s="111"/>
      <c r="AG572" s="112">
        <v>0</v>
      </c>
      <c r="AH572" s="87"/>
      <c r="AI572" s="85"/>
      <c r="AJ572" s="111"/>
      <c r="AK572" s="112">
        <v>0</v>
      </c>
      <c r="AL572" s="87"/>
      <c r="AM572" s="85"/>
      <c r="AN572" s="111"/>
      <c r="AO572" s="112">
        <v>0</v>
      </c>
      <c r="AP572" s="87"/>
      <c r="AQ572" s="85"/>
      <c r="AR572" s="111"/>
      <c r="AS572" s="112">
        <v>0</v>
      </c>
      <c r="AT572" s="87"/>
      <c r="AU572" s="85"/>
      <c r="AV572" s="111"/>
      <c r="AW572" s="112">
        <v>0</v>
      </c>
      <c r="AX572" s="87"/>
      <c r="AY572" s="85"/>
      <c r="AZ572" s="267">
        <f t="shared" ref="AZ572:AZ635" si="33">SUM(E572,I572,M572,Q572,U572,Y572,AC572,AG572,AK572,AO572,AS572,AW572)</f>
        <v>0</v>
      </c>
      <c r="BA572" s="88">
        <f t="shared" ref="BA572:BA635" si="34">SUM($G572,$K572,$O572,$S572,$W572,$AA572,$AE572,$AI572,$AM572,$AQ572,$AU572,$AY572)</f>
        <v>0</v>
      </c>
      <c r="BC572">
        <f>IF($A572&lt;&gt;"",COUNTIF($BD$3:$BD572,$BD572),0)</f>
        <v>0</v>
      </c>
      <c r="BD572" t="str">
        <f>IF($A572&lt;&gt;"",VLOOKUP(TRUNC(MID($A572,1,2),0),Plano_Contas!$H$3:$J$103,2,TRUE),"")</f>
        <v/>
      </c>
      <c r="BE572" s="201" t="str">
        <f t="shared" si="31"/>
        <v/>
      </c>
      <c r="BF572" t="str">
        <f ca="1">IF($BT572&lt;&gt;"",SUMIF($BD$3:$BD$1004,"="&amp;$BD572,INDIRECT(ADDRESS(3,BF$2,1,1)):INDIRECT(ADDRESS(1004,BF$2,1,1))),"")</f>
        <v/>
      </c>
      <c r="BG572" t="str">
        <f ca="1">IF($BT572&lt;&gt;"",SUMIF($BD$3:$BD$1004,"="&amp;$BD572,INDIRECT(ADDRESS(3,BG$2,1,1)):INDIRECT(ADDRESS(1004,BG$2,1,1))),"")</f>
        <v/>
      </c>
      <c r="BH572" t="str">
        <f ca="1">IF($BT572&lt;&gt;"",SUMIF($BD$3:$BD$1004,"="&amp;$BD572,INDIRECT(ADDRESS(3,BH$2,1,1)):INDIRECT(ADDRESS(1004,BH$2,1,1))),"")</f>
        <v/>
      </c>
      <c r="BI572" t="str">
        <f ca="1">IF($BT572&lt;&gt;"",SUMIF($BD$3:$BD$1004,"="&amp;$BD572,INDIRECT(ADDRESS(3,BI$2,1,1)):INDIRECT(ADDRESS(1004,BI$2,1,1))),"")</f>
        <v/>
      </c>
      <c r="BJ572" t="str">
        <f ca="1">IF($BT572&lt;&gt;"",SUMIF($BD$3:$BD$1004,"="&amp;$BD572,INDIRECT(ADDRESS(3,BJ$2,1,1)):INDIRECT(ADDRESS(1004,BJ$2,1,1))),"")</f>
        <v/>
      </c>
      <c r="BK572" t="str">
        <f ca="1">IF($BT572&lt;&gt;"",SUMIF($BD$3:$BD$1004,"="&amp;$BD572,INDIRECT(ADDRESS(3,BK$2,1,1)):INDIRECT(ADDRESS(1004,BK$2,1,1))),"")</f>
        <v/>
      </c>
      <c r="BL572" t="str">
        <f ca="1">IF($BT572&lt;&gt;"",SUMIF($BD$3:$BD$1004,"="&amp;$BD572,INDIRECT(ADDRESS(3,BL$2,1,1)):INDIRECT(ADDRESS(1004,BL$2,1,1))),"")</f>
        <v/>
      </c>
      <c r="BM572" t="str">
        <f ca="1">IF($BT572&lt;&gt;"",SUMIF($BD$3:$BD$1004,"="&amp;$BD572,INDIRECT(ADDRESS(3,BM$2,1,1)):INDIRECT(ADDRESS(1004,BM$2,1,1))),"")</f>
        <v/>
      </c>
      <c r="BN572" t="str">
        <f ca="1">IF($BT572&lt;&gt;"",SUMIF($BD$3:$BD$1004,"="&amp;$BD572,INDIRECT(ADDRESS(3,BN$2,1,1)):INDIRECT(ADDRESS(1004,BN$2,1,1))),"")</f>
        <v/>
      </c>
      <c r="BO572" t="str">
        <f ca="1">IF($BT572&lt;&gt;"",SUMIF($BD$3:$BD$1004,"="&amp;$BD572,INDIRECT(ADDRESS(3,BO$2,1,1)):INDIRECT(ADDRESS(1004,BO$2,1,1))),"")</f>
        <v/>
      </c>
      <c r="BP572" t="str">
        <f ca="1">IF($BT572&lt;&gt;"",SUMIF($BD$3:$BD$1004,"="&amp;$BD572,INDIRECT(ADDRESS(3,BP$2,1,1)):INDIRECT(ADDRESS(1004,BP$2,1,1))),"")</f>
        <v/>
      </c>
      <c r="BQ572" t="str">
        <f ca="1">IF($BT572&lt;&gt;"",SUMIF($BD$3:$BD$1004,"="&amp;$BD572,INDIRECT(ADDRESS(3,BQ$2,1,1)):INDIRECT(ADDRESS(1004,BQ$2,1,1))),"")</f>
        <v/>
      </c>
      <c r="BR572" t="str">
        <f ca="1">IF($BT572&lt;&gt;"",SUMIF($BD$3:$BD$1004,"="&amp;$BD572,INDIRECT(ADDRESS(3,BR$2,1,1)):INDIRECT(ADDRESS(1004,BR$2,1,1))),"")</f>
        <v/>
      </c>
      <c r="BS572" t="str">
        <f>IF($A572&lt;&gt;"",VLOOKUP(TRUNC(MID($A572,1,2),0),Plano_Contas!$H$3:$J$103,3,TRUE),"")</f>
        <v/>
      </c>
      <c r="BT572" t="str">
        <f t="shared" si="32"/>
        <v/>
      </c>
      <c r="BV572">
        <f>Empresas!C572</f>
        <v>0</v>
      </c>
    </row>
    <row r="573" spans="1:74" x14ac:dyDescent="0.2">
      <c r="A573" s="89"/>
      <c r="B573" s="52" t="str">
        <f>IF($A573&lt;&gt;"",VLOOKUP(""&amp;$A573,Plano_Contas!$A$3:$F$1003,6,0),"")</f>
        <v/>
      </c>
      <c r="C573" s="91"/>
      <c r="D573" s="111"/>
      <c r="E573" s="112">
        <v>0</v>
      </c>
      <c r="F573" s="87"/>
      <c r="G573" s="85"/>
      <c r="H573" s="111"/>
      <c r="I573" s="112">
        <v>0</v>
      </c>
      <c r="J573" s="87"/>
      <c r="K573" s="85"/>
      <c r="L573" s="111"/>
      <c r="M573" s="112">
        <v>0</v>
      </c>
      <c r="N573" s="87"/>
      <c r="O573" s="85"/>
      <c r="P573" s="111"/>
      <c r="Q573" s="112">
        <v>0</v>
      </c>
      <c r="R573" s="87"/>
      <c r="S573" s="85"/>
      <c r="T573" s="111"/>
      <c r="U573" s="112">
        <v>0</v>
      </c>
      <c r="V573" s="87"/>
      <c r="W573" s="85"/>
      <c r="X573" s="111"/>
      <c r="Y573" s="112">
        <v>0</v>
      </c>
      <c r="Z573" s="87"/>
      <c r="AA573" s="85"/>
      <c r="AB573" s="111"/>
      <c r="AC573" s="112">
        <v>0</v>
      </c>
      <c r="AD573" s="87"/>
      <c r="AE573" s="85"/>
      <c r="AF573" s="111"/>
      <c r="AG573" s="112">
        <v>0</v>
      </c>
      <c r="AH573" s="87"/>
      <c r="AI573" s="85"/>
      <c r="AJ573" s="111"/>
      <c r="AK573" s="112">
        <v>0</v>
      </c>
      <c r="AL573" s="87"/>
      <c r="AM573" s="85"/>
      <c r="AN573" s="111"/>
      <c r="AO573" s="112">
        <v>0</v>
      </c>
      <c r="AP573" s="87"/>
      <c r="AQ573" s="85"/>
      <c r="AR573" s="111"/>
      <c r="AS573" s="112">
        <v>0</v>
      </c>
      <c r="AT573" s="87"/>
      <c r="AU573" s="85"/>
      <c r="AV573" s="111"/>
      <c r="AW573" s="112">
        <v>0</v>
      </c>
      <c r="AX573" s="87"/>
      <c r="AY573" s="85"/>
      <c r="AZ573" s="267">
        <f t="shared" si="33"/>
        <v>0</v>
      </c>
      <c r="BA573" s="88">
        <f t="shared" si="34"/>
        <v>0</v>
      </c>
      <c r="BC573">
        <f>IF($A573&lt;&gt;"",COUNTIF($BD$3:$BD573,$BD573),0)</f>
        <v>0</v>
      </c>
      <c r="BD573" t="str">
        <f>IF($A573&lt;&gt;"",VLOOKUP(TRUNC(MID($A573,1,2),0),Plano_Contas!$H$3:$J$103,2,TRUE),"")</f>
        <v/>
      </c>
      <c r="BE573" s="201" t="str">
        <f t="shared" si="31"/>
        <v/>
      </c>
      <c r="BF573" t="str">
        <f ca="1">IF($BT573&lt;&gt;"",SUMIF($BD$3:$BD$1004,"="&amp;$BD573,INDIRECT(ADDRESS(3,BF$2,1,1)):INDIRECT(ADDRESS(1004,BF$2,1,1))),"")</f>
        <v/>
      </c>
      <c r="BG573" t="str">
        <f ca="1">IF($BT573&lt;&gt;"",SUMIF($BD$3:$BD$1004,"="&amp;$BD573,INDIRECT(ADDRESS(3,BG$2,1,1)):INDIRECT(ADDRESS(1004,BG$2,1,1))),"")</f>
        <v/>
      </c>
      <c r="BH573" t="str">
        <f ca="1">IF($BT573&lt;&gt;"",SUMIF($BD$3:$BD$1004,"="&amp;$BD573,INDIRECT(ADDRESS(3,BH$2,1,1)):INDIRECT(ADDRESS(1004,BH$2,1,1))),"")</f>
        <v/>
      </c>
      <c r="BI573" t="str">
        <f ca="1">IF($BT573&lt;&gt;"",SUMIF($BD$3:$BD$1004,"="&amp;$BD573,INDIRECT(ADDRESS(3,BI$2,1,1)):INDIRECT(ADDRESS(1004,BI$2,1,1))),"")</f>
        <v/>
      </c>
      <c r="BJ573" t="str">
        <f ca="1">IF($BT573&lt;&gt;"",SUMIF($BD$3:$BD$1004,"="&amp;$BD573,INDIRECT(ADDRESS(3,BJ$2,1,1)):INDIRECT(ADDRESS(1004,BJ$2,1,1))),"")</f>
        <v/>
      </c>
      <c r="BK573" t="str">
        <f ca="1">IF($BT573&lt;&gt;"",SUMIF($BD$3:$BD$1004,"="&amp;$BD573,INDIRECT(ADDRESS(3,BK$2,1,1)):INDIRECT(ADDRESS(1004,BK$2,1,1))),"")</f>
        <v/>
      </c>
      <c r="BL573" t="str">
        <f ca="1">IF($BT573&lt;&gt;"",SUMIF($BD$3:$BD$1004,"="&amp;$BD573,INDIRECT(ADDRESS(3,BL$2,1,1)):INDIRECT(ADDRESS(1004,BL$2,1,1))),"")</f>
        <v/>
      </c>
      <c r="BM573" t="str">
        <f ca="1">IF($BT573&lt;&gt;"",SUMIF($BD$3:$BD$1004,"="&amp;$BD573,INDIRECT(ADDRESS(3,BM$2,1,1)):INDIRECT(ADDRESS(1004,BM$2,1,1))),"")</f>
        <v/>
      </c>
      <c r="BN573" t="str">
        <f ca="1">IF($BT573&lt;&gt;"",SUMIF($BD$3:$BD$1004,"="&amp;$BD573,INDIRECT(ADDRESS(3,BN$2,1,1)):INDIRECT(ADDRESS(1004,BN$2,1,1))),"")</f>
        <v/>
      </c>
      <c r="BO573" t="str">
        <f ca="1">IF($BT573&lt;&gt;"",SUMIF($BD$3:$BD$1004,"="&amp;$BD573,INDIRECT(ADDRESS(3,BO$2,1,1)):INDIRECT(ADDRESS(1004,BO$2,1,1))),"")</f>
        <v/>
      </c>
      <c r="BP573" t="str">
        <f ca="1">IF($BT573&lt;&gt;"",SUMIF($BD$3:$BD$1004,"="&amp;$BD573,INDIRECT(ADDRESS(3,BP$2,1,1)):INDIRECT(ADDRESS(1004,BP$2,1,1))),"")</f>
        <v/>
      </c>
      <c r="BQ573" t="str">
        <f ca="1">IF($BT573&lt;&gt;"",SUMIF($BD$3:$BD$1004,"="&amp;$BD573,INDIRECT(ADDRESS(3,BQ$2,1,1)):INDIRECT(ADDRESS(1004,BQ$2,1,1))),"")</f>
        <v/>
      </c>
      <c r="BR573" t="str">
        <f ca="1">IF($BT573&lt;&gt;"",SUMIF($BD$3:$BD$1004,"="&amp;$BD573,INDIRECT(ADDRESS(3,BR$2,1,1)):INDIRECT(ADDRESS(1004,BR$2,1,1))),"")</f>
        <v/>
      </c>
      <c r="BS573" t="str">
        <f>IF($A573&lt;&gt;"",VLOOKUP(TRUNC(MID($A573,1,2),0),Plano_Contas!$H$3:$J$103,3,TRUE),"")</f>
        <v/>
      </c>
      <c r="BT573" t="str">
        <f t="shared" si="32"/>
        <v/>
      </c>
      <c r="BV573">
        <f>Empresas!C573</f>
        <v>0</v>
      </c>
    </row>
    <row r="574" spans="1:74" x14ac:dyDescent="0.2">
      <c r="A574" s="89"/>
      <c r="B574" s="52" t="str">
        <f>IF($A574&lt;&gt;"",VLOOKUP(""&amp;$A574,Plano_Contas!$A$3:$F$1003,6,0),"")</f>
        <v/>
      </c>
      <c r="C574" s="91"/>
      <c r="D574" s="111"/>
      <c r="E574" s="112">
        <v>0</v>
      </c>
      <c r="F574" s="87"/>
      <c r="G574" s="85"/>
      <c r="H574" s="111"/>
      <c r="I574" s="112">
        <v>0</v>
      </c>
      <c r="J574" s="87"/>
      <c r="K574" s="85"/>
      <c r="L574" s="111"/>
      <c r="M574" s="112">
        <v>0</v>
      </c>
      <c r="N574" s="87"/>
      <c r="O574" s="85"/>
      <c r="P574" s="111"/>
      <c r="Q574" s="112">
        <v>0</v>
      </c>
      <c r="R574" s="87"/>
      <c r="S574" s="85"/>
      <c r="T574" s="111"/>
      <c r="U574" s="112">
        <v>0</v>
      </c>
      <c r="V574" s="87"/>
      <c r="W574" s="85"/>
      <c r="X574" s="111"/>
      <c r="Y574" s="112">
        <v>0</v>
      </c>
      <c r="Z574" s="87"/>
      <c r="AA574" s="85"/>
      <c r="AB574" s="111"/>
      <c r="AC574" s="112">
        <v>0</v>
      </c>
      <c r="AD574" s="87"/>
      <c r="AE574" s="85"/>
      <c r="AF574" s="111"/>
      <c r="AG574" s="112">
        <v>0</v>
      </c>
      <c r="AH574" s="87"/>
      <c r="AI574" s="85"/>
      <c r="AJ574" s="111"/>
      <c r="AK574" s="112">
        <v>0</v>
      </c>
      <c r="AL574" s="87"/>
      <c r="AM574" s="85"/>
      <c r="AN574" s="111"/>
      <c r="AO574" s="112">
        <v>0</v>
      </c>
      <c r="AP574" s="87"/>
      <c r="AQ574" s="85"/>
      <c r="AR574" s="111"/>
      <c r="AS574" s="112">
        <v>0</v>
      </c>
      <c r="AT574" s="87"/>
      <c r="AU574" s="85"/>
      <c r="AV574" s="111"/>
      <c r="AW574" s="112">
        <v>0</v>
      </c>
      <c r="AX574" s="87"/>
      <c r="AY574" s="85"/>
      <c r="AZ574" s="267">
        <f t="shared" si="33"/>
        <v>0</v>
      </c>
      <c r="BA574" s="88">
        <f t="shared" si="34"/>
        <v>0</v>
      </c>
      <c r="BC574">
        <f>IF($A574&lt;&gt;"",COUNTIF($BD$3:$BD574,$BD574),0)</f>
        <v>0</v>
      </c>
      <c r="BD574" t="str">
        <f>IF($A574&lt;&gt;"",VLOOKUP(TRUNC(MID($A574,1,2),0),Plano_Contas!$H$3:$J$103,2,TRUE),"")</f>
        <v/>
      </c>
      <c r="BE574" s="201" t="str">
        <f t="shared" si="31"/>
        <v/>
      </c>
      <c r="BF574" t="str">
        <f ca="1">IF($BT574&lt;&gt;"",SUMIF($BD$3:$BD$1004,"="&amp;$BD574,INDIRECT(ADDRESS(3,BF$2,1,1)):INDIRECT(ADDRESS(1004,BF$2,1,1))),"")</f>
        <v/>
      </c>
      <c r="BG574" t="str">
        <f ca="1">IF($BT574&lt;&gt;"",SUMIF($BD$3:$BD$1004,"="&amp;$BD574,INDIRECT(ADDRESS(3,BG$2,1,1)):INDIRECT(ADDRESS(1004,BG$2,1,1))),"")</f>
        <v/>
      </c>
      <c r="BH574" t="str">
        <f ca="1">IF($BT574&lt;&gt;"",SUMIF($BD$3:$BD$1004,"="&amp;$BD574,INDIRECT(ADDRESS(3,BH$2,1,1)):INDIRECT(ADDRESS(1004,BH$2,1,1))),"")</f>
        <v/>
      </c>
      <c r="BI574" t="str">
        <f ca="1">IF($BT574&lt;&gt;"",SUMIF($BD$3:$BD$1004,"="&amp;$BD574,INDIRECT(ADDRESS(3,BI$2,1,1)):INDIRECT(ADDRESS(1004,BI$2,1,1))),"")</f>
        <v/>
      </c>
      <c r="BJ574" t="str">
        <f ca="1">IF($BT574&lt;&gt;"",SUMIF($BD$3:$BD$1004,"="&amp;$BD574,INDIRECT(ADDRESS(3,BJ$2,1,1)):INDIRECT(ADDRESS(1004,BJ$2,1,1))),"")</f>
        <v/>
      </c>
      <c r="BK574" t="str">
        <f ca="1">IF($BT574&lt;&gt;"",SUMIF($BD$3:$BD$1004,"="&amp;$BD574,INDIRECT(ADDRESS(3,BK$2,1,1)):INDIRECT(ADDRESS(1004,BK$2,1,1))),"")</f>
        <v/>
      </c>
      <c r="BL574" t="str">
        <f ca="1">IF($BT574&lt;&gt;"",SUMIF($BD$3:$BD$1004,"="&amp;$BD574,INDIRECT(ADDRESS(3,BL$2,1,1)):INDIRECT(ADDRESS(1004,BL$2,1,1))),"")</f>
        <v/>
      </c>
      <c r="BM574" t="str">
        <f ca="1">IF($BT574&lt;&gt;"",SUMIF($BD$3:$BD$1004,"="&amp;$BD574,INDIRECT(ADDRESS(3,BM$2,1,1)):INDIRECT(ADDRESS(1004,BM$2,1,1))),"")</f>
        <v/>
      </c>
      <c r="BN574" t="str">
        <f ca="1">IF($BT574&lt;&gt;"",SUMIF($BD$3:$BD$1004,"="&amp;$BD574,INDIRECT(ADDRESS(3,BN$2,1,1)):INDIRECT(ADDRESS(1004,BN$2,1,1))),"")</f>
        <v/>
      </c>
      <c r="BO574" t="str">
        <f ca="1">IF($BT574&lt;&gt;"",SUMIF($BD$3:$BD$1004,"="&amp;$BD574,INDIRECT(ADDRESS(3,BO$2,1,1)):INDIRECT(ADDRESS(1004,BO$2,1,1))),"")</f>
        <v/>
      </c>
      <c r="BP574" t="str">
        <f ca="1">IF($BT574&lt;&gt;"",SUMIF($BD$3:$BD$1004,"="&amp;$BD574,INDIRECT(ADDRESS(3,BP$2,1,1)):INDIRECT(ADDRESS(1004,BP$2,1,1))),"")</f>
        <v/>
      </c>
      <c r="BQ574" t="str">
        <f ca="1">IF($BT574&lt;&gt;"",SUMIF($BD$3:$BD$1004,"="&amp;$BD574,INDIRECT(ADDRESS(3,BQ$2,1,1)):INDIRECT(ADDRESS(1004,BQ$2,1,1))),"")</f>
        <v/>
      </c>
      <c r="BR574" t="str">
        <f ca="1">IF($BT574&lt;&gt;"",SUMIF($BD$3:$BD$1004,"="&amp;$BD574,INDIRECT(ADDRESS(3,BR$2,1,1)):INDIRECT(ADDRESS(1004,BR$2,1,1))),"")</f>
        <v/>
      </c>
      <c r="BS574" t="str">
        <f>IF($A574&lt;&gt;"",VLOOKUP(TRUNC(MID($A574,1,2),0),Plano_Contas!$H$3:$J$103,3,TRUE),"")</f>
        <v/>
      </c>
      <c r="BT574" t="str">
        <f t="shared" si="32"/>
        <v/>
      </c>
      <c r="BV574">
        <f>Empresas!C574</f>
        <v>0</v>
      </c>
    </row>
    <row r="575" spans="1:74" x14ac:dyDescent="0.2">
      <c r="A575" s="89"/>
      <c r="B575" s="52" t="str">
        <f>IF($A575&lt;&gt;"",VLOOKUP(""&amp;$A575,Plano_Contas!$A$3:$F$1003,6,0),"")</f>
        <v/>
      </c>
      <c r="C575" s="91"/>
      <c r="D575" s="111"/>
      <c r="E575" s="112">
        <v>0</v>
      </c>
      <c r="F575" s="87"/>
      <c r="G575" s="85"/>
      <c r="H575" s="111"/>
      <c r="I575" s="112">
        <v>0</v>
      </c>
      <c r="J575" s="87"/>
      <c r="K575" s="85"/>
      <c r="L575" s="111"/>
      <c r="M575" s="112">
        <v>0</v>
      </c>
      <c r="N575" s="87"/>
      <c r="O575" s="85"/>
      <c r="P575" s="111"/>
      <c r="Q575" s="112">
        <v>0</v>
      </c>
      <c r="R575" s="87"/>
      <c r="S575" s="85"/>
      <c r="T575" s="111"/>
      <c r="U575" s="112">
        <v>0</v>
      </c>
      <c r="V575" s="87"/>
      <c r="W575" s="85"/>
      <c r="X575" s="111"/>
      <c r="Y575" s="112">
        <v>0</v>
      </c>
      <c r="Z575" s="87"/>
      <c r="AA575" s="85"/>
      <c r="AB575" s="111"/>
      <c r="AC575" s="112">
        <v>0</v>
      </c>
      <c r="AD575" s="87"/>
      <c r="AE575" s="85"/>
      <c r="AF575" s="111"/>
      <c r="AG575" s="112">
        <v>0</v>
      </c>
      <c r="AH575" s="87"/>
      <c r="AI575" s="85"/>
      <c r="AJ575" s="111"/>
      <c r="AK575" s="112">
        <v>0</v>
      </c>
      <c r="AL575" s="87"/>
      <c r="AM575" s="85"/>
      <c r="AN575" s="111"/>
      <c r="AO575" s="112">
        <v>0</v>
      </c>
      <c r="AP575" s="87"/>
      <c r="AQ575" s="85"/>
      <c r="AR575" s="111"/>
      <c r="AS575" s="112">
        <v>0</v>
      </c>
      <c r="AT575" s="87"/>
      <c r="AU575" s="85"/>
      <c r="AV575" s="111"/>
      <c r="AW575" s="112">
        <v>0</v>
      </c>
      <c r="AX575" s="87"/>
      <c r="AY575" s="85"/>
      <c r="AZ575" s="267">
        <f t="shared" si="33"/>
        <v>0</v>
      </c>
      <c r="BA575" s="88">
        <f t="shared" si="34"/>
        <v>0</v>
      </c>
      <c r="BC575">
        <f>IF($A575&lt;&gt;"",COUNTIF($BD$3:$BD575,$BD575),0)</f>
        <v>0</v>
      </c>
      <c r="BD575" t="str">
        <f>IF($A575&lt;&gt;"",VLOOKUP(TRUNC(MID($A575,1,2),0),Plano_Contas!$H$3:$J$103,2,TRUE),"")</f>
        <v/>
      </c>
      <c r="BE575" s="201" t="str">
        <f t="shared" si="31"/>
        <v/>
      </c>
      <c r="BF575" t="str">
        <f ca="1">IF($BT575&lt;&gt;"",SUMIF($BD$3:$BD$1004,"="&amp;$BD575,INDIRECT(ADDRESS(3,BF$2,1,1)):INDIRECT(ADDRESS(1004,BF$2,1,1))),"")</f>
        <v/>
      </c>
      <c r="BG575" t="str">
        <f ca="1">IF($BT575&lt;&gt;"",SUMIF($BD$3:$BD$1004,"="&amp;$BD575,INDIRECT(ADDRESS(3,BG$2,1,1)):INDIRECT(ADDRESS(1004,BG$2,1,1))),"")</f>
        <v/>
      </c>
      <c r="BH575" t="str">
        <f ca="1">IF($BT575&lt;&gt;"",SUMIF($BD$3:$BD$1004,"="&amp;$BD575,INDIRECT(ADDRESS(3,BH$2,1,1)):INDIRECT(ADDRESS(1004,BH$2,1,1))),"")</f>
        <v/>
      </c>
      <c r="BI575" t="str">
        <f ca="1">IF($BT575&lt;&gt;"",SUMIF($BD$3:$BD$1004,"="&amp;$BD575,INDIRECT(ADDRESS(3,BI$2,1,1)):INDIRECT(ADDRESS(1004,BI$2,1,1))),"")</f>
        <v/>
      </c>
      <c r="BJ575" t="str">
        <f ca="1">IF($BT575&lt;&gt;"",SUMIF($BD$3:$BD$1004,"="&amp;$BD575,INDIRECT(ADDRESS(3,BJ$2,1,1)):INDIRECT(ADDRESS(1004,BJ$2,1,1))),"")</f>
        <v/>
      </c>
      <c r="BK575" t="str">
        <f ca="1">IF($BT575&lt;&gt;"",SUMIF($BD$3:$BD$1004,"="&amp;$BD575,INDIRECT(ADDRESS(3,BK$2,1,1)):INDIRECT(ADDRESS(1004,BK$2,1,1))),"")</f>
        <v/>
      </c>
      <c r="BL575" t="str">
        <f ca="1">IF($BT575&lt;&gt;"",SUMIF($BD$3:$BD$1004,"="&amp;$BD575,INDIRECT(ADDRESS(3,BL$2,1,1)):INDIRECT(ADDRESS(1004,BL$2,1,1))),"")</f>
        <v/>
      </c>
      <c r="BM575" t="str">
        <f ca="1">IF($BT575&lt;&gt;"",SUMIF($BD$3:$BD$1004,"="&amp;$BD575,INDIRECT(ADDRESS(3,BM$2,1,1)):INDIRECT(ADDRESS(1004,BM$2,1,1))),"")</f>
        <v/>
      </c>
      <c r="BN575" t="str">
        <f ca="1">IF($BT575&lt;&gt;"",SUMIF($BD$3:$BD$1004,"="&amp;$BD575,INDIRECT(ADDRESS(3,BN$2,1,1)):INDIRECT(ADDRESS(1004,BN$2,1,1))),"")</f>
        <v/>
      </c>
      <c r="BO575" t="str">
        <f ca="1">IF($BT575&lt;&gt;"",SUMIF($BD$3:$BD$1004,"="&amp;$BD575,INDIRECT(ADDRESS(3,BO$2,1,1)):INDIRECT(ADDRESS(1004,BO$2,1,1))),"")</f>
        <v/>
      </c>
      <c r="BP575" t="str">
        <f ca="1">IF($BT575&lt;&gt;"",SUMIF($BD$3:$BD$1004,"="&amp;$BD575,INDIRECT(ADDRESS(3,BP$2,1,1)):INDIRECT(ADDRESS(1004,BP$2,1,1))),"")</f>
        <v/>
      </c>
      <c r="BQ575" t="str">
        <f ca="1">IF($BT575&lt;&gt;"",SUMIF($BD$3:$BD$1004,"="&amp;$BD575,INDIRECT(ADDRESS(3,BQ$2,1,1)):INDIRECT(ADDRESS(1004,BQ$2,1,1))),"")</f>
        <v/>
      </c>
      <c r="BR575" t="str">
        <f ca="1">IF($BT575&lt;&gt;"",SUMIF($BD$3:$BD$1004,"="&amp;$BD575,INDIRECT(ADDRESS(3,BR$2,1,1)):INDIRECT(ADDRESS(1004,BR$2,1,1))),"")</f>
        <v/>
      </c>
      <c r="BS575" t="str">
        <f>IF($A575&lt;&gt;"",VLOOKUP(TRUNC(MID($A575,1,2),0),Plano_Contas!$H$3:$J$103,3,TRUE),"")</f>
        <v/>
      </c>
      <c r="BT575" t="str">
        <f t="shared" si="32"/>
        <v/>
      </c>
      <c r="BV575">
        <f>Empresas!C575</f>
        <v>0</v>
      </c>
    </row>
    <row r="576" spans="1:74" x14ac:dyDescent="0.2">
      <c r="A576" s="89"/>
      <c r="B576" s="52" t="str">
        <f>IF($A576&lt;&gt;"",VLOOKUP(""&amp;$A576,Plano_Contas!$A$3:$F$1003,6,0),"")</f>
        <v/>
      </c>
      <c r="C576" s="91"/>
      <c r="D576" s="111"/>
      <c r="E576" s="112">
        <v>0</v>
      </c>
      <c r="F576" s="87"/>
      <c r="G576" s="85"/>
      <c r="H576" s="111"/>
      <c r="I576" s="112">
        <v>0</v>
      </c>
      <c r="J576" s="87"/>
      <c r="K576" s="85"/>
      <c r="L576" s="111"/>
      <c r="M576" s="112">
        <v>0</v>
      </c>
      <c r="N576" s="87"/>
      <c r="O576" s="85"/>
      <c r="P576" s="111"/>
      <c r="Q576" s="112">
        <v>0</v>
      </c>
      <c r="R576" s="87"/>
      <c r="S576" s="85"/>
      <c r="T576" s="111"/>
      <c r="U576" s="112">
        <v>0</v>
      </c>
      <c r="V576" s="87"/>
      <c r="W576" s="85"/>
      <c r="X576" s="111"/>
      <c r="Y576" s="112">
        <v>0</v>
      </c>
      <c r="Z576" s="87"/>
      <c r="AA576" s="85"/>
      <c r="AB576" s="111"/>
      <c r="AC576" s="112">
        <v>0</v>
      </c>
      <c r="AD576" s="87"/>
      <c r="AE576" s="85"/>
      <c r="AF576" s="111"/>
      <c r="AG576" s="112">
        <v>0</v>
      </c>
      <c r="AH576" s="87"/>
      <c r="AI576" s="85"/>
      <c r="AJ576" s="111"/>
      <c r="AK576" s="112">
        <v>0</v>
      </c>
      <c r="AL576" s="87"/>
      <c r="AM576" s="85"/>
      <c r="AN576" s="111"/>
      <c r="AO576" s="112">
        <v>0</v>
      </c>
      <c r="AP576" s="87"/>
      <c r="AQ576" s="85"/>
      <c r="AR576" s="111"/>
      <c r="AS576" s="112">
        <v>0</v>
      </c>
      <c r="AT576" s="87"/>
      <c r="AU576" s="85"/>
      <c r="AV576" s="111"/>
      <c r="AW576" s="112">
        <v>0</v>
      </c>
      <c r="AX576" s="87"/>
      <c r="AY576" s="85"/>
      <c r="AZ576" s="267">
        <f t="shared" si="33"/>
        <v>0</v>
      </c>
      <c r="BA576" s="88">
        <f t="shared" si="34"/>
        <v>0</v>
      </c>
      <c r="BC576">
        <f>IF($A576&lt;&gt;"",COUNTIF($BD$3:$BD576,$BD576),0)</f>
        <v>0</v>
      </c>
      <c r="BD576" t="str">
        <f>IF($A576&lt;&gt;"",VLOOKUP(TRUNC(MID($A576,1,2),0),Plano_Contas!$H$3:$J$103,2,TRUE),"")</f>
        <v/>
      </c>
      <c r="BE576" s="201" t="str">
        <f t="shared" si="31"/>
        <v/>
      </c>
      <c r="BF576" t="str">
        <f ca="1">IF($BT576&lt;&gt;"",SUMIF($BD$3:$BD$1004,"="&amp;$BD576,INDIRECT(ADDRESS(3,BF$2,1,1)):INDIRECT(ADDRESS(1004,BF$2,1,1))),"")</f>
        <v/>
      </c>
      <c r="BG576" t="str">
        <f ca="1">IF($BT576&lt;&gt;"",SUMIF($BD$3:$BD$1004,"="&amp;$BD576,INDIRECT(ADDRESS(3,BG$2,1,1)):INDIRECT(ADDRESS(1004,BG$2,1,1))),"")</f>
        <v/>
      </c>
      <c r="BH576" t="str">
        <f ca="1">IF($BT576&lt;&gt;"",SUMIF($BD$3:$BD$1004,"="&amp;$BD576,INDIRECT(ADDRESS(3,BH$2,1,1)):INDIRECT(ADDRESS(1004,BH$2,1,1))),"")</f>
        <v/>
      </c>
      <c r="BI576" t="str">
        <f ca="1">IF($BT576&lt;&gt;"",SUMIF($BD$3:$BD$1004,"="&amp;$BD576,INDIRECT(ADDRESS(3,BI$2,1,1)):INDIRECT(ADDRESS(1004,BI$2,1,1))),"")</f>
        <v/>
      </c>
      <c r="BJ576" t="str">
        <f ca="1">IF($BT576&lt;&gt;"",SUMIF($BD$3:$BD$1004,"="&amp;$BD576,INDIRECT(ADDRESS(3,BJ$2,1,1)):INDIRECT(ADDRESS(1004,BJ$2,1,1))),"")</f>
        <v/>
      </c>
      <c r="BK576" t="str">
        <f ca="1">IF($BT576&lt;&gt;"",SUMIF($BD$3:$BD$1004,"="&amp;$BD576,INDIRECT(ADDRESS(3,BK$2,1,1)):INDIRECT(ADDRESS(1004,BK$2,1,1))),"")</f>
        <v/>
      </c>
      <c r="BL576" t="str">
        <f ca="1">IF($BT576&lt;&gt;"",SUMIF($BD$3:$BD$1004,"="&amp;$BD576,INDIRECT(ADDRESS(3,BL$2,1,1)):INDIRECT(ADDRESS(1004,BL$2,1,1))),"")</f>
        <v/>
      </c>
      <c r="BM576" t="str">
        <f ca="1">IF($BT576&lt;&gt;"",SUMIF($BD$3:$BD$1004,"="&amp;$BD576,INDIRECT(ADDRESS(3,BM$2,1,1)):INDIRECT(ADDRESS(1004,BM$2,1,1))),"")</f>
        <v/>
      </c>
      <c r="BN576" t="str">
        <f ca="1">IF($BT576&lt;&gt;"",SUMIF($BD$3:$BD$1004,"="&amp;$BD576,INDIRECT(ADDRESS(3,BN$2,1,1)):INDIRECT(ADDRESS(1004,BN$2,1,1))),"")</f>
        <v/>
      </c>
      <c r="BO576" t="str">
        <f ca="1">IF($BT576&lt;&gt;"",SUMIF($BD$3:$BD$1004,"="&amp;$BD576,INDIRECT(ADDRESS(3,BO$2,1,1)):INDIRECT(ADDRESS(1004,BO$2,1,1))),"")</f>
        <v/>
      </c>
      <c r="BP576" t="str">
        <f ca="1">IF($BT576&lt;&gt;"",SUMIF($BD$3:$BD$1004,"="&amp;$BD576,INDIRECT(ADDRESS(3,BP$2,1,1)):INDIRECT(ADDRESS(1004,BP$2,1,1))),"")</f>
        <v/>
      </c>
      <c r="BQ576" t="str">
        <f ca="1">IF($BT576&lt;&gt;"",SUMIF($BD$3:$BD$1004,"="&amp;$BD576,INDIRECT(ADDRESS(3,BQ$2,1,1)):INDIRECT(ADDRESS(1004,BQ$2,1,1))),"")</f>
        <v/>
      </c>
      <c r="BR576" t="str">
        <f ca="1">IF($BT576&lt;&gt;"",SUMIF($BD$3:$BD$1004,"="&amp;$BD576,INDIRECT(ADDRESS(3,BR$2,1,1)):INDIRECT(ADDRESS(1004,BR$2,1,1))),"")</f>
        <v/>
      </c>
      <c r="BS576" t="str">
        <f>IF($A576&lt;&gt;"",VLOOKUP(TRUNC(MID($A576,1,2),0),Plano_Contas!$H$3:$J$103,3,TRUE),"")</f>
        <v/>
      </c>
      <c r="BT576" t="str">
        <f t="shared" si="32"/>
        <v/>
      </c>
      <c r="BV576">
        <f>Empresas!C576</f>
        <v>0</v>
      </c>
    </row>
    <row r="577" spans="1:74" x14ac:dyDescent="0.2">
      <c r="A577" s="89"/>
      <c r="B577" s="52" t="str">
        <f>IF($A577&lt;&gt;"",VLOOKUP(""&amp;$A577,Plano_Contas!$A$3:$F$1003,6,0),"")</f>
        <v/>
      </c>
      <c r="C577" s="91"/>
      <c r="D577" s="111"/>
      <c r="E577" s="112">
        <v>0</v>
      </c>
      <c r="F577" s="87"/>
      <c r="G577" s="85"/>
      <c r="H577" s="111"/>
      <c r="I577" s="112">
        <v>0</v>
      </c>
      <c r="J577" s="87"/>
      <c r="K577" s="85"/>
      <c r="L577" s="111"/>
      <c r="M577" s="112">
        <v>0</v>
      </c>
      <c r="N577" s="87"/>
      <c r="O577" s="85"/>
      <c r="P577" s="111"/>
      <c r="Q577" s="112">
        <v>0</v>
      </c>
      <c r="R577" s="87"/>
      <c r="S577" s="85"/>
      <c r="T577" s="111"/>
      <c r="U577" s="112">
        <v>0</v>
      </c>
      <c r="V577" s="87"/>
      <c r="W577" s="85"/>
      <c r="X577" s="111"/>
      <c r="Y577" s="112">
        <v>0</v>
      </c>
      <c r="Z577" s="87"/>
      <c r="AA577" s="85"/>
      <c r="AB577" s="111"/>
      <c r="AC577" s="112">
        <v>0</v>
      </c>
      <c r="AD577" s="87"/>
      <c r="AE577" s="85"/>
      <c r="AF577" s="111"/>
      <c r="AG577" s="112">
        <v>0</v>
      </c>
      <c r="AH577" s="87"/>
      <c r="AI577" s="85"/>
      <c r="AJ577" s="111"/>
      <c r="AK577" s="112">
        <v>0</v>
      </c>
      <c r="AL577" s="87"/>
      <c r="AM577" s="85"/>
      <c r="AN577" s="111"/>
      <c r="AO577" s="112">
        <v>0</v>
      </c>
      <c r="AP577" s="87"/>
      <c r="AQ577" s="85"/>
      <c r="AR577" s="111"/>
      <c r="AS577" s="112">
        <v>0</v>
      </c>
      <c r="AT577" s="87"/>
      <c r="AU577" s="85"/>
      <c r="AV577" s="111"/>
      <c r="AW577" s="112">
        <v>0</v>
      </c>
      <c r="AX577" s="87"/>
      <c r="AY577" s="85"/>
      <c r="AZ577" s="267">
        <f t="shared" si="33"/>
        <v>0</v>
      </c>
      <c r="BA577" s="88">
        <f t="shared" si="34"/>
        <v>0</v>
      </c>
      <c r="BC577">
        <f>IF($A577&lt;&gt;"",COUNTIF($BD$3:$BD577,$BD577),0)</f>
        <v>0</v>
      </c>
      <c r="BD577" t="str">
        <f>IF($A577&lt;&gt;"",VLOOKUP(TRUNC(MID($A577,1,2),0),Plano_Contas!$H$3:$J$103,2,TRUE),"")</f>
        <v/>
      </c>
      <c r="BE577" s="201" t="str">
        <f t="shared" si="31"/>
        <v/>
      </c>
      <c r="BF577" t="str">
        <f ca="1">IF($BT577&lt;&gt;"",SUMIF($BD$3:$BD$1004,"="&amp;$BD577,INDIRECT(ADDRESS(3,BF$2,1,1)):INDIRECT(ADDRESS(1004,BF$2,1,1))),"")</f>
        <v/>
      </c>
      <c r="BG577" t="str">
        <f ca="1">IF($BT577&lt;&gt;"",SUMIF($BD$3:$BD$1004,"="&amp;$BD577,INDIRECT(ADDRESS(3,BG$2,1,1)):INDIRECT(ADDRESS(1004,BG$2,1,1))),"")</f>
        <v/>
      </c>
      <c r="BH577" t="str">
        <f ca="1">IF($BT577&lt;&gt;"",SUMIF($BD$3:$BD$1004,"="&amp;$BD577,INDIRECT(ADDRESS(3,BH$2,1,1)):INDIRECT(ADDRESS(1004,BH$2,1,1))),"")</f>
        <v/>
      </c>
      <c r="BI577" t="str">
        <f ca="1">IF($BT577&lt;&gt;"",SUMIF($BD$3:$BD$1004,"="&amp;$BD577,INDIRECT(ADDRESS(3,BI$2,1,1)):INDIRECT(ADDRESS(1004,BI$2,1,1))),"")</f>
        <v/>
      </c>
      <c r="BJ577" t="str">
        <f ca="1">IF($BT577&lt;&gt;"",SUMIF($BD$3:$BD$1004,"="&amp;$BD577,INDIRECT(ADDRESS(3,BJ$2,1,1)):INDIRECT(ADDRESS(1004,BJ$2,1,1))),"")</f>
        <v/>
      </c>
      <c r="BK577" t="str">
        <f ca="1">IF($BT577&lt;&gt;"",SUMIF($BD$3:$BD$1004,"="&amp;$BD577,INDIRECT(ADDRESS(3,BK$2,1,1)):INDIRECT(ADDRESS(1004,BK$2,1,1))),"")</f>
        <v/>
      </c>
      <c r="BL577" t="str">
        <f ca="1">IF($BT577&lt;&gt;"",SUMIF($BD$3:$BD$1004,"="&amp;$BD577,INDIRECT(ADDRESS(3,BL$2,1,1)):INDIRECT(ADDRESS(1004,BL$2,1,1))),"")</f>
        <v/>
      </c>
      <c r="BM577" t="str">
        <f ca="1">IF($BT577&lt;&gt;"",SUMIF($BD$3:$BD$1004,"="&amp;$BD577,INDIRECT(ADDRESS(3,BM$2,1,1)):INDIRECT(ADDRESS(1004,BM$2,1,1))),"")</f>
        <v/>
      </c>
      <c r="BN577" t="str">
        <f ca="1">IF($BT577&lt;&gt;"",SUMIF($BD$3:$BD$1004,"="&amp;$BD577,INDIRECT(ADDRESS(3,BN$2,1,1)):INDIRECT(ADDRESS(1004,BN$2,1,1))),"")</f>
        <v/>
      </c>
      <c r="BO577" t="str">
        <f ca="1">IF($BT577&lt;&gt;"",SUMIF($BD$3:$BD$1004,"="&amp;$BD577,INDIRECT(ADDRESS(3,BO$2,1,1)):INDIRECT(ADDRESS(1004,BO$2,1,1))),"")</f>
        <v/>
      </c>
      <c r="BP577" t="str">
        <f ca="1">IF($BT577&lt;&gt;"",SUMIF($BD$3:$BD$1004,"="&amp;$BD577,INDIRECT(ADDRESS(3,BP$2,1,1)):INDIRECT(ADDRESS(1004,BP$2,1,1))),"")</f>
        <v/>
      </c>
      <c r="BQ577" t="str">
        <f ca="1">IF($BT577&lt;&gt;"",SUMIF($BD$3:$BD$1004,"="&amp;$BD577,INDIRECT(ADDRESS(3,BQ$2,1,1)):INDIRECT(ADDRESS(1004,BQ$2,1,1))),"")</f>
        <v/>
      </c>
      <c r="BR577" t="str">
        <f ca="1">IF($BT577&lt;&gt;"",SUMIF($BD$3:$BD$1004,"="&amp;$BD577,INDIRECT(ADDRESS(3,BR$2,1,1)):INDIRECT(ADDRESS(1004,BR$2,1,1))),"")</f>
        <v/>
      </c>
      <c r="BS577" t="str">
        <f>IF($A577&lt;&gt;"",VLOOKUP(TRUNC(MID($A577,1,2),0),Plano_Contas!$H$3:$J$103,3,TRUE),"")</f>
        <v/>
      </c>
      <c r="BT577" t="str">
        <f t="shared" si="32"/>
        <v/>
      </c>
      <c r="BV577">
        <f>Empresas!C577</f>
        <v>0</v>
      </c>
    </row>
    <row r="578" spans="1:74" x14ac:dyDescent="0.2">
      <c r="A578" s="89"/>
      <c r="B578" s="52" t="str">
        <f>IF($A578&lt;&gt;"",VLOOKUP(""&amp;$A578,Plano_Contas!$A$3:$F$1003,6,0),"")</f>
        <v/>
      </c>
      <c r="C578" s="91"/>
      <c r="D578" s="111"/>
      <c r="E578" s="112">
        <v>0</v>
      </c>
      <c r="F578" s="87"/>
      <c r="G578" s="85"/>
      <c r="H578" s="111"/>
      <c r="I578" s="112">
        <v>0</v>
      </c>
      <c r="J578" s="87"/>
      <c r="K578" s="85"/>
      <c r="L578" s="111"/>
      <c r="M578" s="112">
        <v>0</v>
      </c>
      <c r="N578" s="87"/>
      <c r="O578" s="85"/>
      <c r="P578" s="111"/>
      <c r="Q578" s="112">
        <v>0</v>
      </c>
      <c r="R578" s="87"/>
      <c r="S578" s="85"/>
      <c r="T578" s="111"/>
      <c r="U578" s="112">
        <v>0</v>
      </c>
      <c r="V578" s="87"/>
      <c r="W578" s="85"/>
      <c r="X578" s="111"/>
      <c r="Y578" s="112">
        <v>0</v>
      </c>
      <c r="Z578" s="87"/>
      <c r="AA578" s="85"/>
      <c r="AB578" s="111"/>
      <c r="AC578" s="112">
        <v>0</v>
      </c>
      <c r="AD578" s="87"/>
      <c r="AE578" s="85"/>
      <c r="AF578" s="111"/>
      <c r="AG578" s="112">
        <v>0</v>
      </c>
      <c r="AH578" s="87"/>
      <c r="AI578" s="85"/>
      <c r="AJ578" s="111"/>
      <c r="AK578" s="112">
        <v>0</v>
      </c>
      <c r="AL578" s="87"/>
      <c r="AM578" s="85"/>
      <c r="AN578" s="111"/>
      <c r="AO578" s="112">
        <v>0</v>
      </c>
      <c r="AP578" s="87"/>
      <c r="AQ578" s="85"/>
      <c r="AR578" s="111"/>
      <c r="AS578" s="112">
        <v>0</v>
      </c>
      <c r="AT578" s="87"/>
      <c r="AU578" s="85"/>
      <c r="AV578" s="111"/>
      <c r="AW578" s="112">
        <v>0</v>
      </c>
      <c r="AX578" s="87"/>
      <c r="AY578" s="85"/>
      <c r="AZ578" s="267">
        <f t="shared" si="33"/>
        <v>0</v>
      </c>
      <c r="BA578" s="88">
        <f t="shared" si="34"/>
        <v>0</v>
      </c>
      <c r="BC578">
        <f>IF($A578&lt;&gt;"",COUNTIF($BD$3:$BD578,$BD578),0)</f>
        <v>0</v>
      </c>
      <c r="BD578" t="str">
        <f>IF($A578&lt;&gt;"",VLOOKUP(TRUNC(MID($A578,1,2),0),Plano_Contas!$H$3:$J$103,2,TRUE),"")</f>
        <v/>
      </c>
      <c r="BE578" s="201" t="str">
        <f t="shared" si="31"/>
        <v/>
      </c>
      <c r="BF578" t="str">
        <f ca="1">IF($BT578&lt;&gt;"",SUMIF($BD$3:$BD$1004,"="&amp;$BD578,INDIRECT(ADDRESS(3,BF$2,1,1)):INDIRECT(ADDRESS(1004,BF$2,1,1))),"")</f>
        <v/>
      </c>
      <c r="BG578" t="str">
        <f ca="1">IF($BT578&lt;&gt;"",SUMIF($BD$3:$BD$1004,"="&amp;$BD578,INDIRECT(ADDRESS(3,BG$2,1,1)):INDIRECT(ADDRESS(1004,BG$2,1,1))),"")</f>
        <v/>
      </c>
      <c r="BH578" t="str">
        <f ca="1">IF($BT578&lt;&gt;"",SUMIF($BD$3:$BD$1004,"="&amp;$BD578,INDIRECT(ADDRESS(3,BH$2,1,1)):INDIRECT(ADDRESS(1004,BH$2,1,1))),"")</f>
        <v/>
      </c>
      <c r="BI578" t="str">
        <f ca="1">IF($BT578&lt;&gt;"",SUMIF($BD$3:$BD$1004,"="&amp;$BD578,INDIRECT(ADDRESS(3,BI$2,1,1)):INDIRECT(ADDRESS(1004,BI$2,1,1))),"")</f>
        <v/>
      </c>
      <c r="BJ578" t="str">
        <f ca="1">IF($BT578&lt;&gt;"",SUMIF($BD$3:$BD$1004,"="&amp;$BD578,INDIRECT(ADDRESS(3,BJ$2,1,1)):INDIRECT(ADDRESS(1004,BJ$2,1,1))),"")</f>
        <v/>
      </c>
      <c r="BK578" t="str">
        <f ca="1">IF($BT578&lt;&gt;"",SUMIF($BD$3:$BD$1004,"="&amp;$BD578,INDIRECT(ADDRESS(3,BK$2,1,1)):INDIRECT(ADDRESS(1004,BK$2,1,1))),"")</f>
        <v/>
      </c>
      <c r="BL578" t="str">
        <f ca="1">IF($BT578&lt;&gt;"",SUMIF($BD$3:$BD$1004,"="&amp;$BD578,INDIRECT(ADDRESS(3,BL$2,1,1)):INDIRECT(ADDRESS(1004,BL$2,1,1))),"")</f>
        <v/>
      </c>
      <c r="BM578" t="str">
        <f ca="1">IF($BT578&lt;&gt;"",SUMIF($BD$3:$BD$1004,"="&amp;$BD578,INDIRECT(ADDRESS(3,BM$2,1,1)):INDIRECT(ADDRESS(1004,BM$2,1,1))),"")</f>
        <v/>
      </c>
      <c r="BN578" t="str">
        <f ca="1">IF($BT578&lt;&gt;"",SUMIF($BD$3:$BD$1004,"="&amp;$BD578,INDIRECT(ADDRESS(3,BN$2,1,1)):INDIRECT(ADDRESS(1004,BN$2,1,1))),"")</f>
        <v/>
      </c>
      <c r="BO578" t="str">
        <f ca="1">IF($BT578&lt;&gt;"",SUMIF($BD$3:$BD$1004,"="&amp;$BD578,INDIRECT(ADDRESS(3,BO$2,1,1)):INDIRECT(ADDRESS(1004,BO$2,1,1))),"")</f>
        <v/>
      </c>
      <c r="BP578" t="str">
        <f ca="1">IF($BT578&lt;&gt;"",SUMIF($BD$3:$BD$1004,"="&amp;$BD578,INDIRECT(ADDRESS(3,BP$2,1,1)):INDIRECT(ADDRESS(1004,BP$2,1,1))),"")</f>
        <v/>
      </c>
      <c r="BQ578" t="str">
        <f ca="1">IF($BT578&lt;&gt;"",SUMIF($BD$3:$BD$1004,"="&amp;$BD578,INDIRECT(ADDRESS(3,BQ$2,1,1)):INDIRECT(ADDRESS(1004,BQ$2,1,1))),"")</f>
        <v/>
      </c>
      <c r="BR578" t="str">
        <f ca="1">IF($BT578&lt;&gt;"",SUMIF($BD$3:$BD$1004,"="&amp;$BD578,INDIRECT(ADDRESS(3,BR$2,1,1)):INDIRECT(ADDRESS(1004,BR$2,1,1))),"")</f>
        <v/>
      </c>
      <c r="BS578" t="str">
        <f>IF($A578&lt;&gt;"",VLOOKUP(TRUNC(MID($A578,1,2),0),Plano_Contas!$H$3:$J$103,3,TRUE),"")</f>
        <v/>
      </c>
      <c r="BT578" t="str">
        <f t="shared" si="32"/>
        <v/>
      </c>
      <c r="BV578">
        <f>Empresas!C578</f>
        <v>0</v>
      </c>
    </row>
    <row r="579" spans="1:74" x14ac:dyDescent="0.2">
      <c r="A579" s="89"/>
      <c r="B579" s="52" t="str">
        <f>IF($A579&lt;&gt;"",VLOOKUP(""&amp;$A579,Plano_Contas!$A$3:$F$1003,6,0),"")</f>
        <v/>
      </c>
      <c r="C579" s="91"/>
      <c r="D579" s="111"/>
      <c r="E579" s="112">
        <v>0</v>
      </c>
      <c r="F579" s="87"/>
      <c r="G579" s="85"/>
      <c r="H579" s="111"/>
      <c r="I579" s="112">
        <v>0</v>
      </c>
      <c r="J579" s="87"/>
      <c r="K579" s="85"/>
      <c r="L579" s="111"/>
      <c r="M579" s="112">
        <v>0</v>
      </c>
      <c r="N579" s="87"/>
      <c r="O579" s="85"/>
      <c r="P579" s="111"/>
      <c r="Q579" s="112">
        <v>0</v>
      </c>
      <c r="R579" s="87"/>
      <c r="S579" s="85"/>
      <c r="T579" s="111"/>
      <c r="U579" s="112">
        <v>0</v>
      </c>
      <c r="V579" s="87"/>
      <c r="W579" s="85"/>
      <c r="X579" s="111"/>
      <c r="Y579" s="112">
        <v>0</v>
      </c>
      <c r="Z579" s="87"/>
      <c r="AA579" s="85"/>
      <c r="AB579" s="111"/>
      <c r="AC579" s="112">
        <v>0</v>
      </c>
      <c r="AD579" s="87"/>
      <c r="AE579" s="85"/>
      <c r="AF579" s="111"/>
      <c r="AG579" s="112">
        <v>0</v>
      </c>
      <c r="AH579" s="87"/>
      <c r="AI579" s="85"/>
      <c r="AJ579" s="111"/>
      <c r="AK579" s="112">
        <v>0</v>
      </c>
      <c r="AL579" s="87"/>
      <c r="AM579" s="85"/>
      <c r="AN579" s="111"/>
      <c r="AO579" s="112">
        <v>0</v>
      </c>
      <c r="AP579" s="87"/>
      <c r="AQ579" s="85"/>
      <c r="AR579" s="111"/>
      <c r="AS579" s="112">
        <v>0</v>
      </c>
      <c r="AT579" s="87"/>
      <c r="AU579" s="85"/>
      <c r="AV579" s="111"/>
      <c r="AW579" s="112">
        <v>0</v>
      </c>
      <c r="AX579" s="87"/>
      <c r="AY579" s="85"/>
      <c r="AZ579" s="267">
        <f t="shared" si="33"/>
        <v>0</v>
      </c>
      <c r="BA579" s="88">
        <f t="shared" si="34"/>
        <v>0</v>
      </c>
      <c r="BC579">
        <f>IF($A579&lt;&gt;"",COUNTIF($BD$3:$BD579,$BD579),0)</f>
        <v>0</v>
      </c>
      <c r="BD579" t="str">
        <f>IF($A579&lt;&gt;"",VLOOKUP(TRUNC(MID($A579,1,2),0),Plano_Contas!$H$3:$J$103,2,TRUE),"")</f>
        <v/>
      </c>
      <c r="BE579" s="201" t="str">
        <f t="shared" ref="BE579:BE642" si="35">IF(ISERR(SEARCH("[",$B579))=FALSE,MID($B579,SEARCH("[",$B579)+1,SEARCH("]",$B579)-SEARCH("[",$B579)-1),"")</f>
        <v/>
      </c>
      <c r="BF579" t="str">
        <f ca="1">IF($BT579&lt;&gt;"",SUMIF($BD$3:$BD$1004,"="&amp;$BD579,INDIRECT(ADDRESS(3,BF$2,1,1)):INDIRECT(ADDRESS(1004,BF$2,1,1))),"")</f>
        <v/>
      </c>
      <c r="BG579" t="str">
        <f ca="1">IF($BT579&lt;&gt;"",SUMIF($BD$3:$BD$1004,"="&amp;$BD579,INDIRECT(ADDRESS(3,BG$2,1,1)):INDIRECT(ADDRESS(1004,BG$2,1,1))),"")</f>
        <v/>
      </c>
      <c r="BH579" t="str">
        <f ca="1">IF($BT579&lt;&gt;"",SUMIF($BD$3:$BD$1004,"="&amp;$BD579,INDIRECT(ADDRESS(3,BH$2,1,1)):INDIRECT(ADDRESS(1004,BH$2,1,1))),"")</f>
        <v/>
      </c>
      <c r="BI579" t="str">
        <f ca="1">IF($BT579&lt;&gt;"",SUMIF($BD$3:$BD$1004,"="&amp;$BD579,INDIRECT(ADDRESS(3,BI$2,1,1)):INDIRECT(ADDRESS(1004,BI$2,1,1))),"")</f>
        <v/>
      </c>
      <c r="BJ579" t="str">
        <f ca="1">IF($BT579&lt;&gt;"",SUMIF($BD$3:$BD$1004,"="&amp;$BD579,INDIRECT(ADDRESS(3,BJ$2,1,1)):INDIRECT(ADDRESS(1004,BJ$2,1,1))),"")</f>
        <v/>
      </c>
      <c r="BK579" t="str">
        <f ca="1">IF($BT579&lt;&gt;"",SUMIF($BD$3:$BD$1004,"="&amp;$BD579,INDIRECT(ADDRESS(3,BK$2,1,1)):INDIRECT(ADDRESS(1004,BK$2,1,1))),"")</f>
        <v/>
      </c>
      <c r="BL579" t="str">
        <f ca="1">IF($BT579&lt;&gt;"",SUMIF($BD$3:$BD$1004,"="&amp;$BD579,INDIRECT(ADDRESS(3,BL$2,1,1)):INDIRECT(ADDRESS(1004,BL$2,1,1))),"")</f>
        <v/>
      </c>
      <c r="BM579" t="str">
        <f ca="1">IF($BT579&lt;&gt;"",SUMIF($BD$3:$BD$1004,"="&amp;$BD579,INDIRECT(ADDRESS(3,BM$2,1,1)):INDIRECT(ADDRESS(1004,BM$2,1,1))),"")</f>
        <v/>
      </c>
      <c r="BN579" t="str">
        <f ca="1">IF($BT579&lt;&gt;"",SUMIF($BD$3:$BD$1004,"="&amp;$BD579,INDIRECT(ADDRESS(3,BN$2,1,1)):INDIRECT(ADDRESS(1004,BN$2,1,1))),"")</f>
        <v/>
      </c>
      <c r="BO579" t="str">
        <f ca="1">IF($BT579&lt;&gt;"",SUMIF($BD$3:$BD$1004,"="&amp;$BD579,INDIRECT(ADDRESS(3,BO$2,1,1)):INDIRECT(ADDRESS(1004,BO$2,1,1))),"")</f>
        <v/>
      </c>
      <c r="BP579" t="str">
        <f ca="1">IF($BT579&lt;&gt;"",SUMIF($BD$3:$BD$1004,"="&amp;$BD579,INDIRECT(ADDRESS(3,BP$2,1,1)):INDIRECT(ADDRESS(1004,BP$2,1,1))),"")</f>
        <v/>
      </c>
      <c r="BQ579" t="str">
        <f ca="1">IF($BT579&lt;&gt;"",SUMIF($BD$3:$BD$1004,"="&amp;$BD579,INDIRECT(ADDRESS(3,BQ$2,1,1)):INDIRECT(ADDRESS(1004,BQ$2,1,1))),"")</f>
        <v/>
      </c>
      <c r="BR579" t="str">
        <f ca="1">IF($BT579&lt;&gt;"",SUMIF($BD$3:$BD$1004,"="&amp;$BD579,INDIRECT(ADDRESS(3,BR$2,1,1)):INDIRECT(ADDRESS(1004,BR$2,1,1))),"")</f>
        <v/>
      </c>
      <c r="BS579" t="str">
        <f>IF($A579&lt;&gt;"",VLOOKUP(TRUNC(MID($A579,1,2),0),Plano_Contas!$H$3:$J$103,3,TRUE),"")</f>
        <v/>
      </c>
      <c r="BT579" t="str">
        <f t="shared" ref="BT579:BT642" si="36">IF(($BC579=1)*($BS579&lt;&gt;"T"),$BD579&amp;IF($BE579&lt;&gt;""," ("&amp;$BE579&amp;")",""),"")</f>
        <v/>
      </c>
      <c r="BV579">
        <f>Empresas!C579</f>
        <v>0</v>
      </c>
    </row>
    <row r="580" spans="1:74" x14ac:dyDescent="0.2">
      <c r="A580" s="89"/>
      <c r="B580" s="52" t="str">
        <f>IF($A580&lt;&gt;"",VLOOKUP(""&amp;$A580,Plano_Contas!$A$3:$F$1003,6,0),"")</f>
        <v/>
      </c>
      <c r="C580" s="91"/>
      <c r="D580" s="111"/>
      <c r="E580" s="112">
        <v>0</v>
      </c>
      <c r="F580" s="87"/>
      <c r="G580" s="85"/>
      <c r="H580" s="111"/>
      <c r="I580" s="112">
        <v>0</v>
      </c>
      <c r="J580" s="87"/>
      <c r="K580" s="85"/>
      <c r="L580" s="111"/>
      <c r="M580" s="112">
        <v>0</v>
      </c>
      <c r="N580" s="87"/>
      <c r="O580" s="85"/>
      <c r="P580" s="111"/>
      <c r="Q580" s="112">
        <v>0</v>
      </c>
      <c r="R580" s="87"/>
      <c r="S580" s="85"/>
      <c r="T580" s="111"/>
      <c r="U580" s="112">
        <v>0</v>
      </c>
      <c r="V580" s="87"/>
      <c r="W580" s="85"/>
      <c r="X580" s="111"/>
      <c r="Y580" s="112">
        <v>0</v>
      </c>
      <c r="Z580" s="87"/>
      <c r="AA580" s="85"/>
      <c r="AB580" s="111"/>
      <c r="AC580" s="112">
        <v>0</v>
      </c>
      <c r="AD580" s="87"/>
      <c r="AE580" s="85"/>
      <c r="AF580" s="111"/>
      <c r="AG580" s="112">
        <v>0</v>
      </c>
      <c r="AH580" s="87"/>
      <c r="AI580" s="85"/>
      <c r="AJ580" s="111"/>
      <c r="AK580" s="112">
        <v>0</v>
      </c>
      <c r="AL580" s="87"/>
      <c r="AM580" s="85"/>
      <c r="AN580" s="111"/>
      <c r="AO580" s="112">
        <v>0</v>
      </c>
      <c r="AP580" s="87"/>
      <c r="AQ580" s="85"/>
      <c r="AR580" s="111"/>
      <c r="AS580" s="112">
        <v>0</v>
      </c>
      <c r="AT580" s="87"/>
      <c r="AU580" s="85"/>
      <c r="AV580" s="111"/>
      <c r="AW580" s="112">
        <v>0</v>
      </c>
      <c r="AX580" s="87"/>
      <c r="AY580" s="85"/>
      <c r="AZ580" s="267">
        <f t="shared" si="33"/>
        <v>0</v>
      </c>
      <c r="BA580" s="88">
        <f t="shared" si="34"/>
        <v>0</v>
      </c>
      <c r="BC580">
        <f>IF($A580&lt;&gt;"",COUNTIF($BD$3:$BD580,$BD580),0)</f>
        <v>0</v>
      </c>
      <c r="BD580" t="str">
        <f>IF($A580&lt;&gt;"",VLOOKUP(TRUNC(MID($A580,1,2),0),Plano_Contas!$H$3:$J$103,2,TRUE),"")</f>
        <v/>
      </c>
      <c r="BE580" s="201" t="str">
        <f t="shared" si="35"/>
        <v/>
      </c>
      <c r="BF580" t="str">
        <f ca="1">IF($BT580&lt;&gt;"",SUMIF($BD$3:$BD$1004,"="&amp;$BD580,INDIRECT(ADDRESS(3,BF$2,1,1)):INDIRECT(ADDRESS(1004,BF$2,1,1))),"")</f>
        <v/>
      </c>
      <c r="BG580" t="str">
        <f ca="1">IF($BT580&lt;&gt;"",SUMIF($BD$3:$BD$1004,"="&amp;$BD580,INDIRECT(ADDRESS(3,BG$2,1,1)):INDIRECT(ADDRESS(1004,BG$2,1,1))),"")</f>
        <v/>
      </c>
      <c r="BH580" t="str">
        <f ca="1">IF($BT580&lt;&gt;"",SUMIF($BD$3:$BD$1004,"="&amp;$BD580,INDIRECT(ADDRESS(3,BH$2,1,1)):INDIRECT(ADDRESS(1004,BH$2,1,1))),"")</f>
        <v/>
      </c>
      <c r="BI580" t="str">
        <f ca="1">IF($BT580&lt;&gt;"",SUMIF($BD$3:$BD$1004,"="&amp;$BD580,INDIRECT(ADDRESS(3,BI$2,1,1)):INDIRECT(ADDRESS(1004,BI$2,1,1))),"")</f>
        <v/>
      </c>
      <c r="BJ580" t="str">
        <f ca="1">IF($BT580&lt;&gt;"",SUMIF($BD$3:$BD$1004,"="&amp;$BD580,INDIRECT(ADDRESS(3,BJ$2,1,1)):INDIRECT(ADDRESS(1004,BJ$2,1,1))),"")</f>
        <v/>
      </c>
      <c r="BK580" t="str">
        <f ca="1">IF($BT580&lt;&gt;"",SUMIF($BD$3:$BD$1004,"="&amp;$BD580,INDIRECT(ADDRESS(3,BK$2,1,1)):INDIRECT(ADDRESS(1004,BK$2,1,1))),"")</f>
        <v/>
      </c>
      <c r="BL580" t="str">
        <f ca="1">IF($BT580&lt;&gt;"",SUMIF($BD$3:$BD$1004,"="&amp;$BD580,INDIRECT(ADDRESS(3,BL$2,1,1)):INDIRECT(ADDRESS(1004,BL$2,1,1))),"")</f>
        <v/>
      </c>
      <c r="BM580" t="str">
        <f ca="1">IF($BT580&lt;&gt;"",SUMIF($BD$3:$BD$1004,"="&amp;$BD580,INDIRECT(ADDRESS(3,BM$2,1,1)):INDIRECT(ADDRESS(1004,BM$2,1,1))),"")</f>
        <v/>
      </c>
      <c r="BN580" t="str">
        <f ca="1">IF($BT580&lt;&gt;"",SUMIF($BD$3:$BD$1004,"="&amp;$BD580,INDIRECT(ADDRESS(3,BN$2,1,1)):INDIRECT(ADDRESS(1004,BN$2,1,1))),"")</f>
        <v/>
      </c>
      <c r="BO580" t="str">
        <f ca="1">IF($BT580&lt;&gt;"",SUMIF($BD$3:$BD$1004,"="&amp;$BD580,INDIRECT(ADDRESS(3,BO$2,1,1)):INDIRECT(ADDRESS(1004,BO$2,1,1))),"")</f>
        <v/>
      </c>
      <c r="BP580" t="str">
        <f ca="1">IF($BT580&lt;&gt;"",SUMIF($BD$3:$BD$1004,"="&amp;$BD580,INDIRECT(ADDRESS(3,BP$2,1,1)):INDIRECT(ADDRESS(1004,BP$2,1,1))),"")</f>
        <v/>
      </c>
      <c r="BQ580" t="str">
        <f ca="1">IF($BT580&lt;&gt;"",SUMIF($BD$3:$BD$1004,"="&amp;$BD580,INDIRECT(ADDRESS(3,BQ$2,1,1)):INDIRECT(ADDRESS(1004,BQ$2,1,1))),"")</f>
        <v/>
      </c>
      <c r="BR580" t="str">
        <f ca="1">IF($BT580&lt;&gt;"",SUMIF($BD$3:$BD$1004,"="&amp;$BD580,INDIRECT(ADDRESS(3,BR$2,1,1)):INDIRECT(ADDRESS(1004,BR$2,1,1))),"")</f>
        <v/>
      </c>
      <c r="BS580" t="str">
        <f>IF($A580&lt;&gt;"",VLOOKUP(TRUNC(MID($A580,1,2),0),Plano_Contas!$H$3:$J$103,3,TRUE),"")</f>
        <v/>
      </c>
      <c r="BT580" t="str">
        <f t="shared" si="36"/>
        <v/>
      </c>
      <c r="BV580">
        <f>Empresas!C580</f>
        <v>0</v>
      </c>
    </row>
    <row r="581" spans="1:74" x14ac:dyDescent="0.2">
      <c r="A581" s="89"/>
      <c r="B581" s="52" t="str">
        <f>IF($A581&lt;&gt;"",VLOOKUP(""&amp;$A581,Plano_Contas!$A$3:$F$1003,6,0),"")</f>
        <v/>
      </c>
      <c r="C581" s="91"/>
      <c r="D581" s="111"/>
      <c r="E581" s="112">
        <v>0</v>
      </c>
      <c r="F581" s="87"/>
      <c r="G581" s="85"/>
      <c r="H581" s="111"/>
      <c r="I581" s="112">
        <v>0</v>
      </c>
      <c r="J581" s="87"/>
      <c r="K581" s="85"/>
      <c r="L581" s="111"/>
      <c r="M581" s="112">
        <v>0</v>
      </c>
      <c r="N581" s="87"/>
      <c r="O581" s="85"/>
      <c r="P581" s="111"/>
      <c r="Q581" s="112">
        <v>0</v>
      </c>
      <c r="R581" s="87"/>
      <c r="S581" s="85"/>
      <c r="T581" s="111"/>
      <c r="U581" s="112">
        <v>0</v>
      </c>
      <c r="V581" s="87"/>
      <c r="W581" s="85"/>
      <c r="X581" s="111"/>
      <c r="Y581" s="112">
        <v>0</v>
      </c>
      <c r="Z581" s="87"/>
      <c r="AA581" s="85"/>
      <c r="AB581" s="111"/>
      <c r="AC581" s="112">
        <v>0</v>
      </c>
      <c r="AD581" s="87"/>
      <c r="AE581" s="85"/>
      <c r="AF581" s="111"/>
      <c r="AG581" s="112">
        <v>0</v>
      </c>
      <c r="AH581" s="87"/>
      <c r="AI581" s="85"/>
      <c r="AJ581" s="111"/>
      <c r="AK581" s="112">
        <v>0</v>
      </c>
      <c r="AL581" s="87"/>
      <c r="AM581" s="85"/>
      <c r="AN581" s="111"/>
      <c r="AO581" s="112">
        <v>0</v>
      </c>
      <c r="AP581" s="87"/>
      <c r="AQ581" s="85"/>
      <c r="AR581" s="111"/>
      <c r="AS581" s="112">
        <v>0</v>
      </c>
      <c r="AT581" s="87"/>
      <c r="AU581" s="85"/>
      <c r="AV581" s="111"/>
      <c r="AW581" s="112">
        <v>0</v>
      </c>
      <c r="AX581" s="87"/>
      <c r="AY581" s="85"/>
      <c r="AZ581" s="267">
        <f t="shared" si="33"/>
        <v>0</v>
      </c>
      <c r="BA581" s="88">
        <f t="shared" si="34"/>
        <v>0</v>
      </c>
      <c r="BC581">
        <f>IF($A581&lt;&gt;"",COUNTIF($BD$3:$BD581,$BD581),0)</f>
        <v>0</v>
      </c>
      <c r="BD581" t="str">
        <f>IF($A581&lt;&gt;"",VLOOKUP(TRUNC(MID($A581,1,2),0),Plano_Contas!$H$3:$J$103,2,TRUE),"")</f>
        <v/>
      </c>
      <c r="BE581" s="201" t="str">
        <f t="shared" si="35"/>
        <v/>
      </c>
      <c r="BF581" t="str">
        <f ca="1">IF($BT581&lt;&gt;"",SUMIF($BD$3:$BD$1004,"="&amp;$BD581,INDIRECT(ADDRESS(3,BF$2,1,1)):INDIRECT(ADDRESS(1004,BF$2,1,1))),"")</f>
        <v/>
      </c>
      <c r="BG581" t="str">
        <f ca="1">IF($BT581&lt;&gt;"",SUMIF($BD$3:$BD$1004,"="&amp;$BD581,INDIRECT(ADDRESS(3,BG$2,1,1)):INDIRECT(ADDRESS(1004,BG$2,1,1))),"")</f>
        <v/>
      </c>
      <c r="BH581" t="str">
        <f ca="1">IF($BT581&lt;&gt;"",SUMIF($BD$3:$BD$1004,"="&amp;$BD581,INDIRECT(ADDRESS(3,BH$2,1,1)):INDIRECT(ADDRESS(1004,BH$2,1,1))),"")</f>
        <v/>
      </c>
      <c r="BI581" t="str">
        <f ca="1">IF($BT581&lt;&gt;"",SUMIF($BD$3:$BD$1004,"="&amp;$BD581,INDIRECT(ADDRESS(3,BI$2,1,1)):INDIRECT(ADDRESS(1004,BI$2,1,1))),"")</f>
        <v/>
      </c>
      <c r="BJ581" t="str">
        <f ca="1">IF($BT581&lt;&gt;"",SUMIF($BD$3:$BD$1004,"="&amp;$BD581,INDIRECT(ADDRESS(3,BJ$2,1,1)):INDIRECT(ADDRESS(1004,BJ$2,1,1))),"")</f>
        <v/>
      </c>
      <c r="BK581" t="str">
        <f ca="1">IF($BT581&lt;&gt;"",SUMIF($BD$3:$BD$1004,"="&amp;$BD581,INDIRECT(ADDRESS(3,BK$2,1,1)):INDIRECT(ADDRESS(1004,BK$2,1,1))),"")</f>
        <v/>
      </c>
      <c r="BL581" t="str">
        <f ca="1">IF($BT581&lt;&gt;"",SUMIF($BD$3:$BD$1004,"="&amp;$BD581,INDIRECT(ADDRESS(3,BL$2,1,1)):INDIRECT(ADDRESS(1004,BL$2,1,1))),"")</f>
        <v/>
      </c>
      <c r="BM581" t="str">
        <f ca="1">IF($BT581&lt;&gt;"",SUMIF($BD$3:$BD$1004,"="&amp;$BD581,INDIRECT(ADDRESS(3,BM$2,1,1)):INDIRECT(ADDRESS(1004,BM$2,1,1))),"")</f>
        <v/>
      </c>
      <c r="BN581" t="str">
        <f ca="1">IF($BT581&lt;&gt;"",SUMIF($BD$3:$BD$1004,"="&amp;$BD581,INDIRECT(ADDRESS(3,BN$2,1,1)):INDIRECT(ADDRESS(1004,BN$2,1,1))),"")</f>
        <v/>
      </c>
      <c r="BO581" t="str">
        <f ca="1">IF($BT581&lt;&gt;"",SUMIF($BD$3:$BD$1004,"="&amp;$BD581,INDIRECT(ADDRESS(3,BO$2,1,1)):INDIRECT(ADDRESS(1004,BO$2,1,1))),"")</f>
        <v/>
      </c>
      <c r="BP581" t="str">
        <f ca="1">IF($BT581&lt;&gt;"",SUMIF($BD$3:$BD$1004,"="&amp;$BD581,INDIRECT(ADDRESS(3,BP$2,1,1)):INDIRECT(ADDRESS(1004,BP$2,1,1))),"")</f>
        <v/>
      </c>
      <c r="BQ581" t="str">
        <f ca="1">IF($BT581&lt;&gt;"",SUMIF($BD$3:$BD$1004,"="&amp;$BD581,INDIRECT(ADDRESS(3,BQ$2,1,1)):INDIRECT(ADDRESS(1004,BQ$2,1,1))),"")</f>
        <v/>
      </c>
      <c r="BR581" t="str">
        <f ca="1">IF($BT581&lt;&gt;"",SUMIF($BD$3:$BD$1004,"="&amp;$BD581,INDIRECT(ADDRESS(3,BR$2,1,1)):INDIRECT(ADDRESS(1004,BR$2,1,1))),"")</f>
        <v/>
      </c>
      <c r="BS581" t="str">
        <f>IF($A581&lt;&gt;"",VLOOKUP(TRUNC(MID($A581,1,2),0),Plano_Contas!$H$3:$J$103,3,TRUE),"")</f>
        <v/>
      </c>
      <c r="BT581" t="str">
        <f t="shared" si="36"/>
        <v/>
      </c>
      <c r="BV581">
        <f>Empresas!C581</f>
        <v>0</v>
      </c>
    </row>
    <row r="582" spans="1:74" x14ac:dyDescent="0.2">
      <c r="A582" s="89"/>
      <c r="B582" s="52" t="str">
        <f>IF($A582&lt;&gt;"",VLOOKUP(""&amp;$A582,Plano_Contas!$A$3:$F$1003,6,0),"")</f>
        <v/>
      </c>
      <c r="C582" s="91"/>
      <c r="D582" s="111"/>
      <c r="E582" s="112">
        <v>0</v>
      </c>
      <c r="F582" s="87"/>
      <c r="G582" s="85"/>
      <c r="H582" s="111"/>
      <c r="I582" s="112">
        <v>0</v>
      </c>
      <c r="J582" s="87"/>
      <c r="K582" s="85"/>
      <c r="L582" s="111"/>
      <c r="M582" s="112">
        <v>0</v>
      </c>
      <c r="N582" s="87"/>
      <c r="O582" s="85"/>
      <c r="P582" s="111"/>
      <c r="Q582" s="112">
        <v>0</v>
      </c>
      <c r="R582" s="87"/>
      <c r="S582" s="85"/>
      <c r="T582" s="111"/>
      <c r="U582" s="112">
        <v>0</v>
      </c>
      <c r="V582" s="87"/>
      <c r="W582" s="85"/>
      <c r="X582" s="111"/>
      <c r="Y582" s="112">
        <v>0</v>
      </c>
      <c r="Z582" s="87"/>
      <c r="AA582" s="85"/>
      <c r="AB582" s="111"/>
      <c r="AC582" s="112">
        <v>0</v>
      </c>
      <c r="AD582" s="87"/>
      <c r="AE582" s="85"/>
      <c r="AF582" s="111"/>
      <c r="AG582" s="112">
        <v>0</v>
      </c>
      <c r="AH582" s="87"/>
      <c r="AI582" s="85"/>
      <c r="AJ582" s="111"/>
      <c r="AK582" s="112">
        <v>0</v>
      </c>
      <c r="AL582" s="87"/>
      <c r="AM582" s="85"/>
      <c r="AN582" s="111"/>
      <c r="AO582" s="112">
        <v>0</v>
      </c>
      <c r="AP582" s="87"/>
      <c r="AQ582" s="85"/>
      <c r="AR582" s="111"/>
      <c r="AS582" s="112">
        <v>0</v>
      </c>
      <c r="AT582" s="87"/>
      <c r="AU582" s="85"/>
      <c r="AV582" s="111"/>
      <c r="AW582" s="112">
        <v>0</v>
      </c>
      <c r="AX582" s="87"/>
      <c r="AY582" s="85"/>
      <c r="AZ582" s="267">
        <f t="shared" si="33"/>
        <v>0</v>
      </c>
      <c r="BA582" s="88">
        <f t="shared" si="34"/>
        <v>0</v>
      </c>
      <c r="BC582">
        <f>IF($A582&lt;&gt;"",COUNTIF($BD$3:$BD582,$BD582),0)</f>
        <v>0</v>
      </c>
      <c r="BD582" t="str">
        <f>IF($A582&lt;&gt;"",VLOOKUP(TRUNC(MID($A582,1,2),0),Plano_Contas!$H$3:$J$103,2,TRUE),"")</f>
        <v/>
      </c>
      <c r="BE582" s="201" t="str">
        <f t="shared" si="35"/>
        <v/>
      </c>
      <c r="BF582" t="str">
        <f ca="1">IF($BT582&lt;&gt;"",SUMIF($BD$3:$BD$1004,"="&amp;$BD582,INDIRECT(ADDRESS(3,BF$2,1,1)):INDIRECT(ADDRESS(1004,BF$2,1,1))),"")</f>
        <v/>
      </c>
      <c r="BG582" t="str">
        <f ca="1">IF($BT582&lt;&gt;"",SUMIF($BD$3:$BD$1004,"="&amp;$BD582,INDIRECT(ADDRESS(3,BG$2,1,1)):INDIRECT(ADDRESS(1004,BG$2,1,1))),"")</f>
        <v/>
      </c>
      <c r="BH582" t="str">
        <f ca="1">IF($BT582&lt;&gt;"",SUMIF($BD$3:$BD$1004,"="&amp;$BD582,INDIRECT(ADDRESS(3,BH$2,1,1)):INDIRECT(ADDRESS(1004,BH$2,1,1))),"")</f>
        <v/>
      </c>
      <c r="BI582" t="str">
        <f ca="1">IF($BT582&lt;&gt;"",SUMIF($BD$3:$BD$1004,"="&amp;$BD582,INDIRECT(ADDRESS(3,BI$2,1,1)):INDIRECT(ADDRESS(1004,BI$2,1,1))),"")</f>
        <v/>
      </c>
      <c r="BJ582" t="str">
        <f ca="1">IF($BT582&lt;&gt;"",SUMIF($BD$3:$BD$1004,"="&amp;$BD582,INDIRECT(ADDRESS(3,BJ$2,1,1)):INDIRECT(ADDRESS(1004,BJ$2,1,1))),"")</f>
        <v/>
      </c>
      <c r="BK582" t="str">
        <f ca="1">IF($BT582&lt;&gt;"",SUMIF($BD$3:$BD$1004,"="&amp;$BD582,INDIRECT(ADDRESS(3,BK$2,1,1)):INDIRECT(ADDRESS(1004,BK$2,1,1))),"")</f>
        <v/>
      </c>
      <c r="BL582" t="str">
        <f ca="1">IF($BT582&lt;&gt;"",SUMIF($BD$3:$BD$1004,"="&amp;$BD582,INDIRECT(ADDRESS(3,BL$2,1,1)):INDIRECT(ADDRESS(1004,BL$2,1,1))),"")</f>
        <v/>
      </c>
      <c r="BM582" t="str">
        <f ca="1">IF($BT582&lt;&gt;"",SUMIF($BD$3:$BD$1004,"="&amp;$BD582,INDIRECT(ADDRESS(3,BM$2,1,1)):INDIRECT(ADDRESS(1004,BM$2,1,1))),"")</f>
        <v/>
      </c>
      <c r="BN582" t="str">
        <f ca="1">IF($BT582&lt;&gt;"",SUMIF($BD$3:$BD$1004,"="&amp;$BD582,INDIRECT(ADDRESS(3,BN$2,1,1)):INDIRECT(ADDRESS(1004,BN$2,1,1))),"")</f>
        <v/>
      </c>
      <c r="BO582" t="str">
        <f ca="1">IF($BT582&lt;&gt;"",SUMIF($BD$3:$BD$1004,"="&amp;$BD582,INDIRECT(ADDRESS(3,BO$2,1,1)):INDIRECT(ADDRESS(1004,BO$2,1,1))),"")</f>
        <v/>
      </c>
      <c r="BP582" t="str">
        <f ca="1">IF($BT582&lt;&gt;"",SUMIF($BD$3:$BD$1004,"="&amp;$BD582,INDIRECT(ADDRESS(3,BP$2,1,1)):INDIRECT(ADDRESS(1004,BP$2,1,1))),"")</f>
        <v/>
      </c>
      <c r="BQ582" t="str">
        <f ca="1">IF($BT582&lt;&gt;"",SUMIF($BD$3:$BD$1004,"="&amp;$BD582,INDIRECT(ADDRESS(3,BQ$2,1,1)):INDIRECT(ADDRESS(1004,BQ$2,1,1))),"")</f>
        <v/>
      </c>
      <c r="BR582" t="str">
        <f ca="1">IF($BT582&lt;&gt;"",SUMIF($BD$3:$BD$1004,"="&amp;$BD582,INDIRECT(ADDRESS(3,BR$2,1,1)):INDIRECT(ADDRESS(1004,BR$2,1,1))),"")</f>
        <v/>
      </c>
      <c r="BS582" t="str">
        <f>IF($A582&lt;&gt;"",VLOOKUP(TRUNC(MID($A582,1,2),0),Plano_Contas!$H$3:$J$103,3,TRUE),"")</f>
        <v/>
      </c>
      <c r="BT582" t="str">
        <f t="shared" si="36"/>
        <v/>
      </c>
      <c r="BV582">
        <f>Empresas!C582</f>
        <v>0</v>
      </c>
    </row>
    <row r="583" spans="1:74" x14ac:dyDescent="0.2">
      <c r="A583" s="89"/>
      <c r="B583" s="52" t="str">
        <f>IF($A583&lt;&gt;"",VLOOKUP(""&amp;$A583,Plano_Contas!$A$3:$F$1003,6,0),"")</f>
        <v/>
      </c>
      <c r="C583" s="91"/>
      <c r="D583" s="111"/>
      <c r="E583" s="112">
        <v>0</v>
      </c>
      <c r="F583" s="87"/>
      <c r="G583" s="85"/>
      <c r="H583" s="111"/>
      <c r="I583" s="112">
        <v>0</v>
      </c>
      <c r="J583" s="87"/>
      <c r="K583" s="85"/>
      <c r="L583" s="111"/>
      <c r="M583" s="112">
        <v>0</v>
      </c>
      <c r="N583" s="87"/>
      <c r="O583" s="85"/>
      <c r="P583" s="111"/>
      <c r="Q583" s="112">
        <v>0</v>
      </c>
      <c r="R583" s="87"/>
      <c r="S583" s="85"/>
      <c r="T583" s="111"/>
      <c r="U583" s="112">
        <v>0</v>
      </c>
      <c r="V583" s="87"/>
      <c r="W583" s="85"/>
      <c r="X583" s="111"/>
      <c r="Y583" s="112">
        <v>0</v>
      </c>
      <c r="Z583" s="87"/>
      <c r="AA583" s="85"/>
      <c r="AB583" s="111"/>
      <c r="AC583" s="112">
        <v>0</v>
      </c>
      <c r="AD583" s="87"/>
      <c r="AE583" s="85"/>
      <c r="AF583" s="111"/>
      <c r="AG583" s="112">
        <v>0</v>
      </c>
      <c r="AH583" s="87"/>
      <c r="AI583" s="85"/>
      <c r="AJ583" s="111"/>
      <c r="AK583" s="112">
        <v>0</v>
      </c>
      <c r="AL583" s="87"/>
      <c r="AM583" s="85"/>
      <c r="AN583" s="111"/>
      <c r="AO583" s="112">
        <v>0</v>
      </c>
      <c r="AP583" s="87"/>
      <c r="AQ583" s="85"/>
      <c r="AR583" s="111"/>
      <c r="AS583" s="112">
        <v>0</v>
      </c>
      <c r="AT583" s="87"/>
      <c r="AU583" s="85"/>
      <c r="AV583" s="111"/>
      <c r="AW583" s="112">
        <v>0</v>
      </c>
      <c r="AX583" s="87"/>
      <c r="AY583" s="85"/>
      <c r="AZ583" s="267">
        <f t="shared" si="33"/>
        <v>0</v>
      </c>
      <c r="BA583" s="88">
        <f t="shared" si="34"/>
        <v>0</v>
      </c>
      <c r="BC583">
        <f>IF($A583&lt;&gt;"",COUNTIF($BD$3:$BD583,$BD583),0)</f>
        <v>0</v>
      </c>
      <c r="BD583" t="str">
        <f>IF($A583&lt;&gt;"",VLOOKUP(TRUNC(MID($A583,1,2),0),Plano_Contas!$H$3:$J$103,2,TRUE),"")</f>
        <v/>
      </c>
      <c r="BE583" s="201" t="str">
        <f t="shared" si="35"/>
        <v/>
      </c>
      <c r="BF583" t="str">
        <f ca="1">IF($BT583&lt;&gt;"",SUMIF($BD$3:$BD$1004,"="&amp;$BD583,INDIRECT(ADDRESS(3,BF$2,1,1)):INDIRECT(ADDRESS(1004,BF$2,1,1))),"")</f>
        <v/>
      </c>
      <c r="BG583" t="str">
        <f ca="1">IF($BT583&lt;&gt;"",SUMIF($BD$3:$BD$1004,"="&amp;$BD583,INDIRECT(ADDRESS(3,BG$2,1,1)):INDIRECT(ADDRESS(1004,BG$2,1,1))),"")</f>
        <v/>
      </c>
      <c r="BH583" t="str">
        <f ca="1">IF($BT583&lt;&gt;"",SUMIF($BD$3:$BD$1004,"="&amp;$BD583,INDIRECT(ADDRESS(3,BH$2,1,1)):INDIRECT(ADDRESS(1004,BH$2,1,1))),"")</f>
        <v/>
      </c>
      <c r="BI583" t="str">
        <f ca="1">IF($BT583&lt;&gt;"",SUMIF($BD$3:$BD$1004,"="&amp;$BD583,INDIRECT(ADDRESS(3,BI$2,1,1)):INDIRECT(ADDRESS(1004,BI$2,1,1))),"")</f>
        <v/>
      </c>
      <c r="BJ583" t="str">
        <f ca="1">IF($BT583&lt;&gt;"",SUMIF($BD$3:$BD$1004,"="&amp;$BD583,INDIRECT(ADDRESS(3,BJ$2,1,1)):INDIRECT(ADDRESS(1004,BJ$2,1,1))),"")</f>
        <v/>
      </c>
      <c r="BK583" t="str">
        <f ca="1">IF($BT583&lt;&gt;"",SUMIF($BD$3:$BD$1004,"="&amp;$BD583,INDIRECT(ADDRESS(3,BK$2,1,1)):INDIRECT(ADDRESS(1004,BK$2,1,1))),"")</f>
        <v/>
      </c>
      <c r="BL583" t="str">
        <f ca="1">IF($BT583&lt;&gt;"",SUMIF($BD$3:$BD$1004,"="&amp;$BD583,INDIRECT(ADDRESS(3,BL$2,1,1)):INDIRECT(ADDRESS(1004,BL$2,1,1))),"")</f>
        <v/>
      </c>
      <c r="BM583" t="str">
        <f ca="1">IF($BT583&lt;&gt;"",SUMIF($BD$3:$BD$1004,"="&amp;$BD583,INDIRECT(ADDRESS(3,BM$2,1,1)):INDIRECT(ADDRESS(1004,BM$2,1,1))),"")</f>
        <v/>
      </c>
      <c r="BN583" t="str">
        <f ca="1">IF($BT583&lt;&gt;"",SUMIF($BD$3:$BD$1004,"="&amp;$BD583,INDIRECT(ADDRESS(3,BN$2,1,1)):INDIRECT(ADDRESS(1004,BN$2,1,1))),"")</f>
        <v/>
      </c>
      <c r="BO583" t="str">
        <f ca="1">IF($BT583&lt;&gt;"",SUMIF($BD$3:$BD$1004,"="&amp;$BD583,INDIRECT(ADDRESS(3,BO$2,1,1)):INDIRECT(ADDRESS(1004,BO$2,1,1))),"")</f>
        <v/>
      </c>
      <c r="BP583" t="str">
        <f ca="1">IF($BT583&lt;&gt;"",SUMIF($BD$3:$BD$1004,"="&amp;$BD583,INDIRECT(ADDRESS(3,BP$2,1,1)):INDIRECT(ADDRESS(1004,BP$2,1,1))),"")</f>
        <v/>
      </c>
      <c r="BQ583" t="str">
        <f ca="1">IF($BT583&lt;&gt;"",SUMIF($BD$3:$BD$1004,"="&amp;$BD583,INDIRECT(ADDRESS(3,BQ$2,1,1)):INDIRECT(ADDRESS(1004,BQ$2,1,1))),"")</f>
        <v/>
      </c>
      <c r="BR583" t="str">
        <f ca="1">IF($BT583&lt;&gt;"",SUMIF($BD$3:$BD$1004,"="&amp;$BD583,INDIRECT(ADDRESS(3,BR$2,1,1)):INDIRECT(ADDRESS(1004,BR$2,1,1))),"")</f>
        <v/>
      </c>
      <c r="BS583" t="str">
        <f>IF($A583&lt;&gt;"",VLOOKUP(TRUNC(MID($A583,1,2),0),Plano_Contas!$H$3:$J$103,3,TRUE),"")</f>
        <v/>
      </c>
      <c r="BT583" t="str">
        <f t="shared" si="36"/>
        <v/>
      </c>
      <c r="BV583">
        <f>Empresas!C583</f>
        <v>0</v>
      </c>
    </row>
    <row r="584" spans="1:74" x14ac:dyDescent="0.2">
      <c r="A584" s="89"/>
      <c r="B584" s="52" t="str">
        <f>IF($A584&lt;&gt;"",VLOOKUP(""&amp;$A584,Plano_Contas!$A$3:$F$1003,6,0),"")</f>
        <v/>
      </c>
      <c r="C584" s="91"/>
      <c r="D584" s="111"/>
      <c r="E584" s="112">
        <v>0</v>
      </c>
      <c r="F584" s="87"/>
      <c r="G584" s="85"/>
      <c r="H584" s="111"/>
      <c r="I584" s="112">
        <v>0</v>
      </c>
      <c r="J584" s="87"/>
      <c r="K584" s="85"/>
      <c r="L584" s="111"/>
      <c r="M584" s="112">
        <v>0</v>
      </c>
      <c r="N584" s="87"/>
      <c r="O584" s="85"/>
      <c r="P584" s="111"/>
      <c r="Q584" s="112">
        <v>0</v>
      </c>
      <c r="R584" s="87"/>
      <c r="S584" s="85"/>
      <c r="T584" s="111"/>
      <c r="U584" s="112">
        <v>0</v>
      </c>
      <c r="V584" s="87"/>
      <c r="W584" s="85"/>
      <c r="X584" s="111"/>
      <c r="Y584" s="112">
        <v>0</v>
      </c>
      <c r="Z584" s="87"/>
      <c r="AA584" s="85"/>
      <c r="AB584" s="111"/>
      <c r="AC584" s="112">
        <v>0</v>
      </c>
      <c r="AD584" s="87"/>
      <c r="AE584" s="85"/>
      <c r="AF584" s="111"/>
      <c r="AG584" s="112">
        <v>0</v>
      </c>
      <c r="AH584" s="87"/>
      <c r="AI584" s="85"/>
      <c r="AJ584" s="111"/>
      <c r="AK584" s="112">
        <v>0</v>
      </c>
      <c r="AL584" s="87"/>
      <c r="AM584" s="85"/>
      <c r="AN584" s="111"/>
      <c r="AO584" s="112">
        <v>0</v>
      </c>
      <c r="AP584" s="87"/>
      <c r="AQ584" s="85"/>
      <c r="AR584" s="111"/>
      <c r="AS584" s="112">
        <v>0</v>
      </c>
      <c r="AT584" s="87"/>
      <c r="AU584" s="85"/>
      <c r="AV584" s="111"/>
      <c r="AW584" s="112">
        <v>0</v>
      </c>
      <c r="AX584" s="87"/>
      <c r="AY584" s="85"/>
      <c r="AZ584" s="267">
        <f t="shared" si="33"/>
        <v>0</v>
      </c>
      <c r="BA584" s="88">
        <f t="shared" si="34"/>
        <v>0</v>
      </c>
      <c r="BC584">
        <f>IF($A584&lt;&gt;"",COUNTIF($BD$3:$BD584,$BD584),0)</f>
        <v>0</v>
      </c>
      <c r="BD584" t="str">
        <f>IF($A584&lt;&gt;"",VLOOKUP(TRUNC(MID($A584,1,2),0),Plano_Contas!$H$3:$J$103,2,TRUE),"")</f>
        <v/>
      </c>
      <c r="BE584" s="201" t="str">
        <f t="shared" si="35"/>
        <v/>
      </c>
      <c r="BF584" t="str">
        <f ca="1">IF($BT584&lt;&gt;"",SUMIF($BD$3:$BD$1004,"="&amp;$BD584,INDIRECT(ADDRESS(3,BF$2,1,1)):INDIRECT(ADDRESS(1004,BF$2,1,1))),"")</f>
        <v/>
      </c>
      <c r="BG584" t="str">
        <f ca="1">IF($BT584&lt;&gt;"",SUMIF($BD$3:$BD$1004,"="&amp;$BD584,INDIRECT(ADDRESS(3,BG$2,1,1)):INDIRECT(ADDRESS(1004,BG$2,1,1))),"")</f>
        <v/>
      </c>
      <c r="BH584" t="str">
        <f ca="1">IF($BT584&lt;&gt;"",SUMIF($BD$3:$BD$1004,"="&amp;$BD584,INDIRECT(ADDRESS(3,BH$2,1,1)):INDIRECT(ADDRESS(1004,BH$2,1,1))),"")</f>
        <v/>
      </c>
      <c r="BI584" t="str">
        <f ca="1">IF($BT584&lt;&gt;"",SUMIF($BD$3:$BD$1004,"="&amp;$BD584,INDIRECT(ADDRESS(3,BI$2,1,1)):INDIRECT(ADDRESS(1004,BI$2,1,1))),"")</f>
        <v/>
      </c>
      <c r="BJ584" t="str">
        <f ca="1">IF($BT584&lt;&gt;"",SUMIF($BD$3:$BD$1004,"="&amp;$BD584,INDIRECT(ADDRESS(3,BJ$2,1,1)):INDIRECT(ADDRESS(1004,BJ$2,1,1))),"")</f>
        <v/>
      </c>
      <c r="BK584" t="str">
        <f ca="1">IF($BT584&lt;&gt;"",SUMIF($BD$3:$BD$1004,"="&amp;$BD584,INDIRECT(ADDRESS(3,BK$2,1,1)):INDIRECT(ADDRESS(1004,BK$2,1,1))),"")</f>
        <v/>
      </c>
      <c r="BL584" t="str">
        <f ca="1">IF($BT584&lt;&gt;"",SUMIF($BD$3:$BD$1004,"="&amp;$BD584,INDIRECT(ADDRESS(3,BL$2,1,1)):INDIRECT(ADDRESS(1004,BL$2,1,1))),"")</f>
        <v/>
      </c>
      <c r="BM584" t="str">
        <f ca="1">IF($BT584&lt;&gt;"",SUMIF($BD$3:$BD$1004,"="&amp;$BD584,INDIRECT(ADDRESS(3,BM$2,1,1)):INDIRECT(ADDRESS(1004,BM$2,1,1))),"")</f>
        <v/>
      </c>
      <c r="BN584" t="str">
        <f ca="1">IF($BT584&lt;&gt;"",SUMIF($BD$3:$BD$1004,"="&amp;$BD584,INDIRECT(ADDRESS(3,BN$2,1,1)):INDIRECT(ADDRESS(1004,BN$2,1,1))),"")</f>
        <v/>
      </c>
      <c r="BO584" t="str">
        <f ca="1">IF($BT584&lt;&gt;"",SUMIF($BD$3:$BD$1004,"="&amp;$BD584,INDIRECT(ADDRESS(3,BO$2,1,1)):INDIRECT(ADDRESS(1004,BO$2,1,1))),"")</f>
        <v/>
      </c>
      <c r="BP584" t="str">
        <f ca="1">IF($BT584&lt;&gt;"",SUMIF($BD$3:$BD$1004,"="&amp;$BD584,INDIRECT(ADDRESS(3,BP$2,1,1)):INDIRECT(ADDRESS(1004,BP$2,1,1))),"")</f>
        <v/>
      </c>
      <c r="BQ584" t="str">
        <f ca="1">IF($BT584&lt;&gt;"",SUMIF($BD$3:$BD$1004,"="&amp;$BD584,INDIRECT(ADDRESS(3,BQ$2,1,1)):INDIRECT(ADDRESS(1004,BQ$2,1,1))),"")</f>
        <v/>
      </c>
      <c r="BR584" t="str">
        <f ca="1">IF($BT584&lt;&gt;"",SUMIF($BD$3:$BD$1004,"="&amp;$BD584,INDIRECT(ADDRESS(3,BR$2,1,1)):INDIRECT(ADDRESS(1004,BR$2,1,1))),"")</f>
        <v/>
      </c>
      <c r="BS584" t="str">
        <f>IF($A584&lt;&gt;"",VLOOKUP(TRUNC(MID($A584,1,2),0),Plano_Contas!$H$3:$J$103,3,TRUE),"")</f>
        <v/>
      </c>
      <c r="BT584" t="str">
        <f t="shared" si="36"/>
        <v/>
      </c>
      <c r="BV584">
        <f>Empresas!C584</f>
        <v>0</v>
      </c>
    </row>
    <row r="585" spans="1:74" x14ac:dyDescent="0.2">
      <c r="A585" s="89"/>
      <c r="B585" s="52" t="str">
        <f>IF($A585&lt;&gt;"",VLOOKUP(""&amp;$A585,Plano_Contas!$A$3:$F$1003,6,0),"")</f>
        <v/>
      </c>
      <c r="C585" s="91"/>
      <c r="D585" s="111"/>
      <c r="E585" s="112">
        <v>0</v>
      </c>
      <c r="F585" s="87"/>
      <c r="G585" s="85"/>
      <c r="H585" s="111"/>
      <c r="I585" s="112">
        <v>0</v>
      </c>
      <c r="J585" s="87"/>
      <c r="K585" s="85"/>
      <c r="L585" s="111"/>
      <c r="M585" s="112">
        <v>0</v>
      </c>
      <c r="N585" s="87"/>
      <c r="O585" s="85"/>
      <c r="P585" s="111"/>
      <c r="Q585" s="112">
        <v>0</v>
      </c>
      <c r="R585" s="87"/>
      <c r="S585" s="85"/>
      <c r="T585" s="111"/>
      <c r="U585" s="112">
        <v>0</v>
      </c>
      <c r="V585" s="87"/>
      <c r="W585" s="85"/>
      <c r="X585" s="111"/>
      <c r="Y585" s="112">
        <v>0</v>
      </c>
      <c r="Z585" s="87"/>
      <c r="AA585" s="85"/>
      <c r="AB585" s="111"/>
      <c r="AC585" s="112">
        <v>0</v>
      </c>
      <c r="AD585" s="87"/>
      <c r="AE585" s="85"/>
      <c r="AF585" s="111"/>
      <c r="AG585" s="112">
        <v>0</v>
      </c>
      <c r="AH585" s="87"/>
      <c r="AI585" s="85"/>
      <c r="AJ585" s="111"/>
      <c r="AK585" s="112">
        <v>0</v>
      </c>
      <c r="AL585" s="87"/>
      <c r="AM585" s="85"/>
      <c r="AN585" s="111"/>
      <c r="AO585" s="112">
        <v>0</v>
      </c>
      <c r="AP585" s="87"/>
      <c r="AQ585" s="85"/>
      <c r="AR585" s="111"/>
      <c r="AS585" s="112">
        <v>0</v>
      </c>
      <c r="AT585" s="87"/>
      <c r="AU585" s="85"/>
      <c r="AV585" s="111"/>
      <c r="AW585" s="112">
        <v>0</v>
      </c>
      <c r="AX585" s="87"/>
      <c r="AY585" s="85"/>
      <c r="AZ585" s="267">
        <f t="shared" si="33"/>
        <v>0</v>
      </c>
      <c r="BA585" s="88">
        <f t="shared" si="34"/>
        <v>0</v>
      </c>
      <c r="BC585">
        <f>IF($A585&lt;&gt;"",COUNTIF($BD$3:$BD585,$BD585),0)</f>
        <v>0</v>
      </c>
      <c r="BD585" t="str">
        <f>IF($A585&lt;&gt;"",VLOOKUP(TRUNC(MID($A585,1,2),0),Plano_Contas!$H$3:$J$103,2,TRUE),"")</f>
        <v/>
      </c>
      <c r="BE585" s="201" t="str">
        <f t="shared" si="35"/>
        <v/>
      </c>
      <c r="BF585" t="str">
        <f ca="1">IF($BT585&lt;&gt;"",SUMIF($BD$3:$BD$1004,"="&amp;$BD585,INDIRECT(ADDRESS(3,BF$2,1,1)):INDIRECT(ADDRESS(1004,BF$2,1,1))),"")</f>
        <v/>
      </c>
      <c r="BG585" t="str">
        <f ca="1">IF($BT585&lt;&gt;"",SUMIF($BD$3:$BD$1004,"="&amp;$BD585,INDIRECT(ADDRESS(3,BG$2,1,1)):INDIRECT(ADDRESS(1004,BG$2,1,1))),"")</f>
        <v/>
      </c>
      <c r="BH585" t="str">
        <f ca="1">IF($BT585&lt;&gt;"",SUMIF($BD$3:$BD$1004,"="&amp;$BD585,INDIRECT(ADDRESS(3,BH$2,1,1)):INDIRECT(ADDRESS(1004,BH$2,1,1))),"")</f>
        <v/>
      </c>
      <c r="BI585" t="str">
        <f ca="1">IF($BT585&lt;&gt;"",SUMIF($BD$3:$BD$1004,"="&amp;$BD585,INDIRECT(ADDRESS(3,BI$2,1,1)):INDIRECT(ADDRESS(1004,BI$2,1,1))),"")</f>
        <v/>
      </c>
      <c r="BJ585" t="str">
        <f ca="1">IF($BT585&lt;&gt;"",SUMIF($BD$3:$BD$1004,"="&amp;$BD585,INDIRECT(ADDRESS(3,BJ$2,1,1)):INDIRECT(ADDRESS(1004,BJ$2,1,1))),"")</f>
        <v/>
      </c>
      <c r="BK585" t="str">
        <f ca="1">IF($BT585&lt;&gt;"",SUMIF($BD$3:$BD$1004,"="&amp;$BD585,INDIRECT(ADDRESS(3,BK$2,1,1)):INDIRECT(ADDRESS(1004,BK$2,1,1))),"")</f>
        <v/>
      </c>
      <c r="BL585" t="str">
        <f ca="1">IF($BT585&lt;&gt;"",SUMIF($BD$3:$BD$1004,"="&amp;$BD585,INDIRECT(ADDRESS(3,BL$2,1,1)):INDIRECT(ADDRESS(1004,BL$2,1,1))),"")</f>
        <v/>
      </c>
      <c r="BM585" t="str">
        <f ca="1">IF($BT585&lt;&gt;"",SUMIF($BD$3:$BD$1004,"="&amp;$BD585,INDIRECT(ADDRESS(3,BM$2,1,1)):INDIRECT(ADDRESS(1004,BM$2,1,1))),"")</f>
        <v/>
      </c>
      <c r="BN585" t="str">
        <f ca="1">IF($BT585&lt;&gt;"",SUMIF($BD$3:$BD$1004,"="&amp;$BD585,INDIRECT(ADDRESS(3,BN$2,1,1)):INDIRECT(ADDRESS(1004,BN$2,1,1))),"")</f>
        <v/>
      </c>
      <c r="BO585" t="str">
        <f ca="1">IF($BT585&lt;&gt;"",SUMIF($BD$3:$BD$1004,"="&amp;$BD585,INDIRECT(ADDRESS(3,BO$2,1,1)):INDIRECT(ADDRESS(1004,BO$2,1,1))),"")</f>
        <v/>
      </c>
      <c r="BP585" t="str">
        <f ca="1">IF($BT585&lt;&gt;"",SUMIF($BD$3:$BD$1004,"="&amp;$BD585,INDIRECT(ADDRESS(3,BP$2,1,1)):INDIRECT(ADDRESS(1004,BP$2,1,1))),"")</f>
        <v/>
      </c>
      <c r="BQ585" t="str">
        <f ca="1">IF($BT585&lt;&gt;"",SUMIF($BD$3:$BD$1004,"="&amp;$BD585,INDIRECT(ADDRESS(3,BQ$2,1,1)):INDIRECT(ADDRESS(1004,BQ$2,1,1))),"")</f>
        <v/>
      </c>
      <c r="BR585" t="str">
        <f ca="1">IF($BT585&lt;&gt;"",SUMIF($BD$3:$BD$1004,"="&amp;$BD585,INDIRECT(ADDRESS(3,BR$2,1,1)):INDIRECT(ADDRESS(1004,BR$2,1,1))),"")</f>
        <v/>
      </c>
      <c r="BS585" t="str">
        <f>IF($A585&lt;&gt;"",VLOOKUP(TRUNC(MID($A585,1,2),0),Plano_Contas!$H$3:$J$103,3,TRUE),"")</f>
        <v/>
      </c>
      <c r="BT585" t="str">
        <f t="shared" si="36"/>
        <v/>
      </c>
      <c r="BV585">
        <f>Empresas!C585</f>
        <v>0</v>
      </c>
    </row>
    <row r="586" spans="1:74" x14ac:dyDescent="0.2">
      <c r="A586" s="89"/>
      <c r="B586" s="52" t="str">
        <f>IF($A586&lt;&gt;"",VLOOKUP(""&amp;$A586,Plano_Contas!$A$3:$F$1003,6,0),"")</f>
        <v/>
      </c>
      <c r="C586" s="91"/>
      <c r="D586" s="111"/>
      <c r="E586" s="112">
        <v>0</v>
      </c>
      <c r="F586" s="87"/>
      <c r="G586" s="85"/>
      <c r="H586" s="111"/>
      <c r="I586" s="112">
        <v>0</v>
      </c>
      <c r="J586" s="87"/>
      <c r="K586" s="85"/>
      <c r="L586" s="111"/>
      <c r="M586" s="112">
        <v>0</v>
      </c>
      <c r="N586" s="87"/>
      <c r="O586" s="85"/>
      <c r="P586" s="111"/>
      <c r="Q586" s="112">
        <v>0</v>
      </c>
      <c r="R586" s="87"/>
      <c r="S586" s="85"/>
      <c r="T586" s="111"/>
      <c r="U586" s="112">
        <v>0</v>
      </c>
      <c r="V586" s="87"/>
      <c r="W586" s="85"/>
      <c r="X586" s="111"/>
      <c r="Y586" s="112">
        <v>0</v>
      </c>
      <c r="Z586" s="87"/>
      <c r="AA586" s="85"/>
      <c r="AB586" s="111"/>
      <c r="AC586" s="112">
        <v>0</v>
      </c>
      <c r="AD586" s="87"/>
      <c r="AE586" s="85"/>
      <c r="AF586" s="111"/>
      <c r="AG586" s="112">
        <v>0</v>
      </c>
      <c r="AH586" s="87"/>
      <c r="AI586" s="85"/>
      <c r="AJ586" s="111"/>
      <c r="AK586" s="112">
        <v>0</v>
      </c>
      <c r="AL586" s="87"/>
      <c r="AM586" s="85"/>
      <c r="AN586" s="111"/>
      <c r="AO586" s="112">
        <v>0</v>
      </c>
      <c r="AP586" s="87"/>
      <c r="AQ586" s="85"/>
      <c r="AR586" s="111"/>
      <c r="AS586" s="112">
        <v>0</v>
      </c>
      <c r="AT586" s="87"/>
      <c r="AU586" s="85"/>
      <c r="AV586" s="111"/>
      <c r="AW586" s="112">
        <v>0</v>
      </c>
      <c r="AX586" s="87"/>
      <c r="AY586" s="85"/>
      <c r="AZ586" s="267">
        <f t="shared" si="33"/>
        <v>0</v>
      </c>
      <c r="BA586" s="88">
        <f t="shared" si="34"/>
        <v>0</v>
      </c>
      <c r="BC586">
        <f>IF($A586&lt;&gt;"",COUNTIF($BD$3:$BD586,$BD586),0)</f>
        <v>0</v>
      </c>
      <c r="BD586" t="str">
        <f>IF($A586&lt;&gt;"",VLOOKUP(TRUNC(MID($A586,1,2),0),Plano_Contas!$H$3:$J$103,2,TRUE),"")</f>
        <v/>
      </c>
      <c r="BE586" s="201" t="str">
        <f t="shared" si="35"/>
        <v/>
      </c>
      <c r="BF586" t="str">
        <f ca="1">IF($BT586&lt;&gt;"",SUMIF($BD$3:$BD$1004,"="&amp;$BD586,INDIRECT(ADDRESS(3,BF$2,1,1)):INDIRECT(ADDRESS(1004,BF$2,1,1))),"")</f>
        <v/>
      </c>
      <c r="BG586" t="str">
        <f ca="1">IF($BT586&lt;&gt;"",SUMIF($BD$3:$BD$1004,"="&amp;$BD586,INDIRECT(ADDRESS(3,BG$2,1,1)):INDIRECT(ADDRESS(1004,BG$2,1,1))),"")</f>
        <v/>
      </c>
      <c r="BH586" t="str">
        <f ca="1">IF($BT586&lt;&gt;"",SUMIF($BD$3:$BD$1004,"="&amp;$BD586,INDIRECT(ADDRESS(3,BH$2,1,1)):INDIRECT(ADDRESS(1004,BH$2,1,1))),"")</f>
        <v/>
      </c>
      <c r="BI586" t="str">
        <f ca="1">IF($BT586&lt;&gt;"",SUMIF($BD$3:$BD$1004,"="&amp;$BD586,INDIRECT(ADDRESS(3,BI$2,1,1)):INDIRECT(ADDRESS(1004,BI$2,1,1))),"")</f>
        <v/>
      </c>
      <c r="BJ586" t="str">
        <f ca="1">IF($BT586&lt;&gt;"",SUMIF($BD$3:$BD$1004,"="&amp;$BD586,INDIRECT(ADDRESS(3,BJ$2,1,1)):INDIRECT(ADDRESS(1004,BJ$2,1,1))),"")</f>
        <v/>
      </c>
      <c r="BK586" t="str">
        <f ca="1">IF($BT586&lt;&gt;"",SUMIF($BD$3:$BD$1004,"="&amp;$BD586,INDIRECT(ADDRESS(3,BK$2,1,1)):INDIRECT(ADDRESS(1004,BK$2,1,1))),"")</f>
        <v/>
      </c>
      <c r="BL586" t="str">
        <f ca="1">IF($BT586&lt;&gt;"",SUMIF($BD$3:$BD$1004,"="&amp;$BD586,INDIRECT(ADDRESS(3,BL$2,1,1)):INDIRECT(ADDRESS(1004,BL$2,1,1))),"")</f>
        <v/>
      </c>
      <c r="BM586" t="str">
        <f ca="1">IF($BT586&lt;&gt;"",SUMIF($BD$3:$BD$1004,"="&amp;$BD586,INDIRECT(ADDRESS(3,BM$2,1,1)):INDIRECT(ADDRESS(1004,BM$2,1,1))),"")</f>
        <v/>
      </c>
      <c r="BN586" t="str">
        <f ca="1">IF($BT586&lt;&gt;"",SUMIF($BD$3:$BD$1004,"="&amp;$BD586,INDIRECT(ADDRESS(3,BN$2,1,1)):INDIRECT(ADDRESS(1004,BN$2,1,1))),"")</f>
        <v/>
      </c>
      <c r="BO586" t="str">
        <f ca="1">IF($BT586&lt;&gt;"",SUMIF($BD$3:$BD$1004,"="&amp;$BD586,INDIRECT(ADDRESS(3,BO$2,1,1)):INDIRECT(ADDRESS(1004,BO$2,1,1))),"")</f>
        <v/>
      </c>
      <c r="BP586" t="str">
        <f ca="1">IF($BT586&lt;&gt;"",SUMIF($BD$3:$BD$1004,"="&amp;$BD586,INDIRECT(ADDRESS(3,BP$2,1,1)):INDIRECT(ADDRESS(1004,BP$2,1,1))),"")</f>
        <v/>
      </c>
      <c r="BQ586" t="str">
        <f ca="1">IF($BT586&lt;&gt;"",SUMIF($BD$3:$BD$1004,"="&amp;$BD586,INDIRECT(ADDRESS(3,BQ$2,1,1)):INDIRECT(ADDRESS(1004,BQ$2,1,1))),"")</f>
        <v/>
      </c>
      <c r="BR586" t="str">
        <f ca="1">IF($BT586&lt;&gt;"",SUMIF($BD$3:$BD$1004,"="&amp;$BD586,INDIRECT(ADDRESS(3,BR$2,1,1)):INDIRECT(ADDRESS(1004,BR$2,1,1))),"")</f>
        <v/>
      </c>
      <c r="BS586" t="str">
        <f>IF($A586&lt;&gt;"",VLOOKUP(TRUNC(MID($A586,1,2),0),Plano_Contas!$H$3:$J$103,3,TRUE),"")</f>
        <v/>
      </c>
      <c r="BT586" t="str">
        <f t="shared" si="36"/>
        <v/>
      </c>
      <c r="BV586">
        <f>Empresas!C586</f>
        <v>0</v>
      </c>
    </row>
    <row r="587" spans="1:74" x14ac:dyDescent="0.2">
      <c r="A587" s="89"/>
      <c r="B587" s="52" t="str">
        <f>IF($A587&lt;&gt;"",VLOOKUP(""&amp;$A587,Plano_Contas!$A$3:$F$1003,6,0),"")</f>
        <v/>
      </c>
      <c r="C587" s="91"/>
      <c r="D587" s="111"/>
      <c r="E587" s="112">
        <v>0</v>
      </c>
      <c r="F587" s="87"/>
      <c r="G587" s="85"/>
      <c r="H587" s="111"/>
      <c r="I587" s="112">
        <v>0</v>
      </c>
      <c r="J587" s="87"/>
      <c r="K587" s="85"/>
      <c r="L587" s="111"/>
      <c r="M587" s="112">
        <v>0</v>
      </c>
      <c r="N587" s="87"/>
      <c r="O587" s="85"/>
      <c r="P587" s="111"/>
      <c r="Q587" s="112">
        <v>0</v>
      </c>
      <c r="R587" s="87"/>
      <c r="S587" s="85"/>
      <c r="T587" s="111"/>
      <c r="U587" s="112">
        <v>0</v>
      </c>
      <c r="V587" s="87"/>
      <c r="W587" s="85"/>
      <c r="X587" s="111"/>
      <c r="Y587" s="112">
        <v>0</v>
      </c>
      <c r="Z587" s="87"/>
      <c r="AA587" s="85"/>
      <c r="AB587" s="111"/>
      <c r="AC587" s="112">
        <v>0</v>
      </c>
      <c r="AD587" s="87"/>
      <c r="AE587" s="85"/>
      <c r="AF587" s="111"/>
      <c r="AG587" s="112">
        <v>0</v>
      </c>
      <c r="AH587" s="87"/>
      <c r="AI587" s="85"/>
      <c r="AJ587" s="111"/>
      <c r="AK587" s="112">
        <v>0</v>
      </c>
      <c r="AL587" s="87"/>
      <c r="AM587" s="85"/>
      <c r="AN587" s="111"/>
      <c r="AO587" s="112">
        <v>0</v>
      </c>
      <c r="AP587" s="87"/>
      <c r="AQ587" s="85"/>
      <c r="AR587" s="111"/>
      <c r="AS587" s="112">
        <v>0</v>
      </c>
      <c r="AT587" s="87"/>
      <c r="AU587" s="85"/>
      <c r="AV587" s="111"/>
      <c r="AW587" s="112">
        <v>0</v>
      </c>
      <c r="AX587" s="87"/>
      <c r="AY587" s="85"/>
      <c r="AZ587" s="267">
        <f t="shared" si="33"/>
        <v>0</v>
      </c>
      <c r="BA587" s="88">
        <f t="shared" si="34"/>
        <v>0</v>
      </c>
      <c r="BC587">
        <f>IF($A587&lt;&gt;"",COUNTIF($BD$3:$BD587,$BD587),0)</f>
        <v>0</v>
      </c>
      <c r="BD587" t="str">
        <f>IF($A587&lt;&gt;"",VLOOKUP(TRUNC(MID($A587,1,2),0),Plano_Contas!$H$3:$J$103,2,TRUE),"")</f>
        <v/>
      </c>
      <c r="BE587" s="201" t="str">
        <f t="shared" si="35"/>
        <v/>
      </c>
      <c r="BF587" t="str">
        <f ca="1">IF($BT587&lt;&gt;"",SUMIF($BD$3:$BD$1004,"="&amp;$BD587,INDIRECT(ADDRESS(3,BF$2,1,1)):INDIRECT(ADDRESS(1004,BF$2,1,1))),"")</f>
        <v/>
      </c>
      <c r="BG587" t="str">
        <f ca="1">IF($BT587&lt;&gt;"",SUMIF($BD$3:$BD$1004,"="&amp;$BD587,INDIRECT(ADDRESS(3,BG$2,1,1)):INDIRECT(ADDRESS(1004,BG$2,1,1))),"")</f>
        <v/>
      </c>
      <c r="BH587" t="str">
        <f ca="1">IF($BT587&lt;&gt;"",SUMIF($BD$3:$BD$1004,"="&amp;$BD587,INDIRECT(ADDRESS(3,BH$2,1,1)):INDIRECT(ADDRESS(1004,BH$2,1,1))),"")</f>
        <v/>
      </c>
      <c r="BI587" t="str">
        <f ca="1">IF($BT587&lt;&gt;"",SUMIF($BD$3:$BD$1004,"="&amp;$BD587,INDIRECT(ADDRESS(3,BI$2,1,1)):INDIRECT(ADDRESS(1004,BI$2,1,1))),"")</f>
        <v/>
      </c>
      <c r="BJ587" t="str">
        <f ca="1">IF($BT587&lt;&gt;"",SUMIF($BD$3:$BD$1004,"="&amp;$BD587,INDIRECT(ADDRESS(3,BJ$2,1,1)):INDIRECT(ADDRESS(1004,BJ$2,1,1))),"")</f>
        <v/>
      </c>
      <c r="BK587" t="str">
        <f ca="1">IF($BT587&lt;&gt;"",SUMIF($BD$3:$BD$1004,"="&amp;$BD587,INDIRECT(ADDRESS(3,BK$2,1,1)):INDIRECT(ADDRESS(1004,BK$2,1,1))),"")</f>
        <v/>
      </c>
      <c r="BL587" t="str">
        <f ca="1">IF($BT587&lt;&gt;"",SUMIF($BD$3:$BD$1004,"="&amp;$BD587,INDIRECT(ADDRESS(3,BL$2,1,1)):INDIRECT(ADDRESS(1004,BL$2,1,1))),"")</f>
        <v/>
      </c>
      <c r="BM587" t="str">
        <f ca="1">IF($BT587&lt;&gt;"",SUMIF($BD$3:$BD$1004,"="&amp;$BD587,INDIRECT(ADDRESS(3,BM$2,1,1)):INDIRECT(ADDRESS(1004,BM$2,1,1))),"")</f>
        <v/>
      </c>
      <c r="BN587" t="str">
        <f ca="1">IF($BT587&lt;&gt;"",SUMIF($BD$3:$BD$1004,"="&amp;$BD587,INDIRECT(ADDRESS(3,BN$2,1,1)):INDIRECT(ADDRESS(1004,BN$2,1,1))),"")</f>
        <v/>
      </c>
      <c r="BO587" t="str">
        <f ca="1">IF($BT587&lt;&gt;"",SUMIF($BD$3:$BD$1004,"="&amp;$BD587,INDIRECT(ADDRESS(3,BO$2,1,1)):INDIRECT(ADDRESS(1004,BO$2,1,1))),"")</f>
        <v/>
      </c>
      <c r="BP587" t="str">
        <f ca="1">IF($BT587&lt;&gt;"",SUMIF($BD$3:$BD$1004,"="&amp;$BD587,INDIRECT(ADDRESS(3,BP$2,1,1)):INDIRECT(ADDRESS(1004,BP$2,1,1))),"")</f>
        <v/>
      </c>
      <c r="BQ587" t="str">
        <f ca="1">IF($BT587&lt;&gt;"",SUMIF($BD$3:$BD$1004,"="&amp;$BD587,INDIRECT(ADDRESS(3,BQ$2,1,1)):INDIRECT(ADDRESS(1004,BQ$2,1,1))),"")</f>
        <v/>
      </c>
      <c r="BR587" t="str">
        <f ca="1">IF($BT587&lt;&gt;"",SUMIF($BD$3:$BD$1004,"="&amp;$BD587,INDIRECT(ADDRESS(3,BR$2,1,1)):INDIRECT(ADDRESS(1004,BR$2,1,1))),"")</f>
        <v/>
      </c>
      <c r="BS587" t="str">
        <f>IF($A587&lt;&gt;"",VLOOKUP(TRUNC(MID($A587,1,2),0),Plano_Contas!$H$3:$J$103,3,TRUE),"")</f>
        <v/>
      </c>
      <c r="BT587" t="str">
        <f t="shared" si="36"/>
        <v/>
      </c>
      <c r="BV587">
        <f>Empresas!C587</f>
        <v>0</v>
      </c>
    </row>
    <row r="588" spans="1:74" x14ac:dyDescent="0.2">
      <c r="A588" s="89"/>
      <c r="B588" s="52" t="str">
        <f>IF($A588&lt;&gt;"",VLOOKUP(""&amp;$A588,Plano_Contas!$A$3:$F$1003,6,0),"")</f>
        <v/>
      </c>
      <c r="C588" s="91"/>
      <c r="D588" s="111"/>
      <c r="E588" s="112">
        <v>0</v>
      </c>
      <c r="F588" s="87"/>
      <c r="G588" s="85"/>
      <c r="H588" s="111"/>
      <c r="I588" s="112">
        <v>0</v>
      </c>
      <c r="J588" s="87"/>
      <c r="K588" s="85"/>
      <c r="L588" s="111"/>
      <c r="M588" s="112">
        <v>0</v>
      </c>
      <c r="N588" s="87"/>
      <c r="O588" s="85"/>
      <c r="P588" s="111"/>
      <c r="Q588" s="112">
        <v>0</v>
      </c>
      <c r="R588" s="87"/>
      <c r="S588" s="85"/>
      <c r="T588" s="111"/>
      <c r="U588" s="112">
        <v>0</v>
      </c>
      <c r="V588" s="87"/>
      <c r="W588" s="85"/>
      <c r="X588" s="111"/>
      <c r="Y588" s="112">
        <v>0</v>
      </c>
      <c r="Z588" s="87"/>
      <c r="AA588" s="85"/>
      <c r="AB588" s="111"/>
      <c r="AC588" s="112">
        <v>0</v>
      </c>
      <c r="AD588" s="87"/>
      <c r="AE588" s="85"/>
      <c r="AF588" s="111"/>
      <c r="AG588" s="112">
        <v>0</v>
      </c>
      <c r="AH588" s="87"/>
      <c r="AI588" s="85"/>
      <c r="AJ588" s="111"/>
      <c r="AK588" s="112">
        <v>0</v>
      </c>
      <c r="AL588" s="87"/>
      <c r="AM588" s="85"/>
      <c r="AN588" s="111"/>
      <c r="AO588" s="112">
        <v>0</v>
      </c>
      <c r="AP588" s="87"/>
      <c r="AQ588" s="85"/>
      <c r="AR588" s="111"/>
      <c r="AS588" s="112">
        <v>0</v>
      </c>
      <c r="AT588" s="87"/>
      <c r="AU588" s="85"/>
      <c r="AV588" s="111"/>
      <c r="AW588" s="112">
        <v>0</v>
      </c>
      <c r="AX588" s="87"/>
      <c r="AY588" s="85"/>
      <c r="AZ588" s="267">
        <f t="shared" si="33"/>
        <v>0</v>
      </c>
      <c r="BA588" s="88">
        <f t="shared" si="34"/>
        <v>0</v>
      </c>
      <c r="BC588">
        <f>IF($A588&lt;&gt;"",COUNTIF($BD$3:$BD588,$BD588),0)</f>
        <v>0</v>
      </c>
      <c r="BD588" t="str">
        <f>IF($A588&lt;&gt;"",VLOOKUP(TRUNC(MID($A588,1,2),0),Plano_Contas!$H$3:$J$103,2,TRUE),"")</f>
        <v/>
      </c>
      <c r="BE588" s="201" t="str">
        <f t="shared" si="35"/>
        <v/>
      </c>
      <c r="BF588" t="str">
        <f ca="1">IF($BT588&lt;&gt;"",SUMIF($BD$3:$BD$1004,"="&amp;$BD588,INDIRECT(ADDRESS(3,BF$2,1,1)):INDIRECT(ADDRESS(1004,BF$2,1,1))),"")</f>
        <v/>
      </c>
      <c r="BG588" t="str">
        <f ca="1">IF($BT588&lt;&gt;"",SUMIF($BD$3:$BD$1004,"="&amp;$BD588,INDIRECT(ADDRESS(3,BG$2,1,1)):INDIRECT(ADDRESS(1004,BG$2,1,1))),"")</f>
        <v/>
      </c>
      <c r="BH588" t="str">
        <f ca="1">IF($BT588&lt;&gt;"",SUMIF($BD$3:$BD$1004,"="&amp;$BD588,INDIRECT(ADDRESS(3,BH$2,1,1)):INDIRECT(ADDRESS(1004,BH$2,1,1))),"")</f>
        <v/>
      </c>
      <c r="BI588" t="str">
        <f ca="1">IF($BT588&lt;&gt;"",SUMIF($BD$3:$BD$1004,"="&amp;$BD588,INDIRECT(ADDRESS(3,BI$2,1,1)):INDIRECT(ADDRESS(1004,BI$2,1,1))),"")</f>
        <v/>
      </c>
      <c r="BJ588" t="str">
        <f ca="1">IF($BT588&lt;&gt;"",SUMIF($BD$3:$BD$1004,"="&amp;$BD588,INDIRECT(ADDRESS(3,BJ$2,1,1)):INDIRECT(ADDRESS(1004,BJ$2,1,1))),"")</f>
        <v/>
      </c>
      <c r="BK588" t="str">
        <f ca="1">IF($BT588&lt;&gt;"",SUMIF($BD$3:$BD$1004,"="&amp;$BD588,INDIRECT(ADDRESS(3,BK$2,1,1)):INDIRECT(ADDRESS(1004,BK$2,1,1))),"")</f>
        <v/>
      </c>
      <c r="BL588" t="str">
        <f ca="1">IF($BT588&lt;&gt;"",SUMIF($BD$3:$BD$1004,"="&amp;$BD588,INDIRECT(ADDRESS(3,BL$2,1,1)):INDIRECT(ADDRESS(1004,BL$2,1,1))),"")</f>
        <v/>
      </c>
      <c r="BM588" t="str">
        <f ca="1">IF($BT588&lt;&gt;"",SUMIF($BD$3:$BD$1004,"="&amp;$BD588,INDIRECT(ADDRESS(3,BM$2,1,1)):INDIRECT(ADDRESS(1004,BM$2,1,1))),"")</f>
        <v/>
      </c>
      <c r="BN588" t="str">
        <f ca="1">IF($BT588&lt;&gt;"",SUMIF($BD$3:$BD$1004,"="&amp;$BD588,INDIRECT(ADDRESS(3,BN$2,1,1)):INDIRECT(ADDRESS(1004,BN$2,1,1))),"")</f>
        <v/>
      </c>
      <c r="BO588" t="str">
        <f ca="1">IF($BT588&lt;&gt;"",SUMIF($BD$3:$BD$1004,"="&amp;$BD588,INDIRECT(ADDRESS(3,BO$2,1,1)):INDIRECT(ADDRESS(1004,BO$2,1,1))),"")</f>
        <v/>
      </c>
      <c r="BP588" t="str">
        <f ca="1">IF($BT588&lt;&gt;"",SUMIF($BD$3:$BD$1004,"="&amp;$BD588,INDIRECT(ADDRESS(3,BP$2,1,1)):INDIRECT(ADDRESS(1004,BP$2,1,1))),"")</f>
        <v/>
      </c>
      <c r="BQ588" t="str">
        <f ca="1">IF($BT588&lt;&gt;"",SUMIF($BD$3:$BD$1004,"="&amp;$BD588,INDIRECT(ADDRESS(3,BQ$2,1,1)):INDIRECT(ADDRESS(1004,BQ$2,1,1))),"")</f>
        <v/>
      </c>
      <c r="BR588" t="str">
        <f ca="1">IF($BT588&lt;&gt;"",SUMIF($BD$3:$BD$1004,"="&amp;$BD588,INDIRECT(ADDRESS(3,BR$2,1,1)):INDIRECT(ADDRESS(1004,BR$2,1,1))),"")</f>
        <v/>
      </c>
      <c r="BS588" t="str">
        <f>IF($A588&lt;&gt;"",VLOOKUP(TRUNC(MID($A588,1,2),0),Plano_Contas!$H$3:$J$103,3,TRUE),"")</f>
        <v/>
      </c>
      <c r="BT588" t="str">
        <f t="shared" si="36"/>
        <v/>
      </c>
      <c r="BV588">
        <f>Empresas!C588</f>
        <v>0</v>
      </c>
    </row>
    <row r="589" spans="1:74" x14ac:dyDescent="0.2">
      <c r="A589" s="89"/>
      <c r="B589" s="52" t="str">
        <f>IF($A589&lt;&gt;"",VLOOKUP(""&amp;$A589,Plano_Contas!$A$3:$F$1003,6,0),"")</f>
        <v/>
      </c>
      <c r="C589" s="91"/>
      <c r="D589" s="111"/>
      <c r="E589" s="112">
        <v>0</v>
      </c>
      <c r="F589" s="87"/>
      <c r="G589" s="85"/>
      <c r="H589" s="111"/>
      <c r="I589" s="112">
        <v>0</v>
      </c>
      <c r="J589" s="87"/>
      <c r="K589" s="85"/>
      <c r="L589" s="111"/>
      <c r="M589" s="112">
        <v>0</v>
      </c>
      <c r="N589" s="87"/>
      <c r="O589" s="85"/>
      <c r="P589" s="111"/>
      <c r="Q589" s="112">
        <v>0</v>
      </c>
      <c r="R589" s="87"/>
      <c r="S589" s="85"/>
      <c r="T589" s="111"/>
      <c r="U589" s="112">
        <v>0</v>
      </c>
      <c r="V589" s="87"/>
      <c r="W589" s="85"/>
      <c r="X589" s="111"/>
      <c r="Y589" s="112">
        <v>0</v>
      </c>
      <c r="Z589" s="87"/>
      <c r="AA589" s="85"/>
      <c r="AB589" s="111"/>
      <c r="AC589" s="112">
        <v>0</v>
      </c>
      <c r="AD589" s="87"/>
      <c r="AE589" s="85"/>
      <c r="AF589" s="111"/>
      <c r="AG589" s="112">
        <v>0</v>
      </c>
      <c r="AH589" s="87"/>
      <c r="AI589" s="85"/>
      <c r="AJ589" s="111"/>
      <c r="AK589" s="112">
        <v>0</v>
      </c>
      <c r="AL589" s="87"/>
      <c r="AM589" s="85"/>
      <c r="AN589" s="111"/>
      <c r="AO589" s="112">
        <v>0</v>
      </c>
      <c r="AP589" s="87"/>
      <c r="AQ589" s="85"/>
      <c r="AR589" s="111"/>
      <c r="AS589" s="112">
        <v>0</v>
      </c>
      <c r="AT589" s="87"/>
      <c r="AU589" s="85"/>
      <c r="AV589" s="111"/>
      <c r="AW589" s="112">
        <v>0</v>
      </c>
      <c r="AX589" s="87"/>
      <c r="AY589" s="85"/>
      <c r="AZ589" s="267">
        <f t="shared" si="33"/>
        <v>0</v>
      </c>
      <c r="BA589" s="88">
        <f t="shared" si="34"/>
        <v>0</v>
      </c>
      <c r="BC589">
        <f>IF($A589&lt;&gt;"",COUNTIF($BD$3:$BD589,$BD589),0)</f>
        <v>0</v>
      </c>
      <c r="BD589" t="str">
        <f>IF($A589&lt;&gt;"",VLOOKUP(TRUNC(MID($A589,1,2),0),Plano_Contas!$H$3:$J$103,2,TRUE),"")</f>
        <v/>
      </c>
      <c r="BE589" s="201" t="str">
        <f t="shared" si="35"/>
        <v/>
      </c>
      <c r="BF589" t="str">
        <f ca="1">IF($BT589&lt;&gt;"",SUMIF($BD$3:$BD$1004,"="&amp;$BD589,INDIRECT(ADDRESS(3,BF$2,1,1)):INDIRECT(ADDRESS(1004,BF$2,1,1))),"")</f>
        <v/>
      </c>
      <c r="BG589" t="str">
        <f ca="1">IF($BT589&lt;&gt;"",SUMIF($BD$3:$BD$1004,"="&amp;$BD589,INDIRECT(ADDRESS(3,BG$2,1,1)):INDIRECT(ADDRESS(1004,BG$2,1,1))),"")</f>
        <v/>
      </c>
      <c r="BH589" t="str">
        <f ca="1">IF($BT589&lt;&gt;"",SUMIF($BD$3:$BD$1004,"="&amp;$BD589,INDIRECT(ADDRESS(3,BH$2,1,1)):INDIRECT(ADDRESS(1004,BH$2,1,1))),"")</f>
        <v/>
      </c>
      <c r="BI589" t="str">
        <f ca="1">IF($BT589&lt;&gt;"",SUMIF($BD$3:$BD$1004,"="&amp;$BD589,INDIRECT(ADDRESS(3,BI$2,1,1)):INDIRECT(ADDRESS(1004,BI$2,1,1))),"")</f>
        <v/>
      </c>
      <c r="BJ589" t="str">
        <f ca="1">IF($BT589&lt;&gt;"",SUMIF($BD$3:$BD$1004,"="&amp;$BD589,INDIRECT(ADDRESS(3,BJ$2,1,1)):INDIRECT(ADDRESS(1004,BJ$2,1,1))),"")</f>
        <v/>
      </c>
      <c r="BK589" t="str">
        <f ca="1">IF($BT589&lt;&gt;"",SUMIF($BD$3:$BD$1004,"="&amp;$BD589,INDIRECT(ADDRESS(3,BK$2,1,1)):INDIRECT(ADDRESS(1004,BK$2,1,1))),"")</f>
        <v/>
      </c>
      <c r="BL589" t="str">
        <f ca="1">IF($BT589&lt;&gt;"",SUMIF($BD$3:$BD$1004,"="&amp;$BD589,INDIRECT(ADDRESS(3,BL$2,1,1)):INDIRECT(ADDRESS(1004,BL$2,1,1))),"")</f>
        <v/>
      </c>
      <c r="BM589" t="str">
        <f ca="1">IF($BT589&lt;&gt;"",SUMIF($BD$3:$BD$1004,"="&amp;$BD589,INDIRECT(ADDRESS(3,BM$2,1,1)):INDIRECT(ADDRESS(1004,BM$2,1,1))),"")</f>
        <v/>
      </c>
      <c r="BN589" t="str">
        <f ca="1">IF($BT589&lt;&gt;"",SUMIF($BD$3:$BD$1004,"="&amp;$BD589,INDIRECT(ADDRESS(3,BN$2,1,1)):INDIRECT(ADDRESS(1004,BN$2,1,1))),"")</f>
        <v/>
      </c>
      <c r="BO589" t="str">
        <f ca="1">IF($BT589&lt;&gt;"",SUMIF($BD$3:$BD$1004,"="&amp;$BD589,INDIRECT(ADDRESS(3,BO$2,1,1)):INDIRECT(ADDRESS(1004,BO$2,1,1))),"")</f>
        <v/>
      </c>
      <c r="BP589" t="str">
        <f ca="1">IF($BT589&lt;&gt;"",SUMIF($BD$3:$BD$1004,"="&amp;$BD589,INDIRECT(ADDRESS(3,BP$2,1,1)):INDIRECT(ADDRESS(1004,BP$2,1,1))),"")</f>
        <v/>
      </c>
      <c r="BQ589" t="str">
        <f ca="1">IF($BT589&lt;&gt;"",SUMIF($BD$3:$BD$1004,"="&amp;$BD589,INDIRECT(ADDRESS(3,BQ$2,1,1)):INDIRECT(ADDRESS(1004,BQ$2,1,1))),"")</f>
        <v/>
      </c>
      <c r="BR589" t="str">
        <f ca="1">IF($BT589&lt;&gt;"",SUMIF($BD$3:$BD$1004,"="&amp;$BD589,INDIRECT(ADDRESS(3,BR$2,1,1)):INDIRECT(ADDRESS(1004,BR$2,1,1))),"")</f>
        <v/>
      </c>
      <c r="BS589" t="str">
        <f>IF($A589&lt;&gt;"",VLOOKUP(TRUNC(MID($A589,1,2),0),Plano_Contas!$H$3:$J$103,3,TRUE),"")</f>
        <v/>
      </c>
      <c r="BT589" t="str">
        <f t="shared" si="36"/>
        <v/>
      </c>
      <c r="BV589">
        <f>Empresas!C589</f>
        <v>0</v>
      </c>
    </row>
    <row r="590" spans="1:74" x14ac:dyDescent="0.2">
      <c r="A590" s="89"/>
      <c r="B590" s="52" t="str">
        <f>IF($A590&lt;&gt;"",VLOOKUP(""&amp;$A590,Plano_Contas!$A$3:$F$1003,6,0),"")</f>
        <v/>
      </c>
      <c r="C590" s="91"/>
      <c r="D590" s="111"/>
      <c r="E590" s="112">
        <v>0</v>
      </c>
      <c r="F590" s="87"/>
      <c r="G590" s="85"/>
      <c r="H590" s="111"/>
      <c r="I590" s="112">
        <v>0</v>
      </c>
      <c r="J590" s="87"/>
      <c r="K590" s="85"/>
      <c r="L590" s="111"/>
      <c r="M590" s="112">
        <v>0</v>
      </c>
      <c r="N590" s="87"/>
      <c r="O590" s="85"/>
      <c r="P590" s="111"/>
      <c r="Q590" s="112">
        <v>0</v>
      </c>
      <c r="R590" s="87"/>
      <c r="S590" s="85"/>
      <c r="T590" s="111"/>
      <c r="U590" s="112">
        <v>0</v>
      </c>
      <c r="V590" s="87"/>
      <c r="W590" s="85"/>
      <c r="X590" s="111"/>
      <c r="Y590" s="112">
        <v>0</v>
      </c>
      <c r="Z590" s="87"/>
      <c r="AA590" s="85"/>
      <c r="AB590" s="111"/>
      <c r="AC590" s="112">
        <v>0</v>
      </c>
      <c r="AD590" s="87"/>
      <c r="AE590" s="85"/>
      <c r="AF590" s="111"/>
      <c r="AG590" s="112">
        <v>0</v>
      </c>
      <c r="AH590" s="87"/>
      <c r="AI590" s="85"/>
      <c r="AJ590" s="111"/>
      <c r="AK590" s="112">
        <v>0</v>
      </c>
      <c r="AL590" s="87"/>
      <c r="AM590" s="85"/>
      <c r="AN590" s="111"/>
      <c r="AO590" s="112">
        <v>0</v>
      </c>
      <c r="AP590" s="87"/>
      <c r="AQ590" s="85"/>
      <c r="AR590" s="111"/>
      <c r="AS590" s="112">
        <v>0</v>
      </c>
      <c r="AT590" s="87"/>
      <c r="AU590" s="85"/>
      <c r="AV590" s="111"/>
      <c r="AW590" s="112">
        <v>0</v>
      </c>
      <c r="AX590" s="87"/>
      <c r="AY590" s="85"/>
      <c r="AZ590" s="267">
        <f t="shared" si="33"/>
        <v>0</v>
      </c>
      <c r="BA590" s="88">
        <f t="shared" si="34"/>
        <v>0</v>
      </c>
      <c r="BC590">
        <f>IF($A590&lt;&gt;"",COUNTIF($BD$3:$BD590,$BD590),0)</f>
        <v>0</v>
      </c>
      <c r="BD590" t="str">
        <f>IF($A590&lt;&gt;"",VLOOKUP(TRUNC(MID($A590,1,2),0),Plano_Contas!$H$3:$J$103,2,TRUE),"")</f>
        <v/>
      </c>
      <c r="BE590" s="201" t="str">
        <f t="shared" si="35"/>
        <v/>
      </c>
      <c r="BF590" t="str">
        <f ca="1">IF($BT590&lt;&gt;"",SUMIF($BD$3:$BD$1004,"="&amp;$BD590,INDIRECT(ADDRESS(3,BF$2,1,1)):INDIRECT(ADDRESS(1004,BF$2,1,1))),"")</f>
        <v/>
      </c>
      <c r="BG590" t="str">
        <f ca="1">IF($BT590&lt;&gt;"",SUMIF($BD$3:$BD$1004,"="&amp;$BD590,INDIRECT(ADDRESS(3,BG$2,1,1)):INDIRECT(ADDRESS(1004,BG$2,1,1))),"")</f>
        <v/>
      </c>
      <c r="BH590" t="str">
        <f ca="1">IF($BT590&lt;&gt;"",SUMIF($BD$3:$BD$1004,"="&amp;$BD590,INDIRECT(ADDRESS(3,BH$2,1,1)):INDIRECT(ADDRESS(1004,BH$2,1,1))),"")</f>
        <v/>
      </c>
      <c r="BI590" t="str">
        <f ca="1">IF($BT590&lt;&gt;"",SUMIF($BD$3:$BD$1004,"="&amp;$BD590,INDIRECT(ADDRESS(3,BI$2,1,1)):INDIRECT(ADDRESS(1004,BI$2,1,1))),"")</f>
        <v/>
      </c>
      <c r="BJ590" t="str">
        <f ca="1">IF($BT590&lt;&gt;"",SUMIF($BD$3:$BD$1004,"="&amp;$BD590,INDIRECT(ADDRESS(3,BJ$2,1,1)):INDIRECT(ADDRESS(1004,BJ$2,1,1))),"")</f>
        <v/>
      </c>
      <c r="BK590" t="str">
        <f ca="1">IF($BT590&lt;&gt;"",SUMIF($BD$3:$BD$1004,"="&amp;$BD590,INDIRECT(ADDRESS(3,BK$2,1,1)):INDIRECT(ADDRESS(1004,BK$2,1,1))),"")</f>
        <v/>
      </c>
      <c r="BL590" t="str">
        <f ca="1">IF($BT590&lt;&gt;"",SUMIF($BD$3:$BD$1004,"="&amp;$BD590,INDIRECT(ADDRESS(3,BL$2,1,1)):INDIRECT(ADDRESS(1004,BL$2,1,1))),"")</f>
        <v/>
      </c>
      <c r="BM590" t="str">
        <f ca="1">IF($BT590&lt;&gt;"",SUMIF($BD$3:$BD$1004,"="&amp;$BD590,INDIRECT(ADDRESS(3,BM$2,1,1)):INDIRECT(ADDRESS(1004,BM$2,1,1))),"")</f>
        <v/>
      </c>
      <c r="BN590" t="str">
        <f ca="1">IF($BT590&lt;&gt;"",SUMIF($BD$3:$BD$1004,"="&amp;$BD590,INDIRECT(ADDRESS(3,BN$2,1,1)):INDIRECT(ADDRESS(1004,BN$2,1,1))),"")</f>
        <v/>
      </c>
      <c r="BO590" t="str">
        <f ca="1">IF($BT590&lt;&gt;"",SUMIF($BD$3:$BD$1004,"="&amp;$BD590,INDIRECT(ADDRESS(3,BO$2,1,1)):INDIRECT(ADDRESS(1004,BO$2,1,1))),"")</f>
        <v/>
      </c>
      <c r="BP590" t="str">
        <f ca="1">IF($BT590&lt;&gt;"",SUMIF($BD$3:$BD$1004,"="&amp;$BD590,INDIRECT(ADDRESS(3,BP$2,1,1)):INDIRECT(ADDRESS(1004,BP$2,1,1))),"")</f>
        <v/>
      </c>
      <c r="BQ590" t="str">
        <f ca="1">IF($BT590&lt;&gt;"",SUMIF($BD$3:$BD$1004,"="&amp;$BD590,INDIRECT(ADDRESS(3,BQ$2,1,1)):INDIRECT(ADDRESS(1004,BQ$2,1,1))),"")</f>
        <v/>
      </c>
      <c r="BR590" t="str">
        <f ca="1">IF($BT590&lt;&gt;"",SUMIF($BD$3:$BD$1004,"="&amp;$BD590,INDIRECT(ADDRESS(3,BR$2,1,1)):INDIRECT(ADDRESS(1004,BR$2,1,1))),"")</f>
        <v/>
      </c>
      <c r="BS590" t="str">
        <f>IF($A590&lt;&gt;"",VLOOKUP(TRUNC(MID($A590,1,2),0),Plano_Contas!$H$3:$J$103,3,TRUE),"")</f>
        <v/>
      </c>
      <c r="BT590" t="str">
        <f t="shared" si="36"/>
        <v/>
      </c>
      <c r="BV590">
        <f>Empresas!C590</f>
        <v>0</v>
      </c>
    </row>
    <row r="591" spans="1:74" x14ac:dyDescent="0.2">
      <c r="A591" s="89"/>
      <c r="B591" s="52" t="str">
        <f>IF($A591&lt;&gt;"",VLOOKUP(""&amp;$A591,Plano_Contas!$A$3:$F$1003,6,0),"")</f>
        <v/>
      </c>
      <c r="C591" s="91"/>
      <c r="D591" s="111"/>
      <c r="E591" s="112">
        <v>0</v>
      </c>
      <c r="F591" s="87"/>
      <c r="G591" s="85"/>
      <c r="H591" s="111"/>
      <c r="I591" s="112">
        <v>0</v>
      </c>
      <c r="J591" s="87"/>
      <c r="K591" s="85"/>
      <c r="L591" s="111"/>
      <c r="M591" s="112">
        <v>0</v>
      </c>
      <c r="N591" s="87"/>
      <c r="O591" s="85"/>
      <c r="P591" s="111"/>
      <c r="Q591" s="112">
        <v>0</v>
      </c>
      <c r="R591" s="87"/>
      <c r="S591" s="85"/>
      <c r="T591" s="111"/>
      <c r="U591" s="112">
        <v>0</v>
      </c>
      <c r="V591" s="87"/>
      <c r="W591" s="85"/>
      <c r="X591" s="111"/>
      <c r="Y591" s="112">
        <v>0</v>
      </c>
      <c r="Z591" s="87"/>
      <c r="AA591" s="85"/>
      <c r="AB591" s="111"/>
      <c r="AC591" s="112">
        <v>0</v>
      </c>
      <c r="AD591" s="87"/>
      <c r="AE591" s="85"/>
      <c r="AF591" s="111"/>
      <c r="AG591" s="112">
        <v>0</v>
      </c>
      <c r="AH591" s="87"/>
      <c r="AI591" s="85"/>
      <c r="AJ591" s="111"/>
      <c r="AK591" s="112">
        <v>0</v>
      </c>
      <c r="AL591" s="87"/>
      <c r="AM591" s="85"/>
      <c r="AN591" s="111"/>
      <c r="AO591" s="112">
        <v>0</v>
      </c>
      <c r="AP591" s="87"/>
      <c r="AQ591" s="85"/>
      <c r="AR591" s="111"/>
      <c r="AS591" s="112">
        <v>0</v>
      </c>
      <c r="AT591" s="87"/>
      <c r="AU591" s="85"/>
      <c r="AV591" s="111"/>
      <c r="AW591" s="112">
        <v>0</v>
      </c>
      <c r="AX591" s="87"/>
      <c r="AY591" s="85"/>
      <c r="AZ591" s="267">
        <f t="shared" si="33"/>
        <v>0</v>
      </c>
      <c r="BA591" s="88">
        <f t="shared" si="34"/>
        <v>0</v>
      </c>
      <c r="BC591">
        <f>IF($A591&lt;&gt;"",COUNTIF($BD$3:$BD591,$BD591),0)</f>
        <v>0</v>
      </c>
      <c r="BD591" t="str">
        <f>IF($A591&lt;&gt;"",VLOOKUP(TRUNC(MID($A591,1,2),0),Plano_Contas!$H$3:$J$103,2,TRUE),"")</f>
        <v/>
      </c>
      <c r="BE591" s="201" t="str">
        <f t="shared" si="35"/>
        <v/>
      </c>
      <c r="BF591" t="str">
        <f ca="1">IF($BT591&lt;&gt;"",SUMIF($BD$3:$BD$1004,"="&amp;$BD591,INDIRECT(ADDRESS(3,BF$2,1,1)):INDIRECT(ADDRESS(1004,BF$2,1,1))),"")</f>
        <v/>
      </c>
      <c r="BG591" t="str">
        <f ca="1">IF($BT591&lt;&gt;"",SUMIF($BD$3:$BD$1004,"="&amp;$BD591,INDIRECT(ADDRESS(3,BG$2,1,1)):INDIRECT(ADDRESS(1004,BG$2,1,1))),"")</f>
        <v/>
      </c>
      <c r="BH591" t="str">
        <f ca="1">IF($BT591&lt;&gt;"",SUMIF($BD$3:$BD$1004,"="&amp;$BD591,INDIRECT(ADDRESS(3,BH$2,1,1)):INDIRECT(ADDRESS(1004,BH$2,1,1))),"")</f>
        <v/>
      </c>
      <c r="BI591" t="str">
        <f ca="1">IF($BT591&lt;&gt;"",SUMIF($BD$3:$BD$1004,"="&amp;$BD591,INDIRECT(ADDRESS(3,BI$2,1,1)):INDIRECT(ADDRESS(1004,BI$2,1,1))),"")</f>
        <v/>
      </c>
      <c r="BJ591" t="str">
        <f ca="1">IF($BT591&lt;&gt;"",SUMIF($BD$3:$BD$1004,"="&amp;$BD591,INDIRECT(ADDRESS(3,BJ$2,1,1)):INDIRECT(ADDRESS(1004,BJ$2,1,1))),"")</f>
        <v/>
      </c>
      <c r="BK591" t="str">
        <f ca="1">IF($BT591&lt;&gt;"",SUMIF($BD$3:$BD$1004,"="&amp;$BD591,INDIRECT(ADDRESS(3,BK$2,1,1)):INDIRECT(ADDRESS(1004,BK$2,1,1))),"")</f>
        <v/>
      </c>
      <c r="BL591" t="str">
        <f ca="1">IF($BT591&lt;&gt;"",SUMIF($BD$3:$BD$1004,"="&amp;$BD591,INDIRECT(ADDRESS(3,BL$2,1,1)):INDIRECT(ADDRESS(1004,BL$2,1,1))),"")</f>
        <v/>
      </c>
      <c r="BM591" t="str">
        <f ca="1">IF($BT591&lt;&gt;"",SUMIF($BD$3:$BD$1004,"="&amp;$BD591,INDIRECT(ADDRESS(3,BM$2,1,1)):INDIRECT(ADDRESS(1004,BM$2,1,1))),"")</f>
        <v/>
      </c>
      <c r="BN591" t="str">
        <f ca="1">IF($BT591&lt;&gt;"",SUMIF($BD$3:$BD$1004,"="&amp;$BD591,INDIRECT(ADDRESS(3,BN$2,1,1)):INDIRECT(ADDRESS(1004,BN$2,1,1))),"")</f>
        <v/>
      </c>
      <c r="BO591" t="str">
        <f ca="1">IF($BT591&lt;&gt;"",SUMIF($BD$3:$BD$1004,"="&amp;$BD591,INDIRECT(ADDRESS(3,BO$2,1,1)):INDIRECT(ADDRESS(1004,BO$2,1,1))),"")</f>
        <v/>
      </c>
      <c r="BP591" t="str">
        <f ca="1">IF($BT591&lt;&gt;"",SUMIF($BD$3:$BD$1004,"="&amp;$BD591,INDIRECT(ADDRESS(3,BP$2,1,1)):INDIRECT(ADDRESS(1004,BP$2,1,1))),"")</f>
        <v/>
      </c>
      <c r="BQ591" t="str">
        <f ca="1">IF($BT591&lt;&gt;"",SUMIF($BD$3:$BD$1004,"="&amp;$BD591,INDIRECT(ADDRESS(3,BQ$2,1,1)):INDIRECT(ADDRESS(1004,BQ$2,1,1))),"")</f>
        <v/>
      </c>
      <c r="BR591" t="str">
        <f ca="1">IF($BT591&lt;&gt;"",SUMIF($BD$3:$BD$1004,"="&amp;$BD591,INDIRECT(ADDRESS(3,BR$2,1,1)):INDIRECT(ADDRESS(1004,BR$2,1,1))),"")</f>
        <v/>
      </c>
      <c r="BS591" t="str">
        <f>IF($A591&lt;&gt;"",VLOOKUP(TRUNC(MID($A591,1,2),0),Plano_Contas!$H$3:$J$103,3,TRUE),"")</f>
        <v/>
      </c>
      <c r="BT591" t="str">
        <f t="shared" si="36"/>
        <v/>
      </c>
      <c r="BV591">
        <f>Empresas!C591</f>
        <v>0</v>
      </c>
    </row>
    <row r="592" spans="1:74" x14ac:dyDescent="0.2">
      <c r="A592" s="89"/>
      <c r="B592" s="52" t="str">
        <f>IF($A592&lt;&gt;"",VLOOKUP(""&amp;$A592,Plano_Contas!$A$3:$F$1003,6,0),"")</f>
        <v/>
      </c>
      <c r="C592" s="91"/>
      <c r="D592" s="111"/>
      <c r="E592" s="112">
        <v>0</v>
      </c>
      <c r="F592" s="87"/>
      <c r="G592" s="85"/>
      <c r="H592" s="111"/>
      <c r="I592" s="112">
        <v>0</v>
      </c>
      <c r="J592" s="87"/>
      <c r="K592" s="85"/>
      <c r="L592" s="111"/>
      <c r="M592" s="112">
        <v>0</v>
      </c>
      <c r="N592" s="87"/>
      <c r="O592" s="85"/>
      <c r="P592" s="111"/>
      <c r="Q592" s="112">
        <v>0</v>
      </c>
      <c r="R592" s="87"/>
      <c r="S592" s="85"/>
      <c r="T592" s="111"/>
      <c r="U592" s="112">
        <v>0</v>
      </c>
      <c r="V592" s="87"/>
      <c r="W592" s="85"/>
      <c r="X592" s="111"/>
      <c r="Y592" s="112">
        <v>0</v>
      </c>
      <c r="Z592" s="87"/>
      <c r="AA592" s="85"/>
      <c r="AB592" s="111"/>
      <c r="AC592" s="112">
        <v>0</v>
      </c>
      <c r="AD592" s="87"/>
      <c r="AE592" s="85"/>
      <c r="AF592" s="111"/>
      <c r="AG592" s="112">
        <v>0</v>
      </c>
      <c r="AH592" s="87"/>
      <c r="AI592" s="85"/>
      <c r="AJ592" s="111"/>
      <c r="AK592" s="112">
        <v>0</v>
      </c>
      <c r="AL592" s="87"/>
      <c r="AM592" s="85"/>
      <c r="AN592" s="111"/>
      <c r="AO592" s="112">
        <v>0</v>
      </c>
      <c r="AP592" s="87"/>
      <c r="AQ592" s="85"/>
      <c r="AR592" s="111"/>
      <c r="AS592" s="112">
        <v>0</v>
      </c>
      <c r="AT592" s="87"/>
      <c r="AU592" s="85"/>
      <c r="AV592" s="111"/>
      <c r="AW592" s="112">
        <v>0</v>
      </c>
      <c r="AX592" s="87"/>
      <c r="AY592" s="85"/>
      <c r="AZ592" s="267">
        <f t="shared" si="33"/>
        <v>0</v>
      </c>
      <c r="BA592" s="88">
        <f t="shared" si="34"/>
        <v>0</v>
      </c>
      <c r="BC592">
        <f>IF($A592&lt;&gt;"",COUNTIF($BD$3:$BD592,$BD592),0)</f>
        <v>0</v>
      </c>
      <c r="BD592" t="str">
        <f>IF($A592&lt;&gt;"",VLOOKUP(TRUNC(MID($A592,1,2),0),Plano_Contas!$H$3:$J$103,2,TRUE),"")</f>
        <v/>
      </c>
      <c r="BE592" s="201" t="str">
        <f t="shared" si="35"/>
        <v/>
      </c>
      <c r="BF592" t="str">
        <f ca="1">IF($BT592&lt;&gt;"",SUMIF($BD$3:$BD$1004,"="&amp;$BD592,INDIRECT(ADDRESS(3,BF$2,1,1)):INDIRECT(ADDRESS(1004,BF$2,1,1))),"")</f>
        <v/>
      </c>
      <c r="BG592" t="str">
        <f ca="1">IF($BT592&lt;&gt;"",SUMIF($BD$3:$BD$1004,"="&amp;$BD592,INDIRECT(ADDRESS(3,BG$2,1,1)):INDIRECT(ADDRESS(1004,BG$2,1,1))),"")</f>
        <v/>
      </c>
      <c r="BH592" t="str">
        <f ca="1">IF($BT592&lt;&gt;"",SUMIF($BD$3:$BD$1004,"="&amp;$BD592,INDIRECT(ADDRESS(3,BH$2,1,1)):INDIRECT(ADDRESS(1004,BH$2,1,1))),"")</f>
        <v/>
      </c>
      <c r="BI592" t="str">
        <f ca="1">IF($BT592&lt;&gt;"",SUMIF($BD$3:$BD$1004,"="&amp;$BD592,INDIRECT(ADDRESS(3,BI$2,1,1)):INDIRECT(ADDRESS(1004,BI$2,1,1))),"")</f>
        <v/>
      </c>
      <c r="BJ592" t="str">
        <f ca="1">IF($BT592&lt;&gt;"",SUMIF($BD$3:$BD$1004,"="&amp;$BD592,INDIRECT(ADDRESS(3,BJ$2,1,1)):INDIRECT(ADDRESS(1004,BJ$2,1,1))),"")</f>
        <v/>
      </c>
      <c r="BK592" t="str">
        <f ca="1">IF($BT592&lt;&gt;"",SUMIF($BD$3:$BD$1004,"="&amp;$BD592,INDIRECT(ADDRESS(3,BK$2,1,1)):INDIRECT(ADDRESS(1004,BK$2,1,1))),"")</f>
        <v/>
      </c>
      <c r="BL592" t="str">
        <f ca="1">IF($BT592&lt;&gt;"",SUMIF($BD$3:$BD$1004,"="&amp;$BD592,INDIRECT(ADDRESS(3,BL$2,1,1)):INDIRECT(ADDRESS(1004,BL$2,1,1))),"")</f>
        <v/>
      </c>
      <c r="BM592" t="str">
        <f ca="1">IF($BT592&lt;&gt;"",SUMIF($BD$3:$BD$1004,"="&amp;$BD592,INDIRECT(ADDRESS(3,BM$2,1,1)):INDIRECT(ADDRESS(1004,BM$2,1,1))),"")</f>
        <v/>
      </c>
      <c r="BN592" t="str">
        <f ca="1">IF($BT592&lt;&gt;"",SUMIF($BD$3:$BD$1004,"="&amp;$BD592,INDIRECT(ADDRESS(3,BN$2,1,1)):INDIRECT(ADDRESS(1004,BN$2,1,1))),"")</f>
        <v/>
      </c>
      <c r="BO592" t="str">
        <f ca="1">IF($BT592&lt;&gt;"",SUMIF($BD$3:$BD$1004,"="&amp;$BD592,INDIRECT(ADDRESS(3,BO$2,1,1)):INDIRECT(ADDRESS(1004,BO$2,1,1))),"")</f>
        <v/>
      </c>
      <c r="BP592" t="str">
        <f ca="1">IF($BT592&lt;&gt;"",SUMIF($BD$3:$BD$1004,"="&amp;$BD592,INDIRECT(ADDRESS(3,BP$2,1,1)):INDIRECT(ADDRESS(1004,BP$2,1,1))),"")</f>
        <v/>
      </c>
      <c r="BQ592" t="str">
        <f ca="1">IF($BT592&lt;&gt;"",SUMIF($BD$3:$BD$1004,"="&amp;$BD592,INDIRECT(ADDRESS(3,BQ$2,1,1)):INDIRECT(ADDRESS(1004,BQ$2,1,1))),"")</f>
        <v/>
      </c>
      <c r="BR592" t="str">
        <f ca="1">IF($BT592&lt;&gt;"",SUMIF($BD$3:$BD$1004,"="&amp;$BD592,INDIRECT(ADDRESS(3,BR$2,1,1)):INDIRECT(ADDRESS(1004,BR$2,1,1))),"")</f>
        <v/>
      </c>
      <c r="BS592" t="str">
        <f>IF($A592&lt;&gt;"",VLOOKUP(TRUNC(MID($A592,1,2),0),Plano_Contas!$H$3:$J$103,3,TRUE),"")</f>
        <v/>
      </c>
      <c r="BT592" t="str">
        <f t="shared" si="36"/>
        <v/>
      </c>
      <c r="BV592">
        <f>Empresas!C592</f>
        <v>0</v>
      </c>
    </row>
    <row r="593" spans="1:74" x14ac:dyDescent="0.2">
      <c r="A593" s="89"/>
      <c r="B593" s="52" t="str">
        <f>IF($A593&lt;&gt;"",VLOOKUP(""&amp;$A593,Plano_Contas!$A$3:$F$1003,6,0),"")</f>
        <v/>
      </c>
      <c r="C593" s="91"/>
      <c r="D593" s="111"/>
      <c r="E593" s="112">
        <v>0</v>
      </c>
      <c r="F593" s="87"/>
      <c r="G593" s="85"/>
      <c r="H593" s="111"/>
      <c r="I593" s="112">
        <v>0</v>
      </c>
      <c r="J593" s="87"/>
      <c r="K593" s="85"/>
      <c r="L593" s="111"/>
      <c r="M593" s="112">
        <v>0</v>
      </c>
      <c r="N593" s="87"/>
      <c r="O593" s="85"/>
      <c r="P593" s="111"/>
      <c r="Q593" s="112">
        <v>0</v>
      </c>
      <c r="R593" s="87"/>
      <c r="S593" s="85"/>
      <c r="T593" s="111"/>
      <c r="U593" s="112">
        <v>0</v>
      </c>
      <c r="V593" s="87"/>
      <c r="W593" s="85"/>
      <c r="X593" s="111"/>
      <c r="Y593" s="112">
        <v>0</v>
      </c>
      <c r="Z593" s="87"/>
      <c r="AA593" s="85"/>
      <c r="AB593" s="111"/>
      <c r="AC593" s="112">
        <v>0</v>
      </c>
      <c r="AD593" s="87"/>
      <c r="AE593" s="85"/>
      <c r="AF593" s="111"/>
      <c r="AG593" s="112">
        <v>0</v>
      </c>
      <c r="AH593" s="87"/>
      <c r="AI593" s="85"/>
      <c r="AJ593" s="111"/>
      <c r="AK593" s="112">
        <v>0</v>
      </c>
      <c r="AL593" s="87"/>
      <c r="AM593" s="85"/>
      <c r="AN593" s="111"/>
      <c r="AO593" s="112">
        <v>0</v>
      </c>
      <c r="AP593" s="87"/>
      <c r="AQ593" s="85"/>
      <c r="AR593" s="111"/>
      <c r="AS593" s="112">
        <v>0</v>
      </c>
      <c r="AT593" s="87"/>
      <c r="AU593" s="85"/>
      <c r="AV593" s="111"/>
      <c r="AW593" s="112">
        <v>0</v>
      </c>
      <c r="AX593" s="87"/>
      <c r="AY593" s="85"/>
      <c r="AZ593" s="267">
        <f t="shared" si="33"/>
        <v>0</v>
      </c>
      <c r="BA593" s="88">
        <f t="shared" si="34"/>
        <v>0</v>
      </c>
      <c r="BC593">
        <f>IF($A593&lt;&gt;"",COUNTIF($BD$3:$BD593,$BD593),0)</f>
        <v>0</v>
      </c>
      <c r="BD593" t="str">
        <f>IF($A593&lt;&gt;"",VLOOKUP(TRUNC(MID($A593,1,2),0),Plano_Contas!$H$3:$J$103,2,TRUE),"")</f>
        <v/>
      </c>
      <c r="BE593" s="201" t="str">
        <f t="shared" si="35"/>
        <v/>
      </c>
      <c r="BF593" t="str">
        <f ca="1">IF($BT593&lt;&gt;"",SUMIF($BD$3:$BD$1004,"="&amp;$BD593,INDIRECT(ADDRESS(3,BF$2,1,1)):INDIRECT(ADDRESS(1004,BF$2,1,1))),"")</f>
        <v/>
      </c>
      <c r="BG593" t="str">
        <f ca="1">IF($BT593&lt;&gt;"",SUMIF($BD$3:$BD$1004,"="&amp;$BD593,INDIRECT(ADDRESS(3,BG$2,1,1)):INDIRECT(ADDRESS(1004,BG$2,1,1))),"")</f>
        <v/>
      </c>
      <c r="BH593" t="str">
        <f ca="1">IF($BT593&lt;&gt;"",SUMIF($BD$3:$BD$1004,"="&amp;$BD593,INDIRECT(ADDRESS(3,BH$2,1,1)):INDIRECT(ADDRESS(1004,BH$2,1,1))),"")</f>
        <v/>
      </c>
      <c r="BI593" t="str">
        <f ca="1">IF($BT593&lt;&gt;"",SUMIF($BD$3:$BD$1004,"="&amp;$BD593,INDIRECT(ADDRESS(3,BI$2,1,1)):INDIRECT(ADDRESS(1004,BI$2,1,1))),"")</f>
        <v/>
      </c>
      <c r="BJ593" t="str">
        <f ca="1">IF($BT593&lt;&gt;"",SUMIF($BD$3:$BD$1004,"="&amp;$BD593,INDIRECT(ADDRESS(3,BJ$2,1,1)):INDIRECT(ADDRESS(1004,BJ$2,1,1))),"")</f>
        <v/>
      </c>
      <c r="BK593" t="str">
        <f ca="1">IF($BT593&lt;&gt;"",SUMIF($BD$3:$BD$1004,"="&amp;$BD593,INDIRECT(ADDRESS(3,BK$2,1,1)):INDIRECT(ADDRESS(1004,BK$2,1,1))),"")</f>
        <v/>
      </c>
      <c r="BL593" t="str">
        <f ca="1">IF($BT593&lt;&gt;"",SUMIF($BD$3:$BD$1004,"="&amp;$BD593,INDIRECT(ADDRESS(3,BL$2,1,1)):INDIRECT(ADDRESS(1004,BL$2,1,1))),"")</f>
        <v/>
      </c>
      <c r="BM593" t="str">
        <f ca="1">IF($BT593&lt;&gt;"",SUMIF($BD$3:$BD$1004,"="&amp;$BD593,INDIRECT(ADDRESS(3,BM$2,1,1)):INDIRECT(ADDRESS(1004,BM$2,1,1))),"")</f>
        <v/>
      </c>
      <c r="BN593" t="str">
        <f ca="1">IF($BT593&lt;&gt;"",SUMIF($BD$3:$BD$1004,"="&amp;$BD593,INDIRECT(ADDRESS(3,BN$2,1,1)):INDIRECT(ADDRESS(1004,BN$2,1,1))),"")</f>
        <v/>
      </c>
      <c r="BO593" t="str">
        <f ca="1">IF($BT593&lt;&gt;"",SUMIF($BD$3:$BD$1004,"="&amp;$BD593,INDIRECT(ADDRESS(3,BO$2,1,1)):INDIRECT(ADDRESS(1004,BO$2,1,1))),"")</f>
        <v/>
      </c>
      <c r="BP593" t="str">
        <f ca="1">IF($BT593&lt;&gt;"",SUMIF($BD$3:$BD$1004,"="&amp;$BD593,INDIRECT(ADDRESS(3,BP$2,1,1)):INDIRECT(ADDRESS(1004,BP$2,1,1))),"")</f>
        <v/>
      </c>
      <c r="BQ593" t="str">
        <f ca="1">IF($BT593&lt;&gt;"",SUMIF($BD$3:$BD$1004,"="&amp;$BD593,INDIRECT(ADDRESS(3,BQ$2,1,1)):INDIRECT(ADDRESS(1004,BQ$2,1,1))),"")</f>
        <v/>
      </c>
      <c r="BR593" t="str">
        <f ca="1">IF($BT593&lt;&gt;"",SUMIF($BD$3:$BD$1004,"="&amp;$BD593,INDIRECT(ADDRESS(3,BR$2,1,1)):INDIRECT(ADDRESS(1004,BR$2,1,1))),"")</f>
        <v/>
      </c>
      <c r="BS593" t="str">
        <f>IF($A593&lt;&gt;"",VLOOKUP(TRUNC(MID($A593,1,2),0),Plano_Contas!$H$3:$J$103,3,TRUE),"")</f>
        <v/>
      </c>
      <c r="BT593" t="str">
        <f t="shared" si="36"/>
        <v/>
      </c>
      <c r="BV593">
        <f>Empresas!C593</f>
        <v>0</v>
      </c>
    </row>
    <row r="594" spans="1:74" x14ac:dyDescent="0.2">
      <c r="A594" s="89"/>
      <c r="B594" s="52" t="str">
        <f>IF($A594&lt;&gt;"",VLOOKUP(""&amp;$A594,Plano_Contas!$A$3:$F$1003,6,0),"")</f>
        <v/>
      </c>
      <c r="C594" s="91"/>
      <c r="D594" s="111"/>
      <c r="E594" s="112">
        <v>0</v>
      </c>
      <c r="F594" s="87"/>
      <c r="G594" s="85"/>
      <c r="H594" s="111"/>
      <c r="I594" s="112">
        <v>0</v>
      </c>
      <c r="J594" s="87"/>
      <c r="K594" s="85"/>
      <c r="L594" s="111"/>
      <c r="M594" s="112">
        <v>0</v>
      </c>
      <c r="N594" s="87"/>
      <c r="O594" s="85"/>
      <c r="P594" s="111"/>
      <c r="Q594" s="112">
        <v>0</v>
      </c>
      <c r="R594" s="87"/>
      <c r="S594" s="85"/>
      <c r="T594" s="111"/>
      <c r="U594" s="112">
        <v>0</v>
      </c>
      <c r="V594" s="87"/>
      <c r="W594" s="85"/>
      <c r="X594" s="111"/>
      <c r="Y594" s="112">
        <v>0</v>
      </c>
      <c r="Z594" s="87"/>
      <c r="AA594" s="85"/>
      <c r="AB594" s="111"/>
      <c r="AC594" s="112">
        <v>0</v>
      </c>
      <c r="AD594" s="87"/>
      <c r="AE594" s="85"/>
      <c r="AF594" s="111"/>
      <c r="AG594" s="112">
        <v>0</v>
      </c>
      <c r="AH594" s="87"/>
      <c r="AI594" s="85"/>
      <c r="AJ594" s="111"/>
      <c r="AK594" s="112">
        <v>0</v>
      </c>
      <c r="AL594" s="87"/>
      <c r="AM594" s="85"/>
      <c r="AN594" s="111"/>
      <c r="AO594" s="112">
        <v>0</v>
      </c>
      <c r="AP594" s="87"/>
      <c r="AQ594" s="85"/>
      <c r="AR594" s="111"/>
      <c r="AS594" s="112">
        <v>0</v>
      </c>
      <c r="AT594" s="87"/>
      <c r="AU594" s="85"/>
      <c r="AV594" s="111"/>
      <c r="AW594" s="112">
        <v>0</v>
      </c>
      <c r="AX594" s="87"/>
      <c r="AY594" s="85"/>
      <c r="AZ594" s="267">
        <f t="shared" si="33"/>
        <v>0</v>
      </c>
      <c r="BA594" s="88">
        <f t="shared" si="34"/>
        <v>0</v>
      </c>
      <c r="BC594">
        <f>IF($A594&lt;&gt;"",COUNTIF($BD$3:$BD594,$BD594),0)</f>
        <v>0</v>
      </c>
      <c r="BD594" t="str">
        <f>IF($A594&lt;&gt;"",VLOOKUP(TRUNC(MID($A594,1,2),0),Plano_Contas!$H$3:$J$103,2,TRUE),"")</f>
        <v/>
      </c>
      <c r="BE594" s="201" t="str">
        <f t="shared" si="35"/>
        <v/>
      </c>
      <c r="BF594" t="str">
        <f ca="1">IF($BT594&lt;&gt;"",SUMIF($BD$3:$BD$1004,"="&amp;$BD594,INDIRECT(ADDRESS(3,BF$2,1,1)):INDIRECT(ADDRESS(1004,BF$2,1,1))),"")</f>
        <v/>
      </c>
      <c r="BG594" t="str">
        <f ca="1">IF($BT594&lt;&gt;"",SUMIF($BD$3:$BD$1004,"="&amp;$BD594,INDIRECT(ADDRESS(3,BG$2,1,1)):INDIRECT(ADDRESS(1004,BG$2,1,1))),"")</f>
        <v/>
      </c>
      <c r="BH594" t="str">
        <f ca="1">IF($BT594&lt;&gt;"",SUMIF($BD$3:$BD$1004,"="&amp;$BD594,INDIRECT(ADDRESS(3,BH$2,1,1)):INDIRECT(ADDRESS(1004,BH$2,1,1))),"")</f>
        <v/>
      </c>
      <c r="BI594" t="str">
        <f ca="1">IF($BT594&lt;&gt;"",SUMIF($BD$3:$BD$1004,"="&amp;$BD594,INDIRECT(ADDRESS(3,BI$2,1,1)):INDIRECT(ADDRESS(1004,BI$2,1,1))),"")</f>
        <v/>
      </c>
      <c r="BJ594" t="str">
        <f ca="1">IF($BT594&lt;&gt;"",SUMIF($BD$3:$BD$1004,"="&amp;$BD594,INDIRECT(ADDRESS(3,BJ$2,1,1)):INDIRECT(ADDRESS(1004,BJ$2,1,1))),"")</f>
        <v/>
      </c>
      <c r="BK594" t="str">
        <f ca="1">IF($BT594&lt;&gt;"",SUMIF($BD$3:$BD$1004,"="&amp;$BD594,INDIRECT(ADDRESS(3,BK$2,1,1)):INDIRECT(ADDRESS(1004,BK$2,1,1))),"")</f>
        <v/>
      </c>
      <c r="BL594" t="str">
        <f ca="1">IF($BT594&lt;&gt;"",SUMIF($BD$3:$BD$1004,"="&amp;$BD594,INDIRECT(ADDRESS(3,BL$2,1,1)):INDIRECT(ADDRESS(1004,BL$2,1,1))),"")</f>
        <v/>
      </c>
      <c r="BM594" t="str">
        <f ca="1">IF($BT594&lt;&gt;"",SUMIF($BD$3:$BD$1004,"="&amp;$BD594,INDIRECT(ADDRESS(3,BM$2,1,1)):INDIRECT(ADDRESS(1004,BM$2,1,1))),"")</f>
        <v/>
      </c>
      <c r="BN594" t="str">
        <f ca="1">IF($BT594&lt;&gt;"",SUMIF($BD$3:$BD$1004,"="&amp;$BD594,INDIRECT(ADDRESS(3,BN$2,1,1)):INDIRECT(ADDRESS(1004,BN$2,1,1))),"")</f>
        <v/>
      </c>
      <c r="BO594" t="str">
        <f ca="1">IF($BT594&lt;&gt;"",SUMIF($BD$3:$BD$1004,"="&amp;$BD594,INDIRECT(ADDRESS(3,BO$2,1,1)):INDIRECT(ADDRESS(1004,BO$2,1,1))),"")</f>
        <v/>
      </c>
      <c r="BP594" t="str">
        <f ca="1">IF($BT594&lt;&gt;"",SUMIF($BD$3:$BD$1004,"="&amp;$BD594,INDIRECT(ADDRESS(3,BP$2,1,1)):INDIRECT(ADDRESS(1004,BP$2,1,1))),"")</f>
        <v/>
      </c>
      <c r="BQ594" t="str">
        <f ca="1">IF($BT594&lt;&gt;"",SUMIF($BD$3:$BD$1004,"="&amp;$BD594,INDIRECT(ADDRESS(3,BQ$2,1,1)):INDIRECT(ADDRESS(1004,BQ$2,1,1))),"")</f>
        <v/>
      </c>
      <c r="BR594" t="str">
        <f ca="1">IF($BT594&lt;&gt;"",SUMIF($BD$3:$BD$1004,"="&amp;$BD594,INDIRECT(ADDRESS(3,BR$2,1,1)):INDIRECT(ADDRESS(1004,BR$2,1,1))),"")</f>
        <v/>
      </c>
      <c r="BS594" t="str">
        <f>IF($A594&lt;&gt;"",VLOOKUP(TRUNC(MID($A594,1,2),0),Plano_Contas!$H$3:$J$103,3,TRUE),"")</f>
        <v/>
      </c>
      <c r="BT594" t="str">
        <f t="shared" si="36"/>
        <v/>
      </c>
      <c r="BV594">
        <f>Empresas!C594</f>
        <v>0</v>
      </c>
    </row>
    <row r="595" spans="1:74" x14ac:dyDescent="0.2">
      <c r="A595" s="89"/>
      <c r="B595" s="52" t="str">
        <f>IF($A595&lt;&gt;"",VLOOKUP(""&amp;$A595,Plano_Contas!$A$3:$F$1003,6,0),"")</f>
        <v/>
      </c>
      <c r="C595" s="91"/>
      <c r="D595" s="111"/>
      <c r="E595" s="112">
        <v>0</v>
      </c>
      <c r="F595" s="87"/>
      <c r="G595" s="85"/>
      <c r="H595" s="111"/>
      <c r="I595" s="112">
        <v>0</v>
      </c>
      <c r="J595" s="87"/>
      <c r="K595" s="85"/>
      <c r="L595" s="111"/>
      <c r="M595" s="112">
        <v>0</v>
      </c>
      <c r="N595" s="87"/>
      <c r="O595" s="85"/>
      <c r="P595" s="111"/>
      <c r="Q595" s="112">
        <v>0</v>
      </c>
      <c r="R595" s="87"/>
      <c r="S595" s="85"/>
      <c r="T595" s="111"/>
      <c r="U595" s="112">
        <v>0</v>
      </c>
      <c r="V595" s="87"/>
      <c r="W595" s="85"/>
      <c r="X595" s="111"/>
      <c r="Y595" s="112">
        <v>0</v>
      </c>
      <c r="Z595" s="87"/>
      <c r="AA595" s="85"/>
      <c r="AB595" s="111"/>
      <c r="AC595" s="112">
        <v>0</v>
      </c>
      <c r="AD595" s="87"/>
      <c r="AE595" s="85"/>
      <c r="AF595" s="111"/>
      <c r="AG595" s="112">
        <v>0</v>
      </c>
      <c r="AH595" s="87"/>
      <c r="AI595" s="85"/>
      <c r="AJ595" s="111"/>
      <c r="AK595" s="112">
        <v>0</v>
      </c>
      <c r="AL595" s="87"/>
      <c r="AM595" s="85"/>
      <c r="AN595" s="111"/>
      <c r="AO595" s="112">
        <v>0</v>
      </c>
      <c r="AP595" s="87"/>
      <c r="AQ595" s="85"/>
      <c r="AR595" s="111"/>
      <c r="AS595" s="112">
        <v>0</v>
      </c>
      <c r="AT595" s="87"/>
      <c r="AU595" s="85"/>
      <c r="AV595" s="111"/>
      <c r="AW595" s="112">
        <v>0</v>
      </c>
      <c r="AX595" s="87"/>
      <c r="AY595" s="85"/>
      <c r="AZ595" s="267">
        <f t="shared" si="33"/>
        <v>0</v>
      </c>
      <c r="BA595" s="88">
        <f t="shared" si="34"/>
        <v>0</v>
      </c>
      <c r="BC595">
        <f>IF($A595&lt;&gt;"",COUNTIF($BD$3:$BD595,$BD595),0)</f>
        <v>0</v>
      </c>
      <c r="BD595" t="str">
        <f>IF($A595&lt;&gt;"",VLOOKUP(TRUNC(MID($A595,1,2),0),Plano_Contas!$H$3:$J$103,2,TRUE),"")</f>
        <v/>
      </c>
      <c r="BE595" s="201" t="str">
        <f t="shared" si="35"/>
        <v/>
      </c>
      <c r="BF595" t="str">
        <f ca="1">IF($BT595&lt;&gt;"",SUMIF($BD$3:$BD$1004,"="&amp;$BD595,INDIRECT(ADDRESS(3,BF$2,1,1)):INDIRECT(ADDRESS(1004,BF$2,1,1))),"")</f>
        <v/>
      </c>
      <c r="BG595" t="str">
        <f ca="1">IF($BT595&lt;&gt;"",SUMIF($BD$3:$BD$1004,"="&amp;$BD595,INDIRECT(ADDRESS(3,BG$2,1,1)):INDIRECT(ADDRESS(1004,BG$2,1,1))),"")</f>
        <v/>
      </c>
      <c r="BH595" t="str">
        <f ca="1">IF($BT595&lt;&gt;"",SUMIF($BD$3:$BD$1004,"="&amp;$BD595,INDIRECT(ADDRESS(3,BH$2,1,1)):INDIRECT(ADDRESS(1004,BH$2,1,1))),"")</f>
        <v/>
      </c>
      <c r="BI595" t="str">
        <f ca="1">IF($BT595&lt;&gt;"",SUMIF($BD$3:$BD$1004,"="&amp;$BD595,INDIRECT(ADDRESS(3,BI$2,1,1)):INDIRECT(ADDRESS(1004,BI$2,1,1))),"")</f>
        <v/>
      </c>
      <c r="BJ595" t="str">
        <f ca="1">IF($BT595&lt;&gt;"",SUMIF($BD$3:$BD$1004,"="&amp;$BD595,INDIRECT(ADDRESS(3,BJ$2,1,1)):INDIRECT(ADDRESS(1004,BJ$2,1,1))),"")</f>
        <v/>
      </c>
      <c r="BK595" t="str">
        <f ca="1">IF($BT595&lt;&gt;"",SUMIF($BD$3:$BD$1004,"="&amp;$BD595,INDIRECT(ADDRESS(3,BK$2,1,1)):INDIRECT(ADDRESS(1004,BK$2,1,1))),"")</f>
        <v/>
      </c>
      <c r="BL595" t="str">
        <f ca="1">IF($BT595&lt;&gt;"",SUMIF($BD$3:$BD$1004,"="&amp;$BD595,INDIRECT(ADDRESS(3,BL$2,1,1)):INDIRECT(ADDRESS(1004,BL$2,1,1))),"")</f>
        <v/>
      </c>
      <c r="BM595" t="str">
        <f ca="1">IF($BT595&lt;&gt;"",SUMIF($BD$3:$BD$1004,"="&amp;$BD595,INDIRECT(ADDRESS(3,BM$2,1,1)):INDIRECT(ADDRESS(1004,BM$2,1,1))),"")</f>
        <v/>
      </c>
      <c r="BN595" t="str">
        <f ca="1">IF($BT595&lt;&gt;"",SUMIF($BD$3:$BD$1004,"="&amp;$BD595,INDIRECT(ADDRESS(3,BN$2,1,1)):INDIRECT(ADDRESS(1004,BN$2,1,1))),"")</f>
        <v/>
      </c>
      <c r="BO595" t="str">
        <f ca="1">IF($BT595&lt;&gt;"",SUMIF($BD$3:$BD$1004,"="&amp;$BD595,INDIRECT(ADDRESS(3,BO$2,1,1)):INDIRECT(ADDRESS(1004,BO$2,1,1))),"")</f>
        <v/>
      </c>
      <c r="BP595" t="str">
        <f ca="1">IF($BT595&lt;&gt;"",SUMIF($BD$3:$BD$1004,"="&amp;$BD595,INDIRECT(ADDRESS(3,BP$2,1,1)):INDIRECT(ADDRESS(1004,BP$2,1,1))),"")</f>
        <v/>
      </c>
      <c r="BQ595" t="str">
        <f ca="1">IF($BT595&lt;&gt;"",SUMIF($BD$3:$BD$1004,"="&amp;$BD595,INDIRECT(ADDRESS(3,BQ$2,1,1)):INDIRECT(ADDRESS(1004,BQ$2,1,1))),"")</f>
        <v/>
      </c>
      <c r="BR595" t="str">
        <f ca="1">IF($BT595&lt;&gt;"",SUMIF($BD$3:$BD$1004,"="&amp;$BD595,INDIRECT(ADDRESS(3,BR$2,1,1)):INDIRECT(ADDRESS(1004,BR$2,1,1))),"")</f>
        <v/>
      </c>
      <c r="BS595" t="str">
        <f>IF($A595&lt;&gt;"",VLOOKUP(TRUNC(MID($A595,1,2),0),Plano_Contas!$H$3:$J$103,3,TRUE),"")</f>
        <v/>
      </c>
      <c r="BT595" t="str">
        <f t="shared" si="36"/>
        <v/>
      </c>
      <c r="BV595">
        <f>Empresas!C595</f>
        <v>0</v>
      </c>
    </row>
    <row r="596" spans="1:74" x14ac:dyDescent="0.2">
      <c r="A596" s="89"/>
      <c r="B596" s="52" t="str">
        <f>IF($A596&lt;&gt;"",VLOOKUP(""&amp;$A596,Plano_Contas!$A$3:$F$1003,6,0),"")</f>
        <v/>
      </c>
      <c r="C596" s="91"/>
      <c r="D596" s="111"/>
      <c r="E596" s="112">
        <v>0</v>
      </c>
      <c r="F596" s="87"/>
      <c r="G596" s="85"/>
      <c r="H596" s="111"/>
      <c r="I596" s="112">
        <v>0</v>
      </c>
      <c r="J596" s="87"/>
      <c r="K596" s="85"/>
      <c r="L596" s="111"/>
      <c r="M596" s="112">
        <v>0</v>
      </c>
      <c r="N596" s="87"/>
      <c r="O596" s="85"/>
      <c r="P596" s="111"/>
      <c r="Q596" s="112">
        <v>0</v>
      </c>
      <c r="R596" s="87"/>
      <c r="S596" s="85"/>
      <c r="T596" s="111"/>
      <c r="U596" s="112">
        <v>0</v>
      </c>
      <c r="V596" s="87"/>
      <c r="W596" s="85"/>
      <c r="X596" s="111"/>
      <c r="Y596" s="112">
        <v>0</v>
      </c>
      <c r="Z596" s="87"/>
      <c r="AA596" s="85"/>
      <c r="AB596" s="111"/>
      <c r="AC596" s="112">
        <v>0</v>
      </c>
      <c r="AD596" s="87"/>
      <c r="AE596" s="85"/>
      <c r="AF596" s="111"/>
      <c r="AG596" s="112">
        <v>0</v>
      </c>
      <c r="AH596" s="87"/>
      <c r="AI596" s="85"/>
      <c r="AJ596" s="111"/>
      <c r="AK596" s="112">
        <v>0</v>
      </c>
      <c r="AL596" s="87"/>
      <c r="AM596" s="85"/>
      <c r="AN596" s="111"/>
      <c r="AO596" s="112">
        <v>0</v>
      </c>
      <c r="AP596" s="87"/>
      <c r="AQ596" s="85"/>
      <c r="AR596" s="111"/>
      <c r="AS596" s="112">
        <v>0</v>
      </c>
      <c r="AT596" s="87"/>
      <c r="AU596" s="85"/>
      <c r="AV596" s="111"/>
      <c r="AW596" s="112">
        <v>0</v>
      </c>
      <c r="AX596" s="87"/>
      <c r="AY596" s="85"/>
      <c r="AZ596" s="267">
        <f t="shared" si="33"/>
        <v>0</v>
      </c>
      <c r="BA596" s="88">
        <f t="shared" si="34"/>
        <v>0</v>
      </c>
      <c r="BC596">
        <f>IF($A596&lt;&gt;"",COUNTIF($BD$3:$BD596,$BD596),0)</f>
        <v>0</v>
      </c>
      <c r="BD596" t="str">
        <f>IF($A596&lt;&gt;"",VLOOKUP(TRUNC(MID($A596,1,2),0),Plano_Contas!$H$3:$J$103,2,TRUE),"")</f>
        <v/>
      </c>
      <c r="BE596" s="201" t="str">
        <f t="shared" si="35"/>
        <v/>
      </c>
      <c r="BF596" t="str">
        <f ca="1">IF($BT596&lt;&gt;"",SUMIF($BD$3:$BD$1004,"="&amp;$BD596,INDIRECT(ADDRESS(3,BF$2,1,1)):INDIRECT(ADDRESS(1004,BF$2,1,1))),"")</f>
        <v/>
      </c>
      <c r="BG596" t="str">
        <f ca="1">IF($BT596&lt;&gt;"",SUMIF($BD$3:$BD$1004,"="&amp;$BD596,INDIRECT(ADDRESS(3,BG$2,1,1)):INDIRECT(ADDRESS(1004,BG$2,1,1))),"")</f>
        <v/>
      </c>
      <c r="BH596" t="str">
        <f ca="1">IF($BT596&lt;&gt;"",SUMIF($BD$3:$BD$1004,"="&amp;$BD596,INDIRECT(ADDRESS(3,BH$2,1,1)):INDIRECT(ADDRESS(1004,BH$2,1,1))),"")</f>
        <v/>
      </c>
      <c r="BI596" t="str">
        <f ca="1">IF($BT596&lt;&gt;"",SUMIF($BD$3:$BD$1004,"="&amp;$BD596,INDIRECT(ADDRESS(3,BI$2,1,1)):INDIRECT(ADDRESS(1004,BI$2,1,1))),"")</f>
        <v/>
      </c>
      <c r="BJ596" t="str">
        <f ca="1">IF($BT596&lt;&gt;"",SUMIF($BD$3:$BD$1004,"="&amp;$BD596,INDIRECT(ADDRESS(3,BJ$2,1,1)):INDIRECT(ADDRESS(1004,BJ$2,1,1))),"")</f>
        <v/>
      </c>
      <c r="BK596" t="str">
        <f ca="1">IF($BT596&lt;&gt;"",SUMIF($BD$3:$BD$1004,"="&amp;$BD596,INDIRECT(ADDRESS(3,BK$2,1,1)):INDIRECT(ADDRESS(1004,BK$2,1,1))),"")</f>
        <v/>
      </c>
      <c r="BL596" t="str">
        <f ca="1">IF($BT596&lt;&gt;"",SUMIF($BD$3:$BD$1004,"="&amp;$BD596,INDIRECT(ADDRESS(3,BL$2,1,1)):INDIRECT(ADDRESS(1004,BL$2,1,1))),"")</f>
        <v/>
      </c>
      <c r="BM596" t="str">
        <f ca="1">IF($BT596&lt;&gt;"",SUMIF($BD$3:$BD$1004,"="&amp;$BD596,INDIRECT(ADDRESS(3,BM$2,1,1)):INDIRECT(ADDRESS(1004,BM$2,1,1))),"")</f>
        <v/>
      </c>
      <c r="BN596" t="str">
        <f ca="1">IF($BT596&lt;&gt;"",SUMIF($BD$3:$BD$1004,"="&amp;$BD596,INDIRECT(ADDRESS(3,BN$2,1,1)):INDIRECT(ADDRESS(1004,BN$2,1,1))),"")</f>
        <v/>
      </c>
      <c r="BO596" t="str">
        <f ca="1">IF($BT596&lt;&gt;"",SUMIF($BD$3:$BD$1004,"="&amp;$BD596,INDIRECT(ADDRESS(3,BO$2,1,1)):INDIRECT(ADDRESS(1004,BO$2,1,1))),"")</f>
        <v/>
      </c>
      <c r="BP596" t="str">
        <f ca="1">IF($BT596&lt;&gt;"",SUMIF($BD$3:$BD$1004,"="&amp;$BD596,INDIRECT(ADDRESS(3,BP$2,1,1)):INDIRECT(ADDRESS(1004,BP$2,1,1))),"")</f>
        <v/>
      </c>
      <c r="BQ596" t="str">
        <f ca="1">IF($BT596&lt;&gt;"",SUMIF($BD$3:$BD$1004,"="&amp;$BD596,INDIRECT(ADDRESS(3,BQ$2,1,1)):INDIRECT(ADDRESS(1004,BQ$2,1,1))),"")</f>
        <v/>
      </c>
      <c r="BR596" t="str">
        <f ca="1">IF($BT596&lt;&gt;"",SUMIF($BD$3:$BD$1004,"="&amp;$BD596,INDIRECT(ADDRESS(3,BR$2,1,1)):INDIRECT(ADDRESS(1004,BR$2,1,1))),"")</f>
        <v/>
      </c>
      <c r="BS596" t="str">
        <f>IF($A596&lt;&gt;"",VLOOKUP(TRUNC(MID($A596,1,2),0),Plano_Contas!$H$3:$J$103,3,TRUE),"")</f>
        <v/>
      </c>
      <c r="BT596" t="str">
        <f t="shared" si="36"/>
        <v/>
      </c>
      <c r="BV596">
        <f>Empresas!C596</f>
        <v>0</v>
      </c>
    </row>
    <row r="597" spans="1:74" x14ac:dyDescent="0.2">
      <c r="A597" s="89"/>
      <c r="B597" s="52" t="str">
        <f>IF($A597&lt;&gt;"",VLOOKUP(""&amp;$A597,Plano_Contas!$A$3:$F$1003,6,0),"")</f>
        <v/>
      </c>
      <c r="C597" s="91"/>
      <c r="D597" s="111"/>
      <c r="E597" s="112">
        <v>0</v>
      </c>
      <c r="F597" s="87"/>
      <c r="G597" s="85"/>
      <c r="H597" s="111"/>
      <c r="I597" s="112">
        <v>0</v>
      </c>
      <c r="J597" s="87"/>
      <c r="K597" s="85"/>
      <c r="L597" s="111"/>
      <c r="M597" s="112">
        <v>0</v>
      </c>
      <c r="N597" s="87"/>
      <c r="O597" s="85"/>
      <c r="P597" s="111"/>
      <c r="Q597" s="112">
        <v>0</v>
      </c>
      <c r="R597" s="87"/>
      <c r="S597" s="85"/>
      <c r="T597" s="111"/>
      <c r="U597" s="112">
        <v>0</v>
      </c>
      <c r="V597" s="87"/>
      <c r="W597" s="85"/>
      <c r="X597" s="111"/>
      <c r="Y597" s="112">
        <v>0</v>
      </c>
      <c r="Z597" s="87"/>
      <c r="AA597" s="85"/>
      <c r="AB597" s="111"/>
      <c r="AC597" s="112">
        <v>0</v>
      </c>
      <c r="AD597" s="87"/>
      <c r="AE597" s="85"/>
      <c r="AF597" s="111"/>
      <c r="AG597" s="112">
        <v>0</v>
      </c>
      <c r="AH597" s="87"/>
      <c r="AI597" s="85"/>
      <c r="AJ597" s="111"/>
      <c r="AK597" s="112">
        <v>0</v>
      </c>
      <c r="AL597" s="87"/>
      <c r="AM597" s="85"/>
      <c r="AN597" s="111"/>
      <c r="AO597" s="112">
        <v>0</v>
      </c>
      <c r="AP597" s="87"/>
      <c r="AQ597" s="85"/>
      <c r="AR597" s="111"/>
      <c r="AS597" s="112">
        <v>0</v>
      </c>
      <c r="AT597" s="87"/>
      <c r="AU597" s="85"/>
      <c r="AV597" s="111"/>
      <c r="AW597" s="112">
        <v>0</v>
      </c>
      <c r="AX597" s="87"/>
      <c r="AY597" s="85"/>
      <c r="AZ597" s="267">
        <f t="shared" si="33"/>
        <v>0</v>
      </c>
      <c r="BA597" s="88">
        <f t="shared" si="34"/>
        <v>0</v>
      </c>
      <c r="BC597">
        <f>IF($A597&lt;&gt;"",COUNTIF($BD$3:$BD597,$BD597),0)</f>
        <v>0</v>
      </c>
      <c r="BD597" t="str">
        <f>IF($A597&lt;&gt;"",VLOOKUP(TRUNC(MID($A597,1,2),0),Plano_Contas!$H$3:$J$103,2,TRUE),"")</f>
        <v/>
      </c>
      <c r="BE597" s="201" t="str">
        <f t="shared" si="35"/>
        <v/>
      </c>
      <c r="BF597" t="str">
        <f ca="1">IF($BT597&lt;&gt;"",SUMIF($BD$3:$BD$1004,"="&amp;$BD597,INDIRECT(ADDRESS(3,BF$2,1,1)):INDIRECT(ADDRESS(1004,BF$2,1,1))),"")</f>
        <v/>
      </c>
      <c r="BG597" t="str">
        <f ca="1">IF($BT597&lt;&gt;"",SUMIF($BD$3:$BD$1004,"="&amp;$BD597,INDIRECT(ADDRESS(3,BG$2,1,1)):INDIRECT(ADDRESS(1004,BG$2,1,1))),"")</f>
        <v/>
      </c>
      <c r="BH597" t="str">
        <f ca="1">IF($BT597&lt;&gt;"",SUMIF($BD$3:$BD$1004,"="&amp;$BD597,INDIRECT(ADDRESS(3,BH$2,1,1)):INDIRECT(ADDRESS(1004,BH$2,1,1))),"")</f>
        <v/>
      </c>
      <c r="BI597" t="str">
        <f ca="1">IF($BT597&lt;&gt;"",SUMIF($BD$3:$BD$1004,"="&amp;$BD597,INDIRECT(ADDRESS(3,BI$2,1,1)):INDIRECT(ADDRESS(1004,BI$2,1,1))),"")</f>
        <v/>
      </c>
      <c r="BJ597" t="str">
        <f ca="1">IF($BT597&lt;&gt;"",SUMIF($BD$3:$BD$1004,"="&amp;$BD597,INDIRECT(ADDRESS(3,BJ$2,1,1)):INDIRECT(ADDRESS(1004,BJ$2,1,1))),"")</f>
        <v/>
      </c>
      <c r="BK597" t="str">
        <f ca="1">IF($BT597&lt;&gt;"",SUMIF($BD$3:$BD$1004,"="&amp;$BD597,INDIRECT(ADDRESS(3,BK$2,1,1)):INDIRECT(ADDRESS(1004,BK$2,1,1))),"")</f>
        <v/>
      </c>
      <c r="BL597" t="str">
        <f ca="1">IF($BT597&lt;&gt;"",SUMIF($BD$3:$BD$1004,"="&amp;$BD597,INDIRECT(ADDRESS(3,BL$2,1,1)):INDIRECT(ADDRESS(1004,BL$2,1,1))),"")</f>
        <v/>
      </c>
      <c r="BM597" t="str">
        <f ca="1">IF($BT597&lt;&gt;"",SUMIF($BD$3:$BD$1004,"="&amp;$BD597,INDIRECT(ADDRESS(3,BM$2,1,1)):INDIRECT(ADDRESS(1004,BM$2,1,1))),"")</f>
        <v/>
      </c>
      <c r="BN597" t="str">
        <f ca="1">IF($BT597&lt;&gt;"",SUMIF($BD$3:$BD$1004,"="&amp;$BD597,INDIRECT(ADDRESS(3,BN$2,1,1)):INDIRECT(ADDRESS(1004,BN$2,1,1))),"")</f>
        <v/>
      </c>
      <c r="BO597" t="str">
        <f ca="1">IF($BT597&lt;&gt;"",SUMIF($BD$3:$BD$1004,"="&amp;$BD597,INDIRECT(ADDRESS(3,BO$2,1,1)):INDIRECT(ADDRESS(1004,BO$2,1,1))),"")</f>
        <v/>
      </c>
      <c r="BP597" t="str">
        <f ca="1">IF($BT597&lt;&gt;"",SUMIF($BD$3:$BD$1004,"="&amp;$BD597,INDIRECT(ADDRESS(3,BP$2,1,1)):INDIRECT(ADDRESS(1004,BP$2,1,1))),"")</f>
        <v/>
      </c>
      <c r="BQ597" t="str">
        <f ca="1">IF($BT597&lt;&gt;"",SUMIF($BD$3:$BD$1004,"="&amp;$BD597,INDIRECT(ADDRESS(3,BQ$2,1,1)):INDIRECT(ADDRESS(1004,BQ$2,1,1))),"")</f>
        <v/>
      </c>
      <c r="BR597" t="str">
        <f ca="1">IF($BT597&lt;&gt;"",SUMIF($BD$3:$BD$1004,"="&amp;$BD597,INDIRECT(ADDRESS(3,BR$2,1,1)):INDIRECT(ADDRESS(1004,BR$2,1,1))),"")</f>
        <v/>
      </c>
      <c r="BS597" t="str">
        <f>IF($A597&lt;&gt;"",VLOOKUP(TRUNC(MID($A597,1,2),0),Plano_Contas!$H$3:$J$103,3,TRUE),"")</f>
        <v/>
      </c>
      <c r="BT597" t="str">
        <f t="shared" si="36"/>
        <v/>
      </c>
      <c r="BV597">
        <f>Empresas!C597</f>
        <v>0</v>
      </c>
    </row>
    <row r="598" spans="1:74" x14ac:dyDescent="0.2">
      <c r="A598" s="89"/>
      <c r="B598" s="52" t="str">
        <f>IF($A598&lt;&gt;"",VLOOKUP(""&amp;$A598,Plano_Contas!$A$3:$F$1003,6,0),"")</f>
        <v/>
      </c>
      <c r="C598" s="91"/>
      <c r="D598" s="111"/>
      <c r="E598" s="112">
        <v>0</v>
      </c>
      <c r="F598" s="87"/>
      <c r="G598" s="85"/>
      <c r="H598" s="111"/>
      <c r="I598" s="112">
        <v>0</v>
      </c>
      <c r="J598" s="87"/>
      <c r="K598" s="85"/>
      <c r="L598" s="111"/>
      <c r="M598" s="112">
        <v>0</v>
      </c>
      <c r="N598" s="87"/>
      <c r="O598" s="85"/>
      <c r="P598" s="111"/>
      <c r="Q598" s="112">
        <v>0</v>
      </c>
      <c r="R598" s="87"/>
      <c r="S598" s="85"/>
      <c r="T598" s="111"/>
      <c r="U598" s="112">
        <v>0</v>
      </c>
      <c r="V598" s="87"/>
      <c r="W598" s="85"/>
      <c r="X598" s="111"/>
      <c r="Y598" s="112">
        <v>0</v>
      </c>
      <c r="Z598" s="87"/>
      <c r="AA598" s="85"/>
      <c r="AB598" s="111"/>
      <c r="AC598" s="112">
        <v>0</v>
      </c>
      <c r="AD598" s="87"/>
      <c r="AE598" s="85"/>
      <c r="AF598" s="111"/>
      <c r="AG598" s="112">
        <v>0</v>
      </c>
      <c r="AH598" s="87"/>
      <c r="AI598" s="85"/>
      <c r="AJ598" s="111"/>
      <c r="AK598" s="112">
        <v>0</v>
      </c>
      <c r="AL598" s="87"/>
      <c r="AM598" s="85"/>
      <c r="AN598" s="111"/>
      <c r="AO598" s="112">
        <v>0</v>
      </c>
      <c r="AP598" s="87"/>
      <c r="AQ598" s="85"/>
      <c r="AR598" s="111"/>
      <c r="AS598" s="112">
        <v>0</v>
      </c>
      <c r="AT598" s="87"/>
      <c r="AU598" s="85"/>
      <c r="AV598" s="111"/>
      <c r="AW598" s="112">
        <v>0</v>
      </c>
      <c r="AX598" s="87"/>
      <c r="AY598" s="85"/>
      <c r="AZ598" s="267">
        <f t="shared" si="33"/>
        <v>0</v>
      </c>
      <c r="BA598" s="88">
        <f t="shared" si="34"/>
        <v>0</v>
      </c>
      <c r="BC598">
        <f>IF($A598&lt;&gt;"",COUNTIF($BD$3:$BD598,$BD598),0)</f>
        <v>0</v>
      </c>
      <c r="BD598" t="str">
        <f>IF($A598&lt;&gt;"",VLOOKUP(TRUNC(MID($A598,1,2),0),Plano_Contas!$H$3:$J$103,2,TRUE),"")</f>
        <v/>
      </c>
      <c r="BE598" s="201" t="str">
        <f t="shared" si="35"/>
        <v/>
      </c>
      <c r="BF598" t="str">
        <f ca="1">IF($BT598&lt;&gt;"",SUMIF($BD$3:$BD$1004,"="&amp;$BD598,INDIRECT(ADDRESS(3,BF$2,1,1)):INDIRECT(ADDRESS(1004,BF$2,1,1))),"")</f>
        <v/>
      </c>
      <c r="BG598" t="str">
        <f ca="1">IF($BT598&lt;&gt;"",SUMIF($BD$3:$BD$1004,"="&amp;$BD598,INDIRECT(ADDRESS(3,BG$2,1,1)):INDIRECT(ADDRESS(1004,BG$2,1,1))),"")</f>
        <v/>
      </c>
      <c r="BH598" t="str">
        <f ca="1">IF($BT598&lt;&gt;"",SUMIF($BD$3:$BD$1004,"="&amp;$BD598,INDIRECT(ADDRESS(3,BH$2,1,1)):INDIRECT(ADDRESS(1004,BH$2,1,1))),"")</f>
        <v/>
      </c>
      <c r="BI598" t="str">
        <f ca="1">IF($BT598&lt;&gt;"",SUMIF($BD$3:$BD$1004,"="&amp;$BD598,INDIRECT(ADDRESS(3,BI$2,1,1)):INDIRECT(ADDRESS(1004,BI$2,1,1))),"")</f>
        <v/>
      </c>
      <c r="BJ598" t="str">
        <f ca="1">IF($BT598&lt;&gt;"",SUMIF($BD$3:$BD$1004,"="&amp;$BD598,INDIRECT(ADDRESS(3,BJ$2,1,1)):INDIRECT(ADDRESS(1004,BJ$2,1,1))),"")</f>
        <v/>
      </c>
      <c r="BK598" t="str">
        <f ca="1">IF($BT598&lt;&gt;"",SUMIF($BD$3:$BD$1004,"="&amp;$BD598,INDIRECT(ADDRESS(3,BK$2,1,1)):INDIRECT(ADDRESS(1004,BK$2,1,1))),"")</f>
        <v/>
      </c>
      <c r="BL598" t="str">
        <f ca="1">IF($BT598&lt;&gt;"",SUMIF($BD$3:$BD$1004,"="&amp;$BD598,INDIRECT(ADDRESS(3,BL$2,1,1)):INDIRECT(ADDRESS(1004,BL$2,1,1))),"")</f>
        <v/>
      </c>
      <c r="BM598" t="str">
        <f ca="1">IF($BT598&lt;&gt;"",SUMIF($BD$3:$BD$1004,"="&amp;$BD598,INDIRECT(ADDRESS(3,BM$2,1,1)):INDIRECT(ADDRESS(1004,BM$2,1,1))),"")</f>
        <v/>
      </c>
      <c r="BN598" t="str">
        <f ca="1">IF($BT598&lt;&gt;"",SUMIF($BD$3:$BD$1004,"="&amp;$BD598,INDIRECT(ADDRESS(3,BN$2,1,1)):INDIRECT(ADDRESS(1004,BN$2,1,1))),"")</f>
        <v/>
      </c>
      <c r="BO598" t="str">
        <f ca="1">IF($BT598&lt;&gt;"",SUMIF($BD$3:$BD$1004,"="&amp;$BD598,INDIRECT(ADDRESS(3,BO$2,1,1)):INDIRECT(ADDRESS(1004,BO$2,1,1))),"")</f>
        <v/>
      </c>
      <c r="BP598" t="str">
        <f ca="1">IF($BT598&lt;&gt;"",SUMIF($BD$3:$BD$1004,"="&amp;$BD598,INDIRECT(ADDRESS(3,BP$2,1,1)):INDIRECT(ADDRESS(1004,BP$2,1,1))),"")</f>
        <v/>
      </c>
      <c r="BQ598" t="str">
        <f ca="1">IF($BT598&lt;&gt;"",SUMIF($BD$3:$BD$1004,"="&amp;$BD598,INDIRECT(ADDRESS(3,BQ$2,1,1)):INDIRECT(ADDRESS(1004,BQ$2,1,1))),"")</f>
        <v/>
      </c>
      <c r="BR598" t="str">
        <f ca="1">IF($BT598&lt;&gt;"",SUMIF($BD$3:$BD$1004,"="&amp;$BD598,INDIRECT(ADDRESS(3,BR$2,1,1)):INDIRECT(ADDRESS(1004,BR$2,1,1))),"")</f>
        <v/>
      </c>
      <c r="BS598" t="str">
        <f>IF($A598&lt;&gt;"",VLOOKUP(TRUNC(MID($A598,1,2),0),Plano_Contas!$H$3:$J$103,3,TRUE),"")</f>
        <v/>
      </c>
      <c r="BT598" t="str">
        <f t="shared" si="36"/>
        <v/>
      </c>
      <c r="BV598">
        <f>Empresas!C598</f>
        <v>0</v>
      </c>
    </row>
    <row r="599" spans="1:74" x14ac:dyDescent="0.2">
      <c r="A599" s="89"/>
      <c r="B599" s="52" t="str">
        <f>IF($A599&lt;&gt;"",VLOOKUP(""&amp;$A599,Plano_Contas!$A$3:$F$1003,6,0),"")</f>
        <v/>
      </c>
      <c r="C599" s="91"/>
      <c r="D599" s="111"/>
      <c r="E599" s="112">
        <v>0</v>
      </c>
      <c r="F599" s="87"/>
      <c r="G599" s="85"/>
      <c r="H599" s="111"/>
      <c r="I599" s="112">
        <v>0</v>
      </c>
      <c r="J599" s="87"/>
      <c r="K599" s="85"/>
      <c r="L599" s="111"/>
      <c r="M599" s="112">
        <v>0</v>
      </c>
      <c r="N599" s="87"/>
      <c r="O599" s="85"/>
      <c r="P599" s="111"/>
      <c r="Q599" s="112">
        <v>0</v>
      </c>
      <c r="R599" s="87"/>
      <c r="S599" s="85"/>
      <c r="T599" s="111"/>
      <c r="U599" s="112">
        <v>0</v>
      </c>
      <c r="V599" s="87"/>
      <c r="W599" s="85"/>
      <c r="X599" s="111"/>
      <c r="Y599" s="112">
        <v>0</v>
      </c>
      <c r="Z599" s="87"/>
      <c r="AA599" s="85"/>
      <c r="AB599" s="111"/>
      <c r="AC599" s="112">
        <v>0</v>
      </c>
      <c r="AD599" s="87"/>
      <c r="AE599" s="85"/>
      <c r="AF599" s="111"/>
      <c r="AG599" s="112">
        <v>0</v>
      </c>
      <c r="AH599" s="87"/>
      <c r="AI599" s="85"/>
      <c r="AJ599" s="111"/>
      <c r="AK599" s="112">
        <v>0</v>
      </c>
      <c r="AL599" s="87"/>
      <c r="AM599" s="85"/>
      <c r="AN599" s="111"/>
      <c r="AO599" s="112">
        <v>0</v>
      </c>
      <c r="AP599" s="87"/>
      <c r="AQ599" s="85"/>
      <c r="AR599" s="111"/>
      <c r="AS599" s="112">
        <v>0</v>
      </c>
      <c r="AT599" s="87"/>
      <c r="AU599" s="85"/>
      <c r="AV599" s="111"/>
      <c r="AW599" s="112">
        <v>0</v>
      </c>
      <c r="AX599" s="87"/>
      <c r="AY599" s="85"/>
      <c r="AZ599" s="267">
        <f t="shared" si="33"/>
        <v>0</v>
      </c>
      <c r="BA599" s="88">
        <f t="shared" si="34"/>
        <v>0</v>
      </c>
      <c r="BC599">
        <f>IF($A599&lt;&gt;"",COUNTIF($BD$3:$BD599,$BD599),0)</f>
        <v>0</v>
      </c>
      <c r="BD599" t="str">
        <f>IF($A599&lt;&gt;"",VLOOKUP(TRUNC(MID($A599,1,2),0),Plano_Contas!$H$3:$J$103,2,TRUE),"")</f>
        <v/>
      </c>
      <c r="BE599" s="201" t="str">
        <f t="shared" si="35"/>
        <v/>
      </c>
      <c r="BF599" t="str">
        <f ca="1">IF($BT599&lt;&gt;"",SUMIF($BD$3:$BD$1004,"="&amp;$BD599,INDIRECT(ADDRESS(3,BF$2,1,1)):INDIRECT(ADDRESS(1004,BF$2,1,1))),"")</f>
        <v/>
      </c>
      <c r="BG599" t="str">
        <f ca="1">IF($BT599&lt;&gt;"",SUMIF($BD$3:$BD$1004,"="&amp;$BD599,INDIRECT(ADDRESS(3,BG$2,1,1)):INDIRECT(ADDRESS(1004,BG$2,1,1))),"")</f>
        <v/>
      </c>
      <c r="BH599" t="str">
        <f ca="1">IF($BT599&lt;&gt;"",SUMIF($BD$3:$BD$1004,"="&amp;$BD599,INDIRECT(ADDRESS(3,BH$2,1,1)):INDIRECT(ADDRESS(1004,BH$2,1,1))),"")</f>
        <v/>
      </c>
      <c r="BI599" t="str">
        <f ca="1">IF($BT599&lt;&gt;"",SUMIF($BD$3:$BD$1004,"="&amp;$BD599,INDIRECT(ADDRESS(3,BI$2,1,1)):INDIRECT(ADDRESS(1004,BI$2,1,1))),"")</f>
        <v/>
      </c>
      <c r="BJ599" t="str">
        <f ca="1">IF($BT599&lt;&gt;"",SUMIF($BD$3:$BD$1004,"="&amp;$BD599,INDIRECT(ADDRESS(3,BJ$2,1,1)):INDIRECT(ADDRESS(1004,BJ$2,1,1))),"")</f>
        <v/>
      </c>
      <c r="BK599" t="str">
        <f ca="1">IF($BT599&lt;&gt;"",SUMIF($BD$3:$BD$1004,"="&amp;$BD599,INDIRECT(ADDRESS(3,BK$2,1,1)):INDIRECT(ADDRESS(1004,BK$2,1,1))),"")</f>
        <v/>
      </c>
      <c r="BL599" t="str">
        <f ca="1">IF($BT599&lt;&gt;"",SUMIF($BD$3:$BD$1004,"="&amp;$BD599,INDIRECT(ADDRESS(3,BL$2,1,1)):INDIRECT(ADDRESS(1004,BL$2,1,1))),"")</f>
        <v/>
      </c>
      <c r="BM599" t="str">
        <f ca="1">IF($BT599&lt;&gt;"",SUMIF($BD$3:$BD$1004,"="&amp;$BD599,INDIRECT(ADDRESS(3,BM$2,1,1)):INDIRECT(ADDRESS(1004,BM$2,1,1))),"")</f>
        <v/>
      </c>
      <c r="BN599" t="str">
        <f ca="1">IF($BT599&lt;&gt;"",SUMIF($BD$3:$BD$1004,"="&amp;$BD599,INDIRECT(ADDRESS(3,BN$2,1,1)):INDIRECT(ADDRESS(1004,BN$2,1,1))),"")</f>
        <v/>
      </c>
      <c r="BO599" t="str">
        <f ca="1">IF($BT599&lt;&gt;"",SUMIF($BD$3:$BD$1004,"="&amp;$BD599,INDIRECT(ADDRESS(3,BO$2,1,1)):INDIRECT(ADDRESS(1004,BO$2,1,1))),"")</f>
        <v/>
      </c>
      <c r="BP599" t="str">
        <f ca="1">IF($BT599&lt;&gt;"",SUMIF($BD$3:$BD$1004,"="&amp;$BD599,INDIRECT(ADDRESS(3,BP$2,1,1)):INDIRECT(ADDRESS(1004,BP$2,1,1))),"")</f>
        <v/>
      </c>
      <c r="BQ599" t="str">
        <f ca="1">IF($BT599&lt;&gt;"",SUMIF($BD$3:$BD$1004,"="&amp;$BD599,INDIRECT(ADDRESS(3,BQ$2,1,1)):INDIRECT(ADDRESS(1004,BQ$2,1,1))),"")</f>
        <v/>
      </c>
      <c r="BR599" t="str">
        <f ca="1">IF($BT599&lt;&gt;"",SUMIF($BD$3:$BD$1004,"="&amp;$BD599,INDIRECT(ADDRESS(3,BR$2,1,1)):INDIRECT(ADDRESS(1004,BR$2,1,1))),"")</f>
        <v/>
      </c>
      <c r="BS599" t="str">
        <f>IF($A599&lt;&gt;"",VLOOKUP(TRUNC(MID($A599,1,2),0),Plano_Contas!$H$3:$J$103,3,TRUE),"")</f>
        <v/>
      </c>
      <c r="BT599" t="str">
        <f t="shared" si="36"/>
        <v/>
      </c>
      <c r="BV599">
        <f>Empresas!C599</f>
        <v>0</v>
      </c>
    </row>
    <row r="600" spans="1:74" x14ac:dyDescent="0.2">
      <c r="A600" s="89"/>
      <c r="B600" s="52" t="str">
        <f>IF($A600&lt;&gt;"",VLOOKUP(""&amp;$A600,Plano_Contas!$A$3:$F$1003,6,0),"")</f>
        <v/>
      </c>
      <c r="C600" s="91"/>
      <c r="D600" s="111"/>
      <c r="E600" s="112">
        <v>0</v>
      </c>
      <c r="F600" s="87"/>
      <c r="G600" s="85"/>
      <c r="H600" s="111"/>
      <c r="I600" s="112">
        <v>0</v>
      </c>
      <c r="J600" s="87"/>
      <c r="K600" s="85"/>
      <c r="L600" s="111"/>
      <c r="M600" s="112">
        <v>0</v>
      </c>
      <c r="N600" s="87"/>
      <c r="O600" s="85"/>
      <c r="P600" s="111"/>
      <c r="Q600" s="112">
        <v>0</v>
      </c>
      <c r="R600" s="87"/>
      <c r="S600" s="85"/>
      <c r="T600" s="111"/>
      <c r="U600" s="112">
        <v>0</v>
      </c>
      <c r="V600" s="87"/>
      <c r="W600" s="85"/>
      <c r="X600" s="111"/>
      <c r="Y600" s="112">
        <v>0</v>
      </c>
      <c r="Z600" s="87"/>
      <c r="AA600" s="85"/>
      <c r="AB600" s="111"/>
      <c r="AC600" s="112">
        <v>0</v>
      </c>
      <c r="AD600" s="87"/>
      <c r="AE600" s="85"/>
      <c r="AF600" s="111"/>
      <c r="AG600" s="112">
        <v>0</v>
      </c>
      <c r="AH600" s="87"/>
      <c r="AI600" s="85"/>
      <c r="AJ600" s="111"/>
      <c r="AK600" s="112">
        <v>0</v>
      </c>
      <c r="AL600" s="87"/>
      <c r="AM600" s="85"/>
      <c r="AN600" s="111"/>
      <c r="AO600" s="112">
        <v>0</v>
      </c>
      <c r="AP600" s="87"/>
      <c r="AQ600" s="85"/>
      <c r="AR600" s="111"/>
      <c r="AS600" s="112">
        <v>0</v>
      </c>
      <c r="AT600" s="87"/>
      <c r="AU600" s="85"/>
      <c r="AV600" s="111"/>
      <c r="AW600" s="112">
        <v>0</v>
      </c>
      <c r="AX600" s="87"/>
      <c r="AY600" s="85"/>
      <c r="AZ600" s="267">
        <f t="shared" si="33"/>
        <v>0</v>
      </c>
      <c r="BA600" s="88">
        <f t="shared" si="34"/>
        <v>0</v>
      </c>
      <c r="BC600">
        <f>IF($A600&lt;&gt;"",COUNTIF($BD$3:$BD600,$BD600),0)</f>
        <v>0</v>
      </c>
      <c r="BD600" t="str">
        <f>IF($A600&lt;&gt;"",VLOOKUP(TRUNC(MID($A600,1,2),0),Plano_Contas!$H$3:$J$103,2,TRUE),"")</f>
        <v/>
      </c>
      <c r="BE600" s="201" t="str">
        <f t="shared" si="35"/>
        <v/>
      </c>
      <c r="BF600" t="str">
        <f ca="1">IF($BT600&lt;&gt;"",SUMIF($BD$3:$BD$1004,"="&amp;$BD600,INDIRECT(ADDRESS(3,BF$2,1,1)):INDIRECT(ADDRESS(1004,BF$2,1,1))),"")</f>
        <v/>
      </c>
      <c r="BG600" t="str">
        <f ca="1">IF($BT600&lt;&gt;"",SUMIF($BD$3:$BD$1004,"="&amp;$BD600,INDIRECT(ADDRESS(3,BG$2,1,1)):INDIRECT(ADDRESS(1004,BG$2,1,1))),"")</f>
        <v/>
      </c>
      <c r="BH600" t="str">
        <f ca="1">IF($BT600&lt;&gt;"",SUMIF($BD$3:$BD$1004,"="&amp;$BD600,INDIRECT(ADDRESS(3,BH$2,1,1)):INDIRECT(ADDRESS(1004,BH$2,1,1))),"")</f>
        <v/>
      </c>
      <c r="BI600" t="str">
        <f ca="1">IF($BT600&lt;&gt;"",SUMIF($BD$3:$BD$1004,"="&amp;$BD600,INDIRECT(ADDRESS(3,BI$2,1,1)):INDIRECT(ADDRESS(1004,BI$2,1,1))),"")</f>
        <v/>
      </c>
      <c r="BJ600" t="str">
        <f ca="1">IF($BT600&lt;&gt;"",SUMIF($BD$3:$BD$1004,"="&amp;$BD600,INDIRECT(ADDRESS(3,BJ$2,1,1)):INDIRECT(ADDRESS(1004,BJ$2,1,1))),"")</f>
        <v/>
      </c>
      <c r="BK600" t="str">
        <f ca="1">IF($BT600&lt;&gt;"",SUMIF($BD$3:$BD$1004,"="&amp;$BD600,INDIRECT(ADDRESS(3,BK$2,1,1)):INDIRECT(ADDRESS(1004,BK$2,1,1))),"")</f>
        <v/>
      </c>
      <c r="BL600" t="str">
        <f ca="1">IF($BT600&lt;&gt;"",SUMIF($BD$3:$BD$1004,"="&amp;$BD600,INDIRECT(ADDRESS(3,BL$2,1,1)):INDIRECT(ADDRESS(1004,BL$2,1,1))),"")</f>
        <v/>
      </c>
      <c r="BM600" t="str">
        <f ca="1">IF($BT600&lt;&gt;"",SUMIF($BD$3:$BD$1004,"="&amp;$BD600,INDIRECT(ADDRESS(3,BM$2,1,1)):INDIRECT(ADDRESS(1004,BM$2,1,1))),"")</f>
        <v/>
      </c>
      <c r="BN600" t="str">
        <f ca="1">IF($BT600&lt;&gt;"",SUMIF($BD$3:$BD$1004,"="&amp;$BD600,INDIRECT(ADDRESS(3,BN$2,1,1)):INDIRECT(ADDRESS(1004,BN$2,1,1))),"")</f>
        <v/>
      </c>
      <c r="BO600" t="str">
        <f ca="1">IF($BT600&lt;&gt;"",SUMIF($BD$3:$BD$1004,"="&amp;$BD600,INDIRECT(ADDRESS(3,BO$2,1,1)):INDIRECT(ADDRESS(1004,BO$2,1,1))),"")</f>
        <v/>
      </c>
      <c r="BP600" t="str">
        <f ca="1">IF($BT600&lt;&gt;"",SUMIF($BD$3:$BD$1004,"="&amp;$BD600,INDIRECT(ADDRESS(3,BP$2,1,1)):INDIRECT(ADDRESS(1004,BP$2,1,1))),"")</f>
        <v/>
      </c>
      <c r="BQ600" t="str">
        <f ca="1">IF($BT600&lt;&gt;"",SUMIF($BD$3:$BD$1004,"="&amp;$BD600,INDIRECT(ADDRESS(3,BQ$2,1,1)):INDIRECT(ADDRESS(1004,BQ$2,1,1))),"")</f>
        <v/>
      </c>
      <c r="BR600" t="str">
        <f ca="1">IF($BT600&lt;&gt;"",SUMIF($BD$3:$BD$1004,"="&amp;$BD600,INDIRECT(ADDRESS(3,BR$2,1,1)):INDIRECT(ADDRESS(1004,BR$2,1,1))),"")</f>
        <v/>
      </c>
      <c r="BS600" t="str">
        <f>IF($A600&lt;&gt;"",VLOOKUP(TRUNC(MID($A600,1,2),0),Plano_Contas!$H$3:$J$103,3,TRUE),"")</f>
        <v/>
      </c>
      <c r="BT600" t="str">
        <f t="shared" si="36"/>
        <v/>
      </c>
      <c r="BV600">
        <f>Empresas!C600</f>
        <v>0</v>
      </c>
    </row>
    <row r="601" spans="1:74" x14ac:dyDescent="0.2">
      <c r="A601" s="89"/>
      <c r="B601" s="52" t="str">
        <f>IF($A601&lt;&gt;"",VLOOKUP(""&amp;$A601,Plano_Contas!$A$3:$F$1003,6,0),"")</f>
        <v/>
      </c>
      <c r="C601" s="91"/>
      <c r="D601" s="111"/>
      <c r="E601" s="112">
        <v>0</v>
      </c>
      <c r="F601" s="87"/>
      <c r="G601" s="85"/>
      <c r="H601" s="111"/>
      <c r="I601" s="112">
        <v>0</v>
      </c>
      <c r="J601" s="87"/>
      <c r="K601" s="85"/>
      <c r="L601" s="111"/>
      <c r="M601" s="112">
        <v>0</v>
      </c>
      <c r="N601" s="87"/>
      <c r="O601" s="85"/>
      <c r="P601" s="111"/>
      <c r="Q601" s="112">
        <v>0</v>
      </c>
      <c r="R601" s="87"/>
      <c r="S601" s="85"/>
      <c r="T601" s="111"/>
      <c r="U601" s="112">
        <v>0</v>
      </c>
      <c r="V601" s="87"/>
      <c r="W601" s="85"/>
      <c r="X601" s="111"/>
      <c r="Y601" s="112">
        <v>0</v>
      </c>
      <c r="Z601" s="87"/>
      <c r="AA601" s="85"/>
      <c r="AB601" s="111"/>
      <c r="AC601" s="112">
        <v>0</v>
      </c>
      <c r="AD601" s="87"/>
      <c r="AE601" s="85"/>
      <c r="AF601" s="111"/>
      <c r="AG601" s="112">
        <v>0</v>
      </c>
      <c r="AH601" s="87"/>
      <c r="AI601" s="85"/>
      <c r="AJ601" s="111"/>
      <c r="AK601" s="112">
        <v>0</v>
      </c>
      <c r="AL601" s="87"/>
      <c r="AM601" s="85"/>
      <c r="AN601" s="111"/>
      <c r="AO601" s="112">
        <v>0</v>
      </c>
      <c r="AP601" s="87"/>
      <c r="AQ601" s="85"/>
      <c r="AR601" s="111"/>
      <c r="AS601" s="112">
        <v>0</v>
      </c>
      <c r="AT601" s="87"/>
      <c r="AU601" s="85"/>
      <c r="AV601" s="111"/>
      <c r="AW601" s="112">
        <v>0</v>
      </c>
      <c r="AX601" s="87"/>
      <c r="AY601" s="85"/>
      <c r="AZ601" s="267">
        <f t="shared" si="33"/>
        <v>0</v>
      </c>
      <c r="BA601" s="88">
        <f t="shared" si="34"/>
        <v>0</v>
      </c>
      <c r="BC601">
        <f>IF($A601&lt;&gt;"",COUNTIF($BD$3:$BD601,$BD601),0)</f>
        <v>0</v>
      </c>
      <c r="BD601" t="str">
        <f>IF($A601&lt;&gt;"",VLOOKUP(TRUNC(MID($A601,1,2),0),Plano_Contas!$H$3:$J$103,2,TRUE),"")</f>
        <v/>
      </c>
      <c r="BE601" s="201" t="str">
        <f t="shared" si="35"/>
        <v/>
      </c>
      <c r="BF601" t="str">
        <f ca="1">IF($BT601&lt;&gt;"",SUMIF($BD$3:$BD$1004,"="&amp;$BD601,INDIRECT(ADDRESS(3,BF$2,1,1)):INDIRECT(ADDRESS(1004,BF$2,1,1))),"")</f>
        <v/>
      </c>
      <c r="BG601" t="str">
        <f ca="1">IF($BT601&lt;&gt;"",SUMIF($BD$3:$BD$1004,"="&amp;$BD601,INDIRECT(ADDRESS(3,BG$2,1,1)):INDIRECT(ADDRESS(1004,BG$2,1,1))),"")</f>
        <v/>
      </c>
      <c r="BH601" t="str">
        <f ca="1">IF($BT601&lt;&gt;"",SUMIF($BD$3:$BD$1004,"="&amp;$BD601,INDIRECT(ADDRESS(3,BH$2,1,1)):INDIRECT(ADDRESS(1004,BH$2,1,1))),"")</f>
        <v/>
      </c>
      <c r="BI601" t="str">
        <f ca="1">IF($BT601&lt;&gt;"",SUMIF($BD$3:$BD$1004,"="&amp;$BD601,INDIRECT(ADDRESS(3,BI$2,1,1)):INDIRECT(ADDRESS(1004,BI$2,1,1))),"")</f>
        <v/>
      </c>
      <c r="BJ601" t="str">
        <f ca="1">IF($BT601&lt;&gt;"",SUMIF($BD$3:$BD$1004,"="&amp;$BD601,INDIRECT(ADDRESS(3,BJ$2,1,1)):INDIRECT(ADDRESS(1004,BJ$2,1,1))),"")</f>
        <v/>
      </c>
      <c r="BK601" t="str">
        <f ca="1">IF($BT601&lt;&gt;"",SUMIF($BD$3:$BD$1004,"="&amp;$BD601,INDIRECT(ADDRESS(3,BK$2,1,1)):INDIRECT(ADDRESS(1004,BK$2,1,1))),"")</f>
        <v/>
      </c>
      <c r="BL601" t="str">
        <f ca="1">IF($BT601&lt;&gt;"",SUMIF($BD$3:$BD$1004,"="&amp;$BD601,INDIRECT(ADDRESS(3,BL$2,1,1)):INDIRECT(ADDRESS(1004,BL$2,1,1))),"")</f>
        <v/>
      </c>
      <c r="BM601" t="str">
        <f ca="1">IF($BT601&lt;&gt;"",SUMIF($BD$3:$BD$1004,"="&amp;$BD601,INDIRECT(ADDRESS(3,BM$2,1,1)):INDIRECT(ADDRESS(1004,BM$2,1,1))),"")</f>
        <v/>
      </c>
      <c r="BN601" t="str">
        <f ca="1">IF($BT601&lt;&gt;"",SUMIF($BD$3:$BD$1004,"="&amp;$BD601,INDIRECT(ADDRESS(3,BN$2,1,1)):INDIRECT(ADDRESS(1004,BN$2,1,1))),"")</f>
        <v/>
      </c>
      <c r="BO601" t="str">
        <f ca="1">IF($BT601&lt;&gt;"",SUMIF($BD$3:$BD$1004,"="&amp;$BD601,INDIRECT(ADDRESS(3,BO$2,1,1)):INDIRECT(ADDRESS(1004,BO$2,1,1))),"")</f>
        <v/>
      </c>
      <c r="BP601" t="str">
        <f ca="1">IF($BT601&lt;&gt;"",SUMIF($BD$3:$BD$1004,"="&amp;$BD601,INDIRECT(ADDRESS(3,BP$2,1,1)):INDIRECT(ADDRESS(1004,BP$2,1,1))),"")</f>
        <v/>
      </c>
      <c r="BQ601" t="str">
        <f ca="1">IF($BT601&lt;&gt;"",SUMIF($BD$3:$BD$1004,"="&amp;$BD601,INDIRECT(ADDRESS(3,BQ$2,1,1)):INDIRECT(ADDRESS(1004,BQ$2,1,1))),"")</f>
        <v/>
      </c>
      <c r="BR601" t="str">
        <f ca="1">IF($BT601&lt;&gt;"",SUMIF($BD$3:$BD$1004,"="&amp;$BD601,INDIRECT(ADDRESS(3,BR$2,1,1)):INDIRECT(ADDRESS(1004,BR$2,1,1))),"")</f>
        <v/>
      </c>
      <c r="BS601" t="str">
        <f>IF($A601&lt;&gt;"",VLOOKUP(TRUNC(MID($A601,1,2),0),Plano_Contas!$H$3:$J$103,3,TRUE),"")</f>
        <v/>
      </c>
      <c r="BT601" t="str">
        <f t="shared" si="36"/>
        <v/>
      </c>
      <c r="BV601">
        <f>Empresas!C601</f>
        <v>0</v>
      </c>
    </row>
    <row r="602" spans="1:74" x14ac:dyDescent="0.2">
      <c r="A602" s="89"/>
      <c r="B602" s="52" t="str">
        <f>IF($A602&lt;&gt;"",VLOOKUP(""&amp;$A602,Plano_Contas!$A$3:$F$1003,6,0),"")</f>
        <v/>
      </c>
      <c r="C602" s="91"/>
      <c r="D602" s="111"/>
      <c r="E602" s="112">
        <v>0</v>
      </c>
      <c r="F602" s="87"/>
      <c r="G602" s="85"/>
      <c r="H602" s="111"/>
      <c r="I602" s="112">
        <v>0</v>
      </c>
      <c r="J602" s="87"/>
      <c r="K602" s="85"/>
      <c r="L602" s="111"/>
      <c r="M602" s="112">
        <v>0</v>
      </c>
      <c r="N602" s="87"/>
      <c r="O602" s="85"/>
      <c r="P602" s="111"/>
      <c r="Q602" s="112">
        <v>0</v>
      </c>
      <c r="R602" s="87"/>
      <c r="S602" s="85"/>
      <c r="T602" s="111"/>
      <c r="U602" s="112">
        <v>0</v>
      </c>
      <c r="V602" s="87"/>
      <c r="W602" s="85"/>
      <c r="X602" s="111"/>
      <c r="Y602" s="112">
        <v>0</v>
      </c>
      <c r="Z602" s="87"/>
      <c r="AA602" s="85"/>
      <c r="AB602" s="111"/>
      <c r="AC602" s="112">
        <v>0</v>
      </c>
      <c r="AD602" s="87"/>
      <c r="AE602" s="85"/>
      <c r="AF602" s="111"/>
      <c r="AG602" s="112">
        <v>0</v>
      </c>
      <c r="AH602" s="87"/>
      <c r="AI602" s="85"/>
      <c r="AJ602" s="111"/>
      <c r="AK602" s="112">
        <v>0</v>
      </c>
      <c r="AL602" s="87"/>
      <c r="AM602" s="85"/>
      <c r="AN602" s="111"/>
      <c r="AO602" s="112">
        <v>0</v>
      </c>
      <c r="AP602" s="87"/>
      <c r="AQ602" s="85"/>
      <c r="AR602" s="111"/>
      <c r="AS602" s="112">
        <v>0</v>
      </c>
      <c r="AT602" s="87"/>
      <c r="AU602" s="85"/>
      <c r="AV602" s="111"/>
      <c r="AW602" s="112">
        <v>0</v>
      </c>
      <c r="AX602" s="87"/>
      <c r="AY602" s="85"/>
      <c r="AZ602" s="267">
        <f t="shared" si="33"/>
        <v>0</v>
      </c>
      <c r="BA602" s="88">
        <f t="shared" si="34"/>
        <v>0</v>
      </c>
      <c r="BC602">
        <f>IF($A602&lt;&gt;"",COUNTIF($BD$3:$BD602,$BD602),0)</f>
        <v>0</v>
      </c>
      <c r="BD602" t="str">
        <f>IF($A602&lt;&gt;"",VLOOKUP(TRUNC(MID($A602,1,2),0),Plano_Contas!$H$3:$J$103,2,TRUE),"")</f>
        <v/>
      </c>
      <c r="BE602" s="201" t="str">
        <f t="shared" si="35"/>
        <v/>
      </c>
      <c r="BF602" t="str">
        <f ca="1">IF($BT602&lt;&gt;"",SUMIF($BD$3:$BD$1004,"="&amp;$BD602,INDIRECT(ADDRESS(3,BF$2,1,1)):INDIRECT(ADDRESS(1004,BF$2,1,1))),"")</f>
        <v/>
      </c>
      <c r="BG602" t="str">
        <f ca="1">IF($BT602&lt;&gt;"",SUMIF($BD$3:$BD$1004,"="&amp;$BD602,INDIRECT(ADDRESS(3,BG$2,1,1)):INDIRECT(ADDRESS(1004,BG$2,1,1))),"")</f>
        <v/>
      </c>
      <c r="BH602" t="str">
        <f ca="1">IF($BT602&lt;&gt;"",SUMIF($BD$3:$BD$1004,"="&amp;$BD602,INDIRECT(ADDRESS(3,BH$2,1,1)):INDIRECT(ADDRESS(1004,BH$2,1,1))),"")</f>
        <v/>
      </c>
      <c r="BI602" t="str">
        <f ca="1">IF($BT602&lt;&gt;"",SUMIF($BD$3:$BD$1004,"="&amp;$BD602,INDIRECT(ADDRESS(3,BI$2,1,1)):INDIRECT(ADDRESS(1004,BI$2,1,1))),"")</f>
        <v/>
      </c>
      <c r="BJ602" t="str">
        <f ca="1">IF($BT602&lt;&gt;"",SUMIF($BD$3:$BD$1004,"="&amp;$BD602,INDIRECT(ADDRESS(3,BJ$2,1,1)):INDIRECT(ADDRESS(1004,BJ$2,1,1))),"")</f>
        <v/>
      </c>
      <c r="BK602" t="str">
        <f ca="1">IF($BT602&lt;&gt;"",SUMIF($BD$3:$BD$1004,"="&amp;$BD602,INDIRECT(ADDRESS(3,BK$2,1,1)):INDIRECT(ADDRESS(1004,BK$2,1,1))),"")</f>
        <v/>
      </c>
      <c r="BL602" t="str">
        <f ca="1">IF($BT602&lt;&gt;"",SUMIF($BD$3:$BD$1004,"="&amp;$BD602,INDIRECT(ADDRESS(3,BL$2,1,1)):INDIRECT(ADDRESS(1004,BL$2,1,1))),"")</f>
        <v/>
      </c>
      <c r="BM602" t="str">
        <f ca="1">IF($BT602&lt;&gt;"",SUMIF($BD$3:$BD$1004,"="&amp;$BD602,INDIRECT(ADDRESS(3,BM$2,1,1)):INDIRECT(ADDRESS(1004,BM$2,1,1))),"")</f>
        <v/>
      </c>
      <c r="BN602" t="str">
        <f ca="1">IF($BT602&lt;&gt;"",SUMIF($BD$3:$BD$1004,"="&amp;$BD602,INDIRECT(ADDRESS(3,BN$2,1,1)):INDIRECT(ADDRESS(1004,BN$2,1,1))),"")</f>
        <v/>
      </c>
      <c r="BO602" t="str">
        <f ca="1">IF($BT602&lt;&gt;"",SUMIF($BD$3:$BD$1004,"="&amp;$BD602,INDIRECT(ADDRESS(3,BO$2,1,1)):INDIRECT(ADDRESS(1004,BO$2,1,1))),"")</f>
        <v/>
      </c>
      <c r="BP602" t="str">
        <f ca="1">IF($BT602&lt;&gt;"",SUMIF($BD$3:$BD$1004,"="&amp;$BD602,INDIRECT(ADDRESS(3,BP$2,1,1)):INDIRECT(ADDRESS(1004,BP$2,1,1))),"")</f>
        <v/>
      </c>
      <c r="BQ602" t="str">
        <f ca="1">IF($BT602&lt;&gt;"",SUMIF($BD$3:$BD$1004,"="&amp;$BD602,INDIRECT(ADDRESS(3,BQ$2,1,1)):INDIRECT(ADDRESS(1004,BQ$2,1,1))),"")</f>
        <v/>
      </c>
      <c r="BR602" t="str">
        <f ca="1">IF($BT602&lt;&gt;"",SUMIF($BD$3:$BD$1004,"="&amp;$BD602,INDIRECT(ADDRESS(3,BR$2,1,1)):INDIRECT(ADDRESS(1004,BR$2,1,1))),"")</f>
        <v/>
      </c>
      <c r="BS602" t="str">
        <f>IF($A602&lt;&gt;"",VLOOKUP(TRUNC(MID($A602,1,2),0),Plano_Contas!$H$3:$J$103,3,TRUE),"")</f>
        <v/>
      </c>
      <c r="BT602" t="str">
        <f t="shared" si="36"/>
        <v/>
      </c>
      <c r="BV602">
        <f>Empresas!C602</f>
        <v>0</v>
      </c>
    </row>
    <row r="603" spans="1:74" x14ac:dyDescent="0.2">
      <c r="A603" s="89"/>
      <c r="B603" s="52" t="str">
        <f>IF($A603&lt;&gt;"",VLOOKUP(""&amp;$A603,Plano_Contas!$A$3:$F$1003,6,0),"")</f>
        <v/>
      </c>
      <c r="C603" s="91"/>
      <c r="D603" s="111"/>
      <c r="E603" s="112">
        <v>0</v>
      </c>
      <c r="F603" s="87"/>
      <c r="G603" s="85"/>
      <c r="H603" s="111"/>
      <c r="I603" s="112">
        <v>0</v>
      </c>
      <c r="J603" s="87"/>
      <c r="K603" s="85"/>
      <c r="L603" s="111"/>
      <c r="M603" s="112">
        <v>0</v>
      </c>
      <c r="N603" s="87"/>
      <c r="O603" s="85"/>
      <c r="P603" s="111"/>
      <c r="Q603" s="112">
        <v>0</v>
      </c>
      <c r="R603" s="87"/>
      <c r="S603" s="85"/>
      <c r="T603" s="111"/>
      <c r="U603" s="112">
        <v>0</v>
      </c>
      <c r="V603" s="87"/>
      <c r="W603" s="85"/>
      <c r="X603" s="111"/>
      <c r="Y603" s="112">
        <v>0</v>
      </c>
      <c r="Z603" s="87"/>
      <c r="AA603" s="85"/>
      <c r="AB603" s="111"/>
      <c r="AC603" s="112">
        <v>0</v>
      </c>
      <c r="AD603" s="87"/>
      <c r="AE603" s="85"/>
      <c r="AF603" s="111"/>
      <c r="AG603" s="112">
        <v>0</v>
      </c>
      <c r="AH603" s="87"/>
      <c r="AI603" s="85"/>
      <c r="AJ603" s="111"/>
      <c r="AK603" s="112">
        <v>0</v>
      </c>
      <c r="AL603" s="87"/>
      <c r="AM603" s="85"/>
      <c r="AN603" s="111"/>
      <c r="AO603" s="112">
        <v>0</v>
      </c>
      <c r="AP603" s="87"/>
      <c r="AQ603" s="85"/>
      <c r="AR603" s="111"/>
      <c r="AS603" s="112">
        <v>0</v>
      </c>
      <c r="AT603" s="87"/>
      <c r="AU603" s="85"/>
      <c r="AV603" s="111"/>
      <c r="AW603" s="112">
        <v>0</v>
      </c>
      <c r="AX603" s="87"/>
      <c r="AY603" s="85"/>
      <c r="AZ603" s="267">
        <f t="shared" si="33"/>
        <v>0</v>
      </c>
      <c r="BA603" s="88">
        <f t="shared" si="34"/>
        <v>0</v>
      </c>
      <c r="BC603">
        <f>IF($A603&lt;&gt;"",COUNTIF($BD$3:$BD603,$BD603),0)</f>
        <v>0</v>
      </c>
      <c r="BD603" t="str">
        <f>IF($A603&lt;&gt;"",VLOOKUP(TRUNC(MID($A603,1,2),0),Plano_Contas!$H$3:$J$103,2,TRUE),"")</f>
        <v/>
      </c>
      <c r="BE603" s="201" t="str">
        <f t="shared" si="35"/>
        <v/>
      </c>
      <c r="BF603" t="str">
        <f ca="1">IF($BT603&lt;&gt;"",SUMIF($BD$3:$BD$1004,"="&amp;$BD603,INDIRECT(ADDRESS(3,BF$2,1,1)):INDIRECT(ADDRESS(1004,BF$2,1,1))),"")</f>
        <v/>
      </c>
      <c r="BG603" t="str">
        <f ca="1">IF($BT603&lt;&gt;"",SUMIF($BD$3:$BD$1004,"="&amp;$BD603,INDIRECT(ADDRESS(3,BG$2,1,1)):INDIRECT(ADDRESS(1004,BG$2,1,1))),"")</f>
        <v/>
      </c>
      <c r="BH603" t="str">
        <f ca="1">IF($BT603&lt;&gt;"",SUMIF($BD$3:$BD$1004,"="&amp;$BD603,INDIRECT(ADDRESS(3,BH$2,1,1)):INDIRECT(ADDRESS(1004,BH$2,1,1))),"")</f>
        <v/>
      </c>
      <c r="BI603" t="str">
        <f ca="1">IF($BT603&lt;&gt;"",SUMIF($BD$3:$BD$1004,"="&amp;$BD603,INDIRECT(ADDRESS(3,BI$2,1,1)):INDIRECT(ADDRESS(1004,BI$2,1,1))),"")</f>
        <v/>
      </c>
      <c r="BJ603" t="str">
        <f ca="1">IF($BT603&lt;&gt;"",SUMIF($BD$3:$BD$1004,"="&amp;$BD603,INDIRECT(ADDRESS(3,BJ$2,1,1)):INDIRECT(ADDRESS(1004,BJ$2,1,1))),"")</f>
        <v/>
      </c>
      <c r="BK603" t="str">
        <f ca="1">IF($BT603&lt;&gt;"",SUMIF($BD$3:$BD$1004,"="&amp;$BD603,INDIRECT(ADDRESS(3,BK$2,1,1)):INDIRECT(ADDRESS(1004,BK$2,1,1))),"")</f>
        <v/>
      </c>
      <c r="BL603" t="str">
        <f ca="1">IF($BT603&lt;&gt;"",SUMIF($BD$3:$BD$1004,"="&amp;$BD603,INDIRECT(ADDRESS(3,BL$2,1,1)):INDIRECT(ADDRESS(1004,BL$2,1,1))),"")</f>
        <v/>
      </c>
      <c r="BM603" t="str">
        <f ca="1">IF($BT603&lt;&gt;"",SUMIF($BD$3:$BD$1004,"="&amp;$BD603,INDIRECT(ADDRESS(3,BM$2,1,1)):INDIRECT(ADDRESS(1004,BM$2,1,1))),"")</f>
        <v/>
      </c>
      <c r="BN603" t="str">
        <f ca="1">IF($BT603&lt;&gt;"",SUMIF($BD$3:$BD$1004,"="&amp;$BD603,INDIRECT(ADDRESS(3,BN$2,1,1)):INDIRECT(ADDRESS(1004,BN$2,1,1))),"")</f>
        <v/>
      </c>
      <c r="BO603" t="str">
        <f ca="1">IF($BT603&lt;&gt;"",SUMIF($BD$3:$BD$1004,"="&amp;$BD603,INDIRECT(ADDRESS(3,BO$2,1,1)):INDIRECT(ADDRESS(1004,BO$2,1,1))),"")</f>
        <v/>
      </c>
      <c r="BP603" t="str">
        <f ca="1">IF($BT603&lt;&gt;"",SUMIF($BD$3:$BD$1004,"="&amp;$BD603,INDIRECT(ADDRESS(3,BP$2,1,1)):INDIRECT(ADDRESS(1004,BP$2,1,1))),"")</f>
        <v/>
      </c>
      <c r="BQ603" t="str">
        <f ca="1">IF($BT603&lt;&gt;"",SUMIF($BD$3:$BD$1004,"="&amp;$BD603,INDIRECT(ADDRESS(3,BQ$2,1,1)):INDIRECT(ADDRESS(1004,BQ$2,1,1))),"")</f>
        <v/>
      </c>
      <c r="BR603" t="str">
        <f ca="1">IF($BT603&lt;&gt;"",SUMIF($BD$3:$BD$1004,"="&amp;$BD603,INDIRECT(ADDRESS(3,BR$2,1,1)):INDIRECT(ADDRESS(1004,BR$2,1,1))),"")</f>
        <v/>
      </c>
      <c r="BS603" t="str">
        <f>IF($A603&lt;&gt;"",VLOOKUP(TRUNC(MID($A603,1,2),0),Plano_Contas!$H$3:$J$103,3,TRUE),"")</f>
        <v/>
      </c>
      <c r="BT603" t="str">
        <f t="shared" si="36"/>
        <v/>
      </c>
      <c r="BV603">
        <f>Empresas!C603</f>
        <v>0</v>
      </c>
    </row>
    <row r="604" spans="1:74" x14ac:dyDescent="0.2">
      <c r="A604" s="89"/>
      <c r="B604" s="52" t="str">
        <f>IF($A604&lt;&gt;"",VLOOKUP(""&amp;$A604,Plano_Contas!$A$3:$F$1003,6,0),"")</f>
        <v/>
      </c>
      <c r="C604" s="91"/>
      <c r="D604" s="111"/>
      <c r="E604" s="112">
        <v>0</v>
      </c>
      <c r="F604" s="87"/>
      <c r="G604" s="85"/>
      <c r="H604" s="111"/>
      <c r="I604" s="112">
        <v>0</v>
      </c>
      <c r="J604" s="87"/>
      <c r="K604" s="85"/>
      <c r="L604" s="111"/>
      <c r="M604" s="112">
        <v>0</v>
      </c>
      <c r="N604" s="87"/>
      <c r="O604" s="85"/>
      <c r="P604" s="111"/>
      <c r="Q604" s="112">
        <v>0</v>
      </c>
      <c r="R604" s="87"/>
      <c r="S604" s="85"/>
      <c r="T604" s="111"/>
      <c r="U604" s="112">
        <v>0</v>
      </c>
      <c r="V604" s="87"/>
      <c r="W604" s="85"/>
      <c r="X604" s="111"/>
      <c r="Y604" s="112">
        <v>0</v>
      </c>
      <c r="Z604" s="87"/>
      <c r="AA604" s="85"/>
      <c r="AB604" s="111"/>
      <c r="AC604" s="112">
        <v>0</v>
      </c>
      <c r="AD604" s="87"/>
      <c r="AE604" s="85"/>
      <c r="AF604" s="111"/>
      <c r="AG604" s="112">
        <v>0</v>
      </c>
      <c r="AH604" s="87"/>
      <c r="AI604" s="85"/>
      <c r="AJ604" s="111"/>
      <c r="AK604" s="112">
        <v>0</v>
      </c>
      <c r="AL604" s="87"/>
      <c r="AM604" s="85"/>
      <c r="AN604" s="111"/>
      <c r="AO604" s="112">
        <v>0</v>
      </c>
      <c r="AP604" s="87"/>
      <c r="AQ604" s="85"/>
      <c r="AR604" s="111"/>
      <c r="AS604" s="112">
        <v>0</v>
      </c>
      <c r="AT604" s="87"/>
      <c r="AU604" s="85"/>
      <c r="AV604" s="111"/>
      <c r="AW604" s="112">
        <v>0</v>
      </c>
      <c r="AX604" s="87"/>
      <c r="AY604" s="85"/>
      <c r="AZ604" s="267">
        <f t="shared" si="33"/>
        <v>0</v>
      </c>
      <c r="BA604" s="88">
        <f t="shared" si="34"/>
        <v>0</v>
      </c>
      <c r="BC604">
        <f>IF($A604&lt;&gt;"",COUNTIF($BD$3:$BD604,$BD604),0)</f>
        <v>0</v>
      </c>
      <c r="BD604" t="str">
        <f>IF($A604&lt;&gt;"",VLOOKUP(TRUNC(MID($A604,1,2),0),Plano_Contas!$H$3:$J$103,2,TRUE),"")</f>
        <v/>
      </c>
      <c r="BE604" s="201" t="str">
        <f t="shared" si="35"/>
        <v/>
      </c>
      <c r="BF604" t="str">
        <f ca="1">IF($BT604&lt;&gt;"",SUMIF($BD$3:$BD$1004,"="&amp;$BD604,INDIRECT(ADDRESS(3,BF$2,1,1)):INDIRECT(ADDRESS(1004,BF$2,1,1))),"")</f>
        <v/>
      </c>
      <c r="BG604" t="str">
        <f ca="1">IF($BT604&lt;&gt;"",SUMIF($BD$3:$BD$1004,"="&amp;$BD604,INDIRECT(ADDRESS(3,BG$2,1,1)):INDIRECT(ADDRESS(1004,BG$2,1,1))),"")</f>
        <v/>
      </c>
      <c r="BH604" t="str">
        <f ca="1">IF($BT604&lt;&gt;"",SUMIF($BD$3:$BD$1004,"="&amp;$BD604,INDIRECT(ADDRESS(3,BH$2,1,1)):INDIRECT(ADDRESS(1004,BH$2,1,1))),"")</f>
        <v/>
      </c>
      <c r="BI604" t="str">
        <f ca="1">IF($BT604&lt;&gt;"",SUMIF($BD$3:$BD$1004,"="&amp;$BD604,INDIRECT(ADDRESS(3,BI$2,1,1)):INDIRECT(ADDRESS(1004,BI$2,1,1))),"")</f>
        <v/>
      </c>
      <c r="BJ604" t="str">
        <f ca="1">IF($BT604&lt;&gt;"",SUMIF($BD$3:$BD$1004,"="&amp;$BD604,INDIRECT(ADDRESS(3,BJ$2,1,1)):INDIRECT(ADDRESS(1004,BJ$2,1,1))),"")</f>
        <v/>
      </c>
      <c r="BK604" t="str">
        <f ca="1">IF($BT604&lt;&gt;"",SUMIF($BD$3:$BD$1004,"="&amp;$BD604,INDIRECT(ADDRESS(3,BK$2,1,1)):INDIRECT(ADDRESS(1004,BK$2,1,1))),"")</f>
        <v/>
      </c>
      <c r="BL604" t="str">
        <f ca="1">IF($BT604&lt;&gt;"",SUMIF($BD$3:$BD$1004,"="&amp;$BD604,INDIRECT(ADDRESS(3,BL$2,1,1)):INDIRECT(ADDRESS(1004,BL$2,1,1))),"")</f>
        <v/>
      </c>
      <c r="BM604" t="str">
        <f ca="1">IF($BT604&lt;&gt;"",SUMIF($BD$3:$BD$1004,"="&amp;$BD604,INDIRECT(ADDRESS(3,BM$2,1,1)):INDIRECT(ADDRESS(1004,BM$2,1,1))),"")</f>
        <v/>
      </c>
      <c r="BN604" t="str">
        <f ca="1">IF($BT604&lt;&gt;"",SUMIF($BD$3:$BD$1004,"="&amp;$BD604,INDIRECT(ADDRESS(3,BN$2,1,1)):INDIRECT(ADDRESS(1004,BN$2,1,1))),"")</f>
        <v/>
      </c>
      <c r="BO604" t="str">
        <f ca="1">IF($BT604&lt;&gt;"",SUMIF($BD$3:$BD$1004,"="&amp;$BD604,INDIRECT(ADDRESS(3,BO$2,1,1)):INDIRECT(ADDRESS(1004,BO$2,1,1))),"")</f>
        <v/>
      </c>
      <c r="BP604" t="str">
        <f ca="1">IF($BT604&lt;&gt;"",SUMIF($BD$3:$BD$1004,"="&amp;$BD604,INDIRECT(ADDRESS(3,BP$2,1,1)):INDIRECT(ADDRESS(1004,BP$2,1,1))),"")</f>
        <v/>
      </c>
      <c r="BQ604" t="str">
        <f ca="1">IF($BT604&lt;&gt;"",SUMIF($BD$3:$BD$1004,"="&amp;$BD604,INDIRECT(ADDRESS(3,BQ$2,1,1)):INDIRECT(ADDRESS(1004,BQ$2,1,1))),"")</f>
        <v/>
      </c>
      <c r="BR604" t="str">
        <f ca="1">IF($BT604&lt;&gt;"",SUMIF($BD$3:$BD$1004,"="&amp;$BD604,INDIRECT(ADDRESS(3,BR$2,1,1)):INDIRECT(ADDRESS(1004,BR$2,1,1))),"")</f>
        <v/>
      </c>
      <c r="BS604" t="str">
        <f>IF($A604&lt;&gt;"",VLOOKUP(TRUNC(MID($A604,1,2),0),Plano_Contas!$H$3:$J$103,3,TRUE),"")</f>
        <v/>
      </c>
      <c r="BT604" t="str">
        <f t="shared" si="36"/>
        <v/>
      </c>
      <c r="BV604">
        <f>Empresas!C604</f>
        <v>0</v>
      </c>
    </row>
    <row r="605" spans="1:74" x14ac:dyDescent="0.2">
      <c r="A605" s="89"/>
      <c r="B605" s="52" t="str">
        <f>IF($A605&lt;&gt;"",VLOOKUP(""&amp;$A605,Plano_Contas!$A$3:$F$1003,6,0),"")</f>
        <v/>
      </c>
      <c r="C605" s="91"/>
      <c r="D605" s="111"/>
      <c r="E605" s="112">
        <v>0</v>
      </c>
      <c r="F605" s="87"/>
      <c r="G605" s="85"/>
      <c r="H605" s="111"/>
      <c r="I605" s="112">
        <v>0</v>
      </c>
      <c r="J605" s="87"/>
      <c r="K605" s="85"/>
      <c r="L605" s="111"/>
      <c r="M605" s="112">
        <v>0</v>
      </c>
      <c r="N605" s="87"/>
      <c r="O605" s="85"/>
      <c r="P605" s="111"/>
      <c r="Q605" s="112">
        <v>0</v>
      </c>
      <c r="R605" s="87"/>
      <c r="S605" s="85"/>
      <c r="T605" s="111"/>
      <c r="U605" s="112">
        <v>0</v>
      </c>
      <c r="V605" s="87"/>
      <c r="W605" s="85"/>
      <c r="X605" s="111"/>
      <c r="Y605" s="112">
        <v>0</v>
      </c>
      <c r="Z605" s="87"/>
      <c r="AA605" s="85"/>
      <c r="AB605" s="111"/>
      <c r="AC605" s="112">
        <v>0</v>
      </c>
      <c r="AD605" s="87"/>
      <c r="AE605" s="85"/>
      <c r="AF605" s="111"/>
      <c r="AG605" s="112">
        <v>0</v>
      </c>
      <c r="AH605" s="87"/>
      <c r="AI605" s="85"/>
      <c r="AJ605" s="111"/>
      <c r="AK605" s="112">
        <v>0</v>
      </c>
      <c r="AL605" s="87"/>
      <c r="AM605" s="85"/>
      <c r="AN605" s="111"/>
      <c r="AO605" s="112">
        <v>0</v>
      </c>
      <c r="AP605" s="87"/>
      <c r="AQ605" s="85"/>
      <c r="AR605" s="111"/>
      <c r="AS605" s="112">
        <v>0</v>
      </c>
      <c r="AT605" s="87"/>
      <c r="AU605" s="85"/>
      <c r="AV605" s="111"/>
      <c r="AW605" s="112">
        <v>0</v>
      </c>
      <c r="AX605" s="87"/>
      <c r="AY605" s="85"/>
      <c r="AZ605" s="267">
        <f t="shared" si="33"/>
        <v>0</v>
      </c>
      <c r="BA605" s="88">
        <f t="shared" si="34"/>
        <v>0</v>
      </c>
      <c r="BC605">
        <f>IF($A605&lt;&gt;"",COUNTIF($BD$3:$BD605,$BD605),0)</f>
        <v>0</v>
      </c>
      <c r="BD605" t="str">
        <f>IF($A605&lt;&gt;"",VLOOKUP(TRUNC(MID($A605,1,2),0),Plano_Contas!$H$3:$J$103,2,TRUE),"")</f>
        <v/>
      </c>
      <c r="BE605" s="201" t="str">
        <f t="shared" si="35"/>
        <v/>
      </c>
      <c r="BF605" t="str">
        <f ca="1">IF($BT605&lt;&gt;"",SUMIF($BD$3:$BD$1004,"="&amp;$BD605,INDIRECT(ADDRESS(3,BF$2,1,1)):INDIRECT(ADDRESS(1004,BF$2,1,1))),"")</f>
        <v/>
      </c>
      <c r="BG605" t="str">
        <f ca="1">IF($BT605&lt;&gt;"",SUMIF($BD$3:$BD$1004,"="&amp;$BD605,INDIRECT(ADDRESS(3,BG$2,1,1)):INDIRECT(ADDRESS(1004,BG$2,1,1))),"")</f>
        <v/>
      </c>
      <c r="BH605" t="str">
        <f ca="1">IF($BT605&lt;&gt;"",SUMIF($BD$3:$BD$1004,"="&amp;$BD605,INDIRECT(ADDRESS(3,BH$2,1,1)):INDIRECT(ADDRESS(1004,BH$2,1,1))),"")</f>
        <v/>
      </c>
      <c r="BI605" t="str">
        <f ca="1">IF($BT605&lt;&gt;"",SUMIF($BD$3:$BD$1004,"="&amp;$BD605,INDIRECT(ADDRESS(3,BI$2,1,1)):INDIRECT(ADDRESS(1004,BI$2,1,1))),"")</f>
        <v/>
      </c>
      <c r="BJ605" t="str">
        <f ca="1">IF($BT605&lt;&gt;"",SUMIF($BD$3:$BD$1004,"="&amp;$BD605,INDIRECT(ADDRESS(3,BJ$2,1,1)):INDIRECT(ADDRESS(1004,BJ$2,1,1))),"")</f>
        <v/>
      </c>
      <c r="BK605" t="str">
        <f ca="1">IF($BT605&lt;&gt;"",SUMIF($BD$3:$BD$1004,"="&amp;$BD605,INDIRECT(ADDRESS(3,BK$2,1,1)):INDIRECT(ADDRESS(1004,BK$2,1,1))),"")</f>
        <v/>
      </c>
      <c r="BL605" t="str">
        <f ca="1">IF($BT605&lt;&gt;"",SUMIF($BD$3:$BD$1004,"="&amp;$BD605,INDIRECT(ADDRESS(3,BL$2,1,1)):INDIRECT(ADDRESS(1004,BL$2,1,1))),"")</f>
        <v/>
      </c>
      <c r="BM605" t="str">
        <f ca="1">IF($BT605&lt;&gt;"",SUMIF($BD$3:$BD$1004,"="&amp;$BD605,INDIRECT(ADDRESS(3,BM$2,1,1)):INDIRECT(ADDRESS(1004,BM$2,1,1))),"")</f>
        <v/>
      </c>
      <c r="BN605" t="str">
        <f ca="1">IF($BT605&lt;&gt;"",SUMIF($BD$3:$BD$1004,"="&amp;$BD605,INDIRECT(ADDRESS(3,BN$2,1,1)):INDIRECT(ADDRESS(1004,BN$2,1,1))),"")</f>
        <v/>
      </c>
      <c r="BO605" t="str">
        <f ca="1">IF($BT605&lt;&gt;"",SUMIF($BD$3:$BD$1004,"="&amp;$BD605,INDIRECT(ADDRESS(3,BO$2,1,1)):INDIRECT(ADDRESS(1004,BO$2,1,1))),"")</f>
        <v/>
      </c>
      <c r="BP605" t="str">
        <f ca="1">IF($BT605&lt;&gt;"",SUMIF($BD$3:$BD$1004,"="&amp;$BD605,INDIRECT(ADDRESS(3,BP$2,1,1)):INDIRECT(ADDRESS(1004,BP$2,1,1))),"")</f>
        <v/>
      </c>
      <c r="BQ605" t="str">
        <f ca="1">IF($BT605&lt;&gt;"",SUMIF($BD$3:$BD$1004,"="&amp;$BD605,INDIRECT(ADDRESS(3,BQ$2,1,1)):INDIRECT(ADDRESS(1004,BQ$2,1,1))),"")</f>
        <v/>
      </c>
      <c r="BR605" t="str">
        <f ca="1">IF($BT605&lt;&gt;"",SUMIF($BD$3:$BD$1004,"="&amp;$BD605,INDIRECT(ADDRESS(3,BR$2,1,1)):INDIRECT(ADDRESS(1004,BR$2,1,1))),"")</f>
        <v/>
      </c>
      <c r="BS605" t="str">
        <f>IF($A605&lt;&gt;"",VLOOKUP(TRUNC(MID($A605,1,2),0),Plano_Contas!$H$3:$J$103,3,TRUE),"")</f>
        <v/>
      </c>
      <c r="BT605" t="str">
        <f t="shared" si="36"/>
        <v/>
      </c>
      <c r="BV605">
        <f>Empresas!C605</f>
        <v>0</v>
      </c>
    </row>
    <row r="606" spans="1:74" x14ac:dyDescent="0.2">
      <c r="A606" s="89"/>
      <c r="B606" s="52" t="str">
        <f>IF($A606&lt;&gt;"",VLOOKUP(""&amp;$A606,Plano_Contas!$A$3:$F$1003,6,0),"")</f>
        <v/>
      </c>
      <c r="C606" s="91"/>
      <c r="D606" s="111"/>
      <c r="E606" s="112">
        <v>0</v>
      </c>
      <c r="F606" s="87"/>
      <c r="G606" s="85"/>
      <c r="H606" s="111"/>
      <c r="I606" s="112">
        <v>0</v>
      </c>
      <c r="J606" s="87"/>
      <c r="K606" s="85"/>
      <c r="L606" s="111"/>
      <c r="M606" s="112">
        <v>0</v>
      </c>
      <c r="N606" s="87"/>
      <c r="O606" s="85"/>
      <c r="P606" s="111"/>
      <c r="Q606" s="112">
        <v>0</v>
      </c>
      <c r="R606" s="87"/>
      <c r="S606" s="85"/>
      <c r="T606" s="111"/>
      <c r="U606" s="112">
        <v>0</v>
      </c>
      <c r="V606" s="87"/>
      <c r="W606" s="85"/>
      <c r="X606" s="111"/>
      <c r="Y606" s="112">
        <v>0</v>
      </c>
      <c r="Z606" s="87"/>
      <c r="AA606" s="85"/>
      <c r="AB606" s="111"/>
      <c r="AC606" s="112">
        <v>0</v>
      </c>
      <c r="AD606" s="87"/>
      <c r="AE606" s="85"/>
      <c r="AF606" s="111"/>
      <c r="AG606" s="112">
        <v>0</v>
      </c>
      <c r="AH606" s="87"/>
      <c r="AI606" s="85"/>
      <c r="AJ606" s="111"/>
      <c r="AK606" s="112">
        <v>0</v>
      </c>
      <c r="AL606" s="87"/>
      <c r="AM606" s="85"/>
      <c r="AN606" s="111"/>
      <c r="AO606" s="112">
        <v>0</v>
      </c>
      <c r="AP606" s="87"/>
      <c r="AQ606" s="85"/>
      <c r="AR606" s="111"/>
      <c r="AS606" s="112">
        <v>0</v>
      </c>
      <c r="AT606" s="87"/>
      <c r="AU606" s="85"/>
      <c r="AV606" s="111"/>
      <c r="AW606" s="112">
        <v>0</v>
      </c>
      <c r="AX606" s="87"/>
      <c r="AY606" s="85"/>
      <c r="AZ606" s="267">
        <f t="shared" si="33"/>
        <v>0</v>
      </c>
      <c r="BA606" s="88">
        <f t="shared" si="34"/>
        <v>0</v>
      </c>
      <c r="BC606">
        <f>IF($A606&lt;&gt;"",COUNTIF($BD$3:$BD606,$BD606),0)</f>
        <v>0</v>
      </c>
      <c r="BD606" t="str">
        <f>IF($A606&lt;&gt;"",VLOOKUP(TRUNC(MID($A606,1,2),0),Plano_Contas!$H$3:$J$103,2,TRUE),"")</f>
        <v/>
      </c>
      <c r="BE606" s="201" t="str">
        <f t="shared" si="35"/>
        <v/>
      </c>
      <c r="BF606" t="str">
        <f ca="1">IF($BT606&lt;&gt;"",SUMIF($BD$3:$BD$1004,"="&amp;$BD606,INDIRECT(ADDRESS(3,BF$2,1,1)):INDIRECT(ADDRESS(1004,BF$2,1,1))),"")</f>
        <v/>
      </c>
      <c r="BG606" t="str">
        <f ca="1">IF($BT606&lt;&gt;"",SUMIF($BD$3:$BD$1004,"="&amp;$BD606,INDIRECT(ADDRESS(3,BG$2,1,1)):INDIRECT(ADDRESS(1004,BG$2,1,1))),"")</f>
        <v/>
      </c>
      <c r="BH606" t="str">
        <f ca="1">IF($BT606&lt;&gt;"",SUMIF($BD$3:$BD$1004,"="&amp;$BD606,INDIRECT(ADDRESS(3,BH$2,1,1)):INDIRECT(ADDRESS(1004,BH$2,1,1))),"")</f>
        <v/>
      </c>
      <c r="BI606" t="str">
        <f ca="1">IF($BT606&lt;&gt;"",SUMIF($BD$3:$BD$1004,"="&amp;$BD606,INDIRECT(ADDRESS(3,BI$2,1,1)):INDIRECT(ADDRESS(1004,BI$2,1,1))),"")</f>
        <v/>
      </c>
      <c r="BJ606" t="str">
        <f ca="1">IF($BT606&lt;&gt;"",SUMIF($BD$3:$BD$1004,"="&amp;$BD606,INDIRECT(ADDRESS(3,BJ$2,1,1)):INDIRECT(ADDRESS(1004,BJ$2,1,1))),"")</f>
        <v/>
      </c>
      <c r="BK606" t="str">
        <f ca="1">IF($BT606&lt;&gt;"",SUMIF($BD$3:$BD$1004,"="&amp;$BD606,INDIRECT(ADDRESS(3,BK$2,1,1)):INDIRECT(ADDRESS(1004,BK$2,1,1))),"")</f>
        <v/>
      </c>
      <c r="BL606" t="str">
        <f ca="1">IF($BT606&lt;&gt;"",SUMIF($BD$3:$BD$1004,"="&amp;$BD606,INDIRECT(ADDRESS(3,BL$2,1,1)):INDIRECT(ADDRESS(1004,BL$2,1,1))),"")</f>
        <v/>
      </c>
      <c r="BM606" t="str">
        <f ca="1">IF($BT606&lt;&gt;"",SUMIF($BD$3:$BD$1004,"="&amp;$BD606,INDIRECT(ADDRESS(3,BM$2,1,1)):INDIRECT(ADDRESS(1004,BM$2,1,1))),"")</f>
        <v/>
      </c>
      <c r="BN606" t="str">
        <f ca="1">IF($BT606&lt;&gt;"",SUMIF($BD$3:$BD$1004,"="&amp;$BD606,INDIRECT(ADDRESS(3,BN$2,1,1)):INDIRECT(ADDRESS(1004,BN$2,1,1))),"")</f>
        <v/>
      </c>
      <c r="BO606" t="str">
        <f ca="1">IF($BT606&lt;&gt;"",SUMIF($BD$3:$BD$1004,"="&amp;$BD606,INDIRECT(ADDRESS(3,BO$2,1,1)):INDIRECT(ADDRESS(1004,BO$2,1,1))),"")</f>
        <v/>
      </c>
      <c r="BP606" t="str">
        <f ca="1">IF($BT606&lt;&gt;"",SUMIF($BD$3:$BD$1004,"="&amp;$BD606,INDIRECT(ADDRESS(3,BP$2,1,1)):INDIRECT(ADDRESS(1004,BP$2,1,1))),"")</f>
        <v/>
      </c>
      <c r="BQ606" t="str">
        <f ca="1">IF($BT606&lt;&gt;"",SUMIF($BD$3:$BD$1004,"="&amp;$BD606,INDIRECT(ADDRESS(3,BQ$2,1,1)):INDIRECT(ADDRESS(1004,BQ$2,1,1))),"")</f>
        <v/>
      </c>
      <c r="BR606" t="str">
        <f ca="1">IF($BT606&lt;&gt;"",SUMIF($BD$3:$BD$1004,"="&amp;$BD606,INDIRECT(ADDRESS(3,BR$2,1,1)):INDIRECT(ADDRESS(1004,BR$2,1,1))),"")</f>
        <v/>
      </c>
      <c r="BS606" t="str">
        <f>IF($A606&lt;&gt;"",VLOOKUP(TRUNC(MID($A606,1,2),0),Plano_Contas!$H$3:$J$103,3,TRUE),"")</f>
        <v/>
      </c>
      <c r="BT606" t="str">
        <f t="shared" si="36"/>
        <v/>
      </c>
      <c r="BV606">
        <f>Empresas!C606</f>
        <v>0</v>
      </c>
    </row>
    <row r="607" spans="1:74" x14ac:dyDescent="0.2">
      <c r="A607" s="89"/>
      <c r="B607" s="52" t="str">
        <f>IF($A607&lt;&gt;"",VLOOKUP(""&amp;$A607,Plano_Contas!$A$3:$F$1003,6,0),"")</f>
        <v/>
      </c>
      <c r="C607" s="91"/>
      <c r="D607" s="111"/>
      <c r="E607" s="112">
        <v>0</v>
      </c>
      <c r="F607" s="87"/>
      <c r="G607" s="85"/>
      <c r="H607" s="111"/>
      <c r="I607" s="112">
        <v>0</v>
      </c>
      <c r="J607" s="87"/>
      <c r="K607" s="85"/>
      <c r="L607" s="111"/>
      <c r="M607" s="112">
        <v>0</v>
      </c>
      <c r="N607" s="87"/>
      <c r="O607" s="85"/>
      <c r="P607" s="111"/>
      <c r="Q607" s="112">
        <v>0</v>
      </c>
      <c r="R607" s="87"/>
      <c r="S607" s="85"/>
      <c r="T607" s="111"/>
      <c r="U607" s="112">
        <v>0</v>
      </c>
      <c r="V607" s="87"/>
      <c r="W607" s="85"/>
      <c r="X607" s="111"/>
      <c r="Y607" s="112">
        <v>0</v>
      </c>
      <c r="Z607" s="87"/>
      <c r="AA607" s="85"/>
      <c r="AB607" s="111"/>
      <c r="AC607" s="112">
        <v>0</v>
      </c>
      <c r="AD607" s="87"/>
      <c r="AE607" s="85"/>
      <c r="AF607" s="111"/>
      <c r="AG607" s="112">
        <v>0</v>
      </c>
      <c r="AH607" s="87"/>
      <c r="AI607" s="85"/>
      <c r="AJ607" s="111"/>
      <c r="AK607" s="112">
        <v>0</v>
      </c>
      <c r="AL607" s="87"/>
      <c r="AM607" s="85"/>
      <c r="AN607" s="111"/>
      <c r="AO607" s="112">
        <v>0</v>
      </c>
      <c r="AP607" s="87"/>
      <c r="AQ607" s="85"/>
      <c r="AR607" s="111"/>
      <c r="AS607" s="112">
        <v>0</v>
      </c>
      <c r="AT607" s="87"/>
      <c r="AU607" s="85"/>
      <c r="AV607" s="111"/>
      <c r="AW607" s="112">
        <v>0</v>
      </c>
      <c r="AX607" s="87"/>
      <c r="AY607" s="85"/>
      <c r="AZ607" s="267">
        <f t="shared" si="33"/>
        <v>0</v>
      </c>
      <c r="BA607" s="88">
        <f t="shared" si="34"/>
        <v>0</v>
      </c>
      <c r="BC607">
        <f>IF($A607&lt;&gt;"",COUNTIF($BD$3:$BD607,$BD607),0)</f>
        <v>0</v>
      </c>
      <c r="BD607" t="str">
        <f>IF($A607&lt;&gt;"",VLOOKUP(TRUNC(MID($A607,1,2),0),Plano_Contas!$H$3:$J$103,2,TRUE),"")</f>
        <v/>
      </c>
      <c r="BE607" s="201" t="str">
        <f t="shared" si="35"/>
        <v/>
      </c>
      <c r="BF607" t="str">
        <f ca="1">IF($BT607&lt;&gt;"",SUMIF($BD$3:$BD$1004,"="&amp;$BD607,INDIRECT(ADDRESS(3,BF$2,1,1)):INDIRECT(ADDRESS(1004,BF$2,1,1))),"")</f>
        <v/>
      </c>
      <c r="BG607" t="str">
        <f ca="1">IF($BT607&lt;&gt;"",SUMIF($BD$3:$BD$1004,"="&amp;$BD607,INDIRECT(ADDRESS(3,BG$2,1,1)):INDIRECT(ADDRESS(1004,BG$2,1,1))),"")</f>
        <v/>
      </c>
      <c r="BH607" t="str">
        <f ca="1">IF($BT607&lt;&gt;"",SUMIF($BD$3:$BD$1004,"="&amp;$BD607,INDIRECT(ADDRESS(3,BH$2,1,1)):INDIRECT(ADDRESS(1004,BH$2,1,1))),"")</f>
        <v/>
      </c>
      <c r="BI607" t="str">
        <f ca="1">IF($BT607&lt;&gt;"",SUMIF($BD$3:$BD$1004,"="&amp;$BD607,INDIRECT(ADDRESS(3,BI$2,1,1)):INDIRECT(ADDRESS(1004,BI$2,1,1))),"")</f>
        <v/>
      </c>
      <c r="BJ607" t="str">
        <f ca="1">IF($BT607&lt;&gt;"",SUMIF($BD$3:$BD$1004,"="&amp;$BD607,INDIRECT(ADDRESS(3,BJ$2,1,1)):INDIRECT(ADDRESS(1004,BJ$2,1,1))),"")</f>
        <v/>
      </c>
      <c r="BK607" t="str">
        <f ca="1">IF($BT607&lt;&gt;"",SUMIF($BD$3:$BD$1004,"="&amp;$BD607,INDIRECT(ADDRESS(3,BK$2,1,1)):INDIRECT(ADDRESS(1004,BK$2,1,1))),"")</f>
        <v/>
      </c>
      <c r="BL607" t="str">
        <f ca="1">IF($BT607&lt;&gt;"",SUMIF($BD$3:$BD$1004,"="&amp;$BD607,INDIRECT(ADDRESS(3,BL$2,1,1)):INDIRECT(ADDRESS(1004,BL$2,1,1))),"")</f>
        <v/>
      </c>
      <c r="BM607" t="str">
        <f ca="1">IF($BT607&lt;&gt;"",SUMIF($BD$3:$BD$1004,"="&amp;$BD607,INDIRECT(ADDRESS(3,BM$2,1,1)):INDIRECT(ADDRESS(1004,BM$2,1,1))),"")</f>
        <v/>
      </c>
      <c r="BN607" t="str">
        <f ca="1">IF($BT607&lt;&gt;"",SUMIF($BD$3:$BD$1004,"="&amp;$BD607,INDIRECT(ADDRESS(3,BN$2,1,1)):INDIRECT(ADDRESS(1004,BN$2,1,1))),"")</f>
        <v/>
      </c>
      <c r="BO607" t="str">
        <f ca="1">IF($BT607&lt;&gt;"",SUMIF($BD$3:$BD$1004,"="&amp;$BD607,INDIRECT(ADDRESS(3,BO$2,1,1)):INDIRECT(ADDRESS(1004,BO$2,1,1))),"")</f>
        <v/>
      </c>
      <c r="BP607" t="str">
        <f ca="1">IF($BT607&lt;&gt;"",SUMIF($BD$3:$BD$1004,"="&amp;$BD607,INDIRECT(ADDRESS(3,BP$2,1,1)):INDIRECT(ADDRESS(1004,BP$2,1,1))),"")</f>
        <v/>
      </c>
      <c r="BQ607" t="str">
        <f ca="1">IF($BT607&lt;&gt;"",SUMIF($BD$3:$BD$1004,"="&amp;$BD607,INDIRECT(ADDRESS(3,BQ$2,1,1)):INDIRECT(ADDRESS(1004,BQ$2,1,1))),"")</f>
        <v/>
      </c>
      <c r="BR607" t="str">
        <f ca="1">IF($BT607&lt;&gt;"",SUMIF($BD$3:$BD$1004,"="&amp;$BD607,INDIRECT(ADDRESS(3,BR$2,1,1)):INDIRECT(ADDRESS(1004,BR$2,1,1))),"")</f>
        <v/>
      </c>
      <c r="BS607" t="str">
        <f>IF($A607&lt;&gt;"",VLOOKUP(TRUNC(MID($A607,1,2),0),Plano_Contas!$H$3:$J$103,3,TRUE),"")</f>
        <v/>
      </c>
      <c r="BT607" t="str">
        <f t="shared" si="36"/>
        <v/>
      </c>
      <c r="BV607">
        <f>Empresas!C607</f>
        <v>0</v>
      </c>
    </row>
    <row r="608" spans="1:74" x14ac:dyDescent="0.2">
      <c r="A608" s="89"/>
      <c r="B608" s="52" t="str">
        <f>IF($A608&lt;&gt;"",VLOOKUP(""&amp;$A608,Plano_Contas!$A$3:$F$1003,6,0),"")</f>
        <v/>
      </c>
      <c r="C608" s="91"/>
      <c r="D608" s="111"/>
      <c r="E608" s="112">
        <v>0</v>
      </c>
      <c r="F608" s="87"/>
      <c r="G608" s="85"/>
      <c r="H608" s="111"/>
      <c r="I608" s="112">
        <v>0</v>
      </c>
      <c r="J608" s="87"/>
      <c r="K608" s="85"/>
      <c r="L608" s="111"/>
      <c r="M608" s="112">
        <v>0</v>
      </c>
      <c r="N608" s="87"/>
      <c r="O608" s="85"/>
      <c r="P608" s="111"/>
      <c r="Q608" s="112">
        <v>0</v>
      </c>
      <c r="R608" s="87"/>
      <c r="S608" s="85"/>
      <c r="T608" s="111"/>
      <c r="U608" s="112">
        <v>0</v>
      </c>
      <c r="V608" s="87"/>
      <c r="W608" s="85"/>
      <c r="X608" s="111"/>
      <c r="Y608" s="112">
        <v>0</v>
      </c>
      <c r="Z608" s="87"/>
      <c r="AA608" s="85"/>
      <c r="AB608" s="111"/>
      <c r="AC608" s="112">
        <v>0</v>
      </c>
      <c r="AD608" s="87"/>
      <c r="AE608" s="85"/>
      <c r="AF608" s="111"/>
      <c r="AG608" s="112">
        <v>0</v>
      </c>
      <c r="AH608" s="87"/>
      <c r="AI608" s="85"/>
      <c r="AJ608" s="111"/>
      <c r="AK608" s="112">
        <v>0</v>
      </c>
      <c r="AL608" s="87"/>
      <c r="AM608" s="85"/>
      <c r="AN608" s="111"/>
      <c r="AO608" s="112">
        <v>0</v>
      </c>
      <c r="AP608" s="87"/>
      <c r="AQ608" s="85"/>
      <c r="AR608" s="111"/>
      <c r="AS608" s="112">
        <v>0</v>
      </c>
      <c r="AT608" s="87"/>
      <c r="AU608" s="85"/>
      <c r="AV608" s="111"/>
      <c r="AW608" s="112">
        <v>0</v>
      </c>
      <c r="AX608" s="87"/>
      <c r="AY608" s="85"/>
      <c r="AZ608" s="267">
        <f t="shared" si="33"/>
        <v>0</v>
      </c>
      <c r="BA608" s="88">
        <f t="shared" si="34"/>
        <v>0</v>
      </c>
      <c r="BC608">
        <f>IF($A608&lt;&gt;"",COUNTIF($BD$3:$BD608,$BD608),0)</f>
        <v>0</v>
      </c>
      <c r="BD608" t="str">
        <f>IF($A608&lt;&gt;"",VLOOKUP(TRUNC(MID($A608,1,2),0),Plano_Contas!$H$3:$J$103,2,TRUE),"")</f>
        <v/>
      </c>
      <c r="BE608" s="201" t="str">
        <f t="shared" si="35"/>
        <v/>
      </c>
      <c r="BF608" t="str">
        <f ca="1">IF($BT608&lt;&gt;"",SUMIF($BD$3:$BD$1004,"="&amp;$BD608,INDIRECT(ADDRESS(3,BF$2,1,1)):INDIRECT(ADDRESS(1004,BF$2,1,1))),"")</f>
        <v/>
      </c>
      <c r="BG608" t="str">
        <f ca="1">IF($BT608&lt;&gt;"",SUMIF($BD$3:$BD$1004,"="&amp;$BD608,INDIRECT(ADDRESS(3,BG$2,1,1)):INDIRECT(ADDRESS(1004,BG$2,1,1))),"")</f>
        <v/>
      </c>
      <c r="BH608" t="str">
        <f ca="1">IF($BT608&lt;&gt;"",SUMIF($BD$3:$BD$1004,"="&amp;$BD608,INDIRECT(ADDRESS(3,BH$2,1,1)):INDIRECT(ADDRESS(1004,BH$2,1,1))),"")</f>
        <v/>
      </c>
      <c r="BI608" t="str">
        <f ca="1">IF($BT608&lt;&gt;"",SUMIF($BD$3:$BD$1004,"="&amp;$BD608,INDIRECT(ADDRESS(3,BI$2,1,1)):INDIRECT(ADDRESS(1004,BI$2,1,1))),"")</f>
        <v/>
      </c>
      <c r="BJ608" t="str">
        <f ca="1">IF($BT608&lt;&gt;"",SUMIF($BD$3:$BD$1004,"="&amp;$BD608,INDIRECT(ADDRESS(3,BJ$2,1,1)):INDIRECT(ADDRESS(1004,BJ$2,1,1))),"")</f>
        <v/>
      </c>
      <c r="BK608" t="str">
        <f ca="1">IF($BT608&lt;&gt;"",SUMIF($BD$3:$BD$1004,"="&amp;$BD608,INDIRECT(ADDRESS(3,BK$2,1,1)):INDIRECT(ADDRESS(1004,BK$2,1,1))),"")</f>
        <v/>
      </c>
      <c r="BL608" t="str">
        <f ca="1">IF($BT608&lt;&gt;"",SUMIF($BD$3:$BD$1004,"="&amp;$BD608,INDIRECT(ADDRESS(3,BL$2,1,1)):INDIRECT(ADDRESS(1004,BL$2,1,1))),"")</f>
        <v/>
      </c>
      <c r="BM608" t="str">
        <f ca="1">IF($BT608&lt;&gt;"",SUMIF($BD$3:$BD$1004,"="&amp;$BD608,INDIRECT(ADDRESS(3,BM$2,1,1)):INDIRECT(ADDRESS(1004,BM$2,1,1))),"")</f>
        <v/>
      </c>
      <c r="BN608" t="str">
        <f ca="1">IF($BT608&lt;&gt;"",SUMIF($BD$3:$BD$1004,"="&amp;$BD608,INDIRECT(ADDRESS(3,BN$2,1,1)):INDIRECT(ADDRESS(1004,BN$2,1,1))),"")</f>
        <v/>
      </c>
      <c r="BO608" t="str">
        <f ca="1">IF($BT608&lt;&gt;"",SUMIF($BD$3:$BD$1004,"="&amp;$BD608,INDIRECT(ADDRESS(3,BO$2,1,1)):INDIRECT(ADDRESS(1004,BO$2,1,1))),"")</f>
        <v/>
      </c>
      <c r="BP608" t="str">
        <f ca="1">IF($BT608&lt;&gt;"",SUMIF($BD$3:$BD$1004,"="&amp;$BD608,INDIRECT(ADDRESS(3,BP$2,1,1)):INDIRECT(ADDRESS(1004,BP$2,1,1))),"")</f>
        <v/>
      </c>
      <c r="BQ608" t="str">
        <f ca="1">IF($BT608&lt;&gt;"",SUMIF($BD$3:$BD$1004,"="&amp;$BD608,INDIRECT(ADDRESS(3,BQ$2,1,1)):INDIRECT(ADDRESS(1004,BQ$2,1,1))),"")</f>
        <v/>
      </c>
      <c r="BR608" t="str">
        <f ca="1">IF($BT608&lt;&gt;"",SUMIF($BD$3:$BD$1004,"="&amp;$BD608,INDIRECT(ADDRESS(3,BR$2,1,1)):INDIRECT(ADDRESS(1004,BR$2,1,1))),"")</f>
        <v/>
      </c>
      <c r="BS608" t="str">
        <f>IF($A608&lt;&gt;"",VLOOKUP(TRUNC(MID($A608,1,2),0),Plano_Contas!$H$3:$J$103,3,TRUE),"")</f>
        <v/>
      </c>
      <c r="BT608" t="str">
        <f t="shared" si="36"/>
        <v/>
      </c>
      <c r="BV608">
        <f>Empresas!C608</f>
        <v>0</v>
      </c>
    </row>
    <row r="609" spans="1:74" x14ac:dyDescent="0.2">
      <c r="A609" s="89"/>
      <c r="B609" s="52" t="str">
        <f>IF($A609&lt;&gt;"",VLOOKUP(""&amp;$A609,Plano_Contas!$A$3:$F$1003,6,0),"")</f>
        <v/>
      </c>
      <c r="C609" s="91"/>
      <c r="D609" s="111"/>
      <c r="E609" s="112">
        <v>0</v>
      </c>
      <c r="F609" s="87"/>
      <c r="G609" s="85"/>
      <c r="H609" s="111"/>
      <c r="I609" s="112">
        <v>0</v>
      </c>
      <c r="J609" s="87"/>
      <c r="K609" s="85"/>
      <c r="L609" s="111"/>
      <c r="M609" s="112">
        <v>0</v>
      </c>
      <c r="N609" s="87"/>
      <c r="O609" s="85"/>
      <c r="P609" s="111"/>
      <c r="Q609" s="112">
        <v>0</v>
      </c>
      <c r="R609" s="87"/>
      <c r="S609" s="85"/>
      <c r="T609" s="111"/>
      <c r="U609" s="112">
        <v>0</v>
      </c>
      <c r="V609" s="87"/>
      <c r="W609" s="85"/>
      <c r="X609" s="111"/>
      <c r="Y609" s="112">
        <v>0</v>
      </c>
      <c r="Z609" s="87"/>
      <c r="AA609" s="85"/>
      <c r="AB609" s="111"/>
      <c r="AC609" s="112">
        <v>0</v>
      </c>
      <c r="AD609" s="87"/>
      <c r="AE609" s="85"/>
      <c r="AF609" s="111"/>
      <c r="AG609" s="112">
        <v>0</v>
      </c>
      <c r="AH609" s="87"/>
      <c r="AI609" s="85"/>
      <c r="AJ609" s="111"/>
      <c r="AK609" s="112">
        <v>0</v>
      </c>
      <c r="AL609" s="87"/>
      <c r="AM609" s="85"/>
      <c r="AN609" s="111"/>
      <c r="AO609" s="112">
        <v>0</v>
      </c>
      <c r="AP609" s="87"/>
      <c r="AQ609" s="85"/>
      <c r="AR609" s="111"/>
      <c r="AS609" s="112">
        <v>0</v>
      </c>
      <c r="AT609" s="87"/>
      <c r="AU609" s="85"/>
      <c r="AV609" s="111"/>
      <c r="AW609" s="112">
        <v>0</v>
      </c>
      <c r="AX609" s="87"/>
      <c r="AY609" s="85"/>
      <c r="AZ609" s="267">
        <f t="shared" si="33"/>
        <v>0</v>
      </c>
      <c r="BA609" s="88">
        <f t="shared" si="34"/>
        <v>0</v>
      </c>
      <c r="BC609">
        <f>IF($A609&lt;&gt;"",COUNTIF($BD$3:$BD609,$BD609),0)</f>
        <v>0</v>
      </c>
      <c r="BD609" t="str">
        <f>IF($A609&lt;&gt;"",VLOOKUP(TRUNC(MID($A609,1,2),0),Plano_Contas!$H$3:$J$103,2,TRUE),"")</f>
        <v/>
      </c>
      <c r="BE609" s="201" t="str">
        <f t="shared" si="35"/>
        <v/>
      </c>
      <c r="BF609" t="str">
        <f ca="1">IF($BT609&lt;&gt;"",SUMIF($BD$3:$BD$1004,"="&amp;$BD609,INDIRECT(ADDRESS(3,BF$2,1,1)):INDIRECT(ADDRESS(1004,BF$2,1,1))),"")</f>
        <v/>
      </c>
      <c r="BG609" t="str">
        <f ca="1">IF($BT609&lt;&gt;"",SUMIF($BD$3:$BD$1004,"="&amp;$BD609,INDIRECT(ADDRESS(3,BG$2,1,1)):INDIRECT(ADDRESS(1004,BG$2,1,1))),"")</f>
        <v/>
      </c>
      <c r="BH609" t="str">
        <f ca="1">IF($BT609&lt;&gt;"",SUMIF($BD$3:$BD$1004,"="&amp;$BD609,INDIRECT(ADDRESS(3,BH$2,1,1)):INDIRECT(ADDRESS(1004,BH$2,1,1))),"")</f>
        <v/>
      </c>
      <c r="BI609" t="str">
        <f ca="1">IF($BT609&lt;&gt;"",SUMIF($BD$3:$BD$1004,"="&amp;$BD609,INDIRECT(ADDRESS(3,BI$2,1,1)):INDIRECT(ADDRESS(1004,BI$2,1,1))),"")</f>
        <v/>
      </c>
      <c r="BJ609" t="str">
        <f ca="1">IF($BT609&lt;&gt;"",SUMIF($BD$3:$BD$1004,"="&amp;$BD609,INDIRECT(ADDRESS(3,BJ$2,1,1)):INDIRECT(ADDRESS(1004,BJ$2,1,1))),"")</f>
        <v/>
      </c>
      <c r="BK609" t="str">
        <f ca="1">IF($BT609&lt;&gt;"",SUMIF($BD$3:$BD$1004,"="&amp;$BD609,INDIRECT(ADDRESS(3,BK$2,1,1)):INDIRECT(ADDRESS(1004,BK$2,1,1))),"")</f>
        <v/>
      </c>
      <c r="BL609" t="str">
        <f ca="1">IF($BT609&lt;&gt;"",SUMIF($BD$3:$BD$1004,"="&amp;$BD609,INDIRECT(ADDRESS(3,BL$2,1,1)):INDIRECT(ADDRESS(1004,BL$2,1,1))),"")</f>
        <v/>
      </c>
      <c r="BM609" t="str">
        <f ca="1">IF($BT609&lt;&gt;"",SUMIF($BD$3:$BD$1004,"="&amp;$BD609,INDIRECT(ADDRESS(3,BM$2,1,1)):INDIRECT(ADDRESS(1004,BM$2,1,1))),"")</f>
        <v/>
      </c>
      <c r="BN609" t="str">
        <f ca="1">IF($BT609&lt;&gt;"",SUMIF($BD$3:$BD$1004,"="&amp;$BD609,INDIRECT(ADDRESS(3,BN$2,1,1)):INDIRECT(ADDRESS(1004,BN$2,1,1))),"")</f>
        <v/>
      </c>
      <c r="BO609" t="str">
        <f ca="1">IF($BT609&lt;&gt;"",SUMIF($BD$3:$BD$1004,"="&amp;$BD609,INDIRECT(ADDRESS(3,BO$2,1,1)):INDIRECT(ADDRESS(1004,BO$2,1,1))),"")</f>
        <v/>
      </c>
      <c r="BP609" t="str">
        <f ca="1">IF($BT609&lt;&gt;"",SUMIF($BD$3:$BD$1004,"="&amp;$BD609,INDIRECT(ADDRESS(3,BP$2,1,1)):INDIRECT(ADDRESS(1004,BP$2,1,1))),"")</f>
        <v/>
      </c>
      <c r="BQ609" t="str">
        <f ca="1">IF($BT609&lt;&gt;"",SUMIF($BD$3:$BD$1004,"="&amp;$BD609,INDIRECT(ADDRESS(3,BQ$2,1,1)):INDIRECT(ADDRESS(1004,BQ$2,1,1))),"")</f>
        <v/>
      </c>
      <c r="BR609" t="str">
        <f ca="1">IF($BT609&lt;&gt;"",SUMIF($BD$3:$BD$1004,"="&amp;$BD609,INDIRECT(ADDRESS(3,BR$2,1,1)):INDIRECT(ADDRESS(1004,BR$2,1,1))),"")</f>
        <v/>
      </c>
      <c r="BS609" t="str">
        <f>IF($A609&lt;&gt;"",VLOOKUP(TRUNC(MID($A609,1,2),0),Plano_Contas!$H$3:$J$103,3,TRUE),"")</f>
        <v/>
      </c>
      <c r="BT609" t="str">
        <f t="shared" si="36"/>
        <v/>
      </c>
      <c r="BV609">
        <f>Empresas!C609</f>
        <v>0</v>
      </c>
    </row>
    <row r="610" spans="1:74" x14ac:dyDescent="0.2">
      <c r="A610" s="89"/>
      <c r="B610" s="52" t="str">
        <f>IF($A610&lt;&gt;"",VLOOKUP(""&amp;$A610,Plano_Contas!$A$3:$F$1003,6,0),"")</f>
        <v/>
      </c>
      <c r="C610" s="91"/>
      <c r="D610" s="111"/>
      <c r="E610" s="112">
        <v>0</v>
      </c>
      <c r="F610" s="87"/>
      <c r="G610" s="85"/>
      <c r="H610" s="111"/>
      <c r="I610" s="112">
        <v>0</v>
      </c>
      <c r="J610" s="87"/>
      <c r="K610" s="85"/>
      <c r="L610" s="111"/>
      <c r="M610" s="112">
        <v>0</v>
      </c>
      <c r="N610" s="87"/>
      <c r="O610" s="85"/>
      <c r="P610" s="111"/>
      <c r="Q610" s="112">
        <v>0</v>
      </c>
      <c r="R610" s="87"/>
      <c r="S610" s="85"/>
      <c r="T610" s="111"/>
      <c r="U610" s="112">
        <v>0</v>
      </c>
      <c r="V610" s="87"/>
      <c r="W610" s="85"/>
      <c r="X610" s="111"/>
      <c r="Y610" s="112">
        <v>0</v>
      </c>
      <c r="Z610" s="87"/>
      <c r="AA610" s="85"/>
      <c r="AB610" s="111"/>
      <c r="AC610" s="112">
        <v>0</v>
      </c>
      <c r="AD610" s="87"/>
      <c r="AE610" s="85"/>
      <c r="AF610" s="111"/>
      <c r="AG610" s="112">
        <v>0</v>
      </c>
      <c r="AH610" s="87"/>
      <c r="AI610" s="85"/>
      <c r="AJ610" s="111"/>
      <c r="AK610" s="112">
        <v>0</v>
      </c>
      <c r="AL610" s="87"/>
      <c r="AM610" s="85"/>
      <c r="AN610" s="111"/>
      <c r="AO610" s="112">
        <v>0</v>
      </c>
      <c r="AP610" s="87"/>
      <c r="AQ610" s="85"/>
      <c r="AR610" s="111"/>
      <c r="AS610" s="112">
        <v>0</v>
      </c>
      <c r="AT610" s="87"/>
      <c r="AU610" s="85"/>
      <c r="AV610" s="111"/>
      <c r="AW610" s="112">
        <v>0</v>
      </c>
      <c r="AX610" s="87"/>
      <c r="AY610" s="85"/>
      <c r="AZ610" s="267">
        <f t="shared" si="33"/>
        <v>0</v>
      </c>
      <c r="BA610" s="88">
        <f t="shared" si="34"/>
        <v>0</v>
      </c>
      <c r="BC610">
        <f>IF($A610&lt;&gt;"",COUNTIF($BD$3:$BD610,$BD610),0)</f>
        <v>0</v>
      </c>
      <c r="BD610" t="str">
        <f>IF($A610&lt;&gt;"",VLOOKUP(TRUNC(MID($A610,1,2),0),Plano_Contas!$H$3:$J$103,2,TRUE),"")</f>
        <v/>
      </c>
      <c r="BE610" s="201" t="str">
        <f t="shared" si="35"/>
        <v/>
      </c>
      <c r="BF610" t="str">
        <f ca="1">IF($BT610&lt;&gt;"",SUMIF($BD$3:$BD$1004,"="&amp;$BD610,INDIRECT(ADDRESS(3,BF$2,1,1)):INDIRECT(ADDRESS(1004,BF$2,1,1))),"")</f>
        <v/>
      </c>
      <c r="BG610" t="str">
        <f ca="1">IF($BT610&lt;&gt;"",SUMIF($BD$3:$BD$1004,"="&amp;$BD610,INDIRECT(ADDRESS(3,BG$2,1,1)):INDIRECT(ADDRESS(1004,BG$2,1,1))),"")</f>
        <v/>
      </c>
      <c r="BH610" t="str">
        <f ca="1">IF($BT610&lt;&gt;"",SUMIF($BD$3:$BD$1004,"="&amp;$BD610,INDIRECT(ADDRESS(3,BH$2,1,1)):INDIRECT(ADDRESS(1004,BH$2,1,1))),"")</f>
        <v/>
      </c>
      <c r="BI610" t="str">
        <f ca="1">IF($BT610&lt;&gt;"",SUMIF($BD$3:$BD$1004,"="&amp;$BD610,INDIRECT(ADDRESS(3,BI$2,1,1)):INDIRECT(ADDRESS(1004,BI$2,1,1))),"")</f>
        <v/>
      </c>
      <c r="BJ610" t="str">
        <f ca="1">IF($BT610&lt;&gt;"",SUMIF($BD$3:$BD$1004,"="&amp;$BD610,INDIRECT(ADDRESS(3,BJ$2,1,1)):INDIRECT(ADDRESS(1004,BJ$2,1,1))),"")</f>
        <v/>
      </c>
      <c r="BK610" t="str">
        <f ca="1">IF($BT610&lt;&gt;"",SUMIF($BD$3:$BD$1004,"="&amp;$BD610,INDIRECT(ADDRESS(3,BK$2,1,1)):INDIRECT(ADDRESS(1004,BK$2,1,1))),"")</f>
        <v/>
      </c>
      <c r="BL610" t="str">
        <f ca="1">IF($BT610&lt;&gt;"",SUMIF($BD$3:$BD$1004,"="&amp;$BD610,INDIRECT(ADDRESS(3,BL$2,1,1)):INDIRECT(ADDRESS(1004,BL$2,1,1))),"")</f>
        <v/>
      </c>
      <c r="BM610" t="str">
        <f ca="1">IF($BT610&lt;&gt;"",SUMIF($BD$3:$BD$1004,"="&amp;$BD610,INDIRECT(ADDRESS(3,BM$2,1,1)):INDIRECT(ADDRESS(1004,BM$2,1,1))),"")</f>
        <v/>
      </c>
      <c r="BN610" t="str">
        <f ca="1">IF($BT610&lt;&gt;"",SUMIF($BD$3:$BD$1004,"="&amp;$BD610,INDIRECT(ADDRESS(3,BN$2,1,1)):INDIRECT(ADDRESS(1004,BN$2,1,1))),"")</f>
        <v/>
      </c>
      <c r="BO610" t="str">
        <f ca="1">IF($BT610&lt;&gt;"",SUMIF($BD$3:$BD$1004,"="&amp;$BD610,INDIRECT(ADDRESS(3,BO$2,1,1)):INDIRECT(ADDRESS(1004,BO$2,1,1))),"")</f>
        <v/>
      </c>
      <c r="BP610" t="str">
        <f ca="1">IF($BT610&lt;&gt;"",SUMIF($BD$3:$BD$1004,"="&amp;$BD610,INDIRECT(ADDRESS(3,BP$2,1,1)):INDIRECT(ADDRESS(1004,BP$2,1,1))),"")</f>
        <v/>
      </c>
      <c r="BQ610" t="str">
        <f ca="1">IF($BT610&lt;&gt;"",SUMIF($BD$3:$BD$1004,"="&amp;$BD610,INDIRECT(ADDRESS(3,BQ$2,1,1)):INDIRECT(ADDRESS(1004,BQ$2,1,1))),"")</f>
        <v/>
      </c>
      <c r="BR610" t="str">
        <f ca="1">IF($BT610&lt;&gt;"",SUMIF($BD$3:$BD$1004,"="&amp;$BD610,INDIRECT(ADDRESS(3,BR$2,1,1)):INDIRECT(ADDRESS(1004,BR$2,1,1))),"")</f>
        <v/>
      </c>
      <c r="BS610" t="str">
        <f>IF($A610&lt;&gt;"",VLOOKUP(TRUNC(MID($A610,1,2),0),Plano_Contas!$H$3:$J$103,3,TRUE),"")</f>
        <v/>
      </c>
      <c r="BT610" t="str">
        <f t="shared" si="36"/>
        <v/>
      </c>
      <c r="BV610">
        <f>Empresas!C610</f>
        <v>0</v>
      </c>
    </row>
    <row r="611" spans="1:74" x14ac:dyDescent="0.2">
      <c r="A611" s="89"/>
      <c r="B611" s="52" t="str">
        <f>IF($A611&lt;&gt;"",VLOOKUP(""&amp;$A611,Plano_Contas!$A$3:$F$1003,6,0),"")</f>
        <v/>
      </c>
      <c r="C611" s="91"/>
      <c r="D611" s="111"/>
      <c r="E611" s="112">
        <v>0</v>
      </c>
      <c r="F611" s="87"/>
      <c r="G611" s="85"/>
      <c r="H611" s="111"/>
      <c r="I611" s="112">
        <v>0</v>
      </c>
      <c r="J611" s="87"/>
      <c r="K611" s="85"/>
      <c r="L611" s="111"/>
      <c r="M611" s="112">
        <v>0</v>
      </c>
      <c r="N611" s="87"/>
      <c r="O611" s="85"/>
      <c r="P611" s="111"/>
      <c r="Q611" s="112">
        <v>0</v>
      </c>
      <c r="R611" s="87"/>
      <c r="S611" s="85"/>
      <c r="T611" s="111"/>
      <c r="U611" s="112">
        <v>0</v>
      </c>
      <c r="V611" s="87"/>
      <c r="W611" s="85"/>
      <c r="X611" s="111"/>
      <c r="Y611" s="112">
        <v>0</v>
      </c>
      <c r="Z611" s="87"/>
      <c r="AA611" s="85"/>
      <c r="AB611" s="111"/>
      <c r="AC611" s="112">
        <v>0</v>
      </c>
      <c r="AD611" s="87"/>
      <c r="AE611" s="85"/>
      <c r="AF611" s="111"/>
      <c r="AG611" s="112">
        <v>0</v>
      </c>
      <c r="AH611" s="87"/>
      <c r="AI611" s="85"/>
      <c r="AJ611" s="111"/>
      <c r="AK611" s="112">
        <v>0</v>
      </c>
      <c r="AL611" s="87"/>
      <c r="AM611" s="85"/>
      <c r="AN611" s="111"/>
      <c r="AO611" s="112">
        <v>0</v>
      </c>
      <c r="AP611" s="87"/>
      <c r="AQ611" s="85"/>
      <c r="AR611" s="111"/>
      <c r="AS611" s="112">
        <v>0</v>
      </c>
      <c r="AT611" s="87"/>
      <c r="AU611" s="85"/>
      <c r="AV611" s="111"/>
      <c r="AW611" s="112">
        <v>0</v>
      </c>
      <c r="AX611" s="87"/>
      <c r="AY611" s="85"/>
      <c r="AZ611" s="267">
        <f t="shared" si="33"/>
        <v>0</v>
      </c>
      <c r="BA611" s="88">
        <f t="shared" si="34"/>
        <v>0</v>
      </c>
      <c r="BC611">
        <f>IF($A611&lt;&gt;"",COUNTIF($BD$3:$BD611,$BD611),0)</f>
        <v>0</v>
      </c>
      <c r="BD611" t="str">
        <f>IF($A611&lt;&gt;"",VLOOKUP(TRUNC(MID($A611,1,2),0),Plano_Contas!$H$3:$J$103,2,TRUE),"")</f>
        <v/>
      </c>
      <c r="BE611" s="201" t="str">
        <f t="shared" si="35"/>
        <v/>
      </c>
      <c r="BF611" t="str">
        <f ca="1">IF($BT611&lt;&gt;"",SUMIF($BD$3:$BD$1004,"="&amp;$BD611,INDIRECT(ADDRESS(3,BF$2,1,1)):INDIRECT(ADDRESS(1004,BF$2,1,1))),"")</f>
        <v/>
      </c>
      <c r="BG611" t="str">
        <f ca="1">IF($BT611&lt;&gt;"",SUMIF($BD$3:$BD$1004,"="&amp;$BD611,INDIRECT(ADDRESS(3,BG$2,1,1)):INDIRECT(ADDRESS(1004,BG$2,1,1))),"")</f>
        <v/>
      </c>
      <c r="BH611" t="str">
        <f ca="1">IF($BT611&lt;&gt;"",SUMIF($BD$3:$BD$1004,"="&amp;$BD611,INDIRECT(ADDRESS(3,BH$2,1,1)):INDIRECT(ADDRESS(1004,BH$2,1,1))),"")</f>
        <v/>
      </c>
      <c r="BI611" t="str">
        <f ca="1">IF($BT611&lt;&gt;"",SUMIF($BD$3:$BD$1004,"="&amp;$BD611,INDIRECT(ADDRESS(3,BI$2,1,1)):INDIRECT(ADDRESS(1004,BI$2,1,1))),"")</f>
        <v/>
      </c>
      <c r="BJ611" t="str">
        <f ca="1">IF($BT611&lt;&gt;"",SUMIF($BD$3:$BD$1004,"="&amp;$BD611,INDIRECT(ADDRESS(3,BJ$2,1,1)):INDIRECT(ADDRESS(1004,BJ$2,1,1))),"")</f>
        <v/>
      </c>
      <c r="BK611" t="str">
        <f ca="1">IF($BT611&lt;&gt;"",SUMIF($BD$3:$BD$1004,"="&amp;$BD611,INDIRECT(ADDRESS(3,BK$2,1,1)):INDIRECT(ADDRESS(1004,BK$2,1,1))),"")</f>
        <v/>
      </c>
      <c r="BL611" t="str">
        <f ca="1">IF($BT611&lt;&gt;"",SUMIF($BD$3:$BD$1004,"="&amp;$BD611,INDIRECT(ADDRESS(3,BL$2,1,1)):INDIRECT(ADDRESS(1004,BL$2,1,1))),"")</f>
        <v/>
      </c>
      <c r="BM611" t="str">
        <f ca="1">IF($BT611&lt;&gt;"",SUMIF($BD$3:$BD$1004,"="&amp;$BD611,INDIRECT(ADDRESS(3,BM$2,1,1)):INDIRECT(ADDRESS(1004,BM$2,1,1))),"")</f>
        <v/>
      </c>
      <c r="BN611" t="str">
        <f ca="1">IF($BT611&lt;&gt;"",SUMIF($BD$3:$BD$1004,"="&amp;$BD611,INDIRECT(ADDRESS(3,BN$2,1,1)):INDIRECT(ADDRESS(1004,BN$2,1,1))),"")</f>
        <v/>
      </c>
      <c r="BO611" t="str">
        <f ca="1">IF($BT611&lt;&gt;"",SUMIF($BD$3:$BD$1004,"="&amp;$BD611,INDIRECT(ADDRESS(3,BO$2,1,1)):INDIRECT(ADDRESS(1004,BO$2,1,1))),"")</f>
        <v/>
      </c>
      <c r="BP611" t="str">
        <f ca="1">IF($BT611&lt;&gt;"",SUMIF($BD$3:$BD$1004,"="&amp;$BD611,INDIRECT(ADDRESS(3,BP$2,1,1)):INDIRECT(ADDRESS(1004,BP$2,1,1))),"")</f>
        <v/>
      </c>
      <c r="BQ611" t="str">
        <f ca="1">IF($BT611&lt;&gt;"",SUMIF($BD$3:$BD$1004,"="&amp;$BD611,INDIRECT(ADDRESS(3,BQ$2,1,1)):INDIRECT(ADDRESS(1004,BQ$2,1,1))),"")</f>
        <v/>
      </c>
      <c r="BR611" t="str">
        <f ca="1">IF($BT611&lt;&gt;"",SUMIF($BD$3:$BD$1004,"="&amp;$BD611,INDIRECT(ADDRESS(3,BR$2,1,1)):INDIRECT(ADDRESS(1004,BR$2,1,1))),"")</f>
        <v/>
      </c>
      <c r="BS611" t="str">
        <f>IF($A611&lt;&gt;"",VLOOKUP(TRUNC(MID($A611,1,2),0),Plano_Contas!$H$3:$J$103,3,TRUE),"")</f>
        <v/>
      </c>
      <c r="BT611" t="str">
        <f t="shared" si="36"/>
        <v/>
      </c>
      <c r="BV611">
        <f>Empresas!C611</f>
        <v>0</v>
      </c>
    </row>
    <row r="612" spans="1:74" x14ac:dyDescent="0.2">
      <c r="A612" s="89"/>
      <c r="B612" s="52" t="str">
        <f>IF($A612&lt;&gt;"",VLOOKUP(""&amp;$A612,Plano_Contas!$A$3:$F$1003,6,0),"")</f>
        <v/>
      </c>
      <c r="C612" s="91"/>
      <c r="D612" s="111"/>
      <c r="E612" s="112">
        <v>0</v>
      </c>
      <c r="F612" s="87"/>
      <c r="G612" s="85"/>
      <c r="H612" s="111"/>
      <c r="I612" s="112">
        <v>0</v>
      </c>
      <c r="J612" s="87"/>
      <c r="K612" s="85"/>
      <c r="L612" s="111"/>
      <c r="M612" s="112">
        <v>0</v>
      </c>
      <c r="N612" s="87"/>
      <c r="O612" s="85"/>
      <c r="P612" s="111"/>
      <c r="Q612" s="112">
        <v>0</v>
      </c>
      <c r="R612" s="87"/>
      <c r="S612" s="85"/>
      <c r="T612" s="111"/>
      <c r="U612" s="112">
        <v>0</v>
      </c>
      <c r="V612" s="87"/>
      <c r="W612" s="85"/>
      <c r="X612" s="111"/>
      <c r="Y612" s="112">
        <v>0</v>
      </c>
      <c r="Z612" s="87"/>
      <c r="AA612" s="85"/>
      <c r="AB612" s="111"/>
      <c r="AC612" s="112">
        <v>0</v>
      </c>
      <c r="AD612" s="87"/>
      <c r="AE612" s="85"/>
      <c r="AF612" s="111"/>
      <c r="AG612" s="112">
        <v>0</v>
      </c>
      <c r="AH612" s="87"/>
      <c r="AI612" s="85"/>
      <c r="AJ612" s="111"/>
      <c r="AK612" s="112">
        <v>0</v>
      </c>
      <c r="AL612" s="87"/>
      <c r="AM612" s="85"/>
      <c r="AN612" s="111"/>
      <c r="AO612" s="112">
        <v>0</v>
      </c>
      <c r="AP612" s="87"/>
      <c r="AQ612" s="85"/>
      <c r="AR612" s="111"/>
      <c r="AS612" s="112">
        <v>0</v>
      </c>
      <c r="AT612" s="87"/>
      <c r="AU612" s="85"/>
      <c r="AV612" s="111"/>
      <c r="AW612" s="112">
        <v>0</v>
      </c>
      <c r="AX612" s="87"/>
      <c r="AY612" s="85"/>
      <c r="AZ612" s="267">
        <f t="shared" si="33"/>
        <v>0</v>
      </c>
      <c r="BA612" s="88">
        <f t="shared" si="34"/>
        <v>0</v>
      </c>
      <c r="BC612">
        <f>IF($A612&lt;&gt;"",COUNTIF($BD$3:$BD612,$BD612),0)</f>
        <v>0</v>
      </c>
      <c r="BD612" t="str">
        <f>IF($A612&lt;&gt;"",VLOOKUP(TRUNC(MID($A612,1,2),0),Plano_Contas!$H$3:$J$103,2,TRUE),"")</f>
        <v/>
      </c>
      <c r="BE612" s="201" t="str">
        <f t="shared" si="35"/>
        <v/>
      </c>
      <c r="BF612" t="str">
        <f ca="1">IF($BT612&lt;&gt;"",SUMIF($BD$3:$BD$1004,"="&amp;$BD612,INDIRECT(ADDRESS(3,BF$2,1,1)):INDIRECT(ADDRESS(1004,BF$2,1,1))),"")</f>
        <v/>
      </c>
      <c r="BG612" t="str">
        <f ca="1">IF($BT612&lt;&gt;"",SUMIF($BD$3:$BD$1004,"="&amp;$BD612,INDIRECT(ADDRESS(3,BG$2,1,1)):INDIRECT(ADDRESS(1004,BG$2,1,1))),"")</f>
        <v/>
      </c>
      <c r="BH612" t="str">
        <f ca="1">IF($BT612&lt;&gt;"",SUMIF($BD$3:$BD$1004,"="&amp;$BD612,INDIRECT(ADDRESS(3,BH$2,1,1)):INDIRECT(ADDRESS(1004,BH$2,1,1))),"")</f>
        <v/>
      </c>
      <c r="BI612" t="str">
        <f ca="1">IF($BT612&lt;&gt;"",SUMIF($BD$3:$BD$1004,"="&amp;$BD612,INDIRECT(ADDRESS(3,BI$2,1,1)):INDIRECT(ADDRESS(1004,BI$2,1,1))),"")</f>
        <v/>
      </c>
      <c r="BJ612" t="str">
        <f ca="1">IF($BT612&lt;&gt;"",SUMIF($BD$3:$BD$1004,"="&amp;$BD612,INDIRECT(ADDRESS(3,BJ$2,1,1)):INDIRECT(ADDRESS(1004,BJ$2,1,1))),"")</f>
        <v/>
      </c>
      <c r="BK612" t="str">
        <f ca="1">IF($BT612&lt;&gt;"",SUMIF($BD$3:$BD$1004,"="&amp;$BD612,INDIRECT(ADDRESS(3,BK$2,1,1)):INDIRECT(ADDRESS(1004,BK$2,1,1))),"")</f>
        <v/>
      </c>
      <c r="BL612" t="str">
        <f ca="1">IF($BT612&lt;&gt;"",SUMIF($BD$3:$BD$1004,"="&amp;$BD612,INDIRECT(ADDRESS(3,BL$2,1,1)):INDIRECT(ADDRESS(1004,BL$2,1,1))),"")</f>
        <v/>
      </c>
      <c r="BM612" t="str">
        <f ca="1">IF($BT612&lt;&gt;"",SUMIF($BD$3:$BD$1004,"="&amp;$BD612,INDIRECT(ADDRESS(3,BM$2,1,1)):INDIRECT(ADDRESS(1004,BM$2,1,1))),"")</f>
        <v/>
      </c>
      <c r="BN612" t="str">
        <f ca="1">IF($BT612&lt;&gt;"",SUMIF($BD$3:$BD$1004,"="&amp;$BD612,INDIRECT(ADDRESS(3,BN$2,1,1)):INDIRECT(ADDRESS(1004,BN$2,1,1))),"")</f>
        <v/>
      </c>
      <c r="BO612" t="str">
        <f ca="1">IF($BT612&lt;&gt;"",SUMIF($BD$3:$BD$1004,"="&amp;$BD612,INDIRECT(ADDRESS(3,BO$2,1,1)):INDIRECT(ADDRESS(1004,BO$2,1,1))),"")</f>
        <v/>
      </c>
      <c r="BP612" t="str">
        <f ca="1">IF($BT612&lt;&gt;"",SUMIF($BD$3:$BD$1004,"="&amp;$BD612,INDIRECT(ADDRESS(3,BP$2,1,1)):INDIRECT(ADDRESS(1004,BP$2,1,1))),"")</f>
        <v/>
      </c>
      <c r="BQ612" t="str">
        <f ca="1">IF($BT612&lt;&gt;"",SUMIF($BD$3:$BD$1004,"="&amp;$BD612,INDIRECT(ADDRESS(3,BQ$2,1,1)):INDIRECT(ADDRESS(1004,BQ$2,1,1))),"")</f>
        <v/>
      </c>
      <c r="BR612" t="str">
        <f ca="1">IF($BT612&lt;&gt;"",SUMIF($BD$3:$BD$1004,"="&amp;$BD612,INDIRECT(ADDRESS(3,BR$2,1,1)):INDIRECT(ADDRESS(1004,BR$2,1,1))),"")</f>
        <v/>
      </c>
      <c r="BS612" t="str">
        <f>IF($A612&lt;&gt;"",VLOOKUP(TRUNC(MID($A612,1,2),0),Plano_Contas!$H$3:$J$103,3,TRUE),"")</f>
        <v/>
      </c>
      <c r="BT612" t="str">
        <f t="shared" si="36"/>
        <v/>
      </c>
      <c r="BV612">
        <f>Empresas!C612</f>
        <v>0</v>
      </c>
    </row>
    <row r="613" spans="1:74" x14ac:dyDescent="0.2">
      <c r="A613" s="89"/>
      <c r="B613" s="52" t="str">
        <f>IF($A613&lt;&gt;"",VLOOKUP(""&amp;$A613,Plano_Contas!$A$3:$F$1003,6,0),"")</f>
        <v/>
      </c>
      <c r="C613" s="91"/>
      <c r="D613" s="111"/>
      <c r="E613" s="112">
        <v>0</v>
      </c>
      <c r="F613" s="87"/>
      <c r="G613" s="85"/>
      <c r="H613" s="111"/>
      <c r="I613" s="112">
        <v>0</v>
      </c>
      <c r="J613" s="87"/>
      <c r="K613" s="85"/>
      <c r="L613" s="111"/>
      <c r="M613" s="112">
        <v>0</v>
      </c>
      <c r="N613" s="87"/>
      <c r="O613" s="85"/>
      <c r="P613" s="111"/>
      <c r="Q613" s="112">
        <v>0</v>
      </c>
      <c r="R613" s="87"/>
      <c r="S613" s="85"/>
      <c r="T613" s="111"/>
      <c r="U613" s="112">
        <v>0</v>
      </c>
      <c r="V613" s="87"/>
      <c r="W613" s="85"/>
      <c r="X613" s="111"/>
      <c r="Y613" s="112">
        <v>0</v>
      </c>
      <c r="Z613" s="87"/>
      <c r="AA613" s="85"/>
      <c r="AB613" s="111"/>
      <c r="AC613" s="112">
        <v>0</v>
      </c>
      <c r="AD613" s="87"/>
      <c r="AE613" s="85"/>
      <c r="AF613" s="111"/>
      <c r="AG613" s="112">
        <v>0</v>
      </c>
      <c r="AH613" s="87"/>
      <c r="AI613" s="85"/>
      <c r="AJ613" s="111"/>
      <c r="AK613" s="112">
        <v>0</v>
      </c>
      <c r="AL613" s="87"/>
      <c r="AM613" s="85"/>
      <c r="AN613" s="111"/>
      <c r="AO613" s="112">
        <v>0</v>
      </c>
      <c r="AP613" s="87"/>
      <c r="AQ613" s="85"/>
      <c r="AR613" s="111"/>
      <c r="AS613" s="112">
        <v>0</v>
      </c>
      <c r="AT613" s="87"/>
      <c r="AU613" s="85"/>
      <c r="AV613" s="111"/>
      <c r="AW613" s="112">
        <v>0</v>
      </c>
      <c r="AX613" s="87"/>
      <c r="AY613" s="85"/>
      <c r="AZ613" s="267">
        <f t="shared" si="33"/>
        <v>0</v>
      </c>
      <c r="BA613" s="88">
        <f t="shared" si="34"/>
        <v>0</v>
      </c>
      <c r="BC613">
        <f>IF($A613&lt;&gt;"",COUNTIF($BD$3:$BD613,$BD613),0)</f>
        <v>0</v>
      </c>
      <c r="BD613" t="str">
        <f>IF($A613&lt;&gt;"",VLOOKUP(TRUNC(MID($A613,1,2),0),Plano_Contas!$H$3:$J$103,2,TRUE),"")</f>
        <v/>
      </c>
      <c r="BE613" s="201" t="str">
        <f t="shared" si="35"/>
        <v/>
      </c>
      <c r="BF613" t="str">
        <f ca="1">IF($BT613&lt;&gt;"",SUMIF($BD$3:$BD$1004,"="&amp;$BD613,INDIRECT(ADDRESS(3,BF$2,1,1)):INDIRECT(ADDRESS(1004,BF$2,1,1))),"")</f>
        <v/>
      </c>
      <c r="BG613" t="str">
        <f ca="1">IF($BT613&lt;&gt;"",SUMIF($BD$3:$BD$1004,"="&amp;$BD613,INDIRECT(ADDRESS(3,BG$2,1,1)):INDIRECT(ADDRESS(1004,BG$2,1,1))),"")</f>
        <v/>
      </c>
      <c r="BH613" t="str">
        <f ca="1">IF($BT613&lt;&gt;"",SUMIF($BD$3:$BD$1004,"="&amp;$BD613,INDIRECT(ADDRESS(3,BH$2,1,1)):INDIRECT(ADDRESS(1004,BH$2,1,1))),"")</f>
        <v/>
      </c>
      <c r="BI613" t="str">
        <f ca="1">IF($BT613&lt;&gt;"",SUMIF($BD$3:$BD$1004,"="&amp;$BD613,INDIRECT(ADDRESS(3,BI$2,1,1)):INDIRECT(ADDRESS(1004,BI$2,1,1))),"")</f>
        <v/>
      </c>
      <c r="BJ613" t="str">
        <f ca="1">IF($BT613&lt;&gt;"",SUMIF($BD$3:$BD$1004,"="&amp;$BD613,INDIRECT(ADDRESS(3,BJ$2,1,1)):INDIRECT(ADDRESS(1004,BJ$2,1,1))),"")</f>
        <v/>
      </c>
      <c r="BK613" t="str">
        <f ca="1">IF($BT613&lt;&gt;"",SUMIF($BD$3:$BD$1004,"="&amp;$BD613,INDIRECT(ADDRESS(3,BK$2,1,1)):INDIRECT(ADDRESS(1004,BK$2,1,1))),"")</f>
        <v/>
      </c>
      <c r="BL613" t="str">
        <f ca="1">IF($BT613&lt;&gt;"",SUMIF($BD$3:$BD$1004,"="&amp;$BD613,INDIRECT(ADDRESS(3,BL$2,1,1)):INDIRECT(ADDRESS(1004,BL$2,1,1))),"")</f>
        <v/>
      </c>
      <c r="BM613" t="str">
        <f ca="1">IF($BT613&lt;&gt;"",SUMIF($BD$3:$BD$1004,"="&amp;$BD613,INDIRECT(ADDRESS(3,BM$2,1,1)):INDIRECT(ADDRESS(1004,BM$2,1,1))),"")</f>
        <v/>
      </c>
      <c r="BN613" t="str">
        <f ca="1">IF($BT613&lt;&gt;"",SUMIF($BD$3:$BD$1004,"="&amp;$BD613,INDIRECT(ADDRESS(3,BN$2,1,1)):INDIRECT(ADDRESS(1004,BN$2,1,1))),"")</f>
        <v/>
      </c>
      <c r="BO613" t="str">
        <f ca="1">IF($BT613&lt;&gt;"",SUMIF($BD$3:$BD$1004,"="&amp;$BD613,INDIRECT(ADDRESS(3,BO$2,1,1)):INDIRECT(ADDRESS(1004,BO$2,1,1))),"")</f>
        <v/>
      </c>
      <c r="BP613" t="str">
        <f ca="1">IF($BT613&lt;&gt;"",SUMIF($BD$3:$BD$1004,"="&amp;$BD613,INDIRECT(ADDRESS(3,BP$2,1,1)):INDIRECT(ADDRESS(1004,BP$2,1,1))),"")</f>
        <v/>
      </c>
      <c r="BQ613" t="str">
        <f ca="1">IF($BT613&lt;&gt;"",SUMIF($BD$3:$BD$1004,"="&amp;$BD613,INDIRECT(ADDRESS(3,BQ$2,1,1)):INDIRECT(ADDRESS(1004,BQ$2,1,1))),"")</f>
        <v/>
      </c>
      <c r="BR613" t="str">
        <f ca="1">IF($BT613&lt;&gt;"",SUMIF($BD$3:$BD$1004,"="&amp;$BD613,INDIRECT(ADDRESS(3,BR$2,1,1)):INDIRECT(ADDRESS(1004,BR$2,1,1))),"")</f>
        <v/>
      </c>
      <c r="BS613" t="str">
        <f>IF($A613&lt;&gt;"",VLOOKUP(TRUNC(MID($A613,1,2),0),Plano_Contas!$H$3:$J$103,3,TRUE),"")</f>
        <v/>
      </c>
      <c r="BT613" t="str">
        <f t="shared" si="36"/>
        <v/>
      </c>
      <c r="BV613">
        <f>Empresas!C613</f>
        <v>0</v>
      </c>
    </row>
    <row r="614" spans="1:74" x14ac:dyDescent="0.2">
      <c r="A614" s="89"/>
      <c r="B614" s="52" t="str">
        <f>IF($A614&lt;&gt;"",VLOOKUP(""&amp;$A614,Plano_Contas!$A$3:$F$1003,6,0),"")</f>
        <v/>
      </c>
      <c r="C614" s="91"/>
      <c r="D614" s="111"/>
      <c r="E614" s="112">
        <v>0</v>
      </c>
      <c r="F614" s="87"/>
      <c r="G614" s="85"/>
      <c r="H614" s="111"/>
      <c r="I614" s="112">
        <v>0</v>
      </c>
      <c r="J614" s="87"/>
      <c r="K614" s="85"/>
      <c r="L614" s="111"/>
      <c r="M614" s="112">
        <v>0</v>
      </c>
      <c r="N614" s="87"/>
      <c r="O614" s="85"/>
      <c r="P614" s="111"/>
      <c r="Q614" s="112">
        <v>0</v>
      </c>
      <c r="R614" s="87"/>
      <c r="S614" s="85"/>
      <c r="T614" s="111"/>
      <c r="U614" s="112">
        <v>0</v>
      </c>
      <c r="V614" s="87"/>
      <c r="W614" s="85"/>
      <c r="X614" s="111"/>
      <c r="Y614" s="112">
        <v>0</v>
      </c>
      <c r="Z614" s="87"/>
      <c r="AA614" s="85"/>
      <c r="AB614" s="111"/>
      <c r="AC614" s="112">
        <v>0</v>
      </c>
      <c r="AD614" s="87"/>
      <c r="AE614" s="85"/>
      <c r="AF614" s="111"/>
      <c r="AG614" s="112">
        <v>0</v>
      </c>
      <c r="AH614" s="87"/>
      <c r="AI614" s="85"/>
      <c r="AJ614" s="111"/>
      <c r="AK614" s="112">
        <v>0</v>
      </c>
      <c r="AL614" s="87"/>
      <c r="AM614" s="85"/>
      <c r="AN614" s="111"/>
      <c r="AO614" s="112">
        <v>0</v>
      </c>
      <c r="AP614" s="87"/>
      <c r="AQ614" s="85"/>
      <c r="AR614" s="111"/>
      <c r="AS614" s="112">
        <v>0</v>
      </c>
      <c r="AT614" s="87"/>
      <c r="AU614" s="85"/>
      <c r="AV614" s="111"/>
      <c r="AW614" s="112">
        <v>0</v>
      </c>
      <c r="AX614" s="87"/>
      <c r="AY614" s="85"/>
      <c r="AZ614" s="267">
        <f t="shared" si="33"/>
        <v>0</v>
      </c>
      <c r="BA614" s="88">
        <f t="shared" si="34"/>
        <v>0</v>
      </c>
      <c r="BC614">
        <f>IF($A614&lt;&gt;"",COUNTIF($BD$3:$BD614,$BD614),0)</f>
        <v>0</v>
      </c>
      <c r="BD614" t="str">
        <f>IF($A614&lt;&gt;"",VLOOKUP(TRUNC(MID($A614,1,2),0),Plano_Contas!$H$3:$J$103,2,TRUE),"")</f>
        <v/>
      </c>
      <c r="BE614" s="201" t="str">
        <f t="shared" si="35"/>
        <v/>
      </c>
      <c r="BF614" t="str">
        <f ca="1">IF($BT614&lt;&gt;"",SUMIF($BD$3:$BD$1004,"="&amp;$BD614,INDIRECT(ADDRESS(3,BF$2,1,1)):INDIRECT(ADDRESS(1004,BF$2,1,1))),"")</f>
        <v/>
      </c>
      <c r="BG614" t="str">
        <f ca="1">IF($BT614&lt;&gt;"",SUMIF($BD$3:$BD$1004,"="&amp;$BD614,INDIRECT(ADDRESS(3,BG$2,1,1)):INDIRECT(ADDRESS(1004,BG$2,1,1))),"")</f>
        <v/>
      </c>
      <c r="BH614" t="str">
        <f ca="1">IF($BT614&lt;&gt;"",SUMIF($BD$3:$BD$1004,"="&amp;$BD614,INDIRECT(ADDRESS(3,BH$2,1,1)):INDIRECT(ADDRESS(1004,BH$2,1,1))),"")</f>
        <v/>
      </c>
      <c r="BI614" t="str">
        <f ca="1">IF($BT614&lt;&gt;"",SUMIF($BD$3:$BD$1004,"="&amp;$BD614,INDIRECT(ADDRESS(3,BI$2,1,1)):INDIRECT(ADDRESS(1004,BI$2,1,1))),"")</f>
        <v/>
      </c>
      <c r="BJ614" t="str">
        <f ca="1">IF($BT614&lt;&gt;"",SUMIF($BD$3:$BD$1004,"="&amp;$BD614,INDIRECT(ADDRESS(3,BJ$2,1,1)):INDIRECT(ADDRESS(1004,BJ$2,1,1))),"")</f>
        <v/>
      </c>
      <c r="BK614" t="str">
        <f ca="1">IF($BT614&lt;&gt;"",SUMIF($BD$3:$BD$1004,"="&amp;$BD614,INDIRECT(ADDRESS(3,BK$2,1,1)):INDIRECT(ADDRESS(1004,BK$2,1,1))),"")</f>
        <v/>
      </c>
      <c r="BL614" t="str">
        <f ca="1">IF($BT614&lt;&gt;"",SUMIF($BD$3:$BD$1004,"="&amp;$BD614,INDIRECT(ADDRESS(3,BL$2,1,1)):INDIRECT(ADDRESS(1004,BL$2,1,1))),"")</f>
        <v/>
      </c>
      <c r="BM614" t="str">
        <f ca="1">IF($BT614&lt;&gt;"",SUMIF($BD$3:$BD$1004,"="&amp;$BD614,INDIRECT(ADDRESS(3,BM$2,1,1)):INDIRECT(ADDRESS(1004,BM$2,1,1))),"")</f>
        <v/>
      </c>
      <c r="BN614" t="str">
        <f ca="1">IF($BT614&lt;&gt;"",SUMIF($BD$3:$BD$1004,"="&amp;$BD614,INDIRECT(ADDRESS(3,BN$2,1,1)):INDIRECT(ADDRESS(1004,BN$2,1,1))),"")</f>
        <v/>
      </c>
      <c r="BO614" t="str">
        <f ca="1">IF($BT614&lt;&gt;"",SUMIF($BD$3:$BD$1004,"="&amp;$BD614,INDIRECT(ADDRESS(3,BO$2,1,1)):INDIRECT(ADDRESS(1004,BO$2,1,1))),"")</f>
        <v/>
      </c>
      <c r="BP614" t="str">
        <f ca="1">IF($BT614&lt;&gt;"",SUMIF($BD$3:$BD$1004,"="&amp;$BD614,INDIRECT(ADDRESS(3,BP$2,1,1)):INDIRECT(ADDRESS(1004,BP$2,1,1))),"")</f>
        <v/>
      </c>
      <c r="BQ614" t="str">
        <f ca="1">IF($BT614&lt;&gt;"",SUMIF($BD$3:$BD$1004,"="&amp;$BD614,INDIRECT(ADDRESS(3,BQ$2,1,1)):INDIRECT(ADDRESS(1004,BQ$2,1,1))),"")</f>
        <v/>
      </c>
      <c r="BR614" t="str">
        <f ca="1">IF($BT614&lt;&gt;"",SUMIF($BD$3:$BD$1004,"="&amp;$BD614,INDIRECT(ADDRESS(3,BR$2,1,1)):INDIRECT(ADDRESS(1004,BR$2,1,1))),"")</f>
        <v/>
      </c>
      <c r="BS614" t="str">
        <f>IF($A614&lt;&gt;"",VLOOKUP(TRUNC(MID($A614,1,2),0),Plano_Contas!$H$3:$J$103,3,TRUE),"")</f>
        <v/>
      </c>
      <c r="BT614" t="str">
        <f t="shared" si="36"/>
        <v/>
      </c>
      <c r="BV614">
        <f>Empresas!C614</f>
        <v>0</v>
      </c>
    </row>
    <row r="615" spans="1:74" x14ac:dyDescent="0.2">
      <c r="A615" s="89"/>
      <c r="B615" s="52" t="str">
        <f>IF($A615&lt;&gt;"",VLOOKUP(""&amp;$A615,Plano_Contas!$A$3:$F$1003,6,0),"")</f>
        <v/>
      </c>
      <c r="C615" s="91"/>
      <c r="D615" s="111"/>
      <c r="E615" s="112">
        <v>0</v>
      </c>
      <c r="F615" s="87"/>
      <c r="G615" s="85"/>
      <c r="H615" s="111"/>
      <c r="I615" s="112">
        <v>0</v>
      </c>
      <c r="J615" s="87"/>
      <c r="K615" s="85"/>
      <c r="L615" s="111"/>
      <c r="M615" s="112">
        <v>0</v>
      </c>
      <c r="N615" s="87"/>
      <c r="O615" s="85"/>
      <c r="P615" s="111"/>
      <c r="Q615" s="112">
        <v>0</v>
      </c>
      <c r="R615" s="87"/>
      <c r="S615" s="85"/>
      <c r="T615" s="111"/>
      <c r="U615" s="112">
        <v>0</v>
      </c>
      <c r="V615" s="87"/>
      <c r="W615" s="85"/>
      <c r="X615" s="111"/>
      <c r="Y615" s="112">
        <v>0</v>
      </c>
      <c r="Z615" s="87"/>
      <c r="AA615" s="85"/>
      <c r="AB615" s="111"/>
      <c r="AC615" s="112">
        <v>0</v>
      </c>
      <c r="AD615" s="87"/>
      <c r="AE615" s="85"/>
      <c r="AF615" s="111"/>
      <c r="AG615" s="112">
        <v>0</v>
      </c>
      <c r="AH615" s="87"/>
      <c r="AI615" s="85"/>
      <c r="AJ615" s="111"/>
      <c r="AK615" s="112">
        <v>0</v>
      </c>
      <c r="AL615" s="87"/>
      <c r="AM615" s="85"/>
      <c r="AN615" s="111"/>
      <c r="AO615" s="112">
        <v>0</v>
      </c>
      <c r="AP615" s="87"/>
      <c r="AQ615" s="85"/>
      <c r="AR615" s="111"/>
      <c r="AS615" s="112">
        <v>0</v>
      </c>
      <c r="AT615" s="87"/>
      <c r="AU615" s="85"/>
      <c r="AV615" s="111"/>
      <c r="AW615" s="112">
        <v>0</v>
      </c>
      <c r="AX615" s="87"/>
      <c r="AY615" s="85"/>
      <c r="AZ615" s="267">
        <f t="shared" si="33"/>
        <v>0</v>
      </c>
      <c r="BA615" s="88">
        <f t="shared" si="34"/>
        <v>0</v>
      </c>
      <c r="BC615">
        <f>IF($A615&lt;&gt;"",COUNTIF($BD$3:$BD615,$BD615),0)</f>
        <v>0</v>
      </c>
      <c r="BD615" t="str">
        <f>IF($A615&lt;&gt;"",VLOOKUP(TRUNC(MID($A615,1,2),0),Plano_Contas!$H$3:$J$103,2,TRUE),"")</f>
        <v/>
      </c>
      <c r="BE615" s="201" t="str">
        <f t="shared" si="35"/>
        <v/>
      </c>
      <c r="BF615" t="str">
        <f ca="1">IF($BT615&lt;&gt;"",SUMIF($BD$3:$BD$1004,"="&amp;$BD615,INDIRECT(ADDRESS(3,BF$2,1,1)):INDIRECT(ADDRESS(1004,BF$2,1,1))),"")</f>
        <v/>
      </c>
      <c r="BG615" t="str">
        <f ca="1">IF($BT615&lt;&gt;"",SUMIF($BD$3:$BD$1004,"="&amp;$BD615,INDIRECT(ADDRESS(3,BG$2,1,1)):INDIRECT(ADDRESS(1004,BG$2,1,1))),"")</f>
        <v/>
      </c>
      <c r="BH615" t="str">
        <f ca="1">IF($BT615&lt;&gt;"",SUMIF($BD$3:$BD$1004,"="&amp;$BD615,INDIRECT(ADDRESS(3,BH$2,1,1)):INDIRECT(ADDRESS(1004,BH$2,1,1))),"")</f>
        <v/>
      </c>
      <c r="BI615" t="str">
        <f ca="1">IF($BT615&lt;&gt;"",SUMIF($BD$3:$BD$1004,"="&amp;$BD615,INDIRECT(ADDRESS(3,BI$2,1,1)):INDIRECT(ADDRESS(1004,BI$2,1,1))),"")</f>
        <v/>
      </c>
      <c r="BJ615" t="str">
        <f ca="1">IF($BT615&lt;&gt;"",SUMIF($BD$3:$BD$1004,"="&amp;$BD615,INDIRECT(ADDRESS(3,BJ$2,1,1)):INDIRECT(ADDRESS(1004,BJ$2,1,1))),"")</f>
        <v/>
      </c>
      <c r="BK615" t="str">
        <f ca="1">IF($BT615&lt;&gt;"",SUMIF($BD$3:$BD$1004,"="&amp;$BD615,INDIRECT(ADDRESS(3,BK$2,1,1)):INDIRECT(ADDRESS(1004,BK$2,1,1))),"")</f>
        <v/>
      </c>
      <c r="BL615" t="str">
        <f ca="1">IF($BT615&lt;&gt;"",SUMIF($BD$3:$BD$1004,"="&amp;$BD615,INDIRECT(ADDRESS(3,BL$2,1,1)):INDIRECT(ADDRESS(1004,BL$2,1,1))),"")</f>
        <v/>
      </c>
      <c r="BM615" t="str">
        <f ca="1">IF($BT615&lt;&gt;"",SUMIF($BD$3:$BD$1004,"="&amp;$BD615,INDIRECT(ADDRESS(3,BM$2,1,1)):INDIRECT(ADDRESS(1004,BM$2,1,1))),"")</f>
        <v/>
      </c>
      <c r="BN615" t="str">
        <f ca="1">IF($BT615&lt;&gt;"",SUMIF($BD$3:$BD$1004,"="&amp;$BD615,INDIRECT(ADDRESS(3,BN$2,1,1)):INDIRECT(ADDRESS(1004,BN$2,1,1))),"")</f>
        <v/>
      </c>
      <c r="BO615" t="str">
        <f ca="1">IF($BT615&lt;&gt;"",SUMIF($BD$3:$BD$1004,"="&amp;$BD615,INDIRECT(ADDRESS(3,BO$2,1,1)):INDIRECT(ADDRESS(1004,BO$2,1,1))),"")</f>
        <v/>
      </c>
      <c r="BP615" t="str">
        <f ca="1">IF($BT615&lt;&gt;"",SUMIF($BD$3:$BD$1004,"="&amp;$BD615,INDIRECT(ADDRESS(3,BP$2,1,1)):INDIRECT(ADDRESS(1004,BP$2,1,1))),"")</f>
        <v/>
      </c>
      <c r="BQ615" t="str">
        <f ca="1">IF($BT615&lt;&gt;"",SUMIF($BD$3:$BD$1004,"="&amp;$BD615,INDIRECT(ADDRESS(3,BQ$2,1,1)):INDIRECT(ADDRESS(1004,BQ$2,1,1))),"")</f>
        <v/>
      </c>
      <c r="BR615" t="str">
        <f ca="1">IF($BT615&lt;&gt;"",SUMIF($BD$3:$BD$1004,"="&amp;$BD615,INDIRECT(ADDRESS(3,BR$2,1,1)):INDIRECT(ADDRESS(1004,BR$2,1,1))),"")</f>
        <v/>
      </c>
      <c r="BS615" t="str">
        <f>IF($A615&lt;&gt;"",VLOOKUP(TRUNC(MID($A615,1,2),0),Plano_Contas!$H$3:$J$103,3,TRUE),"")</f>
        <v/>
      </c>
      <c r="BT615" t="str">
        <f t="shared" si="36"/>
        <v/>
      </c>
      <c r="BV615">
        <f>Empresas!C615</f>
        <v>0</v>
      </c>
    </row>
    <row r="616" spans="1:74" x14ac:dyDescent="0.2">
      <c r="A616" s="89"/>
      <c r="B616" s="52" t="str">
        <f>IF($A616&lt;&gt;"",VLOOKUP(""&amp;$A616,Plano_Contas!$A$3:$F$1003,6,0),"")</f>
        <v/>
      </c>
      <c r="C616" s="91"/>
      <c r="D616" s="111"/>
      <c r="E616" s="112">
        <v>0</v>
      </c>
      <c r="F616" s="87"/>
      <c r="G616" s="85"/>
      <c r="H616" s="111"/>
      <c r="I616" s="112">
        <v>0</v>
      </c>
      <c r="J616" s="87"/>
      <c r="K616" s="85"/>
      <c r="L616" s="111"/>
      <c r="M616" s="112">
        <v>0</v>
      </c>
      <c r="N616" s="87"/>
      <c r="O616" s="85"/>
      <c r="P616" s="111"/>
      <c r="Q616" s="112">
        <v>0</v>
      </c>
      <c r="R616" s="87"/>
      <c r="S616" s="85"/>
      <c r="T616" s="111"/>
      <c r="U616" s="112">
        <v>0</v>
      </c>
      <c r="V616" s="87"/>
      <c r="W616" s="85"/>
      <c r="X616" s="111"/>
      <c r="Y616" s="112">
        <v>0</v>
      </c>
      <c r="Z616" s="87"/>
      <c r="AA616" s="85"/>
      <c r="AB616" s="111"/>
      <c r="AC616" s="112">
        <v>0</v>
      </c>
      <c r="AD616" s="87"/>
      <c r="AE616" s="85"/>
      <c r="AF616" s="111"/>
      <c r="AG616" s="112">
        <v>0</v>
      </c>
      <c r="AH616" s="87"/>
      <c r="AI616" s="85"/>
      <c r="AJ616" s="111"/>
      <c r="AK616" s="112">
        <v>0</v>
      </c>
      <c r="AL616" s="87"/>
      <c r="AM616" s="85"/>
      <c r="AN616" s="111"/>
      <c r="AO616" s="112">
        <v>0</v>
      </c>
      <c r="AP616" s="87"/>
      <c r="AQ616" s="85"/>
      <c r="AR616" s="111"/>
      <c r="AS616" s="112">
        <v>0</v>
      </c>
      <c r="AT616" s="87"/>
      <c r="AU616" s="85"/>
      <c r="AV616" s="111"/>
      <c r="AW616" s="112">
        <v>0</v>
      </c>
      <c r="AX616" s="87"/>
      <c r="AY616" s="85"/>
      <c r="AZ616" s="267">
        <f t="shared" si="33"/>
        <v>0</v>
      </c>
      <c r="BA616" s="88">
        <f t="shared" si="34"/>
        <v>0</v>
      </c>
      <c r="BC616">
        <f>IF($A616&lt;&gt;"",COUNTIF($BD$3:$BD616,$BD616),0)</f>
        <v>0</v>
      </c>
      <c r="BD616" t="str">
        <f>IF($A616&lt;&gt;"",VLOOKUP(TRUNC(MID($A616,1,2),0),Plano_Contas!$H$3:$J$103,2,TRUE),"")</f>
        <v/>
      </c>
      <c r="BE616" s="201" t="str">
        <f t="shared" si="35"/>
        <v/>
      </c>
      <c r="BF616" t="str">
        <f ca="1">IF($BT616&lt;&gt;"",SUMIF($BD$3:$BD$1004,"="&amp;$BD616,INDIRECT(ADDRESS(3,BF$2,1,1)):INDIRECT(ADDRESS(1004,BF$2,1,1))),"")</f>
        <v/>
      </c>
      <c r="BG616" t="str">
        <f ca="1">IF($BT616&lt;&gt;"",SUMIF($BD$3:$BD$1004,"="&amp;$BD616,INDIRECT(ADDRESS(3,BG$2,1,1)):INDIRECT(ADDRESS(1004,BG$2,1,1))),"")</f>
        <v/>
      </c>
      <c r="BH616" t="str">
        <f ca="1">IF($BT616&lt;&gt;"",SUMIF($BD$3:$BD$1004,"="&amp;$BD616,INDIRECT(ADDRESS(3,BH$2,1,1)):INDIRECT(ADDRESS(1004,BH$2,1,1))),"")</f>
        <v/>
      </c>
      <c r="BI616" t="str">
        <f ca="1">IF($BT616&lt;&gt;"",SUMIF($BD$3:$BD$1004,"="&amp;$BD616,INDIRECT(ADDRESS(3,BI$2,1,1)):INDIRECT(ADDRESS(1004,BI$2,1,1))),"")</f>
        <v/>
      </c>
      <c r="BJ616" t="str">
        <f ca="1">IF($BT616&lt;&gt;"",SUMIF($BD$3:$BD$1004,"="&amp;$BD616,INDIRECT(ADDRESS(3,BJ$2,1,1)):INDIRECT(ADDRESS(1004,BJ$2,1,1))),"")</f>
        <v/>
      </c>
      <c r="BK616" t="str">
        <f ca="1">IF($BT616&lt;&gt;"",SUMIF($BD$3:$BD$1004,"="&amp;$BD616,INDIRECT(ADDRESS(3,BK$2,1,1)):INDIRECT(ADDRESS(1004,BK$2,1,1))),"")</f>
        <v/>
      </c>
      <c r="BL616" t="str">
        <f ca="1">IF($BT616&lt;&gt;"",SUMIF($BD$3:$BD$1004,"="&amp;$BD616,INDIRECT(ADDRESS(3,BL$2,1,1)):INDIRECT(ADDRESS(1004,BL$2,1,1))),"")</f>
        <v/>
      </c>
      <c r="BM616" t="str">
        <f ca="1">IF($BT616&lt;&gt;"",SUMIF($BD$3:$BD$1004,"="&amp;$BD616,INDIRECT(ADDRESS(3,BM$2,1,1)):INDIRECT(ADDRESS(1004,BM$2,1,1))),"")</f>
        <v/>
      </c>
      <c r="BN616" t="str">
        <f ca="1">IF($BT616&lt;&gt;"",SUMIF($BD$3:$BD$1004,"="&amp;$BD616,INDIRECT(ADDRESS(3,BN$2,1,1)):INDIRECT(ADDRESS(1004,BN$2,1,1))),"")</f>
        <v/>
      </c>
      <c r="BO616" t="str">
        <f ca="1">IF($BT616&lt;&gt;"",SUMIF($BD$3:$BD$1004,"="&amp;$BD616,INDIRECT(ADDRESS(3,BO$2,1,1)):INDIRECT(ADDRESS(1004,BO$2,1,1))),"")</f>
        <v/>
      </c>
      <c r="BP616" t="str">
        <f ca="1">IF($BT616&lt;&gt;"",SUMIF($BD$3:$BD$1004,"="&amp;$BD616,INDIRECT(ADDRESS(3,BP$2,1,1)):INDIRECT(ADDRESS(1004,BP$2,1,1))),"")</f>
        <v/>
      </c>
      <c r="BQ616" t="str">
        <f ca="1">IF($BT616&lt;&gt;"",SUMIF($BD$3:$BD$1004,"="&amp;$BD616,INDIRECT(ADDRESS(3,BQ$2,1,1)):INDIRECT(ADDRESS(1004,BQ$2,1,1))),"")</f>
        <v/>
      </c>
      <c r="BR616" t="str">
        <f ca="1">IF($BT616&lt;&gt;"",SUMIF($BD$3:$BD$1004,"="&amp;$BD616,INDIRECT(ADDRESS(3,BR$2,1,1)):INDIRECT(ADDRESS(1004,BR$2,1,1))),"")</f>
        <v/>
      </c>
      <c r="BS616" t="str">
        <f>IF($A616&lt;&gt;"",VLOOKUP(TRUNC(MID($A616,1,2),0),Plano_Contas!$H$3:$J$103,3,TRUE),"")</f>
        <v/>
      </c>
      <c r="BT616" t="str">
        <f t="shared" si="36"/>
        <v/>
      </c>
      <c r="BV616">
        <f>Empresas!C616</f>
        <v>0</v>
      </c>
    </row>
    <row r="617" spans="1:74" x14ac:dyDescent="0.2">
      <c r="A617" s="89"/>
      <c r="B617" s="52" t="str">
        <f>IF($A617&lt;&gt;"",VLOOKUP(""&amp;$A617,Plano_Contas!$A$3:$F$1003,6,0),"")</f>
        <v/>
      </c>
      <c r="C617" s="91"/>
      <c r="D617" s="111"/>
      <c r="E617" s="112">
        <v>0</v>
      </c>
      <c r="F617" s="87"/>
      <c r="G617" s="85"/>
      <c r="H617" s="111"/>
      <c r="I617" s="112">
        <v>0</v>
      </c>
      <c r="J617" s="87"/>
      <c r="K617" s="85"/>
      <c r="L617" s="111"/>
      <c r="M617" s="112">
        <v>0</v>
      </c>
      <c r="N617" s="87"/>
      <c r="O617" s="85"/>
      <c r="P617" s="111"/>
      <c r="Q617" s="112">
        <v>0</v>
      </c>
      <c r="R617" s="87"/>
      <c r="S617" s="85"/>
      <c r="T617" s="111"/>
      <c r="U617" s="112">
        <v>0</v>
      </c>
      <c r="V617" s="87"/>
      <c r="W617" s="85"/>
      <c r="X617" s="111"/>
      <c r="Y617" s="112">
        <v>0</v>
      </c>
      <c r="Z617" s="87"/>
      <c r="AA617" s="85"/>
      <c r="AB617" s="111"/>
      <c r="AC617" s="112">
        <v>0</v>
      </c>
      <c r="AD617" s="87"/>
      <c r="AE617" s="85"/>
      <c r="AF617" s="111"/>
      <c r="AG617" s="112">
        <v>0</v>
      </c>
      <c r="AH617" s="87"/>
      <c r="AI617" s="85"/>
      <c r="AJ617" s="111"/>
      <c r="AK617" s="112">
        <v>0</v>
      </c>
      <c r="AL617" s="87"/>
      <c r="AM617" s="85"/>
      <c r="AN617" s="111"/>
      <c r="AO617" s="112">
        <v>0</v>
      </c>
      <c r="AP617" s="87"/>
      <c r="AQ617" s="85"/>
      <c r="AR617" s="111"/>
      <c r="AS617" s="112">
        <v>0</v>
      </c>
      <c r="AT617" s="87"/>
      <c r="AU617" s="85"/>
      <c r="AV617" s="111"/>
      <c r="AW617" s="112">
        <v>0</v>
      </c>
      <c r="AX617" s="87"/>
      <c r="AY617" s="85"/>
      <c r="AZ617" s="267">
        <f t="shared" si="33"/>
        <v>0</v>
      </c>
      <c r="BA617" s="88">
        <f t="shared" si="34"/>
        <v>0</v>
      </c>
      <c r="BC617">
        <f>IF($A617&lt;&gt;"",COUNTIF($BD$3:$BD617,$BD617),0)</f>
        <v>0</v>
      </c>
      <c r="BD617" t="str">
        <f>IF($A617&lt;&gt;"",VLOOKUP(TRUNC(MID($A617,1,2),0),Plano_Contas!$H$3:$J$103,2,TRUE),"")</f>
        <v/>
      </c>
      <c r="BE617" s="201" t="str">
        <f t="shared" si="35"/>
        <v/>
      </c>
      <c r="BF617" t="str">
        <f ca="1">IF($BT617&lt;&gt;"",SUMIF($BD$3:$BD$1004,"="&amp;$BD617,INDIRECT(ADDRESS(3,BF$2,1,1)):INDIRECT(ADDRESS(1004,BF$2,1,1))),"")</f>
        <v/>
      </c>
      <c r="BG617" t="str">
        <f ca="1">IF($BT617&lt;&gt;"",SUMIF($BD$3:$BD$1004,"="&amp;$BD617,INDIRECT(ADDRESS(3,BG$2,1,1)):INDIRECT(ADDRESS(1004,BG$2,1,1))),"")</f>
        <v/>
      </c>
      <c r="BH617" t="str">
        <f ca="1">IF($BT617&lt;&gt;"",SUMIF($BD$3:$BD$1004,"="&amp;$BD617,INDIRECT(ADDRESS(3,BH$2,1,1)):INDIRECT(ADDRESS(1004,BH$2,1,1))),"")</f>
        <v/>
      </c>
      <c r="BI617" t="str">
        <f ca="1">IF($BT617&lt;&gt;"",SUMIF($BD$3:$BD$1004,"="&amp;$BD617,INDIRECT(ADDRESS(3,BI$2,1,1)):INDIRECT(ADDRESS(1004,BI$2,1,1))),"")</f>
        <v/>
      </c>
      <c r="BJ617" t="str">
        <f ca="1">IF($BT617&lt;&gt;"",SUMIF($BD$3:$BD$1004,"="&amp;$BD617,INDIRECT(ADDRESS(3,BJ$2,1,1)):INDIRECT(ADDRESS(1004,BJ$2,1,1))),"")</f>
        <v/>
      </c>
      <c r="BK617" t="str">
        <f ca="1">IF($BT617&lt;&gt;"",SUMIF($BD$3:$BD$1004,"="&amp;$BD617,INDIRECT(ADDRESS(3,BK$2,1,1)):INDIRECT(ADDRESS(1004,BK$2,1,1))),"")</f>
        <v/>
      </c>
      <c r="BL617" t="str">
        <f ca="1">IF($BT617&lt;&gt;"",SUMIF($BD$3:$BD$1004,"="&amp;$BD617,INDIRECT(ADDRESS(3,BL$2,1,1)):INDIRECT(ADDRESS(1004,BL$2,1,1))),"")</f>
        <v/>
      </c>
      <c r="BM617" t="str">
        <f ca="1">IF($BT617&lt;&gt;"",SUMIF($BD$3:$BD$1004,"="&amp;$BD617,INDIRECT(ADDRESS(3,BM$2,1,1)):INDIRECT(ADDRESS(1004,BM$2,1,1))),"")</f>
        <v/>
      </c>
      <c r="BN617" t="str">
        <f ca="1">IF($BT617&lt;&gt;"",SUMIF($BD$3:$BD$1004,"="&amp;$BD617,INDIRECT(ADDRESS(3,BN$2,1,1)):INDIRECT(ADDRESS(1004,BN$2,1,1))),"")</f>
        <v/>
      </c>
      <c r="BO617" t="str">
        <f ca="1">IF($BT617&lt;&gt;"",SUMIF($BD$3:$BD$1004,"="&amp;$BD617,INDIRECT(ADDRESS(3,BO$2,1,1)):INDIRECT(ADDRESS(1004,BO$2,1,1))),"")</f>
        <v/>
      </c>
      <c r="BP617" t="str">
        <f ca="1">IF($BT617&lt;&gt;"",SUMIF($BD$3:$BD$1004,"="&amp;$BD617,INDIRECT(ADDRESS(3,BP$2,1,1)):INDIRECT(ADDRESS(1004,BP$2,1,1))),"")</f>
        <v/>
      </c>
      <c r="BQ617" t="str">
        <f ca="1">IF($BT617&lt;&gt;"",SUMIF($BD$3:$BD$1004,"="&amp;$BD617,INDIRECT(ADDRESS(3,BQ$2,1,1)):INDIRECT(ADDRESS(1004,BQ$2,1,1))),"")</f>
        <v/>
      </c>
      <c r="BR617" t="str">
        <f ca="1">IF($BT617&lt;&gt;"",SUMIF($BD$3:$BD$1004,"="&amp;$BD617,INDIRECT(ADDRESS(3,BR$2,1,1)):INDIRECT(ADDRESS(1004,BR$2,1,1))),"")</f>
        <v/>
      </c>
      <c r="BS617" t="str">
        <f>IF($A617&lt;&gt;"",VLOOKUP(TRUNC(MID($A617,1,2),0),Plano_Contas!$H$3:$J$103,3,TRUE),"")</f>
        <v/>
      </c>
      <c r="BT617" t="str">
        <f t="shared" si="36"/>
        <v/>
      </c>
      <c r="BV617">
        <f>Empresas!C617</f>
        <v>0</v>
      </c>
    </row>
    <row r="618" spans="1:74" x14ac:dyDescent="0.2">
      <c r="A618" s="89"/>
      <c r="B618" s="52" t="str">
        <f>IF($A618&lt;&gt;"",VLOOKUP(""&amp;$A618,Plano_Contas!$A$3:$F$1003,6,0),"")</f>
        <v/>
      </c>
      <c r="C618" s="91"/>
      <c r="D618" s="111"/>
      <c r="E618" s="112">
        <v>0</v>
      </c>
      <c r="F618" s="87"/>
      <c r="G618" s="85"/>
      <c r="H618" s="111"/>
      <c r="I618" s="112">
        <v>0</v>
      </c>
      <c r="J618" s="87"/>
      <c r="K618" s="85"/>
      <c r="L618" s="111"/>
      <c r="M618" s="112">
        <v>0</v>
      </c>
      <c r="N618" s="87"/>
      <c r="O618" s="85"/>
      <c r="P618" s="111"/>
      <c r="Q618" s="112">
        <v>0</v>
      </c>
      <c r="R618" s="87"/>
      <c r="S618" s="85"/>
      <c r="T618" s="111"/>
      <c r="U618" s="112">
        <v>0</v>
      </c>
      <c r="V618" s="87"/>
      <c r="W618" s="85"/>
      <c r="X618" s="111"/>
      <c r="Y618" s="112">
        <v>0</v>
      </c>
      <c r="Z618" s="87"/>
      <c r="AA618" s="85"/>
      <c r="AB618" s="111"/>
      <c r="AC618" s="112">
        <v>0</v>
      </c>
      <c r="AD618" s="87"/>
      <c r="AE618" s="85"/>
      <c r="AF618" s="111"/>
      <c r="AG618" s="112">
        <v>0</v>
      </c>
      <c r="AH618" s="87"/>
      <c r="AI618" s="85"/>
      <c r="AJ618" s="111"/>
      <c r="AK618" s="112">
        <v>0</v>
      </c>
      <c r="AL618" s="87"/>
      <c r="AM618" s="85"/>
      <c r="AN618" s="111"/>
      <c r="AO618" s="112">
        <v>0</v>
      </c>
      <c r="AP618" s="87"/>
      <c r="AQ618" s="85"/>
      <c r="AR618" s="111"/>
      <c r="AS618" s="112">
        <v>0</v>
      </c>
      <c r="AT618" s="87"/>
      <c r="AU618" s="85"/>
      <c r="AV618" s="111"/>
      <c r="AW618" s="112">
        <v>0</v>
      </c>
      <c r="AX618" s="87"/>
      <c r="AY618" s="85"/>
      <c r="AZ618" s="267">
        <f t="shared" si="33"/>
        <v>0</v>
      </c>
      <c r="BA618" s="88">
        <f t="shared" si="34"/>
        <v>0</v>
      </c>
      <c r="BC618">
        <f>IF($A618&lt;&gt;"",COUNTIF($BD$3:$BD618,$BD618),0)</f>
        <v>0</v>
      </c>
      <c r="BD618" t="str">
        <f>IF($A618&lt;&gt;"",VLOOKUP(TRUNC(MID($A618,1,2),0),Plano_Contas!$H$3:$J$103,2,TRUE),"")</f>
        <v/>
      </c>
      <c r="BE618" s="201" t="str">
        <f t="shared" si="35"/>
        <v/>
      </c>
      <c r="BF618" t="str">
        <f ca="1">IF($BT618&lt;&gt;"",SUMIF($BD$3:$BD$1004,"="&amp;$BD618,INDIRECT(ADDRESS(3,BF$2,1,1)):INDIRECT(ADDRESS(1004,BF$2,1,1))),"")</f>
        <v/>
      </c>
      <c r="BG618" t="str">
        <f ca="1">IF($BT618&lt;&gt;"",SUMIF($BD$3:$BD$1004,"="&amp;$BD618,INDIRECT(ADDRESS(3,BG$2,1,1)):INDIRECT(ADDRESS(1004,BG$2,1,1))),"")</f>
        <v/>
      </c>
      <c r="BH618" t="str">
        <f ca="1">IF($BT618&lt;&gt;"",SUMIF($BD$3:$BD$1004,"="&amp;$BD618,INDIRECT(ADDRESS(3,BH$2,1,1)):INDIRECT(ADDRESS(1004,BH$2,1,1))),"")</f>
        <v/>
      </c>
      <c r="BI618" t="str">
        <f ca="1">IF($BT618&lt;&gt;"",SUMIF($BD$3:$BD$1004,"="&amp;$BD618,INDIRECT(ADDRESS(3,BI$2,1,1)):INDIRECT(ADDRESS(1004,BI$2,1,1))),"")</f>
        <v/>
      </c>
      <c r="BJ618" t="str">
        <f ca="1">IF($BT618&lt;&gt;"",SUMIF($BD$3:$BD$1004,"="&amp;$BD618,INDIRECT(ADDRESS(3,BJ$2,1,1)):INDIRECT(ADDRESS(1004,BJ$2,1,1))),"")</f>
        <v/>
      </c>
      <c r="BK618" t="str">
        <f ca="1">IF($BT618&lt;&gt;"",SUMIF($BD$3:$BD$1004,"="&amp;$BD618,INDIRECT(ADDRESS(3,BK$2,1,1)):INDIRECT(ADDRESS(1004,BK$2,1,1))),"")</f>
        <v/>
      </c>
      <c r="BL618" t="str">
        <f ca="1">IF($BT618&lt;&gt;"",SUMIF($BD$3:$BD$1004,"="&amp;$BD618,INDIRECT(ADDRESS(3,BL$2,1,1)):INDIRECT(ADDRESS(1004,BL$2,1,1))),"")</f>
        <v/>
      </c>
      <c r="BM618" t="str">
        <f ca="1">IF($BT618&lt;&gt;"",SUMIF($BD$3:$BD$1004,"="&amp;$BD618,INDIRECT(ADDRESS(3,BM$2,1,1)):INDIRECT(ADDRESS(1004,BM$2,1,1))),"")</f>
        <v/>
      </c>
      <c r="BN618" t="str">
        <f ca="1">IF($BT618&lt;&gt;"",SUMIF($BD$3:$BD$1004,"="&amp;$BD618,INDIRECT(ADDRESS(3,BN$2,1,1)):INDIRECT(ADDRESS(1004,BN$2,1,1))),"")</f>
        <v/>
      </c>
      <c r="BO618" t="str">
        <f ca="1">IF($BT618&lt;&gt;"",SUMIF($BD$3:$BD$1004,"="&amp;$BD618,INDIRECT(ADDRESS(3,BO$2,1,1)):INDIRECT(ADDRESS(1004,BO$2,1,1))),"")</f>
        <v/>
      </c>
      <c r="BP618" t="str">
        <f ca="1">IF($BT618&lt;&gt;"",SUMIF($BD$3:$BD$1004,"="&amp;$BD618,INDIRECT(ADDRESS(3,BP$2,1,1)):INDIRECT(ADDRESS(1004,BP$2,1,1))),"")</f>
        <v/>
      </c>
      <c r="BQ618" t="str">
        <f ca="1">IF($BT618&lt;&gt;"",SUMIF($BD$3:$BD$1004,"="&amp;$BD618,INDIRECT(ADDRESS(3,BQ$2,1,1)):INDIRECT(ADDRESS(1004,BQ$2,1,1))),"")</f>
        <v/>
      </c>
      <c r="BR618" t="str">
        <f ca="1">IF($BT618&lt;&gt;"",SUMIF($BD$3:$BD$1004,"="&amp;$BD618,INDIRECT(ADDRESS(3,BR$2,1,1)):INDIRECT(ADDRESS(1004,BR$2,1,1))),"")</f>
        <v/>
      </c>
      <c r="BS618" t="str">
        <f>IF($A618&lt;&gt;"",VLOOKUP(TRUNC(MID($A618,1,2),0),Plano_Contas!$H$3:$J$103,3,TRUE),"")</f>
        <v/>
      </c>
      <c r="BT618" t="str">
        <f t="shared" si="36"/>
        <v/>
      </c>
      <c r="BV618">
        <f>Empresas!C618</f>
        <v>0</v>
      </c>
    </row>
    <row r="619" spans="1:74" x14ac:dyDescent="0.2">
      <c r="A619" s="89"/>
      <c r="B619" s="52" t="str">
        <f>IF($A619&lt;&gt;"",VLOOKUP(""&amp;$A619,Plano_Contas!$A$3:$F$1003,6,0),"")</f>
        <v/>
      </c>
      <c r="C619" s="91"/>
      <c r="D619" s="111"/>
      <c r="E619" s="112">
        <v>0</v>
      </c>
      <c r="F619" s="87"/>
      <c r="G619" s="85"/>
      <c r="H619" s="111"/>
      <c r="I619" s="112">
        <v>0</v>
      </c>
      <c r="J619" s="87"/>
      <c r="K619" s="85"/>
      <c r="L619" s="111"/>
      <c r="M619" s="112">
        <v>0</v>
      </c>
      <c r="N619" s="87"/>
      <c r="O619" s="85"/>
      <c r="P619" s="111"/>
      <c r="Q619" s="112">
        <v>0</v>
      </c>
      <c r="R619" s="87"/>
      <c r="S619" s="85"/>
      <c r="T619" s="111"/>
      <c r="U619" s="112">
        <v>0</v>
      </c>
      <c r="V619" s="87"/>
      <c r="W619" s="85"/>
      <c r="X619" s="111"/>
      <c r="Y619" s="112">
        <v>0</v>
      </c>
      <c r="Z619" s="87"/>
      <c r="AA619" s="85"/>
      <c r="AB619" s="111"/>
      <c r="AC619" s="112">
        <v>0</v>
      </c>
      <c r="AD619" s="87"/>
      <c r="AE619" s="85"/>
      <c r="AF619" s="111"/>
      <c r="AG619" s="112">
        <v>0</v>
      </c>
      <c r="AH619" s="87"/>
      <c r="AI619" s="85"/>
      <c r="AJ619" s="111"/>
      <c r="AK619" s="112">
        <v>0</v>
      </c>
      <c r="AL619" s="87"/>
      <c r="AM619" s="85"/>
      <c r="AN619" s="111"/>
      <c r="AO619" s="112">
        <v>0</v>
      </c>
      <c r="AP619" s="87"/>
      <c r="AQ619" s="85"/>
      <c r="AR619" s="111"/>
      <c r="AS619" s="112">
        <v>0</v>
      </c>
      <c r="AT619" s="87"/>
      <c r="AU619" s="85"/>
      <c r="AV619" s="111"/>
      <c r="AW619" s="112">
        <v>0</v>
      </c>
      <c r="AX619" s="87"/>
      <c r="AY619" s="85"/>
      <c r="AZ619" s="267">
        <f t="shared" si="33"/>
        <v>0</v>
      </c>
      <c r="BA619" s="88">
        <f t="shared" si="34"/>
        <v>0</v>
      </c>
      <c r="BC619">
        <f>IF($A619&lt;&gt;"",COUNTIF($BD$3:$BD619,$BD619),0)</f>
        <v>0</v>
      </c>
      <c r="BD619" t="str">
        <f>IF($A619&lt;&gt;"",VLOOKUP(TRUNC(MID($A619,1,2),0),Plano_Contas!$H$3:$J$103,2,TRUE),"")</f>
        <v/>
      </c>
      <c r="BE619" s="201" t="str">
        <f t="shared" si="35"/>
        <v/>
      </c>
      <c r="BF619" t="str">
        <f ca="1">IF($BT619&lt;&gt;"",SUMIF($BD$3:$BD$1004,"="&amp;$BD619,INDIRECT(ADDRESS(3,BF$2,1,1)):INDIRECT(ADDRESS(1004,BF$2,1,1))),"")</f>
        <v/>
      </c>
      <c r="BG619" t="str">
        <f ca="1">IF($BT619&lt;&gt;"",SUMIF($BD$3:$BD$1004,"="&amp;$BD619,INDIRECT(ADDRESS(3,BG$2,1,1)):INDIRECT(ADDRESS(1004,BG$2,1,1))),"")</f>
        <v/>
      </c>
      <c r="BH619" t="str">
        <f ca="1">IF($BT619&lt;&gt;"",SUMIF($BD$3:$BD$1004,"="&amp;$BD619,INDIRECT(ADDRESS(3,BH$2,1,1)):INDIRECT(ADDRESS(1004,BH$2,1,1))),"")</f>
        <v/>
      </c>
      <c r="BI619" t="str">
        <f ca="1">IF($BT619&lt;&gt;"",SUMIF($BD$3:$BD$1004,"="&amp;$BD619,INDIRECT(ADDRESS(3,BI$2,1,1)):INDIRECT(ADDRESS(1004,BI$2,1,1))),"")</f>
        <v/>
      </c>
      <c r="BJ619" t="str">
        <f ca="1">IF($BT619&lt;&gt;"",SUMIF($BD$3:$BD$1004,"="&amp;$BD619,INDIRECT(ADDRESS(3,BJ$2,1,1)):INDIRECT(ADDRESS(1004,BJ$2,1,1))),"")</f>
        <v/>
      </c>
      <c r="BK619" t="str">
        <f ca="1">IF($BT619&lt;&gt;"",SUMIF($BD$3:$BD$1004,"="&amp;$BD619,INDIRECT(ADDRESS(3,BK$2,1,1)):INDIRECT(ADDRESS(1004,BK$2,1,1))),"")</f>
        <v/>
      </c>
      <c r="BL619" t="str">
        <f ca="1">IF($BT619&lt;&gt;"",SUMIF($BD$3:$BD$1004,"="&amp;$BD619,INDIRECT(ADDRESS(3,BL$2,1,1)):INDIRECT(ADDRESS(1004,BL$2,1,1))),"")</f>
        <v/>
      </c>
      <c r="BM619" t="str">
        <f ca="1">IF($BT619&lt;&gt;"",SUMIF($BD$3:$BD$1004,"="&amp;$BD619,INDIRECT(ADDRESS(3,BM$2,1,1)):INDIRECT(ADDRESS(1004,BM$2,1,1))),"")</f>
        <v/>
      </c>
      <c r="BN619" t="str">
        <f ca="1">IF($BT619&lt;&gt;"",SUMIF($BD$3:$BD$1004,"="&amp;$BD619,INDIRECT(ADDRESS(3,BN$2,1,1)):INDIRECT(ADDRESS(1004,BN$2,1,1))),"")</f>
        <v/>
      </c>
      <c r="BO619" t="str">
        <f ca="1">IF($BT619&lt;&gt;"",SUMIF($BD$3:$BD$1004,"="&amp;$BD619,INDIRECT(ADDRESS(3,BO$2,1,1)):INDIRECT(ADDRESS(1004,BO$2,1,1))),"")</f>
        <v/>
      </c>
      <c r="BP619" t="str">
        <f ca="1">IF($BT619&lt;&gt;"",SUMIF($BD$3:$BD$1004,"="&amp;$BD619,INDIRECT(ADDRESS(3,BP$2,1,1)):INDIRECT(ADDRESS(1004,BP$2,1,1))),"")</f>
        <v/>
      </c>
      <c r="BQ619" t="str">
        <f ca="1">IF($BT619&lt;&gt;"",SUMIF($BD$3:$BD$1004,"="&amp;$BD619,INDIRECT(ADDRESS(3,BQ$2,1,1)):INDIRECT(ADDRESS(1004,BQ$2,1,1))),"")</f>
        <v/>
      </c>
      <c r="BR619" t="str">
        <f ca="1">IF($BT619&lt;&gt;"",SUMIF($BD$3:$BD$1004,"="&amp;$BD619,INDIRECT(ADDRESS(3,BR$2,1,1)):INDIRECT(ADDRESS(1004,BR$2,1,1))),"")</f>
        <v/>
      </c>
      <c r="BS619" t="str">
        <f>IF($A619&lt;&gt;"",VLOOKUP(TRUNC(MID($A619,1,2),0),Plano_Contas!$H$3:$J$103,3,TRUE),"")</f>
        <v/>
      </c>
      <c r="BT619" t="str">
        <f t="shared" si="36"/>
        <v/>
      </c>
      <c r="BV619">
        <f>Empresas!C619</f>
        <v>0</v>
      </c>
    </row>
    <row r="620" spans="1:74" x14ac:dyDescent="0.2">
      <c r="A620" s="89"/>
      <c r="B620" s="52" t="str">
        <f>IF($A620&lt;&gt;"",VLOOKUP(""&amp;$A620,Plano_Contas!$A$3:$F$1003,6,0),"")</f>
        <v/>
      </c>
      <c r="C620" s="91"/>
      <c r="D620" s="111"/>
      <c r="E620" s="112">
        <v>0</v>
      </c>
      <c r="F620" s="87"/>
      <c r="G620" s="85"/>
      <c r="H620" s="111"/>
      <c r="I620" s="112">
        <v>0</v>
      </c>
      <c r="J620" s="87"/>
      <c r="K620" s="85"/>
      <c r="L620" s="111"/>
      <c r="M620" s="112">
        <v>0</v>
      </c>
      <c r="N620" s="87"/>
      <c r="O620" s="85"/>
      <c r="P620" s="111"/>
      <c r="Q620" s="112">
        <v>0</v>
      </c>
      <c r="R620" s="87"/>
      <c r="S620" s="85"/>
      <c r="T620" s="111"/>
      <c r="U620" s="112">
        <v>0</v>
      </c>
      <c r="V620" s="87"/>
      <c r="W620" s="85"/>
      <c r="X620" s="111"/>
      <c r="Y620" s="112">
        <v>0</v>
      </c>
      <c r="Z620" s="87"/>
      <c r="AA620" s="85"/>
      <c r="AB620" s="111"/>
      <c r="AC620" s="112">
        <v>0</v>
      </c>
      <c r="AD620" s="87"/>
      <c r="AE620" s="85"/>
      <c r="AF620" s="111"/>
      <c r="AG620" s="112">
        <v>0</v>
      </c>
      <c r="AH620" s="87"/>
      <c r="AI620" s="85"/>
      <c r="AJ620" s="111"/>
      <c r="AK620" s="112">
        <v>0</v>
      </c>
      <c r="AL620" s="87"/>
      <c r="AM620" s="85"/>
      <c r="AN620" s="111"/>
      <c r="AO620" s="112">
        <v>0</v>
      </c>
      <c r="AP620" s="87"/>
      <c r="AQ620" s="85"/>
      <c r="AR620" s="111"/>
      <c r="AS620" s="112">
        <v>0</v>
      </c>
      <c r="AT620" s="87"/>
      <c r="AU620" s="85"/>
      <c r="AV620" s="111"/>
      <c r="AW620" s="112">
        <v>0</v>
      </c>
      <c r="AX620" s="87"/>
      <c r="AY620" s="85"/>
      <c r="AZ620" s="267">
        <f t="shared" si="33"/>
        <v>0</v>
      </c>
      <c r="BA620" s="88">
        <f t="shared" si="34"/>
        <v>0</v>
      </c>
      <c r="BC620">
        <f>IF($A620&lt;&gt;"",COUNTIF($BD$3:$BD620,$BD620),0)</f>
        <v>0</v>
      </c>
      <c r="BD620" t="str">
        <f>IF($A620&lt;&gt;"",VLOOKUP(TRUNC(MID($A620,1,2),0),Plano_Contas!$H$3:$J$103,2,TRUE),"")</f>
        <v/>
      </c>
      <c r="BE620" s="201" t="str">
        <f t="shared" si="35"/>
        <v/>
      </c>
      <c r="BF620" t="str">
        <f ca="1">IF($BT620&lt;&gt;"",SUMIF($BD$3:$BD$1004,"="&amp;$BD620,INDIRECT(ADDRESS(3,BF$2,1,1)):INDIRECT(ADDRESS(1004,BF$2,1,1))),"")</f>
        <v/>
      </c>
      <c r="BG620" t="str">
        <f ca="1">IF($BT620&lt;&gt;"",SUMIF($BD$3:$BD$1004,"="&amp;$BD620,INDIRECT(ADDRESS(3,BG$2,1,1)):INDIRECT(ADDRESS(1004,BG$2,1,1))),"")</f>
        <v/>
      </c>
      <c r="BH620" t="str">
        <f ca="1">IF($BT620&lt;&gt;"",SUMIF($BD$3:$BD$1004,"="&amp;$BD620,INDIRECT(ADDRESS(3,BH$2,1,1)):INDIRECT(ADDRESS(1004,BH$2,1,1))),"")</f>
        <v/>
      </c>
      <c r="BI620" t="str">
        <f ca="1">IF($BT620&lt;&gt;"",SUMIF($BD$3:$BD$1004,"="&amp;$BD620,INDIRECT(ADDRESS(3,BI$2,1,1)):INDIRECT(ADDRESS(1004,BI$2,1,1))),"")</f>
        <v/>
      </c>
      <c r="BJ620" t="str">
        <f ca="1">IF($BT620&lt;&gt;"",SUMIF($BD$3:$BD$1004,"="&amp;$BD620,INDIRECT(ADDRESS(3,BJ$2,1,1)):INDIRECT(ADDRESS(1004,BJ$2,1,1))),"")</f>
        <v/>
      </c>
      <c r="BK620" t="str">
        <f ca="1">IF($BT620&lt;&gt;"",SUMIF($BD$3:$BD$1004,"="&amp;$BD620,INDIRECT(ADDRESS(3,BK$2,1,1)):INDIRECT(ADDRESS(1004,BK$2,1,1))),"")</f>
        <v/>
      </c>
      <c r="BL620" t="str">
        <f ca="1">IF($BT620&lt;&gt;"",SUMIF($BD$3:$BD$1004,"="&amp;$BD620,INDIRECT(ADDRESS(3,BL$2,1,1)):INDIRECT(ADDRESS(1004,BL$2,1,1))),"")</f>
        <v/>
      </c>
      <c r="BM620" t="str">
        <f ca="1">IF($BT620&lt;&gt;"",SUMIF($BD$3:$BD$1004,"="&amp;$BD620,INDIRECT(ADDRESS(3,BM$2,1,1)):INDIRECT(ADDRESS(1004,BM$2,1,1))),"")</f>
        <v/>
      </c>
      <c r="BN620" t="str">
        <f ca="1">IF($BT620&lt;&gt;"",SUMIF($BD$3:$BD$1004,"="&amp;$BD620,INDIRECT(ADDRESS(3,BN$2,1,1)):INDIRECT(ADDRESS(1004,BN$2,1,1))),"")</f>
        <v/>
      </c>
      <c r="BO620" t="str">
        <f ca="1">IF($BT620&lt;&gt;"",SUMIF($BD$3:$BD$1004,"="&amp;$BD620,INDIRECT(ADDRESS(3,BO$2,1,1)):INDIRECT(ADDRESS(1004,BO$2,1,1))),"")</f>
        <v/>
      </c>
      <c r="BP620" t="str">
        <f ca="1">IF($BT620&lt;&gt;"",SUMIF($BD$3:$BD$1004,"="&amp;$BD620,INDIRECT(ADDRESS(3,BP$2,1,1)):INDIRECT(ADDRESS(1004,BP$2,1,1))),"")</f>
        <v/>
      </c>
      <c r="BQ620" t="str">
        <f ca="1">IF($BT620&lt;&gt;"",SUMIF($BD$3:$BD$1004,"="&amp;$BD620,INDIRECT(ADDRESS(3,BQ$2,1,1)):INDIRECT(ADDRESS(1004,BQ$2,1,1))),"")</f>
        <v/>
      </c>
      <c r="BR620" t="str">
        <f ca="1">IF($BT620&lt;&gt;"",SUMIF($BD$3:$BD$1004,"="&amp;$BD620,INDIRECT(ADDRESS(3,BR$2,1,1)):INDIRECT(ADDRESS(1004,BR$2,1,1))),"")</f>
        <v/>
      </c>
      <c r="BS620" t="str">
        <f>IF($A620&lt;&gt;"",VLOOKUP(TRUNC(MID($A620,1,2),0),Plano_Contas!$H$3:$J$103,3,TRUE),"")</f>
        <v/>
      </c>
      <c r="BT620" t="str">
        <f t="shared" si="36"/>
        <v/>
      </c>
      <c r="BV620">
        <f>Empresas!C620</f>
        <v>0</v>
      </c>
    </row>
    <row r="621" spans="1:74" x14ac:dyDescent="0.2">
      <c r="A621" s="89"/>
      <c r="B621" s="52" t="str">
        <f>IF($A621&lt;&gt;"",VLOOKUP(""&amp;$A621,Plano_Contas!$A$3:$F$1003,6,0),"")</f>
        <v/>
      </c>
      <c r="C621" s="91"/>
      <c r="D621" s="111"/>
      <c r="E621" s="112">
        <v>0</v>
      </c>
      <c r="F621" s="87"/>
      <c r="G621" s="85"/>
      <c r="H621" s="111"/>
      <c r="I621" s="112">
        <v>0</v>
      </c>
      <c r="J621" s="87"/>
      <c r="K621" s="85"/>
      <c r="L621" s="111"/>
      <c r="M621" s="112">
        <v>0</v>
      </c>
      <c r="N621" s="87"/>
      <c r="O621" s="85"/>
      <c r="P621" s="111"/>
      <c r="Q621" s="112">
        <v>0</v>
      </c>
      <c r="R621" s="87"/>
      <c r="S621" s="85"/>
      <c r="T621" s="111"/>
      <c r="U621" s="112">
        <v>0</v>
      </c>
      <c r="V621" s="87"/>
      <c r="W621" s="85"/>
      <c r="X621" s="111"/>
      <c r="Y621" s="112">
        <v>0</v>
      </c>
      <c r="Z621" s="87"/>
      <c r="AA621" s="85"/>
      <c r="AB621" s="111"/>
      <c r="AC621" s="112">
        <v>0</v>
      </c>
      <c r="AD621" s="87"/>
      <c r="AE621" s="85"/>
      <c r="AF621" s="111"/>
      <c r="AG621" s="112">
        <v>0</v>
      </c>
      <c r="AH621" s="87"/>
      <c r="AI621" s="85"/>
      <c r="AJ621" s="111"/>
      <c r="AK621" s="112">
        <v>0</v>
      </c>
      <c r="AL621" s="87"/>
      <c r="AM621" s="85"/>
      <c r="AN621" s="111"/>
      <c r="AO621" s="112">
        <v>0</v>
      </c>
      <c r="AP621" s="87"/>
      <c r="AQ621" s="85"/>
      <c r="AR621" s="111"/>
      <c r="AS621" s="112">
        <v>0</v>
      </c>
      <c r="AT621" s="87"/>
      <c r="AU621" s="85"/>
      <c r="AV621" s="111"/>
      <c r="AW621" s="112">
        <v>0</v>
      </c>
      <c r="AX621" s="87"/>
      <c r="AY621" s="85"/>
      <c r="AZ621" s="267">
        <f t="shared" si="33"/>
        <v>0</v>
      </c>
      <c r="BA621" s="88">
        <f t="shared" si="34"/>
        <v>0</v>
      </c>
      <c r="BC621">
        <f>IF($A621&lt;&gt;"",COUNTIF($BD$3:$BD621,$BD621),0)</f>
        <v>0</v>
      </c>
      <c r="BD621" t="str">
        <f>IF($A621&lt;&gt;"",VLOOKUP(TRUNC(MID($A621,1,2),0),Plano_Contas!$H$3:$J$103,2,TRUE),"")</f>
        <v/>
      </c>
      <c r="BE621" s="201" t="str">
        <f t="shared" si="35"/>
        <v/>
      </c>
      <c r="BF621" t="str">
        <f ca="1">IF($BT621&lt;&gt;"",SUMIF($BD$3:$BD$1004,"="&amp;$BD621,INDIRECT(ADDRESS(3,BF$2,1,1)):INDIRECT(ADDRESS(1004,BF$2,1,1))),"")</f>
        <v/>
      </c>
      <c r="BG621" t="str">
        <f ca="1">IF($BT621&lt;&gt;"",SUMIF($BD$3:$BD$1004,"="&amp;$BD621,INDIRECT(ADDRESS(3,BG$2,1,1)):INDIRECT(ADDRESS(1004,BG$2,1,1))),"")</f>
        <v/>
      </c>
      <c r="BH621" t="str">
        <f ca="1">IF($BT621&lt;&gt;"",SUMIF($BD$3:$BD$1004,"="&amp;$BD621,INDIRECT(ADDRESS(3,BH$2,1,1)):INDIRECT(ADDRESS(1004,BH$2,1,1))),"")</f>
        <v/>
      </c>
      <c r="BI621" t="str">
        <f ca="1">IF($BT621&lt;&gt;"",SUMIF($BD$3:$BD$1004,"="&amp;$BD621,INDIRECT(ADDRESS(3,BI$2,1,1)):INDIRECT(ADDRESS(1004,BI$2,1,1))),"")</f>
        <v/>
      </c>
      <c r="BJ621" t="str">
        <f ca="1">IF($BT621&lt;&gt;"",SUMIF($BD$3:$BD$1004,"="&amp;$BD621,INDIRECT(ADDRESS(3,BJ$2,1,1)):INDIRECT(ADDRESS(1004,BJ$2,1,1))),"")</f>
        <v/>
      </c>
      <c r="BK621" t="str">
        <f ca="1">IF($BT621&lt;&gt;"",SUMIF($BD$3:$BD$1004,"="&amp;$BD621,INDIRECT(ADDRESS(3,BK$2,1,1)):INDIRECT(ADDRESS(1004,BK$2,1,1))),"")</f>
        <v/>
      </c>
      <c r="BL621" t="str">
        <f ca="1">IF($BT621&lt;&gt;"",SUMIF($BD$3:$BD$1004,"="&amp;$BD621,INDIRECT(ADDRESS(3,BL$2,1,1)):INDIRECT(ADDRESS(1004,BL$2,1,1))),"")</f>
        <v/>
      </c>
      <c r="BM621" t="str">
        <f ca="1">IF($BT621&lt;&gt;"",SUMIF($BD$3:$BD$1004,"="&amp;$BD621,INDIRECT(ADDRESS(3,BM$2,1,1)):INDIRECT(ADDRESS(1004,BM$2,1,1))),"")</f>
        <v/>
      </c>
      <c r="BN621" t="str">
        <f ca="1">IF($BT621&lt;&gt;"",SUMIF($BD$3:$BD$1004,"="&amp;$BD621,INDIRECT(ADDRESS(3,BN$2,1,1)):INDIRECT(ADDRESS(1004,BN$2,1,1))),"")</f>
        <v/>
      </c>
      <c r="BO621" t="str">
        <f ca="1">IF($BT621&lt;&gt;"",SUMIF($BD$3:$BD$1004,"="&amp;$BD621,INDIRECT(ADDRESS(3,BO$2,1,1)):INDIRECT(ADDRESS(1004,BO$2,1,1))),"")</f>
        <v/>
      </c>
      <c r="BP621" t="str">
        <f ca="1">IF($BT621&lt;&gt;"",SUMIF($BD$3:$BD$1004,"="&amp;$BD621,INDIRECT(ADDRESS(3,BP$2,1,1)):INDIRECT(ADDRESS(1004,BP$2,1,1))),"")</f>
        <v/>
      </c>
      <c r="BQ621" t="str">
        <f ca="1">IF($BT621&lt;&gt;"",SUMIF($BD$3:$BD$1004,"="&amp;$BD621,INDIRECT(ADDRESS(3,BQ$2,1,1)):INDIRECT(ADDRESS(1004,BQ$2,1,1))),"")</f>
        <v/>
      </c>
      <c r="BR621" t="str">
        <f ca="1">IF($BT621&lt;&gt;"",SUMIF($BD$3:$BD$1004,"="&amp;$BD621,INDIRECT(ADDRESS(3,BR$2,1,1)):INDIRECT(ADDRESS(1004,BR$2,1,1))),"")</f>
        <v/>
      </c>
      <c r="BS621" t="str">
        <f>IF($A621&lt;&gt;"",VLOOKUP(TRUNC(MID($A621,1,2),0),Plano_Contas!$H$3:$J$103,3,TRUE),"")</f>
        <v/>
      </c>
      <c r="BT621" t="str">
        <f t="shared" si="36"/>
        <v/>
      </c>
      <c r="BV621">
        <f>Empresas!C621</f>
        <v>0</v>
      </c>
    </row>
    <row r="622" spans="1:74" x14ac:dyDescent="0.2">
      <c r="A622" s="89"/>
      <c r="B622" s="52" t="str">
        <f>IF($A622&lt;&gt;"",VLOOKUP(""&amp;$A622,Plano_Contas!$A$3:$F$1003,6,0),"")</f>
        <v/>
      </c>
      <c r="C622" s="91"/>
      <c r="D622" s="111"/>
      <c r="E622" s="112">
        <v>0</v>
      </c>
      <c r="F622" s="87"/>
      <c r="G622" s="85"/>
      <c r="H622" s="111"/>
      <c r="I622" s="112">
        <v>0</v>
      </c>
      <c r="J622" s="87"/>
      <c r="K622" s="85"/>
      <c r="L622" s="111"/>
      <c r="M622" s="112">
        <v>0</v>
      </c>
      <c r="N622" s="87"/>
      <c r="O622" s="85"/>
      <c r="P622" s="111"/>
      <c r="Q622" s="112">
        <v>0</v>
      </c>
      <c r="R622" s="87"/>
      <c r="S622" s="85"/>
      <c r="T622" s="111"/>
      <c r="U622" s="112">
        <v>0</v>
      </c>
      <c r="V622" s="87"/>
      <c r="W622" s="85"/>
      <c r="X622" s="111"/>
      <c r="Y622" s="112">
        <v>0</v>
      </c>
      <c r="Z622" s="87"/>
      <c r="AA622" s="85"/>
      <c r="AB622" s="111"/>
      <c r="AC622" s="112">
        <v>0</v>
      </c>
      <c r="AD622" s="87"/>
      <c r="AE622" s="85"/>
      <c r="AF622" s="111"/>
      <c r="AG622" s="112">
        <v>0</v>
      </c>
      <c r="AH622" s="87"/>
      <c r="AI622" s="85"/>
      <c r="AJ622" s="111"/>
      <c r="AK622" s="112">
        <v>0</v>
      </c>
      <c r="AL622" s="87"/>
      <c r="AM622" s="85"/>
      <c r="AN622" s="111"/>
      <c r="AO622" s="112">
        <v>0</v>
      </c>
      <c r="AP622" s="87"/>
      <c r="AQ622" s="85"/>
      <c r="AR622" s="111"/>
      <c r="AS622" s="112">
        <v>0</v>
      </c>
      <c r="AT622" s="87"/>
      <c r="AU622" s="85"/>
      <c r="AV622" s="111"/>
      <c r="AW622" s="112">
        <v>0</v>
      </c>
      <c r="AX622" s="87"/>
      <c r="AY622" s="85"/>
      <c r="AZ622" s="267">
        <f t="shared" si="33"/>
        <v>0</v>
      </c>
      <c r="BA622" s="88">
        <f t="shared" si="34"/>
        <v>0</v>
      </c>
      <c r="BC622">
        <f>IF($A622&lt;&gt;"",COUNTIF($BD$3:$BD622,$BD622),0)</f>
        <v>0</v>
      </c>
      <c r="BD622" t="str">
        <f>IF($A622&lt;&gt;"",VLOOKUP(TRUNC(MID($A622,1,2),0),Plano_Contas!$H$3:$J$103,2,TRUE),"")</f>
        <v/>
      </c>
      <c r="BE622" s="201" t="str">
        <f t="shared" si="35"/>
        <v/>
      </c>
      <c r="BF622" t="str">
        <f ca="1">IF($BT622&lt;&gt;"",SUMIF($BD$3:$BD$1004,"="&amp;$BD622,INDIRECT(ADDRESS(3,BF$2,1,1)):INDIRECT(ADDRESS(1004,BF$2,1,1))),"")</f>
        <v/>
      </c>
      <c r="BG622" t="str">
        <f ca="1">IF($BT622&lt;&gt;"",SUMIF($BD$3:$BD$1004,"="&amp;$BD622,INDIRECT(ADDRESS(3,BG$2,1,1)):INDIRECT(ADDRESS(1004,BG$2,1,1))),"")</f>
        <v/>
      </c>
      <c r="BH622" t="str">
        <f ca="1">IF($BT622&lt;&gt;"",SUMIF($BD$3:$BD$1004,"="&amp;$BD622,INDIRECT(ADDRESS(3,BH$2,1,1)):INDIRECT(ADDRESS(1004,BH$2,1,1))),"")</f>
        <v/>
      </c>
      <c r="BI622" t="str">
        <f ca="1">IF($BT622&lt;&gt;"",SUMIF($BD$3:$BD$1004,"="&amp;$BD622,INDIRECT(ADDRESS(3,BI$2,1,1)):INDIRECT(ADDRESS(1004,BI$2,1,1))),"")</f>
        <v/>
      </c>
      <c r="BJ622" t="str">
        <f ca="1">IF($BT622&lt;&gt;"",SUMIF($BD$3:$BD$1004,"="&amp;$BD622,INDIRECT(ADDRESS(3,BJ$2,1,1)):INDIRECT(ADDRESS(1004,BJ$2,1,1))),"")</f>
        <v/>
      </c>
      <c r="BK622" t="str">
        <f ca="1">IF($BT622&lt;&gt;"",SUMIF($BD$3:$BD$1004,"="&amp;$BD622,INDIRECT(ADDRESS(3,BK$2,1,1)):INDIRECT(ADDRESS(1004,BK$2,1,1))),"")</f>
        <v/>
      </c>
      <c r="BL622" t="str">
        <f ca="1">IF($BT622&lt;&gt;"",SUMIF($BD$3:$BD$1004,"="&amp;$BD622,INDIRECT(ADDRESS(3,BL$2,1,1)):INDIRECT(ADDRESS(1004,BL$2,1,1))),"")</f>
        <v/>
      </c>
      <c r="BM622" t="str">
        <f ca="1">IF($BT622&lt;&gt;"",SUMIF($BD$3:$BD$1004,"="&amp;$BD622,INDIRECT(ADDRESS(3,BM$2,1,1)):INDIRECT(ADDRESS(1004,BM$2,1,1))),"")</f>
        <v/>
      </c>
      <c r="BN622" t="str">
        <f ca="1">IF($BT622&lt;&gt;"",SUMIF($BD$3:$BD$1004,"="&amp;$BD622,INDIRECT(ADDRESS(3,BN$2,1,1)):INDIRECT(ADDRESS(1004,BN$2,1,1))),"")</f>
        <v/>
      </c>
      <c r="BO622" t="str">
        <f ca="1">IF($BT622&lt;&gt;"",SUMIF($BD$3:$BD$1004,"="&amp;$BD622,INDIRECT(ADDRESS(3,BO$2,1,1)):INDIRECT(ADDRESS(1004,BO$2,1,1))),"")</f>
        <v/>
      </c>
      <c r="BP622" t="str">
        <f ca="1">IF($BT622&lt;&gt;"",SUMIF($BD$3:$BD$1004,"="&amp;$BD622,INDIRECT(ADDRESS(3,BP$2,1,1)):INDIRECT(ADDRESS(1004,BP$2,1,1))),"")</f>
        <v/>
      </c>
      <c r="BQ622" t="str">
        <f ca="1">IF($BT622&lt;&gt;"",SUMIF($BD$3:$BD$1004,"="&amp;$BD622,INDIRECT(ADDRESS(3,BQ$2,1,1)):INDIRECT(ADDRESS(1004,BQ$2,1,1))),"")</f>
        <v/>
      </c>
      <c r="BR622" t="str">
        <f ca="1">IF($BT622&lt;&gt;"",SUMIF($BD$3:$BD$1004,"="&amp;$BD622,INDIRECT(ADDRESS(3,BR$2,1,1)):INDIRECT(ADDRESS(1004,BR$2,1,1))),"")</f>
        <v/>
      </c>
      <c r="BS622" t="str">
        <f>IF($A622&lt;&gt;"",VLOOKUP(TRUNC(MID($A622,1,2),0),Plano_Contas!$H$3:$J$103,3,TRUE),"")</f>
        <v/>
      </c>
      <c r="BT622" t="str">
        <f t="shared" si="36"/>
        <v/>
      </c>
      <c r="BV622">
        <f>Empresas!C622</f>
        <v>0</v>
      </c>
    </row>
    <row r="623" spans="1:74" x14ac:dyDescent="0.2">
      <c r="A623" s="89"/>
      <c r="B623" s="52" t="str">
        <f>IF($A623&lt;&gt;"",VLOOKUP(""&amp;$A623,Plano_Contas!$A$3:$F$1003,6,0),"")</f>
        <v/>
      </c>
      <c r="C623" s="91"/>
      <c r="D623" s="111"/>
      <c r="E623" s="112">
        <v>0</v>
      </c>
      <c r="F623" s="87"/>
      <c r="G623" s="85"/>
      <c r="H623" s="111"/>
      <c r="I623" s="112">
        <v>0</v>
      </c>
      <c r="J623" s="87"/>
      <c r="K623" s="85"/>
      <c r="L623" s="111"/>
      <c r="M623" s="112">
        <v>0</v>
      </c>
      <c r="N623" s="87"/>
      <c r="O623" s="85"/>
      <c r="P623" s="111"/>
      <c r="Q623" s="112">
        <v>0</v>
      </c>
      <c r="R623" s="87"/>
      <c r="S623" s="85"/>
      <c r="T623" s="111"/>
      <c r="U623" s="112">
        <v>0</v>
      </c>
      <c r="V623" s="87"/>
      <c r="W623" s="85"/>
      <c r="X623" s="111"/>
      <c r="Y623" s="112">
        <v>0</v>
      </c>
      <c r="Z623" s="87"/>
      <c r="AA623" s="85"/>
      <c r="AB623" s="111"/>
      <c r="AC623" s="112">
        <v>0</v>
      </c>
      <c r="AD623" s="87"/>
      <c r="AE623" s="85"/>
      <c r="AF623" s="111"/>
      <c r="AG623" s="112">
        <v>0</v>
      </c>
      <c r="AH623" s="87"/>
      <c r="AI623" s="85"/>
      <c r="AJ623" s="111"/>
      <c r="AK623" s="112">
        <v>0</v>
      </c>
      <c r="AL623" s="87"/>
      <c r="AM623" s="85"/>
      <c r="AN623" s="111"/>
      <c r="AO623" s="112">
        <v>0</v>
      </c>
      <c r="AP623" s="87"/>
      <c r="AQ623" s="85"/>
      <c r="AR623" s="111"/>
      <c r="AS623" s="112">
        <v>0</v>
      </c>
      <c r="AT623" s="87"/>
      <c r="AU623" s="85"/>
      <c r="AV623" s="111"/>
      <c r="AW623" s="112">
        <v>0</v>
      </c>
      <c r="AX623" s="87"/>
      <c r="AY623" s="85"/>
      <c r="AZ623" s="267">
        <f t="shared" si="33"/>
        <v>0</v>
      </c>
      <c r="BA623" s="88">
        <f t="shared" si="34"/>
        <v>0</v>
      </c>
      <c r="BC623">
        <f>IF($A623&lt;&gt;"",COUNTIF($BD$3:$BD623,$BD623),0)</f>
        <v>0</v>
      </c>
      <c r="BD623" t="str">
        <f>IF($A623&lt;&gt;"",VLOOKUP(TRUNC(MID($A623,1,2),0),Plano_Contas!$H$3:$J$103,2,TRUE),"")</f>
        <v/>
      </c>
      <c r="BE623" s="201" t="str">
        <f t="shared" si="35"/>
        <v/>
      </c>
      <c r="BF623" t="str">
        <f ca="1">IF($BT623&lt;&gt;"",SUMIF($BD$3:$BD$1004,"="&amp;$BD623,INDIRECT(ADDRESS(3,BF$2,1,1)):INDIRECT(ADDRESS(1004,BF$2,1,1))),"")</f>
        <v/>
      </c>
      <c r="BG623" t="str">
        <f ca="1">IF($BT623&lt;&gt;"",SUMIF($BD$3:$BD$1004,"="&amp;$BD623,INDIRECT(ADDRESS(3,BG$2,1,1)):INDIRECT(ADDRESS(1004,BG$2,1,1))),"")</f>
        <v/>
      </c>
      <c r="BH623" t="str">
        <f ca="1">IF($BT623&lt;&gt;"",SUMIF($BD$3:$BD$1004,"="&amp;$BD623,INDIRECT(ADDRESS(3,BH$2,1,1)):INDIRECT(ADDRESS(1004,BH$2,1,1))),"")</f>
        <v/>
      </c>
      <c r="BI623" t="str">
        <f ca="1">IF($BT623&lt;&gt;"",SUMIF($BD$3:$BD$1004,"="&amp;$BD623,INDIRECT(ADDRESS(3,BI$2,1,1)):INDIRECT(ADDRESS(1004,BI$2,1,1))),"")</f>
        <v/>
      </c>
      <c r="BJ623" t="str">
        <f ca="1">IF($BT623&lt;&gt;"",SUMIF($BD$3:$BD$1004,"="&amp;$BD623,INDIRECT(ADDRESS(3,BJ$2,1,1)):INDIRECT(ADDRESS(1004,BJ$2,1,1))),"")</f>
        <v/>
      </c>
      <c r="BK623" t="str">
        <f ca="1">IF($BT623&lt;&gt;"",SUMIF($BD$3:$BD$1004,"="&amp;$BD623,INDIRECT(ADDRESS(3,BK$2,1,1)):INDIRECT(ADDRESS(1004,BK$2,1,1))),"")</f>
        <v/>
      </c>
      <c r="BL623" t="str">
        <f ca="1">IF($BT623&lt;&gt;"",SUMIF($BD$3:$BD$1004,"="&amp;$BD623,INDIRECT(ADDRESS(3,BL$2,1,1)):INDIRECT(ADDRESS(1004,BL$2,1,1))),"")</f>
        <v/>
      </c>
      <c r="BM623" t="str">
        <f ca="1">IF($BT623&lt;&gt;"",SUMIF($BD$3:$BD$1004,"="&amp;$BD623,INDIRECT(ADDRESS(3,BM$2,1,1)):INDIRECT(ADDRESS(1004,BM$2,1,1))),"")</f>
        <v/>
      </c>
      <c r="BN623" t="str">
        <f ca="1">IF($BT623&lt;&gt;"",SUMIF($BD$3:$BD$1004,"="&amp;$BD623,INDIRECT(ADDRESS(3,BN$2,1,1)):INDIRECT(ADDRESS(1004,BN$2,1,1))),"")</f>
        <v/>
      </c>
      <c r="BO623" t="str">
        <f ca="1">IF($BT623&lt;&gt;"",SUMIF($BD$3:$BD$1004,"="&amp;$BD623,INDIRECT(ADDRESS(3,BO$2,1,1)):INDIRECT(ADDRESS(1004,BO$2,1,1))),"")</f>
        <v/>
      </c>
      <c r="BP623" t="str">
        <f ca="1">IF($BT623&lt;&gt;"",SUMIF($BD$3:$BD$1004,"="&amp;$BD623,INDIRECT(ADDRESS(3,BP$2,1,1)):INDIRECT(ADDRESS(1004,BP$2,1,1))),"")</f>
        <v/>
      </c>
      <c r="BQ623" t="str">
        <f ca="1">IF($BT623&lt;&gt;"",SUMIF($BD$3:$BD$1004,"="&amp;$BD623,INDIRECT(ADDRESS(3,BQ$2,1,1)):INDIRECT(ADDRESS(1004,BQ$2,1,1))),"")</f>
        <v/>
      </c>
      <c r="BR623" t="str">
        <f ca="1">IF($BT623&lt;&gt;"",SUMIF($BD$3:$BD$1004,"="&amp;$BD623,INDIRECT(ADDRESS(3,BR$2,1,1)):INDIRECT(ADDRESS(1004,BR$2,1,1))),"")</f>
        <v/>
      </c>
      <c r="BS623" t="str">
        <f>IF($A623&lt;&gt;"",VLOOKUP(TRUNC(MID($A623,1,2),0),Plano_Contas!$H$3:$J$103,3,TRUE),"")</f>
        <v/>
      </c>
      <c r="BT623" t="str">
        <f t="shared" si="36"/>
        <v/>
      </c>
      <c r="BV623">
        <f>Empresas!C623</f>
        <v>0</v>
      </c>
    </row>
    <row r="624" spans="1:74" x14ac:dyDescent="0.2">
      <c r="A624" s="89"/>
      <c r="B624" s="52" t="str">
        <f>IF($A624&lt;&gt;"",VLOOKUP(""&amp;$A624,Plano_Contas!$A$3:$F$1003,6,0),"")</f>
        <v/>
      </c>
      <c r="C624" s="91"/>
      <c r="D624" s="111"/>
      <c r="E624" s="112">
        <v>0</v>
      </c>
      <c r="F624" s="87"/>
      <c r="G624" s="85"/>
      <c r="H624" s="111"/>
      <c r="I624" s="112">
        <v>0</v>
      </c>
      <c r="J624" s="87"/>
      <c r="K624" s="85"/>
      <c r="L624" s="111"/>
      <c r="M624" s="112">
        <v>0</v>
      </c>
      <c r="N624" s="87"/>
      <c r="O624" s="85"/>
      <c r="P624" s="111"/>
      <c r="Q624" s="112">
        <v>0</v>
      </c>
      <c r="R624" s="87"/>
      <c r="S624" s="85"/>
      <c r="T624" s="111"/>
      <c r="U624" s="112">
        <v>0</v>
      </c>
      <c r="V624" s="87"/>
      <c r="W624" s="85"/>
      <c r="X624" s="111"/>
      <c r="Y624" s="112">
        <v>0</v>
      </c>
      <c r="Z624" s="87"/>
      <c r="AA624" s="85"/>
      <c r="AB624" s="111"/>
      <c r="AC624" s="112">
        <v>0</v>
      </c>
      <c r="AD624" s="87"/>
      <c r="AE624" s="85"/>
      <c r="AF624" s="111"/>
      <c r="AG624" s="112">
        <v>0</v>
      </c>
      <c r="AH624" s="87"/>
      <c r="AI624" s="85"/>
      <c r="AJ624" s="111"/>
      <c r="AK624" s="112">
        <v>0</v>
      </c>
      <c r="AL624" s="87"/>
      <c r="AM624" s="85"/>
      <c r="AN624" s="111"/>
      <c r="AO624" s="112">
        <v>0</v>
      </c>
      <c r="AP624" s="87"/>
      <c r="AQ624" s="85"/>
      <c r="AR624" s="111"/>
      <c r="AS624" s="112">
        <v>0</v>
      </c>
      <c r="AT624" s="87"/>
      <c r="AU624" s="85"/>
      <c r="AV624" s="111"/>
      <c r="AW624" s="112">
        <v>0</v>
      </c>
      <c r="AX624" s="87"/>
      <c r="AY624" s="85"/>
      <c r="AZ624" s="267">
        <f t="shared" si="33"/>
        <v>0</v>
      </c>
      <c r="BA624" s="88">
        <f t="shared" si="34"/>
        <v>0</v>
      </c>
      <c r="BC624">
        <f>IF($A624&lt;&gt;"",COUNTIF($BD$3:$BD624,$BD624),0)</f>
        <v>0</v>
      </c>
      <c r="BD624" t="str">
        <f>IF($A624&lt;&gt;"",VLOOKUP(TRUNC(MID($A624,1,2),0),Plano_Contas!$H$3:$J$103,2,TRUE),"")</f>
        <v/>
      </c>
      <c r="BE624" s="201" t="str">
        <f t="shared" si="35"/>
        <v/>
      </c>
      <c r="BF624" t="str">
        <f ca="1">IF($BT624&lt;&gt;"",SUMIF($BD$3:$BD$1004,"="&amp;$BD624,INDIRECT(ADDRESS(3,BF$2,1,1)):INDIRECT(ADDRESS(1004,BF$2,1,1))),"")</f>
        <v/>
      </c>
      <c r="BG624" t="str">
        <f ca="1">IF($BT624&lt;&gt;"",SUMIF($BD$3:$BD$1004,"="&amp;$BD624,INDIRECT(ADDRESS(3,BG$2,1,1)):INDIRECT(ADDRESS(1004,BG$2,1,1))),"")</f>
        <v/>
      </c>
      <c r="BH624" t="str">
        <f ca="1">IF($BT624&lt;&gt;"",SUMIF($BD$3:$BD$1004,"="&amp;$BD624,INDIRECT(ADDRESS(3,BH$2,1,1)):INDIRECT(ADDRESS(1004,BH$2,1,1))),"")</f>
        <v/>
      </c>
      <c r="BI624" t="str">
        <f ca="1">IF($BT624&lt;&gt;"",SUMIF($BD$3:$BD$1004,"="&amp;$BD624,INDIRECT(ADDRESS(3,BI$2,1,1)):INDIRECT(ADDRESS(1004,BI$2,1,1))),"")</f>
        <v/>
      </c>
      <c r="BJ624" t="str">
        <f ca="1">IF($BT624&lt;&gt;"",SUMIF($BD$3:$BD$1004,"="&amp;$BD624,INDIRECT(ADDRESS(3,BJ$2,1,1)):INDIRECT(ADDRESS(1004,BJ$2,1,1))),"")</f>
        <v/>
      </c>
      <c r="BK624" t="str">
        <f ca="1">IF($BT624&lt;&gt;"",SUMIF($BD$3:$BD$1004,"="&amp;$BD624,INDIRECT(ADDRESS(3,BK$2,1,1)):INDIRECT(ADDRESS(1004,BK$2,1,1))),"")</f>
        <v/>
      </c>
      <c r="BL624" t="str">
        <f ca="1">IF($BT624&lt;&gt;"",SUMIF($BD$3:$BD$1004,"="&amp;$BD624,INDIRECT(ADDRESS(3,BL$2,1,1)):INDIRECT(ADDRESS(1004,BL$2,1,1))),"")</f>
        <v/>
      </c>
      <c r="BM624" t="str">
        <f ca="1">IF($BT624&lt;&gt;"",SUMIF($BD$3:$BD$1004,"="&amp;$BD624,INDIRECT(ADDRESS(3,BM$2,1,1)):INDIRECT(ADDRESS(1004,BM$2,1,1))),"")</f>
        <v/>
      </c>
      <c r="BN624" t="str">
        <f ca="1">IF($BT624&lt;&gt;"",SUMIF($BD$3:$BD$1004,"="&amp;$BD624,INDIRECT(ADDRESS(3,BN$2,1,1)):INDIRECT(ADDRESS(1004,BN$2,1,1))),"")</f>
        <v/>
      </c>
      <c r="BO624" t="str">
        <f ca="1">IF($BT624&lt;&gt;"",SUMIF($BD$3:$BD$1004,"="&amp;$BD624,INDIRECT(ADDRESS(3,BO$2,1,1)):INDIRECT(ADDRESS(1004,BO$2,1,1))),"")</f>
        <v/>
      </c>
      <c r="BP624" t="str">
        <f ca="1">IF($BT624&lt;&gt;"",SUMIF($BD$3:$BD$1004,"="&amp;$BD624,INDIRECT(ADDRESS(3,BP$2,1,1)):INDIRECT(ADDRESS(1004,BP$2,1,1))),"")</f>
        <v/>
      </c>
      <c r="BQ624" t="str">
        <f ca="1">IF($BT624&lt;&gt;"",SUMIF($BD$3:$BD$1004,"="&amp;$BD624,INDIRECT(ADDRESS(3,BQ$2,1,1)):INDIRECT(ADDRESS(1004,BQ$2,1,1))),"")</f>
        <v/>
      </c>
      <c r="BR624" t="str">
        <f ca="1">IF($BT624&lt;&gt;"",SUMIF($BD$3:$BD$1004,"="&amp;$BD624,INDIRECT(ADDRESS(3,BR$2,1,1)):INDIRECT(ADDRESS(1004,BR$2,1,1))),"")</f>
        <v/>
      </c>
      <c r="BS624" t="str">
        <f>IF($A624&lt;&gt;"",VLOOKUP(TRUNC(MID($A624,1,2),0),Plano_Contas!$H$3:$J$103,3,TRUE),"")</f>
        <v/>
      </c>
      <c r="BT624" t="str">
        <f t="shared" si="36"/>
        <v/>
      </c>
      <c r="BV624">
        <f>Empresas!C624</f>
        <v>0</v>
      </c>
    </row>
    <row r="625" spans="1:74" x14ac:dyDescent="0.2">
      <c r="A625" s="89"/>
      <c r="B625" s="52" t="str">
        <f>IF($A625&lt;&gt;"",VLOOKUP(""&amp;$A625,Plano_Contas!$A$3:$F$1003,6,0),"")</f>
        <v/>
      </c>
      <c r="C625" s="91"/>
      <c r="D625" s="111"/>
      <c r="E625" s="112">
        <v>0</v>
      </c>
      <c r="F625" s="87"/>
      <c r="G625" s="85"/>
      <c r="H625" s="111"/>
      <c r="I625" s="112">
        <v>0</v>
      </c>
      <c r="J625" s="87"/>
      <c r="K625" s="85"/>
      <c r="L625" s="111"/>
      <c r="M625" s="112">
        <v>0</v>
      </c>
      <c r="N625" s="87"/>
      <c r="O625" s="85"/>
      <c r="P625" s="111"/>
      <c r="Q625" s="112">
        <v>0</v>
      </c>
      <c r="R625" s="87"/>
      <c r="S625" s="85"/>
      <c r="T625" s="111"/>
      <c r="U625" s="112">
        <v>0</v>
      </c>
      <c r="V625" s="87"/>
      <c r="W625" s="85"/>
      <c r="X625" s="111"/>
      <c r="Y625" s="112">
        <v>0</v>
      </c>
      <c r="Z625" s="87"/>
      <c r="AA625" s="85"/>
      <c r="AB625" s="111"/>
      <c r="AC625" s="112">
        <v>0</v>
      </c>
      <c r="AD625" s="87"/>
      <c r="AE625" s="85"/>
      <c r="AF625" s="111"/>
      <c r="AG625" s="112">
        <v>0</v>
      </c>
      <c r="AH625" s="87"/>
      <c r="AI625" s="85"/>
      <c r="AJ625" s="111"/>
      <c r="AK625" s="112">
        <v>0</v>
      </c>
      <c r="AL625" s="87"/>
      <c r="AM625" s="85"/>
      <c r="AN625" s="111"/>
      <c r="AO625" s="112">
        <v>0</v>
      </c>
      <c r="AP625" s="87"/>
      <c r="AQ625" s="85"/>
      <c r="AR625" s="111"/>
      <c r="AS625" s="112">
        <v>0</v>
      </c>
      <c r="AT625" s="87"/>
      <c r="AU625" s="85"/>
      <c r="AV625" s="111"/>
      <c r="AW625" s="112">
        <v>0</v>
      </c>
      <c r="AX625" s="87"/>
      <c r="AY625" s="85"/>
      <c r="AZ625" s="267">
        <f t="shared" si="33"/>
        <v>0</v>
      </c>
      <c r="BA625" s="88">
        <f t="shared" si="34"/>
        <v>0</v>
      </c>
      <c r="BC625">
        <f>IF($A625&lt;&gt;"",COUNTIF($BD$3:$BD625,$BD625),0)</f>
        <v>0</v>
      </c>
      <c r="BD625" t="str">
        <f>IF($A625&lt;&gt;"",VLOOKUP(TRUNC(MID($A625,1,2),0),Plano_Contas!$H$3:$J$103,2,TRUE),"")</f>
        <v/>
      </c>
      <c r="BE625" s="201" t="str">
        <f t="shared" si="35"/>
        <v/>
      </c>
      <c r="BF625" t="str">
        <f ca="1">IF($BT625&lt;&gt;"",SUMIF($BD$3:$BD$1004,"="&amp;$BD625,INDIRECT(ADDRESS(3,BF$2,1,1)):INDIRECT(ADDRESS(1004,BF$2,1,1))),"")</f>
        <v/>
      </c>
      <c r="BG625" t="str">
        <f ca="1">IF($BT625&lt;&gt;"",SUMIF($BD$3:$BD$1004,"="&amp;$BD625,INDIRECT(ADDRESS(3,BG$2,1,1)):INDIRECT(ADDRESS(1004,BG$2,1,1))),"")</f>
        <v/>
      </c>
      <c r="BH625" t="str">
        <f ca="1">IF($BT625&lt;&gt;"",SUMIF($BD$3:$BD$1004,"="&amp;$BD625,INDIRECT(ADDRESS(3,BH$2,1,1)):INDIRECT(ADDRESS(1004,BH$2,1,1))),"")</f>
        <v/>
      </c>
      <c r="BI625" t="str">
        <f ca="1">IF($BT625&lt;&gt;"",SUMIF($BD$3:$BD$1004,"="&amp;$BD625,INDIRECT(ADDRESS(3,BI$2,1,1)):INDIRECT(ADDRESS(1004,BI$2,1,1))),"")</f>
        <v/>
      </c>
      <c r="BJ625" t="str">
        <f ca="1">IF($BT625&lt;&gt;"",SUMIF($BD$3:$BD$1004,"="&amp;$BD625,INDIRECT(ADDRESS(3,BJ$2,1,1)):INDIRECT(ADDRESS(1004,BJ$2,1,1))),"")</f>
        <v/>
      </c>
      <c r="BK625" t="str">
        <f ca="1">IF($BT625&lt;&gt;"",SUMIF($BD$3:$BD$1004,"="&amp;$BD625,INDIRECT(ADDRESS(3,BK$2,1,1)):INDIRECT(ADDRESS(1004,BK$2,1,1))),"")</f>
        <v/>
      </c>
      <c r="BL625" t="str">
        <f ca="1">IF($BT625&lt;&gt;"",SUMIF($BD$3:$BD$1004,"="&amp;$BD625,INDIRECT(ADDRESS(3,BL$2,1,1)):INDIRECT(ADDRESS(1004,BL$2,1,1))),"")</f>
        <v/>
      </c>
      <c r="BM625" t="str">
        <f ca="1">IF($BT625&lt;&gt;"",SUMIF($BD$3:$BD$1004,"="&amp;$BD625,INDIRECT(ADDRESS(3,BM$2,1,1)):INDIRECT(ADDRESS(1004,BM$2,1,1))),"")</f>
        <v/>
      </c>
      <c r="BN625" t="str">
        <f ca="1">IF($BT625&lt;&gt;"",SUMIF($BD$3:$BD$1004,"="&amp;$BD625,INDIRECT(ADDRESS(3,BN$2,1,1)):INDIRECT(ADDRESS(1004,BN$2,1,1))),"")</f>
        <v/>
      </c>
      <c r="BO625" t="str">
        <f ca="1">IF($BT625&lt;&gt;"",SUMIF($BD$3:$BD$1004,"="&amp;$BD625,INDIRECT(ADDRESS(3,BO$2,1,1)):INDIRECT(ADDRESS(1004,BO$2,1,1))),"")</f>
        <v/>
      </c>
      <c r="BP625" t="str">
        <f ca="1">IF($BT625&lt;&gt;"",SUMIF($BD$3:$BD$1004,"="&amp;$BD625,INDIRECT(ADDRESS(3,BP$2,1,1)):INDIRECT(ADDRESS(1004,BP$2,1,1))),"")</f>
        <v/>
      </c>
      <c r="BQ625" t="str">
        <f ca="1">IF($BT625&lt;&gt;"",SUMIF($BD$3:$BD$1004,"="&amp;$BD625,INDIRECT(ADDRESS(3,BQ$2,1,1)):INDIRECT(ADDRESS(1004,BQ$2,1,1))),"")</f>
        <v/>
      </c>
      <c r="BR625" t="str">
        <f ca="1">IF($BT625&lt;&gt;"",SUMIF($BD$3:$BD$1004,"="&amp;$BD625,INDIRECT(ADDRESS(3,BR$2,1,1)):INDIRECT(ADDRESS(1004,BR$2,1,1))),"")</f>
        <v/>
      </c>
      <c r="BS625" t="str">
        <f>IF($A625&lt;&gt;"",VLOOKUP(TRUNC(MID($A625,1,2),0),Plano_Contas!$H$3:$J$103,3,TRUE),"")</f>
        <v/>
      </c>
      <c r="BT625" t="str">
        <f t="shared" si="36"/>
        <v/>
      </c>
      <c r="BV625">
        <f>Empresas!C625</f>
        <v>0</v>
      </c>
    </row>
    <row r="626" spans="1:74" x14ac:dyDescent="0.2">
      <c r="A626" s="89"/>
      <c r="B626" s="52" t="str">
        <f>IF($A626&lt;&gt;"",VLOOKUP(""&amp;$A626,Plano_Contas!$A$3:$F$1003,6,0),"")</f>
        <v/>
      </c>
      <c r="C626" s="91"/>
      <c r="D626" s="111"/>
      <c r="E626" s="112">
        <v>0</v>
      </c>
      <c r="F626" s="87"/>
      <c r="G626" s="85"/>
      <c r="H626" s="111"/>
      <c r="I626" s="112">
        <v>0</v>
      </c>
      <c r="J626" s="87"/>
      <c r="K626" s="85"/>
      <c r="L626" s="111"/>
      <c r="M626" s="112">
        <v>0</v>
      </c>
      <c r="N626" s="87"/>
      <c r="O626" s="85"/>
      <c r="P626" s="111"/>
      <c r="Q626" s="112">
        <v>0</v>
      </c>
      <c r="R626" s="87"/>
      <c r="S626" s="85"/>
      <c r="T626" s="111"/>
      <c r="U626" s="112">
        <v>0</v>
      </c>
      <c r="V626" s="87"/>
      <c r="W626" s="85"/>
      <c r="X626" s="111"/>
      <c r="Y626" s="112">
        <v>0</v>
      </c>
      <c r="Z626" s="87"/>
      <c r="AA626" s="85"/>
      <c r="AB626" s="111"/>
      <c r="AC626" s="112">
        <v>0</v>
      </c>
      <c r="AD626" s="87"/>
      <c r="AE626" s="85"/>
      <c r="AF626" s="111"/>
      <c r="AG626" s="112">
        <v>0</v>
      </c>
      <c r="AH626" s="87"/>
      <c r="AI626" s="85"/>
      <c r="AJ626" s="111"/>
      <c r="AK626" s="112">
        <v>0</v>
      </c>
      <c r="AL626" s="87"/>
      <c r="AM626" s="85"/>
      <c r="AN626" s="111"/>
      <c r="AO626" s="112">
        <v>0</v>
      </c>
      <c r="AP626" s="87"/>
      <c r="AQ626" s="85"/>
      <c r="AR626" s="111"/>
      <c r="AS626" s="112">
        <v>0</v>
      </c>
      <c r="AT626" s="87"/>
      <c r="AU626" s="85"/>
      <c r="AV626" s="111"/>
      <c r="AW626" s="112">
        <v>0</v>
      </c>
      <c r="AX626" s="87"/>
      <c r="AY626" s="85"/>
      <c r="AZ626" s="267">
        <f t="shared" si="33"/>
        <v>0</v>
      </c>
      <c r="BA626" s="88">
        <f t="shared" si="34"/>
        <v>0</v>
      </c>
      <c r="BC626">
        <f>IF($A626&lt;&gt;"",COUNTIF($BD$3:$BD626,$BD626),0)</f>
        <v>0</v>
      </c>
      <c r="BD626" t="str">
        <f>IF($A626&lt;&gt;"",VLOOKUP(TRUNC(MID($A626,1,2),0),Plano_Contas!$H$3:$J$103,2,TRUE),"")</f>
        <v/>
      </c>
      <c r="BE626" s="201" t="str">
        <f t="shared" si="35"/>
        <v/>
      </c>
      <c r="BF626" t="str">
        <f ca="1">IF($BT626&lt;&gt;"",SUMIF($BD$3:$BD$1004,"="&amp;$BD626,INDIRECT(ADDRESS(3,BF$2,1,1)):INDIRECT(ADDRESS(1004,BF$2,1,1))),"")</f>
        <v/>
      </c>
      <c r="BG626" t="str">
        <f ca="1">IF($BT626&lt;&gt;"",SUMIF($BD$3:$BD$1004,"="&amp;$BD626,INDIRECT(ADDRESS(3,BG$2,1,1)):INDIRECT(ADDRESS(1004,BG$2,1,1))),"")</f>
        <v/>
      </c>
      <c r="BH626" t="str">
        <f ca="1">IF($BT626&lt;&gt;"",SUMIF($BD$3:$BD$1004,"="&amp;$BD626,INDIRECT(ADDRESS(3,BH$2,1,1)):INDIRECT(ADDRESS(1004,BH$2,1,1))),"")</f>
        <v/>
      </c>
      <c r="BI626" t="str">
        <f ca="1">IF($BT626&lt;&gt;"",SUMIF($BD$3:$BD$1004,"="&amp;$BD626,INDIRECT(ADDRESS(3,BI$2,1,1)):INDIRECT(ADDRESS(1004,BI$2,1,1))),"")</f>
        <v/>
      </c>
      <c r="BJ626" t="str">
        <f ca="1">IF($BT626&lt;&gt;"",SUMIF($BD$3:$BD$1004,"="&amp;$BD626,INDIRECT(ADDRESS(3,BJ$2,1,1)):INDIRECT(ADDRESS(1004,BJ$2,1,1))),"")</f>
        <v/>
      </c>
      <c r="BK626" t="str">
        <f ca="1">IF($BT626&lt;&gt;"",SUMIF($BD$3:$BD$1004,"="&amp;$BD626,INDIRECT(ADDRESS(3,BK$2,1,1)):INDIRECT(ADDRESS(1004,BK$2,1,1))),"")</f>
        <v/>
      </c>
      <c r="BL626" t="str">
        <f ca="1">IF($BT626&lt;&gt;"",SUMIF($BD$3:$BD$1004,"="&amp;$BD626,INDIRECT(ADDRESS(3,BL$2,1,1)):INDIRECT(ADDRESS(1004,BL$2,1,1))),"")</f>
        <v/>
      </c>
      <c r="BM626" t="str">
        <f ca="1">IF($BT626&lt;&gt;"",SUMIF($BD$3:$BD$1004,"="&amp;$BD626,INDIRECT(ADDRESS(3,BM$2,1,1)):INDIRECT(ADDRESS(1004,BM$2,1,1))),"")</f>
        <v/>
      </c>
      <c r="BN626" t="str">
        <f ca="1">IF($BT626&lt;&gt;"",SUMIF($BD$3:$BD$1004,"="&amp;$BD626,INDIRECT(ADDRESS(3,BN$2,1,1)):INDIRECT(ADDRESS(1004,BN$2,1,1))),"")</f>
        <v/>
      </c>
      <c r="BO626" t="str">
        <f ca="1">IF($BT626&lt;&gt;"",SUMIF($BD$3:$BD$1004,"="&amp;$BD626,INDIRECT(ADDRESS(3,BO$2,1,1)):INDIRECT(ADDRESS(1004,BO$2,1,1))),"")</f>
        <v/>
      </c>
      <c r="BP626" t="str">
        <f ca="1">IF($BT626&lt;&gt;"",SUMIF($BD$3:$BD$1004,"="&amp;$BD626,INDIRECT(ADDRESS(3,BP$2,1,1)):INDIRECT(ADDRESS(1004,BP$2,1,1))),"")</f>
        <v/>
      </c>
      <c r="BQ626" t="str">
        <f ca="1">IF($BT626&lt;&gt;"",SUMIF($BD$3:$BD$1004,"="&amp;$BD626,INDIRECT(ADDRESS(3,BQ$2,1,1)):INDIRECT(ADDRESS(1004,BQ$2,1,1))),"")</f>
        <v/>
      </c>
      <c r="BR626" t="str">
        <f ca="1">IF($BT626&lt;&gt;"",SUMIF($BD$3:$BD$1004,"="&amp;$BD626,INDIRECT(ADDRESS(3,BR$2,1,1)):INDIRECT(ADDRESS(1004,BR$2,1,1))),"")</f>
        <v/>
      </c>
      <c r="BS626" t="str">
        <f>IF($A626&lt;&gt;"",VLOOKUP(TRUNC(MID($A626,1,2),0),Plano_Contas!$H$3:$J$103,3,TRUE),"")</f>
        <v/>
      </c>
      <c r="BT626" t="str">
        <f t="shared" si="36"/>
        <v/>
      </c>
      <c r="BV626">
        <f>Empresas!C626</f>
        <v>0</v>
      </c>
    </row>
    <row r="627" spans="1:74" x14ac:dyDescent="0.2">
      <c r="A627" s="89"/>
      <c r="B627" s="52" t="str">
        <f>IF($A627&lt;&gt;"",VLOOKUP(""&amp;$A627,Plano_Contas!$A$3:$F$1003,6,0),"")</f>
        <v/>
      </c>
      <c r="C627" s="91"/>
      <c r="D627" s="111"/>
      <c r="E627" s="112">
        <v>0</v>
      </c>
      <c r="F627" s="87"/>
      <c r="G627" s="85"/>
      <c r="H627" s="111"/>
      <c r="I627" s="112">
        <v>0</v>
      </c>
      <c r="J627" s="87"/>
      <c r="K627" s="85"/>
      <c r="L627" s="111"/>
      <c r="M627" s="112">
        <v>0</v>
      </c>
      <c r="N627" s="87"/>
      <c r="O627" s="85"/>
      <c r="P627" s="111"/>
      <c r="Q627" s="112">
        <v>0</v>
      </c>
      <c r="R627" s="87"/>
      <c r="S627" s="85"/>
      <c r="T627" s="111"/>
      <c r="U627" s="112">
        <v>0</v>
      </c>
      <c r="V627" s="87"/>
      <c r="W627" s="85"/>
      <c r="X627" s="111"/>
      <c r="Y627" s="112">
        <v>0</v>
      </c>
      <c r="Z627" s="87"/>
      <c r="AA627" s="85"/>
      <c r="AB627" s="111"/>
      <c r="AC627" s="112">
        <v>0</v>
      </c>
      <c r="AD627" s="87"/>
      <c r="AE627" s="85"/>
      <c r="AF627" s="111"/>
      <c r="AG627" s="112">
        <v>0</v>
      </c>
      <c r="AH627" s="87"/>
      <c r="AI627" s="85"/>
      <c r="AJ627" s="111"/>
      <c r="AK627" s="112">
        <v>0</v>
      </c>
      <c r="AL627" s="87"/>
      <c r="AM627" s="85"/>
      <c r="AN627" s="111"/>
      <c r="AO627" s="112">
        <v>0</v>
      </c>
      <c r="AP627" s="87"/>
      <c r="AQ627" s="85"/>
      <c r="AR627" s="111"/>
      <c r="AS627" s="112">
        <v>0</v>
      </c>
      <c r="AT627" s="87"/>
      <c r="AU627" s="85"/>
      <c r="AV627" s="111"/>
      <c r="AW627" s="112">
        <v>0</v>
      </c>
      <c r="AX627" s="87"/>
      <c r="AY627" s="85"/>
      <c r="AZ627" s="267">
        <f t="shared" si="33"/>
        <v>0</v>
      </c>
      <c r="BA627" s="88">
        <f t="shared" si="34"/>
        <v>0</v>
      </c>
      <c r="BC627">
        <f>IF($A627&lt;&gt;"",COUNTIF($BD$3:$BD627,$BD627),0)</f>
        <v>0</v>
      </c>
      <c r="BD627" t="str">
        <f>IF($A627&lt;&gt;"",VLOOKUP(TRUNC(MID($A627,1,2),0),Plano_Contas!$H$3:$J$103,2,TRUE),"")</f>
        <v/>
      </c>
      <c r="BE627" s="201" t="str">
        <f t="shared" si="35"/>
        <v/>
      </c>
      <c r="BF627" t="str">
        <f ca="1">IF($BT627&lt;&gt;"",SUMIF($BD$3:$BD$1004,"="&amp;$BD627,INDIRECT(ADDRESS(3,BF$2,1,1)):INDIRECT(ADDRESS(1004,BF$2,1,1))),"")</f>
        <v/>
      </c>
      <c r="BG627" t="str">
        <f ca="1">IF($BT627&lt;&gt;"",SUMIF($BD$3:$BD$1004,"="&amp;$BD627,INDIRECT(ADDRESS(3,BG$2,1,1)):INDIRECT(ADDRESS(1004,BG$2,1,1))),"")</f>
        <v/>
      </c>
      <c r="BH627" t="str">
        <f ca="1">IF($BT627&lt;&gt;"",SUMIF($BD$3:$BD$1004,"="&amp;$BD627,INDIRECT(ADDRESS(3,BH$2,1,1)):INDIRECT(ADDRESS(1004,BH$2,1,1))),"")</f>
        <v/>
      </c>
      <c r="BI627" t="str">
        <f ca="1">IF($BT627&lt;&gt;"",SUMIF($BD$3:$BD$1004,"="&amp;$BD627,INDIRECT(ADDRESS(3,BI$2,1,1)):INDIRECT(ADDRESS(1004,BI$2,1,1))),"")</f>
        <v/>
      </c>
      <c r="BJ627" t="str">
        <f ca="1">IF($BT627&lt;&gt;"",SUMIF($BD$3:$BD$1004,"="&amp;$BD627,INDIRECT(ADDRESS(3,BJ$2,1,1)):INDIRECT(ADDRESS(1004,BJ$2,1,1))),"")</f>
        <v/>
      </c>
      <c r="BK627" t="str">
        <f ca="1">IF($BT627&lt;&gt;"",SUMIF($BD$3:$BD$1004,"="&amp;$BD627,INDIRECT(ADDRESS(3,BK$2,1,1)):INDIRECT(ADDRESS(1004,BK$2,1,1))),"")</f>
        <v/>
      </c>
      <c r="BL627" t="str">
        <f ca="1">IF($BT627&lt;&gt;"",SUMIF($BD$3:$BD$1004,"="&amp;$BD627,INDIRECT(ADDRESS(3,BL$2,1,1)):INDIRECT(ADDRESS(1004,BL$2,1,1))),"")</f>
        <v/>
      </c>
      <c r="BM627" t="str">
        <f ca="1">IF($BT627&lt;&gt;"",SUMIF($BD$3:$BD$1004,"="&amp;$BD627,INDIRECT(ADDRESS(3,BM$2,1,1)):INDIRECT(ADDRESS(1004,BM$2,1,1))),"")</f>
        <v/>
      </c>
      <c r="BN627" t="str">
        <f ca="1">IF($BT627&lt;&gt;"",SUMIF($BD$3:$BD$1004,"="&amp;$BD627,INDIRECT(ADDRESS(3,BN$2,1,1)):INDIRECT(ADDRESS(1004,BN$2,1,1))),"")</f>
        <v/>
      </c>
      <c r="BO627" t="str">
        <f ca="1">IF($BT627&lt;&gt;"",SUMIF($BD$3:$BD$1004,"="&amp;$BD627,INDIRECT(ADDRESS(3,BO$2,1,1)):INDIRECT(ADDRESS(1004,BO$2,1,1))),"")</f>
        <v/>
      </c>
      <c r="BP627" t="str">
        <f ca="1">IF($BT627&lt;&gt;"",SUMIF($BD$3:$BD$1004,"="&amp;$BD627,INDIRECT(ADDRESS(3,BP$2,1,1)):INDIRECT(ADDRESS(1004,BP$2,1,1))),"")</f>
        <v/>
      </c>
      <c r="BQ627" t="str">
        <f ca="1">IF($BT627&lt;&gt;"",SUMIF($BD$3:$BD$1004,"="&amp;$BD627,INDIRECT(ADDRESS(3,BQ$2,1,1)):INDIRECT(ADDRESS(1004,BQ$2,1,1))),"")</f>
        <v/>
      </c>
      <c r="BR627" t="str">
        <f ca="1">IF($BT627&lt;&gt;"",SUMIF($BD$3:$BD$1004,"="&amp;$BD627,INDIRECT(ADDRESS(3,BR$2,1,1)):INDIRECT(ADDRESS(1004,BR$2,1,1))),"")</f>
        <v/>
      </c>
      <c r="BS627" t="str">
        <f>IF($A627&lt;&gt;"",VLOOKUP(TRUNC(MID($A627,1,2),0),Plano_Contas!$H$3:$J$103,3,TRUE),"")</f>
        <v/>
      </c>
      <c r="BT627" t="str">
        <f t="shared" si="36"/>
        <v/>
      </c>
      <c r="BV627">
        <f>Empresas!C627</f>
        <v>0</v>
      </c>
    </row>
    <row r="628" spans="1:74" x14ac:dyDescent="0.2">
      <c r="A628" s="89"/>
      <c r="B628" s="52" t="str">
        <f>IF($A628&lt;&gt;"",VLOOKUP(""&amp;$A628,Plano_Contas!$A$3:$F$1003,6,0),"")</f>
        <v/>
      </c>
      <c r="C628" s="91"/>
      <c r="D628" s="111"/>
      <c r="E628" s="112">
        <v>0</v>
      </c>
      <c r="F628" s="87"/>
      <c r="G628" s="85"/>
      <c r="H628" s="111"/>
      <c r="I628" s="112">
        <v>0</v>
      </c>
      <c r="J628" s="87"/>
      <c r="K628" s="85"/>
      <c r="L628" s="111"/>
      <c r="M628" s="112">
        <v>0</v>
      </c>
      <c r="N628" s="87"/>
      <c r="O628" s="85"/>
      <c r="P628" s="111"/>
      <c r="Q628" s="112">
        <v>0</v>
      </c>
      <c r="R628" s="87"/>
      <c r="S628" s="85"/>
      <c r="T628" s="111"/>
      <c r="U628" s="112">
        <v>0</v>
      </c>
      <c r="V628" s="87"/>
      <c r="W628" s="85"/>
      <c r="X628" s="111"/>
      <c r="Y628" s="112">
        <v>0</v>
      </c>
      <c r="Z628" s="87"/>
      <c r="AA628" s="85"/>
      <c r="AB628" s="111"/>
      <c r="AC628" s="112">
        <v>0</v>
      </c>
      <c r="AD628" s="87"/>
      <c r="AE628" s="85"/>
      <c r="AF628" s="111"/>
      <c r="AG628" s="112">
        <v>0</v>
      </c>
      <c r="AH628" s="87"/>
      <c r="AI628" s="85"/>
      <c r="AJ628" s="111"/>
      <c r="AK628" s="112">
        <v>0</v>
      </c>
      <c r="AL628" s="87"/>
      <c r="AM628" s="85"/>
      <c r="AN628" s="111"/>
      <c r="AO628" s="112">
        <v>0</v>
      </c>
      <c r="AP628" s="87"/>
      <c r="AQ628" s="85"/>
      <c r="AR628" s="111"/>
      <c r="AS628" s="112">
        <v>0</v>
      </c>
      <c r="AT628" s="87"/>
      <c r="AU628" s="85"/>
      <c r="AV628" s="111"/>
      <c r="AW628" s="112">
        <v>0</v>
      </c>
      <c r="AX628" s="87"/>
      <c r="AY628" s="85"/>
      <c r="AZ628" s="267">
        <f t="shared" si="33"/>
        <v>0</v>
      </c>
      <c r="BA628" s="88">
        <f t="shared" si="34"/>
        <v>0</v>
      </c>
      <c r="BC628">
        <f>IF($A628&lt;&gt;"",COUNTIF($BD$3:$BD628,$BD628),0)</f>
        <v>0</v>
      </c>
      <c r="BD628" t="str">
        <f>IF($A628&lt;&gt;"",VLOOKUP(TRUNC(MID($A628,1,2),0),Plano_Contas!$H$3:$J$103,2,TRUE),"")</f>
        <v/>
      </c>
      <c r="BE628" s="201" t="str">
        <f t="shared" si="35"/>
        <v/>
      </c>
      <c r="BF628" t="str">
        <f ca="1">IF($BT628&lt;&gt;"",SUMIF($BD$3:$BD$1004,"="&amp;$BD628,INDIRECT(ADDRESS(3,BF$2,1,1)):INDIRECT(ADDRESS(1004,BF$2,1,1))),"")</f>
        <v/>
      </c>
      <c r="BG628" t="str">
        <f ca="1">IF($BT628&lt;&gt;"",SUMIF($BD$3:$BD$1004,"="&amp;$BD628,INDIRECT(ADDRESS(3,BG$2,1,1)):INDIRECT(ADDRESS(1004,BG$2,1,1))),"")</f>
        <v/>
      </c>
      <c r="BH628" t="str">
        <f ca="1">IF($BT628&lt;&gt;"",SUMIF($BD$3:$BD$1004,"="&amp;$BD628,INDIRECT(ADDRESS(3,BH$2,1,1)):INDIRECT(ADDRESS(1004,BH$2,1,1))),"")</f>
        <v/>
      </c>
      <c r="BI628" t="str">
        <f ca="1">IF($BT628&lt;&gt;"",SUMIF($BD$3:$BD$1004,"="&amp;$BD628,INDIRECT(ADDRESS(3,BI$2,1,1)):INDIRECT(ADDRESS(1004,BI$2,1,1))),"")</f>
        <v/>
      </c>
      <c r="BJ628" t="str">
        <f ca="1">IF($BT628&lt;&gt;"",SUMIF($BD$3:$BD$1004,"="&amp;$BD628,INDIRECT(ADDRESS(3,BJ$2,1,1)):INDIRECT(ADDRESS(1004,BJ$2,1,1))),"")</f>
        <v/>
      </c>
      <c r="BK628" t="str">
        <f ca="1">IF($BT628&lt;&gt;"",SUMIF($BD$3:$BD$1004,"="&amp;$BD628,INDIRECT(ADDRESS(3,BK$2,1,1)):INDIRECT(ADDRESS(1004,BK$2,1,1))),"")</f>
        <v/>
      </c>
      <c r="BL628" t="str">
        <f ca="1">IF($BT628&lt;&gt;"",SUMIF($BD$3:$BD$1004,"="&amp;$BD628,INDIRECT(ADDRESS(3,BL$2,1,1)):INDIRECT(ADDRESS(1004,BL$2,1,1))),"")</f>
        <v/>
      </c>
      <c r="BM628" t="str">
        <f ca="1">IF($BT628&lt;&gt;"",SUMIF($BD$3:$BD$1004,"="&amp;$BD628,INDIRECT(ADDRESS(3,BM$2,1,1)):INDIRECT(ADDRESS(1004,BM$2,1,1))),"")</f>
        <v/>
      </c>
      <c r="BN628" t="str">
        <f ca="1">IF($BT628&lt;&gt;"",SUMIF($BD$3:$BD$1004,"="&amp;$BD628,INDIRECT(ADDRESS(3,BN$2,1,1)):INDIRECT(ADDRESS(1004,BN$2,1,1))),"")</f>
        <v/>
      </c>
      <c r="BO628" t="str">
        <f ca="1">IF($BT628&lt;&gt;"",SUMIF($BD$3:$BD$1004,"="&amp;$BD628,INDIRECT(ADDRESS(3,BO$2,1,1)):INDIRECT(ADDRESS(1004,BO$2,1,1))),"")</f>
        <v/>
      </c>
      <c r="BP628" t="str">
        <f ca="1">IF($BT628&lt;&gt;"",SUMIF($BD$3:$BD$1004,"="&amp;$BD628,INDIRECT(ADDRESS(3,BP$2,1,1)):INDIRECT(ADDRESS(1004,BP$2,1,1))),"")</f>
        <v/>
      </c>
      <c r="BQ628" t="str">
        <f ca="1">IF($BT628&lt;&gt;"",SUMIF($BD$3:$BD$1004,"="&amp;$BD628,INDIRECT(ADDRESS(3,BQ$2,1,1)):INDIRECT(ADDRESS(1004,BQ$2,1,1))),"")</f>
        <v/>
      </c>
      <c r="BR628" t="str">
        <f ca="1">IF($BT628&lt;&gt;"",SUMIF($BD$3:$BD$1004,"="&amp;$BD628,INDIRECT(ADDRESS(3,BR$2,1,1)):INDIRECT(ADDRESS(1004,BR$2,1,1))),"")</f>
        <v/>
      </c>
      <c r="BS628" t="str">
        <f>IF($A628&lt;&gt;"",VLOOKUP(TRUNC(MID($A628,1,2),0),Plano_Contas!$H$3:$J$103,3,TRUE),"")</f>
        <v/>
      </c>
      <c r="BT628" t="str">
        <f t="shared" si="36"/>
        <v/>
      </c>
      <c r="BV628">
        <f>Empresas!C628</f>
        <v>0</v>
      </c>
    </row>
    <row r="629" spans="1:74" x14ac:dyDescent="0.2">
      <c r="A629" s="89"/>
      <c r="B629" s="52" t="str">
        <f>IF($A629&lt;&gt;"",VLOOKUP(""&amp;$A629,Plano_Contas!$A$3:$F$1003,6,0),"")</f>
        <v/>
      </c>
      <c r="C629" s="91"/>
      <c r="D629" s="111"/>
      <c r="E629" s="112">
        <v>0</v>
      </c>
      <c r="F629" s="87"/>
      <c r="G629" s="85"/>
      <c r="H629" s="111"/>
      <c r="I629" s="112">
        <v>0</v>
      </c>
      <c r="J629" s="87"/>
      <c r="K629" s="85"/>
      <c r="L629" s="111"/>
      <c r="M629" s="112">
        <v>0</v>
      </c>
      <c r="N629" s="87"/>
      <c r="O629" s="85"/>
      <c r="P629" s="111"/>
      <c r="Q629" s="112">
        <v>0</v>
      </c>
      <c r="R629" s="87"/>
      <c r="S629" s="85"/>
      <c r="T629" s="111"/>
      <c r="U629" s="112">
        <v>0</v>
      </c>
      <c r="V629" s="87"/>
      <c r="W629" s="85"/>
      <c r="X629" s="111"/>
      <c r="Y629" s="112">
        <v>0</v>
      </c>
      <c r="Z629" s="87"/>
      <c r="AA629" s="85"/>
      <c r="AB629" s="111"/>
      <c r="AC629" s="112">
        <v>0</v>
      </c>
      <c r="AD629" s="87"/>
      <c r="AE629" s="85"/>
      <c r="AF629" s="111"/>
      <c r="AG629" s="112">
        <v>0</v>
      </c>
      <c r="AH629" s="87"/>
      <c r="AI629" s="85"/>
      <c r="AJ629" s="111"/>
      <c r="AK629" s="112">
        <v>0</v>
      </c>
      <c r="AL629" s="87"/>
      <c r="AM629" s="85"/>
      <c r="AN629" s="111"/>
      <c r="AO629" s="112">
        <v>0</v>
      </c>
      <c r="AP629" s="87"/>
      <c r="AQ629" s="85"/>
      <c r="AR629" s="111"/>
      <c r="AS629" s="112">
        <v>0</v>
      </c>
      <c r="AT629" s="87"/>
      <c r="AU629" s="85"/>
      <c r="AV629" s="111"/>
      <c r="AW629" s="112">
        <v>0</v>
      </c>
      <c r="AX629" s="87"/>
      <c r="AY629" s="85"/>
      <c r="AZ629" s="267">
        <f t="shared" si="33"/>
        <v>0</v>
      </c>
      <c r="BA629" s="88">
        <f t="shared" si="34"/>
        <v>0</v>
      </c>
      <c r="BC629">
        <f>IF($A629&lt;&gt;"",COUNTIF($BD$3:$BD629,$BD629),0)</f>
        <v>0</v>
      </c>
      <c r="BD629" t="str">
        <f>IF($A629&lt;&gt;"",VLOOKUP(TRUNC(MID($A629,1,2),0),Plano_Contas!$H$3:$J$103,2,TRUE),"")</f>
        <v/>
      </c>
      <c r="BE629" s="201" t="str">
        <f t="shared" si="35"/>
        <v/>
      </c>
      <c r="BF629" t="str">
        <f ca="1">IF($BT629&lt;&gt;"",SUMIF($BD$3:$BD$1004,"="&amp;$BD629,INDIRECT(ADDRESS(3,BF$2,1,1)):INDIRECT(ADDRESS(1004,BF$2,1,1))),"")</f>
        <v/>
      </c>
      <c r="BG629" t="str">
        <f ca="1">IF($BT629&lt;&gt;"",SUMIF($BD$3:$BD$1004,"="&amp;$BD629,INDIRECT(ADDRESS(3,BG$2,1,1)):INDIRECT(ADDRESS(1004,BG$2,1,1))),"")</f>
        <v/>
      </c>
      <c r="BH629" t="str">
        <f ca="1">IF($BT629&lt;&gt;"",SUMIF($BD$3:$BD$1004,"="&amp;$BD629,INDIRECT(ADDRESS(3,BH$2,1,1)):INDIRECT(ADDRESS(1004,BH$2,1,1))),"")</f>
        <v/>
      </c>
      <c r="BI629" t="str">
        <f ca="1">IF($BT629&lt;&gt;"",SUMIF($BD$3:$BD$1004,"="&amp;$BD629,INDIRECT(ADDRESS(3,BI$2,1,1)):INDIRECT(ADDRESS(1004,BI$2,1,1))),"")</f>
        <v/>
      </c>
      <c r="BJ629" t="str">
        <f ca="1">IF($BT629&lt;&gt;"",SUMIF($BD$3:$BD$1004,"="&amp;$BD629,INDIRECT(ADDRESS(3,BJ$2,1,1)):INDIRECT(ADDRESS(1004,BJ$2,1,1))),"")</f>
        <v/>
      </c>
      <c r="BK629" t="str">
        <f ca="1">IF($BT629&lt;&gt;"",SUMIF($BD$3:$BD$1004,"="&amp;$BD629,INDIRECT(ADDRESS(3,BK$2,1,1)):INDIRECT(ADDRESS(1004,BK$2,1,1))),"")</f>
        <v/>
      </c>
      <c r="BL629" t="str">
        <f ca="1">IF($BT629&lt;&gt;"",SUMIF($BD$3:$BD$1004,"="&amp;$BD629,INDIRECT(ADDRESS(3,BL$2,1,1)):INDIRECT(ADDRESS(1004,BL$2,1,1))),"")</f>
        <v/>
      </c>
      <c r="BM629" t="str">
        <f ca="1">IF($BT629&lt;&gt;"",SUMIF($BD$3:$BD$1004,"="&amp;$BD629,INDIRECT(ADDRESS(3,BM$2,1,1)):INDIRECT(ADDRESS(1004,BM$2,1,1))),"")</f>
        <v/>
      </c>
      <c r="BN629" t="str">
        <f ca="1">IF($BT629&lt;&gt;"",SUMIF($BD$3:$BD$1004,"="&amp;$BD629,INDIRECT(ADDRESS(3,BN$2,1,1)):INDIRECT(ADDRESS(1004,BN$2,1,1))),"")</f>
        <v/>
      </c>
      <c r="BO629" t="str">
        <f ca="1">IF($BT629&lt;&gt;"",SUMIF($BD$3:$BD$1004,"="&amp;$BD629,INDIRECT(ADDRESS(3,BO$2,1,1)):INDIRECT(ADDRESS(1004,BO$2,1,1))),"")</f>
        <v/>
      </c>
      <c r="BP629" t="str">
        <f ca="1">IF($BT629&lt;&gt;"",SUMIF($BD$3:$BD$1004,"="&amp;$BD629,INDIRECT(ADDRESS(3,BP$2,1,1)):INDIRECT(ADDRESS(1004,BP$2,1,1))),"")</f>
        <v/>
      </c>
      <c r="BQ629" t="str">
        <f ca="1">IF($BT629&lt;&gt;"",SUMIF($BD$3:$BD$1004,"="&amp;$BD629,INDIRECT(ADDRESS(3,BQ$2,1,1)):INDIRECT(ADDRESS(1004,BQ$2,1,1))),"")</f>
        <v/>
      </c>
      <c r="BR629" t="str">
        <f ca="1">IF($BT629&lt;&gt;"",SUMIF($BD$3:$BD$1004,"="&amp;$BD629,INDIRECT(ADDRESS(3,BR$2,1,1)):INDIRECT(ADDRESS(1004,BR$2,1,1))),"")</f>
        <v/>
      </c>
      <c r="BS629" t="str">
        <f>IF($A629&lt;&gt;"",VLOOKUP(TRUNC(MID($A629,1,2),0),Plano_Contas!$H$3:$J$103,3,TRUE),"")</f>
        <v/>
      </c>
      <c r="BT629" t="str">
        <f t="shared" si="36"/>
        <v/>
      </c>
      <c r="BV629">
        <f>Empresas!C629</f>
        <v>0</v>
      </c>
    </row>
    <row r="630" spans="1:74" x14ac:dyDescent="0.2">
      <c r="A630" s="89"/>
      <c r="B630" s="52" t="str">
        <f>IF($A630&lt;&gt;"",VLOOKUP(""&amp;$A630,Plano_Contas!$A$3:$F$1003,6,0),"")</f>
        <v/>
      </c>
      <c r="C630" s="91"/>
      <c r="D630" s="111"/>
      <c r="E630" s="112">
        <v>0</v>
      </c>
      <c r="F630" s="87"/>
      <c r="G630" s="85"/>
      <c r="H630" s="111"/>
      <c r="I630" s="112">
        <v>0</v>
      </c>
      <c r="J630" s="87"/>
      <c r="K630" s="85"/>
      <c r="L630" s="111"/>
      <c r="M630" s="112">
        <v>0</v>
      </c>
      <c r="N630" s="87"/>
      <c r="O630" s="85"/>
      <c r="P630" s="111"/>
      <c r="Q630" s="112">
        <v>0</v>
      </c>
      <c r="R630" s="87"/>
      <c r="S630" s="85"/>
      <c r="T630" s="111"/>
      <c r="U630" s="112">
        <v>0</v>
      </c>
      <c r="V630" s="87"/>
      <c r="W630" s="85"/>
      <c r="X630" s="111"/>
      <c r="Y630" s="112">
        <v>0</v>
      </c>
      <c r="Z630" s="87"/>
      <c r="AA630" s="85"/>
      <c r="AB630" s="111"/>
      <c r="AC630" s="112">
        <v>0</v>
      </c>
      <c r="AD630" s="87"/>
      <c r="AE630" s="85"/>
      <c r="AF630" s="111"/>
      <c r="AG630" s="112">
        <v>0</v>
      </c>
      <c r="AH630" s="87"/>
      <c r="AI630" s="85"/>
      <c r="AJ630" s="111"/>
      <c r="AK630" s="112">
        <v>0</v>
      </c>
      <c r="AL630" s="87"/>
      <c r="AM630" s="85"/>
      <c r="AN630" s="111"/>
      <c r="AO630" s="112">
        <v>0</v>
      </c>
      <c r="AP630" s="87"/>
      <c r="AQ630" s="85"/>
      <c r="AR630" s="111"/>
      <c r="AS630" s="112">
        <v>0</v>
      </c>
      <c r="AT630" s="87"/>
      <c r="AU630" s="85"/>
      <c r="AV630" s="111"/>
      <c r="AW630" s="112">
        <v>0</v>
      </c>
      <c r="AX630" s="87"/>
      <c r="AY630" s="85"/>
      <c r="AZ630" s="267">
        <f t="shared" si="33"/>
        <v>0</v>
      </c>
      <c r="BA630" s="88">
        <f t="shared" si="34"/>
        <v>0</v>
      </c>
      <c r="BC630">
        <f>IF($A630&lt;&gt;"",COUNTIF($BD$3:$BD630,$BD630),0)</f>
        <v>0</v>
      </c>
      <c r="BD630" t="str">
        <f>IF($A630&lt;&gt;"",VLOOKUP(TRUNC(MID($A630,1,2),0),Plano_Contas!$H$3:$J$103,2,TRUE),"")</f>
        <v/>
      </c>
      <c r="BE630" s="201" t="str">
        <f t="shared" si="35"/>
        <v/>
      </c>
      <c r="BF630" t="str">
        <f ca="1">IF($BT630&lt;&gt;"",SUMIF($BD$3:$BD$1004,"="&amp;$BD630,INDIRECT(ADDRESS(3,BF$2,1,1)):INDIRECT(ADDRESS(1004,BF$2,1,1))),"")</f>
        <v/>
      </c>
      <c r="BG630" t="str">
        <f ca="1">IF($BT630&lt;&gt;"",SUMIF($BD$3:$BD$1004,"="&amp;$BD630,INDIRECT(ADDRESS(3,BG$2,1,1)):INDIRECT(ADDRESS(1004,BG$2,1,1))),"")</f>
        <v/>
      </c>
      <c r="BH630" t="str">
        <f ca="1">IF($BT630&lt;&gt;"",SUMIF($BD$3:$BD$1004,"="&amp;$BD630,INDIRECT(ADDRESS(3,BH$2,1,1)):INDIRECT(ADDRESS(1004,BH$2,1,1))),"")</f>
        <v/>
      </c>
      <c r="BI630" t="str">
        <f ca="1">IF($BT630&lt;&gt;"",SUMIF($BD$3:$BD$1004,"="&amp;$BD630,INDIRECT(ADDRESS(3,BI$2,1,1)):INDIRECT(ADDRESS(1004,BI$2,1,1))),"")</f>
        <v/>
      </c>
      <c r="BJ630" t="str">
        <f ca="1">IF($BT630&lt;&gt;"",SUMIF($BD$3:$BD$1004,"="&amp;$BD630,INDIRECT(ADDRESS(3,BJ$2,1,1)):INDIRECT(ADDRESS(1004,BJ$2,1,1))),"")</f>
        <v/>
      </c>
      <c r="BK630" t="str">
        <f ca="1">IF($BT630&lt;&gt;"",SUMIF($BD$3:$BD$1004,"="&amp;$BD630,INDIRECT(ADDRESS(3,BK$2,1,1)):INDIRECT(ADDRESS(1004,BK$2,1,1))),"")</f>
        <v/>
      </c>
      <c r="BL630" t="str">
        <f ca="1">IF($BT630&lt;&gt;"",SUMIF($BD$3:$BD$1004,"="&amp;$BD630,INDIRECT(ADDRESS(3,BL$2,1,1)):INDIRECT(ADDRESS(1004,BL$2,1,1))),"")</f>
        <v/>
      </c>
      <c r="BM630" t="str">
        <f ca="1">IF($BT630&lt;&gt;"",SUMIF($BD$3:$BD$1004,"="&amp;$BD630,INDIRECT(ADDRESS(3,BM$2,1,1)):INDIRECT(ADDRESS(1004,BM$2,1,1))),"")</f>
        <v/>
      </c>
      <c r="BN630" t="str">
        <f ca="1">IF($BT630&lt;&gt;"",SUMIF($BD$3:$BD$1004,"="&amp;$BD630,INDIRECT(ADDRESS(3,BN$2,1,1)):INDIRECT(ADDRESS(1004,BN$2,1,1))),"")</f>
        <v/>
      </c>
      <c r="BO630" t="str">
        <f ca="1">IF($BT630&lt;&gt;"",SUMIF($BD$3:$BD$1004,"="&amp;$BD630,INDIRECT(ADDRESS(3,BO$2,1,1)):INDIRECT(ADDRESS(1004,BO$2,1,1))),"")</f>
        <v/>
      </c>
      <c r="BP630" t="str">
        <f ca="1">IF($BT630&lt;&gt;"",SUMIF($BD$3:$BD$1004,"="&amp;$BD630,INDIRECT(ADDRESS(3,BP$2,1,1)):INDIRECT(ADDRESS(1004,BP$2,1,1))),"")</f>
        <v/>
      </c>
      <c r="BQ630" t="str">
        <f ca="1">IF($BT630&lt;&gt;"",SUMIF($BD$3:$BD$1004,"="&amp;$BD630,INDIRECT(ADDRESS(3,BQ$2,1,1)):INDIRECT(ADDRESS(1004,BQ$2,1,1))),"")</f>
        <v/>
      </c>
      <c r="BR630" t="str">
        <f ca="1">IF($BT630&lt;&gt;"",SUMIF($BD$3:$BD$1004,"="&amp;$BD630,INDIRECT(ADDRESS(3,BR$2,1,1)):INDIRECT(ADDRESS(1004,BR$2,1,1))),"")</f>
        <v/>
      </c>
      <c r="BS630" t="str">
        <f>IF($A630&lt;&gt;"",VLOOKUP(TRUNC(MID($A630,1,2),0),Plano_Contas!$H$3:$J$103,3,TRUE),"")</f>
        <v/>
      </c>
      <c r="BT630" t="str">
        <f t="shared" si="36"/>
        <v/>
      </c>
      <c r="BV630">
        <f>Empresas!C630</f>
        <v>0</v>
      </c>
    </row>
    <row r="631" spans="1:74" x14ac:dyDescent="0.2">
      <c r="A631" s="89"/>
      <c r="B631" s="52" t="str">
        <f>IF($A631&lt;&gt;"",VLOOKUP(""&amp;$A631,Plano_Contas!$A$3:$F$1003,6,0),"")</f>
        <v/>
      </c>
      <c r="C631" s="91"/>
      <c r="D631" s="111"/>
      <c r="E631" s="112">
        <v>0</v>
      </c>
      <c r="F631" s="87"/>
      <c r="G631" s="85"/>
      <c r="H631" s="111"/>
      <c r="I631" s="112">
        <v>0</v>
      </c>
      <c r="J631" s="87"/>
      <c r="K631" s="85"/>
      <c r="L631" s="111"/>
      <c r="M631" s="112">
        <v>0</v>
      </c>
      <c r="N631" s="87"/>
      <c r="O631" s="85"/>
      <c r="P631" s="111"/>
      <c r="Q631" s="112">
        <v>0</v>
      </c>
      <c r="R631" s="87"/>
      <c r="S631" s="85"/>
      <c r="T631" s="111"/>
      <c r="U631" s="112">
        <v>0</v>
      </c>
      <c r="V631" s="87"/>
      <c r="W631" s="85"/>
      <c r="X631" s="111"/>
      <c r="Y631" s="112">
        <v>0</v>
      </c>
      <c r="Z631" s="87"/>
      <c r="AA631" s="85"/>
      <c r="AB631" s="111"/>
      <c r="AC631" s="112">
        <v>0</v>
      </c>
      <c r="AD631" s="87"/>
      <c r="AE631" s="85"/>
      <c r="AF631" s="111"/>
      <c r="AG631" s="112">
        <v>0</v>
      </c>
      <c r="AH631" s="87"/>
      <c r="AI631" s="85"/>
      <c r="AJ631" s="111"/>
      <c r="AK631" s="112">
        <v>0</v>
      </c>
      <c r="AL631" s="87"/>
      <c r="AM631" s="85"/>
      <c r="AN631" s="111"/>
      <c r="AO631" s="112">
        <v>0</v>
      </c>
      <c r="AP631" s="87"/>
      <c r="AQ631" s="85"/>
      <c r="AR631" s="111"/>
      <c r="AS631" s="112">
        <v>0</v>
      </c>
      <c r="AT631" s="87"/>
      <c r="AU631" s="85"/>
      <c r="AV631" s="111"/>
      <c r="AW631" s="112">
        <v>0</v>
      </c>
      <c r="AX631" s="87"/>
      <c r="AY631" s="85"/>
      <c r="AZ631" s="267">
        <f t="shared" si="33"/>
        <v>0</v>
      </c>
      <c r="BA631" s="88">
        <f t="shared" si="34"/>
        <v>0</v>
      </c>
      <c r="BC631">
        <f>IF($A631&lt;&gt;"",COUNTIF($BD$3:$BD631,$BD631),0)</f>
        <v>0</v>
      </c>
      <c r="BD631" t="str">
        <f>IF($A631&lt;&gt;"",VLOOKUP(TRUNC(MID($A631,1,2),0),Plano_Contas!$H$3:$J$103,2,TRUE),"")</f>
        <v/>
      </c>
      <c r="BE631" s="201" t="str">
        <f t="shared" si="35"/>
        <v/>
      </c>
      <c r="BF631" t="str">
        <f ca="1">IF($BT631&lt;&gt;"",SUMIF($BD$3:$BD$1004,"="&amp;$BD631,INDIRECT(ADDRESS(3,BF$2,1,1)):INDIRECT(ADDRESS(1004,BF$2,1,1))),"")</f>
        <v/>
      </c>
      <c r="BG631" t="str">
        <f ca="1">IF($BT631&lt;&gt;"",SUMIF($BD$3:$BD$1004,"="&amp;$BD631,INDIRECT(ADDRESS(3,BG$2,1,1)):INDIRECT(ADDRESS(1004,BG$2,1,1))),"")</f>
        <v/>
      </c>
      <c r="BH631" t="str">
        <f ca="1">IF($BT631&lt;&gt;"",SUMIF($BD$3:$BD$1004,"="&amp;$BD631,INDIRECT(ADDRESS(3,BH$2,1,1)):INDIRECT(ADDRESS(1004,BH$2,1,1))),"")</f>
        <v/>
      </c>
      <c r="BI631" t="str">
        <f ca="1">IF($BT631&lt;&gt;"",SUMIF($BD$3:$BD$1004,"="&amp;$BD631,INDIRECT(ADDRESS(3,BI$2,1,1)):INDIRECT(ADDRESS(1004,BI$2,1,1))),"")</f>
        <v/>
      </c>
      <c r="BJ631" t="str">
        <f ca="1">IF($BT631&lt;&gt;"",SUMIF($BD$3:$BD$1004,"="&amp;$BD631,INDIRECT(ADDRESS(3,BJ$2,1,1)):INDIRECT(ADDRESS(1004,BJ$2,1,1))),"")</f>
        <v/>
      </c>
      <c r="BK631" t="str">
        <f ca="1">IF($BT631&lt;&gt;"",SUMIF($BD$3:$BD$1004,"="&amp;$BD631,INDIRECT(ADDRESS(3,BK$2,1,1)):INDIRECT(ADDRESS(1004,BK$2,1,1))),"")</f>
        <v/>
      </c>
      <c r="BL631" t="str">
        <f ca="1">IF($BT631&lt;&gt;"",SUMIF($BD$3:$BD$1004,"="&amp;$BD631,INDIRECT(ADDRESS(3,BL$2,1,1)):INDIRECT(ADDRESS(1004,BL$2,1,1))),"")</f>
        <v/>
      </c>
      <c r="BM631" t="str">
        <f ca="1">IF($BT631&lt;&gt;"",SUMIF($BD$3:$BD$1004,"="&amp;$BD631,INDIRECT(ADDRESS(3,BM$2,1,1)):INDIRECT(ADDRESS(1004,BM$2,1,1))),"")</f>
        <v/>
      </c>
      <c r="BN631" t="str">
        <f ca="1">IF($BT631&lt;&gt;"",SUMIF($BD$3:$BD$1004,"="&amp;$BD631,INDIRECT(ADDRESS(3,BN$2,1,1)):INDIRECT(ADDRESS(1004,BN$2,1,1))),"")</f>
        <v/>
      </c>
      <c r="BO631" t="str">
        <f ca="1">IF($BT631&lt;&gt;"",SUMIF($BD$3:$BD$1004,"="&amp;$BD631,INDIRECT(ADDRESS(3,BO$2,1,1)):INDIRECT(ADDRESS(1004,BO$2,1,1))),"")</f>
        <v/>
      </c>
      <c r="BP631" t="str">
        <f ca="1">IF($BT631&lt;&gt;"",SUMIF($BD$3:$BD$1004,"="&amp;$BD631,INDIRECT(ADDRESS(3,BP$2,1,1)):INDIRECT(ADDRESS(1004,BP$2,1,1))),"")</f>
        <v/>
      </c>
      <c r="BQ631" t="str">
        <f ca="1">IF($BT631&lt;&gt;"",SUMIF($BD$3:$BD$1004,"="&amp;$BD631,INDIRECT(ADDRESS(3,BQ$2,1,1)):INDIRECT(ADDRESS(1004,BQ$2,1,1))),"")</f>
        <v/>
      </c>
      <c r="BR631" t="str">
        <f ca="1">IF($BT631&lt;&gt;"",SUMIF($BD$3:$BD$1004,"="&amp;$BD631,INDIRECT(ADDRESS(3,BR$2,1,1)):INDIRECT(ADDRESS(1004,BR$2,1,1))),"")</f>
        <v/>
      </c>
      <c r="BS631" t="str">
        <f>IF($A631&lt;&gt;"",VLOOKUP(TRUNC(MID($A631,1,2),0),Plano_Contas!$H$3:$J$103,3,TRUE),"")</f>
        <v/>
      </c>
      <c r="BT631" t="str">
        <f t="shared" si="36"/>
        <v/>
      </c>
      <c r="BV631">
        <f>Empresas!C631</f>
        <v>0</v>
      </c>
    </row>
    <row r="632" spans="1:74" x14ac:dyDescent="0.2">
      <c r="A632" s="89"/>
      <c r="B632" s="52" t="str">
        <f>IF($A632&lt;&gt;"",VLOOKUP(""&amp;$A632,Plano_Contas!$A$3:$F$1003,6,0),"")</f>
        <v/>
      </c>
      <c r="C632" s="91"/>
      <c r="D632" s="111"/>
      <c r="E632" s="112">
        <v>0</v>
      </c>
      <c r="F632" s="87"/>
      <c r="G632" s="85"/>
      <c r="H632" s="111"/>
      <c r="I632" s="112">
        <v>0</v>
      </c>
      <c r="J632" s="87"/>
      <c r="K632" s="85"/>
      <c r="L632" s="111"/>
      <c r="M632" s="112">
        <v>0</v>
      </c>
      <c r="N632" s="87"/>
      <c r="O632" s="85"/>
      <c r="P632" s="111"/>
      <c r="Q632" s="112">
        <v>0</v>
      </c>
      <c r="R632" s="87"/>
      <c r="S632" s="85"/>
      <c r="T632" s="111"/>
      <c r="U632" s="112">
        <v>0</v>
      </c>
      <c r="V632" s="87"/>
      <c r="W632" s="85"/>
      <c r="X632" s="111"/>
      <c r="Y632" s="112">
        <v>0</v>
      </c>
      <c r="Z632" s="87"/>
      <c r="AA632" s="85"/>
      <c r="AB632" s="111"/>
      <c r="AC632" s="112">
        <v>0</v>
      </c>
      <c r="AD632" s="87"/>
      <c r="AE632" s="85"/>
      <c r="AF632" s="111"/>
      <c r="AG632" s="112">
        <v>0</v>
      </c>
      <c r="AH632" s="87"/>
      <c r="AI632" s="85"/>
      <c r="AJ632" s="111"/>
      <c r="AK632" s="112">
        <v>0</v>
      </c>
      <c r="AL632" s="87"/>
      <c r="AM632" s="85"/>
      <c r="AN632" s="111"/>
      <c r="AO632" s="112">
        <v>0</v>
      </c>
      <c r="AP632" s="87"/>
      <c r="AQ632" s="85"/>
      <c r="AR632" s="111"/>
      <c r="AS632" s="112">
        <v>0</v>
      </c>
      <c r="AT632" s="87"/>
      <c r="AU632" s="85"/>
      <c r="AV632" s="111"/>
      <c r="AW632" s="112">
        <v>0</v>
      </c>
      <c r="AX632" s="87"/>
      <c r="AY632" s="85"/>
      <c r="AZ632" s="267">
        <f t="shared" si="33"/>
        <v>0</v>
      </c>
      <c r="BA632" s="88">
        <f t="shared" si="34"/>
        <v>0</v>
      </c>
      <c r="BC632">
        <f>IF($A632&lt;&gt;"",COUNTIF($BD$3:$BD632,$BD632),0)</f>
        <v>0</v>
      </c>
      <c r="BD632" t="str">
        <f>IF($A632&lt;&gt;"",VLOOKUP(TRUNC(MID($A632,1,2),0),Plano_Contas!$H$3:$J$103,2,TRUE),"")</f>
        <v/>
      </c>
      <c r="BE632" s="201" t="str">
        <f t="shared" si="35"/>
        <v/>
      </c>
      <c r="BF632" t="str">
        <f ca="1">IF($BT632&lt;&gt;"",SUMIF($BD$3:$BD$1004,"="&amp;$BD632,INDIRECT(ADDRESS(3,BF$2,1,1)):INDIRECT(ADDRESS(1004,BF$2,1,1))),"")</f>
        <v/>
      </c>
      <c r="BG632" t="str">
        <f ca="1">IF($BT632&lt;&gt;"",SUMIF($BD$3:$BD$1004,"="&amp;$BD632,INDIRECT(ADDRESS(3,BG$2,1,1)):INDIRECT(ADDRESS(1004,BG$2,1,1))),"")</f>
        <v/>
      </c>
      <c r="BH632" t="str">
        <f ca="1">IF($BT632&lt;&gt;"",SUMIF($BD$3:$BD$1004,"="&amp;$BD632,INDIRECT(ADDRESS(3,BH$2,1,1)):INDIRECT(ADDRESS(1004,BH$2,1,1))),"")</f>
        <v/>
      </c>
      <c r="BI632" t="str">
        <f ca="1">IF($BT632&lt;&gt;"",SUMIF($BD$3:$BD$1004,"="&amp;$BD632,INDIRECT(ADDRESS(3,BI$2,1,1)):INDIRECT(ADDRESS(1004,BI$2,1,1))),"")</f>
        <v/>
      </c>
      <c r="BJ632" t="str">
        <f ca="1">IF($BT632&lt;&gt;"",SUMIF($BD$3:$BD$1004,"="&amp;$BD632,INDIRECT(ADDRESS(3,BJ$2,1,1)):INDIRECT(ADDRESS(1004,BJ$2,1,1))),"")</f>
        <v/>
      </c>
      <c r="BK632" t="str">
        <f ca="1">IF($BT632&lt;&gt;"",SUMIF($BD$3:$BD$1004,"="&amp;$BD632,INDIRECT(ADDRESS(3,BK$2,1,1)):INDIRECT(ADDRESS(1004,BK$2,1,1))),"")</f>
        <v/>
      </c>
      <c r="BL632" t="str">
        <f ca="1">IF($BT632&lt;&gt;"",SUMIF($BD$3:$BD$1004,"="&amp;$BD632,INDIRECT(ADDRESS(3,BL$2,1,1)):INDIRECT(ADDRESS(1004,BL$2,1,1))),"")</f>
        <v/>
      </c>
      <c r="BM632" t="str">
        <f ca="1">IF($BT632&lt;&gt;"",SUMIF($BD$3:$BD$1004,"="&amp;$BD632,INDIRECT(ADDRESS(3,BM$2,1,1)):INDIRECT(ADDRESS(1004,BM$2,1,1))),"")</f>
        <v/>
      </c>
      <c r="BN632" t="str">
        <f ca="1">IF($BT632&lt;&gt;"",SUMIF($BD$3:$BD$1004,"="&amp;$BD632,INDIRECT(ADDRESS(3,BN$2,1,1)):INDIRECT(ADDRESS(1004,BN$2,1,1))),"")</f>
        <v/>
      </c>
      <c r="BO632" t="str">
        <f ca="1">IF($BT632&lt;&gt;"",SUMIF($BD$3:$BD$1004,"="&amp;$BD632,INDIRECT(ADDRESS(3,BO$2,1,1)):INDIRECT(ADDRESS(1004,BO$2,1,1))),"")</f>
        <v/>
      </c>
      <c r="BP632" t="str">
        <f ca="1">IF($BT632&lt;&gt;"",SUMIF($BD$3:$BD$1004,"="&amp;$BD632,INDIRECT(ADDRESS(3,BP$2,1,1)):INDIRECT(ADDRESS(1004,BP$2,1,1))),"")</f>
        <v/>
      </c>
      <c r="BQ632" t="str">
        <f ca="1">IF($BT632&lt;&gt;"",SUMIF($BD$3:$BD$1004,"="&amp;$BD632,INDIRECT(ADDRESS(3,BQ$2,1,1)):INDIRECT(ADDRESS(1004,BQ$2,1,1))),"")</f>
        <v/>
      </c>
      <c r="BR632" t="str">
        <f ca="1">IF($BT632&lt;&gt;"",SUMIF($BD$3:$BD$1004,"="&amp;$BD632,INDIRECT(ADDRESS(3,BR$2,1,1)):INDIRECT(ADDRESS(1004,BR$2,1,1))),"")</f>
        <v/>
      </c>
      <c r="BS632" t="str">
        <f>IF($A632&lt;&gt;"",VLOOKUP(TRUNC(MID($A632,1,2),0),Plano_Contas!$H$3:$J$103,3,TRUE),"")</f>
        <v/>
      </c>
      <c r="BT632" t="str">
        <f t="shared" si="36"/>
        <v/>
      </c>
      <c r="BV632">
        <f>Empresas!C632</f>
        <v>0</v>
      </c>
    </row>
    <row r="633" spans="1:74" x14ac:dyDescent="0.2">
      <c r="A633" s="89"/>
      <c r="B633" s="52" t="str">
        <f>IF($A633&lt;&gt;"",VLOOKUP(""&amp;$A633,Plano_Contas!$A$3:$F$1003,6,0),"")</f>
        <v/>
      </c>
      <c r="C633" s="91"/>
      <c r="D633" s="111"/>
      <c r="E633" s="112">
        <v>0</v>
      </c>
      <c r="F633" s="87"/>
      <c r="G633" s="85"/>
      <c r="H633" s="111"/>
      <c r="I633" s="112">
        <v>0</v>
      </c>
      <c r="J633" s="87"/>
      <c r="K633" s="85"/>
      <c r="L633" s="111"/>
      <c r="M633" s="112">
        <v>0</v>
      </c>
      <c r="N633" s="87"/>
      <c r="O633" s="85"/>
      <c r="P633" s="111"/>
      <c r="Q633" s="112">
        <v>0</v>
      </c>
      <c r="R633" s="87"/>
      <c r="S633" s="85"/>
      <c r="T633" s="111"/>
      <c r="U633" s="112">
        <v>0</v>
      </c>
      <c r="V633" s="87"/>
      <c r="W633" s="85"/>
      <c r="X633" s="111"/>
      <c r="Y633" s="112">
        <v>0</v>
      </c>
      <c r="Z633" s="87"/>
      <c r="AA633" s="85"/>
      <c r="AB633" s="111"/>
      <c r="AC633" s="112">
        <v>0</v>
      </c>
      <c r="AD633" s="87"/>
      <c r="AE633" s="85"/>
      <c r="AF633" s="111"/>
      <c r="AG633" s="112">
        <v>0</v>
      </c>
      <c r="AH633" s="87"/>
      <c r="AI633" s="85"/>
      <c r="AJ633" s="111"/>
      <c r="AK633" s="112">
        <v>0</v>
      </c>
      <c r="AL633" s="87"/>
      <c r="AM633" s="85"/>
      <c r="AN633" s="111"/>
      <c r="AO633" s="112">
        <v>0</v>
      </c>
      <c r="AP633" s="87"/>
      <c r="AQ633" s="85"/>
      <c r="AR633" s="111"/>
      <c r="AS633" s="112">
        <v>0</v>
      </c>
      <c r="AT633" s="87"/>
      <c r="AU633" s="85"/>
      <c r="AV633" s="111"/>
      <c r="AW633" s="112">
        <v>0</v>
      </c>
      <c r="AX633" s="87"/>
      <c r="AY633" s="85"/>
      <c r="AZ633" s="267">
        <f t="shared" si="33"/>
        <v>0</v>
      </c>
      <c r="BA633" s="88">
        <f t="shared" si="34"/>
        <v>0</v>
      </c>
      <c r="BC633">
        <f>IF($A633&lt;&gt;"",COUNTIF($BD$3:$BD633,$BD633),0)</f>
        <v>0</v>
      </c>
      <c r="BD633" t="str">
        <f>IF($A633&lt;&gt;"",VLOOKUP(TRUNC(MID($A633,1,2),0),Plano_Contas!$H$3:$J$103,2,TRUE),"")</f>
        <v/>
      </c>
      <c r="BE633" s="201" t="str">
        <f t="shared" si="35"/>
        <v/>
      </c>
      <c r="BF633" t="str">
        <f ca="1">IF($BT633&lt;&gt;"",SUMIF($BD$3:$BD$1004,"="&amp;$BD633,INDIRECT(ADDRESS(3,BF$2,1,1)):INDIRECT(ADDRESS(1004,BF$2,1,1))),"")</f>
        <v/>
      </c>
      <c r="BG633" t="str">
        <f ca="1">IF($BT633&lt;&gt;"",SUMIF($BD$3:$BD$1004,"="&amp;$BD633,INDIRECT(ADDRESS(3,BG$2,1,1)):INDIRECT(ADDRESS(1004,BG$2,1,1))),"")</f>
        <v/>
      </c>
      <c r="BH633" t="str">
        <f ca="1">IF($BT633&lt;&gt;"",SUMIF($BD$3:$BD$1004,"="&amp;$BD633,INDIRECT(ADDRESS(3,BH$2,1,1)):INDIRECT(ADDRESS(1004,BH$2,1,1))),"")</f>
        <v/>
      </c>
      <c r="BI633" t="str">
        <f ca="1">IF($BT633&lt;&gt;"",SUMIF($BD$3:$BD$1004,"="&amp;$BD633,INDIRECT(ADDRESS(3,BI$2,1,1)):INDIRECT(ADDRESS(1004,BI$2,1,1))),"")</f>
        <v/>
      </c>
      <c r="BJ633" t="str">
        <f ca="1">IF($BT633&lt;&gt;"",SUMIF($BD$3:$BD$1004,"="&amp;$BD633,INDIRECT(ADDRESS(3,BJ$2,1,1)):INDIRECT(ADDRESS(1004,BJ$2,1,1))),"")</f>
        <v/>
      </c>
      <c r="BK633" t="str">
        <f ca="1">IF($BT633&lt;&gt;"",SUMIF($BD$3:$BD$1004,"="&amp;$BD633,INDIRECT(ADDRESS(3,BK$2,1,1)):INDIRECT(ADDRESS(1004,BK$2,1,1))),"")</f>
        <v/>
      </c>
      <c r="BL633" t="str">
        <f ca="1">IF($BT633&lt;&gt;"",SUMIF($BD$3:$BD$1004,"="&amp;$BD633,INDIRECT(ADDRESS(3,BL$2,1,1)):INDIRECT(ADDRESS(1004,BL$2,1,1))),"")</f>
        <v/>
      </c>
      <c r="BM633" t="str">
        <f ca="1">IF($BT633&lt;&gt;"",SUMIF($BD$3:$BD$1004,"="&amp;$BD633,INDIRECT(ADDRESS(3,BM$2,1,1)):INDIRECT(ADDRESS(1004,BM$2,1,1))),"")</f>
        <v/>
      </c>
      <c r="BN633" t="str">
        <f ca="1">IF($BT633&lt;&gt;"",SUMIF($BD$3:$BD$1004,"="&amp;$BD633,INDIRECT(ADDRESS(3,BN$2,1,1)):INDIRECT(ADDRESS(1004,BN$2,1,1))),"")</f>
        <v/>
      </c>
      <c r="BO633" t="str">
        <f ca="1">IF($BT633&lt;&gt;"",SUMIF($BD$3:$BD$1004,"="&amp;$BD633,INDIRECT(ADDRESS(3,BO$2,1,1)):INDIRECT(ADDRESS(1004,BO$2,1,1))),"")</f>
        <v/>
      </c>
      <c r="BP633" t="str">
        <f ca="1">IF($BT633&lt;&gt;"",SUMIF($BD$3:$BD$1004,"="&amp;$BD633,INDIRECT(ADDRESS(3,BP$2,1,1)):INDIRECT(ADDRESS(1004,BP$2,1,1))),"")</f>
        <v/>
      </c>
      <c r="BQ633" t="str">
        <f ca="1">IF($BT633&lt;&gt;"",SUMIF($BD$3:$BD$1004,"="&amp;$BD633,INDIRECT(ADDRESS(3,BQ$2,1,1)):INDIRECT(ADDRESS(1004,BQ$2,1,1))),"")</f>
        <v/>
      </c>
      <c r="BR633" t="str">
        <f ca="1">IF($BT633&lt;&gt;"",SUMIF($BD$3:$BD$1004,"="&amp;$BD633,INDIRECT(ADDRESS(3,BR$2,1,1)):INDIRECT(ADDRESS(1004,BR$2,1,1))),"")</f>
        <v/>
      </c>
      <c r="BS633" t="str">
        <f>IF($A633&lt;&gt;"",VLOOKUP(TRUNC(MID($A633,1,2),0),Plano_Contas!$H$3:$J$103,3,TRUE),"")</f>
        <v/>
      </c>
      <c r="BT633" t="str">
        <f t="shared" si="36"/>
        <v/>
      </c>
      <c r="BV633">
        <f>Empresas!C633</f>
        <v>0</v>
      </c>
    </row>
    <row r="634" spans="1:74" x14ac:dyDescent="0.2">
      <c r="A634" s="89"/>
      <c r="B634" s="52" t="str">
        <f>IF($A634&lt;&gt;"",VLOOKUP(""&amp;$A634,Plano_Contas!$A$3:$F$1003,6,0),"")</f>
        <v/>
      </c>
      <c r="C634" s="91"/>
      <c r="D634" s="111"/>
      <c r="E634" s="112">
        <v>0</v>
      </c>
      <c r="F634" s="87"/>
      <c r="G634" s="85"/>
      <c r="H634" s="111"/>
      <c r="I634" s="112">
        <v>0</v>
      </c>
      <c r="J634" s="87"/>
      <c r="K634" s="85"/>
      <c r="L634" s="111"/>
      <c r="M634" s="112">
        <v>0</v>
      </c>
      <c r="N634" s="87"/>
      <c r="O634" s="85"/>
      <c r="P634" s="111"/>
      <c r="Q634" s="112">
        <v>0</v>
      </c>
      <c r="R634" s="87"/>
      <c r="S634" s="85"/>
      <c r="T634" s="111"/>
      <c r="U634" s="112">
        <v>0</v>
      </c>
      <c r="V634" s="87"/>
      <c r="W634" s="85"/>
      <c r="X634" s="111"/>
      <c r="Y634" s="112">
        <v>0</v>
      </c>
      <c r="Z634" s="87"/>
      <c r="AA634" s="85"/>
      <c r="AB634" s="111"/>
      <c r="AC634" s="112">
        <v>0</v>
      </c>
      <c r="AD634" s="87"/>
      <c r="AE634" s="85"/>
      <c r="AF634" s="111"/>
      <c r="AG634" s="112">
        <v>0</v>
      </c>
      <c r="AH634" s="87"/>
      <c r="AI634" s="85"/>
      <c r="AJ634" s="111"/>
      <c r="AK634" s="112">
        <v>0</v>
      </c>
      <c r="AL634" s="87"/>
      <c r="AM634" s="85"/>
      <c r="AN634" s="111"/>
      <c r="AO634" s="112">
        <v>0</v>
      </c>
      <c r="AP634" s="87"/>
      <c r="AQ634" s="85"/>
      <c r="AR634" s="111"/>
      <c r="AS634" s="112">
        <v>0</v>
      </c>
      <c r="AT634" s="87"/>
      <c r="AU634" s="85"/>
      <c r="AV634" s="111"/>
      <c r="AW634" s="112">
        <v>0</v>
      </c>
      <c r="AX634" s="87"/>
      <c r="AY634" s="85"/>
      <c r="AZ634" s="267">
        <f t="shared" si="33"/>
        <v>0</v>
      </c>
      <c r="BA634" s="88">
        <f t="shared" si="34"/>
        <v>0</v>
      </c>
      <c r="BC634">
        <f>IF($A634&lt;&gt;"",COUNTIF($BD$3:$BD634,$BD634),0)</f>
        <v>0</v>
      </c>
      <c r="BD634" t="str">
        <f>IF($A634&lt;&gt;"",VLOOKUP(TRUNC(MID($A634,1,2),0),Plano_Contas!$H$3:$J$103,2,TRUE),"")</f>
        <v/>
      </c>
      <c r="BE634" s="201" t="str">
        <f t="shared" si="35"/>
        <v/>
      </c>
      <c r="BF634" t="str">
        <f ca="1">IF($BT634&lt;&gt;"",SUMIF($BD$3:$BD$1004,"="&amp;$BD634,INDIRECT(ADDRESS(3,BF$2,1,1)):INDIRECT(ADDRESS(1004,BF$2,1,1))),"")</f>
        <v/>
      </c>
      <c r="BG634" t="str">
        <f ca="1">IF($BT634&lt;&gt;"",SUMIF($BD$3:$BD$1004,"="&amp;$BD634,INDIRECT(ADDRESS(3,BG$2,1,1)):INDIRECT(ADDRESS(1004,BG$2,1,1))),"")</f>
        <v/>
      </c>
      <c r="BH634" t="str">
        <f ca="1">IF($BT634&lt;&gt;"",SUMIF($BD$3:$BD$1004,"="&amp;$BD634,INDIRECT(ADDRESS(3,BH$2,1,1)):INDIRECT(ADDRESS(1004,BH$2,1,1))),"")</f>
        <v/>
      </c>
      <c r="BI634" t="str">
        <f ca="1">IF($BT634&lt;&gt;"",SUMIF($BD$3:$BD$1004,"="&amp;$BD634,INDIRECT(ADDRESS(3,BI$2,1,1)):INDIRECT(ADDRESS(1004,BI$2,1,1))),"")</f>
        <v/>
      </c>
      <c r="BJ634" t="str">
        <f ca="1">IF($BT634&lt;&gt;"",SUMIF($BD$3:$BD$1004,"="&amp;$BD634,INDIRECT(ADDRESS(3,BJ$2,1,1)):INDIRECT(ADDRESS(1004,BJ$2,1,1))),"")</f>
        <v/>
      </c>
      <c r="BK634" t="str">
        <f ca="1">IF($BT634&lt;&gt;"",SUMIF($BD$3:$BD$1004,"="&amp;$BD634,INDIRECT(ADDRESS(3,BK$2,1,1)):INDIRECT(ADDRESS(1004,BK$2,1,1))),"")</f>
        <v/>
      </c>
      <c r="BL634" t="str">
        <f ca="1">IF($BT634&lt;&gt;"",SUMIF($BD$3:$BD$1004,"="&amp;$BD634,INDIRECT(ADDRESS(3,BL$2,1,1)):INDIRECT(ADDRESS(1004,BL$2,1,1))),"")</f>
        <v/>
      </c>
      <c r="BM634" t="str">
        <f ca="1">IF($BT634&lt;&gt;"",SUMIF($BD$3:$BD$1004,"="&amp;$BD634,INDIRECT(ADDRESS(3,BM$2,1,1)):INDIRECT(ADDRESS(1004,BM$2,1,1))),"")</f>
        <v/>
      </c>
      <c r="BN634" t="str">
        <f ca="1">IF($BT634&lt;&gt;"",SUMIF($BD$3:$BD$1004,"="&amp;$BD634,INDIRECT(ADDRESS(3,BN$2,1,1)):INDIRECT(ADDRESS(1004,BN$2,1,1))),"")</f>
        <v/>
      </c>
      <c r="BO634" t="str">
        <f ca="1">IF($BT634&lt;&gt;"",SUMIF($BD$3:$BD$1004,"="&amp;$BD634,INDIRECT(ADDRESS(3,BO$2,1,1)):INDIRECT(ADDRESS(1004,BO$2,1,1))),"")</f>
        <v/>
      </c>
      <c r="BP634" t="str">
        <f ca="1">IF($BT634&lt;&gt;"",SUMIF($BD$3:$BD$1004,"="&amp;$BD634,INDIRECT(ADDRESS(3,BP$2,1,1)):INDIRECT(ADDRESS(1004,BP$2,1,1))),"")</f>
        <v/>
      </c>
      <c r="BQ634" t="str">
        <f ca="1">IF($BT634&lt;&gt;"",SUMIF($BD$3:$BD$1004,"="&amp;$BD634,INDIRECT(ADDRESS(3,BQ$2,1,1)):INDIRECT(ADDRESS(1004,BQ$2,1,1))),"")</f>
        <v/>
      </c>
      <c r="BR634" t="str">
        <f ca="1">IF($BT634&lt;&gt;"",SUMIF($BD$3:$BD$1004,"="&amp;$BD634,INDIRECT(ADDRESS(3,BR$2,1,1)):INDIRECT(ADDRESS(1004,BR$2,1,1))),"")</f>
        <v/>
      </c>
      <c r="BS634" t="str">
        <f>IF($A634&lt;&gt;"",VLOOKUP(TRUNC(MID($A634,1,2),0),Plano_Contas!$H$3:$J$103,3,TRUE),"")</f>
        <v/>
      </c>
      <c r="BT634" t="str">
        <f t="shared" si="36"/>
        <v/>
      </c>
      <c r="BV634">
        <f>Empresas!C634</f>
        <v>0</v>
      </c>
    </row>
    <row r="635" spans="1:74" x14ac:dyDescent="0.2">
      <c r="A635" s="89"/>
      <c r="B635" s="52" t="str">
        <f>IF($A635&lt;&gt;"",VLOOKUP(""&amp;$A635,Plano_Contas!$A$3:$F$1003,6,0),"")</f>
        <v/>
      </c>
      <c r="C635" s="91"/>
      <c r="D635" s="111"/>
      <c r="E635" s="112">
        <v>0</v>
      </c>
      <c r="F635" s="87"/>
      <c r="G635" s="85"/>
      <c r="H635" s="111"/>
      <c r="I635" s="112">
        <v>0</v>
      </c>
      <c r="J635" s="87"/>
      <c r="K635" s="85"/>
      <c r="L635" s="111"/>
      <c r="M635" s="112">
        <v>0</v>
      </c>
      <c r="N635" s="87"/>
      <c r="O635" s="85"/>
      <c r="P635" s="111"/>
      <c r="Q635" s="112">
        <v>0</v>
      </c>
      <c r="R635" s="87"/>
      <c r="S635" s="85"/>
      <c r="T635" s="111"/>
      <c r="U635" s="112">
        <v>0</v>
      </c>
      <c r="V635" s="87"/>
      <c r="W635" s="85"/>
      <c r="X635" s="111"/>
      <c r="Y635" s="112">
        <v>0</v>
      </c>
      <c r="Z635" s="87"/>
      <c r="AA635" s="85"/>
      <c r="AB635" s="111"/>
      <c r="AC635" s="112">
        <v>0</v>
      </c>
      <c r="AD635" s="87"/>
      <c r="AE635" s="85"/>
      <c r="AF635" s="111"/>
      <c r="AG635" s="112">
        <v>0</v>
      </c>
      <c r="AH635" s="87"/>
      <c r="AI635" s="85"/>
      <c r="AJ635" s="111"/>
      <c r="AK635" s="112">
        <v>0</v>
      </c>
      <c r="AL635" s="87"/>
      <c r="AM635" s="85"/>
      <c r="AN635" s="111"/>
      <c r="AO635" s="112">
        <v>0</v>
      </c>
      <c r="AP635" s="87"/>
      <c r="AQ635" s="85"/>
      <c r="AR635" s="111"/>
      <c r="AS635" s="112">
        <v>0</v>
      </c>
      <c r="AT635" s="87"/>
      <c r="AU635" s="85"/>
      <c r="AV635" s="111"/>
      <c r="AW635" s="112">
        <v>0</v>
      </c>
      <c r="AX635" s="87"/>
      <c r="AY635" s="85"/>
      <c r="AZ635" s="267">
        <f t="shared" si="33"/>
        <v>0</v>
      </c>
      <c r="BA635" s="88">
        <f t="shared" si="34"/>
        <v>0</v>
      </c>
      <c r="BC635">
        <f>IF($A635&lt;&gt;"",COUNTIF($BD$3:$BD635,$BD635),0)</f>
        <v>0</v>
      </c>
      <c r="BD635" t="str">
        <f>IF($A635&lt;&gt;"",VLOOKUP(TRUNC(MID($A635,1,2),0),Plano_Contas!$H$3:$J$103,2,TRUE),"")</f>
        <v/>
      </c>
      <c r="BE635" s="201" t="str">
        <f t="shared" si="35"/>
        <v/>
      </c>
      <c r="BF635" t="str">
        <f ca="1">IF($BT635&lt;&gt;"",SUMIF($BD$3:$BD$1004,"="&amp;$BD635,INDIRECT(ADDRESS(3,BF$2,1,1)):INDIRECT(ADDRESS(1004,BF$2,1,1))),"")</f>
        <v/>
      </c>
      <c r="BG635" t="str">
        <f ca="1">IF($BT635&lt;&gt;"",SUMIF($BD$3:$BD$1004,"="&amp;$BD635,INDIRECT(ADDRESS(3,BG$2,1,1)):INDIRECT(ADDRESS(1004,BG$2,1,1))),"")</f>
        <v/>
      </c>
      <c r="BH635" t="str">
        <f ca="1">IF($BT635&lt;&gt;"",SUMIF($BD$3:$BD$1004,"="&amp;$BD635,INDIRECT(ADDRESS(3,BH$2,1,1)):INDIRECT(ADDRESS(1004,BH$2,1,1))),"")</f>
        <v/>
      </c>
      <c r="BI635" t="str">
        <f ca="1">IF($BT635&lt;&gt;"",SUMIF($BD$3:$BD$1004,"="&amp;$BD635,INDIRECT(ADDRESS(3,BI$2,1,1)):INDIRECT(ADDRESS(1004,BI$2,1,1))),"")</f>
        <v/>
      </c>
      <c r="BJ635" t="str">
        <f ca="1">IF($BT635&lt;&gt;"",SUMIF($BD$3:$BD$1004,"="&amp;$BD635,INDIRECT(ADDRESS(3,BJ$2,1,1)):INDIRECT(ADDRESS(1004,BJ$2,1,1))),"")</f>
        <v/>
      </c>
      <c r="BK635" t="str">
        <f ca="1">IF($BT635&lt;&gt;"",SUMIF($BD$3:$BD$1004,"="&amp;$BD635,INDIRECT(ADDRESS(3,BK$2,1,1)):INDIRECT(ADDRESS(1004,BK$2,1,1))),"")</f>
        <v/>
      </c>
      <c r="BL635" t="str">
        <f ca="1">IF($BT635&lt;&gt;"",SUMIF($BD$3:$BD$1004,"="&amp;$BD635,INDIRECT(ADDRESS(3,BL$2,1,1)):INDIRECT(ADDRESS(1004,BL$2,1,1))),"")</f>
        <v/>
      </c>
      <c r="BM635" t="str">
        <f ca="1">IF($BT635&lt;&gt;"",SUMIF($BD$3:$BD$1004,"="&amp;$BD635,INDIRECT(ADDRESS(3,BM$2,1,1)):INDIRECT(ADDRESS(1004,BM$2,1,1))),"")</f>
        <v/>
      </c>
      <c r="BN635" t="str">
        <f ca="1">IF($BT635&lt;&gt;"",SUMIF($BD$3:$BD$1004,"="&amp;$BD635,INDIRECT(ADDRESS(3,BN$2,1,1)):INDIRECT(ADDRESS(1004,BN$2,1,1))),"")</f>
        <v/>
      </c>
      <c r="BO635" t="str">
        <f ca="1">IF($BT635&lt;&gt;"",SUMIF($BD$3:$BD$1004,"="&amp;$BD635,INDIRECT(ADDRESS(3,BO$2,1,1)):INDIRECT(ADDRESS(1004,BO$2,1,1))),"")</f>
        <v/>
      </c>
      <c r="BP635" t="str">
        <f ca="1">IF($BT635&lt;&gt;"",SUMIF($BD$3:$BD$1004,"="&amp;$BD635,INDIRECT(ADDRESS(3,BP$2,1,1)):INDIRECT(ADDRESS(1004,BP$2,1,1))),"")</f>
        <v/>
      </c>
      <c r="BQ635" t="str">
        <f ca="1">IF($BT635&lt;&gt;"",SUMIF($BD$3:$BD$1004,"="&amp;$BD635,INDIRECT(ADDRESS(3,BQ$2,1,1)):INDIRECT(ADDRESS(1004,BQ$2,1,1))),"")</f>
        <v/>
      </c>
      <c r="BR635" t="str">
        <f ca="1">IF($BT635&lt;&gt;"",SUMIF($BD$3:$BD$1004,"="&amp;$BD635,INDIRECT(ADDRESS(3,BR$2,1,1)):INDIRECT(ADDRESS(1004,BR$2,1,1))),"")</f>
        <v/>
      </c>
      <c r="BS635" t="str">
        <f>IF($A635&lt;&gt;"",VLOOKUP(TRUNC(MID($A635,1,2),0),Plano_Contas!$H$3:$J$103,3,TRUE),"")</f>
        <v/>
      </c>
      <c r="BT635" t="str">
        <f t="shared" si="36"/>
        <v/>
      </c>
      <c r="BV635">
        <f>Empresas!C635</f>
        <v>0</v>
      </c>
    </row>
    <row r="636" spans="1:74" x14ac:dyDescent="0.2">
      <c r="A636" s="89"/>
      <c r="B636" s="52" t="str">
        <f>IF($A636&lt;&gt;"",VLOOKUP(""&amp;$A636,Plano_Contas!$A$3:$F$1003,6,0),"")</f>
        <v/>
      </c>
      <c r="C636" s="91"/>
      <c r="D636" s="111"/>
      <c r="E636" s="112">
        <v>0</v>
      </c>
      <c r="F636" s="87"/>
      <c r="G636" s="85"/>
      <c r="H636" s="111"/>
      <c r="I636" s="112">
        <v>0</v>
      </c>
      <c r="J636" s="87"/>
      <c r="K636" s="85"/>
      <c r="L636" s="111"/>
      <c r="M636" s="112">
        <v>0</v>
      </c>
      <c r="N636" s="87"/>
      <c r="O636" s="85"/>
      <c r="P636" s="111"/>
      <c r="Q636" s="112">
        <v>0</v>
      </c>
      <c r="R636" s="87"/>
      <c r="S636" s="85"/>
      <c r="T636" s="111"/>
      <c r="U636" s="112">
        <v>0</v>
      </c>
      <c r="V636" s="87"/>
      <c r="W636" s="85"/>
      <c r="X636" s="111"/>
      <c r="Y636" s="112">
        <v>0</v>
      </c>
      <c r="Z636" s="87"/>
      <c r="AA636" s="85"/>
      <c r="AB636" s="111"/>
      <c r="AC636" s="112">
        <v>0</v>
      </c>
      <c r="AD636" s="87"/>
      <c r="AE636" s="85"/>
      <c r="AF636" s="111"/>
      <c r="AG636" s="112">
        <v>0</v>
      </c>
      <c r="AH636" s="87"/>
      <c r="AI636" s="85"/>
      <c r="AJ636" s="111"/>
      <c r="AK636" s="112">
        <v>0</v>
      </c>
      <c r="AL636" s="87"/>
      <c r="AM636" s="85"/>
      <c r="AN636" s="111"/>
      <c r="AO636" s="112">
        <v>0</v>
      </c>
      <c r="AP636" s="87"/>
      <c r="AQ636" s="85"/>
      <c r="AR636" s="111"/>
      <c r="AS636" s="112">
        <v>0</v>
      </c>
      <c r="AT636" s="87"/>
      <c r="AU636" s="85"/>
      <c r="AV636" s="111"/>
      <c r="AW636" s="112">
        <v>0</v>
      </c>
      <c r="AX636" s="87"/>
      <c r="AY636" s="85"/>
      <c r="AZ636" s="267">
        <f t="shared" ref="AZ636:AZ699" si="37">SUM(E636,I636,M636,Q636,U636,Y636,AC636,AG636,AK636,AO636,AS636,AW636)</f>
        <v>0</v>
      </c>
      <c r="BA636" s="88">
        <f t="shared" ref="BA636:BA699" si="38">SUM($G636,$K636,$O636,$S636,$W636,$AA636,$AE636,$AI636,$AM636,$AQ636,$AU636,$AY636)</f>
        <v>0</v>
      </c>
      <c r="BC636">
        <f>IF($A636&lt;&gt;"",COUNTIF($BD$3:$BD636,$BD636),0)</f>
        <v>0</v>
      </c>
      <c r="BD636" t="str">
        <f>IF($A636&lt;&gt;"",VLOOKUP(TRUNC(MID($A636,1,2),0),Plano_Contas!$H$3:$J$103,2,TRUE),"")</f>
        <v/>
      </c>
      <c r="BE636" s="201" t="str">
        <f t="shared" si="35"/>
        <v/>
      </c>
      <c r="BF636" t="str">
        <f ca="1">IF($BT636&lt;&gt;"",SUMIF($BD$3:$BD$1004,"="&amp;$BD636,INDIRECT(ADDRESS(3,BF$2,1,1)):INDIRECT(ADDRESS(1004,BF$2,1,1))),"")</f>
        <v/>
      </c>
      <c r="BG636" t="str">
        <f ca="1">IF($BT636&lt;&gt;"",SUMIF($BD$3:$BD$1004,"="&amp;$BD636,INDIRECT(ADDRESS(3,BG$2,1,1)):INDIRECT(ADDRESS(1004,BG$2,1,1))),"")</f>
        <v/>
      </c>
      <c r="BH636" t="str">
        <f ca="1">IF($BT636&lt;&gt;"",SUMIF($BD$3:$BD$1004,"="&amp;$BD636,INDIRECT(ADDRESS(3,BH$2,1,1)):INDIRECT(ADDRESS(1004,BH$2,1,1))),"")</f>
        <v/>
      </c>
      <c r="BI636" t="str">
        <f ca="1">IF($BT636&lt;&gt;"",SUMIF($BD$3:$BD$1004,"="&amp;$BD636,INDIRECT(ADDRESS(3,BI$2,1,1)):INDIRECT(ADDRESS(1004,BI$2,1,1))),"")</f>
        <v/>
      </c>
      <c r="BJ636" t="str">
        <f ca="1">IF($BT636&lt;&gt;"",SUMIF($BD$3:$BD$1004,"="&amp;$BD636,INDIRECT(ADDRESS(3,BJ$2,1,1)):INDIRECT(ADDRESS(1004,BJ$2,1,1))),"")</f>
        <v/>
      </c>
      <c r="BK636" t="str">
        <f ca="1">IF($BT636&lt;&gt;"",SUMIF($BD$3:$BD$1004,"="&amp;$BD636,INDIRECT(ADDRESS(3,BK$2,1,1)):INDIRECT(ADDRESS(1004,BK$2,1,1))),"")</f>
        <v/>
      </c>
      <c r="BL636" t="str">
        <f ca="1">IF($BT636&lt;&gt;"",SUMIF($BD$3:$BD$1004,"="&amp;$BD636,INDIRECT(ADDRESS(3,BL$2,1,1)):INDIRECT(ADDRESS(1004,BL$2,1,1))),"")</f>
        <v/>
      </c>
      <c r="BM636" t="str">
        <f ca="1">IF($BT636&lt;&gt;"",SUMIF($BD$3:$BD$1004,"="&amp;$BD636,INDIRECT(ADDRESS(3,BM$2,1,1)):INDIRECT(ADDRESS(1004,BM$2,1,1))),"")</f>
        <v/>
      </c>
      <c r="BN636" t="str">
        <f ca="1">IF($BT636&lt;&gt;"",SUMIF($BD$3:$BD$1004,"="&amp;$BD636,INDIRECT(ADDRESS(3,BN$2,1,1)):INDIRECT(ADDRESS(1004,BN$2,1,1))),"")</f>
        <v/>
      </c>
      <c r="BO636" t="str">
        <f ca="1">IF($BT636&lt;&gt;"",SUMIF($BD$3:$BD$1004,"="&amp;$BD636,INDIRECT(ADDRESS(3,BO$2,1,1)):INDIRECT(ADDRESS(1004,BO$2,1,1))),"")</f>
        <v/>
      </c>
      <c r="BP636" t="str">
        <f ca="1">IF($BT636&lt;&gt;"",SUMIF($BD$3:$BD$1004,"="&amp;$BD636,INDIRECT(ADDRESS(3,BP$2,1,1)):INDIRECT(ADDRESS(1004,BP$2,1,1))),"")</f>
        <v/>
      </c>
      <c r="BQ636" t="str">
        <f ca="1">IF($BT636&lt;&gt;"",SUMIF($BD$3:$BD$1004,"="&amp;$BD636,INDIRECT(ADDRESS(3,BQ$2,1,1)):INDIRECT(ADDRESS(1004,BQ$2,1,1))),"")</f>
        <v/>
      </c>
      <c r="BR636" t="str">
        <f ca="1">IF($BT636&lt;&gt;"",SUMIF($BD$3:$BD$1004,"="&amp;$BD636,INDIRECT(ADDRESS(3,BR$2,1,1)):INDIRECT(ADDRESS(1004,BR$2,1,1))),"")</f>
        <v/>
      </c>
      <c r="BS636" t="str">
        <f>IF($A636&lt;&gt;"",VLOOKUP(TRUNC(MID($A636,1,2),0),Plano_Contas!$H$3:$J$103,3,TRUE),"")</f>
        <v/>
      </c>
      <c r="BT636" t="str">
        <f t="shared" si="36"/>
        <v/>
      </c>
      <c r="BV636">
        <f>Empresas!C636</f>
        <v>0</v>
      </c>
    </row>
    <row r="637" spans="1:74" x14ac:dyDescent="0.2">
      <c r="A637" s="89"/>
      <c r="B637" s="52" t="str">
        <f>IF($A637&lt;&gt;"",VLOOKUP(""&amp;$A637,Plano_Contas!$A$3:$F$1003,6,0),"")</f>
        <v/>
      </c>
      <c r="C637" s="91"/>
      <c r="D637" s="111"/>
      <c r="E637" s="112">
        <v>0</v>
      </c>
      <c r="F637" s="87"/>
      <c r="G637" s="85"/>
      <c r="H637" s="111"/>
      <c r="I637" s="112">
        <v>0</v>
      </c>
      <c r="J637" s="87"/>
      <c r="K637" s="85"/>
      <c r="L637" s="111"/>
      <c r="M637" s="112">
        <v>0</v>
      </c>
      <c r="N637" s="87"/>
      <c r="O637" s="85"/>
      <c r="P637" s="111"/>
      <c r="Q637" s="112">
        <v>0</v>
      </c>
      <c r="R637" s="87"/>
      <c r="S637" s="85"/>
      <c r="T637" s="111"/>
      <c r="U637" s="112">
        <v>0</v>
      </c>
      <c r="V637" s="87"/>
      <c r="W637" s="85"/>
      <c r="X637" s="111"/>
      <c r="Y637" s="112">
        <v>0</v>
      </c>
      <c r="Z637" s="87"/>
      <c r="AA637" s="85"/>
      <c r="AB637" s="111"/>
      <c r="AC637" s="112">
        <v>0</v>
      </c>
      <c r="AD637" s="87"/>
      <c r="AE637" s="85"/>
      <c r="AF637" s="111"/>
      <c r="AG637" s="112">
        <v>0</v>
      </c>
      <c r="AH637" s="87"/>
      <c r="AI637" s="85"/>
      <c r="AJ637" s="111"/>
      <c r="AK637" s="112">
        <v>0</v>
      </c>
      <c r="AL637" s="87"/>
      <c r="AM637" s="85"/>
      <c r="AN637" s="111"/>
      <c r="AO637" s="112">
        <v>0</v>
      </c>
      <c r="AP637" s="87"/>
      <c r="AQ637" s="85"/>
      <c r="AR637" s="111"/>
      <c r="AS637" s="112">
        <v>0</v>
      </c>
      <c r="AT637" s="87"/>
      <c r="AU637" s="85"/>
      <c r="AV637" s="111"/>
      <c r="AW637" s="112">
        <v>0</v>
      </c>
      <c r="AX637" s="87"/>
      <c r="AY637" s="85"/>
      <c r="AZ637" s="267">
        <f t="shared" si="37"/>
        <v>0</v>
      </c>
      <c r="BA637" s="88">
        <f t="shared" si="38"/>
        <v>0</v>
      </c>
      <c r="BC637">
        <f>IF($A637&lt;&gt;"",COUNTIF($BD$3:$BD637,$BD637),0)</f>
        <v>0</v>
      </c>
      <c r="BD637" t="str">
        <f>IF($A637&lt;&gt;"",VLOOKUP(TRUNC(MID($A637,1,2),0),Plano_Contas!$H$3:$J$103,2,TRUE),"")</f>
        <v/>
      </c>
      <c r="BE637" s="201" t="str">
        <f t="shared" si="35"/>
        <v/>
      </c>
      <c r="BF637" t="str">
        <f ca="1">IF($BT637&lt;&gt;"",SUMIF($BD$3:$BD$1004,"="&amp;$BD637,INDIRECT(ADDRESS(3,BF$2,1,1)):INDIRECT(ADDRESS(1004,BF$2,1,1))),"")</f>
        <v/>
      </c>
      <c r="BG637" t="str">
        <f ca="1">IF($BT637&lt;&gt;"",SUMIF($BD$3:$BD$1004,"="&amp;$BD637,INDIRECT(ADDRESS(3,BG$2,1,1)):INDIRECT(ADDRESS(1004,BG$2,1,1))),"")</f>
        <v/>
      </c>
      <c r="BH637" t="str">
        <f ca="1">IF($BT637&lt;&gt;"",SUMIF($BD$3:$BD$1004,"="&amp;$BD637,INDIRECT(ADDRESS(3,BH$2,1,1)):INDIRECT(ADDRESS(1004,BH$2,1,1))),"")</f>
        <v/>
      </c>
      <c r="BI637" t="str">
        <f ca="1">IF($BT637&lt;&gt;"",SUMIF($BD$3:$BD$1004,"="&amp;$BD637,INDIRECT(ADDRESS(3,BI$2,1,1)):INDIRECT(ADDRESS(1004,BI$2,1,1))),"")</f>
        <v/>
      </c>
      <c r="BJ637" t="str">
        <f ca="1">IF($BT637&lt;&gt;"",SUMIF($BD$3:$BD$1004,"="&amp;$BD637,INDIRECT(ADDRESS(3,BJ$2,1,1)):INDIRECT(ADDRESS(1004,BJ$2,1,1))),"")</f>
        <v/>
      </c>
      <c r="BK637" t="str">
        <f ca="1">IF($BT637&lt;&gt;"",SUMIF($BD$3:$BD$1004,"="&amp;$BD637,INDIRECT(ADDRESS(3,BK$2,1,1)):INDIRECT(ADDRESS(1004,BK$2,1,1))),"")</f>
        <v/>
      </c>
      <c r="BL637" t="str">
        <f ca="1">IF($BT637&lt;&gt;"",SUMIF($BD$3:$BD$1004,"="&amp;$BD637,INDIRECT(ADDRESS(3,BL$2,1,1)):INDIRECT(ADDRESS(1004,BL$2,1,1))),"")</f>
        <v/>
      </c>
      <c r="BM637" t="str">
        <f ca="1">IF($BT637&lt;&gt;"",SUMIF($BD$3:$BD$1004,"="&amp;$BD637,INDIRECT(ADDRESS(3,BM$2,1,1)):INDIRECT(ADDRESS(1004,BM$2,1,1))),"")</f>
        <v/>
      </c>
      <c r="BN637" t="str">
        <f ca="1">IF($BT637&lt;&gt;"",SUMIF($BD$3:$BD$1004,"="&amp;$BD637,INDIRECT(ADDRESS(3,BN$2,1,1)):INDIRECT(ADDRESS(1004,BN$2,1,1))),"")</f>
        <v/>
      </c>
      <c r="BO637" t="str">
        <f ca="1">IF($BT637&lt;&gt;"",SUMIF($BD$3:$BD$1004,"="&amp;$BD637,INDIRECT(ADDRESS(3,BO$2,1,1)):INDIRECT(ADDRESS(1004,BO$2,1,1))),"")</f>
        <v/>
      </c>
      <c r="BP637" t="str">
        <f ca="1">IF($BT637&lt;&gt;"",SUMIF($BD$3:$BD$1004,"="&amp;$BD637,INDIRECT(ADDRESS(3,BP$2,1,1)):INDIRECT(ADDRESS(1004,BP$2,1,1))),"")</f>
        <v/>
      </c>
      <c r="BQ637" t="str">
        <f ca="1">IF($BT637&lt;&gt;"",SUMIF($BD$3:$BD$1004,"="&amp;$BD637,INDIRECT(ADDRESS(3,BQ$2,1,1)):INDIRECT(ADDRESS(1004,BQ$2,1,1))),"")</f>
        <v/>
      </c>
      <c r="BR637" t="str">
        <f ca="1">IF($BT637&lt;&gt;"",SUMIF($BD$3:$BD$1004,"="&amp;$BD637,INDIRECT(ADDRESS(3,BR$2,1,1)):INDIRECT(ADDRESS(1004,BR$2,1,1))),"")</f>
        <v/>
      </c>
      <c r="BS637" t="str">
        <f>IF($A637&lt;&gt;"",VLOOKUP(TRUNC(MID($A637,1,2),0),Plano_Contas!$H$3:$J$103,3,TRUE),"")</f>
        <v/>
      </c>
      <c r="BT637" t="str">
        <f t="shared" si="36"/>
        <v/>
      </c>
      <c r="BV637">
        <f>Empresas!C637</f>
        <v>0</v>
      </c>
    </row>
    <row r="638" spans="1:74" x14ac:dyDescent="0.2">
      <c r="A638" s="89"/>
      <c r="B638" s="52" t="str">
        <f>IF($A638&lt;&gt;"",VLOOKUP(""&amp;$A638,Plano_Contas!$A$3:$F$1003,6,0),"")</f>
        <v/>
      </c>
      <c r="C638" s="91"/>
      <c r="D638" s="111"/>
      <c r="E638" s="112">
        <v>0</v>
      </c>
      <c r="F638" s="87"/>
      <c r="G638" s="85"/>
      <c r="H638" s="111"/>
      <c r="I638" s="112">
        <v>0</v>
      </c>
      <c r="J638" s="87"/>
      <c r="K638" s="85"/>
      <c r="L638" s="111"/>
      <c r="M638" s="112">
        <v>0</v>
      </c>
      <c r="N638" s="87"/>
      <c r="O638" s="85"/>
      <c r="P638" s="111"/>
      <c r="Q638" s="112">
        <v>0</v>
      </c>
      <c r="R638" s="87"/>
      <c r="S638" s="85"/>
      <c r="T638" s="111"/>
      <c r="U638" s="112">
        <v>0</v>
      </c>
      <c r="V638" s="87"/>
      <c r="W638" s="85"/>
      <c r="X638" s="111"/>
      <c r="Y638" s="112">
        <v>0</v>
      </c>
      <c r="Z638" s="87"/>
      <c r="AA638" s="85"/>
      <c r="AB638" s="111"/>
      <c r="AC638" s="112">
        <v>0</v>
      </c>
      <c r="AD638" s="87"/>
      <c r="AE638" s="85"/>
      <c r="AF638" s="111"/>
      <c r="AG638" s="112">
        <v>0</v>
      </c>
      <c r="AH638" s="87"/>
      <c r="AI638" s="85"/>
      <c r="AJ638" s="111"/>
      <c r="AK638" s="112">
        <v>0</v>
      </c>
      <c r="AL638" s="87"/>
      <c r="AM638" s="85"/>
      <c r="AN638" s="111"/>
      <c r="AO638" s="112">
        <v>0</v>
      </c>
      <c r="AP638" s="87"/>
      <c r="AQ638" s="85"/>
      <c r="AR638" s="111"/>
      <c r="AS638" s="112">
        <v>0</v>
      </c>
      <c r="AT638" s="87"/>
      <c r="AU638" s="85"/>
      <c r="AV638" s="111"/>
      <c r="AW638" s="112">
        <v>0</v>
      </c>
      <c r="AX638" s="87"/>
      <c r="AY638" s="85"/>
      <c r="AZ638" s="267">
        <f t="shared" si="37"/>
        <v>0</v>
      </c>
      <c r="BA638" s="88">
        <f t="shared" si="38"/>
        <v>0</v>
      </c>
      <c r="BC638">
        <f>IF($A638&lt;&gt;"",COUNTIF($BD$3:$BD638,$BD638),0)</f>
        <v>0</v>
      </c>
      <c r="BD638" t="str">
        <f>IF($A638&lt;&gt;"",VLOOKUP(TRUNC(MID($A638,1,2),0),Plano_Contas!$H$3:$J$103,2,TRUE),"")</f>
        <v/>
      </c>
      <c r="BE638" s="201" t="str">
        <f t="shared" si="35"/>
        <v/>
      </c>
      <c r="BF638" t="str">
        <f ca="1">IF($BT638&lt;&gt;"",SUMIF($BD$3:$BD$1004,"="&amp;$BD638,INDIRECT(ADDRESS(3,BF$2,1,1)):INDIRECT(ADDRESS(1004,BF$2,1,1))),"")</f>
        <v/>
      </c>
      <c r="BG638" t="str">
        <f ca="1">IF($BT638&lt;&gt;"",SUMIF($BD$3:$BD$1004,"="&amp;$BD638,INDIRECT(ADDRESS(3,BG$2,1,1)):INDIRECT(ADDRESS(1004,BG$2,1,1))),"")</f>
        <v/>
      </c>
      <c r="BH638" t="str">
        <f ca="1">IF($BT638&lt;&gt;"",SUMIF($BD$3:$BD$1004,"="&amp;$BD638,INDIRECT(ADDRESS(3,BH$2,1,1)):INDIRECT(ADDRESS(1004,BH$2,1,1))),"")</f>
        <v/>
      </c>
      <c r="BI638" t="str">
        <f ca="1">IF($BT638&lt;&gt;"",SUMIF($BD$3:$BD$1004,"="&amp;$BD638,INDIRECT(ADDRESS(3,BI$2,1,1)):INDIRECT(ADDRESS(1004,BI$2,1,1))),"")</f>
        <v/>
      </c>
      <c r="BJ638" t="str">
        <f ca="1">IF($BT638&lt;&gt;"",SUMIF($BD$3:$BD$1004,"="&amp;$BD638,INDIRECT(ADDRESS(3,BJ$2,1,1)):INDIRECT(ADDRESS(1004,BJ$2,1,1))),"")</f>
        <v/>
      </c>
      <c r="BK638" t="str">
        <f ca="1">IF($BT638&lt;&gt;"",SUMIF($BD$3:$BD$1004,"="&amp;$BD638,INDIRECT(ADDRESS(3,BK$2,1,1)):INDIRECT(ADDRESS(1004,BK$2,1,1))),"")</f>
        <v/>
      </c>
      <c r="BL638" t="str">
        <f ca="1">IF($BT638&lt;&gt;"",SUMIF($BD$3:$BD$1004,"="&amp;$BD638,INDIRECT(ADDRESS(3,BL$2,1,1)):INDIRECT(ADDRESS(1004,BL$2,1,1))),"")</f>
        <v/>
      </c>
      <c r="BM638" t="str">
        <f ca="1">IF($BT638&lt;&gt;"",SUMIF($BD$3:$BD$1004,"="&amp;$BD638,INDIRECT(ADDRESS(3,BM$2,1,1)):INDIRECT(ADDRESS(1004,BM$2,1,1))),"")</f>
        <v/>
      </c>
      <c r="BN638" t="str">
        <f ca="1">IF($BT638&lt;&gt;"",SUMIF($BD$3:$BD$1004,"="&amp;$BD638,INDIRECT(ADDRESS(3,BN$2,1,1)):INDIRECT(ADDRESS(1004,BN$2,1,1))),"")</f>
        <v/>
      </c>
      <c r="BO638" t="str">
        <f ca="1">IF($BT638&lt;&gt;"",SUMIF($BD$3:$BD$1004,"="&amp;$BD638,INDIRECT(ADDRESS(3,BO$2,1,1)):INDIRECT(ADDRESS(1004,BO$2,1,1))),"")</f>
        <v/>
      </c>
      <c r="BP638" t="str">
        <f ca="1">IF($BT638&lt;&gt;"",SUMIF($BD$3:$BD$1004,"="&amp;$BD638,INDIRECT(ADDRESS(3,BP$2,1,1)):INDIRECT(ADDRESS(1004,BP$2,1,1))),"")</f>
        <v/>
      </c>
      <c r="BQ638" t="str">
        <f ca="1">IF($BT638&lt;&gt;"",SUMIF($BD$3:$BD$1004,"="&amp;$BD638,INDIRECT(ADDRESS(3,BQ$2,1,1)):INDIRECT(ADDRESS(1004,BQ$2,1,1))),"")</f>
        <v/>
      </c>
      <c r="BR638" t="str">
        <f ca="1">IF($BT638&lt;&gt;"",SUMIF($BD$3:$BD$1004,"="&amp;$BD638,INDIRECT(ADDRESS(3,BR$2,1,1)):INDIRECT(ADDRESS(1004,BR$2,1,1))),"")</f>
        <v/>
      </c>
      <c r="BS638" t="str">
        <f>IF($A638&lt;&gt;"",VLOOKUP(TRUNC(MID($A638,1,2),0),Plano_Contas!$H$3:$J$103,3,TRUE),"")</f>
        <v/>
      </c>
      <c r="BT638" t="str">
        <f t="shared" si="36"/>
        <v/>
      </c>
      <c r="BV638">
        <f>Empresas!C638</f>
        <v>0</v>
      </c>
    </row>
    <row r="639" spans="1:74" x14ac:dyDescent="0.2">
      <c r="A639" s="89"/>
      <c r="B639" s="52" t="str">
        <f>IF($A639&lt;&gt;"",VLOOKUP(""&amp;$A639,Plano_Contas!$A$3:$F$1003,6,0),"")</f>
        <v/>
      </c>
      <c r="C639" s="91"/>
      <c r="D639" s="111"/>
      <c r="E639" s="112">
        <v>0</v>
      </c>
      <c r="F639" s="87"/>
      <c r="G639" s="85"/>
      <c r="H639" s="111"/>
      <c r="I639" s="112">
        <v>0</v>
      </c>
      <c r="J639" s="87"/>
      <c r="K639" s="85"/>
      <c r="L639" s="111"/>
      <c r="M639" s="112">
        <v>0</v>
      </c>
      <c r="N639" s="87"/>
      <c r="O639" s="85"/>
      <c r="P639" s="111"/>
      <c r="Q639" s="112">
        <v>0</v>
      </c>
      <c r="R639" s="87"/>
      <c r="S639" s="85"/>
      <c r="T639" s="111"/>
      <c r="U639" s="112">
        <v>0</v>
      </c>
      <c r="V639" s="87"/>
      <c r="W639" s="85"/>
      <c r="X639" s="111"/>
      <c r="Y639" s="112">
        <v>0</v>
      </c>
      <c r="Z639" s="87"/>
      <c r="AA639" s="85"/>
      <c r="AB639" s="111"/>
      <c r="AC639" s="112">
        <v>0</v>
      </c>
      <c r="AD639" s="87"/>
      <c r="AE639" s="85"/>
      <c r="AF639" s="111"/>
      <c r="AG639" s="112">
        <v>0</v>
      </c>
      <c r="AH639" s="87"/>
      <c r="AI639" s="85"/>
      <c r="AJ639" s="111"/>
      <c r="AK639" s="112">
        <v>0</v>
      </c>
      <c r="AL639" s="87"/>
      <c r="AM639" s="85"/>
      <c r="AN639" s="111"/>
      <c r="AO639" s="112">
        <v>0</v>
      </c>
      <c r="AP639" s="87"/>
      <c r="AQ639" s="85"/>
      <c r="AR639" s="111"/>
      <c r="AS639" s="112">
        <v>0</v>
      </c>
      <c r="AT639" s="87"/>
      <c r="AU639" s="85"/>
      <c r="AV639" s="111"/>
      <c r="AW639" s="112">
        <v>0</v>
      </c>
      <c r="AX639" s="87"/>
      <c r="AY639" s="85"/>
      <c r="AZ639" s="267">
        <f t="shared" si="37"/>
        <v>0</v>
      </c>
      <c r="BA639" s="88">
        <f t="shared" si="38"/>
        <v>0</v>
      </c>
      <c r="BC639">
        <f>IF($A639&lt;&gt;"",COUNTIF($BD$3:$BD639,$BD639),0)</f>
        <v>0</v>
      </c>
      <c r="BD639" t="str">
        <f>IF($A639&lt;&gt;"",VLOOKUP(TRUNC(MID($A639,1,2),0),Plano_Contas!$H$3:$J$103,2,TRUE),"")</f>
        <v/>
      </c>
      <c r="BE639" s="201" t="str">
        <f t="shared" si="35"/>
        <v/>
      </c>
      <c r="BF639" t="str">
        <f ca="1">IF($BT639&lt;&gt;"",SUMIF($BD$3:$BD$1004,"="&amp;$BD639,INDIRECT(ADDRESS(3,BF$2,1,1)):INDIRECT(ADDRESS(1004,BF$2,1,1))),"")</f>
        <v/>
      </c>
      <c r="BG639" t="str">
        <f ca="1">IF($BT639&lt;&gt;"",SUMIF($BD$3:$BD$1004,"="&amp;$BD639,INDIRECT(ADDRESS(3,BG$2,1,1)):INDIRECT(ADDRESS(1004,BG$2,1,1))),"")</f>
        <v/>
      </c>
      <c r="BH639" t="str">
        <f ca="1">IF($BT639&lt;&gt;"",SUMIF($BD$3:$BD$1004,"="&amp;$BD639,INDIRECT(ADDRESS(3,BH$2,1,1)):INDIRECT(ADDRESS(1004,BH$2,1,1))),"")</f>
        <v/>
      </c>
      <c r="BI639" t="str">
        <f ca="1">IF($BT639&lt;&gt;"",SUMIF($BD$3:$BD$1004,"="&amp;$BD639,INDIRECT(ADDRESS(3,BI$2,1,1)):INDIRECT(ADDRESS(1004,BI$2,1,1))),"")</f>
        <v/>
      </c>
      <c r="BJ639" t="str">
        <f ca="1">IF($BT639&lt;&gt;"",SUMIF($BD$3:$BD$1004,"="&amp;$BD639,INDIRECT(ADDRESS(3,BJ$2,1,1)):INDIRECT(ADDRESS(1004,BJ$2,1,1))),"")</f>
        <v/>
      </c>
      <c r="BK639" t="str">
        <f ca="1">IF($BT639&lt;&gt;"",SUMIF($BD$3:$BD$1004,"="&amp;$BD639,INDIRECT(ADDRESS(3,BK$2,1,1)):INDIRECT(ADDRESS(1004,BK$2,1,1))),"")</f>
        <v/>
      </c>
      <c r="BL639" t="str">
        <f ca="1">IF($BT639&lt;&gt;"",SUMIF($BD$3:$BD$1004,"="&amp;$BD639,INDIRECT(ADDRESS(3,BL$2,1,1)):INDIRECT(ADDRESS(1004,BL$2,1,1))),"")</f>
        <v/>
      </c>
      <c r="BM639" t="str">
        <f ca="1">IF($BT639&lt;&gt;"",SUMIF($BD$3:$BD$1004,"="&amp;$BD639,INDIRECT(ADDRESS(3,BM$2,1,1)):INDIRECT(ADDRESS(1004,BM$2,1,1))),"")</f>
        <v/>
      </c>
      <c r="BN639" t="str">
        <f ca="1">IF($BT639&lt;&gt;"",SUMIF($BD$3:$BD$1004,"="&amp;$BD639,INDIRECT(ADDRESS(3,BN$2,1,1)):INDIRECT(ADDRESS(1004,BN$2,1,1))),"")</f>
        <v/>
      </c>
      <c r="BO639" t="str">
        <f ca="1">IF($BT639&lt;&gt;"",SUMIF($BD$3:$BD$1004,"="&amp;$BD639,INDIRECT(ADDRESS(3,BO$2,1,1)):INDIRECT(ADDRESS(1004,BO$2,1,1))),"")</f>
        <v/>
      </c>
      <c r="BP639" t="str">
        <f ca="1">IF($BT639&lt;&gt;"",SUMIF($BD$3:$BD$1004,"="&amp;$BD639,INDIRECT(ADDRESS(3,BP$2,1,1)):INDIRECT(ADDRESS(1004,BP$2,1,1))),"")</f>
        <v/>
      </c>
      <c r="BQ639" t="str">
        <f ca="1">IF($BT639&lt;&gt;"",SUMIF($BD$3:$BD$1004,"="&amp;$BD639,INDIRECT(ADDRESS(3,BQ$2,1,1)):INDIRECT(ADDRESS(1004,BQ$2,1,1))),"")</f>
        <v/>
      </c>
      <c r="BR639" t="str">
        <f ca="1">IF($BT639&lt;&gt;"",SUMIF($BD$3:$BD$1004,"="&amp;$BD639,INDIRECT(ADDRESS(3,BR$2,1,1)):INDIRECT(ADDRESS(1004,BR$2,1,1))),"")</f>
        <v/>
      </c>
      <c r="BS639" t="str">
        <f>IF($A639&lt;&gt;"",VLOOKUP(TRUNC(MID($A639,1,2),0),Plano_Contas!$H$3:$J$103,3,TRUE),"")</f>
        <v/>
      </c>
      <c r="BT639" t="str">
        <f t="shared" si="36"/>
        <v/>
      </c>
      <c r="BV639">
        <f>Empresas!C639</f>
        <v>0</v>
      </c>
    </row>
    <row r="640" spans="1:74" x14ac:dyDescent="0.2">
      <c r="A640" s="89"/>
      <c r="B640" s="52" t="str">
        <f>IF($A640&lt;&gt;"",VLOOKUP(""&amp;$A640,Plano_Contas!$A$3:$F$1003,6,0),"")</f>
        <v/>
      </c>
      <c r="C640" s="91"/>
      <c r="D640" s="111"/>
      <c r="E640" s="112">
        <v>0</v>
      </c>
      <c r="F640" s="87"/>
      <c r="G640" s="85"/>
      <c r="H640" s="111"/>
      <c r="I640" s="112">
        <v>0</v>
      </c>
      <c r="J640" s="87"/>
      <c r="K640" s="85"/>
      <c r="L640" s="111"/>
      <c r="M640" s="112">
        <v>0</v>
      </c>
      <c r="N640" s="87"/>
      <c r="O640" s="85"/>
      <c r="P640" s="111"/>
      <c r="Q640" s="112">
        <v>0</v>
      </c>
      <c r="R640" s="87"/>
      <c r="S640" s="85"/>
      <c r="T640" s="111"/>
      <c r="U640" s="112">
        <v>0</v>
      </c>
      <c r="V640" s="87"/>
      <c r="W640" s="85"/>
      <c r="X640" s="111"/>
      <c r="Y640" s="112">
        <v>0</v>
      </c>
      <c r="Z640" s="87"/>
      <c r="AA640" s="85"/>
      <c r="AB640" s="111"/>
      <c r="AC640" s="112">
        <v>0</v>
      </c>
      <c r="AD640" s="87"/>
      <c r="AE640" s="85"/>
      <c r="AF640" s="111"/>
      <c r="AG640" s="112">
        <v>0</v>
      </c>
      <c r="AH640" s="87"/>
      <c r="AI640" s="85"/>
      <c r="AJ640" s="111"/>
      <c r="AK640" s="112">
        <v>0</v>
      </c>
      <c r="AL640" s="87"/>
      <c r="AM640" s="85"/>
      <c r="AN640" s="111"/>
      <c r="AO640" s="112">
        <v>0</v>
      </c>
      <c r="AP640" s="87"/>
      <c r="AQ640" s="85"/>
      <c r="AR640" s="111"/>
      <c r="AS640" s="112">
        <v>0</v>
      </c>
      <c r="AT640" s="87"/>
      <c r="AU640" s="85"/>
      <c r="AV640" s="111"/>
      <c r="AW640" s="112">
        <v>0</v>
      </c>
      <c r="AX640" s="87"/>
      <c r="AY640" s="85"/>
      <c r="AZ640" s="267">
        <f t="shared" si="37"/>
        <v>0</v>
      </c>
      <c r="BA640" s="88">
        <f t="shared" si="38"/>
        <v>0</v>
      </c>
      <c r="BC640">
        <f>IF($A640&lt;&gt;"",COUNTIF($BD$3:$BD640,$BD640),0)</f>
        <v>0</v>
      </c>
      <c r="BD640" t="str">
        <f>IF($A640&lt;&gt;"",VLOOKUP(TRUNC(MID($A640,1,2),0),Plano_Contas!$H$3:$J$103,2,TRUE),"")</f>
        <v/>
      </c>
      <c r="BE640" s="201" t="str">
        <f t="shared" si="35"/>
        <v/>
      </c>
      <c r="BF640" t="str">
        <f ca="1">IF($BT640&lt;&gt;"",SUMIF($BD$3:$BD$1004,"="&amp;$BD640,INDIRECT(ADDRESS(3,BF$2,1,1)):INDIRECT(ADDRESS(1004,BF$2,1,1))),"")</f>
        <v/>
      </c>
      <c r="BG640" t="str">
        <f ca="1">IF($BT640&lt;&gt;"",SUMIF($BD$3:$BD$1004,"="&amp;$BD640,INDIRECT(ADDRESS(3,BG$2,1,1)):INDIRECT(ADDRESS(1004,BG$2,1,1))),"")</f>
        <v/>
      </c>
      <c r="BH640" t="str">
        <f ca="1">IF($BT640&lt;&gt;"",SUMIF($BD$3:$BD$1004,"="&amp;$BD640,INDIRECT(ADDRESS(3,BH$2,1,1)):INDIRECT(ADDRESS(1004,BH$2,1,1))),"")</f>
        <v/>
      </c>
      <c r="BI640" t="str">
        <f ca="1">IF($BT640&lt;&gt;"",SUMIF($BD$3:$BD$1004,"="&amp;$BD640,INDIRECT(ADDRESS(3,BI$2,1,1)):INDIRECT(ADDRESS(1004,BI$2,1,1))),"")</f>
        <v/>
      </c>
      <c r="BJ640" t="str">
        <f ca="1">IF($BT640&lt;&gt;"",SUMIF($BD$3:$BD$1004,"="&amp;$BD640,INDIRECT(ADDRESS(3,BJ$2,1,1)):INDIRECT(ADDRESS(1004,BJ$2,1,1))),"")</f>
        <v/>
      </c>
      <c r="BK640" t="str">
        <f ca="1">IF($BT640&lt;&gt;"",SUMIF($BD$3:$BD$1004,"="&amp;$BD640,INDIRECT(ADDRESS(3,BK$2,1,1)):INDIRECT(ADDRESS(1004,BK$2,1,1))),"")</f>
        <v/>
      </c>
      <c r="BL640" t="str">
        <f ca="1">IF($BT640&lt;&gt;"",SUMIF($BD$3:$BD$1004,"="&amp;$BD640,INDIRECT(ADDRESS(3,BL$2,1,1)):INDIRECT(ADDRESS(1004,BL$2,1,1))),"")</f>
        <v/>
      </c>
      <c r="BM640" t="str">
        <f ca="1">IF($BT640&lt;&gt;"",SUMIF($BD$3:$BD$1004,"="&amp;$BD640,INDIRECT(ADDRESS(3,BM$2,1,1)):INDIRECT(ADDRESS(1004,BM$2,1,1))),"")</f>
        <v/>
      </c>
      <c r="BN640" t="str">
        <f ca="1">IF($BT640&lt;&gt;"",SUMIF($BD$3:$BD$1004,"="&amp;$BD640,INDIRECT(ADDRESS(3,BN$2,1,1)):INDIRECT(ADDRESS(1004,BN$2,1,1))),"")</f>
        <v/>
      </c>
      <c r="BO640" t="str">
        <f ca="1">IF($BT640&lt;&gt;"",SUMIF($BD$3:$BD$1004,"="&amp;$BD640,INDIRECT(ADDRESS(3,BO$2,1,1)):INDIRECT(ADDRESS(1004,BO$2,1,1))),"")</f>
        <v/>
      </c>
      <c r="BP640" t="str">
        <f ca="1">IF($BT640&lt;&gt;"",SUMIF($BD$3:$BD$1004,"="&amp;$BD640,INDIRECT(ADDRESS(3,BP$2,1,1)):INDIRECT(ADDRESS(1004,BP$2,1,1))),"")</f>
        <v/>
      </c>
      <c r="BQ640" t="str">
        <f ca="1">IF($BT640&lt;&gt;"",SUMIF($BD$3:$BD$1004,"="&amp;$BD640,INDIRECT(ADDRESS(3,BQ$2,1,1)):INDIRECT(ADDRESS(1004,BQ$2,1,1))),"")</f>
        <v/>
      </c>
      <c r="BR640" t="str">
        <f ca="1">IF($BT640&lt;&gt;"",SUMIF($BD$3:$BD$1004,"="&amp;$BD640,INDIRECT(ADDRESS(3,BR$2,1,1)):INDIRECT(ADDRESS(1004,BR$2,1,1))),"")</f>
        <v/>
      </c>
      <c r="BS640" t="str">
        <f>IF($A640&lt;&gt;"",VLOOKUP(TRUNC(MID($A640,1,2),0),Plano_Contas!$H$3:$J$103,3,TRUE),"")</f>
        <v/>
      </c>
      <c r="BT640" t="str">
        <f t="shared" si="36"/>
        <v/>
      </c>
      <c r="BV640">
        <f>Empresas!C640</f>
        <v>0</v>
      </c>
    </row>
    <row r="641" spans="1:74" x14ac:dyDescent="0.2">
      <c r="A641" s="89"/>
      <c r="B641" s="52" t="str">
        <f>IF($A641&lt;&gt;"",VLOOKUP(""&amp;$A641,Plano_Contas!$A$3:$F$1003,6,0),"")</f>
        <v/>
      </c>
      <c r="C641" s="91"/>
      <c r="D641" s="111"/>
      <c r="E641" s="112">
        <v>0</v>
      </c>
      <c r="F641" s="87"/>
      <c r="G641" s="85"/>
      <c r="H641" s="111"/>
      <c r="I641" s="112">
        <v>0</v>
      </c>
      <c r="J641" s="87"/>
      <c r="K641" s="85"/>
      <c r="L641" s="111"/>
      <c r="M641" s="112">
        <v>0</v>
      </c>
      <c r="N641" s="87"/>
      <c r="O641" s="85"/>
      <c r="P641" s="111"/>
      <c r="Q641" s="112">
        <v>0</v>
      </c>
      <c r="R641" s="87"/>
      <c r="S641" s="85"/>
      <c r="T641" s="111"/>
      <c r="U641" s="112">
        <v>0</v>
      </c>
      <c r="V641" s="87"/>
      <c r="W641" s="85"/>
      <c r="X641" s="111"/>
      <c r="Y641" s="112">
        <v>0</v>
      </c>
      <c r="Z641" s="87"/>
      <c r="AA641" s="85"/>
      <c r="AB641" s="111"/>
      <c r="AC641" s="112">
        <v>0</v>
      </c>
      <c r="AD641" s="87"/>
      <c r="AE641" s="85"/>
      <c r="AF641" s="111"/>
      <c r="AG641" s="112">
        <v>0</v>
      </c>
      <c r="AH641" s="87"/>
      <c r="AI641" s="85"/>
      <c r="AJ641" s="111"/>
      <c r="AK641" s="112">
        <v>0</v>
      </c>
      <c r="AL641" s="87"/>
      <c r="AM641" s="85"/>
      <c r="AN641" s="111"/>
      <c r="AO641" s="112">
        <v>0</v>
      </c>
      <c r="AP641" s="87"/>
      <c r="AQ641" s="85"/>
      <c r="AR641" s="111"/>
      <c r="AS641" s="112">
        <v>0</v>
      </c>
      <c r="AT641" s="87"/>
      <c r="AU641" s="85"/>
      <c r="AV641" s="111"/>
      <c r="AW641" s="112">
        <v>0</v>
      </c>
      <c r="AX641" s="87"/>
      <c r="AY641" s="85"/>
      <c r="AZ641" s="267">
        <f t="shared" si="37"/>
        <v>0</v>
      </c>
      <c r="BA641" s="88">
        <f t="shared" si="38"/>
        <v>0</v>
      </c>
      <c r="BC641">
        <f>IF($A641&lt;&gt;"",COUNTIF($BD$3:$BD641,$BD641),0)</f>
        <v>0</v>
      </c>
      <c r="BD641" t="str">
        <f>IF($A641&lt;&gt;"",VLOOKUP(TRUNC(MID($A641,1,2),0),Plano_Contas!$H$3:$J$103,2,TRUE),"")</f>
        <v/>
      </c>
      <c r="BE641" s="201" t="str">
        <f t="shared" si="35"/>
        <v/>
      </c>
      <c r="BF641" t="str">
        <f ca="1">IF($BT641&lt;&gt;"",SUMIF($BD$3:$BD$1004,"="&amp;$BD641,INDIRECT(ADDRESS(3,BF$2,1,1)):INDIRECT(ADDRESS(1004,BF$2,1,1))),"")</f>
        <v/>
      </c>
      <c r="BG641" t="str">
        <f ca="1">IF($BT641&lt;&gt;"",SUMIF($BD$3:$BD$1004,"="&amp;$BD641,INDIRECT(ADDRESS(3,BG$2,1,1)):INDIRECT(ADDRESS(1004,BG$2,1,1))),"")</f>
        <v/>
      </c>
      <c r="BH641" t="str">
        <f ca="1">IF($BT641&lt;&gt;"",SUMIF($BD$3:$BD$1004,"="&amp;$BD641,INDIRECT(ADDRESS(3,BH$2,1,1)):INDIRECT(ADDRESS(1004,BH$2,1,1))),"")</f>
        <v/>
      </c>
      <c r="BI641" t="str">
        <f ca="1">IF($BT641&lt;&gt;"",SUMIF($BD$3:$BD$1004,"="&amp;$BD641,INDIRECT(ADDRESS(3,BI$2,1,1)):INDIRECT(ADDRESS(1004,BI$2,1,1))),"")</f>
        <v/>
      </c>
      <c r="BJ641" t="str">
        <f ca="1">IF($BT641&lt;&gt;"",SUMIF($BD$3:$BD$1004,"="&amp;$BD641,INDIRECT(ADDRESS(3,BJ$2,1,1)):INDIRECT(ADDRESS(1004,BJ$2,1,1))),"")</f>
        <v/>
      </c>
      <c r="BK641" t="str">
        <f ca="1">IF($BT641&lt;&gt;"",SUMIF($BD$3:$BD$1004,"="&amp;$BD641,INDIRECT(ADDRESS(3,BK$2,1,1)):INDIRECT(ADDRESS(1004,BK$2,1,1))),"")</f>
        <v/>
      </c>
      <c r="BL641" t="str">
        <f ca="1">IF($BT641&lt;&gt;"",SUMIF($BD$3:$BD$1004,"="&amp;$BD641,INDIRECT(ADDRESS(3,BL$2,1,1)):INDIRECT(ADDRESS(1004,BL$2,1,1))),"")</f>
        <v/>
      </c>
      <c r="BM641" t="str">
        <f ca="1">IF($BT641&lt;&gt;"",SUMIF($BD$3:$BD$1004,"="&amp;$BD641,INDIRECT(ADDRESS(3,BM$2,1,1)):INDIRECT(ADDRESS(1004,BM$2,1,1))),"")</f>
        <v/>
      </c>
      <c r="BN641" t="str">
        <f ca="1">IF($BT641&lt;&gt;"",SUMIF($BD$3:$BD$1004,"="&amp;$BD641,INDIRECT(ADDRESS(3,BN$2,1,1)):INDIRECT(ADDRESS(1004,BN$2,1,1))),"")</f>
        <v/>
      </c>
      <c r="BO641" t="str">
        <f ca="1">IF($BT641&lt;&gt;"",SUMIF($BD$3:$BD$1004,"="&amp;$BD641,INDIRECT(ADDRESS(3,BO$2,1,1)):INDIRECT(ADDRESS(1004,BO$2,1,1))),"")</f>
        <v/>
      </c>
      <c r="BP641" t="str">
        <f ca="1">IF($BT641&lt;&gt;"",SUMIF($BD$3:$BD$1004,"="&amp;$BD641,INDIRECT(ADDRESS(3,BP$2,1,1)):INDIRECT(ADDRESS(1004,BP$2,1,1))),"")</f>
        <v/>
      </c>
      <c r="BQ641" t="str">
        <f ca="1">IF($BT641&lt;&gt;"",SUMIF($BD$3:$BD$1004,"="&amp;$BD641,INDIRECT(ADDRESS(3,BQ$2,1,1)):INDIRECT(ADDRESS(1004,BQ$2,1,1))),"")</f>
        <v/>
      </c>
      <c r="BR641" t="str">
        <f ca="1">IF($BT641&lt;&gt;"",SUMIF($BD$3:$BD$1004,"="&amp;$BD641,INDIRECT(ADDRESS(3,BR$2,1,1)):INDIRECT(ADDRESS(1004,BR$2,1,1))),"")</f>
        <v/>
      </c>
      <c r="BS641" t="str">
        <f>IF($A641&lt;&gt;"",VLOOKUP(TRUNC(MID($A641,1,2),0),Plano_Contas!$H$3:$J$103,3,TRUE),"")</f>
        <v/>
      </c>
      <c r="BT641" t="str">
        <f t="shared" si="36"/>
        <v/>
      </c>
      <c r="BV641">
        <f>Empresas!C641</f>
        <v>0</v>
      </c>
    </row>
    <row r="642" spans="1:74" x14ac:dyDescent="0.2">
      <c r="A642" s="89"/>
      <c r="B642" s="52" t="str">
        <f>IF($A642&lt;&gt;"",VLOOKUP(""&amp;$A642,Plano_Contas!$A$3:$F$1003,6,0),"")</f>
        <v/>
      </c>
      <c r="C642" s="91"/>
      <c r="D642" s="111"/>
      <c r="E642" s="112">
        <v>0</v>
      </c>
      <c r="F642" s="87"/>
      <c r="G642" s="85"/>
      <c r="H642" s="111"/>
      <c r="I642" s="112">
        <v>0</v>
      </c>
      <c r="J642" s="87"/>
      <c r="K642" s="85"/>
      <c r="L642" s="111"/>
      <c r="M642" s="112">
        <v>0</v>
      </c>
      <c r="N642" s="87"/>
      <c r="O642" s="85"/>
      <c r="P642" s="111"/>
      <c r="Q642" s="112">
        <v>0</v>
      </c>
      <c r="R642" s="87"/>
      <c r="S642" s="85"/>
      <c r="T642" s="111"/>
      <c r="U642" s="112">
        <v>0</v>
      </c>
      <c r="V642" s="87"/>
      <c r="W642" s="85"/>
      <c r="X642" s="111"/>
      <c r="Y642" s="112">
        <v>0</v>
      </c>
      <c r="Z642" s="87"/>
      <c r="AA642" s="85"/>
      <c r="AB642" s="111"/>
      <c r="AC642" s="112">
        <v>0</v>
      </c>
      <c r="AD642" s="87"/>
      <c r="AE642" s="85"/>
      <c r="AF642" s="111"/>
      <c r="AG642" s="112">
        <v>0</v>
      </c>
      <c r="AH642" s="87"/>
      <c r="AI642" s="85"/>
      <c r="AJ642" s="111"/>
      <c r="AK642" s="112">
        <v>0</v>
      </c>
      <c r="AL642" s="87"/>
      <c r="AM642" s="85"/>
      <c r="AN642" s="111"/>
      <c r="AO642" s="112">
        <v>0</v>
      </c>
      <c r="AP642" s="87"/>
      <c r="AQ642" s="85"/>
      <c r="AR642" s="111"/>
      <c r="AS642" s="112">
        <v>0</v>
      </c>
      <c r="AT642" s="87"/>
      <c r="AU642" s="85"/>
      <c r="AV642" s="111"/>
      <c r="AW642" s="112">
        <v>0</v>
      </c>
      <c r="AX642" s="87"/>
      <c r="AY642" s="85"/>
      <c r="AZ642" s="267">
        <f t="shared" si="37"/>
        <v>0</v>
      </c>
      <c r="BA642" s="88">
        <f t="shared" si="38"/>
        <v>0</v>
      </c>
      <c r="BC642">
        <f>IF($A642&lt;&gt;"",COUNTIF($BD$3:$BD642,$BD642),0)</f>
        <v>0</v>
      </c>
      <c r="BD642" t="str">
        <f>IF($A642&lt;&gt;"",VLOOKUP(TRUNC(MID($A642,1,2),0),Plano_Contas!$H$3:$J$103,2,TRUE),"")</f>
        <v/>
      </c>
      <c r="BE642" s="201" t="str">
        <f t="shared" si="35"/>
        <v/>
      </c>
      <c r="BF642" t="str">
        <f ca="1">IF($BT642&lt;&gt;"",SUMIF($BD$3:$BD$1004,"="&amp;$BD642,INDIRECT(ADDRESS(3,BF$2,1,1)):INDIRECT(ADDRESS(1004,BF$2,1,1))),"")</f>
        <v/>
      </c>
      <c r="BG642" t="str">
        <f ca="1">IF($BT642&lt;&gt;"",SUMIF($BD$3:$BD$1004,"="&amp;$BD642,INDIRECT(ADDRESS(3,BG$2,1,1)):INDIRECT(ADDRESS(1004,BG$2,1,1))),"")</f>
        <v/>
      </c>
      <c r="BH642" t="str">
        <f ca="1">IF($BT642&lt;&gt;"",SUMIF($BD$3:$BD$1004,"="&amp;$BD642,INDIRECT(ADDRESS(3,BH$2,1,1)):INDIRECT(ADDRESS(1004,BH$2,1,1))),"")</f>
        <v/>
      </c>
      <c r="BI642" t="str">
        <f ca="1">IF($BT642&lt;&gt;"",SUMIF($BD$3:$BD$1004,"="&amp;$BD642,INDIRECT(ADDRESS(3,BI$2,1,1)):INDIRECT(ADDRESS(1004,BI$2,1,1))),"")</f>
        <v/>
      </c>
      <c r="BJ642" t="str">
        <f ca="1">IF($BT642&lt;&gt;"",SUMIF($BD$3:$BD$1004,"="&amp;$BD642,INDIRECT(ADDRESS(3,BJ$2,1,1)):INDIRECT(ADDRESS(1004,BJ$2,1,1))),"")</f>
        <v/>
      </c>
      <c r="BK642" t="str">
        <f ca="1">IF($BT642&lt;&gt;"",SUMIF($BD$3:$BD$1004,"="&amp;$BD642,INDIRECT(ADDRESS(3,BK$2,1,1)):INDIRECT(ADDRESS(1004,BK$2,1,1))),"")</f>
        <v/>
      </c>
      <c r="BL642" t="str">
        <f ca="1">IF($BT642&lt;&gt;"",SUMIF($BD$3:$BD$1004,"="&amp;$BD642,INDIRECT(ADDRESS(3,BL$2,1,1)):INDIRECT(ADDRESS(1004,BL$2,1,1))),"")</f>
        <v/>
      </c>
      <c r="BM642" t="str">
        <f ca="1">IF($BT642&lt;&gt;"",SUMIF($BD$3:$BD$1004,"="&amp;$BD642,INDIRECT(ADDRESS(3,BM$2,1,1)):INDIRECT(ADDRESS(1004,BM$2,1,1))),"")</f>
        <v/>
      </c>
      <c r="BN642" t="str">
        <f ca="1">IF($BT642&lt;&gt;"",SUMIF($BD$3:$BD$1004,"="&amp;$BD642,INDIRECT(ADDRESS(3,BN$2,1,1)):INDIRECT(ADDRESS(1004,BN$2,1,1))),"")</f>
        <v/>
      </c>
      <c r="BO642" t="str">
        <f ca="1">IF($BT642&lt;&gt;"",SUMIF($BD$3:$BD$1004,"="&amp;$BD642,INDIRECT(ADDRESS(3,BO$2,1,1)):INDIRECT(ADDRESS(1004,BO$2,1,1))),"")</f>
        <v/>
      </c>
      <c r="BP642" t="str">
        <f ca="1">IF($BT642&lt;&gt;"",SUMIF($BD$3:$BD$1004,"="&amp;$BD642,INDIRECT(ADDRESS(3,BP$2,1,1)):INDIRECT(ADDRESS(1004,BP$2,1,1))),"")</f>
        <v/>
      </c>
      <c r="BQ642" t="str">
        <f ca="1">IF($BT642&lt;&gt;"",SUMIF($BD$3:$BD$1004,"="&amp;$BD642,INDIRECT(ADDRESS(3,BQ$2,1,1)):INDIRECT(ADDRESS(1004,BQ$2,1,1))),"")</f>
        <v/>
      </c>
      <c r="BR642" t="str">
        <f ca="1">IF($BT642&lt;&gt;"",SUMIF($BD$3:$BD$1004,"="&amp;$BD642,INDIRECT(ADDRESS(3,BR$2,1,1)):INDIRECT(ADDRESS(1004,BR$2,1,1))),"")</f>
        <v/>
      </c>
      <c r="BS642" t="str">
        <f>IF($A642&lt;&gt;"",VLOOKUP(TRUNC(MID($A642,1,2),0),Plano_Contas!$H$3:$J$103,3,TRUE),"")</f>
        <v/>
      </c>
      <c r="BT642" t="str">
        <f t="shared" si="36"/>
        <v/>
      </c>
      <c r="BV642">
        <f>Empresas!C642</f>
        <v>0</v>
      </c>
    </row>
    <row r="643" spans="1:74" x14ac:dyDescent="0.2">
      <c r="A643" s="89"/>
      <c r="B643" s="52" t="str">
        <f>IF($A643&lt;&gt;"",VLOOKUP(""&amp;$A643,Plano_Contas!$A$3:$F$1003,6,0),"")</f>
        <v/>
      </c>
      <c r="C643" s="91"/>
      <c r="D643" s="111"/>
      <c r="E643" s="112">
        <v>0</v>
      </c>
      <c r="F643" s="87"/>
      <c r="G643" s="85"/>
      <c r="H643" s="111"/>
      <c r="I643" s="112">
        <v>0</v>
      </c>
      <c r="J643" s="87"/>
      <c r="K643" s="85"/>
      <c r="L643" s="111"/>
      <c r="M643" s="112">
        <v>0</v>
      </c>
      <c r="N643" s="87"/>
      <c r="O643" s="85"/>
      <c r="P643" s="111"/>
      <c r="Q643" s="112">
        <v>0</v>
      </c>
      <c r="R643" s="87"/>
      <c r="S643" s="85"/>
      <c r="T643" s="111"/>
      <c r="U643" s="112">
        <v>0</v>
      </c>
      <c r="V643" s="87"/>
      <c r="W643" s="85"/>
      <c r="X643" s="111"/>
      <c r="Y643" s="112">
        <v>0</v>
      </c>
      <c r="Z643" s="87"/>
      <c r="AA643" s="85"/>
      <c r="AB643" s="111"/>
      <c r="AC643" s="112">
        <v>0</v>
      </c>
      <c r="AD643" s="87"/>
      <c r="AE643" s="85"/>
      <c r="AF643" s="111"/>
      <c r="AG643" s="112">
        <v>0</v>
      </c>
      <c r="AH643" s="87"/>
      <c r="AI643" s="85"/>
      <c r="AJ643" s="111"/>
      <c r="AK643" s="112">
        <v>0</v>
      </c>
      <c r="AL643" s="87"/>
      <c r="AM643" s="85"/>
      <c r="AN643" s="111"/>
      <c r="AO643" s="112">
        <v>0</v>
      </c>
      <c r="AP643" s="87"/>
      <c r="AQ643" s="85"/>
      <c r="AR643" s="111"/>
      <c r="AS643" s="112">
        <v>0</v>
      </c>
      <c r="AT643" s="87"/>
      <c r="AU643" s="85"/>
      <c r="AV643" s="111"/>
      <c r="AW643" s="112">
        <v>0</v>
      </c>
      <c r="AX643" s="87"/>
      <c r="AY643" s="85"/>
      <c r="AZ643" s="267">
        <f t="shared" si="37"/>
        <v>0</v>
      </c>
      <c r="BA643" s="88">
        <f t="shared" si="38"/>
        <v>0</v>
      </c>
      <c r="BC643">
        <f>IF($A643&lt;&gt;"",COUNTIF($BD$3:$BD643,$BD643),0)</f>
        <v>0</v>
      </c>
      <c r="BD643" t="str">
        <f>IF($A643&lt;&gt;"",VLOOKUP(TRUNC(MID($A643,1,2),0),Plano_Contas!$H$3:$J$103,2,TRUE),"")</f>
        <v/>
      </c>
      <c r="BE643" s="201" t="str">
        <f t="shared" ref="BE643:BE706" si="39">IF(ISERR(SEARCH("[",$B643))=FALSE,MID($B643,SEARCH("[",$B643)+1,SEARCH("]",$B643)-SEARCH("[",$B643)-1),"")</f>
        <v/>
      </c>
      <c r="BF643" t="str">
        <f ca="1">IF($BT643&lt;&gt;"",SUMIF($BD$3:$BD$1004,"="&amp;$BD643,INDIRECT(ADDRESS(3,BF$2,1,1)):INDIRECT(ADDRESS(1004,BF$2,1,1))),"")</f>
        <v/>
      </c>
      <c r="BG643" t="str">
        <f ca="1">IF($BT643&lt;&gt;"",SUMIF($BD$3:$BD$1004,"="&amp;$BD643,INDIRECT(ADDRESS(3,BG$2,1,1)):INDIRECT(ADDRESS(1004,BG$2,1,1))),"")</f>
        <v/>
      </c>
      <c r="BH643" t="str">
        <f ca="1">IF($BT643&lt;&gt;"",SUMIF($BD$3:$BD$1004,"="&amp;$BD643,INDIRECT(ADDRESS(3,BH$2,1,1)):INDIRECT(ADDRESS(1004,BH$2,1,1))),"")</f>
        <v/>
      </c>
      <c r="BI643" t="str">
        <f ca="1">IF($BT643&lt;&gt;"",SUMIF($BD$3:$BD$1004,"="&amp;$BD643,INDIRECT(ADDRESS(3,BI$2,1,1)):INDIRECT(ADDRESS(1004,BI$2,1,1))),"")</f>
        <v/>
      </c>
      <c r="BJ643" t="str">
        <f ca="1">IF($BT643&lt;&gt;"",SUMIF($BD$3:$BD$1004,"="&amp;$BD643,INDIRECT(ADDRESS(3,BJ$2,1,1)):INDIRECT(ADDRESS(1004,BJ$2,1,1))),"")</f>
        <v/>
      </c>
      <c r="BK643" t="str">
        <f ca="1">IF($BT643&lt;&gt;"",SUMIF($BD$3:$BD$1004,"="&amp;$BD643,INDIRECT(ADDRESS(3,BK$2,1,1)):INDIRECT(ADDRESS(1004,BK$2,1,1))),"")</f>
        <v/>
      </c>
      <c r="BL643" t="str">
        <f ca="1">IF($BT643&lt;&gt;"",SUMIF($BD$3:$BD$1004,"="&amp;$BD643,INDIRECT(ADDRESS(3,BL$2,1,1)):INDIRECT(ADDRESS(1004,BL$2,1,1))),"")</f>
        <v/>
      </c>
      <c r="BM643" t="str">
        <f ca="1">IF($BT643&lt;&gt;"",SUMIF($BD$3:$BD$1004,"="&amp;$BD643,INDIRECT(ADDRESS(3,BM$2,1,1)):INDIRECT(ADDRESS(1004,BM$2,1,1))),"")</f>
        <v/>
      </c>
      <c r="BN643" t="str">
        <f ca="1">IF($BT643&lt;&gt;"",SUMIF($BD$3:$BD$1004,"="&amp;$BD643,INDIRECT(ADDRESS(3,BN$2,1,1)):INDIRECT(ADDRESS(1004,BN$2,1,1))),"")</f>
        <v/>
      </c>
      <c r="BO643" t="str">
        <f ca="1">IF($BT643&lt;&gt;"",SUMIF($BD$3:$BD$1004,"="&amp;$BD643,INDIRECT(ADDRESS(3,BO$2,1,1)):INDIRECT(ADDRESS(1004,BO$2,1,1))),"")</f>
        <v/>
      </c>
      <c r="BP643" t="str">
        <f ca="1">IF($BT643&lt;&gt;"",SUMIF($BD$3:$BD$1004,"="&amp;$BD643,INDIRECT(ADDRESS(3,BP$2,1,1)):INDIRECT(ADDRESS(1004,BP$2,1,1))),"")</f>
        <v/>
      </c>
      <c r="BQ643" t="str">
        <f ca="1">IF($BT643&lt;&gt;"",SUMIF($BD$3:$BD$1004,"="&amp;$BD643,INDIRECT(ADDRESS(3,BQ$2,1,1)):INDIRECT(ADDRESS(1004,BQ$2,1,1))),"")</f>
        <v/>
      </c>
      <c r="BR643" t="str">
        <f ca="1">IF($BT643&lt;&gt;"",SUMIF($BD$3:$BD$1004,"="&amp;$BD643,INDIRECT(ADDRESS(3,BR$2,1,1)):INDIRECT(ADDRESS(1004,BR$2,1,1))),"")</f>
        <v/>
      </c>
      <c r="BS643" t="str">
        <f>IF($A643&lt;&gt;"",VLOOKUP(TRUNC(MID($A643,1,2),0),Plano_Contas!$H$3:$J$103,3,TRUE),"")</f>
        <v/>
      </c>
      <c r="BT643" t="str">
        <f t="shared" ref="BT643:BT706" si="40">IF(($BC643=1)*($BS643&lt;&gt;"T"),$BD643&amp;IF($BE643&lt;&gt;""," ("&amp;$BE643&amp;")",""),"")</f>
        <v/>
      </c>
      <c r="BV643">
        <f>Empresas!C643</f>
        <v>0</v>
      </c>
    </row>
    <row r="644" spans="1:74" x14ac:dyDescent="0.2">
      <c r="A644" s="89"/>
      <c r="B644" s="52" t="str">
        <f>IF($A644&lt;&gt;"",VLOOKUP(""&amp;$A644,Plano_Contas!$A$3:$F$1003,6,0),"")</f>
        <v/>
      </c>
      <c r="C644" s="91"/>
      <c r="D644" s="111"/>
      <c r="E644" s="112">
        <v>0</v>
      </c>
      <c r="F644" s="87"/>
      <c r="G644" s="85"/>
      <c r="H644" s="111"/>
      <c r="I644" s="112">
        <v>0</v>
      </c>
      <c r="J644" s="87"/>
      <c r="K644" s="85"/>
      <c r="L644" s="111"/>
      <c r="M644" s="112">
        <v>0</v>
      </c>
      <c r="N644" s="87"/>
      <c r="O644" s="85"/>
      <c r="P644" s="111"/>
      <c r="Q644" s="112">
        <v>0</v>
      </c>
      <c r="R644" s="87"/>
      <c r="S644" s="85"/>
      <c r="T644" s="111"/>
      <c r="U644" s="112">
        <v>0</v>
      </c>
      <c r="V644" s="87"/>
      <c r="W644" s="85"/>
      <c r="X644" s="111"/>
      <c r="Y644" s="112">
        <v>0</v>
      </c>
      <c r="Z644" s="87"/>
      <c r="AA644" s="85"/>
      <c r="AB644" s="111"/>
      <c r="AC644" s="112">
        <v>0</v>
      </c>
      <c r="AD644" s="87"/>
      <c r="AE644" s="85"/>
      <c r="AF644" s="111"/>
      <c r="AG644" s="112">
        <v>0</v>
      </c>
      <c r="AH644" s="87"/>
      <c r="AI644" s="85"/>
      <c r="AJ644" s="111"/>
      <c r="AK644" s="112">
        <v>0</v>
      </c>
      <c r="AL644" s="87"/>
      <c r="AM644" s="85"/>
      <c r="AN644" s="111"/>
      <c r="AO644" s="112">
        <v>0</v>
      </c>
      <c r="AP644" s="87"/>
      <c r="AQ644" s="85"/>
      <c r="AR644" s="111"/>
      <c r="AS644" s="112">
        <v>0</v>
      </c>
      <c r="AT644" s="87"/>
      <c r="AU644" s="85"/>
      <c r="AV644" s="111"/>
      <c r="AW644" s="112">
        <v>0</v>
      </c>
      <c r="AX644" s="87"/>
      <c r="AY644" s="85"/>
      <c r="AZ644" s="267">
        <f t="shared" si="37"/>
        <v>0</v>
      </c>
      <c r="BA644" s="88">
        <f t="shared" si="38"/>
        <v>0</v>
      </c>
      <c r="BC644">
        <f>IF($A644&lt;&gt;"",COUNTIF($BD$3:$BD644,$BD644),0)</f>
        <v>0</v>
      </c>
      <c r="BD644" t="str">
        <f>IF($A644&lt;&gt;"",VLOOKUP(TRUNC(MID($A644,1,2),0),Plano_Contas!$H$3:$J$103,2,TRUE),"")</f>
        <v/>
      </c>
      <c r="BE644" s="201" t="str">
        <f t="shared" si="39"/>
        <v/>
      </c>
      <c r="BF644" t="str">
        <f ca="1">IF($BT644&lt;&gt;"",SUMIF($BD$3:$BD$1004,"="&amp;$BD644,INDIRECT(ADDRESS(3,BF$2,1,1)):INDIRECT(ADDRESS(1004,BF$2,1,1))),"")</f>
        <v/>
      </c>
      <c r="BG644" t="str">
        <f ca="1">IF($BT644&lt;&gt;"",SUMIF($BD$3:$BD$1004,"="&amp;$BD644,INDIRECT(ADDRESS(3,BG$2,1,1)):INDIRECT(ADDRESS(1004,BG$2,1,1))),"")</f>
        <v/>
      </c>
      <c r="BH644" t="str">
        <f ca="1">IF($BT644&lt;&gt;"",SUMIF($BD$3:$BD$1004,"="&amp;$BD644,INDIRECT(ADDRESS(3,BH$2,1,1)):INDIRECT(ADDRESS(1004,BH$2,1,1))),"")</f>
        <v/>
      </c>
      <c r="BI644" t="str">
        <f ca="1">IF($BT644&lt;&gt;"",SUMIF($BD$3:$BD$1004,"="&amp;$BD644,INDIRECT(ADDRESS(3,BI$2,1,1)):INDIRECT(ADDRESS(1004,BI$2,1,1))),"")</f>
        <v/>
      </c>
      <c r="BJ644" t="str">
        <f ca="1">IF($BT644&lt;&gt;"",SUMIF($BD$3:$BD$1004,"="&amp;$BD644,INDIRECT(ADDRESS(3,BJ$2,1,1)):INDIRECT(ADDRESS(1004,BJ$2,1,1))),"")</f>
        <v/>
      </c>
      <c r="BK644" t="str">
        <f ca="1">IF($BT644&lt;&gt;"",SUMIF($BD$3:$BD$1004,"="&amp;$BD644,INDIRECT(ADDRESS(3,BK$2,1,1)):INDIRECT(ADDRESS(1004,BK$2,1,1))),"")</f>
        <v/>
      </c>
      <c r="BL644" t="str">
        <f ca="1">IF($BT644&lt;&gt;"",SUMIF($BD$3:$BD$1004,"="&amp;$BD644,INDIRECT(ADDRESS(3,BL$2,1,1)):INDIRECT(ADDRESS(1004,BL$2,1,1))),"")</f>
        <v/>
      </c>
      <c r="BM644" t="str">
        <f ca="1">IF($BT644&lt;&gt;"",SUMIF($BD$3:$BD$1004,"="&amp;$BD644,INDIRECT(ADDRESS(3,BM$2,1,1)):INDIRECT(ADDRESS(1004,BM$2,1,1))),"")</f>
        <v/>
      </c>
      <c r="BN644" t="str">
        <f ca="1">IF($BT644&lt;&gt;"",SUMIF($BD$3:$BD$1004,"="&amp;$BD644,INDIRECT(ADDRESS(3,BN$2,1,1)):INDIRECT(ADDRESS(1004,BN$2,1,1))),"")</f>
        <v/>
      </c>
      <c r="BO644" t="str">
        <f ca="1">IF($BT644&lt;&gt;"",SUMIF($BD$3:$BD$1004,"="&amp;$BD644,INDIRECT(ADDRESS(3,BO$2,1,1)):INDIRECT(ADDRESS(1004,BO$2,1,1))),"")</f>
        <v/>
      </c>
      <c r="BP644" t="str">
        <f ca="1">IF($BT644&lt;&gt;"",SUMIF($BD$3:$BD$1004,"="&amp;$BD644,INDIRECT(ADDRESS(3,BP$2,1,1)):INDIRECT(ADDRESS(1004,BP$2,1,1))),"")</f>
        <v/>
      </c>
      <c r="BQ644" t="str">
        <f ca="1">IF($BT644&lt;&gt;"",SUMIF($BD$3:$BD$1004,"="&amp;$BD644,INDIRECT(ADDRESS(3,BQ$2,1,1)):INDIRECT(ADDRESS(1004,BQ$2,1,1))),"")</f>
        <v/>
      </c>
      <c r="BR644" t="str">
        <f ca="1">IF($BT644&lt;&gt;"",SUMIF($BD$3:$BD$1004,"="&amp;$BD644,INDIRECT(ADDRESS(3,BR$2,1,1)):INDIRECT(ADDRESS(1004,BR$2,1,1))),"")</f>
        <v/>
      </c>
      <c r="BS644" t="str">
        <f>IF($A644&lt;&gt;"",VLOOKUP(TRUNC(MID($A644,1,2),0),Plano_Contas!$H$3:$J$103,3,TRUE),"")</f>
        <v/>
      </c>
      <c r="BT644" t="str">
        <f t="shared" si="40"/>
        <v/>
      </c>
      <c r="BV644">
        <f>Empresas!C644</f>
        <v>0</v>
      </c>
    </row>
    <row r="645" spans="1:74" x14ac:dyDescent="0.2">
      <c r="A645" s="89"/>
      <c r="B645" s="52" t="str">
        <f>IF($A645&lt;&gt;"",VLOOKUP(""&amp;$A645,Plano_Contas!$A$3:$F$1003,6,0),"")</f>
        <v/>
      </c>
      <c r="C645" s="91"/>
      <c r="D645" s="111"/>
      <c r="E645" s="112">
        <v>0</v>
      </c>
      <c r="F645" s="87"/>
      <c r="G645" s="85"/>
      <c r="H645" s="111"/>
      <c r="I645" s="112">
        <v>0</v>
      </c>
      <c r="J645" s="87"/>
      <c r="K645" s="85"/>
      <c r="L645" s="111"/>
      <c r="M645" s="112">
        <v>0</v>
      </c>
      <c r="N645" s="87"/>
      <c r="O645" s="85"/>
      <c r="P645" s="111"/>
      <c r="Q645" s="112">
        <v>0</v>
      </c>
      <c r="R645" s="87"/>
      <c r="S645" s="85"/>
      <c r="T645" s="111"/>
      <c r="U645" s="112">
        <v>0</v>
      </c>
      <c r="V645" s="87"/>
      <c r="W645" s="85"/>
      <c r="X645" s="111"/>
      <c r="Y645" s="112">
        <v>0</v>
      </c>
      <c r="Z645" s="87"/>
      <c r="AA645" s="85"/>
      <c r="AB645" s="111"/>
      <c r="AC645" s="112">
        <v>0</v>
      </c>
      <c r="AD645" s="87"/>
      <c r="AE645" s="85"/>
      <c r="AF645" s="111"/>
      <c r="AG645" s="112">
        <v>0</v>
      </c>
      <c r="AH645" s="87"/>
      <c r="AI645" s="85"/>
      <c r="AJ645" s="111"/>
      <c r="AK645" s="112">
        <v>0</v>
      </c>
      <c r="AL645" s="87"/>
      <c r="AM645" s="85"/>
      <c r="AN645" s="111"/>
      <c r="AO645" s="112">
        <v>0</v>
      </c>
      <c r="AP645" s="87"/>
      <c r="AQ645" s="85"/>
      <c r="AR645" s="111"/>
      <c r="AS645" s="112">
        <v>0</v>
      </c>
      <c r="AT645" s="87"/>
      <c r="AU645" s="85"/>
      <c r="AV645" s="111"/>
      <c r="AW645" s="112">
        <v>0</v>
      </c>
      <c r="AX645" s="87"/>
      <c r="AY645" s="85"/>
      <c r="AZ645" s="267">
        <f t="shared" si="37"/>
        <v>0</v>
      </c>
      <c r="BA645" s="88">
        <f t="shared" si="38"/>
        <v>0</v>
      </c>
      <c r="BC645">
        <f>IF($A645&lt;&gt;"",COUNTIF($BD$3:$BD645,$BD645),0)</f>
        <v>0</v>
      </c>
      <c r="BD645" t="str">
        <f>IF($A645&lt;&gt;"",VLOOKUP(TRUNC(MID($A645,1,2),0),Plano_Contas!$H$3:$J$103,2,TRUE),"")</f>
        <v/>
      </c>
      <c r="BE645" s="201" t="str">
        <f t="shared" si="39"/>
        <v/>
      </c>
      <c r="BF645" t="str">
        <f ca="1">IF($BT645&lt;&gt;"",SUMIF($BD$3:$BD$1004,"="&amp;$BD645,INDIRECT(ADDRESS(3,BF$2,1,1)):INDIRECT(ADDRESS(1004,BF$2,1,1))),"")</f>
        <v/>
      </c>
      <c r="BG645" t="str">
        <f ca="1">IF($BT645&lt;&gt;"",SUMIF($BD$3:$BD$1004,"="&amp;$BD645,INDIRECT(ADDRESS(3,BG$2,1,1)):INDIRECT(ADDRESS(1004,BG$2,1,1))),"")</f>
        <v/>
      </c>
      <c r="BH645" t="str">
        <f ca="1">IF($BT645&lt;&gt;"",SUMIF($BD$3:$BD$1004,"="&amp;$BD645,INDIRECT(ADDRESS(3,BH$2,1,1)):INDIRECT(ADDRESS(1004,BH$2,1,1))),"")</f>
        <v/>
      </c>
      <c r="BI645" t="str">
        <f ca="1">IF($BT645&lt;&gt;"",SUMIF($BD$3:$BD$1004,"="&amp;$BD645,INDIRECT(ADDRESS(3,BI$2,1,1)):INDIRECT(ADDRESS(1004,BI$2,1,1))),"")</f>
        <v/>
      </c>
      <c r="BJ645" t="str">
        <f ca="1">IF($BT645&lt;&gt;"",SUMIF($BD$3:$BD$1004,"="&amp;$BD645,INDIRECT(ADDRESS(3,BJ$2,1,1)):INDIRECT(ADDRESS(1004,BJ$2,1,1))),"")</f>
        <v/>
      </c>
      <c r="BK645" t="str">
        <f ca="1">IF($BT645&lt;&gt;"",SUMIF($BD$3:$BD$1004,"="&amp;$BD645,INDIRECT(ADDRESS(3,BK$2,1,1)):INDIRECT(ADDRESS(1004,BK$2,1,1))),"")</f>
        <v/>
      </c>
      <c r="BL645" t="str">
        <f ca="1">IF($BT645&lt;&gt;"",SUMIF($BD$3:$BD$1004,"="&amp;$BD645,INDIRECT(ADDRESS(3,BL$2,1,1)):INDIRECT(ADDRESS(1004,BL$2,1,1))),"")</f>
        <v/>
      </c>
      <c r="BM645" t="str">
        <f ca="1">IF($BT645&lt;&gt;"",SUMIF($BD$3:$BD$1004,"="&amp;$BD645,INDIRECT(ADDRESS(3,BM$2,1,1)):INDIRECT(ADDRESS(1004,BM$2,1,1))),"")</f>
        <v/>
      </c>
      <c r="BN645" t="str">
        <f ca="1">IF($BT645&lt;&gt;"",SUMIF($BD$3:$BD$1004,"="&amp;$BD645,INDIRECT(ADDRESS(3,BN$2,1,1)):INDIRECT(ADDRESS(1004,BN$2,1,1))),"")</f>
        <v/>
      </c>
      <c r="BO645" t="str">
        <f ca="1">IF($BT645&lt;&gt;"",SUMIF($BD$3:$BD$1004,"="&amp;$BD645,INDIRECT(ADDRESS(3,BO$2,1,1)):INDIRECT(ADDRESS(1004,BO$2,1,1))),"")</f>
        <v/>
      </c>
      <c r="BP645" t="str">
        <f ca="1">IF($BT645&lt;&gt;"",SUMIF($BD$3:$BD$1004,"="&amp;$BD645,INDIRECT(ADDRESS(3,BP$2,1,1)):INDIRECT(ADDRESS(1004,BP$2,1,1))),"")</f>
        <v/>
      </c>
      <c r="BQ645" t="str">
        <f ca="1">IF($BT645&lt;&gt;"",SUMIF($BD$3:$BD$1004,"="&amp;$BD645,INDIRECT(ADDRESS(3,BQ$2,1,1)):INDIRECT(ADDRESS(1004,BQ$2,1,1))),"")</f>
        <v/>
      </c>
      <c r="BR645" t="str">
        <f ca="1">IF($BT645&lt;&gt;"",SUMIF($BD$3:$BD$1004,"="&amp;$BD645,INDIRECT(ADDRESS(3,BR$2,1,1)):INDIRECT(ADDRESS(1004,BR$2,1,1))),"")</f>
        <v/>
      </c>
      <c r="BS645" t="str">
        <f>IF($A645&lt;&gt;"",VLOOKUP(TRUNC(MID($A645,1,2),0),Plano_Contas!$H$3:$J$103,3,TRUE),"")</f>
        <v/>
      </c>
      <c r="BT645" t="str">
        <f t="shared" si="40"/>
        <v/>
      </c>
      <c r="BV645">
        <f>Empresas!C645</f>
        <v>0</v>
      </c>
    </row>
    <row r="646" spans="1:74" x14ac:dyDescent="0.2">
      <c r="A646" s="89"/>
      <c r="B646" s="52" t="str">
        <f>IF($A646&lt;&gt;"",VLOOKUP(""&amp;$A646,Plano_Contas!$A$3:$F$1003,6,0),"")</f>
        <v/>
      </c>
      <c r="C646" s="91"/>
      <c r="D646" s="111"/>
      <c r="E646" s="112">
        <v>0</v>
      </c>
      <c r="F646" s="87"/>
      <c r="G646" s="85"/>
      <c r="H646" s="111"/>
      <c r="I646" s="112">
        <v>0</v>
      </c>
      <c r="J646" s="87"/>
      <c r="K646" s="85"/>
      <c r="L646" s="111"/>
      <c r="M646" s="112">
        <v>0</v>
      </c>
      <c r="N646" s="87"/>
      <c r="O646" s="85"/>
      <c r="P646" s="111"/>
      <c r="Q646" s="112">
        <v>0</v>
      </c>
      <c r="R646" s="87"/>
      <c r="S646" s="85"/>
      <c r="T646" s="111"/>
      <c r="U646" s="112">
        <v>0</v>
      </c>
      <c r="V646" s="87"/>
      <c r="W646" s="85"/>
      <c r="X646" s="111"/>
      <c r="Y646" s="112">
        <v>0</v>
      </c>
      <c r="Z646" s="87"/>
      <c r="AA646" s="85"/>
      <c r="AB646" s="111"/>
      <c r="AC646" s="112">
        <v>0</v>
      </c>
      <c r="AD646" s="87"/>
      <c r="AE646" s="85"/>
      <c r="AF646" s="111"/>
      <c r="AG646" s="112">
        <v>0</v>
      </c>
      <c r="AH646" s="87"/>
      <c r="AI646" s="85"/>
      <c r="AJ646" s="111"/>
      <c r="AK646" s="112">
        <v>0</v>
      </c>
      <c r="AL646" s="87"/>
      <c r="AM646" s="85"/>
      <c r="AN646" s="111"/>
      <c r="AO646" s="112">
        <v>0</v>
      </c>
      <c r="AP646" s="87"/>
      <c r="AQ646" s="85"/>
      <c r="AR646" s="111"/>
      <c r="AS646" s="112">
        <v>0</v>
      </c>
      <c r="AT646" s="87"/>
      <c r="AU646" s="85"/>
      <c r="AV646" s="111"/>
      <c r="AW646" s="112">
        <v>0</v>
      </c>
      <c r="AX646" s="87"/>
      <c r="AY646" s="85"/>
      <c r="AZ646" s="267">
        <f t="shared" si="37"/>
        <v>0</v>
      </c>
      <c r="BA646" s="88">
        <f t="shared" si="38"/>
        <v>0</v>
      </c>
      <c r="BC646">
        <f>IF($A646&lt;&gt;"",COUNTIF($BD$3:$BD646,$BD646),0)</f>
        <v>0</v>
      </c>
      <c r="BD646" t="str">
        <f>IF($A646&lt;&gt;"",VLOOKUP(TRUNC(MID($A646,1,2),0),Plano_Contas!$H$3:$J$103,2,TRUE),"")</f>
        <v/>
      </c>
      <c r="BE646" s="201" t="str">
        <f t="shared" si="39"/>
        <v/>
      </c>
      <c r="BF646" t="str">
        <f ca="1">IF($BT646&lt;&gt;"",SUMIF($BD$3:$BD$1004,"="&amp;$BD646,INDIRECT(ADDRESS(3,BF$2,1,1)):INDIRECT(ADDRESS(1004,BF$2,1,1))),"")</f>
        <v/>
      </c>
      <c r="BG646" t="str">
        <f ca="1">IF($BT646&lt;&gt;"",SUMIF($BD$3:$BD$1004,"="&amp;$BD646,INDIRECT(ADDRESS(3,BG$2,1,1)):INDIRECT(ADDRESS(1004,BG$2,1,1))),"")</f>
        <v/>
      </c>
      <c r="BH646" t="str">
        <f ca="1">IF($BT646&lt;&gt;"",SUMIF($BD$3:$BD$1004,"="&amp;$BD646,INDIRECT(ADDRESS(3,BH$2,1,1)):INDIRECT(ADDRESS(1004,BH$2,1,1))),"")</f>
        <v/>
      </c>
      <c r="BI646" t="str">
        <f ca="1">IF($BT646&lt;&gt;"",SUMIF($BD$3:$BD$1004,"="&amp;$BD646,INDIRECT(ADDRESS(3,BI$2,1,1)):INDIRECT(ADDRESS(1004,BI$2,1,1))),"")</f>
        <v/>
      </c>
      <c r="BJ646" t="str">
        <f ca="1">IF($BT646&lt;&gt;"",SUMIF($BD$3:$BD$1004,"="&amp;$BD646,INDIRECT(ADDRESS(3,BJ$2,1,1)):INDIRECT(ADDRESS(1004,BJ$2,1,1))),"")</f>
        <v/>
      </c>
      <c r="BK646" t="str">
        <f ca="1">IF($BT646&lt;&gt;"",SUMIF($BD$3:$BD$1004,"="&amp;$BD646,INDIRECT(ADDRESS(3,BK$2,1,1)):INDIRECT(ADDRESS(1004,BK$2,1,1))),"")</f>
        <v/>
      </c>
      <c r="BL646" t="str">
        <f ca="1">IF($BT646&lt;&gt;"",SUMIF($BD$3:$BD$1004,"="&amp;$BD646,INDIRECT(ADDRESS(3,BL$2,1,1)):INDIRECT(ADDRESS(1004,BL$2,1,1))),"")</f>
        <v/>
      </c>
      <c r="BM646" t="str">
        <f ca="1">IF($BT646&lt;&gt;"",SUMIF($BD$3:$BD$1004,"="&amp;$BD646,INDIRECT(ADDRESS(3,BM$2,1,1)):INDIRECT(ADDRESS(1004,BM$2,1,1))),"")</f>
        <v/>
      </c>
      <c r="BN646" t="str">
        <f ca="1">IF($BT646&lt;&gt;"",SUMIF($BD$3:$BD$1004,"="&amp;$BD646,INDIRECT(ADDRESS(3,BN$2,1,1)):INDIRECT(ADDRESS(1004,BN$2,1,1))),"")</f>
        <v/>
      </c>
      <c r="BO646" t="str">
        <f ca="1">IF($BT646&lt;&gt;"",SUMIF($BD$3:$BD$1004,"="&amp;$BD646,INDIRECT(ADDRESS(3,BO$2,1,1)):INDIRECT(ADDRESS(1004,BO$2,1,1))),"")</f>
        <v/>
      </c>
      <c r="BP646" t="str">
        <f ca="1">IF($BT646&lt;&gt;"",SUMIF($BD$3:$BD$1004,"="&amp;$BD646,INDIRECT(ADDRESS(3,BP$2,1,1)):INDIRECT(ADDRESS(1004,BP$2,1,1))),"")</f>
        <v/>
      </c>
      <c r="BQ646" t="str">
        <f ca="1">IF($BT646&lt;&gt;"",SUMIF($BD$3:$BD$1004,"="&amp;$BD646,INDIRECT(ADDRESS(3,BQ$2,1,1)):INDIRECT(ADDRESS(1004,BQ$2,1,1))),"")</f>
        <v/>
      </c>
      <c r="BR646" t="str">
        <f ca="1">IF($BT646&lt;&gt;"",SUMIF($BD$3:$BD$1004,"="&amp;$BD646,INDIRECT(ADDRESS(3,BR$2,1,1)):INDIRECT(ADDRESS(1004,BR$2,1,1))),"")</f>
        <v/>
      </c>
      <c r="BS646" t="str">
        <f>IF($A646&lt;&gt;"",VLOOKUP(TRUNC(MID($A646,1,2),0),Plano_Contas!$H$3:$J$103,3,TRUE),"")</f>
        <v/>
      </c>
      <c r="BT646" t="str">
        <f t="shared" si="40"/>
        <v/>
      </c>
      <c r="BV646">
        <f>Empresas!C646</f>
        <v>0</v>
      </c>
    </row>
    <row r="647" spans="1:74" x14ac:dyDescent="0.2">
      <c r="A647" s="89"/>
      <c r="B647" s="52" t="str">
        <f>IF($A647&lt;&gt;"",VLOOKUP(""&amp;$A647,Plano_Contas!$A$3:$F$1003,6,0),"")</f>
        <v/>
      </c>
      <c r="C647" s="91"/>
      <c r="D647" s="111"/>
      <c r="E647" s="112">
        <v>0</v>
      </c>
      <c r="F647" s="87"/>
      <c r="G647" s="85"/>
      <c r="H647" s="111"/>
      <c r="I647" s="112">
        <v>0</v>
      </c>
      <c r="J647" s="87"/>
      <c r="K647" s="85"/>
      <c r="L647" s="111"/>
      <c r="M647" s="112">
        <v>0</v>
      </c>
      <c r="N647" s="87"/>
      <c r="O647" s="85"/>
      <c r="P647" s="111"/>
      <c r="Q647" s="112">
        <v>0</v>
      </c>
      <c r="R647" s="87"/>
      <c r="S647" s="85"/>
      <c r="T647" s="111"/>
      <c r="U647" s="112">
        <v>0</v>
      </c>
      <c r="V647" s="87"/>
      <c r="W647" s="85"/>
      <c r="X647" s="111"/>
      <c r="Y647" s="112">
        <v>0</v>
      </c>
      <c r="Z647" s="87"/>
      <c r="AA647" s="85"/>
      <c r="AB647" s="111"/>
      <c r="AC647" s="112">
        <v>0</v>
      </c>
      <c r="AD647" s="87"/>
      <c r="AE647" s="85"/>
      <c r="AF647" s="111"/>
      <c r="AG647" s="112">
        <v>0</v>
      </c>
      <c r="AH647" s="87"/>
      <c r="AI647" s="85"/>
      <c r="AJ647" s="111"/>
      <c r="AK647" s="112">
        <v>0</v>
      </c>
      <c r="AL647" s="87"/>
      <c r="AM647" s="85"/>
      <c r="AN647" s="111"/>
      <c r="AO647" s="112">
        <v>0</v>
      </c>
      <c r="AP647" s="87"/>
      <c r="AQ647" s="85"/>
      <c r="AR647" s="111"/>
      <c r="AS647" s="112">
        <v>0</v>
      </c>
      <c r="AT647" s="87"/>
      <c r="AU647" s="85"/>
      <c r="AV647" s="111"/>
      <c r="AW647" s="112">
        <v>0</v>
      </c>
      <c r="AX647" s="87"/>
      <c r="AY647" s="85"/>
      <c r="AZ647" s="267">
        <f t="shared" si="37"/>
        <v>0</v>
      </c>
      <c r="BA647" s="88">
        <f t="shared" si="38"/>
        <v>0</v>
      </c>
      <c r="BC647">
        <f>IF($A647&lt;&gt;"",COUNTIF($BD$3:$BD647,$BD647),0)</f>
        <v>0</v>
      </c>
      <c r="BD647" t="str">
        <f>IF($A647&lt;&gt;"",VLOOKUP(TRUNC(MID($A647,1,2),0),Plano_Contas!$H$3:$J$103,2,TRUE),"")</f>
        <v/>
      </c>
      <c r="BE647" s="201" t="str">
        <f t="shared" si="39"/>
        <v/>
      </c>
      <c r="BF647" t="str">
        <f ca="1">IF($BT647&lt;&gt;"",SUMIF($BD$3:$BD$1004,"="&amp;$BD647,INDIRECT(ADDRESS(3,BF$2,1,1)):INDIRECT(ADDRESS(1004,BF$2,1,1))),"")</f>
        <v/>
      </c>
      <c r="BG647" t="str">
        <f ca="1">IF($BT647&lt;&gt;"",SUMIF($BD$3:$BD$1004,"="&amp;$BD647,INDIRECT(ADDRESS(3,BG$2,1,1)):INDIRECT(ADDRESS(1004,BG$2,1,1))),"")</f>
        <v/>
      </c>
      <c r="BH647" t="str">
        <f ca="1">IF($BT647&lt;&gt;"",SUMIF($BD$3:$BD$1004,"="&amp;$BD647,INDIRECT(ADDRESS(3,BH$2,1,1)):INDIRECT(ADDRESS(1004,BH$2,1,1))),"")</f>
        <v/>
      </c>
      <c r="BI647" t="str">
        <f ca="1">IF($BT647&lt;&gt;"",SUMIF($BD$3:$BD$1004,"="&amp;$BD647,INDIRECT(ADDRESS(3,BI$2,1,1)):INDIRECT(ADDRESS(1004,BI$2,1,1))),"")</f>
        <v/>
      </c>
      <c r="BJ647" t="str">
        <f ca="1">IF($BT647&lt;&gt;"",SUMIF($BD$3:$BD$1004,"="&amp;$BD647,INDIRECT(ADDRESS(3,BJ$2,1,1)):INDIRECT(ADDRESS(1004,BJ$2,1,1))),"")</f>
        <v/>
      </c>
      <c r="BK647" t="str">
        <f ca="1">IF($BT647&lt;&gt;"",SUMIF($BD$3:$BD$1004,"="&amp;$BD647,INDIRECT(ADDRESS(3,BK$2,1,1)):INDIRECT(ADDRESS(1004,BK$2,1,1))),"")</f>
        <v/>
      </c>
      <c r="BL647" t="str">
        <f ca="1">IF($BT647&lt;&gt;"",SUMIF($BD$3:$BD$1004,"="&amp;$BD647,INDIRECT(ADDRESS(3,BL$2,1,1)):INDIRECT(ADDRESS(1004,BL$2,1,1))),"")</f>
        <v/>
      </c>
      <c r="BM647" t="str">
        <f ca="1">IF($BT647&lt;&gt;"",SUMIF($BD$3:$BD$1004,"="&amp;$BD647,INDIRECT(ADDRESS(3,BM$2,1,1)):INDIRECT(ADDRESS(1004,BM$2,1,1))),"")</f>
        <v/>
      </c>
      <c r="BN647" t="str">
        <f ca="1">IF($BT647&lt;&gt;"",SUMIF($BD$3:$BD$1004,"="&amp;$BD647,INDIRECT(ADDRESS(3,BN$2,1,1)):INDIRECT(ADDRESS(1004,BN$2,1,1))),"")</f>
        <v/>
      </c>
      <c r="BO647" t="str">
        <f ca="1">IF($BT647&lt;&gt;"",SUMIF($BD$3:$BD$1004,"="&amp;$BD647,INDIRECT(ADDRESS(3,BO$2,1,1)):INDIRECT(ADDRESS(1004,BO$2,1,1))),"")</f>
        <v/>
      </c>
      <c r="BP647" t="str">
        <f ca="1">IF($BT647&lt;&gt;"",SUMIF($BD$3:$BD$1004,"="&amp;$BD647,INDIRECT(ADDRESS(3,BP$2,1,1)):INDIRECT(ADDRESS(1004,BP$2,1,1))),"")</f>
        <v/>
      </c>
      <c r="BQ647" t="str">
        <f ca="1">IF($BT647&lt;&gt;"",SUMIF($BD$3:$BD$1004,"="&amp;$BD647,INDIRECT(ADDRESS(3,BQ$2,1,1)):INDIRECT(ADDRESS(1004,BQ$2,1,1))),"")</f>
        <v/>
      </c>
      <c r="BR647" t="str">
        <f ca="1">IF($BT647&lt;&gt;"",SUMIF($BD$3:$BD$1004,"="&amp;$BD647,INDIRECT(ADDRESS(3,BR$2,1,1)):INDIRECT(ADDRESS(1004,BR$2,1,1))),"")</f>
        <v/>
      </c>
      <c r="BS647" t="str">
        <f>IF($A647&lt;&gt;"",VLOOKUP(TRUNC(MID($A647,1,2),0),Plano_Contas!$H$3:$J$103,3,TRUE),"")</f>
        <v/>
      </c>
      <c r="BT647" t="str">
        <f t="shared" si="40"/>
        <v/>
      </c>
      <c r="BV647">
        <f>Empresas!C647</f>
        <v>0</v>
      </c>
    </row>
    <row r="648" spans="1:74" x14ac:dyDescent="0.2">
      <c r="A648" s="89"/>
      <c r="B648" s="52" t="str">
        <f>IF($A648&lt;&gt;"",VLOOKUP(""&amp;$A648,Plano_Contas!$A$3:$F$1003,6,0),"")</f>
        <v/>
      </c>
      <c r="C648" s="91"/>
      <c r="D648" s="111"/>
      <c r="E648" s="112">
        <v>0</v>
      </c>
      <c r="F648" s="87"/>
      <c r="G648" s="85"/>
      <c r="H648" s="111"/>
      <c r="I648" s="112">
        <v>0</v>
      </c>
      <c r="J648" s="87"/>
      <c r="K648" s="85"/>
      <c r="L648" s="111"/>
      <c r="M648" s="112">
        <v>0</v>
      </c>
      <c r="N648" s="87"/>
      <c r="O648" s="85"/>
      <c r="P648" s="111"/>
      <c r="Q648" s="112">
        <v>0</v>
      </c>
      <c r="R648" s="87"/>
      <c r="S648" s="85"/>
      <c r="T648" s="111"/>
      <c r="U648" s="112">
        <v>0</v>
      </c>
      <c r="V648" s="87"/>
      <c r="W648" s="85"/>
      <c r="X648" s="111"/>
      <c r="Y648" s="112">
        <v>0</v>
      </c>
      <c r="Z648" s="87"/>
      <c r="AA648" s="85"/>
      <c r="AB648" s="111"/>
      <c r="AC648" s="112">
        <v>0</v>
      </c>
      <c r="AD648" s="87"/>
      <c r="AE648" s="85"/>
      <c r="AF648" s="111"/>
      <c r="AG648" s="112">
        <v>0</v>
      </c>
      <c r="AH648" s="87"/>
      <c r="AI648" s="85"/>
      <c r="AJ648" s="111"/>
      <c r="AK648" s="112">
        <v>0</v>
      </c>
      <c r="AL648" s="87"/>
      <c r="AM648" s="85"/>
      <c r="AN648" s="111"/>
      <c r="AO648" s="112">
        <v>0</v>
      </c>
      <c r="AP648" s="87"/>
      <c r="AQ648" s="85"/>
      <c r="AR648" s="111"/>
      <c r="AS648" s="112">
        <v>0</v>
      </c>
      <c r="AT648" s="87"/>
      <c r="AU648" s="85"/>
      <c r="AV648" s="111"/>
      <c r="AW648" s="112">
        <v>0</v>
      </c>
      <c r="AX648" s="87"/>
      <c r="AY648" s="85"/>
      <c r="AZ648" s="267">
        <f t="shared" si="37"/>
        <v>0</v>
      </c>
      <c r="BA648" s="88">
        <f t="shared" si="38"/>
        <v>0</v>
      </c>
      <c r="BC648">
        <f>IF($A648&lt;&gt;"",COUNTIF($BD$3:$BD648,$BD648),0)</f>
        <v>0</v>
      </c>
      <c r="BD648" t="str">
        <f>IF($A648&lt;&gt;"",VLOOKUP(TRUNC(MID($A648,1,2),0),Plano_Contas!$H$3:$J$103,2,TRUE),"")</f>
        <v/>
      </c>
      <c r="BE648" s="201" t="str">
        <f t="shared" si="39"/>
        <v/>
      </c>
      <c r="BF648" t="str">
        <f ca="1">IF($BT648&lt;&gt;"",SUMIF($BD$3:$BD$1004,"="&amp;$BD648,INDIRECT(ADDRESS(3,BF$2,1,1)):INDIRECT(ADDRESS(1004,BF$2,1,1))),"")</f>
        <v/>
      </c>
      <c r="BG648" t="str">
        <f ca="1">IF($BT648&lt;&gt;"",SUMIF($BD$3:$BD$1004,"="&amp;$BD648,INDIRECT(ADDRESS(3,BG$2,1,1)):INDIRECT(ADDRESS(1004,BG$2,1,1))),"")</f>
        <v/>
      </c>
      <c r="BH648" t="str">
        <f ca="1">IF($BT648&lt;&gt;"",SUMIF($BD$3:$BD$1004,"="&amp;$BD648,INDIRECT(ADDRESS(3,BH$2,1,1)):INDIRECT(ADDRESS(1004,BH$2,1,1))),"")</f>
        <v/>
      </c>
      <c r="BI648" t="str">
        <f ca="1">IF($BT648&lt;&gt;"",SUMIF($BD$3:$BD$1004,"="&amp;$BD648,INDIRECT(ADDRESS(3,BI$2,1,1)):INDIRECT(ADDRESS(1004,BI$2,1,1))),"")</f>
        <v/>
      </c>
      <c r="BJ648" t="str">
        <f ca="1">IF($BT648&lt;&gt;"",SUMIF($BD$3:$BD$1004,"="&amp;$BD648,INDIRECT(ADDRESS(3,BJ$2,1,1)):INDIRECT(ADDRESS(1004,BJ$2,1,1))),"")</f>
        <v/>
      </c>
      <c r="BK648" t="str">
        <f ca="1">IF($BT648&lt;&gt;"",SUMIF($BD$3:$BD$1004,"="&amp;$BD648,INDIRECT(ADDRESS(3,BK$2,1,1)):INDIRECT(ADDRESS(1004,BK$2,1,1))),"")</f>
        <v/>
      </c>
      <c r="BL648" t="str">
        <f ca="1">IF($BT648&lt;&gt;"",SUMIF($BD$3:$BD$1004,"="&amp;$BD648,INDIRECT(ADDRESS(3,BL$2,1,1)):INDIRECT(ADDRESS(1004,BL$2,1,1))),"")</f>
        <v/>
      </c>
      <c r="BM648" t="str">
        <f ca="1">IF($BT648&lt;&gt;"",SUMIF($BD$3:$BD$1004,"="&amp;$BD648,INDIRECT(ADDRESS(3,BM$2,1,1)):INDIRECT(ADDRESS(1004,BM$2,1,1))),"")</f>
        <v/>
      </c>
      <c r="BN648" t="str">
        <f ca="1">IF($BT648&lt;&gt;"",SUMIF($BD$3:$BD$1004,"="&amp;$BD648,INDIRECT(ADDRESS(3,BN$2,1,1)):INDIRECT(ADDRESS(1004,BN$2,1,1))),"")</f>
        <v/>
      </c>
      <c r="BO648" t="str">
        <f ca="1">IF($BT648&lt;&gt;"",SUMIF($BD$3:$BD$1004,"="&amp;$BD648,INDIRECT(ADDRESS(3,BO$2,1,1)):INDIRECT(ADDRESS(1004,BO$2,1,1))),"")</f>
        <v/>
      </c>
      <c r="BP648" t="str">
        <f ca="1">IF($BT648&lt;&gt;"",SUMIF($BD$3:$BD$1004,"="&amp;$BD648,INDIRECT(ADDRESS(3,BP$2,1,1)):INDIRECT(ADDRESS(1004,BP$2,1,1))),"")</f>
        <v/>
      </c>
      <c r="BQ648" t="str">
        <f ca="1">IF($BT648&lt;&gt;"",SUMIF($BD$3:$BD$1004,"="&amp;$BD648,INDIRECT(ADDRESS(3,BQ$2,1,1)):INDIRECT(ADDRESS(1004,BQ$2,1,1))),"")</f>
        <v/>
      </c>
      <c r="BR648" t="str">
        <f ca="1">IF($BT648&lt;&gt;"",SUMIF($BD$3:$BD$1004,"="&amp;$BD648,INDIRECT(ADDRESS(3,BR$2,1,1)):INDIRECT(ADDRESS(1004,BR$2,1,1))),"")</f>
        <v/>
      </c>
      <c r="BS648" t="str">
        <f>IF($A648&lt;&gt;"",VLOOKUP(TRUNC(MID($A648,1,2),0),Plano_Contas!$H$3:$J$103,3,TRUE),"")</f>
        <v/>
      </c>
      <c r="BT648" t="str">
        <f t="shared" si="40"/>
        <v/>
      </c>
      <c r="BV648">
        <f>Empresas!C648</f>
        <v>0</v>
      </c>
    </row>
    <row r="649" spans="1:74" x14ac:dyDescent="0.2">
      <c r="A649" s="89"/>
      <c r="B649" s="52" t="str">
        <f>IF($A649&lt;&gt;"",VLOOKUP(""&amp;$A649,Plano_Contas!$A$3:$F$1003,6,0),"")</f>
        <v/>
      </c>
      <c r="C649" s="91"/>
      <c r="D649" s="111"/>
      <c r="E649" s="112">
        <v>0</v>
      </c>
      <c r="F649" s="87"/>
      <c r="G649" s="85"/>
      <c r="H649" s="111"/>
      <c r="I649" s="112">
        <v>0</v>
      </c>
      <c r="J649" s="87"/>
      <c r="K649" s="85"/>
      <c r="L649" s="111"/>
      <c r="M649" s="112">
        <v>0</v>
      </c>
      <c r="N649" s="87"/>
      <c r="O649" s="85"/>
      <c r="P649" s="111"/>
      <c r="Q649" s="112">
        <v>0</v>
      </c>
      <c r="R649" s="87"/>
      <c r="S649" s="85"/>
      <c r="T649" s="111"/>
      <c r="U649" s="112">
        <v>0</v>
      </c>
      <c r="V649" s="87"/>
      <c r="W649" s="85"/>
      <c r="X649" s="111"/>
      <c r="Y649" s="112">
        <v>0</v>
      </c>
      <c r="Z649" s="87"/>
      <c r="AA649" s="85"/>
      <c r="AB649" s="111"/>
      <c r="AC649" s="112">
        <v>0</v>
      </c>
      <c r="AD649" s="87"/>
      <c r="AE649" s="85"/>
      <c r="AF649" s="111"/>
      <c r="AG649" s="112">
        <v>0</v>
      </c>
      <c r="AH649" s="87"/>
      <c r="AI649" s="85"/>
      <c r="AJ649" s="111"/>
      <c r="AK649" s="112">
        <v>0</v>
      </c>
      <c r="AL649" s="87"/>
      <c r="AM649" s="85"/>
      <c r="AN649" s="111"/>
      <c r="AO649" s="112">
        <v>0</v>
      </c>
      <c r="AP649" s="87"/>
      <c r="AQ649" s="85"/>
      <c r="AR649" s="111"/>
      <c r="AS649" s="112">
        <v>0</v>
      </c>
      <c r="AT649" s="87"/>
      <c r="AU649" s="85"/>
      <c r="AV649" s="111"/>
      <c r="AW649" s="112">
        <v>0</v>
      </c>
      <c r="AX649" s="87"/>
      <c r="AY649" s="85"/>
      <c r="AZ649" s="267">
        <f t="shared" si="37"/>
        <v>0</v>
      </c>
      <c r="BA649" s="88">
        <f t="shared" si="38"/>
        <v>0</v>
      </c>
      <c r="BC649">
        <f>IF($A649&lt;&gt;"",COUNTIF($BD$3:$BD649,$BD649),0)</f>
        <v>0</v>
      </c>
      <c r="BD649" t="str">
        <f>IF($A649&lt;&gt;"",VLOOKUP(TRUNC(MID($A649,1,2),0),Plano_Contas!$H$3:$J$103,2,TRUE),"")</f>
        <v/>
      </c>
      <c r="BE649" s="201" t="str">
        <f t="shared" si="39"/>
        <v/>
      </c>
      <c r="BF649" t="str">
        <f ca="1">IF($BT649&lt;&gt;"",SUMIF($BD$3:$BD$1004,"="&amp;$BD649,INDIRECT(ADDRESS(3,BF$2,1,1)):INDIRECT(ADDRESS(1004,BF$2,1,1))),"")</f>
        <v/>
      </c>
      <c r="BG649" t="str">
        <f ca="1">IF($BT649&lt;&gt;"",SUMIF($BD$3:$BD$1004,"="&amp;$BD649,INDIRECT(ADDRESS(3,BG$2,1,1)):INDIRECT(ADDRESS(1004,BG$2,1,1))),"")</f>
        <v/>
      </c>
      <c r="BH649" t="str">
        <f ca="1">IF($BT649&lt;&gt;"",SUMIF($BD$3:$BD$1004,"="&amp;$BD649,INDIRECT(ADDRESS(3,BH$2,1,1)):INDIRECT(ADDRESS(1004,BH$2,1,1))),"")</f>
        <v/>
      </c>
      <c r="BI649" t="str">
        <f ca="1">IF($BT649&lt;&gt;"",SUMIF($BD$3:$BD$1004,"="&amp;$BD649,INDIRECT(ADDRESS(3,BI$2,1,1)):INDIRECT(ADDRESS(1004,BI$2,1,1))),"")</f>
        <v/>
      </c>
      <c r="BJ649" t="str">
        <f ca="1">IF($BT649&lt;&gt;"",SUMIF($BD$3:$BD$1004,"="&amp;$BD649,INDIRECT(ADDRESS(3,BJ$2,1,1)):INDIRECT(ADDRESS(1004,BJ$2,1,1))),"")</f>
        <v/>
      </c>
      <c r="BK649" t="str">
        <f ca="1">IF($BT649&lt;&gt;"",SUMIF($BD$3:$BD$1004,"="&amp;$BD649,INDIRECT(ADDRESS(3,BK$2,1,1)):INDIRECT(ADDRESS(1004,BK$2,1,1))),"")</f>
        <v/>
      </c>
      <c r="BL649" t="str">
        <f ca="1">IF($BT649&lt;&gt;"",SUMIF($BD$3:$BD$1004,"="&amp;$BD649,INDIRECT(ADDRESS(3,BL$2,1,1)):INDIRECT(ADDRESS(1004,BL$2,1,1))),"")</f>
        <v/>
      </c>
      <c r="BM649" t="str">
        <f ca="1">IF($BT649&lt;&gt;"",SUMIF($BD$3:$BD$1004,"="&amp;$BD649,INDIRECT(ADDRESS(3,BM$2,1,1)):INDIRECT(ADDRESS(1004,BM$2,1,1))),"")</f>
        <v/>
      </c>
      <c r="BN649" t="str">
        <f ca="1">IF($BT649&lt;&gt;"",SUMIF($BD$3:$BD$1004,"="&amp;$BD649,INDIRECT(ADDRESS(3,BN$2,1,1)):INDIRECT(ADDRESS(1004,BN$2,1,1))),"")</f>
        <v/>
      </c>
      <c r="BO649" t="str">
        <f ca="1">IF($BT649&lt;&gt;"",SUMIF($BD$3:$BD$1004,"="&amp;$BD649,INDIRECT(ADDRESS(3,BO$2,1,1)):INDIRECT(ADDRESS(1004,BO$2,1,1))),"")</f>
        <v/>
      </c>
      <c r="BP649" t="str">
        <f ca="1">IF($BT649&lt;&gt;"",SUMIF($BD$3:$BD$1004,"="&amp;$BD649,INDIRECT(ADDRESS(3,BP$2,1,1)):INDIRECT(ADDRESS(1004,BP$2,1,1))),"")</f>
        <v/>
      </c>
      <c r="BQ649" t="str">
        <f ca="1">IF($BT649&lt;&gt;"",SUMIF($BD$3:$BD$1004,"="&amp;$BD649,INDIRECT(ADDRESS(3,BQ$2,1,1)):INDIRECT(ADDRESS(1004,BQ$2,1,1))),"")</f>
        <v/>
      </c>
      <c r="BR649" t="str">
        <f ca="1">IF($BT649&lt;&gt;"",SUMIF($BD$3:$BD$1004,"="&amp;$BD649,INDIRECT(ADDRESS(3,BR$2,1,1)):INDIRECT(ADDRESS(1004,BR$2,1,1))),"")</f>
        <v/>
      </c>
      <c r="BS649" t="str">
        <f>IF($A649&lt;&gt;"",VLOOKUP(TRUNC(MID($A649,1,2),0),Plano_Contas!$H$3:$J$103,3,TRUE),"")</f>
        <v/>
      </c>
      <c r="BT649" t="str">
        <f t="shared" si="40"/>
        <v/>
      </c>
      <c r="BV649">
        <f>Empresas!C649</f>
        <v>0</v>
      </c>
    </row>
    <row r="650" spans="1:74" x14ac:dyDescent="0.2">
      <c r="A650" s="89"/>
      <c r="B650" s="52" t="str">
        <f>IF($A650&lt;&gt;"",VLOOKUP(""&amp;$A650,Plano_Contas!$A$3:$F$1003,6,0),"")</f>
        <v/>
      </c>
      <c r="C650" s="91"/>
      <c r="D650" s="111"/>
      <c r="E650" s="112">
        <v>0</v>
      </c>
      <c r="F650" s="87"/>
      <c r="G650" s="85"/>
      <c r="H650" s="111"/>
      <c r="I650" s="112">
        <v>0</v>
      </c>
      <c r="J650" s="87"/>
      <c r="K650" s="85"/>
      <c r="L650" s="111"/>
      <c r="M650" s="112">
        <v>0</v>
      </c>
      <c r="N650" s="87"/>
      <c r="O650" s="85"/>
      <c r="P650" s="111"/>
      <c r="Q650" s="112">
        <v>0</v>
      </c>
      <c r="R650" s="87"/>
      <c r="S650" s="85"/>
      <c r="T650" s="111"/>
      <c r="U650" s="112">
        <v>0</v>
      </c>
      <c r="V650" s="87"/>
      <c r="W650" s="85"/>
      <c r="X650" s="111"/>
      <c r="Y650" s="112">
        <v>0</v>
      </c>
      <c r="Z650" s="87"/>
      <c r="AA650" s="85"/>
      <c r="AB650" s="111"/>
      <c r="AC650" s="112">
        <v>0</v>
      </c>
      <c r="AD650" s="87"/>
      <c r="AE650" s="85"/>
      <c r="AF650" s="111"/>
      <c r="AG650" s="112">
        <v>0</v>
      </c>
      <c r="AH650" s="87"/>
      <c r="AI650" s="85"/>
      <c r="AJ650" s="111"/>
      <c r="AK650" s="112">
        <v>0</v>
      </c>
      <c r="AL650" s="87"/>
      <c r="AM650" s="85"/>
      <c r="AN650" s="111"/>
      <c r="AO650" s="112">
        <v>0</v>
      </c>
      <c r="AP650" s="87"/>
      <c r="AQ650" s="85"/>
      <c r="AR650" s="111"/>
      <c r="AS650" s="112">
        <v>0</v>
      </c>
      <c r="AT650" s="87"/>
      <c r="AU650" s="85"/>
      <c r="AV650" s="111"/>
      <c r="AW650" s="112">
        <v>0</v>
      </c>
      <c r="AX650" s="87"/>
      <c r="AY650" s="85"/>
      <c r="AZ650" s="267">
        <f t="shared" si="37"/>
        <v>0</v>
      </c>
      <c r="BA650" s="88">
        <f t="shared" si="38"/>
        <v>0</v>
      </c>
      <c r="BC650">
        <f>IF($A650&lt;&gt;"",COUNTIF($BD$3:$BD650,$BD650),0)</f>
        <v>0</v>
      </c>
      <c r="BD650" t="str">
        <f>IF($A650&lt;&gt;"",VLOOKUP(TRUNC(MID($A650,1,2),0),Plano_Contas!$H$3:$J$103,2,TRUE),"")</f>
        <v/>
      </c>
      <c r="BE650" s="201" t="str">
        <f t="shared" si="39"/>
        <v/>
      </c>
      <c r="BF650" t="str">
        <f ca="1">IF($BT650&lt;&gt;"",SUMIF($BD$3:$BD$1004,"="&amp;$BD650,INDIRECT(ADDRESS(3,BF$2,1,1)):INDIRECT(ADDRESS(1004,BF$2,1,1))),"")</f>
        <v/>
      </c>
      <c r="BG650" t="str">
        <f ca="1">IF($BT650&lt;&gt;"",SUMIF($BD$3:$BD$1004,"="&amp;$BD650,INDIRECT(ADDRESS(3,BG$2,1,1)):INDIRECT(ADDRESS(1004,BG$2,1,1))),"")</f>
        <v/>
      </c>
      <c r="BH650" t="str">
        <f ca="1">IF($BT650&lt;&gt;"",SUMIF($BD$3:$BD$1004,"="&amp;$BD650,INDIRECT(ADDRESS(3,BH$2,1,1)):INDIRECT(ADDRESS(1004,BH$2,1,1))),"")</f>
        <v/>
      </c>
      <c r="BI650" t="str">
        <f ca="1">IF($BT650&lt;&gt;"",SUMIF($BD$3:$BD$1004,"="&amp;$BD650,INDIRECT(ADDRESS(3,BI$2,1,1)):INDIRECT(ADDRESS(1004,BI$2,1,1))),"")</f>
        <v/>
      </c>
      <c r="BJ650" t="str">
        <f ca="1">IF($BT650&lt;&gt;"",SUMIF($BD$3:$BD$1004,"="&amp;$BD650,INDIRECT(ADDRESS(3,BJ$2,1,1)):INDIRECT(ADDRESS(1004,BJ$2,1,1))),"")</f>
        <v/>
      </c>
      <c r="BK650" t="str">
        <f ca="1">IF($BT650&lt;&gt;"",SUMIF($BD$3:$BD$1004,"="&amp;$BD650,INDIRECT(ADDRESS(3,BK$2,1,1)):INDIRECT(ADDRESS(1004,BK$2,1,1))),"")</f>
        <v/>
      </c>
      <c r="BL650" t="str">
        <f ca="1">IF($BT650&lt;&gt;"",SUMIF($BD$3:$BD$1004,"="&amp;$BD650,INDIRECT(ADDRESS(3,BL$2,1,1)):INDIRECT(ADDRESS(1004,BL$2,1,1))),"")</f>
        <v/>
      </c>
      <c r="BM650" t="str">
        <f ca="1">IF($BT650&lt;&gt;"",SUMIF($BD$3:$BD$1004,"="&amp;$BD650,INDIRECT(ADDRESS(3,BM$2,1,1)):INDIRECT(ADDRESS(1004,BM$2,1,1))),"")</f>
        <v/>
      </c>
      <c r="BN650" t="str">
        <f ca="1">IF($BT650&lt;&gt;"",SUMIF($BD$3:$BD$1004,"="&amp;$BD650,INDIRECT(ADDRESS(3,BN$2,1,1)):INDIRECT(ADDRESS(1004,BN$2,1,1))),"")</f>
        <v/>
      </c>
      <c r="BO650" t="str">
        <f ca="1">IF($BT650&lt;&gt;"",SUMIF($BD$3:$BD$1004,"="&amp;$BD650,INDIRECT(ADDRESS(3,BO$2,1,1)):INDIRECT(ADDRESS(1004,BO$2,1,1))),"")</f>
        <v/>
      </c>
      <c r="BP650" t="str">
        <f ca="1">IF($BT650&lt;&gt;"",SUMIF($BD$3:$BD$1004,"="&amp;$BD650,INDIRECT(ADDRESS(3,BP$2,1,1)):INDIRECT(ADDRESS(1004,BP$2,1,1))),"")</f>
        <v/>
      </c>
      <c r="BQ650" t="str">
        <f ca="1">IF($BT650&lt;&gt;"",SUMIF($BD$3:$BD$1004,"="&amp;$BD650,INDIRECT(ADDRESS(3,BQ$2,1,1)):INDIRECT(ADDRESS(1004,BQ$2,1,1))),"")</f>
        <v/>
      </c>
      <c r="BR650" t="str">
        <f ca="1">IF($BT650&lt;&gt;"",SUMIF($BD$3:$BD$1004,"="&amp;$BD650,INDIRECT(ADDRESS(3,BR$2,1,1)):INDIRECT(ADDRESS(1004,BR$2,1,1))),"")</f>
        <v/>
      </c>
      <c r="BS650" t="str">
        <f>IF($A650&lt;&gt;"",VLOOKUP(TRUNC(MID($A650,1,2),0),Plano_Contas!$H$3:$J$103,3,TRUE),"")</f>
        <v/>
      </c>
      <c r="BT650" t="str">
        <f t="shared" si="40"/>
        <v/>
      </c>
      <c r="BV650">
        <f>Empresas!C650</f>
        <v>0</v>
      </c>
    </row>
    <row r="651" spans="1:74" x14ac:dyDescent="0.2">
      <c r="A651" s="89"/>
      <c r="B651" s="52" t="str">
        <f>IF($A651&lt;&gt;"",VLOOKUP(""&amp;$A651,Plano_Contas!$A$3:$F$1003,6,0),"")</f>
        <v/>
      </c>
      <c r="C651" s="91"/>
      <c r="D651" s="111"/>
      <c r="E651" s="112">
        <v>0</v>
      </c>
      <c r="F651" s="87"/>
      <c r="G651" s="85"/>
      <c r="H651" s="111"/>
      <c r="I651" s="112">
        <v>0</v>
      </c>
      <c r="J651" s="87"/>
      <c r="K651" s="85"/>
      <c r="L651" s="111"/>
      <c r="M651" s="112">
        <v>0</v>
      </c>
      <c r="N651" s="87"/>
      <c r="O651" s="85"/>
      <c r="P651" s="111"/>
      <c r="Q651" s="112">
        <v>0</v>
      </c>
      <c r="R651" s="87"/>
      <c r="S651" s="85"/>
      <c r="T651" s="111"/>
      <c r="U651" s="112">
        <v>0</v>
      </c>
      <c r="V651" s="87"/>
      <c r="W651" s="85"/>
      <c r="X651" s="111"/>
      <c r="Y651" s="112">
        <v>0</v>
      </c>
      <c r="Z651" s="87"/>
      <c r="AA651" s="85"/>
      <c r="AB651" s="111"/>
      <c r="AC651" s="112">
        <v>0</v>
      </c>
      <c r="AD651" s="87"/>
      <c r="AE651" s="85"/>
      <c r="AF651" s="111"/>
      <c r="AG651" s="112">
        <v>0</v>
      </c>
      <c r="AH651" s="87"/>
      <c r="AI651" s="85"/>
      <c r="AJ651" s="111"/>
      <c r="AK651" s="112">
        <v>0</v>
      </c>
      <c r="AL651" s="87"/>
      <c r="AM651" s="85"/>
      <c r="AN651" s="111"/>
      <c r="AO651" s="112">
        <v>0</v>
      </c>
      <c r="AP651" s="87"/>
      <c r="AQ651" s="85"/>
      <c r="AR651" s="111"/>
      <c r="AS651" s="112">
        <v>0</v>
      </c>
      <c r="AT651" s="87"/>
      <c r="AU651" s="85"/>
      <c r="AV651" s="111"/>
      <c r="AW651" s="112">
        <v>0</v>
      </c>
      <c r="AX651" s="87"/>
      <c r="AY651" s="85"/>
      <c r="AZ651" s="267">
        <f t="shared" si="37"/>
        <v>0</v>
      </c>
      <c r="BA651" s="88">
        <f t="shared" si="38"/>
        <v>0</v>
      </c>
      <c r="BC651">
        <f>IF($A651&lt;&gt;"",COUNTIF($BD$3:$BD651,$BD651),0)</f>
        <v>0</v>
      </c>
      <c r="BD651" t="str">
        <f>IF($A651&lt;&gt;"",VLOOKUP(TRUNC(MID($A651,1,2),0),Plano_Contas!$H$3:$J$103,2,TRUE),"")</f>
        <v/>
      </c>
      <c r="BE651" s="201" t="str">
        <f t="shared" si="39"/>
        <v/>
      </c>
      <c r="BF651" t="str">
        <f ca="1">IF($BT651&lt;&gt;"",SUMIF($BD$3:$BD$1004,"="&amp;$BD651,INDIRECT(ADDRESS(3,BF$2,1,1)):INDIRECT(ADDRESS(1004,BF$2,1,1))),"")</f>
        <v/>
      </c>
      <c r="BG651" t="str">
        <f ca="1">IF($BT651&lt;&gt;"",SUMIF($BD$3:$BD$1004,"="&amp;$BD651,INDIRECT(ADDRESS(3,BG$2,1,1)):INDIRECT(ADDRESS(1004,BG$2,1,1))),"")</f>
        <v/>
      </c>
      <c r="BH651" t="str">
        <f ca="1">IF($BT651&lt;&gt;"",SUMIF($BD$3:$BD$1004,"="&amp;$BD651,INDIRECT(ADDRESS(3,BH$2,1,1)):INDIRECT(ADDRESS(1004,BH$2,1,1))),"")</f>
        <v/>
      </c>
      <c r="BI651" t="str">
        <f ca="1">IF($BT651&lt;&gt;"",SUMIF($BD$3:$BD$1004,"="&amp;$BD651,INDIRECT(ADDRESS(3,BI$2,1,1)):INDIRECT(ADDRESS(1004,BI$2,1,1))),"")</f>
        <v/>
      </c>
      <c r="BJ651" t="str">
        <f ca="1">IF($BT651&lt;&gt;"",SUMIF($BD$3:$BD$1004,"="&amp;$BD651,INDIRECT(ADDRESS(3,BJ$2,1,1)):INDIRECT(ADDRESS(1004,BJ$2,1,1))),"")</f>
        <v/>
      </c>
      <c r="BK651" t="str">
        <f ca="1">IF($BT651&lt;&gt;"",SUMIF($BD$3:$BD$1004,"="&amp;$BD651,INDIRECT(ADDRESS(3,BK$2,1,1)):INDIRECT(ADDRESS(1004,BK$2,1,1))),"")</f>
        <v/>
      </c>
      <c r="BL651" t="str">
        <f ca="1">IF($BT651&lt;&gt;"",SUMIF($BD$3:$BD$1004,"="&amp;$BD651,INDIRECT(ADDRESS(3,BL$2,1,1)):INDIRECT(ADDRESS(1004,BL$2,1,1))),"")</f>
        <v/>
      </c>
      <c r="BM651" t="str">
        <f ca="1">IF($BT651&lt;&gt;"",SUMIF($BD$3:$BD$1004,"="&amp;$BD651,INDIRECT(ADDRESS(3,BM$2,1,1)):INDIRECT(ADDRESS(1004,BM$2,1,1))),"")</f>
        <v/>
      </c>
      <c r="BN651" t="str">
        <f ca="1">IF($BT651&lt;&gt;"",SUMIF($BD$3:$BD$1004,"="&amp;$BD651,INDIRECT(ADDRESS(3,BN$2,1,1)):INDIRECT(ADDRESS(1004,BN$2,1,1))),"")</f>
        <v/>
      </c>
      <c r="BO651" t="str">
        <f ca="1">IF($BT651&lt;&gt;"",SUMIF($BD$3:$BD$1004,"="&amp;$BD651,INDIRECT(ADDRESS(3,BO$2,1,1)):INDIRECT(ADDRESS(1004,BO$2,1,1))),"")</f>
        <v/>
      </c>
      <c r="BP651" t="str">
        <f ca="1">IF($BT651&lt;&gt;"",SUMIF($BD$3:$BD$1004,"="&amp;$BD651,INDIRECT(ADDRESS(3,BP$2,1,1)):INDIRECT(ADDRESS(1004,BP$2,1,1))),"")</f>
        <v/>
      </c>
      <c r="BQ651" t="str">
        <f ca="1">IF($BT651&lt;&gt;"",SUMIF($BD$3:$BD$1004,"="&amp;$BD651,INDIRECT(ADDRESS(3,BQ$2,1,1)):INDIRECT(ADDRESS(1004,BQ$2,1,1))),"")</f>
        <v/>
      </c>
      <c r="BR651" t="str">
        <f ca="1">IF($BT651&lt;&gt;"",SUMIF($BD$3:$BD$1004,"="&amp;$BD651,INDIRECT(ADDRESS(3,BR$2,1,1)):INDIRECT(ADDRESS(1004,BR$2,1,1))),"")</f>
        <v/>
      </c>
      <c r="BS651" t="str">
        <f>IF($A651&lt;&gt;"",VLOOKUP(TRUNC(MID($A651,1,2),0),Plano_Contas!$H$3:$J$103,3,TRUE),"")</f>
        <v/>
      </c>
      <c r="BT651" t="str">
        <f t="shared" si="40"/>
        <v/>
      </c>
      <c r="BV651">
        <f>Empresas!C651</f>
        <v>0</v>
      </c>
    </row>
    <row r="652" spans="1:74" x14ac:dyDescent="0.2">
      <c r="A652" s="89"/>
      <c r="B652" s="52" t="str">
        <f>IF($A652&lt;&gt;"",VLOOKUP(""&amp;$A652,Plano_Contas!$A$3:$F$1003,6,0),"")</f>
        <v/>
      </c>
      <c r="C652" s="91"/>
      <c r="D652" s="111"/>
      <c r="E652" s="112">
        <v>0</v>
      </c>
      <c r="F652" s="87"/>
      <c r="G652" s="85"/>
      <c r="H652" s="111"/>
      <c r="I652" s="112">
        <v>0</v>
      </c>
      <c r="J652" s="87"/>
      <c r="K652" s="85"/>
      <c r="L652" s="111"/>
      <c r="M652" s="112">
        <v>0</v>
      </c>
      <c r="N652" s="87"/>
      <c r="O652" s="85"/>
      <c r="P652" s="111"/>
      <c r="Q652" s="112">
        <v>0</v>
      </c>
      <c r="R652" s="87"/>
      <c r="S652" s="85"/>
      <c r="T652" s="111"/>
      <c r="U652" s="112">
        <v>0</v>
      </c>
      <c r="V652" s="87"/>
      <c r="W652" s="85"/>
      <c r="X652" s="111"/>
      <c r="Y652" s="112">
        <v>0</v>
      </c>
      <c r="Z652" s="87"/>
      <c r="AA652" s="85"/>
      <c r="AB652" s="111"/>
      <c r="AC652" s="112">
        <v>0</v>
      </c>
      <c r="AD652" s="87"/>
      <c r="AE652" s="85"/>
      <c r="AF652" s="111"/>
      <c r="AG652" s="112">
        <v>0</v>
      </c>
      <c r="AH652" s="87"/>
      <c r="AI652" s="85"/>
      <c r="AJ652" s="111"/>
      <c r="AK652" s="112">
        <v>0</v>
      </c>
      <c r="AL652" s="87"/>
      <c r="AM652" s="85"/>
      <c r="AN652" s="111"/>
      <c r="AO652" s="112">
        <v>0</v>
      </c>
      <c r="AP652" s="87"/>
      <c r="AQ652" s="85"/>
      <c r="AR652" s="111"/>
      <c r="AS652" s="112">
        <v>0</v>
      </c>
      <c r="AT652" s="87"/>
      <c r="AU652" s="85"/>
      <c r="AV652" s="111"/>
      <c r="AW652" s="112">
        <v>0</v>
      </c>
      <c r="AX652" s="87"/>
      <c r="AY652" s="85"/>
      <c r="AZ652" s="267">
        <f t="shared" si="37"/>
        <v>0</v>
      </c>
      <c r="BA652" s="88">
        <f t="shared" si="38"/>
        <v>0</v>
      </c>
      <c r="BC652">
        <f>IF($A652&lt;&gt;"",COUNTIF($BD$3:$BD652,$BD652),0)</f>
        <v>0</v>
      </c>
      <c r="BD652" t="str">
        <f>IF($A652&lt;&gt;"",VLOOKUP(TRUNC(MID($A652,1,2),0),Plano_Contas!$H$3:$J$103,2,TRUE),"")</f>
        <v/>
      </c>
      <c r="BE652" s="201" t="str">
        <f t="shared" si="39"/>
        <v/>
      </c>
      <c r="BF652" t="str">
        <f ca="1">IF($BT652&lt;&gt;"",SUMIF($BD$3:$BD$1004,"="&amp;$BD652,INDIRECT(ADDRESS(3,BF$2,1,1)):INDIRECT(ADDRESS(1004,BF$2,1,1))),"")</f>
        <v/>
      </c>
      <c r="BG652" t="str">
        <f ca="1">IF($BT652&lt;&gt;"",SUMIF($BD$3:$BD$1004,"="&amp;$BD652,INDIRECT(ADDRESS(3,BG$2,1,1)):INDIRECT(ADDRESS(1004,BG$2,1,1))),"")</f>
        <v/>
      </c>
      <c r="BH652" t="str">
        <f ca="1">IF($BT652&lt;&gt;"",SUMIF($BD$3:$BD$1004,"="&amp;$BD652,INDIRECT(ADDRESS(3,BH$2,1,1)):INDIRECT(ADDRESS(1004,BH$2,1,1))),"")</f>
        <v/>
      </c>
      <c r="BI652" t="str">
        <f ca="1">IF($BT652&lt;&gt;"",SUMIF($BD$3:$BD$1004,"="&amp;$BD652,INDIRECT(ADDRESS(3,BI$2,1,1)):INDIRECT(ADDRESS(1004,BI$2,1,1))),"")</f>
        <v/>
      </c>
      <c r="BJ652" t="str">
        <f ca="1">IF($BT652&lt;&gt;"",SUMIF($BD$3:$BD$1004,"="&amp;$BD652,INDIRECT(ADDRESS(3,BJ$2,1,1)):INDIRECT(ADDRESS(1004,BJ$2,1,1))),"")</f>
        <v/>
      </c>
      <c r="BK652" t="str">
        <f ca="1">IF($BT652&lt;&gt;"",SUMIF($BD$3:$BD$1004,"="&amp;$BD652,INDIRECT(ADDRESS(3,BK$2,1,1)):INDIRECT(ADDRESS(1004,BK$2,1,1))),"")</f>
        <v/>
      </c>
      <c r="BL652" t="str">
        <f ca="1">IF($BT652&lt;&gt;"",SUMIF($BD$3:$BD$1004,"="&amp;$BD652,INDIRECT(ADDRESS(3,BL$2,1,1)):INDIRECT(ADDRESS(1004,BL$2,1,1))),"")</f>
        <v/>
      </c>
      <c r="BM652" t="str">
        <f ca="1">IF($BT652&lt;&gt;"",SUMIF($BD$3:$BD$1004,"="&amp;$BD652,INDIRECT(ADDRESS(3,BM$2,1,1)):INDIRECT(ADDRESS(1004,BM$2,1,1))),"")</f>
        <v/>
      </c>
      <c r="BN652" t="str">
        <f ca="1">IF($BT652&lt;&gt;"",SUMIF($BD$3:$BD$1004,"="&amp;$BD652,INDIRECT(ADDRESS(3,BN$2,1,1)):INDIRECT(ADDRESS(1004,BN$2,1,1))),"")</f>
        <v/>
      </c>
      <c r="BO652" t="str">
        <f ca="1">IF($BT652&lt;&gt;"",SUMIF($BD$3:$BD$1004,"="&amp;$BD652,INDIRECT(ADDRESS(3,BO$2,1,1)):INDIRECT(ADDRESS(1004,BO$2,1,1))),"")</f>
        <v/>
      </c>
      <c r="BP652" t="str">
        <f ca="1">IF($BT652&lt;&gt;"",SUMIF($BD$3:$BD$1004,"="&amp;$BD652,INDIRECT(ADDRESS(3,BP$2,1,1)):INDIRECT(ADDRESS(1004,BP$2,1,1))),"")</f>
        <v/>
      </c>
      <c r="BQ652" t="str">
        <f ca="1">IF($BT652&lt;&gt;"",SUMIF($BD$3:$BD$1004,"="&amp;$BD652,INDIRECT(ADDRESS(3,BQ$2,1,1)):INDIRECT(ADDRESS(1004,BQ$2,1,1))),"")</f>
        <v/>
      </c>
      <c r="BR652" t="str">
        <f ca="1">IF($BT652&lt;&gt;"",SUMIF($BD$3:$BD$1004,"="&amp;$BD652,INDIRECT(ADDRESS(3,BR$2,1,1)):INDIRECT(ADDRESS(1004,BR$2,1,1))),"")</f>
        <v/>
      </c>
      <c r="BS652" t="str">
        <f>IF($A652&lt;&gt;"",VLOOKUP(TRUNC(MID($A652,1,2),0),Plano_Contas!$H$3:$J$103,3,TRUE),"")</f>
        <v/>
      </c>
      <c r="BT652" t="str">
        <f t="shared" si="40"/>
        <v/>
      </c>
      <c r="BV652">
        <f>Empresas!C652</f>
        <v>0</v>
      </c>
    </row>
    <row r="653" spans="1:74" x14ac:dyDescent="0.2">
      <c r="A653" s="89"/>
      <c r="B653" s="52" t="str">
        <f>IF($A653&lt;&gt;"",VLOOKUP(""&amp;$A653,Plano_Contas!$A$3:$F$1003,6,0),"")</f>
        <v/>
      </c>
      <c r="C653" s="91"/>
      <c r="D653" s="111"/>
      <c r="E653" s="112">
        <v>0</v>
      </c>
      <c r="F653" s="87"/>
      <c r="G653" s="85"/>
      <c r="H653" s="111"/>
      <c r="I653" s="112">
        <v>0</v>
      </c>
      <c r="J653" s="87"/>
      <c r="K653" s="85"/>
      <c r="L653" s="111"/>
      <c r="M653" s="112">
        <v>0</v>
      </c>
      <c r="N653" s="87"/>
      <c r="O653" s="85"/>
      <c r="P653" s="111"/>
      <c r="Q653" s="112">
        <v>0</v>
      </c>
      <c r="R653" s="87"/>
      <c r="S653" s="85"/>
      <c r="T653" s="111"/>
      <c r="U653" s="112">
        <v>0</v>
      </c>
      <c r="V653" s="87"/>
      <c r="W653" s="85"/>
      <c r="X653" s="111"/>
      <c r="Y653" s="112">
        <v>0</v>
      </c>
      <c r="Z653" s="87"/>
      <c r="AA653" s="85"/>
      <c r="AB653" s="111"/>
      <c r="AC653" s="112">
        <v>0</v>
      </c>
      <c r="AD653" s="87"/>
      <c r="AE653" s="85"/>
      <c r="AF653" s="111"/>
      <c r="AG653" s="112">
        <v>0</v>
      </c>
      <c r="AH653" s="87"/>
      <c r="AI653" s="85"/>
      <c r="AJ653" s="111"/>
      <c r="AK653" s="112">
        <v>0</v>
      </c>
      <c r="AL653" s="87"/>
      <c r="AM653" s="85"/>
      <c r="AN653" s="111"/>
      <c r="AO653" s="112">
        <v>0</v>
      </c>
      <c r="AP653" s="87"/>
      <c r="AQ653" s="85"/>
      <c r="AR653" s="111"/>
      <c r="AS653" s="112">
        <v>0</v>
      </c>
      <c r="AT653" s="87"/>
      <c r="AU653" s="85"/>
      <c r="AV653" s="111"/>
      <c r="AW653" s="112">
        <v>0</v>
      </c>
      <c r="AX653" s="87"/>
      <c r="AY653" s="85"/>
      <c r="AZ653" s="267">
        <f t="shared" si="37"/>
        <v>0</v>
      </c>
      <c r="BA653" s="88">
        <f t="shared" si="38"/>
        <v>0</v>
      </c>
      <c r="BC653">
        <f>IF($A653&lt;&gt;"",COUNTIF($BD$3:$BD653,$BD653),0)</f>
        <v>0</v>
      </c>
      <c r="BD653" t="str">
        <f>IF($A653&lt;&gt;"",VLOOKUP(TRUNC(MID($A653,1,2),0),Plano_Contas!$H$3:$J$103,2,TRUE),"")</f>
        <v/>
      </c>
      <c r="BE653" s="201" t="str">
        <f t="shared" si="39"/>
        <v/>
      </c>
      <c r="BF653" t="str">
        <f ca="1">IF($BT653&lt;&gt;"",SUMIF($BD$3:$BD$1004,"="&amp;$BD653,INDIRECT(ADDRESS(3,BF$2,1,1)):INDIRECT(ADDRESS(1004,BF$2,1,1))),"")</f>
        <v/>
      </c>
      <c r="BG653" t="str">
        <f ca="1">IF($BT653&lt;&gt;"",SUMIF($BD$3:$BD$1004,"="&amp;$BD653,INDIRECT(ADDRESS(3,BG$2,1,1)):INDIRECT(ADDRESS(1004,BG$2,1,1))),"")</f>
        <v/>
      </c>
      <c r="BH653" t="str">
        <f ca="1">IF($BT653&lt;&gt;"",SUMIF($BD$3:$BD$1004,"="&amp;$BD653,INDIRECT(ADDRESS(3,BH$2,1,1)):INDIRECT(ADDRESS(1004,BH$2,1,1))),"")</f>
        <v/>
      </c>
      <c r="BI653" t="str">
        <f ca="1">IF($BT653&lt;&gt;"",SUMIF($BD$3:$BD$1004,"="&amp;$BD653,INDIRECT(ADDRESS(3,BI$2,1,1)):INDIRECT(ADDRESS(1004,BI$2,1,1))),"")</f>
        <v/>
      </c>
      <c r="BJ653" t="str">
        <f ca="1">IF($BT653&lt;&gt;"",SUMIF($BD$3:$BD$1004,"="&amp;$BD653,INDIRECT(ADDRESS(3,BJ$2,1,1)):INDIRECT(ADDRESS(1004,BJ$2,1,1))),"")</f>
        <v/>
      </c>
      <c r="BK653" t="str">
        <f ca="1">IF($BT653&lt;&gt;"",SUMIF($BD$3:$BD$1004,"="&amp;$BD653,INDIRECT(ADDRESS(3,BK$2,1,1)):INDIRECT(ADDRESS(1004,BK$2,1,1))),"")</f>
        <v/>
      </c>
      <c r="BL653" t="str">
        <f ca="1">IF($BT653&lt;&gt;"",SUMIF($BD$3:$BD$1004,"="&amp;$BD653,INDIRECT(ADDRESS(3,BL$2,1,1)):INDIRECT(ADDRESS(1004,BL$2,1,1))),"")</f>
        <v/>
      </c>
      <c r="BM653" t="str">
        <f ca="1">IF($BT653&lt;&gt;"",SUMIF($BD$3:$BD$1004,"="&amp;$BD653,INDIRECT(ADDRESS(3,BM$2,1,1)):INDIRECT(ADDRESS(1004,BM$2,1,1))),"")</f>
        <v/>
      </c>
      <c r="BN653" t="str">
        <f ca="1">IF($BT653&lt;&gt;"",SUMIF($BD$3:$BD$1004,"="&amp;$BD653,INDIRECT(ADDRESS(3,BN$2,1,1)):INDIRECT(ADDRESS(1004,BN$2,1,1))),"")</f>
        <v/>
      </c>
      <c r="BO653" t="str">
        <f ca="1">IF($BT653&lt;&gt;"",SUMIF($BD$3:$BD$1004,"="&amp;$BD653,INDIRECT(ADDRESS(3,BO$2,1,1)):INDIRECT(ADDRESS(1004,BO$2,1,1))),"")</f>
        <v/>
      </c>
      <c r="BP653" t="str">
        <f ca="1">IF($BT653&lt;&gt;"",SUMIF($BD$3:$BD$1004,"="&amp;$BD653,INDIRECT(ADDRESS(3,BP$2,1,1)):INDIRECT(ADDRESS(1004,BP$2,1,1))),"")</f>
        <v/>
      </c>
      <c r="BQ653" t="str">
        <f ca="1">IF($BT653&lt;&gt;"",SUMIF($BD$3:$BD$1004,"="&amp;$BD653,INDIRECT(ADDRESS(3,BQ$2,1,1)):INDIRECT(ADDRESS(1004,BQ$2,1,1))),"")</f>
        <v/>
      </c>
      <c r="BR653" t="str">
        <f ca="1">IF($BT653&lt;&gt;"",SUMIF($BD$3:$BD$1004,"="&amp;$BD653,INDIRECT(ADDRESS(3,BR$2,1,1)):INDIRECT(ADDRESS(1004,BR$2,1,1))),"")</f>
        <v/>
      </c>
      <c r="BS653" t="str">
        <f>IF($A653&lt;&gt;"",VLOOKUP(TRUNC(MID($A653,1,2),0),Plano_Contas!$H$3:$J$103,3,TRUE),"")</f>
        <v/>
      </c>
      <c r="BT653" t="str">
        <f t="shared" si="40"/>
        <v/>
      </c>
      <c r="BV653">
        <f>Empresas!C653</f>
        <v>0</v>
      </c>
    </row>
    <row r="654" spans="1:74" x14ac:dyDescent="0.2">
      <c r="A654" s="89"/>
      <c r="B654" s="52" t="str">
        <f>IF($A654&lt;&gt;"",VLOOKUP(""&amp;$A654,Plano_Contas!$A$3:$F$1003,6,0),"")</f>
        <v/>
      </c>
      <c r="C654" s="91"/>
      <c r="D654" s="111"/>
      <c r="E654" s="112">
        <v>0</v>
      </c>
      <c r="F654" s="87"/>
      <c r="G654" s="85"/>
      <c r="H654" s="111"/>
      <c r="I654" s="112">
        <v>0</v>
      </c>
      <c r="J654" s="87"/>
      <c r="K654" s="85"/>
      <c r="L654" s="111"/>
      <c r="M654" s="112">
        <v>0</v>
      </c>
      <c r="N654" s="87"/>
      <c r="O654" s="85"/>
      <c r="P654" s="111"/>
      <c r="Q654" s="112">
        <v>0</v>
      </c>
      <c r="R654" s="87"/>
      <c r="S654" s="85"/>
      <c r="T654" s="111"/>
      <c r="U654" s="112">
        <v>0</v>
      </c>
      <c r="V654" s="87"/>
      <c r="W654" s="85"/>
      <c r="X654" s="111"/>
      <c r="Y654" s="112">
        <v>0</v>
      </c>
      <c r="Z654" s="87"/>
      <c r="AA654" s="85"/>
      <c r="AB654" s="111"/>
      <c r="AC654" s="112">
        <v>0</v>
      </c>
      <c r="AD654" s="87"/>
      <c r="AE654" s="85"/>
      <c r="AF654" s="111"/>
      <c r="AG654" s="112">
        <v>0</v>
      </c>
      <c r="AH654" s="87"/>
      <c r="AI654" s="85"/>
      <c r="AJ654" s="111"/>
      <c r="AK654" s="112">
        <v>0</v>
      </c>
      <c r="AL654" s="87"/>
      <c r="AM654" s="85"/>
      <c r="AN654" s="111"/>
      <c r="AO654" s="112">
        <v>0</v>
      </c>
      <c r="AP654" s="87"/>
      <c r="AQ654" s="85"/>
      <c r="AR654" s="111"/>
      <c r="AS654" s="112">
        <v>0</v>
      </c>
      <c r="AT654" s="87"/>
      <c r="AU654" s="85"/>
      <c r="AV654" s="111"/>
      <c r="AW654" s="112">
        <v>0</v>
      </c>
      <c r="AX654" s="87"/>
      <c r="AY654" s="85"/>
      <c r="AZ654" s="267">
        <f t="shared" si="37"/>
        <v>0</v>
      </c>
      <c r="BA654" s="88">
        <f t="shared" si="38"/>
        <v>0</v>
      </c>
      <c r="BC654">
        <f>IF($A654&lt;&gt;"",COUNTIF($BD$3:$BD654,$BD654),0)</f>
        <v>0</v>
      </c>
      <c r="BD654" t="str">
        <f>IF($A654&lt;&gt;"",VLOOKUP(TRUNC(MID($A654,1,2),0),Plano_Contas!$H$3:$J$103,2,TRUE),"")</f>
        <v/>
      </c>
      <c r="BE654" s="201" t="str">
        <f t="shared" si="39"/>
        <v/>
      </c>
      <c r="BF654" t="str">
        <f ca="1">IF($BT654&lt;&gt;"",SUMIF($BD$3:$BD$1004,"="&amp;$BD654,INDIRECT(ADDRESS(3,BF$2,1,1)):INDIRECT(ADDRESS(1004,BF$2,1,1))),"")</f>
        <v/>
      </c>
      <c r="BG654" t="str">
        <f ca="1">IF($BT654&lt;&gt;"",SUMIF($BD$3:$BD$1004,"="&amp;$BD654,INDIRECT(ADDRESS(3,BG$2,1,1)):INDIRECT(ADDRESS(1004,BG$2,1,1))),"")</f>
        <v/>
      </c>
      <c r="BH654" t="str">
        <f ca="1">IF($BT654&lt;&gt;"",SUMIF($BD$3:$BD$1004,"="&amp;$BD654,INDIRECT(ADDRESS(3,BH$2,1,1)):INDIRECT(ADDRESS(1004,BH$2,1,1))),"")</f>
        <v/>
      </c>
      <c r="BI654" t="str">
        <f ca="1">IF($BT654&lt;&gt;"",SUMIF($BD$3:$BD$1004,"="&amp;$BD654,INDIRECT(ADDRESS(3,BI$2,1,1)):INDIRECT(ADDRESS(1004,BI$2,1,1))),"")</f>
        <v/>
      </c>
      <c r="BJ654" t="str">
        <f ca="1">IF($BT654&lt;&gt;"",SUMIF($BD$3:$BD$1004,"="&amp;$BD654,INDIRECT(ADDRESS(3,BJ$2,1,1)):INDIRECT(ADDRESS(1004,BJ$2,1,1))),"")</f>
        <v/>
      </c>
      <c r="BK654" t="str">
        <f ca="1">IF($BT654&lt;&gt;"",SUMIF($BD$3:$BD$1004,"="&amp;$BD654,INDIRECT(ADDRESS(3,BK$2,1,1)):INDIRECT(ADDRESS(1004,BK$2,1,1))),"")</f>
        <v/>
      </c>
      <c r="BL654" t="str">
        <f ca="1">IF($BT654&lt;&gt;"",SUMIF($BD$3:$BD$1004,"="&amp;$BD654,INDIRECT(ADDRESS(3,BL$2,1,1)):INDIRECT(ADDRESS(1004,BL$2,1,1))),"")</f>
        <v/>
      </c>
      <c r="BM654" t="str">
        <f ca="1">IF($BT654&lt;&gt;"",SUMIF($BD$3:$BD$1004,"="&amp;$BD654,INDIRECT(ADDRESS(3,BM$2,1,1)):INDIRECT(ADDRESS(1004,BM$2,1,1))),"")</f>
        <v/>
      </c>
      <c r="BN654" t="str">
        <f ca="1">IF($BT654&lt;&gt;"",SUMIF($BD$3:$BD$1004,"="&amp;$BD654,INDIRECT(ADDRESS(3,BN$2,1,1)):INDIRECT(ADDRESS(1004,BN$2,1,1))),"")</f>
        <v/>
      </c>
      <c r="BO654" t="str">
        <f ca="1">IF($BT654&lt;&gt;"",SUMIF($BD$3:$BD$1004,"="&amp;$BD654,INDIRECT(ADDRESS(3,BO$2,1,1)):INDIRECT(ADDRESS(1004,BO$2,1,1))),"")</f>
        <v/>
      </c>
      <c r="BP654" t="str">
        <f ca="1">IF($BT654&lt;&gt;"",SUMIF($BD$3:$BD$1004,"="&amp;$BD654,INDIRECT(ADDRESS(3,BP$2,1,1)):INDIRECT(ADDRESS(1004,BP$2,1,1))),"")</f>
        <v/>
      </c>
      <c r="BQ654" t="str">
        <f ca="1">IF($BT654&lt;&gt;"",SUMIF($BD$3:$BD$1004,"="&amp;$BD654,INDIRECT(ADDRESS(3,BQ$2,1,1)):INDIRECT(ADDRESS(1004,BQ$2,1,1))),"")</f>
        <v/>
      </c>
      <c r="BR654" t="str">
        <f ca="1">IF($BT654&lt;&gt;"",SUMIF($BD$3:$BD$1004,"="&amp;$BD654,INDIRECT(ADDRESS(3,BR$2,1,1)):INDIRECT(ADDRESS(1004,BR$2,1,1))),"")</f>
        <v/>
      </c>
      <c r="BS654" t="str">
        <f>IF($A654&lt;&gt;"",VLOOKUP(TRUNC(MID($A654,1,2),0),Plano_Contas!$H$3:$J$103,3,TRUE),"")</f>
        <v/>
      </c>
      <c r="BT654" t="str">
        <f t="shared" si="40"/>
        <v/>
      </c>
      <c r="BV654">
        <f>Empresas!C654</f>
        <v>0</v>
      </c>
    </row>
    <row r="655" spans="1:74" x14ac:dyDescent="0.2">
      <c r="A655" s="89"/>
      <c r="B655" s="52" t="str">
        <f>IF($A655&lt;&gt;"",VLOOKUP(""&amp;$A655,Plano_Contas!$A$3:$F$1003,6,0),"")</f>
        <v/>
      </c>
      <c r="C655" s="91"/>
      <c r="D655" s="111"/>
      <c r="E655" s="112">
        <v>0</v>
      </c>
      <c r="F655" s="87"/>
      <c r="G655" s="85"/>
      <c r="H655" s="111"/>
      <c r="I655" s="112">
        <v>0</v>
      </c>
      <c r="J655" s="87"/>
      <c r="K655" s="85"/>
      <c r="L655" s="111"/>
      <c r="M655" s="112">
        <v>0</v>
      </c>
      <c r="N655" s="87"/>
      <c r="O655" s="85"/>
      <c r="P655" s="111"/>
      <c r="Q655" s="112">
        <v>0</v>
      </c>
      <c r="R655" s="87"/>
      <c r="S655" s="85"/>
      <c r="T655" s="111"/>
      <c r="U655" s="112">
        <v>0</v>
      </c>
      <c r="V655" s="87"/>
      <c r="W655" s="85"/>
      <c r="X655" s="111"/>
      <c r="Y655" s="112">
        <v>0</v>
      </c>
      <c r="Z655" s="87"/>
      <c r="AA655" s="85"/>
      <c r="AB655" s="111"/>
      <c r="AC655" s="112">
        <v>0</v>
      </c>
      <c r="AD655" s="87"/>
      <c r="AE655" s="85"/>
      <c r="AF655" s="111"/>
      <c r="AG655" s="112">
        <v>0</v>
      </c>
      <c r="AH655" s="87"/>
      <c r="AI655" s="85"/>
      <c r="AJ655" s="111"/>
      <c r="AK655" s="112">
        <v>0</v>
      </c>
      <c r="AL655" s="87"/>
      <c r="AM655" s="85"/>
      <c r="AN655" s="111"/>
      <c r="AO655" s="112">
        <v>0</v>
      </c>
      <c r="AP655" s="87"/>
      <c r="AQ655" s="85"/>
      <c r="AR655" s="111"/>
      <c r="AS655" s="112">
        <v>0</v>
      </c>
      <c r="AT655" s="87"/>
      <c r="AU655" s="85"/>
      <c r="AV655" s="111"/>
      <c r="AW655" s="112">
        <v>0</v>
      </c>
      <c r="AX655" s="87"/>
      <c r="AY655" s="85"/>
      <c r="AZ655" s="267">
        <f t="shared" si="37"/>
        <v>0</v>
      </c>
      <c r="BA655" s="88">
        <f t="shared" si="38"/>
        <v>0</v>
      </c>
      <c r="BC655">
        <f>IF($A655&lt;&gt;"",COUNTIF($BD$3:$BD655,$BD655),0)</f>
        <v>0</v>
      </c>
      <c r="BD655" t="str">
        <f>IF($A655&lt;&gt;"",VLOOKUP(TRUNC(MID($A655,1,2),0),Plano_Contas!$H$3:$J$103,2,TRUE),"")</f>
        <v/>
      </c>
      <c r="BE655" s="201" t="str">
        <f t="shared" si="39"/>
        <v/>
      </c>
      <c r="BF655" t="str">
        <f ca="1">IF($BT655&lt;&gt;"",SUMIF($BD$3:$BD$1004,"="&amp;$BD655,INDIRECT(ADDRESS(3,BF$2,1,1)):INDIRECT(ADDRESS(1004,BF$2,1,1))),"")</f>
        <v/>
      </c>
      <c r="BG655" t="str">
        <f ca="1">IF($BT655&lt;&gt;"",SUMIF($BD$3:$BD$1004,"="&amp;$BD655,INDIRECT(ADDRESS(3,BG$2,1,1)):INDIRECT(ADDRESS(1004,BG$2,1,1))),"")</f>
        <v/>
      </c>
      <c r="BH655" t="str">
        <f ca="1">IF($BT655&lt;&gt;"",SUMIF($BD$3:$BD$1004,"="&amp;$BD655,INDIRECT(ADDRESS(3,BH$2,1,1)):INDIRECT(ADDRESS(1004,BH$2,1,1))),"")</f>
        <v/>
      </c>
      <c r="BI655" t="str">
        <f ca="1">IF($BT655&lt;&gt;"",SUMIF($BD$3:$BD$1004,"="&amp;$BD655,INDIRECT(ADDRESS(3,BI$2,1,1)):INDIRECT(ADDRESS(1004,BI$2,1,1))),"")</f>
        <v/>
      </c>
      <c r="BJ655" t="str">
        <f ca="1">IF($BT655&lt;&gt;"",SUMIF($BD$3:$BD$1004,"="&amp;$BD655,INDIRECT(ADDRESS(3,BJ$2,1,1)):INDIRECT(ADDRESS(1004,BJ$2,1,1))),"")</f>
        <v/>
      </c>
      <c r="BK655" t="str">
        <f ca="1">IF($BT655&lt;&gt;"",SUMIF($BD$3:$BD$1004,"="&amp;$BD655,INDIRECT(ADDRESS(3,BK$2,1,1)):INDIRECT(ADDRESS(1004,BK$2,1,1))),"")</f>
        <v/>
      </c>
      <c r="BL655" t="str">
        <f ca="1">IF($BT655&lt;&gt;"",SUMIF($BD$3:$BD$1004,"="&amp;$BD655,INDIRECT(ADDRESS(3,BL$2,1,1)):INDIRECT(ADDRESS(1004,BL$2,1,1))),"")</f>
        <v/>
      </c>
      <c r="BM655" t="str">
        <f ca="1">IF($BT655&lt;&gt;"",SUMIF($BD$3:$BD$1004,"="&amp;$BD655,INDIRECT(ADDRESS(3,BM$2,1,1)):INDIRECT(ADDRESS(1004,BM$2,1,1))),"")</f>
        <v/>
      </c>
      <c r="BN655" t="str">
        <f ca="1">IF($BT655&lt;&gt;"",SUMIF($BD$3:$BD$1004,"="&amp;$BD655,INDIRECT(ADDRESS(3,BN$2,1,1)):INDIRECT(ADDRESS(1004,BN$2,1,1))),"")</f>
        <v/>
      </c>
      <c r="BO655" t="str">
        <f ca="1">IF($BT655&lt;&gt;"",SUMIF($BD$3:$BD$1004,"="&amp;$BD655,INDIRECT(ADDRESS(3,BO$2,1,1)):INDIRECT(ADDRESS(1004,BO$2,1,1))),"")</f>
        <v/>
      </c>
      <c r="BP655" t="str">
        <f ca="1">IF($BT655&lt;&gt;"",SUMIF($BD$3:$BD$1004,"="&amp;$BD655,INDIRECT(ADDRESS(3,BP$2,1,1)):INDIRECT(ADDRESS(1004,BP$2,1,1))),"")</f>
        <v/>
      </c>
      <c r="BQ655" t="str">
        <f ca="1">IF($BT655&lt;&gt;"",SUMIF($BD$3:$BD$1004,"="&amp;$BD655,INDIRECT(ADDRESS(3,BQ$2,1,1)):INDIRECT(ADDRESS(1004,BQ$2,1,1))),"")</f>
        <v/>
      </c>
      <c r="BR655" t="str">
        <f ca="1">IF($BT655&lt;&gt;"",SUMIF($BD$3:$BD$1004,"="&amp;$BD655,INDIRECT(ADDRESS(3,BR$2,1,1)):INDIRECT(ADDRESS(1004,BR$2,1,1))),"")</f>
        <v/>
      </c>
      <c r="BS655" t="str">
        <f>IF($A655&lt;&gt;"",VLOOKUP(TRUNC(MID($A655,1,2),0),Plano_Contas!$H$3:$J$103,3,TRUE),"")</f>
        <v/>
      </c>
      <c r="BT655" t="str">
        <f t="shared" si="40"/>
        <v/>
      </c>
      <c r="BV655">
        <f>Empresas!C655</f>
        <v>0</v>
      </c>
    </row>
    <row r="656" spans="1:74" x14ac:dyDescent="0.2">
      <c r="A656" s="89"/>
      <c r="B656" s="52" t="str">
        <f>IF($A656&lt;&gt;"",VLOOKUP(""&amp;$A656,Plano_Contas!$A$3:$F$1003,6,0),"")</f>
        <v/>
      </c>
      <c r="C656" s="91"/>
      <c r="D656" s="111"/>
      <c r="E656" s="112">
        <v>0</v>
      </c>
      <c r="F656" s="87"/>
      <c r="G656" s="85"/>
      <c r="H656" s="111"/>
      <c r="I656" s="112">
        <v>0</v>
      </c>
      <c r="J656" s="87"/>
      <c r="K656" s="85"/>
      <c r="L656" s="111"/>
      <c r="M656" s="112">
        <v>0</v>
      </c>
      <c r="N656" s="87"/>
      <c r="O656" s="85"/>
      <c r="P656" s="111"/>
      <c r="Q656" s="112">
        <v>0</v>
      </c>
      <c r="R656" s="87"/>
      <c r="S656" s="85"/>
      <c r="T656" s="111"/>
      <c r="U656" s="112">
        <v>0</v>
      </c>
      <c r="V656" s="87"/>
      <c r="W656" s="85"/>
      <c r="X656" s="111"/>
      <c r="Y656" s="112">
        <v>0</v>
      </c>
      <c r="Z656" s="87"/>
      <c r="AA656" s="85"/>
      <c r="AB656" s="111"/>
      <c r="AC656" s="112">
        <v>0</v>
      </c>
      <c r="AD656" s="87"/>
      <c r="AE656" s="85"/>
      <c r="AF656" s="111"/>
      <c r="AG656" s="112">
        <v>0</v>
      </c>
      <c r="AH656" s="87"/>
      <c r="AI656" s="85"/>
      <c r="AJ656" s="111"/>
      <c r="AK656" s="112">
        <v>0</v>
      </c>
      <c r="AL656" s="87"/>
      <c r="AM656" s="85"/>
      <c r="AN656" s="111"/>
      <c r="AO656" s="112">
        <v>0</v>
      </c>
      <c r="AP656" s="87"/>
      <c r="AQ656" s="85"/>
      <c r="AR656" s="111"/>
      <c r="AS656" s="112">
        <v>0</v>
      </c>
      <c r="AT656" s="87"/>
      <c r="AU656" s="85"/>
      <c r="AV656" s="111"/>
      <c r="AW656" s="112">
        <v>0</v>
      </c>
      <c r="AX656" s="87"/>
      <c r="AY656" s="85"/>
      <c r="AZ656" s="267">
        <f t="shared" si="37"/>
        <v>0</v>
      </c>
      <c r="BA656" s="88">
        <f t="shared" si="38"/>
        <v>0</v>
      </c>
      <c r="BC656">
        <f>IF($A656&lt;&gt;"",COUNTIF($BD$3:$BD656,$BD656),0)</f>
        <v>0</v>
      </c>
      <c r="BD656" t="str">
        <f>IF($A656&lt;&gt;"",VLOOKUP(TRUNC(MID($A656,1,2),0),Plano_Contas!$H$3:$J$103,2,TRUE),"")</f>
        <v/>
      </c>
      <c r="BE656" s="201" t="str">
        <f t="shared" si="39"/>
        <v/>
      </c>
      <c r="BF656" t="str">
        <f ca="1">IF($BT656&lt;&gt;"",SUMIF($BD$3:$BD$1004,"="&amp;$BD656,INDIRECT(ADDRESS(3,BF$2,1,1)):INDIRECT(ADDRESS(1004,BF$2,1,1))),"")</f>
        <v/>
      </c>
      <c r="BG656" t="str">
        <f ca="1">IF($BT656&lt;&gt;"",SUMIF($BD$3:$BD$1004,"="&amp;$BD656,INDIRECT(ADDRESS(3,BG$2,1,1)):INDIRECT(ADDRESS(1004,BG$2,1,1))),"")</f>
        <v/>
      </c>
      <c r="BH656" t="str">
        <f ca="1">IF($BT656&lt;&gt;"",SUMIF($BD$3:$BD$1004,"="&amp;$BD656,INDIRECT(ADDRESS(3,BH$2,1,1)):INDIRECT(ADDRESS(1004,BH$2,1,1))),"")</f>
        <v/>
      </c>
      <c r="BI656" t="str">
        <f ca="1">IF($BT656&lt;&gt;"",SUMIF($BD$3:$BD$1004,"="&amp;$BD656,INDIRECT(ADDRESS(3,BI$2,1,1)):INDIRECT(ADDRESS(1004,BI$2,1,1))),"")</f>
        <v/>
      </c>
      <c r="BJ656" t="str">
        <f ca="1">IF($BT656&lt;&gt;"",SUMIF($BD$3:$BD$1004,"="&amp;$BD656,INDIRECT(ADDRESS(3,BJ$2,1,1)):INDIRECT(ADDRESS(1004,BJ$2,1,1))),"")</f>
        <v/>
      </c>
      <c r="BK656" t="str">
        <f ca="1">IF($BT656&lt;&gt;"",SUMIF($BD$3:$BD$1004,"="&amp;$BD656,INDIRECT(ADDRESS(3,BK$2,1,1)):INDIRECT(ADDRESS(1004,BK$2,1,1))),"")</f>
        <v/>
      </c>
      <c r="BL656" t="str">
        <f ca="1">IF($BT656&lt;&gt;"",SUMIF($BD$3:$BD$1004,"="&amp;$BD656,INDIRECT(ADDRESS(3,BL$2,1,1)):INDIRECT(ADDRESS(1004,BL$2,1,1))),"")</f>
        <v/>
      </c>
      <c r="BM656" t="str">
        <f ca="1">IF($BT656&lt;&gt;"",SUMIF($BD$3:$BD$1004,"="&amp;$BD656,INDIRECT(ADDRESS(3,BM$2,1,1)):INDIRECT(ADDRESS(1004,BM$2,1,1))),"")</f>
        <v/>
      </c>
      <c r="BN656" t="str">
        <f ca="1">IF($BT656&lt;&gt;"",SUMIF($BD$3:$BD$1004,"="&amp;$BD656,INDIRECT(ADDRESS(3,BN$2,1,1)):INDIRECT(ADDRESS(1004,BN$2,1,1))),"")</f>
        <v/>
      </c>
      <c r="BO656" t="str">
        <f ca="1">IF($BT656&lt;&gt;"",SUMIF($BD$3:$BD$1004,"="&amp;$BD656,INDIRECT(ADDRESS(3,BO$2,1,1)):INDIRECT(ADDRESS(1004,BO$2,1,1))),"")</f>
        <v/>
      </c>
      <c r="BP656" t="str">
        <f ca="1">IF($BT656&lt;&gt;"",SUMIF($BD$3:$BD$1004,"="&amp;$BD656,INDIRECT(ADDRESS(3,BP$2,1,1)):INDIRECT(ADDRESS(1004,BP$2,1,1))),"")</f>
        <v/>
      </c>
      <c r="BQ656" t="str">
        <f ca="1">IF($BT656&lt;&gt;"",SUMIF($BD$3:$BD$1004,"="&amp;$BD656,INDIRECT(ADDRESS(3,BQ$2,1,1)):INDIRECT(ADDRESS(1004,BQ$2,1,1))),"")</f>
        <v/>
      </c>
      <c r="BR656" t="str">
        <f ca="1">IF($BT656&lt;&gt;"",SUMIF($BD$3:$BD$1004,"="&amp;$BD656,INDIRECT(ADDRESS(3,BR$2,1,1)):INDIRECT(ADDRESS(1004,BR$2,1,1))),"")</f>
        <v/>
      </c>
      <c r="BS656" t="str">
        <f>IF($A656&lt;&gt;"",VLOOKUP(TRUNC(MID($A656,1,2),0),Plano_Contas!$H$3:$J$103,3,TRUE),"")</f>
        <v/>
      </c>
      <c r="BT656" t="str">
        <f t="shared" si="40"/>
        <v/>
      </c>
      <c r="BV656">
        <f>Empresas!C656</f>
        <v>0</v>
      </c>
    </row>
    <row r="657" spans="1:74" x14ac:dyDescent="0.2">
      <c r="A657" s="89"/>
      <c r="B657" s="52" t="str">
        <f>IF($A657&lt;&gt;"",VLOOKUP(""&amp;$A657,Plano_Contas!$A$3:$F$1003,6,0),"")</f>
        <v/>
      </c>
      <c r="C657" s="91"/>
      <c r="D657" s="111"/>
      <c r="E657" s="112">
        <v>0</v>
      </c>
      <c r="F657" s="87"/>
      <c r="G657" s="85"/>
      <c r="H657" s="111"/>
      <c r="I657" s="112">
        <v>0</v>
      </c>
      <c r="J657" s="87"/>
      <c r="K657" s="85"/>
      <c r="L657" s="111"/>
      <c r="M657" s="112">
        <v>0</v>
      </c>
      <c r="N657" s="87"/>
      <c r="O657" s="85"/>
      <c r="P657" s="111"/>
      <c r="Q657" s="112">
        <v>0</v>
      </c>
      <c r="R657" s="87"/>
      <c r="S657" s="85"/>
      <c r="T657" s="111"/>
      <c r="U657" s="112">
        <v>0</v>
      </c>
      <c r="V657" s="87"/>
      <c r="W657" s="85"/>
      <c r="X657" s="111"/>
      <c r="Y657" s="112">
        <v>0</v>
      </c>
      <c r="Z657" s="87"/>
      <c r="AA657" s="85"/>
      <c r="AB657" s="111"/>
      <c r="AC657" s="112">
        <v>0</v>
      </c>
      <c r="AD657" s="87"/>
      <c r="AE657" s="85"/>
      <c r="AF657" s="111"/>
      <c r="AG657" s="112">
        <v>0</v>
      </c>
      <c r="AH657" s="87"/>
      <c r="AI657" s="85"/>
      <c r="AJ657" s="111"/>
      <c r="AK657" s="112">
        <v>0</v>
      </c>
      <c r="AL657" s="87"/>
      <c r="AM657" s="85"/>
      <c r="AN657" s="111"/>
      <c r="AO657" s="112">
        <v>0</v>
      </c>
      <c r="AP657" s="87"/>
      <c r="AQ657" s="85"/>
      <c r="AR657" s="111"/>
      <c r="AS657" s="112">
        <v>0</v>
      </c>
      <c r="AT657" s="87"/>
      <c r="AU657" s="85"/>
      <c r="AV657" s="111"/>
      <c r="AW657" s="112">
        <v>0</v>
      </c>
      <c r="AX657" s="87"/>
      <c r="AY657" s="85"/>
      <c r="AZ657" s="267">
        <f t="shared" si="37"/>
        <v>0</v>
      </c>
      <c r="BA657" s="88">
        <f t="shared" si="38"/>
        <v>0</v>
      </c>
      <c r="BC657">
        <f>IF($A657&lt;&gt;"",COUNTIF($BD$3:$BD657,$BD657),0)</f>
        <v>0</v>
      </c>
      <c r="BD657" t="str">
        <f>IF($A657&lt;&gt;"",VLOOKUP(TRUNC(MID($A657,1,2),0),Plano_Contas!$H$3:$J$103,2,TRUE),"")</f>
        <v/>
      </c>
      <c r="BE657" s="201" t="str">
        <f t="shared" si="39"/>
        <v/>
      </c>
      <c r="BF657" t="str">
        <f ca="1">IF($BT657&lt;&gt;"",SUMIF($BD$3:$BD$1004,"="&amp;$BD657,INDIRECT(ADDRESS(3,BF$2,1,1)):INDIRECT(ADDRESS(1004,BF$2,1,1))),"")</f>
        <v/>
      </c>
      <c r="BG657" t="str">
        <f ca="1">IF($BT657&lt;&gt;"",SUMIF($BD$3:$BD$1004,"="&amp;$BD657,INDIRECT(ADDRESS(3,BG$2,1,1)):INDIRECT(ADDRESS(1004,BG$2,1,1))),"")</f>
        <v/>
      </c>
      <c r="BH657" t="str">
        <f ca="1">IF($BT657&lt;&gt;"",SUMIF($BD$3:$BD$1004,"="&amp;$BD657,INDIRECT(ADDRESS(3,BH$2,1,1)):INDIRECT(ADDRESS(1004,BH$2,1,1))),"")</f>
        <v/>
      </c>
      <c r="BI657" t="str">
        <f ca="1">IF($BT657&lt;&gt;"",SUMIF($BD$3:$BD$1004,"="&amp;$BD657,INDIRECT(ADDRESS(3,BI$2,1,1)):INDIRECT(ADDRESS(1004,BI$2,1,1))),"")</f>
        <v/>
      </c>
      <c r="BJ657" t="str">
        <f ca="1">IF($BT657&lt;&gt;"",SUMIF($BD$3:$BD$1004,"="&amp;$BD657,INDIRECT(ADDRESS(3,BJ$2,1,1)):INDIRECT(ADDRESS(1004,BJ$2,1,1))),"")</f>
        <v/>
      </c>
      <c r="BK657" t="str">
        <f ca="1">IF($BT657&lt;&gt;"",SUMIF($BD$3:$BD$1004,"="&amp;$BD657,INDIRECT(ADDRESS(3,BK$2,1,1)):INDIRECT(ADDRESS(1004,BK$2,1,1))),"")</f>
        <v/>
      </c>
      <c r="BL657" t="str">
        <f ca="1">IF($BT657&lt;&gt;"",SUMIF($BD$3:$BD$1004,"="&amp;$BD657,INDIRECT(ADDRESS(3,BL$2,1,1)):INDIRECT(ADDRESS(1004,BL$2,1,1))),"")</f>
        <v/>
      </c>
      <c r="BM657" t="str">
        <f ca="1">IF($BT657&lt;&gt;"",SUMIF($BD$3:$BD$1004,"="&amp;$BD657,INDIRECT(ADDRESS(3,BM$2,1,1)):INDIRECT(ADDRESS(1004,BM$2,1,1))),"")</f>
        <v/>
      </c>
      <c r="BN657" t="str">
        <f ca="1">IF($BT657&lt;&gt;"",SUMIF($BD$3:$BD$1004,"="&amp;$BD657,INDIRECT(ADDRESS(3,BN$2,1,1)):INDIRECT(ADDRESS(1004,BN$2,1,1))),"")</f>
        <v/>
      </c>
      <c r="BO657" t="str">
        <f ca="1">IF($BT657&lt;&gt;"",SUMIF($BD$3:$BD$1004,"="&amp;$BD657,INDIRECT(ADDRESS(3,BO$2,1,1)):INDIRECT(ADDRESS(1004,BO$2,1,1))),"")</f>
        <v/>
      </c>
      <c r="BP657" t="str">
        <f ca="1">IF($BT657&lt;&gt;"",SUMIF($BD$3:$BD$1004,"="&amp;$BD657,INDIRECT(ADDRESS(3,BP$2,1,1)):INDIRECT(ADDRESS(1004,BP$2,1,1))),"")</f>
        <v/>
      </c>
      <c r="BQ657" t="str">
        <f ca="1">IF($BT657&lt;&gt;"",SUMIF($BD$3:$BD$1004,"="&amp;$BD657,INDIRECT(ADDRESS(3,BQ$2,1,1)):INDIRECT(ADDRESS(1004,BQ$2,1,1))),"")</f>
        <v/>
      </c>
      <c r="BR657" t="str">
        <f ca="1">IF($BT657&lt;&gt;"",SUMIF($BD$3:$BD$1004,"="&amp;$BD657,INDIRECT(ADDRESS(3,BR$2,1,1)):INDIRECT(ADDRESS(1004,BR$2,1,1))),"")</f>
        <v/>
      </c>
      <c r="BS657" t="str">
        <f>IF($A657&lt;&gt;"",VLOOKUP(TRUNC(MID($A657,1,2),0),Plano_Contas!$H$3:$J$103,3,TRUE),"")</f>
        <v/>
      </c>
      <c r="BT657" t="str">
        <f t="shared" si="40"/>
        <v/>
      </c>
      <c r="BV657">
        <f>Empresas!C657</f>
        <v>0</v>
      </c>
    </row>
    <row r="658" spans="1:74" x14ac:dyDescent="0.2">
      <c r="A658" s="89"/>
      <c r="B658" s="52" t="str">
        <f>IF($A658&lt;&gt;"",VLOOKUP(""&amp;$A658,Plano_Contas!$A$3:$F$1003,6,0),"")</f>
        <v/>
      </c>
      <c r="C658" s="91"/>
      <c r="D658" s="111"/>
      <c r="E658" s="112">
        <v>0</v>
      </c>
      <c r="F658" s="87"/>
      <c r="G658" s="85"/>
      <c r="H658" s="111"/>
      <c r="I658" s="112">
        <v>0</v>
      </c>
      <c r="J658" s="87"/>
      <c r="K658" s="85"/>
      <c r="L658" s="111"/>
      <c r="M658" s="112">
        <v>0</v>
      </c>
      <c r="N658" s="87"/>
      <c r="O658" s="85"/>
      <c r="P658" s="111"/>
      <c r="Q658" s="112">
        <v>0</v>
      </c>
      <c r="R658" s="87"/>
      <c r="S658" s="85"/>
      <c r="T658" s="111"/>
      <c r="U658" s="112">
        <v>0</v>
      </c>
      <c r="V658" s="87"/>
      <c r="W658" s="85"/>
      <c r="X658" s="111"/>
      <c r="Y658" s="112">
        <v>0</v>
      </c>
      <c r="Z658" s="87"/>
      <c r="AA658" s="85"/>
      <c r="AB658" s="111"/>
      <c r="AC658" s="112">
        <v>0</v>
      </c>
      <c r="AD658" s="87"/>
      <c r="AE658" s="85"/>
      <c r="AF658" s="111"/>
      <c r="AG658" s="112">
        <v>0</v>
      </c>
      <c r="AH658" s="87"/>
      <c r="AI658" s="85"/>
      <c r="AJ658" s="111"/>
      <c r="AK658" s="112">
        <v>0</v>
      </c>
      <c r="AL658" s="87"/>
      <c r="AM658" s="85"/>
      <c r="AN658" s="111"/>
      <c r="AO658" s="112">
        <v>0</v>
      </c>
      <c r="AP658" s="87"/>
      <c r="AQ658" s="85"/>
      <c r="AR658" s="111"/>
      <c r="AS658" s="112">
        <v>0</v>
      </c>
      <c r="AT658" s="87"/>
      <c r="AU658" s="85"/>
      <c r="AV658" s="111"/>
      <c r="AW658" s="112">
        <v>0</v>
      </c>
      <c r="AX658" s="87"/>
      <c r="AY658" s="85"/>
      <c r="AZ658" s="267">
        <f t="shared" si="37"/>
        <v>0</v>
      </c>
      <c r="BA658" s="88">
        <f t="shared" si="38"/>
        <v>0</v>
      </c>
      <c r="BC658">
        <f>IF($A658&lt;&gt;"",COUNTIF($BD$3:$BD658,$BD658),0)</f>
        <v>0</v>
      </c>
      <c r="BD658" t="str">
        <f>IF($A658&lt;&gt;"",VLOOKUP(TRUNC(MID($A658,1,2),0),Plano_Contas!$H$3:$J$103,2,TRUE),"")</f>
        <v/>
      </c>
      <c r="BE658" s="201" t="str">
        <f t="shared" si="39"/>
        <v/>
      </c>
      <c r="BF658" t="str">
        <f ca="1">IF($BT658&lt;&gt;"",SUMIF($BD$3:$BD$1004,"="&amp;$BD658,INDIRECT(ADDRESS(3,BF$2,1,1)):INDIRECT(ADDRESS(1004,BF$2,1,1))),"")</f>
        <v/>
      </c>
      <c r="BG658" t="str">
        <f ca="1">IF($BT658&lt;&gt;"",SUMIF($BD$3:$BD$1004,"="&amp;$BD658,INDIRECT(ADDRESS(3,BG$2,1,1)):INDIRECT(ADDRESS(1004,BG$2,1,1))),"")</f>
        <v/>
      </c>
      <c r="BH658" t="str">
        <f ca="1">IF($BT658&lt;&gt;"",SUMIF($BD$3:$BD$1004,"="&amp;$BD658,INDIRECT(ADDRESS(3,BH$2,1,1)):INDIRECT(ADDRESS(1004,BH$2,1,1))),"")</f>
        <v/>
      </c>
      <c r="BI658" t="str">
        <f ca="1">IF($BT658&lt;&gt;"",SUMIF($BD$3:$BD$1004,"="&amp;$BD658,INDIRECT(ADDRESS(3,BI$2,1,1)):INDIRECT(ADDRESS(1004,BI$2,1,1))),"")</f>
        <v/>
      </c>
      <c r="BJ658" t="str">
        <f ca="1">IF($BT658&lt;&gt;"",SUMIF($BD$3:$BD$1004,"="&amp;$BD658,INDIRECT(ADDRESS(3,BJ$2,1,1)):INDIRECT(ADDRESS(1004,BJ$2,1,1))),"")</f>
        <v/>
      </c>
      <c r="BK658" t="str">
        <f ca="1">IF($BT658&lt;&gt;"",SUMIF($BD$3:$BD$1004,"="&amp;$BD658,INDIRECT(ADDRESS(3,BK$2,1,1)):INDIRECT(ADDRESS(1004,BK$2,1,1))),"")</f>
        <v/>
      </c>
      <c r="BL658" t="str">
        <f ca="1">IF($BT658&lt;&gt;"",SUMIF($BD$3:$BD$1004,"="&amp;$BD658,INDIRECT(ADDRESS(3,BL$2,1,1)):INDIRECT(ADDRESS(1004,BL$2,1,1))),"")</f>
        <v/>
      </c>
      <c r="BM658" t="str">
        <f ca="1">IF($BT658&lt;&gt;"",SUMIF($BD$3:$BD$1004,"="&amp;$BD658,INDIRECT(ADDRESS(3,BM$2,1,1)):INDIRECT(ADDRESS(1004,BM$2,1,1))),"")</f>
        <v/>
      </c>
      <c r="BN658" t="str">
        <f ca="1">IF($BT658&lt;&gt;"",SUMIF($BD$3:$BD$1004,"="&amp;$BD658,INDIRECT(ADDRESS(3,BN$2,1,1)):INDIRECT(ADDRESS(1004,BN$2,1,1))),"")</f>
        <v/>
      </c>
      <c r="BO658" t="str">
        <f ca="1">IF($BT658&lt;&gt;"",SUMIF($BD$3:$BD$1004,"="&amp;$BD658,INDIRECT(ADDRESS(3,BO$2,1,1)):INDIRECT(ADDRESS(1004,BO$2,1,1))),"")</f>
        <v/>
      </c>
      <c r="BP658" t="str">
        <f ca="1">IF($BT658&lt;&gt;"",SUMIF($BD$3:$BD$1004,"="&amp;$BD658,INDIRECT(ADDRESS(3,BP$2,1,1)):INDIRECT(ADDRESS(1004,BP$2,1,1))),"")</f>
        <v/>
      </c>
      <c r="BQ658" t="str">
        <f ca="1">IF($BT658&lt;&gt;"",SUMIF($BD$3:$BD$1004,"="&amp;$BD658,INDIRECT(ADDRESS(3,BQ$2,1,1)):INDIRECT(ADDRESS(1004,BQ$2,1,1))),"")</f>
        <v/>
      </c>
      <c r="BR658" t="str">
        <f ca="1">IF($BT658&lt;&gt;"",SUMIF($BD$3:$BD$1004,"="&amp;$BD658,INDIRECT(ADDRESS(3,BR$2,1,1)):INDIRECT(ADDRESS(1004,BR$2,1,1))),"")</f>
        <v/>
      </c>
      <c r="BS658" t="str">
        <f>IF($A658&lt;&gt;"",VLOOKUP(TRUNC(MID($A658,1,2),0),Plano_Contas!$H$3:$J$103,3,TRUE),"")</f>
        <v/>
      </c>
      <c r="BT658" t="str">
        <f t="shared" si="40"/>
        <v/>
      </c>
      <c r="BV658">
        <f>Empresas!C658</f>
        <v>0</v>
      </c>
    </row>
    <row r="659" spans="1:74" x14ac:dyDescent="0.2">
      <c r="A659" s="89"/>
      <c r="B659" s="52" t="str">
        <f>IF($A659&lt;&gt;"",VLOOKUP(""&amp;$A659,Plano_Contas!$A$3:$F$1003,6,0),"")</f>
        <v/>
      </c>
      <c r="C659" s="91"/>
      <c r="D659" s="111"/>
      <c r="E659" s="112">
        <v>0</v>
      </c>
      <c r="F659" s="87"/>
      <c r="G659" s="85"/>
      <c r="H659" s="111"/>
      <c r="I659" s="112">
        <v>0</v>
      </c>
      <c r="J659" s="87"/>
      <c r="K659" s="85"/>
      <c r="L659" s="111"/>
      <c r="M659" s="112">
        <v>0</v>
      </c>
      <c r="N659" s="87"/>
      <c r="O659" s="85"/>
      <c r="P659" s="111"/>
      <c r="Q659" s="112">
        <v>0</v>
      </c>
      <c r="R659" s="87"/>
      <c r="S659" s="85"/>
      <c r="T659" s="111"/>
      <c r="U659" s="112">
        <v>0</v>
      </c>
      <c r="V659" s="87"/>
      <c r="W659" s="85"/>
      <c r="X659" s="111"/>
      <c r="Y659" s="112">
        <v>0</v>
      </c>
      <c r="Z659" s="87"/>
      <c r="AA659" s="85"/>
      <c r="AB659" s="111"/>
      <c r="AC659" s="112">
        <v>0</v>
      </c>
      <c r="AD659" s="87"/>
      <c r="AE659" s="85"/>
      <c r="AF659" s="111"/>
      <c r="AG659" s="112">
        <v>0</v>
      </c>
      <c r="AH659" s="87"/>
      <c r="AI659" s="85"/>
      <c r="AJ659" s="111"/>
      <c r="AK659" s="112">
        <v>0</v>
      </c>
      <c r="AL659" s="87"/>
      <c r="AM659" s="85"/>
      <c r="AN659" s="111"/>
      <c r="AO659" s="112">
        <v>0</v>
      </c>
      <c r="AP659" s="87"/>
      <c r="AQ659" s="85"/>
      <c r="AR659" s="111"/>
      <c r="AS659" s="112">
        <v>0</v>
      </c>
      <c r="AT659" s="87"/>
      <c r="AU659" s="85"/>
      <c r="AV659" s="111"/>
      <c r="AW659" s="112">
        <v>0</v>
      </c>
      <c r="AX659" s="87"/>
      <c r="AY659" s="85"/>
      <c r="AZ659" s="267">
        <f t="shared" si="37"/>
        <v>0</v>
      </c>
      <c r="BA659" s="88">
        <f t="shared" si="38"/>
        <v>0</v>
      </c>
      <c r="BC659">
        <f>IF($A659&lt;&gt;"",COUNTIF($BD$3:$BD659,$BD659),0)</f>
        <v>0</v>
      </c>
      <c r="BD659" t="str">
        <f>IF($A659&lt;&gt;"",VLOOKUP(TRUNC(MID($A659,1,2),0),Plano_Contas!$H$3:$J$103,2,TRUE),"")</f>
        <v/>
      </c>
      <c r="BE659" s="201" t="str">
        <f t="shared" si="39"/>
        <v/>
      </c>
      <c r="BF659" t="str">
        <f ca="1">IF($BT659&lt;&gt;"",SUMIF($BD$3:$BD$1004,"="&amp;$BD659,INDIRECT(ADDRESS(3,BF$2,1,1)):INDIRECT(ADDRESS(1004,BF$2,1,1))),"")</f>
        <v/>
      </c>
      <c r="BG659" t="str">
        <f ca="1">IF($BT659&lt;&gt;"",SUMIF($BD$3:$BD$1004,"="&amp;$BD659,INDIRECT(ADDRESS(3,BG$2,1,1)):INDIRECT(ADDRESS(1004,BG$2,1,1))),"")</f>
        <v/>
      </c>
      <c r="BH659" t="str">
        <f ca="1">IF($BT659&lt;&gt;"",SUMIF($BD$3:$BD$1004,"="&amp;$BD659,INDIRECT(ADDRESS(3,BH$2,1,1)):INDIRECT(ADDRESS(1004,BH$2,1,1))),"")</f>
        <v/>
      </c>
      <c r="BI659" t="str">
        <f ca="1">IF($BT659&lt;&gt;"",SUMIF($BD$3:$BD$1004,"="&amp;$BD659,INDIRECT(ADDRESS(3,BI$2,1,1)):INDIRECT(ADDRESS(1004,BI$2,1,1))),"")</f>
        <v/>
      </c>
      <c r="BJ659" t="str">
        <f ca="1">IF($BT659&lt;&gt;"",SUMIF($BD$3:$BD$1004,"="&amp;$BD659,INDIRECT(ADDRESS(3,BJ$2,1,1)):INDIRECT(ADDRESS(1004,BJ$2,1,1))),"")</f>
        <v/>
      </c>
      <c r="BK659" t="str">
        <f ca="1">IF($BT659&lt;&gt;"",SUMIF($BD$3:$BD$1004,"="&amp;$BD659,INDIRECT(ADDRESS(3,BK$2,1,1)):INDIRECT(ADDRESS(1004,BK$2,1,1))),"")</f>
        <v/>
      </c>
      <c r="BL659" t="str">
        <f ca="1">IF($BT659&lt;&gt;"",SUMIF($BD$3:$BD$1004,"="&amp;$BD659,INDIRECT(ADDRESS(3,BL$2,1,1)):INDIRECT(ADDRESS(1004,BL$2,1,1))),"")</f>
        <v/>
      </c>
      <c r="BM659" t="str">
        <f ca="1">IF($BT659&lt;&gt;"",SUMIF($BD$3:$BD$1004,"="&amp;$BD659,INDIRECT(ADDRESS(3,BM$2,1,1)):INDIRECT(ADDRESS(1004,BM$2,1,1))),"")</f>
        <v/>
      </c>
      <c r="BN659" t="str">
        <f ca="1">IF($BT659&lt;&gt;"",SUMIF($BD$3:$BD$1004,"="&amp;$BD659,INDIRECT(ADDRESS(3,BN$2,1,1)):INDIRECT(ADDRESS(1004,BN$2,1,1))),"")</f>
        <v/>
      </c>
      <c r="BO659" t="str">
        <f ca="1">IF($BT659&lt;&gt;"",SUMIF($BD$3:$BD$1004,"="&amp;$BD659,INDIRECT(ADDRESS(3,BO$2,1,1)):INDIRECT(ADDRESS(1004,BO$2,1,1))),"")</f>
        <v/>
      </c>
      <c r="BP659" t="str">
        <f ca="1">IF($BT659&lt;&gt;"",SUMIF($BD$3:$BD$1004,"="&amp;$BD659,INDIRECT(ADDRESS(3,BP$2,1,1)):INDIRECT(ADDRESS(1004,BP$2,1,1))),"")</f>
        <v/>
      </c>
      <c r="BQ659" t="str">
        <f ca="1">IF($BT659&lt;&gt;"",SUMIF($BD$3:$BD$1004,"="&amp;$BD659,INDIRECT(ADDRESS(3,BQ$2,1,1)):INDIRECT(ADDRESS(1004,BQ$2,1,1))),"")</f>
        <v/>
      </c>
      <c r="BR659" t="str">
        <f ca="1">IF($BT659&lt;&gt;"",SUMIF($BD$3:$BD$1004,"="&amp;$BD659,INDIRECT(ADDRESS(3,BR$2,1,1)):INDIRECT(ADDRESS(1004,BR$2,1,1))),"")</f>
        <v/>
      </c>
      <c r="BS659" t="str">
        <f>IF($A659&lt;&gt;"",VLOOKUP(TRUNC(MID($A659,1,2),0),Plano_Contas!$H$3:$J$103,3,TRUE),"")</f>
        <v/>
      </c>
      <c r="BT659" t="str">
        <f t="shared" si="40"/>
        <v/>
      </c>
      <c r="BV659">
        <f>Empresas!C659</f>
        <v>0</v>
      </c>
    </row>
    <row r="660" spans="1:74" x14ac:dyDescent="0.2">
      <c r="A660" s="89"/>
      <c r="B660" s="52" t="str">
        <f>IF($A660&lt;&gt;"",VLOOKUP(""&amp;$A660,Plano_Contas!$A$3:$F$1003,6,0),"")</f>
        <v/>
      </c>
      <c r="C660" s="91"/>
      <c r="D660" s="111"/>
      <c r="E660" s="112">
        <v>0</v>
      </c>
      <c r="F660" s="87"/>
      <c r="G660" s="85"/>
      <c r="H660" s="111"/>
      <c r="I660" s="112">
        <v>0</v>
      </c>
      <c r="J660" s="87"/>
      <c r="K660" s="85"/>
      <c r="L660" s="111"/>
      <c r="M660" s="112">
        <v>0</v>
      </c>
      <c r="N660" s="87"/>
      <c r="O660" s="85"/>
      <c r="P660" s="111"/>
      <c r="Q660" s="112">
        <v>0</v>
      </c>
      <c r="R660" s="87"/>
      <c r="S660" s="85"/>
      <c r="T660" s="111"/>
      <c r="U660" s="112">
        <v>0</v>
      </c>
      <c r="V660" s="87"/>
      <c r="W660" s="85"/>
      <c r="X660" s="111"/>
      <c r="Y660" s="112">
        <v>0</v>
      </c>
      <c r="Z660" s="87"/>
      <c r="AA660" s="85"/>
      <c r="AB660" s="111"/>
      <c r="AC660" s="112">
        <v>0</v>
      </c>
      <c r="AD660" s="87"/>
      <c r="AE660" s="85"/>
      <c r="AF660" s="111"/>
      <c r="AG660" s="112">
        <v>0</v>
      </c>
      <c r="AH660" s="87"/>
      <c r="AI660" s="85"/>
      <c r="AJ660" s="111"/>
      <c r="AK660" s="112">
        <v>0</v>
      </c>
      <c r="AL660" s="87"/>
      <c r="AM660" s="85"/>
      <c r="AN660" s="111"/>
      <c r="AO660" s="112">
        <v>0</v>
      </c>
      <c r="AP660" s="87"/>
      <c r="AQ660" s="85"/>
      <c r="AR660" s="111"/>
      <c r="AS660" s="112">
        <v>0</v>
      </c>
      <c r="AT660" s="87"/>
      <c r="AU660" s="85"/>
      <c r="AV660" s="111"/>
      <c r="AW660" s="112">
        <v>0</v>
      </c>
      <c r="AX660" s="87"/>
      <c r="AY660" s="85"/>
      <c r="AZ660" s="267">
        <f t="shared" si="37"/>
        <v>0</v>
      </c>
      <c r="BA660" s="88">
        <f t="shared" si="38"/>
        <v>0</v>
      </c>
      <c r="BC660">
        <f>IF($A660&lt;&gt;"",COUNTIF($BD$3:$BD660,$BD660),0)</f>
        <v>0</v>
      </c>
      <c r="BD660" t="str">
        <f>IF($A660&lt;&gt;"",VLOOKUP(TRUNC(MID($A660,1,2),0),Plano_Contas!$H$3:$J$103,2,TRUE),"")</f>
        <v/>
      </c>
      <c r="BE660" s="201" t="str">
        <f t="shared" si="39"/>
        <v/>
      </c>
      <c r="BF660" t="str">
        <f ca="1">IF($BT660&lt;&gt;"",SUMIF($BD$3:$BD$1004,"="&amp;$BD660,INDIRECT(ADDRESS(3,BF$2,1,1)):INDIRECT(ADDRESS(1004,BF$2,1,1))),"")</f>
        <v/>
      </c>
      <c r="BG660" t="str">
        <f ca="1">IF($BT660&lt;&gt;"",SUMIF($BD$3:$BD$1004,"="&amp;$BD660,INDIRECT(ADDRESS(3,BG$2,1,1)):INDIRECT(ADDRESS(1004,BG$2,1,1))),"")</f>
        <v/>
      </c>
      <c r="BH660" t="str">
        <f ca="1">IF($BT660&lt;&gt;"",SUMIF($BD$3:$BD$1004,"="&amp;$BD660,INDIRECT(ADDRESS(3,BH$2,1,1)):INDIRECT(ADDRESS(1004,BH$2,1,1))),"")</f>
        <v/>
      </c>
      <c r="BI660" t="str">
        <f ca="1">IF($BT660&lt;&gt;"",SUMIF($BD$3:$BD$1004,"="&amp;$BD660,INDIRECT(ADDRESS(3,BI$2,1,1)):INDIRECT(ADDRESS(1004,BI$2,1,1))),"")</f>
        <v/>
      </c>
      <c r="BJ660" t="str">
        <f ca="1">IF($BT660&lt;&gt;"",SUMIF($BD$3:$BD$1004,"="&amp;$BD660,INDIRECT(ADDRESS(3,BJ$2,1,1)):INDIRECT(ADDRESS(1004,BJ$2,1,1))),"")</f>
        <v/>
      </c>
      <c r="BK660" t="str">
        <f ca="1">IF($BT660&lt;&gt;"",SUMIF($BD$3:$BD$1004,"="&amp;$BD660,INDIRECT(ADDRESS(3,BK$2,1,1)):INDIRECT(ADDRESS(1004,BK$2,1,1))),"")</f>
        <v/>
      </c>
      <c r="BL660" t="str">
        <f ca="1">IF($BT660&lt;&gt;"",SUMIF($BD$3:$BD$1004,"="&amp;$BD660,INDIRECT(ADDRESS(3,BL$2,1,1)):INDIRECT(ADDRESS(1004,BL$2,1,1))),"")</f>
        <v/>
      </c>
      <c r="BM660" t="str">
        <f ca="1">IF($BT660&lt;&gt;"",SUMIF($BD$3:$BD$1004,"="&amp;$BD660,INDIRECT(ADDRESS(3,BM$2,1,1)):INDIRECT(ADDRESS(1004,BM$2,1,1))),"")</f>
        <v/>
      </c>
      <c r="BN660" t="str">
        <f ca="1">IF($BT660&lt;&gt;"",SUMIF($BD$3:$BD$1004,"="&amp;$BD660,INDIRECT(ADDRESS(3,BN$2,1,1)):INDIRECT(ADDRESS(1004,BN$2,1,1))),"")</f>
        <v/>
      </c>
      <c r="BO660" t="str">
        <f ca="1">IF($BT660&lt;&gt;"",SUMIF($BD$3:$BD$1004,"="&amp;$BD660,INDIRECT(ADDRESS(3,BO$2,1,1)):INDIRECT(ADDRESS(1004,BO$2,1,1))),"")</f>
        <v/>
      </c>
      <c r="BP660" t="str">
        <f ca="1">IF($BT660&lt;&gt;"",SUMIF($BD$3:$BD$1004,"="&amp;$BD660,INDIRECT(ADDRESS(3,BP$2,1,1)):INDIRECT(ADDRESS(1004,BP$2,1,1))),"")</f>
        <v/>
      </c>
      <c r="BQ660" t="str">
        <f ca="1">IF($BT660&lt;&gt;"",SUMIF($BD$3:$BD$1004,"="&amp;$BD660,INDIRECT(ADDRESS(3,BQ$2,1,1)):INDIRECT(ADDRESS(1004,BQ$2,1,1))),"")</f>
        <v/>
      </c>
      <c r="BR660" t="str">
        <f ca="1">IF($BT660&lt;&gt;"",SUMIF($BD$3:$BD$1004,"="&amp;$BD660,INDIRECT(ADDRESS(3,BR$2,1,1)):INDIRECT(ADDRESS(1004,BR$2,1,1))),"")</f>
        <v/>
      </c>
      <c r="BS660" t="str">
        <f>IF($A660&lt;&gt;"",VLOOKUP(TRUNC(MID($A660,1,2),0),Plano_Contas!$H$3:$J$103,3,TRUE),"")</f>
        <v/>
      </c>
      <c r="BT660" t="str">
        <f t="shared" si="40"/>
        <v/>
      </c>
      <c r="BV660">
        <f>Empresas!C660</f>
        <v>0</v>
      </c>
    </row>
    <row r="661" spans="1:74" x14ac:dyDescent="0.2">
      <c r="A661" s="89"/>
      <c r="B661" s="52" t="str">
        <f>IF($A661&lt;&gt;"",VLOOKUP(""&amp;$A661,Plano_Contas!$A$3:$F$1003,6,0),"")</f>
        <v/>
      </c>
      <c r="C661" s="91"/>
      <c r="D661" s="111"/>
      <c r="E661" s="112">
        <v>0</v>
      </c>
      <c r="F661" s="87"/>
      <c r="G661" s="85"/>
      <c r="H661" s="111"/>
      <c r="I661" s="112">
        <v>0</v>
      </c>
      <c r="J661" s="87"/>
      <c r="K661" s="85"/>
      <c r="L661" s="111"/>
      <c r="M661" s="112">
        <v>0</v>
      </c>
      <c r="N661" s="87"/>
      <c r="O661" s="85"/>
      <c r="P661" s="111"/>
      <c r="Q661" s="112">
        <v>0</v>
      </c>
      <c r="R661" s="87"/>
      <c r="S661" s="85"/>
      <c r="T661" s="111"/>
      <c r="U661" s="112">
        <v>0</v>
      </c>
      <c r="V661" s="87"/>
      <c r="W661" s="85"/>
      <c r="X661" s="111"/>
      <c r="Y661" s="112">
        <v>0</v>
      </c>
      <c r="Z661" s="87"/>
      <c r="AA661" s="85"/>
      <c r="AB661" s="111"/>
      <c r="AC661" s="112">
        <v>0</v>
      </c>
      <c r="AD661" s="87"/>
      <c r="AE661" s="85"/>
      <c r="AF661" s="111"/>
      <c r="AG661" s="112">
        <v>0</v>
      </c>
      <c r="AH661" s="87"/>
      <c r="AI661" s="85"/>
      <c r="AJ661" s="111"/>
      <c r="AK661" s="112">
        <v>0</v>
      </c>
      <c r="AL661" s="87"/>
      <c r="AM661" s="85"/>
      <c r="AN661" s="111"/>
      <c r="AO661" s="112">
        <v>0</v>
      </c>
      <c r="AP661" s="87"/>
      <c r="AQ661" s="85"/>
      <c r="AR661" s="111"/>
      <c r="AS661" s="112">
        <v>0</v>
      </c>
      <c r="AT661" s="87"/>
      <c r="AU661" s="85"/>
      <c r="AV661" s="111"/>
      <c r="AW661" s="112">
        <v>0</v>
      </c>
      <c r="AX661" s="87"/>
      <c r="AY661" s="85"/>
      <c r="AZ661" s="267">
        <f t="shared" si="37"/>
        <v>0</v>
      </c>
      <c r="BA661" s="88">
        <f t="shared" si="38"/>
        <v>0</v>
      </c>
      <c r="BC661">
        <f>IF($A661&lt;&gt;"",COUNTIF($BD$3:$BD661,$BD661),0)</f>
        <v>0</v>
      </c>
      <c r="BD661" t="str">
        <f>IF($A661&lt;&gt;"",VLOOKUP(TRUNC(MID($A661,1,2),0),Plano_Contas!$H$3:$J$103,2,TRUE),"")</f>
        <v/>
      </c>
      <c r="BE661" s="201" t="str">
        <f t="shared" si="39"/>
        <v/>
      </c>
      <c r="BF661" t="str">
        <f ca="1">IF($BT661&lt;&gt;"",SUMIF($BD$3:$BD$1004,"="&amp;$BD661,INDIRECT(ADDRESS(3,BF$2,1,1)):INDIRECT(ADDRESS(1004,BF$2,1,1))),"")</f>
        <v/>
      </c>
      <c r="BG661" t="str">
        <f ca="1">IF($BT661&lt;&gt;"",SUMIF($BD$3:$BD$1004,"="&amp;$BD661,INDIRECT(ADDRESS(3,BG$2,1,1)):INDIRECT(ADDRESS(1004,BG$2,1,1))),"")</f>
        <v/>
      </c>
      <c r="BH661" t="str">
        <f ca="1">IF($BT661&lt;&gt;"",SUMIF($BD$3:$BD$1004,"="&amp;$BD661,INDIRECT(ADDRESS(3,BH$2,1,1)):INDIRECT(ADDRESS(1004,BH$2,1,1))),"")</f>
        <v/>
      </c>
      <c r="BI661" t="str">
        <f ca="1">IF($BT661&lt;&gt;"",SUMIF($BD$3:$BD$1004,"="&amp;$BD661,INDIRECT(ADDRESS(3,BI$2,1,1)):INDIRECT(ADDRESS(1004,BI$2,1,1))),"")</f>
        <v/>
      </c>
      <c r="BJ661" t="str">
        <f ca="1">IF($BT661&lt;&gt;"",SUMIF($BD$3:$BD$1004,"="&amp;$BD661,INDIRECT(ADDRESS(3,BJ$2,1,1)):INDIRECT(ADDRESS(1004,BJ$2,1,1))),"")</f>
        <v/>
      </c>
      <c r="BK661" t="str">
        <f ca="1">IF($BT661&lt;&gt;"",SUMIF($BD$3:$BD$1004,"="&amp;$BD661,INDIRECT(ADDRESS(3,BK$2,1,1)):INDIRECT(ADDRESS(1004,BK$2,1,1))),"")</f>
        <v/>
      </c>
      <c r="BL661" t="str">
        <f ca="1">IF($BT661&lt;&gt;"",SUMIF($BD$3:$BD$1004,"="&amp;$BD661,INDIRECT(ADDRESS(3,BL$2,1,1)):INDIRECT(ADDRESS(1004,BL$2,1,1))),"")</f>
        <v/>
      </c>
      <c r="BM661" t="str">
        <f ca="1">IF($BT661&lt;&gt;"",SUMIF($BD$3:$BD$1004,"="&amp;$BD661,INDIRECT(ADDRESS(3,BM$2,1,1)):INDIRECT(ADDRESS(1004,BM$2,1,1))),"")</f>
        <v/>
      </c>
      <c r="BN661" t="str">
        <f ca="1">IF($BT661&lt;&gt;"",SUMIF($BD$3:$BD$1004,"="&amp;$BD661,INDIRECT(ADDRESS(3,BN$2,1,1)):INDIRECT(ADDRESS(1004,BN$2,1,1))),"")</f>
        <v/>
      </c>
      <c r="BO661" t="str">
        <f ca="1">IF($BT661&lt;&gt;"",SUMIF($BD$3:$BD$1004,"="&amp;$BD661,INDIRECT(ADDRESS(3,BO$2,1,1)):INDIRECT(ADDRESS(1004,BO$2,1,1))),"")</f>
        <v/>
      </c>
      <c r="BP661" t="str">
        <f ca="1">IF($BT661&lt;&gt;"",SUMIF($BD$3:$BD$1004,"="&amp;$BD661,INDIRECT(ADDRESS(3,BP$2,1,1)):INDIRECT(ADDRESS(1004,BP$2,1,1))),"")</f>
        <v/>
      </c>
      <c r="BQ661" t="str">
        <f ca="1">IF($BT661&lt;&gt;"",SUMIF($BD$3:$BD$1004,"="&amp;$BD661,INDIRECT(ADDRESS(3,BQ$2,1,1)):INDIRECT(ADDRESS(1004,BQ$2,1,1))),"")</f>
        <v/>
      </c>
      <c r="BR661" t="str">
        <f ca="1">IF($BT661&lt;&gt;"",SUMIF($BD$3:$BD$1004,"="&amp;$BD661,INDIRECT(ADDRESS(3,BR$2,1,1)):INDIRECT(ADDRESS(1004,BR$2,1,1))),"")</f>
        <v/>
      </c>
      <c r="BS661" t="str">
        <f>IF($A661&lt;&gt;"",VLOOKUP(TRUNC(MID($A661,1,2),0),Plano_Contas!$H$3:$J$103,3,TRUE),"")</f>
        <v/>
      </c>
      <c r="BT661" t="str">
        <f t="shared" si="40"/>
        <v/>
      </c>
      <c r="BV661">
        <f>Empresas!C661</f>
        <v>0</v>
      </c>
    </row>
    <row r="662" spans="1:74" x14ac:dyDescent="0.2">
      <c r="A662" s="89"/>
      <c r="B662" s="52" t="str">
        <f>IF($A662&lt;&gt;"",VLOOKUP(""&amp;$A662,Plano_Contas!$A$3:$F$1003,6,0),"")</f>
        <v/>
      </c>
      <c r="C662" s="91"/>
      <c r="D662" s="111"/>
      <c r="E662" s="112">
        <v>0</v>
      </c>
      <c r="F662" s="87"/>
      <c r="G662" s="85"/>
      <c r="H662" s="111"/>
      <c r="I662" s="112">
        <v>0</v>
      </c>
      <c r="J662" s="87"/>
      <c r="K662" s="85"/>
      <c r="L662" s="111"/>
      <c r="M662" s="112">
        <v>0</v>
      </c>
      <c r="N662" s="87"/>
      <c r="O662" s="85"/>
      <c r="P662" s="111"/>
      <c r="Q662" s="112">
        <v>0</v>
      </c>
      <c r="R662" s="87"/>
      <c r="S662" s="85"/>
      <c r="T662" s="111"/>
      <c r="U662" s="112">
        <v>0</v>
      </c>
      <c r="V662" s="87"/>
      <c r="W662" s="85"/>
      <c r="X662" s="111"/>
      <c r="Y662" s="112">
        <v>0</v>
      </c>
      <c r="Z662" s="87"/>
      <c r="AA662" s="85"/>
      <c r="AB662" s="111"/>
      <c r="AC662" s="112">
        <v>0</v>
      </c>
      <c r="AD662" s="87"/>
      <c r="AE662" s="85"/>
      <c r="AF662" s="111"/>
      <c r="AG662" s="112">
        <v>0</v>
      </c>
      <c r="AH662" s="87"/>
      <c r="AI662" s="85"/>
      <c r="AJ662" s="111"/>
      <c r="AK662" s="112">
        <v>0</v>
      </c>
      <c r="AL662" s="87"/>
      <c r="AM662" s="85"/>
      <c r="AN662" s="111"/>
      <c r="AO662" s="112">
        <v>0</v>
      </c>
      <c r="AP662" s="87"/>
      <c r="AQ662" s="85"/>
      <c r="AR662" s="111"/>
      <c r="AS662" s="112">
        <v>0</v>
      </c>
      <c r="AT662" s="87"/>
      <c r="AU662" s="85"/>
      <c r="AV662" s="111"/>
      <c r="AW662" s="112">
        <v>0</v>
      </c>
      <c r="AX662" s="87"/>
      <c r="AY662" s="85"/>
      <c r="AZ662" s="267">
        <f t="shared" si="37"/>
        <v>0</v>
      </c>
      <c r="BA662" s="88">
        <f t="shared" si="38"/>
        <v>0</v>
      </c>
      <c r="BC662">
        <f>IF($A662&lt;&gt;"",COUNTIF($BD$3:$BD662,$BD662),0)</f>
        <v>0</v>
      </c>
      <c r="BD662" t="str">
        <f>IF($A662&lt;&gt;"",VLOOKUP(TRUNC(MID($A662,1,2),0),Plano_Contas!$H$3:$J$103,2,TRUE),"")</f>
        <v/>
      </c>
      <c r="BE662" s="201" t="str">
        <f t="shared" si="39"/>
        <v/>
      </c>
      <c r="BF662" t="str">
        <f ca="1">IF($BT662&lt;&gt;"",SUMIF($BD$3:$BD$1004,"="&amp;$BD662,INDIRECT(ADDRESS(3,BF$2,1,1)):INDIRECT(ADDRESS(1004,BF$2,1,1))),"")</f>
        <v/>
      </c>
      <c r="BG662" t="str">
        <f ca="1">IF($BT662&lt;&gt;"",SUMIF($BD$3:$BD$1004,"="&amp;$BD662,INDIRECT(ADDRESS(3,BG$2,1,1)):INDIRECT(ADDRESS(1004,BG$2,1,1))),"")</f>
        <v/>
      </c>
      <c r="BH662" t="str">
        <f ca="1">IF($BT662&lt;&gt;"",SUMIF($BD$3:$BD$1004,"="&amp;$BD662,INDIRECT(ADDRESS(3,BH$2,1,1)):INDIRECT(ADDRESS(1004,BH$2,1,1))),"")</f>
        <v/>
      </c>
      <c r="BI662" t="str">
        <f ca="1">IF($BT662&lt;&gt;"",SUMIF($BD$3:$BD$1004,"="&amp;$BD662,INDIRECT(ADDRESS(3,BI$2,1,1)):INDIRECT(ADDRESS(1004,BI$2,1,1))),"")</f>
        <v/>
      </c>
      <c r="BJ662" t="str">
        <f ca="1">IF($BT662&lt;&gt;"",SUMIF($BD$3:$BD$1004,"="&amp;$BD662,INDIRECT(ADDRESS(3,BJ$2,1,1)):INDIRECT(ADDRESS(1004,BJ$2,1,1))),"")</f>
        <v/>
      </c>
      <c r="BK662" t="str">
        <f ca="1">IF($BT662&lt;&gt;"",SUMIF($BD$3:$BD$1004,"="&amp;$BD662,INDIRECT(ADDRESS(3,BK$2,1,1)):INDIRECT(ADDRESS(1004,BK$2,1,1))),"")</f>
        <v/>
      </c>
      <c r="BL662" t="str">
        <f ca="1">IF($BT662&lt;&gt;"",SUMIF($BD$3:$BD$1004,"="&amp;$BD662,INDIRECT(ADDRESS(3,BL$2,1,1)):INDIRECT(ADDRESS(1004,BL$2,1,1))),"")</f>
        <v/>
      </c>
      <c r="BM662" t="str">
        <f ca="1">IF($BT662&lt;&gt;"",SUMIF($BD$3:$BD$1004,"="&amp;$BD662,INDIRECT(ADDRESS(3,BM$2,1,1)):INDIRECT(ADDRESS(1004,BM$2,1,1))),"")</f>
        <v/>
      </c>
      <c r="BN662" t="str">
        <f ca="1">IF($BT662&lt;&gt;"",SUMIF($BD$3:$BD$1004,"="&amp;$BD662,INDIRECT(ADDRESS(3,BN$2,1,1)):INDIRECT(ADDRESS(1004,BN$2,1,1))),"")</f>
        <v/>
      </c>
      <c r="BO662" t="str">
        <f ca="1">IF($BT662&lt;&gt;"",SUMIF($BD$3:$BD$1004,"="&amp;$BD662,INDIRECT(ADDRESS(3,BO$2,1,1)):INDIRECT(ADDRESS(1004,BO$2,1,1))),"")</f>
        <v/>
      </c>
      <c r="BP662" t="str">
        <f ca="1">IF($BT662&lt;&gt;"",SUMIF($BD$3:$BD$1004,"="&amp;$BD662,INDIRECT(ADDRESS(3,BP$2,1,1)):INDIRECT(ADDRESS(1004,BP$2,1,1))),"")</f>
        <v/>
      </c>
      <c r="BQ662" t="str">
        <f ca="1">IF($BT662&lt;&gt;"",SUMIF($BD$3:$BD$1004,"="&amp;$BD662,INDIRECT(ADDRESS(3,BQ$2,1,1)):INDIRECT(ADDRESS(1004,BQ$2,1,1))),"")</f>
        <v/>
      </c>
      <c r="BR662" t="str">
        <f ca="1">IF($BT662&lt;&gt;"",SUMIF($BD$3:$BD$1004,"="&amp;$BD662,INDIRECT(ADDRESS(3,BR$2,1,1)):INDIRECT(ADDRESS(1004,BR$2,1,1))),"")</f>
        <v/>
      </c>
      <c r="BS662" t="str">
        <f>IF($A662&lt;&gt;"",VLOOKUP(TRUNC(MID($A662,1,2),0),Plano_Contas!$H$3:$J$103,3,TRUE),"")</f>
        <v/>
      </c>
      <c r="BT662" t="str">
        <f t="shared" si="40"/>
        <v/>
      </c>
      <c r="BV662">
        <f>Empresas!C662</f>
        <v>0</v>
      </c>
    </row>
    <row r="663" spans="1:74" x14ac:dyDescent="0.2">
      <c r="A663" s="89"/>
      <c r="B663" s="52" t="str">
        <f>IF($A663&lt;&gt;"",VLOOKUP(""&amp;$A663,Plano_Contas!$A$3:$F$1003,6,0),"")</f>
        <v/>
      </c>
      <c r="C663" s="91"/>
      <c r="D663" s="111"/>
      <c r="E663" s="112">
        <v>0</v>
      </c>
      <c r="F663" s="87"/>
      <c r="G663" s="85"/>
      <c r="H663" s="111"/>
      <c r="I663" s="112">
        <v>0</v>
      </c>
      <c r="J663" s="87"/>
      <c r="K663" s="85"/>
      <c r="L663" s="111"/>
      <c r="M663" s="112">
        <v>0</v>
      </c>
      <c r="N663" s="87"/>
      <c r="O663" s="85"/>
      <c r="P663" s="111"/>
      <c r="Q663" s="112">
        <v>0</v>
      </c>
      <c r="R663" s="87"/>
      <c r="S663" s="85"/>
      <c r="T663" s="111"/>
      <c r="U663" s="112">
        <v>0</v>
      </c>
      <c r="V663" s="87"/>
      <c r="W663" s="85"/>
      <c r="X663" s="111"/>
      <c r="Y663" s="112">
        <v>0</v>
      </c>
      <c r="Z663" s="87"/>
      <c r="AA663" s="85"/>
      <c r="AB663" s="111"/>
      <c r="AC663" s="112">
        <v>0</v>
      </c>
      <c r="AD663" s="87"/>
      <c r="AE663" s="85"/>
      <c r="AF663" s="111"/>
      <c r="AG663" s="112">
        <v>0</v>
      </c>
      <c r="AH663" s="87"/>
      <c r="AI663" s="85"/>
      <c r="AJ663" s="111"/>
      <c r="AK663" s="112">
        <v>0</v>
      </c>
      <c r="AL663" s="87"/>
      <c r="AM663" s="85"/>
      <c r="AN663" s="111"/>
      <c r="AO663" s="112">
        <v>0</v>
      </c>
      <c r="AP663" s="87"/>
      <c r="AQ663" s="85"/>
      <c r="AR663" s="111"/>
      <c r="AS663" s="112">
        <v>0</v>
      </c>
      <c r="AT663" s="87"/>
      <c r="AU663" s="85"/>
      <c r="AV663" s="111"/>
      <c r="AW663" s="112">
        <v>0</v>
      </c>
      <c r="AX663" s="87"/>
      <c r="AY663" s="85"/>
      <c r="AZ663" s="267">
        <f t="shared" si="37"/>
        <v>0</v>
      </c>
      <c r="BA663" s="88">
        <f t="shared" si="38"/>
        <v>0</v>
      </c>
      <c r="BC663">
        <f>IF($A663&lt;&gt;"",COUNTIF($BD$3:$BD663,$BD663),0)</f>
        <v>0</v>
      </c>
      <c r="BD663" t="str">
        <f>IF($A663&lt;&gt;"",VLOOKUP(TRUNC(MID($A663,1,2),0),Plano_Contas!$H$3:$J$103,2,TRUE),"")</f>
        <v/>
      </c>
      <c r="BE663" s="201" t="str">
        <f t="shared" si="39"/>
        <v/>
      </c>
      <c r="BF663" t="str">
        <f ca="1">IF($BT663&lt;&gt;"",SUMIF($BD$3:$BD$1004,"="&amp;$BD663,INDIRECT(ADDRESS(3,BF$2,1,1)):INDIRECT(ADDRESS(1004,BF$2,1,1))),"")</f>
        <v/>
      </c>
      <c r="BG663" t="str">
        <f ca="1">IF($BT663&lt;&gt;"",SUMIF($BD$3:$BD$1004,"="&amp;$BD663,INDIRECT(ADDRESS(3,BG$2,1,1)):INDIRECT(ADDRESS(1004,BG$2,1,1))),"")</f>
        <v/>
      </c>
      <c r="BH663" t="str">
        <f ca="1">IF($BT663&lt;&gt;"",SUMIF($BD$3:$BD$1004,"="&amp;$BD663,INDIRECT(ADDRESS(3,BH$2,1,1)):INDIRECT(ADDRESS(1004,BH$2,1,1))),"")</f>
        <v/>
      </c>
      <c r="BI663" t="str">
        <f ca="1">IF($BT663&lt;&gt;"",SUMIF($BD$3:$BD$1004,"="&amp;$BD663,INDIRECT(ADDRESS(3,BI$2,1,1)):INDIRECT(ADDRESS(1004,BI$2,1,1))),"")</f>
        <v/>
      </c>
      <c r="BJ663" t="str">
        <f ca="1">IF($BT663&lt;&gt;"",SUMIF($BD$3:$BD$1004,"="&amp;$BD663,INDIRECT(ADDRESS(3,BJ$2,1,1)):INDIRECT(ADDRESS(1004,BJ$2,1,1))),"")</f>
        <v/>
      </c>
      <c r="BK663" t="str">
        <f ca="1">IF($BT663&lt;&gt;"",SUMIF($BD$3:$BD$1004,"="&amp;$BD663,INDIRECT(ADDRESS(3,BK$2,1,1)):INDIRECT(ADDRESS(1004,BK$2,1,1))),"")</f>
        <v/>
      </c>
      <c r="BL663" t="str">
        <f ca="1">IF($BT663&lt;&gt;"",SUMIF($BD$3:$BD$1004,"="&amp;$BD663,INDIRECT(ADDRESS(3,BL$2,1,1)):INDIRECT(ADDRESS(1004,BL$2,1,1))),"")</f>
        <v/>
      </c>
      <c r="BM663" t="str">
        <f ca="1">IF($BT663&lt;&gt;"",SUMIF($BD$3:$BD$1004,"="&amp;$BD663,INDIRECT(ADDRESS(3,BM$2,1,1)):INDIRECT(ADDRESS(1004,BM$2,1,1))),"")</f>
        <v/>
      </c>
      <c r="BN663" t="str">
        <f ca="1">IF($BT663&lt;&gt;"",SUMIF($BD$3:$BD$1004,"="&amp;$BD663,INDIRECT(ADDRESS(3,BN$2,1,1)):INDIRECT(ADDRESS(1004,BN$2,1,1))),"")</f>
        <v/>
      </c>
      <c r="BO663" t="str">
        <f ca="1">IF($BT663&lt;&gt;"",SUMIF($BD$3:$BD$1004,"="&amp;$BD663,INDIRECT(ADDRESS(3,BO$2,1,1)):INDIRECT(ADDRESS(1004,BO$2,1,1))),"")</f>
        <v/>
      </c>
      <c r="BP663" t="str">
        <f ca="1">IF($BT663&lt;&gt;"",SUMIF($BD$3:$BD$1004,"="&amp;$BD663,INDIRECT(ADDRESS(3,BP$2,1,1)):INDIRECT(ADDRESS(1004,BP$2,1,1))),"")</f>
        <v/>
      </c>
      <c r="BQ663" t="str">
        <f ca="1">IF($BT663&lt;&gt;"",SUMIF($BD$3:$BD$1004,"="&amp;$BD663,INDIRECT(ADDRESS(3,BQ$2,1,1)):INDIRECT(ADDRESS(1004,BQ$2,1,1))),"")</f>
        <v/>
      </c>
      <c r="BR663" t="str">
        <f ca="1">IF($BT663&lt;&gt;"",SUMIF($BD$3:$BD$1004,"="&amp;$BD663,INDIRECT(ADDRESS(3,BR$2,1,1)):INDIRECT(ADDRESS(1004,BR$2,1,1))),"")</f>
        <v/>
      </c>
      <c r="BS663" t="str">
        <f>IF($A663&lt;&gt;"",VLOOKUP(TRUNC(MID($A663,1,2),0),Plano_Contas!$H$3:$J$103,3,TRUE),"")</f>
        <v/>
      </c>
      <c r="BT663" t="str">
        <f t="shared" si="40"/>
        <v/>
      </c>
      <c r="BV663">
        <f>Empresas!C663</f>
        <v>0</v>
      </c>
    </row>
    <row r="664" spans="1:74" x14ac:dyDescent="0.2">
      <c r="A664" s="89"/>
      <c r="B664" s="52" t="str">
        <f>IF($A664&lt;&gt;"",VLOOKUP(""&amp;$A664,Plano_Contas!$A$3:$F$1003,6,0),"")</f>
        <v/>
      </c>
      <c r="C664" s="91"/>
      <c r="D664" s="111"/>
      <c r="E664" s="112">
        <v>0</v>
      </c>
      <c r="F664" s="87"/>
      <c r="G664" s="85"/>
      <c r="H664" s="111"/>
      <c r="I664" s="112">
        <v>0</v>
      </c>
      <c r="J664" s="87"/>
      <c r="K664" s="85"/>
      <c r="L664" s="111"/>
      <c r="M664" s="112">
        <v>0</v>
      </c>
      <c r="N664" s="87"/>
      <c r="O664" s="85"/>
      <c r="P664" s="111"/>
      <c r="Q664" s="112">
        <v>0</v>
      </c>
      <c r="R664" s="87"/>
      <c r="S664" s="85"/>
      <c r="T664" s="111"/>
      <c r="U664" s="112">
        <v>0</v>
      </c>
      <c r="V664" s="87"/>
      <c r="W664" s="85"/>
      <c r="X664" s="111"/>
      <c r="Y664" s="112">
        <v>0</v>
      </c>
      <c r="Z664" s="87"/>
      <c r="AA664" s="85"/>
      <c r="AB664" s="111"/>
      <c r="AC664" s="112">
        <v>0</v>
      </c>
      <c r="AD664" s="87"/>
      <c r="AE664" s="85"/>
      <c r="AF664" s="111"/>
      <c r="AG664" s="112">
        <v>0</v>
      </c>
      <c r="AH664" s="87"/>
      <c r="AI664" s="85"/>
      <c r="AJ664" s="111"/>
      <c r="AK664" s="112">
        <v>0</v>
      </c>
      <c r="AL664" s="87"/>
      <c r="AM664" s="85"/>
      <c r="AN664" s="111"/>
      <c r="AO664" s="112">
        <v>0</v>
      </c>
      <c r="AP664" s="87"/>
      <c r="AQ664" s="85"/>
      <c r="AR664" s="111"/>
      <c r="AS664" s="112">
        <v>0</v>
      </c>
      <c r="AT664" s="87"/>
      <c r="AU664" s="85"/>
      <c r="AV664" s="111"/>
      <c r="AW664" s="112">
        <v>0</v>
      </c>
      <c r="AX664" s="87"/>
      <c r="AY664" s="85"/>
      <c r="AZ664" s="267">
        <f t="shared" si="37"/>
        <v>0</v>
      </c>
      <c r="BA664" s="88">
        <f t="shared" si="38"/>
        <v>0</v>
      </c>
      <c r="BC664">
        <f>IF($A664&lt;&gt;"",COUNTIF($BD$3:$BD664,$BD664),0)</f>
        <v>0</v>
      </c>
      <c r="BD664" t="str">
        <f>IF($A664&lt;&gt;"",VLOOKUP(TRUNC(MID($A664,1,2),0),Plano_Contas!$H$3:$J$103,2,TRUE),"")</f>
        <v/>
      </c>
      <c r="BE664" s="201" t="str">
        <f t="shared" si="39"/>
        <v/>
      </c>
      <c r="BF664" t="str">
        <f ca="1">IF($BT664&lt;&gt;"",SUMIF($BD$3:$BD$1004,"="&amp;$BD664,INDIRECT(ADDRESS(3,BF$2,1,1)):INDIRECT(ADDRESS(1004,BF$2,1,1))),"")</f>
        <v/>
      </c>
      <c r="BG664" t="str">
        <f ca="1">IF($BT664&lt;&gt;"",SUMIF($BD$3:$BD$1004,"="&amp;$BD664,INDIRECT(ADDRESS(3,BG$2,1,1)):INDIRECT(ADDRESS(1004,BG$2,1,1))),"")</f>
        <v/>
      </c>
      <c r="BH664" t="str">
        <f ca="1">IF($BT664&lt;&gt;"",SUMIF($BD$3:$BD$1004,"="&amp;$BD664,INDIRECT(ADDRESS(3,BH$2,1,1)):INDIRECT(ADDRESS(1004,BH$2,1,1))),"")</f>
        <v/>
      </c>
      <c r="BI664" t="str">
        <f ca="1">IF($BT664&lt;&gt;"",SUMIF($BD$3:$BD$1004,"="&amp;$BD664,INDIRECT(ADDRESS(3,BI$2,1,1)):INDIRECT(ADDRESS(1004,BI$2,1,1))),"")</f>
        <v/>
      </c>
      <c r="BJ664" t="str">
        <f ca="1">IF($BT664&lt;&gt;"",SUMIF($BD$3:$BD$1004,"="&amp;$BD664,INDIRECT(ADDRESS(3,BJ$2,1,1)):INDIRECT(ADDRESS(1004,BJ$2,1,1))),"")</f>
        <v/>
      </c>
      <c r="BK664" t="str">
        <f ca="1">IF($BT664&lt;&gt;"",SUMIF($BD$3:$BD$1004,"="&amp;$BD664,INDIRECT(ADDRESS(3,BK$2,1,1)):INDIRECT(ADDRESS(1004,BK$2,1,1))),"")</f>
        <v/>
      </c>
      <c r="BL664" t="str">
        <f ca="1">IF($BT664&lt;&gt;"",SUMIF($BD$3:$BD$1004,"="&amp;$BD664,INDIRECT(ADDRESS(3,BL$2,1,1)):INDIRECT(ADDRESS(1004,BL$2,1,1))),"")</f>
        <v/>
      </c>
      <c r="BM664" t="str">
        <f ca="1">IF($BT664&lt;&gt;"",SUMIF($BD$3:$BD$1004,"="&amp;$BD664,INDIRECT(ADDRESS(3,BM$2,1,1)):INDIRECT(ADDRESS(1004,BM$2,1,1))),"")</f>
        <v/>
      </c>
      <c r="BN664" t="str">
        <f ca="1">IF($BT664&lt;&gt;"",SUMIF($BD$3:$BD$1004,"="&amp;$BD664,INDIRECT(ADDRESS(3,BN$2,1,1)):INDIRECT(ADDRESS(1004,BN$2,1,1))),"")</f>
        <v/>
      </c>
      <c r="BO664" t="str">
        <f ca="1">IF($BT664&lt;&gt;"",SUMIF($BD$3:$BD$1004,"="&amp;$BD664,INDIRECT(ADDRESS(3,BO$2,1,1)):INDIRECT(ADDRESS(1004,BO$2,1,1))),"")</f>
        <v/>
      </c>
      <c r="BP664" t="str">
        <f ca="1">IF($BT664&lt;&gt;"",SUMIF($BD$3:$BD$1004,"="&amp;$BD664,INDIRECT(ADDRESS(3,BP$2,1,1)):INDIRECT(ADDRESS(1004,BP$2,1,1))),"")</f>
        <v/>
      </c>
      <c r="BQ664" t="str">
        <f ca="1">IF($BT664&lt;&gt;"",SUMIF($BD$3:$BD$1004,"="&amp;$BD664,INDIRECT(ADDRESS(3,BQ$2,1,1)):INDIRECT(ADDRESS(1004,BQ$2,1,1))),"")</f>
        <v/>
      </c>
      <c r="BR664" t="str">
        <f ca="1">IF($BT664&lt;&gt;"",SUMIF($BD$3:$BD$1004,"="&amp;$BD664,INDIRECT(ADDRESS(3,BR$2,1,1)):INDIRECT(ADDRESS(1004,BR$2,1,1))),"")</f>
        <v/>
      </c>
      <c r="BS664" t="str">
        <f>IF($A664&lt;&gt;"",VLOOKUP(TRUNC(MID($A664,1,2),0),Plano_Contas!$H$3:$J$103,3,TRUE),"")</f>
        <v/>
      </c>
      <c r="BT664" t="str">
        <f t="shared" si="40"/>
        <v/>
      </c>
      <c r="BV664">
        <f>Empresas!C664</f>
        <v>0</v>
      </c>
    </row>
    <row r="665" spans="1:74" x14ac:dyDescent="0.2">
      <c r="A665" s="89"/>
      <c r="B665" s="52" t="str">
        <f>IF($A665&lt;&gt;"",VLOOKUP(""&amp;$A665,Plano_Contas!$A$3:$F$1003,6,0),"")</f>
        <v/>
      </c>
      <c r="C665" s="91"/>
      <c r="D665" s="111"/>
      <c r="E665" s="112">
        <v>0</v>
      </c>
      <c r="F665" s="87"/>
      <c r="G665" s="85"/>
      <c r="H665" s="111"/>
      <c r="I665" s="112">
        <v>0</v>
      </c>
      <c r="J665" s="87"/>
      <c r="K665" s="85"/>
      <c r="L665" s="111"/>
      <c r="M665" s="112">
        <v>0</v>
      </c>
      <c r="N665" s="87"/>
      <c r="O665" s="85"/>
      <c r="P665" s="111"/>
      <c r="Q665" s="112">
        <v>0</v>
      </c>
      <c r="R665" s="87"/>
      <c r="S665" s="85"/>
      <c r="T665" s="111"/>
      <c r="U665" s="112">
        <v>0</v>
      </c>
      <c r="V665" s="87"/>
      <c r="W665" s="85"/>
      <c r="X665" s="111"/>
      <c r="Y665" s="112">
        <v>0</v>
      </c>
      <c r="Z665" s="87"/>
      <c r="AA665" s="85"/>
      <c r="AB665" s="111"/>
      <c r="AC665" s="112">
        <v>0</v>
      </c>
      <c r="AD665" s="87"/>
      <c r="AE665" s="85"/>
      <c r="AF665" s="111"/>
      <c r="AG665" s="112">
        <v>0</v>
      </c>
      <c r="AH665" s="87"/>
      <c r="AI665" s="85"/>
      <c r="AJ665" s="111"/>
      <c r="AK665" s="112">
        <v>0</v>
      </c>
      <c r="AL665" s="87"/>
      <c r="AM665" s="85"/>
      <c r="AN665" s="111"/>
      <c r="AO665" s="112">
        <v>0</v>
      </c>
      <c r="AP665" s="87"/>
      <c r="AQ665" s="85"/>
      <c r="AR665" s="111"/>
      <c r="AS665" s="112">
        <v>0</v>
      </c>
      <c r="AT665" s="87"/>
      <c r="AU665" s="85"/>
      <c r="AV665" s="111"/>
      <c r="AW665" s="112">
        <v>0</v>
      </c>
      <c r="AX665" s="87"/>
      <c r="AY665" s="85"/>
      <c r="AZ665" s="267">
        <f t="shared" si="37"/>
        <v>0</v>
      </c>
      <c r="BA665" s="88">
        <f t="shared" si="38"/>
        <v>0</v>
      </c>
      <c r="BC665">
        <f>IF($A665&lt;&gt;"",COUNTIF($BD$3:$BD665,$BD665),0)</f>
        <v>0</v>
      </c>
      <c r="BD665" t="str">
        <f>IF($A665&lt;&gt;"",VLOOKUP(TRUNC(MID($A665,1,2),0),Plano_Contas!$H$3:$J$103,2,TRUE),"")</f>
        <v/>
      </c>
      <c r="BE665" s="201" t="str">
        <f t="shared" si="39"/>
        <v/>
      </c>
      <c r="BF665" t="str">
        <f ca="1">IF($BT665&lt;&gt;"",SUMIF($BD$3:$BD$1004,"="&amp;$BD665,INDIRECT(ADDRESS(3,BF$2,1,1)):INDIRECT(ADDRESS(1004,BF$2,1,1))),"")</f>
        <v/>
      </c>
      <c r="BG665" t="str">
        <f ca="1">IF($BT665&lt;&gt;"",SUMIF($BD$3:$BD$1004,"="&amp;$BD665,INDIRECT(ADDRESS(3,BG$2,1,1)):INDIRECT(ADDRESS(1004,BG$2,1,1))),"")</f>
        <v/>
      </c>
      <c r="BH665" t="str">
        <f ca="1">IF($BT665&lt;&gt;"",SUMIF($BD$3:$BD$1004,"="&amp;$BD665,INDIRECT(ADDRESS(3,BH$2,1,1)):INDIRECT(ADDRESS(1004,BH$2,1,1))),"")</f>
        <v/>
      </c>
      <c r="BI665" t="str">
        <f ca="1">IF($BT665&lt;&gt;"",SUMIF($BD$3:$BD$1004,"="&amp;$BD665,INDIRECT(ADDRESS(3,BI$2,1,1)):INDIRECT(ADDRESS(1004,BI$2,1,1))),"")</f>
        <v/>
      </c>
      <c r="BJ665" t="str">
        <f ca="1">IF($BT665&lt;&gt;"",SUMIF($BD$3:$BD$1004,"="&amp;$BD665,INDIRECT(ADDRESS(3,BJ$2,1,1)):INDIRECT(ADDRESS(1004,BJ$2,1,1))),"")</f>
        <v/>
      </c>
      <c r="BK665" t="str">
        <f ca="1">IF($BT665&lt;&gt;"",SUMIF($BD$3:$BD$1004,"="&amp;$BD665,INDIRECT(ADDRESS(3,BK$2,1,1)):INDIRECT(ADDRESS(1004,BK$2,1,1))),"")</f>
        <v/>
      </c>
      <c r="BL665" t="str">
        <f ca="1">IF($BT665&lt;&gt;"",SUMIF($BD$3:$BD$1004,"="&amp;$BD665,INDIRECT(ADDRESS(3,BL$2,1,1)):INDIRECT(ADDRESS(1004,BL$2,1,1))),"")</f>
        <v/>
      </c>
      <c r="BM665" t="str">
        <f ca="1">IF($BT665&lt;&gt;"",SUMIF($BD$3:$BD$1004,"="&amp;$BD665,INDIRECT(ADDRESS(3,BM$2,1,1)):INDIRECT(ADDRESS(1004,BM$2,1,1))),"")</f>
        <v/>
      </c>
      <c r="BN665" t="str">
        <f ca="1">IF($BT665&lt;&gt;"",SUMIF($BD$3:$BD$1004,"="&amp;$BD665,INDIRECT(ADDRESS(3,BN$2,1,1)):INDIRECT(ADDRESS(1004,BN$2,1,1))),"")</f>
        <v/>
      </c>
      <c r="BO665" t="str">
        <f ca="1">IF($BT665&lt;&gt;"",SUMIF($BD$3:$BD$1004,"="&amp;$BD665,INDIRECT(ADDRESS(3,BO$2,1,1)):INDIRECT(ADDRESS(1004,BO$2,1,1))),"")</f>
        <v/>
      </c>
      <c r="BP665" t="str">
        <f ca="1">IF($BT665&lt;&gt;"",SUMIF($BD$3:$BD$1004,"="&amp;$BD665,INDIRECT(ADDRESS(3,BP$2,1,1)):INDIRECT(ADDRESS(1004,BP$2,1,1))),"")</f>
        <v/>
      </c>
      <c r="BQ665" t="str">
        <f ca="1">IF($BT665&lt;&gt;"",SUMIF($BD$3:$BD$1004,"="&amp;$BD665,INDIRECT(ADDRESS(3,BQ$2,1,1)):INDIRECT(ADDRESS(1004,BQ$2,1,1))),"")</f>
        <v/>
      </c>
      <c r="BR665" t="str">
        <f ca="1">IF($BT665&lt;&gt;"",SUMIF($BD$3:$BD$1004,"="&amp;$BD665,INDIRECT(ADDRESS(3,BR$2,1,1)):INDIRECT(ADDRESS(1004,BR$2,1,1))),"")</f>
        <v/>
      </c>
      <c r="BS665" t="str">
        <f>IF($A665&lt;&gt;"",VLOOKUP(TRUNC(MID($A665,1,2),0),Plano_Contas!$H$3:$J$103,3,TRUE),"")</f>
        <v/>
      </c>
      <c r="BT665" t="str">
        <f t="shared" si="40"/>
        <v/>
      </c>
      <c r="BV665">
        <f>Empresas!C665</f>
        <v>0</v>
      </c>
    </row>
    <row r="666" spans="1:74" x14ac:dyDescent="0.2">
      <c r="A666" s="89"/>
      <c r="B666" s="52" t="str">
        <f>IF($A666&lt;&gt;"",VLOOKUP(""&amp;$A666,Plano_Contas!$A$3:$F$1003,6,0),"")</f>
        <v/>
      </c>
      <c r="C666" s="91"/>
      <c r="D666" s="111"/>
      <c r="E666" s="112">
        <v>0</v>
      </c>
      <c r="F666" s="87"/>
      <c r="G666" s="85"/>
      <c r="H666" s="111"/>
      <c r="I666" s="112">
        <v>0</v>
      </c>
      <c r="J666" s="87"/>
      <c r="K666" s="85"/>
      <c r="L666" s="111"/>
      <c r="M666" s="112">
        <v>0</v>
      </c>
      <c r="N666" s="87"/>
      <c r="O666" s="85"/>
      <c r="P666" s="111"/>
      <c r="Q666" s="112">
        <v>0</v>
      </c>
      <c r="R666" s="87"/>
      <c r="S666" s="85"/>
      <c r="T666" s="111"/>
      <c r="U666" s="112">
        <v>0</v>
      </c>
      <c r="V666" s="87"/>
      <c r="W666" s="85"/>
      <c r="X666" s="111"/>
      <c r="Y666" s="112">
        <v>0</v>
      </c>
      <c r="Z666" s="87"/>
      <c r="AA666" s="85"/>
      <c r="AB666" s="111"/>
      <c r="AC666" s="112">
        <v>0</v>
      </c>
      <c r="AD666" s="87"/>
      <c r="AE666" s="85"/>
      <c r="AF666" s="111"/>
      <c r="AG666" s="112">
        <v>0</v>
      </c>
      <c r="AH666" s="87"/>
      <c r="AI666" s="85"/>
      <c r="AJ666" s="111"/>
      <c r="AK666" s="112">
        <v>0</v>
      </c>
      <c r="AL666" s="87"/>
      <c r="AM666" s="85"/>
      <c r="AN666" s="111"/>
      <c r="AO666" s="112">
        <v>0</v>
      </c>
      <c r="AP666" s="87"/>
      <c r="AQ666" s="85"/>
      <c r="AR666" s="111"/>
      <c r="AS666" s="112">
        <v>0</v>
      </c>
      <c r="AT666" s="87"/>
      <c r="AU666" s="85"/>
      <c r="AV666" s="111"/>
      <c r="AW666" s="112">
        <v>0</v>
      </c>
      <c r="AX666" s="87"/>
      <c r="AY666" s="85"/>
      <c r="AZ666" s="267">
        <f t="shared" si="37"/>
        <v>0</v>
      </c>
      <c r="BA666" s="88">
        <f t="shared" si="38"/>
        <v>0</v>
      </c>
      <c r="BC666">
        <f>IF($A666&lt;&gt;"",COUNTIF($BD$3:$BD666,$BD666),0)</f>
        <v>0</v>
      </c>
      <c r="BD666" t="str">
        <f>IF($A666&lt;&gt;"",VLOOKUP(TRUNC(MID($A666,1,2),0),Plano_Contas!$H$3:$J$103,2,TRUE),"")</f>
        <v/>
      </c>
      <c r="BE666" s="201" t="str">
        <f t="shared" si="39"/>
        <v/>
      </c>
      <c r="BF666" t="str">
        <f ca="1">IF($BT666&lt;&gt;"",SUMIF($BD$3:$BD$1004,"="&amp;$BD666,INDIRECT(ADDRESS(3,BF$2,1,1)):INDIRECT(ADDRESS(1004,BF$2,1,1))),"")</f>
        <v/>
      </c>
      <c r="BG666" t="str">
        <f ca="1">IF($BT666&lt;&gt;"",SUMIF($BD$3:$BD$1004,"="&amp;$BD666,INDIRECT(ADDRESS(3,BG$2,1,1)):INDIRECT(ADDRESS(1004,BG$2,1,1))),"")</f>
        <v/>
      </c>
      <c r="BH666" t="str">
        <f ca="1">IF($BT666&lt;&gt;"",SUMIF($BD$3:$BD$1004,"="&amp;$BD666,INDIRECT(ADDRESS(3,BH$2,1,1)):INDIRECT(ADDRESS(1004,BH$2,1,1))),"")</f>
        <v/>
      </c>
      <c r="BI666" t="str">
        <f ca="1">IF($BT666&lt;&gt;"",SUMIF($BD$3:$BD$1004,"="&amp;$BD666,INDIRECT(ADDRESS(3,BI$2,1,1)):INDIRECT(ADDRESS(1004,BI$2,1,1))),"")</f>
        <v/>
      </c>
      <c r="BJ666" t="str">
        <f ca="1">IF($BT666&lt;&gt;"",SUMIF($BD$3:$BD$1004,"="&amp;$BD666,INDIRECT(ADDRESS(3,BJ$2,1,1)):INDIRECT(ADDRESS(1004,BJ$2,1,1))),"")</f>
        <v/>
      </c>
      <c r="BK666" t="str">
        <f ca="1">IF($BT666&lt;&gt;"",SUMIF($BD$3:$BD$1004,"="&amp;$BD666,INDIRECT(ADDRESS(3,BK$2,1,1)):INDIRECT(ADDRESS(1004,BK$2,1,1))),"")</f>
        <v/>
      </c>
      <c r="BL666" t="str">
        <f ca="1">IF($BT666&lt;&gt;"",SUMIF($BD$3:$BD$1004,"="&amp;$BD666,INDIRECT(ADDRESS(3,BL$2,1,1)):INDIRECT(ADDRESS(1004,BL$2,1,1))),"")</f>
        <v/>
      </c>
      <c r="BM666" t="str">
        <f ca="1">IF($BT666&lt;&gt;"",SUMIF($BD$3:$BD$1004,"="&amp;$BD666,INDIRECT(ADDRESS(3,BM$2,1,1)):INDIRECT(ADDRESS(1004,BM$2,1,1))),"")</f>
        <v/>
      </c>
      <c r="BN666" t="str">
        <f ca="1">IF($BT666&lt;&gt;"",SUMIF($BD$3:$BD$1004,"="&amp;$BD666,INDIRECT(ADDRESS(3,BN$2,1,1)):INDIRECT(ADDRESS(1004,BN$2,1,1))),"")</f>
        <v/>
      </c>
      <c r="BO666" t="str">
        <f ca="1">IF($BT666&lt;&gt;"",SUMIF($BD$3:$BD$1004,"="&amp;$BD666,INDIRECT(ADDRESS(3,BO$2,1,1)):INDIRECT(ADDRESS(1004,BO$2,1,1))),"")</f>
        <v/>
      </c>
      <c r="BP666" t="str">
        <f ca="1">IF($BT666&lt;&gt;"",SUMIF($BD$3:$BD$1004,"="&amp;$BD666,INDIRECT(ADDRESS(3,BP$2,1,1)):INDIRECT(ADDRESS(1004,BP$2,1,1))),"")</f>
        <v/>
      </c>
      <c r="BQ666" t="str">
        <f ca="1">IF($BT666&lt;&gt;"",SUMIF($BD$3:$BD$1004,"="&amp;$BD666,INDIRECT(ADDRESS(3,BQ$2,1,1)):INDIRECT(ADDRESS(1004,BQ$2,1,1))),"")</f>
        <v/>
      </c>
      <c r="BR666" t="str">
        <f ca="1">IF($BT666&lt;&gt;"",SUMIF($BD$3:$BD$1004,"="&amp;$BD666,INDIRECT(ADDRESS(3,BR$2,1,1)):INDIRECT(ADDRESS(1004,BR$2,1,1))),"")</f>
        <v/>
      </c>
      <c r="BS666" t="str">
        <f>IF($A666&lt;&gt;"",VLOOKUP(TRUNC(MID($A666,1,2),0),Plano_Contas!$H$3:$J$103,3,TRUE),"")</f>
        <v/>
      </c>
      <c r="BT666" t="str">
        <f t="shared" si="40"/>
        <v/>
      </c>
      <c r="BV666">
        <f>Empresas!C666</f>
        <v>0</v>
      </c>
    </row>
    <row r="667" spans="1:74" x14ac:dyDescent="0.2">
      <c r="A667" s="89"/>
      <c r="B667" s="52" t="str">
        <f>IF($A667&lt;&gt;"",VLOOKUP(""&amp;$A667,Plano_Contas!$A$3:$F$1003,6,0),"")</f>
        <v/>
      </c>
      <c r="C667" s="91"/>
      <c r="D667" s="111"/>
      <c r="E667" s="112">
        <v>0</v>
      </c>
      <c r="F667" s="87"/>
      <c r="G667" s="85"/>
      <c r="H667" s="111"/>
      <c r="I667" s="112">
        <v>0</v>
      </c>
      <c r="J667" s="87"/>
      <c r="K667" s="85"/>
      <c r="L667" s="111"/>
      <c r="M667" s="112">
        <v>0</v>
      </c>
      <c r="N667" s="87"/>
      <c r="O667" s="85"/>
      <c r="P667" s="111"/>
      <c r="Q667" s="112">
        <v>0</v>
      </c>
      <c r="R667" s="87"/>
      <c r="S667" s="85"/>
      <c r="T667" s="111"/>
      <c r="U667" s="112">
        <v>0</v>
      </c>
      <c r="V667" s="87"/>
      <c r="W667" s="85"/>
      <c r="X667" s="111"/>
      <c r="Y667" s="112">
        <v>0</v>
      </c>
      <c r="Z667" s="87"/>
      <c r="AA667" s="85"/>
      <c r="AB667" s="111"/>
      <c r="AC667" s="112">
        <v>0</v>
      </c>
      <c r="AD667" s="87"/>
      <c r="AE667" s="85"/>
      <c r="AF667" s="111"/>
      <c r="AG667" s="112">
        <v>0</v>
      </c>
      <c r="AH667" s="87"/>
      <c r="AI667" s="85"/>
      <c r="AJ667" s="111"/>
      <c r="AK667" s="112">
        <v>0</v>
      </c>
      <c r="AL667" s="87"/>
      <c r="AM667" s="85"/>
      <c r="AN667" s="111"/>
      <c r="AO667" s="112">
        <v>0</v>
      </c>
      <c r="AP667" s="87"/>
      <c r="AQ667" s="85"/>
      <c r="AR667" s="111"/>
      <c r="AS667" s="112">
        <v>0</v>
      </c>
      <c r="AT667" s="87"/>
      <c r="AU667" s="85"/>
      <c r="AV667" s="111"/>
      <c r="AW667" s="112">
        <v>0</v>
      </c>
      <c r="AX667" s="87"/>
      <c r="AY667" s="85"/>
      <c r="AZ667" s="267">
        <f t="shared" si="37"/>
        <v>0</v>
      </c>
      <c r="BA667" s="88">
        <f t="shared" si="38"/>
        <v>0</v>
      </c>
      <c r="BC667">
        <f>IF($A667&lt;&gt;"",COUNTIF($BD$3:$BD667,$BD667),0)</f>
        <v>0</v>
      </c>
      <c r="BD667" t="str">
        <f>IF($A667&lt;&gt;"",VLOOKUP(TRUNC(MID($A667,1,2),0),Plano_Contas!$H$3:$J$103,2,TRUE),"")</f>
        <v/>
      </c>
      <c r="BE667" s="201" t="str">
        <f t="shared" si="39"/>
        <v/>
      </c>
      <c r="BF667" t="str">
        <f ca="1">IF($BT667&lt;&gt;"",SUMIF($BD$3:$BD$1004,"="&amp;$BD667,INDIRECT(ADDRESS(3,BF$2,1,1)):INDIRECT(ADDRESS(1004,BF$2,1,1))),"")</f>
        <v/>
      </c>
      <c r="BG667" t="str">
        <f ca="1">IF($BT667&lt;&gt;"",SUMIF($BD$3:$BD$1004,"="&amp;$BD667,INDIRECT(ADDRESS(3,BG$2,1,1)):INDIRECT(ADDRESS(1004,BG$2,1,1))),"")</f>
        <v/>
      </c>
      <c r="BH667" t="str">
        <f ca="1">IF($BT667&lt;&gt;"",SUMIF($BD$3:$BD$1004,"="&amp;$BD667,INDIRECT(ADDRESS(3,BH$2,1,1)):INDIRECT(ADDRESS(1004,BH$2,1,1))),"")</f>
        <v/>
      </c>
      <c r="BI667" t="str">
        <f ca="1">IF($BT667&lt;&gt;"",SUMIF($BD$3:$BD$1004,"="&amp;$BD667,INDIRECT(ADDRESS(3,BI$2,1,1)):INDIRECT(ADDRESS(1004,BI$2,1,1))),"")</f>
        <v/>
      </c>
      <c r="BJ667" t="str">
        <f ca="1">IF($BT667&lt;&gt;"",SUMIF($BD$3:$BD$1004,"="&amp;$BD667,INDIRECT(ADDRESS(3,BJ$2,1,1)):INDIRECT(ADDRESS(1004,BJ$2,1,1))),"")</f>
        <v/>
      </c>
      <c r="BK667" t="str">
        <f ca="1">IF($BT667&lt;&gt;"",SUMIF($BD$3:$BD$1004,"="&amp;$BD667,INDIRECT(ADDRESS(3,BK$2,1,1)):INDIRECT(ADDRESS(1004,BK$2,1,1))),"")</f>
        <v/>
      </c>
      <c r="BL667" t="str">
        <f ca="1">IF($BT667&lt;&gt;"",SUMIF($BD$3:$BD$1004,"="&amp;$BD667,INDIRECT(ADDRESS(3,BL$2,1,1)):INDIRECT(ADDRESS(1004,BL$2,1,1))),"")</f>
        <v/>
      </c>
      <c r="BM667" t="str">
        <f ca="1">IF($BT667&lt;&gt;"",SUMIF($BD$3:$BD$1004,"="&amp;$BD667,INDIRECT(ADDRESS(3,BM$2,1,1)):INDIRECT(ADDRESS(1004,BM$2,1,1))),"")</f>
        <v/>
      </c>
      <c r="BN667" t="str">
        <f ca="1">IF($BT667&lt;&gt;"",SUMIF($BD$3:$BD$1004,"="&amp;$BD667,INDIRECT(ADDRESS(3,BN$2,1,1)):INDIRECT(ADDRESS(1004,BN$2,1,1))),"")</f>
        <v/>
      </c>
      <c r="BO667" t="str">
        <f ca="1">IF($BT667&lt;&gt;"",SUMIF($BD$3:$BD$1004,"="&amp;$BD667,INDIRECT(ADDRESS(3,BO$2,1,1)):INDIRECT(ADDRESS(1004,BO$2,1,1))),"")</f>
        <v/>
      </c>
      <c r="BP667" t="str">
        <f ca="1">IF($BT667&lt;&gt;"",SUMIF($BD$3:$BD$1004,"="&amp;$BD667,INDIRECT(ADDRESS(3,BP$2,1,1)):INDIRECT(ADDRESS(1004,BP$2,1,1))),"")</f>
        <v/>
      </c>
      <c r="BQ667" t="str">
        <f ca="1">IF($BT667&lt;&gt;"",SUMIF($BD$3:$BD$1004,"="&amp;$BD667,INDIRECT(ADDRESS(3,BQ$2,1,1)):INDIRECT(ADDRESS(1004,BQ$2,1,1))),"")</f>
        <v/>
      </c>
      <c r="BR667" t="str">
        <f ca="1">IF($BT667&lt;&gt;"",SUMIF($BD$3:$BD$1004,"="&amp;$BD667,INDIRECT(ADDRESS(3,BR$2,1,1)):INDIRECT(ADDRESS(1004,BR$2,1,1))),"")</f>
        <v/>
      </c>
      <c r="BS667" t="str">
        <f>IF($A667&lt;&gt;"",VLOOKUP(TRUNC(MID($A667,1,2),0),Plano_Contas!$H$3:$J$103,3,TRUE),"")</f>
        <v/>
      </c>
      <c r="BT667" t="str">
        <f t="shared" si="40"/>
        <v/>
      </c>
      <c r="BV667">
        <f>Empresas!C667</f>
        <v>0</v>
      </c>
    </row>
    <row r="668" spans="1:74" x14ac:dyDescent="0.2">
      <c r="A668" s="89"/>
      <c r="B668" s="52" t="str">
        <f>IF($A668&lt;&gt;"",VLOOKUP(""&amp;$A668,Plano_Contas!$A$3:$F$1003,6,0),"")</f>
        <v/>
      </c>
      <c r="C668" s="91"/>
      <c r="D668" s="111"/>
      <c r="E668" s="112">
        <v>0</v>
      </c>
      <c r="F668" s="87"/>
      <c r="G668" s="85"/>
      <c r="H668" s="111"/>
      <c r="I668" s="112">
        <v>0</v>
      </c>
      <c r="J668" s="87"/>
      <c r="K668" s="85"/>
      <c r="L668" s="111"/>
      <c r="M668" s="112">
        <v>0</v>
      </c>
      <c r="N668" s="87"/>
      <c r="O668" s="85"/>
      <c r="P668" s="111"/>
      <c r="Q668" s="112">
        <v>0</v>
      </c>
      <c r="R668" s="87"/>
      <c r="S668" s="85"/>
      <c r="T668" s="111"/>
      <c r="U668" s="112">
        <v>0</v>
      </c>
      <c r="V668" s="87"/>
      <c r="W668" s="85"/>
      <c r="X668" s="111"/>
      <c r="Y668" s="112">
        <v>0</v>
      </c>
      <c r="Z668" s="87"/>
      <c r="AA668" s="85"/>
      <c r="AB668" s="111"/>
      <c r="AC668" s="112">
        <v>0</v>
      </c>
      <c r="AD668" s="87"/>
      <c r="AE668" s="85"/>
      <c r="AF668" s="111"/>
      <c r="AG668" s="112">
        <v>0</v>
      </c>
      <c r="AH668" s="87"/>
      <c r="AI668" s="85"/>
      <c r="AJ668" s="111"/>
      <c r="AK668" s="112">
        <v>0</v>
      </c>
      <c r="AL668" s="87"/>
      <c r="AM668" s="85"/>
      <c r="AN668" s="111"/>
      <c r="AO668" s="112">
        <v>0</v>
      </c>
      <c r="AP668" s="87"/>
      <c r="AQ668" s="85"/>
      <c r="AR668" s="111"/>
      <c r="AS668" s="112">
        <v>0</v>
      </c>
      <c r="AT668" s="87"/>
      <c r="AU668" s="85"/>
      <c r="AV668" s="111"/>
      <c r="AW668" s="112">
        <v>0</v>
      </c>
      <c r="AX668" s="87"/>
      <c r="AY668" s="85"/>
      <c r="AZ668" s="267">
        <f t="shared" si="37"/>
        <v>0</v>
      </c>
      <c r="BA668" s="88">
        <f t="shared" si="38"/>
        <v>0</v>
      </c>
      <c r="BC668">
        <f>IF($A668&lt;&gt;"",COUNTIF($BD$3:$BD668,$BD668),0)</f>
        <v>0</v>
      </c>
      <c r="BD668" t="str">
        <f>IF($A668&lt;&gt;"",VLOOKUP(TRUNC(MID($A668,1,2),0),Plano_Contas!$H$3:$J$103,2,TRUE),"")</f>
        <v/>
      </c>
      <c r="BE668" s="201" t="str">
        <f t="shared" si="39"/>
        <v/>
      </c>
      <c r="BF668" t="str">
        <f ca="1">IF($BT668&lt;&gt;"",SUMIF($BD$3:$BD$1004,"="&amp;$BD668,INDIRECT(ADDRESS(3,BF$2,1,1)):INDIRECT(ADDRESS(1004,BF$2,1,1))),"")</f>
        <v/>
      </c>
      <c r="BG668" t="str">
        <f ca="1">IF($BT668&lt;&gt;"",SUMIF($BD$3:$BD$1004,"="&amp;$BD668,INDIRECT(ADDRESS(3,BG$2,1,1)):INDIRECT(ADDRESS(1004,BG$2,1,1))),"")</f>
        <v/>
      </c>
      <c r="BH668" t="str">
        <f ca="1">IF($BT668&lt;&gt;"",SUMIF($BD$3:$BD$1004,"="&amp;$BD668,INDIRECT(ADDRESS(3,BH$2,1,1)):INDIRECT(ADDRESS(1004,BH$2,1,1))),"")</f>
        <v/>
      </c>
      <c r="BI668" t="str">
        <f ca="1">IF($BT668&lt;&gt;"",SUMIF($BD$3:$BD$1004,"="&amp;$BD668,INDIRECT(ADDRESS(3,BI$2,1,1)):INDIRECT(ADDRESS(1004,BI$2,1,1))),"")</f>
        <v/>
      </c>
      <c r="BJ668" t="str">
        <f ca="1">IF($BT668&lt;&gt;"",SUMIF($BD$3:$BD$1004,"="&amp;$BD668,INDIRECT(ADDRESS(3,BJ$2,1,1)):INDIRECT(ADDRESS(1004,BJ$2,1,1))),"")</f>
        <v/>
      </c>
      <c r="BK668" t="str">
        <f ca="1">IF($BT668&lt;&gt;"",SUMIF($BD$3:$BD$1004,"="&amp;$BD668,INDIRECT(ADDRESS(3,BK$2,1,1)):INDIRECT(ADDRESS(1004,BK$2,1,1))),"")</f>
        <v/>
      </c>
      <c r="BL668" t="str">
        <f ca="1">IF($BT668&lt;&gt;"",SUMIF($BD$3:$BD$1004,"="&amp;$BD668,INDIRECT(ADDRESS(3,BL$2,1,1)):INDIRECT(ADDRESS(1004,BL$2,1,1))),"")</f>
        <v/>
      </c>
      <c r="BM668" t="str">
        <f ca="1">IF($BT668&lt;&gt;"",SUMIF($BD$3:$BD$1004,"="&amp;$BD668,INDIRECT(ADDRESS(3,BM$2,1,1)):INDIRECT(ADDRESS(1004,BM$2,1,1))),"")</f>
        <v/>
      </c>
      <c r="BN668" t="str">
        <f ca="1">IF($BT668&lt;&gt;"",SUMIF($BD$3:$BD$1004,"="&amp;$BD668,INDIRECT(ADDRESS(3,BN$2,1,1)):INDIRECT(ADDRESS(1004,BN$2,1,1))),"")</f>
        <v/>
      </c>
      <c r="BO668" t="str">
        <f ca="1">IF($BT668&lt;&gt;"",SUMIF($BD$3:$BD$1004,"="&amp;$BD668,INDIRECT(ADDRESS(3,BO$2,1,1)):INDIRECT(ADDRESS(1004,BO$2,1,1))),"")</f>
        <v/>
      </c>
      <c r="BP668" t="str">
        <f ca="1">IF($BT668&lt;&gt;"",SUMIF($BD$3:$BD$1004,"="&amp;$BD668,INDIRECT(ADDRESS(3,BP$2,1,1)):INDIRECT(ADDRESS(1004,BP$2,1,1))),"")</f>
        <v/>
      </c>
      <c r="BQ668" t="str">
        <f ca="1">IF($BT668&lt;&gt;"",SUMIF($BD$3:$BD$1004,"="&amp;$BD668,INDIRECT(ADDRESS(3,BQ$2,1,1)):INDIRECT(ADDRESS(1004,BQ$2,1,1))),"")</f>
        <v/>
      </c>
      <c r="BR668" t="str">
        <f ca="1">IF($BT668&lt;&gt;"",SUMIF($BD$3:$BD$1004,"="&amp;$BD668,INDIRECT(ADDRESS(3,BR$2,1,1)):INDIRECT(ADDRESS(1004,BR$2,1,1))),"")</f>
        <v/>
      </c>
      <c r="BS668" t="str">
        <f>IF($A668&lt;&gt;"",VLOOKUP(TRUNC(MID($A668,1,2),0),Plano_Contas!$H$3:$J$103,3,TRUE),"")</f>
        <v/>
      </c>
      <c r="BT668" t="str">
        <f t="shared" si="40"/>
        <v/>
      </c>
      <c r="BV668">
        <f>Empresas!C668</f>
        <v>0</v>
      </c>
    </row>
    <row r="669" spans="1:74" x14ac:dyDescent="0.2">
      <c r="A669" s="89"/>
      <c r="B669" s="52" t="str">
        <f>IF($A669&lt;&gt;"",VLOOKUP(""&amp;$A669,Plano_Contas!$A$3:$F$1003,6,0),"")</f>
        <v/>
      </c>
      <c r="C669" s="91"/>
      <c r="D669" s="111"/>
      <c r="E669" s="112">
        <v>0</v>
      </c>
      <c r="F669" s="87"/>
      <c r="G669" s="85"/>
      <c r="H669" s="111"/>
      <c r="I669" s="112">
        <v>0</v>
      </c>
      <c r="J669" s="87"/>
      <c r="K669" s="85"/>
      <c r="L669" s="111"/>
      <c r="M669" s="112">
        <v>0</v>
      </c>
      <c r="N669" s="87"/>
      <c r="O669" s="85"/>
      <c r="P669" s="111"/>
      <c r="Q669" s="112">
        <v>0</v>
      </c>
      <c r="R669" s="87"/>
      <c r="S669" s="85"/>
      <c r="T669" s="111"/>
      <c r="U669" s="112">
        <v>0</v>
      </c>
      <c r="V669" s="87"/>
      <c r="W669" s="85"/>
      <c r="X669" s="111"/>
      <c r="Y669" s="112">
        <v>0</v>
      </c>
      <c r="Z669" s="87"/>
      <c r="AA669" s="85"/>
      <c r="AB669" s="111"/>
      <c r="AC669" s="112">
        <v>0</v>
      </c>
      <c r="AD669" s="87"/>
      <c r="AE669" s="85"/>
      <c r="AF669" s="111"/>
      <c r="AG669" s="112">
        <v>0</v>
      </c>
      <c r="AH669" s="87"/>
      <c r="AI669" s="85"/>
      <c r="AJ669" s="111"/>
      <c r="AK669" s="112">
        <v>0</v>
      </c>
      <c r="AL669" s="87"/>
      <c r="AM669" s="85"/>
      <c r="AN669" s="111"/>
      <c r="AO669" s="112">
        <v>0</v>
      </c>
      <c r="AP669" s="87"/>
      <c r="AQ669" s="85"/>
      <c r="AR669" s="111"/>
      <c r="AS669" s="112">
        <v>0</v>
      </c>
      <c r="AT669" s="87"/>
      <c r="AU669" s="85"/>
      <c r="AV669" s="111"/>
      <c r="AW669" s="112">
        <v>0</v>
      </c>
      <c r="AX669" s="87"/>
      <c r="AY669" s="85"/>
      <c r="AZ669" s="267">
        <f t="shared" si="37"/>
        <v>0</v>
      </c>
      <c r="BA669" s="88">
        <f t="shared" si="38"/>
        <v>0</v>
      </c>
      <c r="BC669">
        <f>IF($A669&lt;&gt;"",COUNTIF($BD$3:$BD669,$BD669),0)</f>
        <v>0</v>
      </c>
      <c r="BD669" t="str">
        <f>IF($A669&lt;&gt;"",VLOOKUP(TRUNC(MID($A669,1,2),0),Plano_Contas!$H$3:$J$103,2,TRUE),"")</f>
        <v/>
      </c>
      <c r="BE669" s="201" t="str">
        <f t="shared" si="39"/>
        <v/>
      </c>
      <c r="BF669" t="str">
        <f ca="1">IF($BT669&lt;&gt;"",SUMIF($BD$3:$BD$1004,"="&amp;$BD669,INDIRECT(ADDRESS(3,BF$2,1,1)):INDIRECT(ADDRESS(1004,BF$2,1,1))),"")</f>
        <v/>
      </c>
      <c r="BG669" t="str">
        <f ca="1">IF($BT669&lt;&gt;"",SUMIF($BD$3:$BD$1004,"="&amp;$BD669,INDIRECT(ADDRESS(3,BG$2,1,1)):INDIRECT(ADDRESS(1004,BG$2,1,1))),"")</f>
        <v/>
      </c>
      <c r="BH669" t="str">
        <f ca="1">IF($BT669&lt;&gt;"",SUMIF($BD$3:$BD$1004,"="&amp;$BD669,INDIRECT(ADDRESS(3,BH$2,1,1)):INDIRECT(ADDRESS(1004,BH$2,1,1))),"")</f>
        <v/>
      </c>
      <c r="BI669" t="str">
        <f ca="1">IF($BT669&lt;&gt;"",SUMIF($BD$3:$BD$1004,"="&amp;$BD669,INDIRECT(ADDRESS(3,BI$2,1,1)):INDIRECT(ADDRESS(1004,BI$2,1,1))),"")</f>
        <v/>
      </c>
      <c r="BJ669" t="str">
        <f ca="1">IF($BT669&lt;&gt;"",SUMIF($BD$3:$BD$1004,"="&amp;$BD669,INDIRECT(ADDRESS(3,BJ$2,1,1)):INDIRECT(ADDRESS(1004,BJ$2,1,1))),"")</f>
        <v/>
      </c>
      <c r="BK669" t="str">
        <f ca="1">IF($BT669&lt;&gt;"",SUMIF($BD$3:$BD$1004,"="&amp;$BD669,INDIRECT(ADDRESS(3,BK$2,1,1)):INDIRECT(ADDRESS(1004,BK$2,1,1))),"")</f>
        <v/>
      </c>
      <c r="BL669" t="str">
        <f ca="1">IF($BT669&lt;&gt;"",SUMIF($BD$3:$BD$1004,"="&amp;$BD669,INDIRECT(ADDRESS(3,BL$2,1,1)):INDIRECT(ADDRESS(1004,BL$2,1,1))),"")</f>
        <v/>
      </c>
      <c r="BM669" t="str">
        <f ca="1">IF($BT669&lt;&gt;"",SUMIF($BD$3:$BD$1004,"="&amp;$BD669,INDIRECT(ADDRESS(3,BM$2,1,1)):INDIRECT(ADDRESS(1004,BM$2,1,1))),"")</f>
        <v/>
      </c>
      <c r="BN669" t="str">
        <f ca="1">IF($BT669&lt;&gt;"",SUMIF($BD$3:$BD$1004,"="&amp;$BD669,INDIRECT(ADDRESS(3,BN$2,1,1)):INDIRECT(ADDRESS(1004,BN$2,1,1))),"")</f>
        <v/>
      </c>
      <c r="BO669" t="str">
        <f ca="1">IF($BT669&lt;&gt;"",SUMIF($BD$3:$BD$1004,"="&amp;$BD669,INDIRECT(ADDRESS(3,BO$2,1,1)):INDIRECT(ADDRESS(1004,BO$2,1,1))),"")</f>
        <v/>
      </c>
      <c r="BP669" t="str">
        <f ca="1">IF($BT669&lt;&gt;"",SUMIF($BD$3:$BD$1004,"="&amp;$BD669,INDIRECT(ADDRESS(3,BP$2,1,1)):INDIRECT(ADDRESS(1004,BP$2,1,1))),"")</f>
        <v/>
      </c>
      <c r="BQ669" t="str">
        <f ca="1">IF($BT669&lt;&gt;"",SUMIF($BD$3:$BD$1004,"="&amp;$BD669,INDIRECT(ADDRESS(3,BQ$2,1,1)):INDIRECT(ADDRESS(1004,BQ$2,1,1))),"")</f>
        <v/>
      </c>
      <c r="BR669" t="str">
        <f ca="1">IF($BT669&lt;&gt;"",SUMIF($BD$3:$BD$1004,"="&amp;$BD669,INDIRECT(ADDRESS(3,BR$2,1,1)):INDIRECT(ADDRESS(1004,BR$2,1,1))),"")</f>
        <v/>
      </c>
      <c r="BS669" t="str">
        <f>IF($A669&lt;&gt;"",VLOOKUP(TRUNC(MID($A669,1,2),0),Plano_Contas!$H$3:$J$103,3,TRUE),"")</f>
        <v/>
      </c>
      <c r="BT669" t="str">
        <f t="shared" si="40"/>
        <v/>
      </c>
      <c r="BV669">
        <f>Empresas!C669</f>
        <v>0</v>
      </c>
    </row>
    <row r="670" spans="1:74" x14ac:dyDescent="0.2">
      <c r="A670" s="89"/>
      <c r="B670" s="52" t="str">
        <f>IF($A670&lt;&gt;"",VLOOKUP(""&amp;$A670,Plano_Contas!$A$3:$F$1003,6,0),"")</f>
        <v/>
      </c>
      <c r="C670" s="91"/>
      <c r="D670" s="111"/>
      <c r="E670" s="112">
        <v>0</v>
      </c>
      <c r="F670" s="87"/>
      <c r="G670" s="85"/>
      <c r="H670" s="111"/>
      <c r="I670" s="112">
        <v>0</v>
      </c>
      <c r="J670" s="87"/>
      <c r="K670" s="85"/>
      <c r="L670" s="111"/>
      <c r="M670" s="112">
        <v>0</v>
      </c>
      <c r="N670" s="87"/>
      <c r="O670" s="85"/>
      <c r="P670" s="111"/>
      <c r="Q670" s="112">
        <v>0</v>
      </c>
      <c r="R670" s="87"/>
      <c r="S670" s="85"/>
      <c r="T670" s="111"/>
      <c r="U670" s="112">
        <v>0</v>
      </c>
      <c r="V670" s="87"/>
      <c r="W670" s="85"/>
      <c r="X670" s="111"/>
      <c r="Y670" s="112">
        <v>0</v>
      </c>
      <c r="Z670" s="87"/>
      <c r="AA670" s="85"/>
      <c r="AB670" s="111"/>
      <c r="AC670" s="112">
        <v>0</v>
      </c>
      <c r="AD670" s="87"/>
      <c r="AE670" s="85"/>
      <c r="AF670" s="111"/>
      <c r="AG670" s="112">
        <v>0</v>
      </c>
      <c r="AH670" s="87"/>
      <c r="AI670" s="85"/>
      <c r="AJ670" s="111"/>
      <c r="AK670" s="112">
        <v>0</v>
      </c>
      <c r="AL670" s="87"/>
      <c r="AM670" s="85"/>
      <c r="AN670" s="111"/>
      <c r="AO670" s="112">
        <v>0</v>
      </c>
      <c r="AP670" s="87"/>
      <c r="AQ670" s="85"/>
      <c r="AR670" s="111"/>
      <c r="AS670" s="112">
        <v>0</v>
      </c>
      <c r="AT670" s="87"/>
      <c r="AU670" s="85"/>
      <c r="AV670" s="111"/>
      <c r="AW670" s="112">
        <v>0</v>
      </c>
      <c r="AX670" s="87"/>
      <c r="AY670" s="85"/>
      <c r="AZ670" s="267">
        <f t="shared" si="37"/>
        <v>0</v>
      </c>
      <c r="BA670" s="88">
        <f t="shared" si="38"/>
        <v>0</v>
      </c>
      <c r="BC670">
        <f>IF($A670&lt;&gt;"",COUNTIF($BD$3:$BD670,$BD670),0)</f>
        <v>0</v>
      </c>
      <c r="BD670" t="str">
        <f>IF($A670&lt;&gt;"",VLOOKUP(TRUNC(MID($A670,1,2),0),Plano_Contas!$H$3:$J$103,2,TRUE),"")</f>
        <v/>
      </c>
      <c r="BE670" s="201" t="str">
        <f t="shared" si="39"/>
        <v/>
      </c>
      <c r="BF670" t="str">
        <f ca="1">IF($BT670&lt;&gt;"",SUMIF($BD$3:$BD$1004,"="&amp;$BD670,INDIRECT(ADDRESS(3,BF$2,1,1)):INDIRECT(ADDRESS(1004,BF$2,1,1))),"")</f>
        <v/>
      </c>
      <c r="BG670" t="str">
        <f ca="1">IF($BT670&lt;&gt;"",SUMIF($BD$3:$BD$1004,"="&amp;$BD670,INDIRECT(ADDRESS(3,BG$2,1,1)):INDIRECT(ADDRESS(1004,BG$2,1,1))),"")</f>
        <v/>
      </c>
      <c r="BH670" t="str">
        <f ca="1">IF($BT670&lt;&gt;"",SUMIF($BD$3:$BD$1004,"="&amp;$BD670,INDIRECT(ADDRESS(3,BH$2,1,1)):INDIRECT(ADDRESS(1004,BH$2,1,1))),"")</f>
        <v/>
      </c>
      <c r="BI670" t="str">
        <f ca="1">IF($BT670&lt;&gt;"",SUMIF($BD$3:$BD$1004,"="&amp;$BD670,INDIRECT(ADDRESS(3,BI$2,1,1)):INDIRECT(ADDRESS(1004,BI$2,1,1))),"")</f>
        <v/>
      </c>
      <c r="BJ670" t="str">
        <f ca="1">IF($BT670&lt;&gt;"",SUMIF($BD$3:$BD$1004,"="&amp;$BD670,INDIRECT(ADDRESS(3,BJ$2,1,1)):INDIRECT(ADDRESS(1004,BJ$2,1,1))),"")</f>
        <v/>
      </c>
      <c r="BK670" t="str">
        <f ca="1">IF($BT670&lt;&gt;"",SUMIF($BD$3:$BD$1004,"="&amp;$BD670,INDIRECT(ADDRESS(3,BK$2,1,1)):INDIRECT(ADDRESS(1004,BK$2,1,1))),"")</f>
        <v/>
      </c>
      <c r="BL670" t="str">
        <f ca="1">IF($BT670&lt;&gt;"",SUMIF($BD$3:$BD$1004,"="&amp;$BD670,INDIRECT(ADDRESS(3,BL$2,1,1)):INDIRECT(ADDRESS(1004,BL$2,1,1))),"")</f>
        <v/>
      </c>
      <c r="BM670" t="str">
        <f ca="1">IF($BT670&lt;&gt;"",SUMIF($BD$3:$BD$1004,"="&amp;$BD670,INDIRECT(ADDRESS(3,BM$2,1,1)):INDIRECT(ADDRESS(1004,BM$2,1,1))),"")</f>
        <v/>
      </c>
      <c r="BN670" t="str">
        <f ca="1">IF($BT670&lt;&gt;"",SUMIF($BD$3:$BD$1004,"="&amp;$BD670,INDIRECT(ADDRESS(3,BN$2,1,1)):INDIRECT(ADDRESS(1004,BN$2,1,1))),"")</f>
        <v/>
      </c>
      <c r="BO670" t="str">
        <f ca="1">IF($BT670&lt;&gt;"",SUMIF($BD$3:$BD$1004,"="&amp;$BD670,INDIRECT(ADDRESS(3,BO$2,1,1)):INDIRECT(ADDRESS(1004,BO$2,1,1))),"")</f>
        <v/>
      </c>
      <c r="BP670" t="str">
        <f ca="1">IF($BT670&lt;&gt;"",SUMIF($BD$3:$BD$1004,"="&amp;$BD670,INDIRECT(ADDRESS(3,BP$2,1,1)):INDIRECT(ADDRESS(1004,BP$2,1,1))),"")</f>
        <v/>
      </c>
      <c r="BQ670" t="str">
        <f ca="1">IF($BT670&lt;&gt;"",SUMIF($BD$3:$BD$1004,"="&amp;$BD670,INDIRECT(ADDRESS(3,BQ$2,1,1)):INDIRECT(ADDRESS(1004,BQ$2,1,1))),"")</f>
        <v/>
      </c>
      <c r="BR670" t="str">
        <f ca="1">IF($BT670&lt;&gt;"",SUMIF($BD$3:$BD$1004,"="&amp;$BD670,INDIRECT(ADDRESS(3,BR$2,1,1)):INDIRECT(ADDRESS(1004,BR$2,1,1))),"")</f>
        <v/>
      </c>
      <c r="BS670" t="str">
        <f>IF($A670&lt;&gt;"",VLOOKUP(TRUNC(MID($A670,1,2),0),Plano_Contas!$H$3:$J$103,3,TRUE),"")</f>
        <v/>
      </c>
      <c r="BT670" t="str">
        <f t="shared" si="40"/>
        <v/>
      </c>
      <c r="BV670">
        <f>Empresas!C670</f>
        <v>0</v>
      </c>
    </row>
    <row r="671" spans="1:74" x14ac:dyDescent="0.2">
      <c r="A671" s="89"/>
      <c r="B671" s="52" t="str">
        <f>IF($A671&lt;&gt;"",VLOOKUP(""&amp;$A671,Plano_Contas!$A$3:$F$1003,6,0),"")</f>
        <v/>
      </c>
      <c r="C671" s="91"/>
      <c r="D671" s="111"/>
      <c r="E671" s="112">
        <v>0</v>
      </c>
      <c r="F671" s="87"/>
      <c r="G671" s="85"/>
      <c r="H671" s="111"/>
      <c r="I671" s="112">
        <v>0</v>
      </c>
      <c r="J671" s="87"/>
      <c r="K671" s="85"/>
      <c r="L671" s="111"/>
      <c r="M671" s="112">
        <v>0</v>
      </c>
      <c r="N671" s="87"/>
      <c r="O671" s="85"/>
      <c r="P671" s="111"/>
      <c r="Q671" s="112">
        <v>0</v>
      </c>
      <c r="R671" s="87"/>
      <c r="S671" s="85"/>
      <c r="T671" s="111"/>
      <c r="U671" s="112">
        <v>0</v>
      </c>
      <c r="V671" s="87"/>
      <c r="W671" s="85"/>
      <c r="X671" s="111"/>
      <c r="Y671" s="112">
        <v>0</v>
      </c>
      <c r="Z671" s="87"/>
      <c r="AA671" s="85"/>
      <c r="AB671" s="111"/>
      <c r="AC671" s="112">
        <v>0</v>
      </c>
      <c r="AD671" s="87"/>
      <c r="AE671" s="85"/>
      <c r="AF671" s="111"/>
      <c r="AG671" s="112">
        <v>0</v>
      </c>
      <c r="AH671" s="87"/>
      <c r="AI671" s="85"/>
      <c r="AJ671" s="111"/>
      <c r="AK671" s="112">
        <v>0</v>
      </c>
      <c r="AL671" s="87"/>
      <c r="AM671" s="85"/>
      <c r="AN671" s="111"/>
      <c r="AO671" s="112">
        <v>0</v>
      </c>
      <c r="AP671" s="87"/>
      <c r="AQ671" s="85"/>
      <c r="AR671" s="111"/>
      <c r="AS671" s="112">
        <v>0</v>
      </c>
      <c r="AT671" s="87"/>
      <c r="AU671" s="85"/>
      <c r="AV671" s="111"/>
      <c r="AW671" s="112">
        <v>0</v>
      </c>
      <c r="AX671" s="87"/>
      <c r="AY671" s="85"/>
      <c r="AZ671" s="267">
        <f t="shared" si="37"/>
        <v>0</v>
      </c>
      <c r="BA671" s="88">
        <f t="shared" si="38"/>
        <v>0</v>
      </c>
      <c r="BC671">
        <f>IF($A671&lt;&gt;"",COUNTIF($BD$3:$BD671,$BD671),0)</f>
        <v>0</v>
      </c>
      <c r="BD671" t="str">
        <f>IF($A671&lt;&gt;"",VLOOKUP(TRUNC(MID($A671,1,2),0),Plano_Contas!$H$3:$J$103,2,TRUE),"")</f>
        <v/>
      </c>
      <c r="BE671" s="201" t="str">
        <f t="shared" si="39"/>
        <v/>
      </c>
      <c r="BF671" t="str">
        <f ca="1">IF($BT671&lt;&gt;"",SUMIF($BD$3:$BD$1004,"="&amp;$BD671,INDIRECT(ADDRESS(3,BF$2,1,1)):INDIRECT(ADDRESS(1004,BF$2,1,1))),"")</f>
        <v/>
      </c>
      <c r="BG671" t="str">
        <f ca="1">IF($BT671&lt;&gt;"",SUMIF($BD$3:$BD$1004,"="&amp;$BD671,INDIRECT(ADDRESS(3,BG$2,1,1)):INDIRECT(ADDRESS(1004,BG$2,1,1))),"")</f>
        <v/>
      </c>
      <c r="BH671" t="str">
        <f ca="1">IF($BT671&lt;&gt;"",SUMIF($BD$3:$BD$1004,"="&amp;$BD671,INDIRECT(ADDRESS(3,BH$2,1,1)):INDIRECT(ADDRESS(1004,BH$2,1,1))),"")</f>
        <v/>
      </c>
      <c r="BI671" t="str">
        <f ca="1">IF($BT671&lt;&gt;"",SUMIF($BD$3:$BD$1004,"="&amp;$BD671,INDIRECT(ADDRESS(3,BI$2,1,1)):INDIRECT(ADDRESS(1004,BI$2,1,1))),"")</f>
        <v/>
      </c>
      <c r="BJ671" t="str">
        <f ca="1">IF($BT671&lt;&gt;"",SUMIF($BD$3:$BD$1004,"="&amp;$BD671,INDIRECT(ADDRESS(3,BJ$2,1,1)):INDIRECT(ADDRESS(1004,BJ$2,1,1))),"")</f>
        <v/>
      </c>
      <c r="BK671" t="str">
        <f ca="1">IF($BT671&lt;&gt;"",SUMIF($BD$3:$BD$1004,"="&amp;$BD671,INDIRECT(ADDRESS(3,BK$2,1,1)):INDIRECT(ADDRESS(1004,BK$2,1,1))),"")</f>
        <v/>
      </c>
      <c r="BL671" t="str">
        <f ca="1">IF($BT671&lt;&gt;"",SUMIF($BD$3:$BD$1004,"="&amp;$BD671,INDIRECT(ADDRESS(3,BL$2,1,1)):INDIRECT(ADDRESS(1004,BL$2,1,1))),"")</f>
        <v/>
      </c>
      <c r="BM671" t="str">
        <f ca="1">IF($BT671&lt;&gt;"",SUMIF($BD$3:$BD$1004,"="&amp;$BD671,INDIRECT(ADDRESS(3,BM$2,1,1)):INDIRECT(ADDRESS(1004,BM$2,1,1))),"")</f>
        <v/>
      </c>
      <c r="BN671" t="str">
        <f ca="1">IF($BT671&lt;&gt;"",SUMIF($BD$3:$BD$1004,"="&amp;$BD671,INDIRECT(ADDRESS(3,BN$2,1,1)):INDIRECT(ADDRESS(1004,BN$2,1,1))),"")</f>
        <v/>
      </c>
      <c r="BO671" t="str">
        <f ca="1">IF($BT671&lt;&gt;"",SUMIF($BD$3:$BD$1004,"="&amp;$BD671,INDIRECT(ADDRESS(3,BO$2,1,1)):INDIRECT(ADDRESS(1004,BO$2,1,1))),"")</f>
        <v/>
      </c>
      <c r="BP671" t="str">
        <f ca="1">IF($BT671&lt;&gt;"",SUMIF($BD$3:$BD$1004,"="&amp;$BD671,INDIRECT(ADDRESS(3,BP$2,1,1)):INDIRECT(ADDRESS(1004,BP$2,1,1))),"")</f>
        <v/>
      </c>
      <c r="BQ671" t="str">
        <f ca="1">IF($BT671&lt;&gt;"",SUMIF($BD$3:$BD$1004,"="&amp;$BD671,INDIRECT(ADDRESS(3,BQ$2,1,1)):INDIRECT(ADDRESS(1004,BQ$2,1,1))),"")</f>
        <v/>
      </c>
      <c r="BR671" t="str">
        <f ca="1">IF($BT671&lt;&gt;"",SUMIF($BD$3:$BD$1004,"="&amp;$BD671,INDIRECT(ADDRESS(3,BR$2,1,1)):INDIRECT(ADDRESS(1004,BR$2,1,1))),"")</f>
        <v/>
      </c>
      <c r="BS671" t="str">
        <f>IF($A671&lt;&gt;"",VLOOKUP(TRUNC(MID($A671,1,2),0),Plano_Contas!$H$3:$J$103,3,TRUE),"")</f>
        <v/>
      </c>
      <c r="BT671" t="str">
        <f t="shared" si="40"/>
        <v/>
      </c>
      <c r="BV671">
        <f>Empresas!C671</f>
        <v>0</v>
      </c>
    </row>
    <row r="672" spans="1:74" x14ac:dyDescent="0.2">
      <c r="A672" s="89"/>
      <c r="B672" s="52" t="str">
        <f>IF($A672&lt;&gt;"",VLOOKUP(""&amp;$A672,Plano_Contas!$A$3:$F$1003,6,0),"")</f>
        <v/>
      </c>
      <c r="C672" s="91"/>
      <c r="D672" s="111"/>
      <c r="E672" s="112">
        <v>0</v>
      </c>
      <c r="F672" s="87"/>
      <c r="G672" s="85"/>
      <c r="H672" s="111"/>
      <c r="I672" s="112">
        <v>0</v>
      </c>
      <c r="J672" s="87"/>
      <c r="K672" s="85"/>
      <c r="L672" s="111"/>
      <c r="M672" s="112">
        <v>0</v>
      </c>
      <c r="N672" s="87"/>
      <c r="O672" s="85"/>
      <c r="P672" s="111"/>
      <c r="Q672" s="112">
        <v>0</v>
      </c>
      <c r="R672" s="87"/>
      <c r="S672" s="85"/>
      <c r="T672" s="111"/>
      <c r="U672" s="112">
        <v>0</v>
      </c>
      <c r="V672" s="87"/>
      <c r="W672" s="85"/>
      <c r="X672" s="111"/>
      <c r="Y672" s="112">
        <v>0</v>
      </c>
      <c r="Z672" s="87"/>
      <c r="AA672" s="85"/>
      <c r="AB672" s="111"/>
      <c r="AC672" s="112">
        <v>0</v>
      </c>
      <c r="AD672" s="87"/>
      <c r="AE672" s="85"/>
      <c r="AF672" s="111"/>
      <c r="AG672" s="112">
        <v>0</v>
      </c>
      <c r="AH672" s="87"/>
      <c r="AI672" s="85"/>
      <c r="AJ672" s="111"/>
      <c r="AK672" s="112">
        <v>0</v>
      </c>
      <c r="AL672" s="87"/>
      <c r="AM672" s="85"/>
      <c r="AN672" s="111"/>
      <c r="AO672" s="112">
        <v>0</v>
      </c>
      <c r="AP672" s="87"/>
      <c r="AQ672" s="85"/>
      <c r="AR672" s="111"/>
      <c r="AS672" s="112">
        <v>0</v>
      </c>
      <c r="AT672" s="87"/>
      <c r="AU672" s="85"/>
      <c r="AV672" s="111"/>
      <c r="AW672" s="112">
        <v>0</v>
      </c>
      <c r="AX672" s="87"/>
      <c r="AY672" s="85"/>
      <c r="AZ672" s="267">
        <f t="shared" si="37"/>
        <v>0</v>
      </c>
      <c r="BA672" s="88">
        <f t="shared" si="38"/>
        <v>0</v>
      </c>
      <c r="BC672">
        <f>IF($A672&lt;&gt;"",COUNTIF($BD$3:$BD672,$BD672),0)</f>
        <v>0</v>
      </c>
      <c r="BD672" t="str">
        <f>IF($A672&lt;&gt;"",VLOOKUP(TRUNC(MID($A672,1,2),0),Plano_Contas!$H$3:$J$103,2,TRUE),"")</f>
        <v/>
      </c>
      <c r="BE672" s="201" t="str">
        <f t="shared" si="39"/>
        <v/>
      </c>
      <c r="BF672" t="str">
        <f ca="1">IF($BT672&lt;&gt;"",SUMIF($BD$3:$BD$1004,"="&amp;$BD672,INDIRECT(ADDRESS(3,BF$2,1,1)):INDIRECT(ADDRESS(1004,BF$2,1,1))),"")</f>
        <v/>
      </c>
      <c r="BG672" t="str">
        <f ca="1">IF($BT672&lt;&gt;"",SUMIF($BD$3:$BD$1004,"="&amp;$BD672,INDIRECT(ADDRESS(3,BG$2,1,1)):INDIRECT(ADDRESS(1004,BG$2,1,1))),"")</f>
        <v/>
      </c>
      <c r="BH672" t="str">
        <f ca="1">IF($BT672&lt;&gt;"",SUMIF($BD$3:$BD$1004,"="&amp;$BD672,INDIRECT(ADDRESS(3,BH$2,1,1)):INDIRECT(ADDRESS(1004,BH$2,1,1))),"")</f>
        <v/>
      </c>
      <c r="BI672" t="str">
        <f ca="1">IF($BT672&lt;&gt;"",SUMIF($BD$3:$BD$1004,"="&amp;$BD672,INDIRECT(ADDRESS(3,BI$2,1,1)):INDIRECT(ADDRESS(1004,BI$2,1,1))),"")</f>
        <v/>
      </c>
      <c r="BJ672" t="str">
        <f ca="1">IF($BT672&lt;&gt;"",SUMIF($BD$3:$BD$1004,"="&amp;$BD672,INDIRECT(ADDRESS(3,BJ$2,1,1)):INDIRECT(ADDRESS(1004,BJ$2,1,1))),"")</f>
        <v/>
      </c>
      <c r="BK672" t="str">
        <f ca="1">IF($BT672&lt;&gt;"",SUMIF($BD$3:$BD$1004,"="&amp;$BD672,INDIRECT(ADDRESS(3,BK$2,1,1)):INDIRECT(ADDRESS(1004,BK$2,1,1))),"")</f>
        <v/>
      </c>
      <c r="BL672" t="str">
        <f ca="1">IF($BT672&lt;&gt;"",SUMIF($BD$3:$BD$1004,"="&amp;$BD672,INDIRECT(ADDRESS(3,BL$2,1,1)):INDIRECT(ADDRESS(1004,BL$2,1,1))),"")</f>
        <v/>
      </c>
      <c r="BM672" t="str">
        <f ca="1">IF($BT672&lt;&gt;"",SUMIF($BD$3:$BD$1004,"="&amp;$BD672,INDIRECT(ADDRESS(3,BM$2,1,1)):INDIRECT(ADDRESS(1004,BM$2,1,1))),"")</f>
        <v/>
      </c>
      <c r="BN672" t="str">
        <f ca="1">IF($BT672&lt;&gt;"",SUMIF($BD$3:$BD$1004,"="&amp;$BD672,INDIRECT(ADDRESS(3,BN$2,1,1)):INDIRECT(ADDRESS(1004,BN$2,1,1))),"")</f>
        <v/>
      </c>
      <c r="BO672" t="str">
        <f ca="1">IF($BT672&lt;&gt;"",SUMIF($BD$3:$BD$1004,"="&amp;$BD672,INDIRECT(ADDRESS(3,BO$2,1,1)):INDIRECT(ADDRESS(1004,BO$2,1,1))),"")</f>
        <v/>
      </c>
      <c r="BP672" t="str">
        <f ca="1">IF($BT672&lt;&gt;"",SUMIF($BD$3:$BD$1004,"="&amp;$BD672,INDIRECT(ADDRESS(3,BP$2,1,1)):INDIRECT(ADDRESS(1004,BP$2,1,1))),"")</f>
        <v/>
      </c>
      <c r="BQ672" t="str">
        <f ca="1">IF($BT672&lt;&gt;"",SUMIF($BD$3:$BD$1004,"="&amp;$BD672,INDIRECT(ADDRESS(3,BQ$2,1,1)):INDIRECT(ADDRESS(1004,BQ$2,1,1))),"")</f>
        <v/>
      </c>
      <c r="BR672" t="str">
        <f ca="1">IF($BT672&lt;&gt;"",SUMIF($BD$3:$BD$1004,"="&amp;$BD672,INDIRECT(ADDRESS(3,BR$2,1,1)):INDIRECT(ADDRESS(1004,BR$2,1,1))),"")</f>
        <v/>
      </c>
      <c r="BS672" t="str">
        <f>IF($A672&lt;&gt;"",VLOOKUP(TRUNC(MID($A672,1,2),0),Plano_Contas!$H$3:$J$103,3,TRUE),"")</f>
        <v/>
      </c>
      <c r="BT672" t="str">
        <f t="shared" si="40"/>
        <v/>
      </c>
      <c r="BV672">
        <f>Empresas!C672</f>
        <v>0</v>
      </c>
    </row>
    <row r="673" spans="1:74" x14ac:dyDescent="0.2">
      <c r="A673" s="89"/>
      <c r="B673" s="52" t="str">
        <f>IF($A673&lt;&gt;"",VLOOKUP(""&amp;$A673,Plano_Contas!$A$3:$F$1003,6,0),"")</f>
        <v/>
      </c>
      <c r="C673" s="91"/>
      <c r="D673" s="111"/>
      <c r="E673" s="112">
        <v>0</v>
      </c>
      <c r="F673" s="87"/>
      <c r="G673" s="85"/>
      <c r="H673" s="111"/>
      <c r="I673" s="112">
        <v>0</v>
      </c>
      <c r="J673" s="87"/>
      <c r="K673" s="85"/>
      <c r="L673" s="111"/>
      <c r="M673" s="112">
        <v>0</v>
      </c>
      <c r="N673" s="87"/>
      <c r="O673" s="85"/>
      <c r="P673" s="111"/>
      <c r="Q673" s="112">
        <v>0</v>
      </c>
      <c r="R673" s="87"/>
      <c r="S673" s="85"/>
      <c r="T673" s="111"/>
      <c r="U673" s="112">
        <v>0</v>
      </c>
      <c r="V673" s="87"/>
      <c r="W673" s="85"/>
      <c r="X673" s="111"/>
      <c r="Y673" s="112">
        <v>0</v>
      </c>
      <c r="Z673" s="87"/>
      <c r="AA673" s="85"/>
      <c r="AB673" s="111"/>
      <c r="AC673" s="112">
        <v>0</v>
      </c>
      <c r="AD673" s="87"/>
      <c r="AE673" s="85"/>
      <c r="AF673" s="111"/>
      <c r="AG673" s="112">
        <v>0</v>
      </c>
      <c r="AH673" s="87"/>
      <c r="AI673" s="85"/>
      <c r="AJ673" s="111"/>
      <c r="AK673" s="112">
        <v>0</v>
      </c>
      <c r="AL673" s="87"/>
      <c r="AM673" s="85"/>
      <c r="AN673" s="111"/>
      <c r="AO673" s="112">
        <v>0</v>
      </c>
      <c r="AP673" s="87"/>
      <c r="AQ673" s="85"/>
      <c r="AR673" s="111"/>
      <c r="AS673" s="112">
        <v>0</v>
      </c>
      <c r="AT673" s="87"/>
      <c r="AU673" s="85"/>
      <c r="AV673" s="111"/>
      <c r="AW673" s="112">
        <v>0</v>
      </c>
      <c r="AX673" s="87"/>
      <c r="AY673" s="85"/>
      <c r="AZ673" s="267">
        <f t="shared" si="37"/>
        <v>0</v>
      </c>
      <c r="BA673" s="88">
        <f t="shared" si="38"/>
        <v>0</v>
      </c>
      <c r="BC673">
        <f>IF($A673&lt;&gt;"",COUNTIF($BD$3:$BD673,$BD673),0)</f>
        <v>0</v>
      </c>
      <c r="BD673" t="str">
        <f>IF($A673&lt;&gt;"",VLOOKUP(TRUNC(MID($A673,1,2),0),Plano_Contas!$H$3:$J$103,2,TRUE),"")</f>
        <v/>
      </c>
      <c r="BE673" s="201" t="str">
        <f t="shared" si="39"/>
        <v/>
      </c>
      <c r="BF673" t="str">
        <f ca="1">IF($BT673&lt;&gt;"",SUMIF($BD$3:$BD$1004,"="&amp;$BD673,INDIRECT(ADDRESS(3,BF$2,1,1)):INDIRECT(ADDRESS(1004,BF$2,1,1))),"")</f>
        <v/>
      </c>
      <c r="BG673" t="str">
        <f ca="1">IF($BT673&lt;&gt;"",SUMIF($BD$3:$BD$1004,"="&amp;$BD673,INDIRECT(ADDRESS(3,BG$2,1,1)):INDIRECT(ADDRESS(1004,BG$2,1,1))),"")</f>
        <v/>
      </c>
      <c r="BH673" t="str">
        <f ca="1">IF($BT673&lt;&gt;"",SUMIF($BD$3:$BD$1004,"="&amp;$BD673,INDIRECT(ADDRESS(3,BH$2,1,1)):INDIRECT(ADDRESS(1004,BH$2,1,1))),"")</f>
        <v/>
      </c>
      <c r="BI673" t="str">
        <f ca="1">IF($BT673&lt;&gt;"",SUMIF($BD$3:$BD$1004,"="&amp;$BD673,INDIRECT(ADDRESS(3,BI$2,1,1)):INDIRECT(ADDRESS(1004,BI$2,1,1))),"")</f>
        <v/>
      </c>
      <c r="BJ673" t="str">
        <f ca="1">IF($BT673&lt;&gt;"",SUMIF($BD$3:$BD$1004,"="&amp;$BD673,INDIRECT(ADDRESS(3,BJ$2,1,1)):INDIRECT(ADDRESS(1004,BJ$2,1,1))),"")</f>
        <v/>
      </c>
      <c r="BK673" t="str">
        <f ca="1">IF($BT673&lt;&gt;"",SUMIF($BD$3:$BD$1004,"="&amp;$BD673,INDIRECT(ADDRESS(3,BK$2,1,1)):INDIRECT(ADDRESS(1004,BK$2,1,1))),"")</f>
        <v/>
      </c>
      <c r="BL673" t="str">
        <f ca="1">IF($BT673&lt;&gt;"",SUMIF($BD$3:$BD$1004,"="&amp;$BD673,INDIRECT(ADDRESS(3,BL$2,1,1)):INDIRECT(ADDRESS(1004,BL$2,1,1))),"")</f>
        <v/>
      </c>
      <c r="BM673" t="str">
        <f ca="1">IF($BT673&lt;&gt;"",SUMIF($BD$3:$BD$1004,"="&amp;$BD673,INDIRECT(ADDRESS(3,BM$2,1,1)):INDIRECT(ADDRESS(1004,BM$2,1,1))),"")</f>
        <v/>
      </c>
      <c r="BN673" t="str">
        <f ca="1">IF($BT673&lt;&gt;"",SUMIF($BD$3:$BD$1004,"="&amp;$BD673,INDIRECT(ADDRESS(3,BN$2,1,1)):INDIRECT(ADDRESS(1004,BN$2,1,1))),"")</f>
        <v/>
      </c>
      <c r="BO673" t="str">
        <f ca="1">IF($BT673&lt;&gt;"",SUMIF($BD$3:$BD$1004,"="&amp;$BD673,INDIRECT(ADDRESS(3,BO$2,1,1)):INDIRECT(ADDRESS(1004,BO$2,1,1))),"")</f>
        <v/>
      </c>
      <c r="BP673" t="str">
        <f ca="1">IF($BT673&lt;&gt;"",SUMIF($BD$3:$BD$1004,"="&amp;$BD673,INDIRECT(ADDRESS(3,BP$2,1,1)):INDIRECT(ADDRESS(1004,BP$2,1,1))),"")</f>
        <v/>
      </c>
      <c r="BQ673" t="str">
        <f ca="1">IF($BT673&lt;&gt;"",SUMIF($BD$3:$BD$1004,"="&amp;$BD673,INDIRECT(ADDRESS(3,BQ$2,1,1)):INDIRECT(ADDRESS(1004,BQ$2,1,1))),"")</f>
        <v/>
      </c>
      <c r="BR673" t="str">
        <f ca="1">IF($BT673&lt;&gt;"",SUMIF($BD$3:$BD$1004,"="&amp;$BD673,INDIRECT(ADDRESS(3,BR$2,1,1)):INDIRECT(ADDRESS(1004,BR$2,1,1))),"")</f>
        <v/>
      </c>
      <c r="BS673" t="str">
        <f>IF($A673&lt;&gt;"",VLOOKUP(TRUNC(MID($A673,1,2),0),Plano_Contas!$H$3:$J$103,3,TRUE),"")</f>
        <v/>
      </c>
      <c r="BT673" t="str">
        <f t="shared" si="40"/>
        <v/>
      </c>
      <c r="BV673">
        <f>Empresas!C673</f>
        <v>0</v>
      </c>
    </row>
    <row r="674" spans="1:74" x14ac:dyDescent="0.2">
      <c r="A674" s="89"/>
      <c r="B674" s="52" t="str">
        <f>IF($A674&lt;&gt;"",VLOOKUP(""&amp;$A674,Plano_Contas!$A$3:$F$1003,6,0),"")</f>
        <v/>
      </c>
      <c r="C674" s="91"/>
      <c r="D674" s="111"/>
      <c r="E674" s="112">
        <v>0</v>
      </c>
      <c r="F674" s="87"/>
      <c r="G674" s="85"/>
      <c r="H674" s="111"/>
      <c r="I674" s="112">
        <v>0</v>
      </c>
      <c r="J674" s="87"/>
      <c r="K674" s="85"/>
      <c r="L674" s="111"/>
      <c r="M674" s="112">
        <v>0</v>
      </c>
      <c r="N674" s="87"/>
      <c r="O674" s="85"/>
      <c r="P674" s="111"/>
      <c r="Q674" s="112">
        <v>0</v>
      </c>
      <c r="R674" s="87"/>
      <c r="S674" s="85"/>
      <c r="T674" s="111"/>
      <c r="U674" s="112">
        <v>0</v>
      </c>
      <c r="V674" s="87"/>
      <c r="W674" s="85"/>
      <c r="X674" s="111"/>
      <c r="Y674" s="112">
        <v>0</v>
      </c>
      <c r="Z674" s="87"/>
      <c r="AA674" s="85"/>
      <c r="AB674" s="111"/>
      <c r="AC674" s="112">
        <v>0</v>
      </c>
      <c r="AD674" s="87"/>
      <c r="AE674" s="85"/>
      <c r="AF674" s="111"/>
      <c r="AG674" s="112">
        <v>0</v>
      </c>
      <c r="AH674" s="87"/>
      <c r="AI674" s="85"/>
      <c r="AJ674" s="111"/>
      <c r="AK674" s="112">
        <v>0</v>
      </c>
      <c r="AL674" s="87"/>
      <c r="AM674" s="85"/>
      <c r="AN674" s="111"/>
      <c r="AO674" s="112">
        <v>0</v>
      </c>
      <c r="AP674" s="87"/>
      <c r="AQ674" s="85"/>
      <c r="AR674" s="111"/>
      <c r="AS674" s="112">
        <v>0</v>
      </c>
      <c r="AT674" s="87"/>
      <c r="AU674" s="85"/>
      <c r="AV674" s="111"/>
      <c r="AW674" s="112">
        <v>0</v>
      </c>
      <c r="AX674" s="87"/>
      <c r="AY674" s="85"/>
      <c r="AZ674" s="267">
        <f t="shared" si="37"/>
        <v>0</v>
      </c>
      <c r="BA674" s="88">
        <f t="shared" si="38"/>
        <v>0</v>
      </c>
      <c r="BC674">
        <f>IF($A674&lt;&gt;"",COUNTIF($BD$3:$BD674,$BD674),0)</f>
        <v>0</v>
      </c>
      <c r="BD674" t="str">
        <f>IF($A674&lt;&gt;"",VLOOKUP(TRUNC(MID($A674,1,2),0),Plano_Contas!$H$3:$J$103,2,TRUE),"")</f>
        <v/>
      </c>
      <c r="BE674" s="201" t="str">
        <f t="shared" si="39"/>
        <v/>
      </c>
      <c r="BF674" t="str">
        <f ca="1">IF($BT674&lt;&gt;"",SUMIF($BD$3:$BD$1004,"="&amp;$BD674,INDIRECT(ADDRESS(3,BF$2,1,1)):INDIRECT(ADDRESS(1004,BF$2,1,1))),"")</f>
        <v/>
      </c>
      <c r="BG674" t="str">
        <f ca="1">IF($BT674&lt;&gt;"",SUMIF($BD$3:$BD$1004,"="&amp;$BD674,INDIRECT(ADDRESS(3,BG$2,1,1)):INDIRECT(ADDRESS(1004,BG$2,1,1))),"")</f>
        <v/>
      </c>
      <c r="BH674" t="str">
        <f ca="1">IF($BT674&lt;&gt;"",SUMIF($BD$3:$BD$1004,"="&amp;$BD674,INDIRECT(ADDRESS(3,BH$2,1,1)):INDIRECT(ADDRESS(1004,BH$2,1,1))),"")</f>
        <v/>
      </c>
      <c r="BI674" t="str">
        <f ca="1">IF($BT674&lt;&gt;"",SUMIF($BD$3:$BD$1004,"="&amp;$BD674,INDIRECT(ADDRESS(3,BI$2,1,1)):INDIRECT(ADDRESS(1004,BI$2,1,1))),"")</f>
        <v/>
      </c>
      <c r="BJ674" t="str">
        <f ca="1">IF($BT674&lt;&gt;"",SUMIF($BD$3:$BD$1004,"="&amp;$BD674,INDIRECT(ADDRESS(3,BJ$2,1,1)):INDIRECT(ADDRESS(1004,BJ$2,1,1))),"")</f>
        <v/>
      </c>
      <c r="BK674" t="str">
        <f ca="1">IF($BT674&lt;&gt;"",SUMIF($BD$3:$BD$1004,"="&amp;$BD674,INDIRECT(ADDRESS(3,BK$2,1,1)):INDIRECT(ADDRESS(1004,BK$2,1,1))),"")</f>
        <v/>
      </c>
      <c r="BL674" t="str">
        <f ca="1">IF($BT674&lt;&gt;"",SUMIF($BD$3:$BD$1004,"="&amp;$BD674,INDIRECT(ADDRESS(3,BL$2,1,1)):INDIRECT(ADDRESS(1004,BL$2,1,1))),"")</f>
        <v/>
      </c>
      <c r="BM674" t="str">
        <f ca="1">IF($BT674&lt;&gt;"",SUMIF($BD$3:$BD$1004,"="&amp;$BD674,INDIRECT(ADDRESS(3,BM$2,1,1)):INDIRECT(ADDRESS(1004,BM$2,1,1))),"")</f>
        <v/>
      </c>
      <c r="BN674" t="str">
        <f ca="1">IF($BT674&lt;&gt;"",SUMIF($BD$3:$BD$1004,"="&amp;$BD674,INDIRECT(ADDRESS(3,BN$2,1,1)):INDIRECT(ADDRESS(1004,BN$2,1,1))),"")</f>
        <v/>
      </c>
      <c r="BO674" t="str">
        <f ca="1">IF($BT674&lt;&gt;"",SUMIF($BD$3:$BD$1004,"="&amp;$BD674,INDIRECT(ADDRESS(3,BO$2,1,1)):INDIRECT(ADDRESS(1004,BO$2,1,1))),"")</f>
        <v/>
      </c>
      <c r="BP674" t="str">
        <f ca="1">IF($BT674&lt;&gt;"",SUMIF($BD$3:$BD$1004,"="&amp;$BD674,INDIRECT(ADDRESS(3,BP$2,1,1)):INDIRECT(ADDRESS(1004,BP$2,1,1))),"")</f>
        <v/>
      </c>
      <c r="BQ674" t="str">
        <f ca="1">IF($BT674&lt;&gt;"",SUMIF($BD$3:$BD$1004,"="&amp;$BD674,INDIRECT(ADDRESS(3,BQ$2,1,1)):INDIRECT(ADDRESS(1004,BQ$2,1,1))),"")</f>
        <v/>
      </c>
      <c r="BR674" t="str">
        <f ca="1">IF($BT674&lt;&gt;"",SUMIF($BD$3:$BD$1004,"="&amp;$BD674,INDIRECT(ADDRESS(3,BR$2,1,1)):INDIRECT(ADDRESS(1004,BR$2,1,1))),"")</f>
        <v/>
      </c>
      <c r="BS674" t="str">
        <f>IF($A674&lt;&gt;"",VLOOKUP(TRUNC(MID($A674,1,2),0),Plano_Contas!$H$3:$J$103,3,TRUE),"")</f>
        <v/>
      </c>
      <c r="BT674" t="str">
        <f t="shared" si="40"/>
        <v/>
      </c>
      <c r="BV674">
        <f>Empresas!C674</f>
        <v>0</v>
      </c>
    </row>
    <row r="675" spans="1:74" x14ac:dyDescent="0.2">
      <c r="A675" s="89"/>
      <c r="B675" s="52" t="str">
        <f>IF($A675&lt;&gt;"",VLOOKUP(""&amp;$A675,Plano_Contas!$A$3:$F$1003,6,0),"")</f>
        <v/>
      </c>
      <c r="C675" s="91"/>
      <c r="D675" s="111"/>
      <c r="E675" s="112">
        <v>0</v>
      </c>
      <c r="F675" s="87"/>
      <c r="G675" s="85"/>
      <c r="H675" s="111"/>
      <c r="I675" s="112">
        <v>0</v>
      </c>
      <c r="J675" s="87"/>
      <c r="K675" s="85"/>
      <c r="L675" s="111"/>
      <c r="M675" s="112">
        <v>0</v>
      </c>
      <c r="N675" s="87"/>
      <c r="O675" s="85"/>
      <c r="P675" s="111"/>
      <c r="Q675" s="112">
        <v>0</v>
      </c>
      <c r="R675" s="87"/>
      <c r="S675" s="85"/>
      <c r="T675" s="111"/>
      <c r="U675" s="112">
        <v>0</v>
      </c>
      <c r="V675" s="87"/>
      <c r="W675" s="85"/>
      <c r="X675" s="111"/>
      <c r="Y675" s="112">
        <v>0</v>
      </c>
      <c r="Z675" s="87"/>
      <c r="AA675" s="85"/>
      <c r="AB675" s="111"/>
      <c r="AC675" s="112">
        <v>0</v>
      </c>
      <c r="AD675" s="87"/>
      <c r="AE675" s="85"/>
      <c r="AF675" s="111"/>
      <c r="AG675" s="112">
        <v>0</v>
      </c>
      <c r="AH675" s="87"/>
      <c r="AI675" s="85"/>
      <c r="AJ675" s="111"/>
      <c r="AK675" s="112">
        <v>0</v>
      </c>
      <c r="AL675" s="87"/>
      <c r="AM675" s="85"/>
      <c r="AN675" s="111"/>
      <c r="AO675" s="112">
        <v>0</v>
      </c>
      <c r="AP675" s="87"/>
      <c r="AQ675" s="85"/>
      <c r="AR675" s="111"/>
      <c r="AS675" s="112">
        <v>0</v>
      </c>
      <c r="AT675" s="87"/>
      <c r="AU675" s="85"/>
      <c r="AV675" s="111"/>
      <c r="AW675" s="112">
        <v>0</v>
      </c>
      <c r="AX675" s="87"/>
      <c r="AY675" s="85"/>
      <c r="AZ675" s="267">
        <f t="shared" si="37"/>
        <v>0</v>
      </c>
      <c r="BA675" s="88">
        <f t="shared" si="38"/>
        <v>0</v>
      </c>
      <c r="BC675">
        <f>IF($A675&lt;&gt;"",COUNTIF($BD$3:$BD675,$BD675),0)</f>
        <v>0</v>
      </c>
      <c r="BD675" t="str">
        <f>IF($A675&lt;&gt;"",VLOOKUP(TRUNC(MID($A675,1,2),0),Plano_Contas!$H$3:$J$103,2,TRUE),"")</f>
        <v/>
      </c>
      <c r="BE675" s="201" t="str">
        <f t="shared" si="39"/>
        <v/>
      </c>
      <c r="BF675" t="str">
        <f ca="1">IF($BT675&lt;&gt;"",SUMIF($BD$3:$BD$1004,"="&amp;$BD675,INDIRECT(ADDRESS(3,BF$2,1,1)):INDIRECT(ADDRESS(1004,BF$2,1,1))),"")</f>
        <v/>
      </c>
      <c r="BG675" t="str">
        <f ca="1">IF($BT675&lt;&gt;"",SUMIF($BD$3:$BD$1004,"="&amp;$BD675,INDIRECT(ADDRESS(3,BG$2,1,1)):INDIRECT(ADDRESS(1004,BG$2,1,1))),"")</f>
        <v/>
      </c>
      <c r="BH675" t="str">
        <f ca="1">IF($BT675&lt;&gt;"",SUMIF($BD$3:$BD$1004,"="&amp;$BD675,INDIRECT(ADDRESS(3,BH$2,1,1)):INDIRECT(ADDRESS(1004,BH$2,1,1))),"")</f>
        <v/>
      </c>
      <c r="BI675" t="str">
        <f ca="1">IF($BT675&lt;&gt;"",SUMIF($BD$3:$BD$1004,"="&amp;$BD675,INDIRECT(ADDRESS(3,BI$2,1,1)):INDIRECT(ADDRESS(1004,BI$2,1,1))),"")</f>
        <v/>
      </c>
      <c r="BJ675" t="str">
        <f ca="1">IF($BT675&lt;&gt;"",SUMIF($BD$3:$BD$1004,"="&amp;$BD675,INDIRECT(ADDRESS(3,BJ$2,1,1)):INDIRECT(ADDRESS(1004,BJ$2,1,1))),"")</f>
        <v/>
      </c>
      <c r="BK675" t="str">
        <f ca="1">IF($BT675&lt;&gt;"",SUMIF($BD$3:$BD$1004,"="&amp;$BD675,INDIRECT(ADDRESS(3,BK$2,1,1)):INDIRECT(ADDRESS(1004,BK$2,1,1))),"")</f>
        <v/>
      </c>
      <c r="BL675" t="str">
        <f ca="1">IF($BT675&lt;&gt;"",SUMIF($BD$3:$BD$1004,"="&amp;$BD675,INDIRECT(ADDRESS(3,BL$2,1,1)):INDIRECT(ADDRESS(1004,BL$2,1,1))),"")</f>
        <v/>
      </c>
      <c r="BM675" t="str">
        <f ca="1">IF($BT675&lt;&gt;"",SUMIF($BD$3:$BD$1004,"="&amp;$BD675,INDIRECT(ADDRESS(3,BM$2,1,1)):INDIRECT(ADDRESS(1004,BM$2,1,1))),"")</f>
        <v/>
      </c>
      <c r="BN675" t="str">
        <f ca="1">IF($BT675&lt;&gt;"",SUMIF($BD$3:$BD$1004,"="&amp;$BD675,INDIRECT(ADDRESS(3,BN$2,1,1)):INDIRECT(ADDRESS(1004,BN$2,1,1))),"")</f>
        <v/>
      </c>
      <c r="BO675" t="str">
        <f ca="1">IF($BT675&lt;&gt;"",SUMIF($BD$3:$BD$1004,"="&amp;$BD675,INDIRECT(ADDRESS(3,BO$2,1,1)):INDIRECT(ADDRESS(1004,BO$2,1,1))),"")</f>
        <v/>
      </c>
      <c r="BP675" t="str">
        <f ca="1">IF($BT675&lt;&gt;"",SUMIF($BD$3:$BD$1004,"="&amp;$BD675,INDIRECT(ADDRESS(3,BP$2,1,1)):INDIRECT(ADDRESS(1004,BP$2,1,1))),"")</f>
        <v/>
      </c>
      <c r="BQ675" t="str">
        <f ca="1">IF($BT675&lt;&gt;"",SUMIF($BD$3:$BD$1004,"="&amp;$BD675,INDIRECT(ADDRESS(3,BQ$2,1,1)):INDIRECT(ADDRESS(1004,BQ$2,1,1))),"")</f>
        <v/>
      </c>
      <c r="BR675" t="str">
        <f ca="1">IF($BT675&lt;&gt;"",SUMIF($BD$3:$BD$1004,"="&amp;$BD675,INDIRECT(ADDRESS(3,BR$2,1,1)):INDIRECT(ADDRESS(1004,BR$2,1,1))),"")</f>
        <v/>
      </c>
      <c r="BS675" t="str">
        <f>IF($A675&lt;&gt;"",VLOOKUP(TRUNC(MID($A675,1,2),0),Plano_Contas!$H$3:$J$103,3,TRUE),"")</f>
        <v/>
      </c>
      <c r="BT675" t="str">
        <f t="shared" si="40"/>
        <v/>
      </c>
      <c r="BV675">
        <f>Empresas!C675</f>
        <v>0</v>
      </c>
    </row>
    <row r="676" spans="1:74" x14ac:dyDescent="0.2">
      <c r="A676" s="89"/>
      <c r="B676" s="52" t="str">
        <f>IF($A676&lt;&gt;"",VLOOKUP(""&amp;$A676,Plano_Contas!$A$3:$F$1003,6,0),"")</f>
        <v/>
      </c>
      <c r="C676" s="91"/>
      <c r="D676" s="111"/>
      <c r="E676" s="112">
        <v>0</v>
      </c>
      <c r="F676" s="87"/>
      <c r="G676" s="85"/>
      <c r="H676" s="111"/>
      <c r="I676" s="112">
        <v>0</v>
      </c>
      <c r="J676" s="87"/>
      <c r="K676" s="85"/>
      <c r="L676" s="111"/>
      <c r="M676" s="112">
        <v>0</v>
      </c>
      <c r="N676" s="87"/>
      <c r="O676" s="85"/>
      <c r="P676" s="111"/>
      <c r="Q676" s="112">
        <v>0</v>
      </c>
      <c r="R676" s="87"/>
      <c r="S676" s="85"/>
      <c r="T676" s="111"/>
      <c r="U676" s="112">
        <v>0</v>
      </c>
      <c r="V676" s="87"/>
      <c r="W676" s="85"/>
      <c r="X676" s="111"/>
      <c r="Y676" s="112">
        <v>0</v>
      </c>
      <c r="Z676" s="87"/>
      <c r="AA676" s="85"/>
      <c r="AB676" s="111"/>
      <c r="AC676" s="112">
        <v>0</v>
      </c>
      <c r="AD676" s="87"/>
      <c r="AE676" s="85"/>
      <c r="AF676" s="111"/>
      <c r="AG676" s="112">
        <v>0</v>
      </c>
      <c r="AH676" s="87"/>
      <c r="AI676" s="85"/>
      <c r="AJ676" s="111"/>
      <c r="AK676" s="112">
        <v>0</v>
      </c>
      <c r="AL676" s="87"/>
      <c r="AM676" s="85"/>
      <c r="AN676" s="111"/>
      <c r="AO676" s="112">
        <v>0</v>
      </c>
      <c r="AP676" s="87"/>
      <c r="AQ676" s="85"/>
      <c r="AR676" s="111"/>
      <c r="AS676" s="112">
        <v>0</v>
      </c>
      <c r="AT676" s="87"/>
      <c r="AU676" s="85"/>
      <c r="AV676" s="111"/>
      <c r="AW676" s="112">
        <v>0</v>
      </c>
      <c r="AX676" s="87"/>
      <c r="AY676" s="85"/>
      <c r="AZ676" s="267">
        <f t="shared" si="37"/>
        <v>0</v>
      </c>
      <c r="BA676" s="88">
        <f t="shared" si="38"/>
        <v>0</v>
      </c>
      <c r="BC676">
        <f>IF($A676&lt;&gt;"",COUNTIF($BD$3:$BD676,$BD676),0)</f>
        <v>0</v>
      </c>
      <c r="BD676" t="str">
        <f>IF($A676&lt;&gt;"",VLOOKUP(TRUNC(MID($A676,1,2),0),Plano_Contas!$H$3:$J$103,2,TRUE),"")</f>
        <v/>
      </c>
      <c r="BE676" s="201" t="str">
        <f t="shared" si="39"/>
        <v/>
      </c>
      <c r="BF676" t="str">
        <f ca="1">IF($BT676&lt;&gt;"",SUMIF($BD$3:$BD$1004,"="&amp;$BD676,INDIRECT(ADDRESS(3,BF$2,1,1)):INDIRECT(ADDRESS(1004,BF$2,1,1))),"")</f>
        <v/>
      </c>
      <c r="BG676" t="str">
        <f ca="1">IF($BT676&lt;&gt;"",SUMIF($BD$3:$BD$1004,"="&amp;$BD676,INDIRECT(ADDRESS(3,BG$2,1,1)):INDIRECT(ADDRESS(1004,BG$2,1,1))),"")</f>
        <v/>
      </c>
      <c r="BH676" t="str">
        <f ca="1">IF($BT676&lt;&gt;"",SUMIF($BD$3:$BD$1004,"="&amp;$BD676,INDIRECT(ADDRESS(3,BH$2,1,1)):INDIRECT(ADDRESS(1004,BH$2,1,1))),"")</f>
        <v/>
      </c>
      <c r="BI676" t="str">
        <f ca="1">IF($BT676&lt;&gt;"",SUMIF($BD$3:$BD$1004,"="&amp;$BD676,INDIRECT(ADDRESS(3,BI$2,1,1)):INDIRECT(ADDRESS(1004,BI$2,1,1))),"")</f>
        <v/>
      </c>
      <c r="BJ676" t="str">
        <f ca="1">IF($BT676&lt;&gt;"",SUMIF($BD$3:$BD$1004,"="&amp;$BD676,INDIRECT(ADDRESS(3,BJ$2,1,1)):INDIRECT(ADDRESS(1004,BJ$2,1,1))),"")</f>
        <v/>
      </c>
      <c r="BK676" t="str">
        <f ca="1">IF($BT676&lt;&gt;"",SUMIF($BD$3:$BD$1004,"="&amp;$BD676,INDIRECT(ADDRESS(3,BK$2,1,1)):INDIRECT(ADDRESS(1004,BK$2,1,1))),"")</f>
        <v/>
      </c>
      <c r="BL676" t="str">
        <f ca="1">IF($BT676&lt;&gt;"",SUMIF($BD$3:$BD$1004,"="&amp;$BD676,INDIRECT(ADDRESS(3,BL$2,1,1)):INDIRECT(ADDRESS(1004,BL$2,1,1))),"")</f>
        <v/>
      </c>
      <c r="BM676" t="str">
        <f ca="1">IF($BT676&lt;&gt;"",SUMIF($BD$3:$BD$1004,"="&amp;$BD676,INDIRECT(ADDRESS(3,BM$2,1,1)):INDIRECT(ADDRESS(1004,BM$2,1,1))),"")</f>
        <v/>
      </c>
      <c r="BN676" t="str">
        <f ca="1">IF($BT676&lt;&gt;"",SUMIF($BD$3:$BD$1004,"="&amp;$BD676,INDIRECT(ADDRESS(3,BN$2,1,1)):INDIRECT(ADDRESS(1004,BN$2,1,1))),"")</f>
        <v/>
      </c>
      <c r="BO676" t="str">
        <f ca="1">IF($BT676&lt;&gt;"",SUMIF($BD$3:$BD$1004,"="&amp;$BD676,INDIRECT(ADDRESS(3,BO$2,1,1)):INDIRECT(ADDRESS(1004,BO$2,1,1))),"")</f>
        <v/>
      </c>
      <c r="BP676" t="str">
        <f ca="1">IF($BT676&lt;&gt;"",SUMIF($BD$3:$BD$1004,"="&amp;$BD676,INDIRECT(ADDRESS(3,BP$2,1,1)):INDIRECT(ADDRESS(1004,BP$2,1,1))),"")</f>
        <v/>
      </c>
      <c r="BQ676" t="str">
        <f ca="1">IF($BT676&lt;&gt;"",SUMIF($BD$3:$BD$1004,"="&amp;$BD676,INDIRECT(ADDRESS(3,BQ$2,1,1)):INDIRECT(ADDRESS(1004,BQ$2,1,1))),"")</f>
        <v/>
      </c>
      <c r="BR676" t="str">
        <f ca="1">IF($BT676&lt;&gt;"",SUMIF($BD$3:$BD$1004,"="&amp;$BD676,INDIRECT(ADDRESS(3,BR$2,1,1)):INDIRECT(ADDRESS(1004,BR$2,1,1))),"")</f>
        <v/>
      </c>
      <c r="BS676" t="str">
        <f>IF($A676&lt;&gt;"",VLOOKUP(TRUNC(MID($A676,1,2),0),Plano_Contas!$H$3:$J$103,3,TRUE),"")</f>
        <v/>
      </c>
      <c r="BT676" t="str">
        <f t="shared" si="40"/>
        <v/>
      </c>
      <c r="BV676">
        <f>Empresas!C676</f>
        <v>0</v>
      </c>
    </row>
    <row r="677" spans="1:74" x14ac:dyDescent="0.2">
      <c r="A677" s="89"/>
      <c r="B677" s="52" t="str">
        <f>IF($A677&lt;&gt;"",VLOOKUP(""&amp;$A677,Plano_Contas!$A$3:$F$1003,6,0),"")</f>
        <v/>
      </c>
      <c r="C677" s="91"/>
      <c r="D677" s="111"/>
      <c r="E677" s="112">
        <v>0</v>
      </c>
      <c r="F677" s="87"/>
      <c r="G677" s="85"/>
      <c r="H677" s="111"/>
      <c r="I677" s="112">
        <v>0</v>
      </c>
      <c r="J677" s="87"/>
      <c r="K677" s="85"/>
      <c r="L677" s="111"/>
      <c r="M677" s="112">
        <v>0</v>
      </c>
      <c r="N677" s="87"/>
      <c r="O677" s="85"/>
      <c r="P677" s="111"/>
      <c r="Q677" s="112">
        <v>0</v>
      </c>
      <c r="R677" s="87"/>
      <c r="S677" s="85"/>
      <c r="T677" s="111"/>
      <c r="U677" s="112">
        <v>0</v>
      </c>
      <c r="V677" s="87"/>
      <c r="W677" s="85"/>
      <c r="X677" s="111"/>
      <c r="Y677" s="112">
        <v>0</v>
      </c>
      <c r="Z677" s="87"/>
      <c r="AA677" s="85"/>
      <c r="AB677" s="111"/>
      <c r="AC677" s="112">
        <v>0</v>
      </c>
      <c r="AD677" s="87"/>
      <c r="AE677" s="85"/>
      <c r="AF677" s="111"/>
      <c r="AG677" s="112">
        <v>0</v>
      </c>
      <c r="AH677" s="87"/>
      <c r="AI677" s="85"/>
      <c r="AJ677" s="111"/>
      <c r="AK677" s="112">
        <v>0</v>
      </c>
      <c r="AL677" s="87"/>
      <c r="AM677" s="85"/>
      <c r="AN677" s="111"/>
      <c r="AO677" s="112">
        <v>0</v>
      </c>
      <c r="AP677" s="87"/>
      <c r="AQ677" s="85"/>
      <c r="AR677" s="111"/>
      <c r="AS677" s="112">
        <v>0</v>
      </c>
      <c r="AT677" s="87"/>
      <c r="AU677" s="85"/>
      <c r="AV677" s="111"/>
      <c r="AW677" s="112">
        <v>0</v>
      </c>
      <c r="AX677" s="87"/>
      <c r="AY677" s="85"/>
      <c r="AZ677" s="267">
        <f t="shared" si="37"/>
        <v>0</v>
      </c>
      <c r="BA677" s="88">
        <f t="shared" si="38"/>
        <v>0</v>
      </c>
      <c r="BC677">
        <f>IF($A677&lt;&gt;"",COUNTIF($BD$3:$BD677,$BD677),0)</f>
        <v>0</v>
      </c>
      <c r="BD677" t="str">
        <f>IF($A677&lt;&gt;"",VLOOKUP(TRUNC(MID($A677,1,2),0),Plano_Contas!$H$3:$J$103,2,TRUE),"")</f>
        <v/>
      </c>
      <c r="BE677" s="201" t="str">
        <f t="shared" si="39"/>
        <v/>
      </c>
      <c r="BF677" t="str">
        <f ca="1">IF($BT677&lt;&gt;"",SUMIF($BD$3:$BD$1004,"="&amp;$BD677,INDIRECT(ADDRESS(3,BF$2,1,1)):INDIRECT(ADDRESS(1004,BF$2,1,1))),"")</f>
        <v/>
      </c>
      <c r="BG677" t="str">
        <f ca="1">IF($BT677&lt;&gt;"",SUMIF($BD$3:$BD$1004,"="&amp;$BD677,INDIRECT(ADDRESS(3,BG$2,1,1)):INDIRECT(ADDRESS(1004,BG$2,1,1))),"")</f>
        <v/>
      </c>
      <c r="BH677" t="str">
        <f ca="1">IF($BT677&lt;&gt;"",SUMIF($BD$3:$BD$1004,"="&amp;$BD677,INDIRECT(ADDRESS(3,BH$2,1,1)):INDIRECT(ADDRESS(1004,BH$2,1,1))),"")</f>
        <v/>
      </c>
      <c r="BI677" t="str">
        <f ca="1">IF($BT677&lt;&gt;"",SUMIF($BD$3:$BD$1004,"="&amp;$BD677,INDIRECT(ADDRESS(3,BI$2,1,1)):INDIRECT(ADDRESS(1004,BI$2,1,1))),"")</f>
        <v/>
      </c>
      <c r="BJ677" t="str">
        <f ca="1">IF($BT677&lt;&gt;"",SUMIF($BD$3:$BD$1004,"="&amp;$BD677,INDIRECT(ADDRESS(3,BJ$2,1,1)):INDIRECT(ADDRESS(1004,BJ$2,1,1))),"")</f>
        <v/>
      </c>
      <c r="BK677" t="str">
        <f ca="1">IF($BT677&lt;&gt;"",SUMIF($BD$3:$BD$1004,"="&amp;$BD677,INDIRECT(ADDRESS(3,BK$2,1,1)):INDIRECT(ADDRESS(1004,BK$2,1,1))),"")</f>
        <v/>
      </c>
      <c r="BL677" t="str">
        <f ca="1">IF($BT677&lt;&gt;"",SUMIF($BD$3:$BD$1004,"="&amp;$BD677,INDIRECT(ADDRESS(3,BL$2,1,1)):INDIRECT(ADDRESS(1004,BL$2,1,1))),"")</f>
        <v/>
      </c>
      <c r="BM677" t="str">
        <f ca="1">IF($BT677&lt;&gt;"",SUMIF($BD$3:$BD$1004,"="&amp;$BD677,INDIRECT(ADDRESS(3,BM$2,1,1)):INDIRECT(ADDRESS(1004,BM$2,1,1))),"")</f>
        <v/>
      </c>
      <c r="BN677" t="str">
        <f ca="1">IF($BT677&lt;&gt;"",SUMIF($BD$3:$BD$1004,"="&amp;$BD677,INDIRECT(ADDRESS(3,BN$2,1,1)):INDIRECT(ADDRESS(1004,BN$2,1,1))),"")</f>
        <v/>
      </c>
      <c r="BO677" t="str">
        <f ca="1">IF($BT677&lt;&gt;"",SUMIF($BD$3:$BD$1004,"="&amp;$BD677,INDIRECT(ADDRESS(3,BO$2,1,1)):INDIRECT(ADDRESS(1004,BO$2,1,1))),"")</f>
        <v/>
      </c>
      <c r="BP677" t="str">
        <f ca="1">IF($BT677&lt;&gt;"",SUMIF($BD$3:$BD$1004,"="&amp;$BD677,INDIRECT(ADDRESS(3,BP$2,1,1)):INDIRECT(ADDRESS(1004,BP$2,1,1))),"")</f>
        <v/>
      </c>
      <c r="BQ677" t="str">
        <f ca="1">IF($BT677&lt;&gt;"",SUMIF($BD$3:$BD$1004,"="&amp;$BD677,INDIRECT(ADDRESS(3,BQ$2,1,1)):INDIRECT(ADDRESS(1004,BQ$2,1,1))),"")</f>
        <v/>
      </c>
      <c r="BR677" t="str">
        <f ca="1">IF($BT677&lt;&gt;"",SUMIF($BD$3:$BD$1004,"="&amp;$BD677,INDIRECT(ADDRESS(3,BR$2,1,1)):INDIRECT(ADDRESS(1004,BR$2,1,1))),"")</f>
        <v/>
      </c>
      <c r="BS677" t="str">
        <f>IF($A677&lt;&gt;"",VLOOKUP(TRUNC(MID($A677,1,2),0),Plano_Contas!$H$3:$J$103,3,TRUE),"")</f>
        <v/>
      </c>
      <c r="BT677" t="str">
        <f t="shared" si="40"/>
        <v/>
      </c>
      <c r="BV677">
        <f>Empresas!C677</f>
        <v>0</v>
      </c>
    </row>
    <row r="678" spans="1:74" x14ac:dyDescent="0.2">
      <c r="A678" s="89"/>
      <c r="B678" s="52" t="str">
        <f>IF($A678&lt;&gt;"",VLOOKUP(""&amp;$A678,Plano_Contas!$A$3:$F$1003,6,0),"")</f>
        <v/>
      </c>
      <c r="C678" s="91"/>
      <c r="D678" s="111"/>
      <c r="E678" s="112">
        <v>0</v>
      </c>
      <c r="F678" s="87"/>
      <c r="G678" s="85"/>
      <c r="H678" s="111"/>
      <c r="I678" s="112">
        <v>0</v>
      </c>
      <c r="J678" s="87"/>
      <c r="K678" s="85"/>
      <c r="L678" s="111"/>
      <c r="M678" s="112">
        <v>0</v>
      </c>
      <c r="N678" s="87"/>
      <c r="O678" s="85"/>
      <c r="P678" s="111"/>
      <c r="Q678" s="112">
        <v>0</v>
      </c>
      <c r="R678" s="87"/>
      <c r="S678" s="85"/>
      <c r="T678" s="111"/>
      <c r="U678" s="112">
        <v>0</v>
      </c>
      <c r="V678" s="87"/>
      <c r="W678" s="85"/>
      <c r="X678" s="111"/>
      <c r="Y678" s="112">
        <v>0</v>
      </c>
      <c r="Z678" s="87"/>
      <c r="AA678" s="85"/>
      <c r="AB678" s="111"/>
      <c r="AC678" s="112">
        <v>0</v>
      </c>
      <c r="AD678" s="87"/>
      <c r="AE678" s="85"/>
      <c r="AF678" s="111"/>
      <c r="AG678" s="112">
        <v>0</v>
      </c>
      <c r="AH678" s="87"/>
      <c r="AI678" s="85"/>
      <c r="AJ678" s="111"/>
      <c r="AK678" s="112">
        <v>0</v>
      </c>
      <c r="AL678" s="87"/>
      <c r="AM678" s="85"/>
      <c r="AN678" s="111"/>
      <c r="AO678" s="112">
        <v>0</v>
      </c>
      <c r="AP678" s="87"/>
      <c r="AQ678" s="85"/>
      <c r="AR678" s="111"/>
      <c r="AS678" s="112">
        <v>0</v>
      </c>
      <c r="AT678" s="87"/>
      <c r="AU678" s="85"/>
      <c r="AV678" s="111"/>
      <c r="AW678" s="112">
        <v>0</v>
      </c>
      <c r="AX678" s="87"/>
      <c r="AY678" s="85"/>
      <c r="AZ678" s="267">
        <f t="shared" si="37"/>
        <v>0</v>
      </c>
      <c r="BA678" s="88">
        <f t="shared" si="38"/>
        <v>0</v>
      </c>
      <c r="BC678">
        <f>IF($A678&lt;&gt;"",COUNTIF($BD$3:$BD678,$BD678),0)</f>
        <v>0</v>
      </c>
      <c r="BD678" t="str">
        <f>IF($A678&lt;&gt;"",VLOOKUP(TRUNC(MID($A678,1,2),0),Plano_Contas!$H$3:$J$103,2,TRUE),"")</f>
        <v/>
      </c>
      <c r="BE678" s="201" t="str">
        <f t="shared" si="39"/>
        <v/>
      </c>
      <c r="BF678" t="str">
        <f ca="1">IF($BT678&lt;&gt;"",SUMIF($BD$3:$BD$1004,"="&amp;$BD678,INDIRECT(ADDRESS(3,BF$2,1,1)):INDIRECT(ADDRESS(1004,BF$2,1,1))),"")</f>
        <v/>
      </c>
      <c r="BG678" t="str">
        <f ca="1">IF($BT678&lt;&gt;"",SUMIF($BD$3:$BD$1004,"="&amp;$BD678,INDIRECT(ADDRESS(3,BG$2,1,1)):INDIRECT(ADDRESS(1004,BG$2,1,1))),"")</f>
        <v/>
      </c>
      <c r="BH678" t="str">
        <f ca="1">IF($BT678&lt;&gt;"",SUMIF($BD$3:$BD$1004,"="&amp;$BD678,INDIRECT(ADDRESS(3,BH$2,1,1)):INDIRECT(ADDRESS(1004,BH$2,1,1))),"")</f>
        <v/>
      </c>
      <c r="BI678" t="str">
        <f ca="1">IF($BT678&lt;&gt;"",SUMIF($BD$3:$BD$1004,"="&amp;$BD678,INDIRECT(ADDRESS(3,BI$2,1,1)):INDIRECT(ADDRESS(1004,BI$2,1,1))),"")</f>
        <v/>
      </c>
      <c r="BJ678" t="str">
        <f ca="1">IF($BT678&lt;&gt;"",SUMIF($BD$3:$BD$1004,"="&amp;$BD678,INDIRECT(ADDRESS(3,BJ$2,1,1)):INDIRECT(ADDRESS(1004,BJ$2,1,1))),"")</f>
        <v/>
      </c>
      <c r="BK678" t="str">
        <f ca="1">IF($BT678&lt;&gt;"",SUMIF($BD$3:$BD$1004,"="&amp;$BD678,INDIRECT(ADDRESS(3,BK$2,1,1)):INDIRECT(ADDRESS(1004,BK$2,1,1))),"")</f>
        <v/>
      </c>
      <c r="BL678" t="str">
        <f ca="1">IF($BT678&lt;&gt;"",SUMIF($BD$3:$BD$1004,"="&amp;$BD678,INDIRECT(ADDRESS(3,BL$2,1,1)):INDIRECT(ADDRESS(1004,BL$2,1,1))),"")</f>
        <v/>
      </c>
      <c r="BM678" t="str">
        <f ca="1">IF($BT678&lt;&gt;"",SUMIF($BD$3:$BD$1004,"="&amp;$BD678,INDIRECT(ADDRESS(3,BM$2,1,1)):INDIRECT(ADDRESS(1004,BM$2,1,1))),"")</f>
        <v/>
      </c>
      <c r="BN678" t="str">
        <f ca="1">IF($BT678&lt;&gt;"",SUMIF($BD$3:$BD$1004,"="&amp;$BD678,INDIRECT(ADDRESS(3,BN$2,1,1)):INDIRECT(ADDRESS(1004,BN$2,1,1))),"")</f>
        <v/>
      </c>
      <c r="BO678" t="str">
        <f ca="1">IF($BT678&lt;&gt;"",SUMIF($BD$3:$BD$1004,"="&amp;$BD678,INDIRECT(ADDRESS(3,BO$2,1,1)):INDIRECT(ADDRESS(1004,BO$2,1,1))),"")</f>
        <v/>
      </c>
      <c r="BP678" t="str">
        <f ca="1">IF($BT678&lt;&gt;"",SUMIF($BD$3:$BD$1004,"="&amp;$BD678,INDIRECT(ADDRESS(3,BP$2,1,1)):INDIRECT(ADDRESS(1004,BP$2,1,1))),"")</f>
        <v/>
      </c>
      <c r="BQ678" t="str">
        <f ca="1">IF($BT678&lt;&gt;"",SUMIF($BD$3:$BD$1004,"="&amp;$BD678,INDIRECT(ADDRESS(3,BQ$2,1,1)):INDIRECT(ADDRESS(1004,BQ$2,1,1))),"")</f>
        <v/>
      </c>
      <c r="BR678" t="str">
        <f ca="1">IF($BT678&lt;&gt;"",SUMIF($BD$3:$BD$1004,"="&amp;$BD678,INDIRECT(ADDRESS(3,BR$2,1,1)):INDIRECT(ADDRESS(1004,BR$2,1,1))),"")</f>
        <v/>
      </c>
      <c r="BS678" t="str">
        <f>IF($A678&lt;&gt;"",VLOOKUP(TRUNC(MID($A678,1,2),0),Plano_Contas!$H$3:$J$103,3,TRUE),"")</f>
        <v/>
      </c>
      <c r="BT678" t="str">
        <f t="shared" si="40"/>
        <v/>
      </c>
      <c r="BV678">
        <f>Empresas!C678</f>
        <v>0</v>
      </c>
    </row>
    <row r="679" spans="1:74" x14ac:dyDescent="0.2">
      <c r="A679" s="89"/>
      <c r="B679" s="52" t="str">
        <f>IF($A679&lt;&gt;"",VLOOKUP(""&amp;$A679,Plano_Contas!$A$3:$F$1003,6,0),"")</f>
        <v/>
      </c>
      <c r="C679" s="91"/>
      <c r="D679" s="111"/>
      <c r="E679" s="112">
        <v>0</v>
      </c>
      <c r="F679" s="87"/>
      <c r="G679" s="85"/>
      <c r="H679" s="111"/>
      <c r="I679" s="112">
        <v>0</v>
      </c>
      <c r="J679" s="87"/>
      <c r="K679" s="85"/>
      <c r="L679" s="111"/>
      <c r="M679" s="112">
        <v>0</v>
      </c>
      <c r="N679" s="87"/>
      <c r="O679" s="85"/>
      <c r="P679" s="111"/>
      <c r="Q679" s="112">
        <v>0</v>
      </c>
      <c r="R679" s="87"/>
      <c r="S679" s="85"/>
      <c r="T679" s="111"/>
      <c r="U679" s="112">
        <v>0</v>
      </c>
      <c r="V679" s="87"/>
      <c r="W679" s="85"/>
      <c r="X679" s="111"/>
      <c r="Y679" s="112">
        <v>0</v>
      </c>
      <c r="Z679" s="87"/>
      <c r="AA679" s="85"/>
      <c r="AB679" s="111"/>
      <c r="AC679" s="112">
        <v>0</v>
      </c>
      <c r="AD679" s="87"/>
      <c r="AE679" s="85"/>
      <c r="AF679" s="111"/>
      <c r="AG679" s="112">
        <v>0</v>
      </c>
      <c r="AH679" s="87"/>
      <c r="AI679" s="85"/>
      <c r="AJ679" s="111"/>
      <c r="AK679" s="112">
        <v>0</v>
      </c>
      <c r="AL679" s="87"/>
      <c r="AM679" s="85"/>
      <c r="AN679" s="111"/>
      <c r="AO679" s="112">
        <v>0</v>
      </c>
      <c r="AP679" s="87"/>
      <c r="AQ679" s="85"/>
      <c r="AR679" s="111"/>
      <c r="AS679" s="112">
        <v>0</v>
      </c>
      <c r="AT679" s="87"/>
      <c r="AU679" s="85"/>
      <c r="AV679" s="111"/>
      <c r="AW679" s="112">
        <v>0</v>
      </c>
      <c r="AX679" s="87"/>
      <c r="AY679" s="85"/>
      <c r="AZ679" s="267">
        <f t="shared" si="37"/>
        <v>0</v>
      </c>
      <c r="BA679" s="88">
        <f t="shared" si="38"/>
        <v>0</v>
      </c>
      <c r="BC679">
        <f>IF($A679&lt;&gt;"",COUNTIF($BD$3:$BD679,$BD679),0)</f>
        <v>0</v>
      </c>
      <c r="BD679" t="str">
        <f>IF($A679&lt;&gt;"",VLOOKUP(TRUNC(MID($A679,1,2),0),Plano_Contas!$H$3:$J$103,2,TRUE),"")</f>
        <v/>
      </c>
      <c r="BE679" s="201" t="str">
        <f t="shared" si="39"/>
        <v/>
      </c>
      <c r="BF679" t="str">
        <f ca="1">IF($BT679&lt;&gt;"",SUMIF($BD$3:$BD$1004,"="&amp;$BD679,INDIRECT(ADDRESS(3,BF$2,1,1)):INDIRECT(ADDRESS(1004,BF$2,1,1))),"")</f>
        <v/>
      </c>
      <c r="BG679" t="str">
        <f ca="1">IF($BT679&lt;&gt;"",SUMIF($BD$3:$BD$1004,"="&amp;$BD679,INDIRECT(ADDRESS(3,BG$2,1,1)):INDIRECT(ADDRESS(1004,BG$2,1,1))),"")</f>
        <v/>
      </c>
      <c r="BH679" t="str">
        <f ca="1">IF($BT679&lt;&gt;"",SUMIF($BD$3:$BD$1004,"="&amp;$BD679,INDIRECT(ADDRESS(3,BH$2,1,1)):INDIRECT(ADDRESS(1004,BH$2,1,1))),"")</f>
        <v/>
      </c>
      <c r="BI679" t="str">
        <f ca="1">IF($BT679&lt;&gt;"",SUMIF($BD$3:$BD$1004,"="&amp;$BD679,INDIRECT(ADDRESS(3,BI$2,1,1)):INDIRECT(ADDRESS(1004,BI$2,1,1))),"")</f>
        <v/>
      </c>
      <c r="BJ679" t="str">
        <f ca="1">IF($BT679&lt;&gt;"",SUMIF($BD$3:$BD$1004,"="&amp;$BD679,INDIRECT(ADDRESS(3,BJ$2,1,1)):INDIRECT(ADDRESS(1004,BJ$2,1,1))),"")</f>
        <v/>
      </c>
      <c r="BK679" t="str">
        <f ca="1">IF($BT679&lt;&gt;"",SUMIF($BD$3:$BD$1004,"="&amp;$BD679,INDIRECT(ADDRESS(3,BK$2,1,1)):INDIRECT(ADDRESS(1004,BK$2,1,1))),"")</f>
        <v/>
      </c>
      <c r="BL679" t="str">
        <f ca="1">IF($BT679&lt;&gt;"",SUMIF($BD$3:$BD$1004,"="&amp;$BD679,INDIRECT(ADDRESS(3,BL$2,1,1)):INDIRECT(ADDRESS(1004,BL$2,1,1))),"")</f>
        <v/>
      </c>
      <c r="BM679" t="str">
        <f ca="1">IF($BT679&lt;&gt;"",SUMIF($BD$3:$BD$1004,"="&amp;$BD679,INDIRECT(ADDRESS(3,BM$2,1,1)):INDIRECT(ADDRESS(1004,BM$2,1,1))),"")</f>
        <v/>
      </c>
      <c r="BN679" t="str">
        <f ca="1">IF($BT679&lt;&gt;"",SUMIF($BD$3:$BD$1004,"="&amp;$BD679,INDIRECT(ADDRESS(3,BN$2,1,1)):INDIRECT(ADDRESS(1004,BN$2,1,1))),"")</f>
        <v/>
      </c>
      <c r="BO679" t="str">
        <f ca="1">IF($BT679&lt;&gt;"",SUMIF($BD$3:$BD$1004,"="&amp;$BD679,INDIRECT(ADDRESS(3,BO$2,1,1)):INDIRECT(ADDRESS(1004,BO$2,1,1))),"")</f>
        <v/>
      </c>
      <c r="BP679" t="str">
        <f ca="1">IF($BT679&lt;&gt;"",SUMIF($BD$3:$BD$1004,"="&amp;$BD679,INDIRECT(ADDRESS(3,BP$2,1,1)):INDIRECT(ADDRESS(1004,BP$2,1,1))),"")</f>
        <v/>
      </c>
      <c r="BQ679" t="str">
        <f ca="1">IF($BT679&lt;&gt;"",SUMIF($BD$3:$BD$1004,"="&amp;$BD679,INDIRECT(ADDRESS(3,BQ$2,1,1)):INDIRECT(ADDRESS(1004,BQ$2,1,1))),"")</f>
        <v/>
      </c>
      <c r="BR679" t="str">
        <f ca="1">IF($BT679&lt;&gt;"",SUMIF($BD$3:$BD$1004,"="&amp;$BD679,INDIRECT(ADDRESS(3,BR$2,1,1)):INDIRECT(ADDRESS(1004,BR$2,1,1))),"")</f>
        <v/>
      </c>
      <c r="BS679" t="str">
        <f>IF($A679&lt;&gt;"",VLOOKUP(TRUNC(MID($A679,1,2),0),Plano_Contas!$H$3:$J$103,3,TRUE),"")</f>
        <v/>
      </c>
      <c r="BT679" t="str">
        <f t="shared" si="40"/>
        <v/>
      </c>
      <c r="BV679">
        <f>Empresas!C679</f>
        <v>0</v>
      </c>
    </row>
    <row r="680" spans="1:74" x14ac:dyDescent="0.2">
      <c r="A680" s="89"/>
      <c r="B680" s="52" t="str">
        <f>IF($A680&lt;&gt;"",VLOOKUP(""&amp;$A680,Plano_Contas!$A$3:$F$1003,6,0),"")</f>
        <v/>
      </c>
      <c r="C680" s="91"/>
      <c r="D680" s="111"/>
      <c r="E680" s="112">
        <v>0</v>
      </c>
      <c r="F680" s="87"/>
      <c r="G680" s="85"/>
      <c r="H680" s="111"/>
      <c r="I680" s="112">
        <v>0</v>
      </c>
      <c r="J680" s="87"/>
      <c r="K680" s="85"/>
      <c r="L680" s="111"/>
      <c r="M680" s="112">
        <v>0</v>
      </c>
      <c r="N680" s="87"/>
      <c r="O680" s="85"/>
      <c r="P680" s="111"/>
      <c r="Q680" s="112">
        <v>0</v>
      </c>
      <c r="R680" s="87"/>
      <c r="S680" s="85"/>
      <c r="T680" s="111"/>
      <c r="U680" s="112">
        <v>0</v>
      </c>
      <c r="V680" s="87"/>
      <c r="W680" s="85"/>
      <c r="X680" s="111"/>
      <c r="Y680" s="112">
        <v>0</v>
      </c>
      <c r="Z680" s="87"/>
      <c r="AA680" s="85"/>
      <c r="AB680" s="111"/>
      <c r="AC680" s="112">
        <v>0</v>
      </c>
      <c r="AD680" s="87"/>
      <c r="AE680" s="85"/>
      <c r="AF680" s="111"/>
      <c r="AG680" s="112">
        <v>0</v>
      </c>
      <c r="AH680" s="87"/>
      <c r="AI680" s="85"/>
      <c r="AJ680" s="111"/>
      <c r="AK680" s="112">
        <v>0</v>
      </c>
      <c r="AL680" s="87"/>
      <c r="AM680" s="85"/>
      <c r="AN680" s="111"/>
      <c r="AO680" s="112">
        <v>0</v>
      </c>
      <c r="AP680" s="87"/>
      <c r="AQ680" s="85"/>
      <c r="AR680" s="111"/>
      <c r="AS680" s="112">
        <v>0</v>
      </c>
      <c r="AT680" s="87"/>
      <c r="AU680" s="85"/>
      <c r="AV680" s="111"/>
      <c r="AW680" s="112">
        <v>0</v>
      </c>
      <c r="AX680" s="87"/>
      <c r="AY680" s="85"/>
      <c r="AZ680" s="267">
        <f t="shared" si="37"/>
        <v>0</v>
      </c>
      <c r="BA680" s="88">
        <f t="shared" si="38"/>
        <v>0</v>
      </c>
      <c r="BC680">
        <f>IF($A680&lt;&gt;"",COUNTIF($BD$3:$BD680,$BD680),0)</f>
        <v>0</v>
      </c>
      <c r="BD680" t="str">
        <f>IF($A680&lt;&gt;"",VLOOKUP(TRUNC(MID($A680,1,2),0),Plano_Contas!$H$3:$J$103,2,TRUE),"")</f>
        <v/>
      </c>
      <c r="BE680" s="201" t="str">
        <f t="shared" si="39"/>
        <v/>
      </c>
      <c r="BF680" t="str">
        <f ca="1">IF($BT680&lt;&gt;"",SUMIF($BD$3:$BD$1004,"="&amp;$BD680,INDIRECT(ADDRESS(3,BF$2,1,1)):INDIRECT(ADDRESS(1004,BF$2,1,1))),"")</f>
        <v/>
      </c>
      <c r="BG680" t="str">
        <f ca="1">IF($BT680&lt;&gt;"",SUMIF($BD$3:$BD$1004,"="&amp;$BD680,INDIRECT(ADDRESS(3,BG$2,1,1)):INDIRECT(ADDRESS(1004,BG$2,1,1))),"")</f>
        <v/>
      </c>
      <c r="BH680" t="str">
        <f ca="1">IF($BT680&lt;&gt;"",SUMIF($BD$3:$BD$1004,"="&amp;$BD680,INDIRECT(ADDRESS(3,BH$2,1,1)):INDIRECT(ADDRESS(1004,BH$2,1,1))),"")</f>
        <v/>
      </c>
      <c r="BI680" t="str">
        <f ca="1">IF($BT680&lt;&gt;"",SUMIF($BD$3:$BD$1004,"="&amp;$BD680,INDIRECT(ADDRESS(3,BI$2,1,1)):INDIRECT(ADDRESS(1004,BI$2,1,1))),"")</f>
        <v/>
      </c>
      <c r="BJ680" t="str">
        <f ca="1">IF($BT680&lt;&gt;"",SUMIF($BD$3:$BD$1004,"="&amp;$BD680,INDIRECT(ADDRESS(3,BJ$2,1,1)):INDIRECT(ADDRESS(1004,BJ$2,1,1))),"")</f>
        <v/>
      </c>
      <c r="BK680" t="str">
        <f ca="1">IF($BT680&lt;&gt;"",SUMIF($BD$3:$BD$1004,"="&amp;$BD680,INDIRECT(ADDRESS(3,BK$2,1,1)):INDIRECT(ADDRESS(1004,BK$2,1,1))),"")</f>
        <v/>
      </c>
      <c r="BL680" t="str">
        <f ca="1">IF($BT680&lt;&gt;"",SUMIF($BD$3:$BD$1004,"="&amp;$BD680,INDIRECT(ADDRESS(3,BL$2,1,1)):INDIRECT(ADDRESS(1004,BL$2,1,1))),"")</f>
        <v/>
      </c>
      <c r="BM680" t="str">
        <f ca="1">IF($BT680&lt;&gt;"",SUMIF($BD$3:$BD$1004,"="&amp;$BD680,INDIRECT(ADDRESS(3,BM$2,1,1)):INDIRECT(ADDRESS(1004,BM$2,1,1))),"")</f>
        <v/>
      </c>
      <c r="BN680" t="str">
        <f ca="1">IF($BT680&lt;&gt;"",SUMIF($BD$3:$BD$1004,"="&amp;$BD680,INDIRECT(ADDRESS(3,BN$2,1,1)):INDIRECT(ADDRESS(1004,BN$2,1,1))),"")</f>
        <v/>
      </c>
      <c r="BO680" t="str">
        <f ca="1">IF($BT680&lt;&gt;"",SUMIF($BD$3:$BD$1004,"="&amp;$BD680,INDIRECT(ADDRESS(3,BO$2,1,1)):INDIRECT(ADDRESS(1004,BO$2,1,1))),"")</f>
        <v/>
      </c>
      <c r="BP680" t="str">
        <f ca="1">IF($BT680&lt;&gt;"",SUMIF($BD$3:$BD$1004,"="&amp;$BD680,INDIRECT(ADDRESS(3,BP$2,1,1)):INDIRECT(ADDRESS(1004,BP$2,1,1))),"")</f>
        <v/>
      </c>
      <c r="BQ680" t="str">
        <f ca="1">IF($BT680&lt;&gt;"",SUMIF($BD$3:$BD$1004,"="&amp;$BD680,INDIRECT(ADDRESS(3,BQ$2,1,1)):INDIRECT(ADDRESS(1004,BQ$2,1,1))),"")</f>
        <v/>
      </c>
      <c r="BR680" t="str">
        <f ca="1">IF($BT680&lt;&gt;"",SUMIF($BD$3:$BD$1004,"="&amp;$BD680,INDIRECT(ADDRESS(3,BR$2,1,1)):INDIRECT(ADDRESS(1004,BR$2,1,1))),"")</f>
        <v/>
      </c>
      <c r="BS680" t="str">
        <f>IF($A680&lt;&gt;"",VLOOKUP(TRUNC(MID($A680,1,2),0),Plano_Contas!$H$3:$J$103,3,TRUE),"")</f>
        <v/>
      </c>
      <c r="BT680" t="str">
        <f t="shared" si="40"/>
        <v/>
      </c>
      <c r="BV680">
        <f>Empresas!C680</f>
        <v>0</v>
      </c>
    </row>
    <row r="681" spans="1:74" x14ac:dyDescent="0.2">
      <c r="A681" s="89"/>
      <c r="B681" s="52" t="str">
        <f>IF($A681&lt;&gt;"",VLOOKUP(""&amp;$A681,Plano_Contas!$A$3:$F$1003,6,0),"")</f>
        <v/>
      </c>
      <c r="C681" s="91"/>
      <c r="D681" s="111"/>
      <c r="E681" s="112">
        <v>0</v>
      </c>
      <c r="F681" s="87"/>
      <c r="G681" s="85"/>
      <c r="H681" s="111"/>
      <c r="I681" s="112">
        <v>0</v>
      </c>
      <c r="J681" s="87"/>
      <c r="K681" s="85"/>
      <c r="L681" s="111"/>
      <c r="M681" s="112">
        <v>0</v>
      </c>
      <c r="N681" s="87"/>
      <c r="O681" s="85"/>
      <c r="P681" s="111"/>
      <c r="Q681" s="112">
        <v>0</v>
      </c>
      <c r="R681" s="87"/>
      <c r="S681" s="85"/>
      <c r="T681" s="111"/>
      <c r="U681" s="112">
        <v>0</v>
      </c>
      <c r="V681" s="87"/>
      <c r="W681" s="85"/>
      <c r="X681" s="111"/>
      <c r="Y681" s="112">
        <v>0</v>
      </c>
      <c r="Z681" s="87"/>
      <c r="AA681" s="85"/>
      <c r="AB681" s="111"/>
      <c r="AC681" s="112">
        <v>0</v>
      </c>
      <c r="AD681" s="87"/>
      <c r="AE681" s="85"/>
      <c r="AF681" s="111"/>
      <c r="AG681" s="112">
        <v>0</v>
      </c>
      <c r="AH681" s="87"/>
      <c r="AI681" s="85"/>
      <c r="AJ681" s="111"/>
      <c r="AK681" s="112">
        <v>0</v>
      </c>
      <c r="AL681" s="87"/>
      <c r="AM681" s="85"/>
      <c r="AN681" s="111"/>
      <c r="AO681" s="112">
        <v>0</v>
      </c>
      <c r="AP681" s="87"/>
      <c r="AQ681" s="85"/>
      <c r="AR681" s="111"/>
      <c r="AS681" s="112">
        <v>0</v>
      </c>
      <c r="AT681" s="87"/>
      <c r="AU681" s="85"/>
      <c r="AV681" s="111"/>
      <c r="AW681" s="112">
        <v>0</v>
      </c>
      <c r="AX681" s="87"/>
      <c r="AY681" s="85"/>
      <c r="AZ681" s="267">
        <f t="shared" si="37"/>
        <v>0</v>
      </c>
      <c r="BA681" s="88">
        <f t="shared" si="38"/>
        <v>0</v>
      </c>
      <c r="BC681">
        <f>IF($A681&lt;&gt;"",COUNTIF($BD$3:$BD681,$BD681),0)</f>
        <v>0</v>
      </c>
      <c r="BD681" t="str">
        <f>IF($A681&lt;&gt;"",VLOOKUP(TRUNC(MID($A681,1,2),0),Plano_Contas!$H$3:$J$103,2,TRUE),"")</f>
        <v/>
      </c>
      <c r="BE681" s="201" t="str">
        <f t="shared" si="39"/>
        <v/>
      </c>
      <c r="BF681" t="str">
        <f ca="1">IF($BT681&lt;&gt;"",SUMIF($BD$3:$BD$1004,"="&amp;$BD681,INDIRECT(ADDRESS(3,BF$2,1,1)):INDIRECT(ADDRESS(1004,BF$2,1,1))),"")</f>
        <v/>
      </c>
      <c r="BG681" t="str">
        <f ca="1">IF($BT681&lt;&gt;"",SUMIF($BD$3:$BD$1004,"="&amp;$BD681,INDIRECT(ADDRESS(3,BG$2,1,1)):INDIRECT(ADDRESS(1004,BG$2,1,1))),"")</f>
        <v/>
      </c>
      <c r="BH681" t="str">
        <f ca="1">IF($BT681&lt;&gt;"",SUMIF($BD$3:$BD$1004,"="&amp;$BD681,INDIRECT(ADDRESS(3,BH$2,1,1)):INDIRECT(ADDRESS(1004,BH$2,1,1))),"")</f>
        <v/>
      </c>
      <c r="BI681" t="str">
        <f ca="1">IF($BT681&lt;&gt;"",SUMIF($BD$3:$BD$1004,"="&amp;$BD681,INDIRECT(ADDRESS(3,BI$2,1,1)):INDIRECT(ADDRESS(1004,BI$2,1,1))),"")</f>
        <v/>
      </c>
      <c r="BJ681" t="str">
        <f ca="1">IF($BT681&lt;&gt;"",SUMIF($BD$3:$BD$1004,"="&amp;$BD681,INDIRECT(ADDRESS(3,BJ$2,1,1)):INDIRECT(ADDRESS(1004,BJ$2,1,1))),"")</f>
        <v/>
      </c>
      <c r="BK681" t="str">
        <f ca="1">IF($BT681&lt;&gt;"",SUMIF($BD$3:$BD$1004,"="&amp;$BD681,INDIRECT(ADDRESS(3,BK$2,1,1)):INDIRECT(ADDRESS(1004,BK$2,1,1))),"")</f>
        <v/>
      </c>
      <c r="BL681" t="str">
        <f ca="1">IF($BT681&lt;&gt;"",SUMIF($BD$3:$BD$1004,"="&amp;$BD681,INDIRECT(ADDRESS(3,BL$2,1,1)):INDIRECT(ADDRESS(1004,BL$2,1,1))),"")</f>
        <v/>
      </c>
      <c r="BM681" t="str">
        <f ca="1">IF($BT681&lt;&gt;"",SUMIF($BD$3:$BD$1004,"="&amp;$BD681,INDIRECT(ADDRESS(3,BM$2,1,1)):INDIRECT(ADDRESS(1004,BM$2,1,1))),"")</f>
        <v/>
      </c>
      <c r="BN681" t="str">
        <f ca="1">IF($BT681&lt;&gt;"",SUMIF($BD$3:$BD$1004,"="&amp;$BD681,INDIRECT(ADDRESS(3,BN$2,1,1)):INDIRECT(ADDRESS(1004,BN$2,1,1))),"")</f>
        <v/>
      </c>
      <c r="BO681" t="str">
        <f ca="1">IF($BT681&lt;&gt;"",SUMIF($BD$3:$BD$1004,"="&amp;$BD681,INDIRECT(ADDRESS(3,BO$2,1,1)):INDIRECT(ADDRESS(1004,BO$2,1,1))),"")</f>
        <v/>
      </c>
      <c r="BP681" t="str">
        <f ca="1">IF($BT681&lt;&gt;"",SUMIF($BD$3:$BD$1004,"="&amp;$BD681,INDIRECT(ADDRESS(3,BP$2,1,1)):INDIRECT(ADDRESS(1004,BP$2,1,1))),"")</f>
        <v/>
      </c>
      <c r="BQ681" t="str">
        <f ca="1">IF($BT681&lt;&gt;"",SUMIF($BD$3:$BD$1004,"="&amp;$BD681,INDIRECT(ADDRESS(3,BQ$2,1,1)):INDIRECT(ADDRESS(1004,BQ$2,1,1))),"")</f>
        <v/>
      </c>
      <c r="BR681" t="str">
        <f ca="1">IF($BT681&lt;&gt;"",SUMIF($BD$3:$BD$1004,"="&amp;$BD681,INDIRECT(ADDRESS(3,BR$2,1,1)):INDIRECT(ADDRESS(1004,BR$2,1,1))),"")</f>
        <v/>
      </c>
      <c r="BS681" t="str">
        <f>IF($A681&lt;&gt;"",VLOOKUP(TRUNC(MID($A681,1,2),0),Plano_Contas!$H$3:$J$103,3,TRUE),"")</f>
        <v/>
      </c>
      <c r="BT681" t="str">
        <f t="shared" si="40"/>
        <v/>
      </c>
      <c r="BV681">
        <f>Empresas!C681</f>
        <v>0</v>
      </c>
    </row>
    <row r="682" spans="1:74" x14ac:dyDescent="0.2">
      <c r="A682" s="89"/>
      <c r="B682" s="52" t="str">
        <f>IF($A682&lt;&gt;"",VLOOKUP(""&amp;$A682,Plano_Contas!$A$3:$F$1003,6,0),"")</f>
        <v/>
      </c>
      <c r="C682" s="91"/>
      <c r="D682" s="111"/>
      <c r="E682" s="112">
        <v>0</v>
      </c>
      <c r="F682" s="87"/>
      <c r="G682" s="85"/>
      <c r="H682" s="111"/>
      <c r="I682" s="112">
        <v>0</v>
      </c>
      <c r="J682" s="87"/>
      <c r="K682" s="85"/>
      <c r="L682" s="111"/>
      <c r="M682" s="112">
        <v>0</v>
      </c>
      <c r="N682" s="87"/>
      <c r="O682" s="85"/>
      <c r="P682" s="111"/>
      <c r="Q682" s="112">
        <v>0</v>
      </c>
      <c r="R682" s="87"/>
      <c r="S682" s="85"/>
      <c r="T682" s="111"/>
      <c r="U682" s="112">
        <v>0</v>
      </c>
      <c r="V682" s="87"/>
      <c r="W682" s="85"/>
      <c r="X682" s="111"/>
      <c r="Y682" s="112">
        <v>0</v>
      </c>
      <c r="Z682" s="87"/>
      <c r="AA682" s="85"/>
      <c r="AB682" s="111"/>
      <c r="AC682" s="112">
        <v>0</v>
      </c>
      <c r="AD682" s="87"/>
      <c r="AE682" s="85"/>
      <c r="AF682" s="111"/>
      <c r="AG682" s="112">
        <v>0</v>
      </c>
      <c r="AH682" s="87"/>
      <c r="AI682" s="85"/>
      <c r="AJ682" s="111"/>
      <c r="AK682" s="112">
        <v>0</v>
      </c>
      <c r="AL682" s="87"/>
      <c r="AM682" s="85"/>
      <c r="AN682" s="111"/>
      <c r="AO682" s="112">
        <v>0</v>
      </c>
      <c r="AP682" s="87"/>
      <c r="AQ682" s="85"/>
      <c r="AR682" s="111"/>
      <c r="AS682" s="112">
        <v>0</v>
      </c>
      <c r="AT682" s="87"/>
      <c r="AU682" s="85"/>
      <c r="AV682" s="111"/>
      <c r="AW682" s="112">
        <v>0</v>
      </c>
      <c r="AX682" s="87"/>
      <c r="AY682" s="85"/>
      <c r="AZ682" s="267">
        <f t="shared" si="37"/>
        <v>0</v>
      </c>
      <c r="BA682" s="88">
        <f t="shared" si="38"/>
        <v>0</v>
      </c>
      <c r="BC682">
        <f>IF($A682&lt;&gt;"",COUNTIF($BD$3:$BD682,$BD682),0)</f>
        <v>0</v>
      </c>
      <c r="BD682" t="str">
        <f>IF($A682&lt;&gt;"",VLOOKUP(TRUNC(MID($A682,1,2),0),Plano_Contas!$H$3:$J$103,2,TRUE),"")</f>
        <v/>
      </c>
      <c r="BE682" s="201" t="str">
        <f t="shared" si="39"/>
        <v/>
      </c>
      <c r="BF682" t="str">
        <f ca="1">IF($BT682&lt;&gt;"",SUMIF($BD$3:$BD$1004,"="&amp;$BD682,INDIRECT(ADDRESS(3,BF$2,1,1)):INDIRECT(ADDRESS(1004,BF$2,1,1))),"")</f>
        <v/>
      </c>
      <c r="BG682" t="str">
        <f ca="1">IF($BT682&lt;&gt;"",SUMIF($BD$3:$BD$1004,"="&amp;$BD682,INDIRECT(ADDRESS(3,BG$2,1,1)):INDIRECT(ADDRESS(1004,BG$2,1,1))),"")</f>
        <v/>
      </c>
      <c r="BH682" t="str">
        <f ca="1">IF($BT682&lt;&gt;"",SUMIF($BD$3:$BD$1004,"="&amp;$BD682,INDIRECT(ADDRESS(3,BH$2,1,1)):INDIRECT(ADDRESS(1004,BH$2,1,1))),"")</f>
        <v/>
      </c>
      <c r="BI682" t="str">
        <f ca="1">IF($BT682&lt;&gt;"",SUMIF($BD$3:$BD$1004,"="&amp;$BD682,INDIRECT(ADDRESS(3,BI$2,1,1)):INDIRECT(ADDRESS(1004,BI$2,1,1))),"")</f>
        <v/>
      </c>
      <c r="BJ682" t="str">
        <f ca="1">IF($BT682&lt;&gt;"",SUMIF($BD$3:$BD$1004,"="&amp;$BD682,INDIRECT(ADDRESS(3,BJ$2,1,1)):INDIRECT(ADDRESS(1004,BJ$2,1,1))),"")</f>
        <v/>
      </c>
      <c r="BK682" t="str">
        <f ca="1">IF($BT682&lt;&gt;"",SUMIF($BD$3:$BD$1004,"="&amp;$BD682,INDIRECT(ADDRESS(3,BK$2,1,1)):INDIRECT(ADDRESS(1004,BK$2,1,1))),"")</f>
        <v/>
      </c>
      <c r="BL682" t="str">
        <f ca="1">IF($BT682&lt;&gt;"",SUMIF($BD$3:$BD$1004,"="&amp;$BD682,INDIRECT(ADDRESS(3,BL$2,1,1)):INDIRECT(ADDRESS(1004,BL$2,1,1))),"")</f>
        <v/>
      </c>
      <c r="BM682" t="str">
        <f ca="1">IF($BT682&lt;&gt;"",SUMIF($BD$3:$BD$1004,"="&amp;$BD682,INDIRECT(ADDRESS(3,BM$2,1,1)):INDIRECT(ADDRESS(1004,BM$2,1,1))),"")</f>
        <v/>
      </c>
      <c r="BN682" t="str">
        <f ca="1">IF($BT682&lt;&gt;"",SUMIF($BD$3:$BD$1004,"="&amp;$BD682,INDIRECT(ADDRESS(3,BN$2,1,1)):INDIRECT(ADDRESS(1004,BN$2,1,1))),"")</f>
        <v/>
      </c>
      <c r="BO682" t="str">
        <f ca="1">IF($BT682&lt;&gt;"",SUMIF($BD$3:$BD$1004,"="&amp;$BD682,INDIRECT(ADDRESS(3,BO$2,1,1)):INDIRECT(ADDRESS(1004,BO$2,1,1))),"")</f>
        <v/>
      </c>
      <c r="BP682" t="str">
        <f ca="1">IF($BT682&lt;&gt;"",SUMIF($BD$3:$BD$1004,"="&amp;$BD682,INDIRECT(ADDRESS(3,BP$2,1,1)):INDIRECT(ADDRESS(1004,BP$2,1,1))),"")</f>
        <v/>
      </c>
      <c r="BQ682" t="str">
        <f ca="1">IF($BT682&lt;&gt;"",SUMIF($BD$3:$BD$1004,"="&amp;$BD682,INDIRECT(ADDRESS(3,BQ$2,1,1)):INDIRECT(ADDRESS(1004,BQ$2,1,1))),"")</f>
        <v/>
      </c>
      <c r="BR682" t="str">
        <f ca="1">IF($BT682&lt;&gt;"",SUMIF($BD$3:$BD$1004,"="&amp;$BD682,INDIRECT(ADDRESS(3,BR$2,1,1)):INDIRECT(ADDRESS(1004,BR$2,1,1))),"")</f>
        <v/>
      </c>
      <c r="BS682" t="str">
        <f>IF($A682&lt;&gt;"",VLOOKUP(TRUNC(MID($A682,1,2),0),Plano_Contas!$H$3:$J$103,3,TRUE),"")</f>
        <v/>
      </c>
      <c r="BT682" t="str">
        <f t="shared" si="40"/>
        <v/>
      </c>
      <c r="BV682">
        <f>Empresas!C682</f>
        <v>0</v>
      </c>
    </row>
    <row r="683" spans="1:74" x14ac:dyDescent="0.2">
      <c r="A683" s="89"/>
      <c r="B683" s="52" t="str">
        <f>IF($A683&lt;&gt;"",VLOOKUP(""&amp;$A683,Plano_Contas!$A$3:$F$1003,6,0),"")</f>
        <v/>
      </c>
      <c r="C683" s="91"/>
      <c r="D683" s="111"/>
      <c r="E683" s="112">
        <v>0</v>
      </c>
      <c r="F683" s="87"/>
      <c r="G683" s="85"/>
      <c r="H683" s="111"/>
      <c r="I683" s="112">
        <v>0</v>
      </c>
      <c r="J683" s="87"/>
      <c r="K683" s="85"/>
      <c r="L683" s="111"/>
      <c r="M683" s="112">
        <v>0</v>
      </c>
      <c r="N683" s="87"/>
      <c r="O683" s="85"/>
      <c r="P683" s="111"/>
      <c r="Q683" s="112">
        <v>0</v>
      </c>
      <c r="R683" s="87"/>
      <c r="S683" s="85"/>
      <c r="T683" s="111"/>
      <c r="U683" s="112">
        <v>0</v>
      </c>
      <c r="V683" s="87"/>
      <c r="W683" s="85"/>
      <c r="X683" s="111"/>
      <c r="Y683" s="112">
        <v>0</v>
      </c>
      <c r="Z683" s="87"/>
      <c r="AA683" s="85"/>
      <c r="AB683" s="111"/>
      <c r="AC683" s="112">
        <v>0</v>
      </c>
      <c r="AD683" s="87"/>
      <c r="AE683" s="85"/>
      <c r="AF683" s="111"/>
      <c r="AG683" s="112">
        <v>0</v>
      </c>
      <c r="AH683" s="87"/>
      <c r="AI683" s="85"/>
      <c r="AJ683" s="111"/>
      <c r="AK683" s="112">
        <v>0</v>
      </c>
      <c r="AL683" s="87"/>
      <c r="AM683" s="85"/>
      <c r="AN683" s="111"/>
      <c r="AO683" s="112">
        <v>0</v>
      </c>
      <c r="AP683" s="87"/>
      <c r="AQ683" s="85"/>
      <c r="AR683" s="111"/>
      <c r="AS683" s="112">
        <v>0</v>
      </c>
      <c r="AT683" s="87"/>
      <c r="AU683" s="85"/>
      <c r="AV683" s="111"/>
      <c r="AW683" s="112">
        <v>0</v>
      </c>
      <c r="AX683" s="87"/>
      <c r="AY683" s="85"/>
      <c r="AZ683" s="267">
        <f t="shared" si="37"/>
        <v>0</v>
      </c>
      <c r="BA683" s="88">
        <f t="shared" si="38"/>
        <v>0</v>
      </c>
      <c r="BC683">
        <f>IF($A683&lt;&gt;"",COUNTIF($BD$3:$BD683,$BD683),0)</f>
        <v>0</v>
      </c>
      <c r="BD683" t="str">
        <f>IF($A683&lt;&gt;"",VLOOKUP(TRUNC(MID($A683,1,2),0),Plano_Contas!$H$3:$J$103,2,TRUE),"")</f>
        <v/>
      </c>
      <c r="BE683" s="201" t="str">
        <f t="shared" si="39"/>
        <v/>
      </c>
      <c r="BF683" t="str">
        <f ca="1">IF($BT683&lt;&gt;"",SUMIF($BD$3:$BD$1004,"="&amp;$BD683,INDIRECT(ADDRESS(3,BF$2,1,1)):INDIRECT(ADDRESS(1004,BF$2,1,1))),"")</f>
        <v/>
      </c>
      <c r="BG683" t="str">
        <f ca="1">IF($BT683&lt;&gt;"",SUMIF($BD$3:$BD$1004,"="&amp;$BD683,INDIRECT(ADDRESS(3,BG$2,1,1)):INDIRECT(ADDRESS(1004,BG$2,1,1))),"")</f>
        <v/>
      </c>
      <c r="BH683" t="str">
        <f ca="1">IF($BT683&lt;&gt;"",SUMIF($BD$3:$BD$1004,"="&amp;$BD683,INDIRECT(ADDRESS(3,BH$2,1,1)):INDIRECT(ADDRESS(1004,BH$2,1,1))),"")</f>
        <v/>
      </c>
      <c r="BI683" t="str">
        <f ca="1">IF($BT683&lt;&gt;"",SUMIF($BD$3:$BD$1004,"="&amp;$BD683,INDIRECT(ADDRESS(3,BI$2,1,1)):INDIRECT(ADDRESS(1004,BI$2,1,1))),"")</f>
        <v/>
      </c>
      <c r="BJ683" t="str">
        <f ca="1">IF($BT683&lt;&gt;"",SUMIF($BD$3:$BD$1004,"="&amp;$BD683,INDIRECT(ADDRESS(3,BJ$2,1,1)):INDIRECT(ADDRESS(1004,BJ$2,1,1))),"")</f>
        <v/>
      </c>
      <c r="BK683" t="str">
        <f ca="1">IF($BT683&lt;&gt;"",SUMIF($BD$3:$BD$1004,"="&amp;$BD683,INDIRECT(ADDRESS(3,BK$2,1,1)):INDIRECT(ADDRESS(1004,BK$2,1,1))),"")</f>
        <v/>
      </c>
      <c r="BL683" t="str">
        <f ca="1">IF($BT683&lt;&gt;"",SUMIF($BD$3:$BD$1004,"="&amp;$BD683,INDIRECT(ADDRESS(3,BL$2,1,1)):INDIRECT(ADDRESS(1004,BL$2,1,1))),"")</f>
        <v/>
      </c>
      <c r="BM683" t="str">
        <f ca="1">IF($BT683&lt;&gt;"",SUMIF($BD$3:$BD$1004,"="&amp;$BD683,INDIRECT(ADDRESS(3,BM$2,1,1)):INDIRECT(ADDRESS(1004,BM$2,1,1))),"")</f>
        <v/>
      </c>
      <c r="BN683" t="str">
        <f ca="1">IF($BT683&lt;&gt;"",SUMIF($BD$3:$BD$1004,"="&amp;$BD683,INDIRECT(ADDRESS(3,BN$2,1,1)):INDIRECT(ADDRESS(1004,BN$2,1,1))),"")</f>
        <v/>
      </c>
      <c r="BO683" t="str">
        <f ca="1">IF($BT683&lt;&gt;"",SUMIF($BD$3:$BD$1004,"="&amp;$BD683,INDIRECT(ADDRESS(3,BO$2,1,1)):INDIRECT(ADDRESS(1004,BO$2,1,1))),"")</f>
        <v/>
      </c>
      <c r="BP683" t="str">
        <f ca="1">IF($BT683&lt;&gt;"",SUMIF($BD$3:$BD$1004,"="&amp;$BD683,INDIRECT(ADDRESS(3,BP$2,1,1)):INDIRECT(ADDRESS(1004,BP$2,1,1))),"")</f>
        <v/>
      </c>
      <c r="BQ683" t="str">
        <f ca="1">IF($BT683&lt;&gt;"",SUMIF($BD$3:$BD$1004,"="&amp;$BD683,INDIRECT(ADDRESS(3,BQ$2,1,1)):INDIRECT(ADDRESS(1004,BQ$2,1,1))),"")</f>
        <v/>
      </c>
      <c r="BR683" t="str">
        <f ca="1">IF($BT683&lt;&gt;"",SUMIF($BD$3:$BD$1004,"="&amp;$BD683,INDIRECT(ADDRESS(3,BR$2,1,1)):INDIRECT(ADDRESS(1004,BR$2,1,1))),"")</f>
        <v/>
      </c>
      <c r="BS683" t="str">
        <f>IF($A683&lt;&gt;"",VLOOKUP(TRUNC(MID($A683,1,2),0),Plano_Contas!$H$3:$J$103,3,TRUE),"")</f>
        <v/>
      </c>
      <c r="BT683" t="str">
        <f t="shared" si="40"/>
        <v/>
      </c>
      <c r="BV683">
        <f>Empresas!C683</f>
        <v>0</v>
      </c>
    </row>
    <row r="684" spans="1:74" x14ac:dyDescent="0.2">
      <c r="A684" s="89"/>
      <c r="B684" s="52" t="str">
        <f>IF($A684&lt;&gt;"",VLOOKUP(""&amp;$A684,Plano_Contas!$A$3:$F$1003,6,0),"")</f>
        <v/>
      </c>
      <c r="C684" s="91"/>
      <c r="D684" s="111"/>
      <c r="E684" s="112">
        <v>0</v>
      </c>
      <c r="F684" s="87"/>
      <c r="G684" s="85"/>
      <c r="H684" s="111"/>
      <c r="I684" s="112">
        <v>0</v>
      </c>
      <c r="J684" s="87"/>
      <c r="K684" s="85"/>
      <c r="L684" s="111"/>
      <c r="M684" s="112">
        <v>0</v>
      </c>
      <c r="N684" s="87"/>
      <c r="O684" s="85"/>
      <c r="P684" s="111"/>
      <c r="Q684" s="112">
        <v>0</v>
      </c>
      <c r="R684" s="87"/>
      <c r="S684" s="85"/>
      <c r="T684" s="111"/>
      <c r="U684" s="112">
        <v>0</v>
      </c>
      <c r="V684" s="87"/>
      <c r="W684" s="85"/>
      <c r="X684" s="111"/>
      <c r="Y684" s="112">
        <v>0</v>
      </c>
      <c r="Z684" s="87"/>
      <c r="AA684" s="85"/>
      <c r="AB684" s="111"/>
      <c r="AC684" s="112">
        <v>0</v>
      </c>
      <c r="AD684" s="87"/>
      <c r="AE684" s="85"/>
      <c r="AF684" s="111"/>
      <c r="AG684" s="112">
        <v>0</v>
      </c>
      <c r="AH684" s="87"/>
      <c r="AI684" s="85"/>
      <c r="AJ684" s="111"/>
      <c r="AK684" s="112">
        <v>0</v>
      </c>
      <c r="AL684" s="87"/>
      <c r="AM684" s="85"/>
      <c r="AN684" s="111"/>
      <c r="AO684" s="112">
        <v>0</v>
      </c>
      <c r="AP684" s="87"/>
      <c r="AQ684" s="85"/>
      <c r="AR684" s="111"/>
      <c r="AS684" s="112">
        <v>0</v>
      </c>
      <c r="AT684" s="87"/>
      <c r="AU684" s="85"/>
      <c r="AV684" s="111"/>
      <c r="AW684" s="112">
        <v>0</v>
      </c>
      <c r="AX684" s="87"/>
      <c r="AY684" s="85"/>
      <c r="AZ684" s="267">
        <f t="shared" si="37"/>
        <v>0</v>
      </c>
      <c r="BA684" s="88">
        <f t="shared" si="38"/>
        <v>0</v>
      </c>
      <c r="BC684">
        <f>IF($A684&lt;&gt;"",COUNTIF($BD$3:$BD684,$BD684),0)</f>
        <v>0</v>
      </c>
      <c r="BD684" t="str">
        <f>IF($A684&lt;&gt;"",VLOOKUP(TRUNC(MID($A684,1,2),0),Plano_Contas!$H$3:$J$103,2,TRUE),"")</f>
        <v/>
      </c>
      <c r="BE684" s="201" t="str">
        <f t="shared" si="39"/>
        <v/>
      </c>
      <c r="BF684" t="str">
        <f ca="1">IF($BT684&lt;&gt;"",SUMIF($BD$3:$BD$1004,"="&amp;$BD684,INDIRECT(ADDRESS(3,BF$2,1,1)):INDIRECT(ADDRESS(1004,BF$2,1,1))),"")</f>
        <v/>
      </c>
      <c r="BG684" t="str">
        <f ca="1">IF($BT684&lt;&gt;"",SUMIF($BD$3:$BD$1004,"="&amp;$BD684,INDIRECT(ADDRESS(3,BG$2,1,1)):INDIRECT(ADDRESS(1004,BG$2,1,1))),"")</f>
        <v/>
      </c>
      <c r="BH684" t="str">
        <f ca="1">IF($BT684&lt;&gt;"",SUMIF($BD$3:$BD$1004,"="&amp;$BD684,INDIRECT(ADDRESS(3,BH$2,1,1)):INDIRECT(ADDRESS(1004,BH$2,1,1))),"")</f>
        <v/>
      </c>
      <c r="BI684" t="str">
        <f ca="1">IF($BT684&lt;&gt;"",SUMIF($BD$3:$BD$1004,"="&amp;$BD684,INDIRECT(ADDRESS(3,BI$2,1,1)):INDIRECT(ADDRESS(1004,BI$2,1,1))),"")</f>
        <v/>
      </c>
      <c r="BJ684" t="str">
        <f ca="1">IF($BT684&lt;&gt;"",SUMIF($BD$3:$BD$1004,"="&amp;$BD684,INDIRECT(ADDRESS(3,BJ$2,1,1)):INDIRECT(ADDRESS(1004,BJ$2,1,1))),"")</f>
        <v/>
      </c>
      <c r="BK684" t="str">
        <f ca="1">IF($BT684&lt;&gt;"",SUMIF($BD$3:$BD$1004,"="&amp;$BD684,INDIRECT(ADDRESS(3,BK$2,1,1)):INDIRECT(ADDRESS(1004,BK$2,1,1))),"")</f>
        <v/>
      </c>
      <c r="BL684" t="str">
        <f ca="1">IF($BT684&lt;&gt;"",SUMIF($BD$3:$BD$1004,"="&amp;$BD684,INDIRECT(ADDRESS(3,BL$2,1,1)):INDIRECT(ADDRESS(1004,BL$2,1,1))),"")</f>
        <v/>
      </c>
      <c r="BM684" t="str">
        <f ca="1">IF($BT684&lt;&gt;"",SUMIF($BD$3:$BD$1004,"="&amp;$BD684,INDIRECT(ADDRESS(3,BM$2,1,1)):INDIRECT(ADDRESS(1004,BM$2,1,1))),"")</f>
        <v/>
      </c>
      <c r="BN684" t="str">
        <f ca="1">IF($BT684&lt;&gt;"",SUMIF($BD$3:$BD$1004,"="&amp;$BD684,INDIRECT(ADDRESS(3,BN$2,1,1)):INDIRECT(ADDRESS(1004,BN$2,1,1))),"")</f>
        <v/>
      </c>
      <c r="BO684" t="str">
        <f ca="1">IF($BT684&lt;&gt;"",SUMIF($BD$3:$BD$1004,"="&amp;$BD684,INDIRECT(ADDRESS(3,BO$2,1,1)):INDIRECT(ADDRESS(1004,BO$2,1,1))),"")</f>
        <v/>
      </c>
      <c r="BP684" t="str">
        <f ca="1">IF($BT684&lt;&gt;"",SUMIF($BD$3:$BD$1004,"="&amp;$BD684,INDIRECT(ADDRESS(3,BP$2,1,1)):INDIRECT(ADDRESS(1004,BP$2,1,1))),"")</f>
        <v/>
      </c>
      <c r="BQ684" t="str">
        <f ca="1">IF($BT684&lt;&gt;"",SUMIF($BD$3:$BD$1004,"="&amp;$BD684,INDIRECT(ADDRESS(3,BQ$2,1,1)):INDIRECT(ADDRESS(1004,BQ$2,1,1))),"")</f>
        <v/>
      </c>
      <c r="BR684" t="str">
        <f ca="1">IF($BT684&lt;&gt;"",SUMIF($BD$3:$BD$1004,"="&amp;$BD684,INDIRECT(ADDRESS(3,BR$2,1,1)):INDIRECT(ADDRESS(1004,BR$2,1,1))),"")</f>
        <v/>
      </c>
      <c r="BS684" t="str">
        <f>IF($A684&lt;&gt;"",VLOOKUP(TRUNC(MID($A684,1,2),0),Plano_Contas!$H$3:$J$103,3,TRUE),"")</f>
        <v/>
      </c>
      <c r="BT684" t="str">
        <f t="shared" si="40"/>
        <v/>
      </c>
      <c r="BV684">
        <f>Empresas!C684</f>
        <v>0</v>
      </c>
    </row>
    <row r="685" spans="1:74" x14ac:dyDescent="0.2">
      <c r="A685" s="89"/>
      <c r="B685" s="52" t="str">
        <f>IF($A685&lt;&gt;"",VLOOKUP(""&amp;$A685,Plano_Contas!$A$3:$F$1003,6,0),"")</f>
        <v/>
      </c>
      <c r="C685" s="91"/>
      <c r="D685" s="111"/>
      <c r="E685" s="112">
        <v>0</v>
      </c>
      <c r="F685" s="87"/>
      <c r="G685" s="85"/>
      <c r="H685" s="111"/>
      <c r="I685" s="112">
        <v>0</v>
      </c>
      <c r="J685" s="87"/>
      <c r="K685" s="85"/>
      <c r="L685" s="111"/>
      <c r="M685" s="112">
        <v>0</v>
      </c>
      <c r="N685" s="87"/>
      <c r="O685" s="85"/>
      <c r="P685" s="111"/>
      <c r="Q685" s="112">
        <v>0</v>
      </c>
      <c r="R685" s="87"/>
      <c r="S685" s="85"/>
      <c r="T685" s="111"/>
      <c r="U685" s="112">
        <v>0</v>
      </c>
      <c r="V685" s="87"/>
      <c r="W685" s="85"/>
      <c r="X685" s="111"/>
      <c r="Y685" s="112">
        <v>0</v>
      </c>
      <c r="Z685" s="87"/>
      <c r="AA685" s="85"/>
      <c r="AB685" s="111"/>
      <c r="AC685" s="112">
        <v>0</v>
      </c>
      <c r="AD685" s="87"/>
      <c r="AE685" s="85"/>
      <c r="AF685" s="111"/>
      <c r="AG685" s="112">
        <v>0</v>
      </c>
      <c r="AH685" s="87"/>
      <c r="AI685" s="85"/>
      <c r="AJ685" s="111"/>
      <c r="AK685" s="112">
        <v>0</v>
      </c>
      <c r="AL685" s="87"/>
      <c r="AM685" s="85"/>
      <c r="AN685" s="111"/>
      <c r="AO685" s="112">
        <v>0</v>
      </c>
      <c r="AP685" s="87"/>
      <c r="AQ685" s="85"/>
      <c r="AR685" s="111"/>
      <c r="AS685" s="112">
        <v>0</v>
      </c>
      <c r="AT685" s="87"/>
      <c r="AU685" s="85"/>
      <c r="AV685" s="111"/>
      <c r="AW685" s="112">
        <v>0</v>
      </c>
      <c r="AX685" s="87"/>
      <c r="AY685" s="85"/>
      <c r="AZ685" s="267">
        <f t="shared" si="37"/>
        <v>0</v>
      </c>
      <c r="BA685" s="88">
        <f t="shared" si="38"/>
        <v>0</v>
      </c>
      <c r="BC685">
        <f>IF($A685&lt;&gt;"",COUNTIF($BD$3:$BD685,$BD685),0)</f>
        <v>0</v>
      </c>
      <c r="BD685" t="str">
        <f>IF($A685&lt;&gt;"",VLOOKUP(TRUNC(MID($A685,1,2),0),Plano_Contas!$H$3:$J$103,2,TRUE),"")</f>
        <v/>
      </c>
      <c r="BE685" s="201" t="str">
        <f t="shared" si="39"/>
        <v/>
      </c>
      <c r="BF685" t="str">
        <f ca="1">IF($BT685&lt;&gt;"",SUMIF($BD$3:$BD$1004,"="&amp;$BD685,INDIRECT(ADDRESS(3,BF$2,1,1)):INDIRECT(ADDRESS(1004,BF$2,1,1))),"")</f>
        <v/>
      </c>
      <c r="BG685" t="str">
        <f ca="1">IF($BT685&lt;&gt;"",SUMIF($BD$3:$BD$1004,"="&amp;$BD685,INDIRECT(ADDRESS(3,BG$2,1,1)):INDIRECT(ADDRESS(1004,BG$2,1,1))),"")</f>
        <v/>
      </c>
      <c r="BH685" t="str">
        <f ca="1">IF($BT685&lt;&gt;"",SUMIF($BD$3:$BD$1004,"="&amp;$BD685,INDIRECT(ADDRESS(3,BH$2,1,1)):INDIRECT(ADDRESS(1004,BH$2,1,1))),"")</f>
        <v/>
      </c>
      <c r="BI685" t="str">
        <f ca="1">IF($BT685&lt;&gt;"",SUMIF($BD$3:$BD$1004,"="&amp;$BD685,INDIRECT(ADDRESS(3,BI$2,1,1)):INDIRECT(ADDRESS(1004,BI$2,1,1))),"")</f>
        <v/>
      </c>
      <c r="BJ685" t="str">
        <f ca="1">IF($BT685&lt;&gt;"",SUMIF($BD$3:$BD$1004,"="&amp;$BD685,INDIRECT(ADDRESS(3,BJ$2,1,1)):INDIRECT(ADDRESS(1004,BJ$2,1,1))),"")</f>
        <v/>
      </c>
      <c r="BK685" t="str">
        <f ca="1">IF($BT685&lt;&gt;"",SUMIF($BD$3:$BD$1004,"="&amp;$BD685,INDIRECT(ADDRESS(3,BK$2,1,1)):INDIRECT(ADDRESS(1004,BK$2,1,1))),"")</f>
        <v/>
      </c>
      <c r="BL685" t="str">
        <f ca="1">IF($BT685&lt;&gt;"",SUMIF($BD$3:$BD$1004,"="&amp;$BD685,INDIRECT(ADDRESS(3,BL$2,1,1)):INDIRECT(ADDRESS(1004,BL$2,1,1))),"")</f>
        <v/>
      </c>
      <c r="BM685" t="str">
        <f ca="1">IF($BT685&lt;&gt;"",SUMIF($BD$3:$BD$1004,"="&amp;$BD685,INDIRECT(ADDRESS(3,BM$2,1,1)):INDIRECT(ADDRESS(1004,BM$2,1,1))),"")</f>
        <v/>
      </c>
      <c r="BN685" t="str">
        <f ca="1">IF($BT685&lt;&gt;"",SUMIF($BD$3:$BD$1004,"="&amp;$BD685,INDIRECT(ADDRESS(3,BN$2,1,1)):INDIRECT(ADDRESS(1004,BN$2,1,1))),"")</f>
        <v/>
      </c>
      <c r="BO685" t="str">
        <f ca="1">IF($BT685&lt;&gt;"",SUMIF($BD$3:$BD$1004,"="&amp;$BD685,INDIRECT(ADDRESS(3,BO$2,1,1)):INDIRECT(ADDRESS(1004,BO$2,1,1))),"")</f>
        <v/>
      </c>
      <c r="BP685" t="str">
        <f ca="1">IF($BT685&lt;&gt;"",SUMIF($BD$3:$BD$1004,"="&amp;$BD685,INDIRECT(ADDRESS(3,BP$2,1,1)):INDIRECT(ADDRESS(1004,BP$2,1,1))),"")</f>
        <v/>
      </c>
      <c r="BQ685" t="str">
        <f ca="1">IF($BT685&lt;&gt;"",SUMIF($BD$3:$BD$1004,"="&amp;$BD685,INDIRECT(ADDRESS(3,BQ$2,1,1)):INDIRECT(ADDRESS(1004,BQ$2,1,1))),"")</f>
        <v/>
      </c>
      <c r="BR685" t="str">
        <f ca="1">IF($BT685&lt;&gt;"",SUMIF($BD$3:$BD$1004,"="&amp;$BD685,INDIRECT(ADDRESS(3,BR$2,1,1)):INDIRECT(ADDRESS(1004,BR$2,1,1))),"")</f>
        <v/>
      </c>
      <c r="BS685" t="str">
        <f>IF($A685&lt;&gt;"",VLOOKUP(TRUNC(MID($A685,1,2),0),Plano_Contas!$H$3:$J$103,3,TRUE),"")</f>
        <v/>
      </c>
      <c r="BT685" t="str">
        <f t="shared" si="40"/>
        <v/>
      </c>
      <c r="BV685">
        <f>Empresas!C685</f>
        <v>0</v>
      </c>
    </row>
    <row r="686" spans="1:74" x14ac:dyDescent="0.2">
      <c r="A686" s="89"/>
      <c r="B686" s="52" t="str">
        <f>IF($A686&lt;&gt;"",VLOOKUP(""&amp;$A686,Plano_Contas!$A$3:$F$1003,6,0),"")</f>
        <v/>
      </c>
      <c r="C686" s="91"/>
      <c r="D686" s="111"/>
      <c r="E686" s="112">
        <v>0</v>
      </c>
      <c r="F686" s="87"/>
      <c r="G686" s="85"/>
      <c r="H686" s="111"/>
      <c r="I686" s="112">
        <v>0</v>
      </c>
      <c r="J686" s="87"/>
      <c r="K686" s="85"/>
      <c r="L686" s="111"/>
      <c r="M686" s="112">
        <v>0</v>
      </c>
      <c r="N686" s="87"/>
      <c r="O686" s="85"/>
      <c r="P686" s="111"/>
      <c r="Q686" s="112">
        <v>0</v>
      </c>
      <c r="R686" s="87"/>
      <c r="S686" s="85"/>
      <c r="T686" s="111"/>
      <c r="U686" s="112">
        <v>0</v>
      </c>
      <c r="V686" s="87"/>
      <c r="W686" s="85"/>
      <c r="X686" s="111"/>
      <c r="Y686" s="112">
        <v>0</v>
      </c>
      <c r="Z686" s="87"/>
      <c r="AA686" s="85"/>
      <c r="AB686" s="111"/>
      <c r="AC686" s="112">
        <v>0</v>
      </c>
      <c r="AD686" s="87"/>
      <c r="AE686" s="85"/>
      <c r="AF686" s="111"/>
      <c r="AG686" s="112">
        <v>0</v>
      </c>
      <c r="AH686" s="87"/>
      <c r="AI686" s="85"/>
      <c r="AJ686" s="111"/>
      <c r="AK686" s="112">
        <v>0</v>
      </c>
      <c r="AL686" s="87"/>
      <c r="AM686" s="85"/>
      <c r="AN686" s="111"/>
      <c r="AO686" s="112">
        <v>0</v>
      </c>
      <c r="AP686" s="87"/>
      <c r="AQ686" s="85"/>
      <c r="AR686" s="111"/>
      <c r="AS686" s="112">
        <v>0</v>
      </c>
      <c r="AT686" s="87"/>
      <c r="AU686" s="85"/>
      <c r="AV686" s="111"/>
      <c r="AW686" s="112">
        <v>0</v>
      </c>
      <c r="AX686" s="87"/>
      <c r="AY686" s="85"/>
      <c r="AZ686" s="267">
        <f t="shared" si="37"/>
        <v>0</v>
      </c>
      <c r="BA686" s="88">
        <f t="shared" si="38"/>
        <v>0</v>
      </c>
      <c r="BC686">
        <f>IF($A686&lt;&gt;"",COUNTIF($BD$3:$BD686,$BD686),0)</f>
        <v>0</v>
      </c>
      <c r="BD686" t="str">
        <f>IF($A686&lt;&gt;"",VLOOKUP(TRUNC(MID($A686,1,2),0),Plano_Contas!$H$3:$J$103,2,TRUE),"")</f>
        <v/>
      </c>
      <c r="BE686" s="201" t="str">
        <f t="shared" si="39"/>
        <v/>
      </c>
      <c r="BF686" t="str">
        <f ca="1">IF($BT686&lt;&gt;"",SUMIF($BD$3:$BD$1004,"="&amp;$BD686,INDIRECT(ADDRESS(3,BF$2,1,1)):INDIRECT(ADDRESS(1004,BF$2,1,1))),"")</f>
        <v/>
      </c>
      <c r="BG686" t="str">
        <f ca="1">IF($BT686&lt;&gt;"",SUMIF($BD$3:$BD$1004,"="&amp;$BD686,INDIRECT(ADDRESS(3,BG$2,1,1)):INDIRECT(ADDRESS(1004,BG$2,1,1))),"")</f>
        <v/>
      </c>
      <c r="BH686" t="str">
        <f ca="1">IF($BT686&lt;&gt;"",SUMIF($BD$3:$BD$1004,"="&amp;$BD686,INDIRECT(ADDRESS(3,BH$2,1,1)):INDIRECT(ADDRESS(1004,BH$2,1,1))),"")</f>
        <v/>
      </c>
      <c r="BI686" t="str">
        <f ca="1">IF($BT686&lt;&gt;"",SUMIF($BD$3:$BD$1004,"="&amp;$BD686,INDIRECT(ADDRESS(3,BI$2,1,1)):INDIRECT(ADDRESS(1004,BI$2,1,1))),"")</f>
        <v/>
      </c>
      <c r="BJ686" t="str">
        <f ca="1">IF($BT686&lt;&gt;"",SUMIF($BD$3:$BD$1004,"="&amp;$BD686,INDIRECT(ADDRESS(3,BJ$2,1,1)):INDIRECT(ADDRESS(1004,BJ$2,1,1))),"")</f>
        <v/>
      </c>
      <c r="BK686" t="str">
        <f ca="1">IF($BT686&lt;&gt;"",SUMIF($BD$3:$BD$1004,"="&amp;$BD686,INDIRECT(ADDRESS(3,BK$2,1,1)):INDIRECT(ADDRESS(1004,BK$2,1,1))),"")</f>
        <v/>
      </c>
      <c r="BL686" t="str">
        <f ca="1">IF($BT686&lt;&gt;"",SUMIF($BD$3:$BD$1004,"="&amp;$BD686,INDIRECT(ADDRESS(3,BL$2,1,1)):INDIRECT(ADDRESS(1004,BL$2,1,1))),"")</f>
        <v/>
      </c>
      <c r="BM686" t="str">
        <f ca="1">IF($BT686&lt;&gt;"",SUMIF($BD$3:$BD$1004,"="&amp;$BD686,INDIRECT(ADDRESS(3,BM$2,1,1)):INDIRECT(ADDRESS(1004,BM$2,1,1))),"")</f>
        <v/>
      </c>
      <c r="BN686" t="str">
        <f ca="1">IF($BT686&lt;&gt;"",SUMIF($BD$3:$BD$1004,"="&amp;$BD686,INDIRECT(ADDRESS(3,BN$2,1,1)):INDIRECT(ADDRESS(1004,BN$2,1,1))),"")</f>
        <v/>
      </c>
      <c r="BO686" t="str">
        <f ca="1">IF($BT686&lt;&gt;"",SUMIF($BD$3:$BD$1004,"="&amp;$BD686,INDIRECT(ADDRESS(3,BO$2,1,1)):INDIRECT(ADDRESS(1004,BO$2,1,1))),"")</f>
        <v/>
      </c>
      <c r="BP686" t="str">
        <f ca="1">IF($BT686&lt;&gt;"",SUMIF($BD$3:$BD$1004,"="&amp;$BD686,INDIRECT(ADDRESS(3,BP$2,1,1)):INDIRECT(ADDRESS(1004,BP$2,1,1))),"")</f>
        <v/>
      </c>
      <c r="BQ686" t="str">
        <f ca="1">IF($BT686&lt;&gt;"",SUMIF($BD$3:$BD$1004,"="&amp;$BD686,INDIRECT(ADDRESS(3,BQ$2,1,1)):INDIRECT(ADDRESS(1004,BQ$2,1,1))),"")</f>
        <v/>
      </c>
      <c r="BR686" t="str">
        <f ca="1">IF($BT686&lt;&gt;"",SUMIF($BD$3:$BD$1004,"="&amp;$BD686,INDIRECT(ADDRESS(3,BR$2,1,1)):INDIRECT(ADDRESS(1004,BR$2,1,1))),"")</f>
        <v/>
      </c>
      <c r="BS686" t="str">
        <f>IF($A686&lt;&gt;"",VLOOKUP(TRUNC(MID($A686,1,2),0),Plano_Contas!$H$3:$J$103,3,TRUE),"")</f>
        <v/>
      </c>
      <c r="BT686" t="str">
        <f t="shared" si="40"/>
        <v/>
      </c>
      <c r="BV686">
        <f>Empresas!C686</f>
        <v>0</v>
      </c>
    </row>
    <row r="687" spans="1:74" x14ac:dyDescent="0.2">
      <c r="A687" s="89"/>
      <c r="B687" s="52" t="str">
        <f>IF($A687&lt;&gt;"",VLOOKUP(""&amp;$A687,Plano_Contas!$A$3:$F$1003,6,0),"")</f>
        <v/>
      </c>
      <c r="C687" s="91"/>
      <c r="D687" s="111"/>
      <c r="E687" s="112">
        <v>0</v>
      </c>
      <c r="F687" s="87"/>
      <c r="G687" s="85"/>
      <c r="H687" s="111"/>
      <c r="I687" s="112">
        <v>0</v>
      </c>
      <c r="J687" s="87"/>
      <c r="K687" s="85"/>
      <c r="L687" s="111"/>
      <c r="M687" s="112">
        <v>0</v>
      </c>
      <c r="N687" s="87"/>
      <c r="O687" s="85"/>
      <c r="P687" s="111"/>
      <c r="Q687" s="112">
        <v>0</v>
      </c>
      <c r="R687" s="87"/>
      <c r="S687" s="85"/>
      <c r="T687" s="111"/>
      <c r="U687" s="112">
        <v>0</v>
      </c>
      <c r="V687" s="87"/>
      <c r="W687" s="85"/>
      <c r="X687" s="111"/>
      <c r="Y687" s="112">
        <v>0</v>
      </c>
      <c r="Z687" s="87"/>
      <c r="AA687" s="85"/>
      <c r="AB687" s="111"/>
      <c r="AC687" s="112">
        <v>0</v>
      </c>
      <c r="AD687" s="87"/>
      <c r="AE687" s="85"/>
      <c r="AF687" s="111"/>
      <c r="AG687" s="112">
        <v>0</v>
      </c>
      <c r="AH687" s="87"/>
      <c r="AI687" s="85"/>
      <c r="AJ687" s="111"/>
      <c r="AK687" s="112">
        <v>0</v>
      </c>
      <c r="AL687" s="87"/>
      <c r="AM687" s="85"/>
      <c r="AN687" s="111"/>
      <c r="AO687" s="112">
        <v>0</v>
      </c>
      <c r="AP687" s="87"/>
      <c r="AQ687" s="85"/>
      <c r="AR687" s="111"/>
      <c r="AS687" s="112">
        <v>0</v>
      </c>
      <c r="AT687" s="87"/>
      <c r="AU687" s="85"/>
      <c r="AV687" s="111"/>
      <c r="AW687" s="112">
        <v>0</v>
      </c>
      <c r="AX687" s="87"/>
      <c r="AY687" s="85"/>
      <c r="AZ687" s="267">
        <f t="shared" si="37"/>
        <v>0</v>
      </c>
      <c r="BA687" s="88">
        <f t="shared" si="38"/>
        <v>0</v>
      </c>
      <c r="BC687">
        <f>IF($A687&lt;&gt;"",COUNTIF($BD$3:$BD687,$BD687),0)</f>
        <v>0</v>
      </c>
      <c r="BD687" t="str">
        <f>IF($A687&lt;&gt;"",VLOOKUP(TRUNC(MID($A687,1,2),0),Plano_Contas!$H$3:$J$103,2,TRUE),"")</f>
        <v/>
      </c>
      <c r="BE687" s="201" t="str">
        <f t="shared" si="39"/>
        <v/>
      </c>
      <c r="BF687" t="str">
        <f ca="1">IF($BT687&lt;&gt;"",SUMIF($BD$3:$BD$1004,"="&amp;$BD687,INDIRECT(ADDRESS(3,BF$2,1,1)):INDIRECT(ADDRESS(1004,BF$2,1,1))),"")</f>
        <v/>
      </c>
      <c r="BG687" t="str">
        <f ca="1">IF($BT687&lt;&gt;"",SUMIF($BD$3:$BD$1004,"="&amp;$BD687,INDIRECT(ADDRESS(3,BG$2,1,1)):INDIRECT(ADDRESS(1004,BG$2,1,1))),"")</f>
        <v/>
      </c>
      <c r="BH687" t="str">
        <f ca="1">IF($BT687&lt;&gt;"",SUMIF($BD$3:$BD$1004,"="&amp;$BD687,INDIRECT(ADDRESS(3,BH$2,1,1)):INDIRECT(ADDRESS(1004,BH$2,1,1))),"")</f>
        <v/>
      </c>
      <c r="BI687" t="str">
        <f ca="1">IF($BT687&lt;&gt;"",SUMIF($BD$3:$BD$1004,"="&amp;$BD687,INDIRECT(ADDRESS(3,BI$2,1,1)):INDIRECT(ADDRESS(1004,BI$2,1,1))),"")</f>
        <v/>
      </c>
      <c r="BJ687" t="str">
        <f ca="1">IF($BT687&lt;&gt;"",SUMIF($BD$3:$BD$1004,"="&amp;$BD687,INDIRECT(ADDRESS(3,BJ$2,1,1)):INDIRECT(ADDRESS(1004,BJ$2,1,1))),"")</f>
        <v/>
      </c>
      <c r="BK687" t="str">
        <f ca="1">IF($BT687&lt;&gt;"",SUMIF($BD$3:$BD$1004,"="&amp;$BD687,INDIRECT(ADDRESS(3,BK$2,1,1)):INDIRECT(ADDRESS(1004,BK$2,1,1))),"")</f>
        <v/>
      </c>
      <c r="BL687" t="str">
        <f ca="1">IF($BT687&lt;&gt;"",SUMIF($BD$3:$BD$1004,"="&amp;$BD687,INDIRECT(ADDRESS(3,BL$2,1,1)):INDIRECT(ADDRESS(1004,BL$2,1,1))),"")</f>
        <v/>
      </c>
      <c r="BM687" t="str">
        <f ca="1">IF($BT687&lt;&gt;"",SUMIF($BD$3:$BD$1004,"="&amp;$BD687,INDIRECT(ADDRESS(3,BM$2,1,1)):INDIRECT(ADDRESS(1004,BM$2,1,1))),"")</f>
        <v/>
      </c>
      <c r="BN687" t="str">
        <f ca="1">IF($BT687&lt;&gt;"",SUMIF($BD$3:$BD$1004,"="&amp;$BD687,INDIRECT(ADDRESS(3,BN$2,1,1)):INDIRECT(ADDRESS(1004,BN$2,1,1))),"")</f>
        <v/>
      </c>
      <c r="BO687" t="str">
        <f ca="1">IF($BT687&lt;&gt;"",SUMIF($BD$3:$BD$1004,"="&amp;$BD687,INDIRECT(ADDRESS(3,BO$2,1,1)):INDIRECT(ADDRESS(1004,BO$2,1,1))),"")</f>
        <v/>
      </c>
      <c r="BP687" t="str">
        <f ca="1">IF($BT687&lt;&gt;"",SUMIF($BD$3:$BD$1004,"="&amp;$BD687,INDIRECT(ADDRESS(3,BP$2,1,1)):INDIRECT(ADDRESS(1004,BP$2,1,1))),"")</f>
        <v/>
      </c>
      <c r="BQ687" t="str">
        <f ca="1">IF($BT687&lt;&gt;"",SUMIF($BD$3:$BD$1004,"="&amp;$BD687,INDIRECT(ADDRESS(3,BQ$2,1,1)):INDIRECT(ADDRESS(1004,BQ$2,1,1))),"")</f>
        <v/>
      </c>
      <c r="BR687" t="str">
        <f ca="1">IF($BT687&lt;&gt;"",SUMIF($BD$3:$BD$1004,"="&amp;$BD687,INDIRECT(ADDRESS(3,BR$2,1,1)):INDIRECT(ADDRESS(1004,BR$2,1,1))),"")</f>
        <v/>
      </c>
      <c r="BS687" t="str">
        <f>IF($A687&lt;&gt;"",VLOOKUP(TRUNC(MID($A687,1,2),0),Plano_Contas!$H$3:$J$103,3,TRUE),"")</f>
        <v/>
      </c>
      <c r="BT687" t="str">
        <f t="shared" si="40"/>
        <v/>
      </c>
      <c r="BV687">
        <f>Empresas!C687</f>
        <v>0</v>
      </c>
    </row>
    <row r="688" spans="1:74" x14ac:dyDescent="0.2">
      <c r="A688" s="89"/>
      <c r="B688" s="52" t="str">
        <f>IF($A688&lt;&gt;"",VLOOKUP(""&amp;$A688,Plano_Contas!$A$3:$F$1003,6,0),"")</f>
        <v/>
      </c>
      <c r="C688" s="91"/>
      <c r="D688" s="111"/>
      <c r="E688" s="112">
        <v>0</v>
      </c>
      <c r="F688" s="87"/>
      <c r="G688" s="85"/>
      <c r="H688" s="111"/>
      <c r="I688" s="112">
        <v>0</v>
      </c>
      <c r="J688" s="87"/>
      <c r="K688" s="85"/>
      <c r="L688" s="111"/>
      <c r="M688" s="112">
        <v>0</v>
      </c>
      <c r="N688" s="87"/>
      <c r="O688" s="85"/>
      <c r="P688" s="111"/>
      <c r="Q688" s="112">
        <v>0</v>
      </c>
      <c r="R688" s="87"/>
      <c r="S688" s="85"/>
      <c r="T688" s="111"/>
      <c r="U688" s="112">
        <v>0</v>
      </c>
      <c r="V688" s="87"/>
      <c r="W688" s="85"/>
      <c r="X688" s="111"/>
      <c r="Y688" s="112">
        <v>0</v>
      </c>
      <c r="Z688" s="87"/>
      <c r="AA688" s="85"/>
      <c r="AB688" s="111"/>
      <c r="AC688" s="112">
        <v>0</v>
      </c>
      <c r="AD688" s="87"/>
      <c r="AE688" s="85"/>
      <c r="AF688" s="111"/>
      <c r="AG688" s="112">
        <v>0</v>
      </c>
      <c r="AH688" s="87"/>
      <c r="AI688" s="85"/>
      <c r="AJ688" s="111"/>
      <c r="AK688" s="112">
        <v>0</v>
      </c>
      <c r="AL688" s="87"/>
      <c r="AM688" s="85"/>
      <c r="AN688" s="111"/>
      <c r="AO688" s="112">
        <v>0</v>
      </c>
      <c r="AP688" s="87"/>
      <c r="AQ688" s="85"/>
      <c r="AR688" s="111"/>
      <c r="AS688" s="112">
        <v>0</v>
      </c>
      <c r="AT688" s="87"/>
      <c r="AU688" s="85"/>
      <c r="AV688" s="111"/>
      <c r="AW688" s="112">
        <v>0</v>
      </c>
      <c r="AX688" s="87"/>
      <c r="AY688" s="85"/>
      <c r="AZ688" s="267">
        <f t="shared" si="37"/>
        <v>0</v>
      </c>
      <c r="BA688" s="88">
        <f t="shared" si="38"/>
        <v>0</v>
      </c>
      <c r="BC688">
        <f>IF($A688&lt;&gt;"",COUNTIF($BD$3:$BD688,$BD688),0)</f>
        <v>0</v>
      </c>
      <c r="BD688" t="str">
        <f>IF($A688&lt;&gt;"",VLOOKUP(TRUNC(MID($A688,1,2),0),Plano_Contas!$H$3:$J$103,2,TRUE),"")</f>
        <v/>
      </c>
      <c r="BE688" s="201" t="str">
        <f t="shared" si="39"/>
        <v/>
      </c>
      <c r="BF688" t="str">
        <f ca="1">IF($BT688&lt;&gt;"",SUMIF($BD$3:$BD$1004,"="&amp;$BD688,INDIRECT(ADDRESS(3,BF$2,1,1)):INDIRECT(ADDRESS(1004,BF$2,1,1))),"")</f>
        <v/>
      </c>
      <c r="BG688" t="str">
        <f ca="1">IF($BT688&lt;&gt;"",SUMIF($BD$3:$BD$1004,"="&amp;$BD688,INDIRECT(ADDRESS(3,BG$2,1,1)):INDIRECT(ADDRESS(1004,BG$2,1,1))),"")</f>
        <v/>
      </c>
      <c r="BH688" t="str">
        <f ca="1">IF($BT688&lt;&gt;"",SUMIF($BD$3:$BD$1004,"="&amp;$BD688,INDIRECT(ADDRESS(3,BH$2,1,1)):INDIRECT(ADDRESS(1004,BH$2,1,1))),"")</f>
        <v/>
      </c>
      <c r="BI688" t="str">
        <f ca="1">IF($BT688&lt;&gt;"",SUMIF($BD$3:$BD$1004,"="&amp;$BD688,INDIRECT(ADDRESS(3,BI$2,1,1)):INDIRECT(ADDRESS(1004,BI$2,1,1))),"")</f>
        <v/>
      </c>
      <c r="BJ688" t="str">
        <f ca="1">IF($BT688&lt;&gt;"",SUMIF($BD$3:$BD$1004,"="&amp;$BD688,INDIRECT(ADDRESS(3,BJ$2,1,1)):INDIRECT(ADDRESS(1004,BJ$2,1,1))),"")</f>
        <v/>
      </c>
      <c r="BK688" t="str">
        <f ca="1">IF($BT688&lt;&gt;"",SUMIF($BD$3:$BD$1004,"="&amp;$BD688,INDIRECT(ADDRESS(3,BK$2,1,1)):INDIRECT(ADDRESS(1004,BK$2,1,1))),"")</f>
        <v/>
      </c>
      <c r="BL688" t="str">
        <f ca="1">IF($BT688&lt;&gt;"",SUMIF($BD$3:$BD$1004,"="&amp;$BD688,INDIRECT(ADDRESS(3,BL$2,1,1)):INDIRECT(ADDRESS(1004,BL$2,1,1))),"")</f>
        <v/>
      </c>
      <c r="BM688" t="str">
        <f ca="1">IF($BT688&lt;&gt;"",SUMIF($BD$3:$BD$1004,"="&amp;$BD688,INDIRECT(ADDRESS(3,BM$2,1,1)):INDIRECT(ADDRESS(1004,BM$2,1,1))),"")</f>
        <v/>
      </c>
      <c r="BN688" t="str">
        <f ca="1">IF($BT688&lt;&gt;"",SUMIF($BD$3:$BD$1004,"="&amp;$BD688,INDIRECT(ADDRESS(3,BN$2,1,1)):INDIRECT(ADDRESS(1004,BN$2,1,1))),"")</f>
        <v/>
      </c>
      <c r="BO688" t="str">
        <f ca="1">IF($BT688&lt;&gt;"",SUMIF($BD$3:$BD$1004,"="&amp;$BD688,INDIRECT(ADDRESS(3,BO$2,1,1)):INDIRECT(ADDRESS(1004,BO$2,1,1))),"")</f>
        <v/>
      </c>
      <c r="BP688" t="str">
        <f ca="1">IF($BT688&lt;&gt;"",SUMIF($BD$3:$BD$1004,"="&amp;$BD688,INDIRECT(ADDRESS(3,BP$2,1,1)):INDIRECT(ADDRESS(1004,BP$2,1,1))),"")</f>
        <v/>
      </c>
      <c r="BQ688" t="str">
        <f ca="1">IF($BT688&lt;&gt;"",SUMIF($BD$3:$BD$1004,"="&amp;$BD688,INDIRECT(ADDRESS(3,BQ$2,1,1)):INDIRECT(ADDRESS(1004,BQ$2,1,1))),"")</f>
        <v/>
      </c>
      <c r="BR688" t="str">
        <f ca="1">IF($BT688&lt;&gt;"",SUMIF($BD$3:$BD$1004,"="&amp;$BD688,INDIRECT(ADDRESS(3,BR$2,1,1)):INDIRECT(ADDRESS(1004,BR$2,1,1))),"")</f>
        <v/>
      </c>
      <c r="BS688" t="str">
        <f>IF($A688&lt;&gt;"",VLOOKUP(TRUNC(MID($A688,1,2),0),Plano_Contas!$H$3:$J$103,3,TRUE),"")</f>
        <v/>
      </c>
      <c r="BT688" t="str">
        <f t="shared" si="40"/>
        <v/>
      </c>
      <c r="BV688">
        <f>Empresas!C688</f>
        <v>0</v>
      </c>
    </row>
    <row r="689" spans="1:74" x14ac:dyDescent="0.2">
      <c r="A689" s="89"/>
      <c r="B689" s="52" t="str">
        <f>IF($A689&lt;&gt;"",VLOOKUP(""&amp;$A689,Plano_Contas!$A$3:$F$1003,6,0),"")</f>
        <v/>
      </c>
      <c r="C689" s="91"/>
      <c r="D689" s="111"/>
      <c r="E689" s="112">
        <v>0</v>
      </c>
      <c r="F689" s="87"/>
      <c r="G689" s="85"/>
      <c r="H689" s="111"/>
      <c r="I689" s="112">
        <v>0</v>
      </c>
      <c r="J689" s="87"/>
      <c r="K689" s="85"/>
      <c r="L689" s="111"/>
      <c r="M689" s="112">
        <v>0</v>
      </c>
      <c r="N689" s="87"/>
      <c r="O689" s="85"/>
      <c r="P689" s="111"/>
      <c r="Q689" s="112">
        <v>0</v>
      </c>
      <c r="R689" s="87"/>
      <c r="S689" s="85"/>
      <c r="T689" s="111"/>
      <c r="U689" s="112">
        <v>0</v>
      </c>
      <c r="V689" s="87"/>
      <c r="W689" s="85"/>
      <c r="X689" s="111"/>
      <c r="Y689" s="112">
        <v>0</v>
      </c>
      <c r="Z689" s="87"/>
      <c r="AA689" s="85"/>
      <c r="AB689" s="111"/>
      <c r="AC689" s="112">
        <v>0</v>
      </c>
      <c r="AD689" s="87"/>
      <c r="AE689" s="85"/>
      <c r="AF689" s="111"/>
      <c r="AG689" s="112">
        <v>0</v>
      </c>
      <c r="AH689" s="87"/>
      <c r="AI689" s="85"/>
      <c r="AJ689" s="111"/>
      <c r="AK689" s="112">
        <v>0</v>
      </c>
      <c r="AL689" s="87"/>
      <c r="AM689" s="85"/>
      <c r="AN689" s="111"/>
      <c r="AO689" s="112">
        <v>0</v>
      </c>
      <c r="AP689" s="87"/>
      <c r="AQ689" s="85"/>
      <c r="AR689" s="111"/>
      <c r="AS689" s="112">
        <v>0</v>
      </c>
      <c r="AT689" s="87"/>
      <c r="AU689" s="85"/>
      <c r="AV689" s="111"/>
      <c r="AW689" s="112">
        <v>0</v>
      </c>
      <c r="AX689" s="87"/>
      <c r="AY689" s="85"/>
      <c r="AZ689" s="267">
        <f t="shared" si="37"/>
        <v>0</v>
      </c>
      <c r="BA689" s="88">
        <f t="shared" si="38"/>
        <v>0</v>
      </c>
      <c r="BC689">
        <f>IF($A689&lt;&gt;"",COUNTIF($BD$3:$BD689,$BD689),0)</f>
        <v>0</v>
      </c>
      <c r="BD689" t="str">
        <f>IF($A689&lt;&gt;"",VLOOKUP(TRUNC(MID($A689,1,2),0),Plano_Contas!$H$3:$J$103,2,TRUE),"")</f>
        <v/>
      </c>
      <c r="BE689" s="201" t="str">
        <f t="shared" si="39"/>
        <v/>
      </c>
      <c r="BF689" t="str">
        <f ca="1">IF($BT689&lt;&gt;"",SUMIF($BD$3:$BD$1004,"="&amp;$BD689,INDIRECT(ADDRESS(3,BF$2,1,1)):INDIRECT(ADDRESS(1004,BF$2,1,1))),"")</f>
        <v/>
      </c>
      <c r="BG689" t="str">
        <f ca="1">IF($BT689&lt;&gt;"",SUMIF($BD$3:$BD$1004,"="&amp;$BD689,INDIRECT(ADDRESS(3,BG$2,1,1)):INDIRECT(ADDRESS(1004,BG$2,1,1))),"")</f>
        <v/>
      </c>
      <c r="BH689" t="str">
        <f ca="1">IF($BT689&lt;&gt;"",SUMIF($BD$3:$BD$1004,"="&amp;$BD689,INDIRECT(ADDRESS(3,BH$2,1,1)):INDIRECT(ADDRESS(1004,BH$2,1,1))),"")</f>
        <v/>
      </c>
      <c r="BI689" t="str">
        <f ca="1">IF($BT689&lt;&gt;"",SUMIF($BD$3:$BD$1004,"="&amp;$BD689,INDIRECT(ADDRESS(3,BI$2,1,1)):INDIRECT(ADDRESS(1004,BI$2,1,1))),"")</f>
        <v/>
      </c>
      <c r="BJ689" t="str">
        <f ca="1">IF($BT689&lt;&gt;"",SUMIF($BD$3:$BD$1004,"="&amp;$BD689,INDIRECT(ADDRESS(3,BJ$2,1,1)):INDIRECT(ADDRESS(1004,BJ$2,1,1))),"")</f>
        <v/>
      </c>
      <c r="BK689" t="str">
        <f ca="1">IF($BT689&lt;&gt;"",SUMIF($BD$3:$BD$1004,"="&amp;$BD689,INDIRECT(ADDRESS(3,BK$2,1,1)):INDIRECT(ADDRESS(1004,BK$2,1,1))),"")</f>
        <v/>
      </c>
      <c r="BL689" t="str">
        <f ca="1">IF($BT689&lt;&gt;"",SUMIF($BD$3:$BD$1004,"="&amp;$BD689,INDIRECT(ADDRESS(3,BL$2,1,1)):INDIRECT(ADDRESS(1004,BL$2,1,1))),"")</f>
        <v/>
      </c>
      <c r="BM689" t="str">
        <f ca="1">IF($BT689&lt;&gt;"",SUMIF($BD$3:$BD$1004,"="&amp;$BD689,INDIRECT(ADDRESS(3,BM$2,1,1)):INDIRECT(ADDRESS(1004,BM$2,1,1))),"")</f>
        <v/>
      </c>
      <c r="BN689" t="str">
        <f ca="1">IF($BT689&lt;&gt;"",SUMIF($BD$3:$BD$1004,"="&amp;$BD689,INDIRECT(ADDRESS(3,BN$2,1,1)):INDIRECT(ADDRESS(1004,BN$2,1,1))),"")</f>
        <v/>
      </c>
      <c r="BO689" t="str">
        <f ca="1">IF($BT689&lt;&gt;"",SUMIF($BD$3:$BD$1004,"="&amp;$BD689,INDIRECT(ADDRESS(3,BO$2,1,1)):INDIRECT(ADDRESS(1004,BO$2,1,1))),"")</f>
        <v/>
      </c>
      <c r="BP689" t="str">
        <f ca="1">IF($BT689&lt;&gt;"",SUMIF($BD$3:$BD$1004,"="&amp;$BD689,INDIRECT(ADDRESS(3,BP$2,1,1)):INDIRECT(ADDRESS(1004,BP$2,1,1))),"")</f>
        <v/>
      </c>
      <c r="BQ689" t="str">
        <f ca="1">IF($BT689&lt;&gt;"",SUMIF($BD$3:$BD$1004,"="&amp;$BD689,INDIRECT(ADDRESS(3,BQ$2,1,1)):INDIRECT(ADDRESS(1004,BQ$2,1,1))),"")</f>
        <v/>
      </c>
      <c r="BR689" t="str">
        <f ca="1">IF($BT689&lt;&gt;"",SUMIF($BD$3:$BD$1004,"="&amp;$BD689,INDIRECT(ADDRESS(3,BR$2,1,1)):INDIRECT(ADDRESS(1004,BR$2,1,1))),"")</f>
        <v/>
      </c>
      <c r="BS689" t="str">
        <f>IF($A689&lt;&gt;"",VLOOKUP(TRUNC(MID($A689,1,2),0),Plano_Contas!$H$3:$J$103,3,TRUE),"")</f>
        <v/>
      </c>
      <c r="BT689" t="str">
        <f t="shared" si="40"/>
        <v/>
      </c>
      <c r="BV689">
        <f>Empresas!C689</f>
        <v>0</v>
      </c>
    </row>
    <row r="690" spans="1:74" x14ac:dyDescent="0.2">
      <c r="A690" s="89"/>
      <c r="B690" s="52" t="str">
        <f>IF($A690&lt;&gt;"",VLOOKUP(""&amp;$A690,Plano_Contas!$A$3:$F$1003,6,0),"")</f>
        <v/>
      </c>
      <c r="C690" s="91"/>
      <c r="D690" s="111"/>
      <c r="E690" s="112">
        <v>0</v>
      </c>
      <c r="F690" s="87"/>
      <c r="G690" s="85"/>
      <c r="H690" s="111"/>
      <c r="I690" s="112">
        <v>0</v>
      </c>
      <c r="J690" s="87"/>
      <c r="K690" s="85"/>
      <c r="L690" s="111"/>
      <c r="M690" s="112">
        <v>0</v>
      </c>
      <c r="N690" s="87"/>
      <c r="O690" s="85"/>
      <c r="P690" s="111"/>
      <c r="Q690" s="112">
        <v>0</v>
      </c>
      <c r="R690" s="87"/>
      <c r="S690" s="85"/>
      <c r="T690" s="111"/>
      <c r="U690" s="112">
        <v>0</v>
      </c>
      <c r="V690" s="87"/>
      <c r="W690" s="85"/>
      <c r="X690" s="111"/>
      <c r="Y690" s="112">
        <v>0</v>
      </c>
      <c r="Z690" s="87"/>
      <c r="AA690" s="85"/>
      <c r="AB690" s="111"/>
      <c r="AC690" s="112">
        <v>0</v>
      </c>
      <c r="AD690" s="87"/>
      <c r="AE690" s="85"/>
      <c r="AF690" s="111"/>
      <c r="AG690" s="112">
        <v>0</v>
      </c>
      <c r="AH690" s="87"/>
      <c r="AI690" s="85"/>
      <c r="AJ690" s="111"/>
      <c r="AK690" s="112">
        <v>0</v>
      </c>
      <c r="AL690" s="87"/>
      <c r="AM690" s="85"/>
      <c r="AN690" s="111"/>
      <c r="AO690" s="112">
        <v>0</v>
      </c>
      <c r="AP690" s="87"/>
      <c r="AQ690" s="85"/>
      <c r="AR690" s="111"/>
      <c r="AS690" s="112">
        <v>0</v>
      </c>
      <c r="AT690" s="87"/>
      <c r="AU690" s="85"/>
      <c r="AV690" s="111"/>
      <c r="AW690" s="112">
        <v>0</v>
      </c>
      <c r="AX690" s="87"/>
      <c r="AY690" s="85"/>
      <c r="AZ690" s="267">
        <f t="shared" si="37"/>
        <v>0</v>
      </c>
      <c r="BA690" s="88">
        <f t="shared" si="38"/>
        <v>0</v>
      </c>
      <c r="BC690">
        <f>IF($A690&lt;&gt;"",COUNTIF($BD$3:$BD690,$BD690),0)</f>
        <v>0</v>
      </c>
      <c r="BD690" t="str">
        <f>IF($A690&lt;&gt;"",VLOOKUP(TRUNC(MID($A690,1,2),0),Plano_Contas!$H$3:$J$103,2,TRUE),"")</f>
        <v/>
      </c>
      <c r="BE690" s="201" t="str">
        <f t="shared" si="39"/>
        <v/>
      </c>
      <c r="BF690" t="str">
        <f ca="1">IF($BT690&lt;&gt;"",SUMIF($BD$3:$BD$1004,"="&amp;$BD690,INDIRECT(ADDRESS(3,BF$2,1,1)):INDIRECT(ADDRESS(1004,BF$2,1,1))),"")</f>
        <v/>
      </c>
      <c r="BG690" t="str">
        <f ca="1">IF($BT690&lt;&gt;"",SUMIF($BD$3:$BD$1004,"="&amp;$BD690,INDIRECT(ADDRESS(3,BG$2,1,1)):INDIRECT(ADDRESS(1004,BG$2,1,1))),"")</f>
        <v/>
      </c>
      <c r="BH690" t="str">
        <f ca="1">IF($BT690&lt;&gt;"",SUMIF($BD$3:$BD$1004,"="&amp;$BD690,INDIRECT(ADDRESS(3,BH$2,1,1)):INDIRECT(ADDRESS(1004,BH$2,1,1))),"")</f>
        <v/>
      </c>
      <c r="BI690" t="str">
        <f ca="1">IF($BT690&lt;&gt;"",SUMIF($BD$3:$BD$1004,"="&amp;$BD690,INDIRECT(ADDRESS(3,BI$2,1,1)):INDIRECT(ADDRESS(1004,BI$2,1,1))),"")</f>
        <v/>
      </c>
      <c r="BJ690" t="str">
        <f ca="1">IF($BT690&lt;&gt;"",SUMIF($BD$3:$BD$1004,"="&amp;$BD690,INDIRECT(ADDRESS(3,BJ$2,1,1)):INDIRECT(ADDRESS(1004,BJ$2,1,1))),"")</f>
        <v/>
      </c>
      <c r="BK690" t="str">
        <f ca="1">IF($BT690&lt;&gt;"",SUMIF($BD$3:$BD$1004,"="&amp;$BD690,INDIRECT(ADDRESS(3,BK$2,1,1)):INDIRECT(ADDRESS(1004,BK$2,1,1))),"")</f>
        <v/>
      </c>
      <c r="BL690" t="str">
        <f ca="1">IF($BT690&lt;&gt;"",SUMIF($BD$3:$BD$1004,"="&amp;$BD690,INDIRECT(ADDRESS(3,BL$2,1,1)):INDIRECT(ADDRESS(1004,BL$2,1,1))),"")</f>
        <v/>
      </c>
      <c r="BM690" t="str">
        <f ca="1">IF($BT690&lt;&gt;"",SUMIF($BD$3:$BD$1004,"="&amp;$BD690,INDIRECT(ADDRESS(3,BM$2,1,1)):INDIRECT(ADDRESS(1004,BM$2,1,1))),"")</f>
        <v/>
      </c>
      <c r="BN690" t="str">
        <f ca="1">IF($BT690&lt;&gt;"",SUMIF($BD$3:$BD$1004,"="&amp;$BD690,INDIRECT(ADDRESS(3,BN$2,1,1)):INDIRECT(ADDRESS(1004,BN$2,1,1))),"")</f>
        <v/>
      </c>
      <c r="BO690" t="str">
        <f ca="1">IF($BT690&lt;&gt;"",SUMIF($BD$3:$BD$1004,"="&amp;$BD690,INDIRECT(ADDRESS(3,BO$2,1,1)):INDIRECT(ADDRESS(1004,BO$2,1,1))),"")</f>
        <v/>
      </c>
      <c r="BP690" t="str">
        <f ca="1">IF($BT690&lt;&gt;"",SUMIF($BD$3:$BD$1004,"="&amp;$BD690,INDIRECT(ADDRESS(3,BP$2,1,1)):INDIRECT(ADDRESS(1004,BP$2,1,1))),"")</f>
        <v/>
      </c>
      <c r="BQ690" t="str">
        <f ca="1">IF($BT690&lt;&gt;"",SUMIF($BD$3:$BD$1004,"="&amp;$BD690,INDIRECT(ADDRESS(3,BQ$2,1,1)):INDIRECT(ADDRESS(1004,BQ$2,1,1))),"")</f>
        <v/>
      </c>
      <c r="BR690" t="str">
        <f ca="1">IF($BT690&lt;&gt;"",SUMIF($BD$3:$BD$1004,"="&amp;$BD690,INDIRECT(ADDRESS(3,BR$2,1,1)):INDIRECT(ADDRESS(1004,BR$2,1,1))),"")</f>
        <v/>
      </c>
      <c r="BS690" t="str">
        <f>IF($A690&lt;&gt;"",VLOOKUP(TRUNC(MID($A690,1,2),0),Plano_Contas!$H$3:$J$103,3,TRUE),"")</f>
        <v/>
      </c>
      <c r="BT690" t="str">
        <f t="shared" si="40"/>
        <v/>
      </c>
      <c r="BV690">
        <f>Empresas!C690</f>
        <v>0</v>
      </c>
    </row>
    <row r="691" spans="1:74" x14ac:dyDescent="0.2">
      <c r="A691" s="89"/>
      <c r="B691" s="52" t="str">
        <f>IF($A691&lt;&gt;"",VLOOKUP(""&amp;$A691,Plano_Contas!$A$3:$F$1003,6,0),"")</f>
        <v/>
      </c>
      <c r="C691" s="91"/>
      <c r="D691" s="111"/>
      <c r="E691" s="112">
        <v>0</v>
      </c>
      <c r="F691" s="87"/>
      <c r="G691" s="85"/>
      <c r="H691" s="111"/>
      <c r="I691" s="112">
        <v>0</v>
      </c>
      <c r="J691" s="87"/>
      <c r="K691" s="85"/>
      <c r="L691" s="111"/>
      <c r="M691" s="112">
        <v>0</v>
      </c>
      <c r="N691" s="87"/>
      <c r="O691" s="85"/>
      <c r="P691" s="111"/>
      <c r="Q691" s="112">
        <v>0</v>
      </c>
      <c r="R691" s="87"/>
      <c r="S691" s="85"/>
      <c r="T691" s="111"/>
      <c r="U691" s="112">
        <v>0</v>
      </c>
      <c r="V691" s="87"/>
      <c r="W691" s="85"/>
      <c r="X691" s="111"/>
      <c r="Y691" s="112">
        <v>0</v>
      </c>
      <c r="Z691" s="87"/>
      <c r="AA691" s="85"/>
      <c r="AB691" s="111"/>
      <c r="AC691" s="112">
        <v>0</v>
      </c>
      <c r="AD691" s="87"/>
      <c r="AE691" s="85"/>
      <c r="AF691" s="111"/>
      <c r="AG691" s="112">
        <v>0</v>
      </c>
      <c r="AH691" s="87"/>
      <c r="AI691" s="85"/>
      <c r="AJ691" s="111"/>
      <c r="AK691" s="112">
        <v>0</v>
      </c>
      <c r="AL691" s="87"/>
      <c r="AM691" s="85"/>
      <c r="AN691" s="111"/>
      <c r="AO691" s="112">
        <v>0</v>
      </c>
      <c r="AP691" s="87"/>
      <c r="AQ691" s="85"/>
      <c r="AR691" s="111"/>
      <c r="AS691" s="112">
        <v>0</v>
      </c>
      <c r="AT691" s="87"/>
      <c r="AU691" s="85"/>
      <c r="AV691" s="111"/>
      <c r="AW691" s="112">
        <v>0</v>
      </c>
      <c r="AX691" s="87"/>
      <c r="AY691" s="85"/>
      <c r="AZ691" s="267">
        <f t="shared" si="37"/>
        <v>0</v>
      </c>
      <c r="BA691" s="88">
        <f t="shared" si="38"/>
        <v>0</v>
      </c>
      <c r="BC691">
        <f>IF($A691&lt;&gt;"",COUNTIF($BD$3:$BD691,$BD691),0)</f>
        <v>0</v>
      </c>
      <c r="BD691" t="str">
        <f>IF($A691&lt;&gt;"",VLOOKUP(TRUNC(MID($A691,1,2),0),Plano_Contas!$H$3:$J$103,2,TRUE),"")</f>
        <v/>
      </c>
      <c r="BE691" s="201" t="str">
        <f t="shared" si="39"/>
        <v/>
      </c>
      <c r="BF691" t="str">
        <f ca="1">IF($BT691&lt;&gt;"",SUMIF($BD$3:$BD$1004,"="&amp;$BD691,INDIRECT(ADDRESS(3,BF$2,1,1)):INDIRECT(ADDRESS(1004,BF$2,1,1))),"")</f>
        <v/>
      </c>
      <c r="BG691" t="str">
        <f ca="1">IF($BT691&lt;&gt;"",SUMIF($BD$3:$BD$1004,"="&amp;$BD691,INDIRECT(ADDRESS(3,BG$2,1,1)):INDIRECT(ADDRESS(1004,BG$2,1,1))),"")</f>
        <v/>
      </c>
      <c r="BH691" t="str">
        <f ca="1">IF($BT691&lt;&gt;"",SUMIF($BD$3:$BD$1004,"="&amp;$BD691,INDIRECT(ADDRESS(3,BH$2,1,1)):INDIRECT(ADDRESS(1004,BH$2,1,1))),"")</f>
        <v/>
      </c>
      <c r="BI691" t="str">
        <f ca="1">IF($BT691&lt;&gt;"",SUMIF($BD$3:$BD$1004,"="&amp;$BD691,INDIRECT(ADDRESS(3,BI$2,1,1)):INDIRECT(ADDRESS(1004,BI$2,1,1))),"")</f>
        <v/>
      </c>
      <c r="BJ691" t="str">
        <f ca="1">IF($BT691&lt;&gt;"",SUMIF($BD$3:$BD$1004,"="&amp;$BD691,INDIRECT(ADDRESS(3,BJ$2,1,1)):INDIRECT(ADDRESS(1004,BJ$2,1,1))),"")</f>
        <v/>
      </c>
      <c r="BK691" t="str">
        <f ca="1">IF($BT691&lt;&gt;"",SUMIF($BD$3:$BD$1004,"="&amp;$BD691,INDIRECT(ADDRESS(3,BK$2,1,1)):INDIRECT(ADDRESS(1004,BK$2,1,1))),"")</f>
        <v/>
      </c>
      <c r="BL691" t="str">
        <f ca="1">IF($BT691&lt;&gt;"",SUMIF($BD$3:$BD$1004,"="&amp;$BD691,INDIRECT(ADDRESS(3,BL$2,1,1)):INDIRECT(ADDRESS(1004,BL$2,1,1))),"")</f>
        <v/>
      </c>
      <c r="BM691" t="str">
        <f ca="1">IF($BT691&lt;&gt;"",SUMIF($BD$3:$BD$1004,"="&amp;$BD691,INDIRECT(ADDRESS(3,BM$2,1,1)):INDIRECT(ADDRESS(1004,BM$2,1,1))),"")</f>
        <v/>
      </c>
      <c r="BN691" t="str">
        <f ca="1">IF($BT691&lt;&gt;"",SUMIF($BD$3:$BD$1004,"="&amp;$BD691,INDIRECT(ADDRESS(3,BN$2,1,1)):INDIRECT(ADDRESS(1004,BN$2,1,1))),"")</f>
        <v/>
      </c>
      <c r="BO691" t="str">
        <f ca="1">IF($BT691&lt;&gt;"",SUMIF($BD$3:$BD$1004,"="&amp;$BD691,INDIRECT(ADDRESS(3,BO$2,1,1)):INDIRECT(ADDRESS(1004,BO$2,1,1))),"")</f>
        <v/>
      </c>
      <c r="BP691" t="str">
        <f ca="1">IF($BT691&lt;&gt;"",SUMIF($BD$3:$BD$1004,"="&amp;$BD691,INDIRECT(ADDRESS(3,BP$2,1,1)):INDIRECT(ADDRESS(1004,BP$2,1,1))),"")</f>
        <v/>
      </c>
      <c r="BQ691" t="str">
        <f ca="1">IF($BT691&lt;&gt;"",SUMIF($BD$3:$BD$1004,"="&amp;$BD691,INDIRECT(ADDRESS(3,BQ$2,1,1)):INDIRECT(ADDRESS(1004,BQ$2,1,1))),"")</f>
        <v/>
      </c>
      <c r="BR691" t="str">
        <f ca="1">IF($BT691&lt;&gt;"",SUMIF($BD$3:$BD$1004,"="&amp;$BD691,INDIRECT(ADDRESS(3,BR$2,1,1)):INDIRECT(ADDRESS(1004,BR$2,1,1))),"")</f>
        <v/>
      </c>
      <c r="BS691" t="str">
        <f>IF($A691&lt;&gt;"",VLOOKUP(TRUNC(MID($A691,1,2),0),Plano_Contas!$H$3:$J$103,3,TRUE),"")</f>
        <v/>
      </c>
      <c r="BT691" t="str">
        <f t="shared" si="40"/>
        <v/>
      </c>
      <c r="BV691">
        <f>Empresas!C691</f>
        <v>0</v>
      </c>
    </row>
    <row r="692" spans="1:74" x14ac:dyDescent="0.2">
      <c r="A692" s="89"/>
      <c r="B692" s="52" t="str">
        <f>IF($A692&lt;&gt;"",VLOOKUP(""&amp;$A692,Plano_Contas!$A$3:$F$1003,6,0),"")</f>
        <v/>
      </c>
      <c r="C692" s="91"/>
      <c r="D692" s="111"/>
      <c r="E692" s="112">
        <v>0</v>
      </c>
      <c r="F692" s="87"/>
      <c r="G692" s="85"/>
      <c r="H692" s="111"/>
      <c r="I692" s="112">
        <v>0</v>
      </c>
      <c r="J692" s="87"/>
      <c r="K692" s="85"/>
      <c r="L692" s="111"/>
      <c r="M692" s="112">
        <v>0</v>
      </c>
      <c r="N692" s="87"/>
      <c r="O692" s="85"/>
      <c r="P692" s="111"/>
      <c r="Q692" s="112">
        <v>0</v>
      </c>
      <c r="R692" s="87"/>
      <c r="S692" s="85"/>
      <c r="T692" s="111"/>
      <c r="U692" s="112">
        <v>0</v>
      </c>
      <c r="V692" s="87"/>
      <c r="W692" s="85"/>
      <c r="X692" s="111"/>
      <c r="Y692" s="112">
        <v>0</v>
      </c>
      <c r="Z692" s="87"/>
      <c r="AA692" s="85"/>
      <c r="AB692" s="111"/>
      <c r="AC692" s="112">
        <v>0</v>
      </c>
      <c r="AD692" s="87"/>
      <c r="AE692" s="85"/>
      <c r="AF692" s="111"/>
      <c r="AG692" s="112">
        <v>0</v>
      </c>
      <c r="AH692" s="87"/>
      <c r="AI692" s="85"/>
      <c r="AJ692" s="111"/>
      <c r="AK692" s="112">
        <v>0</v>
      </c>
      <c r="AL692" s="87"/>
      <c r="AM692" s="85"/>
      <c r="AN692" s="111"/>
      <c r="AO692" s="112">
        <v>0</v>
      </c>
      <c r="AP692" s="87"/>
      <c r="AQ692" s="85"/>
      <c r="AR692" s="111"/>
      <c r="AS692" s="112">
        <v>0</v>
      </c>
      <c r="AT692" s="87"/>
      <c r="AU692" s="85"/>
      <c r="AV692" s="111"/>
      <c r="AW692" s="112">
        <v>0</v>
      </c>
      <c r="AX692" s="87"/>
      <c r="AY692" s="85"/>
      <c r="AZ692" s="267">
        <f t="shared" si="37"/>
        <v>0</v>
      </c>
      <c r="BA692" s="88">
        <f t="shared" si="38"/>
        <v>0</v>
      </c>
      <c r="BC692">
        <f>IF($A692&lt;&gt;"",COUNTIF($BD$3:$BD692,$BD692),0)</f>
        <v>0</v>
      </c>
      <c r="BD692" t="str">
        <f>IF($A692&lt;&gt;"",VLOOKUP(TRUNC(MID($A692,1,2),0),Plano_Contas!$H$3:$J$103,2,TRUE),"")</f>
        <v/>
      </c>
      <c r="BE692" s="201" t="str">
        <f t="shared" si="39"/>
        <v/>
      </c>
      <c r="BF692" t="str">
        <f ca="1">IF($BT692&lt;&gt;"",SUMIF($BD$3:$BD$1004,"="&amp;$BD692,INDIRECT(ADDRESS(3,BF$2,1,1)):INDIRECT(ADDRESS(1004,BF$2,1,1))),"")</f>
        <v/>
      </c>
      <c r="BG692" t="str">
        <f ca="1">IF($BT692&lt;&gt;"",SUMIF($BD$3:$BD$1004,"="&amp;$BD692,INDIRECT(ADDRESS(3,BG$2,1,1)):INDIRECT(ADDRESS(1004,BG$2,1,1))),"")</f>
        <v/>
      </c>
      <c r="BH692" t="str">
        <f ca="1">IF($BT692&lt;&gt;"",SUMIF($BD$3:$BD$1004,"="&amp;$BD692,INDIRECT(ADDRESS(3,BH$2,1,1)):INDIRECT(ADDRESS(1004,BH$2,1,1))),"")</f>
        <v/>
      </c>
      <c r="BI692" t="str">
        <f ca="1">IF($BT692&lt;&gt;"",SUMIF($BD$3:$BD$1004,"="&amp;$BD692,INDIRECT(ADDRESS(3,BI$2,1,1)):INDIRECT(ADDRESS(1004,BI$2,1,1))),"")</f>
        <v/>
      </c>
      <c r="BJ692" t="str">
        <f ca="1">IF($BT692&lt;&gt;"",SUMIF($BD$3:$BD$1004,"="&amp;$BD692,INDIRECT(ADDRESS(3,BJ$2,1,1)):INDIRECT(ADDRESS(1004,BJ$2,1,1))),"")</f>
        <v/>
      </c>
      <c r="BK692" t="str">
        <f ca="1">IF($BT692&lt;&gt;"",SUMIF($BD$3:$BD$1004,"="&amp;$BD692,INDIRECT(ADDRESS(3,BK$2,1,1)):INDIRECT(ADDRESS(1004,BK$2,1,1))),"")</f>
        <v/>
      </c>
      <c r="BL692" t="str">
        <f ca="1">IF($BT692&lt;&gt;"",SUMIF($BD$3:$BD$1004,"="&amp;$BD692,INDIRECT(ADDRESS(3,BL$2,1,1)):INDIRECT(ADDRESS(1004,BL$2,1,1))),"")</f>
        <v/>
      </c>
      <c r="BM692" t="str">
        <f ca="1">IF($BT692&lt;&gt;"",SUMIF($BD$3:$BD$1004,"="&amp;$BD692,INDIRECT(ADDRESS(3,BM$2,1,1)):INDIRECT(ADDRESS(1004,BM$2,1,1))),"")</f>
        <v/>
      </c>
      <c r="BN692" t="str">
        <f ca="1">IF($BT692&lt;&gt;"",SUMIF($BD$3:$BD$1004,"="&amp;$BD692,INDIRECT(ADDRESS(3,BN$2,1,1)):INDIRECT(ADDRESS(1004,BN$2,1,1))),"")</f>
        <v/>
      </c>
      <c r="BO692" t="str">
        <f ca="1">IF($BT692&lt;&gt;"",SUMIF($BD$3:$BD$1004,"="&amp;$BD692,INDIRECT(ADDRESS(3,BO$2,1,1)):INDIRECT(ADDRESS(1004,BO$2,1,1))),"")</f>
        <v/>
      </c>
      <c r="BP692" t="str">
        <f ca="1">IF($BT692&lt;&gt;"",SUMIF($BD$3:$BD$1004,"="&amp;$BD692,INDIRECT(ADDRESS(3,BP$2,1,1)):INDIRECT(ADDRESS(1004,BP$2,1,1))),"")</f>
        <v/>
      </c>
      <c r="BQ692" t="str">
        <f ca="1">IF($BT692&lt;&gt;"",SUMIF($BD$3:$BD$1004,"="&amp;$BD692,INDIRECT(ADDRESS(3,BQ$2,1,1)):INDIRECT(ADDRESS(1004,BQ$2,1,1))),"")</f>
        <v/>
      </c>
      <c r="BR692" t="str">
        <f ca="1">IF($BT692&lt;&gt;"",SUMIF($BD$3:$BD$1004,"="&amp;$BD692,INDIRECT(ADDRESS(3,BR$2,1,1)):INDIRECT(ADDRESS(1004,BR$2,1,1))),"")</f>
        <v/>
      </c>
      <c r="BS692" t="str">
        <f>IF($A692&lt;&gt;"",VLOOKUP(TRUNC(MID($A692,1,2),0),Plano_Contas!$H$3:$J$103,3,TRUE),"")</f>
        <v/>
      </c>
      <c r="BT692" t="str">
        <f t="shared" si="40"/>
        <v/>
      </c>
      <c r="BV692">
        <f>Empresas!C692</f>
        <v>0</v>
      </c>
    </row>
    <row r="693" spans="1:74" x14ac:dyDescent="0.2">
      <c r="A693" s="89"/>
      <c r="B693" s="52" t="str">
        <f>IF($A693&lt;&gt;"",VLOOKUP(""&amp;$A693,Plano_Contas!$A$3:$F$1003,6,0),"")</f>
        <v/>
      </c>
      <c r="C693" s="91"/>
      <c r="D693" s="111"/>
      <c r="E693" s="112">
        <v>0</v>
      </c>
      <c r="F693" s="87"/>
      <c r="G693" s="85"/>
      <c r="H693" s="111"/>
      <c r="I693" s="112">
        <v>0</v>
      </c>
      <c r="J693" s="87"/>
      <c r="K693" s="85"/>
      <c r="L693" s="111"/>
      <c r="M693" s="112">
        <v>0</v>
      </c>
      <c r="N693" s="87"/>
      <c r="O693" s="85"/>
      <c r="P693" s="111"/>
      <c r="Q693" s="112">
        <v>0</v>
      </c>
      <c r="R693" s="87"/>
      <c r="S693" s="85"/>
      <c r="T693" s="111"/>
      <c r="U693" s="112">
        <v>0</v>
      </c>
      <c r="V693" s="87"/>
      <c r="W693" s="85"/>
      <c r="X693" s="111"/>
      <c r="Y693" s="112">
        <v>0</v>
      </c>
      <c r="Z693" s="87"/>
      <c r="AA693" s="85"/>
      <c r="AB693" s="111"/>
      <c r="AC693" s="112">
        <v>0</v>
      </c>
      <c r="AD693" s="87"/>
      <c r="AE693" s="85"/>
      <c r="AF693" s="111"/>
      <c r="AG693" s="112">
        <v>0</v>
      </c>
      <c r="AH693" s="87"/>
      <c r="AI693" s="85"/>
      <c r="AJ693" s="111"/>
      <c r="AK693" s="112">
        <v>0</v>
      </c>
      <c r="AL693" s="87"/>
      <c r="AM693" s="85"/>
      <c r="AN693" s="111"/>
      <c r="AO693" s="112">
        <v>0</v>
      </c>
      <c r="AP693" s="87"/>
      <c r="AQ693" s="85"/>
      <c r="AR693" s="111"/>
      <c r="AS693" s="112">
        <v>0</v>
      </c>
      <c r="AT693" s="87"/>
      <c r="AU693" s="85"/>
      <c r="AV693" s="111"/>
      <c r="AW693" s="112">
        <v>0</v>
      </c>
      <c r="AX693" s="87"/>
      <c r="AY693" s="85"/>
      <c r="AZ693" s="267">
        <f t="shared" si="37"/>
        <v>0</v>
      </c>
      <c r="BA693" s="88">
        <f t="shared" si="38"/>
        <v>0</v>
      </c>
      <c r="BC693">
        <f>IF($A693&lt;&gt;"",COUNTIF($BD$3:$BD693,$BD693),0)</f>
        <v>0</v>
      </c>
      <c r="BD693" t="str">
        <f>IF($A693&lt;&gt;"",VLOOKUP(TRUNC(MID($A693,1,2),0),Plano_Contas!$H$3:$J$103,2,TRUE),"")</f>
        <v/>
      </c>
      <c r="BE693" s="201" t="str">
        <f t="shared" si="39"/>
        <v/>
      </c>
      <c r="BF693" t="str">
        <f ca="1">IF($BT693&lt;&gt;"",SUMIF($BD$3:$BD$1004,"="&amp;$BD693,INDIRECT(ADDRESS(3,BF$2,1,1)):INDIRECT(ADDRESS(1004,BF$2,1,1))),"")</f>
        <v/>
      </c>
      <c r="BG693" t="str">
        <f ca="1">IF($BT693&lt;&gt;"",SUMIF($BD$3:$BD$1004,"="&amp;$BD693,INDIRECT(ADDRESS(3,BG$2,1,1)):INDIRECT(ADDRESS(1004,BG$2,1,1))),"")</f>
        <v/>
      </c>
      <c r="BH693" t="str">
        <f ca="1">IF($BT693&lt;&gt;"",SUMIF($BD$3:$BD$1004,"="&amp;$BD693,INDIRECT(ADDRESS(3,BH$2,1,1)):INDIRECT(ADDRESS(1004,BH$2,1,1))),"")</f>
        <v/>
      </c>
      <c r="BI693" t="str">
        <f ca="1">IF($BT693&lt;&gt;"",SUMIF($BD$3:$BD$1004,"="&amp;$BD693,INDIRECT(ADDRESS(3,BI$2,1,1)):INDIRECT(ADDRESS(1004,BI$2,1,1))),"")</f>
        <v/>
      </c>
      <c r="BJ693" t="str">
        <f ca="1">IF($BT693&lt;&gt;"",SUMIF($BD$3:$BD$1004,"="&amp;$BD693,INDIRECT(ADDRESS(3,BJ$2,1,1)):INDIRECT(ADDRESS(1004,BJ$2,1,1))),"")</f>
        <v/>
      </c>
      <c r="BK693" t="str">
        <f ca="1">IF($BT693&lt;&gt;"",SUMIF($BD$3:$BD$1004,"="&amp;$BD693,INDIRECT(ADDRESS(3,BK$2,1,1)):INDIRECT(ADDRESS(1004,BK$2,1,1))),"")</f>
        <v/>
      </c>
      <c r="BL693" t="str">
        <f ca="1">IF($BT693&lt;&gt;"",SUMIF($BD$3:$BD$1004,"="&amp;$BD693,INDIRECT(ADDRESS(3,BL$2,1,1)):INDIRECT(ADDRESS(1004,BL$2,1,1))),"")</f>
        <v/>
      </c>
      <c r="BM693" t="str">
        <f ca="1">IF($BT693&lt;&gt;"",SUMIF($BD$3:$BD$1004,"="&amp;$BD693,INDIRECT(ADDRESS(3,BM$2,1,1)):INDIRECT(ADDRESS(1004,BM$2,1,1))),"")</f>
        <v/>
      </c>
      <c r="BN693" t="str">
        <f ca="1">IF($BT693&lt;&gt;"",SUMIF($BD$3:$BD$1004,"="&amp;$BD693,INDIRECT(ADDRESS(3,BN$2,1,1)):INDIRECT(ADDRESS(1004,BN$2,1,1))),"")</f>
        <v/>
      </c>
      <c r="BO693" t="str">
        <f ca="1">IF($BT693&lt;&gt;"",SUMIF($BD$3:$BD$1004,"="&amp;$BD693,INDIRECT(ADDRESS(3,BO$2,1,1)):INDIRECT(ADDRESS(1004,BO$2,1,1))),"")</f>
        <v/>
      </c>
      <c r="BP693" t="str">
        <f ca="1">IF($BT693&lt;&gt;"",SUMIF($BD$3:$BD$1004,"="&amp;$BD693,INDIRECT(ADDRESS(3,BP$2,1,1)):INDIRECT(ADDRESS(1004,BP$2,1,1))),"")</f>
        <v/>
      </c>
      <c r="BQ693" t="str">
        <f ca="1">IF($BT693&lt;&gt;"",SUMIF($BD$3:$BD$1004,"="&amp;$BD693,INDIRECT(ADDRESS(3,BQ$2,1,1)):INDIRECT(ADDRESS(1004,BQ$2,1,1))),"")</f>
        <v/>
      </c>
      <c r="BR693" t="str">
        <f ca="1">IF($BT693&lt;&gt;"",SUMIF($BD$3:$BD$1004,"="&amp;$BD693,INDIRECT(ADDRESS(3,BR$2,1,1)):INDIRECT(ADDRESS(1004,BR$2,1,1))),"")</f>
        <v/>
      </c>
      <c r="BS693" t="str">
        <f>IF($A693&lt;&gt;"",VLOOKUP(TRUNC(MID($A693,1,2),0),Plano_Contas!$H$3:$J$103,3,TRUE),"")</f>
        <v/>
      </c>
      <c r="BT693" t="str">
        <f t="shared" si="40"/>
        <v/>
      </c>
      <c r="BV693">
        <f>Empresas!C693</f>
        <v>0</v>
      </c>
    </row>
    <row r="694" spans="1:74" x14ac:dyDescent="0.2">
      <c r="A694" s="89"/>
      <c r="B694" s="52" t="str">
        <f>IF($A694&lt;&gt;"",VLOOKUP(""&amp;$A694,Plano_Contas!$A$3:$F$1003,6,0),"")</f>
        <v/>
      </c>
      <c r="C694" s="91"/>
      <c r="D694" s="111"/>
      <c r="E694" s="112">
        <v>0</v>
      </c>
      <c r="F694" s="87"/>
      <c r="G694" s="85"/>
      <c r="H694" s="111"/>
      <c r="I694" s="112">
        <v>0</v>
      </c>
      <c r="J694" s="87"/>
      <c r="K694" s="85"/>
      <c r="L694" s="111"/>
      <c r="M694" s="112">
        <v>0</v>
      </c>
      <c r="N694" s="87"/>
      <c r="O694" s="85"/>
      <c r="P694" s="111"/>
      <c r="Q694" s="112">
        <v>0</v>
      </c>
      <c r="R694" s="87"/>
      <c r="S694" s="85"/>
      <c r="T694" s="111"/>
      <c r="U694" s="112">
        <v>0</v>
      </c>
      <c r="V694" s="87"/>
      <c r="W694" s="85"/>
      <c r="X694" s="111"/>
      <c r="Y694" s="112">
        <v>0</v>
      </c>
      <c r="Z694" s="87"/>
      <c r="AA694" s="85"/>
      <c r="AB694" s="111"/>
      <c r="AC694" s="112">
        <v>0</v>
      </c>
      <c r="AD694" s="87"/>
      <c r="AE694" s="85"/>
      <c r="AF694" s="111"/>
      <c r="AG694" s="112">
        <v>0</v>
      </c>
      <c r="AH694" s="87"/>
      <c r="AI694" s="85"/>
      <c r="AJ694" s="111"/>
      <c r="AK694" s="112">
        <v>0</v>
      </c>
      <c r="AL694" s="87"/>
      <c r="AM694" s="85"/>
      <c r="AN694" s="111"/>
      <c r="AO694" s="112">
        <v>0</v>
      </c>
      <c r="AP694" s="87"/>
      <c r="AQ694" s="85"/>
      <c r="AR694" s="111"/>
      <c r="AS694" s="112">
        <v>0</v>
      </c>
      <c r="AT694" s="87"/>
      <c r="AU694" s="85"/>
      <c r="AV694" s="111"/>
      <c r="AW694" s="112">
        <v>0</v>
      </c>
      <c r="AX694" s="87"/>
      <c r="AY694" s="85"/>
      <c r="AZ694" s="267">
        <f t="shared" si="37"/>
        <v>0</v>
      </c>
      <c r="BA694" s="88">
        <f t="shared" si="38"/>
        <v>0</v>
      </c>
      <c r="BC694">
        <f>IF($A694&lt;&gt;"",COUNTIF($BD$3:$BD694,$BD694),0)</f>
        <v>0</v>
      </c>
      <c r="BD694" t="str">
        <f>IF($A694&lt;&gt;"",VLOOKUP(TRUNC(MID($A694,1,2),0),Plano_Contas!$H$3:$J$103,2,TRUE),"")</f>
        <v/>
      </c>
      <c r="BE694" s="201" t="str">
        <f t="shared" si="39"/>
        <v/>
      </c>
      <c r="BF694" t="str">
        <f ca="1">IF($BT694&lt;&gt;"",SUMIF($BD$3:$BD$1004,"="&amp;$BD694,INDIRECT(ADDRESS(3,BF$2,1,1)):INDIRECT(ADDRESS(1004,BF$2,1,1))),"")</f>
        <v/>
      </c>
      <c r="BG694" t="str">
        <f ca="1">IF($BT694&lt;&gt;"",SUMIF($BD$3:$BD$1004,"="&amp;$BD694,INDIRECT(ADDRESS(3,BG$2,1,1)):INDIRECT(ADDRESS(1004,BG$2,1,1))),"")</f>
        <v/>
      </c>
      <c r="BH694" t="str">
        <f ca="1">IF($BT694&lt;&gt;"",SUMIF($BD$3:$BD$1004,"="&amp;$BD694,INDIRECT(ADDRESS(3,BH$2,1,1)):INDIRECT(ADDRESS(1004,BH$2,1,1))),"")</f>
        <v/>
      </c>
      <c r="BI694" t="str">
        <f ca="1">IF($BT694&lt;&gt;"",SUMIF($BD$3:$BD$1004,"="&amp;$BD694,INDIRECT(ADDRESS(3,BI$2,1,1)):INDIRECT(ADDRESS(1004,BI$2,1,1))),"")</f>
        <v/>
      </c>
      <c r="BJ694" t="str">
        <f ca="1">IF($BT694&lt;&gt;"",SUMIF($BD$3:$BD$1004,"="&amp;$BD694,INDIRECT(ADDRESS(3,BJ$2,1,1)):INDIRECT(ADDRESS(1004,BJ$2,1,1))),"")</f>
        <v/>
      </c>
      <c r="BK694" t="str">
        <f ca="1">IF($BT694&lt;&gt;"",SUMIF($BD$3:$BD$1004,"="&amp;$BD694,INDIRECT(ADDRESS(3,BK$2,1,1)):INDIRECT(ADDRESS(1004,BK$2,1,1))),"")</f>
        <v/>
      </c>
      <c r="BL694" t="str">
        <f ca="1">IF($BT694&lt;&gt;"",SUMIF($BD$3:$BD$1004,"="&amp;$BD694,INDIRECT(ADDRESS(3,BL$2,1,1)):INDIRECT(ADDRESS(1004,BL$2,1,1))),"")</f>
        <v/>
      </c>
      <c r="BM694" t="str">
        <f ca="1">IF($BT694&lt;&gt;"",SUMIF($BD$3:$BD$1004,"="&amp;$BD694,INDIRECT(ADDRESS(3,BM$2,1,1)):INDIRECT(ADDRESS(1004,BM$2,1,1))),"")</f>
        <v/>
      </c>
      <c r="BN694" t="str">
        <f ca="1">IF($BT694&lt;&gt;"",SUMIF($BD$3:$BD$1004,"="&amp;$BD694,INDIRECT(ADDRESS(3,BN$2,1,1)):INDIRECT(ADDRESS(1004,BN$2,1,1))),"")</f>
        <v/>
      </c>
      <c r="BO694" t="str">
        <f ca="1">IF($BT694&lt;&gt;"",SUMIF($BD$3:$BD$1004,"="&amp;$BD694,INDIRECT(ADDRESS(3,BO$2,1,1)):INDIRECT(ADDRESS(1004,BO$2,1,1))),"")</f>
        <v/>
      </c>
      <c r="BP694" t="str">
        <f ca="1">IF($BT694&lt;&gt;"",SUMIF($BD$3:$BD$1004,"="&amp;$BD694,INDIRECT(ADDRESS(3,BP$2,1,1)):INDIRECT(ADDRESS(1004,BP$2,1,1))),"")</f>
        <v/>
      </c>
      <c r="BQ694" t="str">
        <f ca="1">IF($BT694&lt;&gt;"",SUMIF($BD$3:$BD$1004,"="&amp;$BD694,INDIRECT(ADDRESS(3,BQ$2,1,1)):INDIRECT(ADDRESS(1004,BQ$2,1,1))),"")</f>
        <v/>
      </c>
      <c r="BR694" t="str">
        <f ca="1">IF($BT694&lt;&gt;"",SUMIF($BD$3:$BD$1004,"="&amp;$BD694,INDIRECT(ADDRESS(3,BR$2,1,1)):INDIRECT(ADDRESS(1004,BR$2,1,1))),"")</f>
        <v/>
      </c>
      <c r="BS694" t="str">
        <f>IF($A694&lt;&gt;"",VLOOKUP(TRUNC(MID($A694,1,2),0),Plano_Contas!$H$3:$J$103,3,TRUE),"")</f>
        <v/>
      </c>
      <c r="BT694" t="str">
        <f t="shared" si="40"/>
        <v/>
      </c>
      <c r="BV694">
        <f>Empresas!C694</f>
        <v>0</v>
      </c>
    </row>
    <row r="695" spans="1:74" x14ac:dyDescent="0.2">
      <c r="A695" s="89"/>
      <c r="B695" s="52" t="str">
        <f>IF($A695&lt;&gt;"",VLOOKUP(""&amp;$A695,Plano_Contas!$A$3:$F$1003,6,0),"")</f>
        <v/>
      </c>
      <c r="C695" s="91"/>
      <c r="D695" s="111"/>
      <c r="E695" s="112">
        <v>0</v>
      </c>
      <c r="F695" s="87"/>
      <c r="G695" s="85"/>
      <c r="H695" s="111"/>
      <c r="I695" s="112">
        <v>0</v>
      </c>
      <c r="J695" s="87"/>
      <c r="K695" s="85"/>
      <c r="L695" s="111"/>
      <c r="M695" s="112">
        <v>0</v>
      </c>
      <c r="N695" s="87"/>
      <c r="O695" s="85"/>
      <c r="P695" s="111"/>
      <c r="Q695" s="112">
        <v>0</v>
      </c>
      <c r="R695" s="87"/>
      <c r="S695" s="85"/>
      <c r="T695" s="111"/>
      <c r="U695" s="112">
        <v>0</v>
      </c>
      <c r="V695" s="87"/>
      <c r="W695" s="85"/>
      <c r="X695" s="111"/>
      <c r="Y695" s="112">
        <v>0</v>
      </c>
      <c r="Z695" s="87"/>
      <c r="AA695" s="85"/>
      <c r="AB695" s="111"/>
      <c r="AC695" s="112">
        <v>0</v>
      </c>
      <c r="AD695" s="87"/>
      <c r="AE695" s="85"/>
      <c r="AF695" s="111"/>
      <c r="AG695" s="112">
        <v>0</v>
      </c>
      <c r="AH695" s="87"/>
      <c r="AI695" s="85"/>
      <c r="AJ695" s="111"/>
      <c r="AK695" s="112">
        <v>0</v>
      </c>
      <c r="AL695" s="87"/>
      <c r="AM695" s="85"/>
      <c r="AN695" s="111"/>
      <c r="AO695" s="112">
        <v>0</v>
      </c>
      <c r="AP695" s="87"/>
      <c r="AQ695" s="85"/>
      <c r="AR695" s="111"/>
      <c r="AS695" s="112">
        <v>0</v>
      </c>
      <c r="AT695" s="87"/>
      <c r="AU695" s="85"/>
      <c r="AV695" s="111"/>
      <c r="AW695" s="112">
        <v>0</v>
      </c>
      <c r="AX695" s="87"/>
      <c r="AY695" s="85"/>
      <c r="AZ695" s="267">
        <f t="shared" si="37"/>
        <v>0</v>
      </c>
      <c r="BA695" s="88">
        <f t="shared" si="38"/>
        <v>0</v>
      </c>
      <c r="BC695">
        <f>IF($A695&lt;&gt;"",COUNTIF($BD$3:$BD695,$BD695),0)</f>
        <v>0</v>
      </c>
      <c r="BD695" t="str">
        <f>IF($A695&lt;&gt;"",VLOOKUP(TRUNC(MID($A695,1,2),0),Plano_Contas!$H$3:$J$103,2,TRUE),"")</f>
        <v/>
      </c>
      <c r="BE695" s="201" t="str">
        <f t="shared" si="39"/>
        <v/>
      </c>
      <c r="BF695" t="str">
        <f ca="1">IF($BT695&lt;&gt;"",SUMIF($BD$3:$BD$1004,"="&amp;$BD695,INDIRECT(ADDRESS(3,BF$2,1,1)):INDIRECT(ADDRESS(1004,BF$2,1,1))),"")</f>
        <v/>
      </c>
      <c r="BG695" t="str">
        <f ca="1">IF($BT695&lt;&gt;"",SUMIF($BD$3:$BD$1004,"="&amp;$BD695,INDIRECT(ADDRESS(3,BG$2,1,1)):INDIRECT(ADDRESS(1004,BG$2,1,1))),"")</f>
        <v/>
      </c>
      <c r="BH695" t="str">
        <f ca="1">IF($BT695&lt;&gt;"",SUMIF($BD$3:$BD$1004,"="&amp;$BD695,INDIRECT(ADDRESS(3,BH$2,1,1)):INDIRECT(ADDRESS(1004,BH$2,1,1))),"")</f>
        <v/>
      </c>
      <c r="BI695" t="str">
        <f ca="1">IF($BT695&lt;&gt;"",SUMIF($BD$3:$BD$1004,"="&amp;$BD695,INDIRECT(ADDRESS(3,BI$2,1,1)):INDIRECT(ADDRESS(1004,BI$2,1,1))),"")</f>
        <v/>
      </c>
      <c r="BJ695" t="str">
        <f ca="1">IF($BT695&lt;&gt;"",SUMIF($BD$3:$BD$1004,"="&amp;$BD695,INDIRECT(ADDRESS(3,BJ$2,1,1)):INDIRECT(ADDRESS(1004,BJ$2,1,1))),"")</f>
        <v/>
      </c>
      <c r="BK695" t="str">
        <f ca="1">IF($BT695&lt;&gt;"",SUMIF($BD$3:$BD$1004,"="&amp;$BD695,INDIRECT(ADDRESS(3,BK$2,1,1)):INDIRECT(ADDRESS(1004,BK$2,1,1))),"")</f>
        <v/>
      </c>
      <c r="BL695" t="str">
        <f ca="1">IF($BT695&lt;&gt;"",SUMIF($BD$3:$BD$1004,"="&amp;$BD695,INDIRECT(ADDRESS(3,BL$2,1,1)):INDIRECT(ADDRESS(1004,BL$2,1,1))),"")</f>
        <v/>
      </c>
      <c r="BM695" t="str">
        <f ca="1">IF($BT695&lt;&gt;"",SUMIF($BD$3:$BD$1004,"="&amp;$BD695,INDIRECT(ADDRESS(3,BM$2,1,1)):INDIRECT(ADDRESS(1004,BM$2,1,1))),"")</f>
        <v/>
      </c>
      <c r="BN695" t="str">
        <f ca="1">IF($BT695&lt;&gt;"",SUMIF($BD$3:$BD$1004,"="&amp;$BD695,INDIRECT(ADDRESS(3,BN$2,1,1)):INDIRECT(ADDRESS(1004,BN$2,1,1))),"")</f>
        <v/>
      </c>
      <c r="BO695" t="str">
        <f ca="1">IF($BT695&lt;&gt;"",SUMIF($BD$3:$BD$1004,"="&amp;$BD695,INDIRECT(ADDRESS(3,BO$2,1,1)):INDIRECT(ADDRESS(1004,BO$2,1,1))),"")</f>
        <v/>
      </c>
      <c r="BP695" t="str">
        <f ca="1">IF($BT695&lt;&gt;"",SUMIF($BD$3:$BD$1004,"="&amp;$BD695,INDIRECT(ADDRESS(3,BP$2,1,1)):INDIRECT(ADDRESS(1004,BP$2,1,1))),"")</f>
        <v/>
      </c>
      <c r="BQ695" t="str">
        <f ca="1">IF($BT695&lt;&gt;"",SUMIF($BD$3:$BD$1004,"="&amp;$BD695,INDIRECT(ADDRESS(3,BQ$2,1,1)):INDIRECT(ADDRESS(1004,BQ$2,1,1))),"")</f>
        <v/>
      </c>
      <c r="BR695" t="str">
        <f ca="1">IF($BT695&lt;&gt;"",SUMIF($BD$3:$BD$1004,"="&amp;$BD695,INDIRECT(ADDRESS(3,BR$2,1,1)):INDIRECT(ADDRESS(1004,BR$2,1,1))),"")</f>
        <v/>
      </c>
      <c r="BS695" t="str">
        <f>IF($A695&lt;&gt;"",VLOOKUP(TRUNC(MID($A695,1,2),0),Plano_Contas!$H$3:$J$103,3,TRUE),"")</f>
        <v/>
      </c>
      <c r="BT695" t="str">
        <f t="shared" si="40"/>
        <v/>
      </c>
      <c r="BV695">
        <f>Empresas!C695</f>
        <v>0</v>
      </c>
    </row>
    <row r="696" spans="1:74" x14ac:dyDescent="0.2">
      <c r="A696" s="89"/>
      <c r="B696" s="52" t="str">
        <f>IF($A696&lt;&gt;"",VLOOKUP(""&amp;$A696,Plano_Contas!$A$3:$F$1003,6,0),"")</f>
        <v/>
      </c>
      <c r="C696" s="91"/>
      <c r="D696" s="111"/>
      <c r="E696" s="112">
        <v>0</v>
      </c>
      <c r="F696" s="87"/>
      <c r="G696" s="85"/>
      <c r="H696" s="111"/>
      <c r="I696" s="112">
        <v>0</v>
      </c>
      <c r="J696" s="87"/>
      <c r="K696" s="85"/>
      <c r="L696" s="111"/>
      <c r="M696" s="112">
        <v>0</v>
      </c>
      <c r="N696" s="87"/>
      <c r="O696" s="85"/>
      <c r="P696" s="111"/>
      <c r="Q696" s="112">
        <v>0</v>
      </c>
      <c r="R696" s="87"/>
      <c r="S696" s="85"/>
      <c r="T696" s="111"/>
      <c r="U696" s="112">
        <v>0</v>
      </c>
      <c r="V696" s="87"/>
      <c r="W696" s="85"/>
      <c r="X696" s="111"/>
      <c r="Y696" s="112">
        <v>0</v>
      </c>
      <c r="Z696" s="87"/>
      <c r="AA696" s="85"/>
      <c r="AB696" s="111"/>
      <c r="AC696" s="112">
        <v>0</v>
      </c>
      <c r="AD696" s="87"/>
      <c r="AE696" s="85"/>
      <c r="AF696" s="111"/>
      <c r="AG696" s="112">
        <v>0</v>
      </c>
      <c r="AH696" s="87"/>
      <c r="AI696" s="85"/>
      <c r="AJ696" s="111"/>
      <c r="AK696" s="112">
        <v>0</v>
      </c>
      <c r="AL696" s="87"/>
      <c r="AM696" s="85"/>
      <c r="AN696" s="111"/>
      <c r="AO696" s="112">
        <v>0</v>
      </c>
      <c r="AP696" s="87"/>
      <c r="AQ696" s="85"/>
      <c r="AR696" s="111"/>
      <c r="AS696" s="112">
        <v>0</v>
      </c>
      <c r="AT696" s="87"/>
      <c r="AU696" s="85"/>
      <c r="AV696" s="111"/>
      <c r="AW696" s="112">
        <v>0</v>
      </c>
      <c r="AX696" s="87"/>
      <c r="AY696" s="85"/>
      <c r="AZ696" s="267">
        <f t="shared" si="37"/>
        <v>0</v>
      </c>
      <c r="BA696" s="88">
        <f t="shared" si="38"/>
        <v>0</v>
      </c>
      <c r="BC696">
        <f>IF($A696&lt;&gt;"",COUNTIF($BD$3:$BD696,$BD696),0)</f>
        <v>0</v>
      </c>
      <c r="BD696" t="str">
        <f>IF($A696&lt;&gt;"",VLOOKUP(TRUNC(MID($A696,1,2),0),Plano_Contas!$H$3:$J$103,2,TRUE),"")</f>
        <v/>
      </c>
      <c r="BE696" s="201" t="str">
        <f t="shared" si="39"/>
        <v/>
      </c>
      <c r="BF696" t="str">
        <f ca="1">IF($BT696&lt;&gt;"",SUMIF($BD$3:$BD$1004,"="&amp;$BD696,INDIRECT(ADDRESS(3,BF$2,1,1)):INDIRECT(ADDRESS(1004,BF$2,1,1))),"")</f>
        <v/>
      </c>
      <c r="BG696" t="str">
        <f ca="1">IF($BT696&lt;&gt;"",SUMIF($BD$3:$BD$1004,"="&amp;$BD696,INDIRECT(ADDRESS(3,BG$2,1,1)):INDIRECT(ADDRESS(1004,BG$2,1,1))),"")</f>
        <v/>
      </c>
      <c r="BH696" t="str">
        <f ca="1">IF($BT696&lt;&gt;"",SUMIF($BD$3:$BD$1004,"="&amp;$BD696,INDIRECT(ADDRESS(3,BH$2,1,1)):INDIRECT(ADDRESS(1004,BH$2,1,1))),"")</f>
        <v/>
      </c>
      <c r="BI696" t="str">
        <f ca="1">IF($BT696&lt;&gt;"",SUMIF($BD$3:$BD$1004,"="&amp;$BD696,INDIRECT(ADDRESS(3,BI$2,1,1)):INDIRECT(ADDRESS(1004,BI$2,1,1))),"")</f>
        <v/>
      </c>
      <c r="BJ696" t="str">
        <f ca="1">IF($BT696&lt;&gt;"",SUMIF($BD$3:$BD$1004,"="&amp;$BD696,INDIRECT(ADDRESS(3,BJ$2,1,1)):INDIRECT(ADDRESS(1004,BJ$2,1,1))),"")</f>
        <v/>
      </c>
      <c r="BK696" t="str">
        <f ca="1">IF($BT696&lt;&gt;"",SUMIF($BD$3:$BD$1004,"="&amp;$BD696,INDIRECT(ADDRESS(3,BK$2,1,1)):INDIRECT(ADDRESS(1004,BK$2,1,1))),"")</f>
        <v/>
      </c>
      <c r="BL696" t="str">
        <f ca="1">IF($BT696&lt;&gt;"",SUMIF($BD$3:$BD$1004,"="&amp;$BD696,INDIRECT(ADDRESS(3,BL$2,1,1)):INDIRECT(ADDRESS(1004,BL$2,1,1))),"")</f>
        <v/>
      </c>
      <c r="BM696" t="str">
        <f ca="1">IF($BT696&lt;&gt;"",SUMIF($BD$3:$BD$1004,"="&amp;$BD696,INDIRECT(ADDRESS(3,BM$2,1,1)):INDIRECT(ADDRESS(1004,BM$2,1,1))),"")</f>
        <v/>
      </c>
      <c r="BN696" t="str">
        <f ca="1">IF($BT696&lt;&gt;"",SUMIF($BD$3:$BD$1004,"="&amp;$BD696,INDIRECT(ADDRESS(3,BN$2,1,1)):INDIRECT(ADDRESS(1004,BN$2,1,1))),"")</f>
        <v/>
      </c>
      <c r="BO696" t="str">
        <f ca="1">IF($BT696&lt;&gt;"",SUMIF($BD$3:$BD$1004,"="&amp;$BD696,INDIRECT(ADDRESS(3,BO$2,1,1)):INDIRECT(ADDRESS(1004,BO$2,1,1))),"")</f>
        <v/>
      </c>
      <c r="BP696" t="str">
        <f ca="1">IF($BT696&lt;&gt;"",SUMIF($BD$3:$BD$1004,"="&amp;$BD696,INDIRECT(ADDRESS(3,BP$2,1,1)):INDIRECT(ADDRESS(1004,BP$2,1,1))),"")</f>
        <v/>
      </c>
      <c r="BQ696" t="str">
        <f ca="1">IF($BT696&lt;&gt;"",SUMIF($BD$3:$BD$1004,"="&amp;$BD696,INDIRECT(ADDRESS(3,BQ$2,1,1)):INDIRECT(ADDRESS(1004,BQ$2,1,1))),"")</f>
        <v/>
      </c>
      <c r="BR696" t="str">
        <f ca="1">IF($BT696&lt;&gt;"",SUMIF($BD$3:$BD$1004,"="&amp;$BD696,INDIRECT(ADDRESS(3,BR$2,1,1)):INDIRECT(ADDRESS(1004,BR$2,1,1))),"")</f>
        <v/>
      </c>
      <c r="BS696" t="str">
        <f>IF($A696&lt;&gt;"",VLOOKUP(TRUNC(MID($A696,1,2),0),Plano_Contas!$H$3:$J$103,3,TRUE),"")</f>
        <v/>
      </c>
      <c r="BT696" t="str">
        <f t="shared" si="40"/>
        <v/>
      </c>
      <c r="BV696">
        <f>Empresas!C696</f>
        <v>0</v>
      </c>
    </row>
    <row r="697" spans="1:74" x14ac:dyDescent="0.2">
      <c r="A697" s="89"/>
      <c r="B697" s="52" t="str">
        <f>IF($A697&lt;&gt;"",VLOOKUP(""&amp;$A697,Plano_Contas!$A$3:$F$1003,6,0),"")</f>
        <v/>
      </c>
      <c r="C697" s="91"/>
      <c r="D697" s="111"/>
      <c r="E697" s="112">
        <v>0</v>
      </c>
      <c r="F697" s="87"/>
      <c r="G697" s="85"/>
      <c r="H697" s="111"/>
      <c r="I697" s="112">
        <v>0</v>
      </c>
      <c r="J697" s="87"/>
      <c r="K697" s="85"/>
      <c r="L697" s="111"/>
      <c r="M697" s="112">
        <v>0</v>
      </c>
      <c r="N697" s="87"/>
      <c r="O697" s="85"/>
      <c r="P697" s="111"/>
      <c r="Q697" s="112">
        <v>0</v>
      </c>
      <c r="R697" s="87"/>
      <c r="S697" s="85"/>
      <c r="T697" s="111"/>
      <c r="U697" s="112">
        <v>0</v>
      </c>
      <c r="V697" s="87"/>
      <c r="W697" s="85"/>
      <c r="X697" s="111"/>
      <c r="Y697" s="112">
        <v>0</v>
      </c>
      <c r="Z697" s="87"/>
      <c r="AA697" s="85"/>
      <c r="AB697" s="111"/>
      <c r="AC697" s="112">
        <v>0</v>
      </c>
      <c r="AD697" s="87"/>
      <c r="AE697" s="85"/>
      <c r="AF697" s="111"/>
      <c r="AG697" s="112">
        <v>0</v>
      </c>
      <c r="AH697" s="87"/>
      <c r="AI697" s="85"/>
      <c r="AJ697" s="111"/>
      <c r="AK697" s="112">
        <v>0</v>
      </c>
      <c r="AL697" s="87"/>
      <c r="AM697" s="85"/>
      <c r="AN697" s="111"/>
      <c r="AO697" s="112">
        <v>0</v>
      </c>
      <c r="AP697" s="87"/>
      <c r="AQ697" s="85"/>
      <c r="AR697" s="111"/>
      <c r="AS697" s="112">
        <v>0</v>
      </c>
      <c r="AT697" s="87"/>
      <c r="AU697" s="85"/>
      <c r="AV697" s="111"/>
      <c r="AW697" s="112">
        <v>0</v>
      </c>
      <c r="AX697" s="87"/>
      <c r="AY697" s="85"/>
      <c r="AZ697" s="267">
        <f t="shared" si="37"/>
        <v>0</v>
      </c>
      <c r="BA697" s="88">
        <f t="shared" si="38"/>
        <v>0</v>
      </c>
      <c r="BC697">
        <f>IF($A697&lt;&gt;"",COUNTIF($BD$3:$BD697,$BD697),0)</f>
        <v>0</v>
      </c>
      <c r="BD697" t="str">
        <f>IF($A697&lt;&gt;"",VLOOKUP(TRUNC(MID($A697,1,2),0),Plano_Contas!$H$3:$J$103,2,TRUE),"")</f>
        <v/>
      </c>
      <c r="BE697" s="201" t="str">
        <f t="shared" si="39"/>
        <v/>
      </c>
      <c r="BF697" t="str">
        <f ca="1">IF($BT697&lt;&gt;"",SUMIF($BD$3:$BD$1004,"="&amp;$BD697,INDIRECT(ADDRESS(3,BF$2,1,1)):INDIRECT(ADDRESS(1004,BF$2,1,1))),"")</f>
        <v/>
      </c>
      <c r="BG697" t="str">
        <f ca="1">IF($BT697&lt;&gt;"",SUMIF($BD$3:$BD$1004,"="&amp;$BD697,INDIRECT(ADDRESS(3,BG$2,1,1)):INDIRECT(ADDRESS(1004,BG$2,1,1))),"")</f>
        <v/>
      </c>
      <c r="BH697" t="str">
        <f ca="1">IF($BT697&lt;&gt;"",SUMIF($BD$3:$BD$1004,"="&amp;$BD697,INDIRECT(ADDRESS(3,BH$2,1,1)):INDIRECT(ADDRESS(1004,BH$2,1,1))),"")</f>
        <v/>
      </c>
      <c r="BI697" t="str">
        <f ca="1">IF($BT697&lt;&gt;"",SUMIF($BD$3:$BD$1004,"="&amp;$BD697,INDIRECT(ADDRESS(3,BI$2,1,1)):INDIRECT(ADDRESS(1004,BI$2,1,1))),"")</f>
        <v/>
      </c>
      <c r="BJ697" t="str">
        <f ca="1">IF($BT697&lt;&gt;"",SUMIF($BD$3:$BD$1004,"="&amp;$BD697,INDIRECT(ADDRESS(3,BJ$2,1,1)):INDIRECT(ADDRESS(1004,BJ$2,1,1))),"")</f>
        <v/>
      </c>
      <c r="BK697" t="str">
        <f ca="1">IF($BT697&lt;&gt;"",SUMIF($BD$3:$BD$1004,"="&amp;$BD697,INDIRECT(ADDRESS(3,BK$2,1,1)):INDIRECT(ADDRESS(1004,BK$2,1,1))),"")</f>
        <v/>
      </c>
      <c r="BL697" t="str">
        <f ca="1">IF($BT697&lt;&gt;"",SUMIF($BD$3:$BD$1004,"="&amp;$BD697,INDIRECT(ADDRESS(3,BL$2,1,1)):INDIRECT(ADDRESS(1004,BL$2,1,1))),"")</f>
        <v/>
      </c>
      <c r="BM697" t="str">
        <f ca="1">IF($BT697&lt;&gt;"",SUMIF($BD$3:$BD$1004,"="&amp;$BD697,INDIRECT(ADDRESS(3,BM$2,1,1)):INDIRECT(ADDRESS(1004,BM$2,1,1))),"")</f>
        <v/>
      </c>
      <c r="BN697" t="str">
        <f ca="1">IF($BT697&lt;&gt;"",SUMIF($BD$3:$BD$1004,"="&amp;$BD697,INDIRECT(ADDRESS(3,BN$2,1,1)):INDIRECT(ADDRESS(1004,BN$2,1,1))),"")</f>
        <v/>
      </c>
      <c r="BO697" t="str">
        <f ca="1">IF($BT697&lt;&gt;"",SUMIF($BD$3:$BD$1004,"="&amp;$BD697,INDIRECT(ADDRESS(3,BO$2,1,1)):INDIRECT(ADDRESS(1004,BO$2,1,1))),"")</f>
        <v/>
      </c>
      <c r="BP697" t="str">
        <f ca="1">IF($BT697&lt;&gt;"",SUMIF($BD$3:$BD$1004,"="&amp;$BD697,INDIRECT(ADDRESS(3,BP$2,1,1)):INDIRECT(ADDRESS(1004,BP$2,1,1))),"")</f>
        <v/>
      </c>
      <c r="BQ697" t="str">
        <f ca="1">IF($BT697&lt;&gt;"",SUMIF($BD$3:$BD$1004,"="&amp;$BD697,INDIRECT(ADDRESS(3,BQ$2,1,1)):INDIRECT(ADDRESS(1004,BQ$2,1,1))),"")</f>
        <v/>
      </c>
      <c r="BR697" t="str">
        <f ca="1">IF($BT697&lt;&gt;"",SUMIF($BD$3:$BD$1004,"="&amp;$BD697,INDIRECT(ADDRESS(3,BR$2,1,1)):INDIRECT(ADDRESS(1004,BR$2,1,1))),"")</f>
        <v/>
      </c>
      <c r="BS697" t="str">
        <f>IF($A697&lt;&gt;"",VLOOKUP(TRUNC(MID($A697,1,2),0),Plano_Contas!$H$3:$J$103,3,TRUE),"")</f>
        <v/>
      </c>
      <c r="BT697" t="str">
        <f t="shared" si="40"/>
        <v/>
      </c>
      <c r="BV697">
        <f>Empresas!C697</f>
        <v>0</v>
      </c>
    </row>
    <row r="698" spans="1:74" x14ac:dyDescent="0.2">
      <c r="A698" s="89"/>
      <c r="B698" s="52" t="str">
        <f>IF($A698&lt;&gt;"",VLOOKUP(""&amp;$A698,Plano_Contas!$A$3:$F$1003,6,0),"")</f>
        <v/>
      </c>
      <c r="C698" s="91"/>
      <c r="D698" s="111"/>
      <c r="E698" s="112">
        <v>0</v>
      </c>
      <c r="F698" s="87"/>
      <c r="G698" s="85"/>
      <c r="H698" s="111"/>
      <c r="I698" s="112">
        <v>0</v>
      </c>
      <c r="J698" s="87"/>
      <c r="K698" s="85"/>
      <c r="L698" s="111"/>
      <c r="M698" s="112">
        <v>0</v>
      </c>
      <c r="N698" s="87"/>
      <c r="O698" s="85"/>
      <c r="P698" s="111"/>
      <c r="Q698" s="112">
        <v>0</v>
      </c>
      <c r="R698" s="87"/>
      <c r="S698" s="85"/>
      <c r="T698" s="111"/>
      <c r="U698" s="112">
        <v>0</v>
      </c>
      <c r="V698" s="87"/>
      <c r="W698" s="85"/>
      <c r="X698" s="111"/>
      <c r="Y698" s="112">
        <v>0</v>
      </c>
      <c r="Z698" s="87"/>
      <c r="AA698" s="85"/>
      <c r="AB698" s="111"/>
      <c r="AC698" s="112">
        <v>0</v>
      </c>
      <c r="AD698" s="87"/>
      <c r="AE698" s="85"/>
      <c r="AF698" s="111"/>
      <c r="AG698" s="112">
        <v>0</v>
      </c>
      <c r="AH698" s="87"/>
      <c r="AI698" s="85"/>
      <c r="AJ698" s="111"/>
      <c r="AK698" s="112">
        <v>0</v>
      </c>
      <c r="AL698" s="87"/>
      <c r="AM698" s="85"/>
      <c r="AN698" s="111"/>
      <c r="AO698" s="112">
        <v>0</v>
      </c>
      <c r="AP698" s="87"/>
      <c r="AQ698" s="85"/>
      <c r="AR698" s="111"/>
      <c r="AS698" s="112">
        <v>0</v>
      </c>
      <c r="AT698" s="87"/>
      <c r="AU698" s="85"/>
      <c r="AV698" s="111"/>
      <c r="AW698" s="112">
        <v>0</v>
      </c>
      <c r="AX698" s="87"/>
      <c r="AY698" s="85"/>
      <c r="AZ698" s="267">
        <f t="shared" si="37"/>
        <v>0</v>
      </c>
      <c r="BA698" s="88">
        <f t="shared" si="38"/>
        <v>0</v>
      </c>
      <c r="BC698">
        <f>IF($A698&lt;&gt;"",COUNTIF($BD$3:$BD698,$BD698),0)</f>
        <v>0</v>
      </c>
      <c r="BD698" t="str">
        <f>IF($A698&lt;&gt;"",VLOOKUP(TRUNC(MID($A698,1,2),0),Plano_Contas!$H$3:$J$103,2,TRUE),"")</f>
        <v/>
      </c>
      <c r="BE698" s="201" t="str">
        <f t="shared" si="39"/>
        <v/>
      </c>
      <c r="BF698" t="str">
        <f ca="1">IF($BT698&lt;&gt;"",SUMIF($BD$3:$BD$1004,"="&amp;$BD698,INDIRECT(ADDRESS(3,BF$2,1,1)):INDIRECT(ADDRESS(1004,BF$2,1,1))),"")</f>
        <v/>
      </c>
      <c r="BG698" t="str">
        <f ca="1">IF($BT698&lt;&gt;"",SUMIF($BD$3:$BD$1004,"="&amp;$BD698,INDIRECT(ADDRESS(3,BG$2,1,1)):INDIRECT(ADDRESS(1004,BG$2,1,1))),"")</f>
        <v/>
      </c>
      <c r="BH698" t="str">
        <f ca="1">IF($BT698&lt;&gt;"",SUMIF($BD$3:$BD$1004,"="&amp;$BD698,INDIRECT(ADDRESS(3,BH$2,1,1)):INDIRECT(ADDRESS(1004,BH$2,1,1))),"")</f>
        <v/>
      </c>
      <c r="BI698" t="str">
        <f ca="1">IF($BT698&lt;&gt;"",SUMIF($BD$3:$BD$1004,"="&amp;$BD698,INDIRECT(ADDRESS(3,BI$2,1,1)):INDIRECT(ADDRESS(1004,BI$2,1,1))),"")</f>
        <v/>
      </c>
      <c r="BJ698" t="str">
        <f ca="1">IF($BT698&lt;&gt;"",SUMIF($BD$3:$BD$1004,"="&amp;$BD698,INDIRECT(ADDRESS(3,BJ$2,1,1)):INDIRECT(ADDRESS(1004,BJ$2,1,1))),"")</f>
        <v/>
      </c>
      <c r="BK698" t="str">
        <f ca="1">IF($BT698&lt;&gt;"",SUMIF($BD$3:$BD$1004,"="&amp;$BD698,INDIRECT(ADDRESS(3,BK$2,1,1)):INDIRECT(ADDRESS(1004,BK$2,1,1))),"")</f>
        <v/>
      </c>
      <c r="BL698" t="str">
        <f ca="1">IF($BT698&lt;&gt;"",SUMIF($BD$3:$BD$1004,"="&amp;$BD698,INDIRECT(ADDRESS(3,BL$2,1,1)):INDIRECT(ADDRESS(1004,BL$2,1,1))),"")</f>
        <v/>
      </c>
      <c r="BM698" t="str">
        <f ca="1">IF($BT698&lt;&gt;"",SUMIF($BD$3:$BD$1004,"="&amp;$BD698,INDIRECT(ADDRESS(3,BM$2,1,1)):INDIRECT(ADDRESS(1004,BM$2,1,1))),"")</f>
        <v/>
      </c>
      <c r="BN698" t="str">
        <f ca="1">IF($BT698&lt;&gt;"",SUMIF($BD$3:$BD$1004,"="&amp;$BD698,INDIRECT(ADDRESS(3,BN$2,1,1)):INDIRECT(ADDRESS(1004,BN$2,1,1))),"")</f>
        <v/>
      </c>
      <c r="BO698" t="str">
        <f ca="1">IF($BT698&lt;&gt;"",SUMIF($BD$3:$BD$1004,"="&amp;$BD698,INDIRECT(ADDRESS(3,BO$2,1,1)):INDIRECT(ADDRESS(1004,BO$2,1,1))),"")</f>
        <v/>
      </c>
      <c r="BP698" t="str">
        <f ca="1">IF($BT698&lt;&gt;"",SUMIF($BD$3:$BD$1004,"="&amp;$BD698,INDIRECT(ADDRESS(3,BP$2,1,1)):INDIRECT(ADDRESS(1004,BP$2,1,1))),"")</f>
        <v/>
      </c>
      <c r="BQ698" t="str">
        <f ca="1">IF($BT698&lt;&gt;"",SUMIF($BD$3:$BD$1004,"="&amp;$BD698,INDIRECT(ADDRESS(3,BQ$2,1,1)):INDIRECT(ADDRESS(1004,BQ$2,1,1))),"")</f>
        <v/>
      </c>
      <c r="BR698" t="str">
        <f ca="1">IF($BT698&lt;&gt;"",SUMIF($BD$3:$BD$1004,"="&amp;$BD698,INDIRECT(ADDRESS(3,BR$2,1,1)):INDIRECT(ADDRESS(1004,BR$2,1,1))),"")</f>
        <v/>
      </c>
      <c r="BS698" t="str">
        <f>IF($A698&lt;&gt;"",VLOOKUP(TRUNC(MID($A698,1,2),0),Plano_Contas!$H$3:$J$103,3,TRUE),"")</f>
        <v/>
      </c>
      <c r="BT698" t="str">
        <f t="shared" si="40"/>
        <v/>
      </c>
      <c r="BV698">
        <f>Empresas!C698</f>
        <v>0</v>
      </c>
    </row>
    <row r="699" spans="1:74" x14ac:dyDescent="0.2">
      <c r="A699" s="89"/>
      <c r="B699" s="52" t="str">
        <f>IF($A699&lt;&gt;"",VLOOKUP(""&amp;$A699,Plano_Contas!$A$3:$F$1003,6,0),"")</f>
        <v/>
      </c>
      <c r="C699" s="91"/>
      <c r="D699" s="111"/>
      <c r="E699" s="112">
        <v>0</v>
      </c>
      <c r="F699" s="87"/>
      <c r="G699" s="85"/>
      <c r="H699" s="111"/>
      <c r="I699" s="112">
        <v>0</v>
      </c>
      <c r="J699" s="87"/>
      <c r="K699" s="85"/>
      <c r="L699" s="111"/>
      <c r="M699" s="112">
        <v>0</v>
      </c>
      <c r="N699" s="87"/>
      <c r="O699" s="85"/>
      <c r="P699" s="111"/>
      <c r="Q699" s="112">
        <v>0</v>
      </c>
      <c r="R699" s="87"/>
      <c r="S699" s="85"/>
      <c r="T699" s="111"/>
      <c r="U699" s="112">
        <v>0</v>
      </c>
      <c r="V699" s="87"/>
      <c r="W699" s="85"/>
      <c r="X699" s="111"/>
      <c r="Y699" s="112">
        <v>0</v>
      </c>
      <c r="Z699" s="87"/>
      <c r="AA699" s="85"/>
      <c r="AB699" s="111"/>
      <c r="AC699" s="112">
        <v>0</v>
      </c>
      <c r="AD699" s="87"/>
      <c r="AE699" s="85"/>
      <c r="AF699" s="111"/>
      <c r="AG699" s="112">
        <v>0</v>
      </c>
      <c r="AH699" s="87"/>
      <c r="AI699" s="85"/>
      <c r="AJ699" s="111"/>
      <c r="AK699" s="112">
        <v>0</v>
      </c>
      <c r="AL699" s="87"/>
      <c r="AM699" s="85"/>
      <c r="AN699" s="111"/>
      <c r="AO699" s="112">
        <v>0</v>
      </c>
      <c r="AP699" s="87"/>
      <c r="AQ699" s="85"/>
      <c r="AR699" s="111"/>
      <c r="AS699" s="112">
        <v>0</v>
      </c>
      <c r="AT699" s="87"/>
      <c r="AU699" s="85"/>
      <c r="AV699" s="111"/>
      <c r="AW699" s="112">
        <v>0</v>
      </c>
      <c r="AX699" s="87"/>
      <c r="AY699" s="85"/>
      <c r="AZ699" s="267">
        <f t="shared" si="37"/>
        <v>0</v>
      </c>
      <c r="BA699" s="88">
        <f t="shared" si="38"/>
        <v>0</v>
      </c>
      <c r="BC699">
        <f>IF($A699&lt;&gt;"",COUNTIF($BD$3:$BD699,$BD699),0)</f>
        <v>0</v>
      </c>
      <c r="BD699" t="str">
        <f>IF($A699&lt;&gt;"",VLOOKUP(TRUNC(MID($A699,1,2),0),Plano_Contas!$H$3:$J$103,2,TRUE),"")</f>
        <v/>
      </c>
      <c r="BE699" s="201" t="str">
        <f t="shared" si="39"/>
        <v/>
      </c>
      <c r="BF699" t="str">
        <f ca="1">IF($BT699&lt;&gt;"",SUMIF($BD$3:$BD$1004,"="&amp;$BD699,INDIRECT(ADDRESS(3,BF$2,1,1)):INDIRECT(ADDRESS(1004,BF$2,1,1))),"")</f>
        <v/>
      </c>
      <c r="BG699" t="str">
        <f ca="1">IF($BT699&lt;&gt;"",SUMIF($BD$3:$BD$1004,"="&amp;$BD699,INDIRECT(ADDRESS(3,BG$2,1,1)):INDIRECT(ADDRESS(1004,BG$2,1,1))),"")</f>
        <v/>
      </c>
      <c r="BH699" t="str">
        <f ca="1">IF($BT699&lt;&gt;"",SUMIF($BD$3:$BD$1004,"="&amp;$BD699,INDIRECT(ADDRESS(3,BH$2,1,1)):INDIRECT(ADDRESS(1004,BH$2,1,1))),"")</f>
        <v/>
      </c>
      <c r="BI699" t="str">
        <f ca="1">IF($BT699&lt;&gt;"",SUMIF($BD$3:$BD$1004,"="&amp;$BD699,INDIRECT(ADDRESS(3,BI$2,1,1)):INDIRECT(ADDRESS(1004,BI$2,1,1))),"")</f>
        <v/>
      </c>
      <c r="BJ699" t="str">
        <f ca="1">IF($BT699&lt;&gt;"",SUMIF($BD$3:$BD$1004,"="&amp;$BD699,INDIRECT(ADDRESS(3,BJ$2,1,1)):INDIRECT(ADDRESS(1004,BJ$2,1,1))),"")</f>
        <v/>
      </c>
      <c r="BK699" t="str">
        <f ca="1">IF($BT699&lt;&gt;"",SUMIF($BD$3:$BD$1004,"="&amp;$BD699,INDIRECT(ADDRESS(3,BK$2,1,1)):INDIRECT(ADDRESS(1004,BK$2,1,1))),"")</f>
        <v/>
      </c>
      <c r="BL699" t="str">
        <f ca="1">IF($BT699&lt;&gt;"",SUMIF($BD$3:$BD$1004,"="&amp;$BD699,INDIRECT(ADDRESS(3,BL$2,1,1)):INDIRECT(ADDRESS(1004,BL$2,1,1))),"")</f>
        <v/>
      </c>
      <c r="BM699" t="str">
        <f ca="1">IF($BT699&lt;&gt;"",SUMIF($BD$3:$BD$1004,"="&amp;$BD699,INDIRECT(ADDRESS(3,BM$2,1,1)):INDIRECT(ADDRESS(1004,BM$2,1,1))),"")</f>
        <v/>
      </c>
      <c r="BN699" t="str">
        <f ca="1">IF($BT699&lt;&gt;"",SUMIF($BD$3:$BD$1004,"="&amp;$BD699,INDIRECT(ADDRESS(3,BN$2,1,1)):INDIRECT(ADDRESS(1004,BN$2,1,1))),"")</f>
        <v/>
      </c>
      <c r="BO699" t="str">
        <f ca="1">IF($BT699&lt;&gt;"",SUMIF($BD$3:$BD$1004,"="&amp;$BD699,INDIRECT(ADDRESS(3,BO$2,1,1)):INDIRECT(ADDRESS(1004,BO$2,1,1))),"")</f>
        <v/>
      </c>
      <c r="BP699" t="str">
        <f ca="1">IF($BT699&lt;&gt;"",SUMIF($BD$3:$BD$1004,"="&amp;$BD699,INDIRECT(ADDRESS(3,BP$2,1,1)):INDIRECT(ADDRESS(1004,BP$2,1,1))),"")</f>
        <v/>
      </c>
      <c r="BQ699" t="str">
        <f ca="1">IF($BT699&lt;&gt;"",SUMIF($BD$3:$BD$1004,"="&amp;$BD699,INDIRECT(ADDRESS(3,BQ$2,1,1)):INDIRECT(ADDRESS(1004,BQ$2,1,1))),"")</f>
        <v/>
      </c>
      <c r="BR699" t="str">
        <f ca="1">IF($BT699&lt;&gt;"",SUMIF($BD$3:$BD$1004,"="&amp;$BD699,INDIRECT(ADDRESS(3,BR$2,1,1)):INDIRECT(ADDRESS(1004,BR$2,1,1))),"")</f>
        <v/>
      </c>
      <c r="BS699" t="str">
        <f>IF($A699&lt;&gt;"",VLOOKUP(TRUNC(MID($A699,1,2),0),Plano_Contas!$H$3:$J$103,3,TRUE),"")</f>
        <v/>
      </c>
      <c r="BT699" t="str">
        <f t="shared" si="40"/>
        <v/>
      </c>
      <c r="BV699">
        <f>Empresas!C699</f>
        <v>0</v>
      </c>
    </row>
    <row r="700" spans="1:74" x14ac:dyDescent="0.2">
      <c r="A700" s="89"/>
      <c r="B700" s="52" t="str">
        <f>IF($A700&lt;&gt;"",VLOOKUP(""&amp;$A700,Plano_Contas!$A$3:$F$1003,6,0),"")</f>
        <v/>
      </c>
      <c r="C700" s="91"/>
      <c r="D700" s="111"/>
      <c r="E700" s="112">
        <v>0</v>
      </c>
      <c r="F700" s="87"/>
      <c r="G700" s="85"/>
      <c r="H700" s="111"/>
      <c r="I700" s="112">
        <v>0</v>
      </c>
      <c r="J700" s="87"/>
      <c r="K700" s="85"/>
      <c r="L700" s="111"/>
      <c r="M700" s="112">
        <v>0</v>
      </c>
      <c r="N700" s="87"/>
      <c r="O700" s="85"/>
      <c r="P700" s="111"/>
      <c r="Q700" s="112">
        <v>0</v>
      </c>
      <c r="R700" s="87"/>
      <c r="S700" s="85"/>
      <c r="T700" s="111"/>
      <c r="U700" s="112">
        <v>0</v>
      </c>
      <c r="V700" s="87"/>
      <c r="W700" s="85"/>
      <c r="X700" s="111"/>
      <c r="Y700" s="112">
        <v>0</v>
      </c>
      <c r="Z700" s="87"/>
      <c r="AA700" s="85"/>
      <c r="AB700" s="111"/>
      <c r="AC700" s="112">
        <v>0</v>
      </c>
      <c r="AD700" s="87"/>
      <c r="AE700" s="85"/>
      <c r="AF700" s="111"/>
      <c r="AG700" s="112">
        <v>0</v>
      </c>
      <c r="AH700" s="87"/>
      <c r="AI700" s="85"/>
      <c r="AJ700" s="111"/>
      <c r="AK700" s="112">
        <v>0</v>
      </c>
      <c r="AL700" s="87"/>
      <c r="AM700" s="85"/>
      <c r="AN700" s="111"/>
      <c r="AO700" s="112">
        <v>0</v>
      </c>
      <c r="AP700" s="87"/>
      <c r="AQ700" s="85"/>
      <c r="AR700" s="111"/>
      <c r="AS700" s="112">
        <v>0</v>
      </c>
      <c r="AT700" s="87"/>
      <c r="AU700" s="85"/>
      <c r="AV700" s="111"/>
      <c r="AW700" s="112">
        <v>0</v>
      </c>
      <c r="AX700" s="87"/>
      <c r="AY700" s="85"/>
      <c r="AZ700" s="267">
        <f t="shared" ref="AZ700:AZ763" si="41">SUM(E700,I700,M700,Q700,U700,Y700,AC700,AG700,AK700,AO700,AS700,AW700)</f>
        <v>0</v>
      </c>
      <c r="BA700" s="88">
        <f t="shared" ref="BA700:BA763" si="42">SUM($G700,$K700,$O700,$S700,$W700,$AA700,$AE700,$AI700,$AM700,$AQ700,$AU700,$AY700)</f>
        <v>0</v>
      </c>
      <c r="BC700">
        <f>IF($A700&lt;&gt;"",COUNTIF($BD$3:$BD700,$BD700),0)</f>
        <v>0</v>
      </c>
      <c r="BD700" t="str">
        <f>IF($A700&lt;&gt;"",VLOOKUP(TRUNC(MID($A700,1,2),0),Plano_Contas!$H$3:$J$103,2,TRUE),"")</f>
        <v/>
      </c>
      <c r="BE700" s="201" t="str">
        <f t="shared" si="39"/>
        <v/>
      </c>
      <c r="BF700" t="str">
        <f ca="1">IF($BT700&lt;&gt;"",SUMIF($BD$3:$BD$1004,"="&amp;$BD700,INDIRECT(ADDRESS(3,BF$2,1,1)):INDIRECT(ADDRESS(1004,BF$2,1,1))),"")</f>
        <v/>
      </c>
      <c r="BG700" t="str">
        <f ca="1">IF($BT700&lt;&gt;"",SUMIF($BD$3:$BD$1004,"="&amp;$BD700,INDIRECT(ADDRESS(3,BG$2,1,1)):INDIRECT(ADDRESS(1004,BG$2,1,1))),"")</f>
        <v/>
      </c>
      <c r="BH700" t="str">
        <f ca="1">IF($BT700&lt;&gt;"",SUMIF($BD$3:$BD$1004,"="&amp;$BD700,INDIRECT(ADDRESS(3,BH$2,1,1)):INDIRECT(ADDRESS(1004,BH$2,1,1))),"")</f>
        <v/>
      </c>
      <c r="BI700" t="str">
        <f ca="1">IF($BT700&lt;&gt;"",SUMIF($BD$3:$BD$1004,"="&amp;$BD700,INDIRECT(ADDRESS(3,BI$2,1,1)):INDIRECT(ADDRESS(1004,BI$2,1,1))),"")</f>
        <v/>
      </c>
      <c r="BJ700" t="str">
        <f ca="1">IF($BT700&lt;&gt;"",SUMIF($BD$3:$BD$1004,"="&amp;$BD700,INDIRECT(ADDRESS(3,BJ$2,1,1)):INDIRECT(ADDRESS(1004,BJ$2,1,1))),"")</f>
        <v/>
      </c>
      <c r="BK700" t="str">
        <f ca="1">IF($BT700&lt;&gt;"",SUMIF($BD$3:$BD$1004,"="&amp;$BD700,INDIRECT(ADDRESS(3,BK$2,1,1)):INDIRECT(ADDRESS(1004,BK$2,1,1))),"")</f>
        <v/>
      </c>
      <c r="BL700" t="str">
        <f ca="1">IF($BT700&lt;&gt;"",SUMIF($BD$3:$BD$1004,"="&amp;$BD700,INDIRECT(ADDRESS(3,BL$2,1,1)):INDIRECT(ADDRESS(1004,BL$2,1,1))),"")</f>
        <v/>
      </c>
      <c r="BM700" t="str">
        <f ca="1">IF($BT700&lt;&gt;"",SUMIF($BD$3:$BD$1004,"="&amp;$BD700,INDIRECT(ADDRESS(3,BM$2,1,1)):INDIRECT(ADDRESS(1004,BM$2,1,1))),"")</f>
        <v/>
      </c>
      <c r="BN700" t="str">
        <f ca="1">IF($BT700&lt;&gt;"",SUMIF($BD$3:$BD$1004,"="&amp;$BD700,INDIRECT(ADDRESS(3,BN$2,1,1)):INDIRECT(ADDRESS(1004,BN$2,1,1))),"")</f>
        <v/>
      </c>
      <c r="BO700" t="str">
        <f ca="1">IF($BT700&lt;&gt;"",SUMIF($BD$3:$BD$1004,"="&amp;$BD700,INDIRECT(ADDRESS(3,BO$2,1,1)):INDIRECT(ADDRESS(1004,BO$2,1,1))),"")</f>
        <v/>
      </c>
      <c r="BP700" t="str">
        <f ca="1">IF($BT700&lt;&gt;"",SUMIF($BD$3:$BD$1004,"="&amp;$BD700,INDIRECT(ADDRESS(3,BP$2,1,1)):INDIRECT(ADDRESS(1004,BP$2,1,1))),"")</f>
        <v/>
      </c>
      <c r="BQ700" t="str">
        <f ca="1">IF($BT700&lt;&gt;"",SUMIF($BD$3:$BD$1004,"="&amp;$BD700,INDIRECT(ADDRESS(3,BQ$2,1,1)):INDIRECT(ADDRESS(1004,BQ$2,1,1))),"")</f>
        <v/>
      </c>
      <c r="BR700" t="str">
        <f ca="1">IF($BT700&lt;&gt;"",SUMIF($BD$3:$BD$1004,"="&amp;$BD700,INDIRECT(ADDRESS(3,BR$2,1,1)):INDIRECT(ADDRESS(1004,BR$2,1,1))),"")</f>
        <v/>
      </c>
      <c r="BS700" t="str">
        <f>IF($A700&lt;&gt;"",VLOOKUP(TRUNC(MID($A700,1,2),0),Plano_Contas!$H$3:$J$103,3,TRUE),"")</f>
        <v/>
      </c>
      <c r="BT700" t="str">
        <f t="shared" si="40"/>
        <v/>
      </c>
      <c r="BV700">
        <f>Empresas!C700</f>
        <v>0</v>
      </c>
    </row>
    <row r="701" spans="1:74" x14ac:dyDescent="0.2">
      <c r="A701" s="89"/>
      <c r="B701" s="52" t="str">
        <f>IF($A701&lt;&gt;"",VLOOKUP(""&amp;$A701,Plano_Contas!$A$3:$F$1003,6,0),"")</f>
        <v/>
      </c>
      <c r="C701" s="91"/>
      <c r="D701" s="111"/>
      <c r="E701" s="112">
        <v>0</v>
      </c>
      <c r="F701" s="87"/>
      <c r="G701" s="85"/>
      <c r="H701" s="111"/>
      <c r="I701" s="112">
        <v>0</v>
      </c>
      <c r="J701" s="87"/>
      <c r="K701" s="85"/>
      <c r="L701" s="111"/>
      <c r="M701" s="112">
        <v>0</v>
      </c>
      <c r="N701" s="87"/>
      <c r="O701" s="85"/>
      <c r="P701" s="111"/>
      <c r="Q701" s="112">
        <v>0</v>
      </c>
      <c r="R701" s="87"/>
      <c r="S701" s="85"/>
      <c r="T701" s="111"/>
      <c r="U701" s="112">
        <v>0</v>
      </c>
      <c r="V701" s="87"/>
      <c r="W701" s="85"/>
      <c r="X701" s="111"/>
      <c r="Y701" s="112">
        <v>0</v>
      </c>
      <c r="Z701" s="87"/>
      <c r="AA701" s="85"/>
      <c r="AB701" s="111"/>
      <c r="AC701" s="112">
        <v>0</v>
      </c>
      <c r="AD701" s="87"/>
      <c r="AE701" s="85"/>
      <c r="AF701" s="111"/>
      <c r="AG701" s="112">
        <v>0</v>
      </c>
      <c r="AH701" s="87"/>
      <c r="AI701" s="85"/>
      <c r="AJ701" s="111"/>
      <c r="AK701" s="112">
        <v>0</v>
      </c>
      <c r="AL701" s="87"/>
      <c r="AM701" s="85"/>
      <c r="AN701" s="111"/>
      <c r="AO701" s="112">
        <v>0</v>
      </c>
      <c r="AP701" s="87"/>
      <c r="AQ701" s="85"/>
      <c r="AR701" s="111"/>
      <c r="AS701" s="112">
        <v>0</v>
      </c>
      <c r="AT701" s="87"/>
      <c r="AU701" s="85"/>
      <c r="AV701" s="111"/>
      <c r="AW701" s="112">
        <v>0</v>
      </c>
      <c r="AX701" s="87"/>
      <c r="AY701" s="85"/>
      <c r="AZ701" s="267">
        <f t="shared" si="41"/>
        <v>0</v>
      </c>
      <c r="BA701" s="88">
        <f t="shared" si="42"/>
        <v>0</v>
      </c>
      <c r="BC701">
        <f>IF($A701&lt;&gt;"",COUNTIF($BD$3:$BD701,$BD701),0)</f>
        <v>0</v>
      </c>
      <c r="BD701" t="str">
        <f>IF($A701&lt;&gt;"",VLOOKUP(TRUNC(MID($A701,1,2),0),Plano_Contas!$H$3:$J$103,2,TRUE),"")</f>
        <v/>
      </c>
      <c r="BE701" s="201" t="str">
        <f t="shared" si="39"/>
        <v/>
      </c>
      <c r="BF701" t="str">
        <f ca="1">IF($BT701&lt;&gt;"",SUMIF($BD$3:$BD$1004,"="&amp;$BD701,INDIRECT(ADDRESS(3,BF$2,1,1)):INDIRECT(ADDRESS(1004,BF$2,1,1))),"")</f>
        <v/>
      </c>
      <c r="BG701" t="str">
        <f ca="1">IF($BT701&lt;&gt;"",SUMIF($BD$3:$BD$1004,"="&amp;$BD701,INDIRECT(ADDRESS(3,BG$2,1,1)):INDIRECT(ADDRESS(1004,BG$2,1,1))),"")</f>
        <v/>
      </c>
      <c r="BH701" t="str">
        <f ca="1">IF($BT701&lt;&gt;"",SUMIF($BD$3:$BD$1004,"="&amp;$BD701,INDIRECT(ADDRESS(3,BH$2,1,1)):INDIRECT(ADDRESS(1004,BH$2,1,1))),"")</f>
        <v/>
      </c>
      <c r="BI701" t="str">
        <f ca="1">IF($BT701&lt;&gt;"",SUMIF($BD$3:$BD$1004,"="&amp;$BD701,INDIRECT(ADDRESS(3,BI$2,1,1)):INDIRECT(ADDRESS(1004,BI$2,1,1))),"")</f>
        <v/>
      </c>
      <c r="BJ701" t="str">
        <f ca="1">IF($BT701&lt;&gt;"",SUMIF($BD$3:$BD$1004,"="&amp;$BD701,INDIRECT(ADDRESS(3,BJ$2,1,1)):INDIRECT(ADDRESS(1004,BJ$2,1,1))),"")</f>
        <v/>
      </c>
      <c r="BK701" t="str">
        <f ca="1">IF($BT701&lt;&gt;"",SUMIF($BD$3:$BD$1004,"="&amp;$BD701,INDIRECT(ADDRESS(3,BK$2,1,1)):INDIRECT(ADDRESS(1004,BK$2,1,1))),"")</f>
        <v/>
      </c>
      <c r="BL701" t="str">
        <f ca="1">IF($BT701&lt;&gt;"",SUMIF($BD$3:$BD$1004,"="&amp;$BD701,INDIRECT(ADDRESS(3,BL$2,1,1)):INDIRECT(ADDRESS(1004,BL$2,1,1))),"")</f>
        <v/>
      </c>
      <c r="BM701" t="str">
        <f ca="1">IF($BT701&lt;&gt;"",SUMIF($BD$3:$BD$1004,"="&amp;$BD701,INDIRECT(ADDRESS(3,BM$2,1,1)):INDIRECT(ADDRESS(1004,BM$2,1,1))),"")</f>
        <v/>
      </c>
      <c r="BN701" t="str">
        <f ca="1">IF($BT701&lt;&gt;"",SUMIF($BD$3:$BD$1004,"="&amp;$BD701,INDIRECT(ADDRESS(3,BN$2,1,1)):INDIRECT(ADDRESS(1004,BN$2,1,1))),"")</f>
        <v/>
      </c>
      <c r="BO701" t="str">
        <f ca="1">IF($BT701&lt;&gt;"",SUMIF($BD$3:$BD$1004,"="&amp;$BD701,INDIRECT(ADDRESS(3,BO$2,1,1)):INDIRECT(ADDRESS(1004,BO$2,1,1))),"")</f>
        <v/>
      </c>
      <c r="BP701" t="str">
        <f ca="1">IF($BT701&lt;&gt;"",SUMIF($BD$3:$BD$1004,"="&amp;$BD701,INDIRECT(ADDRESS(3,BP$2,1,1)):INDIRECT(ADDRESS(1004,BP$2,1,1))),"")</f>
        <v/>
      </c>
      <c r="BQ701" t="str">
        <f ca="1">IF($BT701&lt;&gt;"",SUMIF($BD$3:$BD$1004,"="&amp;$BD701,INDIRECT(ADDRESS(3,BQ$2,1,1)):INDIRECT(ADDRESS(1004,BQ$2,1,1))),"")</f>
        <v/>
      </c>
      <c r="BR701" t="str">
        <f ca="1">IF($BT701&lt;&gt;"",SUMIF($BD$3:$BD$1004,"="&amp;$BD701,INDIRECT(ADDRESS(3,BR$2,1,1)):INDIRECT(ADDRESS(1004,BR$2,1,1))),"")</f>
        <v/>
      </c>
      <c r="BS701" t="str">
        <f>IF($A701&lt;&gt;"",VLOOKUP(TRUNC(MID($A701,1,2),0),Plano_Contas!$H$3:$J$103,3,TRUE),"")</f>
        <v/>
      </c>
      <c r="BT701" t="str">
        <f t="shared" si="40"/>
        <v/>
      </c>
      <c r="BV701">
        <f>Empresas!C701</f>
        <v>0</v>
      </c>
    </row>
    <row r="702" spans="1:74" x14ac:dyDescent="0.2">
      <c r="A702" s="89"/>
      <c r="B702" s="52" t="str">
        <f>IF($A702&lt;&gt;"",VLOOKUP(""&amp;$A702,Plano_Contas!$A$3:$F$1003,6,0),"")</f>
        <v/>
      </c>
      <c r="C702" s="91"/>
      <c r="D702" s="111"/>
      <c r="E702" s="112">
        <v>0</v>
      </c>
      <c r="F702" s="87"/>
      <c r="G702" s="85"/>
      <c r="H702" s="111"/>
      <c r="I702" s="112">
        <v>0</v>
      </c>
      <c r="J702" s="87"/>
      <c r="K702" s="85"/>
      <c r="L702" s="111"/>
      <c r="M702" s="112">
        <v>0</v>
      </c>
      <c r="N702" s="87"/>
      <c r="O702" s="85"/>
      <c r="P702" s="111"/>
      <c r="Q702" s="112">
        <v>0</v>
      </c>
      <c r="R702" s="87"/>
      <c r="S702" s="85"/>
      <c r="T702" s="111"/>
      <c r="U702" s="112">
        <v>0</v>
      </c>
      <c r="V702" s="87"/>
      <c r="W702" s="85"/>
      <c r="X702" s="111"/>
      <c r="Y702" s="112">
        <v>0</v>
      </c>
      <c r="Z702" s="87"/>
      <c r="AA702" s="85"/>
      <c r="AB702" s="111"/>
      <c r="AC702" s="112">
        <v>0</v>
      </c>
      <c r="AD702" s="87"/>
      <c r="AE702" s="85"/>
      <c r="AF702" s="111"/>
      <c r="AG702" s="112">
        <v>0</v>
      </c>
      <c r="AH702" s="87"/>
      <c r="AI702" s="85"/>
      <c r="AJ702" s="111"/>
      <c r="AK702" s="112">
        <v>0</v>
      </c>
      <c r="AL702" s="87"/>
      <c r="AM702" s="85"/>
      <c r="AN702" s="111"/>
      <c r="AO702" s="112">
        <v>0</v>
      </c>
      <c r="AP702" s="87"/>
      <c r="AQ702" s="85"/>
      <c r="AR702" s="111"/>
      <c r="AS702" s="112">
        <v>0</v>
      </c>
      <c r="AT702" s="87"/>
      <c r="AU702" s="85"/>
      <c r="AV702" s="111"/>
      <c r="AW702" s="112">
        <v>0</v>
      </c>
      <c r="AX702" s="87"/>
      <c r="AY702" s="85"/>
      <c r="AZ702" s="267">
        <f t="shared" si="41"/>
        <v>0</v>
      </c>
      <c r="BA702" s="88">
        <f t="shared" si="42"/>
        <v>0</v>
      </c>
      <c r="BC702">
        <f>IF($A702&lt;&gt;"",COUNTIF($BD$3:$BD702,$BD702),0)</f>
        <v>0</v>
      </c>
      <c r="BD702" t="str">
        <f>IF($A702&lt;&gt;"",VLOOKUP(TRUNC(MID($A702,1,2),0),Plano_Contas!$H$3:$J$103,2,TRUE),"")</f>
        <v/>
      </c>
      <c r="BE702" s="201" t="str">
        <f t="shared" si="39"/>
        <v/>
      </c>
      <c r="BF702" t="str">
        <f ca="1">IF($BT702&lt;&gt;"",SUMIF($BD$3:$BD$1004,"="&amp;$BD702,INDIRECT(ADDRESS(3,BF$2,1,1)):INDIRECT(ADDRESS(1004,BF$2,1,1))),"")</f>
        <v/>
      </c>
      <c r="BG702" t="str">
        <f ca="1">IF($BT702&lt;&gt;"",SUMIF($BD$3:$BD$1004,"="&amp;$BD702,INDIRECT(ADDRESS(3,BG$2,1,1)):INDIRECT(ADDRESS(1004,BG$2,1,1))),"")</f>
        <v/>
      </c>
      <c r="BH702" t="str">
        <f ca="1">IF($BT702&lt;&gt;"",SUMIF($BD$3:$BD$1004,"="&amp;$BD702,INDIRECT(ADDRESS(3,BH$2,1,1)):INDIRECT(ADDRESS(1004,BH$2,1,1))),"")</f>
        <v/>
      </c>
      <c r="BI702" t="str">
        <f ca="1">IF($BT702&lt;&gt;"",SUMIF($BD$3:$BD$1004,"="&amp;$BD702,INDIRECT(ADDRESS(3,BI$2,1,1)):INDIRECT(ADDRESS(1004,BI$2,1,1))),"")</f>
        <v/>
      </c>
      <c r="BJ702" t="str">
        <f ca="1">IF($BT702&lt;&gt;"",SUMIF($BD$3:$BD$1004,"="&amp;$BD702,INDIRECT(ADDRESS(3,BJ$2,1,1)):INDIRECT(ADDRESS(1004,BJ$2,1,1))),"")</f>
        <v/>
      </c>
      <c r="BK702" t="str">
        <f ca="1">IF($BT702&lt;&gt;"",SUMIF($BD$3:$BD$1004,"="&amp;$BD702,INDIRECT(ADDRESS(3,BK$2,1,1)):INDIRECT(ADDRESS(1004,BK$2,1,1))),"")</f>
        <v/>
      </c>
      <c r="BL702" t="str">
        <f ca="1">IF($BT702&lt;&gt;"",SUMIF($BD$3:$BD$1004,"="&amp;$BD702,INDIRECT(ADDRESS(3,BL$2,1,1)):INDIRECT(ADDRESS(1004,BL$2,1,1))),"")</f>
        <v/>
      </c>
      <c r="BM702" t="str">
        <f ca="1">IF($BT702&lt;&gt;"",SUMIF($BD$3:$BD$1004,"="&amp;$BD702,INDIRECT(ADDRESS(3,BM$2,1,1)):INDIRECT(ADDRESS(1004,BM$2,1,1))),"")</f>
        <v/>
      </c>
      <c r="BN702" t="str">
        <f ca="1">IF($BT702&lt;&gt;"",SUMIF($BD$3:$BD$1004,"="&amp;$BD702,INDIRECT(ADDRESS(3,BN$2,1,1)):INDIRECT(ADDRESS(1004,BN$2,1,1))),"")</f>
        <v/>
      </c>
      <c r="BO702" t="str">
        <f ca="1">IF($BT702&lt;&gt;"",SUMIF($BD$3:$BD$1004,"="&amp;$BD702,INDIRECT(ADDRESS(3,BO$2,1,1)):INDIRECT(ADDRESS(1004,BO$2,1,1))),"")</f>
        <v/>
      </c>
      <c r="BP702" t="str">
        <f ca="1">IF($BT702&lt;&gt;"",SUMIF($BD$3:$BD$1004,"="&amp;$BD702,INDIRECT(ADDRESS(3,BP$2,1,1)):INDIRECT(ADDRESS(1004,BP$2,1,1))),"")</f>
        <v/>
      </c>
      <c r="BQ702" t="str">
        <f ca="1">IF($BT702&lt;&gt;"",SUMIF($BD$3:$BD$1004,"="&amp;$BD702,INDIRECT(ADDRESS(3,BQ$2,1,1)):INDIRECT(ADDRESS(1004,BQ$2,1,1))),"")</f>
        <v/>
      </c>
      <c r="BR702" t="str">
        <f ca="1">IF($BT702&lt;&gt;"",SUMIF($BD$3:$BD$1004,"="&amp;$BD702,INDIRECT(ADDRESS(3,BR$2,1,1)):INDIRECT(ADDRESS(1004,BR$2,1,1))),"")</f>
        <v/>
      </c>
      <c r="BS702" t="str">
        <f>IF($A702&lt;&gt;"",VLOOKUP(TRUNC(MID($A702,1,2),0),Plano_Contas!$H$3:$J$103,3,TRUE),"")</f>
        <v/>
      </c>
      <c r="BT702" t="str">
        <f t="shared" si="40"/>
        <v/>
      </c>
      <c r="BV702">
        <f>Empresas!C702</f>
        <v>0</v>
      </c>
    </row>
    <row r="703" spans="1:74" x14ac:dyDescent="0.2">
      <c r="A703" s="89"/>
      <c r="B703" s="52" t="str">
        <f>IF($A703&lt;&gt;"",VLOOKUP(""&amp;$A703,Plano_Contas!$A$3:$F$1003,6,0),"")</f>
        <v/>
      </c>
      <c r="C703" s="91"/>
      <c r="D703" s="111"/>
      <c r="E703" s="112">
        <v>0</v>
      </c>
      <c r="F703" s="87"/>
      <c r="G703" s="85"/>
      <c r="H703" s="111"/>
      <c r="I703" s="112">
        <v>0</v>
      </c>
      <c r="J703" s="87"/>
      <c r="K703" s="85"/>
      <c r="L703" s="111"/>
      <c r="M703" s="112">
        <v>0</v>
      </c>
      <c r="N703" s="87"/>
      <c r="O703" s="85"/>
      <c r="P703" s="111"/>
      <c r="Q703" s="112">
        <v>0</v>
      </c>
      <c r="R703" s="87"/>
      <c r="S703" s="85"/>
      <c r="T703" s="111"/>
      <c r="U703" s="112">
        <v>0</v>
      </c>
      <c r="V703" s="87"/>
      <c r="W703" s="85"/>
      <c r="X703" s="111"/>
      <c r="Y703" s="112">
        <v>0</v>
      </c>
      <c r="Z703" s="87"/>
      <c r="AA703" s="85"/>
      <c r="AB703" s="111"/>
      <c r="AC703" s="112">
        <v>0</v>
      </c>
      <c r="AD703" s="87"/>
      <c r="AE703" s="85"/>
      <c r="AF703" s="111"/>
      <c r="AG703" s="112">
        <v>0</v>
      </c>
      <c r="AH703" s="87"/>
      <c r="AI703" s="85"/>
      <c r="AJ703" s="111"/>
      <c r="AK703" s="112">
        <v>0</v>
      </c>
      <c r="AL703" s="87"/>
      <c r="AM703" s="85"/>
      <c r="AN703" s="111"/>
      <c r="AO703" s="112">
        <v>0</v>
      </c>
      <c r="AP703" s="87"/>
      <c r="AQ703" s="85"/>
      <c r="AR703" s="111"/>
      <c r="AS703" s="112">
        <v>0</v>
      </c>
      <c r="AT703" s="87"/>
      <c r="AU703" s="85"/>
      <c r="AV703" s="111"/>
      <c r="AW703" s="112">
        <v>0</v>
      </c>
      <c r="AX703" s="87"/>
      <c r="AY703" s="85"/>
      <c r="AZ703" s="267">
        <f t="shared" si="41"/>
        <v>0</v>
      </c>
      <c r="BA703" s="88">
        <f t="shared" si="42"/>
        <v>0</v>
      </c>
      <c r="BC703">
        <f>IF($A703&lt;&gt;"",COUNTIF($BD$3:$BD703,$BD703),0)</f>
        <v>0</v>
      </c>
      <c r="BD703" t="str">
        <f>IF($A703&lt;&gt;"",VLOOKUP(TRUNC(MID($A703,1,2),0),Plano_Contas!$H$3:$J$103,2,TRUE),"")</f>
        <v/>
      </c>
      <c r="BE703" s="201" t="str">
        <f t="shared" si="39"/>
        <v/>
      </c>
      <c r="BF703" t="str">
        <f ca="1">IF($BT703&lt;&gt;"",SUMIF($BD$3:$BD$1004,"="&amp;$BD703,INDIRECT(ADDRESS(3,BF$2,1,1)):INDIRECT(ADDRESS(1004,BF$2,1,1))),"")</f>
        <v/>
      </c>
      <c r="BG703" t="str">
        <f ca="1">IF($BT703&lt;&gt;"",SUMIF($BD$3:$BD$1004,"="&amp;$BD703,INDIRECT(ADDRESS(3,BG$2,1,1)):INDIRECT(ADDRESS(1004,BG$2,1,1))),"")</f>
        <v/>
      </c>
      <c r="BH703" t="str">
        <f ca="1">IF($BT703&lt;&gt;"",SUMIF($BD$3:$BD$1004,"="&amp;$BD703,INDIRECT(ADDRESS(3,BH$2,1,1)):INDIRECT(ADDRESS(1004,BH$2,1,1))),"")</f>
        <v/>
      </c>
      <c r="BI703" t="str">
        <f ca="1">IF($BT703&lt;&gt;"",SUMIF($BD$3:$BD$1004,"="&amp;$BD703,INDIRECT(ADDRESS(3,BI$2,1,1)):INDIRECT(ADDRESS(1004,BI$2,1,1))),"")</f>
        <v/>
      </c>
      <c r="BJ703" t="str">
        <f ca="1">IF($BT703&lt;&gt;"",SUMIF($BD$3:$BD$1004,"="&amp;$BD703,INDIRECT(ADDRESS(3,BJ$2,1,1)):INDIRECT(ADDRESS(1004,BJ$2,1,1))),"")</f>
        <v/>
      </c>
      <c r="BK703" t="str">
        <f ca="1">IF($BT703&lt;&gt;"",SUMIF($BD$3:$BD$1004,"="&amp;$BD703,INDIRECT(ADDRESS(3,BK$2,1,1)):INDIRECT(ADDRESS(1004,BK$2,1,1))),"")</f>
        <v/>
      </c>
      <c r="BL703" t="str">
        <f ca="1">IF($BT703&lt;&gt;"",SUMIF($BD$3:$BD$1004,"="&amp;$BD703,INDIRECT(ADDRESS(3,BL$2,1,1)):INDIRECT(ADDRESS(1004,BL$2,1,1))),"")</f>
        <v/>
      </c>
      <c r="BM703" t="str">
        <f ca="1">IF($BT703&lt;&gt;"",SUMIF($BD$3:$BD$1004,"="&amp;$BD703,INDIRECT(ADDRESS(3,BM$2,1,1)):INDIRECT(ADDRESS(1004,BM$2,1,1))),"")</f>
        <v/>
      </c>
      <c r="BN703" t="str">
        <f ca="1">IF($BT703&lt;&gt;"",SUMIF($BD$3:$BD$1004,"="&amp;$BD703,INDIRECT(ADDRESS(3,BN$2,1,1)):INDIRECT(ADDRESS(1004,BN$2,1,1))),"")</f>
        <v/>
      </c>
      <c r="BO703" t="str">
        <f ca="1">IF($BT703&lt;&gt;"",SUMIF($BD$3:$BD$1004,"="&amp;$BD703,INDIRECT(ADDRESS(3,BO$2,1,1)):INDIRECT(ADDRESS(1004,BO$2,1,1))),"")</f>
        <v/>
      </c>
      <c r="BP703" t="str">
        <f ca="1">IF($BT703&lt;&gt;"",SUMIF($BD$3:$BD$1004,"="&amp;$BD703,INDIRECT(ADDRESS(3,BP$2,1,1)):INDIRECT(ADDRESS(1004,BP$2,1,1))),"")</f>
        <v/>
      </c>
      <c r="BQ703" t="str">
        <f ca="1">IF($BT703&lt;&gt;"",SUMIF($BD$3:$BD$1004,"="&amp;$BD703,INDIRECT(ADDRESS(3,BQ$2,1,1)):INDIRECT(ADDRESS(1004,BQ$2,1,1))),"")</f>
        <v/>
      </c>
      <c r="BR703" t="str">
        <f ca="1">IF($BT703&lt;&gt;"",SUMIF($BD$3:$BD$1004,"="&amp;$BD703,INDIRECT(ADDRESS(3,BR$2,1,1)):INDIRECT(ADDRESS(1004,BR$2,1,1))),"")</f>
        <v/>
      </c>
      <c r="BS703" t="str">
        <f>IF($A703&lt;&gt;"",VLOOKUP(TRUNC(MID($A703,1,2),0),Plano_Contas!$H$3:$J$103,3,TRUE),"")</f>
        <v/>
      </c>
      <c r="BT703" t="str">
        <f t="shared" si="40"/>
        <v/>
      </c>
      <c r="BV703">
        <f>Empresas!C703</f>
        <v>0</v>
      </c>
    </row>
    <row r="704" spans="1:74" x14ac:dyDescent="0.2">
      <c r="A704" s="89"/>
      <c r="B704" s="52" t="str">
        <f>IF($A704&lt;&gt;"",VLOOKUP(""&amp;$A704,Plano_Contas!$A$3:$F$1003,6,0),"")</f>
        <v/>
      </c>
      <c r="C704" s="91"/>
      <c r="D704" s="111"/>
      <c r="E704" s="112">
        <v>0</v>
      </c>
      <c r="F704" s="87"/>
      <c r="G704" s="85"/>
      <c r="H704" s="111"/>
      <c r="I704" s="112">
        <v>0</v>
      </c>
      <c r="J704" s="87"/>
      <c r="K704" s="85"/>
      <c r="L704" s="111"/>
      <c r="M704" s="112">
        <v>0</v>
      </c>
      <c r="N704" s="87"/>
      <c r="O704" s="85"/>
      <c r="P704" s="111"/>
      <c r="Q704" s="112">
        <v>0</v>
      </c>
      <c r="R704" s="87"/>
      <c r="S704" s="85"/>
      <c r="T704" s="111"/>
      <c r="U704" s="112">
        <v>0</v>
      </c>
      <c r="V704" s="87"/>
      <c r="W704" s="85"/>
      <c r="X704" s="111"/>
      <c r="Y704" s="112">
        <v>0</v>
      </c>
      <c r="Z704" s="87"/>
      <c r="AA704" s="85"/>
      <c r="AB704" s="111"/>
      <c r="AC704" s="112">
        <v>0</v>
      </c>
      <c r="AD704" s="87"/>
      <c r="AE704" s="85"/>
      <c r="AF704" s="111"/>
      <c r="AG704" s="112">
        <v>0</v>
      </c>
      <c r="AH704" s="87"/>
      <c r="AI704" s="85"/>
      <c r="AJ704" s="111"/>
      <c r="AK704" s="112">
        <v>0</v>
      </c>
      <c r="AL704" s="87"/>
      <c r="AM704" s="85"/>
      <c r="AN704" s="111"/>
      <c r="AO704" s="112">
        <v>0</v>
      </c>
      <c r="AP704" s="87"/>
      <c r="AQ704" s="85"/>
      <c r="AR704" s="111"/>
      <c r="AS704" s="112">
        <v>0</v>
      </c>
      <c r="AT704" s="87"/>
      <c r="AU704" s="85"/>
      <c r="AV704" s="111"/>
      <c r="AW704" s="112">
        <v>0</v>
      </c>
      <c r="AX704" s="87"/>
      <c r="AY704" s="85"/>
      <c r="AZ704" s="267">
        <f t="shared" si="41"/>
        <v>0</v>
      </c>
      <c r="BA704" s="88">
        <f t="shared" si="42"/>
        <v>0</v>
      </c>
      <c r="BC704">
        <f>IF($A704&lt;&gt;"",COUNTIF($BD$3:$BD704,$BD704),0)</f>
        <v>0</v>
      </c>
      <c r="BD704" t="str">
        <f>IF($A704&lt;&gt;"",VLOOKUP(TRUNC(MID($A704,1,2),0),Plano_Contas!$H$3:$J$103,2,TRUE),"")</f>
        <v/>
      </c>
      <c r="BE704" s="201" t="str">
        <f t="shared" si="39"/>
        <v/>
      </c>
      <c r="BF704" t="str">
        <f ca="1">IF($BT704&lt;&gt;"",SUMIF($BD$3:$BD$1004,"="&amp;$BD704,INDIRECT(ADDRESS(3,BF$2,1,1)):INDIRECT(ADDRESS(1004,BF$2,1,1))),"")</f>
        <v/>
      </c>
      <c r="BG704" t="str">
        <f ca="1">IF($BT704&lt;&gt;"",SUMIF($BD$3:$BD$1004,"="&amp;$BD704,INDIRECT(ADDRESS(3,BG$2,1,1)):INDIRECT(ADDRESS(1004,BG$2,1,1))),"")</f>
        <v/>
      </c>
      <c r="BH704" t="str">
        <f ca="1">IF($BT704&lt;&gt;"",SUMIF($BD$3:$BD$1004,"="&amp;$BD704,INDIRECT(ADDRESS(3,BH$2,1,1)):INDIRECT(ADDRESS(1004,BH$2,1,1))),"")</f>
        <v/>
      </c>
      <c r="BI704" t="str">
        <f ca="1">IF($BT704&lt;&gt;"",SUMIF($BD$3:$BD$1004,"="&amp;$BD704,INDIRECT(ADDRESS(3,BI$2,1,1)):INDIRECT(ADDRESS(1004,BI$2,1,1))),"")</f>
        <v/>
      </c>
      <c r="BJ704" t="str">
        <f ca="1">IF($BT704&lt;&gt;"",SUMIF($BD$3:$BD$1004,"="&amp;$BD704,INDIRECT(ADDRESS(3,BJ$2,1,1)):INDIRECT(ADDRESS(1004,BJ$2,1,1))),"")</f>
        <v/>
      </c>
      <c r="BK704" t="str">
        <f ca="1">IF($BT704&lt;&gt;"",SUMIF($BD$3:$BD$1004,"="&amp;$BD704,INDIRECT(ADDRESS(3,BK$2,1,1)):INDIRECT(ADDRESS(1004,BK$2,1,1))),"")</f>
        <v/>
      </c>
      <c r="BL704" t="str">
        <f ca="1">IF($BT704&lt;&gt;"",SUMIF($BD$3:$BD$1004,"="&amp;$BD704,INDIRECT(ADDRESS(3,BL$2,1,1)):INDIRECT(ADDRESS(1004,BL$2,1,1))),"")</f>
        <v/>
      </c>
      <c r="BM704" t="str">
        <f ca="1">IF($BT704&lt;&gt;"",SUMIF($BD$3:$BD$1004,"="&amp;$BD704,INDIRECT(ADDRESS(3,BM$2,1,1)):INDIRECT(ADDRESS(1004,BM$2,1,1))),"")</f>
        <v/>
      </c>
      <c r="BN704" t="str">
        <f ca="1">IF($BT704&lt;&gt;"",SUMIF($BD$3:$BD$1004,"="&amp;$BD704,INDIRECT(ADDRESS(3,BN$2,1,1)):INDIRECT(ADDRESS(1004,BN$2,1,1))),"")</f>
        <v/>
      </c>
      <c r="BO704" t="str">
        <f ca="1">IF($BT704&lt;&gt;"",SUMIF($BD$3:$BD$1004,"="&amp;$BD704,INDIRECT(ADDRESS(3,BO$2,1,1)):INDIRECT(ADDRESS(1004,BO$2,1,1))),"")</f>
        <v/>
      </c>
      <c r="BP704" t="str">
        <f ca="1">IF($BT704&lt;&gt;"",SUMIF($BD$3:$BD$1004,"="&amp;$BD704,INDIRECT(ADDRESS(3,BP$2,1,1)):INDIRECT(ADDRESS(1004,BP$2,1,1))),"")</f>
        <v/>
      </c>
      <c r="BQ704" t="str">
        <f ca="1">IF($BT704&lt;&gt;"",SUMIF($BD$3:$BD$1004,"="&amp;$BD704,INDIRECT(ADDRESS(3,BQ$2,1,1)):INDIRECT(ADDRESS(1004,BQ$2,1,1))),"")</f>
        <v/>
      </c>
      <c r="BR704" t="str">
        <f ca="1">IF($BT704&lt;&gt;"",SUMIF($BD$3:$BD$1004,"="&amp;$BD704,INDIRECT(ADDRESS(3,BR$2,1,1)):INDIRECT(ADDRESS(1004,BR$2,1,1))),"")</f>
        <v/>
      </c>
      <c r="BS704" t="str">
        <f>IF($A704&lt;&gt;"",VLOOKUP(TRUNC(MID($A704,1,2),0),Plano_Contas!$H$3:$J$103,3,TRUE),"")</f>
        <v/>
      </c>
      <c r="BT704" t="str">
        <f t="shared" si="40"/>
        <v/>
      </c>
      <c r="BV704">
        <f>Empresas!C704</f>
        <v>0</v>
      </c>
    </row>
    <row r="705" spans="1:74" x14ac:dyDescent="0.2">
      <c r="A705" s="89"/>
      <c r="B705" s="52" t="str">
        <f>IF($A705&lt;&gt;"",VLOOKUP(""&amp;$A705,Plano_Contas!$A$3:$F$1003,6,0),"")</f>
        <v/>
      </c>
      <c r="C705" s="91"/>
      <c r="D705" s="111"/>
      <c r="E705" s="112">
        <v>0</v>
      </c>
      <c r="F705" s="87"/>
      <c r="G705" s="85"/>
      <c r="H705" s="111"/>
      <c r="I705" s="112">
        <v>0</v>
      </c>
      <c r="J705" s="87"/>
      <c r="K705" s="85"/>
      <c r="L705" s="111"/>
      <c r="M705" s="112">
        <v>0</v>
      </c>
      <c r="N705" s="87"/>
      <c r="O705" s="85"/>
      <c r="P705" s="111"/>
      <c r="Q705" s="112">
        <v>0</v>
      </c>
      <c r="R705" s="87"/>
      <c r="S705" s="85"/>
      <c r="T705" s="111"/>
      <c r="U705" s="112">
        <v>0</v>
      </c>
      <c r="V705" s="87"/>
      <c r="W705" s="85"/>
      <c r="X705" s="111"/>
      <c r="Y705" s="112">
        <v>0</v>
      </c>
      <c r="Z705" s="87"/>
      <c r="AA705" s="85"/>
      <c r="AB705" s="111"/>
      <c r="AC705" s="112">
        <v>0</v>
      </c>
      <c r="AD705" s="87"/>
      <c r="AE705" s="85"/>
      <c r="AF705" s="111"/>
      <c r="AG705" s="112">
        <v>0</v>
      </c>
      <c r="AH705" s="87"/>
      <c r="AI705" s="85"/>
      <c r="AJ705" s="111"/>
      <c r="AK705" s="112">
        <v>0</v>
      </c>
      <c r="AL705" s="87"/>
      <c r="AM705" s="85"/>
      <c r="AN705" s="111"/>
      <c r="AO705" s="112">
        <v>0</v>
      </c>
      <c r="AP705" s="87"/>
      <c r="AQ705" s="85"/>
      <c r="AR705" s="111"/>
      <c r="AS705" s="112">
        <v>0</v>
      </c>
      <c r="AT705" s="87"/>
      <c r="AU705" s="85"/>
      <c r="AV705" s="111"/>
      <c r="AW705" s="112">
        <v>0</v>
      </c>
      <c r="AX705" s="87"/>
      <c r="AY705" s="85"/>
      <c r="AZ705" s="267">
        <f t="shared" si="41"/>
        <v>0</v>
      </c>
      <c r="BA705" s="88">
        <f t="shared" si="42"/>
        <v>0</v>
      </c>
      <c r="BC705">
        <f>IF($A705&lt;&gt;"",COUNTIF($BD$3:$BD705,$BD705),0)</f>
        <v>0</v>
      </c>
      <c r="BD705" t="str">
        <f>IF($A705&lt;&gt;"",VLOOKUP(TRUNC(MID($A705,1,2),0),Plano_Contas!$H$3:$J$103,2,TRUE),"")</f>
        <v/>
      </c>
      <c r="BE705" s="201" t="str">
        <f t="shared" si="39"/>
        <v/>
      </c>
      <c r="BF705" t="str">
        <f ca="1">IF($BT705&lt;&gt;"",SUMIF($BD$3:$BD$1004,"="&amp;$BD705,INDIRECT(ADDRESS(3,BF$2,1,1)):INDIRECT(ADDRESS(1004,BF$2,1,1))),"")</f>
        <v/>
      </c>
      <c r="BG705" t="str">
        <f ca="1">IF($BT705&lt;&gt;"",SUMIF($BD$3:$BD$1004,"="&amp;$BD705,INDIRECT(ADDRESS(3,BG$2,1,1)):INDIRECT(ADDRESS(1004,BG$2,1,1))),"")</f>
        <v/>
      </c>
      <c r="BH705" t="str">
        <f ca="1">IF($BT705&lt;&gt;"",SUMIF($BD$3:$BD$1004,"="&amp;$BD705,INDIRECT(ADDRESS(3,BH$2,1,1)):INDIRECT(ADDRESS(1004,BH$2,1,1))),"")</f>
        <v/>
      </c>
      <c r="BI705" t="str">
        <f ca="1">IF($BT705&lt;&gt;"",SUMIF($BD$3:$BD$1004,"="&amp;$BD705,INDIRECT(ADDRESS(3,BI$2,1,1)):INDIRECT(ADDRESS(1004,BI$2,1,1))),"")</f>
        <v/>
      </c>
      <c r="BJ705" t="str">
        <f ca="1">IF($BT705&lt;&gt;"",SUMIF($BD$3:$BD$1004,"="&amp;$BD705,INDIRECT(ADDRESS(3,BJ$2,1,1)):INDIRECT(ADDRESS(1004,BJ$2,1,1))),"")</f>
        <v/>
      </c>
      <c r="BK705" t="str">
        <f ca="1">IF($BT705&lt;&gt;"",SUMIF($BD$3:$BD$1004,"="&amp;$BD705,INDIRECT(ADDRESS(3,BK$2,1,1)):INDIRECT(ADDRESS(1004,BK$2,1,1))),"")</f>
        <v/>
      </c>
      <c r="BL705" t="str">
        <f ca="1">IF($BT705&lt;&gt;"",SUMIF($BD$3:$BD$1004,"="&amp;$BD705,INDIRECT(ADDRESS(3,BL$2,1,1)):INDIRECT(ADDRESS(1004,BL$2,1,1))),"")</f>
        <v/>
      </c>
      <c r="BM705" t="str">
        <f ca="1">IF($BT705&lt;&gt;"",SUMIF($BD$3:$BD$1004,"="&amp;$BD705,INDIRECT(ADDRESS(3,BM$2,1,1)):INDIRECT(ADDRESS(1004,BM$2,1,1))),"")</f>
        <v/>
      </c>
      <c r="BN705" t="str">
        <f ca="1">IF($BT705&lt;&gt;"",SUMIF($BD$3:$BD$1004,"="&amp;$BD705,INDIRECT(ADDRESS(3,BN$2,1,1)):INDIRECT(ADDRESS(1004,BN$2,1,1))),"")</f>
        <v/>
      </c>
      <c r="BO705" t="str">
        <f ca="1">IF($BT705&lt;&gt;"",SUMIF($BD$3:$BD$1004,"="&amp;$BD705,INDIRECT(ADDRESS(3,BO$2,1,1)):INDIRECT(ADDRESS(1004,BO$2,1,1))),"")</f>
        <v/>
      </c>
      <c r="BP705" t="str">
        <f ca="1">IF($BT705&lt;&gt;"",SUMIF($BD$3:$BD$1004,"="&amp;$BD705,INDIRECT(ADDRESS(3,BP$2,1,1)):INDIRECT(ADDRESS(1004,BP$2,1,1))),"")</f>
        <v/>
      </c>
      <c r="BQ705" t="str">
        <f ca="1">IF($BT705&lt;&gt;"",SUMIF($BD$3:$BD$1004,"="&amp;$BD705,INDIRECT(ADDRESS(3,BQ$2,1,1)):INDIRECT(ADDRESS(1004,BQ$2,1,1))),"")</f>
        <v/>
      </c>
      <c r="BR705" t="str">
        <f ca="1">IF($BT705&lt;&gt;"",SUMIF($BD$3:$BD$1004,"="&amp;$BD705,INDIRECT(ADDRESS(3,BR$2,1,1)):INDIRECT(ADDRESS(1004,BR$2,1,1))),"")</f>
        <v/>
      </c>
      <c r="BS705" t="str">
        <f>IF($A705&lt;&gt;"",VLOOKUP(TRUNC(MID($A705,1,2),0),Plano_Contas!$H$3:$J$103,3,TRUE),"")</f>
        <v/>
      </c>
      <c r="BT705" t="str">
        <f t="shared" si="40"/>
        <v/>
      </c>
      <c r="BV705">
        <f>Empresas!C705</f>
        <v>0</v>
      </c>
    </row>
    <row r="706" spans="1:74" x14ac:dyDescent="0.2">
      <c r="A706" s="89"/>
      <c r="B706" s="52" t="str">
        <f>IF($A706&lt;&gt;"",VLOOKUP(""&amp;$A706,Plano_Contas!$A$3:$F$1003,6,0),"")</f>
        <v/>
      </c>
      <c r="C706" s="91"/>
      <c r="D706" s="111"/>
      <c r="E706" s="112">
        <v>0</v>
      </c>
      <c r="F706" s="87"/>
      <c r="G706" s="85"/>
      <c r="H706" s="111"/>
      <c r="I706" s="112">
        <v>0</v>
      </c>
      <c r="J706" s="87"/>
      <c r="K706" s="85"/>
      <c r="L706" s="111"/>
      <c r="M706" s="112">
        <v>0</v>
      </c>
      <c r="N706" s="87"/>
      <c r="O706" s="85"/>
      <c r="P706" s="111"/>
      <c r="Q706" s="112">
        <v>0</v>
      </c>
      <c r="R706" s="87"/>
      <c r="S706" s="85"/>
      <c r="T706" s="111"/>
      <c r="U706" s="112">
        <v>0</v>
      </c>
      <c r="V706" s="87"/>
      <c r="W706" s="85"/>
      <c r="X706" s="111"/>
      <c r="Y706" s="112">
        <v>0</v>
      </c>
      <c r="Z706" s="87"/>
      <c r="AA706" s="85"/>
      <c r="AB706" s="111"/>
      <c r="AC706" s="112">
        <v>0</v>
      </c>
      <c r="AD706" s="87"/>
      <c r="AE706" s="85"/>
      <c r="AF706" s="111"/>
      <c r="AG706" s="112">
        <v>0</v>
      </c>
      <c r="AH706" s="87"/>
      <c r="AI706" s="85"/>
      <c r="AJ706" s="111"/>
      <c r="AK706" s="112">
        <v>0</v>
      </c>
      <c r="AL706" s="87"/>
      <c r="AM706" s="85"/>
      <c r="AN706" s="111"/>
      <c r="AO706" s="112">
        <v>0</v>
      </c>
      <c r="AP706" s="87"/>
      <c r="AQ706" s="85"/>
      <c r="AR706" s="111"/>
      <c r="AS706" s="112">
        <v>0</v>
      </c>
      <c r="AT706" s="87"/>
      <c r="AU706" s="85"/>
      <c r="AV706" s="111"/>
      <c r="AW706" s="112">
        <v>0</v>
      </c>
      <c r="AX706" s="87"/>
      <c r="AY706" s="85"/>
      <c r="AZ706" s="267">
        <f t="shared" si="41"/>
        <v>0</v>
      </c>
      <c r="BA706" s="88">
        <f t="shared" si="42"/>
        <v>0</v>
      </c>
      <c r="BC706">
        <f>IF($A706&lt;&gt;"",COUNTIF($BD$3:$BD706,$BD706),0)</f>
        <v>0</v>
      </c>
      <c r="BD706" t="str">
        <f>IF($A706&lt;&gt;"",VLOOKUP(TRUNC(MID($A706,1,2),0),Plano_Contas!$H$3:$J$103,2,TRUE),"")</f>
        <v/>
      </c>
      <c r="BE706" s="201" t="str">
        <f t="shared" si="39"/>
        <v/>
      </c>
      <c r="BF706" t="str">
        <f ca="1">IF($BT706&lt;&gt;"",SUMIF($BD$3:$BD$1004,"="&amp;$BD706,INDIRECT(ADDRESS(3,BF$2,1,1)):INDIRECT(ADDRESS(1004,BF$2,1,1))),"")</f>
        <v/>
      </c>
      <c r="BG706" t="str">
        <f ca="1">IF($BT706&lt;&gt;"",SUMIF($BD$3:$BD$1004,"="&amp;$BD706,INDIRECT(ADDRESS(3,BG$2,1,1)):INDIRECT(ADDRESS(1004,BG$2,1,1))),"")</f>
        <v/>
      </c>
      <c r="BH706" t="str">
        <f ca="1">IF($BT706&lt;&gt;"",SUMIF($BD$3:$BD$1004,"="&amp;$BD706,INDIRECT(ADDRESS(3,BH$2,1,1)):INDIRECT(ADDRESS(1004,BH$2,1,1))),"")</f>
        <v/>
      </c>
      <c r="BI706" t="str">
        <f ca="1">IF($BT706&lt;&gt;"",SUMIF($BD$3:$BD$1004,"="&amp;$BD706,INDIRECT(ADDRESS(3,BI$2,1,1)):INDIRECT(ADDRESS(1004,BI$2,1,1))),"")</f>
        <v/>
      </c>
      <c r="BJ706" t="str">
        <f ca="1">IF($BT706&lt;&gt;"",SUMIF($BD$3:$BD$1004,"="&amp;$BD706,INDIRECT(ADDRESS(3,BJ$2,1,1)):INDIRECT(ADDRESS(1004,BJ$2,1,1))),"")</f>
        <v/>
      </c>
      <c r="BK706" t="str">
        <f ca="1">IF($BT706&lt;&gt;"",SUMIF($BD$3:$BD$1004,"="&amp;$BD706,INDIRECT(ADDRESS(3,BK$2,1,1)):INDIRECT(ADDRESS(1004,BK$2,1,1))),"")</f>
        <v/>
      </c>
      <c r="BL706" t="str">
        <f ca="1">IF($BT706&lt;&gt;"",SUMIF($BD$3:$BD$1004,"="&amp;$BD706,INDIRECT(ADDRESS(3,BL$2,1,1)):INDIRECT(ADDRESS(1004,BL$2,1,1))),"")</f>
        <v/>
      </c>
      <c r="BM706" t="str">
        <f ca="1">IF($BT706&lt;&gt;"",SUMIF($BD$3:$BD$1004,"="&amp;$BD706,INDIRECT(ADDRESS(3,BM$2,1,1)):INDIRECT(ADDRESS(1004,BM$2,1,1))),"")</f>
        <v/>
      </c>
      <c r="BN706" t="str">
        <f ca="1">IF($BT706&lt;&gt;"",SUMIF($BD$3:$BD$1004,"="&amp;$BD706,INDIRECT(ADDRESS(3,BN$2,1,1)):INDIRECT(ADDRESS(1004,BN$2,1,1))),"")</f>
        <v/>
      </c>
      <c r="BO706" t="str">
        <f ca="1">IF($BT706&lt;&gt;"",SUMIF($BD$3:$BD$1004,"="&amp;$BD706,INDIRECT(ADDRESS(3,BO$2,1,1)):INDIRECT(ADDRESS(1004,BO$2,1,1))),"")</f>
        <v/>
      </c>
      <c r="BP706" t="str">
        <f ca="1">IF($BT706&lt;&gt;"",SUMIF($BD$3:$BD$1004,"="&amp;$BD706,INDIRECT(ADDRESS(3,BP$2,1,1)):INDIRECT(ADDRESS(1004,BP$2,1,1))),"")</f>
        <v/>
      </c>
      <c r="BQ706" t="str">
        <f ca="1">IF($BT706&lt;&gt;"",SUMIF($BD$3:$BD$1004,"="&amp;$BD706,INDIRECT(ADDRESS(3,BQ$2,1,1)):INDIRECT(ADDRESS(1004,BQ$2,1,1))),"")</f>
        <v/>
      </c>
      <c r="BR706" t="str">
        <f ca="1">IF($BT706&lt;&gt;"",SUMIF($BD$3:$BD$1004,"="&amp;$BD706,INDIRECT(ADDRESS(3,BR$2,1,1)):INDIRECT(ADDRESS(1004,BR$2,1,1))),"")</f>
        <v/>
      </c>
      <c r="BS706" t="str">
        <f>IF($A706&lt;&gt;"",VLOOKUP(TRUNC(MID($A706,1,2),0),Plano_Contas!$H$3:$J$103,3,TRUE),"")</f>
        <v/>
      </c>
      <c r="BT706" t="str">
        <f t="shared" si="40"/>
        <v/>
      </c>
      <c r="BV706">
        <f>Empresas!C706</f>
        <v>0</v>
      </c>
    </row>
    <row r="707" spans="1:74" x14ac:dyDescent="0.2">
      <c r="A707" s="89"/>
      <c r="B707" s="52" t="str">
        <f>IF($A707&lt;&gt;"",VLOOKUP(""&amp;$A707,Plano_Contas!$A$3:$F$1003,6,0),"")</f>
        <v/>
      </c>
      <c r="C707" s="91"/>
      <c r="D707" s="111"/>
      <c r="E707" s="112">
        <v>0</v>
      </c>
      <c r="F707" s="87"/>
      <c r="G707" s="85"/>
      <c r="H707" s="111"/>
      <c r="I707" s="112">
        <v>0</v>
      </c>
      <c r="J707" s="87"/>
      <c r="K707" s="85"/>
      <c r="L707" s="111"/>
      <c r="M707" s="112">
        <v>0</v>
      </c>
      <c r="N707" s="87"/>
      <c r="O707" s="85"/>
      <c r="P707" s="111"/>
      <c r="Q707" s="112">
        <v>0</v>
      </c>
      <c r="R707" s="87"/>
      <c r="S707" s="85"/>
      <c r="T707" s="111"/>
      <c r="U707" s="112">
        <v>0</v>
      </c>
      <c r="V707" s="87"/>
      <c r="W707" s="85"/>
      <c r="X707" s="111"/>
      <c r="Y707" s="112">
        <v>0</v>
      </c>
      <c r="Z707" s="87"/>
      <c r="AA707" s="85"/>
      <c r="AB707" s="111"/>
      <c r="AC707" s="112">
        <v>0</v>
      </c>
      <c r="AD707" s="87"/>
      <c r="AE707" s="85"/>
      <c r="AF707" s="111"/>
      <c r="AG707" s="112">
        <v>0</v>
      </c>
      <c r="AH707" s="87"/>
      <c r="AI707" s="85"/>
      <c r="AJ707" s="111"/>
      <c r="AK707" s="112">
        <v>0</v>
      </c>
      <c r="AL707" s="87"/>
      <c r="AM707" s="85"/>
      <c r="AN707" s="111"/>
      <c r="AO707" s="112">
        <v>0</v>
      </c>
      <c r="AP707" s="87"/>
      <c r="AQ707" s="85"/>
      <c r="AR707" s="111"/>
      <c r="AS707" s="112">
        <v>0</v>
      </c>
      <c r="AT707" s="87"/>
      <c r="AU707" s="85"/>
      <c r="AV707" s="111"/>
      <c r="AW707" s="112">
        <v>0</v>
      </c>
      <c r="AX707" s="87"/>
      <c r="AY707" s="85"/>
      <c r="AZ707" s="267">
        <f t="shared" si="41"/>
        <v>0</v>
      </c>
      <c r="BA707" s="88">
        <f t="shared" si="42"/>
        <v>0</v>
      </c>
      <c r="BC707">
        <f>IF($A707&lt;&gt;"",COUNTIF($BD$3:$BD707,$BD707),0)</f>
        <v>0</v>
      </c>
      <c r="BD707" t="str">
        <f>IF($A707&lt;&gt;"",VLOOKUP(TRUNC(MID($A707,1,2),0),Plano_Contas!$H$3:$J$103,2,TRUE),"")</f>
        <v/>
      </c>
      <c r="BE707" s="201" t="str">
        <f t="shared" ref="BE707:BE770" si="43">IF(ISERR(SEARCH("[",$B707))=FALSE,MID($B707,SEARCH("[",$B707)+1,SEARCH("]",$B707)-SEARCH("[",$B707)-1),"")</f>
        <v/>
      </c>
      <c r="BF707" t="str">
        <f ca="1">IF($BT707&lt;&gt;"",SUMIF($BD$3:$BD$1004,"="&amp;$BD707,INDIRECT(ADDRESS(3,BF$2,1,1)):INDIRECT(ADDRESS(1004,BF$2,1,1))),"")</f>
        <v/>
      </c>
      <c r="BG707" t="str">
        <f ca="1">IF($BT707&lt;&gt;"",SUMIF($BD$3:$BD$1004,"="&amp;$BD707,INDIRECT(ADDRESS(3,BG$2,1,1)):INDIRECT(ADDRESS(1004,BG$2,1,1))),"")</f>
        <v/>
      </c>
      <c r="BH707" t="str">
        <f ca="1">IF($BT707&lt;&gt;"",SUMIF($BD$3:$BD$1004,"="&amp;$BD707,INDIRECT(ADDRESS(3,BH$2,1,1)):INDIRECT(ADDRESS(1004,BH$2,1,1))),"")</f>
        <v/>
      </c>
      <c r="BI707" t="str">
        <f ca="1">IF($BT707&lt;&gt;"",SUMIF($BD$3:$BD$1004,"="&amp;$BD707,INDIRECT(ADDRESS(3,BI$2,1,1)):INDIRECT(ADDRESS(1004,BI$2,1,1))),"")</f>
        <v/>
      </c>
      <c r="BJ707" t="str">
        <f ca="1">IF($BT707&lt;&gt;"",SUMIF($BD$3:$BD$1004,"="&amp;$BD707,INDIRECT(ADDRESS(3,BJ$2,1,1)):INDIRECT(ADDRESS(1004,BJ$2,1,1))),"")</f>
        <v/>
      </c>
      <c r="BK707" t="str">
        <f ca="1">IF($BT707&lt;&gt;"",SUMIF($BD$3:$BD$1004,"="&amp;$BD707,INDIRECT(ADDRESS(3,BK$2,1,1)):INDIRECT(ADDRESS(1004,BK$2,1,1))),"")</f>
        <v/>
      </c>
      <c r="BL707" t="str">
        <f ca="1">IF($BT707&lt;&gt;"",SUMIF($BD$3:$BD$1004,"="&amp;$BD707,INDIRECT(ADDRESS(3,BL$2,1,1)):INDIRECT(ADDRESS(1004,BL$2,1,1))),"")</f>
        <v/>
      </c>
      <c r="BM707" t="str">
        <f ca="1">IF($BT707&lt;&gt;"",SUMIF($BD$3:$BD$1004,"="&amp;$BD707,INDIRECT(ADDRESS(3,BM$2,1,1)):INDIRECT(ADDRESS(1004,BM$2,1,1))),"")</f>
        <v/>
      </c>
      <c r="BN707" t="str">
        <f ca="1">IF($BT707&lt;&gt;"",SUMIF($BD$3:$BD$1004,"="&amp;$BD707,INDIRECT(ADDRESS(3,BN$2,1,1)):INDIRECT(ADDRESS(1004,BN$2,1,1))),"")</f>
        <v/>
      </c>
      <c r="BO707" t="str">
        <f ca="1">IF($BT707&lt;&gt;"",SUMIF($BD$3:$BD$1004,"="&amp;$BD707,INDIRECT(ADDRESS(3,BO$2,1,1)):INDIRECT(ADDRESS(1004,BO$2,1,1))),"")</f>
        <v/>
      </c>
      <c r="BP707" t="str">
        <f ca="1">IF($BT707&lt;&gt;"",SUMIF($BD$3:$BD$1004,"="&amp;$BD707,INDIRECT(ADDRESS(3,BP$2,1,1)):INDIRECT(ADDRESS(1004,BP$2,1,1))),"")</f>
        <v/>
      </c>
      <c r="BQ707" t="str">
        <f ca="1">IF($BT707&lt;&gt;"",SUMIF($BD$3:$BD$1004,"="&amp;$BD707,INDIRECT(ADDRESS(3,BQ$2,1,1)):INDIRECT(ADDRESS(1004,BQ$2,1,1))),"")</f>
        <v/>
      </c>
      <c r="BR707" t="str">
        <f ca="1">IF($BT707&lt;&gt;"",SUMIF($BD$3:$BD$1004,"="&amp;$BD707,INDIRECT(ADDRESS(3,BR$2,1,1)):INDIRECT(ADDRESS(1004,BR$2,1,1))),"")</f>
        <v/>
      </c>
      <c r="BS707" t="str">
        <f>IF($A707&lt;&gt;"",VLOOKUP(TRUNC(MID($A707,1,2),0),Plano_Contas!$H$3:$J$103,3,TRUE),"")</f>
        <v/>
      </c>
      <c r="BT707" t="str">
        <f t="shared" ref="BT707:BT770" si="44">IF(($BC707=1)*($BS707&lt;&gt;"T"),$BD707&amp;IF($BE707&lt;&gt;""," ("&amp;$BE707&amp;")",""),"")</f>
        <v/>
      </c>
      <c r="BV707">
        <f>Empresas!C707</f>
        <v>0</v>
      </c>
    </row>
    <row r="708" spans="1:74" x14ac:dyDescent="0.2">
      <c r="A708" s="89"/>
      <c r="B708" s="52" t="str">
        <f>IF($A708&lt;&gt;"",VLOOKUP(""&amp;$A708,Plano_Contas!$A$3:$F$1003,6,0),"")</f>
        <v/>
      </c>
      <c r="C708" s="91"/>
      <c r="D708" s="111"/>
      <c r="E708" s="112">
        <v>0</v>
      </c>
      <c r="F708" s="87"/>
      <c r="G708" s="85"/>
      <c r="H708" s="111"/>
      <c r="I708" s="112">
        <v>0</v>
      </c>
      <c r="J708" s="87"/>
      <c r="K708" s="85"/>
      <c r="L708" s="111"/>
      <c r="M708" s="112">
        <v>0</v>
      </c>
      <c r="N708" s="87"/>
      <c r="O708" s="85"/>
      <c r="P708" s="111"/>
      <c r="Q708" s="112">
        <v>0</v>
      </c>
      <c r="R708" s="87"/>
      <c r="S708" s="85"/>
      <c r="T708" s="111"/>
      <c r="U708" s="112">
        <v>0</v>
      </c>
      <c r="V708" s="87"/>
      <c r="W708" s="85"/>
      <c r="X708" s="111"/>
      <c r="Y708" s="112">
        <v>0</v>
      </c>
      <c r="Z708" s="87"/>
      <c r="AA708" s="85"/>
      <c r="AB708" s="111"/>
      <c r="AC708" s="112">
        <v>0</v>
      </c>
      <c r="AD708" s="87"/>
      <c r="AE708" s="85"/>
      <c r="AF708" s="111"/>
      <c r="AG708" s="112">
        <v>0</v>
      </c>
      <c r="AH708" s="87"/>
      <c r="AI708" s="85"/>
      <c r="AJ708" s="111"/>
      <c r="AK708" s="112">
        <v>0</v>
      </c>
      <c r="AL708" s="87"/>
      <c r="AM708" s="85"/>
      <c r="AN708" s="111"/>
      <c r="AO708" s="112">
        <v>0</v>
      </c>
      <c r="AP708" s="87"/>
      <c r="AQ708" s="85"/>
      <c r="AR708" s="111"/>
      <c r="AS708" s="112">
        <v>0</v>
      </c>
      <c r="AT708" s="87"/>
      <c r="AU708" s="85"/>
      <c r="AV708" s="111"/>
      <c r="AW708" s="112">
        <v>0</v>
      </c>
      <c r="AX708" s="87"/>
      <c r="AY708" s="85"/>
      <c r="AZ708" s="267">
        <f t="shared" si="41"/>
        <v>0</v>
      </c>
      <c r="BA708" s="88">
        <f t="shared" si="42"/>
        <v>0</v>
      </c>
      <c r="BC708">
        <f>IF($A708&lt;&gt;"",COUNTIF($BD$3:$BD708,$BD708),0)</f>
        <v>0</v>
      </c>
      <c r="BD708" t="str">
        <f>IF($A708&lt;&gt;"",VLOOKUP(TRUNC(MID($A708,1,2),0),Plano_Contas!$H$3:$J$103,2,TRUE),"")</f>
        <v/>
      </c>
      <c r="BE708" s="201" t="str">
        <f t="shared" si="43"/>
        <v/>
      </c>
      <c r="BF708" t="str">
        <f ca="1">IF($BT708&lt;&gt;"",SUMIF($BD$3:$BD$1004,"="&amp;$BD708,INDIRECT(ADDRESS(3,BF$2,1,1)):INDIRECT(ADDRESS(1004,BF$2,1,1))),"")</f>
        <v/>
      </c>
      <c r="BG708" t="str">
        <f ca="1">IF($BT708&lt;&gt;"",SUMIF($BD$3:$BD$1004,"="&amp;$BD708,INDIRECT(ADDRESS(3,BG$2,1,1)):INDIRECT(ADDRESS(1004,BG$2,1,1))),"")</f>
        <v/>
      </c>
      <c r="BH708" t="str">
        <f ca="1">IF($BT708&lt;&gt;"",SUMIF($BD$3:$BD$1004,"="&amp;$BD708,INDIRECT(ADDRESS(3,BH$2,1,1)):INDIRECT(ADDRESS(1004,BH$2,1,1))),"")</f>
        <v/>
      </c>
      <c r="BI708" t="str">
        <f ca="1">IF($BT708&lt;&gt;"",SUMIF($BD$3:$BD$1004,"="&amp;$BD708,INDIRECT(ADDRESS(3,BI$2,1,1)):INDIRECT(ADDRESS(1004,BI$2,1,1))),"")</f>
        <v/>
      </c>
      <c r="BJ708" t="str">
        <f ca="1">IF($BT708&lt;&gt;"",SUMIF($BD$3:$BD$1004,"="&amp;$BD708,INDIRECT(ADDRESS(3,BJ$2,1,1)):INDIRECT(ADDRESS(1004,BJ$2,1,1))),"")</f>
        <v/>
      </c>
      <c r="BK708" t="str">
        <f ca="1">IF($BT708&lt;&gt;"",SUMIF($BD$3:$BD$1004,"="&amp;$BD708,INDIRECT(ADDRESS(3,BK$2,1,1)):INDIRECT(ADDRESS(1004,BK$2,1,1))),"")</f>
        <v/>
      </c>
      <c r="BL708" t="str">
        <f ca="1">IF($BT708&lt;&gt;"",SUMIF($BD$3:$BD$1004,"="&amp;$BD708,INDIRECT(ADDRESS(3,BL$2,1,1)):INDIRECT(ADDRESS(1004,BL$2,1,1))),"")</f>
        <v/>
      </c>
      <c r="BM708" t="str">
        <f ca="1">IF($BT708&lt;&gt;"",SUMIF($BD$3:$BD$1004,"="&amp;$BD708,INDIRECT(ADDRESS(3,BM$2,1,1)):INDIRECT(ADDRESS(1004,BM$2,1,1))),"")</f>
        <v/>
      </c>
      <c r="BN708" t="str">
        <f ca="1">IF($BT708&lt;&gt;"",SUMIF($BD$3:$BD$1004,"="&amp;$BD708,INDIRECT(ADDRESS(3,BN$2,1,1)):INDIRECT(ADDRESS(1004,BN$2,1,1))),"")</f>
        <v/>
      </c>
      <c r="BO708" t="str">
        <f ca="1">IF($BT708&lt;&gt;"",SUMIF($BD$3:$BD$1004,"="&amp;$BD708,INDIRECT(ADDRESS(3,BO$2,1,1)):INDIRECT(ADDRESS(1004,BO$2,1,1))),"")</f>
        <v/>
      </c>
      <c r="BP708" t="str">
        <f ca="1">IF($BT708&lt;&gt;"",SUMIF($BD$3:$BD$1004,"="&amp;$BD708,INDIRECT(ADDRESS(3,BP$2,1,1)):INDIRECT(ADDRESS(1004,BP$2,1,1))),"")</f>
        <v/>
      </c>
      <c r="BQ708" t="str">
        <f ca="1">IF($BT708&lt;&gt;"",SUMIF($BD$3:$BD$1004,"="&amp;$BD708,INDIRECT(ADDRESS(3,BQ$2,1,1)):INDIRECT(ADDRESS(1004,BQ$2,1,1))),"")</f>
        <v/>
      </c>
      <c r="BR708" t="str">
        <f ca="1">IF($BT708&lt;&gt;"",SUMIF($BD$3:$BD$1004,"="&amp;$BD708,INDIRECT(ADDRESS(3,BR$2,1,1)):INDIRECT(ADDRESS(1004,BR$2,1,1))),"")</f>
        <v/>
      </c>
      <c r="BS708" t="str">
        <f>IF($A708&lt;&gt;"",VLOOKUP(TRUNC(MID($A708,1,2),0),Plano_Contas!$H$3:$J$103,3,TRUE),"")</f>
        <v/>
      </c>
      <c r="BT708" t="str">
        <f t="shared" si="44"/>
        <v/>
      </c>
      <c r="BV708">
        <f>Empresas!C708</f>
        <v>0</v>
      </c>
    </row>
    <row r="709" spans="1:74" x14ac:dyDescent="0.2">
      <c r="A709" s="89"/>
      <c r="B709" s="52" t="str">
        <f>IF($A709&lt;&gt;"",VLOOKUP(""&amp;$A709,Plano_Contas!$A$3:$F$1003,6,0),"")</f>
        <v/>
      </c>
      <c r="C709" s="91"/>
      <c r="D709" s="111"/>
      <c r="E709" s="112">
        <v>0</v>
      </c>
      <c r="F709" s="87"/>
      <c r="G709" s="85"/>
      <c r="H709" s="111"/>
      <c r="I709" s="112">
        <v>0</v>
      </c>
      <c r="J709" s="87"/>
      <c r="K709" s="85"/>
      <c r="L709" s="111"/>
      <c r="M709" s="112">
        <v>0</v>
      </c>
      <c r="N709" s="87"/>
      <c r="O709" s="85"/>
      <c r="P709" s="111"/>
      <c r="Q709" s="112">
        <v>0</v>
      </c>
      <c r="R709" s="87"/>
      <c r="S709" s="85"/>
      <c r="T709" s="111"/>
      <c r="U709" s="112">
        <v>0</v>
      </c>
      <c r="V709" s="87"/>
      <c r="W709" s="85"/>
      <c r="X709" s="111"/>
      <c r="Y709" s="112">
        <v>0</v>
      </c>
      <c r="Z709" s="87"/>
      <c r="AA709" s="85"/>
      <c r="AB709" s="111"/>
      <c r="AC709" s="112">
        <v>0</v>
      </c>
      <c r="AD709" s="87"/>
      <c r="AE709" s="85"/>
      <c r="AF709" s="111"/>
      <c r="AG709" s="112">
        <v>0</v>
      </c>
      <c r="AH709" s="87"/>
      <c r="AI709" s="85"/>
      <c r="AJ709" s="111"/>
      <c r="AK709" s="112">
        <v>0</v>
      </c>
      <c r="AL709" s="87"/>
      <c r="AM709" s="85"/>
      <c r="AN709" s="111"/>
      <c r="AO709" s="112">
        <v>0</v>
      </c>
      <c r="AP709" s="87"/>
      <c r="AQ709" s="85"/>
      <c r="AR709" s="111"/>
      <c r="AS709" s="112">
        <v>0</v>
      </c>
      <c r="AT709" s="87"/>
      <c r="AU709" s="85"/>
      <c r="AV709" s="111"/>
      <c r="AW709" s="112">
        <v>0</v>
      </c>
      <c r="AX709" s="87"/>
      <c r="AY709" s="85"/>
      <c r="AZ709" s="267">
        <f t="shared" si="41"/>
        <v>0</v>
      </c>
      <c r="BA709" s="88">
        <f t="shared" si="42"/>
        <v>0</v>
      </c>
      <c r="BC709">
        <f>IF($A709&lt;&gt;"",COUNTIF($BD$3:$BD709,$BD709),0)</f>
        <v>0</v>
      </c>
      <c r="BD709" t="str">
        <f>IF($A709&lt;&gt;"",VLOOKUP(TRUNC(MID($A709,1,2),0),Plano_Contas!$H$3:$J$103,2,TRUE),"")</f>
        <v/>
      </c>
      <c r="BE709" s="201" t="str">
        <f t="shared" si="43"/>
        <v/>
      </c>
      <c r="BF709" t="str">
        <f ca="1">IF($BT709&lt;&gt;"",SUMIF($BD$3:$BD$1004,"="&amp;$BD709,INDIRECT(ADDRESS(3,BF$2,1,1)):INDIRECT(ADDRESS(1004,BF$2,1,1))),"")</f>
        <v/>
      </c>
      <c r="BG709" t="str">
        <f ca="1">IF($BT709&lt;&gt;"",SUMIF($BD$3:$BD$1004,"="&amp;$BD709,INDIRECT(ADDRESS(3,BG$2,1,1)):INDIRECT(ADDRESS(1004,BG$2,1,1))),"")</f>
        <v/>
      </c>
      <c r="BH709" t="str">
        <f ca="1">IF($BT709&lt;&gt;"",SUMIF($BD$3:$BD$1004,"="&amp;$BD709,INDIRECT(ADDRESS(3,BH$2,1,1)):INDIRECT(ADDRESS(1004,BH$2,1,1))),"")</f>
        <v/>
      </c>
      <c r="BI709" t="str">
        <f ca="1">IF($BT709&lt;&gt;"",SUMIF($BD$3:$BD$1004,"="&amp;$BD709,INDIRECT(ADDRESS(3,BI$2,1,1)):INDIRECT(ADDRESS(1004,BI$2,1,1))),"")</f>
        <v/>
      </c>
      <c r="BJ709" t="str">
        <f ca="1">IF($BT709&lt;&gt;"",SUMIF($BD$3:$BD$1004,"="&amp;$BD709,INDIRECT(ADDRESS(3,BJ$2,1,1)):INDIRECT(ADDRESS(1004,BJ$2,1,1))),"")</f>
        <v/>
      </c>
      <c r="BK709" t="str">
        <f ca="1">IF($BT709&lt;&gt;"",SUMIF($BD$3:$BD$1004,"="&amp;$BD709,INDIRECT(ADDRESS(3,BK$2,1,1)):INDIRECT(ADDRESS(1004,BK$2,1,1))),"")</f>
        <v/>
      </c>
      <c r="BL709" t="str">
        <f ca="1">IF($BT709&lt;&gt;"",SUMIF($BD$3:$BD$1004,"="&amp;$BD709,INDIRECT(ADDRESS(3,BL$2,1,1)):INDIRECT(ADDRESS(1004,BL$2,1,1))),"")</f>
        <v/>
      </c>
      <c r="BM709" t="str">
        <f ca="1">IF($BT709&lt;&gt;"",SUMIF($BD$3:$BD$1004,"="&amp;$BD709,INDIRECT(ADDRESS(3,BM$2,1,1)):INDIRECT(ADDRESS(1004,BM$2,1,1))),"")</f>
        <v/>
      </c>
      <c r="BN709" t="str">
        <f ca="1">IF($BT709&lt;&gt;"",SUMIF($BD$3:$BD$1004,"="&amp;$BD709,INDIRECT(ADDRESS(3,BN$2,1,1)):INDIRECT(ADDRESS(1004,BN$2,1,1))),"")</f>
        <v/>
      </c>
      <c r="BO709" t="str">
        <f ca="1">IF($BT709&lt;&gt;"",SUMIF($BD$3:$BD$1004,"="&amp;$BD709,INDIRECT(ADDRESS(3,BO$2,1,1)):INDIRECT(ADDRESS(1004,BO$2,1,1))),"")</f>
        <v/>
      </c>
      <c r="BP709" t="str">
        <f ca="1">IF($BT709&lt;&gt;"",SUMIF($BD$3:$BD$1004,"="&amp;$BD709,INDIRECT(ADDRESS(3,BP$2,1,1)):INDIRECT(ADDRESS(1004,BP$2,1,1))),"")</f>
        <v/>
      </c>
      <c r="BQ709" t="str">
        <f ca="1">IF($BT709&lt;&gt;"",SUMIF($BD$3:$BD$1004,"="&amp;$BD709,INDIRECT(ADDRESS(3,BQ$2,1,1)):INDIRECT(ADDRESS(1004,BQ$2,1,1))),"")</f>
        <v/>
      </c>
      <c r="BR709" t="str">
        <f ca="1">IF($BT709&lt;&gt;"",SUMIF($BD$3:$BD$1004,"="&amp;$BD709,INDIRECT(ADDRESS(3,BR$2,1,1)):INDIRECT(ADDRESS(1004,BR$2,1,1))),"")</f>
        <v/>
      </c>
      <c r="BS709" t="str">
        <f>IF($A709&lt;&gt;"",VLOOKUP(TRUNC(MID($A709,1,2),0),Plano_Contas!$H$3:$J$103,3,TRUE),"")</f>
        <v/>
      </c>
      <c r="BT709" t="str">
        <f t="shared" si="44"/>
        <v/>
      </c>
      <c r="BV709">
        <f>Empresas!C709</f>
        <v>0</v>
      </c>
    </row>
    <row r="710" spans="1:74" x14ac:dyDescent="0.2">
      <c r="A710" s="89"/>
      <c r="B710" s="52" t="str">
        <f>IF($A710&lt;&gt;"",VLOOKUP(""&amp;$A710,Plano_Contas!$A$3:$F$1003,6,0),"")</f>
        <v/>
      </c>
      <c r="C710" s="91"/>
      <c r="D710" s="111"/>
      <c r="E710" s="112">
        <v>0</v>
      </c>
      <c r="F710" s="87"/>
      <c r="G710" s="85"/>
      <c r="H710" s="111"/>
      <c r="I710" s="112">
        <v>0</v>
      </c>
      <c r="J710" s="87"/>
      <c r="K710" s="85"/>
      <c r="L710" s="111"/>
      <c r="M710" s="112">
        <v>0</v>
      </c>
      <c r="N710" s="87"/>
      <c r="O710" s="85"/>
      <c r="P710" s="111"/>
      <c r="Q710" s="112">
        <v>0</v>
      </c>
      <c r="R710" s="87"/>
      <c r="S710" s="85"/>
      <c r="T710" s="111"/>
      <c r="U710" s="112">
        <v>0</v>
      </c>
      <c r="V710" s="87"/>
      <c r="W710" s="85"/>
      <c r="X710" s="111"/>
      <c r="Y710" s="112">
        <v>0</v>
      </c>
      <c r="Z710" s="87"/>
      <c r="AA710" s="85"/>
      <c r="AB710" s="111"/>
      <c r="AC710" s="112">
        <v>0</v>
      </c>
      <c r="AD710" s="87"/>
      <c r="AE710" s="85"/>
      <c r="AF710" s="111"/>
      <c r="AG710" s="112">
        <v>0</v>
      </c>
      <c r="AH710" s="87"/>
      <c r="AI710" s="85"/>
      <c r="AJ710" s="111"/>
      <c r="AK710" s="112">
        <v>0</v>
      </c>
      <c r="AL710" s="87"/>
      <c r="AM710" s="85"/>
      <c r="AN710" s="111"/>
      <c r="AO710" s="112">
        <v>0</v>
      </c>
      <c r="AP710" s="87"/>
      <c r="AQ710" s="85"/>
      <c r="AR710" s="111"/>
      <c r="AS710" s="112">
        <v>0</v>
      </c>
      <c r="AT710" s="87"/>
      <c r="AU710" s="85"/>
      <c r="AV710" s="111"/>
      <c r="AW710" s="112">
        <v>0</v>
      </c>
      <c r="AX710" s="87"/>
      <c r="AY710" s="85"/>
      <c r="AZ710" s="267">
        <f t="shared" si="41"/>
        <v>0</v>
      </c>
      <c r="BA710" s="88">
        <f t="shared" si="42"/>
        <v>0</v>
      </c>
      <c r="BC710">
        <f>IF($A710&lt;&gt;"",COUNTIF($BD$3:$BD710,$BD710),0)</f>
        <v>0</v>
      </c>
      <c r="BD710" t="str">
        <f>IF($A710&lt;&gt;"",VLOOKUP(TRUNC(MID($A710,1,2),0),Plano_Contas!$H$3:$J$103,2,TRUE),"")</f>
        <v/>
      </c>
      <c r="BE710" s="201" t="str">
        <f t="shared" si="43"/>
        <v/>
      </c>
      <c r="BF710" t="str">
        <f ca="1">IF($BT710&lt;&gt;"",SUMIF($BD$3:$BD$1004,"="&amp;$BD710,INDIRECT(ADDRESS(3,BF$2,1,1)):INDIRECT(ADDRESS(1004,BF$2,1,1))),"")</f>
        <v/>
      </c>
      <c r="BG710" t="str">
        <f ca="1">IF($BT710&lt;&gt;"",SUMIF($BD$3:$BD$1004,"="&amp;$BD710,INDIRECT(ADDRESS(3,BG$2,1,1)):INDIRECT(ADDRESS(1004,BG$2,1,1))),"")</f>
        <v/>
      </c>
      <c r="BH710" t="str">
        <f ca="1">IF($BT710&lt;&gt;"",SUMIF($BD$3:$BD$1004,"="&amp;$BD710,INDIRECT(ADDRESS(3,BH$2,1,1)):INDIRECT(ADDRESS(1004,BH$2,1,1))),"")</f>
        <v/>
      </c>
      <c r="BI710" t="str">
        <f ca="1">IF($BT710&lt;&gt;"",SUMIF($BD$3:$BD$1004,"="&amp;$BD710,INDIRECT(ADDRESS(3,BI$2,1,1)):INDIRECT(ADDRESS(1004,BI$2,1,1))),"")</f>
        <v/>
      </c>
      <c r="BJ710" t="str">
        <f ca="1">IF($BT710&lt;&gt;"",SUMIF($BD$3:$BD$1004,"="&amp;$BD710,INDIRECT(ADDRESS(3,BJ$2,1,1)):INDIRECT(ADDRESS(1004,BJ$2,1,1))),"")</f>
        <v/>
      </c>
      <c r="BK710" t="str">
        <f ca="1">IF($BT710&lt;&gt;"",SUMIF($BD$3:$BD$1004,"="&amp;$BD710,INDIRECT(ADDRESS(3,BK$2,1,1)):INDIRECT(ADDRESS(1004,BK$2,1,1))),"")</f>
        <v/>
      </c>
      <c r="BL710" t="str">
        <f ca="1">IF($BT710&lt;&gt;"",SUMIF($BD$3:$BD$1004,"="&amp;$BD710,INDIRECT(ADDRESS(3,BL$2,1,1)):INDIRECT(ADDRESS(1004,BL$2,1,1))),"")</f>
        <v/>
      </c>
      <c r="BM710" t="str">
        <f ca="1">IF($BT710&lt;&gt;"",SUMIF($BD$3:$BD$1004,"="&amp;$BD710,INDIRECT(ADDRESS(3,BM$2,1,1)):INDIRECT(ADDRESS(1004,BM$2,1,1))),"")</f>
        <v/>
      </c>
      <c r="BN710" t="str">
        <f ca="1">IF($BT710&lt;&gt;"",SUMIF($BD$3:$BD$1004,"="&amp;$BD710,INDIRECT(ADDRESS(3,BN$2,1,1)):INDIRECT(ADDRESS(1004,BN$2,1,1))),"")</f>
        <v/>
      </c>
      <c r="BO710" t="str">
        <f ca="1">IF($BT710&lt;&gt;"",SUMIF($BD$3:$BD$1004,"="&amp;$BD710,INDIRECT(ADDRESS(3,BO$2,1,1)):INDIRECT(ADDRESS(1004,BO$2,1,1))),"")</f>
        <v/>
      </c>
      <c r="BP710" t="str">
        <f ca="1">IF($BT710&lt;&gt;"",SUMIF($BD$3:$BD$1004,"="&amp;$BD710,INDIRECT(ADDRESS(3,BP$2,1,1)):INDIRECT(ADDRESS(1004,BP$2,1,1))),"")</f>
        <v/>
      </c>
      <c r="BQ710" t="str">
        <f ca="1">IF($BT710&lt;&gt;"",SUMIF($BD$3:$BD$1004,"="&amp;$BD710,INDIRECT(ADDRESS(3,BQ$2,1,1)):INDIRECT(ADDRESS(1004,BQ$2,1,1))),"")</f>
        <v/>
      </c>
      <c r="BR710" t="str">
        <f ca="1">IF($BT710&lt;&gt;"",SUMIF($BD$3:$BD$1004,"="&amp;$BD710,INDIRECT(ADDRESS(3,BR$2,1,1)):INDIRECT(ADDRESS(1004,BR$2,1,1))),"")</f>
        <v/>
      </c>
      <c r="BS710" t="str">
        <f>IF($A710&lt;&gt;"",VLOOKUP(TRUNC(MID($A710,1,2),0),Plano_Contas!$H$3:$J$103,3,TRUE),"")</f>
        <v/>
      </c>
      <c r="BT710" t="str">
        <f t="shared" si="44"/>
        <v/>
      </c>
      <c r="BV710">
        <f>Empresas!C710</f>
        <v>0</v>
      </c>
    </row>
    <row r="711" spans="1:74" x14ac:dyDescent="0.2">
      <c r="A711" s="89"/>
      <c r="B711" s="52" t="str">
        <f>IF($A711&lt;&gt;"",VLOOKUP(""&amp;$A711,Plano_Contas!$A$3:$F$1003,6,0),"")</f>
        <v/>
      </c>
      <c r="C711" s="91"/>
      <c r="D711" s="111"/>
      <c r="E711" s="112">
        <v>0</v>
      </c>
      <c r="F711" s="87"/>
      <c r="G711" s="85"/>
      <c r="H711" s="111"/>
      <c r="I711" s="112">
        <v>0</v>
      </c>
      <c r="J711" s="87"/>
      <c r="K711" s="85"/>
      <c r="L711" s="111"/>
      <c r="M711" s="112">
        <v>0</v>
      </c>
      <c r="N711" s="87"/>
      <c r="O711" s="85"/>
      <c r="P711" s="111"/>
      <c r="Q711" s="112">
        <v>0</v>
      </c>
      <c r="R711" s="87"/>
      <c r="S711" s="85"/>
      <c r="T711" s="111"/>
      <c r="U711" s="112">
        <v>0</v>
      </c>
      <c r="V711" s="87"/>
      <c r="W711" s="85"/>
      <c r="X711" s="111"/>
      <c r="Y711" s="112">
        <v>0</v>
      </c>
      <c r="Z711" s="87"/>
      <c r="AA711" s="85"/>
      <c r="AB711" s="111"/>
      <c r="AC711" s="112">
        <v>0</v>
      </c>
      <c r="AD711" s="87"/>
      <c r="AE711" s="85"/>
      <c r="AF711" s="111"/>
      <c r="AG711" s="112">
        <v>0</v>
      </c>
      <c r="AH711" s="87"/>
      <c r="AI711" s="85"/>
      <c r="AJ711" s="111"/>
      <c r="AK711" s="112">
        <v>0</v>
      </c>
      <c r="AL711" s="87"/>
      <c r="AM711" s="85"/>
      <c r="AN711" s="111"/>
      <c r="AO711" s="112">
        <v>0</v>
      </c>
      <c r="AP711" s="87"/>
      <c r="AQ711" s="85"/>
      <c r="AR711" s="111"/>
      <c r="AS711" s="112">
        <v>0</v>
      </c>
      <c r="AT711" s="87"/>
      <c r="AU711" s="85"/>
      <c r="AV711" s="111"/>
      <c r="AW711" s="112">
        <v>0</v>
      </c>
      <c r="AX711" s="87"/>
      <c r="AY711" s="85"/>
      <c r="AZ711" s="267">
        <f t="shared" si="41"/>
        <v>0</v>
      </c>
      <c r="BA711" s="88">
        <f t="shared" si="42"/>
        <v>0</v>
      </c>
      <c r="BC711">
        <f>IF($A711&lt;&gt;"",COUNTIF($BD$3:$BD711,$BD711),0)</f>
        <v>0</v>
      </c>
      <c r="BD711" t="str">
        <f>IF($A711&lt;&gt;"",VLOOKUP(TRUNC(MID($A711,1,2),0),Plano_Contas!$H$3:$J$103,2,TRUE),"")</f>
        <v/>
      </c>
      <c r="BE711" s="201" t="str">
        <f t="shared" si="43"/>
        <v/>
      </c>
      <c r="BF711" t="str">
        <f ca="1">IF($BT711&lt;&gt;"",SUMIF($BD$3:$BD$1004,"="&amp;$BD711,INDIRECT(ADDRESS(3,BF$2,1,1)):INDIRECT(ADDRESS(1004,BF$2,1,1))),"")</f>
        <v/>
      </c>
      <c r="BG711" t="str">
        <f ca="1">IF($BT711&lt;&gt;"",SUMIF($BD$3:$BD$1004,"="&amp;$BD711,INDIRECT(ADDRESS(3,BG$2,1,1)):INDIRECT(ADDRESS(1004,BG$2,1,1))),"")</f>
        <v/>
      </c>
      <c r="BH711" t="str">
        <f ca="1">IF($BT711&lt;&gt;"",SUMIF($BD$3:$BD$1004,"="&amp;$BD711,INDIRECT(ADDRESS(3,BH$2,1,1)):INDIRECT(ADDRESS(1004,BH$2,1,1))),"")</f>
        <v/>
      </c>
      <c r="BI711" t="str">
        <f ca="1">IF($BT711&lt;&gt;"",SUMIF($BD$3:$BD$1004,"="&amp;$BD711,INDIRECT(ADDRESS(3,BI$2,1,1)):INDIRECT(ADDRESS(1004,BI$2,1,1))),"")</f>
        <v/>
      </c>
      <c r="BJ711" t="str">
        <f ca="1">IF($BT711&lt;&gt;"",SUMIF($BD$3:$BD$1004,"="&amp;$BD711,INDIRECT(ADDRESS(3,BJ$2,1,1)):INDIRECT(ADDRESS(1004,BJ$2,1,1))),"")</f>
        <v/>
      </c>
      <c r="BK711" t="str">
        <f ca="1">IF($BT711&lt;&gt;"",SUMIF($BD$3:$BD$1004,"="&amp;$BD711,INDIRECT(ADDRESS(3,BK$2,1,1)):INDIRECT(ADDRESS(1004,BK$2,1,1))),"")</f>
        <v/>
      </c>
      <c r="BL711" t="str">
        <f ca="1">IF($BT711&lt;&gt;"",SUMIF($BD$3:$BD$1004,"="&amp;$BD711,INDIRECT(ADDRESS(3,BL$2,1,1)):INDIRECT(ADDRESS(1004,BL$2,1,1))),"")</f>
        <v/>
      </c>
      <c r="BM711" t="str">
        <f ca="1">IF($BT711&lt;&gt;"",SUMIF($BD$3:$BD$1004,"="&amp;$BD711,INDIRECT(ADDRESS(3,BM$2,1,1)):INDIRECT(ADDRESS(1004,BM$2,1,1))),"")</f>
        <v/>
      </c>
      <c r="BN711" t="str">
        <f ca="1">IF($BT711&lt;&gt;"",SUMIF($BD$3:$BD$1004,"="&amp;$BD711,INDIRECT(ADDRESS(3,BN$2,1,1)):INDIRECT(ADDRESS(1004,BN$2,1,1))),"")</f>
        <v/>
      </c>
      <c r="BO711" t="str">
        <f ca="1">IF($BT711&lt;&gt;"",SUMIF($BD$3:$BD$1004,"="&amp;$BD711,INDIRECT(ADDRESS(3,BO$2,1,1)):INDIRECT(ADDRESS(1004,BO$2,1,1))),"")</f>
        <v/>
      </c>
      <c r="BP711" t="str">
        <f ca="1">IF($BT711&lt;&gt;"",SUMIF($BD$3:$BD$1004,"="&amp;$BD711,INDIRECT(ADDRESS(3,BP$2,1,1)):INDIRECT(ADDRESS(1004,BP$2,1,1))),"")</f>
        <v/>
      </c>
      <c r="BQ711" t="str">
        <f ca="1">IF($BT711&lt;&gt;"",SUMIF($BD$3:$BD$1004,"="&amp;$BD711,INDIRECT(ADDRESS(3,BQ$2,1,1)):INDIRECT(ADDRESS(1004,BQ$2,1,1))),"")</f>
        <v/>
      </c>
      <c r="BR711" t="str">
        <f ca="1">IF($BT711&lt;&gt;"",SUMIF($BD$3:$BD$1004,"="&amp;$BD711,INDIRECT(ADDRESS(3,BR$2,1,1)):INDIRECT(ADDRESS(1004,BR$2,1,1))),"")</f>
        <v/>
      </c>
      <c r="BS711" t="str">
        <f>IF($A711&lt;&gt;"",VLOOKUP(TRUNC(MID($A711,1,2),0),Plano_Contas!$H$3:$J$103,3,TRUE),"")</f>
        <v/>
      </c>
      <c r="BT711" t="str">
        <f t="shared" si="44"/>
        <v/>
      </c>
      <c r="BV711">
        <f>Empresas!C711</f>
        <v>0</v>
      </c>
    </row>
    <row r="712" spans="1:74" x14ac:dyDescent="0.2">
      <c r="A712" s="89"/>
      <c r="B712" s="52" t="str">
        <f>IF($A712&lt;&gt;"",VLOOKUP(""&amp;$A712,Plano_Contas!$A$3:$F$1003,6,0),"")</f>
        <v/>
      </c>
      <c r="C712" s="91"/>
      <c r="D712" s="111"/>
      <c r="E712" s="112">
        <v>0</v>
      </c>
      <c r="F712" s="87"/>
      <c r="G712" s="85"/>
      <c r="H712" s="111"/>
      <c r="I712" s="112">
        <v>0</v>
      </c>
      <c r="J712" s="87"/>
      <c r="K712" s="85"/>
      <c r="L712" s="111"/>
      <c r="M712" s="112">
        <v>0</v>
      </c>
      <c r="N712" s="87"/>
      <c r="O712" s="85"/>
      <c r="P712" s="111"/>
      <c r="Q712" s="112">
        <v>0</v>
      </c>
      <c r="R712" s="87"/>
      <c r="S712" s="85"/>
      <c r="T712" s="111"/>
      <c r="U712" s="112">
        <v>0</v>
      </c>
      <c r="V712" s="87"/>
      <c r="W712" s="85"/>
      <c r="X712" s="111"/>
      <c r="Y712" s="112">
        <v>0</v>
      </c>
      <c r="Z712" s="87"/>
      <c r="AA712" s="85"/>
      <c r="AB712" s="111"/>
      <c r="AC712" s="112">
        <v>0</v>
      </c>
      <c r="AD712" s="87"/>
      <c r="AE712" s="85"/>
      <c r="AF712" s="111"/>
      <c r="AG712" s="112">
        <v>0</v>
      </c>
      <c r="AH712" s="87"/>
      <c r="AI712" s="85"/>
      <c r="AJ712" s="111"/>
      <c r="AK712" s="112">
        <v>0</v>
      </c>
      <c r="AL712" s="87"/>
      <c r="AM712" s="85"/>
      <c r="AN712" s="111"/>
      <c r="AO712" s="112">
        <v>0</v>
      </c>
      <c r="AP712" s="87"/>
      <c r="AQ712" s="85"/>
      <c r="AR712" s="111"/>
      <c r="AS712" s="112">
        <v>0</v>
      </c>
      <c r="AT712" s="87"/>
      <c r="AU712" s="85"/>
      <c r="AV712" s="111"/>
      <c r="AW712" s="112">
        <v>0</v>
      </c>
      <c r="AX712" s="87"/>
      <c r="AY712" s="85"/>
      <c r="AZ712" s="267">
        <f t="shared" si="41"/>
        <v>0</v>
      </c>
      <c r="BA712" s="88">
        <f t="shared" si="42"/>
        <v>0</v>
      </c>
      <c r="BC712">
        <f>IF($A712&lt;&gt;"",COUNTIF($BD$3:$BD712,$BD712),0)</f>
        <v>0</v>
      </c>
      <c r="BD712" t="str">
        <f>IF($A712&lt;&gt;"",VLOOKUP(TRUNC(MID($A712,1,2),0),Plano_Contas!$H$3:$J$103,2,TRUE),"")</f>
        <v/>
      </c>
      <c r="BE712" s="201" t="str">
        <f t="shared" si="43"/>
        <v/>
      </c>
      <c r="BF712" t="str">
        <f ca="1">IF($BT712&lt;&gt;"",SUMIF($BD$3:$BD$1004,"="&amp;$BD712,INDIRECT(ADDRESS(3,BF$2,1,1)):INDIRECT(ADDRESS(1004,BF$2,1,1))),"")</f>
        <v/>
      </c>
      <c r="BG712" t="str">
        <f ca="1">IF($BT712&lt;&gt;"",SUMIF($BD$3:$BD$1004,"="&amp;$BD712,INDIRECT(ADDRESS(3,BG$2,1,1)):INDIRECT(ADDRESS(1004,BG$2,1,1))),"")</f>
        <v/>
      </c>
      <c r="BH712" t="str">
        <f ca="1">IF($BT712&lt;&gt;"",SUMIF($BD$3:$BD$1004,"="&amp;$BD712,INDIRECT(ADDRESS(3,BH$2,1,1)):INDIRECT(ADDRESS(1004,BH$2,1,1))),"")</f>
        <v/>
      </c>
      <c r="BI712" t="str">
        <f ca="1">IF($BT712&lt;&gt;"",SUMIF($BD$3:$BD$1004,"="&amp;$BD712,INDIRECT(ADDRESS(3,BI$2,1,1)):INDIRECT(ADDRESS(1004,BI$2,1,1))),"")</f>
        <v/>
      </c>
      <c r="BJ712" t="str">
        <f ca="1">IF($BT712&lt;&gt;"",SUMIF($BD$3:$BD$1004,"="&amp;$BD712,INDIRECT(ADDRESS(3,BJ$2,1,1)):INDIRECT(ADDRESS(1004,BJ$2,1,1))),"")</f>
        <v/>
      </c>
      <c r="BK712" t="str">
        <f ca="1">IF($BT712&lt;&gt;"",SUMIF($BD$3:$BD$1004,"="&amp;$BD712,INDIRECT(ADDRESS(3,BK$2,1,1)):INDIRECT(ADDRESS(1004,BK$2,1,1))),"")</f>
        <v/>
      </c>
      <c r="BL712" t="str">
        <f ca="1">IF($BT712&lt;&gt;"",SUMIF($BD$3:$BD$1004,"="&amp;$BD712,INDIRECT(ADDRESS(3,BL$2,1,1)):INDIRECT(ADDRESS(1004,BL$2,1,1))),"")</f>
        <v/>
      </c>
      <c r="BM712" t="str">
        <f ca="1">IF($BT712&lt;&gt;"",SUMIF($BD$3:$BD$1004,"="&amp;$BD712,INDIRECT(ADDRESS(3,BM$2,1,1)):INDIRECT(ADDRESS(1004,BM$2,1,1))),"")</f>
        <v/>
      </c>
      <c r="BN712" t="str">
        <f ca="1">IF($BT712&lt;&gt;"",SUMIF($BD$3:$BD$1004,"="&amp;$BD712,INDIRECT(ADDRESS(3,BN$2,1,1)):INDIRECT(ADDRESS(1004,BN$2,1,1))),"")</f>
        <v/>
      </c>
      <c r="BO712" t="str">
        <f ca="1">IF($BT712&lt;&gt;"",SUMIF($BD$3:$BD$1004,"="&amp;$BD712,INDIRECT(ADDRESS(3,BO$2,1,1)):INDIRECT(ADDRESS(1004,BO$2,1,1))),"")</f>
        <v/>
      </c>
      <c r="BP712" t="str">
        <f ca="1">IF($BT712&lt;&gt;"",SUMIF($BD$3:$BD$1004,"="&amp;$BD712,INDIRECT(ADDRESS(3,BP$2,1,1)):INDIRECT(ADDRESS(1004,BP$2,1,1))),"")</f>
        <v/>
      </c>
      <c r="BQ712" t="str">
        <f ca="1">IF($BT712&lt;&gt;"",SUMIF($BD$3:$BD$1004,"="&amp;$BD712,INDIRECT(ADDRESS(3,BQ$2,1,1)):INDIRECT(ADDRESS(1004,BQ$2,1,1))),"")</f>
        <v/>
      </c>
      <c r="BR712" t="str">
        <f ca="1">IF($BT712&lt;&gt;"",SUMIF($BD$3:$BD$1004,"="&amp;$BD712,INDIRECT(ADDRESS(3,BR$2,1,1)):INDIRECT(ADDRESS(1004,BR$2,1,1))),"")</f>
        <v/>
      </c>
      <c r="BS712" t="str">
        <f>IF($A712&lt;&gt;"",VLOOKUP(TRUNC(MID($A712,1,2),0),Plano_Contas!$H$3:$J$103,3,TRUE),"")</f>
        <v/>
      </c>
      <c r="BT712" t="str">
        <f t="shared" si="44"/>
        <v/>
      </c>
      <c r="BV712">
        <f>Empresas!C712</f>
        <v>0</v>
      </c>
    </row>
    <row r="713" spans="1:74" x14ac:dyDescent="0.2">
      <c r="A713" s="89"/>
      <c r="B713" s="52" t="str">
        <f>IF($A713&lt;&gt;"",VLOOKUP(""&amp;$A713,Plano_Contas!$A$3:$F$1003,6,0),"")</f>
        <v/>
      </c>
      <c r="C713" s="91"/>
      <c r="D713" s="111"/>
      <c r="E713" s="112">
        <v>0</v>
      </c>
      <c r="F713" s="87"/>
      <c r="G713" s="85"/>
      <c r="H713" s="111"/>
      <c r="I713" s="112">
        <v>0</v>
      </c>
      <c r="J713" s="87"/>
      <c r="K713" s="85"/>
      <c r="L713" s="111"/>
      <c r="M713" s="112">
        <v>0</v>
      </c>
      <c r="N713" s="87"/>
      <c r="O713" s="85"/>
      <c r="P713" s="111"/>
      <c r="Q713" s="112">
        <v>0</v>
      </c>
      <c r="R713" s="87"/>
      <c r="S713" s="85"/>
      <c r="T713" s="111"/>
      <c r="U713" s="112">
        <v>0</v>
      </c>
      <c r="V713" s="87"/>
      <c r="W713" s="85"/>
      <c r="X713" s="111"/>
      <c r="Y713" s="112">
        <v>0</v>
      </c>
      <c r="Z713" s="87"/>
      <c r="AA713" s="85"/>
      <c r="AB713" s="111"/>
      <c r="AC713" s="112">
        <v>0</v>
      </c>
      <c r="AD713" s="87"/>
      <c r="AE713" s="85"/>
      <c r="AF713" s="111"/>
      <c r="AG713" s="112">
        <v>0</v>
      </c>
      <c r="AH713" s="87"/>
      <c r="AI713" s="85"/>
      <c r="AJ713" s="111"/>
      <c r="AK713" s="112">
        <v>0</v>
      </c>
      <c r="AL713" s="87"/>
      <c r="AM713" s="85"/>
      <c r="AN713" s="111"/>
      <c r="AO713" s="112">
        <v>0</v>
      </c>
      <c r="AP713" s="87"/>
      <c r="AQ713" s="85"/>
      <c r="AR713" s="111"/>
      <c r="AS713" s="112">
        <v>0</v>
      </c>
      <c r="AT713" s="87"/>
      <c r="AU713" s="85"/>
      <c r="AV713" s="111"/>
      <c r="AW713" s="112">
        <v>0</v>
      </c>
      <c r="AX713" s="87"/>
      <c r="AY713" s="85"/>
      <c r="AZ713" s="267">
        <f t="shared" si="41"/>
        <v>0</v>
      </c>
      <c r="BA713" s="88">
        <f t="shared" si="42"/>
        <v>0</v>
      </c>
      <c r="BC713">
        <f>IF($A713&lt;&gt;"",COUNTIF($BD$3:$BD713,$BD713),0)</f>
        <v>0</v>
      </c>
      <c r="BD713" t="str">
        <f>IF($A713&lt;&gt;"",VLOOKUP(TRUNC(MID($A713,1,2),0),Plano_Contas!$H$3:$J$103,2,TRUE),"")</f>
        <v/>
      </c>
      <c r="BE713" s="201" t="str">
        <f t="shared" si="43"/>
        <v/>
      </c>
      <c r="BF713" t="str">
        <f ca="1">IF($BT713&lt;&gt;"",SUMIF($BD$3:$BD$1004,"="&amp;$BD713,INDIRECT(ADDRESS(3,BF$2,1,1)):INDIRECT(ADDRESS(1004,BF$2,1,1))),"")</f>
        <v/>
      </c>
      <c r="BG713" t="str">
        <f ca="1">IF($BT713&lt;&gt;"",SUMIF($BD$3:$BD$1004,"="&amp;$BD713,INDIRECT(ADDRESS(3,BG$2,1,1)):INDIRECT(ADDRESS(1004,BG$2,1,1))),"")</f>
        <v/>
      </c>
      <c r="BH713" t="str">
        <f ca="1">IF($BT713&lt;&gt;"",SUMIF($BD$3:$BD$1004,"="&amp;$BD713,INDIRECT(ADDRESS(3,BH$2,1,1)):INDIRECT(ADDRESS(1004,BH$2,1,1))),"")</f>
        <v/>
      </c>
      <c r="BI713" t="str">
        <f ca="1">IF($BT713&lt;&gt;"",SUMIF($BD$3:$BD$1004,"="&amp;$BD713,INDIRECT(ADDRESS(3,BI$2,1,1)):INDIRECT(ADDRESS(1004,BI$2,1,1))),"")</f>
        <v/>
      </c>
      <c r="BJ713" t="str">
        <f ca="1">IF($BT713&lt;&gt;"",SUMIF($BD$3:$BD$1004,"="&amp;$BD713,INDIRECT(ADDRESS(3,BJ$2,1,1)):INDIRECT(ADDRESS(1004,BJ$2,1,1))),"")</f>
        <v/>
      </c>
      <c r="BK713" t="str">
        <f ca="1">IF($BT713&lt;&gt;"",SUMIF($BD$3:$BD$1004,"="&amp;$BD713,INDIRECT(ADDRESS(3,BK$2,1,1)):INDIRECT(ADDRESS(1004,BK$2,1,1))),"")</f>
        <v/>
      </c>
      <c r="BL713" t="str">
        <f ca="1">IF($BT713&lt;&gt;"",SUMIF($BD$3:$BD$1004,"="&amp;$BD713,INDIRECT(ADDRESS(3,BL$2,1,1)):INDIRECT(ADDRESS(1004,BL$2,1,1))),"")</f>
        <v/>
      </c>
      <c r="BM713" t="str">
        <f ca="1">IF($BT713&lt;&gt;"",SUMIF($BD$3:$BD$1004,"="&amp;$BD713,INDIRECT(ADDRESS(3,BM$2,1,1)):INDIRECT(ADDRESS(1004,BM$2,1,1))),"")</f>
        <v/>
      </c>
      <c r="BN713" t="str">
        <f ca="1">IF($BT713&lt;&gt;"",SUMIF($BD$3:$BD$1004,"="&amp;$BD713,INDIRECT(ADDRESS(3,BN$2,1,1)):INDIRECT(ADDRESS(1004,BN$2,1,1))),"")</f>
        <v/>
      </c>
      <c r="BO713" t="str">
        <f ca="1">IF($BT713&lt;&gt;"",SUMIF($BD$3:$BD$1004,"="&amp;$BD713,INDIRECT(ADDRESS(3,BO$2,1,1)):INDIRECT(ADDRESS(1004,BO$2,1,1))),"")</f>
        <v/>
      </c>
      <c r="BP713" t="str">
        <f ca="1">IF($BT713&lt;&gt;"",SUMIF($BD$3:$BD$1004,"="&amp;$BD713,INDIRECT(ADDRESS(3,BP$2,1,1)):INDIRECT(ADDRESS(1004,BP$2,1,1))),"")</f>
        <v/>
      </c>
      <c r="BQ713" t="str">
        <f ca="1">IF($BT713&lt;&gt;"",SUMIF($BD$3:$BD$1004,"="&amp;$BD713,INDIRECT(ADDRESS(3,BQ$2,1,1)):INDIRECT(ADDRESS(1004,BQ$2,1,1))),"")</f>
        <v/>
      </c>
      <c r="BR713" t="str">
        <f ca="1">IF($BT713&lt;&gt;"",SUMIF($BD$3:$BD$1004,"="&amp;$BD713,INDIRECT(ADDRESS(3,BR$2,1,1)):INDIRECT(ADDRESS(1004,BR$2,1,1))),"")</f>
        <v/>
      </c>
      <c r="BS713" t="str">
        <f>IF($A713&lt;&gt;"",VLOOKUP(TRUNC(MID($A713,1,2),0),Plano_Contas!$H$3:$J$103,3,TRUE),"")</f>
        <v/>
      </c>
      <c r="BT713" t="str">
        <f t="shared" si="44"/>
        <v/>
      </c>
      <c r="BV713">
        <f>Empresas!C713</f>
        <v>0</v>
      </c>
    </row>
    <row r="714" spans="1:74" x14ac:dyDescent="0.2">
      <c r="A714" s="89"/>
      <c r="B714" s="52" t="str">
        <f>IF($A714&lt;&gt;"",VLOOKUP(""&amp;$A714,Plano_Contas!$A$3:$F$1003,6,0),"")</f>
        <v/>
      </c>
      <c r="C714" s="91"/>
      <c r="D714" s="111"/>
      <c r="E714" s="112">
        <v>0</v>
      </c>
      <c r="F714" s="87"/>
      <c r="G714" s="85"/>
      <c r="H714" s="111"/>
      <c r="I714" s="112">
        <v>0</v>
      </c>
      <c r="J714" s="87"/>
      <c r="K714" s="85"/>
      <c r="L714" s="111"/>
      <c r="M714" s="112">
        <v>0</v>
      </c>
      <c r="N714" s="87"/>
      <c r="O714" s="85"/>
      <c r="P714" s="111"/>
      <c r="Q714" s="112">
        <v>0</v>
      </c>
      <c r="R714" s="87"/>
      <c r="S714" s="85"/>
      <c r="T714" s="111"/>
      <c r="U714" s="112">
        <v>0</v>
      </c>
      <c r="V714" s="87"/>
      <c r="W714" s="85"/>
      <c r="X714" s="111"/>
      <c r="Y714" s="112">
        <v>0</v>
      </c>
      <c r="Z714" s="87"/>
      <c r="AA714" s="85"/>
      <c r="AB714" s="111"/>
      <c r="AC714" s="112">
        <v>0</v>
      </c>
      <c r="AD714" s="87"/>
      <c r="AE714" s="85"/>
      <c r="AF714" s="111"/>
      <c r="AG714" s="112">
        <v>0</v>
      </c>
      <c r="AH714" s="87"/>
      <c r="AI714" s="85"/>
      <c r="AJ714" s="111"/>
      <c r="AK714" s="112">
        <v>0</v>
      </c>
      <c r="AL714" s="87"/>
      <c r="AM714" s="85"/>
      <c r="AN714" s="111"/>
      <c r="AO714" s="112">
        <v>0</v>
      </c>
      <c r="AP714" s="87"/>
      <c r="AQ714" s="85"/>
      <c r="AR714" s="111"/>
      <c r="AS714" s="112">
        <v>0</v>
      </c>
      <c r="AT714" s="87"/>
      <c r="AU714" s="85"/>
      <c r="AV714" s="111"/>
      <c r="AW714" s="112">
        <v>0</v>
      </c>
      <c r="AX714" s="87"/>
      <c r="AY714" s="85"/>
      <c r="AZ714" s="267">
        <f t="shared" si="41"/>
        <v>0</v>
      </c>
      <c r="BA714" s="88">
        <f t="shared" si="42"/>
        <v>0</v>
      </c>
      <c r="BC714">
        <f>IF($A714&lt;&gt;"",COUNTIF($BD$3:$BD714,$BD714),0)</f>
        <v>0</v>
      </c>
      <c r="BD714" t="str">
        <f>IF($A714&lt;&gt;"",VLOOKUP(TRUNC(MID($A714,1,2),0),Plano_Contas!$H$3:$J$103,2,TRUE),"")</f>
        <v/>
      </c>
      <c r="BE714" s="201" t="str">
        <f t="shared" si="43"/>
        <v/>
      </c>
      <c r="BF714" t="str">
        <f ca="1">IF($BT714&lt;&gt;"",SUMIF($BD$3:$BD$1004,"="&amp;$BD714,INDIRECT(ADDRESS(3,BF$2,1,1)):INDIRECT(ADDRESS(1004,BF$2,1,1))),"")</f>
        <v/>
      </c>
      <c r="BG714" t="str">
        <f ca="1">IF($BT714&lt;&gt;"",SUMIF($BD$3:$BD$1004,"="&amp;$BD714,INDIRECT(ADDRESS(3,BG$2,1,1)):INDIRECT(ADDRESS(1004,BG$2,1,1))),"")</f>
        <v/>
      </c>
      <c r="BH714" t="str">
        <f ca="1">IF($BT714&lt;&gt;"",SUMIF($BD$3:$BD$1004,"="&amp;$BD714,INDIRECT(ADDRESS(3,BH$2,1,1)):INDIRECT(ADDRESS(1004,BH$2,1,1))),"")</f>
        <v/>
      </c>
      <c r="BI714" t="str">
        <f ca="1">IF($BT714&lt;&gt;"",SUMIF($BD$3:$BD$1004,"="&amp;$BD714,INDIRECT(ADDRESS(3,BI$2,1,1)):INDIRECT(ADDRESS(1004,BI$2,1,1))),"")</f>
        <v/>
      </c>
      <c r="BJ714" t="str">
        <f ca="1">IF($BT714&lt;&gt;"",SUMIF($BD$3:$BD$1004,"="&amp;$BD714,INDIRECT(ADDRESS(3,BJ$2,1,1)):INDIRECT(ADDRESS(1004,BJ$2,1,1))),"")</f>
        <v/>
      </c>
      <c r="BK714" t="str">
        <f ca="1">IF($BT714&lt;&gt;"",SUMIF($BD$3:$BD$1004,"="&amp;$BD714,INDIRECT(ADDRESS(3,BK$2,1,1)):INDIRECT(ADDRESS(1004,BK$2,1,1))),"")</f>
        <v/>
      </c>
      <c r="BL714" t="str">
        <f ca="1">IF($BT714&lt;&gt;"",SUMIF($BD$3:$BD$1004,"="&amp;$BD714,INDIRECT(ADDRESS(3,BL$2,1,1)):INDIRECT(ADDRESS(1004,BL$2,1,1))),"")</f>
        <v/>
      </c>
      <c r="BM714" t="str">
        <f ca="1">IF($BT714&lt;&gt;"",SUMIF($BD$3:$BD$1004,"="&amp;$BD714,INDIRECT(ADDRESS(3,BM$2,1,1)):INDIRECT(ADDRESS(1004,BM$2,1,1))),"")</f>
        <v/>
      </c>
      <c r="BN714" t="str">
        <f ca="1">IF($BT714&lt;&gt;"",SUMIF($BD$3:$BD$1004,"="&amp;$BD714,INDIRECT(ADDRESS(3,BN$2,1,1)):INDIRECT(ADDRESS(1004,BN$2,1,1))),"")</f>
        <v/>
      </c>
      <c r="BO714" t="str">
        <f ca="1">IF($BT714&lt;&gt;"",SUMIF($BD$3:$BD$1004,"="&amp;$BD714,INDIRECT(ADDRESS(3,BO$2,1,1)):INDIRECT(ADDRESS(1004,BO$2,1,1))),"")</f>
        <v/>
      </c>
      <c r="BP714" t="str">
        <f ca="1">IF($BT714&lt;&gt;"",SUMIF($BD$3:$BD$1004,"="&amp;$BD714,INDIRECT(ADDRESS(3,BP$2,1,1)):INDIRECT(ADDRESS(1004,BP$2,1,1))),"")</f>
        <v/>
      </c>
      <c r="BQ714" t="str">
        <f ca="1">IF($BT714&lt;&gt;"",SUMIF($BD$3:$BD$1004,"="&amp;$BD714,INDIRECT(ADDRESS(3,BQ$2,1,1)):INDIRECT(ADDRESS(1004,BQ$2,1,1))),"")</f>
        <v/>
      </c>
      <c r="BR714" t="str">
        <f ca="1">IF($BT714&lt;&gt;"",SUMIF($BD$3:$BD$1004,"="&amp;$BD714,INDIRECT(ADDRESS(3,BR$2,1,1)):INDIRECT(ADDRESS(1004,BR$2,1,1))),"")</f>
        <v/>
      </c>
      <c r="BS714" t="str">
        <f>IF($A714&lt;&gt;"",VLOOKUP(TRUNC(MID($A714,1,2),0),Plano_Contas!$H$3:$J$103,3,TRUE),"")</f>
        <v/>
      </c>
      <c r="BT714" t="str">
        <f t="shared" si="44"/>
        <v/>
      </c>
      <c r="BV714">
        <f>Empresas!C714</f>
        <v>0</v>
      </c>
    </row>
    <row r="715" spans="1:74" x14ac:dyDescent="0.2">
      <c r="A715" s="89"/>
      <c r="B715" s="52" t="str">
        <f>IF($A715&lt;&gt;"",VLOOKUP(""&amp;$A715,Plano_Contas!$A$3:$F$1003,6,0),"")</f>
        <v/>
      </c>
      <c r="C715" s="91"/>
      <c r="D715" s="111"/>
      <c r="E715" s="112">
        <v>0</v>
      </c>
      <c r="F715" s="87"/>
      <c r="G715" s="85"/>
      <c r="H715" s="111"/>
      <c r="I715" s="112">
        <v>0</v>
      </c>
      <c r="J715" s="87"/>
      <c r="K715" s="85"/>
      <c r="L715" s="111"/>
      <c r="M715" s="112">
        <v>0</v>
      </c>
      <c r="N715" s="87"/>
      <c r="O715" s="85"/>
      <c r="P715" s="111"/>
      <c r="Q715" s="112">
        <v>0</v>
      </c>
      <c r="R715" s="87"/>
      <c r="S715" s="85"/>
      <c r="T715" s="111"/>
      <c r="U715" s="112">
        <v>0</v>
      </c>
      <c r="V715" s="87"/>
      <c r="W715" s="85"/>
      <c r="X715" s="111"/>
      <c r="Y715" s="112">
        <v>0</v>
      </c>
      <c r="Z715" s="87"/>
      <c r="AA715" s="85"/>
      <c r="AB715" s="111"/>
      <c r="AC715" s="112">
        <v>0</v>
      </c>
      <c r="AD715" s="87"/>
      <c r="AE715" s="85"/>
      <c r="AF715" s="111"/>
      <c r="AG715" s="112">
        <v>0</v>
      </c>
      <c r="AH715" s="87"/>
      <c r="AI715" s="85"/>
      <c r="AJ715" s="111"/>
      <c r="AK715" s="112">
        <v>0</v>
      </c>
      <c r="AL715" s="87"/>
      <c r="AM715" s="85"/>
      <c r="AN715" s="111"/>
      <c r="AO715" s="112">
        <v>0</v>
      </c>
      <c r="AP715" s="87"/>
      <c r="AQ715" s="85"/>
      <c r="AR715" s="111"/>
      <c r="AS715" s="112">
        <v>0</v>
      </c>
      <c r="AT715" s="87"/>
      <c r="AU715" s="85"/>
      <c r="AV715" s="111"/>
      <c r="AW715" s="112">
        <v>0</v>
      </c>
      <c r="AX715" s="87"/>
      <c r="AY715" s="85"/>
      <c r="AZ715" s="267">
        <f t="shared" si="41"/>
        <v>0</v>
      </c>
      <c r="BA715" s="88">
        <f t="shared" si="42"/>
        <v>0</v>
      </c>
      <c r="BC715">
        <f>IF($A715&lt;&gt;"",COUNTIF($BD$3:$BD715,$BD715),0)</f>
        <v>0</v>
      </c>
      <c r="BD715" t="str">
        <f>IF($A715&lt;&gt;"",VLOOKUP(TRUNC(MID($A715,1,2),0),Plano_Contas!$H$3:$J$103,2,TRUE),"")</f>
        <v/>
      </c>
      <c r="BE715" s="201" t="str">
        <f t="shared" si="43"/>
        <v/>
      </c>
      <c r="BF715" t="str">
        <f ca="1">IF($BT715&lt;&gt;"",SUMIF($BD$3:$BD$1004,"="&amp;$BD715,INDIRECT(ADDRESS(3,BF$2,1,1)):INDIRECT(ADDRESS(1004,BF$2,1,1))),"")</f>
        <v/>
      </c>
      <c r="BG715" t="str">
        <f ca="1">IF($BT715&lt;&gt;"",SUMIF($BD$3:$BD$1004,"="&amp;$BD715,INDIRECT(ADDRESS(3,BG$2,1,1)):INDIRECT(ADDRESS(1004,BG$2,1,1))),"")</f>
        <v/>
      </c>
      <c r="BH715" t="str">
        <f ca="1">IF($BT715&lt;&gt;"",SUMIF($BD$3:$BD$1004,"="&amp;$BD715,INDIRECT(ADDRESS(3,BH$2,1,1)):INDIRECT(ADDRESS(1004,BH$2,1,1))),"")</f>
        <v/>
      </c>
      <c r="BI715" t="str">
        <f ca="1">IF($BT715&lt;&gt;"",SUMIF($BD$3:$BD$1004,"="&amp;$BD715,INDIRECT(ADDRESS(3,BI$2,1,1)):INDIRECT(ADDRESS(1004,BI$2,1,1))),"")</f>
        <v/>
      </c>
      <c r="BJ715" t="str">
        <f ca="1">IF($BT715&lt;&gt;"",SUMIF($BD$3:$BD$1004,"="&amp;$BD715,INDIRECT(ADDRESS(3,BJ$2,1,1)):INDIRECT(ADDRESS(1004,BJ$2,1,1))),"")</f>
        <v/>
      </c>
      <c r="BK715" t="str">
        <f ca="1">IF($BT715&lt;&gt;"",SUMIF($BD$3:$BD$1004,"="&amp;$BD715,INDIRECT(ADDRESS(3,BK$2,1,1)):INDIRECT(ADDRESS(1004,BK$2,1,1))),"")</f>
        <v/>
      </c>
      <c r="BL715" t="str">
        <f ca="1">IF($BT715&lt;&gt;"",SUMIF($BD$3:$BD$1004,"="&amp;$BD715,INDIRECT(ADDRESS(3,BL$2,1,1)):INDIRECT(ADDRESS(1004,BL$2,1,1))),"")</f>
        <v/>
      </c>
      <c r="BM715" t="str">
        <f ca="1">IF($BT715&lt;&gt;"",SUMIF($BD$3:$BD$1004,"="&amp;$BD715,INDIRECT(ADDRESS(3,BM$2,1,1)):INDIRECT(ADDRESS(1004,BM$2,1,1))),"")</f>
        <v/>
      </c>
      <c r="BN715" t="str">
        <f ca="1">IF($BT715&lt;&gt;"",SUMIF($BD$3:$BD$1004,"="&amp;$BD715,INDIRECT(ADDRESS(3,BN$2,1,1)):INDIRECT(ADDRESS(1004,BN$2,1,1))),"")</f>
        <v/>
      </c>
      <c r="BO715" t="str">
        <f ca="1">IF($BT715&lt;&gt;"",SUMIF($BD$3:$BD$1004,"="&amp;$BD715,INDIRECT(ADDRESS(3,BO$2,1,1)):INDIRECT(ADDRESS(1004,BO$2,1,1))),"")</f>
        <v/>
      </c>
      <c r="BP715" t="str">
        <f ca="1">IF($BT715&lt;&gt;"",SUMIF($BD$3:$BD$1004,"="&amp;$BD715,INDIRECT(ADDRESS(3,BP$2,1,1)):INDIRECT(ADDRESS(1004,BP$2,1,1))),"")</f>
        <v/>
      </c>
      <c r="BQ715" t="str">
        <f ca="1">IF($BT715&lt;&gt;"",SUMIF($BD$3:$BD$1004,"="&amp;$BD715,INDIRECT(ADDRESS(3,BQ$2,1,1)):INDIRECT(ADDRESS(1004,BQ$2,1,1))),"")</f>
        <v/>
      </c>
      <c r="BR715" t="str">
        <f ca="1">IF($BT715&lt;&gt;"",SUMIF($BD$3:$BD$1004,"="&amp;$BD715,INDIRECT(ADDRESS(3,BR$2,1,1)):INDIRECT(ADDRESS(1004,BR$2,1,1))),"")</f>
        <v/>
      </c>
      <c r="BS715" t="str">
        <f>IF($A715&lt;&gt;"",VLOOKUP(TRUNC(MID($A715,1,2),0),Plano_Contas!$H$3:$J$103,3,TRUE),"")</f>
        <v/>
      </c>
      <c r="BT715" t="str">
        <f t="shared" si="44"/>
        <v/>
      </c>
      <c r="BV715">
        <f>Empresas!C715</f>
        <v>0</v>
      </c>
    </row>
    <row r="716" spans="1:74" x14ac:dyDescent="0.2">
      <c r="A716" s="89"/>
      <c r="B716" s="52" t="str">
        <f>IF($A716&lt;&gt;"",VLOOKUP(""&amp;$A716,Plano_Contas!$A$3:$F$1003,6,0),"")</f>
        <v/>
      </c>
      <c r="C716" s="91"/>
      <c r="D716" s="111"/>
      <c r="E716" s="112">
        <v>0</v>
      </c>
      <c r="F716" s="87"/>
      <c r="G716" s="85"/>
      <c r="H716" s="111"/>
      <c r="I716" s="112">
        <v>0</v>
      </c>
      <c r="J716" s="87"/>
      <c r="K716" s="85"/>
      <c r="L716" s="111"/>
      <c r="M716" s="112">
        <v>0</v>
      </c>
      <c r="N716" s="87"/>
      <c r="O716" s="85"/>
      <c r="P716" s="111"/>
      <c r="Q716" s="112">
        <v>0</v>
      </c>
      <c r="R716" s="87"/>
      <c r="S716" s="85"/>
      <c r="T716" s="111"/>
      <c r="U716" s="112">
        <v>0</v>
      </c>
      <c r="V716" s="87"/>
      <c r="W716" s="85"/>
      <c r="X716" s="111"/>
      <c r="Y716" s="112">
        <v>0</v>
      </c>
      <c r="Z716" s="87"/>
      <c r="AA716" s="85"/>
      <c r="AB716" s="111"/>
      <c r="AC716" s="112">
        <v>0</v>
      </c>
      <c r="AD716" s="87"/>
      <c r="AE716" s="85"/>
      <c r="AF716" s="111"/>
      <c r="AG716" s="112">
        <v>0</v>
      </c>
      <c r="AH716" s="87"/>
      <c r="AI716" s="85"/>
      <c r="AJ716" s="111"/>
      <c r="AK716" s="112">
        <v>0</v>
      </c>
      <c r="AL716" s="87"/>
      <c r="AM716" s="85"/>
      <c r="AN716" s="111"/>
      <c r="AO716" s="112">
        <v>0</v>
      </c>
      <c r="AP716" s="87"/>
      <c r="AQ716" s="85"/>
      <c r="AR716" s="111"/>
      <c r="AS716" s="112">
        <v>0</v>
      </c>
      <c r="AT716" s="87"/>
      <c r="AU716" s="85"/>
      <c r="AV716" s="111"/>
      <c r="AW716" s="112">
        <v>0</v>
      </c>
      <c r="AX716" s="87"/>
      <c r="AY716" s="85"/>
      <c r="AZ716" s="267">
        <f t="shared" si="41"/>
        <v>0</v>
      </c>
      <c r="BA716" s="88">
        <f t="shared" si="42"/>
        <v>0</v>
      </c>
      <c r="BC716">
        <f>IF($A716&lt;&gt;"",COUNTIF($BD$3:$BD716,$BD716),0)</f>
        <v>0</v>
      </c>
      <c r="BD716" t="str">
        <f>IF($A716&lt;&gt;"",VLOOKUP(TRUNC(MID($A716,1,2),0),Plano_Contas!$H$3:$J$103,2,TRUE),"")</f>
        <v/>
      </c>
      <c r="BE716" s="201" t="str">
        <f t="shared" si="43"/>
        <v/>
      </c>
      <c r="BF716" t="str">
        <f ca="1">IF($BT716&lt;&gt;"",SUMIF($BD$3:$BD$1004,"="&amp;$BD716,INDIRECT(ADDRESS(3,BF$2,1,1)):INDIRECT(ADDRESS(1004,BF$2,1,1))),"")</f>
        <v/>
      </c>
      <c r="BG716" t="str">
        <f ca="1">IF($BT716&lt;&gt;"",SUMIF($BD$3:$BD$1004,"="&amp;$BD716,INDIRECT(ADDRESS(3,BG$2,1,1)):INDIRECT(ADDRESS(1004,BG$2,1,1))),"")</f>
        <v/>
      </c>
      <c r="BH716" t="str">
        <f ca="1">IF($BT716&lt;&gt;"",SUMIF($BD$3:$BD$1004,"="&amp;$BD716,INDIRECT(ADDRESS(3,BH$2,1,1)):INDIRECT(ADDRESS(1004,BH$2,1,1))),"")</f>
        <v/>
      </c>
      <c r="BI716" t="str">
        <f ca="1">IF($BT716&lt;&gt;"",SUMIF($BD$3:$BD$1004,"="&amp;$BD716,INDIRECT(ADDRESS(3,BI$2,1,1)):INDIRECT(ADDRESS(1004,BI$2,1,1))),"")</f>
        <v/>
      </c>
      <c r="BJ716" t="str">
        <f ca="1">IF($BT716&lt;&gt;"",SUMIF($BD$3:$BD$1004,"="&amp;$BD716,INDIRECT(ADDRESS(3,BJ$2,1,1)):INDIRECT(ADDRESS(1004,BJ$2,1,1))),"")</f>
        <v/>
      </c>
      <c r="BK716" t="str">
        <f ca="1">IF($BT716&lt;&gt;"",SUMIF($BD$3:$BD$1004,"="&amp;$BD716,INDIRECT(ADDRESS(3,BK$2,1,1)):INDIRECT(ADDRESS(1004,BK$2,1,1))),"")</f>
        <v/>
      </c>
      <c r="BL716" t="str">
        <f ca="1">IF($BT716&lt;&gt;"",SUMIF($BD$3:$BD$1004,"="&amp;$BD716,INDIRECT(ADDRESS(3,BL$2,1,1)):INDIRECT(ADDRESS(1004,BL$2,1,1))),"")</f>
        <v/>
      </c>
      <c r="BM716" t="str">
        <f ca="1">IF($BT716&lt;&gt;"",SUMIF($BD$3:$BD$1004,"="&amp;$BD716,INDIRECT(ADDRESS(3,BM$2,1,1)):INDIRECT(ADDRESS(1004,BM$2,1,1))),"")</f>
        <v/>
      </c>
      <c r="BN716" t="str">
        <f ca="1">IF($BT716&lt;&gt;"",SUMIF($BD$3:$BD$1004,"="&amp;$BD716,INDIRECT(ADDRESS(3,BN$2,1,1)):INDIRECT(ADDRESS(1004,BN$2,1,1))),"")</f>
        <v/>
      </c>
      <c r="BO716" t="str">
        <f ca="1">IF($BT716&lt;&gt;"",SUMIF($BD$3:$BD$1004,"="&amp;$BD716,INDIRECT(ADDRESS(3,BO$2,1,1)):INDIRECT(ADDRESS(1004,BO$2,1,1))),"")</f>
        <v/>
      </c>
      <c r="BP716" t="str">
        <f ca="1">IF($BT716&lt;&gt;"",SUMIF($BD$3:$BD$1004,"="&amp;$BD716,INDIRECT(ADDRESS(3,BP$2,1,1)):INDIRECT(ADDRESS(1004,BP$2,1,1))),"")</f>
        <v/>
      </c>
      <c r="BQ716" t="str">
        <f ca="1">IF($BT716&lt;&gt;"",SUMIF($BD$3:$BD$1004,"="&amp;$BD716,INDIRECT(ADDRESS(3,BQ$2,1,1)):INDIRECT(ADDRESS(1004,BQ$2,1,1))),"")</f>
        <v/>
      </c>
      <c r="BR716" t="str">
        <f ca="1">IF($BT716&lt;&gt;"",SUMIF($BD$3:$BD$1004,"="&amp;$BD716,INDIRECT(ADDRESS(3,BR$2,1,1)):INDIRECT(ADDRESS(1004,BR$2,1,1))),"")</f>
        <v/>
      </c>
      <c r="BS716" t="str">
        <f>IF($A716&lt;&gt;"",VLOOKUP(TRUNC(MID($A716,1,2),0),Plano_Contas!$H$3:$J$103,3,TRUE),"")</f>
        <v/>
      </c>
      <c r="BT716" t="str">
        <f t="shared" si="44"/>
        <v/>
      </c>
      <c r="BV716">
        <f>Empresas!C716</f>
        <v>0</v>
      </c>
    </row>
    <row r="717" spans="1:74" x14ac:dyDescent="0.2">
      <c r="A717" s="89"/>
      <c r="B717" s="52" t="str">
        <f>IF($A717&lt;&gt;"",VLOOKUP(""&amp;$A717,Plano_Contas!$A$3:$F$1003,6,0),"")</f>
        <v/>
      </c>
      <c r="C717" s="91"/>
      <c r="D717" s="111"/>
      <c r="E717" s="112">
        <v>0</v>
      </c>
      <c r="F717" s="87"/>
      <c r="G717" s="85"/>
      <c r="H717" s="111"/>
      <c r="I717" s="112">
        <v>0</v>
      </c>
      <c r="J717" s="87"/>
      <c r="K717" s="85"/>
      <c r="L717" s="111"/>
      <c r="M717" s="112">
        <v>0</v>
      </c>
      <c r="N717" s="87"/>
      <c r="O717" s="85"/>
      <c r="P717" s="111"/>
      <c r="Q717" s="112">
        <v>0</v>
      </c>
      <c r="R717" s="87"/>
      <c r="S717" s="85"/>
      <c r="T717" s="111"/>
      <c r="U717" s="112">
        <v>0</v>
      </c>
      <c r="V717" s="87"/>
      <c r="W717" s="85"/>
      <c r="X717" s="111"/>
      <c r="Y717" s="112">
        <v>0</v>
      </c>
      <c r="Z717" s="87"/>
      <c r="AA717" s="85"/>
      <c r="AB717" s="111"/>
      <c r="AC717" s="112">
        <v>0</v>
      </c>
      <c r="AD717" s="87"/>
      <c r="AE717" s="85"/>
      <c r="AF717" s="111"/>
      <c r="AG717" s="112">
        <v>0</v>
      </c>
      <c r="AH717" s="87"/>
      <c r="AI717" s="85"/>
      <c r="AJ717" s="111"/>
      <c r="AK717" s="112">
        <v>0</v>
      </c>
      <c r="AL717" s="87"/>
      <c r="AM717" s="85"/>
      <c r="AN717" s="111"/>
      <c r="AO717" s="112">
        <v>0</v>
      </c>
      <c r="AP717" s="87"/>
      <c r="AQ717" s="85"/>
      <c r="AR717" s="111"/>
      <c r="AS717" s="112">
        <v>0</v>
      </c>
      <c r="AT717" s="87"/>
      <c r="AU717" s="85"/>
      <c r="AV717" s="111"/>
      <c r="AW717" s="112">
        <v>0</v>
      </c>
      <c r="AX717" s="87"/>
      <c r="AY717" s="85"/>
      <c r="AZ717" s="267">
        <f t="shared" si="41"/>
        <v>0</v>
      </c>
      <c r="BA717" s="88">
        <f t="shared" si="42"/>
        <v>0</v>
      </c>
      <c r="BC717">
        <f>IF($A717&lt;&gt;"",COUNTIF($BD$3:$BD717,$BD717),0)</f>
        <v>0</v>
      </c>
      <c r="BD717" t="str">
        <f>IF($A717&lt;&gt;"",VLOOKUP(TRUNC(MID($A717,1,2),0),Plano_Contas!$H$3:$J$103,2,TRUE),"")</f>
        <v/>
      </c>
      <c r="BE717" s="201" t="str">
        <f t="shared" si="43"/>
        <v/>
      </c>
      <c r="BF717" t="str">
        <f ca="1">IF($BT717&lt;&gt;"",SUMIF($BD$3:$BD$1004,"="&amp;$BD717,INDIRECT(ADDRESS(3,BF$2,1,1)):INDIRECT(ADDRESS(1004,BF$2,1,1))),"")</f>
        <v/>
      </c>
      <c r="BG717" t="str">
        <f ca="1">IF($BT717&lt;&gt;"",SUMIF($BD$3:$BD$1004,"="&amp;$BD717,INDIRECT(ADDRESS(3,BG$2,1,1)):INDIRECT(ADDRESS(1004,BG$2,1,1))),"")</f>
        <v/>
      </c>
      <c r="BH717" t="str">
        <f ca="1">IF($BT717&lt;&gt;"",SUMIF($BD$3:$BD$1004,"="&amp;$BD717,INDIRECT(ADDRESS(3,BH$2,1,1)):INDIRECT(ADDRESS(1004,BH$2,1,1))),"")</f>
        <v/>
      </c>
      <c r="BI717" t="str">
        <f ca="1">IF($BT717&lt;&gt;"",SUMIF($BD$3:$BD$1004,"="&amp;$BD717,INDIRECT(ADDRESS(3,BI$2,1,1)):INDIRECT(ADDRESS(1004,BI$2,1,1))),"")</f>
        <v/>
      </c>
      <c r="BJ717" t="str">
        <f ca="1">IF($BT717&lt;&gt;"",SUMIF($BD$3:$BD$1004,"="&amp;$BD717,INDIRECT(ADDRESS(3,BJ$2,1,1)):INDIRECT(ADDRESS(1004,BJ$2,1,1))),"")</f>
        <v/>
      </c>
      <c r="BK717" t="str">
        <f ca="1">IF($BT717&lt;&gt;"",SUMIF($BD$3:$BD$1004,"="&amp;$BD717,INDIRECT(ADDRESS(3,BK$2,1,1)):INDIRECT(ADDRESS(1004,BK$2,1,1))),"")</f>
        <v/>
      </c>
      <c r="BL717" t="str">
        <f ca="1">IF($BT717&lt;&gt;"",SUMIF($BD$3:$BD$1004,"="&amp;$BD717,INDIRECT(ADDRESS(3,BL$2,1,1)):INDIRECT(ADDRESS(1004,BL$2,1,1))),"")</f>
        <v/>
      </c>
      <c r="BM717" t="str">
        <f ca="1">IF($BT717&lt;&gt;"",SUMIF($BD$3:$BD$1004,"="&amp;$BD717,INDIRECT(ADDRESS(3,BM$2,1,1)):INDIRECT(ADDRESS(1004,BM$2,1,1))),"")</f>
        <v/>
      </c>
      <c r="BN717" t="str">
        <f ca="1">IF($BT717&lt;&gt;"",SUMIF($BD$3:$BD$1004,"="&amp;$BD717,INDIRECT(ADDRESS(3,BN$2,1,1)):INDIRECT(ADDRESS(1004,BN$2,1,1))),"")</f>
        <v/>
      </c>
      <c r="BO717" t="str">
        <f ca="1">IF($BT717&lt;&gt;"",SUMIF($BD$3:$BD$1004,"="&amp;$BD717,INDIRECT(ADDRESS(3,BO$2,1,1)):INDIRECT(ADDRESS(1004,BO$2,1,1))),"")</f>
        <v/>
      </c>
      <c r="BP717" t="str">
        <f ca="1">IF($BT717&lt;&gt;"",SUMIF($BD$3:$BD$1004,"="&amp;$BD717,INDIRECT(ADDRESS(3,BP$2,1,1)):INDIRECT(ADDRESS(1004,BP$2,1,1))),"")</f>
        <v/>
      </c>
      <c r="BQ717" t="str">
        <f ca="1">IF($BT717&lt;&gt;"",SUMIF($BD$3:$BD$1004,"="&amp;$BD717,INDIRECT(ADDRESS(3,BQ$2,1,1)):INDIRECT(ADDRESS(1004,BQ$2,1,1))),"")</f>
        <v/>
      </c>
      <c r="BR717" t="str">
        <f ca="1">IF($BT717&lt;&gt;"",SUMIF($BD$3:$BD$1004,"="&amp;$BD717,INDIRECT(ADDRESS(3,BR$2,1,1)):INDIRECT(ADDRESS(1004,BR$2,1,1))),"")</f>
        <v/>
      </c>
      <c r="BS717" t="str">
        <f>IF($A717&lt;&gt;"",VLOOKUP(TRUNC(MID($A717,1,2),0),Plano_Contas!$H$3:$J$103,3,TRUE),"")</f>
        <v/>
      </c>
      <c r="BT717" t="str">
        <f t="shared" si="44"/>
        <v/>
      </c>
      <c r="BV717">
        <f>Empresas!C717</f>
        <v>0</v>
      </c>
    </row>
    <row r="718" spans="1:74" x14ac:dyDescent="0.2">
      <c r="A718" s="89"/>
      <c r="B718" s="52" t="str">
        <f>IF($A718&lt;&gt;"",VLOOKUP(""&amp;$A718,Plano_Contas!$A$3:$F$1003,6,0),"")</f>
        <v/>
      </c>
      <c r="C718" s="91"/>
      <c r="D718" s="111"/>
      <c r="E718" s="112">
        <v>0</v>
      </c>
      <c r="F718" s="87"/>
      <c r="G718" s="85"/>
      <c r="H718" s="111"/>
      <c r="I718" s="112">
        <v>0</v>
      </c>
      <c r="J718" s="87"/>
      <c r="K718" s="85"/>
      <c r="L718" s="111"/>
      <c r="M718" s="112">
        <v>0</v>
      </c>
      <c r="N718" s="87"/>
      <c r="O718" s="85"/>
      <c r="P718" s="111"/>
      <c r="Q718" s="112">
        <v>0</v>
      </c>
      <c r="R718" s="87"/>
      <c r="S718" s="85"/>
      <c r="T718" s="111"/>
      <c r="U718" s="112">
        <v>0</v>
      </c>
      <c r="V718" s="87"/>
      <c r="W718" s="85"/>
      <c r="X718" s="111"/>
      <c r="Y718" s="112">
        <v>0</v>
      </c>
      <c r="Z718" s="87"/>
      <c r="AA718" s="85"/>
      <c r="AB718" s="111"/>
      <c r="AC718" s="112">
        <v>0</v>
      </c>
      <c r="AD718" s="87"/>
      <c r="AE718" s="85"/>
      <c r="AF718" s="111"/>
      <c r="AG718" s="112">
        <v>0</v>
      </c>
      <c r="AH718" s="87"/>
      <c r="AI718" s="85"/>
      <c r="AJ718" s="111"/>
      <c r="AK718" s="112">
        <v>0</v>
      </c>
      <c r="AL718" s="87"/>
      <c r="AM718" s="85"/>
      <c r="AN718" s="111"/>
      <c r="AO718" s="112">
        <v>0</v>
      </c>
      <c r="AP718" s="87"/>
      <c r="AQ718" s="85"/>
      <c r="AR718" s="111"/>
      <c r="AS718" s="112">
        <v>0</v>
      </c>
      <c r="AT718" s="87"/>
      <c r="AU718" s="85"/>
      <c r="AV718" s="111"/>
      <c r="AW718" s="112">
        <v>0</v>
      </c>
      <c r="AX718" s="87"/>
      <c r="AY718" s="85"/>
      <c r="AZ718" s="267">
        <f t="shared" si="41"/>
        <v>0</v>
      </c>
      <c r="BA718" s="88">
        <f t="shared" si="42"/>
        <v>0</v>
      </c>
      <c r="BC718">
        <f>IF($A718&lt;&gt;"",COUNTIF($BD$3:$BD718,$BD718),0)</f>
        <v>0</v>
      </c>
      <c r="BD718" t="str">
        <f>IF($A718&lt;&gt;"",VLOOKUP(TRUNC(MID($A718,1,2),0),Plano_Contas!$H$3:$J$103,2,TRUE),"")</f>
        <v/>
      </c>
      <c r="BE718" s="201" t="str">
        <f t="shared" si="43"/>
        <v/>
      </c>
      <c r="BF718" t="str">
        <f ca="1">IF($BT718&lt;&gt;"",SUMIF($BD$3:$BD$1004,"="&amp;$BD718,INDIRECT(ADDRESS(3,BF$2,1,1)):INDIRECT(ADDRESS(1004,BF$2,1,1))),"")</f>
        <v/>
      </c>
      <c r="BG718" t="str">
        <f ca="1">IF($BT718&lt;&gt;"",SUMIF($BD$3:$BD$1004,"="&amp;$BD718,INDIRECT(ADDRESS(3,BG$2,1,1)):INDIRECT(ADDRESS(1004,BG$2,1,1))),"")</f>
        <v/>
      </c>
      <c r="BH718" t="str">
        <f ca="1">IF($BT718&lt;&gt;"",SUMIF($BD$3:$BD$1004,"="&amp;$BD718,INDIRECT(ADDRESS(3,BH$2,1,1)):INDIRECT(ADDRESS(1004,BH$2,1,1))),"")</f>
        <v/>
      </c>
      <c r="BI718" t="str">
        <f ca="1">IF($BT718&lt;&gt;"",SUMIF($BD$3:$BD$1004,"="&amp;$BD718,INDIRECT(ADDRESS(3,BI$2,1,1)):INDIRECT(ADDRESS(1004,BI$2,1,1))),"")</f>
        <v/>
      </c>
      <c r="BJ718" t="str">
        <f ca="1">IF($BT718&lt;&gt;"",SUMIF($BD$3:$BD$1004,"="&amp;$BD718,INDIRECT(ADDRESS(3,BJ$2,1,1)):INDIRECT(ADDRESS(1004,BJ$2,1,1))),"")</f>
        <v/>
      </c>
      <c r="BK718" t="str">
        <f ca="1">IF($BT718&lt;&gt;"",SUMIF($BD$3:$BD$1004,"="&amp;$BD718,INDIRECT(ADDRESS(3,BK$2,1,1)):INDIRECT(ADDRESS(1004,BK$2,1,1))),"")</f>
        <v/>
      </c>
      <c r="BL718" t="str">
        <f ca="1">IF($BT718&lt;&gt;"",SUMIF($BD$3:$BD$1004,"="&amp;$BD718,INDIRECT(ADDRESS(3,BL$2,1,1)):INDIRECT(ADDRESS(1004,BL$2,1,1))),"")</f>
        <v/>
      </c>
      <c r="BM718" t="str">
        <f ca="1">IF($BT718&lt;&gt;"",SUMIF($BD$3:$BD$1004,"="&amp;$BD718,INDIRECT(ADDRESS(3,BM$2,1,1)):INDIRECT(ADDRESS(1004,BM$2,1,1))),"")</f>
        <v/>
      </c>
      <c r="BN718" t="str">
        <f ca="1">IF($BT718&lt;&gt;"",SUMIF($BD$3:$BD$1004,"="&amp;$BD718,INDIRECT(ADDRESS(3,BN$2,1,1)):INDIRECT(ADDRESS(1004,BN$2,1,1))),"")</f>
        <v/>
      </c>
      <c r="BO718" t="str">
        <f ca="1">IF($BT718&lt;&gt;"",SUMIF($BD$3:$BD$1004,"="&amp;$BD718,INDIRECT(ADDRESS(3,BO$2,1,1)):INDIRECT(ADDRESS(1004,BO$2,1,1))),"")</f>
        <v/>
      </c>
      <c r="BP718" t="str">
        <f ca="1">IF($BT718&lt;&gt;"",SUMIF($BD$3:$BD$1004,"="&amp;$BD718,INDIRECT(ADDRESS(3,BP$2,1,1)):INDIRECT(ADDRESS(1004,BP$2,1,1))),"")</f>
        <v/>
      </c>
      <c r="BQ718" t="str">
        <f ca="1">IF($BT718&lt;&gt;"",SUMIF($BD$3:$BD$1004,"="&amp;$BD718,INDIRECT(ADDRESS(3,BQ$2,1,1)):INDIRECT(ADDRESS(1004,BQ$2,1,1))),"")</f>
        <v/>
      </c>
      <c r="BR718" t="str">
        <f ca="1">IF($BT718&lt;&gt;"",SUMIF($BD$3:$BD$1004,"="&amp;$BD718,INDIRECT(ADDRESS(3,BR$2,1,1)):INDIRECT(ADDRESS(1004,BR$2,1,1))),"")</f>
        <v/>
      </c>
      <c r="BS718" t="str">
        <f>IF($A718&lt;&gt;"",VLOOKUP(TRUNC(MID($A718,1,2),0),Plano_Contas!$H$3:$J$103,3,TRUE),"")</f>
        <v/>
      </c>
      <c r="BT718" t="str">
        <f t="shared" si="44"/>
        <v/>
      </c>
      <c r="BV718">
        <f>Empresas!C718</f>
        <v>0</v>
      </c>
    </row>
    <row r="719" spans="1:74" x14ac:dyDescent="0.2">
      <c r="A719" s="89"/>
      <c r="B719" s="52" t="str">
        <f>IF($A719&lt;&gt;"",VLOOKUP(""&amp;$A719,Plano_Contas!$A$3:$F$1003,6,0),"")</f>
        <v/>
      </c>
      <c r="C719" s="91"/>
      <c r="D719" s="111"/>
      <c r="E719" s="112">
        <v>0</v>
      </c>
      <c r="F719" s="87"/>
      <c r="G719" s="85"/>
      <c r="H719" s="111"/>
      <c r="I719" s="112">
        <v>0</v>
      </c>
      <c r="J719" s="87"/>
      <c r="K719" s="85"/>
      <c r="L719" s="111"/>
      <c r="M719" s="112">
        <v>0</v>
      </c>
      <c r="N719" s="87"/>
      <c r="O719" s="85"/>
      <c r="P719" s="111"/>
      <c r="Q719" s="112">
        <v>0</v>
      </c>
      <c r="R719" s="87"/>
      <c r="S719" s="85"/>
      <c r="T719" s="111"/>
      <c r="U719" s="112">
        <v>0</v>
      </c>
      <c r="V719" s="87"/>
      <c r="W719" s="85"/>
      <c r="X719" s="111"/>
      <c r="Y719" s="112">
        <v>0</v>
      </c>
      <c r="Z719" s="87"/>
      <c r="AA719" s="85"/>
      <c r="AB719" s="111"/>
      <c r="AC719" s="112">
        <v>0</v>
      </c>
      <c r="AD719" s="87"/>
      <c r="AE719" s="85"/>
      <c r="AF719" s="111"/>
      <c r="AG719" s="112">
        <v>0</v>
      </c>
      <c r="AH719" s="87"/>
      <c r="AI719" s="85"/>
      <c r="AJ719" s="111"/>
      <c r="AK719" s="112">
        <v>0</v>
      </c>
      <c r="AL719" s="87"/>
      <c r="AM719" s="85"/>
      <c r="AN719" s="111"/>
      <c r="AO719" s="112">
        <v>0</v>
      </c>
      <c r="AP719" s="87"/>
      <c r="AQ719" s="85"/>
      <c r="AR719" s="111"/>
      <c r="AS719" s="112">
        <v>0</v>
      </c>
      <c r="AT719" s="87"/>
      <c r="AU719" s="85"/>
      <c r="AV719" s="111"/>
      <c r="AW719" s="112">
        <v>0</v>
      </c>
      <c r="AX719" s="87"/>
      <c r="AY719" s="85"/>
      <c r="AZ719" s="267">
        <f t="shared" si="41"/>
        <v>0</v>
      </c>
      <c r="BA719" s="88">
        <f t="shared" si="42"/>
        <v>0</v>
      </c>
      <c r="BC719">
        <f>IF($A719&lt;&gt;"",COUNTIF($BD$3:$BD719,$BD719),0)</f>
        <v>0</v>
      </c>
      <c r="BD719" t="str">
        <f>IF($A719&lt;&gt;"",VLOOKUP(TRUNC(MID($A719,1,2),0),Plano_Contas!$H$3:$J$103,2,TRUE),"")</f>
        <v/>
      </c>
      <c r="BE719" s="201" t="str">
        <f t="shared" si="43"/>
        <v/>
      </c>
      <c r="BF719" t="str">
        <f ca="1">IF($BT719&lt;&gt;"",SUMIF($BD$3:$BD$1004,"="&amp;$BD719,INDIRECT(ADDRESS(3,BF$2,1,1)):INDIRECT(ADDRESS(1004,BF$2,1,1))),"")</f>
        <v/>
      </c>
      <c r="BG719" t="str">
        <f ca="1">IF($BT719&lt;&gt;"",SUMIF($BD$3:$BD$1004,"="&amp;$BD719,INDIRECT(ADDRESS(3,BG$2,1,1)):INDIRECT(ADDRESS(1004,BG$2,1,1))),"")</f>
        <v/>
      </c>
      <c r="BH719" t="str">
        <f ca="1">IF($BT719&lt;&gt;"",SUMIF($BD$3:$BD$1004,"="&amp;$BD719,INDIRECT(ADDRESS(3,BH$2,1,1)):INDIRECT(ADDRESS(1004,BH$2,1,1))),"")</f>
        <v/>
      </c>
      <c r="BI719" t="str">
        <f ca="1">IF($BT719&lt;&gt;"",SUMIF($BD$3:$BD$1004,"="&amp;$BD719,INDIRECT(ADDRESS(3,BI$2,1,1)):INDIRECT(ADDRESS(1004,BI$2,1,1))),"")</f>
        <v/>
      </c>
      <c r="BJ719" t="str">
        <f ca="1">IF($BT719&lt;&gt;"",SUMIF($BD$3:$BD$1004,"="&amp;$BD719,INDIRECT(ADDRESS(3,BJ$2,1,1)):INDIRECT(ADDRESS(1004,BJ$2,1,1))),"")</f>
        <v/>
      </c>
      <c r="BK719" t="str">
        <f ca="1">IF($BT719&lt;&gt;"",SUMIF($BD$3:$BD$1004,"="&amp;$BD719,INDIRECT(ADDRESS(3,BK$2,1,1)):INDIRECT(ADDRESS(1004,BK$2,1,1))),"")</f>
        <v/>
      </c>
      <c r="BL719" t="str">
        <f ca="1">IF($BT719&lt;&gt;"",SUMIF($BD$3:$BD$1004,"="&amp;$BD719,INDIRECT(ADDRESS(3,BL$2,1,1)):INDIRECT(ADDRESS(1004,BL$2,1,1))),"")</f>
        <v/>
      </c>
      <c r="BM719" t="str">
        <f ca="1">IF($BT719&lt;&gt;"",SUMIF($BD$3:$BD$1004,"="&amp;$BD719,INDIRECT(ADDRESS(3,BM$2,1,1)):INDIRECT(ADDRESS(1004,BM$2,1,1))),"")</f>
        <v/>
      </c>
      <c r="BN719" t="str">
        <f ca="1">IF($BT719&lt;&gt;"",SUMIF($BD$3:$BD$1004,"="&amp;$BD719,INDIRECT(ADDRESS(3,BN$2,1,1)):INDIRECT(ADDRESS(1004,BN$2,1,1))),"")</f>
        <v/>
      </c>
      <c r="BO719" t="str">
        <f ca="1">IF($BT719&lt;&gt;"",SUMIF($BD$3:$BD$1004,"="&amp;$BD719,INDIRECT(ADDRESS(3,BO$2,1,1)):INDIRECT(ADDRESS(1004,BO$2,1,1))),"")</f>
        <v/>
      </c>
      <c r="BP719" t="str">
        <f ca="1">IF($BT719&lt;&gt;"",SUMIF($BD$3:$BD$1004,"="&amp;$BD719,INDIRECT(ADDRESS(3,BP$2,1,1)):INDIRECT(ADDRESS(1004,BP$2,1,1))),"")</f>
        <v/>
      </c>
      <c r="BQ719" t="str">
        <f ca="1">IF($BT719&lt;&gt;"",SUMIF($BD$3:$BD$1004,"="&amp;$BD719,INDIRECT(ADDRESS(3,BQ$2,1,1)):INDIRECT(ADDRESS(1004,BQ$2,1,1))),"")</f>
        <v/>
      </c>
      <c r="BR719" t="str">
        <f ca="1">IF($BT719&lt;&gt;"",SUMIF($BD$3:$BD$1004,"="&amp;$BD719,INDIRECT(ADDRESS(3,BR$2,1,1)):INDIRECT(ADDRESS(1004,BR$2,1,1))),"")</f>
        <v/>
      </c>
      <c r="BS719" t="str">
        <f>IF($A719&lt;&gt;"",VLOOKUP(TRUNC(MID($A719,1,2),0),Plano_Contas!$H$3:$J$103,3,TRUE),"")</f>
        <v/>
      </c>
      <c r="BT719" t="str">
        <f t="shared" si="44"/>
        <v/>
      </c>
      <c r="BV719">
        <f>Empresas!C719</f>
        <v>0</v>
      </c>
    </row>
    <row r="720" spans="1:74" x14ac:dyDescent="0.2">
      <c r="A720" s="89"/>
      <c r="B720" s="52" t="str">
        <f>IF($A720&lt;&gt;"",VLOOKUP(""&amp;$A720,Plano_Contas!$A$3:$F$1003,6,0),"")</f>
        <v/>
      </c>
      <c r="C720" s="91"/>
      <c r="D720" s="111"/>
      <c r="E720" s="112">
        <v>0</v>
      </c>
      <c r="F720" s="87"/>
      <c r="G720" s="85"/>
      <c r="H720" s="111"/>
      <c r="I720" s="112">
        <v>0</v>
      </c>
      <c r="J720" s="87"/>
      <c r="K720" s="85"/>
      <c r="L720" s="111"/>
      <c r="M720" s="112">
        <v>0</v>
      </c>
      <c r="N720" s="87"/>
      <c r="O720" s="85"/>
      <c r="P720" s="111"/>
      <c r="Q720" s="112">
        <v>0</v>
      </c>
      <c r="R720" s="87"/>
      <c r="S720" s="85"/>
      <c r="T720" s="111"/>
      <c r="U720" s="112">
        <v>0</v>
      </c>
      <c r="V720" s="87"/>
      <c r="W720" s="85"/>
      <c r="X720" s="111"/>
      <c r="Y720" s="112">
        <v>0</v>
      </c>
      <c r="Z720" s="87"/>
      <c r="AA720" s="85"/>
      <c r="AB720" s="111"/>
      <c r="AC720" s="112">
        <v>0</v>
      </c>
      <c r="AD720" s="87"/>
      <c r="AE720" s="85"/>
      <c r="AF720" s="111"/>
      <c r="AG720" s="112">
        <v>0</v>
      </c>
      <c r="AH720" s="87"/>
      <c r="AI720" s="85"/>
      <c r="AJ720" s="111"/>
      <c r="AK720" s="112">
        <v>0</v>
      </c>
      <c r="AL720" s="87"/>
      <c r="AM720" s="85"/>
      <c r="AN720" s="111"/>
      <c r="AO720" s="112">
        <v>0</v>
      </c>
      <c r="AP720" s="87"/>
      <c r="AQ720" s="85"/>
      <c r="AR720" s="111"/>
      <c r="AS720" s="112">
        <v>0</v>
      </c>
      <c r="AT720" s="87"/>
      <c r="AU720" s="85"/>
      <c r="AV720" s="111"/>
      <c r="AW720" s="112">
        <v>0</v>
      </c>
      <c r="AX720" s="87"/>
      <c r="AY720" s="85"/>
      <c r="AZ720" s="267">
        <f t="shared" si="41"/>
        <v>0</v>
      </c>
      <c r="BA720" s="88">
        <f t="shared" si="42"/>
        <v>0</v>
      </c>
      <c r="BC720">
        <f>IF($A720&lt;&gt;"",COUNTIF($BD$3:$BD720,$BD720),0)</f>
        <v>0</v>
      </c>
      <c r="BD720" t="str">
        <f>IF($A720&lt;&gt;"",VLOOKUP(TRUNC(MID($A720,1,2),0),Plano_Contas!$H$3:$J$103,2,TRUE),"")</f>
        <v/>
      </c>
      <c r="BE720" s="201" t="str">
        <f t="shared" si="43"/>
        <v/>
      </c>
      <c r="BF720" t="str">
        <f ca="1">IF($BT720&lt;&gt;"",SUMIF($BD$3:$BD$1004,"="&amp;$BD720,INDIRECT(ADDRESS(3,BF$2,1,1)):INDIRECT(ADDRESS(1004,BF$2,1,1))),"")</f>
        <v/>
      </c>
      <c r="BG720" t="str">
        <f ca="1">IF($BT720&lt;&gt;"",SUMIF($BD$3:$BD$1004,"="&amp;$BD720,INDIRECT(ADDRESS(3,BG$2,1,1)):INDIRECT(ADDRESS(1004,BG$2,1,1))),"")</f>
        <v/>
      </c>
      <c r="BH720" t="str">
        <f ca="1">IF($BT720&lt;&gt;"",SUMIF($BD$3:$BD$1004,"="&amp;$BD720,INDIRECT(ADDRESS(3,BH$2,1,1)):INDIRECT(ADDRESS(1004,BH$2,1,1))),"")</f>
        <v/>
      </c>
      <c r="BI720" t="str">
        <f ca="1">IF($BT720&lt;&gt;"",SUMIF($BD$3:$BD$1004,"="&amp;$BD720,INDIRECT(ADDRESS(3,BI$2,1,1)):INDIRECT(ADDRESS(1004,BI$2,1,1))),"")</f>
        <v/>
      </c>
      <c r="BJ720" t="str">
        <f ca="1">IF($BT720&lt;&gt;"",SUMIF($BD$3:$BD$1004,"="&amp;$BD720,INDIRECT(ADDRESS(3,BJ$2,1,1)):INDIRECT(ADDRESS(1004,BJ$2,1,1))),"")</f>
        <v/>
      </c>
      <c r="BK720" t="str">
        <f ca="1">IF($BT720&lt;&gt;"",SUMIF($BD$3:$BD$1004,"="&amp;$BD720,INDIRECT(ADDRESS(3,BK$2,1,1)):INDIRECT(ADDRESS(1004,BK$2,1,1))),"")</f>
        <v/>
      </c>
      <c r="BL720" t="str">
        <f ca="1">IF($BT720&lt;&gt;"",SUMIF($BD$3:$BD$1004,"="&amp;$BD720,INDIRECT(ADDRESS(3,BL$2,1,1)):INDIRECT(ADDRESS(1004,BL$2,1,1))),"")</f>
        <v/>
      </c>
      <c r="BM720" t="str">
        <f ca="1">IF($BT720&lt;&gt;"",SUMIF($BD$3:$BD$1004,"="&amp;$BD720,INDIRECT(ADDRESS(3,BM$2,1,1)):INDIRECT(ADDRESS(1004,BM$2,1,1))),"")</f>
        <v/>
      </c>
      <c r="BN720" t="str">
        <f ca="1">IF($BT720&lt;&gt;"",SUMIF($BD$3:$BD$1004,"="&amp;$BD720,INDIRECT(ADDRESS(3,BN$2,1,1)):INDIRECT(ADDRESS(1004,BN$2,1,1))),"")</f>
        <v/>
      </c>
      <c r="BO720" t="str">
        <f ca="1">IF($BT720&lt;&gt;"",SUMIF($BD$3:$BD$1004,"="&amp;$BD720,INDIRECT(ADDRESS(3,BO$2,1,1)):INDIRECT(ADDRESS(1004,BO$2,1,1))),"")</f>
        <v/>
      </c>
      <c r="BP720" t="str">
        <f ca="1">IF($BT720&lt;&gt;"",SUMIF($BD$3:$BD$1004,"="&amp;$BD720,INDIRECT(ADDRESS(3,BP$2,1,1)):INDIRECT(ADDRESS(1004,BP$2,1,1))),"")</f>
        <v/>
      </c>
      <c r="BQ720" t="str">
        <f ca="1">IF($BT720&lt;&gt;"",SUMIF($BD$3:$BD$1004,"="&amp;$BD720,INDIRECT(ADDRESS(3,BQ$2,1,1)):INDIRECT(ADDRESS(1004,BQ$2,1,1))),"")</f>
        <v/>
      </c>
      <c r="BR720" t="str">
        <f ca="1">IF($BT720&lt;&gt;"",SUMIF($BD$3:$BD$1004,"="&amp;$BD720,INDIRECT(ADDRESS(3,BR$2,1,1)):INDIRECT(ADDRESS(1004,BR$2,1,1))),"")</f>
        <v/>
      </c>
      <c r="BS720" t="str">
        <f>IF($A720&lt;&gt;"",VLOOKUP(TRUNC(MID($A720,1,2),0),Plano_Contas!$H$3:$J$103,3,TRUE),"")</f>
        <v/>
      </c>
      <c r="BT720" t="str">
        <f t="shared" si="44"/>
        <v/>
      </c>
      <c r="BV720">
        <f>Empresas!C720</f>
        <v>0</v>
      </c>
    </row>
    <row r="721" spans="1:74" x14ac:dyDescent="0.2">
      <c r="A721" s="89"/>
      <c r="B721" s="52" t="str">
        <f>IF($A721&lt;&gt;"",VLOOKUP(""&amp;$A721,Plano_Contas!$A$3:$F$1003,6,0),"")</f>
        <v/>
      </c>
      <c r="C721" s="91"/>
      <c r="D721" s="111"/>
      <c r="E721" s="112">
        <v>0</v>
      </c>
      <c r="F721" s="87"/>
      <c r="G721" s="85"/>
      <c r="H721" s="111"/>
      <c r="I721" s="112">
        <v>0</v>
      </c>
      <c r="J721" s="87"/>
      <c r="K721" s="85"/>
      <c r="L721" s="111"/>
      <c r="M721" s="112">
        <v>0</v>
      </c>
      <c r="N721" s="87"/>
      <c r="O721" s="85"/>
      <c r="P721" s="111"/>
      <c r="Q721" s="112">
        <v>0</v>
      </c>
      <c r="R721" s="87"/>
      <c r="S721" s="85"/>
      <c r="T721" s="111"/>
      <c r="U721" s="112">
        <v>0</v>
      </c>
      <c r="V721" s="87"/>
      <c r="W721" s="85"/>
      <c r="X721" s="111"/>
      <c r="Y721" s="112">
        <v>0</v>
      </c>
      <c r="Z721" s="87"/>
      <c r="AA721" s="85"/>
      <c r="AB721" s="111"/>
      <c r="AC721" s="112">
        <v>0</v>
      </c>
      <c r="AD721" s="87"/>
      <c r="AE721" s="85"/>
      <c r="AF721" s="111"/>
      <c r="AG721" s="112">
        <v>0</v>
      </c>
      <c r="AH721" s="87"/>
      <c r="AI721" s="85"/>
      <c r="AJ721" s="111"/>
      <c r="AK721" s="112">
        <v>0</v>
      </c>
      <c r="AL721" s="87"/>
      <c r="AM721" s="85"/>
      <c r="AN721" s="111"/>
      <c r="AO721" s="112">
        <v>0</v>
      </c>
      <c r="AP721" s="87"/>
      <c r="AQ721" s="85"/>
      <c r="AR721" s="111"/>
      <c r="AS721" s="112">
        <v>0</v>
      </c>
      <c r="AT721" s="87"/>
      <c r="AU721" s="85"/>
      <c r="AV721" s="111"/>
      <c r="AW721" s="112">
        <v>0</v>
      </c>
      <c r="AX721" s="87"/>
      <c r="AY721" s="85"/>
      <c r="AZ721" s="267">
        <f t="shared" si="41"/>
        <v>0</v>
      </c>
      <c r="BA721" s="88">
        <f t="shared" si="42"/>
        <v>0</v>
      </c>
      <c r="BC721">
        <f>IF($A721&lt;&gt;"",COUNTIF($BD$3:$BD721,$BD721),0)</f>
        <v>0</v>
      </c>
      <c r="BD721" t="str">
        <f>IF($A721&lt;&gt;"",VLOOKUP(TRUNC(MID($A721,1,2),0),Plano_Contas!$H$3:$J$103,2,TRUE),"")</f>
        <v/>
      </c>
      <c r="BE721" s="201" t="str">
        <f t="shared" si="43"/>
        <v/>
      </c>
      <c r="BF721" t="str">
        <f ca="1">IF($BT721&lt;&gt;"",SUMIF($BD$3:$BD$1004,"="&amp;$BD721,INDIRECT(ADDRESS(3,BF$2,1,1)):INDIRECT(ADDRESS(1004,BF$2,1,1))),"")</f>
        <v/>
      </c>
      <c r="BG721" t="str">
        <f ca="1">IF($BT721&lt;&gt;"",SUMIF($BD$3:$BD$1004,"="&amp;$BD721,INDIRECT(ADDRESS(3,BG$2,1,1)):INDIRECT(ADDRESS(1004,BG$2,1,1))),"")</f>
        <v/>
      </c>
      <c r="BH721" t="str">
        <f ca="1">IF($BT721&lt;&gt;"",SUMIF($BD$3:$BD$1004,"="&amp;$BD721,INDIRECT(ADDRESS(3,BH$2,1,1)):INDIRECT(ADDRESS(1004,BH$2,1,1))),"")</f>
        <v/>
      </c>
      <c r="BI721" t="str">
        <f ca="1">IF($BT721&lt;&gt;"",SUMIF($BD$3:$BD$1004,"="&amp;$BD721,INDIRECT(ADDRESS(3,BI$2,1,1)):INDIRECT(ADDRESS(1004,BI$2,1,1))),"")</f>
        <v/>
      </c>
      <c r="BJ721" t="str">
        <f ca="1">IF($BT721&lt;&gt;"",SUMIF($BD$3:$BD$1004,"="&amp;$BD721,INDIRECT(ADDRESS(3,BJ$2,1,1)):INDIRECT(ADDRESS(1004,BJ$2,1,1))),"")</f>
        <v/>
      </c>
      <c r="BK721" t="str">
        <f ca="1">IF($BT721&lt;&gt;"",SUMIF($BD$3:$BD$1004,"="&amp;$BD721,INDIRECT(ADDRESS(3,BK$2,1,1)):INDIRECT(ADDRESS(1004,BK$2,1,1))),"")</f>
        <v/>
      </c>
      <c r="BL721" t="str">
        <f ca="1">IF($BT721&lt;&gt;"",SUMIF($BD$3:$BD$1004,"="&amp;$BD721,INDIRECT(ADDRESS(3,BL$2,1,1)):INDIRECT(ADDRESS(1004,BL$2,1,1))),"")</f>
        <v/>
      </c>
      <c r="BM721" t="str">
        <f ca="1">IF($BT721&lt;&gt;"",SUMIF($BD$3:$BD$1004,"="&amp;$BD721,INDIRECT(ADDRESS(3,BM$2,1,1)):INDIRECT(ADDRESS(1004,BM$2,1,1))),"")</f>
        <v/>
      </c>
      <c r="BN721" t="str">
        <f ca="1">IF($BT721&lt;&gt;"",SUMIF($BD$3:$BD$1004,"="&amp;$BD721,INDIRECT(ADDRESS(3,BN$2,1,1)):INDIRECT(ADDRESS(1004,BN$2,1,1))),"")</f>
        <v/>
      </c>
      <c r="BO721" t="str">
        <f ca="1">IF($BT721&lt;&gt;"",SUMIF($BD$3:$BD$1004,"="&amp;$BD721,INDIRECT(ADDRESS(3,BO$2,1,1)):INDIRECT(ADDRESS(1004,BO$2,1,1))),"")</f>
        <v/>
      </c>
      <c r="BP721" t="str">
        <f ca="1">IF($BT721&lt;&gt;"",SUMIF($BD$3:$BD$1004,"="&amp;$BD721,INDIRECT(ADDRESS(3,BP$2,1,1)):INDIRECT(ADDRESS(1004,BP$2,1,1))),"")</f>
        <v/>
      </c>
      <c r="BQ721" t="str">
        <f ca="1">IF($BT721&lt;&gt;"",SUMIF($BD$3:$BD$1004,"="&amp;$BD721,INDIRECT(ADDRESS(3,BQ$2,1,1)):INDIRECT(ADDRESS(1004,BQ$2,1,1))),"")</f>
        <v/>
      </c>
      <c r="BR721" t="str">
        <f ca="1">IF($BT721&lt;&gt;"",SUMIF($BD$3:$BD$1004,"="&amp;$BD721,INDIRECT(ADDRESS(3,BR$2,1,1)):INDIRECT(ADDRESS(1004,BR$2,1,1))),"")</f>
        <v/>
      </c>
      <c r="BS721" t="str">
        <f>IF($A721&lt;&gt;"",VLOOKUP(TRUNC(MID($A721,1,2),0),Plano_Contas!$H$3:$J$103,3,TRUE),"")</f>
        <v/>
      </c>
      <c r="BT721" t="str">
        <f t="shared" si="44"/>
        <v/>
      </c>
      <c r="BV721">
        <f>Empresas!C721</f>
        <v>0</v>
      </c>
    </row>
    <row r="722" spans="1:74" x14ac:dyDescent="0.2">
      <c r="A722" s="89"/>
      <c r="B722" s="52" t="str">
        <f>IF($A722&lt;&gt;"",VLOOKUP(""&amp;$A722,Plano_Contas!$A$3:$F$1003,6,0),"")</f>
        <v/>
      </c>
      <c r="C722" s="91"/>
      <c r="D722" s="111"/>
      <c r="E722" s="112">
        <v>0</v>
      </c>
      <c r="F722" s="87"/>
      <c r="G722" s="85"/>
      <c r="H722" s="111"/>
      <c r="I722" s="112">
        <v>0</v>
      </c>
      <c r="J722" s="87"/>
      <c r="K722" s="85"/>
      <c r="L722" s="111"/>
      <c r="M722" s="112">
        <v>0</v>
      </c>
      <c r="N722" s="87"/>
      <c r="O722" s="85"/>
      <c r="P722" s="111"/>
      <c r="Q722" s="112">
        <v>0</v>
      </c>
      <c r="R722" s="87"/>
      <c r="S722" s="85"/>
      <c r="T722" s="111"/>
      <c r="U722" s="112">
        <v>0</v>
      </c>
      <c r="V722" s="87"/>
      <c r="W722" s="85"/>
      <c r="X722" s="111"/>
      <c r="Y722" s="112">
        <v>0</v>
      </c>
      <c r="Z722" s="87"/>
      <c r="AA722" s="85"/>
      <c r="AB722" s="111"/>
      <c r="AC722" s="112">
        <v>0</v>
      </c>
      <c r="AD722" s="87"/>
      <c r="AE722" s="85"/>
      <c r="AF722" s="111"/>
      <c r="AG722" s="112">
        <v>0</v>
      </c>
      <c r="AH722" s="87"/>
      <c r="AI722" s="85"/>
      <c r="AJ722" s="111"/>
      <c r="AK722" s="112">
        <v>0</v>
      </c>
      <c r="AL722" s="87"/>
      <c r="AM722" s="85"/>
      <c r="AN722" s="111"/>
      <c r="AO722" s="112">
        <v>0</v>
      </c>
      <c r="AP722" s="87"/>
      <c r="AQ722" s="85"/>
      <c r="AR722" s="111"/>
      <c r="AS722" s="112">
        <v>0</v>
      </c>
      <c r="AT722" s="87"/>
      <c r="AU722" s="85"/>
      <c r="AV722" s="111"/>
      <c r="AW722" s="112">
        <v>0</v>
      </c>
      <c r="AX722" s="87"/>
      <c r="AY722" s="85"/>
      <c r="AZ722" s="267">
        <f t="shared" si="41"/>
        <v>0</v>
      </c>
      <c r="BA722" s="88">
        <f t="shared" si="42"/>
        <v>0</v>
      </c>
      <c r="BC722">
        <f>IF($A722&lt;&gt;"",COUNTIF($BD$3:$BD722,$BD722),0)</f>
        <v>0</v>
      </c>
      <c r="BD722" t="str">
        <f>IF($A722&lt;&gt;"",VLOOKUP(TRUNC(MID($A722,1,2),0),Plano_Contas!$H$3:$J$103,2,TRUE),"")</f>
        <v/>
      </c>
      <c r="BE722" s="201" t="str">
        <f t="shared" si="43"/>
        <v/>
      </c>
      <c r="BF722" t="str">
        <f ca="1">IF($BT722&lt;&gt;"",SUMIF($BD$3:$BD$1004,"="&amp;$BD722,INDIRECT(ADDRESS(3,BF$2,1,1)):INDIRECT(ADDRESS(1004,BF$2,1,1))),"")</f>
        <v/>
      </c>
      <c r="BG722" t="str">
        <f ca="1">IF($BT722&lt;&gt;"",SUMIF($BD$3:$BD$1004,"="&amp;$BD722,INDIRECT(ADDRESS(3,BG$2,1,1)):INDIRECT(ADDRESS(1004,BG$2,1,1))),"")</f>
        <v/>
      </c>
      <c r="BH722" t="str">
        <f ca="1">IF($BT722&lt;&gt;"",SUMIF($BD$3:$BD$1004,"="&amp;$BD722,INDIRECT(ADDRESS(3,BH$2,1,1)):INDIRECT(ADDRESS(1004,BH$2,1,1))),"")</f>
        <v/>
      </c>
      <c r="BI722" t="str">
        <f ca="1">IF($BT722&lt;&gt;"",SUMIF($BD$3:$BD$1004,"="&amp;$BD722,INDIRECT(ADDRESS(3,BI$2,1,1)):INDIRECT(ADDRESS(1004,BI$2,1,1))),"")</f>
        <v/>
      </c>
      <c r="BJ722" t="str">
        <f ca="1">IF($BT722&lt;&gt;"",SUMIF($BD$3:$BD$1004,"="&amp;$BD722,INDIRECT(ADDRESS(3,BJ$2,1,1)):INDIRECT(ADDRESS(1004,BJ$2,1,1))),"")</f>
        <v/>
      </c>
      <c r="BK722" t="str">
        <f ca="1">IF($BT722&lt;&gt;"",SUMIF($BD$3:$BD$1004,"="&amp;$BD722,INDIRECT(ADDRESS(3,BK$2,1,1)):INDIRECT(ADDRESS(1004,BK$2,1,1))),"")</f>
        <v/>
      </c>
      <c r="BL722" t="str">
        <f ca="1">IF($BT722&lt;&gt;"",SUMIF($BD$3:$BD$1004,"="&amp;$BD722,INDIRECT(ADDRESS(3,BL$2,1,1)):INDIRECT(ADDRESS(1004,BL$2,1,1))),"")</f>
        <v/>
      </c>
      <c r="BM722" t="str">
        <f ca="1">IF($BT722&lt;&gt;"",SUMIF($BD$3:$BD$1004,"="&amp;$BD722,INDIRECT(ADDRESS(3,BM$2,1,1)):INDIRECT(ADDRESS(1004,BM$2,1,1))),"")</f>
        <v/>
      </c>
      <c r="BN722" t="str">
        <f ca="1">IF($BT722&lt;&gt;"",SUMIF($BD$3:$BD$1004,"="&amp;$BD722,INDIRECT(ADDRESS(3,BN$2,1,1)):INDIRECT(ADDRESS(1004,BN$2,1,1))),"")</f>
        <v/>
      </c>
      <c r="BO722" t="str">
        <f ca="1">IF($BT722&lt;&gt;"",SUMIF($BD$3:$BD$1004,"="&amp;$BD722,INDIRECT(ADDRESS(3,BO$2,1,1)):INDIRECT(ADDRESS(1004,BO$2,1,1))),"")</f>
        <v/>
      </c>
      <c r="BP722" t="str">
        <f ca="1">IF($BT722&lt;&gt;"",SUMIF($BD$3:$BD$1004,"="&amp;$BD722,INDIRECT(ADDRESS(3,BP$2,1,1)):INDIRECT(ADDRESS(1004,BP$2,1,1))),"")</f>
        <v/>
      </c>
      <c r="BQ722" t="str">
        <f ca="1">IF($BT722&lt;&gt;"",SUMIF($BD$3:$BD$1004,"="&amp;$BD722,INDIRECT(ADDRESS(3,BQ$2,1,1)):INDIRECT(ADDRESS(1004,BQ$2,1,1))),"")</f>
        <v/>
      </c>
      <c r="BR722" t="str">
        <f ca="1">IF($BT722&lt;&gt;"",SUMIF($BD$3:$BD$1004,"="&amp;$BD722,INDIRECT(ADDRESS(3,BR$2,1,1)):INDIRECT(ADDRESS(1004,BR$2,1,1))),"")</f>
        <v/>
      </c>
      <c r="BS722" t="str">
        <f>IF($A722&lt;&gt;"",VLOOKUP(TRUNC(MID($A722,1,2),0),Plano_Contas!$H$3:$J$103,3,TRUE),"")</f>
        <v/>
      </c>
      <c r="BT722" t="str">
        <f t="shared" si="44"/>
        <v/>
      </c>
      <c r="BV722">
        <f>Empresas!C722</f>
        <v>0</v>
      </c>
    </row>
    <row r="723" spans="1:74" x14ac:dyDescent="0.2">
      <c r="A723" s="89"/>
      <c r="B723" s="52" t="str">
        <f>IF($A723&lt;&gt;"",VLOOKUP(""&amp;$A723,Plano_Contas!$A$3:$F$1003,6,0),"")</f>
        <v/>
      </c>
      <c r="C723" s="91"/>
      <c r="D723" s="111"/>
      <c r="E723" s="112">
        <v>0</v>
      </c>
      <c r="F723" s="87"/>
      <c r="G723" s="85"/>
      <c r="H723" s="111"/>
      <c r="I723" s="112">
        <v>0</v>
      </c>
      <c r="J723" s="87"/>
      <c r="K723" s="85"/>
      <c r="L723" s="111"/>
      <c r="M723" s="112">
        <v>0</v>
      </c>
      <c r="N723" s="87"/>
      <c r="O723" s="85"/>
      <c r="P723" s="111"/>
      <c r="Q723" s="112">
        <v>0</v>
      </c>
      <c r="R723" s="87"/>
      <c r="S723" s="85"/>
      <c r="T723" s="111"/>
      <c r="U723" s="112">
        <v>0</v>
      </c>
      <c r="V723" s="87"/>
      <c r="W723" s="85"/>
      <c r="X723" s="111"/>
      <c r="Y723" s="112">
        <v>0</v>
      </c>
      <c r="Z723" s="87"/>
      <c r="AA723" s="85"/>
      <c r="AB723" s="111"/>
      <c r="AC723" s="112">
        <v>0</v>
      </c>
      <c r="AD723" s="87"/>
      <c r="AE723" s="85"/>
      <c r="AF723" s="111"/>
      <c r="AG723" s="112">
        <v>0</v>
      </c>
      <c r="AH723" s="87"/>
      <c r="AI723" s="85"/>
      <c r="AJ723" s="111"/>
      <c r="AK723" s="112">
        <v>0</v>
      </c>
      <c r="AL723" s="87"/>
      <c r="AM723" s="85"/>
      <c r="AN723" s="111"/>
      <c r="AO723" s="112">
        <v>0</v>
      </c>
      <c r="AP723" s="87"/>
      <c r="AQ723" s="85"/>
      <c r="AR723" s="111"/>
      <c r="AS723" s="112">
        <v>0</v>
      </c>
      <c r="AT723" s="87"/>
      <c r="AU723" s="85"/>
      <c r="AV723" s="111"/>
      <c r="AW723" s="112">
        <v>0</v>
      </c>
      <c r="AX723" s="87"/>
      <c r="AY723" s="85"/>
      <c r="AZ723" s="267">
        <f t="shared" si="41"/>
        <v>0</v>
      </c>
      <c r="BA723" s="88">
        <f t="shared" si="42"/>
        <v>0</v>
      </c>
      <c r="BC723">
        <f>IF($A723&lt;&gt;"",COUNTIF($BD$3:$BD723,$BD723),0)</f>
        <v>0</v>
      </c>
      <c r="BD723" t="str">
        <f>IF($A723&lt;&gt;"",VLOOKUP(TRUNC(MID($A723,1,2),0),Plano_Contas!$H$3:$J$103,2,TRUE),"")</f>
        <v/>
      </c>
      <c r="BE723" s="201" t="str">
        <f t="shared" si="43"/>
        <v/>
      </c>
      <c r="BF723" t="str">
        <f ca="1">IF($BT723&lt;&gt;"",SUMIF($BD$3:$BD$1004,"="&amp;$BD723,INDIRECT(ADDRESS(3,BF$2,1,1)):INDIRECT(ADDRESS(1004,BF$2,1,1))),"")</f>
        <v/>
      </c>
      <c r="BG723" t="str">
        <f ca="1">IF($BT723&lt;&gt;"",SUMIF($BD$3:$BD$1004,"="&amp;$BD723,INDIRECT(ADDRESS(3,BG$2,1,1)):INDIRECT(ADDRESS(1004,BG$2,1,1))),"")</f>
        <v/>
      </c>
      <c r="BH723" t="str">
        <f ca="1">IF($BT723&lt;&gt;"",SUMIF($BD$3:$BD$1004,"="&amp;$BD723,INDIRECT(ADDRESS(3,BH$2,1,1)):INDIRECT(ADDRESS(1004,BH$2,1,1))),"")</f>
        <v/>
      </c>
      <c r="BI723" t="str">
        <f ca="1">IF($BT723&lt;&gt;"",SUMIF($BD$3:$BD$1004,"="&amp;$BD723,INDIRECT(ADDRESS(3,BI$2,1,1)):INDIRECT(ADDRESS(1004,BI$2,1,1))),"")</f>
        <v/>
      </c>
      <c r="BJ723" t="str">
        <f ca="1">IF($BT723&lt;&gt;"",SUMIF($BD$3:$BD$1004,"="&amp;$BD723,INDIRECT(ADDRESS(3,BJ$2,1,1)):INDIRECT(ADDRESS(1004,BJ$2,1,1))),"")</f>
        <v/>
      </c>
      <c r="BK723" t="str">
        <f ca="1">IF($BT723&lt;&gt;"",SUMIF($BD$3:$BD$1004,"="&amp;$BD723,INDIRECT(ADDRESS(3,BK$2,1,1)):INDIRECT(ADDRESS(1004,BK$2,1,1))),"")</f>
        <v/>
      </c>
      <c r="BL723" t="str">
        <f ca="1">IF($BT723&lt;&gt;"",SUMIF($BD$3:$BD$1004,"="&amp;$BD723,INDIRECT(ADDRESS(3,BL$2,1,1)):INDIRECT(ADDRESS(1004,BL$2,1,1))),"")</f>
        <v/>
      </c>
      <c r="BM723" t="str">
        <f ca="1">IF($BT723&lt;&gt;"",SUMIF($BD$3:$BD$1004,"="&amp;$BD723,INDIRECT(ADDRESS(3,BM$2,1,1)):INDIRECT(ADDRESS(1004,BM$2,1,1))),"")</f>
        <v/>
      </c>
      <c r="BN723" t="str">
        <f ca="1">IF($BT723&lt;&gt;"",SUMIF($BD$3:$BD$1004,"="&amp;$BD723,INDIRECT(ADDRESS(3,BN$2,1,1)):INDIRECT(ADDRESS(1004,BN$2,1,1))),"")</f>
        <v/>
      </c>
      <c r="BO723" t="str">
        <f ca="1">IF($BT723&lt;&gt;"",SUMIF($BD$3:$BD$1004,"="&amp;$BD723,INDIRECT(ADDRESS(3,BO$2,1,1)):INDIRECT(ADDRESS(1004,BO$2,1,1))),"")</f>
        <v/>
      </c>
      <c r="BP723" t="str">
        <f ca="1">IF($BT723&lt;&gt;"",SUMIF($BD$3:$BD$1004,"="&amp;$BD723,INDIRECT(ADDRESS(3,BP$2,1,1)):INDIRECT(ADDRESS(1004,BP$2,1,1))),"")</f>
        <v/>
      </c>
      <c r="BQ723" t="str">
        <f ca="1">IF($BT723&lt;&gt;"",SUMIF($BD$3:$BD$1004,"="&amp;$BD723,INDIRECT(ADDRESS(3,BQ$2,1,1)):INDIRECT(ADDRESS(1004,BQ$2,1,1))),"")</f>
        <v/>
      </c>
      <c r="BR723" t="str">
        <f ca="1">IF($BT723&lt;&gt;"",SUMIF($BD$3:$BD$1004,"="&amp;$BD723,INDIRECT(ADDRESS(3,BR$2,1,1)):INDIRECT(ADDRESS(1004,BR$2,1,1))),"")</f>
        <v/>
      </c>
      <c r="BS723" t="str">
        <f>IF($A723&lt;&gt;"",VLOOKUP(TRUNC(MID($A723,1,2),0),Plano_Contas!$H$3:$J$103,3,TRUE),"")</f>
        <v/>
      </c>
      <c r="BT723" t="str">
        <f t="shared" si="44"/>
        <v/>
      </c>
      <c r="BV723">
        <f>Empresas!C723</f>
        <v>0</v>
      </c>
    </row>
    <row r="724" spans="1:74" x14ac:dyDescent="0.2">
      <c r="A724" s="89"/>
      <c r="B724" s="52" t="str">
        <f>IF($A724&lt;&gt;"",VLOOKUP(""&amp;$A724,Plano_Contas!$A$3:$F$1003,6,0),"")</f>
        <v/>
      </c>
      <c r="C724" s="91"/>
      <c r="D724" s="111"/>
      <c r="E724" s="112">
        <v>0</v>
      </c>
      <c r="F724" s="87"/>
      <c r="G724" s="85"/>
      <c r="H724" s="111"/>
      <c r="I724" s="112">
        <v>0</v>
      </c>
      <c r="J724" s="87"/>
      <c r="K724" s="85"/>
      <c r="L724" s="111"/>
      <c r="M724" s="112">
        <v>0</v>
      </c>
      <c r="N724" s="87"/>
      <c r="O724" s="85"/>
      <c r="P724" s="111"/>
      <c r="Q724" s="112">
        <v>0</v>
      </c>
      <c r="R724" s="87"/>
      <c r="S724" s="85"/>
      <c r="T724" s="111"/>
      <c r="U724" s="112">
        <v>0</v>
      </c>
      <c r="V724" s="87"/>
      <c r="W724" s="85"/>
      <c r="X724" s="111"/>
      <c r="Y724" s="112">
        <v>0</v>
      </c>
      <c r="Z724" s="87"/>
      <c r="AA724" s="85"/>
      <c r="AB724" s="111"/>
      <c r="AC724" s="112">
        <v>0</v>
      </c>
      <c r="AD724" s="87"/>
      <c r="AE724" s="85"/>
      <c r="AF724" s="111"/>
      <c r="AG724" s="112">
        <v>0</v>
      </c>
      <c r="AH724" s="87"/>
      <c r="AI724" s="85"/>
      <c r="AJ724" s="111"/>
      <c r="AK724" s="112">
        <v>0</v>
      </c>
      <c r="AL724" s="87"/>
      <c r="AM724" s="85"/>
      <c r="AN724" s="111"/>
      <c r="AO724" s="112">
        <v>0</v>
      </c>
      <c r="AP724" s="87"/>
      <c r="AQ724" s="85"/>
      <c r="AR724" s="111"/>
      <c r="AS724" s="112">
        <v>0</v>
      </c>
      <c r="AT724" s="87"/>
      <c r="AU724" s="85"/>
      <c r="AV724" s="111"/>
      <c r="AW724" s="112">
        <v>0</v>
      </c>
      <c r="AX724" s="87"/>
      <c r="AY724" s="85"/>
      <c r="AZ724" s="267">
        <f t="shared" si="41"/>
        <v>0</v>
      </c>
      <c r="BA724" s="88">
        <f t="shared" si="42"/>
        <v>0</v>
      </c>
      <c r="BC724">
        <f>IF($A724&lt;&gt;"",COUNTIF($BD$3:$BD724,$BD724),0)</f>
        <v>0</v>
      </c>
      <c r="BD724" t="str">
        <f>IF($A724&lt;&gt;"",VLOOKUP(TRUNC(MID($A724,1,2),0),Plano_Contas!$H$3:$J$103,2,TRUE),"")</f>
        <v/>
      </c>
      <c r="BE724" s="201" t="str">
        <f t="shared" si="43"/>
        <v/>
      </c>
      <c r="BF724" t="str">
        <f ca="1">IF($BT724&lt;&gt;"",SUMIF($BD$3:$BD$1004,"="&amp;$BD724,INDIRECT(ADDRESS(3,BF$2,1,1)):INDIRECT(ADDRESS(1004,BF$2,1,1))),"")</f>
        <v/>
      </c>
      <c r="BG724" t="str">
        <f ca="1">IF($BT724&lt;&gt;"",SUMIF($BD$3:$BD$1004,"="&amp;$BD724,INDIRECT(ADDRESS(3,BG$2,1,1)):INDIRECT(ADDRESS(1004,BG$2,1,1))),"")</f>
        <v/>
      </c>
      <c r="BH724" t="str">
        <f ca="1">IF($BT724&lt;&gt;"",SUMIF($BD$3:$BD$1004,"="&amp;$BD724,INDIRECT(ADDRESS(3,BH$2,1,1)):INDIRECT(ADDRESS(1004,BH$2,1,1))),"")</f>
        <v/>
      </c>
      <c r="BI724" t="str">
        <f ca="1">IF($BT724&lt;&gt;"",SUMIF($BD$3:$BD$1004,"="&amp;$BD724,INDIRECT(ADDRESS(3,BI$2,1,1)):INDIRECT(ADDRESS(1004,BI$2,1,1))),"")</f>
        <v/>
      </c>
      <c r="BJ724" t="str">
        <f ca="1">IF($BT724&lt;&gt;"",SUMIF($BD$3:$BD$1004,"="&amp;$BD724,INDIRECT(ADDRESS(3,BJ$2,1,1)):INDIRECT(ADDRESS(1004,BJ$2,1,1))),"")</f>
        <v/>
      </c>
      <c r="BK724" t="str">
        <f ca="1">IF($BT724&lt;&gt;"",SUMIF($BD$3:$BD$1004,"="&amp;$BD724,INDIRECT(ADDRESS(3,BK$2,1,1)):INDIRECT(ADDRESS(1004,BK$2,1,1))),"")</f>
        <v/>
      </c>
      <c r="BL724" t="str">
        <f ca="1">IF($BT724&lt;&gt;"",SUMIF($BD$3:$BD$1004,"="&amp;$BD724,INDIRECT(ADDRESS(3,BL$2,1,1)):INDIRECT(ADDRESS(1004,BL$2,1,1))),"")</f>
        <v/>
      </c>
      <c r="BM724" t="str">
        <f ca="1">IF($BT724&lt;&gt;"",SUMIF($BD$3:$BD$1004,"="&amp;$BD724,INDIRECT(ADDRESS(3,BM$2,1,1)):INDIRECT(ADDRESS(1004,BM$2,1,1))),"")</f>
        <v/>
      </c>
      <c r="BN724" t="str">
        <f ca="1">IF($BT724&lt;&gt;"",SUMIF($BD$3:$BD$1004,"="&amp;$BD724,INDIRECT(ADDRESS(3,BN$2,1,1)):INDIRECT(ADDRESS(1004,BN$2,1,1))),"")</f>
        <v/>
      </c>
      <c r="BO724" t="str">
        <f ca="1">IF($BT724&lt;&gt;"",SUMIF($BD$3:$BD$1004,"="&amp;$BD724,INDIRECT(ADDRESS(3,BO$2,1,1)):INDIRECT(ADDRESS(1004,BO$2,1,1))),"")</f>
        <v/>
      </c>
      <c r="BP724" t="str">
        <f ca="1">IF($BT724&lt;&gt;"",SUMIF($BD$3:$BD$1004,"="&amp;$BD724,INDIRECT(ADDRESS(3,BP$2,1,1)):INDIRECT(ADDRESS(1004,BP$2,1,1))),"")</f>
        <v/>
      </c>
      <c r="BQ724" t="str">
        <f ca="1">IF($BT724&lt;&gt;"",SUMIF($BD$3:$BD$1004,"="&amp;$BD724,INDIRECT(ADDRESS(3,BQ$2,1,1)):INDIRECT(ADDRESS(1004,BQ$2,1,1))),"")</f>
        <v/>
      </c>
      <c r="BR724" t="str">
        <f ca="1">IF($BT724&lt;&gt;"",SUMIF($BD$3:$BD$1004,"="&amp;$BD724,INDIRECT(ADDRESS(3,BR$2,1,1)):INDIRECT(ADDRESS(1004,BR$2,1,1))),"")</f>
        <v/>
      </c>
      <c r="BS724" t="str">
        <f>IF($A724&lt;&gt;"",VLOOKUP(TRUNC(MID($A724,1,2),0),Plano_Contas!$H$3:$J$103,3,TRUE),"")</f>
        <v/>
      </c>
      <c r="BT724" t="str">
        <f t="shared" si="44"/>
        <v/>
      </c>
      <c r="BV724">
        <f>Empresas!C724</f>
        <v>0</v>
      </c>
    </row>
    <row r="725" spans="1:74" x14ac:dyDescent="0.2">
      <c r="A725" s="89"/>
      <c r="B725" s="52" t="str">
        <f>IF($A725&lt;&gt;"",VLOOKUP(""&amp;$A725,Plano_Contas!$A$3:$F$1003,6,0),"")</f>
        <v/>
      </c>
      <c r="C725" s="91"/>
      <c r="D725" s="111"/>
      <c r="E725" s="112">
        <v>0</v>
      </c>
      <c r="F725" s="87"/>
      <c r="G725" s="85"/>
      <c r="H725" s="111"/>
      <c r="I725" s="112">
        <v>0</v>
      </c>
      <c r="J725" s="87"/>
      <c r="K725" s="85"/>
      <c r="L725" s="111"/>
      <c r="M725" s="112">
        <v>0</v>
      </c>
      <c r="N725" s="87"/>
      <c r="O725" s="85"/>
      <c r="P725" s="111"/>
      <c r="Q725" s="112">
        <v>0</v>
      </c>
      <c r="R725" s="87"/>
      <c r="S725" s="85"/>
      <c r="T725" s="111"/>
      <c r="U725" s="112">
        <v>0</v>
      </c>
      <c r="V725" s="87"/>
      <c r="W725" s="85"/>
      <c r="X725" s="111"/>
      <c r="Y725" s="112">
        <v>0</v>
      </c>
      <c r="Z725" s="87"/>
      <c r="AA725" s="85"/>
      <c r="AB725" s="111"/>
      <c r="AC725" s="112">
        <v>0</v>
      </c>
      <c r="AD725" s="87"/>
      <c r="AE725" s="85"/>
      <c r="AF725" s="111"/>
      <c r="AG725" s="112">
        <v>0</v>
      </c>
      <c r="AH725" s="87"/>
      <c r="AI725" s="85"/>
      <c r="AJ725" s="111"/>
      <c r="AK725" s="112">
        <v>0</v>
      </c>
      <c r="AL725" s="87"/>
      <c r="AM725" s="85"/>
      <c r="AN725" s="111"/>
      <c r="AO725" s="112">
        <v>0</v>
      </c>
      <c r="AP725" s="87"/>
      <c r="AQ725" s="85"/>
      <c r="AR725" s="111"/>
      <c r="AS725" s="112">
        <v>0</v>
      </c>
      <c r="AT725" s="87"/>
      <c r="AU725" s="85"/>
      <c r="AV725" s="111"/>
      <c r="AW725" s="112">
        <v>0</v>
      </c>
      <c r="AX725" s="87"/>
      <c r="AY725" s="85"/>
      <c r="AZ725" s="267">
        <f t="shared" si="41"/>
        <v>0</v>
      </c>
      <c r="BA725" s="88">
        <f t="shared" si="42"/>
        <v>0</v>
      </c>
      <c r="BC725">
        <f>IF($A725&lt;&gt;"",COUNTIF($BD$3:$BD725,$BD725),0)</f>
        <v>0</v>
      </c>
      <c r="BD725" t="str">
        <f>IF($A725&lt;&gt;"",VLOOKUP(TRUNC(MID($A725,1,2),0),Plano_Contas!$H$3:$J$103,2,TRUE),"")</f>
        <v/>
      </c>
      <c r="BE725" s="201" t="str">
        <f t="shared" si="43"/>
        <v/>
      </c>
      <c r="BF725" t="str">
        <f ca="1">IF($BT725&lt;&gt;"",SUMIF($BD$3:$BD$1004,"="&amp;$BD725,INDIRECT(ADDRESS(3,BF$2,1,1)):INDIRECT(ADDRESS(1004,BF$2,1,1))),"")</f>
        <v/>
      </c>
      <c r="BG725" t="str">
        <f ca="1">IF($BT725&lt;&gt;"",SUMIF($BD$3:$BD$1004,"="&amp;$BD725,INDIRECT(ADDRESS(3,BG$2,1,1)):INDIRECT(ADDRESS(1004,BG$2,1,1))),"")</f>
        <v/>
      </c>
      <c r="BH725" t="str">
        <f ca="1">IF($BT725&lt;&gt;"",SUMIF($BD$3:$BD$1004,"="&amp;$BD725,INDIRECT(ADDRESS(3,BH$2,1,1)):INDIRECT(ADDRESS(1004,BH$2,1,1))),"")</f>
        <v/>
      </c>
      <c r="BI725" t="str">
        <f ca="1">IF($BT725&lt;&gt;"",SUMIF($BD$3:$BD$1004,"="&amp;$BD725,INDIRECT(ADDRESS(3,BI$2,1,1)):INDIRECT(ADDRESS(1004,BI$2,1,1))),"")</f>
        <v/>
      </c>
      <c r="BJ725" t="str">
        <f ca="1">IF($BT725&lt;&gt;"",SUMIF($BD$3:$BD$1004,"="&amp;$BD725,INDIRECT(ADDRESS(3,BJ$2,1,1)):INDIRECT(ADDRESS(1004,BJ$2,1,1))),"")</f>
        <v/>
      </c>
      <c r="BK725" t="str">
        <f ca="1">IF($BT725&lt;&gt;"",SUMIF($BD$3:$BD$1004,"="&amp;$BD725,INDIRECT(ADDRESS(3,BK$2,1,1)):INDIRECT(ADDRESS(1004,BK$2,1,1))),"")</f>
        <v/>
      </c>
      <c r="BL725" t="str">
        <f ca="1">IF($BT725&lt;&gt;"",SUMIF($BD$3:$BD$1004,"="&amp;$BD725,INDIRECT(ADDRESS(3,BL$2,1,1)):INDIRECT(ADDRESS(1004,BL$2,1,1))),"")</f>
        <v/>
      </c>
      <c r="BM725" t="str">
        <f ca="1">IF($BT725&lt;&gt;"",SUMIF($BD$3:$BD$1004,"="&amp;$BD725,INDIRECT(ADDRESS(3,BM$2,1,1)):INDIRECT(ADDRESS(1004,BM$2,1,1))),"")</f>
        <v/>
      </c>
      <c r="BN725" t="str">
        <f ca="1">IF($BT725&lt;&gt;"",SUMIF($BD$3:$BD$1004,"="&amp;$BD725,INDIRECT(ADDRESS(3,BN$2,1,1)):INDIRECT(ADDRESS(1004,BN$2,1,1))),"")</f>
        <v/>
      </c>
      <c r="BO725" t="str">
        <f ca="1">IF($BT725&lt;&gt;"",SUMIF($BD$3:$BD$1004,"="&amp;$BD725,INDIRECT(ADDRESS(3,BO$2,1,1)):INDIRECT(ADDRESS(1004,BO$2,1,1))),"")</f>
        <v/>
      </c>
      <c r="BP725" t="str">
        <f ca="1">IF($BT725&lt;&gt;"",SUMIF($BD$3:$BD$1004,"="&amp;$BD725,INDIRECT(ADDRESS(3,BP$2,1,1)):INDIRECT(ADDRESS(1004,BP$2,1,1))),"")</f>
        <v/>
      </c>
      <c r="BQ725" t="str">
        <f ca="1">IF($BT725&lt;&gt;"",SUMIF($BD$3:$BD$1004,"="&amp;$BD725,INDIRECT(ADDRESS(3,BQ$2,1,1)):INDIRECT(ADDRESS(1004,BQ$2,1,1))),"")</f>
        <v/>
      </c>
      <c r="BR725" t="str">
        <f ca="1">IF($BT725&lt;&gt;"",SUMIF($BD$3:$BD$1004,"="&amp;$BD725,INDIRECT(ADDRESS(3,BR$2,1,1)):INDIRECT(ADDRESS(1004,BR$2,1,1))),"")</f>
        <v/>
      </c>
      <c r="BS725" t="str">
        <f>IF($A725&lt;&gt;"",VLOOKUP(TRUNC(MID($A725,1,2),0),Plano_Contas!$H$3:$J$103,3,TRUE),"")</f>
        <v/>
      </c>
      <c r="BT725" t="str">
        <f t="shared" si="44"/>
        <v/>
      </c>
      <c r="BV725">
        <f>Empresas!C725</f>
        <v>0</v>
      </c>
    </row>
    <row r="726" spans="1:74" x14ac:dyDescent="0.2">
      <c r="A726" s="89"/>
      <c r="B726" s="52" t="str">
        <f>IF($A726&lt;&gt;"",VLOOKUP(""&amp;$A726,Plano_Contas!$A$3:$F$1003,6,0),"")</f>
        <v/>
      </c>
      <c r="C726" s="91"/>
      <c r="D726" s="111"/>
      <c r="E726" s="112">
        <v>0</v>
      </c>
      <c r="F726" s="87"/>
      <c r="G726" s="85"/>
      <c r="H726" s="111"/>
      <c r="I726" s="112">
        <v>0</v>
      </c>
      <c r="J726" s="87"/>
      <c r="K726" s="85"/>
      <c r="L726" s="111"/>
      <c r="M726" s="112">
        <v>0</v>
      </c>
      <c r="N726" s="87"/>
      <c r="O726" s="85"/>
      <c r="P726" s="111"/>
      <c r="Q726" s="112">
        <v>0</v>
      </c>
      <c r="R726" s="87"/>
      <c r="S726" s="85"/>
      <c r="T726" s="111"/>
      <c r="U726" s="112">
        <v>0</v>
      </c>
      <c r="V726" s="87"/>
      <c r="W726" s="85"/>
      <c r="X726" s="111"/>
      <c r="Y726" s="112">
        <v>0</v>
      </c>
      <c r="Z726" s="87"/>
      <c r="AA726" s="85"/>
      <c r="AB726" s="111"/>
      <c r="AC726" s="112">
        <v>0</v>
      </c>
      <c r="AD726" s="87"/>
      <c r="AE726" s="85"/>
      <c r="AF726" s="111"/>
      <c r="AG726" s="112">
        <v>0</v>
      </c>
      <c r="AH726" s="87"/>
      <c r="AI726" s="85"/>
      <c r="AJ726" s="111"/>
      <c r="AK726" s="112">
        <v>0</v>
      </c>
      <c r="AL726" s="87"/>
      <c r="AM726" s="85"/>
      <c r="AN726" s="111"/>
      <c r="AO726" s="112">
        <v>0</v>
      </c>
      <c r="AP726" s="87"/>
      <c r="AQ726" s="85"/>
      <c r="AR726" s="111"/>
      <c r="AS726" s="112">
        <v>0</v>
      </c>
      <c r="AT726" s="87"/>
      <c r="AU726" s="85"/>
      <c r="AV726" s="111"/>
      <c r="AW726" s="112">
        <v>0</v>
      </c>
      <c r="AX726" s="87"/>
      <c r="AY726" s="85"/>
      <c r="AZ726" s="267">
        <f t="shared" si="41"/>
        <v>0</v>
      </c>
      <c r="BA726" s="88">
        <f t="shared" si="42"/>
        <v>0</v>
      </c>
      <c r="BC726">
        <f>IF($A726&lt;&gt;"",COUNTIF($BD$3:$BD726,$BD726),0)</f>
        <v>0</v>
      </c>
      <c r="BD726" t="str">
        <f>IF($A726&lt;&gt;"",VLOOKUP(TRUNC(MID($A726,1,2),0),Plano_Contas!$H$3:$J$103,2,TRUE),"")</f>
        <v/>
      </c>
      <c r="BE726" s="201" t="str">
        <f t="shared" si="43"/>
        <v/>
      </c>
      <c r="BF726" t="str">
        <f ca="1">IF($BT726&lt;&gt;"",SUMIF($BD$3:$BD$1004,"="&amp;$BD726,INDIRECT(ADDRESS(3,BF$2,1,1)):INDIRECT(ADDRESS(1004,BF$2,1,1))),"")</f>
        <v/>
      </c>
      <c r="BG726" t="str">
        <f ca="1">IF($BT726&lt;&gt;"",SUMIF($BD$3:$BD$1004,"="&amp;$BD726,INDIRECT(ADDRESS(3,BG$2,1,1)):INDIRECT(ADDRESS(1004,BG$2,1,1))),"")</f>
        <v/>
      </c>
      <c r="BH726" t="str">
        <f ca="1">IF($BT726&lt;&gt;"",SUMIF($BD$3:$BD$1004,"="&amp;$BD726,INDIRECT(ADDRESS(3,BH$2,1,1)):INDIRECT(ADDRESS(1004,BH$2,1,1))),"")</f>
        <v/>
      </c>
      <c r="BI726" t="str">
        <f ca="1">IF($BT726&lt;&gt;"",SUMIF($BD$3:$BD$1004,"="&amp;$BD726,INDIRECT(ADDRESS(3,BI$2,1,1)):INDIRECT(ADDRESS(1004,BI$2,1,1))),"")</f>
        <v/>
      </c>
      <c r="BJ726" t="str">
        <f ca="1">IF($BT726&lt;&gt;"",SUMIF($BD$3:$BD$1004,"="&amp;$BD726,INDIRECT(ADDRESS(3,BJ$2,1,1)):INDIRECT(ADDRESS(1004,BJ$2,1,1))),"")</f>
        <v/>
      </c>
      <c r="BK726" t="str">
        <f ca="1">IF($BT726&lt;&gt;"",SUMIF($BD$3:$BD$1004,"="&amp;$BD726,INDIRECT(ADDRESS(3,BK$2,1,1)):INDIRECT(ADDRESS(1004,BK$2,1,1))),"")</f>
        <v/>
      </c>
      <c r="BL726" t="str">
        <f ca="1">IF($BT726&lt;&gt;"",SUMIF($BD$3:$BD$1004,"="&amp;$BD726,INDIRECT(ADDRESS(3,BL$2,1,1)):INDIRECT(ADDRESS(1004,BL$2,1,1))),"")</f>
        <v/>
      </c>
      <c r="BM726" t="str">
        <f ca="1">IF($BT726&lt;&gt;"",SUMIF($BD$3:$BD$1004,"="&amp;$BD726,INDIRECT(ADDRESS(3,BM$2,1,1)):INDIRECT(ADDRESS(1004,BM$2,1,1))),"")</f>
        <v/>
      </c>
      <c r="BN726" t="str">
        <f ca="1">IF($BT726&lt;&gt;"",SUMIF($BD$3:$BD$1004,"="&amp;$BD726,INDIRECT(ADDRESS(3,BN$2,1,1)):INDIRECT(ADDRESS(1004,BN$2,1,1))),"")</f>
        <v/>
      </c>
      <c r="BO726" t="str">
        <f ca="1">IF($BT726&lt;&gt;"",SUMIF($BD$3:$BD$1004,"="&amp;$BD726,INDIRECT(ADDRESS(3,BO$2,1,1)):INDIRECT(ADDRESS(1004,BO$2,1,1))),"")</f>
        <v/>
      </c>
      <c r="BP726" t="str">
        <f ca="1">IF($BT726&lt;&gt;"",SUMIF($BD$3:$BD$1004,"="&amp;$BD726,INDIRECT(ADDRESS(3,BP$2,1,1)):INDIRECT(ADDRESS(1004,BP$2,1,1))),"")</f>
        <v/>
      </c>
      <c r="BQ726" t="str">
        <f ca="1">IF($BT726&lt;&gt;"",SUMIF($BD$3:$BD$1004,"="&amp;$BD726,INDIRECT(ADDRESS(3,BQ$2,1,1)):INDIRECT(ADDRESS(1004,BQ$2,1,1))),"")</f>
        <v/>
      </c>
      <c r="BR726" t="str">
        <f ca="1">IF($BT726&lt;&gt;"",SUMIF($BD$3:$BD$1004,"="&amp;$BD726,INDIRECT(ADDRESS(3,BR$2,1,1)):INDIRECT(ADDRESS(1004,BR$2,1,1))),"")</f>
        <v/>
      </c>
      <c r="BS726" t="str">
        <f>IF($A726&lt;&gt;"",VLOOKUP(TRUNC(MID($A726,1,2),0),Plano_Contas!$H$3:$J$103,3,TRUE),"")</f>
        <v/>
      </c>
      <c r="BT726" t="str">
        <f t="shared" si="44"/>
        <v/>
      </c>
      <c r="BV726">
        <f>Empresas!C726</f>
        <v>0</v>
      </c>
    </row>
    <row r="727" spans="1:74" x14ac:dyDescent="0.2">
      <c r="A727" s="89"/>
      <c r="B727" s="52" t="str">
        <f>IF($A727&lt;&gt;"",VLOOKUP(""&amp;$A727,Plano_Contas!$A$3:$F$1003,6,0),"")</f>
        <v/>
      </c>
      <c r="C727" s="91"/>
      <c r="D727" s="111"/>
      <c r="E727" s="112">
        <v>0</v>
      </c>
      <c r="F727" s="87"/>
      <c r="G727" s="85"/>
      <c r="H727" s="111"/>
      <c r="I727" s="112">
        <v>0</v>
      </c>
      <c r="J727" s="87"/>
      <c r="K727" s="85"/>
      <c r="L727" s="111"/>
      <c r="M727" s="112">
        <v>0</v>
      </c>
      <c r="N727" s="87"/>
      <c r="O727" s="85"/>
      <c r="P727" s="111"/>
      <c r="Q727" s="112">
        <v>0</v>
      </c>
      <c r="R727" s="87"/>
      <c r="S727" s="85"/>
      <c r="T727" s="111"/>
      <c r="U727" s="112">
        <v>0</v>
      </c>
      <c r="V727" s="87"/>
      <c r="W727" s="85"/>
      <c r="X727" s="111"/>
      <c r="Y727" s="112">
        <v>0</v>
      </c>
      <c r="Z727" s="87"/>
      <c r="AA727" s="85"/>
      <c r="AB727" s="111"/>
      <c r="AC727" s="112">
        <v>0</v>
      </c>
      <c r="AD727" s="87"/>
      <c r="AE727" s="85"/>
      <c r="AF727" s="111"/>
      <c r="AG727" s="112">
        <v>0</v>
      </c>
      <c r="AH727" s="87"/>
      <c r="AI727" s="85"/>
      <c r="AJ727" s="111"/>
      <c r="AK727" s="112">
        <v>0</v>
      </c>
      <c r="AL727" s="87"/>
      <c r="AM727" s="85"/>
      <c r="AN727" s="111"/>
      <c r="AO727" s="112">
        <v>0</v>
      </c>
      <c r="AP727" s="87"/>
      <c r="AQ727" s="85"/>
      <c r="AR727" s="111"/>
      <c r="AS727" s="112">
        <v>0</v>
      </c>
      <c r="AT727" s="87"/>
      <c r="AU727" s="85"/>
      <c r="AV727" s="111"/>
      <c r="AW727" s="112">
        <v>0</v>
      </c>
      <c r="AX727" s="87"/>
      <c r="AY727" s="85"/>
      <c r="AZ727" s="267">
        <f t="shared" si="41"/>
        <v>0</v>
      </c>
      <c r="BA727" s="88">
        <f t="shared" si="42"/>
        <v>0</v>
      </c>
      <c r="BC727">
        <f>IF($A727&lt;&gt;"",COUNTIF($BD$3:$BD727,$BD727),0)</f>
        <v>0</v>
      </c>
      <c r="BD727" t="str">
        <f>IF($A727&lt;&gt;"",VLOOKUP(TRUNC(MID($A727,1,2),0),Plano_Contas!$H$3:$J$103,2,TRUE),"")</f>
        <v/>
      </c>
      <c r="BE727" s="201" t="str">
        <f t="shared" si="43"/>
        <v/>
      </c>
      <c r="BF727" t="str">
        <f ca="1">IF($BT727&lt;&gt;"",SUMIF($BD$3:$BD$1004,"="&amp;$BD727,INDIRECT(ADDRESS(3,BF$2,1,1)):INDIRECT(ADDRESS(1004,BF$2,1,1))),"")</f>
        <v/>
      </c>
      <c r="BG727" t="str">
        <f ca="1">IF($BT727&lt;&gt;"",SUMIF($BD$3:$BD$1004,"="&amp;$BD727,INDIRECT(ADDRESS(3,BG$2,1,1)):INDIRECT(ADDRESS(1004,BG$2,1,1))),"")</f>
        <v/>
      </c>
      <c r="BH727" t="str">
        <f ca="1">IF($BT727&lt;&gt;"",SUMIF($BD$3:$BD$1004,"="&amp;$BD727,INDIRECT(ADDRESS(3,BH$2,1,1)):INDIRECT(ADDRESS(1004,BH$2,1,1))),"")</f>
        <v/>
      </c>
      <c r="BI727" t="str">
        <f ca="1">IF($BT727&lt;&gt;"",SUMIF($BD$3:$BD$1004,"="&amp;$BD727,INDIRECT(ADDRESS(3,BI$2,1,1)):INDIRECT(ADDRESS(1004,BI$2,1,1))),"")</f>
        <v/>
      </c>
      <c r="BJ727" t="str">
        <f ca="1">IF($BT727&lt;&gt;"",SUMIF($BD$3:$BD$1004,"="&amp;$BD727,INDIRECT(ADDRESS(3,BJ$2,1,1)):INDIRECT(ADDRESS(1004,BJ$2,1,1))),"")</f>
        <v/>
      </c>
      <c r="BK727" t="str">
        <f ca="1">IF($BT727&lt;&gt;"",SUMIF($BD$3:$BD$1004,"="&amp;$BD727,INDIRECT(ADDRESS(3,BK$2,1,1)):INDIRECT(ADDRESS(1004,BK$2,1,1))),"")</f>
        <v/>
      </c>
      <c r="BL727" t="str">
        <f ca="1">IF($BT727&lt;&gt;"",SUMIF($BD$3:$BD$1004,"="&amp;$BD727,INDIRECT(ADDRESS(3,BL$2,1,1)):INDIRECT(ADDRESS(1004,BL$2,1,1))),"")</f>
        <v/>
      </c>
      <c r="BM727" t="str">
        <f ca="1">IF($BT727&lt;&gt;"",SUMIF($BD$3:$BD$1004,"="&amp;$BD727,INDIRECT(ADDRESS(3,BM$2,1,1)):INDIRECT(ADDRESS(1004,BM$2,1,1))),"")</f>
        <v/>
      </c>
      <c r="BN727" t="str">
        <f ca="1">IF($BT727&lt;&gt;"",SUMIF($BD$3:$BD$1004,"="&amp;$BD727,INDIRECT(ADDRESS(3,BN$2,1,1)):INDIRECT(ADDRESS(1004,BN$2,1,1))),"")</f>
        <v/>
      </c>
      <c r="BO727" t="str">
        <f ca="1">IF($BT727&lt;&gt;"",SUMIF($BD$3:$BD$1004,"="&amp;$BD727,INDIRECT(ADDRESS(3,BO$2,1,1)):INDIRECT(ADDRESS(1004,BO$2,1,1))),"")</f>
        <v/>
      </c>
      <c r="BP727" t="str">
        <f ca="1">IF($BT727&lt;&gt;"",SUMIF($BD$3:$BD$1004,"="&amp;$BD727,INDIRECT(ADDRESS(3,BP$2,1,1)):INDIRECT(ADDRESS(1004,BP$2,1,1))),"")</f>
        <v/>
      </c>
      <c r="BQ727" t="str">
        <f ca="1">IF($BT727&lt;&gt;"",SUMIF($BD$3:$BD$1004,"="&amp;$BD727,INDIRECT(ADDRESS(3,BQ$2,1,1)):INDIRECT(ADDRESS(1004,BQ$2,1,1))),"")</f>
        <v/>
      </c>
      <c r="BR727" t="str">
        <f ca="1">IF($BT727&lt;&gt;"",SUMIF($BD$3:$BD$1004,"="&amp;$BD727,INDIRECT(ADDRESS(3,BR$2,1,1)):INDIRECT(ADDRESS(1004,BR$2,1,1))),"")</f>
        <v/>
      </c>
      <c r="BS727" t="str">
        <f>IF($A727&lt;&gt;"",VLOOKUP(TRUNC(MID($A727,1,2),0),Plano_Contas!$H$3:$J$103,3,TRUE),"")</f>
        <v/>
      </c>
      <c r="BT727" t="str">
        <f t="shared" si="44"/>
        <v/>
      </c>
      <c r="BV727">
        <f>Empresas!C727</f>
        <v>0</v>
      </c>
    </row>
    <row r="728" spans="1:74" x14ac:dyDescent="0.2">
      <c r="A728" s="89"/>
      <c r="B728" s="52" t="str">
        <f>IF($A728&lt;&gt;"",VLOOKUP(""&amp;$A728,Plano_Contas!$A$3:$F$1003,6,0),"")</f>
        <v/>
      </c>
      <c r="C728" s="91"/>
      <c r="D728" s="111"/>
      <c r="E728" s="112">
        <v>0</v>
      </c>
      <c r="F728" s="87"/>
      <c r="G728" s="85"/>
      <c r="H728" s="111"/>
      <c r="I728" s="112">
        <v>0</v>
      </c>
      <c r="J728" s="87"/>
      <c r="K728" s="85"/>
      <c r="L728" s="111"/>
      <c r="M728" s="112">
        <v>0</v>
      </c>
      <c r="N728" s="87"/>
      <c r="O728" s="85"/>
      <c r="P728" s="111"/>
      <c r="Q728" s="112">
        <v>0</v>
      </c>
      <c r="R728" s="87"/>
      <c r="S728" s="85"/>
      <c r="T728" s="111"/>
      <c r="U728" s="112">
        <v>0</v>
      </c>
      <c r="V728" s="87"/>
      <c r="W728" s="85"/>
      <c r="X728" s="111"/>
      <c r="Y728" s="112">
        <v>0</v>
      </c>
      <c r="Z728" s="87"/>
      <c r="AA728" s="85"/>
      <c r="AB728" s="111"/>
      <c r="AC728" s="112">
        <v>0</v>
      </c>
      <c r="AD728" s="87"/>
      <c r="AE728" s="85"/>
      <c r="AF728" s="111"/>
      <c r="AG728" s="112">
        <v>0</v>
      </c>
      <c r="AH728" s="87"/>
      <c r="AI728" s="85"/>
      <c r="AJ728" s="111"/>
      <c r="AK728" s="112">
        <v>0</v>
      </c>
      <c r="AL728" s="87"/>
      <c r="AM728" s="85"/>
      <c r="AN728" s="111"/>
      <c r="AO728" s="112">
        <v>0</v>
      </c>
      <c r="AP728" s="87"/>
      <c r="AQ728" s="85"/>
      <c r="AR728" s="111"/>
      <c r="AS728" s="112">
        <v>0</v>
      </c>
      <c r="AT728" s="87"/>
      <c r="AU728" s="85"/>
      <c r="AV728" s="111"/>
      <c r="AW728" s="112">
        <v>0</v>
      </c>
      <c r="AX728" s="87"/>
      <c r="AY728" s="85"/>
      <c r="AZ728" s="267">
        <f t="shared" si="41"/>
        <v>0</v>
      </c>
      <c r="BA728" s="88">
        <f t="shared" si="42"/>
        <v>0</v>
      </c>
      <c r="BC728">
        <f>IF($A728&lt;&gt;"",COUNTIF($BD$3:$BD728,$BD728),0)</f>
        <v>0</v>
      </c>
      <c r="BD728" t="str">
        <f>IF($A728&lt;&gt;"",VLOOKUP(TRUNC(MID($A728,1,2),0),Plano_Contas!$H$3:$J$103,2,TRUE),"")</f>
        <v/>
      </c>
      <c r="BE728" s="201" t="str">
        <f t="shared" si="43"/>
        <v/>
      </c>
      <c r="BF728" t="str">
        <f ca="1">IF($BT728&lt;&gt;"",SUMIF($BD$3:$BD$1004,"="&amp;$BD728,INDIRECT(ADDRESS(3,BF$2,1,1)):INDIRECT(ADDRESS(1004,BF$2,1,1))),"")</f>
        <v/>
      </c>
      <c r="BG728" t="str">
        <f ca="1">IF($BT728&lt;&gt;"",SUMIF($BD$3:$BD$1004,"="&amp;$BD728,INDIRECT(ADDRESS(3,BG$2,1,1)):INDIRECT(ADDRESS(1004,BG$2,1,1))),"")</f>
        <v/>
      </c>
      <c r="BH728" t="str">
        <f ca="1">IF($BT728&lt;&gt;"",SUMIF($BD$3:$BD$1004,"="&amp;$BD728,INDIRECT(ADDRESS(3,BH$2,1,1)):INDIRECT(ADDRESS(1004,BH$2,1,1))),"")</f>
        <v/>
      </c>
      <c r="BI728" t="str">
        <f ca="1">IF($BT728&lt;&gt;"",SUMIF($BD$3:$BD$1004,"="&amp;$BD728,INDIRECT(ADDRESS(3,BI$2,1,1)):INDIRECT(ADDRESS(1004,BI$2,1,1))),"")</f>
        <v/>
      </c>
      <c r="BJ728" t="str">
        <f ca="1">IF($BT728&lt;&gt;"",SUMIF($BD$3:$BD$1004,"="&amp;$BD728,INDIRECT(ADDRESS(3,BJ$2,1,1)):INDIRECT(ADDRESS(1004,BJ$2,1,1))),"")</f>
        <v/>
      </c>
      <c r="BK728" t="str">
        <f ca="1">IF($BT728&lt;&gt;"",SUMIF($BD$3:$BD$1004,"="&amp;$BD728,INDIRECT(ADDRESS(3,BK$2,1,1)):INDIRECT(ADDRESS(1004,BK$2,1,1))),"")</f>
        <v/>
      </c>
      <c r="BL728" t="str">
        <f ca="1">IF($BT728&lt;&gt;"",SUMIF($BD$3:$BD$1004,"="&amp;$BD728,INDIRECT(ADDRESS(3,BL$2,1,1)):INDIRECT(ADDRESS(1004,BL$2,1,1))),"")</f>
        <v/>
      </c>
      <c r="BM728" t="str">
        <f ca="1">IF($BT728&lt;&gt;"",SUMIF($BD$3:$BD$1004,"="&amp;$BD728,INDIRECT(ADDRESS(3,BM$2,1,1)):INDIRECT(ADDRESS(1004,BM$2,1,1))),"")</f>
        <v/>
      </c>
      <c r="BN728" t="str">
        <f ca="1">IF($BT728&lt;&gt;"",SUMIF($BD$3:$BD$1004,"="&amp;$BD728,INDIRECT(ADDRESS(3,BN$2,1,1)):INDIRECT(ADDRESS(1004,BN$2,1,1))),"")</f>
        <v/>
      </c>
      <c r="BO728" t="str">
        <f ca="1">IF($BT728&lt;&gt;"",SUMIF($BD$3:$BD$1004,"="&amp;$BD728,INDIRECT(ADDRESS(3,BO$2,1,1)):INDIRECT(ADDRESS(1004,BO$2,1,1))),"")</f>
        <v/>
      </c>
      <c r="BP728" t="str">
        <f ca="1">IF($BT728&lt;&gt;"",SUMIF($BD$3:$BD$1004,"="&amp;$BD728,INDIRECT(ADDRESS(3,BP$2,1,1)):INDIRECT(ADDRESS(1004,BP$2,1,1))),"")</f>
        <v/>
      </c>
      <c r="BQ728" t="str">
        <f ca="1">IF($BT728&lt;&gt;"",SUMIF($BD$3:$BD$1004,"="&amp;$BD728,INDIRECT(ADDRESS(3,BQ$2,1,1)):INDIRECT(ADDRESS(1004,BQ$2,1,1))),"")</f>
        <v/>
      </c>
      <c r="BR728" t="str">
        <f ca="1">IF($BT728&lt;&gt;"",SUMIF($BD$3:$BD$1004,"="&amp;$BD728,INDIRECT(ADDRESS(3,BR$2,1,1)):INDIRECT(ADDRESS(1004,BR$2,1,1))),"")</f>
        <v/>
      </c>
      <c r="BS728" t="str">
        <f>IF($A728&lt;&gt;"",VLOOKUP(TRUNC(MID($A728,1,2),0),Plano_Contas!$H$3:$J$103,3,TRUE),"")</f>
        <v/>
      </c>
      <c r="BT728" t="str">
        <f t="shared" si="44"/>
        <v/>
      </c>
      <c r="BV728">
        <f>Empresas!C728</f>
        <v>0</v>
      </c>
    </row>
    <row r="729" spans="1:74" x14ac:dyDescent="0.2">
      <c r="A729" s="89"/>
      <c r="B729" s="52" t="str">
        <f>IF($A729&lt;&gt;"",VLOOKUP(""&amp;$A729,Plano_Contas!$A$3:$F$1003,6,0),"")</f>
        <v/>
      </c>
      <c r="C729" s="91"/>
      <c r="D729" s="111"/>
      <c r="E729" s="112">
        <v>0</v>
      </c>
      <c r="F729" s="87"/>
      <c r="G729" s="85"/>
      <c r="H729" s="111"/>
      <c r="I729" s="112">
        <v>0</v>
      </c>
      <c r="J729" s="87"/>
      <c r="K729" s="85"/>
      <c r="L729" s="111"/>
      <c r="M729" s="112">
        <v>0</v>
      </c>
      <c r="N729" s="87"/>
      <c r="O729" s="85"/>
      <c r="P729" s="111"/>
      <c r="Q729" s="112">
        <v>0</v>
      </c>
      <c r="R729" s="87"/>
      <c r="S729" s="85"/>
      <c r="T729" s="111"/>
      <c r="U729" s="112">
        <v>0</v>
      </c>
      <c r="V729" s="87"/>
      <c r="W729" s="85"/>
      <c r="X729" s="111"/>
      <c r="Y729" s="112">
        <v>0</v>
      </c>
      <c r="Z729" s="87"/>
      <c r="AA729" s="85"/>
      <c r="AB729" s="111"/>
      <c r="AC729" s="112">
        <v>0</v>
      </c>
      <c r="AD729" s="87"/>
      <c r="AE729" s="85"/>
      <c r="AF729" s="111"/>
      <c r="AG729" s="112">
        <v>0</v>
      </c>
      <c r="AH729" s="87"/>
      <c r="AI729" s="85"/>
      <c r="AJ729" s="111"/>
      <c r="AK729" s="112">
        <v>0</v>
      </c>
      <c r="AL729" s="87"/>
      <c r="AM729" s="85"/>
      <c r="AN729" s="111"/>
      <c r="AO729" s="112">
        <v>0</v>
      </c>
      <c r="AP729" s="87"/>
      <c r="AQ729" s="85"/>
      <c r="AR729" s="111"/>
      <c r="AS729" s="112">
        <v>0</v>
      </c>
      <c r="AT729" s="87"/>
      <c r="AU729" s="85"/>
      <c r="AV729" s="111"/>
      <c r="AW729" s="112">
        <v>0</v>
      </c>
      <c r="AX729" s="87"/>
      <c r="AY729" s="85"/>
      <c r="AZ729" s="267">
        <f t="shared" si="41"/>
        <v>0</v>
      </c>
      <c r="BA729" s="88">
        <f t="shared" si="42"/>
        <v>0</v>
      </c>
      <c r="BC729">
        <f>IF($A729&lt;&gt;"",COUNTIF($BD$3:$BD729,$BD729),0)</f>
        <v>0</v>
      </c>
      <c r="BD729" t="str">
        <f>IF($A729&lt;&gt;"",VLOOKUP(TRUNC(MID($A729,1,2),0),Plano_Contas!$H$3:$J$103,2,TRUE),"")</f>
        <v/>
      </c>
      <c r="BE729" s="201" t="str">
        <f t="shared" si="43"/>
        <v/>
      </c>
      <c r="BF729" t="str">
        <f ca="1">IF($BT729&lt;&gt;"",SUMIF($BD$3:$BD$1004,"="&amp;$BD729,INDIRECT(ADDRESS(3,BF$2,1,1)):INDIRECT(ADDRESS(1004,BF$2,1,1))),"")</f>
        <v/>
      </c>
      <c r="BG729" t="str">
        <f ca="1">IF($BT729&lt;&gt;"",SUMIF($BD$3:$BD$1004,"="&amp;$BD729,INDIRECT(ADDRESS(3,BG$2,1,1)):INDIRECT(ADDRESS(1004,BG$2,1,1))),"")</f>
        <v/>
      </c>
      <c r="BH729" t="str">
        <f ca="1">IF($BT729&lt;&gt;"",SUMIF($BD$3:$BD$1004,"="&amp;$BD729,INDIRECT(ADDRESS(3,BH$2,1,1)):INDIRECT(ADDRESS(1004,BH$2,1,1))),"")</f>
        <v/>
      </c>
      <c r="BI729" t="str">
        <f ca="1">IF($BT729&lt;&gt;"",SUMIF($BD$3:$BD$1004,"="&amp;$BD729,INDIRECT(ADDRESS(3,BI$2,1,1)):INDIRECT(ADDRESS(1004,BI$2,1,1))),"")</f>
        <v/>
      </c>
      <c r="BJ729" t="str">
        <f ca="1">IF($BT729&lt;&gt;"",SUMIF($BD$3:$BD$1004,"="&amp;$BD729,INDIRECT(ADDRESS(3,BJ$2,1,1)):INDIRECT(ADDRESS(1004,BJ$2,1,1))),"")</f>
        <v/>
      </c>
      <c r="BK729" t="str">
        <f ca="1">IF($BT729&lt;&gt;"",SUMIF($BD$3:$BD$1004,"="&amp;$BD729,INDIRECT(ADDRESS(3,BK$2,1,1)):INDIRECT(ADDRESS(1004,BK$2,1,1))),"")</f>
        <v/>
      </c>
      <c r="BL729" t="str">
        <f ca="1">IF($BT729&lt;&gt;"",SUMIF($BD$3:$BD$1004,"="&amp;$BD729,INDIRECT(ADDRESS(3,BL$2,1,1)):INDIRECT(ADDRESS(1004,BL$2,1,1))),"")</f>
        <v/>
      </c>
      <c r="BM729" t="str">
        <f ca="1">IF($BT729&lt;&gt;"",SUMIF($BD$3:$BD$1004,"="&amp;$BD729,INDIRECT(ADDRESS(3,BM$2,1,1)):INDIRECT(ADDRESS(1004,BM$2,1,1))),"")</f>
        <v/>
      </c>
      <c r="BN729" t="str">
        <f ca="1">IF($BT729&lt;&gt;"",SUMIF($BD$3:$BD$1004,"="&amp;$BD729,INDIRECT(ADDRESS(3,BN$2,1,1)):INDIRECT(ADDRESS(1004,BN$2,1,1))),"")</f>
        <v/>
      </c>
      <c r="BO729" t="str">
        <f ca="1">IF($BT729&lt;&gt;"",SUMIF($BD$3:$BD$1004,"="&amp;$BD729,INDIRECT(ADDRESS(3,BO$2,1,1)):INDIRECT(ADDRESS(1004,BO$2,1,1))),"")</f>
        <v/>
      </c>
      <c r="BP729" t="str">
        <f ca="1">IF($BT729&lt;&gt;"",SUMIF($BD$3:$BD$1004,"="&amp;$BD729,INDIRECT(ADDRESS(3,BP$2,1,1)):INDIRECT(ADDRESS(1004,BP$2,1,1))),"")</f>
        <v/>
      </c>
      <c r="BQ729" t="str">
        <f ca="1">IF($BT729&lt;&gt;"",SUMIF($BD$3:$BD$1004,"="&amp;$BD729,INDIRECT(ADDRESS(3,BQ$2,1,1)):INDIRECT(ADDRESS(1004,BQ$2,1,1))),"")</f>
        <v/>
      </c>
      <c r="BR729" t="str">
        <f ca="1">IF($BT729&lt;&gt;"",SUMIF($BD$3:$BD$1004,"="&amp;$BD729,INDIRECT(ADDRESS(3,BR$2,1,1)):INDIRECT(ADDRESS(1004,BR$2,1,1))),"")</f>
        <v/>
      </c>
      <c r="BS729" t="str">
        <f>IF($A729&lt;&gt;"",VLOOKUP(TRUNC(MID($A729,1,2),0),Plano_Contas!$H$3:$J$103,3,TRUE),"")</f>
        <v/>
      </c>
      <c r="BT729" t="str">
        <f t="shared" si="44"/>
        <v/>
      </c>
      <c r="BV729">
        <f>Empresas!C729</f>
        <v>0</v>
      </c>
    </row>
    <row r="730" spans="1:74" x14ac:dyDescent="0.2">
      <c r="A730" s="89"/>
      <c r="B730" s="52" t="str">
        <f>IF($A730&lt;&gt;"",VLOOKUP(""&amp;$A730,Plano_Contas!$A$3:$F$1003,6,0),"")</f>
        <v/>
      </c>
      <c r="C730" s="91"/>
      <c r="D730" s="111"/>
      <c r="E730" s="112">
        <v>0</v>
      </c>
      <c r="F730" s="87"/>
      <c r="G730" s="85"/>
      <c r="H730" s="111"/>
      <c r="I730" s="112">
        <v>0</v>
      </c>
      <c r="J730" s="87"/>
      <c r="K730" s="85"/>
      <c r="L730" s="111"/>
      <c r="M730" s="112">
        <v>0</v>
      </c>
      <c r="N730" s="87"/>
      <c r="O730" s="85"/>
      <c r="P730" s="111"/>
      <c r="Q730" s="112">
        <v>0</v>
      </c>
      <c r="R730" s="87"/>
      <c r="S730" s="85"/>
      <c r="T730" s="111"/>
      <c r="U730" s="112">
        <v>0</v>
      </c>
      <c r="V730" s="87"/>
      <c r="W730" s="85"/>
      <c r="X730" s="111"/>
      <c r="Y730" s="112">
        <v>0</v>
      </c>
      <c r="Z730" s="87"/>
      <c r="AA730" s="85"/>
      <c r="AB730" s="111"/>
      <c r="AC730" s="112">
        <v>0</v>
      </c>
      <c r="AD730" s="87"/>
      <c r="AE730" s="85"/>
      <c r="AF730" s="111"/>
      <c r="AG730" s="112">
        <v>0</v>
      </c>
      <c r="AH730" s="87"/>
      <c r="AI730" s="85"/>
      <c r="AJ730" s="111"/>
      <c r="AK730" s="112">
        <v>0</v>
      </c>
      <c r="AL730" s="87"/>
      <c r="AM730" s="85"/>
      <c r="AN730" s="111"/>
      <c r="AO730" s="112">
        <v>0</v>
      </c>
      <c r="AP730" s="87"/>
      <c r="AQ730" s="85"/>
      <c r="AR730" s="111"/>
      <c r="AS730" s="112">
        <v>0</v>
      </c>
      <c r="AT730" s="87"/>
      <c r="AU730" s="85"/>
      <c r="AV730" s="111"/>
      <c r="AW730" s="112">
        <v>0</v>
      </c>
      <c r="AX730" s="87"/>
      <c r="AY730" s="85"/>
      <c r="AZ730" s="267">
        <f t="shared" si="41"/>
        <v>0</v>
      </c>
      <c r="BA730" s="88">
        <f t="shared" si="42"/>
        <v>0</v>
      </c>
      <c r="BC730">
        <f>IF($A730&lt;&gt;"",COUNTIF($BD$3:$BD730,$BD730),0)</f>
        <v>0</v>
      </c>
      <c r="BD730" t="str">
        <f>IF($A730&lt;&gt;"",VLOOKUP(TRUNC(MID($A730,1,2),0),Plano_Contas!$H$3:$J$103,2,TRUE),"")</f>
        <v/>
      </c>
      <c r="BE730" s="201" t="str">
        <f t="shared" si="43"/>
        <v/>
      </c>
      <c r="BF730" t="str">
        <f ca="1">IF($BT730&lt;&gt;"",SUMIF($BD$3:$BD$1004,"="&amp;$BD730,INDIRECT(ADDRESS(3,BF$2,1,1)):INDIRECT(ADDRESS(1004,BF$2,1,1))),"")</f>
        <v/>
      </c>
      <c r="BG730" t="str">
        <f ca="1">IF($BT730&lt;&gt;"",SUMIF($BD$3:$BD$1004,"="&amp;$BD730,INDIRECT(ADDRESS(3,BG$2,1,1)):INDIRECT(ADDRESS(1004,BG$2,1,1))),"")</f>
        <v/>
      </c>
      <c r="BH730" t="str">
        <f ca="1">IF($BT730&lt;&gt;"",SUMIF($BD$3:$BD$1004,"="&amp;$BD730,INDIRECT(ADDRESS(3,BH$2,1,1)):INDIRECT(ADDRESS(1004,BH$2,1,1))),"")</f>
        <v/>
      </c>
      <c r="BI730" t="str">
        <f ca="1">IF($BT730&lt;&gt;"",SUMIF($BD$3:$BD$1004,"="&amp;$BD730,INDIRECT(ADDRESS(3,BI$2,1,1)):INDIRECT(ADDRESS(1004,BI$2,1,1))),"")</f>
        <v/>
      </c>
      <c r="BJ730" t="str">
        <f ca="1">IF($BT730&lt;&gt;"",SUMIF($BD$3:$BD$1004,"="&amp;$BD730,INDIRECT(ADDRESS(3,BJ$2,1,1)):INDIRECT(ADDRESS(1004,BJ$2,1,1))),"")</f>
        <v/>
      </c>
      <c r="BK730" t="str">
        <f ca="1">IF($BT730&lt;&gt;"",SUMIF($BD$3:$BD$1004,"="&amp;$BD730,INDIRECT(ADDRESS(3,BK$2,1,1)):INDIRECT(ADDRESS(1004,BK$2,1,1))),"")</f>
        <v/>
      </c>
      <c r="BL730" t="str">
        <f ca="1">IF($BT730&lt;&gt;"",SUMIF($BD$3:$BD$1004,"="&amp;$BD730,INDIRECT(ADDRESS(3,BL$2,1,1)):INDIRECT(ADDRESS(1004,BL$2,1,1))),"")</f>
        <v/>
      </c>
      <c r="BM730" t="str">
        <f ca="1">IF($BT730&lt;&gt;"",SUMIF($BD$3:$BD$1004,"="&amp;$BD730,INDIRECT(ADDRESS(3,BM$2,1,1)):INDIRECT(ADDRESS(1004,BM$2,1,1))),"")</f>
        <v/>
      </c>
      <c r="BN730" t="str">
        <f ca="1">IF($BT730&lt;&gt;"",SUMIF($BD$3:$BD$1004,"="&amp;$BD730,INDIRECT(ADDRESS(3,BN$2,1,1)):INDIRECT(ADDRESS(1004,BN$2,1,1))),"")</f>
        <v/>
      </c>
      <c r="BO730" t="str">
        <f ca="1">IF($BT730&lt;&gt;"",SUMIF($BD$3:$BD$1004,"="&amp;$BD730,INDIRECT(ADDRESS(3,BO$2,1,1)):INDIRECT(ADDRESS(1004,BO$2,1,1))),"")</f>
        <v/>
      </c>
      <c r="BP730" t="str">
        <f ca="1">IF($BT730&lt;&gt;"",SUMIF($BD$3:$BD$1004,"="&amp;$BD730,INDIRECT(ADDRESS(3,BP$2,1,1)):INDIRECT(ADDRESS(1004,BP$2,1,1))),"")</f>
        <v/>
      </c>
      <c r="BQ730" t="str">
        <f ca="1">IF($BT730&lt;&gt;"",SUMIF($BD$3:$BD$1004,"="&amp;$BD730,INDIRECT(ADDRESS(3,BQ$2,1,1)):INDIRECT(ADDRESS(1004,BQ$2,1,1))),"")</f>
        <v/>
      </c>
      <c r="BR730" t="str">
        <f ca="1">IF($BT730&lt;&gt;"",SUMIF($BD$3:$BD$1004,"="&amp;$BD730,INDIRECT(ADDRESS(3,BR$2,1,1)):INDIRECT(ADDRESS(1004,BR$2,1,1))),"")</f>
        <v/>
      </c>
      <c r="BS730" t="str">
        <f>IF($A730&lt;&gt;"",VLOOKUP(TRUNC(MID($A730,1,2),0),Plano_Contas!$H$3:$J$103,3,TRUE),"")</f>
        <v/>
      </c>
      <c r="BT730" t="str">
        <f t="shared" si="44"/>
        <v/>
      </c>
      <c r="BV730">
        <f>Empresas!C730</f>
        <v>0</v>
      </c>
    </row>
    <row r="731" spans="1:74" x14ac:dyDescent="0.2">
      <c r="A731" s="89"/>
      <c r="B731" s="52" t="str">
        <f>IF($A731&lt;&gt;"",VLOOKUP(""&amp;$A731,Plano_Contas!$A$3:$F$1003,6,0),"")</f>
        <v/>
      </c>
      <c r="C731" s="91"/>
      <c r="D731" s="111"/>
      <c r="E731" s="112">
        <v>0</v>
      </c>
      <c r="F731" s="87"/>
      <c r="G731" s="85"/>
      <c r="H731" s="111"/>
      <c r="I731" s="112">
        <v>0</v>
      </c>
      <c r="J731" s="87"/>
      <c r="K731" s="85"/>
      <c r="L731" s="111"/>
      <c r="M731" s="112">
        <v>0</v>
      </c>
      <c r="N731" s="87"/>
      <c r="O731" s="85"/>
      <c r="P731" s="111"/>
      <c r="Q731" s="112">
        <v>0</v>
      </c>
      <c r="R731" s="87"/>
      <c r="S731" s="85"/>
      <c r="T731" s="111"/>
      <c r="U731" s="112">
        <v>0</v>
      </c>
      <c r="V731" s="87"/>
      <c r="W731" s="85"/>
      <c r="X731" s="111"/>
      <c r="Y731" s="112">
        <v>0</v>
      </c>
      <c r="Z731" s="87"/>
      <c r="AA731" s="85"/>
      <c r="AB731" s="111"/>
      <c r="AC731" s="112">
        <v>0</v>
      </c>
      <c r="AD731" s="87"/>
      <c r="AE731" s="85"/>
      <c r="AF731" s="111"/>
      <c r="AG731" s="112">
        <v>0</v>
      </c>
      <c r="AH731" s="87"/>
      <c r="AI731" s="85"/>
      <c r="AJ731" s="111"/>
      <c r="AK731" s="112">
        <v>0</v>
      </c>
      <c r="AL731" s="87"/>
      <c r="AM731" s="85"/>
      <c r="AN731" s="111"/>
      <c r="AO731" s="112">
        <v>0</v>
      </c>
      <c r="AP731" s="87"/>
      <c r="AQ731" s="85"/>
      <c r="AR731" s="111"/>
      <c r="AS731" s="112">
        <v>0</v>
      </c>
      <c r="AT731" s="87"/>
      <c r="AU731" s="85"/>
      <c r="AV731" s="111"/>
      <c r="AW731" s="112">
        <v>0</v>
      </c>
      <c r="AX731" s="87"/>
      <c r="AY731" s="85"/>
      <c r="AZ731" s="267">
        <f t="shared" si="41"/>
        <v>0</v>
      </c>
      <c r="BA731" s="88">
        <f t="shared" si="42"/>
        <v>0</v>
      </c>
      <c r="BC731">
        <f>IF($A731&lt;&gt;"",COUNTIF($BD$3:$BD731,$BD731),0)</f>
        <v>0</v>
      </c>
      <c r="BD731" t="str">
        <f>IF($A731&lt;&gt;"",VLOOKUP(TRUNC(MID($A731,1,2),0),Plano_Contas!$H$3:$J$103,2,TRUE),"")</f>
        <v/>
      </c>
      <c r="BE731" s="201" t="str">
        <f t="shared" si="43"/>
        <v/>
      </c>
      <c r="BF731" t="str">
        <f ca="1">IF($BT731&lt;&gt;"",SUMIF($BD$3:$BD$1004,"="&amp;$BD731,INDIRECT(ADDRESS(3,BF$2,1,1)):INDIRECT(ADDRESS(1004,BF$2,1,1))),"")</f>
        <v/>
      </c>
      <c r="BG731" t="str">
        <f ca="1">IF($BT731&lt;&gt;"",SUMIF($BD$3:$BD$1004,"="&amp;$BD731,INDIRECT(ADDRESS(3,BG$2,1,1)):INDIRECT(ADDRESS(1004,BG$2,1,1))),"")</f>
        <v/>
      </c>
      <c r="BH731" t="str">
        <f ca="1">IF($BT731&lt;&gt;"",SUMIF($BD$3:$BD$1004,"="&amp;$BD731,INDIRECT(ADDRESS(3,BH$2,1,1)):INDIRECT(ADDRESS(1004,BH$2,1,1))),"")</f>
        <v/>
      </c>
      <c r="BI731" t="str">
        <f ca="1">IF($BT731&lt;&gt;"",SUMIF($BD$3:$BD$1004,"="&amp;$BD731,INDIRECT(ADDRESS(3,BI$2,1,1)):INDIRECT(ADDRESS(1004,BI$2,1,1))),"")</f>
        <v/>
      </c>
      <c r="BJ731" t="str">
        <f ca="1">IF($BT731&lt;&gt;"",SUMIF($BD$3:$BD$1004,"="&amp;$BD731,INDIRECT(ADDRESS(3,BJ$2,1,1)):INDIRECT(ADDRESS(1004,BJ$2,1,1))),"")</f>
        <v/>
      </c>
      <c r="BK731" t="str">
        <f ca="1">IF($BT731&lt;&gt;"",SUMIF($BD$3:$BD$1004,"="&amp;$BD731,INDIRECT(ADDRESS(3,BK$2,1,1)):INDIRECT(ADDRESS(1004,BK$2,1,1))),"")</f>
        <v/>
      </c>
      <c r="BL731" t="str">
        <f ca="1">IF($BT731&lt;&gt;"",SUMIF($BD$3:$BD$1004,"="&amp;$BD731,INDIRECT(ADDRESS(3,BL$2,1,1)):INDIRECT(ADDRESS(1004,BL$2,1,1))),"")</f>
        <v/>
      </c>
      <c r="BM731" t="str">
        <f ca="1">IF($BT731&lt;&gt;"",SUMIF($BD$3:$BD$1004,"="&amp;$BD731,INDIRECT(ADDRESS(3,BM$2,1,1)):INDIRECT(ADDRESS(1004,BM$2,1,1))),"")</f>
        <v/>
      </c>
      <c r="BN731" t="str">
        <f ca="1">IF($BT731&lt;&gt;"",SUMIF($BD$3:$BD$1004,"="&amp;$BD731,INDIRECT(ADDRESS(3,BN$2,1,1)):INDIRECT(ADDRESS(1004,BN$2,1,1))),"")</f>
        <v/>
      </c>
      <c r="BO731" t="str">
        <f ca="1">IF($BT731&lt;&gt;"",SUMIF($BD$3:$BD$1004,"="&amp;$BD731,INDIRECT(ADDRESS(3,BO$2,1,1)):INDIRECT(ADDRESS(1004,BO$2,1,1))),"")</f>
        <v/>
      </c>
      <c r="BP731" t="str">
        <f ca="1">IF($BT731&lt;&gt;"",SUMIF($BD$3:$BD$1004,"="&amp;$BD731,INDIRECT(ADDRESS(3,BP$2,1,1)):INDIRECT(ADDRESS(1004,BP$2,1,1))),"")</f>
        <v/>
      </c>
      <c r="BQ731" t="str">
        <f ca="1">IF($BT731&lt;&gt;"",SUMIF($BD$3:$BD$1004,"="&amp;$BD731,INDIRECT(ADDRESS(3,BQ$2,1,1)):INDIRECT(ADDRESS(1004,BQ$2,1,1))),"")</f>
        <v/>
      </c>
      <c r="BR731" t="str">
        <f ca="1">IF($BT731&lt;&gt;"",SUMIF($BD$3:$BD$1004,"="&amp;$BD731,INDIRECT(ADDRESS(3,BR$2,1,1)):INDIRECT(ADDRESS(1004,BR$2,1,1))),"")</f>
        <v/>
      </c>
      <c r="BS731" t="str">
        <f>IF($A731&lt;&gt;"",VLOOKUP(TRUNC(MID($A731,1,2),0),Plano_Contas!$H$3:$J$103,3,TRUE),"")</f>
        <v/>
      </c>
      <c r="BT731" t="str">
        <f t="shared" si="44"/>
        <v/>
      </c>
      <c r="BV731">
        <f>Empresas!C731</f>
        <v>0</v>
      </c>
    </row>
    <row r="732" spans="1:74" x14ac:dyDescent="0.2">
      <c r="A732" s="89"/>
      <c r="B732" s="52" t="str">
        <f>IF($A732&lt;&gt;"",VLOOKUP(""&amp;$A732,Plano_Contas!$A$3:$F$1003,6,0),"")</f>
        <v/>
      </c>
      <c r="C732" s="91"/>
      <c r="D732" s="111"/>
      <c r="E732" s="112">
        <v>0</v>
      </c>
      <c r="F732" s="87"/>
      <c r="G732" s="85"/>
      <c r="H732" s="111"/>
      <c r="I732" s="112">
        <v>0</v>
      </c>
      <c r="J732" s="87"/>
      <c r="K732" s="85"/>
      <c r="L732" s="111"/>
      <c r="M732" s="112">
        <v>0</v>
      </c>
      <c r="N732" s="87"/>
      <c r="O732" s="85"/>
      <c r="P732" s="111"/>
      <c r="Q732" s="112">
        <v>0</v>
      </c>
      <c r="R732" s="87"/>
      <c r="S732" s="85"/>
      <c r="T732" s="111"/>
      <c r="U732" s="112">
        <v>0</v>
      </c>
      <c r="V732" s="87"/>
      <c r="W732" s="85"/>
      <c r="X732" s="111"/>
      <c r="Y732" s="112">
        <v>0</v>
      </c>
      <c r="Z732" s="87"/>
      <c r="AA732" s="85"/>
      <c r="AB732" s="111"/>
      <c r="AC732" s="112">
        <v>0</v>
      </c>
      <c r="AD732" s="87"/>
      <c r="AE732" s="85"/>
      <c r="AF732" s="111"/>
      <c r="AG732" s="112">
        <v>0</v>
      </c>
      <c r="AH732" s="87"/>
      <c r="AI732" s="85"/>
      <c r="AJ732" s="111"/>
      <c r="AK732" s="112">
        <v>0</v>
      </c>
      <c r="AL732" s="87"/>
      <c r="AM732" s="85"/>
      <c r="AN732" s="111"/>
      <c r="AO732" s="112">
        <v>0</v>
      </c>
      <c r="AP732" s="87"/>
      <c r="AQ732" s="85"/>
      <c r="AR732" s="111"/>
      <c r="AS732" s="112">
        <v>0</v>
      </c>
      <c r="AT732" s="87"/>
      <c r="AU732" s="85"/>
      <c r="AV732" s="111"/>
      <c r="AW732" s="112">
        <v>0</v>
      </c>
      <c r="AX732" s="87"/>
      <c r="AY732" s="85"/>
      <c r="AZ732" s="267">
        <f t="shared" si="41"/>
        <v>0</v>
      </c>
      <c r="BA732" s="88">
        <f t="shared" si="42"/>
        <v>0</v>
      </c>
      <c r="BC732">
        <f>IF($A732&lt;&gt;"",COUNTIF($BD$3:$BD732,$BD732),0)</f>
        <v>0</v>
      </c>
      <c r="BD732" t="str">
        <f>IF($A732&lt;&gt;"",VLOOKUP(TRUNC(MID($A732,1,2),0),Plano_Contas!$H$3:$J$103,2,TRUE),"")</f>
        <v/>
      </c>
      <c r="BE732" s="201" t="str">
        <f t="shared" si="43"/>
        <v/>
      </c>
      <c r="BF732" t="str">
        <f ca="1">IF($BT732&lt;&gt;"",SUMIF($BD$3:$BD$1004,"="&amp;$BD732,INDIRECT(ADDRESS(3,BF$2,1,1)):INDIRECT(ADDRESS(1004,BF$2,1,1))),"")</f>
        <v/>
      </c>
      <c r="BG732" t="str">
        <f ca="1">IF($BT732&lt;&gt;"",SUMIF($BD$3:$BD$1004,"="&amp;$BD732,INDIRECT(ADDRESS(3,BG$2,1,1)):INDIRECT(ADDRESS(1004,BG$2,1,1))),"")</f>
        <v/>
      </c>
      <c r="BH732" t="str">
        <f ca="1">IF($BT732&lt;&gt;"",SUMIF($BD$3:$BD$1004,"="&amp;$BD732,INDIRECT(ADDRESS(3,BH$2,1,1)):INDIRECT(ADDRESS(1004,BH$2,1,1))),"")</f>
        <v/>
      </c>
      <c r="BI732" t="str">
        <f ca="1">IF($BT732&lt;&gt;"",SUMIF($BD$3:$BD$1004,"="&amp;$BD732,INDIRECT(ADDRESS(3,BI$2,1,1)):INDIRECT(ADDRESS(1004,BI$2,1,1))),"")</f>
        <v/>
      </c>
      <c r="BJ732" t="str">
        <f ca="1">IF($BT732&lt;&gt;"",SUMIF($BD$3:$BD$1004,"="&amp;$BD732,INDIRECT(ADDRESS(3,BJ$2,1,1)):INDIRECT(ADDRESS(1004,BJ$2,1,1))),"")</f>
        <v/>
      </c>
      <c r="BK732" t="str">
        <f ca="1">IF($BT732&lt;&gt;"",SUMIF($BD$3:$BD$1004,"="&amp;$BD732,INDIRECT(ADDRESS(3,BK$2,1,1)):INDIRECT(ADDRESS(1004,BK$2,1,1))),"")</f>
        <v/>
      </c>
      <c r="BL732" t="str">
        <f ca="1">IF($BT732&lt;&gt;"",SUMIF($BD$3:$BD$1004,"="&amp;$BD732,INDIRECT(ADDRESS(3,BL$2,1,1)):INDIRECT(ADDRESS(1004,BL$2,1,1))),"")</f>
        <v/>
      </c>
      <c r="BM732" t="str">
        <f ca="1">IF($BT732&lt;&gt;"",SUMIF($BD$3:$BD$1004,"="&amp;$BD732,INDIRECT(ADDRESS(3,BM$2,1,1)):INDIRECT(ADDRESS(1004,BM$2,1,1))),"")</f>
        <v/>
      </c>
      <c r="BN732" t="str">
        <f ca="1">IF($BT732&lt;&gt;"",SUMIF($BD$3:$BD$1004,"="&amp;$BD732,INDIRECT(ADDRESS(3,BN$2,1,1)):INDIRECT(ADDRESS(1004,BN$2,1,1))),"")</f>
        <v/>
      </c>
      <c r="BO732" t="str">
        <f ca="1">IF($BT732&lt;&gt;"",SUMIF($BD$3:$BD$1004,"="&amp;$BD732,INDIRECT(ADDRESS(3,BO$2,1,1)):INDIRECT(ADDRESS(1004,BO$2,1,1))),"")</f>
        <v/>
      </c>
      <c r="BP732" t="str">
        <f ca="1">IF($BT732&lt;&gt;"",SUMIF($BD$3:$BD$1004,"="&amp;$BD732,INDIRECT(ADDRESS(3,BP$2,1,1)):INDIRECT(ADDRESS(1004,BP$2,1,1))),"")</f>
        <v/>
      </c>
      <c r="BQ732" t="str">
        <f ca="1">IF($BT732&lt;&gt;"",SUMIF($BD$3:$BD$1004,"="&amp;$BD732,INDIRECT(ADDRESS(3,BQ$2,1,1)):INDIRECT(ADDRESS(1004,BQ$2,1,1))),"")</f>
        <v/>
      </c>
      <c r="BR732" t="str">
        <f ca="1">IF($BT732&lt;&gt;"",SUMIF($BD$3:$BD$1004,"="&amp;$BD732,INDIRECT(ADDRESS(3,BR$2,1,1)):INDIRECT(ADDRESS(1004,BR$2,1,1))),"")</f>
        <v/>
      </c>
      <c r="BS732" t="str">
        <f>IF($A732&lt;&gt;"",VLOOKUP(TRUNC(MID($A732,1,2),0),Plano_Contas!$H$3:$J$103,3,TRUE),"")</f>
        <v/>
      </c>
      <c r="BT732" t="str">
        <f t="shared" si="44"/>
        <v/>
      </c>
      <c r="BV732">
        <f>Empresas!C732</f>
        <v>0</v>
      </c>
    </row>
    <row r="733" spans="1:74" x14ac:dyDescent="0.2">
      <c r="A733" s="89"/>
      <c r="B733" s="52" t="str">
        <f>IF($A733&lt;&gt;"",VLOOKUP(""&amp;$A733,Plano_Contas!$A$3:$F$1003,6,0),"")</f>
        <v/>
      </c>
      <c r="C733" s="91"/>
      <c r="D733" s="111"/>
      <c r="E733" s="112">
        <v>0</v>
      </c>
      <c r="F733" s="87"/>
      <c r="G733" s="85"/>
      <c r="H733" s="111"/>
      <c r="I733" s="112">
        <v>0</v>
      </c>
      <c r="J733" s="87"/>
      <c r="K733" s="85"/>
      <c r="L733" s="111"/>
      <c r="M733" s="112">
        <v>0</v>
      </c>
      <c r="N733" s="87"/>
      <c r="O733" s="85"/>
      <c r="P733" s="111"/>
      <c r="Q733" s="112">
        <v>0</v>
      </c>
      <c r="R733" s="87"/>
      <c r="S733" s="85"/>
      <c r="T733" s="111"/>
      <c r="U733" s="112">
        <v>0</v>
      </c>
      <c r="V733" s="87"/>
      <c r="W733" s="85"/>
      <c r="X733" s="111"/>
      <c r="Y733" s="112">
        <v>0</v>
      </c>
      <c r="Z733" s="87"/>
      <c r="AA733" s="85"/>
      <c r="AB733" s="111"/>
      <c r="AC733" s="112">
        <v>0</v>
      </c>
      <c r="AD733" s="87"/>
      <c r="AE733" s="85"/>
      <c r="AF733" s="111"/>
      <c r="AG733" s="112">
        <v>0</v>
      </c>
      <c r="AH733" s="87"/>
      <c r="AI733" s="85"/>
      <c r="AJ733" s="111"/>
      <c r="AK733" s="112">
        <v>0</v>
      </c>
      <c r="AL733" s="87"/>
      <c r="AM733" s="85"/>
      <c r="AN733" s="111"/>
      <c r="AO733" s="112">
        <v>0</v>
      </c>
      <c r="AP733" s="87"/>
      <c r="AQ733" s="85"/>
      <c r="AR733" s="111"/>
      <c r="AS733" s="112">
        <v>0</v>
      </c>
      <c r="AT733" s="87"/>
      <c r="AU733" s="85"/>
      <c r="AV733" s="111"/>
      <c r="AW733" s="112">
        <v>0</v>
      </c>
      <c r="AX733" s="87"/>
      <c r="AY733" s="85"/>
      <c r="AZ733" s="267">
        <f t="shared" si="41"/>
        <v>0</v>
      </c>
      <c r="BA733" s="88">
        <f t="shared" si="42"/>
        <v>0</v>
      </c>
      <c r="BC733">
        <f>IF($A733&lt;&gt;"",COUNTIF($BD$3:$BD733,$BD733),0)</f>
        <v>0</v>
      </c>
      <c r="BD733" t="str">
        <f>IF($A733&lt;&gt;"",VLOOKUP(TRUNC(MID($A733,1,2),0),Plano_Contas!$H$3:$J$103,2,TRUE),"")</f>
        <v/>
      </c>
      <c r="BE733" s="201" t="str">
        <f t="shared" si="43"/>
        <v/>
      </c>
      <c r="BF733" t="str">
        <f ca="1">IF($BT733&lt;&gt;"",SUMIF($BD$3:$BD$1004,"="&amp;$BD733,INDIRECT(ADDRESS(3,BF$2,1,1)):INDIRECT(ADDRESS(1004,BF$2,1,1))),"")</f>
        <v/>
      </c>
      <c r="BG733" t="str">
        <f ca="1">IF($BT733&lt;&gt;"",SUMIF($BD$3:$BD$1004,"="&amp;$BD733,INDIRECT(ADDRESS(3,BG$2,1,1)):INDIRECT(ADDRESS(1004,BG$2,1,1))),"")</f>
        <v/>
      </c>
      <c r="BH733" t="str">
        <f ca="1">IF($BT733&lt;&gt;"",SUMIF($BD$3:$BD$1004,"="&amp;$BD733,INDIRECT(ADDRESS(3,BH$2,1,1)):INDIRECT(ADDRESS(1004,BH$2,1,1))),"")</f>
        <v/>
      </c>
      <c r="BI733" t="str">
        <f ca="1">IF($BT733&lt;&gt;"",SUMIF($BD$3:$BD$1004,"="&amp;$BD733,INDIRECT(ADDRESS(3,BI$2,1,1)):INDIRECT(ADDRESS(1004,BI$2,1,1))),"")</f>
        <v/>
      </c>
      <c r="BJ733" t="str">
        <f ca="1">IF($BT733&lt;&gt;"",SUMIF($BD$3:$BD$1004,"="&amp;$BD733,INDIRECT(ADDRESS(3,BJ$2,1,1)):INDIRECT(ADDRESS(1004,BJ$2,1,1))),"")</f>
        <v/>
      </c>
      <c r="BK733" t="str">
        <f ca="1">IF($BT733&lt;&gt;"",SUMIF($BD$3:$BD$1004,"="&amp;$BD733,INDIRECT(ADDRESS(3,BK$2,1,1)):INDIRECT(ADDRESS(1004,BK$2,1,1))),"")</f>
        <v/>
      </c>
      <c r="BL733" t="str">
        <f ca="1">IF($BT733&lt;&gt;"",SUMIF($BD$3:$BD$1004,"="&amp;$BD733,INDIRECT(ADDRESS(3,BL$2,1,1)):INDIRECT(ADDRESS(1004,BL$2,1,1))),"")</f>
        <v/>
      </c>
      <c r="BM733" t="str">
        <f ca="1">IF($BT733&lt;&gt;"",SUMIF($BD$3:$BD$1004,"="&amp;$BD733,INDIRECT(ADDRESS(3,BM$2,1,1)):INDIRECT(ADDRESS(1004,BM$2,1,1))),"")</f>
        <v/>
      </c>
      <c r="BN733" t="str">
        <f ca="1">IF($BT733&lt;&gt;"",SUMIF($BD$3:$BD$1004,"="&amp;$BD733,INDIRECT(ADDRESS(3,BN$2,1,1)):INDIRECT(ADDRESS(1004,BN$2,1,1))),"")</f>
        <v/>
      </c>
      <c r="BO733" t="str">
        <f ca="1">IF($BT733&lt;&gt;"",SUMIF($BD$3:$BD$1004,"="&amp;$BD733,INDIRECT(ADDRESS(3,BO$2,1,1)):INDIRECT(ADDRESS(1004,BO$2,1,1))),"")</f>
        <v/>
      </c>
      <c r="BP733" t="str">
        <f ca="1">IF($BT733&lt;&gt;"",SUMIF($BD$3:$BD$1004,"="&amp;$BD733,INDIRECT(ADDRESS(3,BP$2,1,1)):INDIRECT(ADDRESS(1004,BP$2,1,1))),"")</f>
        <v/>
      </c>
      <c r="BQ733" t="str">
        <f ca="1">IF($BT733&lt;&gt;"",SUMIF($BD$3:$BD$1004,"="&amp;$BD733,INDIRECT(ADDRESS(3,BQ$2,1,1)):INDIRECT(ADDRESS(1004,BQ$2,1,1))),"")</f>
        <v/>
      </c>
      <c r="BR733" t="str">
        <f ca="1">IF($BT733&lt;&gt;"",SUMIF($BD$3:$BD$1004,"="&amp;$BD733,INDIRECT(ADDRESS(3,BR$2,1,1)):INDIRECT(ADDRESS(1004,BR$2,1,1))),"")</f>
        <v/>
      </c>
      <c r="BS733" t="str">
        <f>IF($A733&lt;&gt;"",VLOOKUP(TRUNC(MID($A733,1,2),0),Plano_Contas!$H$3:$J$103,3,TRUE),"")</f>
        <v/>
      </c>
      <c r="BT733" t="str">
        <f t="shared" si="44"/>
        <v/>
      </c>
      <c r="BV733">
        <f>Empresas!C733</f>
        <v>0</v>
      </c>
    </row>
    <row r="734" spans="1:74" x14ac:dyDescent="0.2">
      <c r="A734" s="89"/>
      <c r="B734" s="52" t="str">
        <f>IF($A734&lt;&gt;"",VLOOKUP(""&amp;$A734,Plano_Contas!$A$3:$F$1003,6,0),"")</f>
        <v/>
      </c>
      <c r="C734" s="91"/>
      <c r="D734" s="111"/>
      <c r="E734" s="112">
        <v>0</v>
      </c>
      <c r="F734" s="87"/>
      <c r="G734" s="85"/>
      <c r="H734" s="111"/>
      <c r="I734" s="112">
        <v>0</v>
      </c>
      <c r="J734" s="87"/>
      <c r="K734" s="85"/>
      <c r="L734" s="111"/>
      <c r="M734" s="112">
        <v>0</v>
      </c>
      <c r="N734" s="87"/>
      <c r="O734" s="85"/>
      <c r="P734" s="111"/>
      <c r="Q734" s="112">
        <v>0</v>
      </c>
      <c r="R734" s="87"/>
      <c r="S734" s="85"/>
      <c r="T734" s="111"/>
      <c r="U734" s="112">
        <v>0</v>
      </c>
      <c r="V734" s="87"/>
      <c r="W734" s="85"/>
      <c r="X734" s="111"/>
      <c r="Y734" s="112">
        <v>0</v>
      </c>
      <c r="Z734" s="87"/>
      <c r="AA734" s="85"/>
      <c r="AB734" s="111"/>
      <c r="AC734" s="112">
        <v>0</v>
      </c>
      <c r="AD734" s="87"/>
      <c r="AE734" s="85"/>
      <c r="AF734" s="111"/>
      <c r="AG734" s="112">
        <v>0</v>
      </c>
      <c r="AH734" s="87"/>
      <c r="AI734" s="85"/>
      <c r="AJ734" s="111"/>
      <c r="AK734" s="112">
        <v>0</v>
      </c>
      <c r="AL734" s="87"/>
      <c r="AM734" s="85"/>
      <c r="AN734" s="111"/>
      <c r="AO734" s="112">
        <v>0</v>
      </c>
      <c r="AP734" s="87"/>
      <c r="AQ734" s="85"/>
      <c r="AR734" s="111"/>
      <c r="AS734" s="112">
        <v>0</v>
      </c>
      <c r="AT734" s="87"/>
      <c r="AU734" s="85"/>
      <c r="AV734" s="111"/>
      <c r="AW734" s="112">
        <v>0</v>
      </c>
      <c r="AX734" s="87"/>
      <c r="AY734" s="85"/>
      <c r="AZ734" s="267">
        <f t="shared" si="41"/>
        <v>0</v>
      </c>
      <c r="BA734" s="88">
        <f t="shared" si="42"/>
        <v>0</v>
      </c>
      <c r="BC734">
        <f>IF($A734&lt;&gt;"",COUNTIF($BD$3:$BD734,$BD734),0)</f>
        <v>0</v>
      </c>
      <c r="BD734" t="str">
        <f>IF($A734&lt;&gt;"",VLOOKUP(TRUNC(MID($A734,1,2),0),Plano_Contas!$H$3:$J$103,2,TRUE),"")</f>
        <v/>
      </c>
      <c r="BE734" s="201" t="str">
        <f t="shared" si="43"/>
        <v/>
      </c>
      <c r="BF734" t="str">
        <f ca="1">IF($BT734&lt;&gt;"",SUMIF($BD$3:$BD$1004,"="&amp;$BD734,INDIRECT(ADDRESS(3,BF$2,1,1)):INDIRECT(ADDRESS(1004,BF$2,1,1))),"")</f>
        <v/>
      </c>
      <c r="BG734" t="str">
        <f ca="1">IF($BT734&lt;&gt;"",SUMIF($BD$3:$BD$1004,"="&amp;$BD734,INDIRECT(ADDRESS(3,BG$2,1,1)):INDIRECT(ADDRESS(1004,BG$2,1,1))),"")</f>
        <v/>
      </c>
      <c r="BH734" t="str">
        <f ca="1">IF($BT734&lt;&gt;"",SUMIF($BD$3:$BD$1004,"="&amp;$BD734,INDIRECT(ADDRESS(3,BH$2,1,1)):INDIRECT(ADDRESS(1004,BH$2,1,1))),"")</f>
        <v/>
      </c>
      <c r="BI734" t="str">
        <f ca="1">IF($BT734&lt;&gt;"",SUMIF($BD$3:$BD$1004,"="&amp;$BD734,INDIRECT(ADDRESS(3,BI$2,1,1)):INDIRECT(ADDRESS(1004,BI$2,1,1))),"")</f>
        <v/>
      </c>
      <c r="BJ734" t="str">
        <f ca="1">IF($BT734&lt;&gt;"",SUMIF($BD$3:$BD$1004,"="&amp;$BD734,INDIRECT(ADDRESS(3,BJ$2,1,1)):INDIRECT(ADDRESS(1004,BJ$2,1,1))),"")</f>
        <v/>
      </c>
      <c r="BK734" t="str">
        <f ca="1">IF($BT734&lt;&gt;"",SUMIF($BD$3:$BD$1004,"="&amp;$BD734,INDIRECT(ADDRESS(3,BK$2,1,1)):INDIRECT(ADDRESS(1004,BK$2,1,1))),"")</f>
        <v/>
      </c>
      <c r="BL734" t="str">
        <f ca="1">IF($BT734&lt;&gt;"",SUMIF($BD$3:$BD$1004,"="&amp;$BD734,INDIRECT(ADDRESS(3,BL$2,1,1)):INDIRECT(ADDRESS(1004,BL$2,1,1))),"")</f>
        <v/>
      </c>
      <c r="BM734" t="str">
        <f ca="1">IF($BT734&lt;&gt;"",SUMIF($BD$3:$BD$1004,"="&amp;$BD734,INDIRECT(ADDRESS(3,BM$2,1,1)):INDIRECT(ADDRESS(1004,BM$2,1,1))),"")</f>
        <v/>
      </c>
      <c r="BN734" t="str">
        <f ca="1">IF($BT734&lt;&gt;"",SUMIF($BD$3:$BD$1004,"="&amp;$BD734,INDIRECT(ADDRESS(3,BN$2,1,1)):INDIRECT(ADDRESS(1004,BN$2,1,1))),"")</f>
        <v/>
      </c>
      <c r="BO734" t="str">
        <f ca="1">IF($BT734&lt;&gt;"",SUMIF($BD$3:$BD$1004,"="&amp;$BD734,INDIRECT(ADDRESS(3,BO$2,1,1)):INDIRECT(ADDRESS(1004,BO$2,1,1))),"")</f>
        <v/>
      </c>
      <c r="BP734" t="str">
        <f ca="1">IF($BT734&lt;&gt;"",SUMIF($BD$3:$BD$1004,"="&amp;$BD734,INDIRECT(ADDRESS(3,BP$2,1,1)):INDIRECT(ADDRESS(1004,BP$2,1,1))),"")</f>
        <v/>
      </c>
      <c r="BQ734" t="str">
        <f ca="1">IF($BT734&lt;&gt;"",SUMIF($BD$3:$BD$1004,"="&amp;$BD734,INDIRECT(ADDRESS(3,BQ$2,1,1)):INDIRECT(ADDRESS(1004,BQ$2,1,1))),"")</f>
        <v/>
      </c>
      <c r="BR734" t="str">
        <f ca="1">IF($BT734&lt;&gt;"",SUMIF($BD$3:$BD$1004,"="&amp;$BD734,INDIRECT(ADDRESS(3,BR$2,1,1)):INDIRECT(ADDRESS(1004,BR$2,1,1))),"")</f>
        <v/>
      </c>
      <c r="BS734" t="str">
        <f>IF($A734&lt;&gt;"",VLOOKUP(TRUNC(MID($A734,1,2),0),Plano_Contas!$H$3:$J$103,3,TRUE),"")</f>
        <v/>
      </c>
      <c r="BT734" t="str">
        <f t="shared" si="44"/>
        <v/>
      </c>
      <c r="BV734">
        <f>Empresas!C734</f>
        <v>0</v>
      </c>
    </row>
    <row r="735" spans="1:74" x14ac:dyDescent="0.2">
      <c r="A735" s="89"/>
      <c r="B735" s="52" t="str">
        <f>IF($A735&lt;&gt;"",VLOOKUP(""&amp;$A735,Plano_Contas!$A$3:$F$1003,6,0),"")</f>
        <v/>
      </c>
      <c r="C735" s="91"/>
      <c r="D735" s="111"/>
      <c r="E735" s="112">
        <v>0</v>
      </c>
      <c r="F735" s="87"/>
      <c r="G735" s="85"/>
      <c r="H735" s="111"/>
      <c r="I735" s="112">
        <v>0</v>
      </c>
      <c r="J735" s="87"/>
      <c r="K735" s="85"/>
      <c r="L735" s="111"/>
      <c r="M735" s="112">
        <v>0</v>
      </c>
      <c r="N735" s="87"/>
      <c r="O735" s="85"/>
      <c r="P735" s="111"/>
      <c r="Q735" s="112">
        <v>0</v>
      </c>
      <c r="R735" s="87"/>
      <c r="S735" s="85"/>
      <c r="T735" s="111"/>
      <c r="U735" s="112">
        <v>0</v>
      </c>
      <c r="V735" s="87"/>
      <c r="W735" s="85"/>
      <c r="X735" s="111"/>
      <c r="Y735" s="112">
        <v>0</v>
      </c>
      <c r="Z735" s="87"/>
      <c r="AA735" s="85"/>
      <c r="AB735" s="111"/>
      <c r="AC735" s="112">
        <v>0</v>
      </c>
      <c r="AD735" s="87"/>
      <c r="AE735" s="85"/>
      <c r="AF735" s="111"/>
      <c r="AG735" s="112">
        <v>0</v>
      </c>
      <c r="AH735" s="87"/>
      <c r="AI735" s="85"/>
      <c r="AJ735" s="111"/>
      <c r="AK735" s="112">
        <v>0</v>
      </c>
      <c r="AL735" s="87"/>
      <c r="AM735" s="85"/>
      <c r="AN735" s="111"/>
      <c r="AO735" s="112">
        <v>0</v>
      </c>
      <c r="AP735" s="87"/>
      <c r="AQ735" s="85"/>
      <c r="AR735" s="111"/>
      <c r="AS735" s="112">
        <v>0</v>
      </c>
      <c r="AT735" s="87"/>
      <c r="AU735" s="85"/>
      <c r="AV735" s="111"/>
      <c r="AW735" s="112">
        <v>0</v>
      </c>
      <c r="AX735" s="87"/>
      <c r="AY735" s="85"/>
      <c r="AZ735" s="267">
        <f t="shared" si="41"/>
        <v>0</v>
      </c>
      <c r="BA735" s="88">
        <f t="shared" si="42"/>
        <v>0</v>
      </c>
      <c r="BC735">
        <f>IF($A735&lt;&gt;"",COUNTIF($BD$3:$BD735,$BD735),0)</f>
        <v>0</v>
      </c>
      <c r="BD735" t="str">
        <f>IF($A735&lt;&gt;"",VLOOKUP(TRUNC(MID($A735,1,2),0),Plano_Contas!$H$3:$J$103,2,TRUE),"")</f>
        <v/>
      </c>
      <c r="BE735" s="201" t="str">
        <f t="shared" si="43"/>
        <v/>
      </c>
      <c r="BF735" t="str">
        <f ca="1">IF($BT735&lt;&gt;"",SUMIF($BD$3:$BD$1004,"="&amp;$BD735,INDIRECT(ADDRESS(3,BF$2,1,1)):INDIRECT(ADDRESS(1004,BF$2,1,1))),"")</f>
        <v/>
      </c>
      <c r="BG735" t="str">
        <f ca="1">IF($BT735&lt;&gt;"",SUMIF($BD$3:$BD$1004,"="&amp;$BD735,INDIRECT(ADDRESS(3,BG$2,1,1)):INDIRECT(ADDRESS(1004,BG$2,1,1))),"")</f>
        <v/>
      </c>
      <c r="BH735" t="str">
        <f ca="1">IF($BT735&lt;&gt;"",SUMIF($BD$3:$BD$1004,"="&amp;$BD735,INDIRECT(ADDRESS(3,BH$2,1,1)):INDIRECT(ADDRESS(1004,BH$2,1,1))),"")</f>
        <v/>
      </c>
      <c r="BI735" t="str">
        <f ca="1">IF($BT735&lt;&gt;"",SUMIF($BD$3:$BD$1004,"="&amp;$BD735,INDIRECT(ADDRESS(3,BI$2,1,1)):INDIRECT(ADDRESS(1004,BI$2,1,1))),"")</f>
        <v/>
      </c>
      <c r="BJ735" t="str">
        <f ca="1">IF($BT735&lt;&gt;"",SUMIF($BD$3:$BD$1004,"="&amp;$BD735,INDIRECT(ADDRESS(3,BJ$2,1,1)):INDIRECT(ADDRESS(1004,BJ$2,1,1))),"")</f>
        <v/>
      </c>
      <c r="BK735" t="str">
        <f ca="1">IF($BT735&lt;&gt;"",SUMIF($BD$3:$BD$1004,"="&amp;$BD735,INDIRECT(ADDRESS(3,BK$2,1,1)):INDIRECT(ADDRESS(1004,BK$2,1,1))),"")</f>
        <v/>
      </c>
      <c r="BL735" t="str">
        <f ca="1">IF($BT735&lt;&gt;"",SUMIF($BD$3:$BD$1004,"="&amp;$BD735,INDIRECT(ADDRESS(3,BL$2,1,1)):INDIRECT(ADDRESS(1004,BL$2,1,1))),"")</f>
        <v/>
      </c>
      <c r="BM735" t="str">
        <f ca="1">IF($BT735&lt;&gt;"",SUMIF($BD$3:$BD$1004,"="&amp;$BD735,INDIRECT(ADDRESS(3,BM$2,1,1)):INDIRECT(ADDRESS(1004,BM$2,1,1))),"")</f>
        <v/>
      </c>
      <c r="BN735" t="str">
        <f ca="1">IF($BT735&lt;&gt;"",SUMIF($BD$3:$BD$1004,"="&amp;$BD735,INDIRECT(ADDRESS(3,BN$2,1,1)):INDIRECT(ADDRESS(1004,BN$2,1,1))),"")</f>
        <v/>
      </c>
      <c r="BO735" t="str">
        <f ca="1">IF($BT735&lt;&gt;"",SUMIF($BD$3:$BD$1004,"="&amp;$BD735,INDIRECT(ADDRESS(3,BO$2,1,1)):INDIRECT(ADDRESS(1004,BO$2,1,1))),"")</f>
        <v/>
      </c>
      <c r="BP735" t="str">
        <f ca="1">IF($BT735&lt;&gt;"",SUMIF($BD$3:$BD$1004,"="&amp;$BD735,INDIRECT(ADDRESS(3,BP$2,1,1)):INDIRECT(ADDRESS(1004,BP$2,1,1))),"")</f>
        <v/>
      </c>
      <c r="BQ735" t="str">
        <f ca="1">IF($BT735&lt;&gt;"",SUMIF($BD$3:$BD$1004,"="&amp;$BD735,INDIRECT(ADDRESS(3,BQ$2,1,1)):INDIRECT(ADDRESS(1004,BQ$2,1,1))),"")</f>
        <v/>
      </c>
      <c r="BR735" t="str">
        <f ca="1">IF($BT735&lt;&gt;"",SUMIF($BD$3:$BD$1004,"="&amp;$BD735,INDIRECT(ADDRESS(3,BR$2,1,1)):INDIRECT(ADDRESS(1004,BR$2,1,1))),"")</f>
        <v/>
      </c>
      <c r="BS735" t="str">
        <f>IF($A735&lt;&gt;"",VLOOKUP(TRUNC(MID($A735,1,2),0),Plano_Contas!$H$3:$J$103,3,TRUE),"")</f>
        <v/>
      </c>
      <c r="BT735" t="str">
        <f t="shared" si="44"/>
        <v/>
      </c>
      <c r="BV735">
        <f>Empresas!C735</f>
        <v>0</v>
      </c>
    </row>
    <row r="736" spans="1:74" x14ac:dyDescent="0.2">
      <c r="A736" s="89"/>
      <c r="B736" s="52" t="str">
        <f>IF($A736&lt;&gt;"",VLOOKUP(""&amp;$A736,Plano_Contas!$A$3:$F$1003,6,0),"")</f>
        <v/>
      </c>
      <c r="C736" s="91"/>
      <c r="D736" s="111"/>
      <c r="E736" s="112">
        <v>0</v>
      </c>
      <c r="F736" s="87"/>
      <c r="G736" s="85"/>
      <c r="H736" s="111"/>
      <c r="I736" s="112">
        <v>0</v>
      </c>
      <c r="J736" s="87"/>
      <c r="K736" s="85"/>
      <c r="L736" s="111"/>
      <c r="M736" s="112">
        <v>0</v>
      </c>
      <c r="N736" s="87"/>
      <c r="O736" s="85"/>
      <c r="P736" s="111"/>
      <c r="Q736" s="112">
        <v>0</v>
      </c>
      <c r="R736" s="87"/>
      <c r="S736" s="85"/>
      <c r="T736" s="111"/>
      <c r="U736" s="112">
        <v>0</v>
      </c>
      <c r="V736" s="87"/>
      <c r="W736" s="85"/>
      <c r="X736" s="111"/>
      <c r="Y736" s="112">
        <v>0</v>
      </c>
      <c r="Z736" s="87"/>
      <c r="AA736" s="85"/>
      <c r="AB736" s="111"/>
      <c r="AC736" s="112">
        <v>0</v>
      </c>
      <c r="AD736" s="87"/>
      <c r="AE736" s="85"/>
      <c r="AF736" s="111"/>
      <c r="AG736" s="112">
        <v>0</v>
      </c>
      <c r="AH736" s="87"/>
      <c r="AI736" s="85"/>
      <c r="AJ736" s="111"/>
      <c r="AK736" s="112">
        <v>0</v>
      </c>
      <c r="AL736" s="87"/>
      <c r="AM736" s="85"/>
      <c r="AN736" s="111"/>
      <c r="AO736" s="112">
        <v>0</v>
      </c>
      <c r="AP736" s="87"/>
      <c r="AQ736" s="85"/>
      <c r="AR736" s="111"/>
      <c r="AS736" s="112">
        <v>0</v>
      </c>
      <c r="AT736" s="87"/>
      <c r="AU736" s="85"/>
      <c r="AV736" s="111"/>
      <c r="AW736" s="112">
        <v>0</v>
      </c>
      <c r="AX736" s="87"/>
      <c r="AY736" s="85"/>
      <c r="AZ736" s="267">
        <f t="shared" si="41"/>
        <v>0</v>
      </c>
      <c r="BA736" s="88">
        <f t="shared" si="42"/>
        <v>0</v>
      </c>
      <c r="BC736">
        <f>IF($A736&lt;&gt;"",COUNTIF($BD$3:$BD736,$BD736),0)</f>
        <v>0</v>
      </c>
      <c r="BD736" t="str">
        <f>IF($A736&lt;&gt;"",VLOOKUP(TRUNC(MID($A736,1,2),0),Plano_Contas!$H$3:$J$103,2,TRUE),"")</f>
        <v/>
      </c>
      <c r="BE736" s="201" t="str">
        <f t="shared" si="43"/>
        <v/>
      </c>
      <c r="BF736" t="str">
        <f ca="1">IF($BT736&lt;&gt;"",SUMIF($BD$3:$BD$1004,"="&amp;$BD736,INDIRECT(ADDRESS(3,BF$2,1,1)):INDIRECT(ADDRESS(1004,BF$2,1,1))),"")</f>
        <v/>
      </c>
      <c r="BG736" t="str">
        <f ca="1">IF($BT736&lt;&gt;"",SUMIF($BD$3:$BD$1004,"="&amp;$BD736,INDIRECT(ADDRESS(3,BG$2,1,1)):INDIRECT(ADDRESS(1004,BG$2,1,1))),"")</f>
        <v/>
      </c>
      <c r="BH736" t="str">
        <f ca="1">IF($BT736&lt;&gt;"",SUMIF($BD$3:$BD$1004,"="&amp;$BD736,INDIRECT(ADDRESS(3,BH$2,1,1)):INDIRECT(ADDRESS(1004,BH$2,1,1))),"")</f>
        <v/>
      </c>
      <c r="BI736" t="str">
        <f ca="1">IF($BT736&lt;&gt;"",SUMIF($BD$3:$BD$1004,"="&amp;$BD736,INDIRECT(ADDRESS(3,BI$2,1,1)):INDIRECT(ADDRESS(1004,BI$2,1,1))),"")</f>
        <v/>
      </c>
      <c r="BJ736" t="str">
        <f ca="1">IF($BT736&lt;&gt;"",SUMIF($BD$3:$BD$1004,"="&amp;$BD736,INDIRECT(ADDRESS(3,BJ$2,1,1)):INDIRECT(ADDRESS(1004,BJ$2,1,1))),"")</f>
        <v/>
      </c>
      <c r="BK736" t="str">
        <f ca="1">IF($BT736&lt;&gt;"",SUMIF($BD$3:$BD$1004,"="&amp;$BD736,INDIRECT(ADDRESS(3,BK$2,1,1)):INDIRECT(ADDRESS(1004,BK$2,1,1))),"")</f>
        <v/>
      </c>
      <c r="BL736" t="str">
        <f ca="1">IF($BT736&lt;&gt;"",SUMIF($BD$3:$BD$1004,"="&amp;$BD736,INDIRECT(ADDRESS(3,BL$2,1,1)):INDIRECT(ADDRESS(1004,BL$2,1,1))),"")</f>
        <v/>
      </c>
      <c r="BM736" t="str">
        <f ca="1">IF($BT736&lt;&gt;"",SUMIF($BD$3:$BD$1004,"="&amp;$BD736,INDIRECT(ADDRESS(3,BM$2,1,1)):INDIRECT(ADDRESS(1004,BM$2,1,1))),"")</f>
        <v/>
      </c>
      <c r="BN736" t="str">
        <f ca="1">IF($BT736&lt;&gt;"",SUMIF($BD$3:$BD$1004,"="&amp;$BD736,INDIRECT(ADDRESS(3,BN$2,1,1)):INDIRECT(ADDRESS(1004,BN$2,1,1))),"")</f>
        <v/>
      </c>
      <c r="BO736" t="str">
        <f ca="1">IF($BT736&lt;&gt;"",SUMIF($BD$3:$BD$1004,"="&amp;$BD736,INDIRECT(ADDRESS(3,BO$2,1,1)):INDIRECT(ADDRESS(1004,BO$2,1,1))),"")</f>
        <v/>
      </c>
      <c r="BP736" t="str">
        <f ca="1">IF($BT736&lt;&gt;"",SUMIF($BD$3:$BD$1004,"="&amp;$BD736,INDIRECT(ADDRESS(3,BP$2,1,1)):INDIRECT(ADDRESS(1004,BP$2,1,1))),"")</f>
        <v/>
      </c>
      <c r="BQ736" t="str">
        <f ca="1">IF($BT736&lt;&gt;"",SUMIF($BD$3:$BD$1004,"="&amp;$BD736,INDIRECT(ADDRESS(3,BQ$2,1,1)):INDIRECT(ADDRESS(1004,BQ$2,1,1))),"")</f>
        <v/>
      </c>
      <c r="BR736" t="str">
        <f ca="1">IF($BT736&lt;&gt;"",SUMIF($BD$3:$BD$1004,"="&amp;$BD736,INDIRECT(ADDRESS(3,BR$2,1,1)):INDIRECT(ADDRESS(1004,BR$2,1,1))),"")</f>
        <v/>
      </c>
      <c r="BS736" t="str">
        <f>IF($A736&lt;&gt;"",VLOOKUP(TRUNC(MID($A736,1,2),0),Plano_Contas!$H$3:$J$103,3,TRUE),"")</f>
        <v/>
      </c>
      <c r="BT736" t="str">
        <f t="shared" si="44"/>
        <v/>
      </c>
      <c r="BV736">
        <f>Empresas!C736</f>
        <v>0</v>
      </c>
    </row>
    <row r="737" spans="1:74" x14ac:dyDescent="0.2">
      <c r="A737" s="89"/>
      <c r="B737" s="52" t="str">
        <f>IF($A737&lt;&gt;"",VLOOKUP(""&amp;$A737,Plano_Contas!$A$3:$F$1003,6,0),"")</f>
        <v/>
      </c>
      <c r="C737" s="91"/>
      <c r="D737" s="111"/>
      <c r="E737" s="112">
        <v>0</v>
      </c>
      <c r="F737" s="87"/>
      <c r="G737" s="85"/>
      <c r="H737" s="111"/>
      <c r="I737" s="112">
        <v>0</v>
      </c>
      <c r="J737" s="87"/>
      <c r="K737" s="85"/>
      <c r="L737" s="111"/>
      <c r="M737" s="112">
        <v>0</v>
      </c>
      <c r="N737" s="87"/>
      <c r="O737" s="85"/>
      <c r="P737" s="111"/>
      <c r="Q737" s="112">
        <v>0</v>
      </c>
      <c r="R737" s="87"/>
      <c r="S737" s="85"/>
      <c r="T737" s="111"/>
      <c r="U737" s="112">
        <v>0</v>
      </c>
      <c r="V737" s="87"/>
      <c r="W737" s="85"/>
      <c r="X737" s="111"/>
      <c r="Y737" s="112">
        <v>0</v>
      </c>
      <c r="Z737" s="87"/>
      <c r="AA737" s="85"/>
      <c r="AB737" s="111"/>
      <c r="AC737" s="112">
        <v>0</v>
      </c>
      <c r="AD737" s="87"/>
      <c r="AE737" s="85"/>
      <c r="AF737" s="111"/>
      <c r="AG737" s="112">
        <v>0</v>
      </c>
      <c r="AH737" s="87"/>
      <c r="AI737" s="85"/>
      <c r="AJ737" s="111"/>
      <c r="AK737" s="112">
        <v>0</v>
      </c>
      <c r="AL737" s="87"/>
      <c r="AM737" s="85"/>
      <c r="AN737" s="111"/>
      <c r="AO737" s="112">
        <v>0</v>
      </c>
      <c r="AP737" s="87"/>
      <c r="AQ737" s="85"/>
      <c r="AR737" s="111"/>
      <c r="AS737" s="112">
        <v>0</v>
      </c>
      <c r="AT737" s="87"/>
      <c r="AU737" s="85"/>
      <c r="AV737" s="111"/>
      <c r="AW737" s="112">
        <v>0</v>
      </c>
      <c r="AX737" s="87"/>
      <c r="AY737" s="85"/>
      <c r="AZ737" s="267">
        <f t="shared" si="41"/>
        <v>0</v>
      </c>
      <c r="BA737" s="88">
        <f t="shared" si="42"/>
        <v>0</v>
      </c>
      <c r="BC737">
        <f>IF($A737&lt;&gt;"",COUNTIF($BD$3:$BD737,$BD737),0)</f>
        <v>0</v>
      </c>
      <c r="BD737" t="str">
        <f>IF($A737&lt;&gt;"",VLOOKUP(TRUNC(MID($A737,1,2),0),Plano_Contas!$H$3:$J$103,2,TRUE),"")</f>
        <v/>
      </c>
      <c r="BE737" s="201" t="str">
        <f t="shared" si="43"/>
        <v/>
      </c>
      <c r="BF737" t="str">
        <f ca="1">IF($BT737&lt;&gt;"",SUMIF($BD$3:$BD$1004,"="&amp;$BD737,INDIRECT(ADDRESS(3,BF$2,1,1)):INDIRECT(ADDRESS(1004,BF$2,1,1))),"")</f>
        <v/>
      </c>
      <c r="BG737" t="str">
        <f ca="1">IF($BT737&lt;&gt;"",SUMIF($BD$3:$BD$1004,"="&amp;$BD737,INDIRECT(ADDRESS(3,BG$2,1,1)):INDIRECT(ADDRESS(1004,BG$2,1,1))),"")</f>
        <v/>
      </c>
      <c r="BH737" t="str">
        <f ca="1">IF($BT737&lt;&gt;"",SUMIF($BD$3:$BD$1004,"="&amp;$BD737,INDIRECT(ADDRESS(3,BH$2,1,1)):INDIRECT(ADDRESS(1004,BH$2,1,1))),"")</f>
        <v/>
      </c>
      <c r="BI737" t="str">
        <f ca="1">IF($BT737&lt;&gt;"",SUMIF($BD$3:$BD$1004,"="&amp;$BD737,INDIRECT(ADDRESS(3,BI$2,1,1)):INDIRECT(ADDRESS(1004,BI$2,1,1))),"")</f>
        <v/>
      </c>
      <c r="BJ737" t="str">
        <f ca="1">IF($BT737&lt;&gt;"",SUMIF($BD$3:$BD$1004,"="&amp;$BD737,INDIRECT(ADDRESS(3,BJ$2,1,1)):INDIRECT(ADDRESS(1004,BJ$2,1,1))),"")</f>
        <v/>
      </c>
      <c r="BK737" t="str">
        <f ca="1">IF($BT737&lt;&gt;"",SUMIF($BD$3:$BD$1004,"="&amp;$BD737,INDIRECT(ADDRESS(3,BK$2,1,1)):INDIRECT(ADDRESS(1004,BK$2,1,1))),"")</f>
        <v/>
      </c>
      <c r="BL737" t="str">
        <f ca="1">IF($BT737&lt;&gt;"",SUMIF($BD$3:$BD$1004,"="&amp;$BD737,INDIRECT(ADDRESS(3,BL$2,1,1)):INDIRECT(ADDRESS(1004,BL$2,1,1))),"")</f>
        <v/>
      </c>
      <c r="BM737" t="str">
        <f ca="1">IF($BT737&lt;&gt;"",SUMIF($BD$3:$BD$1004,"="&amp;$BD737,INDIRECT(ADDRESS(3,BM$2,1,1)):INDIRECT(ADDRESS(1004,BM$2,1,1))),"")</f>
        <v/>
      </c>
      <c r="BN737" t="str">
        <f ca="1">IF($BT737&lt;&gt;"",SUMIF($BD$3:$BD$1004,"="&amp;$BD737,INDIRECT(ADDRESS(3,BN$2,1,1)):INDIRECT(ADDRESS(1004,BN$2,1,1))),"")</f>
        <v/>
      </c>
      <c r="BO737" t="str">
        <f ca="1">IF($BT737&lt;&gt;"",SUMIF($BD$3:$BD$1004,"="&amp;$BD737,INDIRECT(ADDRESS(3,BO$2,1,1)):INDIRECT(ADDRESS(1004,BO$2,1,1))),"")</f>
        <v/>
      </c>
      <c r="BP737" t="str">
        <f ca="1">IF($BT737&lt;&gt;"",SUMIF($BD$3:$BD$1004,"="&amp;$BD737,INDIRECT(ADDRESS(3,BP$2,1,1)):INDIRECT(ADDRESS(1004,BP$2,1,1))),"")</f>
        <v/>
      </c>
      <c r="BQ737" t="str">
        <f ca="1">IF($BT737&lt;&gt;"",SUMIF($BD$3:$BD$1004,"="&amp;$BD737,INDIRECT(ADDRESS(3,BQ$2,1,1)):INDIRECT(ADDRESS(1004,BQ$2,1,1))),"")</f>
        <v/>
      </c>
      <c r="BR737" t="str">
        <f ca="1">IF($BT737&lt;&gt;"",SUMIF($BD$3:$BD$1004,"="&amp;$BD737,INDIRECT(ADDRESS(3,BR$2,1,1)):INDIRECT(ADDRESS(1004,BR$2,1,1))),"")</f>
        <v/>
      </c>
      <c r="BS737" t="str">
        <f>IF($A737&lt;&gt;"",VLOOKUP(TRUNC(MID($A737,1,2),0),Plano_Contas!$H$3:$J$103,3,TRUE),"")</f>
        <v/>
      </c>
      <c r="BT737" t="str">
        <f t="shared" si="44"/>
        <v/>
      </c>
      <c r="BV737">
        <f>Empresas!C737</f>
        <v>0</v>
      </c>
    </row>
    <row r="738" spans="1:74" x14ac:dyDescent="0.2">
      <c r="A738" s="89"/>
      <c r="B738" s="52" t="str">
        <f>IF($A738&lt;&gt;"",VLOOKUP(""&amp;$A738,Plano_Contas!$A$3:$F$1003,6,0),"")</f>
        <v/>
      </c>
      <c r="C738" s="91"/>
      <c r="D738" s="111"/>
      <c r="E738" s="112">
        <v>0</v>
      </c>
      <c r="F738" s="87"/>
      <c r="G738" s="85"/>
      <c r="H738" s="111"/>
      <c r="I738" s="112">
        <v>0</v>
      </c>
      <c r="J738" s="87"/>
      <c r="K738" s="85"/>
      <c r="L738" s="111"/>
      <c r="M738" s="112">
        <v>0</v>
      </c>
      <c r="N738" s="87"/>
      <c r="O738" s="85"/>
      <c r="P738" s="111"/>
      <c r="Q738" s="112">
        <v>0</v>
      </c>
      <c r="R738" s="87"/>
      <c r="S738" s="85"/>
      <c r="T738" s="111"/>
      <c r="U738" s="112">
        <v>0</v>
      </c>
      <c r="V738" s="87"/>
      <c r="W738" s="85"/>
      <c r="X738" s="111"/>
      <c r="Y738" s="112">
        <v>0</v>
      </c>
      <c r="Z738" s="87"/>
      <c r="AA738" s="85"/>
      <c r="AB738" s="111"/>
      <c r="AC738" s="112">
        <v>0</v>
      </c>
      <c r="AD738" s="87"/>
      <c r="AE738" s="85"/>
      <c r="AF738" s="111"/>
      <c r="AG738" s="112">
        <v>0</v>
      </c>
      <c r="AH738" s="87"/>
      <c r="AI738" s="85"/>
      <c r="AJ738" s="111"/>
      <c r="AK738" s="112">
        <v>0</v>
      </c>
      <c r="AL738" s="87"/>
      <c r="AM738" s="85"/>
      <c r="AN738" s="111"/>
      <c r="AO738" s="112">
        <v>0</v>
      </c>
      <c r="AP738" s="87"/>
      <c r="AQ738" s="85"/>
      <c r="AR738" s="111"/>
      <c r="AS738" s="112">
        <v>0</v>
      </c>
      <c r="AT738" s="87"/>
      <c r="AU738" s="85"/>
      <c r="AV738" s="111"/>
      <c r="AW738" s="112">
        <v>0</v>
      </c>
      <c r="AX738" s="87"/>
      <c r="AY738" s="85"/>
      <c r="AZ738" s="267">
        <f t="shared" si="41"/>
        <v>0</v>
      </c>
      <c r="BA738" s="88">
        <f t="shared" si="42"/>
        <v>0</v>
      </c>
      <c r="BC738">
        <f>IF($A738&lt;&gt;"",COUNTIF($BD$3:$BD738,$BD738),0)</f>
        <v>0</v>
      </c>
      <c r="BD738" t="str">
        <f>IF($A738&lt;&gt;"",VLOOKUP(TRUNC(MID($A738,1,2),0),Plano_Contas!$H$3:$J$103,2,TRUE),"")</f>
        <v/>
      </c>
      <c r="BE738" s="201" t="str">
        <f t="shared" si="43"/>
        <v/>
      </c>
      <c r="BF738" t="str">
        <f ca="1">IF($BT738&lt;&gt;"",SUMIF($BD$3:$BD$1004,"="&amp;$BD738,INDIRECT(ADDRESS(3,BF$2,1,1)):INDIRECT(ADDRESS(1004,BF$2,1,1))),"")</f>
        <v/>
      </c>
      <c r="BG738" t="str">
        <f ca="1">IF($BT738&lt;&gt;"",SUMIF($BD$3:$BD$1004,"="&amp;$BD738,INDIRECT(ADDRESS(3,BG$2,1,1)):INDIRECT(ADDRESS(1004,BG$2,1,1))),"")</f>
        <v/>
      </c>
      <c r="BH738" t="str">
        <f ca="1">IF($BT738&lt;&gt;"",SUMIF($BD$3:$BD$1004,"="&amp;$BD738,INDIRECT(ADDRESS(3,BH$2,1,1)):INDIRECT(ADDRESS(1004,BH$2,1,1))),"")</f>
        <v/>
      </c>
      <c r="BI738" t="str">
        <f ca="1">IF($BT738&lt;&gt;"",SUMIF($BD$3:$BD$1004,"="&amp;$BD738,INDIRECT(ADDRESS(3,BI$2,1,1)):INDIRECT(ADDRESS(1004,BI$2,1,1))),"")</f>
        <v/>
      </c>
      <c r="BJ738" t="str">
        <f ca="1">IF($BT738&lt;&gt;"",SUMIF($BD$3:$BD$1004,"="&amp;$BD738,INDIRECT(ADDRESS(3,BJ$2,1,1)):INDIRECT(ADDRESS(1004,BJ$2,1,1))),"")</f>
        <v/>
      </c>
      <c r="BK738" t="str">
        <f ca="1">IF($BT738&lt;&gt;"",SUMIF($BD$3:$BD$1004,"="&amp;$BD738,INDIRECT(ADDRESS(3,BK$2,1,1)):INDIRECT(ADDRESS(1004,BK$2,1,1))),"")</f>
        <v/>
      </c>
      <c r="BL738" t="str">
        <f ca="1">IF($BT738&lt;&gt;"",SUMIF($BD$3:$BD$1004,"="&amp;$BD738,INDIRECT(ADDRESS(3,BL$2,1,1)):INDIRECT(ADDRESS(1004,BL$2,1,1))),"")</f>
        <v/>
      </c>
      <c r="BM738" t="str">
        <f ca="1">IF($BT738&lt;&gt;"",SUMIF($BD$3:$BD$1004,"="&amp;$BD738,INDIRECT(ADDRESS(3,BM$2,1,1)):INDIRECT(ADDRESS(1004,BM$2,1,1))),"")</f>
        <v/>
      </c>
      <c r="BN738" t="str">
        <f ca="1">IF($BT738&lt;&gt;"",SUMIF($BD$3:$BD$1004,"="&amp;$BD738,INDIRECT(ADDRESS(3,BN$2,1,1)):INDIRECT(ADDRESS(1004,BN$2,1,1))),"")</f>
        <v/>
      </c>
      <c r="BO738" t="str">
        <f ca="1">IF($BT738&lt;&gt;"",SUMIF($BD$3:$BD$1004,"="&amp;$BD738,INDIRECT(ADDRESS(3,BO$2,1,1)):INDIRECT(ADDRESS(1004,BO$2,1,1))),"")</f>
        <v/>
      </c>
      <c r="BP738" t="str">
        <f ca="1">IF($BT738&lt;&gt;"",SUMIF($BD$3:$BD$1004,"="&amp;$BD738,INDIRECT(ADDRESS(3,BP$2,1,1)):INDIRECT(ADDRESS(1004,BP$2,1,1))),"")</f>
        <v/>
      </c>
      <c r="BQ738" t="str">
        <f ca="1">IF($BT738&lt;&gt;"",SUMIF($BD$3:$BD$1004,"="&amp;$BD738,INDIRECT(ADDRESS(3,BQ$2,1,1)):INDIRECT(ADDRESS(1004,BQ$2,1,1))),"")</f>
        <v/>
      </c>
      <c r="BR738" t="str">
        <f ca="1">IF($BT738&lt;&gt;"",SUMIF($BD$3:$BD$1004,"="&amp;$BD738,INDIRECT(ADDRESS(3,BR$2,1,1)):INDIRECT(ADDRESS(1004,BR$2,1,1))),"")</f>
        <v/>
      </c>
      <c r="BS738" t="str">
        <f>IF($A738&lt;&gt;"",VLOOKUP(TRUNC(MID($A738,1,2),0),Plano_Contas!$H$3:$J$103,3,TRUE),"")</f>
        <v/>
      </c>
      <c r="BT738" t="str">
        <f t="shared" si="44"/>
        <v/>
      </c>
      <c r="BV738">
        <f>Empresas!C738</f>
        <v>0</v>
      </c>
    </row>
    <row r="739" spans="1:74" x14ac:dyDescent="0.2">
      <c r="A739" s="89"/>
      <c r="B739" s="52" t="str">
        <f>IF($A739&lt;&gt;"",VLOOKUP(""&amp;$A739,Plano_Contas!$A$3:$F$1003,6,0),"")</f>
        <v/>
      </c>
      <c r="C739" s="91"/>
      <c r="D739" s="111"/>
      <c r="E739" s="112">
        <v>0</v>
      </c>
      <c r="F739" s="87"/>
      <c r="G739" s="85"/>
      <c r="H739" s="111"/>
      <c r="I739" s="112">
        <v>0</v>
      </c>
      <c r="J739" s="87"/>
      <c r="K739" s="85"/>
      <c r="L739" s="111"/>
      <c r="M739" s="112">
        <v>0</v>
      </c>
      <c r="N739" s="87"/>
      <c r="O739" s="85"/>
      <c r="P739" s="111"/>
      <c r="Q739" s="112">
        <v>0</v>
      </c>
      <c r="R739" s="87"/>
      <c r="S739" s="85"/>
      <c r="T739" s="111"/>
      <c r="U739" s="112">
        <v>0</v>
      </c>
      <c r="V739" s="87"/>
      <c r="W739" s="85"/>
      <c r="X739" s="111"/>
      <c r="Y739" s="112">
        <v>0</v>
      </c>
      <c r="Z739" s="87"/>
      <c r="AA739" s="85"/>
      <c r="AB739" s="111"/>
      <c r="AC739" s="112">
        <v>0</v>
      </c>
      <c r="AD739" s="87"/>
      <c r="AE739" s="85"/>
      <c r="AF739" s="111"/>
      <c r="AG739" s="112">
        <v>0</v>
      </c>
      <c r="AH739" s="87"/>
      <c r="AI739" s="85"/>
      <c r="AJ739" s="111"/>
      <c r="AK739" s="112">
        <v>0</v>
      </c>
      <c r="AL739" s="87"/>
      <c r="AM739" s="85"/>
      <c r="AN739" s="111"/>
      <c r="AO739" s="112">
        <v>0</v>
      </c>
      <c r="AP739" s="87"/>
      <c r="AQ739" s="85"/>
      <c r="AR739" s="111"/>
      <c r="AS739" s="112">
        <v>0</v>
      </c>
      <c r="AT739" s="87"/>
      <c r="AU739" s="85"/>
      <c r="AV739" s="111"/>
      <c r="AW739" s="112">
        <v>0</v>
      </c>
      <c r="AX739" s="87"/>
      <c r="AY739" s="85"/>
      <c r="AZ739" s="267">
        <f t="shared" si="41"/>
        <v>0</v>
      </c>
      <c r="BA739" s="88">
        <f t="shared" si="42"/>
        <v>0</v>
      </c>
      <c r="BC739">
        <f>IF($A739&lt;&gt;"",COUNTIF($BD$3:$BD739,$BD739),0)</f>
        <v>0</v>
      </c>
      <c r="BD739" t="str">
        <f>IF($A739&lt;&gt;"",VLOOKUP(TRUNC(MID($A739,1,2),0),Plano_Contas!$H$3:$J$103,2,TRUE),"")</f>
        <v/>
      </c>
      <c r="BE739" s="201" t="str">
        <f t="shared" si="43"/>
        <v/>
      </c>
      <c r="BF739" t="str">
        <f ca="1">IF($BT739&lt;&gt;"",SUMIF($BD$3:$BD$1004,"="&amp;$BD739,INDIRECT(ADDRESS(3,BF$2,1,1)):INDIRECT(ADDRESS(1004,BF$2,1,1))),"")</f>
        <v/>
      </c>
      <c r="BG739" t="str">
        <f ca="1">IF($BT739&lt;&gt;"",SUMIF($BD$3:$BD$1004,"="&amp;$BD739,INDIRECT(ADDRESS(3,BG$2,1,1)):INDIRECT(ADDRESS(1004,BG$2,1,1))),"")</f>
        <v/>
      </c>
      <c r="BH739" t="str">
        <f ca="1">IF($BT739&lt;&gt;"",SUMIF($BD$3:$BD$1004,"="&amp;$BD739,INDIRECT(ADDRESS(3,BH$2,1,1)):INDIRECT(ADDRESS(1004,BH$2,1,1))),"")</f>
        <v/>
      </c>
      <c r="BI739" t="str">
        <f ca="1">IF($BT739&lt;&gt;"",SUMIF($BD$3:$BD$1004,"="&amp;$BD739,INDIRECT(ADDRESS(3,BI$2,1,1)):INDIRECT(ADDRESS(1004,BI$2,1,1))),"")</f>
        <v/>
      </c>
      <c r="BJ739" t="str">
        <f ca="1">IF($BT739&lt;&gt;"",SUMIF($BD$3:$BD$1004,"="&amp;$BD739,INDIRECT(ADDRESS(3,BJ$2,1,1)):INDIRECT(ADDRESS(1004,BJ$2,1,1))),"")</f>
        <v/>
      </c>
      <c r="BK739" t="str">
        <f ca="1">IF($BT739&lt;&gt;"",SUMIF($BD$3:$BD$1004,"="&amp;$BD739,INDIRECT(ADDRESS(3,BK$2,1,1)):INDIRECT(ADDRESS(1004,BK$2,1,1))),"")</f>
        <v/>
      </c>
      <c r="BL739" t="str">
        <f ca="1">IF($BT739&lt;&gt;"",SUMIF($BD$3:$BD$1004,"="&amp;$BD739,INDIRECT(ADDRESS(3,BL$2,1,1)):INDIRECT(ADDRESS(1004,BL$2,1,1))),"")</f>
        <v/>
      </c>
      <c r="BM739" t="str">
        <f ca="1">IF($BT739&lt;&gt;"",SUMIF($BD$3:$BD$1004,"="&amp;$BD739,INDIRECT(ADDRESS(3,BM$2,1,1)):INDIRECT(ADDRESS(1004,BM$2,1,1))),"")</f>
        <v/>
      </c>
      <c r="BN739" t="str">
        <f ca="1">IF($BT739&lt;&gt;"",SUMIF($BD$3:$BD$1004,"="&amp;$BD739,INDIRECT(ADDRESS(3,BN$2,1,1)):INDIRECT(ADDRESS(1004,BN$2,1,1))),"")</f>
        <v/>
      </c>
      <c r="BO739" t="str">
        <f ca="1">IF($BT739&lt;&gt;"",SUMIF($BD$3:$BD$1004,"="&amp;$BD739,INDIRECT(ADDRESS(3,BO$2,1,1)):INDIRECT(ADDRESS(1004,BO$2,1,1))),"")</f>
        <v/>
      </c>
      <c r="BP739" t="str">
        <f ca="1">IF($BT739&lt;&gt;"",SUMIF($BD$3:$BD$1004,"="&amp;$BD739,INDIRECT(ADDRESS(3,BP$2,1,1)):INDIRECT(ADDRESS(1004,BP$2,1,1))),"")</f>
        <v/>
      </c>
      <c r="BQ739" t="str">
        <f ca="1">IF($BT739&lt;&gt;"",SUMIF($BD$3:$BD$1004,"="&amp;$BD739,INDIRECT(ADDRESS(3,BQ$2,1,1)):INDIRECT(ADDRESS(1004,BQ$2,1,1))),"")</f>
        <v/>
      </c>
      <c r="BR739" t="str">
        <f ca="1">IF($BT739&lt;&gt;"",SUMIF($BD$3:$BD$1004,"="&amp;$BD739,INDIRECT(ADDRESS(3,BR$2,1,1)):INDIRECT(ADDRESS(1004,BR$2,1,1))),"")</f>
        <v/>
      </c>
      <c r="BS739" t="str">
        <f>IF($A739&lt;&gt;"",VLOOKUP(TRUNC(MID($A739,1,2),0),Plano_Contas!$H$3:$J$103,3,TRUE),"")</f>
        <v/>
      </c>
      <c r="BT739" t="str">
        <f t="shared" si="44"/>
        <v/>
      </c>
      <c r="BV739">
        <f>Empresas!C739</f>
        <v>0</v>
      </c>
    </row>
    <row r="740" spans="1:74" x14ac:dyDescent="0.2">
      <c r="A740" s="89"/>
      <c r="B740" s="52" t="str">
        <f>IF($A740&lt;&gt;"",VLOOKUP(""&amp;$A740,Plano_Contas!$A$3:$F$1003,6,0),"")</f>
        <v/>
      </c>
      <c r="C740" s="91"/>
      <c r="D740" s="111"/>
      <c r="E740" s="112">
        <v>0</v>
      </c>
      <c r="F740" s="87"/>
      <c r="G740" s="85"/>
      <c r="H740" s="111"/>
      <c r="I740" s="112">
        <v>0</v>
      </c>
      <c r="J740" s="87"/>
      <c r="K740" s="85"/>
      <c r="L740" s="111"/>
      <c r="M740" s="112">
        <v>0</v>
      </c>
      <c r="N740" s="87"/>
      <c r="O740" s="85"/>
      <c r="P740" s="111"/>
      <c r="Q740" s="112">
        <v>0</v>
      </c>
      <c r="R740" s="87"/>
      <c r="S740" s="85"/>
      <c r="T740" s="111"/>
      <c r="U740" s="112">
        <v>0</v>
      </c>
      <c r="V740" s="87"/>
      <c r="W740" s="85"/>
      <c r="X740" s="111"/>
      <c r="Y740" s="112">
        <v>0</v>
      </c>
      <c r="Z740" s="87"/>
      <c r="AA740" s="85"/>
      <c r="AB740" s="111"/>
      <c r="AC740" s="112">
        <v>0</v>
      </c>
      <c r="AD740" s="87"/>
      <c r="AE740" s="85"/>
      <c r="AF740" s="111"/>
      <c r="AG740" s="112">
        <v>0</v>
      </c>
      <c r="AH740" s="87"/>
      <c r="AI740" s="85"/>
      <c r="AJ740" s="111"/>
      <c r="AK740" s="112">
        <v>0</v>
      </c>
      <c r="AL740" s="87"/>
      <c r="AM740" s="85"/>
      <c r="AN740" s="111"/>
      <c r="AO740" s="112">
        <v>0</v>
      </c>
      <c r="AP740" s="87"/>
      <c r="AQ740" s="85"/>
      <c r="AR740" s="111"/>
      <c r="AS740" s="112">
        <v>0</v>
      </c>
      <c r="AT740" s="87"/>
      <c r="AU740" s="85"/>
      <c r="AV740" s="111"/>
      <c r="AW740" s="112">
        <v>0</v>
      </c>
      <c r="AX740" s="87"/>
      <c r="AY740" s="85"/>
      <c r="AZ740" s="267">
        <f t="shared" si="41"/>
        <v>0</v>
      </c>
      <c r="BA740" s="88">
        <f t="shared" si="42"/>
        <v>0</v>
      </c>
      <c r="BC740">
        <f>IF($A740&lt;&gt;"",COUNTIF($BD$3:$BD740,$BD740),0)</f>
        <v>0</v>
      </c>
      <c r="BD740" t="str">
        <f>IF($A740&lt;&gt;"",VLOOKUP(TRUNC(MID($A740,1,2),0),Plano_Contas!$H$3:$J$103,2,TRUE),"")</f>
        <v/>
      </c>
      <c r="BE740" s="201" t="str">
        <f t="shared" si="43"/>
        <v/>
      </c>
      <c r="BF740" t="str">
        <f ca="1">IF($BT740&lt;&gt;"",SUMIF($BD$3:$BD$1004,"="&amp;$BD740,INDIRECT(ADDRESS(3,BF$2,1,1)):INDIRECT(ADDRESS(1004,BF$2,1,1))),"")</f>
        <v/>
      </c>
      <c r="BG740" t="str">
        <f ca="1">IF($BT740&lt;&gt;"",SUMIF($BD$3:$BD$1004,"="&amp;$BD740,INDIRECT(ADDRESS(3,BG$2,1,1)):INDIRECT(ADDRESS(1004,BG$2,1,1))),"")</f>
        <v/>
      </c>
      <c r="BH740" t="str">
        <f ca="1">IF($BT740&lt;&gt;"",SUMIF($BD$3:$BD$1004,"="&amp;$BD740,INDIRECT(ADDRESS(3,BH$2,1,1)):INDIRECT(ADDRESS(1004,BH$2,1,1))),"")</f>
        <v/>
      </c>
      <c r="BI740" t="str">
        <f ca="1">IF($BT740&lt;&gt;"",SUMIF($BD$3:$BD$1004,"="&amp;$BD740,INDIRECT(ADDRESS(3,BI$2,1,1)):INDIRECT(ADDRESS(1004,BI$2,1,1))),"")</f>
        <v/>
      </c>
      <c r="BJ740" t="str">
        <f ca="1">IF($BT740&lt;&gt;"",SUMIF($BD$3:$BD$1004,"="&amp;$BD740,INDIRECT(ADDRESS(3,BJ$2,1,1)):INDIRECT(ADDRESS(1004,BJ$2,1,1))),"")</f>
        <v/>
      </c>
      <c r="BK740" t="str">
        <f ca="1">IF($BT740&lt;&gt;"",SUMIF($BD$3:$BD$1004,"="&amp;$BD740,INDIRECT(ADDRESS(3,BK$2,1,1)):INDIRECT(ADDRESS(1004,BK$2,1,1))),"")</f>
        <v/>
      </c>
      <c r="BL740" t="str">
        <f ca="1">IF($BT740&lt;&gt;"",SUMIF($BD$3:$BD$1004,"="&amp;$BD740,INDIRECT(ADDRESS(3,BL$2,1,1)):INDIRECT(ADDRESS(1004,BL$2,1,1))),"")</f>
        <v/>
      </c>
      <c r="BM740" t="str">
        <f ca="1">IF($BT740&lt;&gt;"",SUMIF($BD$3:$BD$1004,"="&amp;$BD740,INDIRECT(ADDRESS(3,BM$2,1,1)):INDIRECT(ADDRESS(1004,BM$2,1,1))),"")</f>
        <v/>
      </c>
      <c r="BN740" t="str">
        <f ca="1">IF($BT740&lt;&gt;"",SUMIF($BD$3:$BD$1004,"="&amp;$BD740,INDIRECT(ADDRESS(3,BN$2,1,1)):INDIRECT(ADDRESS(1004,BN$2,1,1))),"")</f>
        <v/>
      </c>
      <c r="BO740" t="str">
        <f ca="1">IF($BT740&lt;&gt;"",SUMIF($BD$3:$BD$1004,"="&amp;$BD740,INDIRECT(ADDRESS(3,BO$2,1,1)):INDIRECT(ADDRESS(1004,BO$2,1,1))),"")</f>
        <v/>
      </c>
      <c r="BP740" t="str">
        <f ca="1">IF($BT740&lt;&gt;"",SUMIF($BD$3:$BD$1004,"="&amp;$BD740,INDIRECT(ADDRESS(3,BP$2,1,1)):INDIRECT(ADDRESS(1004,BP$2,1,1))),"")</f>
        <v/>
      </c>
      <c r="BQ740" t="str">
        <f ca="1">IF($BT740&lt;&gt;"",SUMIF($BD$3:$BD$1004,"="&amp;$BD740,INDIRECT(ADDRESS(3,BQ$2,1,1)):INDIRECT(ADDRESS(1004,BQ$2,1,1))),"")</f>
        <v/>
      </c>
      <c r="BR740" t="str">
        <f ca="1">IF($BT740&lt;&gt;"",SUMIF($BD$3:$BD$1004,"="&amp;$BD740,INDIRECT(ADDRESS(3,BR$2,1,1)):INDIRECT(ADDRESS(1004,BR$2,1,1))),"")</f>
        <v/>
      </c>
      <c r="BS740" t="str">
        <f>IF($A740&lt;&gt;"",VLOOKUP(TRUNC(MID($A740,1,2),0),Plano_Contas!$H$3:$J$103,3,TRUE),"")</f>
        <v/>
      </c>
      <c r="BT740" t="str">
        <f t="shared" si="44"/>
        <v/>
      </c>
      <c r="BV740">
        <f>Empresas!C740</f>
        <v>0</v>
      </c>
    </row>
    <row r="741" spans="1:74" x14ac:dyDescent="0.2">
      <c r="A741" s="89"/>
      <c r="B741" s="52" t="str">
        <f>IF($A741&lt;&gt;"",VLOOKUP(""&amp;$A741,Plano_Contas!$A$3:$F$1003,6,0),"")</f>
        <v/>
      </c>
      <c r="C741" s="91"/>
      <c r="D741" s="111"/>
      <c r="E741" s="112">
        <v>0</v>
      </c>
      <c r="F741" s="87"/>
      <c r="G741" s="85"/>
      <c r="H741" s="111"/>
      <c r="I741" s="112">
        <v>0</v>
      </c>
      <c r="J741" s="87"/>
      <c r="K741" s="85"/>
      <c r="L741" s="111"/>
      <c r="M741" s="112">
        <v>0</v>
      </c>
      <c r="N741" s="87"/>
      <c r="O741" s="85"/>
      <c r="P741" s="111"/>
      <c r="Q741" s="112">
        <v>0</v>
      </c>
      <c r="R741" s="87"/>
      <c r="S741" s="85"/>
      <c r="T741" s="111"/>
      <c r="U741" s="112">
        <v>0</v>
      </c>
      <c r="V741" s="87"/>
      <c r="W741" s="85"/>
      <c r="X741" s="111"/>
      <c r="Y741" s="112">
        <v>0</v>
      </c>
      <c r="Z741" s="87"/>
      <c r="AA741" s="85"/>
      <c r="AB741" s="111"/>
      <c r="AC741" s="112">
        <v>0</v>
      </c>
      <c r="AD741" s="87"/>
      <c r="AE741" s="85"/>
      <c r="AF741" s="111"/>
      <c r="AG741" s="112">
        <v>0</v>
      </c>
      <c r="AH741" s="87"/>
      <c r="AI741" s="85"/>
      <c r="AJ741" s="111"/>
      <c r="AK741" s="112">
        <v>0</v>
      </c>
      <c r="AL741" s="87"/>
      <c r="AM741" s="85"/>
      <c r="AN741" s="111"/>
      <c r="AO741" s="112">
        <v>0</v>
      </c>
      <c r="AP741" s="87"/>
      <c r="AQ741" s="85"/>
      <c r="AR741" s="111"/>
      <c r="AS741" s="112">
        <v>0</v>
      </c>
      <c r="AT741" s="87"/>
      <c r="AU741" s="85"/>
      <c r="AV741" s="111"/>
      <c r="AW741" s="112">
        <v>0</v>
      </c>
      <c r="AX741" s="87"/>
      <c r="AY741" s="85"/>
      <c r="AZ741" s="267">
        <f t="shared" si="41"/>
        <v>0</v>
      </c>
      <c r="BA741" s="88">
        <f t="shared" si="42"/>
        <v>0</v>
      </c>
      <c r="BC741">
        <f>IF($A741&lt;&gt;"",COUNTIF($BD$3:$BD741,$BD741),0)</f>
        <v>0</v>
      </c>
      <c r="BD741" t="str">
        <f>IF($A741&lt;&gt;"",VLOOKUP(TRUNC(MID($A741,1,2),0),Plano_Contas!$H$3:$J$103,2,TRUE),"")</f>
        <v/>
      </c>
      <c r="BE741" s="201" t="str">
        <f t="shared" si="43"/>
        <v/>
      </c>
      <c r="BF741" t="str">
        <f ca="1">IF($BT741&lt;&gt;"",SUMIF($BD$3:$BD$1004,"="&amp;$BD741,INDIRECT(ADDRESS(3,BF$2,1,1)):INDIRECT(ADDRESS(1004,BF$2,1,1))),"")</f>
        <v/>
      </c>
      <c r="BG741" t="str">
        <f ca="1">IF($BT741&lt;&gt;"",SUMIF($BD$3:$BD$1004,"="&amp;$BD741,INDIRECT(ADDRESS(3,BG$2,1,1)):INDIRECT(ADDRESS(1004,BG$2,1,1))),"")</f>
        <v/>
      </c>
      <c r="BH741" t="str">
        <f ca="1">IF($BT741&lt;&gt;"",SUMIF($BD$3:$BD$1004,"="&amp;$BD741,INDIRECT(ADDRESS(3,BH$2,1,1)):INDIRECT(ADDRESS(1004,BH$2,1,1))),"")</f>
        <v/>
      </c>
      <c r="BI741" t="str">
        <f ca="1">IF($BT741&lt;&gt;"",SUMIF($BD$3:$BD$1004,"="&amp;$BD741,INDIRECT(ADDRESS(3,BI$2,1,1)):INDIRECT(ADDRESS(1004,BI$2,1,1))),"")</f>
        <v/>
      </c>
      <c r="BJ741" t="str">
        <f ca="1">IF($BT741&lt;&gt;"",SUMIF($BD$3:$BD$1004,"="&amp;$BD741,INDIRECT(ADDRESS(3,BJ$2,1,1)):INDIRECT(ADDRESS(1004,BJ$2,1,1))),"")</f>
        <v/>
      </c>
      <c r="BK741" t="str">
        <f ca="1">IF($BT741&lt;&gt;"",SUMIF($BD$3:$BD$1004,"="&amp;$BD741,INDIRECT(ADDRESS(3,BK$2,1,1)):INDIRECT(ADDRESS(1004,BK$2,1,1))),"")</f>
        <v/>
      </c>
      <c r="BL741" t="str">
        <f ca="1">IF($BT741&lt;&gt;"",SUMIF($BD$3:$BD$1004,"="&amp;$BD741,INDIRECT(ADDRESS(3,BL$2,1,1)):INDIRECT(ADDRESS(1004,BL$2,1,1))),"")</f>
        <v/>
      </c>
      <c r="BM741" t="str">
        <f ca="1">IF($BT741&lt;&gt;"",SUMIF($BD$3:$BD$1004,"="&amp;$BD741,INDIRECT(ADDRESS(3,BM$2,1,1)):INDIRECT(ADDRESS(1004,BM$2,1,1))),"")</f>
        <v/>
      </c>
      <c r="BN741" t="str">
        <f ca="1">IF($BT741&lt;&gt;"",SUMIF($BD$3:$BD$1004,"="&amp;$BD741,INDIRECT(ADDRESS(3,BN$2,1,1)):INDIRECT(ADDRESS(1004,BN$2,1,1))),"")</f>
        <v/>
      </c>
      <c r="BO741" t="str">
        <f ca="1">IF($BT741&lt;&gt;"",SUMIF($BD$3:$BD$1004,"="&amp;$BD741,INDIRECT(ADDRESS(3,BO$2,1,1)):INDIRECT(ADDRESS(1004,BO$2,1,1))),"")</f>
        <v/>
      </c>
      <c r="BP741" t="str">
        <f ca="1">IF($BT741&lt;&gt;"",SUMIF($BD$3:$BD$1004,"="&amp;$BD741,INDIRECT(ADDRESS(3,BP$2,1,1)):INDIRECT(ADDRESS(1004,BP$2,1,1))),"")</f>
        <v/>
      </c>
      <c r="BQ741" t="str">
        <f ca="1">IF($BT741&lt;&gt;"",SUMIF($BD$3:$BD$1004,"="&amp;$BD741,INDIRECT(ADDRESS(3,BQ$2,1,1)):INDIRECT(ADDRESS(1004,BQ$2,1,1))),"")</f>
        <v/>
      </c>
      <c r="BR741" t="str">
        <f ca="1">IF($BT741&lt;&gt;"",SUMIF($BD$3:$BD$1004,"="&amp;$BD741,INDIRECT(ADDRESS(3,BR$2,1,1)):INDIRECT(ADDRESS(1004,BR$2,1,1))),"")</f>
        <v/>
      </c>
      <c r="BS741" t="str">
        <f>IF($A741&lt;&gt;"",VLOOKUP(TRUNC(MID($A741,1,2),0),Plano_Contas!$H$3:$J$103,3,TRUE),"")</f>
        <v/>
      </c>
      <c r="BT741" t="str">
        <f t="shared" si="44"/>
        <v/>
      </c>
      <c r="BV741">
        <f>Empresas!C741</f>
        <v>0</v>
      </c>
    </row>
    <row r="742" spans="1:74" x14ac:dyDescent="0.2">
      <c r="A742" s="89"/>
      <c r="B742" s="52" t="str">
        <f>IF($A742&lt;&gt;"",VLOOKUP(""&amp;$A742,Plano_Contas!$A$3:$F$1003,6,0),"")</f>
        <v/>
      </c>
      <c r="C742" s="91"/>
      <c r="D742" s="111"/>
      <c r="E742" s="112">
        <v>0</v>
      </c>
      <c r="F742" s="87"/>
      <c r="G742" s="85"/>
      <c r="H742" s="111"/>
      <c r="I742" s="112">
        <v>0</v>
      </c>
      <c r="J742" s="87"/>
      <c r="K742" s="85"/>
      <c r="L742" s="111"/>
      <c r="M742" s="112">
        <v>0</v>
      </c>
      <c r="N742" s="87"/>
      <c r="O742" s="85"/>
      <c r="P742" s="111"/>
      <c r="Q742" s="112">
        <v>0</v>
      </c>
      <c r="R742" s="87"/>
      <c r="S742" s="85"/>
      <c r="T742" s="111"/>
      <c r="U742" s="112">
        <v>0</v>
      </c>
      <c r="V742" s="87"/>
      <c r="W742" s="85"/>
      <c r="X742" s="111"/>
      <c r="Y742" s="112">
        <v>0</v>
      </c>
      <c r="Z742" s="87"/>
      <c r="AA742" s="85"/>
      <c r="AB742" s="111"/>
      <c r="AC742" s="112">
        <v>0</v>
      </c>
      <c r="AD742" s="87"/>
      <c r="AE742" s="85"/>
      <c r="AF742" s="111"/>
      <c r="AG742" s="112">
        <v>0</v>
      </c>
      <c r="AH742" s="87"/>
      <c r="AI742" s="85"/>
      <c r="AJ742" s="111"/>
      <c r="AK742" s="112">
        <v>0</v>
      </c>
      <c r="AL742" s="87"/>
      <c r="AM742" s="85"/>
      <c r="AN742" s="111"/>
      <c r="AO742" s="112">
        <v>0</v>
      </c>
      <c r="AP742" s="87"/>
      <c r="AQ742" s="85"/>
      <c r="AR742" s="111"/>
      <c r="AS742" s="112">
        <v>0</v>
      </c>
      <c r="AT742" s="87"/>
      <c r="AU742" s="85"/>
      <c r="AV742" s="111"/>
      <c r="AW742" s="112">
        <v>0</v>
      </c>
      <c r="AX742" s="87"/>
      <c r="AY742" s="85"/>
      <c r="AZ742" s="267">
        <f t="shared" si="41"/>
        <v>0</v>
      </c>
      <c r="BA742" s="88">
        <f t="shared" si="42"/>
        <v>0</v>
      </c>
      <c r="BC742">
        <f>IF($A742&lt;&gt;"",COUNTIF($BD$3:$BD742,$BD742),0)</f>
        <v>0</v>
      </c>
      <c r="BD742" t="str">
        <f>IF($A742&lt;&gt;"",VLOOKUP(TRUNC(MID($A742,1,2),0),Plano_Contas!$H$3:$J$103,2,TRUE),"")</f>
        <v/>
      </c>
      <c r="BE742" s="201" t="str">
        <f t="shared" si="43"/>
        <v/>
      </c>
      <c r="BF742" t="str">
        <f ca="1">IF($BT742&lt;&gt;"",SUMIF($BD$3:$BD$1004,"="&amp;$BD742,INDIRECT(ADDRESS(3,BF$2,1,1)):INDIRECT(ADDRESS(1004,BF$2,1,1))),"")</f>
        <v/>
      </c>
      <c r="BG742" t="str">
        <f ca="1">IF($BT742&lt;&gt;"",SUMIF($BD$3:$BD$1004,"="&amp;$BD742,INDIRECT(ADDRESS(3,BG$2,1,1)):INDIRECT(ADDRESS(1004,BG$2,1,1))),"")</f>
        <v/>
      </c>
      <c r="BH742" t="str">
        <f ca="1">IF($BT742&lt;&gt;"",SUMIF($BD$3:$BD$1004,"="&amp;$BD742,INDIRECT(ADDRESS(3,BH$2,1,1)):INDIRECT(ADDRESS(1004,BH$2,1,1))),"")</f>
        <v/>
      </c>
      <c r="BI742" t="str">
        <f ca="1">IF($BT742&lt;&gt;"",SUMIF($BD$3:$BD$1004,"="&amp;$BD742,INDIRECT(ADDRESS(3,BI$2,1,1)):INDIRECT(ADDRESS(1004,BI$2,1,1))),"")</f>
        <v/>
      </c>
      <c r="BJ742" t="str">
        <f ca="1">IF($BT742&lt;&gt;"",SUMIF($BD$3:$BD$1004,"="&amp;$BD742,INDIRECT(ADDRESS(3,BJ$2,1,1)):INDIRECT(ADDRESS(1004,BJ$2,1,1))),"")</f>
        <v/>
      </c>
      <c r="BK742" t="str">
        <f ca="1">IF($BT742&lt;&gt;"",SUMIF($BD$3:$BD$1004,"="&amp;$BD742,INDIRECT(ADDRESS(3,BK$2,1,1)):INDIRECT(ADDRESS(1004,BK$2,1,1))),"")</f>
        <v/>
      </c>
      <c r="BL742" t="str">
        <f ca="1">IF($BT742&lt;&gt;"",SUMIF($BD$3:$BD$1004,"="&amp;$BD742,INDIRECT(ADDRESS(3,BL$2,1,1)):INDIRECT(ADDRESS(1004,BL$2,1,1))),"")</f>
        <v/>
      </c>
      <c r="BM742" t="str">
        <f ca="1">IF($BT742&lt;&gt;"",SUMIF($BD$3:$BD$1004,"="&amp;$BD742,INDIRECT(ADDRESS(3,BM$2,1,1)):INDIRECT(ADDRESS(1004,BM$2,1,1))),"")</f>
        <v/>
      </c>
      <c r="BN742" t="str">
        <f ca="1">IF($BT742&lt;&gt;"",SUMIF($BD$3:$BD$1004,"="&amp;$BD742,INDIRECT(ADDRESS(3,BN$2,1,1)):INDIRECT(ADDRESS(1004,BN$2,1,1))),"")</f>
        <v/>
      </c>
      <c r="BO742" t="str">
        <f ca="1">IF($BT742&lt;&gt;"",SUMIF($BD$3:$BD$1004,"="&amp;$BD742,INDIRECT(ADDRESS(3,BO$2,1,1)):INDIRECT(ADDRESS(1004,BO$2,1,1))),"")</f>
        <v/>
      </c>
      <c r="BP742" t="str">
        <f ca="1">IF($BT742&lt;&gt;"",SUMIF($BD$3:$BD$1004,"="&amp;$BD742,INDIRECT(ADDRESS(3,BP$2,1,1)):INDIRECT(ADDRESS(1004,BP$2,1,1))),"")</f>
        <v/>
      </c>
      <c r="BQ742" t="str">
        <f ca="1">IF($BT742&lt;&gt;"",SUMIF($BD$3:$BD$1004,"="&amp;$BD742,INDIRECT(ADDRESS(3,BQ$2,1,1)):INDIRECT(ADDRESS(1004,BQ$2,1,1))),"")</f>
        <v/>
      </c>
      <c r="BR742" t="str">
        <f ca="1">IF($BT742&lt;&gt;"",SUMIF($BD$3:$BD$1004,"="&amp;$BD742,INDIRECT(ADDRESS(3,BR$2,1,1)):INDIRECT(ADDRESS(1004,BR$2,1,1))),"")</f>
        <v/>
      </c>
      <c r="BS742" t="str">
        <f>IF($A742&lt;&gt;"",VLOOKUP(TRUNC(MID($A742,1,2),0),Plano_Contas!$H$3:$J$103,3,TRUE),"")</f>
        <v/>
      </c>
      <c r="BT742" t="str">
        <f t="shared" si="44"/>
        <v/>
      </c>
      <c r="BV742">
        <f>Empresas!C742</f>
        <v>0</v>
      </c>
    </row>
    <row r="743" spans="1:74" x14ac:dyDescent="0.2">
      <c r="A743" s="89"/>
      <c r="B743" s="52" t="str">
        <f>IF($A743&lt;&gt;"",VLOOKUP(""&amp;$A743,Plano_Contas!$A$3:$F$1003,6,0),"")</f>
        <v/>
      </c>
      <c r="C743" s="91"/>
      <c r="D743" s="111"/>
      <c r="E743" s="112">
        <v>0</v>
      </c>
      <c r="F743" s="87"/>
      <c r="G743" s="85"/>
      <c r="H743" s="111"/>
      <c r="I743" s="112">
        <v>0</v>
      </c>
      <c r="J743" s="87"/>
      <c r="K743" s="85"/>
      <c r="L743" s="111"/>
      <c r="M743" s="112">
        <v>0</v>
      </c>
      <c r="N743" s="87"/>
      <c r="O743" s="85"/>
      <c r="P743" s="111"/>
      <c r="Q743" s="112">
        <v>0</v>
      </c>
      <c r="R743" s="87"/>
      <c r="S743" s="85"/>
      <c r="T743" s="111"/>
      <c r="U743" s="112">
        <v>0</v>
      </c>
      <c r="V743" s="87"/>
      <c r="W743" s="85"/>
      <c r="X743" s="111"/>
      <c r="Y743" s="112">
        <v>0</v>
      </c>
      <c r="Z743" s="87"/>
      <c r="AA743" s="85"/>
      <c r="AB743" s="111"/>
      <c r="AC743" s="112">
        <v>0</v>
      </c>
      <c r="AD743" s="87"/>
      <c r="AE743" s="85"/>
      <c r="AF743" s="111"/>
      <c r="AG743" s="112">
        <v>0</v>
      </c>
      <c r="AH743" s="87"/>
      <c r="AI743" s="85"/>
      <c r="AJ743" s="111"/>
      <c r="AK743" s="112">
        <v>0</v>
      </c>
      <c r="AL743" s="87"/>
      <c r="AM743" s="85"/>
      <c r="AN743" s="111"/>
      <c r="AO743" s="112">
        <v>0</v>
      </c>
      <c r="AP743" s="87"/>
      <c r="AQ743" s="85"/>
      <c r="AR743" s="111"/>
      <c r="AS743" s="112">
        <v>0</v>
      </c>
      <c r="AT743" s="87"/>
      <c r="AU743" s="85"/>
      <c r="AV743" s="111"/>
      <c r="AW743" s="112">
        <v>0</v>
      </c>
      <c r="AX743" s="87"/>
      <c r="AY743" s="85"/>
      <c r="AZ743" s="267">
        <f t="shared" si="41"/>
        <v>0</v>
      </c>
      <c r="BA743" s="88">
        <f t="shared" si="42"/>
        <v>0</v>
      </c>
      <c r="BC743">
        <f>IF($A743&lt;&gt;"",COUNTIF($BD$3:$BD743,$BD743),0)</f>
        <v>0</v>
      </c>
      <c r="BD743" t="str">
        <f>IF($A743&lt;&gt;"",VLOOKUP(TRUNC(MID($A743,1,2),0),Plano_Contas!$H$3:$J$103,2,TRUE),"")</f>
        <v/>
      </c>
      <c r="BE743" s="201" t="str">
        <f t="shared" si="43"/>
        <v/>
      </c>
      <c r="BF743" t="str">
        <f ca="1">IF($BT743&lt;&gt;"",SUMIF($BD$3:$BD$1004,"="&amp;$BD743,INDIRECT(ADDRESS(3,BF$2,1,1)):INDIRECT(ADDRESS(1004,BF$2,1,1))),"")</f>
        <v/>
      </c>
      <c r="BG743" t="str">
        <f ca="1">IF($BT743&lt;&gt;"",SUMIF($BD$3:$BD$1004,"="&amp;$BD743,INDIRECT(ADDRESS(3,BG$2,1,1)):INDIRECT(ADDRESS(1004,BG$2,1,1))),"")</f>
        <v/>
      </c>
      <c r="BH743" t="str">
        <f ca="1">IF($BT743&lt;&gt;"",SUMIF($BD$3:$BD$1004,"="&amp;$BD743,INDIRECT(ADDRESS(3,BH$2,1,1)):INDIRECT(ADDRESS(1004,BH$2,1,1))),"")</f>
        <v/>
      </c>
      <c r="BI743" t="str">
        <f ca="1">IF($BT743&lt;&gt;"",SUMIF($BD$3:$BD$1004,"="&amp;$BD743,INDIRECT(ADDRESS(3,BI$2,1,1)):INDIRECT(ADDRESS(1004,BI$2,1,1))),"")</f>
        <v/>
      </c>
      <c r="BJ743" t="str">
        <f ca="1">IF($BT743&lt;&gt;"",SUMIF($BD$3:$BD$1004,"="&amp;$BD743,INDIRECT(ADDRESS(3,BJ$2,1,1)):INDIRECT(ADDRESS(1004,BJ$2,1,1))),"")</f>
        <v/>
      </c>
      <c r="BK743" t="str">
        <f ca="1">IF($BT743&lt;&gt;"",SUMIF($BD$3:$BD$1004,"="&amp;$BD743,INDIRECT(ADDRESS(3,BK$2,1,1)):INDIRECT(ADDRESS(1004,BK$2,1,1))),"")</f>
        <v/>
      </c>
      <c r="BL743" t="str">
        <f ca="1">IF($BT743&lt;&gt;"",SUMIF($BD$3:$BD$1004,"="&amp;$BD743,INDIRECT(ADDRESS(3,BL$2,1,1)):INDIRECT(ADDRESS(1004,BL$2,1,1))),"")</f>
        <v/>
      </c>
      <c r="BM743" t="str">
        <f ca="1">IF($BT743&lt;&gt;"",SUMIF($BD$3:$BD$1004,"="&amp;$BD743,INDIRECT(ADDRESS(3,BM$2,1,1)):INDIRECT(ADDRESS(1004,BM$2,1,1))),"")</f>
        <v/>
      </c>
      <c r="BN743" t="str">
        <f ca="1">IF($BT743&lt;&gt;"",SUMIF($BD$3:$BD$1004,"="&amp;$BD743,INDIRECT(ADDRESS(3,BN$2,1,1)):INDIRECT(ADDRESS(1004,BN$2,1,1))),"")</f>
        <v/>
      </c>
      <c r="BO743" t="str">
        <f ca="1">IF($BT743&lt;&gt;"",SUMIF($BD$3:$BD$1004,"="&amp;$BD743,INDIRECT(ADDRESS(3,BO$2,1,1)):INDIRECT(ADDRESS(1004,BO$2,1,1))),"")</f>
        <v/>
      </c>
      <c r="BP743" t="str">
        <f ca="1">IF($BT743&lt;&gt;"",SUMIF($BD$3:$BD$1004,"="&amp;$BD743,INDIRECT(ADDRESS(3,BP$2,1,1)):INDIRECT(ADDRESS(1004,BP$2,1,1))),"")</f>
        <v/>
      </c>
      <c r="BQ743" t="str">
        <f ca="1">IF($BT743&lt;&gt;"",SUMIF($BD$3:$BD$1004,"="&amp;$BD743,INDIRECT(ADDRESS(3,BQ$2,1,1)):INDIRECT(ADDRESS(1004,BQ$2,1,1))),"")</f>
        <v/>
      </c>
      <c r="BR743" t="str">
        <f ca="1">IF($BT743&lt;&gt;"",SUMIF($BD$3:$BD$1004,"="&amp;$BD743,INDIRECT(ADDRESS(3,BR$2,1,1)):INDIRECT(ADDRESS(1004,BR$2,1,1))),"")</f>
        <v/>
      </c>
      <c r="BS743" t="str">
        <f>IF($A743&lt;&gt;"",VLOOKUP(TRUNC(MID($A743,1,2),0),Plano_Contas!$H$3:$J$103,3,TRUE),"")</f>
        <v/>
      </c>
      <c r="BT743" t="str">
        <f t="shared" si="44"/>
        <v/>
      </c>
      <c r="BV743">
        <f>Empresas!C743</f>
        <v>0</v>
      </c>
    </row>
    <row r="744" spans="1:74" x14ac:dyDescent="0.2">
      <c r="A744" s="89"/>
      <c r="B744" s="52" t="str">
        <f>IF($A744&lt;&gt;"",VLOOKUP(""&amp;$A744,Plano_Contas!$A$3:$F$1003,6,0),"")</f>
        <v/>
      </c>
      <c r="C744" s="91"/>
      <c r="D744" s="111"/>
      <c r="E744" s="112">
        <v>0</v>
      </c>
      <c r="F744" s="87"/>
      <c r="G744" s="85"/>
      <c r="H744" s="111"/>
      <c r="I744" s="112">
        <v>0</v>
      </c>
      <c r="J744" s="87"/>
      <c r="K744" s="85"/>
      <c r="L744" s="111"/>
      <c r="M744" s="112">
        <v>0</v>
      </c>
      <c r="N744" s="87"/>
      <c r="O744" s="85"/>
      <c r="P744" s="111"/>
      <c r="Q744" s="112">
        <v>0</v>
      </c>
      <c r="R744" s="87"/>
      <c r="S744" s="85"/>
      <c r="T744" s="111"/>
      <c r="U744" s="112">
        <v>0</v>
      </c>
      <c r="V744" s="87"/>
      <c r="W744" s="85"/>
      <c r="X744" s="111"/>
      <c r="Y744" s="112">
        <v>0</v>
      </c>
      <c r="Z744" s="87"/>
      <c r="AA744" s="85"/>
      <c r="AB744" s="111"/>
      <c r="AC744" s="112">
        <v>0</v>
      </c>
      <c r="AD744" s="87"/>
      <c r="AE744" s="85"/>
      <c r="AF744" s="111"/>
      <c r="AG744" s="112">
        <v>0</v>
      </c>
      <c r="AH744" s="87"/>
      <c r="AI744" s="85"/>
      <c r="AJ744" s="111"/>
      <c r="AK744" s="112">
        <v>0</v>
      </c>
      <c r="AL744" s="87"/>
      <c r="AM744" s="85"/>
      <c r="AN744" s="111"/>
      <c r="AO744" s="112">
        <v>0</v>
      </c>
      <c r="AP744" s="87"/>
      <c r="AQ744" s="85"/>
      <c r="AR744" s="111"/>
      <c r="AS744" s="112">
        <v>0</v>
      </c>
      <c r="AT744" s="87"/>
      <c r="AU744" s="85"/>
      <c r="AV744" s="111"/>
      <c r="AW744" s="112">
        <v>0</v>
      </c>
      <c r="AX744" s="87"/>
      <c r="AY744" s="85"/>
      <c r="AZ744" s="267">
        <f t="shared" si="41"/>
        <v>0</v>
      </c>
      <c r="BA744" s="88">
        <f t="shared" si="42"/>
        <v>0</v>
      </c>
      <c r="BC744">
        <f>IF($A744&lt;&gt;"",COUNTIF($BD$3:$BD744,$BD744),0)</f>
        <v>0</v>
      </c>
      <c r="BD744" t="str">
        <f>IF($A744&lt;&gt;"",VLOOKUP(TRUNC(MID($A744,1,2),0),Plano_Contas!$H$3:$J$103,2,TRUE),"")</f>
        <v/>
      </c>
      <c r="BE744" s="201" t="str">
        <f t="shared" si="43"/>
        <v/>
      </c>
      <c r="BF744" t="str">
        <f ca="1">IF($BT744&lt;&gt;"",SUMIF($BD$3:$BD$1004,"="&amp;$BD744,INDIRECT(ADDRESS(3,BF$2,1,1)):INDIRECT(ADDRESS(1004,BF$2,1,1))),"")</f>
        <v/>
      </c>
      <c r="BG744" t="str">
        <f ca="1">IF($BT744&lt;&gt;"",SUMIF($BD$3:$BD$1004,"="&amp;$BD744,INDIRECT(ADDRESS(3,BG$2,1,1)):INDIRECT(ADDRESS(1004,BG$2,1,1))),"")</f>
        <v/>
      </c>
      <c r="BH744" t="str">
        <f ca="1">IF($BT744&lt;&gt;"",SUMIF($BD$3:$BD$1004,"="&amp;$BD744,INDIRECT(ADDRESS(3,BH$2,1,1)):INDIRECT(ADDRESS(1004,BH$2,1,1))),"")</f>
        <v/>
      </c>
      <c r="BI744" t="str">
        <f ca="1">IF($BT744&lt;&gt;"",SUMIF($BD$3:$BD$1004,"="&amp;$BD744,INDIRECT(ADDRESS(3,BI$2,1,1)):INDIRECT(ADDRESS(1004,BI$2,1,1))),"")</f>
        <v/>
      </c>
      <c r="BJ744" t="str">
        <f ca="1">IF($BT744&lt;&gt;"",SUMIF($BD$3:$BD$1004,"="&amp;$BD744,INDIRECT(ADDRESS(3,BJ$2,1,1)):INDIRECT(ADDRESS(1004,BJ$2,1,1))),"")</f>
        <v/>
      </c>
      <c r="BK744" t="str">
        <f ca="1">IF($BT744&lt;&gt;"",SUMIF($BD$3:$BD$1004,"="&amp;$BD744,INDIRECT(ADDRESS(3,BK$2,1,1)):INDIRECT(ADDRESS(1004,BK$2,1,1))),"")</f>
        <v/>
      </c>
      <c r="BL744" t="str">
        <f ca="1">IF($BT744&lt;&gt;"",SUMIF($BD$3:$BD$1004,"="&amp;$BD744,INDIRECT(ADDRESS(3,BL$2,1,1)):INDIRECT(ADDRESS(1004,BL$2,1,1))),"")</f>
        <v/>
      </c>
      <c r="BM744" t="str">
        <f ca="1">IF($BT744&lt;&gt;"",SUMIF($BD$3:$BD$1004,"="&amp;$BD744,INDIRECT(ADDRESS(3,BM$2,1,1)):INDIRECT(ADDRESS(1004,BM$2,1,1))),"")</f>
        <v/>
      </c>
      <c r="BN744" t="str">
        <f ca="1">IF($BT744&lt;&gt;"",SUMIF($BD$3:$BD$1004,"="&amp;$BD744,INDIRECT(ADDRESS(3,BN$2,1,1)):INDIRECT(ADDRESS(1004,BN$2,1,1))),"")</f>
        <v/>
      </c>
      <c r="BO744" t="str">
        <f ca="1">IF($BT744&lt;&gt;"",SUMIF($BD$3:$BD$1004,"="&amp;$BD744,INDIRECT(ADDRESS(3,BO$2,1,1)):INDIRECT(ADDRESS(1004,BO$2,1,1))),"")</f>
        <v/>
      </c>
      <c r="BP744" t="str">
        <f ca="1">IF($BT744&lt;&gt;"",SUMIF($BD$3:$BD$1004,"="&amp;$BD744,INDIRECT(ADDRESS(3,BP$2,1,1)):INDIRECT(ADDRESS(1004,BP$2,1,1))),"")</f>
        <v/>
      </c>
      <c r="BQ744" t="str">
        <f ca="1">IF($BT744&lt;&gt;"",SUMIF($BD$3:$BD$1004,"="&amp;$BD744,INDIRECT(ADDRESS(3,BQ$2,1,1)):INDIRECT(ADDRESS(1004,BQ$2,1,1))),"")</f>
        <v/>
      </c>
      <c r="BR744" t="str">
        <f ca="1">IF($BT744&lt;&gt;"",SUMIF($BD$3:$BD$1004,"="&amp;$BD744,INDIRECT(ADDRESS(3,BR$2,1,1)):INDIRECT(ADDRESS(1004,BR$2,1,1))),"")</f>
        <v/>
      </c>
      <c r="BS744" t="str">
        <f>IF($A744&lt;&gt;"",VLOOKUP(TRUNC(MID($A744,1,2),0),Plano_Contas!$H$3:$J$103,3,TRUE),"")</f>
        <v/>
      </c>
      <c r="BT744" t="str">
        <f t="shared" si="44"/>
        <v/>
      </c>
      <c r="BV744">
        <f>Empresas!C744</f>
        <v>0</v>
      </c>
    </row>
    <row r="745" spans="1:74" x14ac:dyDescent="0.2">
      <c r="A745" s="89"/>
      <c r="B745" s="52" t="str">
        <f>IF($A745&lt;&gt;"",VLOOKUP(""&amp;$A745,Plano_Contas!$A$3:$F$1003,6,0),"")</f>
        <v/>
      </c>
      <c r="C745" s="91"/>
      <c r="D745" s="111"/>
      <c r="E745" s="112">
        <v>0</v>
      </c>
      <c r="F745" s="87"/>
      <c r="G745" s="85"/>
      <c r="H745" s="111"/>
      <c r="I745" s="112">
        <v>0</v>
      </c>
      <c r="J745" s="87"/>
      <c r="K745" s="85"/>
      <c r="L745" s="111"/>
      <c r="M745" s="112">
        <v>0</v>
      </c>
      <c r="N745" s="87"/>
      <c r="O745" s="85"/>
      <c r="P745" s="111"/>
      <c r="Q745" s="112">
        <v>0</v>
      </c>
      <c r="R745" s="87"/>
      <c r="S745" s="85"/>
      <c r="T745" s="111"/>
      <c r="U745" s="112">
        <v>0</v>
      </c>
      <c r="V745" s="87"/>
      <c r="W745" s="85"/>
      <c r="X745" s="111"/>
      <c r="Y745" s="112">
        <v>0</v>
      </c>
      <c r="Z745" s="87"/>
      <c r="AA745" s="85"/>
      <c r="AB745" s="111"/>
      <c r="AC745" s="112">
        <v>0</v>
      </c>
      <c r="AD745" s="87"/>
      <c r="AE745" s="85"/>
      <c r="AF745" s="111"/>
      <c r="AG745" s="112">
        <v>0</v>
      </c>
      <c r="AH745" s="87"/>
      <c r="AI745" s="85"/>
      <c r="AJ745" s="111"/>
      <c r="AK745" s="112">
        <v>0</v>
      </c>
      <c r="AL745" s="87"/>
      <c r="AM745" s="85"/>
      <c r="AN745" s="111"/>
      <c r="AO745" s="112">
        <v>0</v>
      </c>
      <c r="AP745" s="87"/>
      <c r="AQ745" s="85"/>
      <c r="AR745" s="111"/>
      <c r="AS745" s="112">
        <v>0</v>
      </c>
      <c r="AT745" s="87"/>
      <c r="AU745" s="85"/>
      <c r="AV745" s="111"/>
      <c r="AW745" s="112">
        <v>0</v>
      </c>
      <c r="AX745" s="87"/>
      <c r="AY745" s="85"/>
      <c r="AZ745" s="267">
        <f t="shared" si="41"/>
        <v>0</v>
      </c>
      <c r="BA745" s="88">
        <f t="shared" si="42"/>
        <v>0</v>
      </c>
      <c r="BC745">
        <f>IF($A745&lt;&gt;"",COUNTIF($BD$3:$BD745,$BD745),0)</f>
        <v>0</v>
      </c>
      <c r="BD745" t="str">
        <f>IF($A745&lt;&gt;"",VLOOKUP(TRUNC(MID($A745,1,2),0),Plano_Contas!$H$3:$J$103,2,TRUE),"")</f>
        <v/>
      </c>
      <c r="BE745" s="201" t="str">
        <f t="shared" si="43"/>
        <v/>
      </c>
      <c r="BF745" t="str">
        <f ca="1">IF($BT745&lt;&gt;"",SUMIF($BD$3:$BD$1004,"="&amp;$BD745,INDIRECT(ADDRESS(3,BF$2,1,1)):INDIRECT(ADDRESS(1004,BF$2,1,1))),"")</f>
        <v/>
      </c>
      <c r="BG745" t="str">
        <f ca="1">IF($BT745&lt;&gt;"",SUMIF($BD$3:$BD$1004,"="&amp;$BD745,INDIRECT(ADDRESS(3,BG$2,1,1)):INDIRECT(ADDRESS(1004,BG$2,1,1))),"")</f>
        <v/>
      </c>
      <c r="BH745" t="str">
        <f ca="1">IF($BT745&lt;&gt;"",SUMIF($BD$3:$BD$1004,"="&amp;$BD745,INDIRECT(ADDRESS(3,BH$2,1,1)):INDIRECT(ADDRESS(1004,BH$2,1,1))),"")</f>
        <v/>
      </c>
      <c r="BI745" t="str">
        <f ca="1">IF($BT745&lt;&gt;"",SUMIF($BD$3:$BD$1004,"="&amp;$BD745,INDIRECT(ADDRESS(3,BI$2,1,1)):INDIRECT(ADDRESS(1004,BI$2,1,1))),"")</f>
        <v/>
      </c>
      <c r="BJ745" t="str">
        <f ca="1">IF($BT745&lt;&gt;"",SUMIF($BD$3:$BD$1004,"="&amp;$BD745,INDIRECT(ADDRESS(3,BJ$2,1,1)):INDIRECT(ADDRESS(1004,BJ$2,1,1))),"")</f>
        <v/>
      </c>
      <c r="BK745" t="str">
        <f ca="1">IF($BT745&lt;&gt;"",SUMIF($BD$3:$BD$1004,"="&amp;$BD745,INDIRECT(ADDRESS(3,BK$2,1,1)):INDIRECT(ADDRESS(1004,BK$2,1,1))),"")</f>
        <v/>
      </c>
      <c r="BL745" t="str">
        <f ca="1">IF($BT745&lt;&gt;"",SUMIF($BD$3:$BD$1004,"="&amp;$BD745,INDIRECT(ADDRESS(3,BL$2,1,1)):INDIRECT(ADDRESS(1004,BL$2,1,1))),"")</f>
        <v/>
      </c>
      <c r="BM745" t="str">
        <f ca="1">IF($BT745&lt;&gt;"",SUMIF($BD$3:$BD$1004,"="&amp;$BD745,INDIRECT(ADDRESS(3,BM$2,1,1)):INDIRECT(ADDRESS(1004,BM$2,1,1))),"")</f>
        <v/>
      </c>
      <c r="BN745" t="str">
        <f ca="1">IF($BT745&lt;&gt;"",SUMIF($BD$3:$BD$1004,"="&amp;$BD745,INDIRECT(ADDRESS(3,BN$2,1,1)):INDIRECT(ADDRESS(1004,BN$2,1,1))),"")</f>
        <v/>
      </c>
      <c r="BO745" t="str">
        <f ca="1">IF($BT745&lt;&gt;"",SUMIF($BD$3:$BD$1004,"="&amp;$BD745,INDIRECT(ADDRESS(3,BO$2,1,1)):INDIRECT(ADDRESS(1004,BO$2,1,1))),"")</f>
        <v/>
      </c>
      <c r="BP745" t="str">
        <f ca="1">IF($BT745&lt;&gt;"",SUMIF($BD$3:$BD$1004,"="&amp;$BD745,INDIRECT(ADDRESS(3,BP$2,1,1)):INDIRECT(ADDRESS(1004,BP$2,1,1))),"")</f>
        <v/>
      </c>
      <c r="BQ745" t="str">
        <f ca="1">IF($BT745&lt;&gt;"",SUMIF($BD$3:$BD$1004,"="&amp;$BD745,INDIRECT(ADDRESS(3,BQ$2,1,1)):INDIRECT(ADDRESS(1004,BQ$2,1,1))),"")</f>
        <v/>
      </c>
      <c r="BR745" t="str">
        <f ca="1">IF($BT745&lt;&gt;"",SUMIF($BD$3:$BD$1004,"="&amp;$BD745,INDIRECT(ADDRESS(3,BR$2,1,1)):INDIRECT(ADDRESS(1004,BR$2,1,1))),"")</f>
        <v/>
      </c>
      <c r="BS745" t="str">
        <f>IF($A745&lt;&gt;"",VLOOKUP(TRUNC(MID($A745,1,2),0),Plano_Contas!$H$3:$J$103,3,TRUE),"")</f>
        <v/>
      </c>
      <c r="BT745" t="str">
        <f t="shared" si="44"/>
        <v/>
      </c>
      <c r="BV745">
        <f>Empresas!C745</f>
        <v>0</v>
      </c>
    </row>
    <row r="746" spans="1:74" x14ac:dyDescent="0.2">
      <c r="A746" s="89"/>
      <c r="B746" s="52" t="str">
        <f>IF($A746&lt;&gt;"",VLOOKUP(""&amp;$A746,Plano_Contas!$A$3:$F$1003,6,0),"")</f>
        <v/>
      </c>
      <c r="C746" s="91"/>
      <c r="D746" s="111"/>
      <c r="E746" s="112">
        <v>0</v>
      </c>
      <c r="F746" s="87"/>
      <c r="G746" s="85"/>
      <c r="H746" s="111"/>
      <c r="I746" s="112">
        <v>0</v>
      </c>
      <c r="J746" s="87"/>
      <c r="K746" s="85"/>
      <c r="L746" s="111"/>
      <c r="M746" s="112">
        <v>0</v>
      </c>
      <c r="N746" s="87"/>
      <c r="O746" s="85"/>
      <c r="P746" s="111"/>
      <c r="Q746" s="112">
        <v>0</v>
      </c>
      <c r="R746" s="87"/>
      <c r="S746" s="85"/>
      <c r="T746" s="111"/>
      <c r="U746" s="112">
        <v>0</v>
      </c>
      <c r="V746" s="87"/>
      <c r="W746" s="85"/>
      <c r="X746" s="111"/>
      <c r="Y746" s="112">
        <v>0</v>
      </c>
      <c r="Z746" s="87"/>
      <c r="AA746" s="85"/>
      <c r="AB746" s="111"/>
      <c r="AC746" s="112">
        <v>0</v>
      </c>
      <c r="AD746" s="87"/>
      <c r="AE746" s="85"/>
      <c r="AF746" s="111"/>
      <c r="AG746" s="112">
        <v>0</v>
      </c>
      <c r="AH746" s="87"/>
      <c r="AI746" s="85"/>
      <c r="AJ746" s="111"/>
      <c r="AK746" s="112">
        <v>0</v>
      </c>
      <c r="AL746" s="87"/>
      <c r="AM746" s="85"/>
      <c r="AN746" s="111"/>
      <c r="AO746" s="112">
        <v>0</v>
      </c>
      <c r="AP746" s="87"/>
      <c r="AQ746" s="85"/>
      <c r="AR746" s="111"/>
      <c r="AS746" s="112">
        <v>0</v>
      </c>
      <c r="AT746" s="87"/>
      <c r="AU746" s="85"/>
      <c r="AV746" s="111"/>
      <c r="AW746" s="112">
        <v>0</v>
      </c>
      <c r="AX746" s="87"/>
      <c r="AY746" s="85"/>
      <c r="AZ746" s="267">
        <f t="shared" si="41"/>
        <v>0</v>
      </c>
      <c r="BA746" s="88">
        <f t="shared" si="42"/>
        <v>0</v>
      </c>
      <c r="BC746">
        <f>IF($A746&lt;&gt;"",COUNTIF($BD$3:$BD746,$BD746),0)</f>
        <v>0</v>
      </c>
      <c r="BD746" t="str">
        <f>IF($A746&lt;&gt;"",VLOOKUP(TRUNC(MID($A746,1,2),0),Plano_Contas!$H$3:$J$103,2,TRUE),"")</f>
        <v/>
      </c>
      <c r="BE746" s="201" t="str">
        <f t="shared" si="43"/>
        <v/>
      </c>
      <c r="BF746" t="str">
        <f ca="1">IF($BT746&lt;&gt;"",SUMIF($BD$3:$BD$1004,"="&amp;$BD746,INDIRECT(ADDRESS(3,BF$2,1,1)):INDIRECT(ADDRESS(1004,BF$2,1,1))),"")</f>
        <v/>
      </c>
      <c r="BG746" t="str">
        <f ca="1">IF($BT746&lt;&gt;"",SUMIF($BD$3:$BD$1004,"="&amp;$BD746,INDIRECT(ADDRESS(3,BG$2,1,1)):INDIRECT(ADDRESS(1004,BG$2,1,1))),"")</f>
        <v/>
      </c>
      <c r="BH746" t="str">
        <f ca="1">IF($BT746&lt;&gt;"",SUMIF($BD$3:$BD$1004,"="&amp;$BD746,INDIRECT(ADDRESS(3,BH$2,1,1)):INDIRECT(ADDRESS(1004,BH$2,1,1))),"")</f>
        <v/>
      </c>
      <c r="BI746" t="str">
        <f ca="1">IF($BT746&lt;&gt;"",SUMIF($BD$3:$BD$1004,"="&amp;$BD746,INDIRECT(ADDRESS(3,BI$2,1,1)):INDIRECT(ADDRESS(1004,BI$2,1,1))),"")</f>
        <v/>
      </c>
      <c r="BJ746" t="str">
        <f ca="1">IF($BT746&lt;&gt;"",SUMIF($BD$3:$BD$1004,"="&amp;$BD746,INDIRECT(ADDRESS(3,BJ$2,1,1)):INDIRECT(ADDRESS(1004,BJ$2,1,1))),"")</f>
        <v/>
      </c>
      <c r="BK746" t="str">
        <f ca="1">IF($BT746&lt;&gt;"",SUMIF($BD$3:$BD$1004,"="&amp;$BD746,INDIRECT(ADDRESS(3,BK$2,1,1)):INDIRECT(ADDRESS(1004,BK$2,1,1))),"")</f>
        <v/>
      </c>
      <c r="BL746" t="str">
        <f ca="1">IF($BT746&lt;&gt;"",SUMIF($BD$3:$BD$1004,"="&amp;$BD746,INDIRECT(ADDRESS(3,BL$2,1,1)):INDIRECT(ADDRESS(1004,BL$2,1,1))),"")</f>
        <v/>
      </c>
      <c r="BM746" t="str">
        <f ca="1">IF($BT746&lt;&gt;"",SUMIF($BD$3:$BD$1004,"="&amp;$BD746,INDIRECT(ADDRESS(3,BM$2,1,1)):INDIRECT(ADDRESS(1004,BM$2,1,1))),"")</f>
        <v/>
      </c>
      <c r="BN746" t="str">
        <f ca="1">IF($BT746&lt;&gt;"",SUMIF($BD$3:$BD$1004,"="&amp;$BD746,INDIRECT(ADDRESS(3,BN$2,1,1)):INDIRECT(ADDRESS(1004,BN$2,1,1))),"")</f>
        <v/>
      </c>
      <c r="BO746" t="str">
        <f ca="1">IF($BT746&lt;&gt;"",SUMIF($BD$3:$BD$1004,"="&amp;$BD746,INDIRECT(ADDRESS(3,BO$2,1,1)):INDIRECT(ADDRESS(1004,BO$2,1,1))),"")</f>
        <v/>
      </c>
      <c r="BP746" t="str">
        <f ca="1">IF($BT746&lt;&gt;"",SUMIF($BD$3:$BD$1004,"="&amp;$BD746,INDIRECT(ADDRESS(3,BP$2,1,1)):INDIRECT(ADDRESS(1004,BP$2,1,1))),"")</f>
        <v/>
      </c>
      <c r="BQ746" t="str">
        <f ca="1">IF($BT746&lt;&gt;"",SUMIF($BD$3:$BD$1004,"="&amp;$BD746,INDIRECT(ADDRESS(3,BQ$2,1,1)):INDIRECT(ADDRESS(1004,BQ$2,1,1))),"")</f>
        <v/>
      </c>
      <c r="BR746" t="str">
        <f ca="1">IF($BT746&lt;&gt;"",SUMIF($BD$3:$BD$1004,"="&amp;$BD746,INDIRECT(ADDRESS(3,BR$2,1,1)):INDIRECT(ADDRESS(1004,BR$2,1,1))),"")</f>
        <v/>
      </c>
      <c r="BS746" t="str">
        <f>IF($A746&lt;&gt;"",VLOOKUP(TRUNC(MID($A746,1,2),0),Plano_Contas!$H$3:$J$103,3,TRUE),"")</f>
        <v/>
      </c>
      <c r="BT746" t="str">
        <f t="shared" si="44"/>
        <v/>
      </c>
      <c r="BV746">
        <f>Empresas!C746</f>
        <v>0</v>
      </c>
    </row>
    <row r="747" spans="1:74" x14ac:dyDescent="0.2">
      <c r="A747" s="89"/>
      <c r="B747" s="52" t="str">
        <f>IF($A747&lt;&gt;"",VLOOKUP(""&amp;$A747,Plano_Contas!$A$3:$F$1003,6,0),"")</f>
        <v/>
      </c>
      <c r="C747" s="91"/>
      <c r="D747" s="111"/>
      <c r="E747" s="112">
        <v>0</v>
      </c>
      <c r="F747" s="87"/>
      <c r="G747" s="85"/>
      <c r="H747" s="111"/>
      <c r="I747" s="112">
        <v>0</v>
      </c>
      <c r="J747" s="87"/>
      <c r="K747" s="85"/>
      <c r="L747" s="111"/>
      <c r="M747" s="112">
        <v>0</v>
      </c>
      <c r="N747" s="87"/>
      <c r="O747" s="85"/>
      <c r="P747" s="111"/>
      <c r="Q747" s="112">
        <v>0</v>
      </c>
      <c r="R747" s="87"/>
      <c r="S747" s="85"/>
      <c r="T747" s="111"/>
      <c r="U747" s="112">
        <v>0</v>
      </c>
      <c r="V747" s="87"/>
      <c r="W747" s="85"/>
      <c r="X747" s="111"/>
      <c r="Y747" s="112">
        <v>0</v>
      </c>
      <c r="Z747" s="87"/>
      <c r="AA747" s="85"/>
      <c r="AB747" s="111"/>
      <c r="AC747" s="112">
        <v>0</v>
      </c>
      <c r="AD747" s="87"/>
      <c r="AE747" s="85"/>
      <c r="AF747" s="111"/>
      <c r="AG747" s="112">
        <v>0</v>
      </c>
      <c r="AH747" s="87"/>
      <c r="AI747" s="85"/>
      <c r="AJ747" s="111"/>
      <c r="AK747" s="112">
        <v>0</v>
      </c>
      <c r="AL747" s="87"/>
      <c r="AM747" s="85"/>
      <c r="AN747" s="111"/>
      <c r="AO747" s="112">
        <v>0</v>
      </c>
      <c r="AP747" s="87"/>
      <c r="AQ747" s="85"/>
      <c r="AR747" s="111"/>
      <c r="AS747" s="112">
        <v>0</v>
      </c>
      <c r="AT747" s="87"/>
      <c r="AU747" s="85"/>
      <c r="AV747" s="111"/>
      <c r="AW747" s="112">
        <v>0</v>
      </c>
      <c r="AX747" s="87"/>
      <c r="AY747" s="85"/>
      <c r="AZ747" s="267">
        <f t="shared" si="41"/>
        <v>0</v>
      </c>
      <c r="BA747" s="88">
        <f t="shared" si="42"/>
        <v>0</v>
      </c>
      <c r="BC747">
        <f>IF($A747&lt;&gt;"",COUNTIF($BD$3:$BD747,$BD747),0)</f>
        <v>0</v>
      </c>
      <c r="BD747" t="str">
        <f>IF($A747&lt;&gt;"",VLOOKUP(TRUNC(MID($A747,1,2),0),Plano_Contas!$H$3:$J$103,2,TRUE),"")</f>
        <v/>
      </c>
      <c r="BE747" s="201" t="str">
        <f t="shared" si="43"/>
        <v/>
      </c>
      <c r="BF747" t="str">
        <f ca="1">IF($BT747&lt;&gt;"",SUMIF($BD$3:$BD$1004,"="&amp;$BD747,INDIRECT(ADDRESS(3,BF$2,1,1)):INDIRECT(ADDRESS(1004,BF$2,1,1))),"")</f>
        <v/>
      </c>
      <c r="BG747" t="str">
        <f ca="1">IF($BT747&lt;&gt;"",SUMIF($BD$3:$BD$1004,"="&amp;$BD747,INDIRECT(ADDRESS(3,BG$2,1,1)):INDIRECT(ADDRESS(1004,BG$2,1,1))),"")</f>
        <v/>
      </c>
      <c r="BH747" t="str">
        <f ca="1">IF($BT747&lt;&gt;"",SUMIF($BD$3:$BD$1004,"="&amp;$BD747,INDIRECT(ADDRESS(3,BH$2,1,1)):INDIRECT(ADDRESS(1004,BH$2,1,1))),"")</f>
        <v/>
      </c>
      <c r="BI747" t="str">
        <f ca="1">IF($BT747&lt;&gt;"",SUMIF($BD$3:$BD$1004,"="&amp;$BD747,INDIRECT(ADDRESS(3,BI$2,1,1)):INDIRECT(ADDRESS(1004,BI$2,1,1))),"")</f>
        <v/>
      </c>
      <c r="BJ747" t="str">
        <f ca="1">IF($BT747&lt;&gt;"",SUMIF($BD$3:$BD$1004,"="&amp;$BD747,INDIRECT(ADDRESS(3,BJ$2,1,1)):INDIRECT(ADDRESS(1004,BJ$2,1,1))),"")</f>
        <v/>
      </c>
      <c r="BK747" t="str">
        <f ca="1">IF($BT747&lt;&gt;"",SUMIF($BD$3:$BD$1004,"="&amp;$BD747,INDIRECT(ADDRESS(3,BK$2,1,1)):INDIRECT(ADDRESS(1004,BK$2,1,1))),"")</f>
        <v/>
      </c>
      <c r="BL747" t="str">
        <f ca="1">IF($BT747&lt;&gt;"",SUMIF($BD$3:$BD$1004,"="&amp;$BD747,INDIRECT(ADDRESS(3,BL$2,1,1)):INDIRECT(ADDRESS(1004,BL$2,1,1))),"")</f>
        <v/>
      </c>
      <c r="BM747" t="str">
        <f ca="1">IF($BT747&lt;&gt;"",SUMIF($BD$3:$BD$1004,"="&amp;$BD747,INDIRECT(ADDRESS(3,BM$2,1,1)):INDIRECT(ADDRESS(1004,BM$2,1,1))),"")</f>
        <v/>
      </c>
      <c r="BN747" t="str">
        <f ca="1">IF($BT747&lt;&gt;"",SUMIF($BD$3:$BD$1004,"="&amp;$BD747,INDIRECT(ADDRESS(3,BN$2,1,1)):INDIRECT(ADDRESS(1004,BN$2,1,1))),"")</f>
        <v/>
      </c>
      <c r="BO747" t="str">
        <f ca="1">IF($BT747&lt;&gt;"",SUMIF($BD$3:$BD$1004,"="&amp;$BD747,INDIRECT(ADDRESS(3,BO$2,1,1)):INDIRECT(ADDRESS(1004,BO$2,1,1))),"")</f>
        <v/>
      </c>
      <c r="BP747" t="str">
        <f ca="1">IF($BT747&lt;&gt;"",SUMIF($BD$3:$BD$1004,"="&amp;$BD747,INDIRECT(ADDRESS(3,BP$2,1,1)):INDIRECT(ADDRESS(1004,BP$2,1,1))),"")</f>
        <v/>
      </c>
      <c r="BQ747" t="str">
        <f ca="1">IF($BT747&lt;&gt;"",SUMIF($BD$3:$BD$1004,"="&amp;$BD747,INDIRECT(ADDRESS(3,BQ$2,1,1)):INDIRECT(ADDRESS(1004,BQ$2,1,1))),"")</f>
        <v/>
      </c>
      <c r="BR747" t="str">
        <f ca="1">IF($BT747&lt;&gt;"",SUMIF($BD$3:$BD$1004,"="&amp;$BD747,INDIRECT(ADDRESS(3,BR$2,1,1)):INDIRECT(ADDRESS(1004,BR$2,1,1))),"")</f>
        <v/>
      </c>
      <c r="BS747" t="str">
        <f>IF($A747&lt;&gt;"",VLOOKUP(TRUNC(MID($A747,1,2),0),Plano_Contas!$H$3:$J$103,3,TRUE),"")</f>
        <v/>
      </c>
      <c r="BT747" t="str">
        <f t="shared" si="44"/>
        <v/>
      </c>
      <c r="BV747">
        <f>Empresas!C747</f>
        <v>0</v>
      </c>
    </row>
    <row r="748" spans="1:74" x14ac:dyDescent="0.2">
      <c r="A748" s="89"/>
      <c r="B748" s="52" t="str">
        <f>IF($A748&lt;&gt;"",VLOOKUP(""&amp;$A748,Plano_Contas!$A$3:$F$1003,6,0),"")</f>
        <v/>
      </c>
      <c r="C748" s="91"/>
      <c r="D748" s="111"/>
      <c r="E748" s="112">
        <v>0</v>
      </c>
      <c r="F748" s="87"/>
      <c r="G748" s="85"/>
      <c r="H748" s="111"/>
      <c r="I748" s="112">
        <v>0</v>
      </c>
      <c r="J748" s="87"/>
      <c r="K748" s="85"/>
      <c r="L748" s="111"/>
      <c r="M748" s="112">
        <v>0</v>
      </c>
      <c r="N748" s="87"/>
      <c r="O748" s="85"/>
      <c r="P748" s="111"/>
      <c r="Q748" s="112">
        <v>0</v>
      </c>
      <c r="R748" s="87"/>
      <c r="S748" s="85"/>
      <c r="T748" s="111"/>
      <c r="U748" s="112">
        <v>0</v>
      </c>
      <c r="V748" s="87"/>
      <c r="W748" s="85"/>
      <c r="X748" s="111"/>
      <c r="Y748" s="112">
        <v>0</v>
      </c>
      <c r="Z748" s="87"/>
      <c r="AA748" s="85"/>
      <c r="AB748" s="111"/>
      <c r="AC748" s="112">
        <v>0</v>
      </c>
      <c r="AD748" s="87"/>
      <c r="AE748" s="85"/>
      <c r="AF748" s="111"/>
      <c r="AG748" s="112">
        <v>0</v>
      </c>
      <c r="AH748" s="87"/>
      <c r="AI748" s="85"/>
      <c r="AJ748" s="111"/>
      <c r="AK748" s="112">
        <v>0</v>
      </c>
      <c r="AL748" s="87"/>
      <c r="AM748" s="85"/>
      <c r="AN748" s="111"/>
      <c r="AO748" s="112">
        <v>0</v>
      </c>
      <c r="AP748" s="87"/>
      <c r="AQ748" s="85"/>
      <c r="AR748" s="111"/>
      <c r="AS748" s="112">
        <v>0</v>
      </c>
      <c r="AT748" s="87"/>
      <c r="AU748" s="85"/>
      <c r="AV748" s="111"/>
      <c r="AW748" s="112">
        <v>0</v>
      </c>
      <c r="AX748" s="87"/>
      <c r="AY748" s="85"/>
      <c r="AZ748" s="267">
        <f t="shared" si="41"/>
        <v>0</v>
      </c>
      <c r="BA748" s="88">
        <f t="shared" si="42"/>
        <v>0</v>
      </c>
      <c r="BC748">
        <f>IF($A748&lt;&gt;"",COUNTIF($BD$3:$BD748,$BD748),0)</f>
        <v>0</v>
      </c>
      <c r="BD748" t="str">
        <f>IF($A748&lt;&gt;"",VLOOKUP(TRUNC(MID($A748,1,2),0),Plano_Contas!$H$3:$J$103,2,TRUE),"")</f>
        <v/>
      </c>
      <c r="BE748" s="201" t="str">
        <f t="shared" si="43"/>
        <v/>
      </c>
      <c r="BF748" t="str">
        <f ca="1">IF($BT748&lt;&gt;"",SUMIF($BD$3:$BD$1004,"="&amp;$BD748,INDIRECT(ADDRESS(3,BF$2,1,1)):INDIRECT(ADDRESS(1004,BF$2,1,1))),"")</f>
        <v/>
      </c>
      <c r="BG748" t="str">
        <f ca="1">IF($BT748&lt;&gt;"",SUMIF($BD$3:$BD$1004,"="&amp;$BD748,INDIRECT(ADDRESS(3,BG$2,1,1)):INDIRECT(ADDRESS(1004,BG$2,1,1))),"")</f>
        <v/>
      </c>
      <c r="BH748" t="str">
        <f ca="1">IF($BT748&lt;&gt;"",SUMIF($BD$3:$BD$1004,"="&amp;$BD748,INDIRECT(ADDRESS(3,BH$2,1,1)):INDIRECT(ADDRESS(1004,BH$2,1,1))),"")</f>
        <v/>
      </c>
      <c r="BI748" t="str">
        <f ca="1">IF($BT748&lt;&gt;"",SUMIF($BD$3:$BD$1004,"="&amp;$BD748,INDIRECT(ADDRESS(3,BI$2,1,1)):INDIRECT(ADDRESS(1004,BI$2,1,1))),"")</f>
        <v/>
      </c>
      <c r="BJ748" t="str">
        <f ca="1">IF($BT748&lt;&gt;"",SUMIF($BD$3:$BD$1004,"="&amp;$BD748,INDIRECT(ADDRESS(3,BJ$2,1,1)):INDIRECT(ADDRESS(1004,BJ$2,1,1))),"")</f>
        <v/>
      </c>
      <c r="BK748" t="str">
        <f ca="1">IF($BT748&lt;&gt;"",SUMIF($BD$3:$BD$1004,"="&amp;$BD748,INDIRECT(ADDRESS(3,BK$2,1,1)):INDIRECT(ADDRESS(1004,BK$2,1,1))),"")</f>
        <v/>
      </c>
      <c r="BL748" t="str">
        <f ca="1">IF($BT748&lt;&gt;"",SUMIF($BD$3:$BD$1004,"="&amp;$BD748,INDIRECT(ADDRESS(3,BL$2,1,1)):INDIRECT(ADDRESS(1004,BL$2,1,1))),"")</f>
        <v/>
      </c>
      <c r="BM748" t="str">
        <f ca="1">IF($BT748&lt;&gt;"",SUMIF($BD$3:$BD$1004,"="&amp;$BD748,INDIRECT(ADDRESS(3,BM$2,1,1)):INDIRECT(ADDRESS(1004,BM$2,1,1))),"")</f>
        <v/>
      </c>
      <c r="BN748" t="str">
        <f ca="1">IF($BT748&lt;&gt;"",SUMIF($BD$3:$BD$1004,"="&amp;$BD748,INDIRECT(ADDRESS(3,BN$2,1,1)):INDIRECT(ADDRESS(1004,BN$2,1,1))),"")</f>
        <v/>
      </c>
      <c r="BO748" t="str">
        <f ca="1">IF($BT748&lt;&gt;"",SUMIF($BD$3:$BD$1004,"="&amp;$BD748,INDIRECT(ADDRESS(3,BO$2,1,1)):INDIRECT(ADDRESS(1004,BO$2,1,1))),"")</f>
        <v/>
      </c>
      <c r="BP748" t="str">
        <f ca="1">IF($BT748&lt;&gt;"",SUMIF($BD$3:$BD$1004,"="&amp;$BD748,INDIRECT(ADDRESS(3,BP$2,1,1)):INDIRECT(ADDRESS(1004,BP$2,1,1))),"")</f>
        <v/>
      </c>
      <c r="BQ748" t="str">
        <f ca="1">IF($BT748&lt;&gt;"",SUMIF($BD$3:$BD$1004,"="&amp;$BD748,INDIRECT(ADDRESS(3,BQ$2,1,1)):INDIRECT(ADDRESS(1004,BQ$2,1,1))),"")</f>
        <v/>
      </c>
      <c r="BR748" t="str">
        <f ca="1">IF($BT748&lt;&gt;"",SUMIF($BD$3:$BD$1004,"="&amp;$BD748,INDIRECT(ADDRESS(3,BR$2,1,1)):INDIRECT(ADDRESS(1004,BR$2,1,1))),"")</f>
        <v/>
      </c>
      <c r="BS748" t="str">
        <f>IF($A748&lt;&gt;"",VLOOKUP(TRUNC(MID($A748,1,2),0),Plano_Contas!$H$3:$J$103,3,TRUE),"")</f>
        <v/>
      </c>
      <c r="BT748" t="str">
        <f t="shared" si="44"/>
        <v/>
      </c>
      <c r="BV748">
        <f>Empresas!C748</f>
        <v>0</v>
      </c>
    </row>
    <row r="749" spans="1:74" x14ac:dyDescent="0.2">
      <c r="A749" s="89"/>
      <c r="B749" s="52" t="str">
        <f>IF($A749&lt;&gt;"",VLOOKUP(""&amp;$A749,Plano_Contas!$A$3:$F$1003,6,0),"")</f>
        <v/>
      </c>
      <c r="C749" s="91"/>
      <c r="D749" s="111"/>
      <c r="E749" s="112">
        <v>0</v>
      </c>
      <c r="F749" s="87"/>
      <c r="G749" s="85"/>
      <c r="H749" s="111"/>
      <c r="I749" s="112">
        <v>0</v>
      </c>
      <c r="J749" s="87"/>
      <c r="K749" s="85"/>
      <c r="L749" s="111"/>
      <c r="M749" s="112">
        <v>0</v>
      </c>
      <c r="N749" s="87"/>
      <c r="O749" s="85"/>
      <c r="P749" s="111"/>
      <c r="Q749" s="112">
        <v>0</v>
      </c>
      <c r="R749" s="87"/>
      <c r="S749" s="85"/>
      <c r="T749" s="111"/>
      <c r="U749" s="112">
        <v>0</v>
      </c>
      <c r="V749" s="87"/>
      <c r="W749" s="85"/>
      <c r="X749" s="111"/>
      <c r="Y749" s="112">
        <v>0</v>
      </c>
      <c r="Z749" s="87"/>
      <c r="AA749" s="85"/>
      <c r="AB749" s="111"/>
      <c r="AC749" s="112">
        <v>0</v>
      </c>
      <c r="AD749" s="87"/>
      <c r="AE749" s="85"/>
      <c r="AF749" s="111"/>
      <c r="AG749" s="112">
        <v>0</v>
      </c>
      <c r="AH749" s="87"/>
      <c r="AI749" s="85"/>
      <c r="AJ749" s="111"/>
      <c r="AK749" s="112">
        <v>0</v>
      </c>
      <c r="AL749" s="87"/>
      <c r="AM749" s="85"/>
      <c r="AN749" s="111"/>
      <c r="AO749" s="112">
        <v>0</v>
      </c>
      <c r="AP749" s="87"/>
      <c r="AQ749" s="85"/>
      <c r="AR749" s="111"/>
      <c r="AS749" s="112">
        <v>0</v>
      </c>
      <c r="AT749" s="87"/>
      <c r="AU749" s="85"/>
      <c r="AV749" s="111"/>
      <c r="AW749" s="112">
        <v>0</v>
      </c>
      <c r="AX749" s="87"/>
      <c r="AY749" s="85"/>
      <c r="AZ749" s="267">
        <f t="shared" si="41"/>
        <v>0</v>
      </c>
      <c r="BA749" s="88">
        <f t="shared" si="42"/>
        <v>0</v>
      </c>
      <c r="BC749">
        <f>IF($A749&lt;&gt;"",COUNTIF($BD$3:$BD749,$BD749),0)</f>
        <v>0</v>
      </c>
      <c r="BD749" t="str">
        <f>IF($A749&lt;&gt;"",VLOOKUP(TRUNC(MID($A749,1,2),0),Plano_Contas!$H$3:$J$103,2,TRUE),"")</f>
        <v/>
      </c>
      <c r="BE749" s="201" t="str">
        <f t="shared" si="43"/>
        <v/>
      </c>
      <c r="BF749" t="str">
        <f ca="1">IF($BT749&lt;&gt;"",SUMIF($BD$3:$BD$1004,"="&amp;$BD749,INDIRECT(ADDRESS(3,BF$2,1,1)):INDIRECT(ADDRESS(1004,BF$2,1,1))),"")</f>
        <v/>
      </c>
      <c r="BG749" t="str">
        <f ca="1">IF($BT749&lt;&gt;"",SUMIF($BD$3:$BD$1004,"="&amp;$BD749,INDIRECT(ADDRESS(3,BG$2,1,1)):INDIRECT(ADDRESS(1004,BG$2,1,1))),"")</f>
        <v/>
      </c>
      <c r="BH749" t="str">
        <f ca="1">IF($BT749&lt;&gt;"",SUMIF($BD$3:$BD$1004,"="&amp;$BD749,INDIRECT(ADDRESS(3,BH$2,1,1)):INDIRECT(ADDRESS(1004,BH$2,1,1))),"")</f>
        <v/>
      </c>
      <c r="BI749" t="str">
        <f ca="1">IF($BT749&lt;&gt;"",SUMIF($BD$3:$BD$1004,"="&amp;$BD749,INDIRECT(ADDRESS(3,BI$2,1,1)):INDIRECT(ADDRESS(1004,BI$2,1,1))),"")</f>
        <v/>
      </c>
      <c r="BJ749" t="str">
        <f ca="1">IF($BT749&lt;&gt;"",SUMIF($BD$3:$BD$1004,"="&amp;$BD749,INDIRECT(ADDRESS(3,BJ$2,1,1)):INDIRECT(ADDRESS(1004,BJ$2,1,1))),"")</f>
        <v/>
      </c>
      <c r="BK749" t="str">
        <f ca="1">IF($BT749&lt;&gt;"",SUMIF($BD$3:$BD$1004,"="&amp;$BD749,INDIRECT(ADDRESS(3,BK$2,1,1)):INDIRECT(ADDRESS(1004,BK$2,1,1))),"")</f>
        <v/>
      </c>
      <c r="BL749" t="str">
        <f ca="1">IF($BT749&lt;&gt;"",SUMIF($BD$3:$BD$1004,"="&amp;$BD749,INDIRECT(ADDRESS(3,BL$2,1,1)):INDIRECT(ADDRESS(1004,BL$2,1,1))),"")</f>
        <v/>
      </c>
      <c r="BM749" t="str">
        <f ca="1">IF($BT749&lt;&gt;"",SUMIF($BD$3:$BD$1004,"="&amp;$BD749,INDIRECT(ADDRESS(3,BM$2,1,1)):INDIRECT(ADDRESS(1004,BM$2,1,1))),"")</f>
        <v/>
      </c>
      <c r="BN749" t="str">
        <f ca="1">IF($BT749&lt;&gt;"",SUMIF($BD$3:$BD$1004,"="&amp;$BD749,INDIRECT(ADDRESS(3,BN$2,1,1)):INDIRECT(ADDRESS(1004,BN$2,1,1))),"")</f>
        <v/>
      </c>
      <c r="BO749" t="str">
        <f ca="1">IF($BT749&lt;&gt;"",SUMIF($BD$3:$BD$1004,"="&amp;$BD749,INDIRECT(ADDRESS(3,BO$2,1,1)):INDIRECT(ADDRESS(1004,BO$2,1,1))),"")</f>
        <v/>
      </c>
      <c r="BP749" t="str">
        <f ca="1">IF($BT749&lt;&gt;"",SUMIF($BD$3:$BD$1004,"="&amp;$BD749,INDIRECT(ADDRESS(3,BP$2,1,1)):INDIRECT(ADDRESS(1004,BP$2,1,1))),"")</f>
        <v/>
      </c>
      <c r="BQ749" t="str">
        <f ca="1">IF($BT749&lt;&gt;"",SUMIF($BD$3:$BD$1004,"="&amp;$BD749,INDIRECT(ADDRESS(3,BQ$2,1,1)):INDIRECT(ADDRESS(1004,BQ$2,1,1))),"")</f>
        <v/>
      </c>
      <c r="BR749" t="str">
        <f ca="1">IF($BT749&lt;&gt;"",SUMIF($BD$3:$BD$1004,"="&amp;$BD749,INDIRECT(ADDRESS(3,BR$2,1,1)):INDIRECT(ADDRESS(1004,BR$2,1,1))),"")</f>
        <v/>
      </c>
      <c r="BS749" t="str">
        <f>IF($A749&lt;&gt;"",VLOOKUP(TRUNC(MID($A749,1,2),0),Plano_Contas!$H$3:$J$103,3,TRUE),"")</f>
        <v/>
      </c>
      <c r="BT749" t="str">
        <f t="shared" si="44"/>
        <v/>
      </c>
      <c r="BV749">
        <f>Empresas!C749</f>
        <v>0</v>
      </c>
    </row>
    <row r="750" spans="1:74" x14ac:dyDescent="0.2">
      <c r="A750" s="89"/>
      <c r="B750" s="52" t="str">
        <f>IF($A750&lt;&gt;"",VLOOKUP(""&amp;$A750,Plano_Contas!$A$3:$F$1003,6,0),"")</f>
        <v/>
      </c>
      <c r="C750" s="91"/>
      <c r="D750" s="111"/>
      <c r="E750" s="112">
        <v>0</v>
      </c>
      <c r="F750" s="87"/>
      <c r="G750" s="85"/>
      <c r="H750" s="111"/>
      <c r="I750" s="112">
        <v>0</v>
      </c>
      <c r="J750" s="87"/>
      <c r="K750" s="85"/>
      <c r="L750" s="111"/>
      <c r="M750" s="112">
        <v>0</v>
      </c>
      <c r="N750" s="87"/>
      <c r="O750" s="85"/>
      <c r="P750" s="111"/>
      <c r="Q750" s="112">
        <v>0</v>
      </c>
      <c r="R750" s="87"/>
      <c r="S750" s="85"/>
      <c r="T750" s="111"/>
      <c r="U750" s="112">
        <v>0</v>
      </c>
      <c r="V750" s="87"/>
      <c r="W750" s="85"/>
      <c r="X750" s="111"/>
      <c r="Y750" s="112">
        <v>0</v>
      </c>
      <c r="Z750" s="87"/>
      <c r="AA750" s="85"/>
      <c r="AB750" s="111"/>
      <c r="AC750" s="112">
        <v>0</v>
      </c>
      <c r="AD750" s="87"/>
      <c r="AE750" s="85"/>
      <c r="AF750" s="111"/>
      <c r="AG750" s="112">
        <v>0</v>
      </c>
      <c r="AH750" s="87"/>
      <c r="AI750" s="85"/>
      <c r="AJ750" s="111"/>
      <c r="AK750" s="112">
        <v>0</v>
      </c>
      <c r="AL750" s="87"/>
      <c r="AM750" s="85"/>
      <c r="AN750" s="111"/>
      <c r="AO750" s="112">
        <v>0</v>
      </c>
      <c r="AP750" s="87"/>
      <c r="AQ750" s="85"/>
      <c r="AR750" s="111"/>
      <c r="AS750" s="112">
        <v>0</v>
      </c>
      <c r="AT750" s="87"/>
      <c r="AU750" s="85"/>
      <c r="AV750" s="111"/>
      <c r="AW750" s="112">
        <v>0</v>
      </c>
      <c r="AX750" s="87"/>
      <c r="AY750" s="85"/>
      <c r="AZ750" s="267">
        <f t="shared" si="41"/>
        <v>0</v>
      </c>
      <c r="BA750" s="88">
        <f t="shared" si="42"/>
        <v>0</v>
      </c>
      <c r="BC750">
        <f>IF($A750&lt;&gt;"",COUNTIF($BD$3:$BD750,$BD750),0)</f>
        <v>0</v>
      </c>
      <c r="BD750" t="str">
        <f>IF($A750&lt;&gt;"",VLOOKUP(TRUNC(MID($A750,1,2),0),Plano_Contas!$H$3:$J$103,2,TRUE),"")</f>
        <v/>
      </c>
      <c r="BE750" s="201" t="str">
        <f t="shared" si="43"/>
        <v/>
      </c>
      <c r="BF750" t="str">
        <f ca="1">IF($BT750&lt;&gt;"",SUMIF($BD$3:$BD$1004,"="&amp;$BD750,INDIRECT(ADDRESS(3,BF$2,1,1)):INDIRECT(ADDRESS(1004,BF$2,1,1))),"")</f>
        <v/>
      </c>
      <c r="BG750" t="str">
        <f ca="1">IF($BT750&lt;&gt;"",SUMIF($BD$3:$BD$1004,"="&amp;$BD750,INDIRECT(ADDRESS(3,BG$2,1,1)):INDIRECT(ADDRESS(1004,BG$2,1,1))),"")</f>
        <v/>
      </c>
      <c r="BH750" t="str">
        <f ca="1">IF($BT750&lt;&gt;"",SUMIF($BD$3:$BD$1004,"="&amp;$BD750,INDIRECT(ADDRESS(3,BH$2,1,1)):INDIRECT(ADDRESS(1004,BH$2,1,1))),"")</f>
        <v/>
      </c>
      <c r="BI750" t="str">
        <f ca="1">IF($BT750&lt;&gt;"",SUMIF($BD$3:$BD$1004,"="&amp;$BD750,INDIRECT(ADDRESS(3,BI$2,1,1)):INDIRECT(ADDRESS(1004,BI$2,1,1))),"")</f>
        <v/>
      </c>
      <c r="BJ750" t="str">
        <f ca="1">IF($BT750&lt;&gt;"",SUMIF($BD$3:$BD$1004,"="&amp;$BD750,INDIRECT(ADDRESS(3,BJ$2,1,1)):INDIRECT(ADDRESS(1004,BJ$2,1,1))),"")</f>
        <v/>
      </c>
      <c r="BK750" t="str">
        <f ca="1">IF($BT750&lt;&gt;"",SUMIF($BD$3:$BD$1004,"="&amp;$BD750,INDIRECT(ADDRESS(3,BK$2,1,1)):INDIRECT(ADDRESS(1004,BK$2,1,1))),"")</f>
        <v/>
      </c>
      <c r="BL750" t="str">
        <f ca="1">IF($BT750&lt;&gt;"",SUMIF($BD$3:$BD$1004,"="&amp;$BD750,INDIRECT(ADDRESS(3,BL$2,1,1)):INDIRECT(ADDRESS(1004,BL$2,1,1))),"")</f>
        <v/>
      </c>
      <c r="BM750" t="str">
        <f ca="1">IF($BT750&lt;&gt;"",SUMIF($BD$3:$BD$1004,"="&amp;$BD750,INDIRECT(ADDRESS(3,BM$2,1,1)):INDIRECT(ADDRESS(1004,BM$2,1,1))),"")</f>
        <v/>
      </c>
      <c r="BN750" t="str">
        <f ca="1">IF($BT750&lt;&gt;"",SUMIF($BD$3:$BD$1004,"="&amp;$BD750,INDIRECT(ADDRESS(3,BN$2,1,1)):INDIRECT(ADDRESS(1004,BN$2,1,1))),"")</f>
        <v/>
      </c>
      <c r="BO750" t="str">
        <f ca="1">IF($BT750&lt;&gt;"",SUMIF($BD$3:$BD$1004,"="&amp;$BD750,INDIRECT(ADDRESS(3,BO$2,1,1)):INDIRECT(ADDRESS(1004,BO$2,1,1))),"")</f>
        <v/>
      </c>
      <c r="BP750" t="str">
        <f ca="1">IF($BT750&lt;&gt;"",SUMIF($BD$3:$BD$1004,"="&amp;$BD750,INDIRECT(ADDRESS(3,BP$2,1,1)):INDIRECT(ADDRESS(1004,BP$2,1,1))),"")</f>
        <v/>
      </c>
      <c r="BQ750" t="str">
        <f ca="1">IF($BT750&lt;&gt;"",SUMIF($BD$3:$BD$1004,"="&amp;$BD750,INDIRECT(ADDRESS(3,BQ$2,1,1)):INDIRECT(ADDRESS(1004,BQ$2,1,1))),"")</f>
        <v/>
      </c>
      <c r="BR750" t="str">
        <f ca="1">IF($BT750&lt;&gt;"",SUMIF($BD$3:$BD$1004,"="&amp;$BD750,INDIRECT(ADDRESS(3,BR$2,1,1)):INDIRECT(ADDRESS(1004,BR$2,1,1))),"")</f>
        <v/>
      </c>
      <c r="BS750" t="str">
        <f>IF($A750&lt;&gt;"",VLOOKUP(TRUNC(MID($A750,1,2),0),Plano_Contas!$H$3:$J$103,3,TRUE),"")</f>
        <v/>
      </c>
      <c r="BT750" t="str">
        <f t="shared" si="44"/>
        <v/>
      </c>
      <c r="BV750">
        <f>Empresas!C750</f>
        <v>0</v>
      </c>
    </row>
    <row r="751" spans="1:74" x14ac:dyDescent="0.2">
      <c r="A751" s="89"/>
      <c r="B751" s="52" t="str">
        <f>IF($A751&lt;&gt;"",VLOOKUP(""&amp;$A751,Plano_Contas!$A$3:$F$1003,6,0),"")</f>
        <v/>
      </c>
      <c r="C751" s="91"/>
      <c r="D751" s="111"/>
      <c r="E751" s="112">
        <v>0</v>
      </c>
      <c r="F751" s="87"/>
      <c r="G751" s="85"/>
      <c r="H751" s="111"/>
      <c r="I751" s="112">
        <v>0</v>
      </c>
      <c r="J751" s="87"/>
      <c r="K751" s="85"/>
      <c r="L751" s="111"/>
      <c r="M751" s="112">
        <v>0</v>
      </c>
      <c r="N751" s="87"/>
      <c r="O751" s="85"/>
      <c r="P751" s="111"/>
      <c r="Q751" s="112">
        <v>0</v>
      </c>
      <c r="R751" s="87"/>
      <c r="S751" s="85"/>
      <c r="T751" s="111"/>
      <c r="U751" s="112">
        <v>0</v>
      </c>
      <c r="V751" s="87"/>
      <c r="W751" s="85"/>
      <c r="X751" s="111"/>
      <c r="Y751" s="112">
        <v>0</v>
      </c>
      <c r="Z751" s="87"/>
      <c r="AA751" s="85"/>
      <c r="AB751" s="111"/>
      <c r="AC751" s="112">
        <v>0</v>
      </c>
      <c r="AD751" s="87"/>
      <c r="AE751" s="85"/>
      <c r="AF751" s="111"/>
      <c r="AG751" s="112">
        <v>0</v>
      </c>
      <c r="AH751" s="87"/>
      <c r="AI751" s="85"/>
      <c r="AJ751" s="111"/>
      <c r="AK751" s="112">
        <v>0</v>
      </c>
      <c r="AL751" s="87"/>
      <c r="AM751" s="85"/>
      <c r="AN751" s="111"/>
      <c r="AO751" s="112">
        <v>0</v>
      </c>
      <c r="AP751" s="87"/>
      <c r="AQ751" s="85"/>
      <c r="AR751" s="111"/>
      <c r="AS751" s="112">
        <v>0</v>
      </c>
      <c r="AT751" s="87"/>
      <c r="AU751" s="85"/>
      <c r="AV751" s="111"/>
      <c r="AW751" s="112">
        <v>0</v>
      </c>
      <c r="AX751" s="87"/>
      <c r="AY751" s="85"/>
      <c r="AZ751" s="267">
        <f t="shared" si="41"/>
        <v>0</v>
      </c>
      <c r="BA751" s="88">
        <f t="shared" si="42"/>
        <v>0</v>
      </c>
      <c r="BC751">
        <f>IF($A751&lt;&gt;"",COUNTIF($BD$3:$BD751,$BD751),0)</f>
        <v>0</v>
      </c>
      <c r="BD751" t="str">
        <f>IF($A751&lt;&gt;"",VLOOKUP(TRUNC(MID($A751,1,2),0),Plano_Contas!$H$3:$J$103,2,TRUE),"")</f>
        <v/>
      </c>
      <c r="BE751" s="201" t="str">
        <f t="shared" si="43"/>
        <v/>
      </c>
      <c r="BF751" t="str">
        <f ca="1">IF($BT751&lt;&gt;"",SUMIF($BD$3:$BD$1004,"="&amp;$BD751,INDIRECT(ADDRESS(3,BF$2,1,1)):INDIRECT(ADDRESS(1004,BF$2,1,1))),"")</f>
        <v/>
      </c>
      <c r="BG751" t="str">
        <f ca="1">IF($BT751&lt;&gt;"",SUMIF($BD$3:$BD$1004,"="&amp;$BD751,INDIRECT(ADDRESS(3,BG$2,1,1)):INDIRECT(ADDRESS(1004,BG$2,1,1))),"")</f>
        <v/>
      </c>
      <c r="BH751" t="str">
        <f ca="1">IF($BT751&lt;&gt;"",SUMIF($BD$3:$BD$1004,"="&amp;$BD751,INDIRECT(ADDRESS(3,BH$2,1,1)):INDIRECT(ADDRESS(1004,BH$2,1,1))),"")</f>
        <v/>
      </c>
      <c r="BI751" t="str">
        <f ca="1">IF($BT751&lt;&gt;"",SUMIF($BD$3:$BD$1004,"="&amp;$BD751,INDIRECT(ADDRESS(3,BI$2,1,1)):INDIRECT(ADDRESS(1004,BI$2,1,1))),"")</f>
        <v/>
      </c>
      <c r="BJ751" t="str">
        <f ca="1">IF($BT751&lt;&gt;"",SUMIF($BD$3:$BD$1004,"="&amp;$BD751,INDIRECT(ADDRESS(3,BJ$2,1,1)):INDIRECT(ADDRESS(1004,BJ$2,1,1))),"")</f>
        <v/>
      </c>
      <c r="BK751" t="str">
        <f ca="1">IF($BT751&lt;&gt;"",SUMIF($BD$3:$BD$1004,"="&amp;$BD751,INDIRECT(ADDRESS(3,BK$2,1,1)):INDIRECT(ADDRESS(1004,BK$2,1,1))),"")</f>
        <v/>
      </c>
      <c r="BL751" t="str">
        <f ca="1">IF($BT751&lt;&gt;"",SUMIF($BD$3:$BD$1004,"="&amp;$BD751,INDIRECT(ADDRESS(3,BL$2,1,1)):INDIRECT(ADDRESS(1004,BL$2,1,1))),"")</f>
        <v/>
      </c>
      <c r="BM751" t="str">
        <f ca="1">IF($BT751&lt;&gt;"",SUMIF($BD$3:$BD$1004,"="&amp;$BD751,INDIRECT(ADDRESS(3,BM$2,1,1)):INDIRECT(ADDRESS(1004,BM$2,1,1))),"")</f>
        <v/>
      </c>
      <c r="BN751" t="str">
        <f ca="1">IF($BT751&lt;&gt;"",SUMIF($BD$3:$BD$1004,"="&amp;$BD751,INDIRECT(ADDRESS(3,BN$2,1,1)):INDIRECT(ADDRESS(1004,BN$2,1,1))),"")</f>
        <v/>
      </c>
      <c r="BO751" t="str">
        <f ca="1">IF($BT751&lt;&gt;"",SUMIF($BD$3:$BD$1004,"="&amp;$BD751,INDIRECT(ADDRESS(3,BO$2,1,1)):INDIRECT(ADDRESS(1004,BO$2,1,1))),"")</f>
        <v/>
      </c>
      <c r="BP751" t="str">
        <f ca="1">IF($BT751&lt;&gt;"",SUMIF($BD$3:$BD$1004,"="&amp;$BD751,INDIRECT(ADDRESS(3,BP$2,1,1)):INDIRECT(ADDRESS(1004,BP$2,1,1))),"")</f>
        <v/>
      </c>
      <c r="BQ751" t="str">
        <f ca="1">IF($BT751&lt;&gt;"",SUMIF($BD$3:$BD$1004,"="&amp;$BD751,INDIRECT(ADDRESS(3,BQ$2,1,1)):INDIRECT(ADDRESS(1004,BQ$2,1,1))),"")</f>
        <v/>
      </c>
      <c r="BR751" t="str">
        <f ca="1">IF($BT751&lt;&gt;"",SUMIF($BD$3:$BD$1004,"="&amp;$BD751,INDIRECT(ADDRESS(3,BR$2,1,1)):INDIRECT(ADDRESS(1004,BR$2,1,1))),"")</f>
        <v/>
      </c>
      <c r="BS751" t="str">
        <f>IF($A751&lt;&gt;"",VLOOKUP(TRUNC(MID($A751,1,2),0),Plano_Contas!$H$3:$J$103,3,TRUE),"")</f>
        <v/>
      </c>
      <c r="BT751" t="str">
        <f t="shared" si="44"/>
        <v/>
      </c>
      <c r="BV751">
        <f>Empresas!C751</f>
        <v>0</v>
      </c>
    </row>
    <row r="752" spans="1:74" x14ac:dyDescent="0.2">
      <c r="A752" s="89"/>
      <c r="B752" s="52" t="str">
        <f>IF($A752&lt;&gt;"",VLOOKUP(""&amp;$A752,Plano_Contas!$A$3:$F$1003,6,0),"")</f>
        <v/>
      </c>
      <c r="C752" s="91"/>
      <c r="D752" s="111"/>
      <c r="E752" s="112">
        <v>0</v>
      </c>
      <c r="F752" s="87"/>
      <c r="G752" s="85"/>
      <c r="H752" s="111"/>
      <c r="I752" s="112">
        <v>0</v>
      </c>
      <c r="J752" s="87"/>
      <c r="K752" s="85"/>
      <c r="L752" s="111"/>
      <c r="M752" s="112">
        <v>0</v>
      </c>
      <c r="N752" s="87"/>
      <c r="O752" s="85"/>
      <c r="P752" s="111"/>
      <c r="Q752" s="112">
        <v>0</v>
      </c>
      <c r="R752" s="87"/>
      <c r="S752" s="85"/>
      <c r="T752" s="111"/>
      <c r="U752" s="112">
        <v>0</v>
      </c>
      <c r="V752" s="87"/>
      <c r="W752" s="85"/>
      <c r="X752" s="111"/>
      <c r="Y752" s="112">
        <v>0</v>
      </c>
      <c r="Z752" s="87"/>
      <c r="AA752" s="85"/>
      <c r="AB752" s="111"/>
      <c r="AC752" s="112">
        <v>0</v>
      </c>
      <c r="AD752" s="87"/>
      <c r="AE752" s="85"/>
      <c r="AF752" s="111"/>
      <c r="AG752" s="112">
        <v>0</v>
      </c>
      <c r="AH752" s="87"/>
      <c r="AI752" s="85"/>
      <c r="AJ752" s="111"/>
      <c r="AK752" s="112">
        <v>0</v>
      </c>
      <c r="AL752" s="87"/>
      <c r="AM752" s="85"/>
      <c r="AN752" s="111"/>
      <c r="AO752" s="112">
        <v>0</v>
      </c>
      <c r="AP752" s="87"/>
      <c r="AQ752" s="85"/>
      <c r="AR752" s="111"/>
      <c r="AS752" s="112">
        <v>0</v>
      </c>
      <c r="AT752" s="87"/>
      <c r="AU752" s="85"/>
      <c r="AV752" s="111"/>
      <c r="AW752" s="112">
        <v>0</v>
      </c>
      <c r="AX752" s="87"/>
      <c r="AY752" s="85"/>
      <c r="AZ752" s="267">
        <f t="shared" si="41"/>
        <v>0</v>
      </c>
      <c r="BA752" s="88">
        <f t="shared" si="42"/>
        <v>0</v>
      </c>
      <c r="BC752">
        <f>IF($A752&lt;&gt;"",COUNTIF($BD$3:$BD752,$BD752),0)</f>
        <v>0</v>
      </c>
      <c r="BD752" t="str">
        <f>IF($A752&lt;&gt;"",VLOOKUP(TRUNC(MID($A752,1,2),0),Plano_Contas!$H$3:$J$103,2,TRUE),"")</f>
        <v/>
      </c>
      <c r="BE752" s="201" t="str">
        <f t="shared" si="43"/>
        <v/>
      </c>
      <c r="BF752" t="str">
        <f ca="1">IF($BT752&lt;&gt;"",SUMIF($BD$3:$BD$1004,"="&amp;$BD752,INDIRECT(ADDRESS(3,BF$2,1,1)):INDIRECT(ADDRESS(1004,BF$2,1,1))),"")</f>
        <v/>
      </c>
      <c r="BG752" t="str">
        <f ca="1">IF($BT752&lt;&gt;"",SUMIF($BD$3:$BD$1004,"="&amp;$BD752,INDIRECT(ADDRESS(3,BG$2,1,1)):INDIRECT(ADDRESS(1004,BG$2,1,1))),"")</f>
        <v/>
      </c>
      <c r="BH752" t="str">
        <f ca="1">IF($BT752&lt;&gt;"",SUMIF($BD$3:$BD$1004,"="&amp;$BD752,INDIRECT(ADDRESS(3,BH$2,1,1)):INDIRECT(ADDRESS(1004,BH$2,1,1))),"")</f>
        <v/>
      </c>
      <c r="BI752" t="str">
        <f ca="1">IF($BT752&lt;&gt;"",SUMIF($BD$3:$BD$1004,"="&amp;$BD752,INDIRECT(ADDRESS(3,BI$2,1,1)):INDIRECT(ADDRESS(1004,BI$2,1,1))),"")</f>
        <v/>
      </c>
      <c r="BJ752" t="str">
        <f ca="1">IF($BT752&lt;&gt;"",SUMIF($BD$3:$BD$1004,"="&amp;$BD752,INDIRECT(ADDRESS(3,BJ$2,1,1)):INDIRECT(ADDRESS(1004,BJ$2,1,1))),"")</f>
        <v/>
      </c>
      <c r="BK752" t="str">
        <f ca="1">IF($BT752&lt;&gt;"",SUMIF($BD$3:$BD$1004,"="&amp;$BD752,INDIRECT(ADDRESS(3,BK$2,1,1)):INDIRECT(ADDRESS(1004,BK$2,1,1))),"")</f>
        <v/>
      </c>
      <c r="BL752" t="str">
        <f ca="1">IF($BT752&lt;&gt;"",SUMIF($BD$3:$BD$1004,"="&amp;$BD752,INDIRECT(ADDRESS(3,BL$2,1,1)):INDIRECT(ADDRESS(1004,BL$2,1,1))),"")</f>
        <v/>
      </c>
      <c r="BM752" t="str">
        <f ca="1">IF($BT752&lt;&gt;"",SUMIF($BD$3:$BD$1004,"="&amp;$BD752,INDIRECT(ADDRESS(3,BM$2,1,1)):INDIRECT(ADDRESS(1004,BM$2,1,1))),"")</f>
        <v/>
      </c>
      <c r="BN752" t="str">
        <f ca="1">IF($BT752&lt;&gt;"",SUMIF($BD$3:$BD$1004,"="&amp;$BD752,INDIRECT(ADDRESS(3,BN$2,1,1)):INDIRECT(ADDRESS(1004,BN$2,1,1))),"")</f>
        <v/>
      </c>
      <c r="BO752" t="str">
        <f ca="1">IF($BT752&lt;&gt;"",SUMIF($BD$3:$BD$1004,"="&amp;$BD752,INDIRECT(ADDRESS(3,BO$2,1,1)):INDIRECT(ADDRESS(1004,BO$2,1,1))),"")</f>
        <v/>
      </c>
      <c r="BP752" t="str">
        <f ca="1">IF($BT752&lt;&gt;"",SUMIF($BD$3:$BD$1004,"="&amp;$BD752,INDIRECT(ADDRESS(3,BP$2,1,1)):INDIRECT(ADDRESS(1004,BP$2,1,1))),"")</f>
        <v/>
      </c>
      <c r="BQ752" t="str">
        <f ca="1">IF($BT752&lt;&gt;"",SUMIF($BD$3:$BD$1004,"="&amp;$BD752,INDIRECT(ADDRESS(3,BQ$2,1,1)):INDIRECT(ADDRESS(1004,BQ$2,1,1))),"")</f>
        <v/>
      </c>
      <c r="BR752" t="str">
        <f ca="1">IF($BT752&lt;&gt;"",SUMIF($BD$3:$BD$1004,"="&amp;$BD752,INDIRECT(ADDRESS(3,BR$2,1,1)):INDIRECT(ADDRESS(1004,BR$2,1,1))),"")</f>
        <v/>
      </c>
      <c r="BS752" t="str">
        <f>IF($A752&lt;&gt;"",VLOOKUP(TRUNC(MID($A752,1,2),0),Plano_Contas!$H$3:$J$103,3,TRUE),"")</f>
        <v/>
      </c>
      <c r="BT752" t="str">
        <f t="shared" si="44"/>
        <v/>
      </c>
      <c r="BV752">
        <f>Empresas!C752</f>
        <v>0</v>
      </c>
    </row>
    <row r="753" spans="1:74" x14ac:dyDescent="0.2">
      <c r="A753" s="89"/>
      <c r="B753" s="52" t="str">
        <f>IF($A753&lt;&gt;"",VLOOKUP(""&amp;$A753,Plano_Contas!$A$3:$F$1003,6,0),"")</f>
        <v/>
      </c>
      <c r="C753" s="91"/>
      <c r="D753" s="111"/>
      <c r="E753" s="112">
        <v>0</v>
      </c>
      <c r="F753" s="87"/>
      <c r="G753" s="85"/>
      <c r="H753" s="111"/>
      <c r="I753" s="112">
        <v>0</v>
      </c>
      <c r="J753" s="87"/>
      <c r="K753" s="85"/>
      <c r="L753" s="111"/>
      <c r="M753" s="112">
        <v>0</v>
      </c>
      <c r="N753" s="87"/>
      <c r="O753" s="85"/>
      <c r="P753" s="111"/>
      <c r="Q753" s="112">
        <v>0</v>
      </c>
      <c r="R753" s="87"/>
      <c r="S753" s="85"/>
      <c r="T753" s="111"/>
      <c r="U753" s="112">
        <v>0</v>
      </c>
      <c r="V753" s="87"/>
      <c r="W753" s="85"/>
      <c r="X753" s="111"/>
      <c r="Y753" s="112">
        <v>0</v>
      </c>
      <c r="Z753" s="87"/>
      <c r="AA753" s="85"/>
      <c r="AB753" s="111"/>
      <c r="AC753" s="112">
        <v>0</v>
      </c>
      <c r="AD753" s="87"/>
      <c r="AE753" s="85"/>
      <c r="AF753" s="111"/>
      <c r="AG753" s="112">
        <v>0</v>
      </c>
      <c r="AH753" s="87"/>
      <c r="AI753" s="85"/>
      <c r="AJ753" s="111"/>
      <c r="AK753" s="112">
        <v>0</v>
      </c>
      <c r="AL753" s="87"/>
      <c r="AM753" s="85"/>
      <c r="AN753" s="111"/>
      <c r="AO753" s="112">
        <v>0</v>
      </c>
      <c r="AP753" s="87"/>
      <c r="AQ753" s="85"/>
      <c r="AR753" s="111"/>
      <c r="AS753" s="112">
        <v>0</v>
      </c>
      <c r="AT753" s="87"/>
      <c r="AU753" s="85"/>
      <c r="AV753" s="111"/>
      <c r="AW753" s="112">
        <v>0</v>
      </c>
      <c r="AX753" s="87"/>
      <c r="AY753" s="85"/>
      <c r="AZ753" s="267">
        <f t="shared" si="41"/>
        <v>0</v>
      </c>
      <c r="BA753" s="88">
        <f t="shared" si="42"/>
        <v>0</v>
      </c>
      <c r="BC753">
        <f>IF($A753&lt;&gt;"",COUNTIF($BD$3:$BD753,$BD753),0)</f>
        <v>0</v>
      </c>
      <c r="BD753" t="str">
        <f>IF($A753&lt;&gt;"",VLOOKUP(TRUNC(MID($A753,1,2),0),Plano_Contas!$H$3:$J$103,2,TRUE),"")</f>
        <v/>
      </c>
      <c r="BE753" s="201" t="str">
        <f t="shared" si="43"/>
        <v/>
      </c>
      <c r="BF753" t="str">
        <f ca="1">IF($BT753&lt;&gt;"",SUMIF($BD$3:$BD$1004,"="&amp;$BD753,INDIRECT(ADDRESS(3,BF$2,1,1)):INDIRECT(ADDRESS(1004,BF$2,1,1))),"")</f>
        <v/>
      </c>
      <c r="BG753" t="str">
        <f ca="1">IF($BT753&lt;&gt;"",SUMIF($BD$3:$BD$1004,"="&amp;$BD753,INDIRECT(ADDRESS(3,BG$2,1,1)):INDIRECT(ADDRESS(1004,BG$2,1,1))),"")</f>
        <v/>
      </c>
      <c r="BH753" t="str">
        <f ca="1">IF($BT753&lt;&gt;"",SUMIF($BD$3:$BD$1004,"="&amp;$BD753,INDIRECT(ADDRESS(3,BH$2,1,1)):INDIRECT(ADDRESS(1004,BH$2,1,1))),"")</f>
        <v/>
      </c>
      <c r="BI753" t="str">
        <f ca="1">IF($BT753&lt;&gt;"",SUMIF($BD$3:$BD$1004,"="&amp;$BD753,INDIRECT(ADDRESS(3,BI$2,1,1)):INDIRECT(ADDRESS(1004,BI$2,1,1))),"")</f>
        <v/>
      </c>
      <c r="BJ753" t="str">
        <f ca="1">IF($BT753&lt;&gt;"",SUMIF($BD$3:$BD$1004,"="&amp;$BD753,INDIRECT(ADDRESS(3,BJ$2,1,1)):INDIRECT(ADDRESS(1004,BJ$2,1,1))),"")</f>
        <v/>
      </c>
      <c r="BK753" t="str">
        <f ca="1">IF($BT753&lt;&gt;"",SUMIF($BD$3:$BD$1004,"="&amp;$BD753,INDIRECT(ADDRESS(3,BK$2,1,1)):INDIRECT(ADDRESS(1004,BK$2,1,1))),"")</f>
        <v/>
      </c>
      <c r="BL753" t="str">
        <f ca="1">IF($BT753&lt;&gt;"",SUMIF($BD$3:$BD$1004,"="&amp;$BD753,INDIRECT(ADDRESS(3,BL$2,1,1)):INDIRECT(ADDRESS(1004,BL$2,1,1))),"")</f>
        <v/>
      </c>
      <c r="BM753" t="str">
        <f ca="1">IF($BT753&lt;&gt;"",SUMIF($BD$3:$BD$1004,"="&amp;$BD753,INDIRECT(ADDRESS(3,BM$2,1,1)):INDIRECT(ADDRESS(1004,BM$2,1,1))),"")</f>
        <v/>
      </c>
      <c r="BN753" t="str">
        <f ca="1">IF($BT753&lt;&gt;"",SUMIF($BD$3:$BD$1004,"="&amp;$BD753,INDIRECT(ADDRESS(3,BN$2,1,1)):INDIRECT(ADDRESS(1004,BN$2,1,1))),"")</f>
        <v/>
      </c>
      <c r="BO753" t="str">
        <f ca="1">IF($BT753&lt;&gt;"",SUMIF($BD$3:$BD$1004,"="&amp;$BD753,INDIRECT(ADDRESS(3,BO$2,1,1)):INDIRECT(ADDRESS(1004,BO$2,1,1))),"")</f>
        <v/>
      </c>
      <c r="BP753" t="str">
        <f ca="1">IF($BT753&lt;&gt;"",SUMIF($BD$3:$BD$1004,"="&amp;$BD753,INDIRECT(ADDRESS(3,BP$2,1,1)):INDIRECT(ADDRESS(1004,BP$2,1,1))),"")</f>
        <v/>
      </c>
      <c r="BQ753" t="str">
        <f ca="1">IF($BT753&lt;&gt;"",SUMIF($BD$3:$BD$1004,"="&amp;$BD753,INDIRECT(ADDRESS(3,BQ$2,1,1)):INDIRECT(ADDRESS(1004,BQ$2,1,1))),"")</f>
        <v/>
      </c>
      <c r="BR753" t="str">
        <f ca="1">IF($BT753&lt;&gt;"",SUMIF($BD$3:$BD$1004,"="&amp;$BD753,INDIRECT(ADDRESS(3,BR$2,1,1)):INDIRECT(ADDRESS(1004,BR$2,1,1))),"")</f>
        <v/>
      </c>
      <c r="BS753" t="str">
        <f>IF($A753&lt;&gt;"",VLOOKUP(TRUNC(MID($A753,1,2),0),Plano_Contas!$H$3:$J$103,3,TRUE),"")</f>
        <v/>
      </c>
      <c r="BT753" t="str">
        <f t="shared" si="44"/>
        <v/>
      </c>
      <c r="BV753">
        <f>Empresas!C753</f>
        <v>0</v>
      </c>
    </row>
    <row r="754" spans="1:74" x14ac:dyDescent="0.2">
      <c r="A754" s="89"/>
      <c r="B754" s="52" t="str">
        <f>IF($A754&lt;&gt;"",VLOOKUP(""&amp;$A754,Plano_Contas!$A$3:$F$1003,6,0),"")</f>
        <v/>
      </c>
      <c r="C754" s="91"/>
      <c r="D754" s="111"/>
      <c r="E754" s="112">
        <v>0</v>
      </c>
      <c r="F754" s="87"/>
      <c r="G754" s="85"/>
      <c r="H754" s="111"/>
      <c r="I754" s="112">
        <v>0</v>
      </c>
      <c r="J754" s="87"/>
      <c r="K754" s="85"/>
      <c r="L754" s="111"/>
      <c r="M754" s="112">
        <v>0</v>
      </c>
      <c r="N754" s="87"/>
      <c r="O754" s="85"/>
      <c r="P754" s="111"/>
      <c r="Q754" s="112">
        <v>0</v>
      </c>
      <c r="R754" s="87"/>
      <c r="S754" s="85"/>
      <c r="T754" s="111"/>
      <c r="U754" s="112">
        <v>0</v>
      </c>
      <c r="V754" s="87"/>
      <c r="W754" s="85"/>
      <c r="X754" s="111"/>
      <c r="Y754" s="112">
        <v>0</v>
      </c>
      <c r="Z754" s="87"/>
      <c r="AA754" s="85"/>
      <c r="AB754" s="111"/>
      <c r="AC754" s="112">
        <v>0</v>
      </c>
      <c r="AD754" s="87"/>
      <c r="AE754" s="85"/>
      <c r="AF754" s="111"/>
      <c r="AG754" s="112">
        <v>0</v>
      </c>
      <c r="AH754" s="87"/>
      <c r="AI754" s="85"/>
      <c r="AJ754" s="111"/>
      <c r="AK754" s="112">
        <v>0</v>
      </c>
      <c r="AL754" s="87"/>
      <c r="AM754" s="85"/>
      <c r="AN754" s="111"/>
      <c r="AO754" s="112">
        <v>0</v>
      </c>
      <c r="AP754" s="87"/>
      <c r="AQ754" s="85"/>
      <c r="AR754" s="111"/>
      <c r="AS754" s="112">
        <v>0</v>
      </c>
      <c r="AT754" s="87"/>
      <c r="AU754" s="85"/>
      <c r="AV754" s="111"/>
      <c r="AW754" s="112">
        <v>0</v>
      </c>
      <c r="AX754" s="87"/>
      <c r="AY754" s="85"/>
      <c r="AZ754" s="267">
        <f t="shared" si="41"/>
        <v>0</v>
      </c>
      <c r="BA754" s="88">
        <f t="shared" si="42"/>
        <v>0</v>
      </c>
      <c r="BC754">
        <f>IF($A754&lt;&gt;"",COUNTIF($BD$3:$BD754,$BD754),0)</f>
        <v>0</v>
      </c>
      <c r="BD754" t="str">
        <f>IF($A754&lt;&gt;"",VLOOKUP(TRUNC(MID($A754,1,2),0),Plano_Contas!$H$3:$J$103,2,TRUE),"")</f>
        <v/>
      </c>
      <c r="BE754" s="201" t="str">
        <f t="shared" si="43"/>
        <v/>
      </c>
      <c r="BF754" t="str">
        <f ca="1">IF($BT754&lt;&gt;"",SUMIF($BD$3:$BD$1004,"="&amp;$BD754,INDIRECT(ADDRESS(3,BF$2,1,1)):INDIRECT(ADDRESS(1004,BF$2,1,1))),"")</f>
        <v/>
      </c>
      <c r="BG754" t="str">
        <f ca="1">IF($BT754&lt;&gt;"",SUMIF($BD$3:$BD$1004,"="&amp;$BD754,INDIRECT(ADDRESS(3,BG$2,1,1)):INDIRECT(ADDRESS(1004,BG$2,1,1))),"")</f>
        <v/>
      </c>
      <c r="BH754" t="str">
        <f ca="1">IF($BT754&lt;&gt;"",SUMIF($BD$3:$BD$1004,"="&amp;$BD754,INDIRECT(ADDRESS(3,BH$2,1,1)):INDIRECT(ADDRESS(1004,BH$2,1,1))),"")</f>
        <v/>
      </c>
      <c r="BI754" t="str">
        <f ca="1">IF($BT754&lt;&gt;"",SUMIF($BD$3:$BD$1004,"="&amp;$BD754,INDIRECT(ADDRESS(3,BI$2,1,1)):INDIRECT(ADDRESS(1004,BI$2,1,1))),"")</f>
        <v/>
      </c>
      <c r="BJ754" t="str">
        <f ca="1">IF($BT754&lt;&gt;"",SUMIF($BD$3:$BD$1004,"="&amp;$BD754,INDIRECT(ADDRESS(3,BJ$2,1,1)):INDIRECT(ADDRESS(1004,BJ$2,1,1))),"")</f>
        <v/>
      </c>
      <c r="BK754" t="str">
        <f ca="1">IF($BT754&lt;&gt;"",SUMIF($BD$3:$BD$1004,"="&amp;$BD754,INDIRECT(ADDRESS(3,BK$2,1,1)):INDIRECT(ADDRESS(1004,BK$2,1,1))),"")</f>
        <v/>
      </c>
      <c r="BL754" t="str">
        <f ca="1">IF($BT754&lt;&gt;"",SUMIF($BD$3:$BD$1004,"="&amp;$BD754,INDIRECT(ADDRESS(3,BL$2,1,1)):INDIRECT(ADDRESS(1004,BL$2,1,1))),"")</f>
        <v/>
      </c>
      <c r="BM754" t="str">
        <f ca="1">IF($BT754&lt;&gt;"",SUMIF($BD$3:$BD$1004,"="&amp;$BD754,INDIRECT(ADDRESS(3,BM$2,1,1)):INDIRECT(ADDRESS(1004,BM$2,1,1))),"")</f>
        <v/>
      </c>
      <c r="BN754" t="str">
        <f ca="1">IF($BT754&lt;&gt;"",SUMIF($BD$3:$BD$1004,"="&amp;$BD754,INDIRECT(ADDRESS(3,BN$2,1,1)):INDIRECT(ADDRESS(1004,BN$2,1,1))),"")</f>
        <v/>
      </c>
      <c r="BO754" t="str">
        <f ca="1">IF($BT754&lt;&gt;"",SUMIF($BD$3:$BD$1004,"="&amp;$BD754,INDIRECT(ADDRESS(3,BO$2,1,1)):INDIRECT(ADDRESS(1004,BO$2,1,1))),"")</f>
        <v/>
      </c>
      <c r="BP754" t="str">
        <f ca="1">IF($BT754&lt;&gt;"",SUMIF($BD$3:$BD$1004,"="&amp;$BD754,INDIRECT(ADDRESS(3,BP$2,1,1)):INDIRECT(ADDRESS(1004,BP$2,1,1))),"")</f>
        <v/>
      </c>
      <c r="BQ754" t="str">
        <f ca="1">IF($BT754&lt;&gt;"",SUMIF($BD$3:$BD$1004,"="&amp;$BD754,INDIRECT(ADDRESS(3,BQ$2,1,1)):INDIRECT(ADDRESS(1004,BQ$2,1,1))),"")</f>
        <v/>
      </c>
      <c r="BR754" t="str">
        <f ca="1">IF($BT754&lt;&gt;"",SUMIF($BD$3:$BD$1004,"="&amp;$BD754,INDIRECT(ADDRESS(3,BR$2,1,1)):INDIRECT(ADDRESS(1004,BR$2,1,1))),"")</f>
        <v/>
      </c>
      <c r="BS754" t="str">
        <f>IF($A754&lt;&gt;"",VLOOKUP(TRUNC(MID($A754,1,2),0),Plano_Contas!$H$3:$J$103,3,TRUE),"")</f>
        <v/>
      </c>
      <c r="BT754" t="str">
        <f t="shared" si="44"/>
        <v/>
      </c>
      <c r="BV754">
        <f>Empresas!C754</f>
        <v>0</v>
      </c>
    </row>
    <row r="755" spans="1:74" x14ac:dyDescent="0.2">
      <c r="A755" s="89"/>
      <c r="B755" s="52" t="str">
        <f>IF($A755&lt;&gt;"",VLOOKUP(""&amp;$A755,Plano_Contas!$A$3:$F$1003,6,0),"")</f>
        <v/>
      </c>
      <c r="C755" s="91"/>
      <c r="D755" s="111"/>
      <c r="E755" s="112">
        <v>0</v>
      </c>
      <c r="F755" s="87"/>
      <c r="G755" s="85"/>
      <c r="H755" s="111"/>
      <c r="I755" s="112">
        <v>0</v>
      </c>
      <c r="J755" s="87"/>
      <c r="K755" s="85"/>
      <c r="L755" s="111"/>
      <c r="M755" s="112">
        <v>0</v>
      </c>
      <c r="N755" s="87"/>
      <c r="O755" s="85"/>
      <c r="P755" s="111"/>
      <c r="Q755" s="112">
        <v>0</v>
      </c>
      <c r="R755" s="87"/>
      <c r="S755" s="85"/>
      <c r="T755" s="111"/>
      <c r="U755" s="112">
        <v>0</v>
      </c>
      <c r="V755" s="87"/>
      <c r="W755" s="85"/>
      <c r="X755" s="111"/>
      <c r="Y755" s="112">
        <v>0</v>
      </c>
      <c r="Z755" s="87"/>
      <c r="AA755" s="85"/>
      <c r="AB755" s="111"/>
      <c r="AC755" s="112">
        <v>0</v>
      </c>
      <c r="AD755" s="87"/>
      <c r="AE755" s="85"/>
      <c r="AF755" s="111"/>
      <c r="AG755" s="112">
        <v>0</v>
      </c>
      <c r="AH755" s="87"/>
      <c r="AI755" s="85"/>
      <c r="AJ755" s="111"/>
      <c r="AK755" s="112">
        <v>0</v>
      </c>
      <c r="AL755" s="87"/>
      <c r="AM755" s="85"/>
      <c r="AN755" s="111"/>
      <c r="AO755" s="112">
        <v>0</v>
      </c>
      <c r="AP755" s="87"/>
      <c r="AQ755" s="85"/>
      <c r="AR755" s="111"/>
      <c r="AS755" s="112">
        <v>0</v>
      </c>
      <c r="AT755" s="87"/>
      <c r="AU755" s="85"/>
      <c r="AV755" s="111"/>
      <c r="AW755" s="112">
        <v>0</v>
      </c>
      <c r="AX755" s="87"/>
      <c r="AY755" s="85"/>
      <c r="AZ755" s="267">
        <f t="shared" si="41"/>
        <v>0</v>
      </c>
      <c r="BA755" s="88">
        <f t="shared" si="42"/>
        <v>0</v>
      </c>
      <c r="BC755">
        <f>IF($A755&lt;&gt;"",COUNTIF($BD$3:$BD755,$BD755),0)</f>
        <v>0</v>
      </c>
      <c r="BD755" t="str">
        <f>IF($A755&lt;&gt;"",VLOOKUP(TRUNC(MID($A755,1,2),0),Plano_Contas!$H$3:$J$103,2,TRUE),"")</f>
        <v/>
      </c>
      <c r="BE755" s="201" t="str">
        <f t="shared" si="43"/>
        <v/>
      </c>
      <c r="BF755" t="str">
        <f ca="1">IF($BT755&lt;&gt;"",SUMIF($BD$3:$BD$1004,"="&amp;$BD755,INDIRECT(ADDRESS(3,BF$2,1,1)):INDIRECT(ADDRESS(1004,BF$2,1,1))),"")</f>
        <v/>
      </c>
      <c r="BG755" t="str">
        <f ca="1">IF($BT755&lt;&gt;"",SUMIF($BD$3:$BD$1004,"="&amp;$BD755,INDIRECT(ADDRESS(3,BG$2,1,1)):INDIRECT(ADDRESS(1004,BG$2,1,1))),"")</f>
        <v/>
      </c>
      <c r="BH755" t="str">
        <f ca="1">IF($BT755&lt;&gt;"",SUMIF($BD$3:$BD$1004,"="&amp;$BD755,INDIRECT(ADDRESS(3,BH$2,1,1)):INDIRECT(ADDRESS(1004,BH$2,1,1))),"")</f>
        <v/>
      </c>
      <c r="BI755" t="str">
        <f ca="1">IF($BT755&lt;&gt;"",SUMIF($BD$3:$BD$1004,"="&amp;$BD755,INDIRECT(ADDRESS(3,BI$2,1,1)):INDIRECT(ADDRESS(1004,BI$2,1,1))),"")</f>
        <v/>
      </c>
      <c r="BJ755" t="str">
        <f ca="1">IF($BT755&lt;&gt;"",SUMIF($BD$3:$BD$1004,"="&amp;$BD755,INDIRECT(ADDRESS(3,BJ$2,1,1)):INDIRECT(ADDRESS(1004,BJ$2,1,1))),"")</f>
        <v/>
      </c>
      <c r="BK755" t="str">
        <f ca="1">IF($BT755&lt;&gt;"",SUMIF($BD$3:$BD$1004,"="&amp;$BD755,INDIRECT(ADDRESS(3,BK$2,1,1)):INDIRECT(ADDRESS(1004,BK$2,1,1))),"")</f>
        <v/>
      </c>
      <c r="BL755" t="str">
        <f ca="1">IF($BT755&lt;&gt;"",SUMIF($BD$3:$BD$1004,"="&amp;$BD755,INDIRECT(ADDRESS(3,BL$2,1,1)):INDIRECT(ADDRESS(1004,BL$2,1,1))),"")</f>
        <v/>
      </c>
      <c r="BM755" t="str">
        <f ca="1">IF($BT755&lt;&gt;"",SUMIF($BD$3:$BD$1004,"="&amp;$BD755,INDIRECT(ADDRESS(3,BM$2,1,1)):INDIRECT(ADDRESS(1004,BM$2,1,1))),"")</f>
        <v/>
      </c>
      <c r="BN755" t="str">
        <f ca="1">IF($BT755&lt;&gt;"",SUMIF($BD$3:$BD$1004,"="&amp;$BD755,INDIRECT(ADDRESS(3,BN$2,1,1)):INDIRECT(ADDRESS(1004,BN$2,1,1))),"")</f>
        <v/>
      </c>
      <c r="BO755" t="str">
        <f ca="1">IF($BT755&lt;&gt;"",SUMIF($BD$3:$BD$1004,"="&amp;$BD755,INDIRECT(ADDRESS(3,BO$2,1,1)):INDIRECT(ADDRESS(1004,BO$2,1,1))),"")</f>
        <v/>
      </c>
      <c r="BP755" t="str">
        <f ca="1">IF($BT755&lt;&gt;"",SUMIF($BD$3:$BD$1004,"="&amp;$BD755,INDIRECT(ADDRESS(3,BP$2,1,1)):INDIRECT(ADDRESS(1004,BP$2,1,1))),"")</f>
        <v/>
      </c>
      <c r="BQ755" t="str">
        <f ca="1">IF($BT755&lt;&gt;"",SUMIF($BD$3:$BD$1004,"="&amp;$BD755,INDIRECT(ADDRESS(3,BQ$2,1,1)):INDIRECT(ADDRESS(1004,BQ$2,1,1))),"")</f>
        <v/>
      </c>
      <c r="BR755" t="str">
        <f ca="1">IF($BT755&lt;&gt;"",SUMIF($BD$3:$BD$1004,"="&amp;$BD755,INDIRECT(ADDRESS(3,BR$2,1,1)):INDIRECT(ADDRESS(1004,BR$2,1,1))),"")</f>
        <v/>
      </c>
      <c r="BS755" t="str">
        <f>IF($A755&lt;&gt;"",VLOOKUP(TRUNC(MID($A755,1,2),0),Plano_Contas!$H$3:$J$103,3,TRUE),"")</f>
        <v/>
      </c>
      <c r="BT755" t="str">
        <f t="shared" si="44"/>
        <v/>
      </c>
      <c r="BV755">
        <f>Empresas!C755</f>
        <v>0</v>
      </c>
    </row>
    <row r="756" spans="1:74" x14ac:dyDescent="0.2">
      <c r="A756" s="89"/>
      <c r="B756" s="52" t="str">
        <f>IF($A756&lt;&gt;"",VLOOKUP(""&amp;$A756,Plano_Contas!$A$3:$F$1003,6,0),"")</f>
        <v/>
      </c>
      <c r="C756" s="91"/>
      <c r="D756" s="111"/>
      <c r="E756" s="112">
        <v>0</v>
      </c>
      <c r="F756" s="87"/>
      <c r="G756" s="85"/>
      <c r="H756" s="111"/>
      <c r="I756" s="112">
        <v>0</v>
      </c>
      <c r="J756" s="87"/>
      <c r="K756" s="85"/>
      <c r="L756" s="111"/>
      <c r="M756" s="112">
        <v>0</v>
      </c>
      <c r="N756" s="87"/>
      <c r="O756" s="85"/>
      <c r="P756" s="111"/>
      <c r="Q756" s="112">
        <v>0</v>
      </c>
      <c r="R756" s="87"/>
      <c r="S756" s="85"/>
      <c r="T756" s="111"/>
      <c r="U756" s="112">
        <v>0</v>
      </c>
      <c r="V756" s="87"/>
      <c r="W756" s="85"/>
      <c r="X756" s="111"/>
      <c r="Y756" s="112">
        <v>0</v>
      </c>
      <c r="Z756" s="87"/>
      <c r="AA756" s="85"/>
      <c r="AB756" s="111"/>
      <c r="AC756" s="112">
        <v>0</v>
      </c>
      <c r="AD756" s="87"/>
      <c r="AE756" s="85"/>
      <c r="AF756" s="111"/>
      <c r="AG756" s="112">
        <v>0</v>
      </c>
      <c r="AH756" s="87"/>
      <c r="AI756" s="85"/>
      <c r="AJ756" s="111"/>
      <c r="AK756" s="112">
        <v>0</v>
      </c>
      <c r="AL756" s="87"/>
      <c r="AM756" s="85"/>
      <c r="AN756" s="111"/>
      <c r="AO756" s="112">
        <v>0</v>
      </c>
      <c r="AP756" s="87"/>
      <c r="AQ756" s="85"/>
      <c r="AR756" s="111"/>
      <c r="AS756" s="112">
        <v>0</v>
      </c>
      <c r="AT756" s="87"/>
      <c r="AU756" s="85"/>
      <c r="AV756" s="111"/>
      <c r="AW756" s="112">
        <v>0</v>
      </c>
      <c r="AX756" s="87"/>
      <c r="AY756" s="85"/>
      <c r="AZ756" s="267">
        <f t="shared" si="41"/>
        <v>0</v>
      </c>
      <c r="BA756" s="88">
        <f t="shared" si="42"/>
        <v>0</v>
      </c>
      <c r="BC756">
        <f>IF($A756&lt;&gt;"",COUNTIF($BD$3:$BD756,$BD756),0)</f>
        <v>0</v>
      </c>
      <c r="BD756" t="str">
        <f>IF($A756&lt;&gt;"",VLOOKUP(TRUNC(MID($A756,1,2),0),Plano_Contas!$H$3:$J$103,2,TRUE),"")</f>
        <v/>
      </c>
      <c r="BE756" s="201" t="str">
        <f t="shared" si="43"/>
        <v/>
      </c>
      <c r="BF756" t="str">
        <f ca="1">IF($BT756&lt;&gt;"",SUMIF($BD$3:$BD$1004,"="&amp;$BD756,INDIRECT(ADDRESS(3,BF$2,1,1)):INDIRECT(ADDRESS(1004,BF$2,1,1))),"")</f>
        <v/>
      </c>
      <c r="BG756" t="str">
        <f ca="1">IF($BT756&lt;&gt;"",SUMIF($BD$3:$BD$1004,"="&amp;$BD756,INDIRECT(ADDRESS(3,BG$2,1,1)):INDIRECT(ADDRESS(1004,BG$2,1,1))),"")</f>
        <v/>
      </c>
      <c r="BH756" t="str">
        <f ca="1">IF($BT756&lt;&gt;"",SUMIF($BD$3:$BD$1004,"="&amp;$BD756,INDIRECT(ADDRESS(3,BH$2,1,1)):INDIRECT(ADDRESS(1004,BH$2,1,1))),"")</f>
        <v/>
      </c>
      <c r="BI756" t="str">
        <f ca="1">IF($BT756&lt;&gt;"",SUMIF($BD$3:$BD$1004,"="&amp;$BD756,INDIRECT(ADDRESS(3,BI$2,1,1)):INDIRECT(ADDRESS(1004,BI$2,1,1))),"")</f>
        <v/>
      </c>
      <c r="BJ756" t="str">
        <f ca="1">IF($BT756&lt;&gt;"",SUMIF($BD$3:$BD$1004,"="&amp;$BD756,INDIRECT(ADDRESS(3,BJ$2,1,1)):INDIRECT(ADDRESS(1004,BJ$2,1,1))),"")</f>
        <v/>
      </c>
      <c r="BK756" t="str">
        <f ca="1">IF($BT756&lt;&gt;"",SUMIF($BD$3:$BD$1004,"="&amp;$BD756,INDIRECT(ADDRESS(3,BK$2,1,1)):INDIRECT(ADDRESS(1004,BK$2,1,1))),"")</f>
        <v/>
      </c>
      <c r="BL756" t="str">
        <f ca="1">IF($BT756&lt;&gt;"",SUMIF($BD$3:$BD$1004,"="&amp;$BD756,INDIRECT(ADDRESS(3,BL$2,1,1)):INDIRECT(ADDRESS(1004,BL$2,1,1))),"")</f>
        <v/>
      </c>
      <c r="BM756" t="str">
        <f ca="1">IF($BT756&lt;&gt;"",SUMIF($BD$3:$BD$1004,"="&amp;$BD756,INDIRECT(ADDRESS(3,BM$2,1,1)):INDIRECT(ADDRESS(1004,BM$2,1,1))),"")</f>
        <v/>
      </c>
      <c r="BN756" t="str">
        <f ca="1">IF($BT756&lt;&gt;"",SUMIF($BD$3:$BD$1004,"="&amp;$BD756,INDIRECT(ADDRESS(3,BN$2,1,1)):INDIRECT(ADDRESS(1004,BN$2,1,1))),"")</f>
        <v/>
      </c>
      <c r="BO756" t="str">
        <f ca="1">IF($BT756&lt;&gt;"",SUMIF($BD$3:$BD$1004,"="&amp;$BD756,INDIRECT(ADDRESS(3,BO$2,1,1)):INDIRECT(ADDRESS(1004,BO$2,1,1))),"")</f>
        <v/>
      </c>
      <c r="BP756" t="str">
        <f ca="1">IF($BT756&lt;&gt;"",SUMIF($BD$3:$BD$1004,"="&amp;$BD756,INDIRECT(ADDRESS(3,BP$2,1,1)):INDIRECT(ADDRESS(1004,BP$2,1,1))),"")</f>
        <v/>
      </c>
      <c r="BQ756" t="str">
        <f ca="1">IF($BT756&lt;&gt;"",SUMIF($BD$3:$BD$1004,"="&amp;$BD756,INDIRECT(ADDRESS(3,BQ$2,1,1)):INDIRECT(ADDRESS(1004,BQ$2,1,1))),"")</f>
        <v/>
      </c>
      <c r="BR756" t="str">
        <f ca="1">IF($BT756&lt;&gt;"",SUMIF($BD$3:$BD$1004,"="&amp;$BD756,INDIRECT(ADDRESS(3,BR$2,1,1)):INDIRECT(ADDRESS(1004,BR$2,1,1))),"")</f>
        <v/>
      </c>
      <c r="BS756" t="str">
        <f>IF($A756&lt;&gt;"",VLOOKUP(TRUNC(MID($A756,1,2),0),Plano_Contas!$H$3:$J$103,3,TRUE),"")</f>
        <v/>
      </c>
      <c r="BT756" t="str">
        <f t="shared" si="44"/>
        <v/>
      </c>
      <c r="BV756">
        <f>Empresas!C756</f>
        <v>0</v>
      </c>
    </row>
    <row r="757" spans="1:74" x14ac:dyDescent="0.2">
      <c r="A757" s="89"/>
      <c r="B757" s="52" t="str">
        <f>IF($A757&lt;&gt;"",VLOOKUP(""&amp;$A757,Plano_Contas!$A$3:$F$1003,6,0),"")</f>
        <v/>
      </c>
      <c r="C757" s="91"/>
      <c r="D757" s="111"/>
      <c r="E757" s="112">
        <v>0</v>
      </c>
      <c r="F757" s="87"/>
      <c r="G757" s="85"/>
      <c r="H757" s="111"/>
      <c r="I757" s="112">
        <v>0</v>
      </c>
      <c r="J757" s="87"/>
      <c r="K757" s="85"/>
      <c r="L757" s="111"/>
      <c r="M757" s="112">
        <v>0</v>
      </c>
      <c r="N757" s="87"/>
      <c r="O757" s="85"/>
      <c r="P757" s="111"/>
      <c r="Q757" s="112">
        <v>0</v>
      </c>
      <c r="R757" s="87"/>
      <c r="S757" s="85"/>
      <c r="T757" s="111"/>
      <c r="U757" s="112">
        <v>0</v>
      </c>
      <c r="V757" s="87"/>
      <c r="W757" s="85"/>
      <c r="X757" s="111"/>
      <c r="Y757" s="112">
        <v>0</v>
      </c>
      <c r="Z757" s="87"/>
      <c r="AA757" s="85"/>
      <c r="AB757" s="111"/>
      <c r="AC757" s="112">
        <v>0</v>
      </c>
      <c r="AD757" s="87"/>
      <c r="AE757" s="85"/>
      <c r="AF757" s="111"/>
      <c r="AG757" s="112">
        <v>0</v>
      </c>
      <c r="AH757" s="87"/>
      <c r="AI757" s="85"/>
      <c r="AJ757" s="111"/>
      <c r="AK757" s="112">
        <v>0</v>
      </c>
      <c r="AL757" s="87"/>
      <c r="AM757" s="85"/>
      <c r="AN757" s="111"/>
      <c r="AO757" s="112">
        <v>0</v>
      </c>
      <c r="AP757" s="87"/>
      <c r="AQ757" s="85"/>
      <c r="AR757" s="111"/>
      <c r="AS757" s="112">
        <v>0</v>
      </c>
      <c r="AT757" s="87"/>
      <c r="AU757" s="85"/>
      <c r="AV757" s="111"/>
      <c r="AW757" s="112">
        <v>0</v>
      </c>
      <c r="AX757" s="87"/>
      <c r="AY757" s="85"/>
      <c r="AZ757" s="267">
        <f t="shared" si="41"/>
        <v>0</v>
      </c>
      <c r="BA757" s="88">
        <f t="shared" si="42"/>
        <v>0</v>
      </c>
      <c r="BC757">
        <f>IF($A757&lt;&gt;"",COUNTIF($BD$3:$BD757,$BD757),0)</f>
        <v>0</v>
      </c>
      <c r="BD757" t="str">
        <f>IF($A757&lt;&gt;"",VLOOKUP(TRUNC(MID($A757,1,2),0),Plano_Contas!$H$3:$J$103,2,TRUE),"")</f>
        <v/>
      </c>
      <c r="BE757" s="201" t="str">
        <f t="shared" si="43"/>
        <v/>
      </c>
      <c r="BF757" t="str">
        <f ca="1">IF($BT757&lt;&gt;"",SUMIF($BD$3:$BD$1004,"="&amp;$BD757,INDIRECT(ADDRESS(3,BF$2,1,1)):INDIRECT(ADDRESS(1004,BF$2,1,1))),"")</f>
        <v/>
      </c>
      <c r="BG757" t="str">
        <f ca="1">IF($BT757&lt;&gt;"",SUMIF($BD$3:$BD$1004,"="&amp;$BD757,INDIRECT(ADDRESS(3,BG$2,1,1)):INDIRECT(ADDRESS(1004,BG$2,1,1))),"")</f>
        <v/>
      </c>
      <c r="BH757" t="str">
        <f ca="1">IF($BT757&lt;&gt;"",SUMIF($BD$3:$BD$1004,"="&amp;$BD757,INDIRECT(ADDRESS(3,BH$2,1,1)):INDIRECT(ADDRESS(1004,BH$2,1,1))),"")</f>
        <v/>
      </c>
      <c r="BI757" t="str">
        <f ca="1">IF($BT757&lt;&gt;"",SUMIF($BD$3:$BD$1004,"="&amp;$BD757,INDIRECT(ADDRESS(3,BI$2,1,1)):INDIRECT(ADDRESS(1004,BI$2,1,1))),"")</f>
        <v/>
      </c>
      <c r="BJ757" t="str">
        <f ca="1">IF($BT757&lt;&gt;"",SUMIF($BD$3:$BD$1004,"="&amp;$BD757,INDIRECT(ADDRESS(3,BJ$2,1,1)):INDIRECT(ADDRESS(1004,BJ$2,1,1))),"")</f>
        <v/>
      </c>
      <c r="BK757" t="str">
        <f ca="1">IF($BT757&lt;&gt;"",SUMIF($BD$3:$BD$1004,"="&amp;$BD757,INDIRECT(ADDRESS(3,BK$2,1,1)):INDIRECT(ADDRESS(1004,BK$2,1,1))),"")</f>
        <v/>
      </c>
      <c r="BL757" t="str">
        <f ca="1">IF($BT757&lt;&gt;"",SUMIF($BD$3:$BD$1004,"="&amp;$BD757,INDIRECT(ADDRESS(3,BL$2,1,1)):INDIRECT(ADDRESS(1004,BL$2,1,1))),"")</f>
        <v/>
      </c>
      <c r="BM757" t="str">
        <f ca="1">IF($BT757&lt;&gt;"",SUMIF($BD$3:$BD$1004,"="&amp;$BD757,INDIRECT(ADDRESS(3,BM$2,1,1)):INDIRECT(ADDRESS(1004,BM$2,1,1))),"")</f>
        <v/>
      </c>
      <c r="BN757" t="str">
        <f ca="1">IF($BT757&lt;&gt;"",SUMIF($BD$3:$BD$1004,"="&amp;$BD757,INDIRECT(ADDRESS(3,BN$2,1,1)):INDIRECT(ADDRESS(1004,BN$2,1,1))),"")</f>
        <v/>
      </c>
      <c r="BO757" t="str">
        <f ca="1">IF($BT757&lt;&gt;"",SUMIF($BD$3:$BD$1004,"="&amp;$BD757,INDIRECT(ADDRESS(3,BO$2,1,1)):INDIRECT(ADDRESS(1004,BO$2,1,1))),"")</f>
        <v/>
      </c>
      <c r="BP757" t="str">
        <f ca="1">IF($BT757&lt;&gt;"",SUMIF($BD$3:$BD$1004,"="&amp;$BD757,INDIRECT(ADDRESS(3,BP$2,1,1)):INDIRECT(ADDRESS(1004,BP$2,1,1))),"")</f>
        <v/>
      </c>
      <c r="BQ757" t="str">
        <f ca="1">IF($BT757&lt;&gt;"",SUMIF($BD$3:$BD$1004,"="&amp;$BD757,INDIRECT(ADDRESS(3,BQ$2,1,1)):INDIRECT(ADDRESS(1004,BQ$2,1,1))),"")</f>
        <v/>
      </c>
      <c r="BR757" t="str">
        <f ca="1">IF($BT757&lt;&gt;"",SUMIF($BD$3:$BD$1004,"="&amp;$BD757,INDIRECT(ADDRESS(3,BR$2,1,1)):INDIRECT(ADDRESS(1004,BR$2,1,1))),"")</f>
        <v/>
      </c>
      <c r="BS757" t="str">
        <f>IF($A757&lt;&gt;"",VLOOKUP(TRUNC(MID($A757,1,2),0),Plano_Contas!$H$3:$J$103,3,TRUE),"")</f>
        <v/>
      </c>
      <c r="BT757" t="str">
        <f t="shared" si="44"/>
        <v/>
      </c>
      <c r="BV757">
        <f>Empresas!C757</f>
        <v>0</v>
      </c>
    </row>
    <row r="758" spans="1:74" x14ac:dyDescent="0.2">
      <c r="A758" s="89"/>
      <c r="B758" s="52" t="str">
        <f>IF($A758&lt;&gt;"",VLOOKUP(""&amp;$A758,Plano_Contas!$A$3:$F$1003,6,0),"")</f>
        <v/>
      </c>
      <c r="C758" s="91"/>
      <c r="D758" s="111"/>
      <c r="E758" s="112">
        <v>0</v>
      </c>
      <c r="F758" s="87"/>
      <c r="G758" s="85"/>
      <c r="H758" s="111"/>
      <c r="I758" s="112">
        <v>0</v>
      </c>
      <c r="J758" s="87"/>
      <c r="K758" s="85"/>
      <c r="L758" s="111"/>
      <c r="M758" s="112">
        <v>0</v>
      </c>
      <c r="N758" s="87"/>
      <c r="O758" s="85"/>
      <c r="P758" s="111"/>
      <c r="Q758" s="112">
        <v>0</v>
      </c>
      <c r="R758" s="87"/>
      <c r="S758" s="85"/>
      <c r="T758" s="111"/>
      <c r="U758" s="112">
        <v>0</v>
      </c>
      <c r="V758" s="87"/>
      <c r="W758" s="85"/>
      <c r="X758" s="111"/>
      <c r="Y758" s="112">
        <v>0</v>
      </c>
      <c r="Z758" s="87"/>
      <c r="AA758" s="85"/>
      <c r="AB758" s="111"/>
      <c r="AC758" s="112">
        <v>0</v>
      </c>
      <c r="AD758" s="87"/>
      <c r="AE758" s="85"/>
      <c r="AF758" s="111"/>
      <c r="AG758" s="112">
        <v>0</v>
      </c>
      <c r="AH758" s="87"/>
      <c r="AI758" s="85"/>
      <c r="AJ758" s="111"/>
      <c r="AK758" s="112">
        <v>0</v>
      </c>
      <c r="AL758" s="87"/>
      <c r="AM758" s="85"/>
      <c r="AN758" s="111"/>
      <c r="AO758" s="112">
        <v>0</v>
      </c>
      <c r="AP758" s="87"/>
      <c r="AQ758" s="85"/>
      <c r="AR758" s="111"/>
      <c r="AS758" s="112">
        <v>0</v>
      </c>
      <c r="AT758" s="87"/>
      <c r="AU758" s="85"/>
      <c r="AV758" s="111"/>
      <c r="AW758" s="112">
        <v>0</v>
      </c>
      <c r="AX758" s="87"/>
      <c r="AY758" s="85"/>
      <c r="AZ758" s="267">
        <f t="shared" si="41"/>
        <v>0</v>
      </c>
      <c r="BA758" s="88">
        <f t="shared" si="42"/>
        <v>0</v>
      </c>
      <c r="BC758">
        <f>IF($A758&lt;&gt;"",COUNTIF($BD$3:$BD758,$BD758),0)</f>
        <v>0</v>
      </c>
      <c r="BD758" t="str">
        <f>IF($A758&lt;&gt;"",VLOOKUP(TRUNC(MID($A758,1,2),0),Plano_Contas!$H$3:$J$103,2,TRUE),"")</f>
        <v/>
      </c>
      <c r="BE758" s="201" t="str">
        <f t="shared" si="43"/>
        <v/>
      </c>
      <c r="BF758" t="str">
        <f ca="1">IF($BT758&lt;&gt;"",SUMIF($BD$3:$BD$1004,"="&amp;$BD758,INDIRECT(ADDRESS(3,BF$2,1,1)):INDIRECT(ADDRESS(1004,BF$2,1,1))),"")</f>
        <v/>
      </c>
      <c r="BG758" t="str">
        <f ca="1">IF($BT758&lt;&gt;"",SUMIF($BD$3:$BD$1004,"="&amp;$BD758,INDIRECT(ADDRESS(3,BG$2,1,1)):INDIRECT(ADDRESS(1004,BG$2,1,1))),"")</f>
        <v/>
      </c>
      <c r="BH758" t="str">
        <f ca="1">IF($BT758&lt;&gt;"",SUMIF($BD$3:$BD$1004,"="&amp;$BD758,INDIRECT(ADDRESS(3,BH$2,1,1)):INDIRECT(ADDRESS(1004,BH$2,1,1))),"")</f>
        <v/>
      </c>
      <c r="BI758" t="str">
        <f ca="1">IF($BT758&lt;&gt;"",SUMIF($BD$3:$BD$1004,"="&amp;$BD758,INDIRECT(ADDRESS(3,BI$2,1,1)):INDIRECT(ADDRESS(1004,BI$2,1,1))),"")</f>
        <v/>
      </c>
      <c r="BJ758" t="str">
        <f ca="1">IF($BT758&lt;&gt;"",SUMIF($BD$3:$BD$1004,"="&amp;$BD758,INDIRECT(ADDRESS(3,BJ$2,1,1)):INDIRECT(ADDRESS(1004,BJ$2,1,1))),"")</f>
        <v/>
      </c>
      <c r="BK758" t="str">
        <f ca="1">IF($BT758&lt;&gt;"",SUMIF($BD$3:$BD$1004,"="&amp;$BD758,INDIRECT(ADDRESS(3,BK$2,1,1)):INDIRECT(ADDRESS(1004,BK$2,1,1))),"")</f>
        <v/>
      </c>
      <c r="BL758" t="str">
        <f ca="1">IF($BT758&lt;&gt;"",SUMIF($BD$3:$BD$1004,"="&amp;$BD758,INDIRECT(ADDRESS(3,BL$2,1,1)):INDIRECT(ADDRESS(1004,BL$2,1,1))),"")</f>
        <v/>
      </c>
      <c r="BM758" t="str">
        <f ca="1">IF($BT758&lt;&gt;"",SUMIF($BD$3:$BD$1004,"="&amp;$BD758,INDIRECT(ADDRESS(3,BM$2,1,1)):INDIRECT(ADDRESS(1004,BM$2,1,1))),"")</f>
        <v/>
      </c>
      <c r="BN758" t="str">
        <f ca="1">IF($BT758&lt;&gt;"",SUMIF($BD$3:$BD$1004,"="&amp;$BD758,INDIRECT(ADDRESS(3,BN$2,1,1)):INDIRECT(ADDRESS(1004,BN$2,1,1))),"")</f>
        <v/>
      </c>
      <c r="BO758" t="str">
        <f ca="1">IF($BT758&lt;&gt;"",SUMIF($BD$3:$BD$1004,"="&amp;$BD758,INDIRECT(ADDRESS(3,BO$2,1,1)):INDIRECT(ADDRESS(1004,BO$2,1,1))),"")</f>
        <v/>
      </c>
      <c r="BP758" t="str">
        <f ca="1">IF($BT758&lt;&gt;"",SUMIF($BD$3:$BD$1004,"="&amp;$BD758,INDIRECT(ADDRESS(3,BP$2,1,1)):INDIRECT(ADDRESS(1004,BP$2,1,1))),"")</f>
        <v/>
      </c>
      <c r="BQ758" t="str">
        <f ca="1">IF($BT758&lt;&gt;"",SUMIF($BD$3:$BD$1004,"="&amp;$BD758,INDIRECT(ADDRESS(3,BQ$2,1,1)):INDIRECT(ADDRESS(1004,BQ$2,1,1))),"")</f>
        <v/>
      </c>
      <c r="BR758" t="str">
        <f ca="1">IF($BT758&lt;&gt;"",SUMIF($BD$3:$BD$1004,"="&amp;$BD758,INDIRECT(ADDRESS(3,BR$2,1,1)):INDIRECT(ADDRESS(1004,BR$2,1,1))),"")</f>
        <v/>
      </c>
      <c r="BS758" t="str">
        <f>IF($A758&lt;&gt;"",VLOOKUP(TRUNC(MID($A758,1,2),0),Plano_Contas!$H$3:$J$103,3,TRUE),"")</f>
        <v/>
      </c>
      <c r="BT758" t="str">
        <f t="shared" si="44"/>
        <v/>
      </c>
      <c r="BV758">
        <f>Empresas!C758</f>
        <v>0</v>
      </c>
    </row>
    <row r="759" spans="1:74" x14ac:dyDescent="0.2">
      <c r="A759" s="89"/>
      <c r="B759" s="52" t="str">
        <f>IF($A759&lt;&gt;"",VLOOKUP(""&amp;$A759,Plano_Contas!$A$3:$F$1003,6,0),"")</f>
        <v/>
      </c>
      <c r="C759" s="91"/>
      <c r="D759" s="111"/>
      <c r="E759" s="112">
        <v>0</v>
      </c>
      <c r="F759" s="87"/>
      <c r="G759" s="85"/>
      <c r="H759" s="111"/>
      <c r="I759" s="112">
        <v>0</v>
      </c>
      <c r="J759" s="87"/>
      <c r="K759" s="85"/>
      <c r="L759" s="111"/>
      <c r="M759" s="112">
        <v>0</v>
      </c>
      <c r="N759" s="87"/>
      <c r="O759" s="85"/>
      <c r="P759" s="111"/>
      <c r="Q759" s="112">
        <v>0</v>
      </c>
      <c r="R759" s="87"/>
      <c r="S759" s="85"/>
      <c r="T759" s="111"/>
      <c r="U759" s="112">
        <v>0</v>
      </c>
      <c r="V759" s="87"/>
      <c r="W759" s="85"/>
      <c r="X759" s="111"/>
      <c r="Y759" s="112">
        <v>0</v>
      </c>
      <c r="Z759" s="87"/>
      <c r="AA759" s="85"/>
      <c r="AB759" s="111"/>
      <c r="AC759" s="112">
        <v>0</v>
      </c>
      <c r="AD759" s="87"/>
      <c r="AE759" s="85"/>
      <c r="AF759" s="111"/>
      <c r="AG759" s="112">
        <v>0</v>
      </c>
      <c r="AH759" s="87"/>
      <c r="AI759" s="85"/>
      <c r="AJ759" s="111"/>
      <c r="AK759" s="112">
        <v>0</v>
      </c>
      <c r="AL759" s="87"/>
      <c r="AM759" s="85"/>
      <c r="AN759" s="111"/>
      <c r="AO759" s="112">
        <v>0</v>
      </c>
      <c r="AP759" s="87"/>
      <c r="AQ759" s="85"/>
      <c r="AR759" s="111"/>
      <c r="AS759" s="112">
        <v>0</v>
      </c>
      <c r="AT759" s="87"/>
      <c r="AU759" s="85"/>
      <c r="AV759" s="111"/>
      <c r="AW759" s="112">
        <v>0</v>
      </c>
      <c r="AX759" s="87"/>
      <c r="AY759" s="85"/>
      <c r="AZ759" s="267">
        <f t="shared" si="41"/>
        <v>0</v>
      </c>
      <c r="BA759" s="88">
        <f t="shared" si="42"/>
        <v>0</v>
      </c>
      <c r="BC759">
        <f>IF($A759&lt;&gt;"",COUNTIF($BD$3:$BD759,$BD759),0)</f>
        <v>0</v>
      </c>
      <c r="BD759" t="str">
        <f>IF($A759&lt;&gt;"",VLOOKUP(TRUNC(MID($A759,1,2),0),Plano_Contas!$H$3:$J$103,2,TRUE),"")</f>
        <v/>
      </c>
      <c r="BE759" s="201" t="str">
        <f t="shared" si="43"/>
        <v/>
      </c>
      <c r="BF759" t="str">
        <f ca="1">IF($BT759&lt;&gt;"",SUMIF($BD$3:$BD$1004,"="&amp;$BD759,INDIRECT(ADDRESS(3,BF$2,1,1)):INDIRECT(ADDRESS(1004,BF$2,1,1))),"")</f>
        <v/>
      </c>
      <c r="BG759" t="str">
        <f ca="1">IF($BT759&lt;&gt;"",SUMIF($BD$3:$BD$1004,"="&amp;$BD759,INDIRECT(ADDRESS(3,BG$2,1,1)):INDIRECT(ADDRESS(1004,BG$2,1,1))),"")</f>
        <v/>
      </c>
      <c r="BH759" t="str">
        <f ca="1">IF($BT759&lt;&gt;"",SUMIF($BD$3:$BD$1004,"="&amp;$BD759,INDIRECT(ADDRESS(3,BH$2,1,1)):INDIRECT(ADDRESS(1004,BH$2,1,1))),"")</f>
        <v/>
      </c>
      <c r="BI759" t="str">
        <f ca="1">IF($BT759&lt;&gt;"",SUMIF($BD$3:$BD$1004,"="&amp;$BD759,INDIRECT(ADDRESS(3,BI$2,1,1)):INDIRECT(ADDRESS(1004,BI$2,1,1))),"")</f>
        <v/>
      </c>
      <c r="BJ759" t="str">
        <f ca="1">IF($BT759&lt;&gt;"",SUMIF($BD$3:$BD$1004,"="&amp;$BD759,INDIRECT(ADDRESS(3,BJ$2,1,1)):INDIRECT(ADDRESS(1004,BJ$2,1,1))),"")</f>
        <v/>
      </c>
      <c r="BK759" t="str">
        <f ca="1">IF($BT759&lt;&gt;"",SUMIF($BD$3:$BD$1004,"="&amp;$BD759,INDIRECT(ADDRESS(3,BK$2,1,1)):INDIRECT(ADDRESS(1004,BK$2,1,1))),"")</f>
        <v/>
      </c>
      <c r="BL759" t="str">
        <f ca="1">IF($BT759&lt;&gt;"",SUMIF($BD$3:$BD$1004,"="&amp;$BD759,INDIRECT(ADDRESS(3,BL$2,1,1)):INDIRECT(ADDRESS(1004,BL$2,1,1))),"")</f>
        <v/>
      </c>
      <c r="BM759" t="str">
        <f ca="1">IF($BT759&lt;&gt;"",SUMIF($BD$3:$BD$1004,"="&amp;$BD759,INDIRECT(ADDRESS(3,BM$2,1,1)):INDIRECT(ADDRESS(1004,BM$2,1,1))),"")</f>
        <v/>
      </c>
      <c r="BN759" t="str">
        <f ca="1">IF($BT759&lt;&gt;"",SUMIF($BD$3:$BD$1004,"="&amp;$BD759,INDIRECT(ADDRESS(3,BN$2,1,1)):INDIRECT(ADDRESS(1004,BN$2,1,1))),"")</f>
        <v/>
      </c>
      <c r="BO759" t="str">
        <f ca="1">IF($BT759&lt;&gt;"",SUMIF($BD$3:$BD$1004,"="&amp;$BD759,INDIRECT(ADDRESS(3,BO$2,1,1)):INDIRECT(ADDRESS(1004,BO$2,1,1))),"")</f>
        <v/>
      </c>
      <c r="BP759" t="str">
        <f ca="1">IF($BT759&lt;&gt;"",SUMIF($BD$3:$BD$1004,"="&amp;$BD759,INDIRECT(ADDRESS(3,BP$2,1,1)):INDIRECT(ADDRESS(1004,BP$2,1,1))),"")</f>
        <v/>
      </c>
      <c r="BQ759" t="str">
        <f ca="1">IF($BT759&lt;&gt;"",SUMIF($BD$3:$BD$1004,"="&amp;$BD759,INDIRECT(ADDRESS(3,BQ$2,1,1)):INDIRECT(ADDRESS(1004,BQ$2,1,1))),"")</f>
        <v/>
      </c>
      <c r="BR759" t="str">
        <f ca="1">IF($BT759&lt;&gt;"",SUMIF($BD$3:$BD$1004,"="&amp;$BD759,INDIRECT(ADDRESS(3,BR$2,1,1)):INDIRECT(ADDRESS(1004,BR$2,1,1))),"")</f>
        <v/>
      </c>
      <c r="BS759" t="str">
        <f>IF($A759&lt;&gt;"",VLOOKUP(TRUNC(MID($A759,1,2),0),Plano_Contas!$H$3:$J$103,3,TRUE),"")</f>
        <v/>
      </c>
      <c r="BT759" t="str">
        <f t="shared" si="44"/>
        <v/>
      </c>
      <c r="BV759">
        <f>Empresas!C759</f>
        <v>0</v>
      </c>
    </row>
    <row r="760" spans="1:74" x14ac:dyDescent="0.2">
      <c r="A760" s="89"/>
      <c r="B760" s="52" t="str">
        <f>IF($A760&lt;&gt;"",VLOOKUP(""&amp;$A760,Plano_Contas!$A$3:$F$1003,6,0),"")</f>
        <v/>
      </c>
      <c r="C760" s="91"/>
      <c r="D760" s="111"/>
      <c r="E760" s="112">
        <v>0</v>
      </c>
      <c r="F760" s="87"/>
      <c r="G760" s="85"/>
      <c r="H760" s="111"/>
      <c r="I760" s="112">
        <v>0</v>
      </c>
      <c r="J760" s="87"/>
      <c r="K760" s="85"/>
      <c r="L760" s="111"/>
      <c r="M760" s="112">
        <v>0</v>
      </c>
      <c r="N760" s="87"/>
      <c r="O760" s="85"/>
      <c r="P760" s="111"/>
      <c r="Q760" s="112">
        <v>0</v>
      </c>
      <c r="R760" s="87"/>
      <c r="S760" s="85"/>
      <c r="T760" s="111"/>
      <c r="U760" s="112">
        <v>0</v>
      </c>
      <c r="V760" s="87"/>
      <c r="W760" s="85"/>
      <c r="X760" s="111"/>
      <c r="Y760" s="112">
        <v>0</v>
      </c>
      <c r="Z760" s="87"/>
      <c r="AA760" s="85"/>
      <c r="AB760" s="111"/>
      <c r="AC760" s="112">
        <v>0</v>
      </c>
      <c r="AD760" s="87"/>
      <c r="AE760" s="85"/>
      <c r="AF760" s="111"/>
      <c r="AG760" s="112">
        <v>0</v>
      </c>
      <c r="AH760" s="87"/>
      <c r="AI760" s="85"/>
      <c r="AJ760" s="111"/>
      <c r="AK760" s="112">
        <v>0</v>
      </c>
      <c r="AL760" s="87"/>
      <c r="AM760" s="85"/>
      <c r="AN760" s="111"/>
      <c r="AO760" s="112">
        <v>0</v>
      </c>
      <c r="AP760" s="87"/>
      <c r="AQ760" s="85"/>
      <c r="AR760" s="111"/>
      <c r="AS760" s="112">
        <v>0</v>
      </c>
      <c r="AT760" s="87"/>
      <c r="AU760" s="85"/>
      <c r="AV760" s="111"/>
      <c r="AW760" s="112">
        <v>0</v>
      </c>
      <c r="AX760" s="87"/>
      <c r="AY760" s="85"/>
      <c r="AZ760" s="267">
        <f t="shared" si="41"/>
        <v>0</v>
      </c>
      <c r="BA760" s="88">
        <f t="shared" si="42"/>
        <v>0</v>
      </c>
      <c r="BC760">
        <f>IF($A760&lt;&gt;"",COUNTIF($BD$3:$BD760,$BD760),0)</f>
        <v>0</v>
      </c>
      <c r="BD760" t="str">
        <f>IF($A760&lt;&gt;"",VLOOKUP(TRUNC(MID($A760,1,2),0),Plano_Contas!$H$3:$J$103,2,TRUE),"")</f>
        <v/>
      </c>
      <c r="BE760" s="201" t="str">
        <f t="shared" si="43"/>
        <v/>
      </c>
      <c r="BF760" t="str">
        <f ca="1">IF($BT760&lt;&gt;"",SUMIF($BD$3:$BD$1004,"="&amp;$BD760,INDIRECT(ADDRESS(3,BF$2,1,1)):INDIRECT(ADDRESS(1004,BF$2,1,1))),"")</f>
        <v/>
      </c>
      <c r="BG760" t="str">
        <f ca="1">IF($BT760&lt;&gt;"",SUMIF($BD$3:$BD$1004,"="&amp;$BD760,INDIRECT(ADDRESS(3,BG$2,1,1)):INDIRECT(ADDRESS(1004,BG$2,1,1))),"")</f>
        <v/>
      </c>
      <c r="BH760" t="str">
        <f ca="1">IF($BT760&lt;&gt;"",SUMIF($BD$3:$BD$1004,"="&amp;$BD760,INDIRECT(ADDRESS(3,BH$2,1,1)):INDIRECT(ADDRESS(1004,BH$2,1,1))),"")</f>
        <v/>
      </c>
      <c r="BI760" t="str">
        <f ca="1">IF($BT760&lt;&gt;"",SUMIF($BD$3:$BD$1004,"="&amp;$BD760,INDIRECT(ADDRESS(3,BI$2,1,1)):INDIRECT(ADDRESS(1004,BI$2,1,1))),"")</f>
        <v/>
      </c>
      <c r="BJ760" t="str">
        <f ca="1">IF($BT760&lt;&gt;"",SUMIF($BD$3:$BD$1004,"="&amp;$BD760,INDIRECT(ADDRESS(3,BJ$2,1,1)):INDIRECT(ADDRESS(1004,BJ$2,1,1))),"")</f>
        <v/>
      </c>
      <c r="BK760" t="str">
        <f ca="1">IF($BT760&lt;&gt;"",SUMIF($BD$3:$BD$1004,"="&amp;$BD760,INDIRECT(ADDRESS(3,BK$2,1,1)):INDIRECT(ADDRESS(1004,BK$2,1,1))),"")</f>
        <v/>
      </c>
      <c r="BL760" t="str">
        <f ca="1">IF($BT760&lt;&gt;"",SUMIF($BD$3:$BD$1004,"="&amp;$BD760,INDIRECT(ADDRESS(3,BL$2,1,1)):INDIRECT(ADDRESS(1004,BL$2,1,1))),"")</f>
        <v/>
      </c>
      <c r="BM760" t="str">
        <f ca="1">IF($BT760&lt;&gt;"",SUMIF($BD$3:$BD$1004,"="&amp;$BD760,INDIRECT(ADDRESS(3,BM$2,1,1)):INDIRECT(ADDRESS(1004,BM$2,1,1))),"")</f>
        <v/>
      </c>
      <c r="BN760" t="str">
        <f ca="1">IF($BT760&lt;&gt;"",SUMIF($BD$3:$BD$1004,"="&amp;$BD760,INDIRECT(ADDRESS(3,BN$2,1,1)):INDIRECT(ADDRESS(1004,BN$2,1,1))),"")</f>
        <v/>
      </c>
      <c r="BO760" t="str">
        <f ca="1">IF($BT760&lt;&gt;"",SUMIF($BD$3:$BD$1004,"="&amp;$BD760,INDIRECT(ADDRESS(3,BO$2,1,1)):INDIRECT(ADDRESS(1004,BO$2,1,1))),"")</f>
        <v/>
      </c>
      <c r="BP760" t="str">
        <f ca="1">IF($BT760&lt;&gt;"",SUMIF($BD$3:$BD$1004,"="&amp;$BD760,INDIRECT(ADDRESS(3,BP$2,1,1)):INDIRECT(ADDRESS(1004,BP$2,1,1))),"")</f>
        <v/>
      </c>
      <c r="BQ760" t="str">
        <f ca="1">IF($BT760&lt;&gt;"",SUMIF($BD$3:$BD$1004,"="&amp;$BD760,INDIRECT(ADDRESS(3,BQ$2,1,1)):INDIRECT(ADDRESS(1004,BQ$2,1,1))),"")</f>
        <v/>
      </c>
      <c r="BR760" t="str">
        <f ca="1">IF($BT760&lt;&gt;"",SUMIF($BD$3:$BD$1004,"="&amp;$BD760,INDIRECT(ADDRESS(3,BR$2,1,1)):INDIRECT(ADDRESS(1004,BR$2,1,1))),"")</f>
        <v/>
      </c>
      <c r="BS760" t="str">
        <f>IF($A760&lt;&gt;"",VLOOKUP(TRUNC(MID($A760,1,2),0),Plano_Contas!$H$3:$J$103,3,TRUE),"")</f>
        <v/>
      </c>
      <c r="BT760" t="str">
        <f t="shared" si="44"/>
        <v/>
      </c>
      <c r="BV760">
        <f>Empresas!C760</f>
        <v>0</v>
      </c>
    </row>
    <row r="761" spans="1:74" x14ac:dyDescent="0.2">
      <c r="A761" s="89"/>
      <c r="B761" s="52" t="str">
        <f>IF($A761&lt;&gt;"",VLOOKUP(""&amp;$A761,Plano_Contas!$A$3:$F$1003,6,0),"")</f>
        <v/>
      </c>
      <c r="C761" s="91"/>
      <c r="D761" s="111"/>
      <c r="E761" s="112">
        <v>0</v>
      </c>
      <c r="F761" s="87"/>
      <c r="G761" s="85"/>
      <c r="H761" s="111"/>
      <c r="I761" s="112">
        <v>0</v>
      </c>
      <c r="J761" s="87"/>
      <c r="K761" s="85"/>
      <c r="L761" s="111"/>
      <c r="M761" s="112">
        <v>0</v>
      </c>
      <c r="N761" s="87"/>
      <c r="O761" s="85"/>
      <c r="P761" s="111"/>
      <c r="Q761" s="112">
        <v>0</v>
      </c>
      <c r="R761" s="87"/>
      <c r="S761" s="85"/>
      <c r="T761" s="111"/>
      <c r="U761" s="112">
        <v>0</v>
      </c>
      <c r="V761" s="87"/>
      <c r="W761" s="85"/>
      <c r="X761" s="111"/>
      <c r="Y761" s="112">
        <v>0</v>
      </c>
      <c r="Z761" s="87"/>
      <c r="AA761" s="85"/>
      <c r="AB761" s="111"/>
      <c r="AC761" s="112">
        <v>0</v>
      </c>
      <c r="AD761" s="87"/>
      <c r="AE761" s="85"/>
      <c r="AF761" s="111"/>
      <c r="AG761" s="112">
        <v>0</v>
      </c>
      <c r="AH761" s="87"/>
      <c r="AI761" s="85"/>
      <c r="AJ761" s="111"/>
      <c r="AK761" s="112">
        <v>0</v>
      </c>
      <c r="AL761" s="87"/>
      <c r="AM761" s="85"/>
      <c r="AN761" s="111"/>
      <c r="AO761" s="112">
        <v>0</v>
      </c>
      <c r="AP761" s="87"/>
      <c r="AQ761" s="85"/>
      <c r="AR761" s="111"/>
      <c r="AS761" s="112">
        <v>0</v>
      </c>
      <c r="AT761" s="87"/>
      <c r="AU761" s="85"/>
      <c r="AV761" s="111"/>
      <c r="AW761" s="112">
        <v>0</v>
      </c>
      <c r="AX761" s="87"/>
      <c r="AY761" s="85"/>
      <c r="AZ761" s="267">
        <f t="shared" si="41"/>
        <v>0</v>
      </c>
      <c r="BA761" s="88">
        <f t="shared" si="42"/>
        <v>0</v>
      </c>
      <c r="BC761">
        <f>IF($A761&lt;&gt;"",COUNTIF($BD$3:$BD761,$BD761),0)</f>
        <v>0</v>
      </c>
      <c r="BD761" t="str">
        <f>IF($A761&lt;&gt;"",VLOOKUP(TRUNC(MID($A761,1,2),0),Plano_Contas!$H$3:$J$103,2,TRUE),"")</f>
        <v/>
      </c>
      <c r="BE761" s="201" t="str">
        <f t="shared" si="43"/>
        <v/>
      </c>
      <c r="BF761" t="str">
        <f ca="1">IF($BT761&lt;&gt;"",SUMIF($BD$3:$BD$1004,"="&amp;$BD761,INDIRECT(ADDRESS(3,BF$2,1,1)):INDIRECT(ADDRESS(1004,BF$2,1,1))),"")</f>
        <v/>
      </c>
      <c r="BG761" t="str">
        <f ca="1">IF($BT761&lt;&gt;"",SUMIF($BD$3:$BD$1004,"="&amp;$BD761,INDIRECT(ADDRESS(3,BG$2,1,1)):INDIRECT(ADDRESS(1004,BG$2,1,1))),"")</f>
        <v/>
      </c>
      <c r="BH761" t="str">
        <f ca="1">IF($BT761&lt;&gt;"",SUMIF($BD$3:$BD$1004,"="&amp;$BD761,INDIRECT(ADDRESS(3,BH$2,1,1)):INDIRECT(ADDRESS(1004,BH$2,1,1))),"")</f>
        <v/>
      </c>
      <c r="BI761" t="str">
        <f ca="1">IF($BT761&lt;&gt;"",SUMIF($BD$3:$BD$1004,"="&amp;$BD761,INDIRECT(ADDRESS(3,BI$2,1,1)):INDIRECT(ADDRESS(1004,BI$2,1,1))),"")</f>
        <v/>
      </c>
      <c r="BJ761" t="str">
        <f ca="1">IF($BT761&lt;&gt;"",SUMIF($BD$3:$BD$1004,"="&amp;$BD761,INDIRECT(ADDRESS(3,BJ$2,1,1)):INDIRECT(ADDRESS(1004,BJ$2,1,1))),"")</f>
        <v/>
      </c>
      <c r="BK761" t="str">
        <f ca="1">IF($BT761&lt;&gt;"",SUMIF($BD$3:$BD$1004,"="&amp;$BD761,INDIRECT(ADDRESS(3,BK$2,1,1)):INDIRECT(ADDRESS(1004,BK$2,1,1))),"")</f>
        <v/>
      </c>
      <c r="BL761" t="str">
        <f ca="1">IF($BT761&lt;&gt;"",SUMIF($BD$3:$BD$1004,"="&amp;$BD761,INDIRECT(ADDRESS(3,BL$2,1,1)):INDIRECT(ADDRESS(1004,BL$2,1,1))),"")</f>
        <v/>
      </c>
      <c r="BM761" t="str">
        <f ca="1">IF($BT761&lt;&gt;"",SUMIF($BD$3:$BD$1004,"="&amp;$BD761,INDIRECT(ADDRESS(3,BM$2,1,1)):INDIRECT(ADDRESS(1004,BM$2,1,1))),"")</f>
        <v/>
      </c>
      <c r="BN761" t="str">
        <f ca="1">IF($BT761&lt;&gt;"",SUMIF($BD$3:$BD$1004,"="&amp;$BD761,INDIRECT(ADDRESS(3,BN$2,1,1)):INDIRECT(ADDRESS(1004,BN$2,1,1))),"")</f>
        <v/>
      </c>
      <c r="BO761" t="str">
        <f ca="1">IF($BT761&lt;&gt;"",SUMIF($BD$3:$BD$1004,"="&amp;$BD761,INDIRECT(ADDRESS(3,BO$2,1,1)):INDIRECT(ADDRESS(1004,BO$2,1,1))),"")</f>
        <v/>
      </c>
      <c r="BP761" t="str">
        <f ca="1">IF($BT761&lt;&gt;"",SUMIF($BD$3:$BD$1004,"="&amp;$BD761,INDIRECT(ADDRESS(3,BP$2,1,1)):INDIRECT(ADDRESS(1004,BP$2,1,1))),"")</f>
        <v/>
      </c>
      <c r="BQ761" t="str">
        <f ca="1">IF($BT761&lt;&gt;"",SUMIF($BD$3:$BD$1004,"="&amp;$BD761,INDIRECT(ADDRESS(3,BQ$2,1,1)):INDIRECT(ADDRESS(1004,BQ$2,1,1))),"")</f>
        <v/>
      </c>
      <c r="BR761" t="str">
        <f ca="1">IF($BT761&lt;&gt;"",SUMIF($BD$3:$BD$1004,"="&amp;$BD761,INDIRECT(ADDRESS(3,BR$2,1,1)):INDIRECT(ADDRESS(1004,BR$2,1,1))),"")</f>
        <v/>
      </c>
      <c r="BS761" t="str">
        <f>IF($A761&lt;&gt;"",VLOOKUP(TRUNC(MID($A761,1,2),0),Plano_Contas!$H$3:$J$103,3,TRUE),"")</f>
        <v/>
      </c>
      <c r="BT761" t="str">
        <f t="shared" si="44"/>
        <v/>
      </c>
      <c r="BV761">
        <f>Empresas!C761</f>
        <v>0</v>
      </c>
    </row>
    <row r="762" spans="1:74" x14ac:dyDescent="0.2">
      <c r="A762" s="89"/>
      <c r="B762" s="52" t="str">
        <f>IF($A762&lt;&gt;"",VLOOKUP(""&amp;$A762,Plano_Contas!$A$3:$F$1003,6,0),"")</f>
        <v/>
      </c>
      <c r="C762" s="91"/>
      <c r="D762" s="111"/>
      <c r="E762" s="112">
        <v>0</v>
      </c>
      <c r="F762" s="87"/>
      <c r="G762" s="85"/>
      <c r="H762" s="111"/>
      <c r="I762" s="112">
        <v>0</v>
      </c>
      <c r="J762" s="87"/>
      <c r="K762" s="85"/>
      <c r="L762" s="111"/>
      <c r="M762" s="112">
        <v>0</v>
      </c>
      <c r="N762" s="87"/>
      <c r="O762" s="85"/>
      <c r="P762" s="111"/>
      <c r="Q762" s="112">
        <v>0</v>
      </c>
      <c r="R762" s="87"/>
      <c r="S762" s="85"/>
      <c r="T762" s="111"/>
      <c r="U762" s="112">
        <v>0</v>
      </c>
      <c r="V762" s="87"/>
      <c r="W762" s="85"/>
      <c r="X762" s="111"/>
      <c r="Y762" s="112">
        <v>0</v>
      </c>
      <c r="Z762" s="87"/>
      <c r="AA762" s="85"/>
      <c r="AB762" s="111"/>
      <c r="AC762" s="112">
        <v>0</v>
      </c>
      <c r="AD762" s="87"/>
      <c r="AE762" s="85"/>
      <c r="AF762" s="111"/>
      <c r="AG762" s="112">
        <v>0</v>
      </c>
      <c r="AH762" s="87"/>
      <c r="AI762" s="85"/>
      <c r="AJ762" s="111"/>
      <c r="AK762" s="112">
        <v>0</v>
      </c>
      <c r="AL762" s="87"/>
      <c r="AM762" s="85"/>
      <c r="AN762" s="111"/>
      <c r="AO762" s="112">
        <v>0</v>
      </c>
      <c r="AP762" s="87"/>
      <c r="AQ762" s="85"/>
      <c r="AR762" s="111"/>
      <c r="AS762" s="112">
        <v>0</v>
      </c>
      <c r="AT762" s="87"/>
      <c r="AU762" s="85"/>
      <c r="AV762" s="111"/>
      <c r="AW762" s="112">
        <v>0</v>
      </c>
      <c r="AX762" s="87"/>
      <c r="AY762" s="85"/>
      <c r="AZ762" s="267">
        <f t="shared" si="41"/>
        <v>0</v>
      </c>
      <c r="BA762" s="88">
        <f t="shared" si="42"/>
        <v>0</v>
      </c>
      <c r="BC762">
        <f>IF($A762&lt;&gt;"",COUNTIF($BD$3:$BD762,$BD762),0)</f>
        <v>0</v>
      </c>
      <c r="BD762" t="str">
        <f>IF($A762&lt;&gt;"",VLOOKUP(TRUNC(MID($A762,1,2),0),Plano_Contas!$H$3:$J$103,2,TRUE),"")</f>
        <v/>
      </c>
      <c r="BE762" s="201" t="str">
        <f t="shared" si="43"/>
        <v/>
      </c>
      <c r="BF762" t="str">
        <f ca="1">IF($BT762&lt;&gt;"",SUMIF($BD$3:$BD$1004,"="&amp;$BD762,INDIRECT(ADDRESS(3,BF$2,1,1)):INDIRECT(ADDRESS(1004,BF$2,1,1))),"")</f>
        <v/>
      </c>
      <c r="BG762" t="str">
        <f ca="1">IF($BT762&lt;&gt;"",SUMIF($BD$3:$BD$1004,"="&amp;$BD762,INDIRECT(ADDRESS(3,BG$2,1,1)):INDIRECT(ADDRESS(1004,BG$2,1,1))),"")</f>
        <v/>
      </c>
      <c r="BH762" t="str">
        <f ca="1">IF($BT762&lt;&gt;"",SUMIF($BD$3:$BD$1004,"="&amp;$BD762,INDIRECT(ADDRESS(3,BH$2,1,1)):INDIRECT(ADDRESS(1004,BH$2,1,1))),"")</f>
        <v/>
      </c>
      <c r="BI762" t="str">
        <f ca="1">IF($BT762&lt;&gt;"",SUMIF($BD$3:$BD$1004,"="&amp;$BD762,INDIRECT(ADDRESS(3,BI$2,1,1)):INDIRECT(ADDRESS(1004,BI$2,1,1))),"")</f>
        <v/>
      </c>
      <c r="BJ762" t="str">
        <f ca="1">IF($BT762&lt;&gt;"",SUMIF($BD$3:$BD$1004,"="&amp;$BD762,INDIRECT(ADDRESS(3,BJ$2,1,1)):INDIRECT(ADDRESS(1004,BJ$2,1,1))),"")</f>
        <v/>
      </c>
      <c r="BK762" t="str">
        <f ca="1">IF($BT762&lt;&gt;"",SUMIF($BD$3:$BD$1004,"="&amp;$BD762,INDIRECT(ADDRESS(3,BK$2,1,1)):INDIRECT(ADDRESS(1004,BK$2,1,1))),"")</f>
        <v/>
      </c>
      <c r="BL762" t="str">
        <f ca="1">IF($BT762&lt;&gt;"",SUMIF($BD$3:$BD$1004,"="&amp;$BD762,INDIRECT(ADDRESS(3,BL$2,1,1)):INDIRECT(ADDRESS(1004,BL$2,1,1))),"")</f>
        <v/>
      </c>
      <c r="BM762" t="str">
        <f ca="1">IF($BT762&lt;&gt;"",SUMIF($BD$3:$BD$1004,"="&amp;$BD762,INDIRECT(ADDRESS(3,BM$2,1,1)):INDIRECT(ADDRESS(1004,BM$2,1,1))),"")</f>
        <v/>
      </c>
      <c r="BN762" t="str">
        <f ca="1">IF($BT762&lt;&gt;"",SUMIF($BD$3:$BD$1004,"="&amp;$BD762,INDIRECT(ADDRESS(3,BN$2,1,1)):INDIRECT(ADDRESS(1004,BN$2,1,1))),"")</f>
        <v/>
      </c>
      <c r="BO762" t="str">
        <f ca="1">IF($BT762&lt;&gt;"",SUMIF($BD$3:$BD$1004,"="&amp;$BD762,INDIRECT(ADDRESS(3,BO$2,1,1)):INDIRECT(ADDRESS(1004,BO$2,1,1))),"")</f>
        <v/>
      </c>
      <c r="BP762" t="str">
        <f ca="1">IF($BT762&lt;&gt;"",SUMIF($BD$3:$BD$1004,"="&amp;$BD762,INDIRECT(ADDRESS(3,BP$2,1,1)):INDIRECT(ADDRESS(1004,BP$2,1,1))),"")</f>
        <v/>
      </c>
      <c r="BQ762" t="str">
        <f ca="1">IF($BT762&lt;&gt;"",SUMIF($BD$3:$BD$1004,"="&amp;$BD762,INDIRECT(ADDRESS(3,BQ$2,1,1)):INDIRECT(ADDRESS(1004,BQ$2,1,1))),"")</f>
        <v/>
      </c>
      <c r="BR762" t="str">
        <f ca="1">IF($BT762&lt;&gt;"",SUMIF($BD$3:$BD$1004,"="&amp;$BD762,INDIRECT(ADDRESS(3,BR$2,1,1)):INDIRECT(ADDRESS(1004,BR$2,1,1))),"")</f>
        <v/>
      </c>
      <c r="BS762" t="str">
        <f>IF($A762&lt;&gt;"",VLOOKUP(TRUNC(MID($A762,1,2),0),Plano_Contas!$H$3:$J$103,3,TRUE),"")</f>
        <v/>
      </c>
      <c r="BT762" t="str">
        <f t="shared" si="44"/>
        <v/>
      </c>
      <c r="BV762">
        <f>Empresas!C762</f>
        <v>0</v>
      </c>
    </row>
    <row r="763" spans="1:74" x14ac:dyDescent="0.2">
      <c r="A763" s="89"/>
      <c r="B763" s="52" t="str">
        <f>IF($A763&lt;&gt;"",VLOOKUP(""&amp;$A763,Plano_Contas!$A$3:$F$1003,6,0),"")</f>
        <v/>
      </c>
      <c r="C763" s="91"/>
      <c r="D763" s="111"/>
      <c r="E763" s="112">
        <v>0</v>
      </c>
      <c r="F763" s="87"/>
      <c r="G763" s="85"/>
      <c r="H763" s="111"/>
      <c r="I763" s="112">
        <v>0</v>
      </c>
      <c r="J763" s="87"/>
      <c r="K763" s="85"/>
      <c r="L763" s="111"/>
      <c r="M763" s="112">
        <v>0</v>
      </c>
      <c r="N763" s="87"/>
      <c r="O763" s="85"/>
      <c r="P763" s="111"/>
      <c r="Q763" s="112">
        <v>0</v>
      </c>
      <c r="R763" s="87"/>
      <c r="S763" s="85"/>
      <c r="T763" s="111"/>
      <c r="U763" s="112">
        <v>0</v>
      </c>
      <c r="V763" s="87"/>
      <c r="W763" s="85"/>
      <c r="X763" s="111"/>
      <c r="Y763" s="112">
        <v>0</v>
      </c>
      <c r="Z763" s="87"/>
      <c r="AA763" s="85"/>
      <c r="AB763" s="111"/>
      <c r="AC763" s="112">
        <v>0</v>
      </c>
      <c r="AD763" s="87"/>
      <c r="AE763" s="85"/>
      <c r="AF763" s="111"/>
      <c r="AG763" s="112">
        <v>0</v>
      </c>
      <c r="AH763" s="87"/>
      <c r="AI763" s="85"/>
      <c r="AJ763" s="111"/>
      <c r="AK763" s="112">
        <v>0</v>
      </c>
      <c r="AL763" s="87"/>
      <c r="AM763" s="85"/>
      <c r="AN763" s="111"/>
      <c r="AO763" s="112">
        <v>0</v>
      </c>
      <c r="AP763" s="87"/>
      <c r="AQ763" s="85"/>
      <c r="AR763" s="111"/>
      <c r="AS763" s="112">
        <v>0</v>
      </c>
      <c r="AT763" s="87"/>
      <c r="AU763" s="85"/>
      <c r="AV763" s="111"/>
      <c r="AW763" s="112">
        <v>0</v>
      </c>
      <c r="AX763" s="87"/>
      <c r="AY763" s="85"/>
      <c r="AZ763" s="267">
        <f t="shared" si="41"/>
        <v>0</v>
      </c>
      <c r="BA763" s="88">
        <f t="shared" si="42"/>
        <v>0</v>
      </c>
      <c r="BC763">
        <f>IF($A763&lt;&gt;"",COUNTIF($BD$3:$BD763,$BD763),0)</f>
        <v>0</v>
      </c>
      <c r="BD763" t="str">
        <f>IF($A763&lt;&gt;"",VLOOKUP(TRUNC(MID($A763,1,2),0),Plano_Contas!$H$3:$J$103,2,TRUE),"")</f>
        <v/>
      </c>
      <c r="BE763" s="201" t="str">
        <f t="shared" si="43"/>
        <v/>
      </c>
      <c r="BF763" t="str">
        <f ca="1">IF($BT763&lt;&gt;"",SUMIF($BD$3:$BD$1004,"="&amp;$BD763,INDIRECT(ADDRESS(3,BF$2,1,1)):INDIRECT(ADDRESS(1004,BF$2,1,1))),"")</f>
        <v/>
      </c>
      <c r="BG763" t="str">
        <f ca="1">IF($BT763&lt;&gt;"",SUMIF($BD$3:$BD$1004,"="&amp;$BD763,INDIRECT(ADDRESS(3,BG$2,1,1)):INDIRECT(ADDRESS(1004,BG$2,1,1))),"")</f>
        <v/>
      </c>
      <c r="BH763" t="str">
        <f ca="1">IF($BT763&lt;&gt;"",SUMIF($BD$3:$BD$1004,"="&amp;$BD763,INDIRECT(ADDRESS(3,BH$2,1,1)):INDIRECT(ADDRESS(1004,BH$2,1,1))),"")</f>
        <v/>
      </c>
      <c r="BI763" t="str">
        <f ca="1">IF($BT763&lt;&gt;"",SUMIF($BD$3:$BD$1004,"="&amp;$BD763,INDIRECT(ADDRESS(3,BI$2,1,1)):INDIRECT(ADDRESS(1004,BI$2,1,1))),"")</f>
        <v/>
      </c>
      <c r="BJ763" t="str">
        <f ca="1">IF($BT763&lt;&gt;"",SUMIF($BD$3:$BD$1004,"="&amp;$BD763,INDIRECT(ADDRESS(3,BJ$2,1,1)):INDIRECT(ADDRESS(1004,BJ$2,1,1))),"")</f>
        <v/>
      </c>
      <c r="BK763" t="str">
        <f ca="1">IF($BT763&lt;&gt;"",SUMIF($BD$3:$BD$1004,"="&amp;$BD763,INDIRECT(ADDRESS(3,BK$2,1,1)):INDIRECT(ADDRESS(1004,BK$2,1,1))),"")</f>
        <v/>
      </c>
      <c r="BL763" t="str">
        <f ca="1">IF($BT763&lt;&gt;"",SUMIF($BD$3:$BD$1004,"="&amp;$BD763,INDIRECT(ADDRESS(3,BL$2,1,1)):INDIRECT(ADDRESS(1004,BL$2,1,1))),"")</f>
        <v/>
      </c>
      <c r="BM763" t="str">
        <f ca="1">IF($BT763&lt;&gt;"",SUMIF($BD$3:$BD$1004,"="&amp;$BD763,INDIRECT(ADDRESS(3,BM$2,1,1)):INDIRECT(ADDRESS(1004,BM$2,1,1))),"")</f>
        <v/>
      </c>
      <c r="BN763" t="str">
        <f ca="1">IF($BT763&lt;&gt;"",SUMIF($BD$3:$BD$1004,"="&amp;$BD763,INDIRECT(ADDRESS(3,BN$2,1,1)):INDIRECT(ADDRESS(1004,BN$2,1,1))),"")</f>
        <v/>
      </c>
      <c r="BO763" t="str">
        <f ca="1">IF($BT763&lt;&gt;"",SUMIF($BD$3:$BD$1004,"="&amp;$BD763,INDIRECT(ADDRESS(3,BO$2,1,1)):INDIRECT(ADDRESS(1004,BO$2,1,1))),"")</f>
        <v/>
      </c>
      <c r="BP763" t="str">
        <f ca="1">IF($BT763&lt;&gt;"",SUMIF($BD$3:$BD$1004,"="&amp;$BD763,INDIRECT(ADDRESS(3,BP$2,1,1)):INDIRECT(ADDRESS(1004,BP$2,1,1))),"")</f>
        <v/>
      </c>
      <c r="BQ763" t="str">
        <f ca="1">IF($BT763&lt;&gt;"",SUMIF($BD$3:$BD$1004,"="&amp;$BD763,INDIRECT(ADDRESS(3,BQ$2,1,1)):INDIRECT(ADDRESS(1004,BQ$2,1,1))),"")</f>
        <v/>
      </c>
      <c r="BR763" t="str">
        <f ca="1">IF($BT763&lt;&gt;"",SUMIF($BD$3:$BD$1004,"="&amp;$BD763,INDIRECT(ADDRESS(3,BR$2,1,1)):INDIRECT(ADDRESS(1004,BR$2,1,1))),"")</f>
        <v/>
      </c>
      <c r="BS763" t="str">
        <f>IF($A763&lt;&gt;"",VLOOKUP(TRUNC(MID($A763,1,2),0),Plano_Contas!$H$3:$J$103,3,TRUE),"")</f>
        <v/>
      </c>
      <c r="BT763" t="str">
        <f t="shared" si="44"/>
        <v/>
      </c>
      <c r="BV763">
        <f>Empresas!C763</f>
        <v>0</v>
      </c>
    </row>
    <row r="764" spans="1:74" x14ac:dyDescent="0.2">
      <c r="A764" s="89"/>
      <c r="B764" s="52" t="str">
        <f>IF($A764&lt;&gt;"",VLOOKUP(""&amp;$A764,Plano_Contas!$A$3:$F$1003,6,0),"")</f>
        <v/>
      </c>
      <c r="C764" s="91"/>
      <c r="D764" s="111"/>
      <c r="E764" s="112">
        <v>0</v>
      </c>
      <c r="F764" s="87"/>
      <c r="G764" s="85"/>
      <c r="H764" s="111"/>
      <c r="I764" s="112">
        <v>0</v>
      </c>
      <c r="J764" s="87"/>
      <c r="K764" s="85"/>
      <c r="L764" s="111"/>
      <c r="M764" s="112">
        <v>0</v>
      </c>
      <c r="N764" s="87"/>
      <c r="O764" s="85"/>
      <c r="P764" s="111"/>
      <c r="Q764" s="112">
        <v>0</v>
      </c>
      <c r="R764" s="87"/>
      <c r="S764" s="85"/>
      <c r="T764" s="111"/>
      <c r="U764" s="112">
        <v>0</v>
      </c>
      <c r="V764" s="87"/>
      <c r="W764" s="85"/>
      <c r="X764" s="111"/>
      <c r="Y764" s="112">
        <v>0</v>
      </c>
      <c r="Z764" s="87"/>
      <c r="AA764" s="85"/>
      <c r="AB764" s="111"/>
      <c r="AC764" s="112">
        <v>0</v>
      </c>
      <c r="AD764" s="87"/>
      <c r="AE764" s="85"/>
      <c r="AF764" s="111"/>
      <c r="AG764" s="112">
        <v>0</v>
      </c>
      <c r="AH764" s="87"/>
      <c r="AI764" s="85"/>
      <c r="AJ764" s="111"/>
      <c r="AK764" s="112">
        <v>0</v>
      </c>
      <c r="AL764" s="87"/>
      <c r="AM764" s="85"/>
      <c r="AN764" s="111"/>
      <c r="AO764" s="112">
        <v>0</v>
      </c>
      <c r="AP764" s="87"/>
      <c r="AQ764" s="85"/>
      <c r="AR764" s="111"/>
      <c r="AS764" s="112">
        <v>0</v>
      </c>
      <c r="AT764" s="87"/>
      <c r="AU764" s="85"/>
      <c r="AV764" s="111"/>
      <c r="AW764" s="112">
        <v>0</v>
      </c>
      <c r="AX764" s="87"/>
      <c r="AY764" s="85"/>
      <c r="AZ764" s="267">
        <f t="shared" ref="AZ764:AZ827" si="45">SUM(E764,I764,M764,Q764,U764,Y764,AC764,AG764,AK764,AO764,AS764,AW764)</f>
        <v>0</v>
      </c>
      <c r="BA764" s="88">
        <f t="shared" ref="BA764:BA827" si="46">SUM($G764,$K764,$O764,$S764,$W764,$AA764,$AE764,$AI764,$AM764,$AQ764,$AU764,$AY764)</f>
        <v>0</v>
      </c>
      <c r="BC764">
        <f>IF($A764&lt;&gt;"",COUNTIF($BD$3:$BD764,$BD764),0)</f>
        <v>0</v>
      </c>
      <c r="BD764" t="str">
        <f>IF($A764&lt;&gt;"",VLOOKUP(TRUNC(MID($A764,1,2),0),Plano_Contas!$H$3:$J$103,2,TRUE),"")</f>
        <v/>
      </c>
      <c r="BE764" s="201" t="str">
        <f t="shared" si="43"/>
        <v/>
      </c>
      <c r="BF764" t="str">
        <f ca="1">IF($BT764&lt;&gt;"",SUMIF($BD$3:$BD$1004,"="&amp;$BD764,INDIRECT(ADDRESS(3,BF$2,1,1)):INDIRECT(ADDRESS(1004,BF$2,1,1))),"")</f>
        <v/>
      </c>
      <c r="BG764" t="str">
        <f ca="1">IF($BT764&lt;&gt;"",SUMIF($BD$3:$BD$1004,"="&amp;$BD764,INDIRECT(ADDRESS(3,BG$2,1,1)):INDIRECT(ADDRESS(1004,BG$2,1,1))),"")</f>
        <v/>
      </c>
      <c r="BH764" t="str">
        <f ca="1">IF($BT764&lt;&gt;"",SUMIF($BD$3:$BD$1004,"="&amp;$BD764,INDIRECT(ADDRESS(3,BH$2,1,1)):INDIRECT(ADDRESS(1004,BH$2,1,1))),"")</f>
        <v/>
      </c>
      <c r="BI764" t="str">
        <f ca="1">IF($BT764&lt;&gt;"",SUMIF($BD$3:$BD$1004,"="&amp;$BD764,INDIRECT(ADDRESS(3,BI$2,1,1)):INDIRECT(ADDRESS(1004,BI$2,1,1))),"")</f>
        <v/>
      </c>
      <c r="BJ764" t="str">
        <f ca="1">IF($BT764&lt;&gt;"",SUMIF($BD$3:$BD$1004,"="&amp;$BD764,INDIRECT(ADDRESS(3,BJ$2,1,1)):INDIRECT(ADDRESS(1004,BJ$2,1,1))),"")</f>
        <v/>
      </c>
      <c r="BK764" t="str">
        <f ca="1">IF($BT764&lt;&gt;"",SUMIF($BD$3:$BD$1004,"="&amp;$BD764,INDIRECT(ADDRESS(3,BK$2,1,1)):INDIRECT(ADDRESS(1004,BK$2,1,1))),"")</f>
        <v/>
      </c>
      <c r="BL764" t="str">
        <f ca="1">IF($BT764&lt;&gt;"",SUMIF($BD$3:$BD$1004,"="&amp;$BD764,INDIRECT(ADDRESS(3,BL$2,1,1)):INDIRECT(ADDRESS(1004,BL$2,1,1))),"")</f>
        <v/>
      </c>
      <c r="BM764" t="str">
        <f ca="1">IF($BT764&lt;&gt;"",SUMIF($BD$3:$BD$1004,"="&amp;$BD764,INDIRECT(ADDRESS(3,BM$2,1,1)):INDIRECT(ADDRESS(1004,BM$2,1,1))),"")</f>
        <v/>
      </c>
      <c r="BN764" t="str">
        <f ca="1">IF($BT764&lt;&gt;"",SUMIF($BD$3:$BD$1004,"="&amp;$BD764,INDIRECT(ADDRESS(3,BN$2,1,1)):INDIRECT(ADDRESS(1004,BN$2,1,1))),"")</f>
        <v/>
      </c>
      <c r="BO764" t="str">
        <f ca="1">IF($BT764&lt;&gt;"",SUMIF($BD$3:$BD$1004,"="&amp;$BD764,INDIRECT(ADDRESS(3,BO$2,1,1)):INDIRECT(ADDRESS(1004,BO$2,1,1))),"")</f>
        <v/>
      </c>
      <c r="BP764" t="str">
        <f ca="1">IF($BT764&lt;&gt;"",SUMIF($BD$3:$BD$1004,"="&amp;$BD764,INDIRECT(ADDRESS(3,BP$2,1,1)):INDIRECT(ADDRESS(1004,BP$2,1,1))),"")</f>
        <v/>
      </c>
      <c r="BQ764" t="str">
        <f ca="1">IF($BT764&lt;&gt;"",SUMIF($BD$3:$BD$1004,"="&amp;$BD764,INDIRECT(ADDRESS(3,BQ$2,1,1)):INDIRECT(ADDRESS(1004,BQ$2,1,1))),"")</f>
        <v/>
      </c>
      <c r="BR764" t="str">
        <f ca="1">IF($BT764&lt;&gt;"",SUMIF($BD$3:$BD$1004,"="&amp;$BD764,INDIRECT(ADDRESS(3,BR$2,1,1)):INDIRECT(ADDRESS(1004,BR$2,1,1))),"")</f>
        <v/>
      </c>
      <c r="BS764" t="str">
        <f>IF($A764&lt;&gt;"",VLOOKUP(TRUNC(MID($A764,1,2),0),Plano_Contas!$H$3:$J$103,3,TRUE),"")</f>
        <v/>
      </c>
      <c r="BT764" t="str">
        <f t="shared" si="44"/>
        <v/>
      </c>
      <c r="BV764">
        <f>Empresas!C764</f>
        <v>0</v>
      </c>
    </row>
    <row r="765" spans="1:74" x14ac:dyDescent="0.2">
      <c r="A765" s="89"/>
      <c r="B765" s="52" t="str">
        <f>IF($A765&lt;&gt;"",VLOOKUP(""&amp;$A765,Plano_Contas!$A$3:$F$1003,6,0),"")</f>
        <v/>
      </c>
      <c r="C765" s="91"/>
      <c r="D765" s="111"/>
      <c r="E765" s="112">
        <v>0</v>
      </c>
      <c r="F765" s="87"/>
      <c r="G765" s="85"/>
      <c r="H765" s="111"/>
      <c r="I765" s="112">
        <v>0</v>
      </c>
      <c r="J765" s="87"/>
      <c r="K765" s="85"/>
      <c r="L765" s="111"/>
      <c r="M765" s="112">
        <v>0</v>
      </c>
      <c r="N765" s="87"/>
      <c r="O765" s="85"/>
      <c r="P765" s="111"/>
      <c r="Q765" s="112">
        <v>0</v>
      </c>
      <c r="R765" s="87"/>
      <c r="S765" s="85"/>
      <c r="T765" s="111"/>
      <c r="U765" s="112">
        <v>0</v>
      </c>
      <c r="V765" s="87"/>
      <c r="W765" s="85"/>
      <c r="X765" s="111"/>
      <c r="Y765" s="112">
        <v>0</v>
      </c>
      <c r="Z765" s="87"/>
      <c r="AA765" s="85"/>
      <c r="AB765" s="111"/>
      <c r="AC765" s="112">
        <v>0</v>
      </c>
      <c r="AD765" s="87"/>
      <c r="AE765" s="85"/>
      <c r="AF765" s="111"/>
      <c r="AG765" s="112">
        <v>0</v>
      </c>
      <c r="AH765" s="87"/>
      <c r="AI765" s="85"/>
      <c r="AJ765" s="111"/>
      <c r="AK765" s="112">
        <v>0</v>
      </c>
      <c r="AL765" s="87"/>
      <c r="AM765" s="85"/>
      <c r="AN765" s="111"/>
      <c r="AO765" s="112">
        <v>0</v>
      </c>
      <c r="AP765" s="87"/>
      <c r="AQ765" s="85"/>
      <c r="AR765" s="111"/>
      <c r="AS765" s="112">
        <v>0</v>
      </c>
      <c r="AT765" s="87"/>
      <c r="AU765" s="85"/>
      <c r="AV765" s="111"/>
      <c r="AW765" s="112">
        <v>0</v>
      </c>
      <c r="AX765" s="87"/>
      <c r="AY765" s="85"/>
      <c r="AZ765" s="267">
        <f t="shared" si="45"/>
        <v>0</v>
      </c>
      <c r="BA765" s="88">
        <f t="shared" si="46"/>
        <v>0</v>
      </c>
      <c r="BC765">
        <f>IF($A765&lt;&gt;"",COUNTIF($BD$3:$BD765,$BD765),0)</f>
        <v>0</v>
      </c>
      <c r="BD765" t="str">
        <f>IF($A765&lt;&gt;"",VLOOKUP(TRUNC(MID($A765,1,2),0),Plano_Contas!$H$3:$J$103,2,TRUE),"")</f>
        <v/>
      </c>
      <c r="BE765" s="201" t="str">
        <f t="shared" si="43"/>
        <v/>
      </c>
      <c r="BF765" t="str">
        <f ca="1">IF($BT765&lt;&gt;"",SUMIF($BD$3:$BD$1004,"="&amp;$BD765,INDIRECT(ADDRESS(3,BF$2,1,1)):INDIRECT(ADDRESS(1004,BF$2,1,1))),"")</f>
        <v/>
      </c>
      <c r="BG765" t="str">
        <f ca="1">IF($BT765&lt;&gt;"",SUMIF($BD$3:$BD$1004,"="&amp;$BD765,INDIRECT(ADDRESS(3,BG$2,1,1)):INDIRECT(ADDRESS(1004,BG$2,1,1))),"")</f>
        <v/>
      </c>
      <c r="BH765" t="str">
        <f ca="1">IF($BT765&lt;&gt;"",SUMIF($BD$3:$BD$1004,"="&amp;$BD765,INDIRECT(ADDRESS(3,BH$2,1,1)):INDIRECT(ADDRESS(1004,BH$2,1,1))),"")</f>
        <v/>
      </c>
      <c r="BI765" t="str">
        <f ca="1">IF($BT765&lt;&gt;"",SUMIF($BD$3:$BD$1004,"="&amp;$BD765,INDIRECT(ADDRESS(3,BI$2,1,1)):INDIRECT(ADDRESS(1004,BI$2,1,1))),"")</f>
        <v/>
      </c>
      <c r="BJ765" t="str">
        <f ca="1">IF($BT765&lt;&gt;"",SUMIF($BD$3:$BD$1004,"="&amp;$BD765,INDIRECT(ADDRESS(3,BJ$2,1,1)):INDIRECT(ADDRESS(1004,BJ$2,1,1))),"")</f>
        <v/>
      </c>
      <c r="BK765" t="str">
        <f ca="1">IF($BT765&lt;&gt;"",SUMIF($BD$3:$BD$1004,"="&amp;$BD765,INDIRECT(ADDRESS(3,BK$2,1,1)):INDIRECT(ADDRESS(1004,BK$2,1,1))),"")</f>
        <v/>
      </c>
      <c r="BL765" t="str">
        <f ca="1">IF($BT765&lt;&gt;"",SUMIF($BD$3:$BD$1004,"="&amp;$BD765,INDIRECT(ADDRESS(3,BL$2,1,1)):INDIRECT(ADDRESS(1004,BL$2,1,1))),"")</f>
        <v/>
      </c>
      <c r="BM765" t="str">
        <f ca="1">IF($BT765&lt;&gt;"",SUMIF($BD$3:$BD$1004,"="&amp;$BD765,INDIRECT(ADDRESS(3,BM$2,1,1)):INDIRECT(ADDRESS(1004,BM$2,1,1))),"")</f>
        <v/>
      </c>
      <c r="BN765" t="str">
        <f ca="1">IF($BT765&lt;&gt;"",SUMIF($BD$3:$BD$1004,"="&amp;$BD765,INDIRECT(ADDRESS(3,BN$2,1,1)):INDIRECT(ADDRESS(1004,BN$2,1,1))),"")</f>
        <v/>
      </c>
      <c r="BO765" t="str">
        <f ca="1">IF($BT765&lt;&gt;"",SUMIF($BD$3:$BD$1004,"="&amp;$BD765,INDIRECT(ADDRESS(3,BO$2,1,1)):INDIRECT(ADDRESS(1004,BO$2,1,1))),"")</f>
        <v/>
      </c>
      <c r="BP765" t="str">
        <f ca="1">IF($BT765&lt;&gt;"",SUMIF($BD$3:$BD$1004,"="&amp;$BD765,INDIRECT(ADDRESS(3,BP$2,1,1)):INDIRECT(ADDRESS(1004,BP$2,1,1))),"")</f>
        <v/>
      </c>
      <c r="BQ765" t="str">
        <f ca="1">IF($BT765&lt;&gt;"",SUMIF($BD$3:$BD$1004,"="&amp;$BD765,INDIRECT(ADDRESS(3,BQ$2,1,1)):INDIRECT(ADDRESS(1004,BQ$2,1,1))),"")</f>
        <v/>
      </c>
      <c r="BR765" t="str">
        <f ca="1">IF($BT765&lt;&gt;"",SUMIF($BD$3:$BD$1004,"="&amp;$BD765,INDIRECT(ADDRESS(3,BR$2,1,1)):INDIRECT(ADDRESS(1004,BR$2,1,1))),"")</f>
        <v/>
      </c>
      <c r="BS765" t="str">
        <f>IF($A765&lt;&gt;"",VLOOKUP(TRUNC(MID($A765,1,2),0),Plano_Contas!$H$3:$J$103,3,TRUE),"")</f>
        <v/>
      </c>
      <c r="BT765" t="str">
        <f t="shared" si="44"/>
        <v/>
      </c>
      <c r="BV765">
        <f>Empresas!C765</f>
        <v>0</v>
      </c>
    </row>
    <row r="766" spans="1:74" x14ac:dyDescent="0.2">
      <c r="A766" s="89"/>
      <c r="B766" s="52" t="str">
        <f>IF($A766&lt;&gt;"",VLOOKUP(""&amp;$A766,Plano_Contas!$A$3:$F$1003,6,0),"")</f>
        <v/>
      </c>
      <c r="C766" s="91"/>
      <c r="D766" s="111"/>
      <c r="E766" s="112">
        <v>0</v>
      </c>
      <c r="F766" s="87"/>
      <c r="G766" s="85"/>
      <c r="H766" s="111"/>
      <c r="I766" s="112">
        <v>0</v>
      </c>
      <c r="J766" s="87"/>
      <c r="K766" s="85"/>
      <c r="L766" s="111"/>
      <c r="M766" s="112">
        <v>0</v>
      </c>
      <c r="N766" s="87"/>
      <c r="O766" s="85"/>
      <c r="P766" s="111"/>
      <c r="Q766" s="112">
        <v>0</v>
      </c>
      <c r="R766" s="87"/>
      <c r="S766" s="85"/>
      <c r="T766" s="111"/>
      <c r="U766" s="112">
        <v>0</v>
      </c>
      <c r="V766" s="87"/>
      <c r="W766" s="85"/>
      <c r="X766" s="111"/>
      <c r="Y766" s="112">
        <v>0</v>
      </c>
      <c r="Z766" s="87"/>
      <c r="AA766" s="85"/>
      <c r="AB766" s="111"/>
      <c r="AC766" s="112">
        <v>0</v>
      </c>
      <c r="AD766" s="87"/>
      <c r="AE766" s="85"/>
      <c r="AF766" s="111"/>
      <c r="AG766" s="112">
        <v>0</v>
      </c>
      <c r="AH766" s="87"/>
      <c r="AI766" s="85"/>
      <c r="AJ766" s="111"/>
      <c r="AK766" s="112">
        <v>0</v>
      </c>
      <c r="AL766" s="87"/>
      <c r="AM766" s="85"/>
      <c r="AN766" s="111"/>
      <c r="AO766" s="112">
        <v>0</v>
      </c>
      <c r="AP766" s="87"/>
      <c r="AQ766" s="85"/>
      <c r="AR766" s="111"/>
      <c r="AS766" s="112">
        <v>0</v>
      </c>
      <c r="AT766" s="87"/>
      <c r="AU766" s="85"/>
      <c r="AV766" s="111"/>
      <c r="AW766" s="112">
        <v>0</v>
      </c>
      <c r="AX766" s="87"/>
      <c r="AY766" s="85"/>
      <c r="AZ766" s="267">
        <f t="shared" si="45"/>
        <v>0</v>
      </c>
      <c r="BA766" s="88">
        <f t="shared" si="46"/>
        <v>0</v>
      </c>
      <c r="BC766">
        <f>IF($A766&lt;&gt;"",COUNTIF($BD$3:$BD766,$BD766),0)</f>
        <v>0</v>
      </c>
      <c r="BD766" t="str">
        <f>IF($A766&lt;&gt;"",VLOOKUP(TRUNC(MID($A766,1,2),0),Plano_Contas!$H$3:$J$103,2,TRUE),"")</f>
        <v/>
      </c>
      <c r="BE766" s="201" t="str">
        <f t="shared" si="43"/>
        <v/>
      </c>
      <c r="BF766" t="str">
        <f ca="1">IF($BT766&lt;&gt;"",SUMIF($BD$3:$BD$1004,"="&amp;$BD766,INDIRECT(ADDRESS(3,BF$2,1,1)):INDIRECT(ADDRESS(1004,BF$2,1,1))),"")</f>
        <v/>
      </c>
      <c r="BG766" t="str">
        <f ca="1">IF($BT766&lt;&gt;"",SUMIF($BD$3:$BD$1004,"="&amp;$BD766,INDIRECT(ADDRESS(3,BG$2,1,1)):INDIRECT(ADDRESS(1004,BG$2,1,1))),"")</f>
        <v/>
      </c>
      <c r="BH766" t="str">
        <f ca="1">IF($BT766&lt;&gt;"",SUMIF($BD$3:$BD$1004,"="&amp;$BD766,INDIRECT(ADDRESS(3,BH$2,1,1)):INDIRECT(ADDRESS(1004,BH$2,1,1))),"")</f>
        <v/>
      </c>
      <c r="BI766" t="str">
        <f ca="1">IF($BT766&lt;&gt;"",SUMIF($BD$3:$BD$1004,"="&amp;$BD766,INDIRECT(ADDRESS(3,BI$2,1,1)):INDIRECT(ADDRESS(1004,BI$2,1,1))),"")</f>
        <v/>
      </c>
      <c r="BJ766" t="str">
        <f ca="1">IF($BT766&lt;&gt;"",SUMIF($BD$3:$BD$1004,"="&amp;$BD766,INDIRECT(ADDRESS(3,BJ$2,1,1)):INDIRECT(ADDRESS(1004,BJ$2,1,1))),"")</f>
        <v/>
      </c>
      <c r="BK766" t="str">
        <f ca="1">IF($BT766&lt;&gt;"",SUMIF($BD$3:$BD$1004,"="&amp;$BD766,INDIRECT(ADDRESS(3,BK$2,1,1)):INDIRECT(ADDRESS(1004,BK$2,1,1))),"")</f>
        <v/>
      </c>
      <c r="BL766" t="str">
        <f ca="1">IF($BT766&lt;&gt;"",SUMIF($BD$3:$BD$1004,"="&amp;$BD766,INDIRECT(ADDRESS(3,BL$2,1,1)):INDIRECT(ADDRESS(1004,BL$2,1,1))),"")</f>
        <v/>
      </c>
      <c r="BM766" t="str">
        <f ca="1">IF($BT766&lt;&gt;"",SUMIF($BD$3:$BD$1004,"="&amp;$BD766,INDIRECT(ADDRESS(3,BM$2,1,1)):INDIRECT(ADDRESS(1004,BM$2,1,1))),"")</f>
        <v/>
      </c>
      <c r="BN766" t="str">
        <f ca="1">IF($BT766&lt;&gt;"",SUMIF($BD$3:$BD$1004,"="&amp;$BD766,INDIRECT(ADDRESS(3,BN$2,1,1)):INDIRECT(ADDRESS(1004,BN$2,1,1))),"")</f>
        <v/>
      </c>
      <c r="BO766" t="str">
        <f ca="1">IF($BT766&lt;&gt;"",SUMIF($BD$3:$BD$1004,"="&amp;$BD766,INDIRECT(ADDRESS(3,BO$2,1,1)):INDIRECT(ADDRESS(1004,BO$2,1,1))),"")</f>
        <v/>
      </c>
      <c r="BP766" t="str">
        <f ca="1">IF($BT766&lt;&gt;"",SUMIF($BD$3:$BD$1004,"="&amp;$BD766,INDIRECT(ADDRESS(3,BP$2,1,1)):INDIRECT(ADDRESS(1004,BP$2,1,1))),"")</f>
        <v/>
      </c>
      <c r="BQ766" t="str">
        <f ca="1">IF($BT766&lt;&gt;"",SUMIF($BD$3:$BD$1004,"="&amp;$BD766,INDIRECT(ADDRESS(3,BQ$2,1,1)):INDIRECT(ADDRESS(1004,BQ$2,1,1))),"")</f>
        <v/>
      </c>
      <c r="BR766" t="str">
        <f ca="1">IF($BT766&lt;&gt;"",SUMIF($BD$3:$BD$1004,"="&amp;$BD766,INDIRECT(ADDRESS(3,BR$2,1,1)):INDIRECT(ADDRESS(1004,BR$2,1,1))),"")</f>
        <v/>
      </c>
      <c r="BS766" t="str">
        <f>IF($A766&lt;&gt;"",VLOOKUP(TRUNC(MID($A766,1,2),0),Plano_Contas!$H$3:$J$103,3,TRUE),"")</f>
        <v/>
      </c>
      <c r="BT766" t="str">
        <f t="shared" si="44"/>
        <v/>
      </c>
      <c r="BV766">
        <f>Empresas!C766</f>
        <v>0</v>
      </c>
    </row>
    <row r="767" spans="1:74" x14ac:dyDescent="0.2">
      <c r="A767" s="89"/>
      <c r="B767" s="52" t="str">
        <f>IF($A767&lt;&gt;"",VLOOKUP(""&amp;$A767,Plano_Contas!$A$3:$F$1003,6,0),"")</f>
        <v/>
      </c>
      <c r="C767" s="91"/>
      <c r="D767" s="111"/>
      <c r="E767" s="112">
        <v>0</v>
      </c>
      <c r="F767" s="87"/>
      <c r="G767" s="85"/>
      <c r="H767" s="111"/>
      <c r="I767" s="112">
        <v>0</v>
      </c>
      <c r="J767" s="87"/>
      <c r="K767" s="85"/>
      <c r="L767" s="111"/>
      <c r="M767" s="112">
        <v>0</v>
      </c>
      <c r="N767" s="87"/>
      <c r="O767" s="85"/>
      <c r="P767" s="111"/>
      <c r="Q767" s="112">
        <v>0</v>
      </c>
      <c r="R767" s="87"/>
      <c r="S767" s="85"/>
      <c r="T767" s="111"/>
      <c r="U767" s="112">
        <v>0</v>
      </c>
      <c r="V767" s="87"/>
      <c r="W767" s="85"/>
      <c r="X767" s="111"/>
      <c r="Y767" s="112">
        <v>0</v>
      </c>
      <c r="Z767" s="87"/>
      <c r="AA767" s="85"/>
      <c r="AB767" s="111"/>
      <c r="AC767" s="112">
        <v>0</v>
      </c>
      <c r="AD767" s="87"/>
      <c r="AE767" s="85"/>
      <c r="AF767" s="111"/>
      <c r="AG767" s="112">
        <v>0</v>
      </c>
      <c r="AH767" s="87"/>
      <c r="AI767" s="85"/>
      <c r="AJ767" s="111"/>
      <c r="AK767" s="112">
        <v>0</v>
      </c>
      <c r="AL767" s="87"/>
      <c r="AM767" s="85"/>
      <c r="AN767" s="111"/>
      <c r="AO767" s="112">
        <v>0</v>
      </c>
      <c r="AP767" s="87"/>
      <c r="AQ767" s="85"/>
      <c r="AR767" s="111"/>
      <c r="AS767" s="112">
        <v>0</v>
      </c>
      <c r="AT767" s="87"/>
      <c r="AU767" s="85"/>
      <c r="AV767" s="111"/>
      <c r="AW767" s="112">
        <v>0</v>
      </c>
      <c r="AX767" s="87"/>
      <c r="AY767" s="85"/>
      <c r="AZ767" s="267">
        <f t="shared" si="45"/>
        <v>0</v>
      </c>
      <c r="BA767" s="88">
        <f t="shared" si="46"/>
        <v>0</v>
      </c>
      <c r="BC767">
        <f>IF($A767&lt;&gt;"",COUNTIF($BD$3:$BD767,$BD767),0)</f>
        <v>0</v>
      </c>
      <c r="BD767" t="str">
        <f>IF($A767&lt;&gt;"",VLOOKUP(TRUNC(MID($A767,1,2),0),Plano_Contas!$H$3:$J$103,2,TRUE),"")</f>
        <v/>
      </c>
      <c r="BE767" s="201" t="str">
        <f t="shared" si="43"/>
        <v/>
      </c>
      <c r="BF767" t="str">
        <f ca="1">IF($BT767&lt;&gt;"",SUMIF($BD$3:$BD$1004,"="&amp;$BD767,INDIRECT(ADDRESS(3,BF$2,1,1)):INDIRECT(ADDRESS(1004,BF$2,1,1))),"")</f>
        <v/>
      </c>
      <c r="BG767" t="str">
        <f ca="1">IF($BT767&lt;&gt;"",SUMIF($BD$3:$BD$1004,"="&amp;$BD767,INDIRECT(ADDRESS(3,BG$2,1,1)):INDIRECT(ADDRESS(1004,BG$2,1,1))),"")</f>
        <v/>
      </c>
      <c r="BH767" t="str">
        <f ca="1">IF($BT767&lt;&gt;"",SUMIF($BD$3:$BD$1004,"="&amp;$BD767,INDIRECT(ADDRESS(3,BH$2,1,1)):INDIRECT(ADDRESS(1004,BH$2,1,1))),"")</f>
        <v/>
      </c>
      <c r="BI767" t="str">
        <f ca="1">IF($BT767&lt;&gt;"",SUMIF($BD$3:$BD$1004,"="&amp;$BD767,INDIRECT(ADDRESS(3,BI$2,1,1)):INDIRECT(ADDRESS(1004,BI$2,1,1))),"")</f>
        <v/>
      </c>
      <c r="BJ767" t="str">
        <f ca="1">IF($BT767&lt;&gt;"",SUMIF($BD$3:$BD$1004,"="&amp;$BD767,INDIRECT(ADDRESS(3,BJ$2,1,1)):INDIRECT(ADDRESS(1004,BJ$2,1,1))),"")</f>
        <v/>
      </c>
      <c r="BK767" t="str">
        <f ca="1">IF($BT767&lt;&gt;"",SUMIF($BD$3:$BD$1004,"="&amp;$BD767,INDIRECT(ADDRESS(3,BK$2,1,1)):INDIRECT(ADDRESS(1004,BK$2,1,1))),"")</f>
        <v/>
      </c>
      <c r="BL767" t="str">
        <f ca="1">IF($BT767&lt;&gt;"",SUMIF($BD$3:$BD$1004,"="&amp;$BD767,INDIRECT(ADDRESS(3,BL$2,1,1)):INDIRECT(ADDRESS(1004,BL$2,1,1))),"")</f>
        <v/>
      </c>
      <c r="BM767" t="str">
        <f ca="1">IF($BT767&lt;&gt;"",SUMIF($BD$3:$BD$1004,"="&amp;$BD767,INDIRECT(ADDRESS(3,BM$2,1,1)):INDIRECT(ADDRESS(1004,BM$2,1,1))),"")</f>
        <v/>
      </c>
      <c r="BN767" t="str">
        <f ca="1">IF($BT767&lt;&gt;"",SUMIF($BD$3:$BD$1004,"="&amp;$BD767,INDIRECT(ADDRESS(3,BN$2,1,1)):INDIRECT(ADDRESS(1004,BN$2,1,1))),"")</f>
        <v/>
      </c>
      <c r="BO767" t="str">
        <f ca="1">IF($BT767&lt;&gt;"",SUMIF($BD$3:$BD$1004,"="&amp;$BD767,INDIRECT(ADDRESS(3,BO$2,1,1)):INDIRECT(ADDRESS(1004,BO$2,1,1))),"")</f>
        <v/>
      </c>
      <c r="BP767" t="str">
        <f ca="1">IF($BT767&lt;&gt;"",SUMIF($BD$3:$BD$1004,"="&amp;$BD767,INDIRECT(ADDRESS(3,BP$2,1,1)):INDIRECT(ADDRESS(1004,BP$2,1,1))),"")</f>
        <v/>
      </c>
      <c r="BQ767" t="str">
        <f ca="1">IF($BT767&lt;&gt;"",SUMIF($BD$3:$BD$1004,"="&amp;$BD767,INDIRECT(ADDRESS(3,BQ$2,1,1)):INDIRECT(ADDRESS(1004,BQ$2,1,1))),"")</f>
        <v/>
      </c>
      <c r="BR767" t="str">
        <f ca="1">IF($BT767&lt;&gt;"",SUMIF($BD$3:$BD$1004,"="&amp;$BD767,INDIRECT(ADDRESS(3,BR$2,1,1)):INDIRECT(ADDRESS(1004,BR$2,1,1))),"")</f>
        <v/>
      </c>
      <c r="BS767" t="str">
        <f>IF($A767&lt;&gt;"",VLOOKUP(TRUNC(MID($A767,1,2),0),Plano_Contas!$H$3:$J$103,3,TRUE),"")</f>
        <v/>
      </c>
      <c r="BT767" t="str">
        <f t="shared" si="44"/>
        <v/>
      </c>
      <c r="BV767">
        <f>Empresas!C767</f>
        <v>0</v>
      </c>
    </row>
    <row r="768" spans="1:74" x14ac:dyDescent="0.2">
      <c r="A768" s="89"/>
      <c r="B768" s="52" t="str">
        <f>IF($A768&lt;&gt;"",VLOOKUP(""&amp;$A768,Plano_Contas!$A$3:$F$1003,6,0),"")</f>
        <v/>
      </c>
      <c r="C768" s="91"/>
      <c r="D768" s="111"/>
      <c r="E768" s="112">
        <v>0</v>
      </c>
      <c r="F768" s="87"/>
      <c r="G768" s="85"/>
      <c r="H768" s="111"/>
      <c r="I768" s="112">
        <v>0</v>
      </c>
      <c r="J768" s="87"/>
      <c r="K768" s="85"/>
      <c r="L768" s="111"/>
      <c r="M768" s="112">
        <v>0</v>
      </c>
      <c r="N768" s="87"/>
      <c r="O768" s="85"/>
      <c r="P768" s="111"/>
      <c r="Q768" s="112">
        <v>0</v>
      </c>
      <c r="R768" s="87"/>
      <c r="S768" s="85"/>
      <c r="T768" s="111"/>
      <c r="U768" s="112">
        <v>0</v>
      </c>
      <c r="V768" s="87"/>
      <c r="W768" s="85"/>
      <c r="X768" s="111"/>
      <c r="Y768" s="112">
        <v>0</v>
      </c>
      <c r="Z768" s="87"/>
      <c r="AA768" s="85"/>
      <c r="AB768" s="111"/>
      <c r="AC768" s="112">
        <v>0</v>
      </c>
      <c r="AD768" s="87"/>
      <c r="AE768" s="85"/>
      <c r="AF768" s="111"/>
      <c r="AG768" s="112">
        <v>0</v>
      </c>
      <c r="AH768" s="87"/>
      <c r="AI768" s="85"/>
      <c r="AJ768" s="111"/>
      <c r="AK768" s="112">
        <v>0</v>
      </c>
      <c r="AL768" s="87"/>
      <c r="AM768" s="85"/>
      <c r="AN768" s="111"/>
      <c r="AO768" s="112">
        <v>0</v>
      </c>
      <c r="AP768" s="87"/>
      <c r="AQ768" s="85"/>
      <c r="AR768" s="111"/>
      <c r="AS768" s="112">
        <v>0</v>
      </c>
      <c r="AT768" s="87"/>
      <c r="AU768" s="85"/>
      <c r="AV768" s="111"/>
      <c r="AW768" s="112">
        <v>0</v>
      </c>
      <c r="AX768" s="87"/>
      <c r="AY768" s="85"/>
      <c r="AZ768" s="267">
        <f t="shared" si="45"/>
        <v>0</v>
      </c>
      <c r="BA768" s="88">
        <f t="shared" si="46"/>
        <v>0</v>
      </c>
      <c r="BC768">
        <f>IF($A768&lt;&gt;"",COUNTIF($BD$3:$BD768,$BD768),0)</f>
        <v>0</v>
      </c>
      <c r="BD768" t="str">
        <f>IF($A768&lt;&gt;"",VLOOKUP(TRUNC(MID($A768,1,2),0),Plano_Contas!$H$3:$J$103,2,TRUE),"")</f>
        <v/>
      </c>
      <c r="BE768" s="201" t="str">
        <f t="shared" si="43"/>
        <v/>
      </c>
      <c r="BF768" t="str">
        <f ca="1">IF($BT768&lt;&gt;"",SUMIF($BD$3:$BD$1004,"="&amp;$BD768,INDIRECT(ADDRESS(3,BF$2,1,1)):INDIRECT(ADDRESS(1004,BF$2,1,1))),"")</f>
        <v/>
      </c>
      <c r="BG768" t="str">
        <f ca="1">IF($BT768&lt;&gt;"",SUMIF($BD$3:$BD$1004,"="&amp;$BD768,INDIRECT(ADDRESS(3,BG$2,1,1)):INDIRECT(ADDRESS(1004,BG$2,1,1))),"")</f>
        <v/>
      </c>
      <c r="BH768" t="str">
        <f ca="1">IF($BT768&lt;&gt;"",SUMIF($BD$3:$BD$1004,"="&amp;$BD768,INDIRECT(ADDRESS(3,BH$2,1,1)):INDIRECT(ADDRESS(1004,BH$2,1,1))),"")</f>
        <v/>
      </c>
      <c r="BI768" t="str">
        <f ca="1">IF($BT768&lt;&gt;"",SUMIF($BD$3:$BD$1004,"="&amp;$BD768,INDIRECT(ADDRESS(3,BI$2,1,1)):INDIRECT(ADDRESS(1004,BI$2,1,1))),"")</f>
        <v/>
      </c>
      <c r="BJ768" t="str">
        <f ca="1">IF($BT768&lt;&gt;"",SUMIF($BD$3:$BD$1004,"="&amp;$BD768,INDIRECT(ADDRESS(3,BJ$2,1,1)):INDIRECT(ADDRESS(1004,BJ$2,1,1))),"")</f>
        <v/>
      </c>
      <c r="BK768" t="str">
        <f ca="1">IF($BT768&lt;&gt;"",SUMIF($BD$3:$BD$1004,"="&amp;$BD768,INDIRECT(ADDRESS(3,BK$2,1,1)):INDIRECT(ADDRESS(1004,BK$2,1,1))),"")</f>
        <v/>
      </c>
      <c r="BL768" t="str">
        <f ca="1">IF($BT768&lt;&gt;"",SUMIF($BD$3:$BD$1004,"="&amp;$BD768,INDIRECT(ADDRESS(3,BL$2,1,1)):INDIRECT(ADDRESS(1004,BL$2,1,1))),"")</f>
        <v/>
      </c>
      <c r="BM768" t="str">
        <f ca="1">IF($BT768&lt;&gt;"",SUMIF($BD$3:$BD$1004,"="&amp;$BD768,INDIRECT(ADDRESS(3,BM$2,1,1)):INDIRECT(ADDRESS(1004,BM$2,1,1))),"")</f>
        <v/>
      </c>
      <c r="BN768" t="str">
        <f ca="1">IF($BT768&lt;&gt;"",SUMIF($BD$3:$BD$1004,"="&amp;$BD768,INDIRECT(ADDRESS(3,BN$2,1,1)):INDIRECT(ADDRESS(1004,BN$2,1,1))),"")</f>
        <v/>
      </c>
      <c r="BO768" t="str">
        <f ca="1">IF($BT768&lt;&gt;"",SUMIF($BD$3:$BD$1004,"="&amp;$BD768,INDIRECT(ADDRESS(3,BO$2,1,1)):INDIRECT(ADDRESS(1004,BO$2,1,1))),"")</f>
        <v/>
      </c>
      <c r="BP768" t="str">
        <f ca="1">IF($BT768&lt;&gt;"",SUMIF($BD$3:$BD$1004,"="&amp;$BD768,INDIRECT(ADDRESS(3,BP$2,1,1)):INDIRECT(ADDRESS(1004,BP$2,1,1))),"")</f>
        <v/>
      </c>
      <c r="BQ768" t="str">
        <f ca="1">IF($BT768&lt;&gt;"",SUMIF($BD$3:$BD$1004,"="&amp;$BD768,INDIRECT(ADDRESS(3,BQ$2,1,1)):INDIRECT(ADDRESS(1004,BQ$2,1,1))),"")</f>
        <v/>
      </c>
      <c r="BR768" t="str">
        <f ca="1">IF($BT768&lt;&gt;"",SUMIF($BD$3:$BD$1004,"="&amp;$BD768,INDIRECT(ADDRESS(3,BR$2,1,1)):INDIRECT(ADDRESS(1004,BR$2,1,1))),"")</f>
        <v/>
      </c>
      <c r="BS768" t="str">
        <f>IF($A768&lt;&gt;"",VLOOKUP(TRUNC(MID($A768,1,2),0),Plano_Contas!$H$3:$J$103,3,TRUE),"")</f>
        <v/>
      </c>
      <c r="BT768" t="str">
        <f t="shared" si="44"/>
        <v/>
      </c>
      <c r="BV768">
        <f>Empresas!C768</f>
        <v>0</v>
      </c>
    </row>
    <row r="769" spans="1:74" x14ac:dyDescent="0.2">
      <c r="A769" s="89"/>
      <c r="B769" s="52" t="str">
        <f>IF($A769&lt;&gt;"",VLOOKUP(""&amp;$A769,Plano_Contas!$A$3:$F$1003,6,0),"")</f>
        <v/>
      </c>
      <c r="C769" s="91"/>
      <c r="D769" s="111"/>
      <c r="E769" s="112">
        <v>0</v>
      </c>
      <c r="F769" s="87"/>
      <c r="G769" s="85"/>
      <c r="H769" s="111"/>
      <c r="I769" s="112">
        <v>0</v>
      </c>
      <c r="J769" s="87"/>
      <c r="K769" s="85"/>
      <c r="L769" s="111"/>
      <c r="M769" s="112">
        <v>0</v>
      </c>
      <c r="N769" s="87"/>
      <c r="O769" s="85"/>
      <c r="P769" s="111"/>
      <c r="Q769" s="112">
        <v>0</v>
      </c>
      <c r="R769" s="87"/>
      <c r="S769" s="85"/>
      <c r="T769" s="111"/>
      <c r="U769" s="112">
        <v>0</v>
      </c>
      <c r="V769" s="87"/>
      <c r="W769" s="85"/>
      <c r="X769" s="111"/>
      <c r="Y769" s="112">
        <v>0</v>
      </c>
      <c r="Z769" s="87"/>
      <c r="AA769" s="85"/>
      <c r="AB769" s="111"/>
      <c r="AC769" s="112">
        <v>0</v>
      </c>
      <c r="AD769" s="87"/>
      <c r="AE769" s="85"/>
      <c r="AF769" s="111"/>
      <c r="AG769" s="112">
        <v>0</v>
      </c>
      <c r="AH769" s="87"/>
      <c r="AI769" s="85"/>
      <c r="AJ769" s="111"/>
      <c r="AK769" s="112">
        <v>0</v>
      </c>
      <c r="AL769" s="87"/>
      <c r="AM769" s="85"/>
      <c r="AN769" s="111"/>
      <c r="AO769" s="112">
        <v>0</v>
      </c>
      <c r="AP769" s="87"/>
      <c r="AQ769" s="85"/>
      <c r="AR769" s="111"/>
      <c r="AS769" s="112">
        <v>0</v>
      </c>
      <c r="AT769" s="87"/>
      <c r="AU769" s="85"/>
      <c r="AV769" s="111"/>
      <c r="AW769" s="112">
        <v>0</v>
      </c>
      <c r="AX769" s="87"/>
      <c r="AY769" s="85"/>
      <c r="AZ769" s="267">
        <f t="shared" si="45"/>
        <v>0</v>
      </c>
      <c r="BA769" s="88">
        <f t="shared" si="46"/>
        <v>0</v>
      </c>
      <c r="BC769">
        <f>IF($A769&lt;&gt;"",COUNTIF($BD$3:$BD769,$BD769),0)</f>
        <v>0</v>
      </c>
      <c r="BD769" t="str">
        <f>IF($A769&lt;&gt;"",VLOOKUP(TRUNC(MID($A769,1,2),0),Plano_Contas!$H$3:$J$103,2,TRUE),"")</f>
        <v/>
      </c>
      <c r="BE769" s="201" t="str">
        <f t="shared" si="43"/>
        <v/>
      </c>
      <c r="BF769" t="str">
        <f ca="1">IF($BT769&lt;&gt;"",SUMIF($BD$3:$BD$1004,"="&amp;$BD769,INDIRECT(ADDRESS(3,BF$2,1,1)):INDIRECT(ADDRESS(1004,BF$2,1,1))),"")</f>
        <v/>
      </c>
      <c r="BG769" t="str">
        <f ca="1">IF($BT769&lt;&gt;"",SUMIF($BD$3:$BD$1004,"="&amp;$BD769,INDIRECT(ADDRESS(3,BG$2,1,1)):INDIRECT(ADDRESS(1004,BG$2,1,1))),"")</f>
        <v/>
      </c>
      <c r="BH769" t="str">
        <f ca="1">IF($BT769&lt;&gt;"",SUMIF($BD$3:$BD$1004,"="&amp;$BD769,INDIRECT(ADDRESS(3,BH$2,1,1)):INDIRECT(ADDRESS(1004,BH$2,1,1))),"")</f>
        <v/>
      </c>
      <c r="BI769" t="str">
        <f ca="1">IF($BT769&lt;&gt;"",SUMIF($BD$3:$BD$1004,"="&amp;$BD769,INDIRECT(ADDRESS(3,BI$2,1,1)):INDIRECT(ADDRESS(1004,BI$2,1,1))),"")</f>
        <v/>
      </c>
      <c r="BJ769" t="str">
        <f ca="1">IF($BT769&lt;&gt;"",SUMIF($BD$3:$BD$1004,"="&amp;$BD769,INDIRECT(ADDRESS(3,BJ$2,1,1)):INDIRECT(ADDRESS(1004,BJ$2,1,1))),"")</f>
        <v/>
      </c>
      <c r="BK769" t="str">
        <f ca="1">IF($BT769&lt;&gt;"",SUMIF($BD$3:$BD$1004,"="&amp;$BD769,INDIRECT(ADDRESS(3,BK$2,1,1)):INDIRECT(ADDRESS(1004,BK$2,1,1))),"")</f>
        <v/>
      </c>
      <c r="BL769" t="str">
        <f ca="1">IF($BT769&lt;&gt;"",SUMIF($BD$3:$BD$1004,"="&amp;$BD769,INDIRECT(ADDRESS(3,BL$2,1,1)):INDIRECT(ADDRESS(1004,BL$2,1,1))),"")</f>
        <v/>
      </c>
      <c r="BM769" t="str">
        <f ca="1">IF($BT769&lt;&gt;"",SUMIF($BD$3:$BD$1004,"="&amp;$BD769,INDIRECT(ADDRESS(3,BM$2,1,1)):INDIRECT(ADDRESS(1004,BM$2,1,1))),"")</f>
        <v/>
      </c>
      <c r="BN769" t="str">
        <f ca="1">IF($BT769&lt;&gt;"",SUMIF($BD$3:$BD$1004,"="&amp;$BD769,INDIRECT(ADDRESS(3,BN$2,1,1)):INDIRECT(ADDRESS(1004,BN$2,1,1))),"")</f>
        <v/>
      </c>
      <c r="BO769" t="str">
        <f ca="1">IF($BT769&lt;&gt;"",SUMIF($BD$3:$BD$1004,"="&amp;$BD769,INDIRECT(ADDRESS(3,BO$2,1,1)):INDIRECT(ADDRESS(1004,BO$2,1,1))),"")</f>
        <v/>
      </c>
      <c r="BP769" t="str">
        <f ca="1">IF($BT769&lt;&gt;"",SUMIF($BD$3:$BD$1004,"="&amp;$BD769,INDIRECT(ADDRESS(3,BP$2,1,1)):INDIRECT(ADDRESS(1004,BP$2,1,1))),"")</f>
        <v/>
      </c>
      <c r="BQ769" t="str">
        <f ca="1">IF($BT769&lt;&gt;"",SUMIF($BD$3:$BD$1004,"="&amp;$BD769,INDIRECT(ADDRESS(3,BQ$2,1,1)):INDIRECT(ADDRESS(1004,BQ$2,1,1))),"")</f>
        <v/>
      </c>
      <c r="BR769" t="str">
        <f ca="1">IF($BT769&lt;&gt;"",SUMIF($BD$3:$BD$1004,"="&amp;$BD769,INDIRECT(ADDRESS(3,BR$2,1,1)):INDIRECT(ADDRESS(1004,BR$2,1,1))),"")</f>
        <v/>
      </c>
      <c r="BS769" t="str">
        <f>IF($A769&lt;&gt;"",VLOOKUP(TRUNC(MID($A769,1,2),0),Plano_Contas!$H$3:$J$103,3,TRUE),"")</f>
        <v/>
      </c>
      <c r="BT769" t="str">
        <f t="shared" si="44"/>
        <v/>
      </c>
      <c r="BV769">
        <f>Empresas!C769</f>
        <v>0</v>
      </c>
    </row>
    <row r="770" spans="1:74" x14ac:dyDescent="0.2">
      <c r="A770" s="89"/>
      <c r="B770" s="52" t="str">
        <f>IF($A770&lt;&gt;"",VLOOKUP(""&amp;$A770,Plano_Contas!$A$3:$F$1003,6,0),"")</f>
        <v/>
      </c>
      <c r="C770" s="91"/>
      <c r="D770" s="111"/>
      <c r="E770" s="112">
        <v>0</v>
      </c>
      <c r="F770" s="87"/>
      <c r="G770" s="85"/>
      <c r="H770" s="111"/>
      <c r="I770" s="112">
        <v>0</v>
      </c>
      <c r="J770" s="87"/>
      <c r="K770" s="85"/>
      <c r="L770" s="111"/>
      <c r="M770" s="112">
        <v>0</v>
      </c>
      <c r="N770" s="87"/>
      <c r="O770" s="85"/>
      <c r="P770" s="111"/>
      <c r="Q770" s="112">
        <v>0</v>
      </c>
      <c r="R770" s="87"/>
      <c r="S770" s="85"/>
      <c r="T770" s="111"/>
      <c r="U770" s="112">
        <v>0</v>
      </c>
      <c r="V770" s="87"/>
      <c r="W770" s="85"/>
      <c r="X770" s="111"/>
      <c r="Y770" s="112">
        <v>0</v>
      </c>
      <c r="Z770" s="87"/>
      <c r="AA770" s="85"/>
      <c r="AB770" s="111"/>
      <c r="AC770" s="112">
        <v>0</v>
      </c>
      <c r="AD770" s="87"/>
      <c r="AE770" s="85"/>
      <c r="AF770" s="111"/>
      <c r="AG770" s="112">
        <v>0</v>
      </c>
      <c r="AH770" s="87"/>
      <c r="AI770" s="85"/>
      <c r="AJ770" s="111"/>
      <c r="AK770" s="112">
        <v>0</v>
      </c>
      <c r="AL770" s="87"/>
      <c r="AM770" s="85"/>
      <c r="AN770" s="111"/>
      <c r="AO770" s="112">
        <v>0</v>
      </c>
      <c r="AP770" s="87"/>
      <c r="AQ770" s="85"/>
      <c r="AR770" s="111"/>
      <c r="AS770" s="112">
        <v>0</v>
      </c>
      <c r="AT770" s="87"/>
      <c r="AU770" s="85"/>
      <c r="AV770" s="111"/>
      <c r="AW770" s="112">
        <v>0</v>
      </c>
      <c r="AX770" s="87"/>
      <c r="AY770" s="85"/>
      <c r="AZ770" s="267">
        <f t="shared" si="45"/>
        <v>0</v>
      </c>
      <c r="BA770" s="88">
        <f t="shared" si="46"/>
        <v>0</v>
      </c>
      <c r="BC770">
        <f>IF($A770&lt;&gt;"",COUNTIF($BD$3:$BD770,$BD770),0)</f>
        <v>0</v>
      </c>
      <c r="BD770" t="str">
        <f>IF($A770&lt;&gt;"",VLOOKUP(TRUNC(MID($A770,1,2),0),Plano_Contas!$H$3:$J$103,2,TRUE),"")</f>
        <v/>
      </c>
      <c r="BE770" s="201" t="str">
        <f t="shared" si="43"/>
        <v/>
      </c>
      <c r="BF770" t="str">
        <f ca="1">IF($BT770&lt;&gt;"",SUMIF($BD$3:$BD$1004,"="&amp;$BD770,INDIRECT(ADDRESS(3,BF$2,1,1)):INDIRECT(ADDRESS(1004,BF$2,1,1))),"")</f>
        <v/>
      </c>
      <c r="BG770" t="str">
        <f ca="1">IF($BT770&lt;&gt;"",SUMIF($BD$3:$BD$1004,"="&amp;$BD770,INDIRECT(ADDRESS(3,BG$2,1,1)):INDIRECT(ADDRESS(1004,BG$2,1,1))),"")</f>
        <v/>
      </c>
      <c r="BH770" t="str">
        <f ca="1">IF($BT770&lt;&gt;"",SUMIF($BD$3:$BD$1004,"="&amp;$BD770,INDIRECT(ADDRESS(3,BH$2,1,1)):INDIRECT(ADDRESS(1004,BH$2,1,1))),"")</f>
        <v/>
      </c>
      <c r="BI770" t="str">
        <f ca="1">IF($BT770&lt;&gt;"",SUMIF($BD$3:$BD$1004,"="&amp;$BD770,INDIRECT(ADDRESS(3,BI$2,1,1)):INDIRECT(ADDRESS(1004,BI$2,1,1))),"")</f>
        <v/>
      </c>
      <c r="BJ770" t="str">
        <f ca="1">IF($BT770&lt;&gt;"",SUMIF($BD$3:$BD$1004,"="&amp;$BD770,INDIRECT(ADDRESS(3,BJ$2,1,1)):INDIRECT(ADDRESS(1004,BJ$2,1,1))),"")</f>
        <v/>
      </c>
      <c r="BK770" t="str">
        <f ca="1">IF($BT770&lt;&gt;"",SUMIF($BD$3:$BD$1004,"="&amp;$BD770,INDIRECT(ADDRESS(3,BK$2,1,1)):INDIRECT(ADDRESS(1004,BK$2,1,1))),"")</f>
        <v/>
      </c>
      <c r="BL770" t="str">
        <f ca="1">IF($BT770&lt;&gt;"",SUMIF($BD$3:$BD$1004,"="&amp;$BD770,INDIRECT(ADDRESS(3,BL$2,1,1)):INDIRECT(ADDRESS(1004,BL$2,1,1))),"")</f>
        <v/>
      </c>
      <c r="BM770" t="str">
        <f ca="1">IF($BT770&lt;&gt;"",SUMIF($BD$3:$BD$1004,"="&amp;$BD770,INDIRECT(ADDRESS(3,BM$2,1,1)):INDIRECT(ADDRESS(1004,BM$2,1,1))),"")</f>
        <v/>
      </c>
      <c r="BN770" t="str">
        <f ca="1">IF($BT770&lt;&gt;"",SUMIF($BD$3:$BD$1004,"="&amp;$BD770,INDIRECT(ADDRESS(3,BN$2,1,1)):INDIRECT(ADDRESS(1004,BN$2,1,1))),"")</f>
        <v/>
      </c>
      <c r="BO770" t="str">
        <f ca="1">IF($BT770&lt;&gt;"",SUMIF($BD$3:$BD$1004,"="&amp;$BD770,INDIRECT(ADDRESS(3,BO$2,1,1)):INDIRECT(ADDRESS(1004,BO$2,1,1))),"")</f>
        <v/>
      </c>
      <c r="BP770" t="str">
        <f ca="1">IF($BT770&lt;&gt;"",SUMIF($BD$3:$BD$1004,"="&amp;$BD770,INDIRECT(ADDRESS(3,BP$2,1,1)):INDIRECT(ADDRESS(1004,BP$2,1,1))),"")</f>
        <v/>
      </c>
      <c r="BQ770" t="str">
        <f ca="1">IF($BT770&lt;&gt;"",SUMIF($BD$3:$BD$1004,"="&amp;$BD770,INDIRECT(ADDRESS(3,BQ$2,1,1)):INDIRECT(ADDRESS(1004,BQ$2,1,1))),"")</f>
        <v/>
      </c>
      <c r="BR770" t="str">
        <f ca="1">IF($BT770&lt;&gt;"",SUMIF($BD$3:$BD$1004,"="&amp;$BD770,INDIRECT(ADDRESS(3,BR$2,1,1)):INDIRECT(ADDRESS(1004,BR$2,1,1))),"")</f>
        <v/>
      </c>
      <c r="BS770" t="str">
        <f>IF($A770&lt;&gt;"",VLOOKUP(TRUNC(MID($A770,1,2),0),Plano_Contas!$H$3:$J$103,3,TRUE),"")</f>
        <v/>
      </c>
      <c r="BT770" t="str">
        <f t="shared" si="44"/>
        <v/>
      </c>
      <c r="BV770">
        <f>Empresas!C770</f>
        <v>0</v>
      </c>
    </row>
    <row r="771" spans="1:74" x14ac:dyDescent="0.2">
      <c r="A771" s="89"/>
      <c r="B771" s="52" t="str">
        <f>IF($A771&lt;&gt;"",VLOOKUP(""&amp;$A771,Plano_Contas!$A$3:$F$1003,6,0),"")</f>
        <v/>
      </c>
      <c r="C771" s="91"/>
      <c r="D771" s="111"/>
      <c r="E771" s="112">
        <v>0</v>
      </c>
      <c r="F771" s="87"/>
      <c r="G771" s="85"/>
      <c r="H771" s="111"/>
      <c r="I771" s="112">
        <v>0</v>
      </c>
      <c r="J771" s="87"/>
      <c r="K771" s="85"/>
      <c r="L771" s="111"/>
      <c r="M771" s="112">
        <v>0</v>
      </c>
      <c r="N771" s="87"/>
      <c r="O771" s="85"/>
      <c r="P771" s="111"/>
      <c r="Q771" s="112">
        <v>0</v>
      </c>
      <c r="R771" s="87"/>
      <c r="S771" s="85"/>
      <c r="T771" s="111"/>
      <c r="U771" s="112">
        <v>0</v>
      </c>
      <c r="V771" s="87"/>
      <c r="W771" s="85"/>
      <c r="X771" s="111"/>
      <c r="Y771" s="112">
        <v>0</v>
      </c>
      <c r="Z771" s="87"/>
      <c r="AA771" s="85"/>
      <c r="AB771" s="111"/>
      <c r="AC771" s="112">
        <v>0</v>
      </c>
      <c r="AD771" s="87"/>
      <c r="AE771" s="85"/>
      <c r="AF771" s="111"/>
      <c r="AG771" s="112">
        <v>0</v>
      </c>
      <c r="AH771" s="87"/>
      <c r="AI771" s="85"/>
      <c r="AJ771" s="111"/>
      <c r="AK771" s="112">
        <v>0</v>
      </c>
      <c r="AL771" s="87"/>
      <c r="AM771" s="85"/>
      <c r="AN771" s="111"/>
      <c r="AO771" s="112">
        <v>0</v>
      </c>
      <c r="AP771" s="87"/>
      <c r="AQ771" s="85"/>
      <c r="AR771" s="111"/>
      <c r="AS771" s="112">
        <v>0</v>
      </c>
      <c r="AT771" s="87"/>
      <c r="AU771" s="85"/>
      <c r="AV771" s="111"/>
      <c r="AW771" s="112">
        <v>0</v>
      </c>
      <c r="AX771" s="87"/>
      <c r="AY771" s="85"/>
      <c r="AZ771" s="267">
        <f t="shared" si="45"/>
        <v>0</v>
      </c>
      <c r="BA771" s="88">
        <f t="shared" si="46"/>
        <v>0</v>
      </c>
      <c r="BC771">
        <f>IF($A771&lt;&gt;"",COUNTIF($BD$3:$BD771,$BD771),0)</f>
        <v>0</v>
      </c>
      <c r="BD771" t="str">
        <f>IF($A771&lt;&gt;"",VLOOKUP(TRUNC(MID($A771,1,2),0),Plano_Contas!$H$3:$J$103,2,TRUE),"")</f>
        <v/>
      </c>
      <c r="BE771" s="201" t="str">
        <f t="shared" ref="BE771:BE834" si="47">IF(ISERR(SEARCH("[",$B771))=FALSE,MID($B771,SEARCH("[",$B771)+1,SEARCH("]",$B771)-SEARCH("[",$B771)-1),"")</f>
        <v/>
      </c>
      <c r="BF771" t="str">
        <f ca="1">IF($BT771&lt;&gt;"",SUMIF($BD$3:$BD$1004,"="&amp;$BD771,INDIRECT(ADDRESS(3,BF$2,1,1)):INDIRECT(ADDRESS(1004,BF$2,1,1))),"")</f>
        <v/>
      </c>
      <c r="BG771" t="str">
        <f ca="1">IF($BT771&lt;&gt;"",SUMIF($BD$3:$BD$1004,"="&amp;$BD771,INDIRECT(ADDRESS(3,BG$2,1,1)):INDIRECT(ADDRESS(1004,BG$2,1,1))),"")</f>
        <v/>
      </c>
      <c r="BH771" t="str">
        <f ca="1">IF($BT771&lt;&gt;"",SUMIF($BD$3:$BD$1004,"="&amp;$BD771,INDIRECT(ADDRESS(3,BH$2,1,1)):INDIRECT(ADDRESS(1004,BH$2,1,1))),"")</f>
        <v/>
      </c>
      <c r="BI771" t="str">
        <f ca="1">IF($BT771&lt;&gt;"",SUMIF($BD$3:$BD$1004,"="&amp;$BD771,INDIRECT(ADDRESS(3,BI$2,1,1)):INDIRECT(ADDRESS(1004,BI$2,1,1))),"")</f>
        <v/>
      </c>
      <c r="BJ771" t="str">
        <f ca="1">IF($BT771&lt;&gt;"",SUMIF($BD$3:$BD$1004,"="&amp;$BD771,INDIRECT(ADDRESS(3,BJ$2,1,1)):INDIRECT(ADDRESS(1004,BJ$2,1,1))),"")</f>
        <v/>
      </c>
      <c r="BK771" t="str">
        <f ca="1">IF($BT771&lt;&gt;"",SUMIF($BD$3:$BD$1004,"="&amp;$BD771,INDIRECT(ADDRESS(3,BK$2,1,1)):INDIRECT(ADDRESS(1004,BK$2,1,1))),"")</f>
        <v/>
      </c>
      <c r="BL771" t="str">
        <f ca="1">IF($BT771&lt;&gt;"",SUMIF($BD$3:$BD$1004,"="&amp;$BD771,INDIRECT(ADDRESS(3,BL$2,1,1)):INDIRECT(ADDRESS(1004,BL$2,1,1))),"")</f>
        <v/>
      </c>
      <c r="BM771" t="str">
        <f ca="1">IF($BT771&lt;&gt;"",SUMIF($BD$3:$BD$1004,"="&amp;$BD771,INDIRECT(ADDRESS(3,BM$2,1,1)):INDIRECT(ADDRESS(1004,BM$2,1,1))),"")</f>
        <v/>
      </c>
      <c r="BN771" t="str">
        <f ca="1">IF($BT771&lt;&gt;"",SUMIF($BD$3:$BD$1004,"="&amp;$BD771,INDIRECT(ADDRESS(3,BN$2,1,1)):INDIRECT(ADDRESS(1004,BN$2,1,1))),"")</f>
        <v/>
      </c>
      <c r="BO771" t="str">
        <f ca="1">IF($BT771&lt;&gt;"",SUMIF($BD$3:$BD$1004,"="&amp;$BD771,INDIRECT(ADDRESS(3,BO$2,1,1)):INDIRECT(ADDRESS(1004,BO$2,1,1))),"")</f>
        <v/>
      </c>
      <c r="BP771" t="str">
        <f ca="1">IF($BT771&lt;&gt;"",SUMIF($BD$3:$BD$1004,"="&amp;$BD771,INDIRECT(ADDRESS(3,BP$2,1,1)):INDIRECT(ADDRESS(1004,BP$2,1,1))),"")</f>
        <v/>
      </c>
      <c r="BQ771" t="str">
        <f ca="1">IF($BT771&lt;&gt;"",SUMIF($BD$3:$BD$1004,"="&amp;$BD771,INDIRECT(ADDRESS(3,BQ$2,1,1)):INDIRECT(ADDRESS(1004,BQ$2,1,1))),"")</f>
        <v/>
      </c>
      <c r="BR771" t="str">
        <f ca="1">IF($BT771&lt;&gt;"",SUMIF($BD$3:$BD$1004,"="&amp;$BD771,INDIRECT(ADDRESS(3,BR$2,1,1)):INDIRECT(ADDRESS(1004,BR$2,1,1))),"")</f>
        <v/>
      </c>
      <c r="BS771" t="str">
        <f>IF($A771&lt;&gt;"",VLOOKUP(TRUNC(MID($A771,1,2),0),Plano_Contas!$H$3:$J$103,3,TRUE),"")</f>
        <v/>
      </c>
      <c r="BT771" t="str">
        <f t="shared" ref="BT771:BT834" si="48">IF(($BC771=1)*($BS771&lt;&gt;"T"),$BD771&amp;IF($BE771&lt;&gt;""," ("&amp;$BE771&amp;")",""),"")</f>
        <v/>
      </c>
      <c r="BV771">
        <f>Empresas!C771</f>
        <v>0</v>
      </c>
    </row>
    <row r="772" spans="1:74" x14ac:dyDescent="0.2">
      <c r="A772" s="89"/>
      <c r="B772" s="52" t="str">
        <f>IF($A772&lt;&gt;"",VLOOKUP(""&amp;$A772,Plano_Contas!$A$3:$F$1003,6,0),"")</f>
        <v/>
      </c>
      <c r="C772" s="91"/>
      <c r="D772" s="111"/>
      <c r="E772" s="112">
        <v>0</v>
      </c>
      <c r="F772" s="87"/>
      <c r="G772" s="85"/>
      <c r="H772" s="111"/>
      <c r="I772" s="112">
        <v>0</v>
      </c>
      <c r="J772" s="87"/>
      <c r="K772" s="85"/>
      <c r="L772" s="111"/>
      <c r="M772" s="112">
        <v>0</v>
      </c>
      <c r="N772" s="87"/>
      <c r="O772" s="85"/>
      <c r="P772" s="111"/>
      <c r="Q772" s="112">
        <v>0</v>
      </c>
      <c r="R772" s="87"/>
      <c r="S772" s="85"/>
      <c r="T772" s="111"/>
      <c r="U772" s="112">
        <v>0</v>
      </c>
      <c r="V772" s="87"/>
      <c r="W772" s="85"/>
      <c r="X772" s="111"/>
      <c r="Y772" s="112">
        <v>0</v>
      </c>
      <c r="Z772" s="87"/>
      <c r="AA772" s="85"/>
      <c r="AB772" s="111"/>
      <c r="AC772" s="112">
        <v>0</v>
      </c>
      <c r="AD772" s="87"/>
      <c r="AE772" s="85"/>
      <c r="AF772" s="111"/>
      <c r="AG772" s="112">
        <v>0</v>
      </c>
      <c r="AH772" s="87"/>
      <c r="AI772" s="85"/>
      <c r="AJ772" s="111"/>
      <c r="AK772" s="112">
        <v>0</v>
      </c>
      <c r="AL772" s="87"/>
      <c r="AM772" s="85"/>
      <c r="AN772" s="111"/>
      <c r="AO772" s="112">
        <v>0</v>
      </c>
      <c r="AP772" s="87"/>
      <c r="AQ772" s="85"/>
      <c r="AR772" s="111"/>
      <c r="AS772" s="112">
        <v>0</v>
      </c>
      <c r="AT772" s="87"/>
      <c r="AU772" s="85"/>
      <c r="AV772" s="111"/>
      <c r="AW772" s="112">
        <v>0</v>
      </c>
      <c r="AX772" s="87"/>
      <c r="AY772" s="85"/>
      <c r="AZ772" s="267">
        <f t="shared" si="45"/>
        <v>0</v>
      </c>
      <c r="BA772" s="88">
        <f t="shared" si="46"/>
        <v>0</v>
      </c>
      <c r="BC772">
        <f>IF($A772&lt;&gt;"",COUNTIF($BD$3:$BD772,$BD772),0)</f>
        <v>0</v>
      </c>
      <c r="BD772" t="str">
        <f>IF($A772&lt;&gt;"",VLOOKUP(TRUNC(MID($A772,1,2),0),Plano_Contas!$H$3:$J$103,2,TRUE),"")</f>
        <v/>
      </c>
      <c r="BE772" s="201" t="str">
        <f t="shared" si="47"/>
        <v/>
      </c>
      <c r="BF772" t="str">
        <f ca="1">IF($BT772&lt;&gt;"",SUMIF($BD$3:$BD$1004,"="&amp;$BD772,INDIRECT(ADDRESS(3,BF$2,1,1)):INDIRECT(ADDRESS(1004,BF$2,1,1))),"")</f>
        <v/>
      </c>
      <c r="BG772" t="str">
        <f ca="1">IF($BT772&lt;&gt;"",SUMIF($BD$3:$BD$1004,"="&amp;$BD772,INDIRECT(ADDRESS(3,BG$2,1,1)):INDIRECT(ADDRESS(1004,BG$2,1,1))),"")</f>
        <v/>
      </c>
      <c r="BH772" t="str">
        <f ca="1">IF($BT772&lt;&gt;"",SUMIF($BD$3:$BD$1004,"="&amp;$BD772,INDIRECT(ADDRESS(3,BH$2,1,1)):INDIRECT(ADDRESS(1004,BH$2,1,1))),"")</f>
        <v/>
      </c>
      <c r="BI772" t="str">
        <f ca="1">IF($BT772&lt;&gt;"",SUMIF($BD$3:$BD$1004,"="&amp;$BD772,INDIRECT(ADDRESS(3,BI$2,1,1)):INDIRECT(ADDRESS(1004,BI$2,1,1))),"")</f>
        <v/>
      </c>
      <c r="BJ772" t="str">
        <f ca="1">IF($BT772&lt;&gt;"",SUMIF($BD$3:$BD$1004,"="&amp;$BD772,INDIRECT(ADDRESS(3,BJ$2,1,1)):INDIRECT(ADDRESS(1004,BJ$2,1,1))),"")</f>
        <v/>
      </c>
      <c r="BK772" t="str">
        <f ca="1">IF($BT772&lt;&gt;"",SUMIF($BD$3:$BD$1004,"="&amp;$BD772,INDIRECT(ADDRESS(3,BK$2,1,1)):INDIRECT(ADDRESS(1004,BK$2,1,1))),"")</f>
        <v/>
      </c>
      <c r="BL772" t="str">
        <f ca="1">IF($BT772&lt;&gt;"",SUMIF($BD$3:$BD$1004,"="&amp;$BD772,INDIRECT(ADDRESS(3,BL$2,1,1)):INDIRECT(ADDRESS(1004,BL$2,1,1))),"")</f>
        <v/>
      </c>
      <c r="BM772" t="str">
        <f ca="1">IF($BT772&lt;&gt;"",SUMIF($BD$3:$BD$1004,"="&amp;$BD772,INDIRECT(ADDRESS(3,BM$2,1,1)):INDIRECT(ADDRESS(1004,BM$2,1,1))),"")</f>
        <v/>
      </c>
      <c r="BN772" t="str">
        <f ca="1">IF($BT772&lt;&gt;"",SUMIF($BD$3:$BD$1004,"="&amp;$BD772,INDIRECT(ADDRESS(3,BN$2,1,1)):INDIRECT(ADDRESS(1004,BN$2,1,1))),"")</f>
        <v/>
      </c>
      <c r="BO772" t="str">
        <f ca="1">IF($BT772&lt;&gt;"",SUMIF($BD$3:$BD$1004,"="&amp;$BD772,INDIRECT(ADDRESS(3,BO$2,1,1)):INDIRECT(ADDRESS(1004,BO$2,1,1))),"")</f>
        <v/>
      </c>
      <c r="BP772" t="str">
        <f ca="1">IF($BT772&lt;&gt;"",SUMIF($BD$3:$BD$1004,"="&amp;$BD772,INDIRECT(ADDRESS(3,BP$2,1,1)):INDIRECT(ADDRESS(1004,BP$2,1,1))),"")</f>
        <v/>
      </c>
      <c r="BQ772" t="str">
        <f ca="1">IF($BT772&lt;&gt;"",SUMIF($BD$3:$BD$1004,"="&amp;$BD772,INDIRECT(ADDRESS(3,BQ$2,1,1)):INDIRECT(ADDRESS(1004,BQ$2,1,1))),"")</f>
        <v/>
      </c>
      <c r="BR772" t="str">
        <f ca="1">IF($BT772&lt;&gt;"",SUMIF($BD$3:$BD$1004,"="&amp;$BD772,INDIRECT(ADDRESS(3,BR$2,1,1)):INDIRECT(ADDRESS(1004,BR$2,1,1))),"")</f>
        <v/>
      </c>
      <c r="BS772" t="str">
        <f>IF($A772&lt;&gt;"",VLOOKUP(TRUNC(MID($A772,1,2),0),Plano_Contas!$H$3:$J$103,3,TRUE),"")</f>
        <v/>
      </c>
      <c r="BT772" t="str">
        <f t="shared" si="48"/>
        <v/>
      </c>
      <c r="BV772">
        <f>Empresas!C772</f>
        <v>0</v>
      </c>
    </row>
    <row r="773" spans="1:74" x14ac:dyDescent="0.2">
      <c r="A773" s="89"/>
      <c r="B773" s="52" t="str">
        <f>IF($A773&lt;&gt;"",VLOOKUP(""&amp;$A773,Plano_Contas!$A$3:$F$1003,6,0),"")</f>
        <v/>
      </c>
      <c r="C773" s="91"/>
      <c r="D773" s="111"/>
      <c r="E773" s="112">
        <v>0</v>
      </c>
      <c r="F773" s="87"/>
      <c r="G773" s="85"/>
      <c r="H773" s="111"/>
      <c r="I773" s="112">
        <v>0</v>
      </c>
      <c r="J773" s="87"/>
      <c r="K773" s="85"/>
      <c r="L773" s="111"/>
      <c r="M773" s="112">
        <v>0</v>
      </c>
      <c r="N773" s="87"/>
      <c r="O773" s="85"/>
      <c r="P773" s="111"/>
      <c r="Q773" s="112">
        <v>0</v>
      </c>
      <c r="R773" s="87"/>
      <c r="S773" s="85"/>
      <c r="T773" s="111"/>
      <c r="U773" s="112">
        <v>0</v>
      </c>
      <c r="V773" s="87"/>
      <c r="W773" s="85"/>
      <c r="X773" s="111"/>
      <c r="Y773" s="112">
        <v>0</v>
      </c>
      <c r="Z773" s="87"/>
      <c r="AA773" s="85"/>
      <c r="AB773" s="111"/>
      <c r="AC773" s="112">
        <v>0</v>
      </c>
      <c r="AD773" s="87"/>
      <c r="AE773" s="85"/>
      <c r="AF773" s="111"/>
      <c r="AG773" s="112">
        <v>0</v>
      </c>
      <c r="AH773" s="87"/>
      <c r="AI773" s="85"/>
      <c r="AJ773" s="111"/>
      <c r="AK773" s="112">
        <v>0</v>
      </c>
      <c r="AL773" s="87"/>
      <c r="AM773" s="85"/>
      <c r="AN773" s="111"/>
      <c r="AO773" s="112">
        <v>0</v>
      </c>
      <c r="AP773" s="87"/>
      <c r="AQ773" s="85"/>
      <c r="AR773" s="111"/>
      <c r="AS773" s="112">
        <v>0</v>
      </c>
      <c r="AT773" s="87"/>
      <c r="AU773" s="85"/>
      <c r="AV773" s="111"/>
      <c r="AW773" s="112">
        <v>0</v>
      </c>
      <c r="AX773" s="87"/>
      <c r="AY773" s="85"/>
      <c r="AZ773" s="267">
        <f t="shared" si="45"/>
        <v>0</v>
      </c>
      <c r="BA773" s="88">
        <f t="shared" si="46"/>
        <v>0</v>
      </c>
      <c r="BC773">
        <f>IF($A773&lt;&gt;"",COUNTIF($BD$3:$BD773,$BD773),0)</f>
        <v>0</v>
      </c>
      <c r="BD773" t="str">
        <f>IF($A773&lt;&gt;"",VLOOKUP(TRUNC(MID($A773,1,2),0),Plano_Contas!$H$3:$J$103,2,TRUE),"")</f>
        <v/>
      </c>
      <c r="BE773" s="201" t="str">
        <f t="shared" si="47"/>
        <v/>
      </c>
      <c r="BF773" t="str">
        <f ca="1">IF($BT773&lt;&gt;"",SUMIF($BD$3:$BD$1004,"="&amp;$BD773,INDIRECT(ADDRESS(3,BF$2,1,1)):INDIRECT(ADDRESS(1004,BF$2,1,1))),"")</f>
        <v/>
      </c>
      <c r="BG773" t="str">
        <f ca="1">IF($BT773&lt;&gt;"",SUMIF($BD$3:$BD$1004,"="&amp;$BD773,INDIRECT(ADDRESS(3,BG$2,1,1)):INDIRECT(ADDRESS(1004,BG$2,1,1))),"")</f>
        <v/>
      </c>
      <c r="BH773" t="str">
        <f ca="1">IF($BT773&lt;&gt;"",SUMIF($BD$3:$BD$1004,"="&amp;$BD773,INDIRECT(ADDRESS(3,BH$2,1,1)):INDIRECT(ADDRESS(1004,BH$2,1,1))),"")</f>
        <v/>
      </c>
      <c r="BI773" t="str">
        <f ca="1">IF($BT773&lt;&gt;"",SUMIF($BD$3:$BD$1004,"="&amp;$BD773,INDIRECT(ADDRESS(3,BI$2,1,1)):INDIRECT(ADDRESS(1004,BI$2,1,1))),"")</f>
        <v/>
      </c>
      <c r="BJ773" t="str">
        <f ca="1">IF($BT773&lt;&gt;"",SUMIF($BD$3:$BD$1004,"="&amp;$BD773,INDIRECT(ADDRESS(3,BJ$2,1,1)):INDIRECT(ADDRESS(1004,BJ$2,1,1))),"")</f>
        <v/>
      </c>
      <c r="BK773" t="str">
        <f ca="1">IF($BT773&lt;&gt;"",SUMIF($BD$3:$BD$1004,"="&amp;$BD773,INDIRECT(ADDRESS(3,BK$2,1,1)):INDIRECT(ADDRESS(1004,BK$2,1,1))),"")</f>
        <v/>
      </c>
      <c r="BL773" t="str">
        <f ca="1">IF($BT773&lt;&gt;"",SUMIF($BD$3:$BD$1004,"="&amp;$BD773,INDIRECT(ADDRESS(3,BL$2,1,1)):INDIRECT(ADDRESS(1004,BL$2,1,1))),"")</f>
        <v/>
      </c>
      <c r="BM773" t="str">
        <f ca="1">IF($BT773&lt;&gt;"",SUMIF($BD$3:$BD$1004,"="&amp;$BD773,INDIRECT(ADDRESS(3,BM$2,1,1)):INDIRECT(ADDRESS(1004,BM$2,1,1))),"")</f>
        <v/>
      </c>
      <c r="BN773" t="str">
        <f ca="1">IF($BT773&lt;&gt;"",SUMIF($BD$3:$BD$1004,"="&amp;$BD773,INDIRECT(ADDRESS(3,BN$2,1,1)):INDIRECT(ADDRESS(1004,BN$2,1,1))),"")</f>
        <v/>
      </c>
      <c r="BO773" t="str">
        <f ca="1">IF($BT773&lt;&gt;"",SUMIF($BD$3:$BD$1004,"="&amp;$BD773,INDIRECT(ADDRESS(3,BO$2,1,1)):INDIRECT(ADDRESS(1004,BO$2,1,1))),"")</f>
        <v/>
      </c>
      <c r="BP773" t="str">
        <f ca="1">IF($BT773&lt;&gt;"",SUMIF($BD$3:$BD$1004,"="&amp;$BD773,INDIRECT(ADDRESS(3,BP$2,1,1)):INDIRECT(ADDRESS(1004,BP$2,1,1))),"")</f>
        <v/>
      </c>
      <c r="BQ773" t="str">
        <f ca="1">IF($BT773&lt;&gt;"",SUMIF($BD$3:$BD$1004,"="&amp;$BD773,INDIRECT(ADDRESS(3,BQ$2,1,1)):INDIRECT(ADDRESS(1004,BQ$2,1,1))),"")</f>
        <v/>
      </c>
      <c r="BR773" t="str">
        <f ca="1">IF($BT773&lt;&gt;"",SUMIF($BD$3:$BD$1004,"="&amp;$BD773,INDIRECT(ADDRESS(3,BR$2,1,1)):INDIRECT(ADDRESS(1004,BR$2,1,1))),"")</f>
        <v/>
      </c>
      <c r="BS773" t="str">
        <f>IF($A773&lt;&gt;"",VLOOKUP(TRUNC(MID($A773,1,2),0),Plano_Contas!$H$3:$J$103,3,TRUE),"")</f>
        <v/>
      </c>
      <c r="BT773" t="str">
        <f t="shared" si="48"/>
        <v/>
      </c>
      <c r="BV773">
        <f>Empresas!C773</f>
        <v>0</v>
      </c>
    </row>
    <row r="774" spans="1:74" x14ac:dyDescent="0.2">
      <c r="A774" s="89"/>
      <c r="B774" s="52" t="str">
        <f>IF($A774&lt;&gt;"",VLOOKUP(""&amp;$A774,Plano_Contas!$A$3:$F$1003,6,0),"")</f>
        <v/>
      </c>
      <c r="C774" s="91"/>
      <c r="D774" s="111"/>
      <c r="E774" s="112">
        <v>0</v>
      </c>
      <c r="F774" s="87"/>
      <c r="G774" s="85"/>
      <c r="H774" s="111"/>
      <c r="I774" s="112">
        <v>0</v>
      </c>
      <c r="J774" s="87"/>
      <c r="K774" s="85"/>
      <c r="L774" s="111"/>
      <c r="M774" s="112">
        <v>0</v>
      </c>
      <c r="N774" s="87"/>
      <c r="O774" s="85"/>
      <c r="P774" s="111"/>
      <c r="Q774" s="112">
        <v>0</v>
      </c>
      <c r="R774" s="87"/>
      <c r="S774" s="85"/>
      <c r="T774" s="111"/>
      <c r="U774" s="112">
        <v>0</v>
      </c>
      <c r="V774" s="87"/>
      <c r="W774" s="85"/>
      <c r="X774" s="111"/>
      <c r="Y774" s="112">
        <v>0</v>
      </c>
      <c r="Z774" s="87"/>
      <c r="AA774" s="85"/>
      <c r="AB774" s="111"/>
      <c r="AC774" s="112">
        <v>0</v>
      </c>
      <c r="AD774" s="87"/>
      <c r="AE774" s="85"/>
      <c r="AF774" s="111"/>
      <c r="AG774" s="112">
        <v>0</v>
      </c>
      <c r="AH774" s="87"/>
      <c r="AI774" s="85"/>
      <c r="AJ774" s="111"/>
      <c r="AK774" s="112">
        <v>0</v>
      </c>
      <c r="AL774" s="87"/>
      <c r="AM774" s="85"/>
      <c r="AN774" s="111"/>
      <c r="AO774" s="112">
        <v>0</v>
      </c>
      <c r="AP774" s="87"/>
      <c r="AQ774" s="85"/>
      <c r="AR774" s="111"/>
      <c r="AS774" s="112">
        <v>0</v>
      </c>
      <c r="AT774" s="87"/>
      <c r="AU774" s="85"/>
      <c r="AV774" s="111"/>
      <c r="AW774" s="112">
        <v>0</v>
      </c>
      <c r="AX774" s="87"/>
      <c r="AY774" s="85"/>
      <c r="AZ774" s="267">
        <f t="shared" si="45"/>
        <v>0</v>
      </c>
      <c r="BA774" s="88">
        <f t="shared" si="46"/>
        <v>0</v>
      </c>
      <c r="BC774">
        <f>IF($A774&lt;&gt;"",COUNTIF($BD$3:$BD774,$BD774),0)</f>
        <v>0</v>
      </c>
      <c r="BD774" t="str">
        <f>IF($A774&lt;&gt;"",VLOOKUP(TRUNC(MID($A774,1,2),0),Plano_Contas!$H$3:$J$103,2,TRUE),"")</f>
        <v/>
      </c>
      <c r="BE774" s="201" t="str">
        <f t="shared" si="47"/>
        <v/>
      </c>
      <c r="BF774" t="str">
        <f ca="1">IF($BT774&lt;&gt;"",SUMIF($BD$3:$BD$1004,"="&amp;$BD774,INDIRECT(ADDRESS(3,BF$2,1,1)):INDIRECT(ADDRESS(1004,BF$2,1,1))),"")</f>
        <v/>
      </c>
      <c r="BG774" t="str">
        <f ca="1">IF($BT774&lt;&gt;"",SUMIF($BD$3:$BD$1004,"="&amp;$BD774,INDIRECT(ADDRESS(3,BG$2,1,1)):INDIRECT(ADDRESS(1004,BG$2,1,1))),"")</f>
        <v/>
      </c>
      <c r="BH774" t="str">
        <f ca="1">IF($BT774&lt;&gt;"",SUMIF($BD$3:$BD$1004,"="&amp;$BD774,INDIRECT(ADDRESS(3,BH$2,1,1)):INDIRECT(ADDRESS(1004,BH$2,1,1))),"")</f>
        <v/>
      </c>
      <c r="BI774" t="str">
        <f ca="1">IF($BT774&lt;&gt;"",SUMIF($BD$3:$BD$1004,"="&amp;$BD774,INDIRECT(ADDRESS(3,BI$2,1,1)):INDIRECT(ADDRESS(1004,BI$2,1,1))),"")</f>
        <v/>
      </c>
      <c r="BJ774" t="str">
        <f ca="1">IF($BT774&lt;&gt;"",SUMIF($BD$3:$BD$1004,"="&amp;$BD774,INDIRECT(ADDRESS(3,BJ$2,1,1)):INDIRECT(ADDRESS(1004,BJ$2,1,1))),"")</f>
        <v/>
      </c>
      <c r="BK774" t="str">
        <f ca="1">IF($BT774&lt;&gt;"",SUMIF($BD$3:$BD$1004,"="&amp;$BD774,INDIRECT(ADDRESS(3,BK$2,1,1)):INDIRECT(ADDRESS(1004,BK$2,1,1))),"")</f>
        <v/>
      </c>
      <c r="BL774" t="str">
        <f ca="1">IF($BT774&lt;&gt;"",SUMIF($BD$3:$BD$1004,"="&amp;$BD774,INDIRECT(ADDRESS(3,BL$2,1,1)):INDIRECT(ADDRESS(1004,BL$2,1,1))),"")</f>
        <v/>
      </c>
      <c r="BM774" t="str">
        <f ca="1">IF($BT774&lt;&gt;"",SUMIF($BD$3:$BD$1004,"="&amp;$BD774,INDIRECT(ADDRESS(3,BM$2,1,1)):INDIRECT(ADDRESS(1004,BM$2,1,1))),"")</f>
        <v/>
      </c>
      <c r="BN774" t="str">
        <f ca="1">IF($BT774&lt;&gt;"",SUMIF($BD$3:$BD$1004,"="&amp;$BD774,INDIRECT(ADDRESS(3,BN$2,1,1)):INDIRECT(ADDRESS(1004,BN$2,1,1))),"")</f>
        <v/>
      </c>
      <c r="BO774" t="str">
        <f ca="1">IF($BT774&lt;&gt;"",SUMIF($BD$3:$BD$1004,"="&amp;$BD774,INDIRECT(ADDRESS(3,BO$2,1,1)):INDIRECT(ADDRESS(1004,BO$2,1,1))),"")</f>
        <v/>
      </c>
      <c r="BP774" t="str">
        <f ca="1">IF($BT774&lt;&gt;"",SUMIF($BD$3:$BD$1004,"="&amp;$BD774,INDIRECT(ADDRESS(3,BP$2,1,1)):INDIRECT(ADDRESS(1004,BP$2,1,1))),"")</f>
        <v/>
      </c>
      <c r="BQ774" t="str">
        <f ca="1">IF($BT774&lt;&gt;"",SUMIF($BD$3:$BD$1004,"="&amp;$BD774,INDIRECT(ADDRESS(3,BQ$2,1,1)):INDIRECT(ADDRESS(1004,BQ$2,1,1))),"")</f>
        <v/>
      </c>
      <c r="BR774" t="str">
        <f ca="1">IF($BT774&lt;&gt;"",SUMIF($BD$3:$BD$1004,"="&amp;$BD774,INDIRECT(ADDRESS(3,BR$2,1,1)):INDIRECT(ADDRESS(1004,BR$2,1,1))),"")</f>
        <v/>
      </c>
      <c r="BS774" t="str">
        <f>IF($A774&lt;&gt;"",VLOOKUP(TRUNC(MID($A774,1,2),0),Plano_Contas!$H$3:$J$103,3,TRUE),"")</f>
        <v/>
      </c>
      <c r="BT774" t="str">
        <f t="shared" si="48"/>
        <v/>
      </c>
      <c r="BV774">
        <f>Empresas!C774</f>
        <v>0</v>
      </c>
    </row>
    <row r="775" spans="1:74" x14ac:dyDescent="0.2">
      <c r="A775" s="89"/>
      <c r="B775" s="52" t="str">
        <f>IF($A775&lt;&gt;"",VLOOKUP(""&amp;$A775,Plano_Contas!$A$3:$F$1003,6,0),"")</f>
        <v/>
      </c>
      <c r="C775" s="91"/>
      <c r="D775" s="111"/>
      <c r="E775" s="112">
        <v>0</v>
      </c>
      <c r="F775" s="87"/>
      <c r="G775" s="85"/>
      <c r="H775" s="111"/>
      <c r="I775" s="112">
        <v>0</v>
      </c>
      <c r="J775" s="87"/>
      <c r="K775" s="85"/>
      <c r="L775" s="111"/>
      <c r="M775" s="112">
        <v>0</v>
      </c>
      <c r="N775" s="87"/>
      <c r="O775" s="85"/>
      <c r="P775" s="111"/>
      <c r="Q775" s="112">
        <v>0</v>
      </c>
      <c r="R775" s="87"/>
      <c r="S775" s="85"/>
      <c r="T775" s="111"/>
      <c r="U775" s="112">
        <v>0</v>
      </c>
      <c r="V775" s="87"/>
      <c r="W775" s="85"/>
      <c r="X775" s="111"/>
      <c r="Y775" s="112">
        <v>0</v>
      </c>
      <c r="Z775" s="87"/>
      <c r="AA775" s="85"/>
      <c r="AB775" s="111"/>
      <c r="AC775" s="112">
        <v>0</v>
      </c>
      <c r="AD775" s="87"/>
      <c r="AE775" s="85"/>
      <c r="AF775" s="111"/>
      <c r="AG775" s="112">
        <v>0</v>
      </c>
      <c r="AH775" s="87"/>
      <c r="AI775" s="85"/>
      <c r="AJ775" s="111"/>
      <c r="AK775" s="112">
        <v>0</v>
      </c>
      <c r="AL775" s="87"/>
      <c r="AM775" s="85"/>
      <c r="AN775" s="111"/>
      <c r="AO775" s="112">
        <v>0</v>
      </c>
      <c r="AP775" s="87"/>
      <c r="AQ775" s="85"/>
      <c r="AR775" s="111"/>
      <c r="AS775" s="112">
        <v>0</v>
      </c>
      <c r="AT775" s="87"/>
      <c r="AU775" s="85"/>
      <c r="AV775" s="111"/>
      <c r="AW775" s="112">
        <v>0</v>
      </c>
      <c r="AX775" s="87"/>
      <c r="AY775" s="85"/>
      <c r="AZ775" s="267">
        <f t="shared" si="45"/>
        <v>0</v>
      </c>
      <c r="BA775" s="88">
        <f t="shared" si="46"/>
        <v>0</v>
      </c>
      <c r="BC775">
        <f>IF($A775&lt;&gt;"",COUNTIF($BD$3:$BD775,$BD775),0)</f>
        <v>0</v>
      </c>
      <c r="BD775" t="str">
        <f>IF($A775&lt;&gt;"",VLOOKUP(TRUNC(MID($A775,1,2),0),Plano_Contas!$H$3:$J$103,2,TRUE),"")</f>
        <v/>
      </c>
      <c r="BE775" s="201" t="str">
        <f t="shared" si="47"/>
        <v/>
      </c>
      <c r="BF775" t="str">
        <f ca="1">IF($BT775&lt;&gt;"",SUMIF($BD$3:$BD$1004,"="&amp;$BD775,INDIRECT(ADDRESS(3,BF$2,1,1)):INDIRECT(ADDRESS(1004,BF$2,1,1))),"")</f>
        <v/>
      </c>
      <c r="BG775" t="str">
        <f ca="1">IF($BT775&lt;&gt;"",SUMIF($BD$3:$BD$1004,"="&amp;$BD775,INDIRECT(ADDRESS(3,BG$2,1,1)):INDIRECT(ADDRESS(1004,BG$2,1,1))),"")</f>
        <v/>
      </c>
      <c r="BH775" t="str">
        <f ca="1">IF($BT775&lt;&gt;"",SUMIF($BD$3:$BD$1004,"="&amp;$BD775,INDIRECT(ADDRESS(3,BH$2,1,1)):INDIRECT(ADDRESS(1004,BH$2,1,1))),"")</f>
        <v/>
      </c>
      <c r="BI775" t="str">
        <f ca="1">IF($BT775&lt;&gt;"",SUMIF($BD$3:$BD$1004,"="&amp;$BD775,INDIRECT(ADDRESS(3,BI$2,1,1)):INDIRECT(ADDRESS(1004,BI$2,1,1))),"")</f>
        <v/>
      </c>
      <c r="BJ775" t="str">
        <f ca="1">IF($BT775&lt;&gt;"",SUMIF($BD$3:$BD$1004,"="&amp;$BD775,INDIRECT(ADDRESS(3,BJ$2,1,1)):INDIRECT(ADDRESS(1004,BJ$2,1,1))),"")</f>
        <v/>
      </c>
      <c r="BK775" t="str">
        <f ca="1">IF($BT775&lt;&gt;"",SUMIF($BD$3:$BD$1004,"="&amp;$BD775,INDIRECT(ADDRESS(3,BK$2,1,1)):INDIRECT(ADDRESS(1004,BK$2,1,1))),"")</f>
        <v/>
      </c>
      <c r="BL775" t="str">
        <f ca="1">IF($BT775&lt;&gt;"",SUMIF($BD$3:$BD$1004,"="&amp;$BD775,INDIRECT(ADDRESS(3,BL$2,1,1)):INDIRECT(ADDRESS(1004,BL$2,1,1))),"")</f>
        <v/>
      </c>
      <c r="BM775" t="str">
        <f ca="1">IF($BT775&lt;&gt;"",SUMIF($BD$3:$BD$1004,"="&amp;$BD775,INDIRECT(ADDRESS(3,BM$2,1,1)):INDIRECT(ADDRESS(1004,BM$2,1,1))),"")</f>
        <v/>
      </c>
      <c r="BN775" t="str">
        <f ca="1">IF($BT775&lt;&gt;"",SUMIF($BD$3:$BD$1004,"="&amp;$BD775,INDIRECT(ADDRESS(3,BN$2,1,1)):INDIRECT(ADDRESS(1004,BN$2,1,1))),"")</f>
        <v/>
      </c>
      <c r="BO775" t="str">
        <f ca="1">IF($BT775&lt;&gt;"",SUMIF($BD$3:$BD$1004,"="&amp;$BD775,INDIRECT(ADDRESS(3,BO$2,1,1)):INDIRECT(ADDRESS(1004,BO$2,1,1))),"")</f>
        <v/>
      </c>
      <c r="BP775" t="str">
        <f ca="1">IF($BT775&lt;&gt;"",SUMIF($BD$3:$BD$1004,"="&amp;$BD775,INDIRECT(ADDRESS(3,BP$2,1,1)):INDIRECT(ADDRESS(1004,BP$2,1,1))),"")</f>
        <v/>
      </c>
      <c r="BQ775" t="str">
        <f ca="1">IF($BT775&lt;&gt;"",SUMIF($BD$3:$BD$1004,"="&amp;$BD775,INDIRECT(ADDRESS(3,BQ$2,1,1)):INDIRECT(ADDRESS(1004,BQ$2,1,1))),"")</f>
        <v/>
      </c>
      <c r="BR775" t="str">
        <f ca="1">IF($BT775&lt;&gt;"",SUMIF($BD$3:$BD$1004,"="&amp;$BD775,INDIRECT(ADDRESS(3,BR$2,1,1)):INDIRECT(ADDRESS(1004,BR$2,1,1))),"")</f>
        <v/>
      </c>
      <c r="BS775" t="str">
        <f>IF($A775&lt;&gt;"",VLOOKUP(TRUNC(MID($A775,1,2),0),Plano_Contas!$H$3:$J$103,3,TRUE),"")</f>
        <v/>
      </c>
      <c r="BT775" t="str">
        <f t="shared" si="48"/>
        <v/>
      </c>
      <c r="BV775">
        <f>Empresas!C775</f>
        <v>0</v>
      </c>
    </row>
    <row r="776" spans="1:74" x14ac:dyDescent="0.2">
      <c r="A776" s="89"/>
      <c r="B776" s="52" t="str">
        <f>IF($A776&lt;&gt;"",VLOOKUP(""&amp;$A776,Plano_Contas!$A$3:$F$1003,6,0),"")</f>
        <v/>
      </c>
      <c r="C776" s="91"/>
      <c r="D776" s="111"/>
      <c r="E776" s="112">
        <v>0</v>
      </c>
      <c r="F776" s="87"/>
      <c r="G776" s="85"/>
      <c r="H776" s="111"/>
      <c r="I776" s="112">
        <v>0</v>
      </c>
      <c r="J776" s="87"/>
      <c r="K776" s="85"/>
      <c r="L776" s="111"/>
      <c r="M776" s="112">
        <v>0</v>
      </c>
      <c r="N776" s="87"/>
      <c r="O776" s="85"/>
      <c r="P776" s="111"/>
      <c r="Q776" s="112">
        <v>0</v>
      </c>
      <c r="R776" s="87"/>
      <c r="S776" s="85"/>
      <c r="T776" s="111"/>
      <c r="U776" s="112">
        <v>0</v>
      </c>
      <c r="V776" s="87"/>
      <c r="W776" s="85"/>
      <c r="X776" s="111"/>
      <c r="Y776" s="112">
        <v>0</v>
      </c>
      <c r="Z776" s="87"/>
      <c r="AA776" s="85"/>
      <c r="AB776" s="111"/>
      <c r="AC776" s="112">
        <v>0</v>
      </c>
      <c r="AD776" s="87"/>
      <c r="AE776" s="85"/>
      <c r="AF776" s="111"/>
      <c r="AG776" s="112">
        <v>0</v>
      </c>
      <c r="AH776" s="87"/>
      <c r="AI776" s="85"/>
      <c r="AJ776" s="111"/>
      <c r="AK776" s="112">
        <v>0</v>
      </c>
      <c r="AL776" s="87"/>
      <c r="AM776" s="85"/>
      <c r="AN776" s="111"/>
      <c r="AO776" s="112">
        <v>0</v>
      </c>
      <c r="AP776" s="87"/>
      <c r="AQ776" s="85"/>
      <c r="AR776" s="111"/>
      <c r="AS776" s="112">
        <v>0</v>
      </c>
      <c r="AT776" s="87"/>
      <c r="AU776" s="85"/>
      <c r="AV776" s="111"/>
      <c r="AW776" s="112">
        <v>0</v>
      </c>
      <c r="AX776" s="87"/>
      <c r="AY776" s="85"/>
      <c r="AZ776" s="267">
        <f t="shared" si="45"/>
        <v>0</v>
      </c>
      <c r="BA776" s="88">
        <f t="shared" si="46"/>
        <v>0</v>
      </c>
      <c r="BC776">
        <f>IF($A776&lt;&gt;"",COUNTIF($BD$3:$BD776,$BD776),0)</f>
        <v>0</v>
      </c>
      <c r="BD776" t="str">
        <f>IF($A776&lt;&gt;"",VLOOKUP(TRUNC(MID($A776,1,2),0),Plano_Contas!$H$3:$J$103,2,TRUE),"")</f>
        <v/>
      </c>
      <c r="BE776" s="201" t="str">
        <f t="shared" si="47"/>
        <v/>
      </c>
      <c r="BF776" t="str">
        <f ca="1">IF($BT776&lt;&gt;"",SUMIF($BD$3:$BD$1004,"="&amp;$BD776,INDIRECT(ADDRESS(3,BF$2,1,1)):INDIRECT(ADDRESS(1004,BF$2,1,1))),"")</f>
        <v/>
      </c>
      <c r="BG776" t="str">
        <f ca="1">IF($BT776&lt;&gt;"",SUMIF($BD$3:$BD$1004,"="&amp;$BD776,INDIRECT(ADDRESS(3,BG$2,1,1)):INDIRECT(ADDRESS(1004,BG$2,1,1))),"")</f>
        <v/>
      </c>
      <c r="BH776" t="str">
        <f ca="1">IF($BT776&lt;&gt;"",SUMIF($BD$3:$BD$1004,"="&amp;$BD776,INDIRECT(ADDRESS(3,BH$2,1,1)):INDIRECT(ADDRESS(1004,BH$2,1,1))),"")</f>
        <v/>
      </c>
      <c r="BI776" t="str">
        <f ca="1">IF($BT776&lt;&gt;"",SUMIF($BD$3:$BD$1004,"="&amp;$BD776,INDIRECT(ADDRESS(3,BI$2,1,1)):INDIRECT(ADDRESS(1004,BI$2,1,1))),"")</f>
        <v/>
      </c>
      <c r="BJ776" t="str">
        <f ca="1">IF($BT776&lt;&gt;"",SUMIF($BD$3:$BD$1004,"="&amp;$BD776,INDIRECT(ADDRESS(3,BJ$2,1,1)):INDIRECT(ADDRESS(1004,BJ$2,1,1))),"")</f>
        <v/>
      </c>
      <c r="BK776" t="str">
        <f ca="1">IF($BT776&lt;&gt;"",SUMIF($BD$3:$BD$1004,"="&amp;$BD776,INDIRECT(ADDRESS(3,BK$2,1,1)):INDIRECT(ADDRESS(1004,BK$2,1,1))),"")</f>
        <v/>
      </c>
      <c r="BL776" t="str">
        <f ca="1">IF($BT776&lt;&gt;"",SUMIF($BD$3:$BD$1004,"="&amp;$BD776,INDIRECT(ADDRESS(3,BL$2,1,1)):INDIRECT(ADDRESS(1004,BL$2,1,1))),"")</f>
        <v/>
      </c>
      <c r="BM776" t="str">
        <f ca="1">IF($BT776&lt;&gt;"",SUMIF($BD$3:$BD$1004,"="&amp;$BD776,INDIRECT(ADDRESS(3,BM$2,1,1)):INDIRECT(ADDRESS(1004,BM$2,1,1))),"")</f>
        <v/>
      </c>
      <c r="BN776" t="str">
        <f ca="1">IF($BT776&lt;&gt;"",SUMIF($BD$3:$BD$1004,"="&amp;$BD776,INDIRECT(ADDRESS(3,BN$2,1,1)):INDIRECT(ADDRESS(1004,BN$2,1,1))),"")</f>
        <v/>
      </c>
      <c r="BO776" t="str">
        <f ca="1">IF($BT776&lt;&gt;"",SUMIF($BD$3:$BD$1004,"="&amp;$BD776,INDIRECT(ADDRESS(3,BO$2,1,1)):INDIRECT(ADDRESS(1004,BO$2,1,1))),"")</f>
        <v/>
      </c>
      <c r="BP776" t="str">
        <f ca="1">IF($BT776&lt;&gt;"",SUMIF($BD$3:$BD$1004,"="&amp;$BD776,INDIRECT(ADDRESS(3,BP$2,1,1)):INDIRECT(ADDRESS(1004,BP$2,1,1))),"")</f>
        <v/>
      </c>
      <c r="BQ776" t="str">
        <f ca="1">IF($BT776&lt;&gt;"",SUMIF($BD$3:$BD$1004,"="&amp;$BD776,INDIRECT(ADDRESS(3,BQ$2,1,1)):INDIRECT(ADDRESS(1004,BQ$2,1,1))),"")</f>
        <v/>
      </c>
      <c r="BR776" t="str">
        <f ca="1">IF($BT776&lt;&gt;"",SUMIF($BD$3:$BD$1004,"="&amp;$BD776,INDIRECT(ADDRESS(3,BR$2,1,1)):INDIRECT(ADDRESS(1004,BR$2,1,1))),"")</f>
        <v/>
      </c>
      <c r="BS776" t="str">
        <f>IF($A776&lt;&gt;"",VLOOKUP(TRUNC(MID($A776,1,2),0),Plano_Contas!$H$3:$J$103,3,TRUE),"")</f>
        <v/>
      </c>
      <c r="BT776" t="str">
        <f t="shared" si="48"/>
        <v/>
      </c>
      <c r="BV776">
        <f>Empresas!C776</f>
        <v>0</v>
      </c>
    </row>
    <row r="777" spans="1:74" x14ac:dyDescent="0.2">
      <c r="A777" s="89"/>
      <c r="B777" s="52" t="str">
        <f>IF($A777&lt;&gt;"",VLOOKUP(""&amp;$A777,Plano_Contas!$A$3:$F$1003,6,0),"")</f>
        <v/>
      </c>
      <c r="C777" s="91"/>
      <c r="D777" s="111"/>
      <c r="E777" s="112">
        <v>0</v>
      </c>
      <c r="F777" s="87"/>
      <c r="G777" s="85"/>
      <c r="H777" s="111"/>
      <c r="I777" s="112">
        <v>0</v>
      </c>
      <c r="J777" s="87"/>
      <c r="K777" s="85"/>
      <c r="L777" s="111"/>
      <c r="M777" s="112">
        <v>0</v>
      </c>
      <c r="N777" s="87"/>
      <c r="O777" s="85"/>
      <c r="P777" s="111"/>
      <c r="Q777" s="112">
        <v>0</v>
      </c>
      <c r="R777" s="87"/>
      <c r="S777" s="85"/>
      <c r="T777" s="111"/>
      <c r="U777" s="112">
        <v>0</v>
      </c>
      <c r="V777" s="87"/>
      <c r="W777" s="85"/>
      <c r="X777" s="111"/>
      <c r="Y777" s="112">
        <v>0</v>
      </c>
      <c r="Z777" s="87"/>
      <c r="AA777" s="85"/>
      <c r="AB777" s="111"/>
      <c r="AC777" s="112">
        <v>0</v>
      </c>
      <c r="AD777" s="87"/>
      <c r="AE777" s="85"/>
      <c r="AF777" s="111"/>
      <c r="AG777" s="112">
        <v>0</v>
      </c>
      <c r="AH777" s="87"/>
      <c r="AI777" s="85"/>
      <c r="AJ777" s="111"/>
      <c r="AK777" s="112">
        <v>0</v>
      </c>
      <c r="AL777" s="87"/>
      <c r="AM777" s="85"/>
      <c r="AN777" s="111"/>
      <c r="AO777" s="112">
        <v>0</v>
      </c>
      <c r="AP777" s="87"/>
      <c r="AQ777" s="85"/>
      <c r="AR777" s="111"/>
      <c r="AS777" s="112">
        <v>0</v>
      </c>
      <c r="AT777" s="87"/>
      <c r="AU777" s="85"/>
      <c r="AV777" s="111"/>
      <c r="AW777" s="112">
        <v>0</v>
      </c>
      <c r="AX777" s="87"/>
      <c r="AY777" s="85"/>
      <c r="AZ777" s="267">
        <f t="shared" si="45"/>
        <v>0</v>
      </c>
      <c r="BA777" s="88">
        <f t="shared" si="46"/>
        <v>0</v>
      </c>
      <c r="BC777">
        <f>IF($A777&lt;&gt;"",COUNTIF($BD$3:$BD777,$BD777),0)</f>
        <v>0</v>
      </c>
      <c r="BD777" t="str">
        <f>IF($A777&lt;&gt;"",VLOOKUP(TRUNC(MID($A777,1,2),0),Plano_Contas!$H$3:$J$103,2,TRUE),"")</f>
        <v/>
      </c>
      <c r="BE777" s="201" t="str">
        <f t="shared" si="47"/>
        <v/>
      </c>
      <c r="BF777" t="str">
        <f ca="1">IF($BT777&lt;&gt;"",SUMIF($BD$3:$BD$1004,"="&amp;$BD777,INDIRECT(ADDRESS(3,BF$2,1,1)):INDIRECT(ADDRESS(1004,BF$2,1,1))),"")</f>
        <v/>
      </c>
      <c r="BG777" t="str">
        <f ca="1">IF($BT777&lt;&gt;"",SUMIF($BD$3:$BD$1004,"="&amp;$BD777,INDIRECT(ADDRESS(3,BG$2,1,1)):INDIRECT(ADDRESS(1004,BG$2,1,1))),"")</f>
        <v/>
      </c>
      <c r="BH777" t="str">
        <f ca="1">IF($BT777&lt;&gt;"",SUMIF($BD$3:$BD$1004,"="&amp;$BD777,INDIRECT(ADDRESS(3,BH$2,1,1)):INDIRECT(ADDRESS(1004,BH$2,1,1))),"")</f>
        <v/>
      </c>
      <c r="BI777" t="str">
        <f ca="1">IF($BT777&lt;&gt;"",SUMIF($BD$3:$BD$1004,"="&amp;$BD777,INDIRECT(ADDRESS(3,BI$2,1,1)):INDIRECT(ADDRESS(1004,BI$2,1,1))),"")</f>
        <v/>
      </c>
      <c r="BJ777" t="str">
        <f ca="1">IF($BT777&lt;&gt;"",SUMIF($BD$3:$BD$1004,"="&amp;$BD777,INDIRECT(ADDRESS(3,BJ$2,1,1)):INDIRECT(ADDRESS(1004,BJ$2,1,1))),"")</f>
        <v/>
      </c>
      <c r="BK777" t="str">
        <f ca="1">IF($BT777&lt;&gt;"",SUMIF($BD$3:$BD$1004,"="&amp;$BD777,INDIRECT(ADDRESS(3,BK$2,1,1)):INDIRECT(ADDRESS(1004,BK$2,1,1))),"")</f>
        <v/>
      </c>
      <c r="BL777" t="str">
        <f ca="1">IF($BT777&lt;&gt;"",SUMIF($BD$3:$BD$1004,"="&amp;$BD777,INDIRECT(ADDRESS(3,BL$2,1,1)):INDIRECT(ADDRESS(1004,BL$2,1,1))),"")</f>
        <v/>
      </c>
      <c r="BM777" t="str">
        <f ca="1">IF($BT777&lt;&gt;"",SUMIF($BD$3:$BD$1004,"="&amp;$BD777,INDIRECT(ADDRESS(3,BM$2,1,1)):INDIRECT(ADDRESS(1004,BM$2,1,1))),"")</f>
        <v/>
      </c>
      <c r="BN777" t="str">
        <f ca="1">IF($BT777&lt;&gt;"",SUMIF($BD$3:$BD$1004,"="&amp;$BD777,INDIRECT(ADDRESS(3,BN$2,1,1)):INDIRECT(ADDRESS(1004,BN$2,1,1))),"")</f>
        <v/>
      </c>
      <c r="BO777" t="str">
        <f ca="1">IF($BT777&lt;&gt;"",SUMIF($BD$3:$BD$1004,"="&amp;$BD777,INDIRECT(ADDRESS(3,BO$2,1,1)):INDIRECT(ADDRESS(1004,BO$2,1,1))),"")</f>
        <v/>
      </c>
      <c r="BP777" t="str">
        <f ca="1">IF($BT777&lt;&gt;"",SUMIF($BD$3:$BD$1004,"="&amp;$BD777,INDIRECT(ADDRESS(3,BP$2,1,1)):INDIRECT(ADDRESS(1004,BP$2,1,1))),"")</f>
        <v/>
      </c>
      <c r="BQ777" t="str">
        <f ca="1">IF($BT777&lt;&gt;"",SUMIF($BD$3:$BD$1004,"="&amp;$BD777,INDIRECT(ADDRESS(3,BQ$2,1,1)):INDIRECT(ADDRESS(1004,BQ$2,1,1))),"")</f>
        <v/>
      </c>
      <c r="BR777" t="str">
        <f ca="1">IF($BT777&lt;&gt;"",SUMIF($BD$3:$BD$1004,"="&amp;$BD777,INDIRECT(ADDRESS(3,BR$2,1,1)):INDIRECT(ADDRESS(1004,BR$2,1,1))),"")</f>
        <v/>
      </c>
      <c r="BS777" t="str">
        <f>IF($A777&lt;&gt;"",VLOOKUP(TRUNC(MID($A777,1,2),0),Plano_Contas!$H$3:$J$103,3,TRUE),"")</f>
        <v/>
      </c>
      <c r="BT777" t="str">
        <f t="shared" si="48"/>
        <v/>
      </c>
      <c r="BV777">
        <f>Empresas!C777</f>
        <v>0</v>
      </c>
    </row>
    <row r="778" spans="1:74" x14ac:dyDescent="0.2">
      <c r="A778" s="89"/>
      <c r="B778" s="52" t="str">
        <f>IF($A778&lt;&gt;"",VLOOKUP(""&amp;$A778,Plano_Contas!$A$3:$F$1003,6,0),"")</f>
        <v/>
      </c>
      <c r="C778" s="91"/>
      <c r="D778" s="111"/>
      <c r="E778" s="112">
        <v>0</v>
      </c>
      <c r="F778" s="87"/>
      <c r="G778" s="85"/>
      <c r="H778" s="111"/>
      <c r="I778" s="112">
        <v>0</v>
      </c>
      <c r="J778" s="87"/>
      <c r="K778" s="85"/>
      <c r="L778" s="111"/>
      <c r="M778" s="112">
        <v>0</v>
      </c>
      <c r="N778" s="87"/>
      <c r="O778" s="85"/>
      <c r="P778" s="111"/>
      <c r="Q778" s="112">
        <v>0</v>
      </c>
      <c r="R778" s="87"/>
      <c r="S778" s="85"/>
      <c r="T778" s="111"/>
      <c r="U778" s="112">
        <v>0</v>
      </c>
      <c r="V778" s="87"/>
      <c r="W778" s="85"/>
      <c r="X778" s="111"/>
      <c r="Y778" s="112">
        <v>0</v>
      </c>
      <c r="Z778" s="87"/>
      <c r="AA778" s="85"/>
      <c r="AB778" s="111"/>
      <c r="AC778" s="112">
        <v>0</v>
      </c>
      <c r="AD778" s="87"/>
      <c r="AE778" s="85"/>
      <c r="AF778" s="111"/>
      <c r="AG778" s="112">
        <v>0</v>
      </c>
      <c r="AH778" s="87"/>
      <c r="AI778" s="85"/>
      <c r="AJ778" s="111"/>
      <c r="AK778" s="112">
        <v>0</v>
      </c>
      <c r="AL778" s="87"/>
      <c r="AM778" s="85"/>
      <c r="AN778" s="111"/>
      <c r="AO778" s="112">
        <v>0</v>
      </c>
      <c r="AP778" s="87"/>
      <c r="AQ778" s="85"/>
      <c r="AR778" s="111"/>
      <c r="AS778" s="112">
        <v>0</v>
      </c>
      <c r="AT778" s="87"/>
      <c r="AU778" s="85"/>
      <c r="AV778" s="111"/>
      <c r="AW778" s="112">
        <v>0</v>
      </c>
      <c r="AX778" s="87"/>
      <c r="AY778" s="85"/>
      <c r="AZ778" s="267">
        <f t="shared" si="45"/>
        <v>0</v>
      </c>
      <c r="BA778" s="88">
        <f t="shared" si="46"/>
        <v>0</v>
      </c>
      <c r="BC778">
        <f>IF($A778&lt;&gt;"",COUNTIF($BD$3:$BD778,$BD778),0)</f>
        <v>0</v>
      </c>
      <c r="BD778" t="str">
        <f>IF($A778&lt;&gt;"",VLOOKUP(TRUNC(MID($A778,1,2),0),Plano_Contas!$H$3:$J$103,2,TRUE),"")</f>
        <v/>
      </c>
      <c r="BE778" s="201" t="str">
        <f t="shared" si="47"/>
        <v/>
      </c>
      <c r="BF778" t="str">
        <f ca="1">IF($BT778&lt;&gt;"",SUMIF($BD$3:$BD$1004,"="&amp;$BD778,INDIRECT(ADDRESS(3,BF$2,1,1)):INDIRECT(ADDRESS(1004,BF$2,1,1))),"")</f>
        <v/>
      </c>
      <c r="BG778" t="str">
        <f ca="1">IF($BT778&lt;&gt;"",SUMIF($BD$3:$BD$1004,"="&amp;$BD778,INDIRECT(ADDRESS(3,BG$2,1,1)):INDIRECT(ADDRESS(1004,BG$2,1,1))),"")</f>
        <v/>
      </c>
      <c r="BH778" t="str">
        <f ca="1">IF($BT778&lt;&gt;"",SUMIF($BD$3:$BD$1004,"="&amp;$BD778,INDIRECT(ADDRESS(3,BH$2,1,1)):INDIRECT(ADDRESS(1004,BH$2,1,1))),"")</f>
        <v/>
      </c>
      <c r="BI778" t="str">
        <f ca="1">IF($BT778&lt;&gt;"",SUMIF($BD$3:$BD$1004,"="&amp;$BD778,INDIRECT(ADDRESS(3,BI$2,1,1)):INDIRECT(ADDRESS(1004,BI$2,1,1))),"")</f>
        <v/>
      </c>
      <c r="BJ778" t="str">
        <f ca="1">IF($BT778&lt;&gt;"",SUMIF($BD$3:$BD$1004,"="&amp;$BD778,INDIRECT(ADDRESS(3,BJ$2,1,1)):INDIRECT(ADDRESS(1004,BJ$2,1,1))),"")</f>
        <v/>
      </c>
      <c r="BK778" t="str">
        <f ca="1">IF($BT778&lt;&gt;"",SUMIF($BD$3:$BD$1004,"="&amp;$BD778,INDIRECT(ADDRESS(3,BK$2,1,1)):INDIRECT(ADDRESS(1004,BK$2,1,1))),"")</f>
        <v/>
      </c>
      <c r="BL778" t="str">
        <f ca="1">IF($BT778&lt;&gt;"",SUMIF($BD$3:$BD$1004,"="&amp;$BD778,INDIRECT(ADDRESS(3,BL$2,1,1)):INDIRECT(ADDRESS(1004,BL$2,1,1))),"")</f>
        <v/>
      </c>
      <c r="BM778" t="str">
        <f ca="1">IF($BT778&lt;&gt;"",SUMIF($BD$3:$BD$1004,"="&amp;$BD778,INDIRECT(ADDRESS(3,BM$2,1,1)):INDIRECT(ADDRESS(1004,BM$2,1,1))),"")</f>
        <v/>
      </c>
      <c r="BN778" t="str">
        <f ca="1">IF($BT778&lt;&gt;"",SUMIF($BD$3:$BD$1004,"="&amp;$BD778,INDIRECT(ADDRESS(3,BN$2,1,1)):INDIRECT(ADDRESS(1004,BN$2,1,1))),"")</f>
        <v/>
      </c>
      <c r="BO778" t="str">
        <f ca="1">IF($BT778&lt;&gt;"",SUMIF($BD$3:$BD$1004,"="&amp;$BD778,INDIRECT(ADDRESS(3,BO$2,1,1)):INDIRECT(ADDRESS(1004,BO$2,1,1))),"")</f>
        <v/>
      </c>
      <c r="BP778" t="str">
        <f ca="1">IF($BT778&lt;&gt;"",SUMIF($BD$3:$BD$1004,"="&amp;$BD778,INDIRECT(ADDRESS(3,BP$2,1,1)):INDIRECT(ADDRESS(1004,BP$2,1,1))),"")</f>
        <v/>
      </c>
      <c r="BQ778" t="str">
        <f ca="1">IF($BT778&lt;&gt;"",SUMIF($BD$3:$BD$1004,"="&amp;$BD778,INDIRECT(ADDRESS(3,BQ$2,1,1)):INDIRECT(ADDRESS(1004,BQ$2,1,1))),"")</f>
        <v/>
      </c>
      <c r="BR778" t="str">
        <f ca="1">IF($BT778&lt;&gt;"",SUMIF($BD$3:$BD$1004,"="&amp;$BD778,INDIRECT(ADDRESS(3,BR$2,1,1)):INDIRECT(ADDRESS(1004,BR$2,1,1))),"")</f>
        <v/>
      </c>
      <c r="BS778" t="str">
        <f>IF($A778&lt;&gt;"",VLOOKUP(TRUNC(MID($A778,1,2),0),Plano_Contas!$H$3:$J$103,3,TRUE),"")</f>
        <v/>
      </c>
      <c r="BT778" t="str">
        <f t="shared" si="48"/>
        <v/>
      </c>
      <c r="BV778">
        <f>Empresas!C778</f>
        <v>0</v>
      </c>
    </row>
    <row r="779" spans="1:74" x14ac:dyDescent="0.2">
      <c r="A779" s="89"/>
      <c r="B779" s="52" t="str">
        <f>IF($A779&lt;&gt;"",VLOOKUP(""&amp;$A779,Plano_Contas!$A$3:$F$1003,6,0),"")</f>
        <v/>
      </c>
      <c r="C779" s="91"/>
      <c r="D779" s="111"/>
      <c r="E779" s="112">
        <v>0</v>
      </c>
      <c r="F779" s="87"/>
      <c r="G779" s="85"/>
      <c r="H779" s="111"/>
      <c r="I779" s="112">
        <v>0</v>
      </c>
      <c r="J779" s="87"/>
      <c r="K779" s="85"/>
      <c r="L779" s="111"/>
      <c r="M779" s="112">
        <v>0</v>
      </c>
      <c r="N779" s="87"/>
      <c r="O779" s="85"/>
      <c r="P779" s="111"/>
      <c r="Q779" s="112">
        <v>0</v>
      </c>
      <c r="R779" s="87"/>
      <c r="S779" s="85"/>
      <c r="T779" s="111"/>
      <c r="U779" s="112">
        <v>0</v>
      </c>
      <c r="V779" s="87"/>
      <c r="W779" s="85"/>
      <c r="X779" s="111"/>
      <c r="Y779" s="112">
        <v>0</v>
      </c>
      <c r="Z779" s="87"/>
      <c r="AA779" s="85"/>
      <c r="AB779" s="111"/>
      <c r="AC779" s="112">
        <v>0</v>
      </c>
      <c r="AD779" s="87"/>
      <c r="AE779" s="85"/>
      <c r="AF779" s="111"/>
      <c r="AG779" s="112">
        <v>0</v>
      </c>
      <c r="AH779" s="87"/>
      <c r="AI779" s="85"/>
      <c r="AJ779" s="111"/>
      <c r="AK779" s="112">
        <v>0</v>
      </c>
      <c r="AL779" s="87"/>
      <c r="AM779" s="85"/>
      <c r="AN779" s="111"/>
      <c r="AO779" s="112">
        <v>0</v>
      </c>
      <c r="AP779" s="87"/>
      <c r="AQ779" s="85"/>
      <c r="AR779" s="111"/>
      <c r="AS779" s="112">
        <v>0</v>
      </c>
      <c r="AT779" s="87"/>
      <c r="AU779" s="85"/>
      <c r="AV779" s="111"/>
      <c r="AW779" s="112">
        <v>0</v>
      </c>
      <c r="AX779" s="87"/>
      <c r="AY779" s="85"/>
      <c r="AZ779" s="267">
        <f t="shared" si="45"/>
        <v>0</v>
      </c>
      <c r="BA779" s="88">
        <f t="shared" si="46"/>
        <v>0</v>
      </c>
      <c r="BC779">
        <f>IF($A779&lt;&gt;"",COUNTIF($BD$3:$BD779,$BD779),0)</f>
        <v>0</v>
      </c>
      <c r="BD779" t="str">
        <f>IF($A779&lt;&gt;"",VLOOKUP(TRUNC(MID($A779,1,2),0),Plano_Contas!$H$3:$J$103,2,TRUE),"")</f>
        <v/>
      </c>
      <c r="BE779" s="201" t="str">
        <f t="shared" si="47"/>
        <v/>
      </c>
      <c r="BF779" t="str">
        <f ca="1">IF($BT779&lt;&gt;"",SUMIF($BD$3:$BD$1004,"="&amp;$BD779,INDIRECT(ADDRESS(3,BF$2,1,1)):INDIRECT(ADDRESS(1004,BF$2,1,1))),"")</f>
        <v/>
      </c>
      <c r="BG779" t="str">
        <f ca="1">IF($BT779&lt;&gt;"",SUMIF($BD$3:$BD$1004,"="&amp;$BD779,INDIRECT(ADDRESS(3,BG$2,1,1)):INDIRECT(ADDRESS(1004,BG$2,1,1))),"")</f>
        <v/>
      </c>
      <c r="BH779" t="str">
        <f ca="1">IF($BT779&lt;&gt;"",SUMIF($BD$3:$BD$1004,"="&amp;$BD779,INDIRECT(ADDRESS(3,BH$2,1,1)):INDIRECT(ADDRESS(1004,BH$2,1,1))),"")</f>
        <v/>
      </c>
      <c r="BI779" t="str">
        <f ca="1">IF($BT779&lt;&gt;"",SUMIF($BD$3:$BD$1004,"="&amp;$BD779,INDIRECT(ADDRESS(3,BI$2,1,1)):INDIRECT(ADDRESS(1004,BI$2,1,1))),"")</f>
        <v/>
      </c>
      <c r="BJ779" t="str">
        <f ca="1">IF($BT779&lt;&gt;"",SUMIF($BD$3:$BD$1004,"="&amp;$BD779,INDIRECT(ADDRESS(3,BJ$2,1,1)):INDIRECT(ADDRESS(1004,BJ$2,1,1))),"")</f>
        <v/>
      </c>
      <c r="BK779" t="str">
        <f ca="1">IF($BT779&lt;&gt;"",SUMIF($BD$3:$BD$1004,"="&amp;$BD779,INDIRECT(ADDRESS(3,BK$2,1,1)):INDIRECT(ADDRESS(1004,BK$2,1,1))),"")</f>
        <v/>
      </c>
      <c r="BL779" t="str">
        <f ca="1">IF($BT779&lt;&gt;"",SUMIF($BD$3:$BD$1004,"="&amp;$BD779,INDIRECT(ADDRESS(3,BL$2,1,1)):INDIRECT(ADDRESS(1004,BL$2,1,1))),"")</f>
        <v/>
      </c>
      <c r="BM779" t="str">
        <f ca="1">IF($BT779&lt;&gt;"",SUMIF($BD$3:$BD$1004,"="&amp;$BD779,INDIRECT(ADDRESS(3,BM$2,1,1)):INDIRECT(ADDRESS(1004,BM$2,1,1))),"")</f>
        <v/>
      </c>
      <c r="BN779" t="str">
        <f ca="1">IF($BT779&lt;&gt;"",SUMIF($BD$3:$BD$1004,"="&amp;$BD779,INDIRECT(ADDRESS(3,BN$2,1,1)):INDIRECT(ADDRESS(1004,BN$2,1,1))),"")</f>
        <v/>
      </c>
      <c r="BO779" t="str">
        <f ca="1">IF($BT779&lt;&gt;"",SUMIF($BD$3:$BD$1004,"="&amp;$BD779,INDIRECT(ADDRESS(3,BO$2,1,1)):INDIRECT(ADDRESS(1004,BO$2,1,1))),"")</f>
        <v/>
      </c>
      <c r="BP779" t="str">
        <f ca="1">IF($BT779&lt;&gt;"",SUMIF($BD$3:$BD$1004,"="&amp;$BD779,INDIRECT(ADDRESS(3,BP$2,1,1)):INDIRECT(ADDRESS(1004,BP$2,1,1))),"")</f>
        <v/>
      </c>
      <c r="BQ779" t="str">
        <f ca="1">IF($BT779&lt;&gt;"",SUMIF($BD$3:$BD$1004,"="&amp;$BD779,INDIRECT(ADDRESS(3,BQ$2,1,1)):INDIRECT(ADDRESS(1004,BQ$2,1,1))),"")</f>
        <v/>
      </c>
      <c r="BR779" t="str">
        <f ca="1">IF($BT779&lt;&gt;"",SUMIF($BD$3:$BD$1004,"="&amp;$BD779,INDIRECT(ADDRESS(3,BR$2,1,1)):INDIRECT(ADDRESS(1004,BR$2,1,1))),"")</f>
        <v/>
      </c>
      <c r="BS779" t="str">
        <f>IF($A779&lt;&gt;"",VLOOKUP(TRUNC(MID($A779,1,2),0),Plano_Contas!$H$3:$J$103,3,TRUE),"")</f>
        <v/>
      </c>
      <c r="BT779" t="str">
        <f t="shared" si="48"/>
        <v/>
      </c>
      <c r="BV779">
        <f>Empresas!C779</f>
        <v>0</v>
      </c>
    </row>
    <row r="780" spans="1:74" x14ac:dyDescent="0.2">
      <c r="A780" s="89"/>
      <c r="B780" s="52" t="str">
        <f>IF($A780&lt;&gt;"",VLOOKUP(""&amp;$A780,Plano_Contas!$A$3:$F$1003,6,0),"")</f>
        <v/>
      </c>
      <c r="C780" s="91"/>
      <c r="D780" s="111"/>
      <c r="E780" s="112">
        <v>0</v>
      </c>
      <c r="F780" s="87"/>
      <c r="G780" s="85"/>
      <c r="H780" s="111"/>
      <c r="I780" s="112">
        <v>0</v>
      </c>
      <c r="J780" s="87"/>
      <c r="K780" s="85"/>
      <c r="L780" s="111"/>
      <c r="M780" s="112">
        <v>0</v>
      </c>
      <c r="N780" s="87"/>
      <c r="O780" s="85"/>
      <c r="P780" s="111"/>
      <c r="Q780" s="112">
        <v>0</v>
      </c>
      <c r="R780" s="87"/>
      <c r="S780" s="85"/>
      <c r="T780" s="111"/>
      <c r="U780" s="112">
        <v>0</v>
      </c>
      <c r="V780" s="87"/>
      <c r="W780" s="85"/>
      <c r="X780" s="111"/>
      <c r="Y780" s="112">
        <v>0</v>
      </c>
      <c r="Z780" s="87"/>
      <c r="AA780" s="85"/>
      <c r="AB780" s="111"/>
      <c r="AC780" s="112">
        <v>0</v>
      </c>
      <c r="AD780" s="87"/>
      <c r="AE780" s="85"/>
      <c r="AF780" s="111"/>
      <c r="AG780" s="112">
        <v>0</v>
      </c>
      <c r="AH780" s="87"/>
      <c r="AI780" s="85"/>
      <c r="AJ780" s="111"/>
      <c r="AK780" s="112">
        <v>0</v>
      </c>
      <c r="AL780" s="87"/>
      <c r="AM780" s="85"/>
      <c r="AN780" s="111"/>
      <c r="AO780" s="112">
        <v>0</v>
      </c>
      <c r="AP780" s="87"/>
      <c r="AQ780" s="85"/>
      <c r="AR780" s="111"/>
      <c r="AS780" s="112">
        <v>0</v>
      </c>
      <c r="AT780" s="87"/>
      <c r="AU780" s="85"/>
      <c r="AV780" s="111"/>
      <c r="AW780" s="112">
        <v>0</v>
      </c>
      <c r="AX780" s="87"/>
      <c r="AY780" s="85"/>
      <c r="AZ780" s="267">
        <f t="shared" si="45"/>
        <v>0</v>
      </c>
      <c r="BA780" s="88">
        <f t="shared" si="46"/>
        <v>0</v>
      </c>
      <c r="BC780">
        <f>IF($A780&lt;&gt;"",COUNTIF($BD$3:$BD780,$BD780),0)</f>
        <v>0</v>
      </c>
      <c r="BD780" t="str">
        <f>IF($A780&lt;&gt;"",VLOOKUP(TRUNC(MID($A780,1,2),0),Plano_Contas!$H$3:$J$103,2,TRUE),"")</f>
        <v/>
      </c>
      <c r="BE780" s="201" t="str">
        <f t="shared" si="47"/>
        <v/>
      </c>
      <c r="BF780" t="str">
        <f ca="1">IF($BT780&lt;&gt;"",SUMIF($BD$3:$BD$1004,"="&amp;$BD780,INDIRECT(ADDRESS(3,BF$2,1,1)):INDIRECT(ADDRESS(1004,BF$2,1,1))),"")</f>
        <v/>
      </c>
      <c r="BG780" t="str">
        <f ca="1">IF($BT780&lt;&gt;"",SUMIF($BD$3:$BD$1004,"="&amp;$BD780,INDIRECT(ADDRESS(3,BG$2,1,1)):INDIRECT(ADDRESS(1004,BG$2,1,1))),"")</f>
        <v/>
      </c>
      <c r="BH780" t="str">
        <f ca="1">IF($BT780&lt;&gt;"",SUMIF($BD$3:$BD$1004,"="&amp;$BD780,INDIRECT(ADDRESS(3,BH$2,1,1)):INDIRECT(ADDRESS(1004,BH$2,1,1))),"")</f>
        <v/>
      </c>
      <c r="BI780" t="str">
        <f ca="1">IF($BT780&lt;&gt;"",SUMIF($BD$3:$BD$1004,"="&amp;$BD780,INDIRECT(ADDRESS(3,BI$2,1,1)):INDIRECT(ADDRESS(1004,BI$2,1,1))),"")</f>
        <v/>
      </c>
      <c r="BJ780" t="str">
        <f ca="1">IF($BT780&lt;&gt;"",SUMIF($BD$3:$BD$1004,"="&amp;$BD780,INDIRECT(ADDRESS(3,BJ$2,1,1)):INDIRECT(ADDRESS(1004,BJ$2,1,1))),"")</f>
        <v/>
      </c>
      <c r="BK780" t="str">
        <f ca="1">IF($BT780&lt;&gt;"",SUMIF($BD$3:$BD$1004,"="&amp;$BD780,INDIRECT(ADDRESS(3,BK$2,1,1)):INDIRECT(ADDRESS(1004,BK$2,1,1))),"")</f>
        <v/>
      </c>
      <c r="BL780" t="str">
        <f ca="1">IF($BT780&lt;&gt;"",SUMIF($BD$3:$BD$1004,"="&amp;$BD780,INDIRECT(ADDRESS(3,BL$2,1,1)):INDIRECT(ADDRESS(1004,BL$2,1,1))),"")</f>
        <v/>
      </c>
      <c r="BM780" t="str">
        <f ca="1">IF($BT780&lt;&gt;"",SUMIF($BD$3:$BD$1004,"="&amp;$BD780,INDIRECT(ADDRESS(3,BM$2,1,1)):INDIRECT(ADDRESS(1004,BM$2,1,1))),"")</f>
        <v/>
      </c>
      <c r="BN780" t="str">
        <f ca="1">IF($BT780&lt;&gt;"",SUMIF($BD$3:$BD$1004,"="&amp;$BD780,INDIRECT(ADDRESS(3,BN$2,1,1)):INDIRECT(ADDRESS(1004,BN$2,1,1))),"")</f>
        <v/>
      </c>
      <c r="BO780" t="str">
        <f ca="1">IF($BT780&lt;&gt;"",SUMIF($BD$3:$BD$1004,"="&amp;$BD780,INDIRECT(ADDRESS(3,BO$2,1,1)):INDIRECT(ADDRESS(1004,BO$2,1,1))),"")</f>
        <v/>
      </c>
      <c r="BP780" t="str">
        <f ca="1">IF($BT780&lt;&gt;"",SUMIF($BD$3:$BD$1004,"="&amp;$BD780,INDIRECT(ADDRESS(3,BP$2,1,1)):INDIRECT(ADDRESS(1004,BP$2,1,1))),"")</f>
        <v/>
      </c>
      <c r="BQ780" t="str">
        <f ca="1">IF($BT780&lt;&gt;"",SUMIF($BD$3:$BD$1004,"="&amp;$BD780,INDIRECT(ADDRESS(3,BQ$2,1,1)):INDIRECT(ADDRESS(1004,BQ$2,1,1))),"")</f>
        <v/>
      </c>
      <c r="BR780" t="str">
        <f ca="1">IF($BT780&lt;&gt;"",SUMIF($BD$3:$BD$1004,"="&amp;$BD780,INDIRECT(ADDRESS(3,BR$2,1,1)):INDIRECT(ADDRESS(1004,BR$2,1,1))),"")</f>
        <v/>
      </c>
      <c r="BS780" t="str">
        <f>IF($A780&lt;&gt;"",VLOOKUP(TRUNC(MID($A780,1,2),0),Plano_Contas!$H$3:$J$103,3,TRUE),"")</f>
        <v/>
      </c>
      <c r="BT780" t="str">
        <f t="shared" si="48"/>
        <v/>
      </c>
      <c r="BV780">
        <f>Empresas!C780</f>
        <v>0</v>
      </c>
    </row>
    <row r="781" spans="1:74" x14ac:dyDescent="0.2">
      <c r="A781" s="89"/>
      <c r="B781" s="52" t="str">
        <f>IF($A781&lt;&gt;"",VLOOKUP(""&amp;$A781,Plano_Contas!$A$3:$F$1003,6,0),"")</f>
        <v/>
      </c>
      <c r="C781" s="91"/>
      <c r="D781" s="111"/>
      <c r="E781" s="112">
        <v>0</v>
      </c>
      <c r="F781" s="87"/>
      <c r="G781" s="85"/>
      <c r="H781" s="111"/>
      <c r="I781" s="112">
        <v>0</v>
      </c>
      <c r="J781" s="87"/>
      <c r="K781" s="85"/>
      <c r="L781" s="111"/>
      <c r="M781" s="112">
        <v>0</v>
      </c>
      <c r="N781" s="87"/>
      <c r="O781" s="85"/>
      <c r="P781" s="111"/>
      <c r="Q781" s="112">
        <v>0</v>
      </c>
      <c r="R781" s="87"/>
      <c r="S781" s="85"/>
      <c r="T781" s="111"/>
      <c r="U781" s="112">
        <v>0</v>
      </c>
      <c r="V781" s="87"/>
      <c r="W781" s="85"/>
      <c r="X781" s="111"/>
      <c r="Y781" s="112">
        <v>0</v>
      </c>
      <c r="Z781" s="87"/>
      <c r="AA781" s="85"/>
      <c r="AB781" s="111"/>
      <c r="AC781" s="112">
        <v>0</v>
      </c>
      <c r="AD781" s="87"/>
      <c r="AE781" s="85"/>
      <c r="AF781" s="111"/>
      <c r="AG781" s="112">
        <v>0</v>
      </c>
      <c r="AH781" s="87"/>
      <c r="AI781" s="85"/>
      <c r="AJ781" s="111"/>
      <c r="AK781" s="112">
        <v>0</v>
      </c>
      <c r="AL781" s="87"/>
      <c r="AM781" s="85"/>
      <c r="AN781" s="111"/>
      <c r="AO781" s="112">
        <v>0</v>
      </c>
      <c r="AP781" s="87"/>
      <c r="AQ781" s="85"/>
      <c r="AR781" s="111"/>
      <c r="AS781" s="112">
        <v>0</v>
      </c>
      <c r="AT781" s="87"/>
      <c r="AU781" s="85"/>
      <c r="AV781" s="111"/>
      <c r="AW781" s="112">
        <v>0</v>
      </c>
      <c r="AX781" s="87"/>
      <c r="AY781" s="85"/>
      <c r="AZ781" s="267">
        <f t="shared" si="45"/>
        <v>0</v>
      </c>
      <c r="BA781" s="88">
        <f t="shared" si="46"/>
        <v>0</v>
      </c>
      <c r="BC781">
        <f>IF($A781&lt;&gt;"",COUNTIF($BD$3:$BD781,$BD781),0)</f>
        <v>0</v>
      </c>
      <c r="BD781" t="str">
        <f>IF($A781&lt;&gt;"",VLOOKUP(TRUNC(MID($A781,1,2),0),Plano_Contas!$H$3:$J$103,2,TRUE),"")</f>
        <v/>
      </c>
      <c r="BE781" s="201" t="str">
        <f t="shared" si="47"/>
        <v/>
      </c>
      <c r="BF781" t="str">
        <f ca="1">IF($BT781&lt;&gt;"",SUMIF($BD$3:$BD$1004,"="&amp;$BD781,INDIRECT(ADDRESS(3,BF$2,1,1)):INDIRECT(ADDRESS(1004,BF$2,1,1))),"")</f>
        <v/>
      </c>
      <c r="BG781" t="str">
        <f ca="1">IF($BT781&lt;&gt;"",SUMIF($BD$3:$BD$1004,"="&amp;$BD781,INDIRECT(ADDRESS(3,BG$2,1,1)):INDIRECT(ADDRESS(1004,BG$2,1,1))),"")</f>
        <v/>
      </c>
      <c r="BH781" t="str">
        <f ca="1">IF($BT781&lt;&gt;"",SUMIF($BD$3:$BD$1004,"="&amp;$BD781,INDIRECT(ADDRESS(3,BH$2,1,1)):INDIRECT(ADDRESS(1004,BH$2,1,1))),"")</f>
        <v/>
      </c>
      <c r="BI781" t="str">
        <f ca="1">IF($BT781&lt;&gt;"",SUMIF($BD$3:$BD$1004,"="&amp;$BD781,INDIRECT(ADDRESS(3,BI$2,1,1)):INDIRECT(ADDRESS(1004,BI$2,1,1))),"")</f>
        <v/>
      </c>
      <c r="BJ781" t="str">
        <f ca="1">IF($BT781&lt;&gt;"",SUMIF($BD$3:$BD$1004,"="&amp;$BD781,INDIRECT(ADDRESS(3,BJ$2,1,1)):INDIRECT(ADDRESS(1004,BJ$2,1,1))),"")</f>
        <v/>
      </c>
      <c r="BK781" t="str">
        <f ca="1">IF($BT781&lt;&gt;"",SUMIF($BD$3:$BD$1004,"="&amp;$BD781,INDIRECT(ADDRESS(3,BK$2,1,1)):INDIRECT(ADDRESS(1004,BK$2,1,1))),"")</f>
        <v/>
      </c>
      <c r="BL781" t="str">
        <f ca="1">IF($BT781&lt;&gt;"",SUMIF($BD$3:$BD$1004,"="&amp;$BD781,INDIRECT(ADDRESS(3,BL$2,1,1)):INDIRECT(ADDRESS(1004,BL$2,1,1))),"")</f>
        <v/>
      </c>
      <c r="BM781" t="str">
        <f ca="1">IF($BT781&lt;&gt;"",SUMIF($BD$3:$BD$1004,"="&amp;$BD781,INDIRECT(ADDRESS(3,BM$2,1,1)):INDIRECT(ADDRESS(1004,BM$2,1,1))),"")</f>
        <v/>
      </c>
      <c r="BN781" t="str">
        <f ca="1">IF($BT781&lt;&gt;"",SUMIF($BD$3:$BD$1004,"="&amp;$BD781,INDIRECT(ADDRESS(3,BN$2,1,1)):INDIRECT(ADDRESS(1004,BN$2,1,1))),"")</f>
        <v/>
      </c>
      <c r="BO781" t="str">
        <f ca="1">IF($BT781&lt;&gt;"",SUMIF($BD$3:$BD$1004,"="&amp;$BD781,INDIRECT(ADDRESS(3,BO$2,1,1)):INDIRECT(ADDRESS(1004,BO$2,1,1))),"")</f>
        <v/>
      </c>
      <c r="BP781" t="str">
        <f ca="1">IF($BT781&lt;&gt;"",SUMIF($BD$3:$BD$1004,"="&amp;$BD781,INDIRECT(ADDRESS(3,BP$2,1,1)):INDIRECT(ADDRESS(1004,BP$2,1,1))),"")</f>
        <v/>
      </c>
      <c r="BQ781" t="str">
        <f ca="1">IF($BT781&lt;&gt;"",SUMIF($BD$3:$BD$1004,"="&amp;$BD781,INDIRECT(ADDRESS(3,BQ$2,1,1)):INDIRECT(ADDRESS(1004,BQ$2,1,1))),"")</f>
        <v/>
      </c>
      <c r="BR781" t="str">
        <f ca="1">IF($BT781&lt;&gt;"",SUMIF($BD$3:$BD$1004,"="&amp;$BD781,INDIRECT(ADDRESS(3,BR$2,1,1)):INDIRECT(ADDRESS(1004,BR$2,1,1))),"")</f>
        <v/>
      </c>
      <c r="BS781" t="str">
        <f>IF($A781&lt;&gt;"",VLOOKUP(TRUNC(MID($A781,1,2),0),Plano_Contas!$H$3:$J$103,3,TRUE),"")</f>
        <v/>
      </c>
      <c r="BT781" t="str">
        <f t="shared" si="48"/>
        <v/>
      </c>
      <c r="BV781">
        <f>Empresas!C781</f>
        <v>0</v>
      </c>
    </row>
    <row r="782" spans="1:74" x14ac:dyDescent="0.2">
      <c r="A782" s="89"/>
      <c r="B782" s="52" t="str">
        <f>IF($A782&lt;&gt;"",VLOOKUP(""&amp;$A782,Plano_Contas!$A$3:$F$1003,6,0),"")</f>
        <v/>
      </c>
      <c r="C782" s="91"/>
      <c r="D782" s="111"/>
      <c r="E782" s="112">
        <v>0</v>
      </c>
      <c r="F782" s="87"/>
      <c r="G782" s="85"/>
      <c r="H782" s="111"/>
      <c r="I782" s="112">
        <v>0</v>
      </c>
      <c r="J782" s="87"/>
      <c r="K782" s="85"/>
      <c r="L782" s="111"/>
      <c r="M782" s="112">
        <v>0</v>
      </c>
      <c r="N782" s="87"/>
      <c r="O782" s="85"/>
      <c r="P782" s="111"/>
      <c r="Q782" s="112">
        <v>0</v>
      </c>
      <c r="R782" s="87"/>
      <c r="S782" s="85"/>
      <c r="T782" s="111"/>
      <c r="U782" s="112">
        <v>0</v>
      </c>
      <c r="V782" s="87"/>
      <c r="W782" s="85"/>
      <c r="X782" s="111"/>
      <c r="Y782" s="112">
        <v>0</v>
      </c>
      <c r="Z782" s="87"/>
      <c r="AA782" s="85"/>
      <c r="AB782" s="111"/>
      <c r="AC782" s="112">
        <v>0</v>
      </c>
      <c r="AD782" s="87"/>
      <c r="AE782" s="85"/>
      <c r="AF782" s="111"/>
      <c r="AG782" s="112">
        <v>0</v>
      </c>
      <c r="AH782" s="87"/>
      <c r="AI782" s="85"/>
      <c r="AJ782" s="111"/>
      <c r="AK782" s="112">
        <v>0</v>
      </c>
      <c r="AL782" s="87"/>
      <c r="AM782" s="85"/>
      <c r="AN782" s="111"/>
      <c r="AO782" s="112">
        <v>0</v>
      </c>
      <c r="AP782" s="87"/>
      <c r="AQ782" s="85"/>
      <c r="AR782" s="111"/>
      <c r="AS782" s="112">
        <v>0</v>
      </c>
      <c r="AT782" s="87"/>
      <c r="AU782" s="85"/>
      <c r="AV782" s="111"/>
      <c r="AW782" s="112">
        <v>0</v>
      </c>
      <c r="AX782" s="87"/>
      <c r="AY782" s="85"/>
      <c r="AZ782" s="267">
        <f t="shared" si="45"/>
        <v>0</v>
      </c>
      <c r="BA782" s="88">
        <f t="shared" si="46"/>
        <v>0</v>
      </c>
      <c r="BC782">
        <f>IF($A782&lt;&gt;"",COUNTIF($BD$3:$BD782,$BD782),0)</f>
        <v>0</v>
      </c>
      <c r="BD782" t="str">
        <f>IF($A782&lt;&gt;"",VLOOKUP(TRUNC(MID($A782,1,2),0),Plano_Contas!$H$3:$J$103,2,TRUE),"")</f>
        <v/>
      </c>
      <c r="BE782" s="201" t="str">
        <f t="shared" si="47"/>
        <v/>
      </c>
      <c r="BF782" t="str">
        <f ca="1">IF($BT782&lt;&gt;"",SUMIF($BD$3:$BD$1004,"="&amp;$BD782,INDIRECT(ADDRESS(3,BF$2,1,1)):INDIRECT(ADDRESS(1004,BF$2,1,1))),"")</f>
        <v/>
      </c>
      <c r="BG782" t="str">
        <f ca="1">IF($BT782&lt;&gt;"",SUMIF($BD$3:$BD$1004,"="&amp;$BD782,INDIRECT(ADDRESS(3,BG$2,1,1)):INDIRECT(ADDRESS(1004,BG$2,1,1))),"")</f>
        <v/>
      </c>
      <c r="BH782" t="str">
        <f ca="1">IF($BT782&lt;&gt;"",SUMIF($BD$3:$BD$1004,"="&amp;$BD782,INDIRECT(ADDRESS(3,BH$2,1,1)):INDIRECT(ADDRESS(1004,BH$2,1,1))),"")</f>
        <v/>
      </c>
      <c r="BI782" t="str">
        <f ca="1">IF($BT782&lt;&gt;"",SUMIF($BD$3:$BD$1004,"="&amp;$BD782,INDIRECT(ADDRESS(3,BI$2,1,1)):INDIRECT(ADDRESS(1004,BI$2,1,1))),"")</f>
        <v/>
      </c>
      <c r="BJ782" t="str">
        <f ca="1">IF($BT782&lt;&gt;"",SUMIF($BD$3:$BD$1004,"="&amp;$BD782,INDIRECT(ADDRESS(3,BJ$2,1,1)):INDIRECT(ADDRESS(1004,BJ$2,1,1))),"")</f>
        <v/>
      </c>
      <c r="BK782" t="str">
        <f ca="1">IF($BT782&lt;&gt;"",SUMIF($BD$3:$BD$1004,"="&amp;$BD782,INDIRECT(ADDRESS(3,BK$2,1,1)):INDIRECT(ADDRESS(1004,BK$2,1,1))),"")</f>
        <v/>
      </c>
      <c r="BL782" t="str">
        <f ca="1">IF($BT782&lt;&gt;"",SUMIF($BD$3:$BD$1004,"="&amp;$BD782,INDIRECT(ADDRESS(3,BL$2,1,1)):INDIRECT(ADDRESS(1004,BL$2,1,1))),"")</f>
        <v/>
      </c>
      <c r="BM782" t="str">
        <f ca="1">IF($BT782&lt;&gt;"",SUMIF($BD$3:$BD$1004,"="&amp;$BD782,INDIRECT(ADDRESS(3,BM$2,1,1)):INDIRECT(ADDRESS(1004,BM$2,1,1))),"")</f>
        <v/>
      </c>
      <c r="BN782" t="str">
        <f ca="1">IF($BT782&lt;&gt;"",SUMIF($BD$3:$BD$1004,"="&amp;$BD782,INDIRECT(ADDRESS(3,BN$2,1,1)):INDIRECT(ADDRESS(1004,BN$2,1,1))),"")</f>
        <v/>
      </c>
      <c r="BO782" t="str">
        <f ca="1">IF($BT782&lt;&gt;"",SUMIF($BD$3:$BD$1004,"="&amp;$BD782,INDIRECT(ADDRESS(3,BO$2,1,1)):INDIRECT(ADDRESS(1004,BO$2,1,1))),"")</f>
        <v/>
      </c>
      <c r="BP782" t="str">
        <f ca="1">IF($BT782&lt;&gt;"",SUMIF($BD$3:$BD$1004,"="&amp;$BD782,INDIRECT(ADDRESS(3,BP$2,1,1)):INDIRECT(ADDRESS(1004,BP$2,1,1))),"")</f>
        <v/>
      </c>
      <c r="BQ782" t="str">
        <f ca="1">IF($BT782&lt;&gt;"",SUMIF($BD$3:$BD$1004,"="&amp;$BD782,INDIRECT(ADDRESS(3,BQ$2,1,1)):INDIRECT(ADDRESS(1004,BQ$2,1,1))),"")</f>
        <v/>
      </c>
      <c r="BR782" t="str">
        <f ca="1">IF($BT782&lt;&gt;"",SUMIF($BD$3:$BD$1004,"="&amp;$BD782,INDIRECT(ADDRESS(3,BR$2,1,1)):INDIRECT(ADDRESS(1004,BR$2,1,1))),"")</f>
        <v/>
      </c>
      <c r="BS782" t="str">
        <f>IF($A782&lt;&gt;"",VLOOKUP(TRUNC(MID($A782,1,2),0),Plano_Contas!$H$3:$J$103,3,TRUE),"")</f>
        <v/>
      </c>
      <c r="BT782" t="str">
        <f t="shared" si="48"/>
        <v/>
      </c>
      <c r="BV782">
        <f>Empresas!C782</f>
        <v>0</v>
      </c>
    </row>
    <row r="783" spans="1:74" x14ac:dyDescent="0.2">
      <c r="A783" s="89"/>
      <c r="B783" s="52" t="str">
        <f>IF($A783&lt;&gt;"",VLOOKUP(""&amp;$A783,Plano_Contas!$A$3:$F$1003,6,0),"")</f>
        <v/>
      </c>
      <c r="C783" s="91"/>
      <c r="D783" s="111"/>
      <c r="E783" s="112">
        <v>0</v>
      </c>
      <c r="F783" s="87"/>
      <c r="G783" s="85"/>
      <c r="H783" s="111"/>
      <c r="I783" s="112">
        <v>0</v>
      </c>
      <c r="J783" s="87"/>
      <c r="K783" s="85"/>
      <c r="L783" s="111"/>
      <c r="M783" s="112">
        <v>0</v>
      </c>
      <c r="N783" s="87"/>
      <c r="O783" s="85"/>
      <c r="P783" s="111"/>
      <c r="Q783" s="112">
        <v>0</v>
      </c>
      <c r="R783" s="87"/>
      <c r="S783" s="85"/>
      <c r="T783" s="111"/>
      <c r="U783" s="112">
        <v>0</v>
      </c>
      <c r="V783" s="87"/>
      <c r="W783" s="85"/>
      <c r="X783" s="111"/>
      <c r="Y783" s="112">
        <v>0</v>
      </c>
      <c r="Z783" s="87"/>
      <c r="AA783" s="85"/>
      <c r="AB783" s="111"/>
      <c r="AC783" s="112">
        <v>0</v>
      </c>
      <c r="AD783" s="87"/>
      <c r="AE783" s="85"/>
      <c r="AF783" s="111"/>
      <c r="AG783" s="112">
        <v>0</v>
      </c>
      <c r="AH783" s="87"/>
      <c r="AI783" s="85"/>
      <c r="AJ783" s="111"/>
      <c r="AK783" s="112">
        <v>0</v>
      </c>
      <c r="AL783" s="87"/>
      <c r="AM783" s="85"/>
      <c r="AN783" s="111"/>
      <c r="AO783" s="112">
        <v>0</v>
      </c>
      <c r="AP783" s="87"/>
      <c r="AQ783" s="85"/>
      <c r="AR783" s="111"/>
      <c r="AS783" s="112">
        <v>0</v>
      </c>
      <c r="AT783" s="87"/>
      <c r="AU783" s="85"/>
      <c r="AV783" s="111"/>
      <c r="AW783" s="112">
        <v>0</v>
      </c>
      <c r="AX783" s="87"/>
      <c r="AY783" s="85"/>
      <c r="AZ783" s="267">
        <f t="shared" si="45"/>
        <v>0</v>
      </c>
      <c r="BA783" s="88">
        <f t="shared" si="46"/>
        <v>0</v>
      </c>
      <c r="BC783">
        <f>IF($A783&lt;&gt;"",COUNTIF($BD$3:$BD783,$BD783),0)</f>
        <v>0</v>
      </c>
      <c r="BD783" t="str">
        <f>IF($A783&lt;&gt;"",VLOOKUP(TRUNC(MID($A783,1,2),0),Plano_Contas!$H$3:$J$103,2,TRUE),"")</f>
        <v/>
      </c>
      <c r="BE783" s="201" t="str">
        <f t="shared" si="47"/>
        <v/>
      </c>
      <c r="BF783" t="str">
        <f ca="1">IF($BT783&lt;&gt;"",SUMIF($BD$3:$BD$1004,"="&amp;$BD783,INDIRECT(ADDRESS(3,BF$2,1,1)):INDIRECT(ADDRESS(1004,BF$2,1,1))),"")</f>
        <v/>
      </c>
      <c r="BG783" t="str">
        <f ca="1">IF($BT783&lt;&gt;"",SUMIF($BD$3:$BD$1004,"="&amp;$BD783,INDIRECT(ADDRESS(3,BG$2,1,1)):INDIRECT(ADDRESS(1004,BG$2,1,1))),"")</f>
        <v/>
      </c>
      <c r="BH783" t="str">
        <f ca="1">IF($BT783&lt;&gt;"",SUMIF($BD$3:$BD$1004,"="&amp;$BD783,INDIRECT(ADDRESS(3,BH$2,1,1)):INDIRECT(ADDRESS(1004,BH$2,1,1))),"")</f>
        <v/>
      </c>
      <c r="BI783" t="str">
        <f ca="1">IF($BT783&lt;&gt;"",SUMIF($BD$3:$BD$1004,"="&amp;$BD783,INDIRECT(ADDRESS(3,BI$2,1,1)):INDIRECT(ADDRESS(1004,BI$2,1,1))),"")</f>
        <v/>
      </c>
      <c r="BJ783" t="str">
        <f ca="1">IF($BT783&lt;&gt;"",SUMIF($BD$3:$BD$1004,"="&amp;$BD783,INDIRECT(ADDRESS(3,BJ$2,1,1)):INDIRECT(ADDRESS(1004,BJ$2,1,1))),"")</f>
        <v/>
      </c>
      <c r="BK783" t="str">
        <f ca="1">IF($BT783&lt;&gt;"",SUMIF($BD$3:$BD$1004,"="&amp;$BD783,INDIRECT(ADDRESS(3,BK$2,1,1)):INDIRECT(ADDRESS(1004,BK$2,1,1))),"")</f>
        <v/>
      </c>
      <c r="BL783" t="str">
        <f ca="1">IF($BT783&lt;&gt;"",SUMIF($BD$3:$BD$1004,"="&amp;$BD783,INDIRECT(ADDRESS(3,BL$2,1,1)):INDIRECT(ADDRESS(1004,BL$2,1,1))),"")</f>
        <v/>
      </c>
      <c r="BM783" t="str">
        <f ca="1">IF($BT783&lt;&gt;"",SUMIF($BD$3:$BD$1004,"="&amp;$BD783,INDIRECT(ADDRESS(3,BM$2,1,1)):INDIRECT(ADDRESS(1004,BM$2,1,1))),"")</f>
        <v/>
      </c>
      <c r="BN783" t="str">
        <f ca="1">IF($BT783&lt;&gt;"",SUMIF($BD$3:$BD$1004,"="&amp;$BD783,INDIRECT(ADDRESS(3,BN$2,1,1)):INDIRECT(ADDRESS(1004,BN$2,1,1))),"")</f>
        <v/>
      </c>
      <c r="BO783" t="str">
        <f ca="1">IF($BT783&lt;&gt;"",SUMIF($BD$3:$BD$1004,"="&amp;$BD783,INDIRECT(ADDRESS(3,BO$2,1,1)):INDIRECT(ADDRESS(1004,BO$2,1,1))),"")</f>
        <v/>
      </c>
      <c r="BP783" t="str">
        <f ca="1">IF($BT783&lt;&gt;"",SUMIF($BD$3:$BD$1004,"="&amp;$BD783,INDIRECT(ADDRESS(3,BP$2,1,1)):INDIRECT(ADDRESS(1004,BP$2,1,1))),"")</f>
        <v/>
      </c>
      <c r="BQ783" t="str">
        <f ca="1">IF($BT783&lt;&gt;"",SUMIF($BD$3:$BD$1004,"="&amp;$BD783,INDIRECT(ADDRESS(3,BQ$2,1,1)):INDIRECT(ADDRESS(1004,BQ$2,1,1))),"")</f>
        <v/>
      </c>
      <c r="BR783" t="str">
        <f ca="1">IF($BT783&lt;&gt;"",SUMIF($BD$3:$BD$1004,"="&amp;$BD783,INDIRECT(ADDRESS(3,BR$2,1,1)):INDIRECT(ADDRESS(1004,BR$2,1,1))),"")</f>
        <v/>
      </c>
      <c r="BS783" t="str">
        <f>IF($A783&lt;&gt;"",VLOOKUP(TRUNC(MID($A783,1,2),0),Plano_Contas!$H$3:$J$103,3,TRUE),"")</f>
        <v/>
      </c>
      <c r="BT783" t="str">
        <f t="shared" si="48"/>
        <v/>
      </c>
      <c r="BV783">
        <f>Empresas!C783</f>
        <v>0</v>
      </c>
    </row>
    <row r="784" spans="1:74" x14ac:dyDescent="0.2">
      <c r="A784" s="89"/>
      <c r="B784" s="52" t="str">
        <f>IF($A784&lt;&gt;"",VLOOKUP(""&amp;$A784,Plano_Contas!$A$3:$F$1003,6,0),"")</f>
        <v/>
      </c>
      <c r="C784" s="91"/>
      <c r="D784" s="111"/>
      <c r="E784" s="112">
        <v>0</v>
      </c>
      <c r="F784" s="87"/>
      <c r="G784" s="85"/>
      <c r="H784" s="111"/>
      <c r="I784" s="112">
        <v>0</v>
      </c>
      <c r="J784" s="87"/>
      <c r="K784" s="85"/>
      <c r="L784" s="111"/>
      <c r="M784" s="112">
        <v>0</v>
      </c>
      <c r="N784" s="87"/>
      <c r="O784" s="85"/>
      <c r="P784" s="111"/>
      <c r="Q784" s="112">
        <v>0</v>
      </c>
      <c r="R784" s="87"/>
      <c r="S784" s="85"/>
      <c r="T784" s="111"/>
      <c r="U784" s="112">
        <v>0</v>
      </c>
      <c r="V784" s="87"/>
      <c r="W784" s="85"/>
      <c r="X784" s="111"/>
      <c r="Y784" s="112">
        <v>0</v>
      </c>
      <c r="Z784" s="87"/>
      <c r="AA784" s="85"/>
      <c r="AB784" s="111"/>
      <c r="AC784" s="112">
        <v>0</v>
      </c>
      <c r="AD784" s="87"/>
      <c r="AE784" s="85"/>
      <c r="AF784" s="111"/>
      <c r="AG784" s="112">
        <v>0</v>
      </c>
      <c r="AH784" s="87"/>
      <c r="AI784" s="85"/>
      <c r="AJ784" s="111"/>
      <c r="AK784" s="112">
        <v>0</v>
      </c>
      <c r="AL784" s="87"/>
      <c r="AM784" s="85"/>
      <c r="AN784" s="111"/>
      <c r="AO784" s="112">
        <v>0</v>
      </c>
      <c r="AP784" s="87"/>
      <c r="AQ784" s="85"/>
      <c r="AR784" s="111"/>
      <c r="AS784" s="112">
        <v>0</v>
      </c>
      <c r="AT784" s="87"/>
      <c r="AU784" s="85"/>
      <c r="AV784" s="111"/>
      <c r="AW784" s="112">
        <v>0</v>
      </c>
      <c r="AX784" s="87"/>
      <c r="AY784" s="85"/>
      <c r="AZ784" s="267">
        <f t="shared" si="45"/>
        <v>0</v>
      </c>
      <c r="BA784" s="88">
        <f t="shared" si="46"/>
        <v>0</v>
      </c>
      <c r="BC784">
        <f>IF($A784&lt;&gt;"",COUNTIF($BD$3:$BD784,$BD784),0)</f>
        <v>0</v>
      </c>
      <c r="BD784" t="str">
        <f>IF($A784&lt;&gt;"",VLOOKUP(TRUNC(MID($A784,1,2),0),Plano_Contas!$H$3:$J$103,2,TRUE),"")</f>
        <v/>
      </c>
      <c r="BE784" s="201" t="str">
        <f t="shared" si="47"/>
        <v/>
      </c>
      <c r="BF784" t="str">
        <f ca="1">IF($BT784&lt;&gt;"",SUMIF($BD$3:$BD$1004,"="&amp;$BD784,INDIRECT(ADDRESS(3,BF$2,1,1)):INDIRECT(ADDRESS(1004,BF$2,1,1))),"")</f>
        <v/>
      </c>
      <c r="BG784" t="str">
        <f ca="1">IF($BT784&lt;&gt;"",SUMIF($BD$3:$BD$1004,"="&amp;$BD784,INDIRECT(ADDRESS(3,BG$2,1,1)):INDIRECT(ADDRESS(1004,BG$2,1,1))),"")</f>
        <v/>
      </c>
      <c r="BH784" t="str">
        <f ca="1">IF($BT784&lt;&gt;"",SUMIF($BD$3:$BD$1004,"="&amp;$BD784,INDIRECT(ADDRESS(3,BH$2,1,1)):INDIRECT(ADDRESS(1004,BH$2,1,1))),"")</f>
        <v/>
      </c>
      <c r="BI784" t="str">
        <f ca="1">IF($BT784&lt;&gt;"",SUMIF($BD$3:$BD$1004,"="&amp;$BD784,INDIRECT(ADDRESS(3,BI$2,1,1)):INDIRECT(ADDRESS(1004,BI$2,1,1))),"")</f>
        <v/>
      </c>
      <c r="BJ784" t="str">
        <f ca="1">IF($BT784&lt;&gt;"",SUMIF($BD$3:$BD$1004,"="&amp;$BD784,INDIRECT(ADDRESS(3,BJ$2,1,1)):INDIRECT(ADDRESS(1004,BJ$2,1,1))),"")</f>
        <v/>
      </c>
      <c r="BK784" t="str">
        <f ca="1">IF($BT784&lt;&gt;"",SUMIF($BD$3:$BD$1004,"="&amp;$BD784,INDIRECT(ADDRESS(3,BK$2,1,1)):INDIRECT(ADDRESS(1004,BK$2,1,1))),"")</f>
        <v/>
      </c>
      <c r="BL784" t="str">
        <f ca="1">IF($BT784&lt;&gt;"",SUMIF($BD$3:$BD$1004,"="&amp;$BD784,INDIRECT(ADDRESS(3,BL$2,1,1)):INDIRECT(ADDRESS(1004,BL$2,1,1))),"")</f>
        <v/>
      </c>
      <c r="BM784" t="str">
        <f ca="1">IF($BT784&lt;&gt;"",SUMIF($BD$3:$BD$1004,"="&amp;$BD784,INDIRECT(ADDRESS(3,BM$2,1,1)):INDIRECT(ADDRESS(1004,BM$2,1,1))),"")</f>
        <v/>
      </c>
      <c r="BN784" t="str">
        <f ca="1">IF($BT784&lt;&gt;"",SUMIF($BD$3:$BD$1004,"="&amp;$BD784,INDIRECT(ADDRESS(3,BN$2,1,1)):INDIRECT(ADDRESS(1004,BN$2,1,1))),"")</f>
        <v/>
      </c>
      <c r="BO784" t="str">
        <f ca="1">IF($BT784&lt;&gt;"",SUMIF($BD$3:$BD$1004,"="&amp;$BD784,INDIRECT(ADDRESS(3,BO$2,1,1)):INDIRECT(ADDRESS(1004,BO$2,1,1))),"")</f>
        <v/>
      </c>
      <c r="BP784" t="str">
        <f ca="1">IF($BT784&lt;&gt;"",SUMIF($BD$3:$BD$1004,"="&amp;$BD784,INDIRECT(ADDRESS(3,BP$2,1,1)):INDIRECT(ADDRESS(1004,BP$2,1,1))),"")</f>
        <v/>
      </c>
      <c r="BQ784" t="str">
        <f ca="1">IF($BT784&lt;&gt;"",SUMIF($BD$3:$BD$1004,"="&amp;$BD784,INDIRECT(ADDRESS(3,BQ$2,1,1)):INDIRECT(ADDRESS(1004,BQ$2,1,1))),"")</f>
        <v/>
      </c>
      <c r="BR784" t="str">
        <f ca="1">IF($BT784&lt;&gt;"",SUMIF($BD$3:$BD$1004,"="&amp;$BD784,INDIRECT(ADDRESS(3,BR$2,1,1)):INDIRECT(ADDRESS(1004,BR$2,1,1))),"")</f>
        <v/>
      </c>
      <c r="BS784" t="str">
        <f>IF($A784&lt;&gt;"",VLOOKUP(TRUNC(MID($A784,1,2),0),Plano_Contas!$H$3:$J$103,3,TRUE),"")</f>
        <v/>
      </c>
      <c r="BT784" t="str">
        <f t="shared" si="48"/>
        <v/>
      </c>
      <c r="BV784">
        <f>Empresas!C784</f>
        <v>0</v>
      </c>
    </row>
    <row r="785" spans="1:74" x14ac:dyDescent="0.2">
      <c r="A785" s="89"/>
      <c r="B785" s="52" t="str">
        <f>IF($A785&lt;&gt;"",VLOOKUP(""&amp;$A785,Plano_Contas!$A$3:$F$1003,6,0),"")</f>
        <v/>
      </c>
      <c r="C785" s="91"/>
      <c r="D785" s="111"/>
      <c r="E785" s="112">
        <v>0</v>
      </c>
      <c r="F785" s="87"/>
      <c r="G785" s="85"/>
      <c r="H785" s="111"/>
      <c r="I785" s="112">
        <v>0</v>
      </c>
      <c r="J785" s="87"/>
      <c r="K785" s="85"/>
      <c r="L785" s="111"/>
      <c r="M785" s="112">
        <v>0</v>
      </c>
      <c r="N785" s="87"/>
      <c r="O785" s="85"/>
      <c r="P785" s="111"/>
      <c r="Q785" s="112">
        <v>0</v>
      </c>
      <c r="R785" s="87"/>
      <c r="S785" s="85"/>
      <c r="T785" s="111"/>
      <c r="U785" s="112">
        <v>0</v>
      </c>
      <c r="V785" s="87"/>
      <c r="W785" s="85"/>
      <c r="X785" s="111"/>
      <c r="Y785" s="112">
        <v>0</v>
      </c>
      <c r="Z785" s="87"/>
      <c r="AA785" s="85"/>
      <c r="AB785" s="111"/>
      <c r="AC785" s="112">
        <v>0</v>
      </c>
      <c r="AD785" s="87"/>
      <c r="AE785" s="85"/>
      <c r="AF785" s="111"/>
      <c r="AG785" s="112">
        <v>0</v>
      </c>
      <c r="AH785" s="87"/>
      <c r="AI785" s="85"/>
      <c r="AJ785" s="111"/>
      <c r="AK785" s="112">
        <v>0</v>
      </c>
      <c r="AL785" s="87"/>
      <c r="AM785" s="85"/>
      <c r="AN785" s="111"/>
      <c r="AO785" s="112">
        <v>0</v>
      </c>
      <c r="AP785" s="87"/>
      <c r="AQ785" s="85"/>
      <c r="AR785" s="111"/>
      <c r="AS785" s="112">
        <v>0</v>
      </c>
      <c r="AT785" s="87"/>
      <c r="AU785" s="85"/>
      <c r="AV785" s="111"/>
      <c r="AW785" s="112">
        <v>0</v>
      </c>
      <c r="AX785" s="87"/>
      <c r="AY785" s="85"/>
      <c r="AZ785" s="267">
        <f t="shared" si="45"/>
        <v>0</v>
      </c>
      <c r="BA785" s="88">
        <f t="shared" si="46"/>
        <v>0</v>
      </c>
      <c r="BC785">
        <f>IF($A785&lt;&gt;"",COUNTIF($BD$3:$BD785,$BD785),0)</f>
        <v>0</v>
      </c>
      <c r="BD785" t="str">
        <f>IF($A785&lt;&gt;"",VLOOKUP(TRUNC(MID($A785,1,2),0),Plano_Contas!$H$3:$J$103,2,TRUE),"")</f>
        <v/>
      </c>
      <c r="BE785" s="201" t="str">
        <f t="shared" si="47"/>
        <v/>
      </c>
      <c r="BF785" t="str">
        <f ca="1">IF($BT785&lt;&gt;"",SUMIF($BD$3:$BD$1004,"="&amp;$BD785,INDIRECT(ADDRESS(3,BF$2,1,1)):INDIRECT(ADDRESS(1004,BF$2,1,1))),"")</f>
        <v/>
      </c>
      <c r="BG785" t="str">
        <f ca="1">IF($BT785&lt;&gt;"",SUMIF($BD$3:$BD$1004,"="&amp;$BD785,INDIRECT(ADDRESS(3,BG$2,1,1)):INDIRECT(ADDRESS(1004,BG$2,1,1))),"")</f>
        <v/>
      </c>
      <c r="BH785" t="str">
        <f ca="1">IF($BT785&lt;&gt;"",SUMIF($BD$3:$BD$1004,"="&amp;$BD785,INDIRECT(ADDRESS(3,BH$2,1,1)):INDIRECT(ADDRESS(1004,BH$2,1,1))),"")</f>
        <v/>
      </c>
      <c r="BI785" t="str">
        <f ca="1">IF($BT785&lt;&gt;"",SUMIF($BD$3:$BD$1004,"="&amp;$BD785,INDIRECT(ADDRESS(3,BI$2,1,1)):INDIRECT(ADDRESS(1004,BI$2,1,1))),"")</f>
        <v/>
      </c>
      <c r="BJ785" t="str">
        <f ca="1">IF($BT785&lt;&gt;"",SUMIF($BD$3:$BD$1004,"="&amp;$BD785,INDIRECT(ADDRESS(3,BJ$2,1,1)):INDIRECT(ADDRESS(1004,BJ$2,1,1))),"")</f>
        <v/>
      </c>
      <c r="BK785" t="str">
        <f ca="1">IF($BT785&lt;&gt;"",SUMIF($BD$3:$BD$1004,"="&amp;$BD785,INDIRECT(ADDRESS(3,BK$2,1,1)):INDIRECT(ADDRESS(1004,BK$2,1,1))),"")</f>
        <v/>
      </c>
      <c r="BL785" t="str">
        <f ca="1">IF($BT785&lt;&gt;"",SUMIF($BD$3:$BD$1004,"="&amp;$BD785,INDIRECT(ADDRESS(3,BL$2,1,1)):INDIRECT(ADDRESS(1004,BL$2,1,1))),"")</f>
        <v/>
      </c>
      <c r="BM785" t="str">
        <f ca="1">IF($BT785&lt;&gt;"",SUMIF($BD$3:$BD$1004,"="&amp;$BD785,INDIRECT(ADDRESS(3,BM$2,1,1)):INDIRECT(ADDRESS(1004,BM$2,1,1))),"")</f>
        <v/>
      </c>
      <c r="BN785" t="str">
        <f ca="1">IF($BT785&lt;&gt;"",SUMIF($BD$3:$BD$1004,"="&amp;$BD785,INDIRECT(ADDRESS(3,BN$2,1,1)):INDIRECT(ADDRESS(1004,BN$2,1,1))),"")</f>
        <v/>
      </c>
      <c r="BO785" t="str">
        <f ca="1">IF($BT785&lt;&gt;"",SUMIF($BD$3:$BD$1004,"="&amp;$BD785,INDIRECT(ADDRESS(3,BO$2,1,1)):INDIRECT(ADDRESS(1004,BO$2,1,1))),"")</f>
        <v/>
      </c>
      <c r="BP785" t="str">
        <f ca="1">IF($BT785&lt;&gt;"",SUMIF($BD$3:$BD$1004,"="&amp;$BD785,INDIRECT(ADDRESS(3,BP$2,1,1)):INDIRECT(ADDRESS(1004,BP$2,1,1))),"")</f>
        <v/>
      </c>
      <c r="BQ785" t="str">
        <f ca="1">IF($BT785&lt;&gt;"",SUMIF($BD$3:$BD$1004,"="&amp;$BD785,INDIRECT(ADDRESS(3,BQ$2,1,1)):INDIRECT(ADDRESS(1004,BQ$2,1,1))),"")</f>
        <v/>
      </c>
      <c r="BR785" t="str">
        <f ca="1">IF($BT785&lt;&gt;"",SUMIF($BD$3:$BD$1004,"="&amp;$BD785,INDIRECT(ADDRESS(3,BR$2,1,1)):INDIRECT(ADDRESS(1004,BR$2,1,1))),"")</f>
        <v/>
      </c>
      <c r="BS785" t="str">
        <f>IF($A785&lt;&gt;"",VLOOKUP(TRUNC(MID($A785,1,2),0),Plano_Contas!$H$3:$J$103,3,TRUE),"")</f>
        <v/>
      </c>
      <c r="BT785" t="str">
        <f t="shared" si="48"/>
        <v/>
      </c>
      <c r="BV785">
        <f>Empresas!C785</f>
        <v>0</v>
      </c>
    </row>
    <row r="786" spans="1:74" x14ac:dyDescent="0.2">
      <c r="A786" s="89"/>
      <c r="B786" s="52" t="str">
        <f>IF($A786&lt;&gt;"",VLOOKUP(""&amp;$A786,Plano_Contas!$A$3:$F$1003,6,0),"")</f>
        <v/>
      </c>
      <c r="C786" s="91"/>
      <c r="D786" s="111"/>
      <c r="E786" s="112">
        <v>0</v>
      </c>
      <c r="F786" s="87"/>
      <c r="G786" s="85"/>
      <c r="H786" s="111"/>
      <c r="I786" s="112">
        <v>0</v>
      </c>
      <c r="J786" s="87"/>
      <c r="K786" s="85"/>
      <c r="L786" s="111"/>
      <c r="M786" s="112">
        <v>0</v>
      </c>
      <c r="N786" s="87"/>
      <c r="O786" s="85"/>
      <c r="P786" s="111"/>
      <c r="Q786" s="112">
        <v>0</v>
      </c>
      <c r="R786" s="87"/>
      <c r="S786" s="85"/>
      <c r="T786" s="111"/>
      <c r="U786" s="112">
        <v>0</v>
      </c>
      <c r="V786" s="87"/>
      <c r="W786" s="85"/>
      <c r="X786" s="111"/>
      <c r="Y786" s="112">
        <v>0</v>
      </c>
      <c r="Z786" s="87"/>
      <c r="AA786" s="85"/>
      <c r="AB786" s="111"/>
      <c r="AC786" s="112">
        <v>0</v>
      </c>
      <c r="AD786" s="87"/>
      <c r="AE786" s="85"/>
      <c r="AF786" s="111"/>
      <c r="AG786" s="112">
        <v>0</v>
      </c>
      <c r="AH786" s="87"/>
      <c r="AI786" s="85"/>
      <c r="AJ786" s="111"/>
      <c r="AK786" s="112">
        <v>0</v>
      </c>
      <c r="AL786" s="87"/>
      <c r="AM786" s="85"/>
      <c r="AN786" s="111"/>
      <c r="AO786" s="112">
        <v>0</v>
      </c>
      <c r="AP786" s="87"/>
      <c r="AQ786" s="85"/>
      <c r="AR786" s="111"/>
      <c r="AS786" s="112">
        <v>0</v>
      </c>
      <c r="AT786" s="87"/>
      <c r="AU786" s="85"/>
      <c r="AV786" s="111"/>
      <c r="AW786" s="112">
        <v>0</v>
      </c>
      <c r="AX786" s="87"/>
      <c r="AY786" s="85"/>
      <c r="AZ786" s="267">
        <f t="shared" si="45"/>
        <v>0</v>
      </c>
      <c r="BA786" s="88">
        <f t="shared" si="46"/>
        <v>0</v>
      </c>
      <c r="BC786">
        <f>IF($A786&lt;&gt;"",COUNTIF($BD$3:$BD786,$BD786),0)</f>
        <v>0</v>
      </c>
      <c r="BD786" t="str">
        <f>IF($A786&lt;&gt;"",VLOOKUP(TRUNC(MID($A786,1,2),0),Plano_Contas!$H$3:$J$103,2,TRUE),"")</f>
        <v/>
      </c>
      <c r="BE786" s="201" t="str">
        <f t="shared" si="47"/>
        <v/>
      </c>
      <c r="BF786" t="str">
        <f ca="1">IF($BT786&lt;&gt;"",SUMIF($BD$3:$BD$1004,"="&amp;$BD786,INDIRECT(ADDRESS(3,BF$2,1,1)):INDIRECT(ADDRESS(1004,BF$2,1,1))),"")</f>
        <v/>
      </c>
      <c r="BG786" t="str">
        <f ca="1">IF($BT786&lt;&gt;"",SUMIF($BD$3:$BD$1004,"="&amp;$BD786,INDIRECT(ADDRESS(3,BG$2,1,1)):INDIRECT(ADDRESS(1004,BG$2,1,1))),"")</f>
        <v/>
      </c>
      <c r="BH786" t="str">
        <f ca="1">IF($BT786&lt;&gt;"",SUMIF($BD$3:$BD$1004,"="&amp;$BD786,INDIRECT(ADDRESS(3,BH$2,1,1)):INDIRECT(ADDRESS(1004,BH$2,1,1))),"")</f>
        <v/>
      </c>
      <c r="BI786" t="str">
        <f ca="1">IF($BT786&lt;&gt;"",SUMIF($BD$3:$BD$1004,"="&amp;$BD786,INDIRECT(ADDRESS(3,BI$2,1,1)):INDIRECT(ADDRESS(1004,BI$2,1,1))),"")</f>
        <v/>
      </c>
      <c r="BJ786" t="str">
        <f ca="1">IF($BT786&lt;&gt;"",SUMIF($BD$3:$BD$1004,"="&amp;$BD786,INDIRECT(ADDRESS(3,BJ$2,1,1)):INDIRECT(ADDRESS(1004,BJ$2,1,1))),"")</f>
        <v/>
      </c>
      <c r="BK786" t="str">
        <f ca="1">IF($BT786&lt;&gt;"",SUMIF($BD$3:$BD$1004,"="&amp;$BD786,INDIRECT(ADDRESS(3,BK$2,1,1)):INDIRECT(ADDRESS(1004,BK$2,1,1))),"")</f>
        <v/>
      </c>
      <c r="BL786" t="str">
        <f ca="1">IF($BT786&lt;&gt;"",SUMIF($BD$3:$BD$1004,"="&amp;$BD786,INDIRECT(ADDRESS(3,BL$2,1,1)):INDIRECT(ADDRESS(1004,BL$2,1,1))),"")</f>
        <v/>
      </c>
      <c r="BM786" t="str">
        <f ca="1">IF($BT786&lt;&gt;"",SUMIF($BD$3:$BD$1004,"="&amp;$BD786,INDIRECT(ADDRESS(3,BM$2,1,1)):INDIRECT(ADDRESS(1004,BM$2,1,1))),"")</f>
        <v/>
      </c>
      <c r="BN786" t="str">
        <f ca="1">IF($BT786&lt;&gt;"",SUMIF($BD$3:$BD$1004,"="&amp;$BD786,INDIRECT(ADDRESS(3,BN$2,1,1)):INDIRECT(ADDRESS(1004,BN$2,1,1))),"")</f>
        <v/>
      </c>
      <c r="BO786" t="str">
        <f ca="1">IF($BT786&lt;&gt;"",SUMIF($BD$3:$BD$1004,"="&amp;$BD786,INDIRECT(ADDRESS(3,BO$2,1,1)):INDIRECT(ADDRESS(1004,BO$2,1,1))),"")</f>
        <v/>
      </c>
      <c r="BP786" t="str">
        <f ca="1">IF($BT786&lt;&gt;"",SUMIF($BD$3:$BD$1004,"="&amp;$BD786,INDIRECT(ADDRESS(3,BP$2,1,1)):INDIRECT(ADDRESS(1004,BP$2,1,1))),"")</f>
        <v/>
      </c>
      <c r="BQ786" t="str">
        <f ca="1">IF($BT786&lt;&gt;"",SUMIF($BD$3:$BD$1004,"="&amp;$BD786,INDIRECT(ADDRESS(3,BQ$2,1,1)):INDIRECT(ADDRESS(1004,BQ$2,1,1))),"")</f>
        <v/>
      </c>
      <c r="BR786" t="str">
        <f ca="1">IF($BT786&lt;&gt;"",SUMIF($BD$3:$BD$1004,"="&amp;$BD786,INDIRECT(ADDRESS(3,BR$2,1,1)):INDIRECT(ADDRESS(1004,BR$2,1,1))),"")</f>
        <v/>
      </c>
      <c r="BS786" t="str">
        <f>IF($A786&lt;&gt;"",VLOOKUP(TRUNC(MID($A786,1,2),0),Plano_Contas!$H$3:$J$103,3,TRUE),"")</f>
        <v/>
      </c>
      <c r="BT786" t="str">
        <f t="shared" si="48"/>
        <v/>
      </c>
      <c r="BV786">
        <f>Empresas!C786</f>
        <v>0</v>
      </c>
    </row>
    <row r="787" spans="1:74" x14ac:dyDescent="0.2">
      <c r="A787" s="89"/>
      <c r="B787" s="52" t="str">
        <f>IF($A787&lt;&gt;"",VLOOKUP(""&amp;$A787,Plano_Contas!$A$3:$F$1003,6,0),"")</f>
        <v/>
      </c>
      <c r="C787" s="91"/>
      <c r="D787" s="111"/>
      <c r="E787" s="112">
        <v>0</v>
      </c>
      <c r="F787" s="87"/>
      <c r="G787" s="85"/>
      <c r="H787" s="111"/>
      <c r="I787" s="112">
        <v>0</v>
      </c>
      <c r="J787" s="87"/>
      <c r="K787" s="85"/>
      <c r="L787" s="111"/>
      <c r="M787" s="112">
        <v>0</v>
      </c>
      <c r="N787" s="87"/>
      <c r="O787" s="85"/>
      <c r="P787" s="111"/>
      <c r="Q787" s="112">
        <v>0</v>
      </c>
      <c r="R787" s="87"/>
      <c r="S787" s="85"/>
      <c r="T787" s="111"/>
      <c r="U787" s="112">
        <v>0</v>
      </c>
      <c r="V787" s="87"/>
      <c r="W787" s="85"/>
      <c r="X787" s="111"/>
      <c r="Y787" s="112">
        <v>0</v>
      </c>
      <c r="Z787" s="87"/>
      <c r="AA787" s="85"/>
      <c r="AB787" s="111"/>
      <c r="AC787" s="112">
        <v>0</v>
      </c>
      <c r="AD787" s="87"/>
      <c r="AE787" s="85"/>
      <c r="AF787" s="111"/>
      <c r="AG787" s="112">
        <v>0</v>
      </c>
      <c r="AH787" s="87"/>
      <c r="AI787" s="85"/>
      <c r="AJ787" s="111"/>
      <c r="AK787" s="112">
        <v>0</v>
      </c>
      <c r="AL787" s="87"/>
      <c r="AM787" s="85"/>
      <c r="AN787" s="111"/>
      <c r="AO787" s="112">
        <v>0</v>
      </c>
      <c r="AP787" s="87"/>
      <c r="AQ787" s="85"/>
      <c r="AR787" s="111"/>
      <c r="AS787" s="112">
        <v>0</v>
      </c>
      <c r="AT787" s="87"/>
      <c r="AU787" s="85"/>
      <c r="AV787" s="111"/>
      <c r="AW787" s="112">
        <v>0</v>
      </c>
      <c r="AX787" s="87"/>
      <c r="AY787" s="85"/>
      <c r="AZ787" s="267">
        <f t="shared" si="45"/>
        <v>0</v>
      </c>
      <c r="BA787" s="88">
        <f t="shared" si="46"/>
        <v>0</v>
      </c>
      <c r="BC787">
        <f>IF($A787&lt;&gt;"",COUNTIF($BD$3:$BD787,$BD787),0)</f>
        <v>0</v>
      </c>
      <c r="BD787" t="str">
        <f>IF($A787&lt;&gt;"",VLOOKUP(TRUNC(MID($A787,1,2),0),Plano_Contas!$H$3:$J$103,2,TRUE),"")</f>
        <v/>
      </c>
      <c r="BE787" s="201" t="str">
        <f t="shared" si="47"/>
        <v/>
      </c>
      <c r="BF787" t="str">
        <f ca="1">IF($BT787&lt;&gt;"",SUMIF($BD$3:$BD$1004,"="&amp;$BD787,INDIRECT(ADDRESS(3,BF$2,1,1)):INDIRECT(ADDRESS(1004,BF$2,1,1))),"")</f>
        <v/>
      </c>
      <c r="BG787" t="str">
        <f ca="1">IF($BT787&lt;&gt;"",SUMIF($BD$3:$BD$1004,"="&amp;$BD787,INDIRECT(ADDRESS(3,BG$2,1,1)):INDIRECT(ADDRESS(1004,BG$2,1,1))),"")</f>
        <v/>
      </c>
      <c r="BH787" t="str">
        <f ca="1">IF($BT787&lt;&gt;"",SUMIF($BD$3:$BD$1004,"="&amp;$BD787,INDIRECT(ADDRESS(3,BH$2,1,1)):INDIRECT(ADDRESS(1004,BH$2,1,1))),"")</f>
        <v/>
      </c>
      <c r="BI787" t="str">
        <f ca="1">IF($BT787&lt;&gt;"",SUMIF($BD$3:$BD$1004,"="&amp;$BD787,INDIRECT(ADDRESS(3,BI$2,1,1)):INDIRECT(ADDRESS(1004,BI$2,1,1))),"")</f>
        <v/>
      </c>
      <c r="BJ787" t="str">
        <f ca="1">IF($BT787&lt;&gt;"",SUMIF($BD$3:$BD$1004,"="&amp;$BD787,INDIRECT(ADDRESS(3,BJ$2,1,1)):INDIRECT(ADDRESS(1004,BJ$2,1,1))),"")</f>
        <v/>
      </c>
      <c r="BK787" t="str">
        <f ca="1">IF($BT787&lt;&gt;"",SUMIF($BD$3:$BD$1004,"="&amp;$BD787,INDIRECT(ADDRESS(3,BK$2,1,1)):INDIRECT(ADDRESS(1004,BK$2,1,1))),"")</f>
        <v/>
      </c>
      <c r="BL787" t="str">
        <f ca="1">IF($BT787&lt;&gt;"",SUMIF($BD$3:$BD$1004,"="&amp;$BD787,INDIRECT(ADDRESS(3,BL$2,1,1)):INDIRECT(ADDRESS(1004,BL$2,1,1))),"")</f>
        <v/>
      </c>
      <c r="BM787" t="str">
        <f ca="1">IF($BT787&lt;&gt;"",SUMIF($BD$3:$BD$1004,"="&amp;$BD787,INDIRECT(ADDRESS(3,BM$2,1,1)):INDIRECT(ADDRESS(1004,BM$2,1,1))),"")</f>
        <v/>
      </c>
      <c r="BN787" t="str">
        <f ca="1">IF($BT787&lt;&gt;"",SUMIF($BD$3:$BD$1004,"="&amp;$BD787,INDIRECT(ADDRESS(3,BN$2,1,1)):INDIRECT(ADDRESS(1004,BN$2,1,1))),"")</f>
        <v/>
      </c>
      <c r="BO787" t="str">
        <f ca="1">IF($BT787&lt;&gt;"",SUMIF($BD$3:$BD$1004,"="&amp;$BD787,INDIRECT(ADDRESS(3,BO$2,1,1)):INDIRECT(ADDRESS(1004,BO$2,1,1))),"")</f>
        <v/>
      </c>
      <c r="BP787" t="str">
        <f ca="1">IF($BT787&lt;&gt;"",SUMIF($BD$3:$BD$1004,"="&amp;$BD787,INDIRECT(ADDRESS(3,BP$2,1,1)):INDIRECT(ADDRESS(1004,BP$2,1,1))),"")</f>
        <v/>
      </c>
      <c r="BQ787" t="str">
        <f ca="1">IF($BT787&lt;&gt;"",SUMIF($BD$3:$BD$1004,"="&amp;$BD787,INDIRECT(ADDRESS(3,BQ$2,1,1)):INDIRECT(ADDRESS(1004,BQ$2,1,1))),"")</f>
        <v/>
      </c>
      <c r="BR787" t="str">
        <f ca="1">IF($BT787&lt;&gt;"",SUMIF($BD$3:$BD$1004,"="&amp;$BD787,INDIRECT(ADDRESS(3,BR$2,1,1)):INDIRECT(ADDRESS(1004,BR$2,1,1))),"")</f>
        <v/>
      </c>
      <c r="BS787" t="str">
        <f>IF($A787&lt;&gt;"",VLOOKUP(TRUNC(MID($A787,1,2),0),Plano_Contas!$H$3:$J$103,3,TRUE),"")</f>
        <v/>
      </c>
      <c r="BT787" t="str">
        <f t="shared" si="48"/>
        <v/>
      </c>
      <c r="BV787">
        <f>Empresas!C787</f>
        <v>0</v>
      </c>
    </row>
    <row r="788" spans="1:74" x14ac:dyDescent="0.2">
      <c r="A788" s="89"/>
      <c r="B788" s="52" t="str">
        <f>IF($A788&lt;&gt;"",VLOOKUP(""&amp;$A788,Plano_Contas!$A$3:$F$1003,6,0),"")</f>
        <v/>
      </c>
      <c r="C788" s="91"/>
      <c r="D788" s="111"/>
      <c r="E788" s="112">
        <v>0</v>
      </c>
      <c r="F788" s="87"/>
      <c r="G788" s="85"/>
      <c r="H788" s="111"/>
      <c r="I788" s="112">
        <v>0</v>
      </c>
      <c r="J788" s="87"/>
      <c r="K788" s="85"/>
      <c r="L788" s="111"/>
      <c r="M788" s="112">
        <v>0</v>
      </c>
      <c r="N788" s="87"/>
      <c r="O788" s="85"/>
      <c r="P788" s="111"/>
      <c r="Q788" s="112">
        <v>0</v>
      </c>
      <c r="R788" s="87"/>
      <c r="S788" s="85"/>
      <c r="T788" s="111"/>
      <c r="U788" s="112">
        <v>0</v>
      </c>
      <c r="V788" s="87"/>
      <c r="W788" s="85"/>
      <c r="X788" s="111"/>
      <c r="Y788" s="112">
        <v>0</v>
      </c>
      <c r="Z788" s="87"/>
      <c r="AA788" s="85"/>
      <c r="AB788" s="111"/>
      <c r="AC788" s="112">
        <v>0</v>
      </c>
      <c r="AD788" s="87"/>
      <c r="AE788" s="85"/>
      <c r="AF788" s="111"/>
      <c r="AG788" s="112">
        <v>0</v>
      </c>
      <c r="AH788" s="87"/>
      <c r="AI788" s="85"/>
      <c r="AJ788" s="111"/>
      <c r="AK788" s="112">
        <v>0</v>
      </c>
      <c r="AL788" s="87"/>
      <c r="AM788" s="85"/>
      <c r="AN788" s="111"/>
      <c r="AO788" s="112">
        <v>0</v>
      </c>
      <c r="AP788" s="87"/>
      <c r="AQ788" s="85"/>
      <c r="AR788" s="111"/>
      <c r="AS788" s="112">
        <v>0</v>
      </c>
      <c r="AT788" s="87"/>
      <c r="AU788" s="85"/>
      <c r="AV788" s="111"/>
      <c r="AW788" s="112">
        <v>0</v>
      </c>
      <c r="AX788" s="87"/>
      <c r="AY788" s="85"/>
      <c r="AZ788" s="267">
        <f t="shared" si="45"/>
        <v>0</v>
      </c>
      <c r="BA788" s="88">
        <f t="shared" si="46"/>
        <v>0</v>
      </c>
      <c r="BC788">
        <f>IF($A788&lt;&gt;"",COUNTIF($BD$3:$BD788,$BD788),0)</f>
        <v>0</v>
      </c>
      <c r="BD788" t="str">
        <f>IF($A788&lt;&gt;"",VLOOKUP(TRUNC(MID($A788,1,2),0),Plano_Contas!$H$3:$J$103,2,TRUE),"")</f>
        <v/>
      </c>
      <c r="BE788" s="201" t="str">
        <f t="shared" si="47"/>
        <v/>
      </c>
      <c r="BF788" t="str">
        <f ca="1">IF($BT788&lt;&gt;"",SUMIF($BD$3:$BD$1004,"="&amp;$BD788,INDIRECT(ADDRESS(3,BF$2,1,1)):INDIRECT(ADDRESS(1004,BF$2,1,1))),"")</f>
        <v/>
      </c>
      <c r="BG788" t="str">
        <f ca="1">IF($BT788&lt;&gt;"",SUMIF($BD$3:$BD$1004,"="&amp;$BD788,INDIRECT(ADDRESS(3,BG$2,1,1)):INDIRECT(ADDRESS(1004,BG$2,1,1))),"")</f>
        <v/>
      </c>
      <c r="BH788" t="str">
        <f ca="1">IF($BT788&lt;&gt;"",SUMIF($BD$3:$BD$1004,"="&amp;$BD788,INDIRECT(ADDRESS(3,BH$2,1,1)):INDIRECT(ADDRESS(1004,BH$2,1,1))),"")</f>
        <v/>
      </c>
      <c r="BI788" t="str">
        <f ca="1">IF($BT788&lt;&gt;"",SUMIF($BD$3:$BD$1004,"="&amp;$BD788,INDIRECT(ADDRESS(3,BI$2,1,1)):INDIRECT(ADDRESS(1004,BI$2,1,1))),"")</f>
        <v/>
      </c>
      <c r="BJ788" t="str">
        <f ca="1">IF($BT788&lt;&gt;"",SUMIF($BD$3:$BD$1004,"="&amp;$BD788,INDIRECT(ADDRESS(3,BJ$2,1,1)):INDIRECT(ADDRESS(1004,BJ$2,1,1))),"")</f>
        <v/>
      </c>
      <c r="BK788" t="str">
        <f ca="1">IF($BT788&lt;&gt;"",SUMIF($BD$3:$BD$1004,"="&amp;$BD788,INDIRECT(ADDRESS(3,BK$2,1,1)):INDIRECT(ADDRESS(1004,BK$2,1,1))),"")</f>
        <v/>
      </c>
      <c r="BL788" t="str">
        <f ca="1">IF($BT788&lt;&gt;"",SUMIF($BD$3:$BD$1004,"="&amp;$BD788,INDIRECT(ADDRESS(3,BL$2,1,1)):INDIRECT(ADDRESS(1004,BL$2,1,1))),"")</f>
        <v/>
      </c>
      <c r="BM788" t="str">
        <f ca="1">IF($BT788&lt;&gt;"",SUMIF($BD$3:$BD$1004,"="&amp;$BD788,INDIRECT(ADDRESS(3,BM$2,1,1)):INDIRECT(ADDRESS(1004,BM$2,1,1))),"")</f>
        <v/>
      </c>
      <c r="BN788" t="str">
        <f ca="1">IF($BT788&lt;&gt;"",SUMIF($BD$3:$BD$1004,"="&amp;$BD788,INDIRECT(ADDRESS(3,BN$2,1,1)):INDIRECT(ADDRESS(1004,BN$2,1,1))),"")</f>
        <v/>
      </c>
      <c r="BO788" t="str">
        <f ca="1">IF($BT788&lt;&gt;"",SUMIF($BD$3:$BD$1004,"="&amp;$BD788,INDIRECT(ADDRESS(3,BO$2,1,1)):INDIRECT(ADDRESS(1004,BO$2,1,1))),"")</f>
        <v/>
      </c>
      <c r="BP788" t="str">
        <f ca="1">IF($BT788&lt;&gt;"",SUMIF($BD$3:$BD$1004,"="&amp;$BD788,INDIRECT(ADDRESS(3,BP$2,1,1)):INDIRECT(ADDRESS(1004,BP$2,1,1))),"")</f>
        <v/>
      </c>
      <c r="BQ788" t="str">
        <f ca="1">IF($BT788&lt;&gt;"",SUMIF($BD$3:$BD$1004,"="&amp;$BD788,INDIRECT(ADDRESS(3,BQ$2,1,1)):INDIRECT(ADDRESS(1004,BQ$2,1,1))),"")</f>
        <v/>
      </c>
      <c r="BR788" t="str">
        <f ca="1">IF($BT788&lt;&gt;"",SUMIF($BD$3:$BD$1004,"="&amp;$BD788,INDIRECT(ADDRESS(3,BR$2,1,1)):INDIRECT(ADDRESS(1004,BR$2,1,1))),"")</f>
        <v/>
      </c>
      <c r="BS788" t="str">
        <f>IF($A788&lt;&gt;"",VLOOKUP(TRUNC(MID($A788,1,2),0),Plano_Contas!$H$3:$J$103,3,TRUE),"")</f>
        <v/>
      </c>
      <c r="BT788" t="str">
        <f t="shared" si="48"/>
        <v/>
      </c>
      <c r="BV788">
        <f>Empresas!C788</f>
        <v>0</v>
      </c>
    </row>
    <row r="789" spans="1:74" x14ac:dyDescent="0.2">
      <c r="A789" s="89"/>
      <c r="B789" s="52" t="str">
        <f>IF($A789&lt;&gt;"",VLOOKUP(""&amp;$A789,Plano_Contas!$A$3:$F$1003,6,0),"")</f>
        <v/>
      </c>
      <c r="C789" s="91"/>
      <c r="D789" s="111"/>
      <c r="E789" s="112">
        <v>0</v>
      </c>
      <c r="F789" s="87"/>
      <c r="G789" s="85"/>
      <c r="H789" s="111"/>
      <c r="I789" s="112">
        <v>0</v>
      </c>
      <c r="J789" s="87"/>
      <c r="K789" s="85"/>
      <c r="L789" s="111"/>
      <c r="M789" s="112">
        <v>0</v>
      </c>
      <c r="N789" s="87"/>
      <c r="O789" s="85"/>
      <c r="P789" s="111"/>
      <c r="Q789" s="112">
        <v>0</v>
      </c>
      <c r="R789" s="87"/>
      <c r="S789" s="85"/>
      <c r="T789" s="111"/>
      <c r="U789" s="112">
        <v>0</v>
      </c>
      <c r="V789" s="87"/>
      <c r="W789" s="85"/>
      <c r="X789" s="111"/>
      <c r="Y789" s="112">
        <v>0</v>
      </c>
      <c r="Z789" s="87"/>
      <c r="AA789" s="85"/>
      <c r="AB789" s="111"/>
      <c r="AC789" s="112">
        <v>0</v>
      </c>
      <c r="AD789" s="87"/>
      <c r="AE789" s="85"/>
      <c r="AF789" s="111"/>
      <c r="AG789" s="112">
        <v>0</v>
      </c>
      <c r="AH789" s="87"/>
      <c r="AI789" s="85"/>
      <c r="AJ789" s="111"/>
      <c r="AK789" s="112">
        <v>0</v>
      </c>
      <c r="AL789" s="87"/>
      <c r="AM789" s="85"/>
      <c r="AN789" s="111"/>
      <c r="AO789" s="112">
        <v>0</v>
      </c>
      <c r="AP789" s="87"/>
      <c r="AQ789" s="85"/>
      <c r="AR789" s="111"/>
      <c r="AS789" s="112">
        <v>0</v>
      </c>
      <c r="AT789" s="87"/>
      <c r="AU789" s="85"/>
      <c r="AV789" s="111"/>
      <c r="AW789" s="112">
        <v>0</v>
      </c>
      <c r="AX789" s="87"/>
      <c r="AY789" s="85"/>
      <c r="AZ789" s="267">
        <f t="shared" si="45"/>
        <v>0</v>
      </c>
      <c r="BA789" s="88">
        <f t="shared" si="46"/>
        <v>0</v>
      </c>
      <c r="BC789">
        <f>IF($A789&lt;&gt;"",COUNTIF($BD$3:$BD789,$BD789),0)</f>
        <v>0</v>
      </c>
      <c r="BD789" t="str">
        <f>IF($A789&lt;&gt;"",VLOOKUP(TRUNC(MID($A789,1,2),0),Plano_Contas!$H$3:$J$103,2,TRUE),"")</f>
        <v/>
      </c>
      <c r="BE789" s="201" t="str">
        <f t="shared" si="47"/>
        <v/>
      </c>
      <c r="BF789" t="str">
        <f ca="1">IF($BT789&lt;&gt;"",SUMIF($BD$3:$BD$1004,"="&amp;$BD789,INDIRECT(ADDRESS(3,BF$2,1,1)):INDIRECT(ADDRESS(1004,BF$2,1,1))),"")</f>
        <v/>
      </c>
      <c r="BG789" t="str">
        <f ca="1">IF($BT789&lt;&gt;"",SUMIF($BD$3:$BD$1004,"="&amp;$BD789,INDIRECT(ADDRESS(3,BG$2,1,1)):INDIRECT(ADDRESS(1004,BG$2,1,1))),"")</f>
        <v/>
      </c>
      <c r="BH789" t="str">
        <f ca="1">IF($BT789&lt;&gt;"",SUMIF($BD$3:$BD$1004,"="&amp;$BD789,INDIRECT(ADDRESS(3,BH$2,1,1)):INDIRECT(ADDRESS(1004,BH$2,1,1))),"")</f>
        <v/>
      </c>
      <c r="BI789" t="str">
        <f ca="1">IF($BT789&lt;&gt;"",SUMIF($BD$3:$BD$1004,"="&amp;$BD789,INDIRECT(ADDRESS(3,BI$2,1,1)):INDIRECT(ADDRESS(1004,BI$2,1,1))),"")</f>
        <v/>
      </c>
      <c r="BJ789" t="str">
        <f ca="1">IF($BT789&lt;&gt;"",SUMIF($BD$3:$BD$1004,"="&amp;$BD789,INDIRECT(ADDRESS(3,BJ$2,1,1)):INDIRECT(ADDRESS(1004,BJ$2,1,1))),"")</f>
        <v/>
      </c>
      <c r="BK789" t="str">
        <f ca="1">IF($BT789&lt;&gt;"",SUMIF($BD$3:$BD$1004,"="&amp;$BD789,INDIRECT(ADDRESS(3,BK$2,1,1)):INDIRECT(ADDRESS(1004,BK$2,1,1))),"")</f>
        <v/>
      </c>
      <c r="BL789" t="str">
        <f ca="1">IF($BT789&lt;&gt;"",SUMIF($BD$3:$BD$1004,"="&amp;$BD789,INDIRECT(ADDRESS(3,BL$2,1,1)):INDIRECT(ADDRESS(1004,BL$2,1,1))),"")</f>
        <v/>
      </c>
      <c r="BM789" t="str">
        <f ca="1">IF($BT789&lt;&gt;"",SUMIF($BD$3:$BD$1004,"="&amp;$BD789,INDIRECT(ADDRESS(3,BM$2,1,1)):INDIRECT(ADDRESS(1004,BM$2,1,1))),"")</f>
        <v/>
      </c>
      <c r="BN789" t="str">
        <f ca="1">IF($BT789&lt;&gt;"",SUMIF($BD$3:$BD$1004,"="&amp;$BD789,INDIRECT(ADDRESS(3,BN$2,1,1)):INDIRECT(ADDRESS(1004,BN$2,1,1))),"")</f>
        <v/>
      </c>
      <c r="BO789" t="str">
        <f ca="1">IF($BT789&lt;&gt;"",SUMIF($BD$3:$BD$1004,"="&amp;$BD789,INDIRECT(ADDRESS(3,BO$2,1,1)):INDIRECT(ADDRESS(1004,BO$2,1,1))),"")</f>
        <v/>
      </c>
      <c r="BP789" t="str">
        <f ca="1">IF($BT789&lt;&gt;"",SUMIF($BD$3:$BD$1004,"="&amp;$BD789,INDIRECT(ADDRESS(3,BP$2,1,1)):INDIRECT(ADDRESS(1004,BP$2,1,1))),"")</f>
        <v/>
      </c>
      <c r="BQ789" t="str">
        <f ca="1">IF($BT789&lt;&gt;"",SUMIF($BD$3:$BD$1004,"="&amp;$BD789,INDIRECT(ADDRESS(3,BQ$2,1,1)):INDIRECT(ADDRESS(1004,BQ$2,1,1))),"")</f>
        <v/>
      </c>
      <c r="BR789" t="str">
        <f ca="1">IF($BT789&lt;&gt;"",SUMIF($BD$3:$BD$1004,"="&amp;$BD789,INDIRECT(ADDRESS(3,BR$2,1,1)):INDIRECT(ADDRESS(1004,BR$2,1,1))),"")</f>
        <v/>
      </c>
      <c r="BS789" t="str">
        <f>IF($A789&lt;&gt;"",VLOOKUP(TRUNC(MID($A789,1,2),0),Plano_Contas!$H$3:$J$103,3,TRUE),"")</f>
        <v/>
      </c>
      <c r="BT789" t="str">
        <f t="shared" si="48"/>
        <v/>
      </c>
      <c r="BV789">
        <f>Empresas!C789</f>
        <v>0</v>
      </c>
    </row>
    <row r="790" spans="1:74" x14ac:dyDescent="0.2">
      <c r="A790" s="89"/>
      <c r="B790" s="52" t="str">
        <f>IF($A790&lt;&gt;"",VLOOKUP(""&amp;$A790,Plano_Contas!$A$3:$F$1003,6,0),"")</f>
        <v/>
      </c>
      <c r="C790" s="91"/>
      <c r="D790" s="111"/>
      <c r="E790" s="112">
        <v>0</v>
      </c>
      <c r="F790" s="87"/>
      <c r="G790" s="85"/>
      <c r="H790" s="111"/>
      <c r="I790" s="112">
        <v>0</v>
      </c>
      <c r="J790" s="87"/>
      <c r="K790" s="85"/>
      <c r="L790" s="111"/>
      <c r="M790" s="112">
        <v>0</v>
      </c>
      <c r="N790" s="87"/>
      <c r="O790" s="85"/>
      <c r="P790" s="111"/>
      <c r="Q790" s="112">
        <v>0</v>
      </c>
      <c r="R790" s="87"/>
      <c r="S790" s="85"/>
      <c r="T790" s="111"/>
      <c r="U790" s="112">
        <v>0</v>
      </c>
      <c r="V790" s="87"/>
      <c r="W790" s="85"/>
      <c r="X790" s="111"/>
      <c r="Y790" s="112">
        <v>0</v>
      </c>
      <c r="Z790" s="87"/>
      <c r="AA790" s="85"/>
      <c r="AB790" s="111"/>
      <c r="AC790" s="112">
        <v>0</v>
      </c>
      <c r="AD790" s="87"/>
      <c r="AE790" s="85"/>
      <c r="AF790" s="111"/>
      <c r="AG790" s="112">
        <v>0</v>
      </c>
      <c r="AH790" s="87"/>
      <c r="AI790" s="85"/>
      <c r="AJ790" s="111"/>
      <c r="AK790" s="112">
        <v>0</v>
      </c>
      <c r="AL790" s="87"/>
      <c r="AM790" s="85"/>
      <c r="AN790" s="111"/>
      <c r="AO790" s="112">
        <v>0</v>
      </c>
      <c r="AP790" s="87"/>
      <c r="AQ790" s="85"/>
      <c r="AR790" s="111"/>
      <c r="AS790" s="112">
        <v>0</v>
      </c>
      <c r="AT790" s="87"/>
      <c r="AU790" s="85"/>
      <c r="AV790" s="111"/>
      <c r="AW790" s="112">
        <v>0</v>
      </c>
      <c r="AX790" s="87"/>
      <c r="AY790" s="85"/>
      <c r="AZ790" s="267">
        <f t="shared" si="45"/>
        <v>0</v>
      </c>
      <c r="BA790" s="88">
        <f t="shared" si="46"/>
        <v>0</v>
      </c>
      <c r="BC790">
        <f>IF($A790&lt;&gt;"",COUNTIF($BD$3:$BD790,$BD790),0)</f>
        <v>0</v>
      </c>
      <c r="BD790" t="str">
        <f>IF($A790&lt;&gt;"",VLOOKUP(TRUNC(MID($A790,1,2),0),Plano_Contas!$H$3:$J$103,2,TRUE),"")</f>
        <v/>
      </c>
      <c r="BE790" s="201" t="str">
        <f t="shared" si="47"/>
        <v/>
      </c>
      <c r="BF790" t="str">
        <f ca="1">IF($BT790&lt;&gt;"",SUMIF($BD$3:$BD$1004,"="&amp;$BD790,INDIRECT(ADDRESS(3,BF$2,1,1)):INDIRECT(ADDRESS(1004,BF$2,1,1))),"")</f>
        <v/>
      </c>
      <c r="BG790" t="str">
        <f ca="1">IF($BT790&lt;&gt;"",SUMIF($BD$3:$BD$1004,"="&amp;$BD790,INDIRECT(ADDRESS(3,BG$2,1,1)):INDIRECT(ADDRESS(1004,BG$2,1,1))),"")</f>
        <v/>
      </c>
      <c r="BH790" t="str">
        <f ca="1">IF($BT790&lt;&gt;"",SUMIF($BD$3:$BD$1004,"="&amp;$BD790,INDIRECT(ADDRESS(3,BH$2,1,1)):INDIRECT(ADDRESS(1004,BH$2,1,1))),"")</f>
        <v/>
      </c>
      <c r="BI790" t="str">
        <f ca="1">IF($BT790&lt;&gt;"",SUMIF($BD$3:$BD$1004,"="&amp;$BD790,INDIRECT(ADDRESS(3,BI$2,1,1)):INDIRECT(ADDRESS(1004,BI$2,1,1))),"")</f>
        <v/>
      </c>
      <c r="BJ790" t="str">
        <f ca="1">IF($BT790&lt;&gt;"",SUMIF($BD$3:$BD$1004,"="&amp;$BD790,INDIRECT(ADDRESS(3,BJ$2,1,1)):INDIRECT(ADDRESS(1004,BJ$2,1,1))),"")</f>
        <v/>
      </c>
      <c r="BK790" t="str">
        <f ca="1">IF($BT790&lt;&gt;"",SUMIF($BD$3:$BD$1004,"="&amp;$BD790,INDIRECT(ADDRESS(3,BK$2,1,1)):INDIRECT(ADDRESS(1004,BK$2,1,1))),"")</f>
        <v/>
      </c>
      <c r="BL790" t="str">
        <f ca="1">IF($BT790&lt;&gt;"",SUMIF($BD$3:$BD$1004,"="&amp;$BD790,INDIRECT(ADDRESS(3,BL$2,1,1)):INDIRECT(ADDRESS(1004,BL$2,1,1))),"")</f>
        <v/>
      </c>
      <c r="BM790" t="str">
        <f ca="1">IF($BT790&lt;&gt;"",SUMIF($BD$3:$BD$1004,"="&amp;$BD790,INDIRECT(ADDRESS(3,BM$2,1,1)):INDIRECT(ADDRESS(1004,BM$2,1,1))),"")</f>
        <v/>
      </c>
      <c r="BN790" t="str">
        <f ca="1">IF($BT790&lt;&gt;"",SUMIF($BD$3:$BD$1004,"="&amp;$BD790,INDIRECT(ADDRESS(3,BN$2,1,1)):INDIRECT(ADDRESS(1004,BN$2,1,1))),"")</f>
        <v/>
      </c>
      <c r="BO790" t="str">
        <f ca="1">IF($BT790&lt;&gt;"",SUMIF($BD$3:$BD$1004,"="&amp;$BD790,INDIRECT(ADDRESS(3,BO$2,1,1)):INDIRECT(ADDRESS(1004,BO$2,1,1))),"")</f>
        <v/>
      </c>
      <c r="BP790" t="str">
        <f ca="1">IF($BT790&lt;&gt;"",SUMIF($BD$3:$BD$1004,"="&amp;$BD790,INDIRECT(ADDRESS(3,BP$2,1,1)):INDIRECT(ADDRESS(1004,BP$2,1,1))),"")</f>
        <v/>
      </c>
      <c r="BQ790" t="str">
        <f ca="1">IF($BT790&lt;&gt;"",SUMIF($BD$3:$BD$1004,"="&amp;$BD790,INDIRECT(ADDRESS(3,BQ$2,1,1)):INDIRECT(ADDRESS(1004,BQ$2,1,1))),"")</f>
        <v/>
      </c>
      <c r="BR790" t="str">
        <f ca="1">IF($BT790&lt;&gt;"",SUMIF($BD$3:$BD$1004,"="&amp;$BD790,INDIRECT(ADDRESS(3,BR$2,1,1)):INDIRECT(ADDRESS(1004,BR$2,1,1))),"")</f>
        <v/>
      </c>
      <c r="BS790" t="str">
        <f>IF($A790&lt;&gt;"",VLOOKUP(TRUNC(MID($A790,1,2),0),Plano_Contas!$H$3:$J$103,3,TRUE),"")</f>
        <v/>
      </c>
      <c r="BT790" t="str">
        <f t="shared" si="48"/>
        <v/>
      </c>
      <c r="BV790">
        <f>Empresas!C790</f>
        <v>0</v>
      </c>
    </row>
    <row r="791" spans="1:74" x14ac:dyDescent="0.2">
      <c r="A791" s="89"/>
      <c r="B791" s="52" t="str">
        <f>IF($A791&lt;&gt;"",VLOOKUP(""&amp;$A791,Plano_Contas!$A$3:$F$1003,6,0),"")</f>
        <v/>
      </c>
      <c r="C791" s="91"/>
      <c r="D791" s="111"/>
      <c r="E791" s="112">
        <v>0</v>
      </c>
      <c r="F791" s="87"/>
      <c r="G791" s="85"/>
      <c r="H791" s="111"/>
      <c r="I791" s="112">
        <v>0</v>
      </c>
      <c r="J791" s="87"/>
      <c r="K791" s="85"/>
      <c r="L791" s="111"/>
      <c r="M791" s="112">
        <v>0</v>
      </c>
      <c r="N791" s="87"/>
      <c r="O791" s="85"/>
      <c r="P791" s="111"/>
      <c r="Q791" s="112">
        <v>0</v>
      </c>
      <c r="R791" s="87"/>
      <c r="S791" s="85"/>
      <c r="T791" s="111"/>
      <c r="U791" s="112">
        <v>0</v>
      </c>
      <c r="V791" s="87"/>
      <c r="W791" s="85"/>
      <c r="X791" s="111"/>
      <c r="Y791" s="112">
        <v>0</v>
      </c>
      <c r="Z791" s="87"/>
      <c r="AA791" s="85"/>
      <c r="AB791" s="111"/>
      <c r="AC791" s="112">
        <v>0</v>
      </c>
      <c r="AD791" s="87"/>
      <c r="AE791" s="85"/>
      <c r="AF791" s="111"/>
      <c r="AG791" s="112">
        <v>0</v>
      </c>
      <c r="AH791" s="87"/>
      <c r="AI791" s="85"/>
      <c r="AJ791" s="111"/>
      <c r="AK791" s="112">
        <v>0</v>
      </c>
      <c r="AL791" s="87"/>
      <c r="AM791" s="85"/>
      <c r="AN791" s="111"/>
      <c r="AO791" s="112">
        <v>0</v>
      </c>
      <c r="AP791" s="87"/>
      <c r="AQ791" s="85"/>
      <c r="AR791" s="111"/>
      <c r="AS791" s="112">
        <v>0</v>
      </c>
      <c r="AT791" s="87"/>
      <c r="AU791" s="85"/>
      <c r="AV791" s="111"/>
      <c r="AW791" s="112">
        <v>0</v>
      </c>
      <c r="AX791" s="87"/>
      <c r="AY791" s="85"/>
      <c r="AZ791" s="267">
        <f t="shared" si="45"/>
        <v>0</v>
      </c>
      <c r="BA791" s="88">
        <f t="shared" si="46"/>
        <v>0</v>
      </c>
      <c r="BC791">
        <f>IF($A791&lt;&gt;"",COUNTIF($BD$3:$BD791,$BD791),0)</f>
        <v>0</v>
      </c>
      <c r="BD791" t="str">
        <f>IF($A791&lt;&gt;"",VLOOKUP(TRUNC(MID($A791,1,2),0),Plano_Contas!$H$3:$J$103,2,TRUE),"")</f>
        <v/>
      </c>
      <c r="BE791" s="201" t="str">
        <f t="shared" si="47"/>
        <v/>
      </c>
      <c r="BF791" t="str">
        <f ca="1">IF($BT791&lt;&gt;"",SUMIF($BD$3:$BD$1004,"="&amp;$BD791,INDIRECT(ADDRESS(3,BF$2,1,1)):INDIRECT(ADDRESS(1004,BF$2,1,1))),"")</f>
        <v/>
      </c>
      <c r="BG791" t="str">
        <f ca="1">IF($BT791&lt;&gt;"",SUMIF($BD$3:$BD$1004,"="&amp;$BD791,INDIRECT(ADDRESS(3,BG$2,1,1)):INDIRECT(ADDRESS(1004,BG$2,1,1))),"")</f>
        <v/>
      </c>
      <c r="BH791" t="str">
        <f ca="1">IF($BT791&lt;&gt;"",SUMIF($BD$3:$BD$1004,"="&amp;$BD791,INDIRECT(ADDRESS(3,BH$2,1,1)):INDIRECT(ADDRESS(1004,BH$2,1,1))),"")</f>
        <v/>
      </c>
      <c r="BI791" t="str">
        <f ca="1">IF($BT791&lt;&gt;"",SUMIF($BD$3:$BD$1004,"="&amp;$BD791,INDIRECT(ADDRESS(3,BI$2,1,1)):INDIRECT(ADDRESS(1004,BI$2,1,1))),"")</f>
        <v/>
      </c>
      <c r="BJ791" t="str">
        <f ca="1">IF($BT791&lt;&gt;"",SUMIF($BD$3:$BD$1004,"="&amp;$BD791,INDIRECT(ADDRESS(3,BJ$2,1,1)):INDIRECT(ADDRESS(1004,BJ$2,1,1))),"")</f>
        <v/>
      </c>
      <c r="BK791" t="str">
        <f ca="1">IF($BT791&lt;&gt;"",SUMIF($BD$3:$BD$1004,"="&amp;$BD791,INDIRECT(ADDRESS(3,BK$2,1,1)):INDIRECT(ADDRESS(1004,BK$2,1,1))),"")</f>
        <v/>
      </c>
      <c r="BL791" t="str">
        <f ca="1">IF($BT791&lt;&gt;"",SUMIF($BD$3:$BD$1004,"="&amp;$BD791,INDIRECT(ADDRESS(3,BL$2,1,1)):INDIRECT(ADDRESS(1004,BL$2,1,1))),"")</f>
        <v/>
      </c>
      <c r="BM791" t="str">
        <f ca="1">IF($BT791&lt;&gt;"",SUMIF($BD$3:$BD$1004,"="&amp;$BD791,INDIRECT(ADDRESS(3,BM$2,1,1)):INDIRECT(ADDRESS(1004,BM$2,1,1))),"")</f>
        <v/>
      </c>
      <c r="BN791" t="str">
        <f ca="1">IF($BT791&lt;&gt;"",SUMIF($BD$3:$BD$1004,"="&amp;$BD791,INDIRECT(ADDRESS(3,BN$2,1,1)):INDIRECT(ADDRESS(1004,BN$2,1,1))),"")</f>
        <v/>
      </c>
      <c r="BO791" t="str">
        <f ca="1">IF($BT791&lt;&gt;"",SUMIF($BD$3:$BD$1004,"="&amp;$BD791,INDIRECT(ADDRESS(3,BO$2,1,1)):INDIRECT(ADDRESS(1004,BO$2,1,1))),"")</f>
        <v/>
      </c>
      <c r="BP791" t="str">
        <f ca="1">IF($BT791&lt;&gt;"",SUMIF($BD$3:$BD$1004,"="&amp;$BD791,INDIRECT(ADDRESS(3,BP$2,1,1)):INDIRECT(ADDRESS(1004,BP$2,1,1))),"")</f>
        <v/>
      </c>
      <c r="BQ791" t="str">
        <f ca="1">IF($BT791&lt;&gt;"",SUMIF($BD$3:$BD$1004,"="&amp;$BD791,INDIRECT(ADDRESS(3,BQ$2,1,1)):INDIRECT(ADDRESS(1004,BQ$2,1,1))),"")</f>
        <v/>
      </c>
      <c r="BR791" t="str">
        <f ca="1">IF($BT791&lt;&gt;"",SUMIF($BD$3:$BD$1004,"="&amp;$BD791,INDIRECT(ADDRESS(3,BR$2,1,1)):INDIRECT(ADDRESS(1004,BR$2,1,1))),"")</f>
        <v/>
      </c>
      <c r="BS791" t="str">
        <f>IF($A791&lt;&gt;"",VLOOKUP(TRUNC(MID($A791,1,2),0),Plano_Contas!$H$3:$J$103,3,TRUE),"")</f>
        <v/>
      </c>
      <c r="BT791" t="str">
        <f t="shared" si="48"/>
        <v/>
      </c>
      <c r="BV791">
        <f>Empresas!C791</f>
        <v>0</v>
      </c>
    </row>
    <row r="792" spans="1:74" x14ac:dyDescent="0.2">
      <c r="A792" s="89"/>
      <c r="B792" s="52" t="str">
        <f>IF($A792&lt;&gt;"",VLOOKUP(""&amp;$A792,Plano_Contas!$A$3:$F$1003,6,0),"")</f>
        <v/>
      </c>
      <c r="C792" s="91"/>
      <c r="D792" s="111"/>
      <c r="E792" s="112">
        <v>0</v>
      </c>
      <c r="F792" s="87"/>
      <c r="G792" s="85"/>
      <c r="H792" s="111"/>
      <c r="I792" s="112">
        <v>0</v>
      </c>
      <c r="J792" s="87"/>
      <c r="K792" s="85"/>
      <c r="L792" s="111"/>
      <c r="M792" s="112">
        <v>0</v>
      </c>
      <c r="N792" s="87"/>
      <c r="O792" s="85"/>
      <c r="P792" s="111"/>
      <c r="Q792" s="112">
        <v>0</v>
      </c>
      <c r="R792" s="87"/>
      <c r="S792" s="85"/>
      <c r="T792" s="111"/>
      <c r="U792" s="112">
        <v>0</v>
      </c>
      <c r="V792" s="87"/>
      <c r="W792" s="85"/>
      <c r="X792" s="111"/>
      <c r="Y792" s="112">
        <v>0</v>
      </c>
      <c r="Z792" s="87"/>
      <c r="AA792" s="85"/>
      <c r="AB792" s="111"/>
      <c r="AC792" s="112">
        <v>0</v>
      </c>
      <c r="AD792" s="87"/>
      <c r="AE792" s="85"/>
      <c r="AF792" s="111"/>
      <c r="AG792" s="112">
        <v>0</v>
      </c>
      <c r="AH792" s="87"/>
      <c r="AI792" s="85"/>
      <c r="AJ792" s="111"/>
      <c r="AK792" s="112">
        <v>0</v>
      </c>
      <c r="AL792" s="87"/>
      <c r="AM792" s="85"/>
      <c r="AN792" s="111"/>
      <c r="AO792" s="112">
        <v>0</v>
      </c>
      <c r="AP792" s="87"/>
      <c r="AQ792" s="85"/>
      <c r="AR792" s="111"/>
      <c r="AS792" s="112">
        <v>0</v>
      </c>
      <c r="AT792" s="87"/>
      <c r="AU792" s="85"/>
      <c r="AV792" s="111"/>
      <c r="AW792" s="112">
        <v>0</v>
      </c>
      <c r="AX792" s="87"/>
      <c r="AY792" s="85"/>
      <c r="AZ792" s="267">
        <f t="shared" si="45"/>
        <v>0</v>
      </c>
      <c r="BA792" s="88">
        <f t="shared" si="46"/>
        <v>0</v>
      </c>
      <c r="BC792">
        <f>IF($A792&lt;&gt;"",COUNTIF($BD$3:$BD792,$BD792),0)</f>
        <v>0</v>
      </c>
      <c r="BD792" t="str">
        <f>IF($A792&lt;&gt;"",VLOOKUP(TRUNC(MID($A792,1,2),0),Plano_Contas!$H$3:$J$103,2,TRUE),"")</f>
        <v/>
      </c>
      <c r="BE792" s="201" t="str">
        <f t="shared" si="47"/>
        <v/>
      </c>
      <c r="BF792" t="str">
        <f ca="1">IF($BT792&lt;&gt;"",SUMIF($BD$3:$BD$1004,"="&amp;$BD792,INDIRECT(ADDRESS(3,BF$2,1,1)):INDIRECT(ADDRESS(1004,BF$2,1,1))),"")</f>
        <v/>
      </c>
      <c r="BG792" t="str">
        <f ca="1">IF($BT792&lt;&gt;"",SUMIF($BD$3:$BD$1004,"="&amp;$BD792,INDIRECT(ADDRESS(3,BG$2,1,1)):INDIRECT(ADDRESS(1004,BG$2,1,1))),"")</f>
        <v/>
      </c>
      <c r="BH792" t="str">
        <f ca="1">IF($BT792&lt;&gt;"",SUMIF($BD$3:$BD$1004,"="&amp;$BD792,INDIRECT(ADDRESS(3,BH$2,1,1)):INDIRECT(ADDRESS(1004,BH$2,1,1))),"")</f>
        <v/>
      </c>
      <c r="BI792" t="str">
        <f ca="1">IF($BT792&lt;&gt;"",SUMIF($BD$3:$BD$1004,"="&amp;$BD792,INDIRECT(ADDRESS(3,BI$2,1,1)):INDIRECT(ADDRESS(1004,BI$2,1,1))),"")</f>
        <v/>
      </c>
      <c r="BJ792" t="str">
        <f ca="1">IF($BT792&lt;&gt;"",SUMIF($BD$3:$BD$1004,"="&amp;$BD792,INDIRECT(ADDRESS(3,BJ$2,1,1)):INDIRECT(ADDRESS(1004,BJ$2,1,1))),"")</f>
        <v/>
      </c>
      <c r="BK792" t="str">
        <f ca="1">IF($BT792&lt;&gt;"",SUMIF($BD$3:$BD$1004,"="&amp;$BD792,INDIRECT(ADDRESS(3,BK$2,1,1)):INDIRECT(ADDRESS(1004,BK$2,1,1))),"")</f>
        <v/>
      </c>
      <c r="BL792" t="str">
        <f ca="1">IF($BT792&lt;&gt;"",SUMIF($BD$3:$BD$1004,"="&amp;$BD792,INDIRECT(ADDRESS(3,BL$2,1,1)):INDIRECT(ADDRESS(1004,BL$2,1,1))),"")</f>
        <v/>
      </c>
      <c r="BM792" t="str">
        <f ca="1">IF($BT792&lt;&gt;"",SUMIF($BD$3:$BD$1004,"="&amp;$BD792,INDIRECT(ADDRESS(3,BM$2,1,1)):INDIRECT(ADDRESS(1004,BM$2,1,1))),"")</f>
        <v/>
      </c>
      <c r="BN792" t="str">
        <f ca="1">IF($BT792&lt;&gt;"",SUMIF($BD$3:$BD$1004,"="&amp;$BD792,INDIRECT(ADDRESS(3,BN$2,1,1)):INDIRECT(ADDRESS(1004,BN$2,1,1))),"")</f>
        <v/>
      </c>
      <c r="BO792" t="str">
        <f ca="1">IF($BT792&lt;&gt;"",SUMIF($BD$3:$BD$1004,"="&amp;$BD792,INDIRECT(ADDRESS(3,BO$2,1,1)):INDIRECT(ADDRESS(1004,BO$2,1,1))),"")</f>
        <v/>
      </c>
      <c r="BP792" t="str">
        <f ca="1">IF($BT792&lt;&gt;"",SUMIF($BD$3:$BD$1004,"="&amp;$BD792,INDIRECT(ADDRESS(3,BP$2,1,1)):INDIRECT(ADDRESS(1004,BP$2,1,1))),"")</f>
        <v/>
      </c>
      <c r="BQ792" t="str">
        <f ca="1">IF($BT792&lt;&gt;"",SUMIF($BD$3:$BD$1004,"="&amp;$BD792,INDIRECT(ADDRESS(3,BQ$2,1,1)):INDIRECT(ADDRESS(1004,BQ$2,1,1))),"")</f>
        <v/>
      </c>
      <c r="BR792" t="str">
        <f ca="1">IF($BT792&lt;&gt;"",SUMIF($BD$3:$BD$1004,"="&amp;$BD792,INDIRECT(ADDRESS(3,BR$2,1,1)):INDIRECT(ADDRESS(1004,BR$2,1,1))),"")</f>
        <v/>
      </c>
      <c r="BS792" t="str">
        <f>IF($A792&lt;&gt;"",VLOOKUP(TRUNC(MID($A792,1,2),0),Plano_Contas!$H$3:$J$103,3,TRUE),"")</f>
        <v/>
      </c>
      <c r="BT792" t="str">
        <f t="shared" si="48"/>
        <v/>
      </c>
      <c r="BV792">
        <f>Empresas!C792</f>
        <v>0</v>
      </c>
    </row>
    <row r="793" spans="1:74" x14ac:dyDescent="0.2">
      <c r="A793" s="89"/>
      <c r="B793" s="52" t="str">
        <f>IF($A793&lt;&gt;"",VLOOKUP(""&amp;$A793,Plano_Contas!$A$3:$F$1003,6,0),"")</f>
        <v/>
      </c>
      <c r="C793" s="91"/>
      <c r="D793" s="111"/>
      <c r="E793" s="112">
        <v>0</v>
      </c>
      <c r="F793" s="87"/>
      <c r="G793" s="85"/>
      <c r="H793" s="111"/>
      <c r="I793" s="112">
        <v>0</v>
      </c>
      <c r="J793" s="87"/>
      <c r="K793" s="85"/>
      <c r="L793" s="111"/>
      <c r="M793" s="112">
        <v>0</v>
      </c>
      <c r="N793" s="87"/>
      <c r="O793" s="85"/>
      <c r="P793" s="111"/>
      <c r="Q793" s="112">
        <v>0</v>
      </c>
      <c r="R793" s="87"/>
      <c r="S793" s="85"/>
      <c r="T793" s="111"/>
      <c r="U793" s="112">
        <v>0</v>
      </c>
      <c r="V793" s="87"/>
      <c r="W793" s="85"/>
      <c r="X793" s="111"/>
      <c r="Y793" s="112">
        <v>0</v>
      </c>
      <c r="Z793" s="87"/>
      <c r="AA793" s="85"/>
      <c r="AB793" s="111"/>
      <c r="AC793" s="112">
        <v>0</v>
      </c>
      <c r="AD793" s="87"/>
      <c r="AE793" s="85"/>
      <c r="AF793" s="111"/>
      <c r="AG793" s="112">
        <v>0</v>
      </c>
      <c r="AH793" s="87"/>
      <c r="AI793" s="85"/>
      <c r="AJ793" s="111"/>
      <c r="AK793" s="112">
        <v>0</v>
      </c>
      <c r="AL793" s="87"/>
      <c r="AM793" s="85"/>
      <c r="AN793" s="111"/>
      <c r="AO793" s="112">
        <v>0</v>
      </c>
      <c r="AP793" s="87"/>
      <c r="AQ793" s="85"/>
      <c r="AR793" s="111"/>
      <c r="AS793" s="112">
        <v>0</v>
      </c>
      <c r="AT793" s="87"/>
      <c r="AU793" s="85"/>
      <c r="AV793" s="111"/>
      <c r="AW793" s="112">
        <v>0</v>
      </c>
      <c r="AX793" s="87"/>
      <c r="AY793" s="85"/>
      <c r="AZ793" s="267">
        <f t="shared" si="45"/>
        <v>0</v>
      </c>
      <c r="BA793" s="88">
        <f t="shared" si="46"/>
        <v>0</v>
      </c>
      <c r="BC793">
        <f>IF($A793&lt;&gt;"",COUNTIF($BD$3:$BD793,$BD793),0)</f>
        <v>0</v>
      </c>
      <c r="BD793" t="str">
        <f>IF($A793&lt;&gt;"",VLOOKUP(TRUNC(MID($A793,1,2),0),Plano_Contas!$H$3:$J$103,2,TRUE),"")</f>
        <v/>
      </c>
      <c r="BE793" s="201" t="str">
        <f t="shared" si="47"/>
        <v/>
      </c>
      <c r="BF793" t="str">
        <f ca="1">IF($BT793&lt;&gt;"",SUMIF($BD$3:$BD$1004,"="&amp;$BD793,INDIRECT(ADDRESS(3,BF$2,1,1)):INDIRECT(ADDRESS(1004,BF$2,1,1))),"")</f>
        <v/>
      </c>
      <c r="BG793" t="str">
        <f ca="1">IF($BT793&lt;&gt;"",SUMIF($BD$3:$BD$1004,"="&amp;$BD793,INDIRECT(ADDRESS(3,BG$2,1,1)):INDIRECT(ADDRESS(1004,BG$2,1,1))),"")</f>
        <v/>
      </c>
      <c r="BH793" t="str">
        <f ca="1">IF($BT793&lt;&gt;"",SUMIF($BD$3:$BD$1004,"="&amp;$BD793,INDIRECT(ADDRESS(3,BH$2,1,1)):INDIRECT(ADDRESS(1004,BH$2,1,1))),"")</f>
        <v/>
      </c>
      <c r="BI793" t="str">
        <f ca="1">IF($BT793&lt;&gt;"",SUMIF($BD$3:$BD$1004,"="&amp;$BD793,INDIRECT(ADDRESS(3,BI$2,1,1)):INDIRECT(ADDRESS(1004,BI$2,1,1))),"")</f>
        <v/>
      </c>
      <c r="BJ793" t="str">
        <f ca="1">IF($BT793&lt;&gt;"",SUMIF($BD$3:$BD$1004,"="&amp;$BD793,INDIRECT(ADDRESS(3,BJ$2,1,1)):INDIRECT(ADDRESS(1004,BJ$2,1,1))),"")</f>
        <v/>
      </c>
      <c r="BK793" t="str">
        <f ca="1">IF($BT793&lt;&gt;"",SUMIF($BD$3:$BD$1004,"="&amp;$BD793,INDIRECT(ADDRESS(3,BK$2,1,1)):INDIRECT(ADDRESS(1004,BK$2,1,1))),"")</f>
        <v/>
      </c>
      <c r="BL793" t="str">
        <f ca="1">IF($BT793&lt;&gt;"",SUMIF($BD$3:$BD$1004,"="&amp;$BD793,INDIRECT(ADDRESS(3,BL$2,1,1)):INDIRECT(ADDRESS(1004,BL$2,1,1))),"")</f>
        <v/>
      </c>
      <c r="BM793" t="str">
        <f ca="1">IF($BT793&lt;&gt;"",SUMIF($BD$3:$BD$1004,"="&amp;$BD793,INDIRECT(ADDRESS(3,BM$2,1,1)):INDIRECT(ADDRESS(1004,BM$2,1,1))),"")</f>
        <v/>
      </c>
      <c r="BN793" t="str">
        <f ca="1">IF($BT793&lt;&gt;"",SUMIF($BD$3:$BD$1004,"="&amp;$BD793,INDIRECT(ADDRESS(3,BN$2,1,1)):INDIRECT(ADDRESS(1004,BN$2,1,1))),"")</f>
        <v/>
      </c>
      <c r="BO793" t="str">
        <f ca="1">IF($BT793&lt;&gt;"",SUMIF($BD$3:$BD$1004,"="&amp;$BD793,INDIRECT(ADDRESS(3,BO$2,1,1)):INDIRECT(ADDRESS(1004,BO$2,1,1))),"")</f>
        <v/>
      </c>
      <c r="BP793" t="str">
        <f ca="1">IF($BT793&lt;&gt;"",SUMIF($BD$3:$BD$1004,"="&amp;$BD793,INDIRECT(ADDRESS(3,BP$2,1,1)):INDIRECT(ADDRESS(1004,BP$2,1,1))),"")</f>
        <v/>
      </c>
      <c r="BQ793" t="str">
        <f ca="1">IF($BT793&lt;&gt;"",SUMIF($BD$3:$BD$1004,"="&amp;$BD793,INDIRECT(ADDRESS(3,BQ$2,1,1)):INDIRECT(ADDRESS(1004,BQ$2,1,1))),"")</f>
        <v/>
      </c>
      <c r="BR793" t="str">
        <f ca="1">IF($BT793&lt;&gt;"",SUMIF($BD$3:$BD$1004,"="&amp;$BD793,INDIRECT(ADDRESS(3,BR$2,1,1)):INDIRECT(ADDRESS(1004,BR$2,1,1))),"")</f>
        <v/>
      </c>
      <c r="BS793" t="str">
        <f>IF($A793&lt;&gt;"",VLOOKUP(TRUNC(MID($A793,1,2),0),Plano_Contas!$H$3:$J$103,3,TRUE),"")</f>
        <v/>
      </c>
      <c r="BT793" t="str">
        <f t="shared" si="48"/>
        <v/>
      </c>
      <c r="BV793">
        <f>Empresas!C793</f>
        <v>0</v>
      </c>
    </row>
    <row r="794" spans="1:74" x14ac:dyDescent="0.2">
      <c r="A794" s="89"/>
      <c r="B794" s="52" t="str">
        <f>IF($A794&lt;&gt;"",VLOOKUP(""&amp;$A794,Plano_Contas!$A$3:$F$1003,6,0),"")</f>
        <v/>
      </c>
      <c r="C794" s="91"/>
      <c r="D794" s="111"/>
      <c r="E794" s="112">
        <v>0</v>
      </c>
      <c r="F794" s="87"/>
      <c r="G794" s="85"/>
      <c r="H794" s="111"/>
      <c r="I794" s="112">
        <v>0</v>
      </c>
      <c r="J794" s="87"/>
      <c r="K794" s="85"/>
      <c r="L794" s="111"/>
      <c r="M794" s="112">
        <v>0</v>
      </c>
      <c r="N794" s="87"/>
      <c r="O794" s="85"/>
      <c r="P794" s="111"/>
      <c r="Q794" s="112">
        <v>0</v>
      </c>
      <c r="R794" s="87"/>
      <c r="S794" s="85"/>
      <c r="T794" s="111"/>
      <c r="U794" s="112">
        <v>0</v>
      </c>
      <c r="V794" s="87"/>
      <c r="W794" s="85"/>
      <c r="X794" s="111"/>
      <c r="Y794" s="112">
        <v>0</v>
      </c>
      <c r="Z794" s="87"/>
      <c r="AA794" s="85"/>
      <c r="AB794" s="111"/>
      <c r="AC794" s="112">
        <v>0</v>
      </c>
      <c r="AD794" s="87"/>
      <c r="AE794" s="85"/>
      <c r="AF794" s="111"/>
      <c r="AG794" s="112">
        <v>0</v>
      </c>
      <c r="AH794" s="87"/>
      <c r="AI794" s="85"/>
      <c r="AJ794" s="111"/>
      <c r="AK794" s="112">
        <v>0</v>
      </c>
      <c r="AL794" s="87"/>
      <c r="AM794" s="85"/>
      <c r="AN794" s="111"/>
      <c r="AO794" s="112">
        <v>0</v>
      </c>
      <c r="AP794" s="87"/>
      <c r="AQ794" s="85"/>
      <c r="AR794" s="111"/>
      <c r="AS794" s="112">
        <v>0</v>
      </c>
      <c r="AT794" s="87"/>
      <c r="AU794" s="85"/>
      <c r="AV794" s="111"/>
      <c r="AW794" s="112">
        <v>0</v>
      </c>
      <c r="AX794" s="87"/>
      <c r="AY794" s="85"/>
      <c r="AZ794" s="267">
        <f t="shared" si="45"/>
        <v>0</v>
      </c>
      <c r="BA794" s="88">
        <f t="shared" si="46"/>
        <v>0</v>
      </c>
      <c r="BC794">
        <f>IF($A794&lt;&gt;"",COUNTIF($BD$3:$BD794,$BD794),0)</f>
        <v>0</v>
      </c>
      <c r="BD794" t="str">
        <f>IF($A794&lt;&gt;"",VLOOKUP(TRUNC(MID($A794,1,2),0),Plano_Contas!$H$3:$J$103,2,TRUE),"")</f>
        <v/>
      </c>
      <c r="BE794" s="201" t="str">
        <f t="shared" si="47"/>
        <v/>
      </c>
      <c r="BF794" t="str">
        <f ca="1">IF($BT794&lt;&gt;"",SUMIF($BD$3:$BD$1004,"="&amp;$BD794,INDIRECT(ADDRESS(3,BF$2,1,1)):INDIRECT(ADDRESS(1004,BF$2,1,1))),"")</f>
        <v/>
      </c>
      <c r="BG794" t="str">
        <f ca="1">IF($BT794&lt;&gt;"",SUMIF($BD$3:$BD$1004,"="&amp;$BD794,INDIRECT(ADDRESS(3,BG$2,1,1)):INDIRECT(ADDRESS(1004,BG$2,1,1))),"")</f>
        <v/>
      </c>
      <c r="BH794" t="str">
        <f ca="1">IF($BT794&lt;&gt;"",SUMIF($BD$3:$BD$1004,"="&amp;$BD794,INDIRECT(ADDRESS(3,BH$2,1,1)):INDIRECT(ADDRESS(1004,BH$2,1,1))),"")</f>
        <v/>
      </c>
      <c r="BI794" t="str">
        <f ca="1">IF($BT794&lt;&gt;"",SUMIF($BD$3:$BD$1004,"="&amp;$BD794,INDIRECT(ADDRESS(3,BI$2,1,1)):INDIRECT(ADDRESS(1004,BI$2,1,1))),"")</f>
        <v/>
      </c>
      <c r="BJ794" t="str">
        <f ca="1">IF($BT794&lt;&gt;"",SUMIF($BD$3:$BD$1004,"="&amp;$BD794,INDIRECT(ADDRESS(3,BJ$2,1,1)):INDIRECT(ADDRESS(1004,BJ$2,1,1))),"")</f>
        <v/>
      </c>
      <c r="BK794" t="str">
        <f ca="1">IF($BT794&lt;&gt;"",SUMIF($BD$3:$BD$1004,"="&amp;$BD794,INDIRECT(ADDRESS(3,BK$2,1,1)):INDIRECT(ADDRESS(1004,BK$2,1,1))),"")</f>
        <v/>
      </c>
      <c r="BL794" t="str">
        <f ca="1">IF($BT794&lt;&gt;"",SUMIF($BD$3:$BD$1004,"="&amp;$BD794,INDIRECT(ADDRESS(3,BL$2,1,1)):INDIRECT(ADDRESS(1004,BL$2,1,1))),"")</f>
        <v/>
      </c>
      <c r="BM794" t="str">
        <f ca="1">IF($BT794&lt;&gt;"",SUMIF($BD$3:$BD$1004,"="&amp;$BD794,INDIRECT(ADDRESS(3,BM$2,1,1)):INDIRECT(ADDRESS(1004,BM$2,1,1))),"")</f>
        <v/>
      </c>
      <c r="BN794" t="str">
        <f ca="1">IF($BT794&lt;&gt;"",SUMIF($BD$3:$BD$1004,"="&amp;$BD794,INDIRECT(ADDRESS(3,BN$2,1,1)):INDIRECT(ADDRESS(1004,BN$2,1,1))),"")</f>
        <v/>
      </c>
      <c r="BO794" t="str">
        <f ca="1">IF($BT794&lt;&gt;"",SUMIF($BD$3:$BD$1004,"="&amp;$BD794,INDIRECT(ADDRESS(3,BO$2,1,1)):INDIRECT(ADDRESS(1004,BO$2,1,1))),"")</f>
        <v/>
      </c>
      <c r="BP794" t="str">
        <f ca="1">IF($BT794&lt;&gt;"",SUMIF($BD$3:$BD$1004,"="&amp;$BD794,INDIRECT(ADDRESS(3,BP$2,1,1)):INDIRECT(ADDRESS(1004,BP$2,1,1))),"")</f>
        <v/>
      </c>
      <c r="BQ794" t="str">
        <f ca="1">IF($BT794&lt;&gt;"",SUMIF($BD$3:$BD$1004,"="&amp;$BD794,INDIRECT(ADDRESS(3,BQ$2,1,1)):INDIRECT(ADDRESS(1004,BQ$2,1,1))),"")</f>
        <v/>
      </c>
      <c r="BR794" t="str">
        <f ca="1">IF($BT794&lt;&gt;"",SUMIF($BD$3:$BD$1004,"="&amp;$BD794,INDIRECT(ADDRESS(3,BR$2,1,1)):INDIRECT(ADDRESS(1004,BR$2,1,1))),"")</f>
        <v/>
      </c>
      <c r="BS794" t="str">
        <f>IF($A794&lt;&gt;"",VLOOKUP(TRUNC(MID($A794,1,2),0),Plano_Contas!$H$3:$J$103,3,TRUE),"")</f>
        <v/>
      </c>
      <c r="BT794" t="str">
        <f t="shared" si="48"/>
        <v/>
      </c>
      <c r="BV794">
        <f>Empresas!C794</f>
        <v>0</v>
      </c>
    </row>
    <row r="795" spans="1:74" x14ac:dyDescent="0.2">
      <c r="A795" s="89"/>
      <c r="B795" s="52" t="str">
        <f>IF($A795&lt;&gt;"",VLOOKUP(""&amp;$A795,Plano_Contas!$A$3:$F$1003,6,0),"")</f>
        <v/>
      </c>
      <c r="C795" s="91"/>
      <c r="D795" s="111"/>
      <c r="E795" s="112">
        <v>0</v>
      </c>
      <c r="F795" s="87"/>
      <c r="G795" s="85"/>
      <c r="H795" s="111"/>
      <c r="I795" s="112">
        <v>0</v>
      </c>
      <c r="J795" s="87"/>
      <c r="K795" s="85"/>
      <c r="L795" s="111"/>
      <c r="M795" s="112">
        <v>0</v>
      </c>
      <c r="N795" s="87"/>
      <c r="O795" s="85"/>
      <c r="P795" s="111"/>
      <c r="Q795" s="112">
        <v>0</v>
      </c>
      <c r="R795" s="87"/>
      <c r="S795" s="85"/>
      <c r="T795" s="111"/>
      <c r="U795" s="112">
        <v>0</v>
      </c>
      <c r="V795" s="87"/>
      <c r="W795" s="85"/>
      <c r="X795" s="111"/>
      <c r="Y795" s="112">
        <v>0</v>
      </c>
      <c r="Z795" s="87"/>
      <c r="AA795" s="85"/>
      <c r="AB795" s="111"/>
      <c r="AC795" s="112">
        <v>0</v>
      </c>
      <c r="AD795" s="87"/>
      <c r="AE795" s="85"/>
      <c r="AF795" s="111"/>
      <c r="AG795" s="112">
        <v>0</v>
      </c>
      <c r="AH795" s="87"/>
      <c r="AI795" s="85"/>
      <c r="AJ795" s="111"/>
      <c r="AK795" s="112">
        <v>0</v>
      </c>
      <c r="AL795" s="87"/>
      <c r="AM795" s="85"/>
      <c r="AN795" s="111"/>
      <c r="AO795" s="112">
        <v>0</v>
      </c>
      <c r="AP795" s="87"/>
      <c r="AQ795" s="85"/>
      <c r="AR795" s="111"/>
      <c r="AS795" s="112">
        <v>0</v>
      </c>
      <c r="AT795" s="87"/>
      <c r="AU795" s="85"/>
      <c r="AV795" s="111"/>
      <c r="AW795" s="112">
        <v>0</v>
      </c>
      <c r="AX795" s="87"/>
      <c r="AY795" s="85"/>
      <c r="AZ795" s="267">
        <f t="shared" si="45"/>
        <v>0</v>
      </c>
      <c r="BA795" s="88">
        <f t="shared" si="46"/>
        <v>0</v>
      </c>
      <c r="BC795">
        <f>IF($A795&lt;&gt;"",COUNTIF($BD$3:$BD795,$BD795),0)</f>
        <v>0</v>
      </c>
      <c r="BD795" t="str">
        <f>IF($A795&lt;&gt;"",VLOOKUP(TRUNC(MID($A795,1,2),0),Plano_Contas!$H$3:$J$103,2,TRUE),"")</f>
        <v/>
      </c>
      <c r="BE795" s="201" t="str">
        <f t="shared" si="47"/>
        <v/>
      </c>
      <c r="BF795" t="str">
        <f ca="1">IF($BT795&lt;&gt;"",SUMIF($BD$3:$BD$1004,"="&amp;$BD795,INDIRECT(ADDRESS(3,BF$2,1,1)):INDIRECT(ADDRESS(1004,BF$2,1,1))),"")</f>
        <v/>
      </c>
      <c r="BG795" t="str">
        <f ca="1">IF($BT795&lt;&gt;"",SUMIF($BD$3:$BD$1004,"="&amp;$BD795,INDIRECT(ADDRESS(3,BG$2,1,1)):INDIRECT(ADDRESS(1004,BG$2,1,1))),"")</f>
        <v/>
      </c>
      <c r="BH795" t="str">
        <f ca="1">IF($BT795&lt;&gt;"",SUMIF($BD$3:$BD$1004,"="&amp;$BD795,INDIRECT(ADDRESS(3,BH$2,1,1)):INDIRECT(ADDRESS(1004,BH$2,1,1))),"")</f>
        <v/>
      </c>
      <c r="BI795" t="str">
        <f ca="1">IF($BT795&lt;&gt;"",SUMIF($BD$3:$BD$1004,"="&amp;$BD795,INDIRECT(ADDRESS(3,BI$2,1,1)):INDIRECT(ADDRESS(1004,BI$2,1,1))),"")</f>
        <v/>
      </c>
      <c r="BJ795" t="str">
        <f ca="1">IF($BT795&lt;&gt;"",SUMIF($BD$3:$BD$1004,"="&amp;$BD795,INDIRECT(ADDRESS(3,BJ$2,1,1)):INDIRECT(ADDRESS(1004,BJ$2,1,1))),"")</f>
        <v/>
      </c>
      <c r="BK795" t="str">
        <f ca="1">IF($BT795&lt;&gt;"",SUMIF($BD$3:$BD$1004,"="&amp;$BD795,INDIRECT(ADDRESS(3,BK$2,1,1)):INDIRECT(ADDRESS(1004,BK$2,1,1))),"")</f>
        <v/>
      </c>
      <c r="BL795" t="str">
        <f ca="1">IF($BT795&lt;&gt;"",SUMIF($BD$3:$BD$1004,"="&amp;$BD795,INDIRECT(ADDRESS(3,BL$2,1,1)):INDIRECT(ADDRESS(1004,BL$2,1,1))),"")</f>
        <v/>
      </c>
      <c r="BM795" t="str">
        <f ca="1">IF($BT795&lt;&gt;"",SUMIF($BD$3:$BD$1004,"="&amp;$BD795,INDIRECT(ADDRESS(3,BM$2,1,1)):INDIRECT(ADDRESS(1004,BM$2,1,1))),"")</f>
        <v/>
      </c>
      <c r="BN795" t="str">
        <f ca="1">IF($BT795&lt;&gt;"",SUMIF($BD$3:$BD$1004,"="&amp;$BD795,INDIRECT(ADDRESS(3,BN$2,1,1)):INDIRECT(ADDRESS(1004,BN$2,1,1))),"")</f>
        <v/>
      </c>
      <c r="BO795" t="str">
        <f ca="1">IF($BT795&lt;&gt;"",SUMIF($BD$3:$BD$1004,"="&amp;$BD795,INDIRECT(ADDRESS(3,BO$2,1,1)):INDIRECT(ADDRESS(1004,BO$2,1,1))),"")</f>
        <v/>
      </c>
      <c r="BP795" t="str">
        <f ca="1">IF($BT795&lt;&gt;"",SUMIF($BD$3:$BD$1004,"="&amp;$BD795,INDIRECT(ADDRESS(3,BP$2,1,1)):INDIRECT(ADDRESS(1004,BP$2,1,1))),"")</f>
        <v/>
      </c>
      <c r="BQ795" t="str">
        <f ca="1">IF($BT795&lt;&gt;"",SUMIF($BD$3:$BD$1004,"="&amp;$BD795,INDIRECT(ADDRESS(3,BQ$2,1,1)):INDIRECT(ADDRESS(1004,BQ$2,1,1))),"")</f>
        <v/>
      </c>
      <c r="BR795" t="str">
        <f ca="1">IF($BT795&lt;&gt;"",SUMIF($BD$3:$BD$1004,"="&amp;$BD795,INDIRECT(ADDRESS(3,BR$2,1,1)):INDIRECT(ADDRESS(1004,BR$2,1,1))),"")</f>
        <v/>
      </c>
      <c r="BS795" t="str">
        <f>IF($A795&lt;&gt;"",VLOOKUP(TRUNC(MID($A795,1,2),0),Plano_Contas!$H$3:$J$103,3,TRUE),"")</f>
        <v/>
      </c>
      <c r="BT795" t="str">
        <f t="shared" si="48"/>
        <v/>
      </c>
      <c r="BV795">
        <f>Empresas!C795</f>
        <v>0</v>
      </c>
    </row>
    <row r="796" spans="1:74" x14ac:dyDescent="0.2">
      <c r="A796" s="89"/>
      <c r="B796" s="52" t="str">
        <f>IF($A796&lt;&gt;"",VLOOKUP(""&amp;$A796,Plano_Contas!$A$3:$F$1003,6,0),"")</f>
        <v/>
      </c>
      <c r="C796" s="91"/>
      <c r="D796" s="111"/>
      <c r="E796" s="112">
        <v>0</v>
      </c>
      <c r="F796" s="87"/>
      <c r="G796" s="85"/>
      <c r="H796" s="111"/>
      <c r="I796" s="112">
        <v>0</v>
      </c>
      <c r="J796" s="87"/>
      <c r="K796" s="85"/>
      <c r="L796" s="111"/>
      <c r="M796" s="112">
        <v>0</v>
      </c>
      <c r="N796" s="87"/>
      <c r="O796" s="85"/>
      <c r="P796" s="111"/>
      <c r="Q796" s="112">
        <v>0</v>
      </c>
      <c r="R796" s="87"/>
      <c r="S796" s="85"/>
      <c r="T796" s="111"/>
      <c r="U796" s="112">
        <v>0</v>
      </c>
      <c r="V796" s="87"/>
      <c r="W796" s="85"/>
      <c r="X796" s="111"/>
      <c r="Y796" s="112">
        <v>0</v>
      </c>
      <c r="Z796" s="87"/>
      <c r="AA796" s="85"/>
      <c r="AB796" s="111"/>
      <c r="AC796" s="112">
        <v>0</v>
      </c>
      <c r="AD796" s="87"/>
      <c r="AE796" s="85"/>
      <c r="AF796" s="111"/>
      <c r="AG796" s="112">
        <v>0</v>
      </c>
      <c r="AH796" s="87"/>
      <c r="AI796" s="85"/>
      <c r="AJ796" s="111"/>
      <c r="AK796" s="112">
        <v>0</v>
      </c>
      <c r="AL796" s="87"/>
      <c r="AM796" s="85"/>
      <c r="AN796" s="111"/>
      <c r="AO796" s="112">
        <v>0</v>
      </c>
      <c r="AP796" s="87"/>
      <c r="AQ796" s="85"/>
      <c r="AR796" s="111"/>
      <c r="AS796" s="112">
        <v>0</v>
      </c>
      <c r="AT796" s="87"/>
      <c r="AU796" s="85"/>
      <c r="AV796" s="111"/>
      <c r="AW796" s="112">
        <v>0</v>
      </c>
      <c r="AX796" s="87"/>
      <c r="AY796" s="85"/>
      <c r="AZ796" s="267">
        <f t="shared" si="45"/>
        <v>0</v>
      </c>
      <c r="BA796" s="88">
        <f t="shared" si="46"/>
        <v>0</v>
      </c>
      <c r="BC796">
        <f>IF($A796&lt;&gt;"",COUNTIF($BD$3:$BD796,$BD796),0)</f>
        <v>0</v>
      </c>
      <c r="BD796" t="str">
        <f>IF($A796&lt;&gt;"",VLOOKUP(TRUNC(MID($A796,1,2),0),Plano_Contas!$H$3:$J$103,2,TRUE),"")</f>
        <v/>
      </c>
      <c r="BE796" s="201" t="str">
        <f t="shared" si="47"/>
        <v/>
      </c>
      <c r="BF796" t="str">
        <f ca="1">IF($BT796&lt;&gt;"",SUMIF($BD$3:$BD$1004,"="&amp;$BD796,INDIRECT(ADDRESS(3,BF$2,1,1)):INDIRECT(ADDRESS(1004,BF$2,1,1))),"")</f>
        <v/>
      </c>
      <c r="BG796" t="str">
        <f ca="1">IF($BT796&lt;&gt;"",SUMIF($BD$3:$BD$1004,"="&amp;$BD796,INDIRECT(ADDRESS(3,BG$2,1,1)):INDIRECT(ADDRESS(1004,BG$2,1,1))),"")</f>
        <v/>
      </c>
      <c r="BH796" t="str">
        <f ca="1">IF($BT796&lt;&gt;"",SUMIF($BD$3:$BD$1004,"="&amp;$BD796,INDIRECT(ADDRESS(3,BH$2,1,1)):INDIRECT(ADDRESS(1004,BH$2,1,1))),"")</f>
        <v/>
      </c>
      <c r="BI796" t="str">
        <f ca="1">IF($BT796&lt;&gt;"",SUMIF($BD$3:$BD$1004,"="&amp;$BD796,INDIRECT(ADDRESS(3,BI$2,1,1)):INDIRECT(ADDRESS(1004,BI$2,1,1))),"")</f>
        <v/>
      </c>
      <c r="BJ796" t="str">
        <f ca="1">IF($BT796&lt;&gt;"",SUMIF($BD$3:$BD$1004,"="&amp;$BD796,INDIRECT(ADDRESS(3,BJ$2,1,1)):INDIRECT(ADDRESS(1004,BJ$2,1,1))),"")</f>
        <v/>
      </c>
      <c r="BK796" t="str">
        <f ca="1">IF($BT796&lt;&gt;"",SUMIF($BD$3:$BD$1004,"="&amp;$BD796,INDIRECT(ADDRESS(3,BK$2,1,1)):INDIRECT(ADDRESS(1004,BK$2,1,1))),"")</f>
        <v/>
      </c>
      <c r="BL796" t="str">
        <f ca="1">IF($BT796&lt;&gt;"",SUMIF($BD$3:$BD$1004,"="&amp;$BD796,INDIRECT(ADDRESS(3,BL$2,1,1)):INDIRECT(ADDRESS(1004,BL$2,1,1))),"")</f>
        <v/>
      </c>
      <c r="BM796" t="str">
        <f ca="1">IF($BT796&lt;&gt;"",SUMIF($BD$3:$BD$1004,"="&amp;$BD796,INDIRECT(ADDRESS(3,BM$2,1,1)):INDIRECT(ADDRESS(1004,BM$2,1,1))),"")</f>
        <v/>
      </c>
      <c r="BN796" t="str">
        <f ca="1">IF($BT796&lt;&gt;"",SUMIF($BD$3:$BD$1004,"="&amp;$BD796,INDIRECT(ADDRESS(3,BN$2,1,1)):INDIRECT(ADDRESS(1004,BN$2,1,1))),"")</f>
        <v/>
      </c>
      <c r="BO796" t="str">
        <f ca="1">IF($BT796&lt;&gt;"",SUMIF($BD$3:$BD$1004,"="&amp;$BD796,INDIRECT(ADDRESS(3,BO$2,1,1)):INDIRECT(ADDRESS(1004,BO$2,1,1))),"")</f>
        <v/>
      </c>
      <c r="BP796" t="str">
        <f ca="1">IF($BT796&lt;&gt;"",SUMIF($BD$3:$BD$1004,"="&amp;$BD796,INDIRECT(ADDRESS(3,BP$2,1,1)):INDIRECT(ADDRESS(1004,BP$2,1,1))),"")</f>
        <v/>
      </c>
      <c r="BQ796" t="str">
        <f ca="1">IF($BT796&lt;&gt;"",SUMIF($BD$3:$BD$1004,"="&amp;$BD796,INDIRECT(ADDRESS(3,BQ$2,1,1)):INDIRECT(ADDRESS(1004,BQ$2,1,1))),"")</f>
        <v/>
      </c>
      <c r="BR796" t="str">
        <f ca="1">IF($BT796&lt;&gt;"",SUMIF($BD$3:$BD$1004,"="&amp;$BD796,INDIRECT(ADDRESS(3,BR$2,1,1)):INDIRECT(ADDRESS(1004,BR$2,1,1))),"")</f>
        <v/>
      </c>
      <c r="BS796" t="str">
        <f>IF($A796&lt;&gt;"",VLOOKUP(TRUNC(MID($A796,1,2),0),Plano_Contas!$H$3:$J$103,3,TRUE),"")</f>
        <v/>
      </c>
      <c r="BT796" t="str">
        <f t="shared" si="48"/>
        <v/>
      </c>
      <c r="BV796">
        <f>Empresas!C796</f>
        <v>0</v>
      </c>
    </row>
    <row r="797" spans="1:74" x14ac:dyDescent="0.2">
      <c r="A797" s="89"/>
      <c r="B797" s="52" t="str">
        <f>IF($A797&lt;&gt;"",VLOOKUP(""&amp;$A797,Plano_Contas!$A$3:$F$1003,6,0),"")</f>
        <v/>
      </c>
      <c r="C797" s="91"/>
      <c r="D797" s="111"/>
      <c r="E797" s="112">
        <v>0</v>
      </c>
      <c r="F797" s="87"/>
      <c r="G797" s="85"/>
      <c r="H797" s="111"/>
      <c r="I797" s="112">
        <v>0</v>
      </c>
      <c r="J797" s="87"/>
      <c r="K797" s="85"/>
      <c r="L797" s="111"/>
      <c r="M797" s="112">
        <v>0</v>
      </c>
      <c r="N797" s="87"/>
      <c r="O797" s="85"/>
      <c r="P797" s="111"/>
      <c r="Q797" s="112">
        <v>0</v>
      </c>
      <c r="R797" s="87"/>
      <c r="S797" s="85"/>
      <c r="T797" s="111"/>
      <c r="U797" s="112">
        <v>0</v>
      </c>
      <c r="V797" s="87"/>
      <c r="W797" s="85"/>
      <c r="X797" s="111"/>
      <c r="Y797" s="112">
        <v>0</v>
      </c>
      <c r="Z797" s="87"/>
      <c r="AA797" s="85"/>
      <c r="AB797" s="111"/>
      <c r="AC797" s="112">
        <v>0</v>
      </c>
      <c r="AD797" s="87"/>
      <c r="AE797" s="85"/>
      <c r="AF797" s="111"/>
      <c r="AG797" s="112">
        <v>0</v>
      </c>
      <c r="AH797" s="87"/>
      <c r="AI797" s="85"/>
      <c r="AJ797" s="111"/>
      <c r="AK797" s="112">
        <v>0</v>
      </c>
      <c r="AL797" s="87"/>
      <c r="AM797" s="85"/>
      <c r="AN797" s="111"/>
      <c r="AO797" s="112">
        <v>0</v>
      </c>
      <c r="AP797" s="87"/>
      <c r="AQ797" s="85"/>
      <c r="AR797" s="111"/>
      <c r="AS797" s="112">
        <v>0</v>
      </c>
      <c r="AT797" s="87"/>
      <c r="AU797" s="85"/>
      <c r="AV797" s="111"/>
      <c r="AW797" s="112">
        <v>0</v>
      </c>
      <c r="AX797" s="87"/>
      <c r="AY797" s="85"/>
      <c r="AZ797" s="267">
        <f t="shared" si="45"/>
        <v>0</v>
      </c>
      <c r="BA797" s="88">
        <f t="shared" si="46"/>
        <v>0</v>
      </c>
      <c r="BC797">
        <f>IF($A797&lt;&gt;"",COUNTIF($BD$3:$BD797,$BD797),0)</f>
        <v>0</v>
      </c>
      <c r="BD797" t="str">
        <f>IF($A797&lt;&gt;"",VLOOKUP(TRUNC(MID($A797,1,2),0),Plano_Contas!$H$3:$J$103,2,TRUE),"")</f>
        <v/>
      </c>
      <c r="BE797" s="201" t="str">
        <f t="shared" si="47"/>
        <v/>
      </c>
      <c r="BF797" t="str">
        <f ca="1">IF($BT797&lt;&gt;"",SUMIF($BD$3:$BD$1004,"="&amp;$BD797,INDIRECT(ADDRESS(3,BF$2,1,1)):INDIRECT(ADDRESS(1004,BF$2,1,1))),"")</f>
        <v/>
      </c>
      <c r="BG797" t="str">
        <f ca="1">IF($BT797&lt;&gt;"",SUMIF($BD$3:$BD$1004,"="&amp;$BD797,INDIRECT(ADDRESS(3,BG$2,1,1)):INDIRECT(ADDRESS(1004,BG$2,1,1))),"")</f>
        <v/>
      </c>
      <c r="BH797" t="str">
        <f ca="1">IF($BT797&lt;&gt;"",SUMIF($BD$3:$BD$1004,"="&amp;$BD797,INDIRECT(ADDRESS(3,BH$2,1,1)):INDIRECT(ADDRESS(1004,BH$2,1,1))),"")</f>
        <v/>
      </c>
      <c r="BI797" t="str">
        <f ca="1">IF($BT797&lt;&gt;"",SUMIF($BD$3:$BD$1004,"="&amp;$BD797,INDIRECT(ADDRESS(3,BI$2,1,1)):INDIRECT(ADDRESS(1004,BI$2,1,1))),"")</f>
        <v/>
      </c>
      <c r="BJ797" t="str">
        <f ca="1">IF($BT797&lt;&gt;"",SUMIF($BD$3:$BD$1004,"="&amp;$BD797,INDIRECT(ADDRESS(3,BJ$2,1,1)):INDIRECT(ADDRESS(1004,BJ$2,1,1))),"")</f>
        <v/>
      </c>
      <c r="BK797" t="str">
        <f ca="1">IF($BT797&lt;&gt;"",SUMIF($BD$3:$BD$1004,"="&amp;$BD797,INDIRECT(ADDRESS(3,BK$2,1,1)):INDIRECT(ADDRESS(1004,BK$2,1,1))),"")</f>
        <v/>
      </c>
      <c r="BL797" t="str">
        <f ca="1">IF($BT797&lt;&gt;"",SUMIF($BD$3:$BD$1004,"="&amp;$BD797,INDIRECT(ADDRESS(3,BL$2,1,1)):INDIRECT(ADDRESS(1004,BL$2,1,1))),"")</f>
        <v/>
      </c>
      <c r="BM797" t="str">
        <f ca="1">IF($BT797&lt;&gt;"",SUMIF($BD$3:$BD$1004,"="&amp;$BD797,INDIRECT(ADDRESS(3,BM$2,1,1)):INDIRECT(ADDRESS(1004,BM$2,1,1))),"")</f>
        <v/>
      </c>
      <c r="BN797" t="str">
        <f ca="1">IF($BT797&lt;&gt;"",SUMIF($BD$3:$BD$1004,"="&amp;$BD797,INDIRECT(ADDRESS(3,BN$2,1,1)):INDIRECT(ADDRESS(1004,BN$2,1,1))),"")</f>
        <v/>
      </c>
      <c r="BO797" t="str">
        <f ca="1">IF($BT797&lt;&gt;"",SUMIF($BD$3:$BD$1004,"="&amp;$BD797,INDIRECT(ADDRESS(3,BO$2,1,1)):INDIRECT(ADDRESS(1004,BO$2,1,1))),"")</f>
        <v/>
      </c>
      <c r="BP797" t="str">
        <f ca="1">IF($BT797&lt;&gt;"",SUMIF($BD$3:$BD$1004,"="&amp;$BD797,INDIRECT(ADDRESS(3,BP$2,1,1)):INDIRECT(ADDRESS(1004,BP$2,1,1))),"")</f>
        <v/>
      </c>
      <c r="BQ797" t="str">
        <f ca="1">IF($BT797&lt;&gt;"",SUMIF($BD$3:$BD$1004,"="&amp;$BD797,INDIRECT(ADDRESS(3,BQ$2,1,1)):INDIRECT(ADDRESS(1004,BQ$2,1,1))),"")</f>
        <v/>
      </c>
      <c r="BR797" t="str">
        <f ca="1">IF($BT797&lt;&gt;"",SUMIF($BD$3:$BD$1004,"="&amp;$BD797,INDIRECT(ADDRESS(3,BR$2,1,1)):INDIRECT(ADDRESS(1004,BR$2,1,1))),"")</f>
        <v/>
      </c>
      <c r="BS797" t="str">
        <f>IF($A797&lt;&gt;"",VLOOKUP(TRUNC(MID($A797,1,2),0),Plano_Contas!$H$3:$J$103,3,TRUE),"")</f>
        <v/>
      </c>
      <c r="BT797" t="str">
        <f t="shared" si="48"/>
        <v/>
      </c>
      <c r="BV797">
        <f>Empresas!C797</f>
        <v>0</v>
      </c>
    </row>
    <row r="798" spans="1:74" x14ac:dyDescent="0.2">
      <c r="A798" s="89"/>
      <c r="B798" s="52" t="str">
        <f>IF($A798&lt;&gt;"",VLOOKUP(""&amp;$A798,Plano_Contas!$A$3:$F$1003,6,0),"")</f>
        <v/>
      </c>
      <c r="C798" s="91"/>
      <c r="D798" s="111"/>
      <c r="E798" s="112">
        <v>0</v>
      </c>
      <c r="F798" s="87"/>
      <c r="G798" s="85"/>
      <c r="H798" s="111"/>
      <c r="I798" s="112">
        <v>0</v>
      </c>
      <c r="J798" s="87"/>
      <c r="K798" s="85"/>
      <c r="L798" s="111"/>
      <c r="M798" s="112">
        <v>0</v>
      </c>
      <c r="N798" s="87"/>
      <c r="O798" s="85"/>
      <c r="P798" s="111"/>
      <c r="Q798" s="112">
        <v>0</v>
      </c>
      <c r="R798" s="87"/>
      <c r="S798" s="85"/>
      <c r="T798" s="111"/>
      <c r="U798" s="112">
        <v>0</v>
      </c>
      <c r="V798" s="87"/>
      <c r="W798" s="85"/>
      <c r="X798" s="111"/>
      <c r="Y798" s="112">
        <v>0</v>
      </c>
      <c r="Z798" s="87"/>
      <c r="AA798" s="85"/>
      <c r="AB798" s="111"/>
      <c r="AC798" s="112">
        <v>0</v>
      </c>
      <c r="AD798" s="87"/>
      <c r="AE798" s="85"/>
      <c r="AF798" s="111"/>
      <c r="AG798" s="112">
        <v>0</v>
      </c>
      <c r="AH798" s="87"/>
      <c r="AI798" s="85"/>
      <c r="AJ798" s="111"/>
      <c r="AK798" s="112">
        <v>0</v>
      </c>
      <c r="AL798" s="87"/>
      <c r="AM798" s="85"/>
      <c r="AN798" s="111"/>
      <c r="AO798" s="112">
        <v>0</v>
      </c>
      <c r="AP798" s="87"/>
      <c r="AQ798" s="85"/>
      <c r="AR798" s="111"/>
      <c r="AS798" s="112">
        <v>0</v>
      </c>
      <c r="AT798" s="87"/>
      <c r="AU798" s="85"/>
      <c r="AV798" s="111"/>
      <c r="AW798" s="112">
        <v>0</v>
      </c>
      <c r="AX798" s="87"/>
      <c r="AY798" s="85"/>
      <c r="AZ798" s="267">
        <f t="shared" si="45"/>
        <v>0</v>
      </c>
      <c r="BA798" s="88">
        <f t="shared" si="46"/>
        <v>0</v>
      </c>
      <c r="BC798">
        <f>IF($A798&lt;&gt;"",COUNTIF($BD$3:$BD798,$BD798),0)</f>
        <v>0</v>
      </c>
      <c r="BD798" t="str">
        <f>IF($A798&lt;&gt;"",VLOOKUP(TRUNC(MID($A798,1,2),0),Plano_Contas!$H$3:$J$103,2,TRUE),"")</f>
        <v/>
      </c>
      <c r="BE798" s="201" t="str">
        <f t="shared" si="47"/>
        <v/>
      </c>
      <c r="BF798" t="str">
        <f ca="1">IF($BT798&lt;&gt;"",SUMIF($BD$3:$BD$1004,"="&amp;$BD798,INDIRECT(ADDRESS(3,BF$2,1,1)):INDIRECT(ADDRESS(1004,BF$2,1,1))),"")</f>
        <v/>
      </c>
      <c r="BG798" t="str">
        <f ca="1">IF($BT798&lt;&gt;"",SUMIF($BD$3:$BD$1004,"="&amp;$BD798,INDIRECT(ADDRESS(3,BG$2,1,1)):INDIRECT(ADDRESS(1004,BG$2,1,1))),"")</f>
        <v/>
      </c>
      <c r="BH798" t="str">
        <f ca="1">IF($BT798&lt;&gt;"",SUMIF($BD$3:$BD$1004,"="&amp;$BD798,INDIRECT(ADDRESS(3,BH$2,1,1)):INDIRECT(ADDRESS(1004,BH$2,1,1))),"")</f>
        <v/>
      </c>
      <c r="BI798" t="str">
        <f ca="1">IF($BT798&lt;&gt;"",SUMIF($BD$3:$BD$1004,"="&amp;$BD798,INDIRECT(ADDRESS(3,BI$2,1,1)):INDIRECT(ADDRESS(1004,BI$2,1,1))),"")</f>
        <v/>
      </c>
      <c r="BJ798" t="str">
        <f ca="1">IF($BT798&lt;&gt;"",SUMIF($BD$3:$BD$1004,"="&amp;$BD798,INDIRECT(ADDRESS(3,BJ$2,1,1)):INDIRECT(ADDRESS(1004,BJ$2,1,1))),"")</f>
        <v/>
      </c>
      <c r="BK798" t="str">
        <f ca="1">IF($BT798&lt;&gt;"",SUMIF($BD$3:$BD$1004,"="&amp;$BD798,INDIRECT(ADDRESS(3,BK$2,1,1)):INDIRECT(ADDRESS(1004,BK$2,1,1))),"")</f>
        <v/>
      </c>
      <c r="BL798" t="str">
        <f ca="1">IF($BT798&lt;&gt;"",SUMIF($BD$3:$BD$1004,"="&amp;$BD798,INDIRECT(ADDRESS(3,BL$2,1,1)):INDIRECT(ADDRESS(1004,BL$2,1,1))),"")</f>
        <v/>
      </c>
      <c r="BM798" t="str">
        <f ca="1">IF($BT798&lt;&gt;"",SUMIF($BD$3:$BD$1004,"="&amp;$BD798,INDIRECT(ADDRESS(3,BM$2,1,1)):INDIRECT(ADDRESS(1004,BM$2,1,1))),"")</f>
        <v/>
      </c>
      <c r="BN798" t="str">
        <f ca="1">IF($BT798&lt;&gt;"",SUMIF($BD$3:$BD$1004,"="&amp;$BD798,INDIRECT(ADDRESS(3,BN$2,1,1)):INDIRECT(ADDRESS(1004,BN$2,1,1))),"")</f>
        <v/>
      </c>
      <c r="BO798" t="str">
        <f ca="1">IF($BT798&lt;&gt;"",SUMIF($BD$3:$BD$1004,"="&amp;$BD798,INDIRECT(ADDRESS(3,BO$2,1,1)):INDIRECT(ADDRESS(1004,BO$2,1,1))),"")</f>
        <v/>
      </c>
      <c r="BP798" t="str">
        <f ca="1">IF($BT798&lt;&gt;"",SUMIF($BD$3:$BD$1004,"="&amp;$BD798,INDIRECT(ADDRESS(3,BP$2,1,1)):INDIRECT(ADDRESS(1004,BP$2,1,1))),"")</f>
        <v/>
      </c>
      <c r="BQ798" t="str">
        <f ca="1">IF($BT798&lt;&gt;"",SUMIF($BD$3:$BD$1004,"="&amp;$BD798,INDIRECT(ADDRESS(3,BQ$2,1,1)):INDIRECT(ADDRESS(1004,BQ$2,1,1))),"")</f>
        <v/>
      </c>
      <c r="BR798" t="str">
        <f ca="1">IF($BT798&lt;&gt;"",SUMIF($BD$3:$BD$1004,"="&amp;$BD798,INDIRECT(ADDRESS(3,BR$2,1,1)):INDIRECT(ADDRESS(1004,BR$2,1,1))),"")</f>
        <v/>
      </c>
      <c r="BS798" t="str">
        <f>IF($A798&lt;&gt;"",VLOOKUP(TRUNC(MID($A798,1,2),0),Plano_Contas!$H$3:$J$103,3,TRUE),"")</f>
        <v/>
      </c>
      <c r="BT798" t="str">
        <f t="shared" si="48"/>
        <v/>
      </c>
      <c r="BV798">
        <f>Empresas!C798</f>
        <v>0</v>
      </c>
    </row>
    <row r="799" spans="1:74" x14ac:dyDescent="0.2">
      <c r="A799" s="89"/>
      <c r="B799" s="52" t="str">
        <f>IF($A799&lt;&gt;"",VLOOKUP(""&amp;$A799,Plano_Contas!$A$3:$F$1003,6,0),"")</f>
        <v/>
      </c>
      <c r="C799" s="91"/>
      <c r="D799" s="111"/>
      <c r="E799" s="112">
        <v>0</v>
      </c>
      <c r="F799" s="87"/>
      <c r="G799" s="85"/>
      <c r="H799" s="111"/>
      <c r="I799" s="112">
        <v>0</v>
      </c>
      <c r="J799" s="87"/>
      <c r="K799" s="85"/>
      <c r="L799" s="111"/>
      <c r="M799" s="112">
        <v>0</v>
      </c>
      <c r="N799" s="87"/>
      <c r="O799" s="85"/>
      <c r="P799" s="111"/>
      <c r="Q799" s="112">
        <v>0</v>
      </c>
      <c r="R799" s="87"/>
      <c r="S799" s="85"/>
      <c r="T799" s="111"/>
      <c r="U799" s="112">
        <v>0</v>
      </c>
      <c r="V799" s="87"/>
      <c r="W799" s="85"/>
      <c r="X799" s="111"/>
      <c r="Y799" s="112">
        <v>0</v>
      </c>
      <c r="Z799" s="87"/>
      <c r="AA799" s="85"/>
      <c r="AB799" s="111"/>
      <c r="AC799" s="112">
        <v>0</v>
      </c>
      <c r="AD799" s="87"/>
      <c r="AE799" s="85"/>
      <c r="AF799" s="111"/>
      <c r="AG799" s="112">
        <v>0</v>
      </c>
      <c r="AH799" s="87"/>
      <c r="AI799" s="85"/>
      <c r="AJ799" s="111"/>
      <c r="AK799" s="112">
        <v>0</v>
      </c>
      <c r="AL799" s="87"/>
      <c r="AM799" s="85"/>
      <c r="AN799" s="111"/>
      <c r="AO799" s="112">
        <v>0</v>
      </c>
      <c r="AP799" s="87"/>
      <c r="AQ799" s="85"/>
      <c r="AR799" s="111"/>
      <c r="AS799" s="112">
        <v>0</v>
      </c>
      <c r="AT799" s="87"/>
      <c r="AU799" s="85"/>
      <c r="AV799" s="111"/>
      <c r="AW799" s="112">
        <v>0</v>
      </c>
      <c r="AX799" s="87"/>
      <c r="AY799" s="85"/>
      <c r="AZ799" s="267">
        <f t="shared" si="45"/>
        <v>0</v>
      </c>
      <c r="BA799" s="88">
        <f t="shared" si="46"/>
        <v>0</v>
      </c>
      <c r="BC799">
        <f>IF($A799&lt;&gt;"",COUNTIF($BD$3:$BD799,$BD799),0)</f>
        <v>0</v>
      </c>
      <c r="BD799" t="str">
        <f>IF($A799&lt;&gt;"",VLOOKUP(TRUNC(MID($A799,1,2),0),Plano_Contas!$H$3:$J$103,2,TRUE),"")</f>
        <v/>
      </c>
      <c r="BE799" s="201" t="str">
        <f t="shared" si="47"/>
        <v/>
      </c>
      <c r="BF799" t="str">
        <f ca="1">IF($BT799&lt;&gt;"",SUMIF($BD$3:$BD$1004,"="&amp;$BD799,INDIRECT(ADDRESS(3,BF$2,1,1)):INDIRECT(ADDRESS(1004,BF$2,1,1))),"")</f>
        <v/>
      </c>
      <c r="BG799" t="str">
        <f ca="1">IF($BT799&lt;&gt;"",SUMIF($BD$3:$BD$1004,"="&amp;$BD799,INDIRECT(ADDRESS(3,BG$2,1,1)):INDIRECT(ADDRESS(1004,BG$2,1,1))),"")</f>
        <v/>
      </c>
      <c r="BH799" t="str">
        <f ca="1">IF($BT799&lt;&gt;"",SUMIF($BD$3:$BD$1004,"="&amp;$BD799,INDIRECT(ADDRESS(3,BH$2,1,1)):INDIRECT(ADDRESS(1004,BH$2,1,1))),"")</f>
        <v/>
      </c>
      <c r="BI799" t="str">
        <f ca="1">IF($BT799&lt;&gt;"",SUMIF($BD$3:$BD$1004,"="&amp;$BD799,INDIRECT(ADDRESS(3,BI$2,1,1)):INDIRECT(ADDRESS(1004,BI$2,1,1))),"")</f>
        <v/>
      </c>
      <c r="BJ799" t="str">
        <f ca="1">IF($BT799&lt;&gt;"",SUMIF($BD$3:$BD$1004,"="&amp;$BD799,INDIRECT(ADDRESS(3,BJ$2,1,1)):INDIRECT(ADDRESS(1004,BJ$2,1,1))),"")</f>
        <v/>
      </c>
      <c r="BK799" t="str">
        <f ca="1">IF($BT799&lt;&gt;"",SUMIF($BD$3:$BD$1004,"="&amp;$BD799,INDIRECT(ADDRESS(3,BK$2,1,1)):INDIRECT(ADDRESS(1004,BK$2,1,1))),"")</f>
        <v/>
      </c>
      <c r="BL799" t="str">
        <f ca="1">IF($BT799&lt;&gt;"",SUMIF($BD$3:$BD$1004,"="&amp;$BD799,INDIRECT(ADDRESS(3,BL$2,1,1)):INDIRECT(ADDRESS(1004,BL$2,1,1))),"")</f>
        <v/>
      </c>
      <c r="BM799" t="str">
        <f ca="1">IF($BT799&lt;&gt;"",SUMIF($BD$3:$BD$1004,"="&amp;$BD799,INDIRECT(ADDRESS(3,BM$2,1,1)):INDIRECT(ADDRESS(1004,BM$2,1,1))),"")</f>
        <v/>
      </c>
      <c r="BN799" t="str">
        <f ca="1">IF($BT799&lt;&gt;"",SUMIF($BD$3:$BD$1004,"="&amp;$BD799,INDIRECT(ADDRESS(3,BN$2,1,1)):INDIRECT(ADDRESS(1004,BN$2,1,1))),"")</f>
        <v/>
      </c>
      <c r="BO799" t="str">
        <f ca="1">IF($BT799&lt;&gt;"",SUMIF($BD$3:$BD$1004,"="&amp;$BD799,INDIRECT(ADDRESS(3,BO$2,1,1)):INDIRECT(ADDRESS(1004,BO$2,1,1))),"")</f>
        <v/>
      </c>
      <c r="BP799" t="str">
        <f ca="1">IF($BT799&lt;&gt;"",SUMIF($BD$3:$BD$1004,"="&amp;$BD799,INDIRECT(ADDRESS(3,BP$2,1,1)):INDIRECT(ADDRESS(1004,BP$2,1,1))),"")</f>
        <v/>
      </c>
      <c r="BQ799" t="str">
        <f ca="1">IF($BT799&lt;&gt;"",SUMIF($BD$3:$BD$1004,"="&amp;$BD799,INDIRECT(ADDRESS(3,BQ$2,1,1)):INDIRECT(ADDRESS(1004,BQ$2,1,1))),"")</f>
        <v/>
      </c>
      <c r="BR799" t="str">
        <f ca="1">IF($BT799&lt;&gt;"",SUMIF($BD$3:$BD$1004,"="&amp;$BD799,INDIRECT(ADDRESS(3,BR$2,1,1)):INDIRECT(ADDRESS(1004,BR$2,1,1))),"")</f>
        <v/>
      </c>
      <c r="BS799" t="str">
        <f>IF($A799&lt;&gt;"",VLOOKUP(TRUNC(MID($A799,1,2),0),Plano_Contas!$H$3:$J$103,3,TRUE),"")</f>
        <v/>
      </c>
      <c r="BT799" t="str">
        <f t="shared" si="48"/>
        <v/>
      </c>
      <c r="BV799">
        <f>Empresas!C799</f>
        <v>0</v>
      </c>
    </row>
    <row r="800" spans="1:74" x14ac:dyDescent="0.2">
      <c r="A800" s="89"/>
      <c r="B800" s="52" t="str">
        <f>IF($A800&lt;&gt;"",VLOOKUP(""&amp;$A800,Plano_Contas!$A$3:$F$1003,6,0),"")</f>
        <v/>
      </c>
      <c r="C800" s="91"/>
      <c r="D800" s="111"/>
      <c r="E800" s="112">
        <v>0</v>
      </c>
      <c r="F800" s="87"/>
      <c r="G800" s="85"/>
      <c r="H800" s="111"/>
      <c r="I800" s="112">
        <v>0</v>
      </c>
      <c r="J800" s="87"/>
      <c r="K800" s="85"/>
      <c r="L800" s="111"/>
      <c r="M800" s="112">
        <v>0</v>
      </c>
      <c r="N800" s="87"/>
      <c r="O800" s="85"/>
      <c r="P800" s="111"/>
      <c r="Q800" s="112">
        <v>0</v>
      </c>
      <c r="R800" s="87"/>
      <c r="S800" s="85"/>
      <c r="T800" s="111"/>
      <c r="U800" s="112">
        <v>0</v>
      </c>
      <c r="V800" s="87"/>
      <c r="W800" s="85"/>
      <c r="X800" s="111"/>
      <c r="Y800" s="112">
        <v>0</v>
      </c>
      <c r="Z800" s="87"/>
      <c r="AA800" s="85"/>
      <c r="AB800" s="111"/>
      <c r="AC800" s="112">
        <v>0</v>
      </c>
      <c r="AD800" s="87"/>
      <c r="AE800" s="85"/>
      <c r="AF800" s="111"/>
      <c r="AG800" s="112">
        <v>0</v>
      </c>
      <c r="AH800" s="87"/>
      <c r="AI800" s="85"/>
      <c r="AJ800" s="111"/>
      <c r="AK800" s="112">
        <v>0</v>
      </c>
      <c r="AL800" s="87"/>
      <c r="AM800" s="85"/>
      <c r="AN800" s="111"/>
      <c r="AO800" s="112">
        <v>0</v>
      </c>
      <c r="AP800" s="87"/>
      <c r="AQ800" s="85"/>
      <c r="AR800" s="111"/>
      <c r="AS800" s="112">
        <v>0</v>
      </c>
      <c r="AT800" s="87"/>
      <c r="AU800" s="85"/>
      <c r="AV800" s="111"/>
      <c r="AW800" s="112">
        <v>0</v>
      </c>
      <c r="AX800" s="87"/>
      <c r="AY800" s="85"/>
      <c r="AZ800" s="267">
        <f t="shared" si="45"/>
        <v>0</v>
      </c>
      <c r="BA800" s="88">
        <f t="shared" si="46"/>
        <v>0</v>
      </c>
      <c r="BC800">
        <f>IF($A800&lt;&gt;"",COUNTIF($BD$3:$BD800,$BD800),0)</f>
        <v>0</v>
      </c>
      <c r="BD800" t="str">
        <f>IF($A800&lt;&gt;"",VLOOKUP(TRUNC(MID($A800,1,2),0),Plano_Contas!$H$3:$J$103,2,TRUE),"")</f>
        <v/>
      </c>
      <c r="BE800" s="201" t="str">
        <f t="shared" si="47"/>
        <v/>
      </c>
      <c r="BF800" t="str">
        <f ca="1">IF($BT800&lt;&gt;"",SUMIF($BD$3:$BD$1004,"="&amp;$BD800,INDIRECT(ADDRESS(3,BF$2,1,1)):INDIRECT(ADDRESS(1004,BF$2,1,1))),"")</f>
        <v/>
      </c>
      <c r="BG800" t="str">
        <f ca="1">IF($BT800&lt;&gt;"",SUMIF($BD$3:$BD$1004,"="&amp;$BD800,INDIRECT(ADDRESS(3,BG$2,1,1)):INDIRECT(ADDRESS(1004,BG$2,1,1))),"")</f>
        <v/>
      </c>
      <c r="BH800" t="str">
        <f ca="1">IF($BT800&lt;&gt;"",SUMIF($BD$3:$BD$1004,"="&amp;$BD800,INDIRECT(ADDRESS(3,BH$2,1,1)):INDIRECT(ADDRESS(1004,BH$2,1,1))),"")</f>
        <v/>
      </c>
      <c r="BI800" t="str">
        <f ca="1">IF($BT800&lt;&gt;"",SUMIF($BD$3:$BD$1004,"="&amp;$BD800,INDIRECT(ADDRESS(3,BI$2,1,1)):INDIRECT(ADDRESS(1004,BI$2,1,1))),"")</f>
        <v/>
      </c>
      <c r="BJ800" t="str">
        <f ca="1">IF($BT800&lt;&gt;"",SUMIF($BD$3:$BD$1004,"="&amp;$BD800,INDIRECT(ADDRESS(3,BJ$2,1,1)):INDIRECT(ADDRESS(1004,BJ$2,1,1))),"")</f>
        <v/>
      </c>
      <c r="BK800" t="str">
        <f ca="1">IF($BT800&lt;&gt;"",SUMIF($BD$3:$BD$1004,"="&amp;$BD800,INDIRECT(ADDRESS(3,BK$2,1,1)):INDIRECT(ADDRESS(1004,BK$2,1,1))),"")</f>
        <v/>
      </c>
      <c r="BL800" t="str">
        <f ca="1">IF($BT800&lt;&gt;"",SUMIF($BD$3:$BD$1004,"="&amp;$BD800,INDIRECT(ADDRESS(3,BL$2,1,1)):INDIRECT(ADDRESS(1004,BL$2,1,1))),"")</f>
        <v/>
      </c>
      <c r="BM800" t="str">
        <f ca="1">IF($BT800&lt;&gt;"",SUMIF($BD$3:$BD$1004,"="&amp;$BD800,INDIRECT(ADDRESS(3,BM$2,1,1)):INDIRECT(ADDRESS(1004,BM$2,1,1))),"")</f>
        <v/>
      </c>
      <c r="BN800" t="str">
        <f ca="1">IF($BT800&lt;&gt;"",SUMIF($BD$3:$BD$1004,"="&amp;$BD800,INDIRECT(ADDRESS(3,BN$2,1,1)):INDIRECT(ADDRESS(1004,BN$2,1,1))),"")</f>
        <v/>
      </c>
      <c r="BO800" t="str">
        <f ca="1">IF($BT800&lt;&gt;"",SUMIF($BD$3:$BD$1004,"="&amp;$BD800,INDIRECT(ADDRESS(3,BO$2,1,1)):INDIRECT(ADDRESS(1004,BO$2,1,1))),"")</f>
        <v/>
      </c>
      <c r="BP800" t="str">
        <f ca="1">IF($BT800&lt;&gt;"",SUMIF($BD$3:$BD$1004,"="&amp;$BD800,INDIRECT(ADDRESS(3,BP$2,1,1)):INDIRECT(ADDRESS(1004,BP$2,1,1))),"")</f>
        <v/>
      </c>
      <c r="BQ800" t="str">
        <f ca="1">IF($BT800&lt;&gt;"",SUMIF($BD$3:$BD$1004,"="&amp;$BD800,INDIRECT(ADDRESS(3,BQ$2,1,1)):INDIRECT(ADDRESS(1004,BQ$2,1,1))),"")</f>
        <v/>
      </c>
      <c r="BR800" t="str">
        <f ca="1">IF($BT800&lt;&gt;"",SUMIF($BD$3:$BD$1004,"="&amp;$BD800,INDIRECT(ADDRESS(3,BR$2,1,1)):INDIRECT(ADDRESS(1004,BR$2,1,1))),"")</f>
        <v/>
      </c>
      <c r="BS800" t="str">
        <f>IF($A800&lt;&gt;"",VLOOKUP(TRUNC(MID($A800,1,2),0),Plano_Contas!$H$3:$J$103,3,TRUE),"")</f>
        <v/>
      </c>
      <c r="BT800" t="str">
        <f t="shared" si="48"/>
        <v/>
      </c>
      <c r="BV800">
        <f>Empresas!C800</f>
        <v>0</v>
      </c>
    </row>
    <row r="801" spans="1:74" x14ac:dyDescent="0.2">
      <c r="A801" s="89"/>
      <c r="B801" s="52" t="str">
        <f>IF($A801&lt;&gt;"",VLOOKUP(""&amp;$A801,Plano_Contas!$A$3:$F$1003,6,0),"")</f>
        <v/>
      </c>
      <c r="C801" s="91"/>
      <c r="D801" s="111"/>
      <c r="E801" s="112">
        <v>0</v>
      </c>
      <c r="F801" s="87"/>
      <c r="G801" s="85"/>
      <c r="H801" s="111"/>
      <c r="I801" s="112">
        <v>0</v>
      </c>
      <c r="J801" s="87"/>
      <c r="K801" s="85"/>
      <c r="L801" s="111"/>
      <c r="M801" s="112">
        <v>0</v>
      </c>
      <c r="N801" s="87"/>
      <c r="O801" s="85"/>
      <c r="P801" s="111"/>
      <c r="Q801" s="112">
        <v>0</v>
      </c>
      <c r="R801" s="87"/>
      <c r="S801" s="85"/>
      <c r="T801" s="111"/>
      <c r="U801" s="112">
        <v>0</v>
      </c>
      <c r="V801" s="87"/>
      <c r="W801" s="85"/>
      <c r="X801" s="111"/>
      <c r="Y801" s="112">
        <v>0</v>
      </c>
      <c r="Z801" s="87"/>
      <c r="AA801" s="85"/>
      <c r="AB801" s="111"/>
      <c r="AC801" s="112">
        <v>0</v>
      </c>
      <c r="AD801" s="87"/>
      <c r="AE801" s="85"/>
      <c r="AF801" s="111"/>
      <c r="AG801" s="112">
        <v>0</v>
      </c>
      <c r="AH801" s="87"/>
      <c r="AI801" s="85"/>
      <c r="AJ801" s="111"/>
      <c r="AK801" s="112">
        <v>0</v>
      </c>
      <c r="AL801" s="87"/>
      <c r="AM801" s="85"/>
      <c r="AN801" s="111"/>
      <c r="AO801" s="112">
        <v>0</v>
      </c>
      <c r="AP801" s="87"/>
      <c r="AQ801" s="85"/>
      <c r="AR801" s="111"/>
      <c r="AS801" s="112">
        <v>0</v>
      </c>
      <c r="AT801" s="87"/>
      <c r="AU801" s="85"/>
      <c r="AV801" s="111"/>
      <c r="AW801" s="112">
        <v>0</v>
      </c>
      <c r="AX801" s="87"/>
      <c r="AY801" s="85"/>
      <c r="AZ801" s="267">
        <f t="shared" si="45"/>
        <v>0</v>
      </c>
      <c r="BA801" s="88">
        <f t="shared" si="46"/>
        <v>0</v>
      </c>
      <c r="BC801">
        <f>IF($A801&lt;&gt;"",COUNTIF($BD$3:$BD801,$BD801),0)</f>
        <v>0</v>
      </c>
      <c r="BD801" t="str">
        <f>IF($A801&lt;&gt;"",VLOOKUP(TRUNC(MID($A801,1,2),0),Plano_Contas!$H$3:$J$103,2,TRUE),"")</f>
        <v/>
      </c>
      <c r="BE801" s="201" t="str">
        <f t="shared" si="47"/>
        <v/>
      </c>
      <c r="BF801" t="str">
        <f ca="1">IF($BT801&lt;&gt;"",SUMIF($BD$3:$BD$1004,"="&amp;$BD801,INDIRECT(ADDRESS(3,BF$2,1,1)):INDIRECT(ADDRESS(1004,BF$2,1,1))),"")</f>
        <v/>
      </c>
      <c r="BG801" t="str">
        <f ca="1">IF($BT801&lt;&gt;"",SUMIF($BD$3:$BD$1004,"="&amp;$BD801,INDIRECT(ADDRESS(3,BG$2,1,1)):INDIRECT(ADDRESS(1004,BG$2,1,1))),"")</f>
        <v/>
      </c>
      <c r="BH801" t="str">
        <f ca="1">IF($BT801&lt;&gt;"",SUMIF($BD$3:$BD$1004,"="&amp;$BD801,INDIRECT(ADDRESS(3,BH$2,1,1)):INDIRECT(ADDRESS(1004,BH$2,1,1))),"")</f>
        <v/>
      </c>
      <c r="BI801" t="str">
        <f ca="1">IF($BT801&lt;&gt;"",SUMIF($BD$3:$BD$1004,"="&amp;$BD801,INDIRECT(ADDRESS(3,BI$2,1,1)):INDIRECT(ADDRESS(1004,BI$2,1,1))),"")</f>
        <v/>
      </c>
      <c r="BJ801" t="str">
        <f ca="1">IF($BT801&lt;&gt;"",SUMIF($BD$3:$BD$1004,"="&amp;$BD801,INDIRECT(ADDRESS(3,BJ$2,1,1)):INDIRECT(ADDRESS(1004,BJ$2,1,1))),"")</f>
        <v/>
      </c>
      <c r="BK801" t="str">
        <f ca="1">IF($BT801&lt;&gt;"",SUMIF($BD$3:$BD$1004,"="&amp;$BD801,INDIRECT(ADDRESS(3,BK$2,1,1)):INDIRECT(ADDRESS(1004,BK$2,1,1))),"")</f>
        <v/>
      </c>
      <c r="BL801" t="str">
        <f ca="1">IF($BT801&lt;&gt;"",SUMIF($BD$3:$BD$1004,"="&amp;$BD801,INDIRECT(ADDRESS(3,BL$2,1,1)):INDIRECT(ADDRESS(1004,BL$2,1,1))),"")</f>
        <v/>
      </c>
      <c r="BM801" t="str">
        <f ca="1">IF($BT801&lt;&gt;"",SUMIF($BD$3:$BD$1004,"="&amp;$BD801,INDIRECT(ADDRESS(3,BM$2,1,1)):INDIRECT(ADDRESS(1004,BM$2,1,1))),"")</f>
        <v/>
      </c>
      <c r="BN801" t="str">
        <f ca="1">IF($BT801&lt;&gt;"",SUMIF($BD$3:$BD$1004,"="&amp;$BD801,INDIRECT(ADDRESS(3,BN$2,1,1)):INDIRECT(ADDRESS(1004,BN$2,1,1))),"")</f>
        <v/>
      </c>
      <c r="BO801" t="str">
        <f ca="1">IF($BT801&lt;&gt;"",SUMIF($BD$3:$BD$1004,"="&amp;$BD801,INDIRECT(ADDRESS(3,BO$2,1,1)):INDIRECT(ADDRESS(1004,BO$2,1,1))),"")</f>
        <v/>
      </c>
      <c r="BP801" t="str">
        <f ca="1">IF($BT801&lt;&gt;"",SUMIF($BD$3:$BD$1004,"="&amp;$BD801,INDIRECT(ADDRESS(3,BP$2,1,1)):INDIRECT(ADDRESS(1004,BP$2,1,1))),"")</f>
        <v/>
      </c>
      <c r="BQ801" t="str">
        <f ca="1">IF($BT801&lt;&gt;"",SUMIF($BD$3:$BD$1004,"="&amp;$BD801,INDIRECT(ADDRESS(3,BQ$2,1,1)):INDIRECT(ADDRESS(1004,BQ$2,1,1))),"")</f>
        <v/>
      </c>
      <c r="BR801" t="str">
        <f ca="1">IF($BT801&lt;&gt;"",SUMIF($BD$3:$BD$1004,"="&amp;$BD801,INDIRECT(ADDRESS(3,BR$2,1,1)):INDIRECT(ADDRESS(1004,BR$2,1,1))),"")</f>
        <v/>
      </c>
      <c r="BS801" t="str">
        <f>IF($A801&lt;&gt;"",VLOOKUP(TRUNC(MID($A801,1,2),0),Plano_Contas!$H$3:$J$103,3,TRUE),"")</f>
        <v/>
      </c>
      <c r="BT801" t="str">
        <f t="shared" si="48"/>
        <v/>
      </c>
      <c r="BV801">
        <f>Empresas!C801</f>
        <v>0</v>
      </c>
    </row>
    <row r="802" spans="1:74" x14ac:dyDescent="0.2">
      <c r="A802" s="89"/>
      <c r="B802" s="52" t="str">
        <f>IF($A802&lt;&gt;"",VLOOKUP(""&amp;$A802,Plano_Contas!$A$3:$F$1003,6,0),"")</f>
        <v/>
      </c>
      <c r="C802" s="91"/>
      <c r="D802" s="111"/>
      <c r="E802" s="112">
        <v>0</v>
      </c>
      <c r="F802" s="87"/>
      <c r="G802" s="85"/>
      <c r="H802" s="111"/>
      <c r="I802" s="112">
        <v>0</v>
      </c>
      <c r="J802" s="87"/>
      <c r="K802" s="85"/>
      <c r="L802" s="111"/>
      <c r="M802" s="112">
        <v>0</v>
      </c>
      <c r="N802" s="87"/>
      <c r="O802" s="85"/>
      <c r="P802" s="111"/>
      <c r="Q802" s="112">
        <v>0</v>
      </c>
      <c r="R802" s="87"/>
      <c r="S802" s="85"/>
      <c r="T802" s="111"/>
      <c r="U802" s="112">
        <v>0</v>
      </c>
      <c r="V802" s="87"/>
      <c r="W802" s="85"/>
      <c r="X802" s="111"/>
      <c r="Y802" s="112">
        <v>0</v>
      </c>
      <c r="Z802" s="87"/>
      <c r="AA802" s="85"/>
      <c r="AB802" s="111"/>
      <c r="AC802" s="112">
        <v>0</v>
      </c>
      <c r="AD802" s="87"/>
      <c r="AE802" s="85"/>
      <c r="AF802" s="111"/>
      <c r="AG802" s="112">
        <v>0</v>
      </c>
      <c r="AH802" s="87"/>
      <c r="AI802" s="85"/>
      <c r="AJ802" s="111"/>
      <c r="AK802" s="112">
        <v>0</v>
      </c>
      <c r="AL802" s="87"/>
      <c r="AM802" s="85"/>
      <c r="AN802" s="111"/>
      <c r="AO802" s="112">
        <v>0</v>
      </c>
      <c r="AP802" s="87"/>
      <c r="AQ802" s="85"/>
      <c r="AR802" s="111"/>
      <c r="AS802" s="112">
        <v>0</v>
      </c>
      <c r="AT802" s="87"/>
      <c r="AU802" s="85"/>
      <c r="AV802" s="111"/>
      <c r="AW802" s="112">
        <v>0</v>
      </c>
      <c r="AX802" s="87"/>
      <c r="AY802" s="85"/>
      <c r="AZ802" s="267">
        <f t="shared" si="45"/>
        <v>0</v>
      </c>
      <c r="BA802" s="88">
        <f t="shared" si="46"/>
        <v>0</v>
      </c>
      <c r="BC802">
        <f>IF($A802&lt;&gt;"",COUNTIF($BD$3:$BD802,$BD802),0)</f>
        <v>0</v>
      </c>
      <c r="BD802" t="str">
        <f>IF($A802&lt;&gt;"",VLOOKUP(TRUNC(MID($A802,1,2),0),Plano_Contas!$H$3:$J$103,2,TRUE),"")</f>
        <v/>
      </c>
      <c r="BE802" s="201" t="str">
        <f t="shared" si="47"/>
        <v/>
      </c>
      <c r="BF802" t="str">
        <f ca="1">IF($BT802&lt;&gt;"",SUMIF($BD$3:$BD$1004,"="&amp;$BD802,INDIRECT(ADDRESS(3,BF$2,1,1)):INDIRECT(ADDRESS(1004,BF$2,1,1))),"")</f>
        <v/>
      </c>
      <c r="BG802" t="str">
        <f ca="1">IF($BT802&lt;&gt;"",SUMIF($BD$3:$BD$1004,"="&amp;$BD802,INDIRECT(ADDRESS(3,BG$2,1,1)):INDIRECT(ADDRESS(1004,BG$2,1,1))),"")</f>
        <v/>
      </c>
      <c r="BH802" t="str">
        <f ca="1">IF($BT802&lt;&gt;"",SUMIF($BD$3:$BD$1004,"="&amp;$BD802,INDIRECT(ADDRESS(3,BH$2,1,1)):INDIRECT(ADDRESS(1004,BH$2,1,1))),"")</f>
        <v/>
      </c>
      <c r="BI802" t="str">
        <f ca="1">IF($BT802&lt;&gt;"",SUMIF($BD$3:$BD$1004,"="&amp;$BD802,INDIRECT(ADDRESS(3,BI$2,1,1)):INDIRECT(ADDRESS(1004,BI$2,1,1))),"")</f>
        <v/>
      </c>
      <c r="BJ802" t="str">
        <f ca="1">IF($BT802&lt;&gt;"",SUMIF($BD$3:$BD$1004,"="&amp;$BD802,INDIRECT(ADDRESS(3,BJ$2,1,1)):INDIRECT(ADDRESS(1004,BJ$2,1,1))),"")</f>
        <v/>
      </c>
      <c r="BK802" t="str">
        <f ca="1">IF($BT802&lt;&gt;"",SUMIF($BD$3:$BD$1004,"="&amp;$BD802,INDIRECT(ADDRESS(3,BK$2,1,1)):INDIRECT(ADDRESS(1004,BK$2,1,1))),"")</f>
        <v/>
      </c>
      <c r="BL802" t="str">
        <f ca="1">IF($BT802&lt;&gt;"",SUMIF($BD$3:$BD$1004,"="&amp;$BD802,INDIRECT(ADDRESS(3,BL$2,1,1)):INDIRECT(ADDRESS(1004,BL$2,1,1))),"")</f>
        <v/>
      </c>
      <c r="BM802" t="str">
        <f ca="1">IF($BT802&lt;&gt;"",SUMIF($BD$3:$BD$1004,"="&amp;$BD802,INDIRECT(ADDRESS(3,BM$2,1,1)):INDIRECT(ADDRESS(1004,BM$2,1,1))),"")</f>
        <v/>
      </c>
      <c r="BN802" t="str">
        <f ca="1">IF($BT802&lt;&gt;"",SUMIF($BD$3:$BD$1004,"="&amp;$BD802,INDIRECT(ADDRESS(3,BN$2,1,1)):INDIRECT(ADDRESS(1004,BN$2,1,1))),"")</f>
        <v/>
      </c>
      <c r="BO802" t="str">
        <f ca="1">IF($BT802&lt;&gt;"",SUMIF($BD$3:$BD$1004,"="&amp;$BD802,INDIRECT(ADDRESS(3,BO$2,1,1)):INDIRECT(ADDRESS(1004,BO$2,1,1))),"")</f>
        <v/>
      </c>
      <c r="BP802" t="str">
        <f ca="1">IF($BT802&lt;&gt;"",SUMIF($BD$3:$BD$1004,"="&amp;$BD802,INDIRECT(ADDRESS(3,BP$2,1,1)):INDIRECT(ADDRESS(1004,BP$2,1,1))),"")</f>
        <v/>
      </c>
      <c r="BQ802" t="str">
        <f ca="1">IF($BT802&lt;&gt;"",SUMIF($BD$3:$BD$1004,"="&amp;$BD802,INDIRECT(ADDRESS(3,BQ$2,1,1)):INDIRECT(ADDRESS(1004,BQ$2,1,1))),"")</f>
        <v/>
      </c>
      <c r="BR802" t="str">
        <f ca="1">IF($BT802&lt;&gt;"",SUMIF($BD$3:$BD$1004,"="&amp;$BD802,INDIRECT(ADDRESS(3,BR$2,1,1)):INDIRECT(ADDRESS(1004,BR$2,1,1))),"")</f>
        <v/>
      </c>
      <c r="BS802" t="str">
        <f>IF($A802&lt;&gt;"",VLOOKUP(TRUNC(MID($A802,1,2),0),Plano_Contas!$H$3:$J$103,3,TRUE),"")</f>
        <v/>
      </c>
      <c r="BT802" t="str">
        <f t="shared" si="48"/>
        <v/>
      </c>
      <c r="BV802">
        <f>Empresas!C802</f>
        <v>0</v>
      </c>
    </row>
    <row r="803" spans="1:74" x14ac:dyDescent="0.2">
      <c r="A803" s="89"/>
      <c r="B803" s="52" t="str">
        <f>IF($A803&lt;&gt;"",VLOOKUP(""&amp;$A803,Plano_Contas!$A$3:$F$1003,6,0),"")</f>
        <v/>
      </c>
      <c r="C803" s="91"/>
      <c r="D803" s="111"/>
      <c r="E803" s="112">
        <v>0</v>
      </c>
      <c r="F803" s="87"/>
      <c r="G803" s="85"/>
      <c r="H803" s="111"/>
      <c r="I803" s="112">
        <v>0</v>
      </c>
      <c r="J803" s="87"/>
      <c r="K803" s="85"/>
      <c r="L803" s="111"/>
      <c r="M803" s="112">
        <v>0</v>
      </c>
      <c r="N803" s="87"/>
      <c r="O803" s="85"/>
      <c r="P803" s="111"/>
      <c r="Q803" s="112">
        <v>0</v>
      </c>
      <c r="R803" s="87"/>
      <c r="S803" s="85"/>
      <c r="T803" s="111"/>
      <c r="U803" s="112">
        <v>0</v>
      </c>
      <c r="V803" s="87"/>
      <c r="W803" s="85"/>
      <c r="X803" s="111"/>
      <c r="Y803" s="112">
        <v>0</v>
      </c>
      <c r="Z803" s="87"/>
      <c r="AA803" s="85"/>
      <c r="AB803" s="111"/>
      <c r="AC803" s="112">
        <v>0</v>
      </c>
      <c r="AD803" s="87"/>
      <c r="AE803" s="85"/>
      <c r="AF803" s="111"/>
      <c r="AG803" s="112">
        <v>0</v>
      </c>
      <c r="AH803" s="87"/>
      <c r="AI803" s="85"/>
      <c r="AJ803" s="111"/>
      <c r="AK803" s="112">
        <v>0</v>
      </c>
      <c r="AL803" s="87"/>
      <c r="AM803" s="85"/>
      <c r="AN803" s="111"/>
      <c r="AO803" s="112">
        <v>0</v>
      </c>
      <c r="AP803" s="87"/>
      <c r="AQ803" s="85"/>
      <c r="AR803" s="111"/>
      <c r="AS803" s="112">
        <v>0</v>
      </c>
      <c r="AT803" s="87"/>
      <c r="AU803" s="85"/>
      <c r="AV803" s="111"/>
      <c r="AW803" s="112">
        <v>0</v>
      </c>
      <c r="AX803" s="87"/>
      <c r="AY803" s="85"/>
      <c r="AZ803" s="267">
        <f t="shared" si="45"/>
        <v>0</v>
      </c>
      <c r="BA803" s="88">
        <f t="shared" si="46"/>
        <v>0</v>
      </c>
      <c r="BC803">
        <f>IF($A803&lt;&gt;"",COUNTIF($BD$3:$BD803,$BD803),0)</f>
        <v>0</v>
      </c>
      <c r="BD803" t="str">
        <f>IF($A803&lt;&gt;"",VLOOKUP(TRUNC(MID($A803,1,2),0),Plano_Contas!$H$3:$J$103,2,TRUE),"")</f>
        <v/>
      </c>
      <c r="BE803" s="201" t="str">
        <f t="shared" si="47"/>
        <v/>
      </c>
      <c r="BF803" t="str">
        <f ca="1">IF($BT803&lt;&gt;"",SUMIF($BD$3:$BD$1004,"="&amp;$BD803,INDIRECT(ADDRESS(3,BF$2,1,1)):INDIRECT(ADDRESS(1004,BF$2,1,1))),"")</f>
        <v/>
      </c>
      <c r="BG803" t="str">
        <f ca="1">IF($BT803&lt;&gt;"",SUMIF($BD$3:$BD$1004,"="&amp;$BD803,INDIRECT(ADDRESS(3,BG$2,1,1)):INDIRECT(ADDRESS(1004,BG$2,1,1))),"")</f>
        <v/>
      </c>
      <c r="BH803" t="str">
        <f ca="1">IF($BT803&lt;&gt;"",SUMIF($BD$3:$BD$1004,"="&amp;$BD803,INDIRECT(ADDRESS(3,BH$2,1,1)):INDIRECT(ADDRESS(1004,BH$2,1,1))),"")</f>
        <v/>
      </c>
      <c r="BI803" t="str">
        <f ca="1">IF($BT803&lt;&gt;"",SUMIF($BD$3:$BD$1004,"="&amp;$BD803,INDIRECT(ADDRESS(3,BI$2,1,1)):INDIRECT(ADDRESS(1004,BI$2,1,1))),"")</f>
        <v/>
      </c>
      <c r="BJ803" t="str">
        <f ca="1">IF($BT803&lt;&gt;"",SUMIF($BD$3:$BD$1004,"="&amp;$BD803,INDIRECT(ADDRESS(3,BJ$2,1,1)):INDIRECT(ADDRESS(1004,BJ$2,1,1))),"")</f>
        <v/>
      </c>
      <c r="BK803" t="str">
        <f ca="1">IF($BT803&lt;&gt;"",SUMIF($BD$3:$BD$1004,"="&amp;$BD803,INDIRECT(ADDRESS(3,BK$2,1,1)):INDIRECT(ADDRESS(1004,BK$2,1,1))),"")</f>
        <v/>
      </c>
      <c r="BL803" t="str">
        <f ca="1">IF($BT803&lt;&gt;"",SUMIF($BD$3:$BD$1004,"="&amp;$BD803,INDIRECT(ADDRESS(3,BL$2,1,1)):INDIRECT(ADDRESS(1004,BL$2,1,1))),"")</f>
        <v/>
      </c>
      <c r="BM803" t="str">
        <f ca="1">IF($BT803&lt;&gt;"",SUMIF($BD$3:$BD$1004,"="&amp;$BD803,INDIRECT(ADDRESS(3,BM$2,1,1)):INDIRECT(ADDRESS(1004,BM$2,1,1))),"")</f>
        <v/>
      </c>
      <c r="BN803" t="str">
        <f ca="1">IF($BT803&lt;&gt;"",SUMIF($BD$3:$BD$1004,"="&amp;$BD803,INDIRECT(ADDRESS(3,BN$2,1,1)):INDIRECT(ADDRESS(1004,BN$2,1,1))),"")</f>
        <v/>
      </c>
      <c r="BO803" t="str">
        <f ca="1">IF($BT803&lt;&gt;"",SUMIF($BD$3:$BD$1004,"="&amp;$BD803,INDIRECT(ADDRESS(3,BO$2,1,1)):INDIRECT(ADDRESS(1004,BO$2,1,1))),"")</f>
        <v/>
      </c>
      <c r="BP803" t="str">
        <f ca="1">IF($BT803&lt;&gt;"",SUMIF($BD$3:$BD$1004,"="&amp;$BD803,INDIRECT(ADDRESS(3,BP$2,1,1)):INDIRECT(ADDRESS(1004,BP$2,1,1))),"")</f>
        <v/>
      </c>
      <c r="BQ803" t="str">
        <f ca="1">IF($BT803&lt;&gt;"",SUMIF($BD$3:$BD$1004,"="&amp;$BD803,INDIRECT(ADDRESS(3,BQ$2,1,1)):INDIRECT(ADDRESS(1004,BQ$2,1,1))),"")</f>
        <v/>
      </c>
      <c r="BR803" t="str">
        <f ca="1">IF($BT803&lt;&gt;"",SUMIF($BD$3:$BD$1004,"="&amp;$BD803,INDIRECT(ADDRESS(3,BR$2,1,1)):INDIRECT(ADDRESS(1004,BR$2,1,1))),"")</f>
        <v/>
      </c>
      <c r="BS803" t="str">
        <f>IF($A803&lt;&gt;"",VLOOKUP(TRUNC(MID($A803,1,2),0),Plano_Contas!$H$3:$J$103,3,TRUE),"")</f>
        <v/>
      </c>
      <c r="BT803" t="str">
        <f t="shared" si="48"/>
        <v/>
      </c>
      <c r="BV803">
        <f>Empresas!C803</f>
        <v>0</v>
      </c>
    </row>
    <row r="804" spans="1:74" x14ac:dyDescent="0.2">
      <c r="A804" s="89"/>
      <c r="B804" s="52" t="str">
        <f>IF($A804&lt;&gt;"",VLOOKUP(""&amp;$A804,Plano_Contas!$A$3:$F$1003,6,0),"")</f>
        <v/>
      </c>
      <c r="C804" s="91"/>
      <c r="D804" s="111"/>
      <c r="E804" s="112">
        <v>0</v>
      </c>
      <c r="F804" s="87"/>
      <c r="G804" s="85"/>
      <c r="H804" s="111"/>
      <c r="I804" s="112">
        <v>0</v>
      </c>
      <c r="J804" s="87"/>
      <c r="K804" s="85"/>
      <c r="L804" s="111"/>
      <c r="M804" s="112">
        <v>0</v>
      </c>
      <c r="N804" s="87"/>
      <c r="O804" s="85"/>
      <c r="P804" s="111"/>
      <c r="Q804" s="112">
        <v>0</v>
      </c>
      <c r="R804" s="87"/>
      <c r="S804" s="85"/>
      <c r="T804" s="111"/>
      <c r="U804" s="112">
        <v>0</v>
      </c>
      <c r="V804" s="87"/>
      <c r="W804" s="85"/>
      <c r="X804" s="111"/>
      <c r="Y804" s="112">
        <v>0</v>
      </c>
      <c r="Z804" s="87"/>
      <c r="AA804" s="85"/>
      <c r="AB804" s="111"/>
      <c r="AC804" s="112">
        <v>0</v>
      </c>
      <c r="AD804" s="87"/>
      <c r="AE804" s="85"/>
      <c r="AF804" s="111"/>
      <c r="AG804" s="112">
        <v>0</v>
      </c>
      <c r="AH804" s="87"/>
      <c r="AI804" s="85"/>
      <c r="AJ804" s="111"/>
      <c r="AK804" s="112">
        <v>0</v>
      </c>
      <c r="AL804" s="87"/>
      <c r="AM804" s="85"/>
      <c r="AN804" s="111"/>
      <c r="AO804" s="112">
        <v>0</v>
      </c>
      <c r="AP804" s="87"/>
      <c r="AQ804" s="85"/>
      <c r="AR804" s="111"/>
      <c r="AS804" s="112">
        <v>0</v>
      </c>
      <c r="AT804" s="87"/>
      <c r="AU804" s="85"/>
      <c r="AV804" s="111"/>
      <c r="AW804" s="112">
        <v>0</v>
      </c>
      <c r="AX804" s="87"/>
      <c r="AY804" s="85"/>
      <c r="AZ804" s="267">
        <f t="shared" si="45"/>
        <v>0</v>
      </c>
      <c r="BA804" s="88">
        <f t="shared" si="46"/>
        <v>0</v>
      </c>
      <c r="BC804">
        <f>IF($A804&lt;&gt;"",COUNTIF($BD$3:$BD804,$BD804),0)</f>
        <v>0</v>
      </c>
      <c r="BD804" t="str">
        <f>IF($A804&lt;&gt;"",VLOOKUP(TRUNC(MID($A804,1,2),0),Plano_Contas!$H$3:$J$103,2,TRUE),"")</f>
        <v/>
      </c>
      <c r="BE804" s="201" t="str">
        <f t="shared" si="47"/>
        <v/>
      </c>
      <c r="BF804" t="str">
        <f ca="1">IF($BT804&lt;&gt;"",SUMIF($BD$3:$BD$1004,"="&amp;$BD804,INDIRECT(ADDRESS(3,BF$2,1,1)):INDIRECT(ADDRESS(1004,BF$2,1,1))),"")</f>
        <v/>
      </c>
      <c r="BG804" t="str">
        <f ca="1">IF($BT804&lt;&gt;"",SUMIF($BD$3:$BD$1004,"="&amp;$BD804,INDIRECT(ADDRESS(3,BG$2,1,1)):INDIRECT(ADDRESS(1004,BG$2,1,1))),"")</f>
        <v/>
      </c>
      <c r="BH804" t="str">
        <f ca="1">IF($BT804&lt;&gt;"",SUMIF($BD$3:$BD$1004,"="&amp;$BD804,INDIRECT(ADDRESS(3,BH$2,1,1)):INDIRECT(ADDRESS(1004,BH$2,1,1))),"")</f>
        <v/>
      </c>
      <c r="BI804" t="str">
        <f ca="1">IF($BT804&lt;&gt;"",SUMIF($BD$3:$BD$1004,"="&amp;$BD804,INDIRECT(ADDRESS(3,BI$2,1,1)):INDIRECT(ADDRESS(1004,BI$2,1,1))),"")</f>
        <v/>
      </c>
      <c r="BJ804" t="str">
        <f ca="1">IF($BT804&lt;&gt;"",SUMIF($BD$3:$BD$1004,"="&amp;$BD804,INDIRECT(ADDRESS(3,BJ$2,1,1)):INDIRECT(ADDRESS(1004,BJ$2,1,1))),"")</f>
        <v/>
      </c>
      <c r="BK804" t="str">
        <f ca="1">IF($BT804&lt;&gt;"",SUMIF($BD$3:$BD$1004,"="&amp;$BD804,INDIRECT(ADDRESS(3,BK$2,1,1)):INDIRECT(ADDRESS(1004,BK$2,1,1))),"")</f>
        <v/>
      </c>
      <c r="BL804" t="str">
        <f ca="1">IF($BT804&lt;&gt;"",SUMIF($BD$3:$BD$1004,"="&amp;$BD804,INDIRECT(ADDRESS(3,BL$2,1,1)):INDIRECT(ADDRESS(1004,BL$2,1,1))),"")</f>
        <v/>
      </c>
      <c r="BM804" t="str">
        <f ca="1">IF($BT804&lt;&gt;"",SUMIF($BD$3:$BD$1004,"="&amp;$BD804,INDIRECT(ADDRESS(3,BM$2,1,1)):INDIRECT(ADDRESS(1004,BM$2,1,1))),"")</f>
        <v/>
      </c>
      <c r="BN804" t="str">
        <f ca="1">IF($BT804&lt;&gt;"",SUMIF($BD$3:$BD$1004,"="&amp;$BD804,INDIRECT(ADDRESS(3,BN$2,1,1)):INDIRECT(ADDRESS(1004,BN$2,1,1))),"")</f>
        <v/>
      </c>
      <c r="BO804" t="str">
        <f ca="1">IF($BT804&lt;&gt;"",SUMIF($BD$3:$BD$1004,"="&amp;$BD804,INDIRECT(ADDRESS(3,BO$2,1,1)):INDIRECT(ADDRESS(1004,BO$2,1,1))),"")</f>
        <v/>
      </c>
      <c r="BP804" t="str">
        <f ca="1">IF($BT804&lt;&gt;"",SUMIF($BD$3:$BD$1004,"="&amp;$BD804,INDIRECT(ADDRESS(3,BP$2,1,1)):INDIRECT(ADDRESS(1004,BP$2,1,1))),"")</f>
        <v/>
      </c>
      <c r="BQ804" t="str">
        <f ca="1">IF($BT804&lt;&gt;"",SUMIF($BD$3:$BD$1004,"="&amp;$BD804,INDIRECT(ADDRESS(3,BQ$2,1,1)):INDIRECT(ADDRESS(1004,BQ$2,1,1))),"")</f>
        <v/>
      </c>
      <c r="BR804" t="str">
        <f ca="1">IF($BT804&lt;&gt;"",SUMIF($BD$3:$BD$1004,"="&amp;$BD804,INDIRECT(ADDRESS(3,BR$2,1,1)):INDIRECT(ADDRESS(1004,BR$2,1,1))),"")</f>
        <v/>
      </c>
      <c r="BS804" t="str">
        <f>IF($A804&lt;&gt;"",VLOOKUP(TRUNC(MID($A804,1,2),0),Plano_Contas!$H$3:$J$103,3,TRUE),"")</f>
        <v/>
      </c>
      <c r="BT804" t="str">
        <f t="shared" si="48"/>
        <v/>
      </c>
      <c r="BV804">
        <f>Empresas!C804</f>
        <v>0</v>
      </c>
    </row>
    <row r="805" spans="1:74" x14ac:dyDescent="0.2">
      <c r="A805" s="89"/>
      <c r="B805" s="52" t="str">
        <f>IF($A805&lt;&gt;"",VLOOKUP(""&amp;$A805,Plano_Contas!$A$3:$F$1003,6,0),"")</f>
        <v/>
      </c>
      <c r="C805" s="91"/>
      <c r="D805" s="111"/>
      <c r="E805" s="112">
        <v>0</v>
      </c>
      <c r="F805" s="87"/>
      <c r="G805" s="85"/>
      <c r="H805" s="111"/>
      <c r="I805" s="112">
        <v>0</v>
      </c>
      <c r="J805" s="87"/>
      <c r="K805" s="85"/>
      <c r="L805" s="111"/>
      <c r="M805" s="112">
        <v>0</v>
      </c>
      <c r="N805" s="87"/>
      <c r="O805" s="85"/>
      <c r="P805" s="111"/>
      <c r="Q805" s="112">
        <v>0</v>
      </c>
      <c r="R805" s="87"/>
      <c r="S805" s="85"/>
      <c r="T805" s="111"/>
      <c r="U805" s="112">
        <v>0</v>
      </c>
      <c r="V805" s="87"/>
      <c r="W805" s="85"/>
      <c r="X805" s="111"/>
      <c r="Y805" s="112">
        <v>0</v>
      </c>
      <c r="Z805" s="87"/>
      <c r="AA805" s="85"/>
      <c r="AB805" s="111"/>
      <c r="AC805" s="112">
        <v>0</v>
      </c>
      <c r="AD805" s="87"/>
      <c r="AE805" s="85"/>
      <c r="AF805" s="111"/>
      <c r="AG805" s="112">
        <v>0</v>
      </c>
      <c r="AH805" s="87"/>
      <c r="AI805" s="85"/>
      <c r="AJ805" s="111"/>
      <c r="AK805" s="112">
        <v>0</v>
      </c>
      <c r="AL805" s="87"/>
      <c r="AM805" s="85"/>
      <c r="AN805" s="111"/>
      <c r="AO805" s="112">
        <v>0</v>
      </c>
      <c r="AP805" s="87"/>
      <c r="AQ805" s="85"/>
      <c r="AR805" s="111"/>
      <c r="AS805" s="112">
        <v>0</v>
      </c>
      <c r="AT805" s="87"/>
      <c r="AU805" s="85"/>
      <c r="AV805" s="111"/>
      <c r="AW805" s="112">
        <v>0</v>
      </c>
      <c r="AX805" s="87"/>
      <c r="AY805" s="85"/>
      <c r="AZ805" s="267">
        <f t="shared" si="45"/>
        <v>0</v>
      </c>
      <c r="BA805" s="88">
        <f t="shared" si="46"/>
        <v>0</v>
      </c>
      <c r="BC805">
        <f>IF($A805&lt;&gt;"",COUNTIF($BD$3:$BD805,$BD805),0)</f>
        <v>0</v>
      </c>
      <c r="BD805" t="str">
        <f>IF($A805&lt;&gt;"",VLOOKUP(TRUNC(MID($A805,1,2),0),Plano_Contas!$H$3:$J$103,2,TRUE),"")</f>
        <v/>
      </c>
      <c r="BE805" s="201" t="str">
        <f t="shared" si="47"/>
        <v/>
      </c>
      <c r="BF805" t="str">
        <f ca="1">IF($BT805&lt;&gt;"",SUMIF($BD$3:$BD$1004,"="&amp;$BD805,INDIRECT(ADDRESS(3,BF$2,1,1)):INDIRECT(ADDRESS(1004,BF$2,1,1))),"")</f>
        <v/>
      </c>
      <c r="BG805" t="str">
        <f ca="1">IF($BT805&lt;&gt;"",SUMIF($BD$3:$BD$1004,"="&amp;$BD805,INDIRECT(ADDRESS(3,BG$2,1,1)):INDIRECT(ADDRESS(1004,BG$2,1,1))),"")</f>
        <v/>
      </c>
      <c r="BH805" t="str">
        <f ca="1">IF($BT805&lt;&gt;"",SUMIF($BD$3:$BD$1004,"="&amp;$BD805,INDIRECT(ADDRESS(3,BH$2,1,1)):INDIRECT(ADDRESS(1004,BH$2,1,1))),"")</f>
        <v/>
      </c>
      <c r="BI805" t="str">
        <f ca="1">IF($BT805&lt;&gt;"",SUMIF($BD$3:$BD$1004,"="&amp;$BD805,INDIRECT(ADDRESS(3,BI$2,1,1)):INDIRECT(ADDRESS(1004,BI$2,1,1))),"")</f>
        <v/>
      </c>
      <c r="BJ805" t="str">
        <f ca="1">IF($BT805&lt;&gt;"",SUMIF($BD$3:$BD$1004,"="&amp;$BD805,INDIRECT(ADDRESS(3,BJ$2,1,1)):INDIRECT(ADDRESS(1004,BJ$2,1,1))),"")</f>
        <v/>
      </c>
      <c r="BK805" t="str">
        <f ca="1">IF($BT805&lt;&gt;"",SUMIF($BD$3:$BD$1004,"="&amp;$BD805,INDIRECT(ADDRESS(3,BK$2,1,1)):INDIRECT(ADDRESS(1004,BK$2,1,1))),"")</f>
        <v/>
      </c>
      <c r="BL805" t="str">
        <f ca="1">IF($BT805&lt;&gt;"",SUMIF($BD$3:$BD$1004,"="&amp;$BD805,INDIRECT(ADDRESS(3,BL$2,1,1)):INDIRECT(ADDRESS(1004,BL$2,1,1))),"")</f>
        <v/>
      </c>
      <c r="BM805" t="str">
        <f ca="1">IF($BT805&lt;&gt;"",SUMIF($BD$3:$BD$1004,"="&amp;$BD805,INDIRECT(ADDRESS(3,BM$2,1,1)):INDIRECT(ADDRESS(1004,BM$2,1,1))),"")</f>
        <v/>
      </c>
      <c r="BN805" t="str">
        <f ca="1">IF($BT805&lt;&gt;"",SUMIF($BD$3:$BD$1004,"="&amp;$BD805,INDIRECT(ADDRESS(3,BN$2,1,1)):INDIRECT(ADDRESS(1004,BN$2,1,1))),"")</f>
        <v/>
      </c>
      <c r="BO805" t="str">
        <f ca="1">IF($BT805&lt;&gt;"",SUMIF($BD$3:$BD$1004,"="&amp;$BD805,INDIRECT(ADDRESS(3,BO$2,1,1)):INDIRECT(ADDRESS(1004,BO$2,1,1))),"")</f>
        <v/>
      </c>
      <c r="BP805" t="str">
        <f ca="1">IF($BT805&lt;&gt;"",SUMIF($BD$3:$BD$1004,"="&amp;$BD805,INDIRECT(ADDRESS(3,BP$2,1,1)):INDIRECT(ADDRESS(1004,BP$2,1,1))),"")</f>
        <v/>
      </c>
      <c r="BQ805" t="str">
        <f ca="1">IF($BT805&lt;&gt;"",SUMIF($BD$3:$BD$1004,"="&amp;$BD805,INDIRECT(ADDRESS(3,BQ$2,1,1)):INDIRECT(ADDRESS(1004,BQ$2,1,1))),"")</f>
        <v/>
      </c>
      <c r="BR805" t="str">
        <f ca="1">IF($BT805&lt;&gt;"",SUMIF($BD$3:$BD$1004,"="&amp;$BD805,INDIRECT(ADDRESS(3,BR$2,1,1)):INDIRECT(ADDRESS(1004,BR$2,1,1))),"")</f>
        <v/>
      </c>
      <c r="BS805" t="str">
        <f>IF($A805&lt;&gt;"",VLOOKUP(TRUNC(MID($A805,1,2),0),Plano_Contas!$H$3:$J$103,3,TRUE),"")</f>
        <v/>
      </c>
      <c r="BT805" t="str">
        <f t="shared" si="48"/>
        <v/>
      </c>
      <c r="BV805">
        <f>Empresas!C805</f>
        <v>0</v>
      </c>
    </row>
    <row r="806" spans="1:74" x14ac:dyDescent="0.2">
      <c r="A806" s="89"/>
      <c r="B806" s="52" t="str">
        <f>IF($A806&lt;&gt;"",VLOOKUP(""&amp;$A806,Plano_Contas!$A$3:$F$1003,6,0),"")</f>
        <v/>
      </c>
      <c r="C806" s="91"/>
      <c r="D806" s="111"/>
      <c r="E806" s="112">
        <v>0</v>
      </c>
      <c r="F806" s="87"/>
      <c r="G806" s="85"/>
      <c r="H806" s="111"/>
      <c r="I806" s="112">
        <v>0</v>
      </c>
      <c r="J806" s="87"/>
      <c r="K806" s="85"/>
      <c r="L806" s="111"/>
      <c r="M806" s="112">
        <v>0</v>
      </c>
      <c r="N806" s="87"/>
      <c r="O806" s="85"/>
      <c r="P806" s="111"/>
      <c r="Q806" s="112">
        <v>0</v>
      </c>
      <c r="R806" s="87"/>
      <c r="S806" s="85"/>
      <c r="T806" s="111"/>
      <c r="U806" s="112">
        <v>0</v>
      </c>
      <c r="V806" s="87"/>
      <c r="W806" s="85"/>
      <c r="X806" s="111"/>
      <c r="Y806" s="112">
        <v>0</v>
      </c>
      <c r="Z806" s="87"/>
      <c r="AA806" s="85"/>
      <c r="AB806" s="111"/>
      <c r="AC806" s="112">
        <v>0</v>
      </c>
      <c r="AD806" s="87"/>
      <c r="AE806" s="85"/>
      <c r="AF806" s="111"/>
      <c r="AG806" s="112">
        <v>0</v>
      </c>
      <c r="AH806" s="87"/>
      <c r="AI806" s="85"/>
      <c r="AJ806" s="111"/>
      <c r="AK806" s="112">
        <v>0</v>
      </c>
      <c r="AL806" s="87"/>
      <c r="AM806" s="85"/>
      <c r="AN806" s="111"/>
      <c r="AO806" s="112">
        <v>0</v>
      </c>
      <c r="AP806" s="87"/>
      <c r="AQ806" s="85"/>
      <c r="AR806" s="111"/>
      <c r="AS806" s="112">
        <v>0</v>
      </c>
      <c r="AT806" s="87"/>
      <c r="AU806" s="85"/>
      <c r="AV806" s="111"/>
      <c r="AW806" s="112">
        <v>0</v>
      </c>
      <c r="AX806" s="87"/>
      <c r="AY806" s="85"/>
      <c r="AZ806" s="267">
        <f t="shared" si="45"/>
        <v>0</v>
      </c>
      <c r="BA806" s="88">
        <f t="shared" si="46"/>
        <v>0</v>
      </c>
      <c r="BC806">
        <f>IF($A806&lt;&gt;"",COUNTIF($BD$3:$BD806,$BD806),0)</f>
        <v>0</v>
      </c>
      <c r="BD806" t="str">
        <f>IF($A806&lt;&gt;"",VLOOKUP(TRUNC(MID($A806,1,2),0),Plano_Contas!$H$3:$J$103,2,TRUE),"")</f>
        <v/>
      </c>
      <c r="BE806" s="201" t="str">
        <f t="shared" si="47"/>
        <v/>
      </c>
      <c r="BF806" t="str">
        <f ca="1">IF($BT806&lt;&gt;"",SUMIF($BD$3:$BD$1004,"="&amp;$BD806,INDIRECT(ADDRESS(3,BF$2,1,1)):INDIRECT(ADDRESS(1004,BF$2,1,1))),"")</f>
        <v/>
      </c>
      <c r="BG806" t="str">
        <f ca="1">IF($BT806&lt;&gt;"",SUMIF($BD$3:$BD$1004,"="&amp;$BD806,INDIRECT(ADDRESS(3,BG$2,1,1)):INDIRECT(ADDRESS(1004,BG$2,1,1))),"")</f>
        <v/>
      </c>
      <c r="BH806" t="str">
        <f ca="1">IF($BT806&lt;&gt;"",SUMIF($BD$3:$BD$1004,"="&amp;$BD806,INDIRECT(ADDRESS(3,BH$2,1,1)):INDIRECT(ADDRESS(1004,BH$2,1,1))),"")</f>
        <v/>
      </c>
      <c r="BI806" t="str">
        <f ca="1">IF($BT806&lt;&gt;"",SUMIF($BD$3:$BD$1004,"="&amp;$BD806,INDIRECT(ADDRESS(3,BI$2,1,1)):INDIRECT(ADDRESS(1004,BI$2,1,1))),"")</f>
        <v/>
      </c>
      <c r="BJ806" t="str">
        <f ca="1">IF($BT806&lt;&gt;"",SUMIF($BD$3:$BD$1004,"="&amp;$BD806,INDIRECT(ADDRESS(3,BJ$2,1,1)):INDIRECT(ADDRESS(1004,BJ$2,1,1))),"")</f>
        <v/>
      </c>
      <c r="BK806" t="str">
        <f ca="1">IF($BT806&lt;&gt;"",SUMIF($BD$3:$BD$1004,"="&amp;$BD806,INDIRECT(ADDRESS(3,BK$2,1,1)):INDIRECT(ADDRESS(1004,BK$2,1,1))),"")</f>
        <v/>
      </c>
      <c r="BL806" t="str">
        <f ca="1">IF($BT806&lt;&gt;"",SUMIF($BD$3:$BD$1004,"="&amp;$BD806,INDIRECT(ADDRESS(3,BL$2,1,1)):INDIRECT(ADDRESS(1004,BL$2,1,1))),"")</f>
        <v/>
      </c>
      <c r="BM806" t="str">
        <f ca="1">IF($BT806&lt;&gt;"",SUMIF($BD$3:$BD$1004,"="&amp;$BD806,INDIRECT(ADDRESS(3,BM$2,1,1)):INDIRECT(ADDRESS(1004,BM$2,1,1))),"")</f>
        <v/>
      </c>
      <c r="BN806" t="str">
        <f ca="1">IF($BT806&lt;&gt;"",SUMIF($BD$3:$BD$1004,"="&amp;$BD806,INDIRECT(ADDRESS(3,BN$2,1,1)):INDIRECT(ADDRESS(1004,BN$2,1,1))),"")</f>
        <v/>
      </c>
      <c r="BO806" t="str">
        <f ca="1">IF($BT806&lt;&gt;"",SUMIF($BD$3:$BD$1004,"="&amp;$BD806,INDIRECT(ADDRESS(3,BO$2,1,1)):INDIRECT(ADDRESS(1004,BO$2,1,1))),"")</f>
        <v/>
      </c>
      <c r="BP806" t="str">
        <f ca="1">IF($BT806&lt;&gt;"",SUMIF($BD$3:$BD$1004,"="&amp;$BD806,INDIRECT(ADDRESS(3,BP$2,1,1)):INDIRECT(ADDRESS(1004,BP$2,1,1))),"")</f>
        <v/>
      </c>
      <c r="BQ806" t="str">
        <f ca="1">IF($BT806&lt;&gt;"",SUMIF($BD$3:$BD$1004,"="&amp;$BD806,INDIRECT(ADDRESS(3,BQ$2,1,1)):INDIRECT(ADDRESS(1004,BQ$2,1,1))),"")</f>
        <v/>
      </c>
      <c r="BR806" t="str">
        <f ca="1">IF($BT806&lt;&gt;"",SUMIF($BD$3:$BD$1004,"="&amp;$BD806,INDIRECT(ADDRESS(3,BR$2,1,1)):INDIRECT(ADDRESS(1004,BR$2,1,1))),"")</f>
        <v/>
      </c>
      <c r="BS806" t="str">
        <f>IF($A806&lt;&gt;"",VLOOKUP(TRUNC(MID($A806,1,2),0),Plano_Contas!$H$3:$J$103,3,TRUE),"")</f>
        <v/>
      </c>
      <c r="BT806" t="str">
        <f t="shared" si="48"/>
        <v/>
      </c>
      <c r="BV806">
        <f>Empresas!C806</f>
        <v>0</v>
      </c>
    </row>
    <row r="807" spans="1:74" x14ac:dyDescent="0.2">
      <c r="A807" s="89"/>
      <c r="B807" s="52" t="str">
        <f>IF($A807&lt;&gt;"",VLOOKUP(""&amp;$A807,Plano_Contas!$A$3:$F$1003,6,0),"")</f>
        <v/>
      </c>
      <c r="C807" s="91"/>
      <c r="D807" s="111"/>
      <c r="E807" s="112">
        <v>0</v>
      </c>
      <c r="F807" s="87"/>
      <c r="G807" s="85"/>
      <c r="H807" s="111"/>
      <c r="I807" s="112">
        <v>0</v>
      </c>
      <c r="J807" s="87"/>
      <c r="K807" s="85"/>
      <c r="L807" s="111"/>
      <c r="M807" s="112">
        <v>0</v>
      </c>
      <c r="N807" s="87"/>
      <c r="O807" s="85"/>
      <c r="P807" s="111"/>
      <c r="Q807" s="112">
        <v>0</v>
      </c>
      <c r="R807" s="87"/>
      <c r="S807" s="85"/>
      <c r="T807" s="111"/>
      <c r="U807" s="112">
        <v>0</v>
      </c>
      <c r="V807" s="87"/>
      <c r="W807" s="85"/>
      <c r="X807" s="111"/>
      <c r="Y807" s="112">
        <v>0</v>
      </c>
      <c r="Z807" s="87"/>
      <c r="AA807" s="85"/>
      <c r="AB807" s="111"/>
      <c r="AC807" s="112">
        <v>0</v>
      </c>
      <c r="AD807" s="87"/>
      <c r="AE807" s="85"/>
      <c r="AF807" s="111"/>
      <c r="AG807" s="112">
        <v>0</v>
      </c>
      <c r="AH807" s="87"/>
      <c r="AI807" s="85"/>
      <c r="AJ807" s="111"/>
      <c r="AK807" s="112">
        <v>0</v>
      </c>
      <c r="AL807" s="87"/>
      <c r="AM807" s="85"/>
      <c r="AN807" s="111"/>
      <c r="AO807" s="112">
        <v>0</v>
      </c>
      <c r="AP807" s="87"/>
      <c r="AQ807" s="85"/>
      <c r="AR807" s="111"/>
      <c r="AS807" s="112">
        <v>0</v>
      </c>
      <c r="AT807" s="87"/>
      <c r="AU807" s="85"/>
      <c r="AV807" s="111"/>
      <c r="AW807" s="112">
        <v>0</v>
      </c>
      <c r="AX807" s="87"/>
      <c r="AY807" s="85"/>
      <c r="AZ807" s="267">
        <f t="shared" si="45"/>
        <v>0</v>
      </c>
      <c r="BA807" s="88">
        <f t="shared" si="46"/>
        <v>0</v>
      </c>
      <c r="BC807">
        <f>IF($A807&lt;&gt;"",COUNTIF($BD$3:$BD807,$BD807),0)</f>
        <v>0</v>
      </c>
      <c r="BD807" t="str">
        <f>IF($A807&lt;&gt;"",VLOOKUP(TRUNC(MID($A807,1,2),0),Plano_Contas!$H$3:$J$103,2,TRUE),"")</f>
        <v/>
      </c>
      <c r="BE807" s="201" t="str">
        <f t="shared" si="47"/>
        <v/>
      </c>
      <c r="BF807" t="str">
        <f ca="1">IF($BT807&lt;&gt;"",SUMIF($BD$3:$BD$1004,"="&amp;$BD807,INDIRECT(ADDRESS(3,BF$2,1,1)):INDIRECT(ADDRESS(1004,BF$2,1,1))),"")</f>
        <v/>
      </c>
      <c r="BG807" t="str">
        <f ca="1">IF($BT807&lt;&gt;"",SUMIF($BD$3:$BD$1004,"="&amp;$BD807,INDIRECT(ADDRESS(3,BG$2,1,1)):INDIRECT(ADDRESS(1004,BG$2,1,1))),"")</f>
        <v/>
      </c>
      <c r="BH807" t="str">
        <f ca="1">IF($BT807&lt;&gt;"",SUMIF($BD$3:$BD$1004,"="&amp;$BD807,INDIRECT(ADDRESS(3,BH$2,1,1)):INDIRECT(ADDRESS(1004,BH$2,1,1))),"")</f>
        <v/>
      </c>
      <c r="BI807" t="str">
        <f ca="1">IF($BT807&lt;&gt;"",SUMIF($BD$3:$BD$1004,"="&amp;$BD807,INDIRECT(ADDRESS(3,BI$2,1,1)):INDIRECT(ADDRESS(1004,BI$2,1,1))),"")</f>
        <v/>
      </c>
      <c r="BJ807" t="str">
        <f ca="1">IF($BT807&lt;&gt;"",SUMIF($BD$3:$BD$1004,"="&amp;$BD807,INDIRECT(ADDRESS(3,BJ$2,1,1)):INDIRECT(ADDRESS(1004,BJ$2,1,1))),"")</f>
        <v/>
      </c>
      <c r="BK807" t="str">
        <f ca="1">IF($BT807&lt;&gt;"",SUMIF($BD$3:$BD$1004,"="&amp;$BD807,INDIRECT(ADDRESS(3,BK$2,1,1)):INDIRECT(ADDRESS(1004,BK$2,1,1))),"")</f>
        <v/>
      </c>
      <c r="BL807" t="str">
        <f ca="1">IF($BT807&lt;&gt;"",SUMIF($BD$3:$BD$1004,"="&amp;$BD807,INDIRECT(ADDRESS(3,BL$2,1,1)):INDIRECT(ADDRESS(1004,BL$2,1,1))),"")</f>
        <v/>
      </c>
      <c r="BM807" t="str">
        <f ca="1">IF($BT807&lt;&gt;"",SUMIF($BD$3:$BD$1004,"="&amp;$BD807,INDIRECT(ADDRESS(3,BM$2,1,1)):INDIRECT(ADDRESS(1004,BM$2,1,1))),"")</f>
        <v/>
      </c>
      <c r="BN807" t="str">
        <f ca="1">IF($BT807&lt;&gt;"",SUMIF($BD$3:$BD$1004,"="&amp;$BD807,INDIRECT(ADDRESS(3,BN$2,1,1)):INDIRECT(ADDRESS(1004,BN$2,1,1))),"")</f>
        <v/>
      </c>
      <c r="BO807" t="str">
        <f ca="1">IF($BT807&lt;&gt;"",SUMIF($BD$3:$BD$1004,"="&amp;$BD807,INDIRECT(ADDRESS(3,BO$2,1,1)):INDIRECT(ADDRESS(1004,BO$2,1,1))),"")</f>
        <v/>
      </c>
      <c r="BP807" t="str">
        <f ca="1">IF($BT807&lt;&gt;"",SUMIF($BD$3:$BD$1004,"="&amp;$BD807,INDIRECT(ADDRESS(3,BP$2,1,1)):INDIRECT(ADDRESS(1004,BP$2,1,1))),"")</f>
        <v/>
      </c>
      <c r="BQ807" t="str">
        <f ca="1">IF($BT807&lt;&gt;"",SUMIF($BD$3:$BD$1004,"="&amp;$BD807,INDIRECT(ADDRESS(3,BQ$2,1,1)):INDIRECT(ADDRESS(1004,BQ$2,1,1))),"")</f>
        <v/>
      </c>
      <c r="BR807" t="str">
        <f ca="1">IF($BT807&lt;&gt;"",SUMIF($BD$3:$BD$1004,"="&amp;$BD807,INDIRECT(ADDRESS(3,BR$2,1,1)):INDIRECT(ADDRESS(1004,BR$2,1,1))),"")</f>
        <v/>
      </c>
      <c r="BS807" t="str">
        <f>IF($A807&lt;&gt;"",VLOOKUP(TRUNC(MID($A807,1,2),0),Plano_Contas!$H$3:$J$103,3,TRUE),"")</f>
        <v/>
      </c>
      <c r="BT807" t="str">
        <f t="shared" si="48"/>
        <v/>
      </c>
      <c r="BV807">
        <f>Empresas!C807</f>
        <v>0</v>
      </c>
    </row>
    <row r="808" spans="1:74" x14ac:dyDescent="0.2">
      <c r="A808" s="89"/>
      <c r="B808" s="52" t="str">
        <f>IF($A808&lt;&gt;"",VLOOKUP(""&amp;$A808,Plano_Contas!$A$3:$F$1003,6,0),"")</f>
        <v/>
      </c>
      <c r="C808" s="91"/>
      <c r="D808" s="111"/>
      <c r="E808" s="112">
        <v>0</v>
      </c>
      <c r="F808" s="87"/>
      <c r="G808" s="85"/>
      <c r="H808" s="111"/>
      <c r="I808" s="112">
        <v>0</v>
      </c>
      <c r="J808" s="87"/>
      <c r="K808" s="85"/>
      <c r="L808" s="111"/>
      <c r="M808" s="112">
        <v>0</v>
      </c>
      <c r="N808" s="87"/>
      <c r="O808" s="85"/>
      <c r="P808" s="111"/>
      <c r="Q808" s="112">
        <v>0</v>
      </c>
      <c r="R808" s="87"/>
      <c r="S808" s="85"/>
      <c r="T808" s="111"/>
      <c r="U808" s="112">
        <v>0</v>
      </c>
      <c r="V808" s="87"/>
      <c r="W808" s="85"/>
      <c r="X808" s="111"/>
      <c r="Y808" s="112">
        <v>0</v>
      </c>
      <c r="Z808" s="87"/>
      <c r="AA808" s="85"/>
      <c r="AB808" s="111"/>
      <c r="AC808" s="112">
        <v>0</v>
      </c>
      <c r="AD808" s="87"/>
      <c r="AE808" s="85"/>
      <c r="AF808" s="111"/>
      <c r="AG808" s="112">
        <v>0</v>
      </c>
      <c r="AH808" s="87"/>
      <c r="AI808" s="85"/>
      <c r="AJ808" s="111"/>
      <c r="AK808" s="112">
        <v>0</v>
      </c>
      <c r="AL808" s="87"/>
      <c r="AM808" s="85"/>
      <c r="AN808" s="111"/>
      <c r="AO808" s="112">
        <v>0</v>
      </c>
      <c r="AP808" s="87"/>
      <c r="AQ808" s="85"/>
      <c r="AR808" s="111"/>
      <c r="AS808" s="112">
        <v>0</v>
      </c>
      <c r="AT808" s="87"/>
      <c r="AU808" s="85"/>
      <c r="AV808" s="111"/>
      <c r="AW808" s="112">
        <v>0</v>
      </c>
      <c r="AX808" s="87"/>
      <c r="AY808" s="85"/>
      <c r="AZ808" s="267">
        <f t="shared" si="45"/>
        <v>0</v>
      </c>
      <c r="BA808" s="88">
        <f t="shared" si="46"/>
        <v>0</v>
      </c>
      <c r="BC808">
        <f>IF($A808&lt;&gt;"",COUNTIF($BD$3:$BD808,$BD808),0)</f>
        <v>0</v>
      </c>
      <c r="BD808" t="str">
        <f>IF($A808&lt;&gt;"",VLOOKUP(TRUNC(MID($A808,1,2),0),Plano_Contas!$H$3:$J$103,2,TRUE),"")</f>
        <v/>
      </c>
      <c r="BE808" s="201" t="str">
        <f t="shared" si="47"/>
        <v/>
      </c>
      <c r="BF808" t="str">
        <f ca="1">IF($BT808&lt;&gt;"",SUMIF($BD$3:$BD$1004,"="&amp;$BD808,INDIRECT(ADDRESS(3,BF$2,1,1)):INDIRECT(ADDRESS(1004,BF$2,1,1))),"")</f>
        <v/>
      </c>
      <c r="BG808" t="str">
        <f ca="1">IF($BT808&lt;&gt;"",SUMIF($BD$3:$BD$1004,"="&amp;$BD808,INDIRECT(ADDRESS(3,BG$2,1,1)):INDIRECT(ADDRESS(1004,BG$2,1,1))),"")</f>
        <v/>
      </c>
      <c r="BH808" t="str">
        <f ca="1">IF($BT808&lt;&gt;"",SUMIF($BD$3:$BD$1004,"="&amp;$BD808,INDIRECT(ADDRESS(3,BH$2,1,1)):INDIRECT(ADDRESS(1004,BH$2,1,1))),"")</f>
        <v/>
      </c>
      <c r="BI808" t="str">
        <f ca="1">IF($BT808&lt;&gt;"",SUMIF($BD$3:$BD$1004,"="&amp;$BD808,INDIRECT(ADDRESS(3,BI$2,1,1)):INDIRECT(ADDRESS(1004,BI$2,1,1))),"")</f>
        <v/>
      </c>
      <c r="BJ808" t="str">
        <f ca="1">IF($BT808&lt;&gt;"",SUMIF($BD$3:$BD$1004,"="&amp;$BD808,INDIRECT(ADDRESS(3,BJ$2,1,1)):INDIRECT(ADDRESS(1004,BJ$2,1,1))),"")</f>
        <v/>
      </c>
      <c r="BK808" t="str">
        <f ca="1">IF($BT808&lt;&gt;"",SUMIF($BD$3:$BD$1004,"="&amp;$BD808,INDIRECT(ADDRESS(3,BK$2,1,1)):INDIRECT(ADDRESS(1004,BK$2,1,1))),"")</f>
        <v/>
      </c>
      <c r="BL808" t="str">
        <f ca="1">IF($BT808&lt;&gt;"",SUMIF($BD$3:$BD$1004,"="&amp;$BD808,INDIRECT(ADDRESS(3,BL$2,1,1)):INDIRECT(ADDRESS(1004,BL$2,1,1))),"")</f>
        <v/>
      </c>
      <c r="BM808" t="str">
        <f ca="1">IF($BT808&lt;&gt;"",SUMIF($BD$3:$BD$1004,"="&amp;$BD808,INDIRECT(ADDRESS(3,BM$2,1,1)):INDIRECT(ADDRESS(1004,BM$2,1,1))),"")</f>
        <v/>
      </c>
      <c r="BN808" t="str">
        <f ca="1">IF($BT808&lt;&gt;"",SUMIF($BD$3:$BD$1004,"="&amp;$BD808,INDIRECT(ADDRESS(3,BN$2,1,1)):INDIRECT(ADDRESS(1004,BN$2,1,1))),"")</f>
        <v/>
      </c>
      <c r="BO808" t="str">
        <f ca="1">IF($BT808&lt;&gt;"",SUMIF($BD$3:$BD$1004,"="&amp;$BD808,INDIRECT(ADDRESS(3,BO$2,1,1)):INDIRECT(ADDRESS(1004,BO$2,1,1))),"")</f>
        <v/>
      </c>
      <c r="BP808" t="str">
        <f ca="1">IF($BT808&lt;&gt;"",SUMIF($BD$3:$BD$1004,"="&amp;$BD808,INDIRECT(ADDRESS(3,BP$2,1,1)):INDIRECT(ADDRESS(1004,BP$2,1,1))),"")</f>
        <v/>
      </c>
      <c r="BQ808" t="str">
        <f ca="1">IF($BT808&lt;&gt;"",SUMIF($BD$3:$BD$1004,"="&amp;$BD808,INDIRECT(ADDRESS(3,BQ$2,1,1)):INDIRECT(ADDRESS(1004,BQ$2,1,1))),"")</f>
        <v/>
      </c>
      <c r="BR808" t="str">
        <f ca="1">IF($BT808&lt;&gt;"",SUMIF($BD$3:$BD$1004,"="&amp;$BD808,INDIRECT(ADDRESS(3,BR$2,1,1)):INDIRECT(ADDRESS(1004,BR$2,1,1))),"")</f>
        <v/>
      </c>
      <c r="BS808" t="str">
        <f>IF($A808&lt;&gt;"",VLOOKUP(TRUNC(MID($A808,1,2),0),Plano_Contas!$H$3:$J$103,3,TRUE),"")</f>
        <v/>
      </c>
      <c r="BT808" t="str">
        <f t="shared" si="48"/>
        <v/>
      </c>
      <c r="BV808">
        <f>Empresas!C808</f>
        <v>0</v>
      </c>
    </row>
    <row r="809" spans="1:74" x14ac:dyDescent="0.2">
      <c r="A809" s="89"/>
      <c r="B809" s="52" t="str">
        <f>IF($A809&lt;&gt;"",VLOOKUP(""&amp;$A809,Plano_Contas!$A$3:$F$1003,6,0),"")</f>
        <v/>
      </c>
      <c r="C809" s="91"/>
      <c r="D809" s="111"/>
      <c r="E809" s="112">
        <v>0</v>
      </c>
      <c r="F809" s="87"/>
      <c r="G809" s="85"/>
      <c r="H809" s="111"/>
      <c r="I809" s="112">
        <v>0</v>
      </c>
      <c r="J809" s="87"/>
      <c r="K809" s="85"/>
      <c r="L809" s="111"/>
      <c r="M809" s="112">
        <v>0</v>
      </c>
      <c r="N809" s="87"/>
      <c r="O809" s="85"/>
      <c r="P809" s="111"/>
      <c r="Q809" s="112">
        <v>0</v>
      </c>
      <c r="R809" s="87"/>
      <c r="S809" s="85"/>
      <c r="T809" s="111"/>
      <c r="U809" s="112">
        <v>0</v>
      </c>
      <c r="V809" s="87"/>
      <c r="W809" s="85"/>
      <c r="X809" s="111"/>
      <c r="Y809" s="112">
        <v>0</v>
      </c>
      <c r="Z809" s="87"/>
      <c r="AA809" s="85"/>
      <c r="AB809" s="111"/>
      <c r="AC809" s="112">
        <v>0</v>
      </c>
      <c r="AD809" s="87"/>
      <c r="AE809" s="85"/>
      <c r="AF809" s="111"/>
      <c r="AG809" s="112">
        <v>0</v>
      </c>
      <c r="AH809" s="87"/>
      <c r="AI809" s="85"/>
      <c r="AJ809" s="111"/>
      <c r="AK809" s="112">
        <v>0</v>
      </c>
      <c r="AL809" s="87"/>
      <c r="AM809" s="85"/>
      <c r="AN809" s="111"/>
      <c r="AO809" s="112">
        <v>0</v>
      </c>
      <c r="AP809" s="87"/>
      <c r="AQ809" s="85"/>
      <c r="AR809" s="111"/>
      <c r="AS809" s="112">
        <v>0</v>
      </c>
      <c r="AT809" s="87"/>
      <c r="AU809" s="85"/>
      <c r="AV809" s="111"/>
      <c r="AW809" s="112">
        <v>0</v>
      </c>
      <c r="AX809" s="87"/>
      <c r="AY809" s="85"/>
      <c r="AZ809" s="267">
        <f t="shared" si="45"/>
        <v>0</v>
      </c>
      <c r="BA809" s="88">
        <f t="shared" si="46"/>
        <v>0</v>
      </c>
      <c r="BC809">
        <f>IF($A809&lt;&gt;"",COUNTIF($BD$3:$BD809,$BD809),0)</f>
        <v>0</v>
      </c>
      <c r="BD809" t="str">
        <f>IF($A809&lt;&gt;"",VLOOKUP(TRUNC(MID($A809,1,2),0),Plano_Contas!$H$3:$J$103,2,TRUE),"")</f>
        <v/>
      </c>
      <c r="BE809" s="201" t="str">
        <f t="shared" si="47"/>
        <v/>
      </c>
      <c r="BF809" t="str">
        <f ca="1">IF($BT809&lt;&gt;"",SUMIF($BD$3:$BD$1004,"="&amp;$BD809,INDIRECT(ADDRESS(3,BF$2,1,1)):INDIRECT(ADDRESS(1004,BF$2,1,1))),"")</f>
        <v/>
      </c>
      <c r="BG809" t="str">
        <f ca="1">IF($BT809&lt;&gt;"",SUMIF($BD$3:$BD$1004,"="&amp;$BD809,INDIRECT(ADDRESS(3,BG$2,1,1)):INDIRECT(ADDRESS(1004,BG$2,1,1))),"")</f>
        <v/>
      </c>
      <c r="BH809" t="str">
        <f ca="1">IF($BT809&lt;&gt;"",SUMIF($BD$3:$BD$1004,"="&amp;$BD809,INDIRECT(ADDRESS(3,BH$2,1,1)):INDIRECT(ADDRESS(1004,BH$2,1,1))),"")</f>
        <v/>
      </c>
      <c r="BI809" t="str">
        <f ca="1">IF($BT809&lt;&gt;"",SUMIF($BD$3:$BD$1004,"="&amp;$BD809,INDIRECT(ADDRESS(3,BI$2,1,1)):INDIRECT(ADDRESS(1004,BI$2,1,1))),"")</f>
        <v/>
      </c>
      <c r="BJ809" t="str">
        <f ca="1">IF($BT809&lt;&gt;"",SUMIF($BD$3:$BD$1004,"="&amp;$BD809,INDIRECT(ADDRESS(3,BJ$2,1,1)):INDIRECT(ADDRESS(1004,BJ$2,1,1))),"")</f>
        <v/>
      </c>
      <c r="BK809" t="str">
        <f ca="1">IF($BT809&lt;&gt;"",SUMIF($BD$3:$BD$1004,"="&amp;$BD809,INDIRECT(ADDRESS(3,BK$2,1,1)):INDIRECT(ADDRESS(1004,BK$2,1,1))),"")</f>
        <v/>
      </c>
      <c r="BL809" t="str">
        <f ca="1">IF($BT809&lt;&gt;"",SUMIF($BD$3:$BD$1004,"="&amp;$BD809,INDIRECT(ADDRESS(3,BL$2,1,1)):INDIRECT(ADDRESS(1004,BL$2,1,1))),"")</f>
        <v/>
      </c>
      <c r="BM809" t="str">
        <f ca="1">IF($BT809&lt;&gt;"",SUMIF($BD$3:$BD$1004,"="&amp;$BD809,INDIRECT(ADDRESS(3,BM$2,1,1)):INDIRECT(ADDRESS(1004,BM$2,1,1))),"")</f>
        <v/>
      </c>
      <c r="BN809" t="str">
        <f ca="1">IF($BT809&lt;&gt;"",SUMIF($BD$3:$BD$1004,"="&amp;$BD809,INDIRECT(ADDRESS(3,BN$2,1,1)):INDIRECT(ADDRESS(1004,BN$2,1,1))),"")</f>
        <v/>
      </c>
      <c r="BO809" t="str">
        <f ca="1">IF($BT809&lt;&gt;"",SUMIF($BD$3:$BD$1004,"="&amp;$BD809,INDIRECT(ADDRESS(3,BO$2,1,1)):INDIRECT(ADDRESS(1004,BO$2,1,1))),"")</f>
        <v/>
      </c>
      <c r="BP809" t="str">
        <f ca="1">IF($BT809&lt;&gt;"",SUMIF($BD$3:$BD$1004,"="&amp;$BD809,INDIRECT(ADDRESS(3,BP$2,1,1)):INDIRECT(ADDRESS(1004,BP$2,1,1))),"")</f>
        <v/>
      </c>
      <c r="BQ809" t="str">
        <f ca="1">IF($BT809&lt;&gt;"",SUMIF($BD$3:$BD$1004,"="&amp;$BD809,INDIRECT(ADDRESS(3,BQ$2,1,1)):INDIRECT(ADDRESS(1004,BQ$2,1,1))),"")</f>
        <v/>
      </c>
      <c r="BR809" t="str">
        <f ca="1">IF($BT809&lt;&gt;"",SUMIF($BD$3:$BD$1004,"="&amp;$BD809,INDIRECT(ADDRESS(3,BR$2,1,1)):INDIRECT(ADDRESS(1004,BR$2,1,1))),"")</f>
        <v/>
      </c>
      <c r="BS809" t="str">
        <f>IF($A809&lt;&gt;"",VLOOKUP(TRUNC(MID($A809,1,2),0),Plano_Contas!$H$3:$J$103,3,TRUE),"")</f>
        <v/>
      </c>
      <c r="BT809" t="str">
        <f t="shared" si="48"/>
        <v/>
      </c>
      <c r="BV809">
        <f>Empresas!C809</f>
        <v>0</v>
      </c>
    </row>
    <row r="810" spans="1:74" x14ac:dyDescent="0.2">
      <c r="A810" s="89"/>
      <c r="B810" s="52" t="str">
        <f>IF($A810&lt;&gt;"",VLOOKUP(""&amp;$A810,Plano_Contas!$A$3:$F$1003,6,0),"")</f>
        <v/>
      </c>
      <c r="C810" s="91"/>
      <c r="D810" s="111"/>
      <c r="E810" s="112">
        <v>0</v>
      </c>
      <c r="F810" s="87"/>
      <c r="G810" s="85"/>
      <c r="H810" s="111"/>
      <c r="I810" s="112">
        <v>0</v>
      </c>
      <c r="J810" s="87"/>
      <c r="K810" s="85"/>
      <c r="L810" s="111"/>
      <c r="M810" s="112">
        <v>0</v>
      </c>
      <c r="N810" s="87"/>
      <c r="O810" s="85"/>
      <c r="P810" s="111"/>
      <c r="Q810" s="112">
        <v>0</v>
      </c>
      <c r="R810" s="87"/>
      <c r="S810" s="85"/>
      <c r="T810" s="111"/>
      <c r="U810" s="112">
        <v>0</v>
      </c>
      <c r="V810" s="87"/>
      <c r="W810" s="85"/>
      <c r="X810" s="111"/>
      <c r="Y810" s="112">
        <v>0</v>
      </c>
      <c r="Z810" s="87"/>
      <c r="AA810" s="85"/>
      <c r="AB810" s="111"/>
      <c r="AC810" s="112">
        <v>0</v>
      </c>
      <c r="AD810" s="87"/>
      <c r="AE810" s="85"/>
      <c r="AF810" s="111"/>
      <c r="AG810" s="112">
        <v>0</v>
      </c>
      <c r="AH810" s="87"/>
      <c r="AI810" s="85"/>
      <c r="AJ810" s="111"/>
      <c r="AK810" s="112">
        <v>0</v>
      </c>
      <c r="AL810" s="87"/>
      <c r="AM810" s="85"/>
      <c r="AN810" s="111"/>
      <c r="AO810" s="112">
        <v>0</v>
      </c>
      <c r="AP810" s="87"/>
      <c r="AQ810" s="85"/>
      <c r="AR810" s="111"/>
      <c r="AS810" s="112">
        <v>0</v>
      </c>
      <c r="AT810" s="87"/>
      <c r="AU810" s="85"/>
      <c r="AV810" s="111"/>
      <c r="AW810" s="112">
        <v>0</v>
      </c>
      <c r="AX810" s="87"/>
      <c r="AY810" s="85"/>
      <c r="AZ810" s="267">
        <f t="shared" si="45"/>
        <v>0</v>
      </c>
      <c r="BA810" s="88">
        <f t="shared" si="46"/>
        <v>0</v>
      </c>
      <c r="BC810">
        <f>IF($A810&lt;&gt;"",COUNTIF($BD$3:$BD810,$BD810),0)</f>
        <v>0</v>
      </c>
      <c r="BD810" t="str">
        <f>IF($A810&lt;&gt;"",VLOOKUP(TRUNC(MID($A810,1,2),0),Plano_Contas!$H$3:$J$103,2,TRUE),"")</f>
        <v/>
      </c>
      <c r="BE810" s="201" t="str">
        <f t="shared" si="47"/>
        <v/>
      </c>
      <c r="BF810" t="str">
        <f ca="1">IF($BT810&lt;&gt;"",SUMIF($BD$3:$BD$1004,"="&amp;$BD810,INDIRECT(ADDRESS(3,BF$2,1,1)):INDIRECT(ADDRESS(1004,BF$2,1,1))),"")</f>
        <v/>
      </c>
      <c r="BG810" t="str">
        <f ca="1">IF($BT810&lt;&gt;"",SUMIF($BD$3:$BD$1004,"="&amp;$BD810,INDIRECT(ADDRESS(3,BG$2,1,1)):INDIRECT(ADDRESS(1004,BG$2,1,1))),"")</f>
        <v/>
      </c>
      <c r="BH810" t="str">
        <f ca="1">IF($BT810&lt;&gt;"",SUMIF($BD$3:$BD$1004,"="&amp;$BD810,INDIRECT(ADDRESS(3,BH$2,1,1)):INDIRECT(ADDRESS(1004,BH$2,1,1))),"")</f>
        <v/>
      </c>
      <c r="BI810" t="str">
        <f ca="1">IF($BT810&lt;&gt;"",SUMIF($BD$3:$BD$1004,"="&amp;$BD810,INDIRECT(ADDRESS(3,BI$2,1,1)):INDIRECT(ADDRESS(1004,BI$2,1,1))),"")</f>
        <v/>
      </c>
      <c r="BJ810" t="str">
        <f ca="1">IF($BT810&lt;&gt;"",SUMIF($BD$3:$BD$1004,"="&amp;$BD810,INDIRECT(ADDRESS(3,BJ$2,1,1)):INDIRECT(ADDRESS(1004,BJ$2,1,1))),"")</f>
        <v/>
      </c>
      <c r="BK810" t="str">
        <f ca="1">IF($BT810&lt;&gt;"",SUMIF($BD$3:$BD$1004,"="&amp;$BD810,INDIRECT(ADDRESS(3,BK$2,1,1)):INDIRECT(ADDRESS(1004,BK$2,1,1))),"")</f>
        <v/>
      </c>
      <c r="BL810" t="str">
        <f ca="1">IF($BT810&lt;&gt;"",SUMIF($BD$3:$BD$1004,"="&amp;$BD810,INDIRECT(ADDRESS(3,BL$2,1,1)):INDIRECT(ADDRESS(1004,BL$2,1,1))),"")</f>
        <v/>
      </c>
      <c r="BM810" t="str">
        <f ca="1">IF($BT810&lt;&gt;"",SUMIF($BD$3:$BD$1004,"="&amp;$BD810,INDIRECT(ADDRESS(3,BM$2,1,1)):INDIRECT(ADDRESS(1004,BM$2,1,1))),"")</f>
        <v/>
      </c>
      <c r="BN810" t="str">
        <f ca="1">IF($BT810&lt;&gt;"",SUMIF($BD$3:$BD$1004,"="&amp;$BD810,INDIRECT(ADDRESS(3,BN$2,1,1)):INDIRECT(ADDRESS(1004,BN$2,1,1))),"")</f>
        <v/>
      </c>
      <c r="BO810" t="str">
        <f ca="1">IF($BT810&lt;&gt;"",SUMIF($BD$3:$BD$1004,"="&amp;$BD810,INDIRECT(ADDRESS(3,BO$2,1,1)):INDIRECT(ADDRESS(1004,BO$2,1,1))),"")</f>
        <v/>
      </c>
      <c r="BP810" t="str">
        <f ca="1">IF($BT810&lt;&gt;"",SUMIF($BD$3:$BD$1004,"="&amp;$BD810,INDIRECT(ADDRESS(3,BP$2,1,1)):INDIRECT(ADDRESS(1004,BP$2,1,1))),"")</f>
        <v/>
      </c>
      <c r="BQ810" t="str">
        <f ca="1">IF($BT810&lt;&gt;"",SUMIF($BD$3:$BD$1004,"="&amp;$BD810,INDIRECT(ADDRESS(3,BQ$2,1,1)):INDIRECT(ADDRESS(1004,BQ$2,1,1))),"")</f>
        <v/>
      </c>
      <c r="BR810" t="str">
        <f ca="1">IF($BT810&lt;&gt;"",SUMIF($BD$3:$BD$1004,"="&amp;$BD810,INDIRECT(ADDRESS(3,BR$2,1,1)):INDIRECT(ADDRESS(1004,BR$2,1,1))),"")</f>
        <v/>
      </c>
      <c r="BS810" t="str">
        <f>IF($A810&lt;&gt;"",VLOOKUP(TRUNC(MID($A810,1,2),0),Plano_Contas!$H$3:$J$103,3,TRUE),"")</f>
        <v/>
      </c>
      <c r="BT810" t="str">
        <f t="shared" si="48"/>
        <v/>
      </c>
      <c r="BV810">
        <f>Empresas!C810</f>
        <v>0</v>
      </c>
    </row>
    <row r="811" spans="1:74" x14ac:dyDescent="0.2">
      <c r="A811" s="89"/>
      <c r="B811" s="52" t="str">
        <f>IF($A811&lt;&gt;"",VLOOKUP(""&amp;$A811,Plano_Contas!$A$3:$F$1003,6,0),"")</f>
        <v/>
      </c>
      <c r="C811" s="91"/>
      <c r="D811" s="111"/>
      <c r="E811" s="112">
        <v>0</v>
      </c>
      <c r="F811" s="87"/>
      <c r="G811" s="85"/>
      <c r="H811" s="111"/>
      <c r="I811" s="112">
        <v>0</v>
      </c>
      <c r="J811" s="87"/>
      <c r="K811" s="85"/>
      <c r="L811" s="111"/>
      <c r="M811" s="112">
        <v>0</v>
      </c>
      <c r="N811" s="87"/>
      <c r="O811" s="85"/>
      <c r="P811" s="111"/>
      <c r="Q811" s="112">
        <v>0</v>
      </c>
      <c r="R811" s="87"/>
      <c r="S811" s="85"/>
      <c r="T811" s="111"/>
      <c r="U811" s="112">
        <v>0</v>
      </c>
      <c r="V811" s="87"/>
      <c r="W811" s="85"/>
      <c r="X811" s="111"/>
      <c r="Y811" s="112">
        <v>0</v>
      </c>
      <c r="Z811" s="87"/>
      <c r="AA811" s="85"/>
      <c r="AB811" s="111"/>
      <c r="AC811" s="112">
        <v>0</v>
      </c>
      <c r="AD811" s="87"/>
      <c r="AE811" s="85"/>
      <c r="AF811" s="111"/>
      <c r="AG811" s="112">
        <v>0</v>
      </c>
      <c r="AH811" s="87"/>
      <c r="AI811" s="85"/>
      <c r="AJ811" s="111"/>
      <c r="AK811" s="112">
        <v>0</v>
      </c>
      <c r="AL811" s="87"/>
      <c r="AM811" s="85"/>
      <c r="AN811" s="111"/>
      <c r="AO811" s="112">
        <v>0</v>
      </c>
      <c r="AP811" s="87"/>
      <c r="AQ811" s="85"/>
      <c r="AR811" s="111"/>
      <c r="AS811" s="112">
        <v>0</v>
      </c>
      <c r="AT811" s="87"/>
      <c r="AU811" s="85"/>
      <c r="AV811" s="111"/>
      <c r="AW811" s="112">
        <v>0</v>
      </c>
      <c r="AX811" s="87"/>
      <c r="AY811" s="85"/>
      <c r="AZ811" s="267">
        <f t="shared" si="45"/>
        <v>0</v>
      </c>
      <c r="BA811" s="88">
        <f t="shared" si="46"/>
        <v>0</v>
      </c>
      <c r="BC811">
        <f>IF($A811&lt;&gt;"",COUNTIF($BD$3:$BD811,$BD811),0)</f>
        <v>0</v>
      </c>
      <c r="BD811" t="str">
        <f>IF($A811&lt;&gt;"",VLOOKUP(TRUNC(MID($A811,1,2),0),Plano_Contas!$H$3:$J$103,2,TRUE),"")</f>
        <v/>
      </c>
      <c r="BE811" s="201" t="str">
        <f t="shared" si="47"/>
        <v/>
      </c>
      <c r="BF811" t="str">
        <f ca="1">IF($BT811&lt;&gt;"",SUMIF($BD$3:$BD$1004,"="&amp;$BD811,INDIRECT(ADDRESS(3,BF$2,1,1)):INDIRECT(ADDRESS(1004,BF$2,1,1))),"")</f>
        <v/>
      </c>
      <c r="BG811" t="str">
        <f ca="1">IF($BT811&lt;&gt;"",SUMIF($BD$3:$BD$1004,"="&amp;$BD811,INDIRECT(ADDRESS(3,BG$2,1,1)):INDIRECT(ADDRESS(1004,BG$2,1,1))),"")</f>
        <v/>
      </c>
      <c r="BH811" t="str">
        <f ca="1">IF($BT811&lt;&gt;"",SUMIF($BD$3:$BD$1004,"="&amp;$BD811,INDIRECT(ADDRESS(3,BH$2,1,1)):INDIRECT(ADDRESS(1004,BH$2,1,1))),"")</f>
        <v/>
      </c>
      <c r="BI811" t="str">
        <f ca="1">IF($BT811&lt;&gt;"",SUMIF($BD$3:$BD$1004,"="&amp;$BD811,INDIRECT(ADDRESS(3,BI$2,1,1)):INDIRECT(ADDRESS(1004,BI$2,1,1))),"")</f>
        <v/>
      </c>
      <c r="BJ811" t="str">
        <f ca="1">IF($BT811&lt;&gt;"",SUMIF($BD$3:$BD$1004,"="&amp;$BD811,INDIRECT(ADDRESS(3,BJ$2,1,1)):INDIRECT(ADDRESS(1004,BJ$2,1,1))),"")</f>
        <v/>
      </c>
      <c r="BK811" t="str">
        <f ca="1">IF($BT811&lt;&gt;"",SUMIF($BD$3:$BD$1004,"="&amp;$BD811,INDIRECT(ADDRESS(3,BK$2,1,1)):INDIRECT(ADDRESS(1004,BK$2,1,1))),"")</f>
        <v/>
      </c>
      <c r="BL811" t="str">
        <f ca="1">IF($BT811&lt;&gt;"",SUMIF($BD$3:$BD$1004,"="&amp;$BD811,INDIRECT(ADDRESS(3,BL$2,1,1)):INDIRECT(ADDRESS(1004,BL$2,1,1))),"")</f>
        <v/>
      </c>
      <c r="BM811" t="str">
        <f ca="1">IF($BT811&lt;&gt;"",SUMIF($BD$3:$BD$1004,"="&amp;$BD811,INDIRECT(ADDRESS(3,BM$2,1,1)):INDIRECT(ADDRESS(1004,BM$2,1,1))),"")</f>
        <v/>
      </c>
      <c r="BN811" t="str">
        <f ca="1">IF($BT811&lt;&gt;"",SUMIF($BD$3:$BD$1004,"="&amp;$BD811,INDIRECT(ADDRESS(3,BN$2,1,1)):INDIRECT(ADDRESS(1004,BN$2,1,1))),"")</f>
        <v/>
      </c>
      <c r="BO811" t="str">
        <f ca="1">IF($BT811&lt;&gt;"",SUMIF($BD$3:$BD$1004,"="&amp;$BD811,INDIRECT(ADDRESS(3,BO$2,1,1)):INDIRECT(ADDRESS(1004,BO$2,1,1))),"")</f>
        <v/>
      </c>
      <c r="BP811" t="str">
        <f ca="1">IF($BT811&lt;&gt;"",SUMIF($BD$3:$BD$1004,"="&amp;$BD811,INDIRECT(ADDRESS(3,BP$2,1,1)):INDIRECT(ADDRESS(1004,BP$2,1,1))),"")</f>
        <v/>
      </c>
      <c r="BQ811" t="str">
        <f ca="1">IF($BT811&lt;&gt;"",SUMIF($BD$3:$BD$1004,"="&amp;$BD811,INDIRECT(ADDRESS(3,BQ$2,1,1)):INDIRECT(ADDRESS(1004,BQ$2,1,1))),"")</f>
        <v/>
      </c>
      <c r="BR811" t="str">
        <f ca="1">IF($BT811&lt;&gt;"",SUMIF($BD$3:$BD$1004,"="&amp;$BD811,INDIRECT(ADDRESS(3,BR$2,1,1)):INDIRECT(ADDRESS(1004,BR$2,1,1))),"")</f>
        <v/>
      </c>
      <c r="BS811" t="str">
        <f>IF($A811&lt;&gt;"",VLOOKUP(TRUNC(MID($A811,1,2),0),Plano_Contas!$H$3:$J$103,3,TRUE),"")</f>
        <v/>
      </c>
      <c r="BT811" t="str">
        <f t="shared" si="48"/>
        <v/>
      </c>
      <c r="BV811">
        <f>Empresas!C811</f>
        <v>0</v>
      </c>
    </row>
    <row r="812" spans="1:74" x14ac:dyDescent="0.2">
      <c r="A812" s="89"/>
      <c r="B812" s="52" t="str">
        <f>IF($A812&lt;&gt;"",VLOOKUP(""&amp;$A812,Plano_Contas!$A$3:$F$1003,6,0),"")</f>
        <v/>
      </c>
      <c r="C812" s="91"/>
      <c r="D812" s="111"/>
      <c r="E812" s="112">
        <v>0</v>
      </c>
      <c r="F812" s="87"/>
      <c r="G812" s="85"/>
      <c r="H812" s="111"/>
      <c r="I812" s="112">
        <v>0</v>
      </c>
      <c r="J812" s="87"/>
      <c r="K812" s="85"/>
      <c r="L812" s="111"/>
      <c r="M812" s="112">
        <v>0</v>
      </c>
      <c r="N812" s="87"/>
      <c r="O812" s="85"/>
      <c r="P812" s="111"/>
      <c r="Q812" s="112">
        <v>0</v>
      </c>
      <c r="R812" s="87"/>
      <c r="S812" s="85"/>
      <c r="T812" s="111"/>
      <c r="U812" s="112">
        <v>0</v>
      </c>
      <c r="V812" s="87"/>
      <c r="W812" s="85"/>
      <c r="X812" s="111"/>
      <c r="Y812" s="112">
        <v>0</v>
      </c>
      <c r="Z812" s="87"/>
      <c r="AA812" s="85"/>
      <c r="AB812" s="111"/>
      <c r="AC812" s="112">
        <v>0</v>
      </c>
      <c r="AD812" s="87"/>
      <c r="AE812" s="85"/>
      <c r="AF812" s="111"/>
      <c r="AG812" s="112">
        <v>0</v>
      </c>
      <c r="AH812" s="87"/>
      <c r="AI812" s="85"/>
      <c r="AJ812" s="111"/>
      <c r="AK812" s="112">
        <v>0</v>
      </c>
      <c r="AL812" s="87"/>
      <c r="AM812" s="85"/>
      <c r="AN812" s="111"/>
      <c r="AO812" s="112">
        <v>0</v>
      </c>
      <c r="AP812" s="87"/>
      <c r="AQ812" s="85"/>
      <c r="AR812" s="111"/>
      <c r="AS812" s="112">
        <v>0</v>
      </c>
      <c r="AT812" s="87"/>
      <c r="AU812" s="85"/>
      <c r="AV812" s="111"/>
      <c r="AW812" s="112">
        <v>0</v>
      </c>
      <c r="AX812" s="87"/>
      <c r="AY812" s="85"/>
      <c r="AZ812" s="267">
        <f t="shared" si="45"/>
        <v>0</v>
      </c>
      <c r="BA812" s="88">
        <f t="shared" si="46"/>
        <v>0</v>
      </c>
      <c r="BC812">
        <f>IF($A812&lt;&gt;"",COUNTIF($BD$3:$BD812,$BD812),0)</f>
        <v>0</v>
      </c>
      <c r="BD812" t="str">
        <f>IF($A812&lt;&gt;"",VLOOKUP(TRUNC(MID($A812,1,2),0),Plano_Contas!$H$3:$J$103,2,TRUE),"")</f>
        <v/>
      </c>
      <c r="BE812" s="201" t="str">
        <f t="shared" si="47"/>
        <v/>
      </c>
      <c r="BF812" t="str">
        <f ca="1">IF($BT812&lt;&gt;"",SUMIF($BD$3:$BD$1004,"="&amp;$BD812,INDIRECT(ADDRESS(3,BF$2,1,1)):INDIRECT(ADDRESS(1004,BF$2,1,1))),"")</f>
        <v/>
      </c>
      <c r="BG812" t="str">
        <f ca="1">IF($BT812&lt;&gt;"",SUMIF($BD$3:$BD$1004,"="&amp;$BD812,INDIRECT(ADDRESS(3,BG$2,1,1)):INDIRECT(ADDRESS(1004,BG$2,1,1))),"")</f>
        <v/>
      </c>
      <c r="BH812" t="str">
        <f ca="1">IF($BT812&lt;&gt;"",SUMIF($BD$3:$BD$1004,"="&amp;$BD812,INDIRECT(ADDRESS(3,BH$2,1,1)):INDIRECT(ADDRESS(1004,BH$2,1,1))),"")</f>
        <v/>
      </c>
      <c r="BI812" t="str">
        <f ca="1">IF($BT812&lt;&gt;"",SUMIF($BD$3:$BD$1004,"="&amp;$BD812,INDIRECT(ADDRESS(3,BI$2,1,1)):INDIRECT(ADDRESS(1004,BI$2,1,1))),"")</f>
        <v/>
      </c>
      <c r="BJ812" t="str">
        <f ca="1">IF($BT812&lt;&gt;"",SUMIF($BD$3:$BD$1004,"="&amp;$BD812,INDIRECT(ADDRESS(3,BJ$2,1,1)):INDIRECT(ADDRESS(1004,BJ$2,1,1))),"")</f>
        <v/>
      </c>
      <c r="BK812" t="str">
        <f ca="1">IF($BT812&lt;&gt;"",SUMIF($BD$3:$BD$1004,"="&amp;$BD812,INDIRECT(ADDRESS(3,BK$2,1,1)):INDIRECT(ADDRESS(1004,BK$2,1,1))),"")</f>
        <v/>
      </c>
      <c r="BL812" t="str">
        <f ca="1">IF($BT812&lt;&gt;"",SUMIF($BD$3:$BD$1004,"="&amp;$BD812,INDIRECT(ADDRESS(3,BL$2,1,1)):INDIRECT(ADDRESS(1004,BL$2,1,1))),"")</f>
        <v/>
      </c>
      <c r="BM812" t="str">
        <f ca="1">IF($BT812&lt;&gt;"",SUMIF($BD$3:$BD$1004,"="&amp;$BD812,INDIRECT(ADDRESS(3,BM$2,1,1)):INDIRECT(ADDRESS(1004,BM$2,1,1))),"")</f>
        <v/>
      </c>
      <c r="BN812" t="str">
        <f ca="1">IF($BT812&lt;&gt;"",SUMIF($BD$3:$BD$1004,"="&amp;$BD812,INDIRECT(ADDRESS(3,BN$2,1,1)):INDIRECT(ADDRESS(1004,BN$2,1,1))),"")</f>
        <v/>
      </c>
      <c r="BO812" t="str">
        <f ca="1">IF($BT812&lt;&gt;"",SUMIF($BD$3:$BD$1004,"="&amp;$BD812,INDIRECT(ADDRESS(3,BO$2,1,1)):INDIRECT(ADDRESS(1004,BO$2,1,1))),"")</f>
        <v/>
      </c>
      <c r="BP812" t="str">
        <f ca="1">IF($BT812&lt;&gt;"",SUMIF($BD$3:$BD$1004,"="&amp;$BD812,INDIRECT(ADDRESS(3,BP$2,1,1)):INDIRECT(ADDRESS(1004,BP$2,1,1))),"")</f>
        <v/>
      </c>
      <c r="BQ812" t="str">
        <f ca="1">IF($BT812&lt;&gt;"",SUMIF($BD$3:$BD$1004,"="&amp;$BD812,INDIRECT(ADDRESS(3,BQ$2,1,1)):INDIRECT(ADDRESS(1004,BQ$2,1,1))),"")</f>
        <v/>
      </c>
      <c r="BR812" t="str">
        <f ca="1">IF($BT812&lt;&gt;"",SUMIF($BD$3:$BD$1004,"="&amp;$BD812,INDIRECT(ADDRESS(3,BR$2,1,1)):INDIRECT(ADDRESS(1004,BR$2,1,1))),"")</f>
        <v/>
      </c>
      <c r="BS812" t="str">
        <f>IF($A812&lt;&gt;"",VLOOKUP(TRUNC(MID($A812,1,2),0),Plano_Contas!$H$3:$J$103,3,TRUE),"")</f>
        <v/>
      </c>
      <c r="BT812" t="str">
        <f t="shared" si="48"/>
        <v/>
      </c>
      <c r="BV812">
        <f>Empresas!C812</f>
        <v>0</v>
      </c>
    </row>
    <row r="813" spans="1:74" x14ac:dyDescent="0.2">
      <c r="A813" s="89"/>
      <c r="B813" s="52" t="str">
        <f>IF($A813&lt;&gt;"",VLOOKUP(""&amp;$A813,Plano_Contas!$A$3:$F$1003,6,0),"")</f>
        <v/>
      </c>
      <c r="C813" s="91"/>
      <c r="D813" s="111"/>
      <c r="E813" s="112">
        <v>0</v>
      </c>
      <c r="F813" s="87"/>
      <c r="G813" s="85"/>
      <c r="H813" s="111"/>
      <c r="I813" s="112">
        <v>0</v>
      </c>
      <c r="J813" s="87"/>
      <c r="K813" s="85"/>
      <c r="L813" s="111"/>
      <c r="M813" s="112">
        <v>0</v>
      </c>
      <c r="N813" s="87"/>
      <c r="O813" s="85"/>
      <c r="P813" s="111"/>
      <c r="Q813" s="112">
        <v>0</v>
      </c>
      <c r="R813" s="87"/>
      <c r="S813" s="85"/>
      <c r="T813" s="111"/>
      <c r="U813" s="112">
        <v>0</v>
      </c>
      <c r="V813" s="87"/>
      <c r="W813" s="85"/>
      <c r="X813" s="111"/>
      <c r="Y813" s="112">
        <v>0</v>
      </c>
      <c r="Z813" s="87"/>
      <c r="AA813" s="85"/>
      <c r="AB813" s="111"/>
      <c r="AC813" s="112">
        <v>0</v>
      </c>
      <c r="AD813" s="87"/>
      <c r="AE813" s="85"/>
      <c r="AF813" s="111"/>
      <c r="AG813" s="112">
        <v>0</v>
      </c>
      <c r="AH813" s="87"/>
      <c r="AI813" s="85"/>
      <c r="AJ813" s="111"/>
      <c r="AK813" s="112">
        <v>0</v>
      </c>
      <c r="AL813" s="87"/>
      <c r="AM813" s="85"/>
      <c r="AN813" s="111"/>
      <c r="AO813" s="112">
        <v>0</v>
      </c>
      <c r="AP813" s="87"/>
      <c r="AQ813" s="85"/>
      <c r="AR813" s="111"/>
      <c r="AS813" s="112">
        <v>0</v>
      </c>
      <c r="AT813" s="87"/>
      <c r="AU813" s="85"/>
      <c r="AV813" s="111"/>
      <c r="AW813" s="112">
        <v>0</v>
      </c>
      <c r="AX813" s="87"/>
      <c r="AY813" s="85"/>
      <c r="AZ813" s="267">
        <f t="shared" si="45"/>
        <v>0</v>
      </c>
      <c r="BA813" s="88">
        <f t="shared" si="46"/>
        <v>0</v>
      </c>
      <c r="BC813">
        <f>IF($A813&lt;&gt;"",COUNTIF($BD$3:$BD813,$BD813),0)</f>
        <v>0</v>
      </c>
      <c r="BD813" t="str">
        <f>IF($A813&lt;&gt;"",VLOOKUP(TRUNC(MID($A813,1,2),0),Plano_Contas!$H$3:$J$103,2,TRUE),"")</f>
        <v/>
      </c>
      <c r="BE813" s="201" t="str">
        <f t="shared" si="47"/>
        <v/>
      </c>
      <c r="BF813" t="str">
        <f ca="1">IF($BT813&lt;&gt;"",SUMIF($BD$3:$BD$1004,"="&amp;$BD813,INDIRECT(ADDRESS(3,BF$2,1,1)):INDIRECT(ADDRESS(1004,BF$2,1,1))),"")</f>
        <v/>
      </c>
      <c r="BG813" t="str">
        <f ca="1">IF($BT813&lt;&gt;"",SUMIF($BD$3:$BD$1004,"="&amp;$BD813,INDIRECT(ADDRESS(3,BG$2,1,1)):INDIRECT(ADDRESS(1004,BG$2,1,1))),"")</f>
        <v/>
      </c>
      <c r="BH813" t="str">
        <f ca="1">IF($BT813&lt;&gt;"",SUMIF($BD$3:$BD$1004,"="&amp;$BD813,INDIRECT(ADDRESS(3,BH$2,1,1)):INDIRECT(ADDRESS(1004,BH$2,1,1))),"")</f>
        <v/>
      </c>
      <c r="BI813" t="str">
        <f ca="1">IF($BT813&lt;&gt;"",SUMIF($BD$3:$BD$1004,"="&amp;$BD813,INDIRECT(ADDRESS(3,BI$2,1,1)):INDIRECT(ADDRESS(1004,BI$2,1,1))),"")</f>
        <v/>
      </c>
      <c r="BJ813" t="str">
        <f ca="1">IF($BT813&lt;&gt;"",SUMIF($BD$3:$BD$1004,"="&amp;$BD813,INDIRECT(ADDRESS(3,BJ$2,1,1)):INDIRECT(ADDRESS(1004,BJ$2,1,1))),"")</f>
        <v/>
      </c>
      <c r="BK813" t="str">
        <f ca="1">IF($BT813&lt;&gt;"",SUMIF($BD$3:$BD$1004,"="&amp;$BD813,INDIRECT(ADDRESS(3,BK$2,1,1)):INDIRECT(ADDRESS(1004,BK$2,1,1))),"")</f>
        <v/>
      </c>
      <c r="BL813" t="str">
        <f ca="1">IF($BT813&lt;&gt;"",SUMIF($BD$3:$BD$1004,"="&amp;$BD813,INDIRECT(ADDRESS(3,BL$2,1,1)):INDIRECT(ADDRESS(1004,BL$2,1,1))),"")</f>
        <v/>
      </c>
      <c r="BM813" t="str">
        <f ca="1">IF($BT813&lt;&gt;"",SUMIF($BD$3:$BD$1004,"="&amp;$BD813,INDIRECT(ADDRESS(3,BM$2,1,1)):INDIRECT(ADDRESS(1004,BM$2,1,1))),"")</f>
        <v/>
      </c>
      <c r="BN813" t="str">
        <f ca="1">IF($BT813&lt;&gt;"",SUMIF($BD$3:$BD$1004,"="&amp;$BD813,INDIRECT(ADDRESS(3,BN$2,1,1)):INDIRECT(ADDRESS(1004,BN$2,1,1))),"")</f>
        <v/>
      </c>
      <c r="BO813" t="str">
        <f ca="1">IF($BT813&lt;&gt;"",SUMIF($BD$3:$BD$1004,"="&amp;$BD813,INDIRECT(ADDRESS(3,BO$2,1,1)):INDIRECT(ADDRESS(1004,BO$2,1,1))),"")</f>
        <v/>
      </c>
      <c r="BP813" t="str">
        <f ca="1">IF($BT813&lt;&gt;"",SUMIF($BD$3:$BD$1004,"="&amp;$BD813,INDIRECT(ADDRESS(3,BP$2,1,1)):INDIRECT(ADDRESS(1004,BP$2,1,1))),"")</f>
        <v/>
      </c>
      <c r="BQ813" t="str">
        <f ca="1">IF($BT813&lt;&gt;"",SUMIF($BD$3:$BD$1004,"="&amp;$BD813,INDIRECT(ADDRESS(3,BQ$2,1,1)):INDIRECT(ADDRESS(1004,BQ$2,1,1))),"")</f>
        <v/>
      </c>
      <c r="BR813" t="str">
        <f ca="1">IF($BT813&lt;&gt;"",SUMIF($BD$3:$BD$1004,"="&amp;$BD813,INDIRECT(ADDRESS(3,BR$2,1,1)):INDIRECT(ADDRESS(1004,BR$2,1,1))),"")</f>
        <v/>
      </c>
      <c r="BS813" t="str">
        <f>IF($A813&lt;&gt;"",VLOOKUP(TRUNC(MID($A813,1,2),0),Plano_Contas!$H$3:$J$103,3,TRUE),"")</f>
        <v/>
      </c>
      <c r="BT813" t="str">
        <f t="shared" si="48"/>
        <v/>
      </c>
      <c r="BV813">
        <f>Empresas!C813</f>
        <v>0</v>
      </c>
    </row>
    <row r="814" spans="1:74" x14ac:dyDescent="0.2">
      <c r="A814" s="89"/>
      <c r="B814" s="52" t="str">
        <f>IF($A814&lt;&gt;"",VLOOKUP(""&amp;$A814,Plano_Contas!$A$3:$F$1003,6,0),"")</f>
        <v/>
      </c>
      <c r="C814" s="91"/>
      <c r="D814" s="111"/>
      <c r="E814" s="112">
        <v>0</v>
      </c>
      <c r="F814" s="87"/>
      <c r="G814" s="85"/>
      <c r="H814" s="111"/>
      <c r="I814" s="112">
        <v>0</v>
      </c>
      <c r="J814" s="87"/>
      <c r="K814" s="85"/>
      <c r="L814" s="111"/>
      <c r="M814" s="112">
        <v>0</v>
      </c>
      <c r="N814" s="87"/>
      <c r="O814" s="85"/>
      <c r="P814" s="111"/>
      <c r="Q814" s="112">
        <v>0</v>
      </c>
      <c r="R814" s="87"/>
      <c r="S814" s="85"/>
      <c r="T814" s="111"/>
      <c r="U814" s="112">
        <v>0</v>
      </c>
      <c r="V814" s="87"/>
      <c r="W814" s="85"/>
      <c r="X814" s="111"/>
      <c r="Y814" s="112">
        <v>0</v>
      </c>
      <c r="Z814" s="87"/>
      <c r="AA814" s="85"/>
      <c r="AB814" s="111"/>
      <c r="AC814" s="112">
        <v>0</v>
      </c>
      <c r="AD814" s="87"/>
      <c r="AE814" s="85"/>
      <c r="AF814" s="111"/>
      <c r="AG814" s="112">
        <v>0</v>
      </c>
      <c r="AH814" s="87"/>
      <c r="AI814" s="85"/>
      <c r="AJ814" s="111"/>
      <c r="AK814" s="112">
        <v>0</v>
      </c>
      <c r="AL814" s="87"/>
      <c r="AM814" s="85"/>
      <c r="AN814" s="111"/>
      <c r="AO814" s="112">
        <v>0</v>
      </c>
      <c r="AP814" s="87"/>
      <c r="AQ814" s="85"/>
      <c r="AR814" s="111"/>
      <c r="AS814" s="112">
        <v>0</v>
      </c>
      <c r="AT814" s="87"/>
      <c r="AU814" s="85"/>
      <c r="AV814" s="111"/>
      <c r="AW814" s="112">
        <v>0</v>
      </c>
      <c r="AX814" s="87"/>
      <c r="AY814" s="85"/>
      <c r="AZ814" s="267">
        <f t="shared" si="45"/>
        <v>0</v>
      </c>
      <c r="BA814" s="88">
        <f t="shared" si="46"/>
        <v>0</v>
      </c>
      <c r="BC814">
        <f>IF($A814&lt;&gt;"",COUNTIF($BD$3:$BD814,$BD814),0)</f>
        <v>0</v>
      </c>
      <c r="BD814" t="str">
        <f>IF($A814&lt;&gt;"",VLOOKUP(TRUNC(MID($A814,1,2),0),Plano_Contas!$H$3:$J$103,2,TRUE),"")</f>
        <v/>
      </c>
      <c r="BE814" s="201" t="str">
        <f t="shared" si="47"/>
        <v/>
      </c>
      <c r="BF814" t="str">
        <f ca="1">IF($BT814&lt;&gt;"",SUMIF($BD$3:$BD$1004,"="&amp;$BD814,INDIRECT(ADDRESS(3,BF$2,1,1)):INDIRECT(ADDRESS(1004,BF$2,1,1))),"")</f>
        <v/>
      </c>
      <c r="BG814" t="str">
        <f ca="1">IF($BT814&lt;&gt;"",SUMIF($BD$3:$BD$1004,"="&amp;$BD814,INDIRECT(ADDRESS(3,BG$2,1,1)):INDIRECT(ADDRESS(1004,BG$2,1,1))),"")</f>
        <v/>
      </c>
      <c r="BH814" t="str">
        <f ca="1">IF($BT814&lt;&gt;"",SUMIF($BD$3:$BD$1004,"="&amp;$BD814,INDIRECT(ADDRESS(3,BH$2,1,1)):INDIRECT(ADDRESS(1004,BH$2,1,1))),"")</f>
        <v/>
      </c>
      <c r="BI814" t="str">
        <f ca="1">IF($BT814&lt;&gt;"",SUMIF($BD$3:$BD$1004,"="&amp;$BD814,INDIRECT(ADDRESS(3,BI$2,1,1)):INDIRECT(ADDRESS(1004,BI$2,1,1))),"")</f>
        <v/>
      </c>
      <c r="BJ814" t="str">
        <f ca="1">IF($BT814&lt;&gt;"",SUMIF($BD$3:$BD$1004,"="&amp;$BD814,INDIRECT(ADDRESS(3,BJ$2,1,1)):INDIRECT(ADDRESS(1004,BJ$2,1,1))),"")</f>
        <v/>
      </c>
      <c r="BK814" t="str">
        <f ca="1">IF($BT814&lt;&gt;"",SUMIF($BD$3:$BD$1004,"="&amp;$BD814,INDIRECT(ADDRESS(3,BK$2,1,1)):INDIRECT(ADDRESS(1004,BK$2,1,1))),"")</f>
        <v/>
      </c>
      <c r="BL814" t="str">
        <f ca="1">IF($BT814&lt;&gt;"",SUMIF($BD$3:$BD$1004,"="&amp;$BD814,INDIRECT(ADDRESS(3,BL$2,1,1)):INDIRECT(ADDRESS(1004,BL$2,1,1))),"")</f>
        <v/>
      </c>
      <c r="BM814" t="str">
        <f ca="1">IF($BT814&lt;&gt;"",SUMIF($BD$3:$BD$1004,"="&amp;$BD814,INDIRECT(ADDRESS(3,BM$2,1,1)):INDIRECT(ADDRESS(1004,BM$2,1,1))),"")</f>
        <v/>
      </c>
      <c r="BN814" t="str">
        <f ca="1">IF($BT814&lt;&gt;"",SUMIF($BD$3:$BD$1004,"="&amp;$BD814,INDIRECT(ADDRESS(3,BN$2,1,1)):INDIRECT(ADDRESS(1004,BN$2,1,1))),"")</f>
        <v/>
      </c>
      <c r="BO814" t="str">
        <f ca="1">IF($BT814&lt;&gt;"",SUMIF($BD$3:$BD$1004,"="&amp;$BD814,INDIRECT(ADDRESS(3,BO$2,1,1)):INDIRECT(ADDRESS(1004,BO$2,1,1))),"")</f>
        <v/>
      </c>
      <c r="BP814" t="str">
        <f ca="1">IF($BT814&lt;&gt;"",SUMIF($BD$3:$BD$1004,"="&amp;$BD814,INDIRECT(ADDRESS(3,BP$2,1,1)):INDIRECT(ADDRESS(1004,BP$2,1,1))),"")</f>
        <v/>
      </c>
      <c r="BQ814" t="str">
        <f ca="1">IF($BT814&lt;&gt;"",SUMIF($BD$3:$BD$1004,"="&amp;$BD814,INDIRECT(ADDRESS(3,BQ$2,1,1)):INDIRECT(ADDRESS(1004,BQ$2,1,1))),"")</f>
        <v/>
      </c>
      <c r="BR814" t="str">
        <f ca="1">IF($BT814&lt;&gt;"",SUMIF($BD$3:$BD$1004,"="&amp;$BD814,INDIRECT(ADDRESS(3,BR$2,1,1)):INDIRECT(ADDRESS(1004,BR$2,1,1))),"")</f>
        <v/>
      </c>
      <c r="BS814" t="str">
        <f>IF($A814&lt;&gt;"",VLOOKUP(TRUNC(MID($A814,1,2),0),Plano_Contas!$H$3:$J$103,3,TRUE),"")</f>
        <v/>
      </c>
      <c r="BT814" t="str">
        <f t="shared" si="48"/>
        <v/>
      </c>
      <c r="BV814">
        <f>Empresas!C814</f>
        <v>0</v>
      </c>
    </row>
    <row r="815" spans="1:74" x14ac:dyDescent="0.2">
      <c r="A815" s="89"/>
      <c r="B815" s="52" t="str">
        <f>IF($A815&lt;&gt;"",VLOOKUP(""&amp;$A815,Plano_Contas!$A$3:$F$1003,6,0),"")</f>
        <v/>
      </c>
      <c r="C815" s="91"/>
      <c r="D815" s="111"/>
      <c r="E815" s="112">
        <v>0</v>
      </c>
      <c r="F815" s="87"/>
      <c r="G815" s="85"/>
      <c r="H815" s="111"/>
      <c r="I815" s="112">
        <v>0</v>
      </c>
      <c r="J815" s="87"/>
      <c r="K815" s="85"/>
      <c r="L815" s="111"/>
      <c r="M815" s="112">
        <v>0</v>
      </c>
      <c r="N815" s="87"/>
      <c r="O815" s="85"/>
      <c r="P815" s="111"/>
      <c r="Q815" s="112">
        <v>0</v>
      </c>
      <c r="R815" s="87"/>
      <c r="S815" s="85"/>
      <c r="T815" s="111"/>
      <c r="U815" s="112">
        <v>0</v>
      </c>
      <c r="V815" s="87"/>
      <c r="W815" s="85"/>
      <c r="X815" s="111"/>
      <c r="Y815" s="112">
        <v>0</v>
      </c>
      <c r="Z815" s="87"/>
      <c r="AA815" s="85"/>
      <c r="AB815" s="111"/>
      <c r="AC815" s="112">
        <v>0</v>
      </c>
      <c r="AD815" s="87"/>
      <c r="AE815" s="85"/>
      <c r="AF815" s="111"/>
      <c r="AG815" s="112">
        <v>0</v>
      </c>
      <c r="AH815" s="87"/>
      <c r="AI815" s="85"/>
      <c r="AJ815" s="111"/>
      <c r="AK815" s="112">
        <v>0</v>
      </c>
      <c r="AL815" s="87"/>
      <c r="AM815" s="85"/>
      <c r="AN815" s="111"/>
      <c r="AO815" s="112">
        <v>0</v>
      </c>
      <c r="AP815" s="87"/>
      <c r="AQ815" s="85"/>
      <c r="AR815" s="111"/>
      <c r="AS815" s="112">
        <v>0</v>
      </c>
      <c r="AT815" s="87"/>
      <c r="AU815" s="85"/>
      <c r="AV815" s="111"/>
      <c r="AW815" s="112">
        <v>0</v>
      </c>
      <c r="AX815" s="87"/>
      <c r="AY815" s="85"/>
      <c r="AZ815" s="267">
        <f t="shared" si="45"/>
        <v>0</v>
      </c>
      <c r="BA815" s="88">
        <f t="shared" si="46"/>
        <v>0</v>
      </c>
      <c r="BC815">
        <f>IF($A815&lt;&gt;"",COUNTIF($BD$3:$BD815,$BD815),0)</f>
        <v>0</v>
      </c>
      <c r="BD815" t="str">
        <f>IF($A815&lt;&gt;"",VLOOKUP(TRUNC(MID($A815,1,2),0),Plano_Contas!$H$3:$J$103,2,TRUE),"")</f>
        <v/>
      </c>
      <c r="BE815" s="201" t="str">
        <f t="shared" si="47"/>
        <v/>
      </c>
      <c r="BF815" t="str">
        <f ca="1">IF($BT815&lt;&gt;"",SUMIF($BD$3:$BD$1004,"="&amp;$BD815,INDIRECT(ADDRESS(3,BF$2,1,1)):INDIRECT(ADDRESS(1004,BF$2,1,1))),"")</f>
        <v/>
      </c>
      <c r="BG815" t="str">
        <f ca="1">IF($BT815&lt;&gt;"",SUMIF($BD$3:$BD$1004,"="&amp;$BD815,INDIRECT(ADDRESS(3,BG$2,1,1)):INDIRECT(ADDRESS(1004,BG$2,1,1))),"")</f>
        <v/>
      </c>
      <c r="BH815" t="str">
        <f ca="1">IF($BT815&lt;&gt;"",SUMIF($BD$3:$BD$1004,"="&amp;$BD815,INDIRECT(ADDRESS(3,BH$2,1,1)):INDIRECT(ADDRESS(1004,BH$2,1,1))),"")</f>
        <v/>
      </c>
      <c r="BI815" t="str">
        <f ca="1">IF($BT815&lt;&gt;"",SUMIF($BD$3:$BD$1004,"="&amp;$BD815,INDIRECT(ADDRESS(3,BI$2,1,1)):INDIRECT(ADDRESS(1004,BI$2,1,1))),"")</f>
        <v/>
      </c>
      <c r="BJ815" t="str">
        <f ca="1">IF($BT815&lt;&gt;"",SUMIF($BD$3:$BD$1004,"="&amp;$BD815,INDIRECT(ADDRESS(3,BJ$2,1,1)):INDIRECT(ADDRESS(1004,BJ$2,1,1))),"")</f>
        <v/>
      </c>
      <c r="BK815" t="str">
        <f ca="1">IF($BT815&lt;&gt;"",SUMIF($BD$3:$BD$1004,"="&amp;$BD815,INDIRECT(ADDRESS(3,BK$2,1,1)):INDIRECT(ADDRESS(1004,BK$2,1,1))),"")</f>
        <v/>
      </c>
      <c r="BL815" t="str">
        <f ca="1">IF($BT815&lt;&gt;"",SUMIF($BD$3:$BD$1004,"="&amp;$BD815,INDIRECT(ADDRESS(3,BL$2,1,1)):INDIRECT(ADDRESS(1004,BL$2,1,1))),"")</f>
        <v/>
      </c>
      <c r="BM815" t="str">
        <f ca="1">IF($BT815&lt;&gt;"",SUMIF($BD$3:$BD$1004,"="&amp;$BD815,INDIRECT(ADDRESS(3,BM$2,1,1)):INDIRECT(ADDRESS(1004,BM$2,1,1))),"")</f>
        <v/>
      </c>
      <c r="BN815" t="str">
        <f ca="1">IF($BT815&lt;&gt;"",SUMIF($BD$3:$BD$1004,"="&amp;$BD815,INDIRECT(ADDRESS(3,BN$2,1,1)):INDIRECT(ADDRESS(1004,BN$2,1,1))),"")</f>
        <v/>
      </c>
      <c r="BO815" t="str">
        <f ca="1">IF($BT815&lt;&gt;"",SUMIF($BD$3:$BD$1004,"="&amp;$BD815,INDIRECT(ADDRESS(3,BO$2,1,1)):INDIRECT(ADDRESS(1004,BO$2,1,1))),"")</f>
        <v/>
      </c>
      <c r="BP815" t="str">
        <f ca="1">IF($BT815&lt;&gt;"",SUMIF($BD$3:$BD$1004,"="&amp;$BD815,INDIRECT(ADDRESS(3,BP$2,1,1)):INDIRECT(ADDRESS(1004,BP$2,1,1))),"")</f>
        <v/>
      </c>
      <c r="BQ815" t="str">
        <f ca="1">IF($BT815&lt;&gt;"",SUMIF($BD$3:$BD$1004,"="&amp;$BD815,INDIRECT(ADDRESS(3,BQ$2,1,1)):INDIRECT(ADDRESS(1004,BQ$2,1,1))),"")</f>
        <v/>
      </c>
      <c r="BR815" t="str">
        <f ca="1">IF($BT815&lt;&gt;"",SUMIF($BD$3:$BD$1004,"="&amp;$BD815,INDIRECT(ADDRESS(3,BR$2,1,1)):INDIRECT(ADDRESS(1004,BR$2,1,1))),"")</f>
        <v/>
      </c>
      <c r="BS815" t="str">
        <f>IF($A815&lt;&gt;"",VLOOKUP(TRUNC(MID($A815,1,2),0),Plano_Contas!$H$3:$J$103,3,TRUE),"")</f>
        <v/>
      </c>
      <c r="BT815" t="str">
        <f t="shared" si="48"/>
        <v/>
      </c>
      <c r="BV815">
        <f>Empresas!C815</f>
        <v>0</v>
      </c>
    </row>
    <row r="816" spans="1:74" x14ac:dyDescent="0.2">
      <c r="A816" s="89"/>
      <c r="B816" s="52" t="str">
        <f>IF($A816&lt;&gt;"",VLOOKUP(""&amp;$A816,Plano_Contas!$A$3:$F$1003,6,0),"")</f>
        <v/>
      </c>
      <c r="C816" s="91"/>
      <c r="D816" s="111"/>
      <c r="E816" s="112">
        <v>0</v>
      </c>
      <c r="F816" s="87"/>
      <c r="G816" s="85"/>
      <c r="H816" s="111"/>
      <c r="I816" s="112">
        <v>0</v>
      </c>
      <c r="J816" s="87"/>
      <c r="K816" s="85"/>
      <c r="L816" s="111"/>
      <c r="M816" s="112">
        <v>0</v>
      </c>
      <c r="N816" s="87"/>
      <c r="O816" s="85"/>
      <c r="P816" s="111"/>
      <c r="Q816" s="112">
        <v>0</v>
      </c>
      <c r="R816" s="87"/>
      <c r="S816" s="85"/>
      <c r="T816" s="111"/>
      <c r="U816" s="112">
        <v>0</v>
      </c>
      <c r="V816" s="87"/>
      <c r="W816" s="85"/>
      <c r="X816" s="111"/>
      <c r="Y816" s="112">
        <v>0</v>
      </c>
      <c r="Z816" s="87"/>
      <c r="AA816" s="85"/>
      <c r="AB816" s="111"/>
      <c r="AC816" s="112">
        <v>0</v>
      </c>
      <c r="AD816" s="87"/>
      <c r="AE816" s="85"/>
      <c r="AF816" s="111"/>
      <c r="AG816" s="112">
        <v>0</v>
      </c>
      <c r="AH816" s="87"/>
      <c r="AI816" s="85"/>
      <c r="AJ816" s="111"/>
      <c r="AK816" s="112">
        <v>0</v>
      </c>
      <c r="AL816" s="87"/>
      <c r="AM816" s="85"/>
      <c r="AN816" s="111"/>
      <c r="AO816" s="112">
        <v>0</v>
      </c>
      <c r="AP816" s="87"/>
      <c r="AQ816" s="85"/>
      <c r="AR816" s="111"/>
      <c r="AS816" s="112">
        <v>0</v>
      </c>
      <c r="AT816" s="87"/>
      <c r="AU816" s="85"/>
      <c r="AV816" s="111"/>
      <c r="AW816" s="112">
        <v>0</v>
      </c>
      <c r="AX816" s="87"/>
      <c r="AY816" s="85"/>
      <c r="AZ816" s="267">
        <f t="shared" si="45"/>
        <v>0</v>
      </c>
      <c r="BA816" s="88">
        <f t="shared" si="46"/>
        <v>0</v>
      </c>
      <c r="BC816">
        <f>IF($A816&lt;&gt;"",COUNTIF($BD$3:$BD816,$BD816),0)</f>
        <v>0</v>
      </c>
      <c r="BD816" t="str">
        <f>IF($A816&lt;&gt;"",VLOOKUP(TRUNC(MID($A816,1,2),0),Plano_Contas!$H$3:$J$103,2,TRUE),"")</f>
        <v/>
      </c>
      <c r="BE816" s="201" t="str">
        <f t="shared" si="47"/>
        <v/>
      </c>
      <c r="BF816" t="str">
        <f ca="1">IF($BT816&lt;&gt;"",SUMIF($BD$3:$BD$1004,"="&amp;$BD816,INDIRECT(ADDRESS(3,BF$2,1,1)):INDIRECT(ADDRESS(1004,BF$2,1,1))),"")</f>
        <v/>
      </c>
      <c r="BG816" t="str">
        <f ca="1">IF($BT816&lt;&gt;"",SUMIF($BD$3:$BD$1004,"="&amp;$BD816,INDIRECT(ADDRESS(3,BG$2,1,1)):INDIRECT(ADDRESS(1004,BG$2,1,1))),"")</f>
        <v/>
      </c>
      <c r="BH816" t="str">
        <f ca="1">IF($BT816&lt;&gt;"",SUMIF($BD$3:$BD$1004,"="&amp;$BD816,INDIRECT(ADDRESS(3,BH$2,1,1)):INDIRECT(ADDRESS(1004,BH$2,1,1))),"")</f>
        <v/>
      </c>
      <c r="BI816" t="str">
        <f ca="1">IF($BT816&lt;&gt;"",SUMIF($BD$3:$BD$1004,"="&amp;$BD816,INDIRECT(ADDRESS(3,BI$2,1,1)):INDIRECT(ADDRESS(1004,BI$2,1,1))),"")</f>
        <v/>
      </c>
      <c r="BJ816" t="str">
        <f ca="1">IF($BT816&lt;&gt;"",SUMIF($BD$3:$BD$1004,"="&amp;$BD816,INDIRECT(ADDRESS(3,BJ$2,1,1)):INDIRECT(ADDRESS(1004,BJ$2,1,1))),"")</f>
        <v/>
      </c>
      <c r="BK816" t="str">
        <f ca="1">IF($BT816&lt;&gt;"",SUMIF($BD$3:$BD$1004,"="&amp;$BD816,INDIRECT(ADDRESS(3,BK$2,1,1)):INDIRECT(ADDRESS(1004,BK$2,1,1))),"")</f>
        <v/>
      </c>
      <c r="BL816" t="str">
        <f ca="1">IF($BT816&lt;&gt;"",SUMIF($BD$3:$BD$1004,"="&amp;$BD816,INDIRECT(ADDRESS(3,BL$2,1,1)):INDIRECT(ADDRESS(1004,BL$2,1,1))),"")</f>
        <v/>
      </c>
      <c r="BM816" t="str">
        <f ca="1">IF($BT816&lt;&gt;"",SUMIF($BD$3:$BD$1004,"="&amp;$BD816,INDIRECT(ADDRESS(3,BM$2,1,1)):INDIRECT(ADDRESS(1004,BM$2,1,1))),"")</f>
        <v/>
      </c>
      <c r="BN816" t="str">
        <f ca="1">IF($BT816&lt;&gt;"",SUMIF($BD$3:$BD$1004,"="&amp;$BD816,INDIRECT(ADDRESS(3,BN$2,1,1)):INDIRECT(ADDRESS(1004,BN$2,1,1))),"")</f>
        <v/>
      </c>
      <c r="BO816" t="str">
        <f ca="1">IF($BT816&lt;&gt;"",SUMIF($BD$3:$BD$1004,"="&amp;$BD816,INDIRECT(ADDRESS(3,BO$2,1,1)):INDIRECT(ADDRESS(1004,BO$2,1,1))),"")</f>
        <v/>
      </c>
      <c r="BP816" t="str">
        <f ca="1">IF($BT816&lt;&gt;"",SUMIF($BD$3:$BD$1004,"="&amp;$BD816,INDIRECT(ADDRESS(3,BP$2,1,1)):INDIRECT(ADDRESS(1004,BP$2,1,1))),"")</f>
        <v/>
      </c>
      <c r="BQ816" t="str">
        <f ca="1">IF($BT816&lt;&gt;"",SUMIF($BD$3:$BD$1004,"="&amp;$BD816,INDIRECT(ADDRESS(3,BQ$2,1,1)):INDIRECT(ADDRESS(1004,BQ$2,1,1))),"")</f>
        <v/>
      </c>
      <c r="BR816" t="str">
        <f ca="1">IF($BT816&lt;&gt;"",SUMIF($BD$3:$BD$1004,"="&amp;$BD816,INDIRECT(ADDRESS(3,BR$2,1,1)):INDIRECT(ADDRESS(1004,BR$2,1,1))),"")</f>
        <v/>
      </c>
      <c r="BS816" t="str">
        <f>IF($A816&lt;&gt;"",VLOOKUP(TRUNC(MID($A816,1,2),0),Plano_Contas!$H$3:$J$103,3,TRUE),"")</f>
        <v/>
      </c>
      <c r="BT816" t="str">
        <f t="shared" si="48"/>
        <v/>
      </c>
      <c r="BV816">
        <f>Empresas!C816</f>
        <v>0</v>
      </c>
    </row>
    <row r="817" spans="1:74" x14ac:dyDescent="0.2">
      <c r="A817" s="89"/>
      <c r="B817" s="52" t="str">
        <f>IF($A817&lt;&gt;"",VLOOKUP(""&amp;$A817,Plano_Contas!$A$3:$F$1003,6,0),"")</f>
        <v/>
      </c>
      <c r="C817" s="91"/>
      <c r="D817" s="111"/>
      <c r="E817" s="112">
        <v>0</v>
      </c>
      <c r="F817" s="87"/>
      <c r="G817" s="85"/>
      <c r="H817" s="111"/>
      <c r="I817" s="112">
        <v>0</v>
      </c>
      <c r="J817" s="87"/>
      <c r="K817" s="85"/>
      <c r="L817" s="111"/>
      <c r="M817" s="112">
        <v>0</v>
      </c>
      <c r="N817" s="87"/>
      <c r="O817" s="85"/>
      <c r="P817" s="111"/>
      <c r="Q817" s="112">
        <v>0</v>
      </c>
      <c r="R817" s="87"/>
      <c r="S817" s="85"/>
      <c r="T817" s="111"/>
      <c r="U817" s="112">
        <v>0</v>
      </c>
      <c r="V817" s="87"/>
      <c r="W817" s="85"/>
      <c r="X817" s="111"/>
      <c r="Y817" s="112">
        <v>0</v>
      </c>
      <c r="Z817" s="87"/>
      <c r="AA817" s="85"/>
      <c r="AB817" s="111"/>
      <c r="AC817" s="112">
        <v>0</v>
      </c>
      <c r="AD817" s="87"/>
      <c r="AE817" s="85"/>
      <c r="AF817" s="111"/>
      <c r="AG817" s="112">
        <v>0</v>
      </c>
      <c r="AH817" s="87"/>
      <c r="AI817" s="85"/>
      <c r="AJ817" s="111"/>
      <c r="AK817" s="112">
        <v>0</v>
      </c>
      <c r="AL817" s="87"/>
      <c r="AM817" s="85"/>
      <c r="AN817" s="111"/>
      <c r="AO817" s="112">
        <v>0</v>
      </c>
      <c r="AP817" s="87"/>
      <c r="AQ817" s="85"/>
      <c r="AR817" s="111"/>
      <c r="AS817" s="112">
        <v>0</v>
      </c>
      <c r="AT817" s="87"/>
      <c r="AU817" s="85"/>
      <c r="AV817" s="111"/>
      <c r="AW817" s="112">
        <v>0</v>
      </c>
      <c r="AX817" s="87"/>
      <c r="AY817" s="85"/>
      <c r="AZ817" s="267">
        <f t="shared" si="45"/>
        <v>0</v>
      </c>
      <c r="BA817" s="88">
        <f t="shared" si="46"/>
        <v>0</v>
      </c>
      <c r="BC817">
        <f>IF($A817&lt;&gt;"",COUNTIF($BD$3:$BD817,$BD817),0)</f>
        <v>0</v>
      </c>
      <c r="BD817" t="str">
        <f>IF($A817&lt;&gt;"",VLOOKUP(TRUNC(MID($A817,1,2),0),Plano_Contas!$H$3:$J$103,2,TRUE),"")</f>
        <v/>
      </c>
      <c r="BE817" s="201" t="str">
        <f t="shared" si="47"/>
        <v/>
      </c>
      <c r="BF817" t="str">
        <f ca="1">IF($BT817&lt;&gt;"",SUMIF($BD$3:$BD$1004,"="&amp;$BD817,INDIRECT(ADDRESS(3,BF$2,1,1)):INDIRECT(ADDRESS(1004,BF$2,1,1))),"")</f>
        <v/>
      </c>
      <c r="BG817" t="str">
        <f ca="1">IF($BT817&lt;&gt;"",SUMIF($BD$3:$BD$1004,"="&amp;$BD817,INDIRECT(ADDRESS(3,BG$2,1,1)):INDIRECT(ADDRESS(1004,BG$2,1,1))),"")</f>
        <v/>
      </c>
      <c r="BH817" t="str">
        <f ca="1">IF($BT817&lt;&gt;"",SUMIF($BD$3:$BD$1004,"="&amp;$BD817,INDIRECT(ADDRESS(3,BH$2,1,1)):INDIRECT(ADDRESS(1004,BH$2,1,1))),"")</f>
        <v/>
      </c>
      <c r="BI817" t="str">
        <f ca="1">IF($BT817&lt;&gt;"",SUMIF($BD$3:$BD$1004,"="&amp;$BD817,INDIRECT(ADDRESS(3,BI$2,1,1)):INDIRECT(ADDRESS(1004,BI$2,1,1))),"")</f>
        <v/>
      </c>
      <c r="BJ817" t="str">
        <f ca="1">IF($BT817&lt;&gt;"",SUMIF($BD$3:$BD$1004,"="&amp;$BD817,INDIRECT(ADDRESS(3,BJ$2,1,1)):INDIRECT(ADDRESS(1004,BJ$2,1,1))),"")</f>
        <v/>
      </c>
      <c r="BK817" t="str">
        <f ca="1">IF($BT817&lt;&gt;"",SUMIF($BD$3:$BD$1004,"="&amp;$BD817,INDIRECT(ADDRESS(3,BK$2,1,1)):INDIRECT(ADDRESS(1004,BK$2,1,1))),"")</f>
        <v/>
      </c>
      <c r="BL817" t="str">
        <f ca="1">IF($BT817&lt;&gt;"",SUMIF($BD$3:$BD$1004,"="&amp;$BD817,INDIRECT(ADDRESS(3,BL$2,1,1)):INDIRECT(ADDRESS(1004,BL$2,1,1))),"")</f>
        <v/>
      </c>
      <c r="BM817" t="str">
        <f ca="1">IF($BT817&lt;&gt;"",SUMIF($BD$3:$BD$1004,"="&amp;$BD817,INDIRECT(ADDRESS(3,BM$2,1,1)):INDIRECT(ADDRESS(1004,BM$2,1,1))),"")</f>
        <v/>
      </c>
      <c r="BN817" t="str">
        <f ca="1">IF($BT817&lt;&gt;"",SUMIF($BD$3:$BD$1004,"="&amp;$BD817,INDIRECT(ADDRESS(3,BN$2,1,1)):INDIRECT(ADDRESS(1004,BN$2,1,1))),"")</f>
        <v/>
      </c>
      <c r="BO817" t="str">
        <f ca="1">IF($BT817&lt;&gt;"",SUMIF($BD$3:$BD$1004,"="&amp;$BD817,INDIRECT(ADDRESS(3,BO$2,1,1)):INDIRECT(ADDRESS(1004,BO$2,1,1))),"")</f>
        <v/>
      </c>
      <c r="BP817" t="str">
        <f ca="1">IF($BT817&lt;&gt;"",SUMIF($BD$3:$BD$1004,"="&amp;$BD817,INDIRECT(ADDRESS(3,BP$2,1,1)):INDIRECT(ADDRESS(1004,BP$2,1,1))),"")</f>
        <v/>
      </c>
      <c r="BQ817" t="str">
        <f ca="1">IF($BT817&lt;&gt;"",SUMIF($BD$3:$BD$1004,"="&amp;$BD817,INDIRECT(ADDRESS(3,BQ$2,1,1)):INDIRECT(ADDRESS(1004,BQ$2,1,1))),"")</f>
        <v/>
      </c>
      <c r="BR817" t="str">
        <f ca="1">IF($BT817&lt;&gt;"",SUMIF($BD$3:$BD$1004,"="&amp;$BD817,INDIRECT(ADDRESS(3,BR$2,1,1)):INDIRECT(ADDRESS(1004,BR$2,1,1))),"")</f>
        <v/>
      </c>
      <c r="BS817" t="str">
        <f>IF($A817&lt;&gt;"",VLOOKUP(TRUNC(MID($A817,1,2),0),Plano_Contas!$H$3:$J$103,3,TRUE),"")</f>
        <v/>
      </c>
      <c r="BT817" t="str">
        <f t="shared" si="48"/>
        <v/>
      </c>
      <c r="BV817">
        <f>Empresas!C817</f>
        <v>0</v>
      </c>
    </row>
    <row r="818" spans="1:74" x14ac:dyDescent="0.2">
      <c r="A818" s="89"/>
      <c r="B818" s="52" t="str">
        <f>IF($A818&lt;&gt;"",VLOOKUP(""&amp;$A818,Plano_Contas!$A$3:$F$1003,6,0),"")</f>
        <v/>
      </c>
      <c r="C818" s="91"/>
      <c r="D818" s="111"/>
      <c r="E818" s="112">
        <v>0</v>
      </c>
      <c r="F818" s="87"/>
      <c r="G818" s="85"/>
      <c r="H818" s="111"/>
      <c r="I818" s="112">
        <v>0</v>
      </c>
      <c r="J818" s="87"/>
      <c r="K818" s="85"/>
      <c r="L818" s="111"/>
      <c r="M818" s="112">
        <v>0</v>
      </c>
      <c r="N818" s="87"/>
      <c r="O818" s="85"/>
      <c r="P818" s="111"/>
      <c r="Q818" s="112">
        <v>0</v>
      </c>
      <c r="R818" s="87"/>
      <c r="S818" s="85"/>
      <c r="T818" s="111"/>
      <c r="U818" s="112">
        <v>0</v>
      </c>
      <c r="V818" s="87"/>
      <c r="W818" s="85"/>
      <c r="X818" s="111"/>
      <c r="Y818" s="112">
        <v>0</v>
      </c>
      <c r="Z818" s="87"/>
      <c r="AA818" s="85"/>
      <c r="AB818" s="111"/>
      <c r="AC818" s="112">
        <v>0</v>
      </c>
      <c r="AD818" s="87"/>
      <c r="AE818" s="85"/>
      <c r="AF818" s="111"/>
      <c r="AG818" s="112">
        <v>0</v>
      </c>
      <c r="AH818" s="87"/>
      <c r="AI818" s="85"/>
      <c r="AJ818" s="111"/>
      <c r="AK818" s="112">
        <v>0</v>
      </c>
      <c r="AL818" s="87"/>
      <c r="AM818" s="85"/>
      <c r="AN818" s="111"/>
      <c r="AO818" s="112">
        <v>0</v>
      </c>
      <c r="AP818" s="87"/>
      <c r="AQ818" s="85"/>
      <c r="AR818" s="111"/>
      <c r="AS818" s="112">
        <v>0</v>
      </c>
      <c r="AT818" s="87"/>
      <c r="AU818" s="85"/>
      <c r="AV818" s="111"/>
      <c r="AW818" s="112">
        <v>0</v>
      </c>
      <c r="AX818" s="87"/>
      <c r="AY818" s="85"/>
      <c r="AZ818" s="267">
        <f t="shared" si="45"/>
        <v>0</v>
      </c>
      <c r="BA818" s="88">
        <f t="shared" si="46"/>
        <v>0</v>
      </c>
      <c r="BC818">
        <f>IF($A818&lt;&gt;"",COUNTIF($BD$3:$BD818,$BD818),0)</f>
        <v>0</v>
      </c>
      <c r="BD818" t="str">
        <f>IF($A818&lt;&gt;"",VLOOKUP(TRUNC(MID($A818,1,2),0),Plano_Contas!$H$3:$J$103,2,TRUE),"")</f>
        <v/>
      </c>
      <c r="BE818" s="201" t="str">
        <f t="shared" si="47"/>
        <v/>
      </c>
      <c r="BF818" t="str">
        <f ca="1">IF($BT818&lt;&gt;"",SUMIF($BD$3:$BD$1004,"="&amp;$BD818,INDIRECT(ADDRESS(3,BF$2,1,1)):INDIRECT(ADDRESS(1004,BF$2,1,1))),"")</f>
        <v/>
      </c>
      <c r="BG818" t="str">
        <f ca="1">IF($BT818&lt;&gt;"",SUMIF($BD$3:$BD$1004,"="&amp;$BD818,INDIRECT(ADDRESS(3,BG$2,1,1)):INDIRECT(ADDRESS(1004,BG$2,1,1))),"")</f>
        <v/>
      </c>
      <c r="BH818" t="str">
        <f ca="1">IF($BT818&lt;&gt;"",SUMIF($BD$3:$BD$1004,"="&amp;$BD818,INDIRECT(ADDRESS(3,BH$2,1,1)):INDIRECT(ADDRESS(1004,BH$2,1,1))),"")</f>
        <v/>
      </c>
      <c r="BI818" t="str">
        <f ca="1">IF($BT818&lt;&gt;"",SUMIF($BD$3:$BD$1004,"="&amp;$BD818,INDIRECT(ADDRESS(3,BI$2,1,1)):INDIRECT(ADDRESS(1004,BI$2,1,1))),"")</f>
        <v/>
      </c>
      <c r="BJ818" t="str">
        <f ca="1">IF($BT818&lt;&gt;"",SUMIF($BD$3:$BD$1004,"="&amp;$BD818,INDIRECT(ADDRESS(3,BJ$2,1,1)):INDIRECT(ADDRESS(1004,BJ$2,1,1))),"")</f>
        <v/>
      </c>
      <c r="BK818" t="str">
        <f ca="1">IF($BT818&lt;&gt;"",SUMIF($BD$3:$BD$1004,"="&amp;$BD818,INDIRECT(ADDRESS(3,BK$2,1,1)):INDIRECT(ADDRESS(1004,BK$2,1,1))),"")</f>
        <v/>
      </c>
      <c r="BL818" t="str">
        <f ca="1">IF($BT818&lt;&gt;"",SUMIF($BD$3:$BD$1004,"="&amp;$BD818,INDIRECT(ADDRESS(3,BL$2,1,1)):INDIRECT(ADDRESS(1004,BL$2,1,1))),"")</f>
        <v/>
      </c>
      <c r="BM818" t="str">
        <f ca="1">IF($BT818&lt;&gt;"",SUMIF($BD$3:$BD$1004,"="&amp;$BD818,INDIRECT(ADDRESS(3,BM$2,1,1)):INDIRECT(ADDRESS(1004,BM$2,1,1))),"")</f>
        <v/>
      </c>
      <c r="BN818" t="str">
        <f ca="1">IF($BT818&lt;&gt;"",SUMIF($BD$3:$BD$1004,"="&amp;$BD818,INDIRECT(ADDRESS(3,BN$2,1,1)):INDIRECT(ADDRESS(1004,BN$2,1,1))),"")</f>
        <v/>
      </c>
      <c r="BO818" t="str">
        <f ca="1">IF($BT818&lt;&gt;"",SUMIF($BD$3:$BD$1004,"="&amp;$BD818,INDIRECT(ADDRESS(3,BO$2,1,1)):INDIRECT(ADDRESS(1004,BO$2,1,1))),"")</f>
        <v/>
      </c>
      <c r="BP818" t="str">
        <f ca="1">IF($BT818&lt;&gt;"",SUMIF($BD$3:$BD$1004,"="&amp;$BD818,INDIRECT(ADDRESS(3,BP$2,1,1)):INDIRECT(ADDRESS(1004,BP$2,1,1))),"")</f>
        <v/>
      </c>
      <c r="BQ818" t="str">
        <f ca="1">IF($BT818&lt;&gt;"",SUMIF($BD$3:$BD$1004,"="&amp;$BD818,INDIRECT(ADDRESS(3,BQ$2,1,1)):INDIRECT(ADDRESS(1004,BQ$2,1,1))),"")</f>
        <v/>
      </c>
      <c r="BR818" t="str">
        <f ca="1">IF($BT818&lt;&gt;"",SUMIF($BD$3:$BD$1004,"="&amp;$BD818,INDIRECT(ADDRESS(3,BR$2,1,1)):INDIRECT(ADDRESS(1004,BR$2,1,1))),"")</f>
        <v/>
      </c>
      <c r="BS818" t="str">
        <f>IF($A818&lt;&gt;"",VLOOKUP(TRUNC(MID($A818,1,2),0),Plano_Contas!$H$3:$J$103,3,TRUE),"")</f>
        <v/>
      </c>
      <c r="BT818" t="str">
        <f t="shared" si="48"/>
        <v/>
      </c>
      <c r="BV818">
        <f>Empresas!C818</f>
        <v>0</v>
      </c>
    </row>
    <row r="819" spans="1:74" x14ac:dyDescent="0.2">
      <c r="A819" s="89"/>
      <c r="B819" s="52" t="str">
        <f>IF($A819&lt;&gt;"",VLOOKUP(""&amp;$A819,Plano_Contas!$A$3:$F$1003,6,0),"")</f>
        <v/>
      </c>
      <c r="C819" s="91"/>
      <c r="D819" s="111"/>
      <c r="E819" s="112">
        <v>0</v>
      </c>
      <c r="F819" s="87"/>
      <c r="G819" s="85"/>
      <c r="H819" s="111"/>
      <c r="I819" s="112">
        <v>0</v>
      </c>
      <c r="J819" s="87"/>
      <c r="K819" s="85"/>
      <c r="L819" s="111"/>
      <c r="M819" s="112">
        <v>0</v>
      </c>
      <c r="N819" s="87"/>
      <c r="O819" s="85"/>
      <c r="P819" s="111"/>
      <c r="Q819" s="112">
        <v>0</v>
      </c>
      <c r="R819" s="87"/>
      <c r="S819" s="85"/>
      <c r="T819" s="111"/>
      <c r="U819" s="112">
        <v>0</v>
      </c>
      <c r="V819" s="87"/>
      <c r="W819" s="85"/>
      <c r="X819" s="111"/>
      <c r="Y819" s="112">
        <v>0</v>
      </c>
      <c r="Z819" s="87"/>
      <c r="AA819" s="85"/>
      <c r="AB819" s="111"/>
      <c r="AC819" s="112">
        <v>0</v>
      </c>
      <c r="AD819" s="87"/>
      <c r="AE819" s="85"/>
      <c r="AF819" s="111"/>
      <c r="AG819" s="112">
        <v>0</v>
      </c>
      <c r="AH819" s="87"/>
      <c r="AI819" s="85"/>
      <c r="AJ819" s="111"/>
      <c r="AK819" s="112">
        <v>0</v>
      </c>
      <c r="AL819" s="87"/>
      <c r="AM819" s="85"/>
      <c r="AN819" s="111"/>
      <c r="AO819" s="112">
        <v>0</v>
      </c>
      <c r="AP819" s="87"/>
      <c r="AQ819" s="85"/>
      <c r="AR819" s="111"/>
      <c r="AS819" s="112">
        <v>0</v>
      </c>
      <c r="AT819" s="87"/>
      <c r="AU819" s="85"/>
      <c r="AV819" s="111"/>
      <c r="AW819" s="112">
        <v>0</v>
      </c>
      <c r="AX819" s="87"/>
      <c r="AY819" s="85"/>
      <c r="AZ819" s="267">
        <f t="shared" si="45"/>
        <v>0</v>
      </c>
      <c r="BA819" s="88">
        <f t="shared" si="46"/>
        <v>0</v>
      </c>
      <c r="BC819">
        <f>IF($A819&lt;&gt;"",COUNTIF($BD$3:$BD819,$BD819),0)</f>
        <v>0</v>
      </c>
      <c r="BD819" t="str">
        <f>IF($A819&lt;&gt;"",VLOOKUP(TRUNC(MID($A819,1,2),0),Plano_Contas!$H$3:$J$103,2,TRUE),"")</f>
        <v/>
      </c>
      <c r="BE819" s="201" t="str">
        <f t="shared" si="47"/>
        <v/>
      </c>
      <c r="BF819" t="str">
        <f ca="1">IF($BT819&lt;&gt;"",SUMIF($BD$3:$BD$1004,"="&amp;$BD819,INDIRECT(ADDRESS(3,BF$2,1,1)):INDIRECT(ADDRESS(1004,BF$2,1,1))),"")</f>
        <v/>
      </c>
      <c r="BG819" t="str">
        <f ca="1">IF($BT819&lt;&gt;"",SUMIF($BD$3:$BD$1004,"="&amp;$BD819,INDIRECT(ADDRESS(3,BG$2,1,1)):INDIRECT(ADDRESS(1004,BG$2,1,1))),"")</f>
        <v/>
      </c>
      <c r="BH819" t="str">
        <f ca="1">IF($BT819&lt;&gt;"",SUMIF($BD$3:$BD$1004,"="&amp;$BD819,INDIRECT(ADDRESS(3,BH$2,1,1)):INDIRECT(ADDRESS(1004,BH$2,1,1))),"")</f>
        <v/>
      </c>
      <c r="BI819" t="str">
        <f ca="1">IF($BT819&lt;&gt;"",SUMIF($BD$3:$BD$1004,"="&amp;$BD819,INDIRECT(ADDRESS(3,BI$2,1,1)):INDIRECT(ADDRESS(1004,BI$2,1,1))),"")</f>
        <v/>
      </c>
      <c r="BJ819" t="str">
        <f ca="1">IF($BT819&lt;&gt;"",SUMIF($BD$3:$BD$1004,"="&amp;$BD819,INDIRECT(ADDRESS(3,BJ$2,1,1)):INDIRECT(ADDRESS(1004,BJ$2,1,1))),"")</f>
        <v/>
      </c>
      <c r="BK819" t="str">
        <f ca="1">IF($BT819&lt;&gt;"",SUMIF($BD$3:$BD$1004,"="&amp;$BD819,INDIRECT(ADDRESS(3,BK$2,1,1)):INDIRECT(ADDRESS(1004,BK$2,1,1))),"")</f>
        <v/>
      </c>
      <c r="BL819" t="str">
        <f ca="1">IF($BT819&lt;&gt;"",SUMIF($BD$3:$BD$1004,"="&amp;$BD819,INDIRECT(ADDRESS(3,BL$2,1,1)):INDIRECT(ADDRESS(1004,BL$2,1,1))),"")</f>
        <v/>
      </c>
      <c r="BM819" t="str">
        <f ca="1">IF($BT819&lt;&gt;"",SUMIF($BD$3:$BD$1004,"="&amp;$BD819,INDIRECT(ADDRESS(3,BM$2,1,1)):INDIRECT(ADDRESS(1004,BM$2,1,1))),"")</f>
        <v/>
      </c>
      <c r="BN819" t="str">
        <f ca="1">IF($BT819&lt;&gt;"",SUMIF($BD$3:$BD$1004,"="&amp;$BD819,INDIRECT(ADDRESS(3,BN$2,1,1)):INDIRECT(ADDRESS(1004,BN$2,1,1))),"")</f>
        <v/>
      </c>
      <c r="BO819" t="str">
        <f ca="1">IF($BT819&lt;&gt;"",SUMIF($BD$3:$BD$1004,"="&amp;$BD819,INDIRECT(ADDRESS(3,BO$2,1,1)):INDIRECT(ADDRESS(1004,BO$2,1,1))),"")</f>
        <v/>
      </c>
      <c r="BP819" t="str">
        <f ca="1">IF($BT819&lt;&gt;"",SUMIF($BD$3:$BD$1004,"="&amp;$BD819,INDIRECT(ADDRESS(3,BP$2,1,1)):INDIRECT(ADDRESS(1004,BP$2,1,1))),"")</f>
        <v/>
      </c>
      <c r="BQ819" t="str">
        <f ca="1">IF($BT819&lt;&gt;"",SUMIF($BD$3:$BD$1004,"="&amp;$BD819,INDIRECT(ADDRESS(3,BQ$2,1,1)):INDIRECT(ADDRESS(1004,BQ$2,1,1))),"")</f>
        <v/>
      </c>
      <c r="BR819" t="str">
        <f ca="1">IF($BT819&lt;&gt;"",SUMIF($BD$3:$BD$1004,"="&amp;$BD819,INDIRECT(ADDRESS(3,BR$2,1,1)):INDIRECT(ADDRESS(1004,BR$2,1,1))),"")</f>
        <v/>
      </c>
      <c r="BS819" t="str">
        <f>IF($A819&lt;&gt;"",VLOOKUP(TRUNC(MID($A819,1,2),0),Plano_Contas!$H$3:$J$103,3,TRUE),"")</f>
        <v/>
      </c>
      <c r="BT819" t="str">
        <f t="shared" si="48"/>
        <v/>
      </c>
      <c r="BV819">
        <f>Empresas!C819</f>
        <v>0</v>
      </c>
    </row>
    <row r="820" spans="1:74" x14ac:dyDescent="0.2">
      <c r="A820" s="89"/>
      <c r="B820" s="52" t="str">
        <f>IF($A820&lt;&gt;"",VLOOKUP(""&amp;$A820,Plano_Contas!$A$3:$F$1003,6,0),"")</f>
        <v/>
      </c>
      <c r="C820" s="91"/>
      <c r="D820" s="111"/>
      <c r="E820" s="112">
        <v>0</v>
      </c>
      <c r="F820" s="87"/>
      <c r="G820" s="85"/>
      <c r="H820" s="111"/>
      <c r="I820" s="112">
        <v>0</v>
      </c>
      <c r="J820" s="87"/>
      <c r="K820" s="85"/>
      <c r="L820" s="111"/>
      <c r="M820" s="112">
        <v>0</v>
      </c>
      <c r="N820" s="87"/>
      <c r="O820" s="85"/>
      <c r="P820" s="111"/>
      <c r="Q820" s="112">
        <v>0</v>
      </c>
      <c r="R820" s="87"/>
      <c r="S820" s="85"/>
      <c r="T820" s="111"/>
      <c r="U820" s="112">
        <v>0</v>
      </c>
      <c r="V820" s="87"/>
      <c r="W820" s="85"/>
      <c r="X820" s="111"/>
      <c r="Y820" s="112">
        <v>0</v>
      </c>
      <c r="Z820" s="87"/>
      <c r="AA820" s="85"/>
      <c r="AB820" s="111"/>
      <c r="AC820" s="112">
        <v>0</v>
      </c>
      <c r="AD820" s="87"/>
      <c r="AE820" s="85"/>
      <c r="AF820" s="111"/>
      <c r="AG820" s="112">
        <v>0</v>
      </c>
      <c r="AH820" s="87"/>
      <c r="AI820" s="85"/>
      <c r="AJ820" s="111"/>
      <c r="AK820" s="112">
        <v>0</v>
      </c>
      <c r="AL820" s="87"/>
      <c r="AM820" s="85"/>
      <c r="AN820" s="111"/>
      <c r="AO820" s="112">
        <v>0</v>
      </c>
      <c r="AP820" s="87"/>
      <c r="AQ820" s="85"/>
      <c r="AR820" s="111"/>
      <c r="AS820" s="112">
        <v>0</v>
      </c>
      <c r="AT820" s="87"/>
      <c r="AU820" s="85"/>
      <c r="AV820" s="111"/>
      <c r="AW820" s="112">
        <v>0</v>
      </c>
      <c r="AX820" s="87"/>
      <c r="AY820" s="85"/>
      <c r="AZ820" s="267">
        <f t="shared" si="45"/>
        <v>0</v>
      </c>
      <c r="BA820" s="88">
        <f t="shared" si="46"/>
        <v>0</v>
      </c>
      <c r="BC820">
        <f>IF($A820&lt;&gt;"",COUNTIF($BD$3:$BD820,$BD820),0)</f>
        <v>0</v>
      </c>
      <c r="BD820" t="str">
        <f>IF($A820&lt;&gt;"",VLOOKUP(TRUNC(MID($A820,1,2),0),Plano_Contas!$H$3:$J$103,2,TRUE),"")</f>
        <v/>
      </c>
      <c r="BE820" s="201" t="str">
        <f t="shared" si="47"/>
        <v/>
      </c>
      <c r="BF820" t="str">
        <f ca="1">IF($BT820&lt;&gt;"",SUMIF($BD$3:$BD$1004,"="&amp;$BD820,INDIRECT(ADDRESS(3,BF$2,1,1)):INDIRECT(ADDRESS(1004,BF$2,1,1))),"")</f>
        <v/>
      </c>
      <c r="BG820" t="str">
        <f ca="1">IF($BT820&lt;&gt;"",SUMIF($BD$3:$BD$1004,"="&amp;$BD820,INDIRECT(ADDRESS(3,BG$2,1,1)):INDIRECT(ADDRESS(1004,BG$2,1,1))),"")</f>
        <v/>
      </c>
      <c r="BH820" t="str">
        <f ca="1">IF($BT820&lt;&gt;"",SUMIF($BD$3:$BD$1004,"="&amp;$BD820,INDIRECT(ADDRESS(3,BH$2,1,1)):INDIRECT(ADDRESS(1004,BH$2,1,1))),"")</f>
        <v/>
      </c>
      <c r="BI820" t="str">
        <f ca="1">IF($BT820&lt;&gt;"",SUMIF($BD$3:$BD$1004,"="&amp;$BD820,INDIRECT(ADDRESS(3,BI$2,1,1)):INDIRECT(ADDRESS(1004,BI$2,1,1))),"")</f>
        <v/>
      </c>
      <c r="BJ820" t="str">
        <f ca="1">IF($BT820&lt;&gt;"",SUMIF($BD$3:$BD$1004,"="&amp;$BD820,INDIRECT(ADDRESS(3,BJ$2,1,1)):INDIRECT(ADDRESS(1004,BJ$2,1,1))),"")</f>
        <v/>
      </c>
      <c r="BK820" t="str">
        <f ca="1">IF($BT820&lt;&gt;"",SUMIF($BD$3:$BD$1004,"="&amp;$BD820,INDIRECT(ADDRESS(3,BK$2,1,1)):INDIRECT(ADDRESS(1004,BK$2,1,1))),"")</f>
        <v/>
      </c>
      <c r="BL820" t="str">
        <f ca="1">IF($BT820&lt;&gt;"",SUMIF($BD$3:$BD$1004,"="&amp;$BD820,INDIRECT(ADDRESS(3,BL$2,1,1)):INDIRECT(ADDRESS(1004,BL$2,1,1))),"")</f>
        <v/>
      </c>
      <c r="BM820" t="str">
        <f ca="1">IF($BT820&lt;&gt;"",SUMIF($BD$3:$BD$1004,"="&amp;$BD820,INDIRECT(ADDRESS(3,BM$2,1,1)):INDIRECT(ADDRESS(1004,BM$2,1,1))),"")</f>
        <v/>
      </c>
      <c r="BN820" t="str">
        <f ca="1">IF($BT820&lt;&gt;"",SUMIF($BD$3:$BD$1004,"="&amp;$BD820,INDIRECT(ADDRESS(3,BN$2,1,1)):INDIRECT(ADDRESS(1004,BN$2,1,1))),"")</f>
        <v/>
      </c>
      <c r="BO820" t="str">
        <f ca="1">IF($BT820&lt;&gt;"",SUMIF($BD$3:$BD$1004,"="&amp;$BD820,INDIRECT(ADDRESS(3,BO$2,1,1)):INDIRECT(ADDRESS(1004,BO$2,1,1))),"")</f>
        <v/>
      </c>
      <c r="BP820" t="str">
        <f ca="1">IF($BT820&lt;&gt;"",SUMIF($BD$3:$BD$1004,"="&amp;$BD820,INDIRECT(ADDRESS(3,BP$2,1,1)):INDIRECT(ADDRESS(1004,BP$2,1,1))),"")</f>
        <v/>
      </c>
      <c r="BQ820" t="str">
        <f ca="1">IF($BT820&lt;&gt;"",SUMIF($BD$3:$BD$1004,"="&amp;$BD820,INDIRECT(ADDRESS(3,BQ$2,1,1)):INDIRECT(ADDRESS(1004,BQ$2,1,1))),"")</f>
        <v/>
      </c>
      <c r="BR820" t="str">
        <f ca="1">IF($BT820&lt;&gt;"",SUMIF($BD$3:$BD$1004,"="&amp;$BD820,INDIRECT(ADDRESS(3,BR$2,1,1)):INDIRECT(ADDRESS(1004,BR$2,1,1))),"")</f>
        <v/>
      </c>
      <c r="BS820" t="str">
        <f>IF($A820&lt;&gt;"",VLOOKUP(TRUNC(MID($A820,1,2),0),Plano_Contas!$H$3:$J$103,3,TRUE),"")</f>
        <v/>
      </c>
      <c r="BT820" t="str">
        <f t="shared" si="48"/>
        <v/>
      </c>
      <c r="BV820">
        <f>Empresas!C820</f>
        <v>0</v>
      </c>
    </row>
    <row r="821" spans="1:74" x14ac:dyDescent="0.2">
      <c r="A821" s="89"/>
      <c r="B821" s="52" t="str">
        <f>IF($A821&lt;&gt;"",VLOOKUP(""&amp;$A821,Plano_Contas!$A$3:$F$1003,6,0),"")</f>
        <v/>
      </c>
      <c r="C821" s="91"/>
      <c r="D821" s="111"/>
      <c r="E821" s="112">
        <v>0</v>
      </c>
      <c r="F821" s="87"/>
      <c r="G821" s="85"/>
      <c r="H821" s="111"/>
      <c r="I821" s="112">
        <v>0</v>
      </c>
      <c r="J821" s="87"/>
      <c r="K821" s="85"/>
      <c r="L821" s="111"/>
      <c r="M821" s="112">
        <v>0</v>
      </c>
      <c r="N821" s="87"/>
      <c r="O821" s="85"/>
      <c r="P821" s="111"/>
      <c r="Q821" s="112">
        <v>0</v>
      </c>
      <c r="R821" s="87"/>
      <c r="S821" s="85"/>
      <c r="T821" s="111"/>
      <c r="U821" s="112">
        <v>0</v>
      </c>
      <c r="V821" s="87"/>
      <c r="W821" s="85"/>
      <c r="X821" s="111"/>
      <c r="Y821" s="112">
        <v>0</v>
      </c>
      <c r="Z821" s="87"/>
      <c r="AA821" s="85"/>
      <c r="AB821" s="111"/>
      <c r="AC821" s="112">
        <v>0</v>
      </c>
      <c r="AD821" s="87"/>
      <c r="AE821" s="85"/>
      <c r="AF821" s="111"/>
      <c r="AG821" s="112">
        <v>0</v>
      </c>
      <c r="AH821" s="87"/>
      <c r="AI821" s="85"/>
      <c r="AJ821" s="111"/>
      <c r="AK821" s="112">
        <v>0</v>
      </c>
      <c r="AL821" s="87"/>
      <c r="AM821" s="85"/>
      <c r="AN821" s="111"/>
      <c r="AO821" s="112">
        <v>0</v>
      </c>
      <c r="AP821" s="87"/>
      <c r="AQ821" s="85"/>
      <c r="AR821" s="111"/>
      <c r="AS821" s="112">
        <v>0</v>
      </c>
      <c r="AT821" s="87"/>
      <c r="AU821" s="85"/>
      <c r="AV821" s="111"/>
      <c r="AW821" s="112">
        <v>0</v>
      </c>
      <c r="AX821" s="87"/>
      <c r="AY821" s="85"/>
      <c r="AZ821" s="267">
        <f t="shared" si="45"/>
        <v>0</v>
      </c>
      <c r="BA821" s="88">
        <f t="shared" si="46"/>
        <v>0</v>
      </c>
      <c r="BC821">
        <f>IF($A821&lt;&gt;"",COUNTIF($BD$3:$BD821,$BD821),0)</f>
        <v>0</v>
      </c>
      <c r="BD821" t="str">
        <f>IF($A821&lt;&gt;"",VLOOKUP(TRUNC(MID($A821,1,2),0),Plano_Contas!$H$3:$J$103,2,TRUE),"")</f>
        <v/>
      </c>
      <c r="BE821" s="201" t="str">
        <f t="shared" si="47"/>
        <v/>
      </c>
      <c r="BF821" t="str">
        <f ca="1">IF($BT821&lt;&gt;"",SUMIF($BD$3:$BD$1004,"="&amp;$BD821,INDIRECT(ADDRESS(3,BF$2,1,1)):INDIRECT(ADDRESS(1004,BF$2,1,1))),"")</f>
        <v/>
      </c>
      <c r="BG821" t="str">
        <f ca="1">IF($BT821&lt;&gt;"",SUMIF($BD$3:$BD$1004,"="&amp;$BD821,INDIRECT(ADDRESS(3,BG$2,1,1)):INDIRECT(ADDRESS(1004,BG$2,1,1))),"")</f>
        <v/>
      </c>
      <c r="BH821" t="str">
        <f ca="1">IF($BT821&lt;&gt;"",SUMIF($BD$3:$BD$1004,"="&amp;$BD821,INDIRECT(ADDRESS(3,BH$2,1,1)):INDIRECT(ADDRESS(1004,BH$2,1,1))),"")</f>
        <v/>
      </c>
      <c r="BI821" t="str">
        <f ca="1">IF($BT821&lt;&gt;"",SUMIF($BD$3:$BD$1004,"="&amp;$BD821,INDIRECT(ADDRESS(3,BI$2,1,1)):INDIRECT(ADDRESS(1004,BI$2,1,1))),"")</f>
        <v/>
      </c>
      <c r="BJ821" t="str">
        <f ca="1">IF($BT821&lt;&gt;"",SUMIF($BD$3:$BD$1004,"="&amp;$BD821,INDIRECT(ADDRESS(3,BJ$2,1,1)):INDIRECT(ADDRESS(1004,BJ$2,1,1))),"")</f>
        <v/>
      </c>
      <c r="BK821" t="str">
        <f ca="1">IF($BT821&lt;&gt;"",SUMIF($BD$3:$BD$1004,"="&amp;$BD821,INDIRECT(ADDRESS(3,BK$2,1,1)):INDIRECT(ADDRESS(1004,BK$2,1,1))),"")</f>
        <v/>
      </c>
      <c r="BL821" t="str">
        <f ca="1">IF($BT821&lt;&gt;"",SUMIF($BD$3:$BD$1004,"="&amp;$BD821,INDIRECT(ADDRESS(3,BL$2,1,1)):INDIRECT(ADDRESS(1004,BL$2,1,1))),"")</f>
        <v/>
      </c>
      <c r="BM821" t="str">
        <f ca="1">IF($BT821&lt;&gt;"",SUMIF($BD$3:$BD$1004,"="&amp;$BD821,INDIRECT(ADDRESS(3,BM$2,1,1)):INDIRECT(ADDRESS(1004,BM$2,1,1))),"")</f>
        <v/>
      </c>
      <c r="BN821" t="str">
        <f ca="1">IF($BT821&lt;&gt;"",SUMIF($BD$3:$BD$1004,"="&amp;$BD821,INDIRECT(ADDRESS(3,BN$2,1,1)):INDIRECT(ADDRESS(1004,BN$2,1,1))),"")</f>
        <v/>
      </c>
      <c r="BO821" t="str">
        <f ca="1">IF($BT821&lt;&gt;"",SUMIF($BD$3:$BD$1004,"="&amp;$BD821,INDIRECT(ADDRESS(3,BO$2,1,1)):INDIRECT(ADDRESS(1004,BO$2,1,1))),"")</f>
        <v/>
      </c>
      <c r="BP821" t="str">
        <f ca="1">IF($BT821&lt;&gt;"",SUMIF($BD$3:$BD$1004,"="&amp;$BD821,INDIRECT(ADDRESS(3,BP$2,1,1)):INDIRECT(ADDRESS(1004,BP$2,1,1))),"")</f>
        <v/>
      </c>
      <c r="BQ821" t="str">
        <f ca="1">IF($BT821&lt;&gt;"",SUMIF($BD$3:$BD$1004,"="&amp;$BD821,INDIRECT(ADDRESS(3,BQ$2,1,1)):INDIRECT(ADDRESS(1004,BQ$2,1,1))),"")</f>
        <v/>
      </c>
      <c r="BR821" t="str">
        <f ca="1">IF($BT821&lt;&gt;"",SUMIF($BD$3:$BD$1004,"="&amp;$BD821,INDIRECT(ADDRESS(3,BR$2,1,1)):INDIRECT(ADDRESS(1004,BR$2,1,1))),"")</f>
        <v/>
      </c>
      <c r="BS821" t="str">
        <f>IF($A821&lt;&gt;"",VLOOKUP(TRUNC(MID($A821,1,2),0),Plano_Contas!$H$3:$J$103,3,TRUE),"")</f>
        <v/>
      </c>
      <c r="BT821" t="str">
        <f t="shared" si="48"/>
        <v/>
      </c>
      <c r="BV821">
        <f>Empresas!C821</f>
        <v>0</v>
      </c>
    </row>
    <row r="822" spans="1:74" x14ac:dyDescent="0.2">
      <c r="A822" s="89"/>
      <c r="B822" s="52" t="str">
        <f>IF($A822&lt;&gt;"",VLOOKUP(""&amp;$A822,Plano_Contas!$A$3:$F$1003,6,0),"")</f>
        <v/>
      </c>
      <c r="C822" s="91"/>
      <c r="D822" s="111"/>
      <c r="E822" s="112">
        <v>0</v>
      </c>
      <c r="F822" s="87"/>
      <c r="G822" s="85"/>
      <c r="H822" s="111"/>
      <c r="I822" s="112">
        <v>0</v>
      </c>
      <c r="J822" s="87"/>
      <c r="K822" s="85"/>
      <c r="L822" s="111"/>
      <c r="M822" s="112">
        <v>0</v>
      </c>
      <c r="N822" s="87"/>
      <c r="O822" s="85"/>
      <c r="P822" s="111"/>
      <c r="Q822" s="112">
        <v>0</v>
      </c>
      <c r="R822" s="87"/>
      <c r="S822" s="85"/>
      <c r="T822" s="111"/>
      <c r="U822" s="112">
        <v>0</v>
      </c>
      <c r="V822" s="87"/>
      <c r="W822" s="85"/>
      <c r="X822" s="111"/>
      <c r="Y822" s="112">
        <v>0</v>
      </c>
      <c r="Z822" s="87"/>
      <c r="AA822" s="85"/>
      <c r="AB822" s="111"/>
      <c r="AC822" s="112">
        <v>0</v>
      </c>
      <c r="AD822" s="87"/>
      <c r="AE822" s="85"/>
      <c r="AF822" s="111"/>
      <c r="AG822" s="112">
        <v>0</v>
      </c>
      <c r="AH822" s="87"/>
      <c r="AI822" s="85"/>
      <c r="AJ822" s="111"/>
      <c r="AK822" s="112">
        <v>0</v>
      </c>
      <c r="AL822" s="87"/>
      <c r="AM822" s="85"/>
      <c r="AN822" s="111"/>
      <c r="AO822" s="112">
        <v>0</v>
      </c>
      <c r="AP822" s="87"/>
      <c r="AQ822" s="85"/>
      <c r="AR822" s="111"/>
      <c r="AS822" s="112">
        <v>0</v>
      </c>
      <c r="AT822" s="87"/>
      <c r="AU822" s="85"/>
      <c r="AV822" s="111"/>
      <c r="AW822" s="112">
        <v>0</v>
      </c>
      <c r="AX822" s="87"/>
      <c r="AY822" s="85"/>
      <c r="AZ822" s="267">
        <f t="shared" si="45"/>
        <v>0</v>
      </c>
      <c r="BA822" s="88">
        <f t="shared" si="46"/>
        <v>0</v>
      </c>
      <c r="BC822">
        <f>IF($A822&lt;&gt;"",COUNTIF($BD$3:$BD822,$BD822),0)</f>
        <v>0</v>
      </c>
      <c r="BD822" t="str">
        <f>IF($A822&lt;&gt;"",VLOOKUP(TRUNC(MID($A822,1,2),0),Plano_Contas!$H$3:$J$103,2,TRUE),"")</f>
        <v/>
      </c>
      <c r="BE822" s="201" t="str">
        <f t="shared" si="47"/>
        <v/>
      </c>
      <c r="BF822" t="str">
        <f ca="1">IF($BT822&lt;&gt;"",SUMIF($BD$3:$BD$1004,"="&amp;$BD822,INDIRECT(ADDRESS(3,BF$2,1,1)):INDIRECT(ADDRESS(1004,BF$2,1,1))),"")</f>
        <v/>
      </c>
      <c r="BG822" t="str">
        <f ca="1">IF($BT822&lt;&gt;"",SUMIF($BD$3:$BD$1004,"="&amp;$BD822,INDIRECT(ADDRESS(3,BG$2,1,1)):INDIRECT(ADDRESS(1004,BG$2,1,1))),"")</f>
        <v/>
      </c>
      <c r="BH822" t="str">
        <f ca="1">IF($BT822&lt;&gt;"",SUMIF($BD$3:$BD$1004,"="&amp;$BD822,INDIRECT(ADDRESS(3,BH$2,1,1)):INDIRECT(ADDRESS(1004,BH$2,1,1))),"")</f>
        <v/>
      </c>
      <c r="BI822" t="str">
        <f ca="1">IF($BT822&lt;&gt;"",SUMIF($BD$3:$BD$1004,"="&amp;$BD822,INDIRECT(ADDRESS(3,BI$2,1,1)):INDIRECT(ADDRESS(1004,BI$2,1,1))),"")</f>
        <v/>
      </c>
      <c r="BJ822" t="str">
        <f ca="1">IF($BT822&lt;&gt;"",SUMIF($BD$3:$BD$1004,"="&amp;$BD822,INDIRECT(ADDRESS(3,BJ$2,1,1)):INDIRECT(ADDRESS(1004,BJ$2,1,1))),"")</f>
        <v/>
      </c>
      <c r="BK822" t="str">
        <f ca="1">IF($BT822&lt;&gt;"",SUMIF($BD$3:$BD$1004,"="&amp;$BD822,INDIRECT(ADDRESS(3,BK$2,1,1)):INDIRECT(ADDRESS(1004,BK$2,1,1))),"")</f>
        <v/>
      </c>
      <c r="BL822" t="str">
        <f ca="1">IF($BT822&lt;&gt;"",SUMIF($BD$3:$BD$1004,"="&amp;$BD822,INDIRECT(ADDRESS(3,BL$2,1,1)):INDIRECT(ADDRESS(1004,BL$2,1,1))),"")</f>
        <v/>
      </c>
      <c r="BM822" t="str">
        <f ca="1">IF($BT822&lt;&gt;"",SUMIF($BD$3:$BD$1004,"="&amp;$BD822,INDIRECT(ADDRESS(3,BM$2,1,1)):INDIRECT(ADDRESS(1004,BM$2,1,1))),"")</f>
        <v/>
      </c>
      <c r="BN822" t="str">
        <f ca="1">IF($BT822&lt;&gt;"",SUMIF($BD$3:$BD$1004,"="&amp;$BD822,INDIRECT(ADDRESS(3,BN$2,1,1)):INDIRECT(ADDRESS(1004,BN$2,1,1))),"")</f>
        <v/>
      </c>
      <c r="BO822" t="str">
        <f ca="1">IF($BT822&lt;&gt;"",SUMIF($BD$3:$BD$1004,"="&amp;$BD822,INDIRECT(ADDRESS(3,BO$2,1,1)):INDIRECT(ADDRESS(1004,BO$2,1,1))),"")</f>
        <v/>
      </c>
      <c r="BP822" t="str">
        <f ca="1">IF($BT822&lt;&gt;"",SUMIF($BD$3:$BD$1004,"="&amp;$BD822,INDIRECT(ADDRESS(3,BP$2,1,1)):INDIRECT(ADDRESS(1004,BP$2,1,1))),"")</f>
        <v/>
      </c>
      <c r="BQ822" t="str">
        <f ca="1">IF($BT822&lt;&gt;"",SUMIF($BD$3:$BD$1004,"="&amp;$BD822,INDIRECT(ADDRESS(3,BQ$2,1,1)):INDIRECT(ADDRESS(1004,BQ$2,1,1))),"")</f>
        <v/>
      </c>
      <c r="BR822" t="str">
        <f ca="1">IF($BT822&lt;&gt;"",SUMIF($BD$3:$BD$1004,"="&amp;$BD822,INDIRECT(ADDRESS(3,BR$2,1,1)):INDIRECT(ADDRESS(1004,BR$2,1,1))),"")</f>
        <v/>
      </c>
      <c r="BS822" t="str">
        <f>IF($A822&lt;&gt;"",VLOOKUP(TRUNC(MID($A822,1,2),0),Plano_Contas!$H$3:$J$103,3,TRUE),"")</f>
        <v/>
      </c>
      <c r="BT822" t="str">
        <f t="shared" si="48"/>
        <v/>
      </c>
      <c r="BV822">
        <f>Empresas!C822</f>
        <v>0</v>
      </c>
    </row>
    <row r="823" spans="1:74" x14ac:dyDescent="0.2">
      <c r="A823" s="89"/>
      <c r="B823" s="52" t="str">
        <f>IF($A823&lt;&gt;"",VLOOKUP(""&amp;$A823,Plano_Contas!$A$3:$F$1003,6,0),"")</f>
        <v/>
      </c>
      <c r="C823" s="91"/>
      <c r="D823" s="111"/>
      <c r="E823" s="112">
        <v>0</v>
      </c>
      <c r="F823" s="87"/>
      <c r="G823" s="85"/>
      <c r="H823" s="111"/>
      <c r="I823" s="112">
        <v>0</v>
      </c>
      <c r="J823" s="87"/>
      <c r="K823" s="85"/>
      <c r="L823" s="111"/>
      <c r="M823" s="112">
        <v>0</v>
      </c>
      <c r="N823" s="87"/>
      <c r="O823" s="85"/>
      <c r="P823" s="111"/>
      <c r="Q823" s="112">
        <v>0</v>
      </c>
      <c r="R823" s="87"/>
      <c r="S823" s="85"/>
      <c r="T823" s="111"/>
      <c r="U823" s="112">
        <v>0</v>
      </c>
      <c r="V823" s="87"/>
      <c r="W823" s="85"/>
      <c r="X823" s="111"/>
      <c r="Y823" s="112">
        <v>0</v>
      </c>
      <c r="Z823" s="87"/>
      <c r="AA823" s="85"/>
      <c r="AB823" s="111"/>
      <c r="AC823" s="112">
        <v>0</v>
      </c>
      <c r="AD823" s="87"/>
      <c r="AE823" s="85"/>
      <c r="AF823" s="111"/>
      <c r="AG823" s="112">
        <v>0</v>
      </c>
      <c r="AH823" s="87"/>
      <c r="AI823" s="85"/>
      <c r="AJ823" s="111"/>
      <c r="AK823" s="112">
        <v>0</v>
      </c>
      <c r="AL823" s="87"/>
      <c r="AM823" s="85"/>
      <c r="AN823" s="111"/>
      <c r="AO823" s="112">
        <v>0</v>
      </c>
      <c r="AP823" s="87"/>
      <c r="AQ823" s="85"/>
      <c r="AR823" s="111"/>
      <c r="AS823" s="112">
        <v>0</v>
      </c>
      <c r="AT823" s="87"/>
      <c r="AU823" s="85"/>
      <c r="AV823" s="111"/>
      <c r="AW823" s="112">
        <v>0</v>
      </c>
      <c r="AX823" s="87"/>
      <c r="AY823" s="85"/>
      <c r="AZ823" s="267">
        <f t="shared" si="45"/>
        <v>0</v>
      </c>
      <c r="BA823" s="88">
        <f t="shared" si="46"/>
        <v>0</v>
      </c>
      <c r="BC823">
        <f>IF($A823&lt;&gt;"",COUNTIF($BD$3:$BD823,$BD823),0)</f>
        <v>0</v>
      </c>
      <c r="BD823" t="str">
        <f>IF($A823&lt;&gt;"",VLOOKUP(TRUNC(MID($A823,1,2),0),Plano_Contas!$H$3:$J$103,2,TRUE),"")</f>
        <v/>
      </c>
      <c r="BE823" s="201" t="str">
        <f t="shared" si="47"/>
        <v/>
      </c>
      <c r="BF823" t="str">
        <f ca="1">IF($BT823&lt;&gt;"",SUMIF($BD$3:$BD$1004,"="&amp;$BD823,INDIRECT(ADDRESS(3,BF$2,1,1)):INDIRECT(ADDRESS(1004,BF$2,1,1))),"")</f>
        <v/>
      </c>
      <c r="BG823" t="str">
        <f ca="1">IF($BT823&lt;&gt;"",SUMIF($BD$3:$BD$1004,"="&amp;$BD823,INDIRECT(ADDRESS(3,BG$2,1,1)):INDIRECT(ADDRESS(1004,BG$2,1,1))),"")</f>
        <v/>
      </c>
      <c r="BH823" t="str">
        <f ca="1">IF($BT823&lt;&gt;"",SUMIF($BD$3:$BD$1004,"="&amp;$BD823,INDIRECT(ADDRESS(3,BH$2,1,1)):INDIRECT(ADDRESS(1004,BH$2,1,1))),"")</f>
        <v/>
      </c>
      <c r="BI823" t="str">
        <f ca="1">IF($BT823&lt;&gt;"",SUMIF($BD$3:$BD$1004,"="&amp;$BD823,INDIRECT(ADDRESS(3,BI$2,1,1)):INDIRECT(ADDRESS(1004,BI$2,1,1))),"")</f>
        <v/>
      </c>
      <c r="BJ823" t="str">
        <f ca="1">IF($BT823&lt;&gt;"",SUMIF($BD$3:$BD$1004,"="&amp;$BD823,INDIRECT(ADDRESS(3,BJ$2,1,1)):INDIRECT(ADDRESS(1004,BJ$2,1,1))),"")</f>
        <v/>
      </c>
      <c r="BK823" t="str">
        <f ca="1">IF($BT823&lt;&gt;"",SUMIF($BD$3:$BD$1004,"="&amp;$BD823,INDIRECT(ADDRESS(3,BK$2,1,1)):INDIRECT(ADDRESS(1004,BK$2,1,1))),"")</f>
        <v/>
      </c>
      <c r="BL823" t="str">
        <f ca="1">IF($BT823&lt;&gt;"",SUMIF($BD$3:$BD$1004,"="&amp;$BD823,INDIRECT(ADDRESS(3,BL$2,1,1)):INDIRECT(ADDRESS(1004,BL$2,1,1))),"")</f>
        <v/>
      </c>
      <c r="BM823" t="str">
        <f ca="1">IF($BT823&lt;&gt;"",SUMIF($BD$3:$BD$1004,"="&amp;$BD823,INDIRECT(ADDRESS(3,BM$2,1,1)):INDIRECT(ADDRESS(1004,BM$2,1,1))),"")</f>
        <v/>
      </c>
      <c r="BN823" t="str">
        <f ca="1">IF($BT823&lt;&gt;"",SUMIF($BD$3:$BD$1004,"="&amp;$BD823,INDIRECT(ADDRESS(3,BN$2,1,1)):INDIRECT(ADDRESS(1004,BN$2,1,1))),"")</f>
        <v/>
      </c>
      <c r="BO823" t="str">
        <f ca="1">IF($BT823&lt;&gt;"",SUMIF($BD$3:$BD$1004,"="&amp;$BD823,INDIRECT(ADDRESS(3,BO$2,1,1)):INDIRECT(ADDRESS(1004,BO$2,1,1))),"")</f>
        <v/>
      </c>
      <c r="BP823" t="str">
        <f ca="1">IF($BT823&lt;&gt;"",SUMIF($BD$3:$BD$1004,"="&amp;$BD823,INDIRECT(ADDRESS(3,BP$2,1,1)):INDIRECT(ADDRESS(1004,BP$2,1,1))),"")</f>
        <v/>
      </c>
      <c r="BQ823" t="str">
        <f ca="1">IF($BT823&lt;&gt;"",SUMIF($BD$3:$BD$1004,"="&amp;$BD823,INDIRECT(ADDRESS(3,BQ$2,1,1)):INDIRECT(ADDRESS(1004,BQ$2,1,1))),"")</f>
        <v/>
      </c>
      <c r="BR823" t="str">
        <f ca="1">IF($BT823&lt;&gt;"",SUMIF($BD$3:$BD$1004,"="&amp;$BD823,INDIRECT(ADDRESS(3,BR$2,1,1)):INDIRECT(ADDRESS(1004,BR$2,1,1))),"")</f>
        <v/>
      </c>
      <c r="BS823" t="str">
        <f>IF($A823&lt;&gt;"",VLOOKUP(TRUNC(MID($A823,1,2),0),Plano_Contas!$H$3:$J$103,3,TRUE),"")</f>
        <v/>
      </c>
      <c r="BT823" t="str">
        <f t="shared" si="48"/>
        <v/>
      </c>
      <c r="BV823">
        <f>Empresas!C823</f>
        <v>0</v>
      </c>
    </row>
    <row r="824" spans="1:74" x14ac:dyDescent="0.2">
      <c r="A824" s="89"/>
      <c r="B824" s="52" t="str">
        <f>IF($A824&lt;&gt;"",VLOOKUP(""&amp;$A824,Plano_Contas!$A$3:$F$1003,6,0),"")</f>
        <v/>
      </c>
      <c r="C824" s="91"/>
      <c r="D824" s="111"/>
      <c r="E824" s="112">
        <v>0</v>
      </c>
      <c r="F824" s="87"/>
      <c r="G824" s="85"/>
      <c r="H824" s="111"/>
      <c r="I824" s="112">
        <v>0</v>
      </c>
      <c r="J824" s="87"/>
      <c r="K824" s="85"/>
      <c r="L824" s="111"/>
      <c r="M824" s="112">
        <v>0</v>
      </c>
      <c r="N824" s="87"/>
      <c r="O824" s="85"/>
      <c r="P824" s="111"/>
      <c r="Q824" s="112">
        <v>0</v>
      </c>
      <c r="R824" s="87"/>
      <c r="S824" s="85"/>
      <c r="T824" s="111"/>
      <c r="U824" s="112">
        <v>0</v>
      </c>
      <c r="V824" s="87"/>
      <c r="W824" s="85"/>
      <c r="X824" s="111"/>
      <c r="Y824" s="112">
        <v>0</v>
      </c>
      <c r="Z824" s="87"/>
      <c r="AA824" s="85"/>
      <c r="AB824" s="111"/>
      <c r="AC824" s="112">
        <v>0</v>
      </c>
      <c r="AD824" s="87"/>
      <c r="AE824" s="85"/>
      <c r="AF824" s="111"/>
      <c r="AG824" s="112">
        <v>0</v>
      </c>
      <c r="AH824" s="87"/>
      <c r="AI824" s="85"/>
      <c r="AJ824" s="111"/>
      <c r="AK824" s="112">
        <v>0</v>
      </c>
      <c r="AL824" s="87"/>
      <c r="AM824" s="85"/>
      <c r="AN824" s="111"/>
      <c r="AO824" s="112">
        <v>0</v>
      </c>
      <c r="AP824" s="87"/>
      <c r="AQ824" s="85"/>
      <c r="AR824" s="111"/>
      <c r="AS824" s="112">
        <v>0</v>
      </c>
      <c r="AT824" s="87"/>
      <c r="AU824" s="85"/>
      <c r="AV824" s="111"/>
      <c r="AW824" s="112">
        <v>0</v>
      </c>
      <c r="AX824" s="87"/>
      <c r="AY824" s="85"/>
      <c r="AZ824" s="267">
        <f t="shared" si="45"/>
        <v>0</v>
      </c>
      <c r="BA824" s="88">
        <f t="shared" si="46"/>
        <v>0</v>
      </c>
      <c r="BC824">
        <f>IF($A824&lt;&gt;"",COUNTIF($BD$3:$BD824,$BD824),0)</f>
        <v>0</v>
      </c>
      <c r="BD824" t="str">
        <f>IF($A824&lt;&gt;"",VLOOKUP(TRUNC(MID($A824,1,2),0),Plano_Contas!$H$3:$J$103,2,TRUE),"")</f>
        <v/>
      </c>
      <c r="BE824" s="201" t="str">
        <f t="shared" si="47"/>
        <v/>
      </c>
      <c r="BF824" t="str">
        <f ca="1">IF($BT824&lt;&gt;"",SUMIF($BD$3:$BD$1004,"="&amp;$BD824,INDIRECT(ADDRESS(3,BF$2,1,1)):INDIRECT(ADDRESS(1004,BF$2,1,1))),"")</f>
        <v/>
      </c>
      <c r="BG824" t="str">
        <f ca="1">IF($BT824&lt;&gt;"",SUMIF($BD$3:$BD$1004,"="&amp;$BD824,INDIRECT(ADDRESS(3,BG$2,1,1)):INDIRECT(ADDRESS(1004,BG$2,1,1))),"")</f>
        <v/>
      </c>
      <c r="BH824" t="str">
        <f ca="1">IF($BT824&lt;&gt;"",SUMIF($BD$3:$BD$1004,"="&amp;$BD824,INDIRECT(ADDRESS(3,BH$2,1,1)):INDIRECT(ADDRESS(1004,BH$2,1,1))),"")</f>
        <v/>
      </c>
      <c r="BI824" t="str">
        <f ca="1">IF($BT824&lt;&gt;"",SUMIF($BD$3:$BD$1004,"="&amp;$BD824,INDIRECT(ADDRESS(3,BI$2,1,1)):INDIRECT(ADDRESS(1004,BI$2,1,1))),"")</f>
        <v/>
      </c>
      <c r="BJ824" t="str">
        <f ca="1">IF($BT824&lt;&gt;"",SUMIF($BD$3:$BD$1004,"="&amp;$BD824,INDIRECT(ADDRESS(3,BJ$2,1,1)):INDIRECT(ADDRESS(1004,BJ$2,1,1))),"")</f>
        <v/>
      </c>
      <c r="BK824" t="str">
        <f ca="1">IF($BT824&lt;&gt;"",SUMIF($BD$3:$BD$1004,"="&amp;$BD824,INDIRECT(ADDRESS(3,BK$2,1,1)):INDIRECT(ADDRESS(1004,BK$2,1,1))),"")</f>
        <v/>
      </c>
      <c r="BL824" t="str">
        <f ca="1">IF($BT824&lt;&gt;"",SUMIF($BD$3:$BD$1004,"="&amp;$BD824,INDIRECT(ADDRESS(3,BL$2,1,1)):INDIRECT(ADDRESS(1004,BL$2,1,1))),"")</f>
        <v/>
      </c>
      <c r="BM824" t="str">
        <f ca="1">IF($BT824&lt;&gt;"",SUMIF($BD$3:$BD$1004,"="&amp;$BD824,INDIRECT(ADDRESS(3,BM$2,1,1)):INDIRECT(ADDRESS(1004,BM$2,1,1))),"")</f>
        <v/>
      </c>
      <c r="BN824" t="str">
        <f ca="1">IF($BT824&lt;&gt;"",SUMIF($BD$3:$BD$1004,"="&amp;$BD824,INDIRECT(ADDRESS(3,BN$2,1,1)):INDIRECT(ADDRESS(1004,BN$2,1,1))),"")</f>
        <v/>
      </c>
      <c r="BO824" t="str">
        <f ca="1">IF($BT824&lt;&gt;"",SUMIF($BD$3:$BD$1004,"="&amp;$BD824,INDIRECT(ADDRESS(3,BO$2,1,1)):INDIRECT(ADDRESS(1004,BO$2,1,1))),"")</f>
        <v/>
      </c>
      <c r="BP824" t="str">
        <f ca="1">IF($BT824&lt;&gt;"",SUMIF($BD$3:$BD$1004,"="&amp;$BD824,INDIRECT(ADDRESS(3,BP$2,1,1)):INDIRECT(ADDRESS(1004,BP$2,1,1))),"")</f>
        <v/>
      </c>
      <c r="BQ824" t="str">
        <f ca="1">IF($BT824&lt;&gt;"",SUMIF($BD$3:$BD$1004,"="&amp;$BD824,INDIRECT(ADDRESS(3,BQ$2,1,1)):INDIRECT(ADDRESS(1004,BQ$2,1,1))),"")</f>
        <v/>
      </c>
      <c r="BR824" t="str">
        <f ca="1">IF($BT824&lt;&gt;"",SUMIF($BD$3:$BD$1004,"="&amp;$BD824,INDIRECT(ADDRESS(3,BR$2,1,1)):INDIRECT(ADDRESS(1004,BR$2,1,1))),"")</f>
        <v/>
      </c>
      <c r="BS824" t="str">
        <f>IF($A824&lt;&gt;"",VLOOKUP(TRUNC(MID($A824,1,2),0),Plano_Contas!$H$3:$J$103,3,TRUE),"")</f>
        <v/>
      </c>
      <c r="BT824" t="str">
        <f t="shared" si="48"/>
        <v/>
      </c>
      <c r="BV824">
        <f>Empresas!C824</f>
        <v>0</v>
      </c>
    </row>
    <row r="825" spans="1:74" x14ac:dyDescent="0.2">
      <c r="A825" s="89"/>
      <c r="B825" s="52" t="str">
        <f>IF($A825&lt;&gt;"",VLOOKUP(""&amp;$A825,Plano_Contas!$A$3:$F$1003,6,0),"")</f>
        <v/>
      </c>
      <c r="C825" s="91"/>
      <c r="D825" s="111"/>
      <c r="E825" s="112">
        <v>0</v>
      </c>
      <c r="F825" s="87"/>
      <c r="G825" s="85"/>
      <c r="H825" s="111"/>
      <c r="I825" s="112">
        <v>0</v>
      </c>
      <c r="J825" s="87"/>
      <c r="K825" s="85"/>
      <c r="L825" s="111"/>
      <c r="M825" s="112">
        <v>0</v>
      </c>
      <c r="N825" s="87"/>
      <c r="O825" s="85"/>
      <c r="P825" s="111"/>
      <c r="Q825" s="112">
        <v>0</v>
      </c>
      <c r="R825" s="87"/>
      <c r="S825" s="85"/>
      <c r="T825" s="111"/>
      <c r="U825" s="112">
        <v>0</v>
      </c>
      <c r="V825" s="87"/>
      <c r="W825" s="85"/>
      <c r="X825" s="111"/>
      <c r="Y825" s="112">
        <v>0</v>
      </c>
      <c r="Z825" s="87"/>
      <c r="AA825" s="85"/>
      <c r="AB825" s="111"/>
      <c r="AC825" s="112">
        <v>0</v>
      </c>
      <c r="AD825" s="87"/>
      <c r="AE825" s="85"/>
      <c r="AF825" s="111"/>
      <c r="AG825" s="112">
        <v>0</v>
      </c>
      <c r="AH825" s="87"/>
      <c r="AI825" s="85"/>
      <c r="AJ825" s="111"/>
      <c r="AK825" s="112">
        <v>0</v>
      </c>
      <c r="AL825" s="87"/>
      <c r="AM825" s="85"/>
      <c r="AN825" s="111"/>
      <c r="AO825" s="112">
        <v>0</v>
      </c>
      <c r="AP825" s="87"/>
      <c r="AQ825" s="85"/>
      <c r="AR825" s="111"/>
      <c r="AS825" s="112">
        <v>0</v>
      </c>
      <c r="AT825" s="87"/>
      <c r="AU825" s="85"/>
      <c r="AV825" s="111"/>
      <c r="AW825" s="112">
        <v>0</v>
      </c>
      <c r="AX825" s="87"/>
      <c r="AY825" s="85"/>
      <c r="AZ825" s="267">
        <f t="shared" si="45"/>
        <v>0</v>
      </c>
      <c r="BA825" s="88">
        <f t="shared" si="46"/>
        <v>0</v>
      </c>
      <c r="BC825">
        <f>IF($A825&lt;&gt;"",COUNTIF($BD$3:$BD825,$BD825),0)</f>
        <v>0</v>
      </c>
      <c r="BD825" t="str">
        <f>IF($A825&lt;&gt;"",VLOOKUP(TRUNC(MID($A825,1,2),0),Plano_Contas!$H$3:$J$103,2,TRUE),"")</f>
        <v/>
      </c>
      <c r="BE825" s="201" t="str">
        <f t="shared" si="47"/>
        <v/>
      </c>
      <c r="BF825" t="str">
        <f ca="1">IF($BT825&lt;&gt;"",SUMIF($BD$3:$BD$1004,"="&amp;$BD825,INDIRECT(ADDRESS(3,BF$2,1,1)):INDIRECT(ADDRESS(1004,BF$2,1,1))),"")</f>
        <v/>
      </c>
      <c r="BG825" t="str">
        <f ca="1">IF($BT825&lt;&gt;"",SUMIF($BD$3:$BD$1004,"="&amp;$BD825,INDIRECT(ADDRESS(3,BG$2,1,1)):INDIRECT(ADDRESS(1004,BG$2,1,1))),"")</f>
        <v/>
      </c>
      <c r="BH825" t="str">
        <f ca="1">IF($BT825&lt;&gt;"",SUMIF($BD$3:$BD$1004,"="&amp;$BD825,INDIRECT(ADDRESS(3,BH$2,1,1)):INDIRECT(ADDRESS(1004,BH$2,1,1))),"")</f>
        <v/>
      </c>
      <c r="BI825" t="str">
        <f ca="1">IF($BT825&lt;&gt;"",SUMIF($BD$3:$BD$1004,"="&amp;$BD825,INDIRECT(ADDRESS(3,BI$2,1,1)):INDIRECT(ADDRESS(1004,BI$2,1,1))),"")</f>
        <v/>
      </c>
      <c r="BJ825" t="str">
        <f ca="1">IF($BT825&lt;&gt;"",SUMIF($BD$3:$BD$1004,"="&amp;$BD825,INDIRECT(ADDRESS(3,BJ$2,1,1)):INDIRECT(ADDRESS(1004,BJ$2,1,1))),"")</f>
        <v/>
      </c>
      <c r="BK825" t="str">
        <f ca="1">IF($BT825&lt;&gt;"",SUMIF($BD$3:$BD$1004,"="&amp;$BD825,INDIRECT(ADDRESS(3,BK$2,1,1)):INDIRECT(ADDRESS(1004,BK$2,1,1))),"")</f>
        <v/>
      </c>
      <c r="BL825" t="str">
        <f ca="1">IF($BT825&lt;&gt;"",SUMIF($BD$3:$BD$1004,"="&amp;$BD825,INDIRECT(ADDRESS(3,BL$2,1,1)):INDIRECT(ADDRESS(1004,BL$2,1,1))),"")</f>
        <v/>
      </c>
      <c r="BM825" t="str">
        <f ca="1">IF($BT825&lt;&gt;"",SUMIF($BD$3:$BD$1004,"="&amp;$BD825,INDIRECT(ADDRESS(3,BM$2,1,1)):INDIRECT(ADDRESS(1004,BM$2,1,1))),"")</f>
        <v/>
      </c>
      <c r="BN825" t="str">
        <f ca="1">IF($BT825&lt;&gt;"",SUMIF($BD$3:$BD$1004,"="&amp;$BD825,INDIRECT(ADDRESS(3,BN$2,1,1)):INDIRECT(ADDRESS(1004,BN$2,1,1))),"")</f>
        <v/>
      </c>
      <c r="BO825" t="str">
        <f ca="1">IF($BT825&lt;&gt;"",SUMIF($BD$3:$BD$1004,"="&amp;$BD825,INDIRECT(ADDRESS(3,BO$2,1,1)):INDIRECT(ADDRESS(1004,BO$2,1,1))),"")</f>
        <v/>
      </c>
      <c r="BP825" t="str">
        <f ca="1">IF($BT825&lt;&gt;"",SUMIF($BD$3:$BD$1004,"="&amp;$BD825,INDIRECT(ADDRESS(3,BP$2,1,1)):INDIRECT(ADDRESS(1004,BP$2,1,1))),"")</f>
        <v/>
      </c>
      <c r="BQ825" t="str">
        <f ca="1">IF($BT825&lt;&gt;"",SUMIF($BD$3:$BD$1004,"="&amp;$BD825,INDIRECT(ADDRESS(3,BQ$2,1,1)):INDIRECT(ADDRESS(1004,BQ$2,1,1))),"")</f>
        <v/>
      </c>
      <c r="BR825" t="str">
        <f ca="1">IF($BT825&lt;&gt;"",SUMIF($BD$3:$BD$1004,"="&amp;$BD825,INDIRECT(ADDRESS(3,BR$2,1,1)):INDIRECT(ADDRESS(1004,BR$2,1,1))),"")</f>
        <v/>
      </c>
      <c r="BS825" t="str">
        <f>IF($A825&lt;&gt;"",VLOOKUP(TRUNC(MID($A825,1,2),0),Plano_Contas!$H$3:$J$103,3,TRUE),"")</f>
        <v/>
      </c>
      <c r="BT825" t="str">
        <f t="shared" si="48"/>
        <v/>
      </c>
      <c r="BV825">
        <f>Empresas!C825</f>
        <v>0</v>
      </c>
    </row>
    <row r="826" spans="1:74" x14ac:dyDescent="0.2">
      <c r="A826" s="89"/>
      <c r="B826" s="52" t="str">
        <f>IF($A826&lt;&gt;"",VLOOKUP(""&amp;$A826,Plano_Contas!$A$3:$F$1003,6,0),"")</f>
        <v/>
      </c>
      <c r="C826" s="91"/>
      <c r="D826" s="111"/>
      <c r="E826" s="112">
        <v>0</v>
      </c>
      <c r="F826" s="87"/>
      <c r="G826" s="85"/>
      <c r="H826" s="111"/>
      <c r="I826" s="112">
        <v>0</v>
      </c>
      <c r="J826" s="87"/>
      <c r="K826" s="85"/>
      <c r="L826" s="111"/>
      <c r="M826" s="112">
        <v>0</v>
      </c>
      <c r="N826" s="87"/>
      <c r="O826" s="85"/>
      <c r="P826" s="111"/>
      <c r="Q826" s="112">
        <v>0</v>
      </c>
      <c r="R826" s="87"/>
      <c r="S826" s="85"/>
      <c r="T826" s="111"/>
      <c r="U826" s="112">
        <v>0</v>
      </c>
      <c r="V826" s="87"/>
      <c r="W826" s="85"/>
      <c r="X826" s="111"/>
      <c r="Y826" s="112">
        <v>0</v>
      </c>
      <c r="Z826" s="87"/>
      <c r="AA826" s="85"/>
      <c r="AB826" s="111"/>
      <c r="AC826" s="112">
        <v>0</v>
      </c>
      <c r="AD826" s="87"/>
      <c r="AE826" s="85"/>
      <c r="AF826" s="111"/>
      <c r="AG826" s="112">
        <v>0</v>
      </c>
      <c r="AH826" s="87"/>
      <c r="AI826" s="85"/>
      <c r="AJ826" s="111"/>
      <c r="AK826" s="112">
        <v>0</v>
      </c>
      <c r="AL826" s="87"/>
      <c r="AM826" s="85"/>
      <c r="AN826" s="111"/>
      <c r="AO826" s="112">
        <v>0</v>
      </c>
      <c r="AP826" s="87"/>
      <c r="AQ826" s="85"/>
      <c r="AR826" s="111"/>
      <c r="AS826" s="112">
        <v>0</v>
      </c>
      <c r="AT826" s="87"/>
      <c r="AU826" s="85"/>
      <c r="AV826" s="111"/>
      <c r="AW826" s="112">
        <v>0</v>
      </c>
      <c r="AX826" s="87"/>
      <c r="AY826" s="85"/>
      <c r="AZ826" s="267">
        <f t="shared" si="45"/>
        <v>0</v>
      </c>
      <c r="BA826" s="88">
        <f t="shared" si="46"/>
        <v>0</v>
      </c>
      <c r="BC826">
        <f>IF($A826&lt;&gt;"",COUNTIF($BD$3:$BD826,$BD826),0)</f>
        <v>0</v>
      </c>
      <c r="BD826" t="str">
        <f>IF($A826&lt;&gt;"",VLOOKUP(TRUNC(MID($A826,1,2),0),Plano_Contas!$H$3:$J$103,2,TRUE),"")</f>
        <v/>
      </c>
      <c r="BE826" s="201" t="str">
        <f t="shared" si="47"/>
        <v/>
      </c>
      <c r="BF826" t="str">
        <f ca="1">IF($BT826&lt;&gt;"",SUMIF($BD$3:$BD$1004,"="&amp;$BD826,INDIRECT(ADDRESS(3,BF$2,1,1)):INDIRECT(ADDRESS(1004,BF$2,1,1))),"")</f>
        <v/>
      </c>
      <c r="BG826" t="str">
        <f ca="1">IF($BT826&lt;&gt;"",SUMIF($BD$3:$BD$1004,"="&amp;$BD826,INDIRECT(ADDRESS(3,BG$2,1,1)):INDIRECT(ADDRESS(1004,BG$2,1,1))),"")</f>
        <v/>
      </c>
      <c r="BH826" t="str">
        <f ca="1">IF($BT826&lt;&gt;"",SUMIF($BD$3:$BD$1004,"="&amp;$BD826,INDIRECT(ADDRESS(3,BH$2,1,1)):INDIRECT(ADDRESS(1004,BH$2,1,1))),"")</f>
        <v/>
      </c>
      <c r="BI826" t="str">
        <f ca="1">IF($BT826&lt;&gt;"",SUMIF($BD$3:$BD$1004,"="&amp;$BD826,INDIRECT(ADDRESS(3,BI$2,1,1)):INDIRECT(ADDRESS(1004,BI$2,1,1))),"")</f>
        <v/>
      </c>
      <c r="BJ826" t="str">
        <f ca="1">IF($BT826&lt;&gt;"",SUMIF($BD$3:$BD$1004,"="&amp;$BD826,INDIRECT(ADDRESS(3,BJ$2,1,1)):INDIRECT(ADDRESS(1004,BJ$2,1,1))),"")</f>
        <v/>
      </c>
      <c r="BK826" t="str">
        <f ca="1">IF($BT826&lt;&gt;"",SUMIF($BD$3:$BD$1004,"="&amp;$BD826,INDIRECT(ADDRESS(3,BK$2,1,1)):INDIRECT(ADDRESS(1004,BK$2,1,1))),"")</f>
        <v/>
      </c>
      <c r="BL826" t="str">
        <f ca="1">IF($BT826&lt;&gt;"",SUMIF($BD$3:$BD$1004,"="&amp;$BD826,INDIRECT(ADDRESS(3,BL$2,1,1)):INDIRECT(ADDRESS(1004,BL$2,1,1))),"")</f>
        <v/>
      </c>
      <c r="BM826" t="str">
        <f ca="1">IF($BT826&lt;&gt;"",SUMIF($BD$3:$BD$1004,"="&amp;$BD826,INDIRECT(ADDRESS(3,BM$2,1,1)):INDIRECT(ADDRESS(1004,BM$2,1,1))),"")</f>
        <v/>
      </c>
      <c r="BN826" t="str">
        <f ca="1">IF($BT826&lt;&gt;"",SUMIF($BD$3:$BD$1004,"="&amp;$BD826,INDIRECT(ADDRESS(3,BN$2,1,1)):INDIRECT(ADDRESS(1004,BN$2,1,1))),"")</f>
        <v/>
      </c>
      <c r="BO826" t="str">
        <f ca="1">IF($BT826&lt;&gt;"",SUMIF($BD$3:$BD$1004,"="&amp;$BD826,INDIRECT(ADDRESS(3,BO$2,1,1)):INDIRECT(ADDRESS(1004,BO$2,1,1))),"")</f>
        <v/>
      </c>
      <c r="BP826" t="str">
        <f ca="1">IF($BT826&lt;&gt;"",SUMIF($BD$3:$BD$1004,"="&amp;$BD826,INDIRECT(ADDRESS(3,BP$2,1,1)):INDIRECT(ADDRESS(1004,BP$2,1,1))),"")</f>
        <v/>
      </c>
      <c r="BQ826" t="str">
        <f ca="1">IF($BT826&lt;&gt;"",SUMIF($BD$3:$BD$1004,"="&amp;$BD826,INDIRECT(ADDRESS(3,BQ$2,1,1)):INDIRECT(ADDRESS(1004,BQ$2,1,1))),"")</f>
        <v/>
      </c>
      <c r="BR826" t="str">
        <f ca="1">IF($BT826&lt;&gt;"",SUMIF($BD$3:$BD$1004,"="&amp;$BD826,INDIRECT(ADDRESS(3,BR$2,1,1)):INDIRECT(ADDRESS(1004,BR$2,1,1))),"")</f>
        <v/>
      </c>
      <c r="BS826" t="str">
        <f>IF($A826&lt;&gt;"",VLOOKUP(TRUNC(MID($A826,1,2),0),Plano_Contas!$H$3:$J$103,3,TRUE),"")</f>
        <v/>
      </c>
      <c r="BT826" t="str">
        <f t="shared" si="48"/>
        <v/>
      </c>
      <c r="BV826">
        <f>Empresas!C826</f>
        <v>0</v>
      </c>
    </row>
    <row r="827" spans="1:74" x14ac:dyDescent="0.2">
      <c r="A827" s="89"/>
      <c r="B827" s="52" t="str">
        <f>IF($A827&lt;&gt;"",VLOOKUP(""&amp;$A827,Plano_Contas!$A$3:$F$1003,6,0),"")</f>
        <v/>
      </c>
      <c r="C827" s="91"/>
      <c r="D827" s="111"/>
      <c r="E827" s="112">
        <v>0</v>
      </c>
      <c r="F827" s="87"/>
      <c r="G827" s="85"/>
      <c r="H827" s="111"/>
      <c r="I827" s="112">
        <v>0</v>
      </c>
      <c r="J827" s="87"/>
      <c r="K827" s="85"/>
      <c r="L827" s="111"/>
      <c r="M827" s="112">
        <v>0</v>
      </c>
      <c r="N827" s="87"/>
      <c r="O827" s="85"/>
      <c r="P827" s="111"/>
      <c r="Q827" s="112">
        <v>0</v>
      </c>
      <c r="R827" s="87"/>
      <c r="S827" s="85"/>
      <c r="T827" s="111"/>
      <c r="U827" s="112">
        <v>0</v>
      </c>
      <c r="V827" s="87"/>
      <c r="W827" s="85"/>
      <c r="X827" s="111"/>
      <c r="Y827" s="112">
        <v>0</v>
      </c>
      <c r="Z827" s="87"/>
      <c r="AA827" s="85"/>
      <c r="AB827" s="111"/>
      <c r="AC827" s="112">
        <v>0</v>
      </c>
      <c r="AD827" s="87"/>
      <c r="AE827" s="85"/>
      <c r="AF827" s="111"/>
      <c r="AG827" s="112">
        <v>0</v>
      </c>
      <c r="AH827" s="87"/>
      <c r="AI827" s="85"/>
      <c r="AJ827" s="111"/>
      <c r="AK827" s="112">
        <v>0</v>
      </c>
      <c r="AL827" s="87"/>
      <c r="AM827" s="85"/>
      <c r="AN827" s="111"/>
      <c r="AO827" s="112">
        <v>0</v>
      </c>
      <c r="AP827" s="87"/>
      <c r="AQ827" s="85"/>
      <c r="AR827" s="111"/>
      <c r="AS827" s="112">
        <v>0</v>
      </c>
      <c r="AT827" s="87"/>
      <c r="AU827" s="85"/>
      <c r="AV827" s="111"/>
      <c r="AW827" s="112">
        <v>0</v>
      </c>
      <c r="AX827" s="87"/>
      <c r="AY827" s="85"/>
      <c r="AZ827" s="267">
        <f t="shared" si="45"/>
        <v>0</v>
      </c>
      <c r="BA827" s="88">
        <f t="shared" si="46"/>
        <v>0</v>
      </c>
      <c r="BC827">
        <f>IF($A827&lt;&gt;"",COUNTIF($BD$3:$BD827,$BD827),0)</f>
        <v>0</v>
      </c>
      <c r="BD827" t="str">
        <f>IF($A827&lt;&gt;"",VLOOKUP(TRUNC(MID($A827,1,2),0),Plano_Contas!$H$3:$J$103,2,TRUE),"")</f>
        <v/>
      </c>
      <c r="BE827" s="201" t="str">
        <f t="shared" si="47"/>
        <v/>
      </c>
      <c r="BF827" t="str">
        <f ca="1">IF($BT827&lt;&gt;"",SUMIF($BD$3:$BD$1004,"="&amp;$BD827,INDIRECT(ADDRESS(3,BF$2,1,1)):INDIRECT(ADDRESS(1004,BF$2,1,1))),"")</f>
        <v/>
      </c>
      <c r="BG827" t="str">
        <f ca="1">IF($BT827&lt;&gt;"",SUMIF($BD$3:$BD$1004,"="&amp;$BD827,INDIRECT(ADDRESS(3,BG$2,1,1)):INDIRECT(ADDRESS(1004,BG$2,1,1))),"")</f>
        <v/>
      </c>
      <c r="BH827" t="str">
        <f ca="1">IF($BT827&lt;&gt;"",SUMIF($BD$3:$BD$1004,"="&amp;$BD827,INDIRECT(ADDRESS(3,BH$2,1,1)):INDIRECT(ADDRESS(1004,BH$2,1,1))),"")</f>
        <v/>
      </c>
      <c r="BI827" t="str">
        <f ca="1">IF($BT827&lt;&gt;"",SUMIF($BD$3:$BD$1004,"="&amp;$BD827,INDIRECT(ADDRESS(3,BI$2,1,1)):INDIRECT(ADDRESS(1004,BI$2,1,1))),"")</f>
        <v/>
      </c>
      <c r="BJ827" t="str">
        <f ca="1">IF($BT827&lt;&gt;"",SUMIF($BD$3:$BD$1004,"="&amp;$BD827,INDIRECT(ADDRESS(3,BJ$2,1,1)):INDIRECT(ADDRESS(1004,BJ$2,1,1))),"")</f>
        <v/>
      </c>
      <c r="BK827" t="str">
        <f ca="1">IF($BT827&lt;&gt;"",SUMIF($BD$3:$BD$1004,"="&amp;$BD827,INDIRECT(ADDRESS(3,BK$2,1,1)):INDIRECT(ADDRESS(1004,BK$2,1,1))),"")</f>
        <v/>
      </c>
      <c r="BL827" t="str">
        <f ca="1">IF($BT827&lt;&gt;"",SUMIF($BD$3:$BD$1004,"="&amp;$BD827,INDIRECT(ADDRESS(3,BL$2,1,1)):INDIRECT(ADDRESS(1004,BL$2,1,1))),"")</f>
        <v/>
      </c>
      <c r="BM827" t="str">
        <f ca="1">IF($BT827&lt;&gt;"",SUMIF($BD$3:$BD$1004,"="&amp;$BD827,INDIRECT(ADDRESS(3,BM$2,1,1)):INDIRECT(ADDRESS(1004,BM$2,1,1))),"")</f>
        <v/>
      </c>
      <c r="BN827" t="str">
        <f ca="1">IF($BT827&lt;&gt;"",SUMIF($BD$3:$BD$1004,"="&amp;$BD827,INDIRECT(ADDRESS(3,BN$2,1,1)):INDIRECT(ADDRESS(1004,BN$2,1,1))),"")</f>
        <v/>
      </c>
      <c r="BO827" t="str">
        <f ca="1">IF($BT827&lt;&gt;"",SUMIF($BD$3:$BD$1004,"="&amp;$BD827,INDIRECT(ADDRESS(3,BO$2,1,1)):INDIRECT(ADDRESS(1004,BO$2,1,1))),"")</f>
        <v/>
      </c>
      <c r="BP827" t="str">
        <f ca="1">IF($BT827&lt;&gt;"",SUMIF($BD$3:$BD$1004,"="&amp;$BD827,INDIRECT(ADDRESS(3,BP$2,1,1)):INDIRECT(ADDRESS(1004,BP$2,1,1))),"")</f>
        <v/>
      </c>
      <c r="BQ827" t="str">
        <f ca="1">IF($BT827&lt;&gt;"",SUMIF($BD$3:$BD$1004,"="&amp;$BD827,INDIRECT(ADDRESS(3,BQ$2,1,1)):INDIRECT(ADDRESS(1004,BQ$2,1,1))),"")</f>
        <v/>
      </c>
      <c r="BR827" t="str">
        <f ca="1">IF($BT827&lt;&gt;"",SUMIF($BD$3:$BD$1004,"="&amp;$BD827,INDIRECT(ADDRESS(3,BR$2,1,1)):INDIRECT(ADDRESS(1004,BR$2,1,1))),"")</f>
        <v/>
      </c>
      <c r="BS827" t="str">
        <f>IF($A827&lt;&gt;"",VLOOKUP(TRUNC(MID($A827,1,2),0),Plano_Contas!$H$3:$J$103,3,TRUE),"")</f>
        <v/>
      </c>
      <c r="BT827" t="str">
        <f t="shared" si="48"/>
        <v/>
      </c>
      <c r="BV827">
        <f>Empresas!C827</f>
        <v>0</v>
      </c>
    </row>
    <row r="828" spans="1:74" x14ac:dyDescent="0.2">
      <c r="A828" s="89"/>
      <c r="B828" s="52" t="str">
        <f>IF($A828&lt;&gt;"",VLOOKUP(""&amp;$A828,Plano_Contas!$A$3:$F$1003,6,0),"")</f>
        <v/>
      </c>
      <c r="C828" s="91"/>
      <c r="D828" s="111"/>
      <c r="E828" s="112">
        <v>0</v>
      </c>
      <c r="F828" s="87"/>
      <c r="G828" s="85"/>
      <c r="H828" s="111"/>
      <c r="I828" s="112">
        <v>0</v>
      </c>
      <c r="J828" s="87"/>
      <c r="K828" s="85"/>
      <c r="L828" s="111"/>
      <c r="M828" s="112">
        <v>0</v>
      </c>
      <c r="N828" s="87"/>
      <c r="O828" s="85"/>
      <c r="P828" s="111"/>
      <c r="Q828" s="112">
        <v>0</v>
      </c>
      <c r="R828" s="87"/>
      <c r="S828" s="85"/>
      <c r="T828" s="111"/>
      <c r="U828" s="112">
        <v>0</v>
      </c>
      <c r="V828" s="87"/>
      <c r="W828" s="85"/>
      <c r="X828" s="111"/>
      <c r="Y828" s="112">
        <v>0</v>
      </c>
      <c r="Z828" s="87"/>
      <c r="AA828" s="85"/>
      <c r="AB828" s="111"/>
      <c r="AC828" s="112">
        <v>0</v>
      </c>
      <c r="AD828" s="87"/>
      <c r="AE828" s="85"/>
      <c r="AF828" s="111"/>
      <c r="AG828" s="112">
        <v>0</v>
      </c>
      <c r="AH828" s="87"/>
      <c r="AI828" s="85"/>
      <c r="AJ828" s="111"/>
      <c r="AK828" s="112">
        <v>0</v>
      </c>
      <c r="AL828" s="87"/>
      <c r="AM828" s="85"/>
      <c r="AN828" s="111"/>
      <c r="AO828" s="112">
        <v>0</v>
      </c>
      <c r="AP828" s="87"/>
      <c r="AQ828" s="85"/>
      <c r="AR828" s="111"/>
      <c r="AS828" s="112">
        <v>0</v>
      </c>
      <c r="AT828" s="87"/>
      <c r="AU828" s="85"/>
      <c r="AV828" s="111"/>
      <c r="AW828" s="112">
        <v>0</v>
      </c>
      <c r="AX828" s="87"/>
      <c r="AY828" s="85"/>
      <c r="AZ828" s="267">
        <f t="shared" ref="AZ828:AZ891" si="49">SUM(E828,I828,M828,Q828,U828,Y828,AC828,AG828,AK828,AO828,AS828,AW828)</f>
        <v>0</v>
      </c>
      <c r="BA828" s="88">
        <f t="shared" ref="BA828:BA891" si="50">SUM($G828,$K828,$O828,$S828,$W828,$AA828,$AE828,$AI828,$AM828,$AQ828,$AU828,$AY828)</f>
        <v>0</v>
      </c>
      <c r="BC828">
        <f>IF($A828&lt;&gt;"",COUNTIF($BD$3:$BD828,$BD828),0)</f>
        <v>0</v>
      </c>
      <c r="BD828" t="str">
        <f>IF($A828&lt;&gt;"",VLOOKUP(TRUNC(MID($A828,1,2),0),Plano_Contas!$H$3:$J$103,2,TRUE),"")</f>
        <v/>
      </c>
      <c r="BE828" s="201" t="str">
        <f t="shared" si="47"/>
        <v/>
      </c>
      <c r="BF828" t="str">
        <f ca="1">IF($BT828&lt;&gt;"",SUMIF($BD$3:$BD$1004,"="&amp;$BD828,INDIRECT(ADDRESS(3,BF$2,1,1)):INDIRECT(ADDRESS(1004,BF$2,1,1))),"")</f>
        <v/>
      </c>
      <c r="BG828" t="str">
        <f ca="1">IF($BT828&lt;&gt;"",SUMIF($BD$3:$BD$1004,"="&amp;$BD828,INDIRECT(ADDRESS(3,BG$2,1,1)):INDIRECT(ADDRESS(1004,BG$2,1,1))),"")</f>
        <v/>
      </c>
      <c r="BH828" t="str">
        <f ca="1">IF($BT828&lt;&gt;"",SUMIF($BD$3:$BD$1004,"="&amp;$BD828,INDIRECT(ADDRESS(3,BH$2,1,1)):INDIRECT(ADDRESS(1004,BH$2,1,1))),"")</f>
        <v/>
      </c>
      <c r="BI828" t="str">
        <f ca="1">IF($BT828&lt;&gt;"",SUMIF($BD$3:$BD$1004,"="&amp;$BD828,INDIRECT(ADDRESS(3,BI$2,1,1)):INDIRECT(ADDRESS(1004,BI$2,1,1))),"")</f>
        <v/>
      </c>
      <c r="BJ828" t="str">
        <f ca="1">IF($BT828&lt;&gt;"",SUMIF($BD$3:$BD$1004,"="&amp;$BD828,INDIRECT(ADDRESS(3,BJ$2,1,1)):INDIRECT(ADDRESS(1004,BJ$2,1,1))),"")</f>
        <v/>
      </c>
      <c r="BK828" t="str">
        <f ca="1">IF($BT828&lt;&gt;"",SUMIF($BD$3:$BD$1004,"="&amp;$BD828,INDIRECT(ADDRESS(3,BK$2,1,1)):INDIRECT(ADDRESS(1004,BK$2,1,1))),"")</f>
        <v/>
      </c>
      <c r="BL828" t="str">
        <f ca="1">IF($BT828&lt;&gt;"",SUMIF($BD$3:$BD$1004,"="&amp;$BD828,INDIRECT(ADDRESS(3,BL$2,1,1)):INDIRECT(ADDRESS(1004,BL$2,1,1))),"")</f>
        <v/>
      </c>
      <c r="BM828" t="str">
        <f ca="1">IF($BT828&lt;&gt;"",SUMIF($BD$3:$BD$1004,"="&amp;$BD828,INDIRECT(ADDRESS(3,BM$2,1,1)):INDIRECT(ADDRESS(1004,BM$2,1,1))),"")</f>
        <v/>
      </c>
      <c r="BN828" t="str">
        <f ca="1">IF($BT828&lt;&gt;"",SUMIF($BD$3:$BD$1004,"="&amp;$BD828,INDIRECT(ADDRESS(3,BN$2,1,1)):INDIRECT(ADDRESS(1004,BN$2,1,1))),"")</f>
        <v/>
      </c>
      <c r="BO828" t="str">
        <f ca="1">IF($BT828&lt;&gt;"",SUMIF($BD$3:$BD$1004,"="&amp;$BD828,INDIRECT(ADDRESS(3,BO$2,1,1)):INDIRECT(ADDRESS(1004,BO$2,1,1))),"")</f>
        <v/>
      </c>
      <c r="BP828" t="str">
        <f ca="1">IF($BT828&lt;&gt;"",SUMIF($BD$3:$BD$1004,"="&amp;$BD828,INDIRECT(ADDRESS(3,BP$2,1,1)):INDIRECT(ADDRESS(1004,BP$2,1,1))),"")</f>
        <v/>
      </c>
      <c r="BQ828" t="str">
        <f ca="1">IF($BT828&lt;&gt;"",SUMIF($BD$3:$BD$1004,"="&amp;$BD828,INDIRECT(ADDRESS(3,BQ$2,1,1)):INDIRECT(ADDRESS(1004,BQ$2,1,1))),"")</f>
        <v/>
      </c>
      <c r="BR828" t="str">
        <f ca="1">IF($BT828&lt;&gt;"",SUMIF($BD$3:$BD$1004,"="&amp;$BD828,INDIRECT(ADDRESS(3,BR$2,1,1)):INDIRECT(ADDRESS(1004,BR$2,1,1))),"")</f>
        <v/>
      </c>
      <c r="BS828" t="str">
        <f>IF($A828&lt;&gt;"",VLOOKUP(TRUNC(MID($A828,1,2),0),Plano_Contas!$H$3:$J$103,3,TRUE),"")</f>
        <v/>
      </c>
      <c r="BT828" t="str">
        <f t="shared" si="48"/>
        <v/>
      </c>
      <c r="BV828">
        <f>Empresas!C828</f>
        <v>0</v>
      </c>
    </row>
    <row r="829" spans="1:74" x14ac:dyDescent="0.2">
      <c r="A829" s="89"/>
      <c r="B829" s="52" t="str">
        <f>IF($A829&lt;&gt;"",VLOOKUP(""&amp;$A829,Plano_Contas!$A$3:$F$1003,6,0),"")</f>
        <v/>
      </c>
      <c r="C829" s="91"/>
      <c r="D829" s="111"/>
      <c r="E829" s="112">
        <v>0</v>
      </c>
      <c r="F829" s="87"/>
      <c r="G829" s="85"/>
      <c r="H829" s="111"/>
      <c r="I829" s="112">
        <v>0</v>
      </c>
      <c r="J829" s="87"/>
      <c r="K829" s="85"/>
      <c r="L829" s="111"/>
      <c r="M829" s="112">
        <v>0</v>
      </c>
      <c r="N829" s="87"/>
      <c r="O829" s="85"/>
      <c r="P829" s="111"/>
      <c r="Q829" s="112">
        <v>0</v>
      </c>
      <c r="R829" s="87"/>
      <c r="S829" s="85"/>
      <c r="T829" s="111"/>
      <c r="U829" s="112">
        <v>0</v>
      </c>
      <c r="V829" s="87"/>
      <c r="W829" s="85"/>
      <c r="X829" s="111"/>
      <c r="Y829" s="112">
        <v>0</v>
      </c>
      <c r="Z829" s="87"/>
      <c r="AA829" s="85"/>
      <c r="AB829" s="111"/>
      <c r="AC829" s="112">
        <v>0</v>
      </c>
      <c r="AD829" s="87"/>
      <c r="AE829" s="85"/>
      <c r="AF829" s="111"/>
      <c r="AG829" s="112">
        <v>0</v>
      </c>
      <c r="AH829" s="87"/>
      <c r="AI829" s="85"/>
      <c r="AJ829" s="111"/>
      <c r="AK829" s="112">
        <v>0</v>
      </c>
      <c r="AL829" s="87"/>
      <c r="AM829" s="85"/>
      <c r="AN829" s="111"/>
      <c r="AO829" s="112">
        <v>0</v>
      </c>
      <c r="AP829" s="87"/>
      <c r="AQ829" s="85"/>
      <c r="AR829" s="111"/>
      <c r="AS829" s="112">
        <v>0</v>
      </c>
      <c r="AT829" s="87"/>
      <c r="AU829" s="85"/>
      <c r="AV829" s="111"/>
      <c r="AW829" s="112">
        <v>0</v>
      </c>
      <c r="AX829" s="87"/>
      <c r="AY829" s="85"/>
      <c r="AZ829" s="267">
        <f t="shared" si="49"/>
        <v>0</v>
      </c>
      <c r="BA829" s="88">
        <f t="shared" si="50"/>
        <v>0</v>
      </c>
      <c r="BC829">
        <f>IF($A829&lt;&gt;"",COUNTIF($BD$3:$BD829,$BD829),0)</f>
        <v>0</v>
      </c>
      <c r="BD829" t="str">
        <f>IF($A829&lt;&gt;"",VLOOKUP(TRUNC(MID($A829,1,2),0),Plano_Contas!$H$3:$J$103,2,TRUE),"")</f>
        <v/>
      </c>
      <c r="BE829" s="201" t="str">
        <f t="shared" si="47"/>
        <v/>
      </c>
      <c r="BF829" t="str">
        <f ca="1">IF($BT829&lt;&gt;"",SUMIF($BD$3:$BD$1004,"="&amp;$BD829,INDIRECT(ADDRESS(3,BF$2,1,1)):INDIRECT(ADDRESS(1004,BF$2,1,1))),"")</f>
        <v/>
      </c>
      <c r="BG829" t="str">
        <f ca="1">IF($BT829&lt;&gt;"",SUMIF($BD$3:$BD$1004,"="&amp;$BD829,INDIRECT(ADDRESS(3,BG$2,1,1)):INDIRECT(ADDRESS(1004,BG$2,1,1))),"")</f>
        <v/>
      </c>
      <c r="BH829" t="str">
        <f ca="1">IF($BT829&lt;&gt;"",SUMIF($BD$3:$BD$1004,"="&amp;$BD829,INDIRECT(ADDRESS(3,BH$2,1,1)):INDIRECT(ADDRESS(1004,BH$2,1,1))),"")</f>
        <v/>
      </c>
      <c r="BI829" t="str">
        <f ca="1">IF($BT829&lt;&gt;"",SUMIF($BD$3:$BD$1004,"="&amp;$BD829,INDIRECT(ADDRESS(3,BI$2,1,1)):INDIRECT(ADDRESS(1004,BI$2,1,1))),"")</f>
        <v/>
      </c>
      <c r="BJ829" t="str">
        <f ca="1">IF($BT829&lt;&gt;"",SUMIF($BD$3:$BD$1004,"="&amp;$BD829,INDIRECT(ADDRESS(3,BJ$2,1,1)):INDIRECT(ADDRESS(1004,BJ$2,1,1))),"")</f>
        <v/>
      </c>
      <c r="BK829" t="str">
        <f ca="1">IF($BT829&lt;&gt;"",SUMIF($BD$3:$BD$1004,"="&amp;$BD829,INDIRECT(ADDRESS(3,BK$2,1,1)):INDIRECT(ADDRESS(1004,BK$2,1,1))),"")</f>
        <v/>
      </c>
      <c r="BL829" t="str">
        <f ca="1">IF($BT829&lt;&gt;"",SUMIF($BD$3:$BD$1004,"="&amp;$BD829,INDIRECT(ADDRESS(3,BL$2,1,1)):INDIRECT(ADDRESS(1004,BL$2,1,1))),"")</f>
        <v/>
      </c>
      <c r="BM829" t="str">
        <f ca="1">IF($BT829&lt;&gt;"",SUMIF($BD$3:$BD$1004,"="&amp;$BD829,INDIRECT(ADDRESS(3,BM$2,1,1)):INDIRECT(ADDRESS(1004,BM$2,1,1))),"")</f>
        <v/>
      </c>
      <c r="BN829" t="str">
        <f ca="1">IF($BT829&lt;&gt;"",SUMIF($BD$3:$BD$1004,"="&amp;$BD829,INDIRECT(ADDRESS(3,BN$2,1,1)):INDIRECT(ADDRESS(1004,BN$2,1,1))),"")</f>
        <v/>
      </c>
      <c r="BO829" t="str">
        <f ca="1">IF($BT829&lt;&gt;"",SUMIF($BD$3:$BD$1004,"="&amp;$BD829,INDIRECT(ADDRESS(3,BO$2,1,1)):INDIRECT(ADDRESS(1004,BO$2,1,1))),"")</f>
        <v/>
      </c>
      <c r="BP829" t="str">
        <f ca="1">IF($BT829&lt;&gt;"",SUMIF($BD$3:$BD$1004,"="&amp;$BD829,INDIRECT(ADDRESS(3,BP$2,1,1)):INDIRECT(ADDRESS(1004,BP$2,1,1))),"")</f>
        <v/>
      </c>
      <c r="BQ829" t="str">
        <f ca="1">IF($BT829&lt;&gt;"",SUMIF($BD$3:$BD$1004,"="&amp;$BD829,INDIRECT(ADDRESS(3,BQ$2,1,1)):INDIRECT(ADDRESS(1004,BQ$2,1,1))),"")</f>
        <v/>
      </c>
      <c r="BR829" t="str">
        <f ca="1">IF($BT829&lt;&gt;"",SUMIF($BD$3:$BD$1004,"="&amp;$BD829,INDIRECT(ADDRESS(3,BR$2,1,1)):INDIRECT(ADDRESS(1004,BR$2,1,1))),"")</f>
        <v/>
      </c>
      <c r="BS829" t="str">
        <f>IF($A829&lt;&gt;"",VLOOKUP(TRUNC(MID($A829,1,2),0),Plano_Contas!$H$3:$J$103,3,TRUE),"")</f>
        <v/>
      </c>
      <c r="BT829" t="str">
        <f t="shared" si="48"/>
        <v/>
      </c>
      <c r="BV829">
        <f>Empresas!C829</f>
        <v>0</v>
      </c>
    </row>
    <row r="830" spans="1:74" x14ac:dyDescent="0.2">
      <c r="A830" s="89"/>
      <c r="B830" s="52" t="str">
        <f>IF($A830&lt;&gt;"",VLOOKUP(""&amp;$A830,Plano_Contas!$A$3:$F$1003,6,0),"")</f>
        <v/>
      </c>
      <c r="C830" s="91"/>
      <c r="D830" s="111"/>
      <c r="E830" s="112">
        <v>0</v>
      </c>
      <c r="F830" s="87"/>
      <c r="G830" s="85"/>
      <c r="H830" s="111"/>
      <c r="I830" s="112">
        <v>0</v>
      </c>
      <c r="J830" s="87"/>
      <c r="K830" s="85"/>
      <c r="L830" s="111"/>
      <c r="M830" s="112">
        <v>0</v>
      </c>
      <c r="N830" s="87"/>
      <c r="O830" s="85"/>
      <c r="P830" s="111"/>
      <c r="Q830" s="112">
        <v>0</v>
      </c>
      <c r="R830" s="87"/>
      <c r="S830" s="85"/>
      <c r="T830" s="111"/>
      <c r="U830" s="112">
        <v>0</v>
      </c>
      <c r="V830" s="87"/>
      <c r="W830" s="85"/>
      <c r="X830" s="111"/>
      <c r="Y830" s="112">
        <v>0</v>
      </c>
      <c r="Z830" s="87"/>
      <c r="AA830" s="85"/>
      <c r="AB830" s="111"/>
      <c r="AC830" s="112">
        <v>0</v>
      </c>
      <c r="AD830" s="87"/>
      <c r="AE830" s="85"/>
      <c r="AF830" s="111"/>
      <c r="AG830" s="112">
        <v>0</v>
      </c>
      <c r="AH830" s="87"/>
      <c r="AI830" s="85"/>
      <c r="AJ830" s="111"/>
      <c r="AK830" s="112">
        <v>0</v>
      </c>
      <c r="AL830" s="87"/>
      <c r="AM830" s="85"/>
      <c r="AN830" s="111"/>
      <c r="AO830" s="112">
        <v>0</v>
      </c>
      <c r="AP830" s="87"/>
      <c r="AQ830" s="85"/>
      <c r="AR830" s="111"/>
      <c r="AS830" s="112">
        <v>0</v>
      </c>
      <c r="AT830" s="87"/>
      <c r="AU830" s="85"/>
      <c r="AV830" s="111"/>
      <c r="AW830" s="112">
        <v>0</v>
      </c>
      <c r="AX830" s="87"/>
      <c r="AY830" s="85"/>
      <c r="AZ830" s="267">
        <f t="shared" si="49"/>
        <v>0</v>
      </c>
      <c r="BA830" s="88">
        <f t="shared" si="50"/>
        <v>0</v>
      </c>
      <c r="BC830">
        <f>IF($A830&lt;&gt;"",COUNTIF($BD$3:$BD830,$BD830),0)</f>
        <v>0</v>
      </c>
      <c r="BD830" t="str">
        <f>IF($A830&lt;&gt;"",VLOOKUP(TRUNC(MID($A830,1,2),0),Plano_Contas!$H$3:$J$103,2,TRUE),"")</f>
        <v/>
      </c>
      <c r="BE830" s="201" t="str">
        <f t="shared" si="47"/>
        <v/>
      </c>
      <c r="BF830" t="str">
        <f ca="1">IF($BT830&lt;&gt;"",SUMIF($BD$3:$BD$1004,"="&amp;$BD830,INDIRECT(ADDRESS(3,BF$2,1,1)):INDIRECT(ADDRESS(1004,BF$2,1,1))),"")</f>
        <v/>
      </c>
      <c r="BG830" t="str">
        <f ca="1">IF($BT830&lt;&gt;"",SUMIF($BD$3:$BD$1004,"="&amp;$BD830,INDIRECT(ADDRESS(3,BG$2,1,1)):INDIRECT(ADDRESS(1004,BG$2,1,1))),"")</f>
        <v/>
      </c>
      <c r="BH830" t="str">
        <f ca="1">IF($BT830&lt;&gt;"",SUMIF($BD$3:$BD$1004,"="&amp;$BD830,INDIRECT(ADDRESS(3,BH$2,1,1)):INDIRECT(ADDRESS(1004,BH$2,1,1))),"")</f>
        <v/>
      </c>
      <c r="BI830" t="str">
        <f ca="1">IF($BT830&lt;&gt;"",SUMIF($BD$3:$BD$1004,"="&amp;$BD830,INDIRECT(ADDRESS(3,BI$2,1,1)):INDIRECT(ADDRESS(1004,BI$2,1,1))),"")</f>
        <v/>
      </c>
      <c r="BJ830" t="str">
        <f ca="1">IF($BT830&lt;&gt;"",SUMIF($BD$3:$BD$1004,"="&amp;$BD830,INDIRECT(ADDRESS(3,BJ$2,1,1)):INDIRECT(ADDRESS(1004,BJ$2,1,1))),"")</f>
        <v/>
      </c>
      <c r="BK830" t="str">
        <f ca="1">IF($BT830&lt;&gt;"",SUMIF($BD$3:$BD$1004,"="&amp;$BD830,INDIRECT(ADDRESS(3,BK$2,1,1)):INDIRECT(ADDRESS(1004,BK$2,1,1))),"")</f>
        <v/>
      </c>
      <c r="BL830" t="str">
        <f ca="1">IF($BT830&lt;&gt;"",SUMIF($BD$3:$BD$1004,"="&amp;$BD830,INDIRECT(ADDRESS(3,BL$2,1,1)):INDIRECT(ADDRESS(1004,BL$2,1,1))),"")</f>
        <v/>
      </c>
      <c r="BM830" t="str">
        <f ca="1">IF($BT830&lt;&gt;"",SUMIF($BD$3:$BD$1004,"="&amp;$BD830,INDIRECT(ADDRESS(3,BM$2,1,1)):INDIRECT(ADDRESS(1004,BM$2,1,1))),"")</f>
        <v/>
      </c>
      <c r="BN830" t="str">
        <f ca="1">IF($BT830&lt;&gt;"",SUMIF($BD$3:$BD$1004,"="&amp;$BD830,INDIRECT(ADDRESS(3,BN$2,1,1)):INDIRECT(ADDRESS(1004,BN$2,1,1))),"")</f>
        <v/>
      </c>
      <c r="BO830" t="str">
        <f ca="1">IF($BT830&lt;&gt;"",SUMIF($BD$3:$BD$1004,"="&amp;$BD830,INDIRECT(ADDRESS(3,BO$2,1,1)):INDIRECT(ADDRESS(1004,BO$2,1,1))),"")</f>
        <v/>
      </c>
      <c r="BP830" t="str">
        <f ca="1">IF($BT830&lt;&gt;"",SUMIF($BD$3:$BD$1004,"="&amp;$BD830,INDIRECT(ADDRESS(3,BP$2,1,1)):INDIRECT(ADDRESS(1004,BP$2,1,1))),"")</f>
        <v/>
      </c>
      <c r="BQ830" t="str">
        <f ca="1">IF($BT830&lt;&gt;"",SUMIF($BD$3:$BD$1004,"="&amp;$BD830,INDIRECT(ADDRESS(3,BQ$2,1,1)):INDIRECT(ADDRESS(1004,BQ$2,1,1))),"")</f>
        <v/>
      </c>
      <c r="BR830" t="str">
        <f ca="1">IF($BT830&lt;&gt;"",SUMIF($BD$3:$BD$1004,"="&amp;$BD830,INDIRECT(ADDRESS(3,BR$2,1,1)):INDIRECT(ADDRESS(1004,BR$2,1,1))),"")</f>
        <v/>
      </c>
      <c r="BS830" t="str">
        <f>IF($A830&lt;&gt;"",VLOOKUP(TRUNC(MID($A830,1,2),0),Plano_Contas!$H$3:$J$103,3,TRUE),"")</f>
        <v/>
      </c>
      <c r="BT830" t="str">
        <f t="shared" si="48"/>
        <v/>
      </c>
      <c r="BV830">
        <f>Empresas!C830</f>
        <v>0</v>
      </c>
    </row>
    <row r="831" spans="1:74" x14ac:dyDescent="0.2">
      <c r="A831" s="89"/>
      <c r="B831" s="52" t="str">
        <f>IF($A831&lt;&gt;"",VLOOKUP(""&amp;$A831,Plano_Contas!$A$3:$F$1003,6,0),"")</f>
        <v/>
      </c>
      <c r="C831" s="91"/>
      <c r="D831" s="111"/>
      <c r="E831" s="112">
        <v>0</v>
      </c>
      <c r="F831" s="87"/>
      <c r="G831" s="85"/>
      <c r="H831" s="111"/>
      <c r="I831" s="112">
        <v>0</v>
      </c>
      <c r="J831" s="87"/>
      <c r="K831" s="85"/>
      <c r="L831" s="111"/>
      <c r="M831" s="112">
        <v>0</v>
      </c>
      <c r="N831" s="87"/>
      <c r="O831" s="85"/>
      <c r="P831" s="111"/>
      <c r="Q831" s="112">
        <v>0</v>
      </c>
      <c r="R831" s="87"/>
      <c r="S831" s="85"/>
      <c r="T831" s="111"/>
      <c r="U831" s="112">
        <v>0</v>
      </c>
      <c r="V831" s="87"/>
      <c r="W831" s="85"/>
      <c r="X831" s="111"/>
      <c r="Y831" s="112">
        <v>0</v>
      </c>
      <c r="Z831" s="87"/>
      <c r="AA831" s="85"/>
      <c r="AB831" s="111"/>
      <c r="AC831" s="112">
        <v>0</v>
      </c>
      <c r="AD831" s="87"/>
      <c r="AE831" s="85"/>
      <c r="AF831" s="111"/>
      <c r="AG831" s="112">
        <v>0</v>
      </c>
      <c r="AH831" s="87"/>
      <c r="AI831" s="85"/>
      <c r="AJ831" s="111"/>
      <c r="AK831" s="112">
        <v>0</v>
      </c>
      <c r="AL831" s="87"/>
      <c r="AM831" s="85"/>
      <c r="AN831" s="111"/>
      <c r="AO831" s="112">
        <v>0</v>
      </c>
      <c r="AP831" s="87"/>
      <c r="AQ831" s="85"/>
      <c r="AR831" s="111"/>
      <c r="AS831" s="112">
        <v>0</v>
      </c>
      <c r="AT831" s="87"/>
      <c r="AU831" s="85"/>
      <c r="AV831" s="111"/>
      <c r="AW831" s="112">
        <v>0</v>
      </c>
      <c r="AX831" s="87"/>
      <c r="AY831" s="85"/>
      <c r="AZ831" s="267">
        <f t="shared" si="49"/>
        <v>0</v>
      </c>
      <c r="BA831" s="88">
        <f t="shared" si="50"/>
        <v>0</v>
      </c>
      <c r="BC831">
        <f>IF($A831&lt;&gt;"",COUNTIF($BD$3:$BD831,$BD831),0)</f>
        <v>0</v>
      </c>
      <c r="BD831" t="str">
        <f>IF($A831&lt;&gt;"",VLOOKUP(TRUNC(MID($A831,1,2),0),Plano_Contas!$H$3:$J$103,2,TRUE),"")</f>
        <v/>
      </c>
      <c r="BE831" s="201" t="str">
        <f t="shared" si="47"/>
        <v/>
      </c>
      <c r="BF831" t="str">
        <f ca="1">IF($BT831&lt;&gt;"",SUMIF($BD$3:$BD$1004,"="&amp;$BD831,INDIRECT(ADDRESS(3,BF$2,1,1)):INDIRECT(ADDRESS(1004,BF$2,1,1))),"")</f>
        <v/>
      </c>
      <c r="BG831" t="str">
        <f ca="1">IF($BT831&lt;&gt;"",SUMIF($BD$3:$BD$1004,"="&amp;$BD831,INDIRECT(ADDRESS(3,BG$2,1,1)):INDIRECT(ADDRESS(1004,BG$2,1,1))),"")</f>
        <v/>
      </c>
      <c r="BH831" t="str">
        <f ca="1">IF($BT831&lt;&gt;"",SUMIF($BD$3:$BD$1004,"="&amp;$BD831,INDIRECT(ADDRESS(3,BH$2,1,1)):INDIRECT(ADDRESS(1004,BH$2,1,1))),"")</f>
        <v/>
      </c>
      <c r="BI831" t="str">
        <f ca="1">IF($BT831&lt;&gt;"",SUMIF($BD$3:$BD$1004,"="&amp;$BD831,INDIRECT(ADDRESS(3,BI$2,1,1)):INDIRECT(ADDRESS(1004,BI$2,1,1))),"")</f>
        <v/>
      </c>
      <c r="BJ831" t="str">
        <f ca="1">IF($BT831&lt;&gt;"",SUMIF($BD$3:$BD$1004,"="&amp;$BD831,INDIRECT(ADDRESS(3,BJ$2,1,1)):INDIRECT(ADDRESS(1004,BJ$2,1,1))),"")</f>
        <v/>
      </c>
      <c r="BK831" t="str">
        <f ca="1">IF($BT831&lt;&gt;"",SUMIF($BD$3:$BD$1004,"="&amp;$BD831,INDIRECT(ADDRESS(3,BK$2,1,1)):INDIRECT(ADDRESS(1004,BK$2,1,1))),"")</f>
        <v/>
      </c>
      <c r="BL831" t="str">
        <f ca="1">IF($BT831&lt;&gt;"",SUMIF($BD$3:$BD$1004,"="&amp;$BD831,INDIRECT(ADDRESS(3,BL$2,1,1)):INDIRECT(ADDRESS(1004,BL$2,1,1))),"")</f>
        <v/>
      </c>
      <c r="BM831" t="str">
        <f ca="1">IF($BT831&lt;&gt;"",SUMIF($BD$3:$BD$1004,"="&amp;$BD831,INDIRECT(ADDRESS(3,BM$2,1,1)):INDIRECT(ADDRESS(1004,BM$2,1,1))),"")</f>
        <v/>
      </c>
      <c r="BN831" t="str">
        <f ca="1">IF($BT831&lt;&gt;"",SUMIF($BD$3:$BD$1004,"="&amp;$BD831,INDIRECT(ADDRESS(3,BN$2,1,1)):INDIRECT(ADDRESS(1004,BN$2,1,1))),"")</f>
        <v/>
      </c>
      <c r="BO831" t="str">
        <f ca="1">IF($BT831&lt;&gt;"",SUMIF($BD$3:$BD$1004,"="&amp;$BD831,INDIRECT(ADDRESS(3,BO$2,1,1)):INDIRECT(ADDRESS(1004,BO$2,1,1))),"")</f>
        <v/>
      </c>
      <c r="BP831" t="str">
        <f ca="1">IF($BT831&lt;&gt;"",SUMIF($BD$3:$BD$1004,"="&amp;$BD831,INDIRECT(ADDRESS(3,BP$2,1,1)):INDIRECT(ADDRESS(1004,BP$2,1,1))),"")</f>
        <v/>
      </c>
      <c r="BQ831" t="str">
        <f ca="1">IF($BT831&lt;&gt;"",SUMIF($BD$3:$BD$1004,"="&amp;$BD831,INDIRECT(ADDRESS(3,BQ$2,1,1)):INDIRECT(ADDRESS(1004,BQ$2,1,1))),"")</f>
        <v/>
      </c>
      <c r="BR831" t="str">
        <f ca="1">IF($BT831&lt;&gt;"",SUMIF($BD$3:$BD$1004,"="&amp;$BD831,INDIRECT(ADDRESS(3,BR$2,1,1)):INDIRECT(ADDRESS(1004,BR$2,1,1))),"")</f>
        <v/>
      </c>
      <c r="BS831" t="str">
        <f>IF($A831&lt;&gt;"",VLOOKUP(TRUNC(MID($A831,1,2),0),Plano_Contas!$H$3:$J$103,3,TRUE),"")</f>
        <v/>
      </c>
      <c r="BT831" t="str">
        <f t="shared" si="48"/>
        <v/>
      </c>
      <c r="BV831">
        <f>Empresas!C831</f>
        <v>0</v>
      </c>
    </row>
    <row r="832" spans="1:74" x14ac:dyDescent="0.2">
      <c r="A832" s="89"/>
      <c r="B832" s="52" t="str">
        <f>IF($A832&lt;&gt;"",VLOOKUP(""&amp;$A832,Plano_Contas!$A$3:$F$1003,6,0),"")</f>
        <v/>
      </c>
      <c r="C832" s="91"/>
      <c r="D832" s="111"/>
      <c r="E832" s="112">
        <v>0</v>
      </c>
      <c r="F832" s="87"/>
      <c r="G832" s="85"/>
      <c r="H832" s="111"/>
      <c r="I832" s="112">
        <v>0</v>
      </c>
      <c r="J832" s="87"/>
      <c r="K832" s="85"/>
      <c r="L832" s="111"/>
      <c r="M832" s="112">
        <v>0</v>
      </c>
      <c r="N832" s="87"/>
      <c r="O832" s="85"/>
      <c r="P832" s="111"/>
      <c r="Q832" s="112">
        <v>0</v>
      </c>
      <c r="R832" s="87"/>
      <c r="S832" s="85"/>
      <c r="T832" s="111"/>
      <c r="U832" s="112">
        <v>0</v>
      </c>
      <c r="V832" s="87"/>
      <c r="W832" s="85"/>
      <c r="X832" s="111"/>
      <c r="Y832" s="112">
        <v>0</v>
      </c>
      <c r="Z832" s="87"/>
      <c r="AA832" s="85"/>
      <c r="AB832" s="111"/>
      <c r="AC832" s="112">
        <v>0</v>
      </c>
      <c r="AD832" s="87"/>
      <c r="AE832" s="85"/>
      <c r="AF832" s="111"/>
      <c r="AG832" s="112">
        <v>0</v>
      </c>
      <c r="AH832" s="87"/>
      <c r="AI832" s="85"/>
      <c r="AJ832" s="111"/>
      <c r="AK832" s="112">
        <v>0</v>
      </c>
      <c r="AL832" s="87"/>
      <c r="AM832" s="85"/>
      <c r="AN832" s="111"/>
      <c r="AO832" s="112">
        <v>0</v>
      </c>
      <c r="AP832" s="87"/>
      <c r="AQ832" s="85"/>
      <c r="AR832" s="111"/>
      <c r="AS832" s="112">
        <v>0</v>
      </c>
      <c r="AT832" s="87"/>
      <c r="AU832" s="85"/>
      <c r="AV832" s="111"/>
      <c r="AW832" s="112">
        <v>0</v>
      </c>
      <c r="AX832" s="87"/>
      <c r="AY832" s="85"/>
      <c r="AZ832" s="267">
        <f t="shared" si="49"/>
        <v>0</v>
      </c>
      <c r="BA832" s="88">
        <f t="shared" si="50"/>
        <v>0</v>
      </c>
      <c r="BC832">
        <f>IF($A832&lt;&gt;"",COUNTIF($BD$3:$BD832,$BD832),0)</f>
        <v>0</v>
      </c>
      <c r="BD832" t="str">
        <f>IF($A832&lt;&gt;"",VLOOKUP(TRUNC(MID($A832,1,2),0),Plano_Contas!$H$3:$J$103,2,TRUE),"")</f>
        <v/>
      </c>
      <c r="BE832" s="201" t="str">
        <f t="shared" si="47"/>
        <v/>
      </c>
      <c r="BF832" t="str">
        <f ca="1">IF($BT832&lt;&gt;"",SUMIF($BD$3:$BD$1004,"="&amp;$BD832,INDIRECT(ADDRESS(3,BF$2,1,1)):INDIRECT(ADDRESS(1004,BF$2,1,1))),"")</f>
        <v/>
      </c>
      <c r="BG832" t="str">
        <f ca="1">IF($BT832&lt;&gt;"",SUMIF($BD$3:$BD$1004,"="&amp;$BD832,INDIRECT(ADDRESS(3,BG$2,1,1)):INDIRECT(ADDRESS(1004,BG$2,1,1))),"")</f>
        <v/>
      </c>
      <c r="BH832" t="str">
        <f ca="1">IF($BT832&lt;&gt;"",SUMIF($BD$3:$BD$1004,"="&amp;$BD832,INDIRECT(ADDRESS(3,BH$2,1,1)):INDIRECT(ADDRESS(1004,BH$2,1,1))),"")</f>
        <v/>
      </c>
      <c r="BI832" t="str">
        <f ca="1">IF($BT832&lt;&gt;"",SUMIF($BD$3:$BD$1004,"="&amp;$BD832,INDIRECT(ADDRESS(3,BI$2,1,1)):INDIRECT(ADDRESS(1004,BI$2,1,1))),"")</f>
        <v/>
      </c>
      <c r="BJ832" t="str">
        <f ca="1">IF($BT832&lt;&gt;"",SUMIF($BD$3:$BD$1004,"="&amp;$BD832,INDIRECT(ADDRESS(3,BJ$2,1,1)):INDIRECT(ADDRESS(1004,BJ$2,1,1))),"")</f>
        <v/>
      </c>
      <c r="BK832" t="str">
        <f ca="1">IF($BT832&lt;&gt;"",SUMIF($BD$3:$BD$1004,"="&amp;$BD832,INDIRECT(ADDRESS(3,BK$2,1,1)):INDIRECT(ADDRESS(1004,BK$2,1,1))),"")</f>
        <v/>
      </c>
      <c r="BL832" t="str">
        <f ca="1">IF($BT832&lt;&gt;"",SUMIF($BD$3:$BD$1004,"="&amp;$BD832,INDIRECT(ADDRESS(3,BL$2,1,1)):INDIRECT(ADDRESS(1004,BL$2,1,1))),"")</f>
        <v/>
      </c>
      <c r="BM832" t="str">
        <f ca="1">IF($BT832&lt;&gt;"",SUMIF($BD$3:$BD$1004,"="&amp;$BD832,INDIRECT(ADDRESS(3,BM$2,1,1)):INDIRECT(ADDRESS(1004,BM$2,1,1))),"")</f>
        <v/>
      </c>
      <c r="BN832" t="str">
        <f ca="1">IF($BT832&lt;&gt;"",SUMIF($BD$3:$BD$1004,"="&amp;$BD832,INDIRECT(ADDRESS(3,BN$2,1,1)):INDIRECT(ADDRESS(1004,BN$2,1,1))),"")</f>
        <v/>
      </c>
      <c r="BO832" t="str">
        <f ca="1">IF($BT832&lt;&gt;"",SUMIF($BD$3:$BD$1004,"="&amp;$BD832,INDIRECT(ADDRESS(3,BO$2,1,1)):INDIRECT(ADDRESS(1004,BO$2,1,1))),"")</f>
        <v/>
      </c>
      <c r="BP832" t="str">
        <f ca="1">IF($BT832&lt;&gt;"",SUMIF($BD$3:$BD$1004,"="&amp;$BD832,INDIRECT(ADDRESS(3,BP$2,1,1)):INDIRECT(ADDRESS(1004,BP$2,1,1))),"")</f>
        <v/>
      </c>
      <c r="BQ832" t="str">
        <f ca="1">IF($BT832&lt;&gt;"",SUMIF($BD$3:$BD$1004,"="&amp;$BD832,INDIRECT(ADDRESS(3,BQ$2,1,1)):INDIRECT(ADDRESS(1004,BQ$2,1,1))),"")</f>
        <v/>
      </c>
      <c r="BR832" t="str">
        <f ca="1">IF($BT832&lt;&gt;"",SUMIF($BD$3:$BD$1004,"="&amp;$BD832,INDIRECT(ADDRESS(3,BR$2,1,1)):INDIRECT(ADDRESS(1004,BR$2,1,1))),"")</f>
        <v/>
      </c>
      <c r="BS832" t="str">
        <f>IF($A832&lt;&gt;"",VLOOKUP(TRUNC(MID($A832,1,2),0),Plano_Contas!$H$3:$J$103,3,TRUE),"")</f>
        <v/>
      </c>
      <c r="BT832" t="str">
        <f t="shared" si="48"/>
        <v/>
      </c>
      <c r="BV832">
        <f>Empresas!C832</f>
        <v>0</v>
      </c>
    </row>
    <row r="833" spans="1:74" x14ac:dyDescent="0.2">
      <c r="A833" s="89"/>
      <c r="B833" s="52" t="str">
        <f>IF($A833&lt;&gt;"",VLOOKUP(""&amp;$A833,Plano_Contas!$A$3:$F$1003,6,0),"")</f>
        <v/>
      </c>
      <c r="C833" s="91"/>
      <c r="D833" s="111"/>
      <c r="E833" s="112">
        <v>0</v>
      </c>
      <c r="F833" s="87"/>
      <c r="G833" s="85"/>
      <c r="H833" s="111"/>
      <c r="I833" s="112">
        <v>0</v>
      </c>
      <c r="J833" s="87"/>
      <c r="K833" s="85"/>
      <c r="L833" s="111"/>
      <c r="M833" s="112">
        <v>0</v>
      </c>
      <c r="N833" s="87"/>
      <c r="O833" s="85"/>
      <c r="P833" s="111"/>
      <c r="Q833" s="112">
        <v>0</v>
      </c>
      <c r="R833" s="87"/>
      <c r="S833" s="85"/>
      <c r="T833" s="111"/>
      <c r="U833" s="112">
        <v>0</v>
      </c>
      <c r="V833" s="87"/>
      <c r="W833" s="85"/>
      <c r="X833" s="111"/>
      <c r="Y833" s="112">
        <v>0</v>
      </c>
      <c r="Z833" s="87"/>
      <c r="AA833" s="85"/>
      <c r="AB833" s="111"/>
      <c r="AC833" s="112">
        <v>0</v>
      </c>
      <c r="AD833" s="87"/>
      <c r="AE833" s="85"/>
      <c r="AF833" s="111"/>
      <c r="AG833" s="112">
        <v>0</v>
      </c>
      <c r="AH833" s="87"/>
      <c r="AI833" s="85"/>
      <c r="AJ833" s="111"/>
      <c r="AK833" s="112">
        <v>0</v>
      </c>
      <c r="AL833" s="87"/>
      <c r="AM833" s="85"/>
      <c r="AN833" s="111"/>
      <c r="AO833" s="112">
        <v>0</v>
      </c>
      <c r="AP833" s="87"/>
      <c r="AQ833" s="85"/>
      <c r="AR833" s="111"/>
      <c r="AS833" s="112">
        <v>0</v>
      </c>
      <c r="AT833" s="87"/>
      <c r="AU833" s="85"/>
      <c r="AV833" s="111"/>
      <c r="AW833" s="112">
        <v>0</v>
      </c>
      <c r="AX833" s="87"/>
      <c r="AY833" s="85"/>
      <c r="AZ833" s="267">
        <f t="shared" si="49"/>
        <v>0</v>
      </c>
      <c r="BA833" s="88">
        <f t="shared" si="50"/>
        <v>0</v>
      </c>
      <c r="BC833">
        <f>IF($A833&lt;&gt;"",COUNTIF($BD$3:$BD833,$BD833),0)</f>
        <v>0</v>
      </c>
      <c r="BD833" t="str">
        <f>IF($A833&lt;&gt;"",VLOOKUP(TRUNC(MID($A833,1,2),0),Plano_Contas!$H$3:$J$103,2,TRUE),"")</f>
        <v/>
      </c>
      <c r="BE833" s="201" t="str">
        <f t="shared" si="47"/>
        <v/>
      </c>
      <c r="BF833" t="str">
        <f ca="1">IF($BT833&lt;&gt;"",SUMIF($BD$3:$BD$1004,"="&amp;$BD833,INDIRECT(ADDRESS(3,BF$2,1,1)):INDIRECT(ADDRESS(1004,BF$2,1,1))),"")</f>
        <v/>
      </c>
      <c r="BG833" t="str">
        <f ca="1">IF($BT833&lt;&gt;"",SUMIF($BD$3:$BD$1004,"="&amp;$BD833,INDIRECT(ADDRESS(3,BG$2,1,1)):INDIRECT(ADDRESS(1004,BG$2,1,1))),"")</f>
        <v/>
      </c>
      <c r="BH833" t="str">
        <f ca="1">IF($BT833&lt;&gt;"",SUMIF($BD$3:$BD$1004,"="&amp;$BD833,INDIRECT(ADDRESS(3,BH$2,1,1)):INDIRECT(ADDRESS(1004,BH$2,1,1))),"")</f>
        <v/>
      </c>
      <c r="BI833" t="str">
        <f ca="1">IF($BT833&lt;&gt;"",SUMIF($BD$3:$BD$1004,"="&amp;$BD833,INDIRECT(ADDRESS(3,BI$2,1,1)):INDIRECT(ADDRESS(1004,BI$2,1,1))),"")</f>
        <v/>
      </c>
      <c r="BJ833" t="str">
        <f ca="1">IF($BT833&lt;&gt;"",SUMIF($BD$3:$BD$1004,"="&amp;$BD833,INDIRECT(ADDRESS(3,BJ$2,1,1)):INDIRECT(ADDRESS(1004,BJ$2,1,1))),"")</f>
        <v/>
      </c>
      <c r="BK833" t="str">
        <f ca="1">IF($BT833&lt;&gt;"",SUMIF($BD$3:$BD$1004,"="&amp;$BD833,INDIRECT(ADDRESS(3,BK$2,1,1)):INDIRECT(ADDRESS(1004,BK$2,1,1))),"")</f>
        <v/>
      </c>
      <c r="BL833" t="str">
        <f ca="1">IF($BT833&lt;&gt;"",SUMIF($BD$3:$BD$1004,"="&amp;$BD833,INDIRECT(ADDRESS(3,BL$2,1,1)):INDIRECT(ADDRESS(1004,BL$2,1,1))),"")</f>
        <v/>
      </c>
      <c r="BM833" t="str">
        <f ca="1">IF($BT833&lt;&gt;"",SUMIF($BD$3:$BD$1004,"="&amp;$BD833,INDIRECT(ADDRESS(3,BM$2,1,1)):INDIRECT(ADDRESS(1004,BM$2,1,1))),"")</f>
        <v/>
      </c>
      <c r="BN833" t="str">
        <f ca="1">IF($BT833&lt;&gt;"",SUMIF($BD$3:$BD$1004,"="&amp;$BD833,INDIRECT(ADDRESS(3,BN$2,1,1)):INDIRECT(ADDRESS(1004,BN$2,1,1))),"")</f>
        <v/>
      </c>
      <c r="BO833" t="str">
        <f ca="1">IF($BT833&lt;&gt;"",SUMIF($BD$3:$BD$1004,"="&amp;$BD833,INDIRECT(ADDRESS(3,BO$2,1,1)):INDIRECT(ADDRESS(1004,BO$2,1,1))),"")</f>
        <v/>
      </c>
      <c r="BP833" t="str">
        <f ca="1">IF($BT833&lt;&gt;"",SUMIF($BD$3:$BD$1004,"="&amp;$BD833,INDIRECT(ADDRESS(3,BP$2,1,1)):INDIRECT(ADDRESS(1004,BP$2,1,1))),"")</f>
        <v/>
      </c>
      <c r="BQ833" t="str">
        <f ca="1">IF($BT833&lt;&gt;"",SUMIF($BD$3:$BD$1004,"="&amp;$BD833,INDIRECT(ADDRESS(3,BQ$2,1,1)):INDIRECT(ADDRESS(1004,BQ$2,1,1))),"")</f>
        <v/>
      </c>
      <c r="BR833" t="str">
        <f ca="1">IF($BT833&lt;&gt;"",SUMIF($BD$3:$BD$1004,"="&amp;$BD833,INDIRECT(ADDRESS(3,BR$2,1,1)):INDIRECT(ADDRESS(1004,BR$2,1,1))),"")</f>
        <v/>
      </c>
      <c r="BS833" t="str">
        <f>IF($A833&lt;&gt;"",VLOOKUP(TRUNC(MID($A833,1,2),0),Plano_Contas!$H$3:$J$103,3,TRUE),"")</f>
        <v/>
      </c>
      <c r="BT833" t="str">
        <f t="shared" si="48"/>
        <v/>
      </c>
      <c r="BV833">
        <f>Empresas!C833</f>
        <v>0</v>
      </c>
    </row>
    <row r="834" spans="1:74" x14ac:dyDescent="0.2">
      <c r="A834" s="89"/>
      <c r="B834" s="52" t="str">
        <f>IF($A834&lt;&gt;"",VLOOKUP(""&amp;$A834,Plano_Contas!$A$3:$F$1003,6,0),"")</f>
        <v/>
      </c>
      <c r="C834" s="91"/>
      <c r="D834" s="111"/>
      <c r="E834" s="112">
        <v>0</v>
      </c>
      <c r="F834" s="87"/>
      <c r="G834" s="85"/>
      <c r="H834" s="111"/>
      <c r="I834" s="112">
        <v>0</v>
      </c>
      <c r="J834" s="87"/>
      <c r="K834" s="85"/>
      <c r="L834" s="111"/>
      <c r="M834" s="112">
        <v>0</v>
      </c>
      <c r="N834" s="87"/>
      <c r="O834" s="85"/>
      <c r="P834" s="111"/>
      <c r="Q834" s="112">
        <v>0</v>
      </c>
      <c r="R834" s="87"/>
      <c r="S834" s="85"/>
      <c r="T834" s="111"/>
      <c r="U834" s="112">
        <v>0</v>
      </c>
      <c r="V834" s="87"/>
      <c r="W834" s="85"/>
      <c r="X834" s="111"/>
      <c r="Y834" s="112">
        <v>0</v>
      </c>
      <c r="Z834" s="87"/>
      <c r="AA834" s="85"/>
      <c r="AB834" s="111"/>
      <c r="AC834" s="112">
        <v>0</v>
      </c>
      <c r="AD834" s="87"/>
      <c r="AE834" s="85"/>
      <c r="AF834" s="111"/>
      <c r="AG834" s="112">
        <v>0</v>
      </c>
      <c r="AH834" s="87"/>
      <c r="AI834" s="85"/>
      <c r="AJ834" s="111"/>
      <c r="AK834" s="112">
        <v>0</v>
      </c>
      <c r="AL834" s="87"/>
      <c r="AM834" s="85"/>
      <c r="AN834" s="111"/>
      <c r="AO834" s="112">
        <v>0</v>
      </c>
      <c r="AP834" s="87"/>
      <c r="AQ834" s="85"/>
      <c r="AR834" s="111"/>
      <c r="AS834" s="112">
        <v>0</v>
      </c>
      <c r="AT834" s="87"/>
      <c r="AU834" s="85"/>
      <c r="AV834" s="111"/>
      <c r="AW834" s="112">
        <v>0</v>
      </c>
      <c r="AX834" s="87"/>
      <c r="AY834" s="85"/>
      <c r="AZ834" s="267">
        <f t="shared" si="49"/>
        <v>0</v>
      </c>
      <c r="BA834" s="88">
        <f t="shared" si="50"/>
        <v>0</v>
      </c>
      <c r="BC834">
        <f>IF($A834&lt;&gt;"",COUNTIF($BD$3:$BD834,$BD834),0)</f>
        <v>0</v>
      </c>
      <c r="BD834" t="str">
        <f>IF($A834&lt;&gt;"",VLOOKUP(TRUNC(MID($A834,1,2),0),Plano_Contas!$H$3:$J$103,2,TRUE),"")</f>
        <v/>
      </c>
      <c r="BE834" s="201" t="str">
        <f t="shared" si="47"/>
        <v/>
      </c>
      <c r="BF834" t="str">
        <f ca="1">IF($BT834&lt;&gt;"",SUMIF($BD$3:$BD$1004,"="&amp;$BD834,INDIRECT(ADDRESS(3,BF$2,1,1)):INDIRECT(ADDRESS(1004,BF$2,1,1))),"")</f>
        <v/>
      </c>
      <c r="BG834" t="str">
        <f ca="1">IF($BT834&lt;&gt;"",SUMIF($BD$3:$BD$1004,"="&amp;$BD834,INDIRECT(ADDRESS(3,BG$2,1,1)):INDIRECT(ADDRESS(1004,BG$2,1,1))),"")</f>
        <v/>
      </c>
      <c r="BH834" t="str">
        <f ca="1">IF($BT834&lt;&gt;"",SUMIF($BD$3:$BD$1004,"="&amp;$BD834,INDIRECT(ADDRESS(3,BH$2,1,1)):INDIRECT(ADDRESS(1004,BH$2,1,1))),"")</f>
        <v/>
      </c>
      <c r="BI834" t="str">
        <f ca="1">IF($BT834&lt;&gt;"",SUMIF($BD$3:$BD$1004,"="&amp;$BD834,INDIRECT(ADDRESS(3,BI$2,1,1)):INDIRECT(ADDRESS(1004,BI$2,1,1))),"")</f>
        <v/>
      </c>
      <c r="BJ834" t="str">
        <f ca="1">IF($BT834&lt;&gt;"",SUMIF($BD$3:$BD$1004,"="&amp;$BD834,INDIRECT(ADDRESS(3,BJ$2,1,1)):INDIRECT(ADDRESS(1004,BJ$2,1,1))),"")</f>
        <v/>
      </c>
      <c r="BK834" t="str">
        <f ca="1">IF($BT834&lt;&gt;"",SUMIF($BD$3:$BD$1004,"="&amp;$BD834,INDIRECT(ADDRESS(3,BK$2,1,1)):INDIRECT(ADDRESS(1004,BK$2,1,1))),"")</f>
        <v/>
      </c>
      <c r="BL834" t="str">
        <f ca="1">IF($BT834&lt;&gt;"",SUMIF($BD$3:$BD$1004,"="&amp;$BD834,INDIRECT(ADDRESS(3,BL$2,1,1)):INDIRECT(ADDRESS(1004,BL$2,1,1))),"")</f>
        <v/>
      </c>
      <c r="BM834" t="str">
        <f ca="1">IF($BT834&lt;&gt;"",SUMIF($BD$3:$BD$1004,"="&amp;$BD834,INDIRECT(ADDRESS(3,BM$2,1,1)):INDIRECT(ADDRESS(1004,BM$2,1,1))),"")</f>
        <v/>
      </c>
      <c r="BN834" t="str">
        <f ca="1">IF($BT834&lt;&gt;"",SUMIF($BD$3:$BD$1004,"="&amp;$BD834,INDIRECT(ADDRESS(3,BN$2,1,1)):INDIRECT(ADDRESS(1004,BN$2,1,1))),"")</f>
        <v/>
      </c>
      <c r="BO834" t="str">
        <f ca="1">IF($BT834&lt;&gt;"",SUMIF($BD$3:$BD$1004,"="&amp;$BD834,INDIRECT(ADDRESS(3,BO$2,1,1)):INDIRECT(ADDRESS(1004,BO$2,1,1))),"")</f>
        <v/>
      </c>
      <c r="BP834" t="str">
        <f ca="1">IF($BT834&lt;&gt;"",SUMIF($BD$3:$BD$1004,"="&amp;$BD834,INDIRECT(ADDRESS(3,BP$2,1,1)):INDIRECT(ADDRESS(1004,BP$2,1,1))),"")</f>
        <v/>
      </c>
      <c r="BQ834" t="str">
        <f ca="1">IF($BT834&lt;&gt;"",SUMIF($BD$3:$BD$1004,"="&amp;$BD834,INDIRECT(ADDRESS(3,BQ$2,1,1)):INDIRECT(ADDRESS(1004,BQ$2,1,1))),"")</f>
        <v/>
      </c>
      <c r="BR834" t="str">
        <f ca="1">IF($BT834&lt;&gt;"",SUMIF($BD$3:$BD$1004,"="&amp;$BD834,INDIRECT(ADDRESS(3,BR$2,1,1)):INDIRECT(ADDRESS(1004,BR$2,1,1))),"")</f>
        <v/>
      </c>
      <c r="BS834" t="str">
        <f>IF($A834&lt;&gt;"",VLOOKUP(TRUNC(MID($A834,1,2),0),Plano_Contas!$H$3:$J$103,3,TRUE),"")</f>
        <v/>
      </c>
      <c r="BT834" t="str">
        <f t="shared" si="48"/>
        <v/>
      </c>
      <c r="BV834">
        <f>Empresas!C834</f>
        <v>0</v>
      </c>
    </row>
    <row r="835" spans="1:74" x14ac:dyDescent="0.2">
      <c r="A835" s="89"/>
      <c r="B835" s="52" t="str">
        <f>IF($A835&lt;&gt;"",VLOOKUP(""&amp;$A835,Plano_Contas!$A$3:$F$1003,6,0),"")</f>
        <v/>
      </c>
      <c r="C835" s="91"/>
      <c r="D835" s="111"/>
      <c r="E835" s="112">
        <v>0</v>
      </c>
      <c r="F835" s="87"/>
      <c r="G835" s="85"/>
      <c r="H835" s="111"/>
      <c r="I835" s="112">
        <v>0</v>
      </c>
      <c r="J835" s="87"/>
      <c r="K835" s="85"/>
      <c r="L835" s="111"/>
      <c r="M835" s="112">
        <v>0</v>
      </c>
      <c r="N835" s="87"/>
      <c r="O835" s="85"/>
      <c r="P835" s="111"/>
      <c r="Q835" s="112">
        <v>0</v>
      </c>
      <c r="R835" s="87"/>
      <c r="S835" s="85"/>
      <c r="T835" s="111"/>
      <c r="U835" s="112">
        <v>0</v>
      </c>
      <c r="V835" s="87"/>
      <c r="W835" s="85"/>
      <c r="X835" s="111"/>
      <c r="Y835" s="112">
        <v>0</v>
      </c>
      <c r="Z835" s="87"/>
      <c r="AA835" s="85"/>
      <c r="AB835" s="111"/>
      <c r="AC835" s="112">
        <v>0</v>
      </c>
      <c r="AD835" s="87"/>
      <c r="AE835" s="85"/>
      <c r="AF835" s="111"/>
      <c r="AG835" s="112">
        <v>0</v>
      </c>
      <c r="AH835" s="87"/>
      <c r="AI835" s="85"/>
      <c r="AJ835" s="111"/>
      <c r="AK835" s="112">
        <v>0</v>
      </c>
      <c r="AL835" s="87"/>
      <c r="AM835" s="85"/>
      <c r="AN835" s="111"/>
      <c r="AO835" s="112">
        <v>0</v>
      </c>
      <c r="AP835" s="87"/>
      <c r="AQ835" s="85"/>
      <c r="AR835" s="111"/>
      <c r="AS835" s="112">
        <v>0</v>
      </c>
      <c r="AT835" s="87"/>
      <c r="AU835" s="85"/>
      <c r="AV835" s="111"/>
      <c r="AW835" s="112">
        <v>0</v>
      </c>
      <c r="AX835" s="87"/>
      <c r="AY835" s="85"/>
      <c r="AZ835" s="267">
        <f t="shared" si="49"/>
        <v>0</v>
      </c>
      <c r="BA835" s="88">
        <f t="shared" si="50"/>
        <v>0</v>
      </c>
      <c r="BC835">
        <f>IF($A835&lt;&gt;"",COUNTIF($BD$3:$BD835,$BD835),0)</f>
        <v>0</v>
      </c>
      <c r="BD835" t="str">
        <f>IF($A835&lt;&gt;"",VLOOKUP(TRUNC(MID($A835,1,2),0),Plano_Contas!$H$3:$J$103,2,TRUE),"")</f>
        <v/>
      </c>
      <c r="BE835" s="201" t="str">
        <f t="shared" ref="BE835:BE898" si="51">IF(ISERR(SEARCH("[",$B835))=FALSE,MID($B835,SEARCH("[",$B835)+1,SEARCH("]",$B835)-SEARCH("[",$B835)-1),"")</f>
        <v/>
      </c>
      <c r="BF835" t="str">
        <f ca="1">IF($BT835&lt;&gt;"",SUMIF($BD$3:$BD$1004,"="&amp;$BD835,INDIRECT(ADDRESS(3,BF$2,1,1)):INDIRECT(ADDRESS(1004,BF$2,1,1))),"")</f>
        <v/>
      </c>
      <c r="BG835" t="str">
        <f ca="1">IF($BT835&lt;&gt;"",SUMIF($BD$3:$BD$1004,"="&amp;$BD835,INDIRECT(ADDRESS(3,BG$2,1,1)):INDIRECT(ADDRESS(1004,BG$2,1,1))),"")</f>
        <v/>
      </c>
      <c r="BH835" t="str">
        <f ca="1">IF($BT835&lt;&gt;"",SUMIF($BD$3:$BD$1004,"="&amp;$BD835,INDIRECT(ADDRESS(3,BH$2,1,1)):INDIRECT(ADDRESS(1004,BH$2,1,1))),"")</f>
        <v/>
      </c>
      <c r="BI835" t="str">
        <f ca="1">IF($BT835&lt;&gt;"",SUMIF($BD$3:$BD$1004,"="&amp;$BD835,INDIRECT(ADDRESS(3,BI$2,1,1)):INDIRECT(ADDRESS(1004,BI$2,1,1))),"")</f>
        <v/>
      </c>
      <c r="BJ835" t="str">
        <f ca="1">IF($BT835&lt;&gt;"",SUMIF($BD$3:$BD$1004,"="&amp;$BD835,INDIRECT(ADDRESS(3,BJ$2,1,1)):INDIRECT(ADDRESS(1004,BJ$2,1,1))),"")</f>
        <v/>
      </c>
      <c r="BK835" t="str">
        <f ca="1">IF($BT835&lt;&gt;"",SUMIF($BD$3:$BD$1004,"="&amp;$BD835,INDIRECT(ADDRESS(3,BK$2,1,1)):INDIRECT(ADDRESS(1004,BK$2,1,1))),"")</f>
        <v/>
      </c>
      <c r="BL835" t="str">
        <f ca="1">IF($BT835&lt;&gt;"",SUMIF($BD$3:$BD$1004,"="&amp;$BD835,INDIRECT(ADDRESS(3,BL$2,1,1)):INDIRECT(ADDRESS(1004,BL$2,1,1))),"")</f>
        <v/>
      </c>
      <c r="BM835" t="str">
        <f ca="1">IF($BT835&lt;&gt;"",SUMIF($BD$3:$BD$1004,"="&amp;$BD835,INDIRECT(ADDRESS(3,BM$2,1,1)):INDIRECT(ADDRESS(1004,BM$2,1,1))),"")</f>
        <v/>
      </c>
      <c r="BN835" t="str">
        <f ca="1">IF($BT835&lt;&gt;"",SUMIF($BD$3:$BD$1004,"="&amp;$BD835,INDIRECT(ADDRESS(3,BN$2,1,1)):INDIRECT(ADDRESS(1004,BN$2,1,1))),"")</f>
        <v/>
      </c>
      <c r="BO835" t="str">
        <f ca="1">IF($BT835&lt;&gt;"",SUMIF($BD$3:$BD$1004,"="&amp;$BD835,INDIRECT(ADDRESS(3,BO$2,1,1)):INDIRECT(ADDRESS(1004,BO$2,1,1))),"")</f>
        <v/>
      </c>
      <c r="BP835" t="str">
        <f ca="1">IF($BT835&lt;&gt;"",SUMIF($BD$3:$BD$1004,"="&amp;$BD835,INDIRECT(ADDRESS(3,BP$2,1,1)):INDIRECT(ADDRESS(1004,BP$2,1,1))),"")</f>
        <v/>
      </c>
      <c r="BQ835" t="str">
        <f ca="1">IF($BT835&lt;&gt;"",SUMIF($BD$3:$BD$1004,"="&amp;$BD835,INDIRECT(ADDRESS(3,BQ$2,1,1)):INDIRECT(ADDRESS(1004,BQ$2,1,1))),"")</f>
        <v/>
      </c>
      <c r="BR835" t="str">
        <f ca="1">IF($BT835&lt;&gt;"",SUMIF($BD$3:$BD$1004,"="&amp;$BD835,INDIRECT(ADDRESS(3,BR$2,1,1)):INDIRECT(ADDRESS(1004,BR$2,1,1))),"")</f>
        <v/>
      </c>
      <c r="BS835" t="str">
        <f>IF($A835&lt;&gt;"",VLOOKUP(TRUNC(MID($A835,1,2),0),Plano_Contas!$H$3:$J$103,3,TRUE),"")</f>
        <v/>
      </c>
      <c r="BT835" t="str">
        <f t="shared" ref="BT835:BT898" si="52">IF(($BC835=1)*($BS835&lt;&gt;"T"),$BD835&amp;IF($BE835&lt;&gt;""," ("&amp;$BE835&amp;")",""),"")</f>
        <v/>
      </c>
      <c r="BV835">
        <f>Empresas!C835</f>
        <v>0</v>
      </c>
    </row>
    <row r="836" spans="1:74" x14ac:dyDescent="0.2">
      <c r="A836" s="89"/>
      <c r="B836" s="52" t="str">
        <f>IF($A836&lt;&gt;"",VLOOKUP(""&amp;$A836,Plano_Contas!$A$3:$F$1003,6,0),"")</f>
        <v/>
      </c>
      <c r="C836" s="91"/>
      <c r="D836" s="111"/>
      <c r="E836" s="112">
        <v>0</v>
      </c>
      <c r="F836" s="87"/>
      <c r="G836" s="85"/>
      <c r="H836" s="111"/>
      <c r="I836" s="112">
        <v>0</v>
      </c>
      <c r="J836" s="87"/>
      <c r="K836" s="85"/>
      <c r="L836" s="111"/>
      <c r="M836" s="112">
        <v>0</v>
      </c>
      <c r="N836" s="87"/>
      <c r="O836" s="85"/>
      <c r="P836" s="111"/>
      <c r="Q836" s="112">
        <v>0</v>
      </c>
      <c r="R836" s="87"/>
      <c r="S836" s="85"/>
      <c r="T836" s="111"/>
      <c r="U836" s="112">
        <v>0</v>
      </c>
      <c r="V836" s="87"/>
      <c r="W836" s="85"/>
      <c r="X836" s="111"/>
      <c r="Y836" s="112">
        <v>0</v>
      </c>
      <c r="Z836" s="87"/>
      <c r="AA836" s="85"/>
      <c r="AB836" s="111"/>
      <c r="AC836" s="112">
        <v>0</v>
      </c>
      <c r="AD836" s="87"/>
      <c r="AE836" s="85"/>
      <c r="AF836" s="111"/>
      <c r="AG836" s="112">
        <v>0</v>
      </c>
      <c r="AH836" s="87"/>
      <c r="AI836" s="85"/>
      <c r="AJ836" s="111"/>
      <c r="AK836" s="112">
        <v>0</v>
      </c>
      <c r="AL836" s="87"/>
      <c r="AM836" s="85"/>
      <c r="AN836" s="111"/>
      <c r="AO836" s="112">
        <v>0</v>
      </c>
      <c r="AP836" s="87"/>
      <c r="AQ836" s="85"/>
      <c r="AR836" s="111"/>
      <c r="AS836" s="112">
        <v>0</v>
      </c>
      <c r="AT836" s="87"/>
      <c r="AU836" s="85"/>
      <c r="AV836" s="111"/>
      <c r="AW836" s="112">
        <v>0</v>
      </c>
      <c r="AX836" s="87"/>
      <c r="AY836" s="85"/>
      <c r="AZ836" s="267">
        <f t="shared" si="49"/>
        <v>0</v>
      </c>
      <c r="BA836" s="88">
        <f t="shared" si="50"/>
        <v>0</v>
      </c>
      <c r="BC836">
        <f>IF($A836&lt;&gt;"",COUNTIF($BD$3:$BD836,$BD836),0)</f>
        <v>0</v>
      </c>
      <c r="BD836" t="str">
        <f>IF($A836&lt;&gt;"",VLOOKUP(TRUNC(MID($A836,1,2),0),Plano_Contas!$H$3:$J$103,2,TRUE),"")</f>
        <v/>
      </c>
      <c r="BE836" s="201" t="str">
        <f t="shared" si="51"/>
        <v/>
      </c>
      <c r="BF836" t="str">
        <f ca="1">IF($BT836&lt;&gt;"",SUMIF($BD$3:$BD$1004,"="&amp;$BD836,INDIRECT(ADDRESS(3,BF$2,1,1)):INDIRECT(ADDRESS(1004,BF$2,1,1))),"")</f>
        <v/>
      </c>
      <c r="BG836" t="str">
        <f ca="1">IF($BT836&lt;&gt;"",SUMIF($BD$3:$BD$1004,"="&amp;$BD836,INDIRECT(ADDRESS(3,BG$2,1,1)):INDIRECT(ADDRESS(1004,BG$2,1,1))),"")</f>
        <v/>
      </c>
      <c r="BH836" t="str">
        <f ca="1">IF($BT836&lt;&gt;"",SUMIF($BD$3:$BD$1004,"="&amp;$BD836,INDIRECT(ADDRESS(3,BH$2,1,1)):INDIRECT(ADDRESS(1004,BH$2,1,1))),"")</f>
        <v/>
      </c>
      <c r="BI836" t="str">
        <f ca="1">IF($BT836&lt;&gt;"",SUMIF($BD$3:$BD$1004,"="&amp;$BD836,INDIRECT(ADDRESS(3,BI$2,1,1)):INDIRECT(ADDRESS(1004,BI$2,1,1))),"")</f>
        <v/>
      </c>
      <c r="BJ836" t="str">
        <f ca="1">IF($BT836&lt;&gt;"",SUMIF($BD$3:$BD$1004,"="&amp;$BD836,INDIRECT(ADDRESS(3,BJ$2,1,1)):INDIRECT(ADDRESS(1004,BJ$2,1,1))),"")</f>
        <v/>
      </c>
      <c r="BK836" t="str">
        <f ca="1">IF($BT836&lt;&gt;"",SUMIF($BD$3:$BD$1004,"="&amp;$BD836,INDIRECT(ADDRESS(3,BK$2,1,1)):INDIRECT(ADDRESS(1004,BK$2,1,1))),"")</f>
        <v/>
      </c>
      <c r="BL836" t="str">
        <f ca="1">IF($BT836&lt;&gt;"",SUMIF($BD$3:$BD$1004,"="&amp;$BD836,INDIRECT(ADDRESS(3,BL$2,1,1)):INDIRECT(ADDRESS(1004,BL$2,1,1))),"")</f>
        <v/>
      </c>
      <c r="BM836" t="str">
        <f ca="1">IF($BT836&lt;&gt;"",SUMIF($BD$3:$BD$1004,"="&amp;$BD836,INDIRECT(ADDRESS(3,BM$2,1,1)):INDIRECT(ADDRESS(1004,BM$2,1,1))),"")</f>
        <v/>
      </c>
      <c r="BN836" t="str">
        <f ca="1">IF($BT836&lt;&gt;"",SUMIF($BD$3:$BD$1004,"="&amp;$BD836,INDIRECT(ADDRESS(3,BN$2,1,1)):INDIRECT(ADDRESS(1004,BN$2,1,1))),"")</f>
        <v/>
      </c>
      <c r="BO836" t="str">
        <f ca="1">IF($BT836&lt;&gt;"",SUMIF($BD$3:$BD$1004,"="&amp;$BD836,INDIRECT(ADDRESS(3,BO$2,1,1)):INDIRECT(ADDRESS(1004,BO$2,1,1))),"")</f>
        <v/>
      </c>
      <c r="BP836" t="str">
        <f ca="1">IF($BT836&lt;&gt;"",SUMIF($BD$3:$BD$1004,"="&amp;$BD836,INDIRECT(ADDRESS(3,BP$2,1,1)):INDIRECT(ADDRESS(1004,BP$2,1,1))),"")</f>
        <v/>
      </c>
      <c r="BQ836" t="str">
        <f ca="1">IF($BT836&lt;&gt;"",SUMIF($BD$3:$BD$1004,"="&amp;$BD836,INDIRECT(ADDRESS(3,BQ$2,1,1)):INDIRECT(ADDRESS(1004,BQ$2,1,1))),"")</f>
        <v/>
      </c>
      <c r="BR836" t="str">
        <f ca="1">IF($BT836&lt;&gt;"",SUMIF($BD$3:$BD$1004,"="&amp;$BD836,INDIRECT(ADDRESS(3,BR$2,1,1)):INDIRECT(ADDRESS(1004,BR$2,1,1))),"")</f>
        <v/>
      </c>
      <c r="BS836" t="str">
        <f>IF($A836&lt;&gt;"",VLOOKUP(TRUNC(MID($A836,1,2),0),Plano_Contas!$H$3:$J$103,3,TRUE),"")</f>
        <v/>
      </c>
      <c r="BT836" t="str">
        <f t="shared" si="52"/>
        <v/>
      </c>
      <c r="BV836">
        <f>Empresas!C836</f>
        <v>0</v>
      </c>
    </row>
    <row r="837" spans="1:74" x14ac:dyDescent="0.2">
      <c r="A837" s="89"/>
      <c r="B837" s="52" t="str">
        <f>IF($A837&lt;&gt;"",VLOOKUP(""&amp;$A837,Plano_Contas!$A$3:$F$1003,6,0),"")</f>
        <v/>
      </c>
      <c r="C837" s="91"/>
      <c r="D837" s="111"/>
      <c r="E837" s="112">
        <v>0</v>
      </c>
      <c r="F837" s="87"/>
      <c r="G837" s="85"/>
      <c r="H837" s="111"/>
      <c r="I837" s="112">
        <v>0</v>
      </c>
      <c r="J837" s="87"/>
      <c r="K837" s="85"/>
      <c r="L837" s="111"/>
      <c r="M837" s="112">
        <v>0</v>
      </c>
      <c r="N837" s="87"/>
      <c r="O837" s="85"/>
      <c r="P837" s="111"/>
      <c r="Q837" s="112">
        <v>0</v>
      </c>
      <c r="R837" s="87"/>
      <c r="S837" s="85"/>
      <c r="T837" s="111"/>
      <c r="U837" s="112">
        <v>0</v>
      </c>
      <c r="V837" s="87"/>
      <c r="W837" s="85"/>
      <c r="X837" s="111"/>
      <c r="Y837" s="112">
        <v>0</v>
      </c>
      <c r="Z837" s="87"/>
      <c r="AA837" s="85"/>
      <c r="AB837" s="111"/>
      <c r="AC837" s="112">
        <v>0</v>
      </c>
      <c r="AD837" s="87"/>
      <c r="AE837" s="85"/>
      <c r="AF837" s="111"/>
      <c r="AG837" s="112">
        <v>0</v>
      </c>
      <c r="AH837" s="87"/>
      <c r="AI837" s="85"/>
      <c r="AJ837" s="111"/>
      <c r="AK837" s="112">
        <v>0</v>
      </c>
      <c r="AL837" s="87"/>
      <c r="AM837" s="85"/>
      <c r="AN837" s="111"/>
      <c r="AO837" s="112">
        <v>0</v>
      </c>
      <c r="AP837" s="87"/>
      <c r="AQ837" s="85"/>
      <c r="AR837" s="111"/>
      <c r="AS837" s="112">
        <v>0</v>
      </c>
      <c r="AT837" s="87"/>
      <c r="AU837" s="85"/>
      <c r="AV837" s="111"/>
      <c r="AW837" s="112">
        <v>0</v>
      </c>
      <c r="AX837" s="87"/>
      <c r="AY837" s="85"/>
      <c r="AZ837" s="267">
        <f t="shared" si="49"/>
        <v>0</v>
      </c>
      <c r="BA837" s="88">
        <f t="shared" si="50"/>
        <v>0</v>
      </c>
      <c r="BC837">
        <f>IF($A837&lt;&gt;"",COUNTIF($BD$3:$BD837,$BD837),0)</f>
        <v>0</v>
      </c>
      <c r="BD837" t="str">
        <f>IF($A837&lt;&gt;"",VLOOKUP(TRUNC(MID($A837,1,2),0),Plano_Contas!$H$3:$J$103,2,TRUE),"")</f>
        <v/>
      </c>
      <c r="BE837" s="201" t="str">
        <f t="shared" si="51"/>
        <v/>
      </c>
      <c r="BF837" t="str">
        <f ca="1">IF($BT837&lt;&gt;"",SUMIF($BD$3:$BD$1004,"="&amp;$BD837,INDIRECT(ADDRESS(3,BF$2,1,1)):INDIRECT(ADDRESS(1004,BF$2,1,1))),"")</f>
        <v/>
      </c>
      <c r="BG837" t="str">
        <f ca="1">IF($BT837&lt;&gt;"",SUMIF($BD$3:$BD$1004,"="&amp;$BD837,INDIRECT(ADDRESS(3,BG$2,1,1)):INDIRECT(ADDRESS(1004,BG$2,1,1))),"")</f>
        <v/>
      </c>
      <c r="BH837" t="str">
        <f ca="1">IF($BT837&lt;&gt;"",SUMIF($BD$3:$BD$1004,"="&amp;$BD837,INDIRECT(ADDRESS(3,BH$2,1,1)):INDIRECT(ADDRESS(1004,BH$2,1,1))),"")</f>
        <v/>
      </c>
      <c r="BI837" t="str">
        <f ca="1">IF($BT837&lt;&gt;"",SUMIF($BD$3:$BD$1004,"="&amp;$BD837,INDIRECT(ADDRESS(3,BI$2,1,1)):INDIRECT(ADDRESS(1004,BI$2,1,1))),"")</f>
        <v/>
      </c>
      <c r="BJ837" t="str">
        <f ca="1">IF($BT837&lt;&gt;"",SUMIF($BD$3:$BD$1004,"="&amp;$BD837,INDIRECT(ADDRESS(3,BJ$2,1,1)):INDIRECT(ADDRESS(1004,BJ$2,1,1))),"")</f>
        <v/>
      </c>
      <c r="BK837" t="str">
        <f ca="1">IF($BT837&lt;&gt;"",SUMIF($BD$3:$BD$1004,"="&amp;$BD837,INDIRECT(ADDRESS(3,BK$2,1,1)):INDIRECT(ADDRESS(1004,BK$2,1,1))),"")</f>
        <v/>
      </c>
      <c r="BL837" t="str">
        <f ca="1">IF($BT837&lt;&gt;"",SUMIF($BD$3:$BD$1004,"="&amp;$BD837,INDIRECT(ADDRESS(3,BL$2,1,1)):INDIRECT(ADDRESS(1004,BL$2,1,1))),"")</f>
        <v/>
      </c>
      <c r="BM837" t="str">
        <f ca="1">IF($BT837&lt;&gt;"",SUMIF($BD$3:$BD$1004,"="&amp;$BD837,INDIRECT(ADDRESS(3,BM$2,1,1)):INDIRECT(ADDRESS(1004,BM$2,1,1))),"")</f>
        <v/>
      </c>
      <c r="BN837" t="str">
        <f ca="1">IF($BT837&lt;&gt;"",SUMIF($BD$3:$BD$1004,"="&amp;$BD837,INDIRECT(ADDRESS(3,BN$2,1,1)):INDIRECT(ADDRESS(1004,BN$2,1,1))),"")</f>
        <v/>
      </c>
      <c r="BO837" t="str">
        <f ca="1">IF($BT837&lt;&gt;"",SUMIF($BD$3:$BD$1004,"="&amp;$BD837,INDIRECT(ADDRESS(3,BO$2,1,1)):INDIRECT(ADDRESS(1004,BO$2,1,1))),"")</f>
        <v/>
      </c>
      <c r="BP837" t="str">
        <f ca="1">IF($BT837&lt;&gt;"",SUMIF($BD$3:$BD$1004,"="&amp;$BD837,INDIRECT(ADDRESS(3,BP$2,1,1)):INDIRECT(ADDRESS(1004,BP$2,1,1))),"")</f>
        <v/>
      </c>
      <c r="BQ837" t="str">
        <f ca="1">IF($BT837&lt;&gt;"",SUMIF($BD$3:$BD$1004,"="&amp;$BD837,INDIRECT(ADDRESS(3,BQ$2,1,1)):INDIRECT(ADDRESS(1004,BQ$2,1,1))),"")</f>
        <v/>
      </c>
      <c r="BR837" t="str">
        <f ca="1">IF($BT837&lt;&gt;"",SUMIF($BD$3:$BD$1004,"="&amp;$BD837,INDIRECT(ADDRESS(3,BR$2,1,1)):INDIRECT(ADDRESS(1004,BR$2,1,1))),"")</f>
        <v/>
      </c>
      <c r="BS837" t="str">
        <f>IF($A837&lt;&gt;"",VLOOKUP(TRUNC(MID($A837,1,2),0),Plano_Contas!$H$3:$J$103,3,TRUE),"")</f>
        <v/>
      </c>
      <c r="BT837" t="str">
        <f t="shared" si="52"/>
        <v/>
      </c>
      <c r="BV837">
        <f>Empresas!C837</f>
        <v>0</v>
      </c>
    </row>
    <row r="838" spans="1:74" x14ac:dyDescent="0.2">
      <c r="A838" s="89"/>
      <c r="B838" s="52" t="str">
        <f>IF($A838&lt;&gt;"",VLOOKUP(""&amp;$A838,Plano_Contas!$A$3:$F$1003,6,0),"")</f>
        <v/>
      </c>
      <c r="C838" s="91"/>
      <c r="D838" s="111"/>
      <c r="E838" s="112">
        <v>0</v>
      </c>
      <c r="F838" s="87"/>
      <c r="G838" s="85"/>
      <c r="H838" s="111"/>
      <c r="I838" s="112">
        <v>0</v>
      </c>
      <c r="J838" s="87"/>
      <c r="K838" s="85"/>
      <c r="L838" s="111"/>
      <c r="M838" s="112">
        <v>0</v>
      </c>
      <c r="N838" s="87"/>
      <c r="O838" s="85"/>
      <c r="P838" s="111"/>
      <c r="Q838" s="112">
        <v>0</v>
      </c>
      <c r="R838" s="87"/>
      <c r="S838" s="85"/>
      <c r="T838" s="111"/>
      <c r="U838" s="112">
        <v>0</v>
      </c>
      <c r="V838" s="87"/>
      <c r="W838" s="85"/>
      <c r="X838" s="111"/>
      <c r="Y838" s="112">
        <v>0</v>
      </c>
      <c r="Z838" s="87"/>
      <c r="AA838" s="85"/>
      <c r="AB838" s="111"/>
      <c r="AC838" s="112">
        <v>0</v>
      </c>
      <c r="AD838" s="87"/>
      <c r="AE838" s="85"/>
      <c r="AF838" s="111"/>
      <c r="AG838" s="112">
        <v>0</v>
      </c>
      <c r="AH838" s="87"/>
      <c r="AI838" s="85"/>
      <c r="AJ838" s="111"/>
      <c r="AK838" s="112">
        <v>0</v>
      </c>
      <c r="AL838" s="87"/>
      <c r="AM838" s="85"/>
      <c r="AN838" s="111"/>
      <c r="AO838" s="112">
        <v>0</v>
      </c>
      <c r="AP838" s="87"/>
      <c r="AQ838" s="85"/>
      <c r="AR838" s="111"/>
      <c r="AS838" s="112">
        <v>0</v>
      </c>
      <c r="AT838" s="87"/>
      <c r="AU838" s="85"/>
      <c r="AV838" s="111"/>
      <c r="AW838" s="112">
        <v>0</v>
      </c>
      <c r="AX838" s="87"/>
      <c r="AY838" s="85"/>
      <c r="AZ838" s="267">
        <f t="shared" si="49"/>
        <v>0</v>
      </c>
      <c r="BA838" s="88">
        <f t="shared" si="50"/>
        <v>0</v>
      </c>
      <c r="BC838">
        <f>IF($A838&lt;&gt;"",COUNTIF($BD$3:$BD838,$BD838),0)</f>
        <v>0</v>
      </c>
      <c r="BD838" t="str">
        <f>IF($A838&lt;&gt;"",VLOOKUP(TRUNC(MID($A838,1,2),0),Plano_Contas!$H$3:$J$103,2,TRUE),"")</f>
        <v/>
      </c>
      <c r="BE838" s="201" t="str">
        <f t="shared" si="51"/>
        <v/>
      </c>
      <c r="BF838" t="str">
        <f ca="1">IF($BT838&lt;&gt;"",SUMIF($BD$3:$BD$1004,"="&amp;$BD838,INDIRECT(ADDRESS(3,BF$2,1,1)):INDIRECT(ADDRESS(1004,BF$2,1,1))),"")</f>
        <v/>
      </c>
      <c r="BG838" t="str">
        <f ca="1">IF($BT838&lt;&gt;"",SUMIF($BD$3:$BD$1004,"="&amp;$BD838,INDIRECT(ADDRESS(3,BG$2,1,1)):INDIRECT(ADDRESS(1004,BG$2,1,1))),"")</f>
        <v/>
      </c>
      <c r="BH838" t="str">
        <f ca="1">IF($BT838&lt;&gt;"",SUMIF($BD$3:$BD$1004,"="&amp;$BD838,INDIRECT(ADDRESS(3,BH$2,1,1)):INDIRECT(ADDRESS(1004,BH$2,1,1))),"")</f>
        <v/>
      </c>
      <c r="BI838" t="str">
        <f ca="1">IF($BT838&lt;&gt;"",SUMIF($BD$3:$BD$1004,"="&amp;$BD838,INDIRECT(ADDRESS(3,BI$2,1,1)):INDIRECT(ADDRESS(1004,BI$2,1,1))),"")</f>
        <v/>
      </c>
      <c r="BJ838" t="str">
        <f ca="1">IF($BT838&lt;&gt;"",SUMIF($BD$3:$BD$1004,"="&amp;$BD838,INDIRECT(ADDRESS(3,BJ$2,1,1)):INDIRECT(ADDRESS(1004,BJ$2,1,1))),"")</f>
        <v/>
      </c>
      <c r="BK838" t="str">
        <f ca="1">IF($BT838&lt;&gt;"",SUMIF($BD$3:$BD$1004,"="&amp;$BD838,INDIRECT(ADDRESS(3,BK$2,1,1)):INDIRECT(ADDRESS(1004,BK$2,1,1))),"")</f>
        <v/>
      </c>
      <c r="BL838" t="str">
        <f ca="1">IF($BT838&lt;&gt;"",SUMIF($BD$3:$BD$1004,"="&amp;$BD838,INDIRECT(ADDRESS(3,BL$2,1,1)):INDIRECT(ADDRESS(1004,BL$2,1,1))),"")</f>
        <v/>
      </c>
      <c r="BM838" t="str">
        <f ca="1">IF($BT838&lt;&gt;"",SUMIF($BD$3:$BD$1004,"="&amp;$BD838,INDIRECT(ADDRESS(3,BM$2,1,1)):INDIRECT(ADDRESS(1004,BM$2,1,1))),"")</f>
        <v/>
      </c>
      <c r="BN838" t="str">
        <f ca="1">IF($BT838&lt;&gt;"",SUMIF($BD$3:$BD$1004,"="&amp;$BD838,INDIRECT(ADDRESS(3,BN$2,1,1)):INDIRECT(ADDRESS(1004,BN$2,1,1))),"")</f>
        <v/>
      </c>
      <c r="BO838" t="str">
        <f ca="1">IF($BT838&lt;&gt;"",SUMIF($BD$3:$BD$1004,"="&amp;$BD838,INDIRECT(ADDRESS(3,BO$2,1,1)):INDIRECT(ADDRESS(1004,BO$2,1,1))),"")</f>
        <v/>
      </c>
      <c r="BP838" t="str">
        <f ca="1">IF($BT838&lt;&gt;"",SUMIF($BD$3:$BD$1004,"="&amp;$BD838,INDIRECT(ADDRESS(3,BP$2,1,1)):INDIRECT(ADDRESS(1004,BP$2,1,1))),"")</f>
        <v/>
      </c>
      <c r="BQ838" t="str">
        <f ca="1">IF($BT838&lt;&gt;"",SUMIF($BD$3:$BD$1004,"="&amp;$BD838,INDIRECT(ADDRESS(3,BQ$2,1,1)):INDIRECT(ADDRESS(1004,BQ$2,1,1))),"")</f>
        <v/>
      </c>
      <c r="BR838" t="str">
        <f ca="1">IF($BT838&lt;&gt;"",SUMIF($BD$3:$BD$1004,"="&amp;$BD838,INDIRECT(ADDRESS(3,BR$2,1,1)):INDIRECT(ADDRESS(1004,BR$2,1,1))),"")</f>
        <v/>
      </c>
      <c r="BS838" t="str">
        <f>IF($A838&lt;&gt;"",VLOOKUP(TRUNC(MID($A838,1,2),0),Plano_Contas!$H$3:$J$103,3,TRUE),"")</f>
        <v/>
      </c>
      <c r="BT838" t="str">
        <f t="shared" si="52"/>
        <v/>
      </c>
      <c r="BV838">
        <f>Empresas!C838</f>
        <v>0</v>
      </c>
    </row>
    <row r="839" spans="1:74" x14ac:dyDescent="0.2">
      <c r="A839" s="89"/>
      <c r="B839" s="52" t="str">
        <f>IF($A839&lt;&gt;"",VLOOKUP(""&amp;$A839,Plano_Contas!$A$3:$F$1003,6,0),"")</f>
        <v/>
      </c>
      <c r="C839" s="91"/>
      <c r="D839" s="111"/>
      <c r="E839" s="112">
        <v>0</v>
      </c>
      <c r="F839" s="87"/>
      <c r="G839" s="85"/>
      <c r="H839" s="111"/>
      <c r="I839" s="112">
        <v>0</v>
      </c>
      <c r="J839" s="87"/>
      <c r="K839" s="85"/>
      <c r="L839" s="111"/>
      <c r="M839" s="112">
        <v>0</v>
      </c>
      <c r="N839" s="87"/>
      <c r="O839" s="85"/>
      <c r="P839" s="111"/>
      <c r="Q839" s="112">
        <v>0</v>
      </c>
      <c r="R839" s="87"/>
      <c r="S839" s="85"/>
      <c r="T839" s="111"/>
      <c r="U839" s="112">
        <v>0</v>
      </c>
      <c r="V839" s="87"/>
      <c r="W839" s="85"/>
      <c r="X839" s="111"/>
      <c r="Y839" s="112">
        <v>0</v>
      </c>
      <c r="Z839" s="87"/>
      <c r="AA839" s="85"/>
      <c r="AB839" s="111"/>
      <c r="AC839" s="112">
        <v>0</v>
      </c>
      <c r="AD839" s="87"/>
      <c r="AE839" s="85"/>
      <c r="AF839" s="111"/>
      <c r="AG839" s="112">
        <v>0</v>
      </c>
      <c r="AH839" s="87"/>
      <c r="AI839" s="85"/>
      <c r="AJ839" s="111"/>
      <c r="AK839" s="112">
        <v>0</v>
      </c>
      <c r="AL839" s="87"/>
      <c r="AM839" s="85"/>
      <c r="AN839" s="111"/>
      <c r="AO839" s="112">
        <v>0</v>
      </c>
      <c r="AP839" s="87"/>
      <c r="AQ839" s="85"/>
      <c r="AR839" s="111"/>
      <c r="AS839" s="112">
        <v>0</v>
      </c>
      <c r="AT839" s="87"/>
      <c r="AU839" s="85"/>
      <c r="AV839" s="111"/>
      <c r="AW839" s="112">
        <v>0</v>
      </c>
      <c r="AX839" s="87"/>
      <c r="AY839" s="85"/>
      <c r="AZ839" s="267">
        <f t="shared" si="49"/>
        <v>0</v>
      </c>
      <c r="BA839" s="88">
        <f t="shared" si="50"/>
        <v>0</v>
      </c>
      <c r="BC839">
        <f>IF($A839&lt;&gt;"",COUNTIF($BD$3:$BD839,$BD839),0)</f>
        <v>0</v>
      </c>
      <c r="BD839" t="str">
        <f>IF($A839&lt;&gt;"",VLOOKUP(TRUNC(MID($A839,1,2),0),Plano_Contas!$H$3:$J$103,2,TRUE),"")</f>
        <v/>
      </c>
      <c r="BE839" s="201" t="str">
        <f t="shared" si="51"/>
        <v/>
      </c>
      <c r="BF839" t="str">
        <f ca="1">IF($BT839&lt;&gt;"",SUMIF($BD$3:$BD$1004,"="&amp;$BD839,INDIRECT(ADDRESS(3,BF$2,1,1)):INDIRECT(ADDRESS(1004,BF$2,1,1))),"")</f>
        <v/>
      </c>
      <c r="BG839" t="str">
        <f ca="1">IF($BT839&lt;&gt;"",SUMIF($BD$3:$BD$1004,"="&amp;$BD839,INDIRECT(ADDRESS(3,BG$2,1,1)):INDIRECT(ADDRESS(1004,BG$2,1,1))),"")</f>
        <v/>
      </c>
      <c r="BH839" t="str">
        <f ca="1">IF($BT839&lt;&gt;"",SUMIF($BD$3:$BD$1004,"="&amp;$BD839,INDIRECT(ADDRESS(3,BH$2,1,1)):INDIRECT(ADDRESS(1004,BH$2,1,1))),"")</f>
        <v/>
      </c>
      <c r="BI839" t="str">
        <f ca="1">IF($BT839&lt;&gt;"",SUMIF($BD$3:$BD$1004,"="&amp;$BD839,INDIRECT(ADDRESS(3,BI$2,1,1)):INDIRECT(ADDRESS(1004,BI$2,1,1))),"")</f>
        <v/>
      </c>
      <c r="BJ839" t="str">
        <f ca="1">IF($BT839&lt;&gt;"",SUMIF($BD$3:$BD$1004,"="&amp;$BD839,INDIRECT(ADDRESS(3,BJ$2,1,1)):INDIRECT(ADDRESS(1004,BJ$2,1,1))),"")</f>
        <v/>
      </c>
      <c r="BK839" t="str">
        <f ca="1">IF($BT839&lt;&gt;"",SUMIF($BD$3:$BD$1004,"="&amp;$BD839,INDIRECT(ADDRESS(3,BK$2,1,1)):INDIRECT(ADDRESS(1004,BK$2,1,1))),"")</f>
        <v/>
      </c>
      <c r="BL839" t="str">
        <f ca="1">IF($BT839&lt;&gt;"",SUMIF($BD$3:$BD$1004,"="&amp;$BD839,INDIRECT(ADDRESS(3,BL$2,1,1)):INDIRECT(ADDRESS(1004,BL$2,1,1))),"")</f>
        <v/>
      </c>
      <c r="BM839" t="str">
        <f ca="1">IF($BT839&lt;&gt;"",SUMIF($BD$3:$BD$1004,"="&amp;$BD839,INDIRECT(ADDRESS(3,BM$2,1,1)):INDIRECT(ADDRESS(1004,BM$2,1,1))),"")</f>
        <v/>
      </c>
      <c r="BN839" t="str">
        <f ca="1">IF($BT839&lt;&gt;"",SUMIF($BD$3:$BD$1004,"="&amp;$BD839,INDIRECT(ADDRESS(3,BN$2,1,1)):INDIRECT(ADDRESS(1004,BN$2,1,1))),"")</f>
        <v/>
      </c>
      <c r="BO839" t="str">
        <f ca="1">IF($BT839&lt;&gt;"",SUMIF($BD$3:$BD$1004,"="&amp;$BD839,INDIRECT(ADDRESS(3,BO$2,1,1)):INDIRECT(ADDRESS(1004,BO$2,1,1))),"")</f>
        <v/>
      </c>
      <c r="BP839" t="str">
        <f ca="1">IF($BT839&lt;&gt;"",SUMIF($BD$3:$BD$1004,"="&amp;$BD839,INDIRECT(ADDRESS(3,BP$2,1,1)):INDIRECT(ADDRESS(1004,BP$2,1,1))),"")</f>
        <v/>
      </c>
      <c r="BQ839" t="str">
        <f ca="1">IF($BT839&lt;&gt;"",SUMIF($BD$3:$BD$1004,"="&amp;$BD839,INDIRECT(ADDRESS(3,BQ$2,1,1)):INDIRECT(ADDRESS(1004,BQ$2,1,1))),"")</f>
        <v/>
      </c>
      <c r="BR839" t="str">
        <f ca="1">IF($BT839&lt;&gt;"",SUMIF($BD$3:$BD$1004,"="&amp;$BD839,INDIRECT(ADDRESS(3,BR$2,1,1)):INDIRECT(ADDRESS(1004,BR$2,1,1))),"")</f>
        <v/>
      </c>
      <c r="BS839" t="str">
        <f>IF($A839&lt;&gt;"",VLOOKUP(TRUNC(MID($A839,1,2),0),Plano_Contas!$H$3:$J$103,3,TRUE),"")</f>
        <v/>
      </c>
      <c r="BT839" t="str">
        <f t="shared" si="52"/>
        <v/>
      </c>
      <c r="BV839">
        <f>Empresas!C839</f>
        <v>0</v>
      </c>
    </row>
    <row r="840" spans="1:74" x14ac:dyDescent="0.2">
      <c r="A840" s="89"/>
      <c r="B840" s="52" t="str">
        <f>IF($A840&lt;&gt;"",VLOOKUP(""&amp;$A840,Plano_Contas!$A$3:$F$1003,6,0),"")</f>
        <v/>
      </c>
      <c r="C840" s="91"/>
      <c r="D840" s="111"/>
      <c r="E840" s="112">
        <v>0</v>
      </c>
      <c r="F840" s="87"/>
      <c r="G840" s="85"/>
      <c r="H840" s="111"/>
      <c r="I840" s="112">
        <v>0</v>
      </c>
      <c r="J840" s="87"/>
      <c r="K840" s="85"/>
      <c r="L840" s="111"/>
      <c r="M840" s="112">
        <v>0</v>
      </c>
      <c r="N840" s="87"/>
      <c r="O840" s="85"/>
      <c r="P840" s="111"/>
      <c r="Q840" s="112">
        <v>0</v>
      </c>
      <c r="R840" s="87"/>
      <c r="S840" s="85"/>
      <c r="T840" s="111"/>
      <c r="U840" s="112">
        <v>0</v>
      </c>
      <c r="V840" s="87"/>
      <c r="W840" s="85"/>
      <c r="X840" s="111"/>
      <c r="Y840" s="112">
        <v>0</v>
      </c>
      <c r="Z840" s="87"/>
      <c r="AA840" s="85"/>
      <c r="AB840" s="111"/>
      <c r="AC840" s="112">
        <v>0</v>
      </c>
      <c r="AD840" s="87"/>
      <c r="AE840" s="85"/>
      <c r="AF840" s="111"/>
      <c r="AG840" s="112">
        <v>0</v>
      </c>
      <c r="AH840" s="87"/>
      <c r="AI840" s="85"/>
      <c r="AJ840" s="111"/>
      <c r="AK840" s="112">
        <v>0</v>
      </c>
      <c r="AL840" s="87"/>
      <c r="AM840" s="85"/>
      <c r="AN840" s="111"/>
      <c r="AO840" s="112">
        <v>0</v>
      </c>
      <c r="AP840" s="87"/>
      <c r="AQ840" s="85"/>
      <c r="AR840" s="111"/>
      <c r="AS840" s="112">
        <v>0</v>
      </c>
      <c r="AT840" s="87"/>
      <c r="AU840" s="85"/>
      <c r="AV840" s="111"/>
      <c r="AW840" s="112">
        <v>0</v>
      </c>
      <c r="AX840" s="87"/>
      <c r="AY840" s="85"/>
      <c r="AZ840" s="267">
        <f t="shared" si="49"/>
        <v>0</v>
      </c>
      <c r="BA840" s="88">
        <f t="shared" si="50"/>
        <v>0</v>
      </c>
      <c r="BC840">
        <f>IF($A840&lt;&gt;"",COUNTIF($BD$3:$BD840,$BD840),0)</f>
        <v>0</v>
      </c>
      <c r="BD840" t="str">
        <f>IF($A840&lt;&gt;"",VLOOKUP(TRUNC(MID($A840,1,2),0),Plano_Contas!$H$3:$J$103,2,TRUE),"")</f>
        <v/>
      </c>
      <c r="BE840" s="201" t="str">
        <f t="shared" si="51"/>
        <v/>
      </c>
      <c r="BF840" t="str">
        <f ca="1">IF($BT840&lt;&gt;"",SUMIF($BD$3:$BD$1004,"="&amp;$BD840,INDIRECT(ADDRESS(3,BF$2,1,1)):INDIRECT(ADDRESS(1004,BF$2,1,1))),"")</f>
        <v/>
      </c>
      <c r="BG840" t="str">
        <f ca="1">IF($BT840&lt;&gt;"",SUMIF($BD$3:$BD$1004,"="&amp;$BD840,INDIRECT(ADDRESS(3,BG$2,1,1)):INDIRECT(ADDRESS(1004,BG$2,1,1))),"")</f>
        <v/>
      </c>
      <c r="BH840" t="str">
        <f ca="1">IF($BT840&lt;&gt;"",SUMIF($BD$3:$BD$1004,"="&amp;$BD840,INDIRECT(ADDRESS(3,BH$2,1,1)):INDIRECT(ADDRESS(1004,BH$2,1,1))),"")</f>
        <v/>
      </c>
      <c r="BI840" t="str">
        <f ca="1">IF($BT840&lt;&gt;"",SUMIF($BD$3:$BD$1004,"="&amp;$BD840,INDIRECT(ADDRESS(3,BI$2,1,1)):INDIRECT(ADDRESS(1004,BI$2,1,1))),"")</f>
        <v/>
      </c>
      <c r="BJ840" t="str">
        <f ca="1">IF($BT840&lt;&gt;"",SUMIF($BD$3:$BD$1004,"="&amp;$BD840,INDIRECT(ADDRESS(3,BJ$2,1,1)):INDIRECT(ADDRESS(1004,BJ$2,1,1))),"")</f>
        <v/>
      </c>
      <c r="BK840" t="str">
        <f ca="1">IF($BT840&lt;&gt;"",SUMIF($BD$3:$BD$1004,"="&amp;$BD840,INDIRECT(ADDRESS(3,BK$2,1,1)):INDIRECT(ADDRESS(1004,BK$2,1,1))),"")</f>
        <v/>
      </c>
      <c r="BL840" t="str">
        <f ca="1">IF($BT840&lt;&gt;"",SUMIF($BD$3:$BD$1004,"="&amp;$BD840,INDIRECT(ADDRESS(3,BL$2,1,1)):INDIRECT(ADDRESS(1004,BL$2,1,1))),"")</f>
        <v/>
      </c>
      <c r="BM840" t="str">
        <f ca="1">IF($BT840&lt;&gt;"",SUMIF($BD$3:$BD$1004,"="&amp;$BD840,INDIRECT(ADDRESS(3,BM$2,1,1)):INDIRECT(ADDRESS(1004,BM$2,1,1))),"")</f>
        <v/>
      </c>
      <c r="BN840" t="str">
        <f ca="1">IF($BT840&lt;&gt;"",SUMIF($BD$3:$BD$1004,"="&amp;$BD840,INDIRECT(ADDRESS(3,BN$2,1,1)):INDIRECT(ADDRESS(1004,BN$2,1,1))),"")</f>
        <v/>
      </c>
      <c r="BO840" t="str">
        <f ca="1">IF($BT840&lt;&gt;"",SUMIF($BD$3:$BD$1004,"="&amp;$BD840,INDIRECT(ADDRESS(3,BO$2,1,1)):INDIRECT(ADDRESS(1004,BO$2,1,1))),"")</f>
        <v/>
      </c>
      <c r="BP840" t="str">
        <f ca="1">IF($BT840&lt;&gt;"",SUMIF($BD$3:$BD$1004,"="&amp;$BD840,INDIRECT(ADDRESS(3,BP$2,1,1)):INDIRECT(ADDRESS(1004,BP$2,1,1))),"")</f>
        <v/>
      </c>
      <c r="BQ840" t="str">
        <f ca="1">IF($BT840&lt;&gt;"",SUMIF($BD$3:$BD$1004,"="&amp;$BD840,INDIRECT(ADDRESS(3,BQ$2,1,1)):INDIRECT(ADDRESS(1004,BQ$2,1,1))),"")</f>
        <v/>
      </c>
      <c r="BR840" t="str">
        <f ca="1">IF($BT840&lt;&gt;"",SUMIF($BD$3:$BD$1004,"="&amp;$BD840,INDIRECT(ADDRESS(3,BR$2,1,1)):INDIRECT(ADDRESS(1004,BR$2,1,1))),"")</f>
        <v/>
      </c>
      <c r="BS840" t="str">
        <f>IF($A840&lt;&gt;"",VLOOKUP(TRUNC(MID($A840,1,2),0),Plano_Contas!$H$3:$J$103,3,TRUE),"")</f>
        <v/>
      </c>
      <c r="BT840" t="str">
        <f t="shared" si="52"/>
        <v/>
      </c>
      <c r="BV840">
        <f>Empresas!C840</f>
        <v>0</v>
      </c>
    </row>
    <row r="841" spans="1:74" x14ac:dyDescent="0.2">
      <c r="A841" s="89"/>
      <c r="B841" s="52" t="str">
        <f>IF($A841&lt;&gt;"",VLOOKUP(""&amp;$A841,Plano_Contas!$A$3:$F$1003,6,0),"")</f>
        <v/>
      </c>
      <c r="C841" s="91"/>
      <c r="D841" s="111"/>
      <c r="E841" s="112">
        <v>0</v>
      </c>
      <c r="F841" s="87"/>
      <c r="G841" s="85"/>
      <c r="H841" s="111"/>
      <c r="I841" s="112">
        <v>0</v>
      </c>
      <c r="J841" s="87"/>
      <c r="K841" s="85"/>
      <c r="L841" s="111"/>
      <c r="M841" s="112">
        <v>0</v>
      </c>
      <c r="N841" s="87"/>
      <c r="O841" s="85"/>
      <c r="P841" s="111"/>
      <c r="Q841" s="112">
        <v>0</v>
      </c>
      <c r="R841" s="87"/>
      <c r="S841" s="85"/>
      <c r="T841" s="111"/>
      <c r="U841" s="112">
        <v>0</v>
      </c>
      <c r="V841" s="87"/>
      <c r="W841" s="85"/>
      <c r="X841" s="111"/>
      <c r="Y841" s="112">
        <v>0</v>
      </c>
      <c r="Z841" s="87"/>
      <c r="AA841" s="85"/>
      <c r="AB841" s="111"/>
      <c r="AC841" s="112">
        <v>0</v>
      </c>
      <c r="AD841" s="87"/>
      <c r="AE841" s="85"/>
      <c r="AF841" s="111"/>
      <c r="AG841" s="112">
        <v>0</v>
      </c>
      <c r="AH841" s="87"/>
      <c r="AI841" s="85"/>
      <c r="AJ841" s="111"/>
      <c r="AK841" s="112">
        <v>0</v>
      </c>
      <c r="AL841" s="87"/>
      <c r="AM841" s="85"/>
      <c r="AN841" s="111"/>
      <c r="AO841" s="112">
        <v>0</v>
      </c>
      <c r="AP841" s="87"/>
      <c r="AQ841" s="85"/>
      <c r="AR841" s="111"/>
      <c r="AS841" s="112">
        <v>0</v>
      </c>
      <c r="AT841" s="87"/>
      <c r="AU841" s="85"/>
      <c r="AV841" s="111"/>
      <c r="AW841" s="112">
        <v>0</v>
      </c>
      <c r="AX841" s="87"/>
      <c r="AY841" s="85"/>
      <c r="AZ841" s="267">
        <f t="shared" si="49"/>
        <v>0</v>
      </c>
      <c r="BA841" s="88">
        <f t="shared" si="50"/>
        <v>0</v>
      </c>
      <c r="BC841">
        <f>IF($A841&lt;&gt;"",COUNTIF($BD$3:$BD841,$BD841),0)</f>
        <v>0</v>
      </c>
      <c r="BD841" t="str">
        <f>IF($A841&lt;&gt;"",VLOOKUP(TRUNC(MID($A841,1,2),0),Plano_Contas!$H$3:$J$103,2,TRUE),"")</f>
        <v/>
      </c>
      <c r="BE841" s="201" t="str">
        <f t="shared" si="51"/>
        <v/>
      </c>
      <c r="BF841" t="str">
        <f ca="1">IF($BT841&lt;&gt;"",SUMIF($BD$3:$BD$1004,"="&amp;$BD841,INDIRECT(ADDRESS(3,BF$2,1,1)):INDIRECT(ADDRESS(1004,BF$2,1,1))),"")</f>
        <v/>
      </c>
      <c r="BG841" t="str">
        <f ca="1">IF($BT841&lt;&gt;"",SUMIF($BD$3:$BD$1004,"="&amp;$BD841,INDIRECT(ADDRESS(3,BG$2,1,1)):INDIRECT(ADDRESS(1004,BG$2,1,1))),"")</f>
        <v/>
      </c>
      <c r="BH841" t="str">
        <f ca="1">IF($BT841&lt;&gt;"",SUMIF($BD$3:$BD$1004,"="&amp;$BD841,INDIRECT(ADDRESS(3,BH$2,1,1)):INDIRECT(ADDRESS(1004,BH$2,1,1))),"")</f>
        <v/>
      </c>
      <c r="BI841" t="str">
        <f ca="1">IF($BT841&lt;&gt;"",SUMIF($BD$3:$BD$1004,"="&amp;$BD841,INDIRECT(ADDRESS(3,BI$2,1,1)):INDIRECT(ADDRESS(1004,BI$2,1,1))),"")</f>
        <v/>
      </c>
      <c r="BJ841" t="str">
        <f ca="1">IF($BT841&lt;&gt;"",SUMIF($BD$3:$BD$1004,"="&amp;$BD841,INDIRECT(ADDRESS(3,BJ$2,1,1)):INDIRECT(ADDRESS(1004,BJ$2,1,1))),"")</f>
        <v/>
      </c>
      <c r="BK841" t="str">
        <f ca="1">IF($BT841&lt;&gt;"",SUMIF($BD$3:$BD$1004,"="&amp;$BD841,INDIRECT(ADDRESS(3,BK$2,1,1)):INDIRECT(ADDRESS(1004,BK$2,1,1))),"")</f>
        <v/>
      </c>
      <c r="BL841" t="str">
        <f ca="1">IF($BT841&lt;&gt;"",SUMIF($BD$3:$BD$1004,"="&amp;$BD841,INDIRECT(ADDRESS(3,BL$2,1,1)):INDIRECT(ADDRESS(1004,BL$2,1,1))),"")</f>
        <v/>
      </c>
      <c r="BM841" t="str">
        <f ca="1">IF($BT841&lt;&gt;"",SUMIF($BD$3:$BD$1004,"="&amp;$BD841,INDIRECT(ADDRESS(3,BM$2,1,1)):INDIRECT(ADDRESS(1004,BM$2,1,1))),"")</f>
        <v/>
      </c>
      <c r="BN841" t="str">
        <f ca="1">IF($BT841&lt;&gt;"",SUMIF($BD$3:$BD$1004,"="&amp;$BD841,INDIRECT(ADDRESS(3,BN$2,1,1)):INDIRECT(ADDRESS(1004,BN$2,1,1))),"")</f>
        <v/>
      </c>
      <c r="BO841" t="str">
        <f ca="1">IF($BT841&lt;&gt;"",SUMIF($BD$3:$BD$1004,"="&amp;$BD841,INDIRECT(ADDRESS(3,BO$2,1,1)):INDIRECT(ADDRESS(1004,BO$2,1,1))),"")</f>
        <v/>
      </c>
      <c r="BP841" t="str">
        <f ca="1">IF($BT841&lt;&gt;"",SUMIF($BD$3:$BD$1004,"="&amp;$BD841,INDIRECT(ADDRESS(3,BP$2,1,1)):INDIRECT(ADDRESS(1004,BP$2,1,1))),"")</f>
        <v/>
      </c>
      <c r="BQ841" t="str">
        <f ca="1">IF($BT841&lt;&gt;"",SUMIF($BD$3:$BD$1004,"="&amp;$BD841,INDIRECT(ADDRESS(3,BQ$2,1,1)):INDIRECT(ADDRESS(1004,BQ$2,1,1))),"")</f>
        <v/>
      </c>
      <c r="BR841" t="str">
        <f ca="1">IF($BT841&lt;&gt;"",SUMIF($BD$3:$BD$1004,"="&amp;$BD841,INDIRECT(ADDRESS(3,BR$2,1,1)):INDIRECT(ADDRESS(1004,BR$2,1,1))),"")</f>
        <v/>
      </c>
      <c r="BS841" t="str">
        <f>IF($A841&lt;&gt;"",VLOOKUP(TRUNC(MID($A841,1,2),0),Plano_Contas!$H$3:$J$103,3,TRUE),"")</f>
        <v/>
      </c>
      <c r="BT841" t="str">
        <f t="shared" si="52"/>
        <v/>
      </c>
      <c r="BV841">
        <f>Empresas!C841</f>
        <v>0</v>
      </c>
    </row>
    <row r="842" spans="1:74" x14ac:dyDescent="0.2">
      <c r="A842" s="89"/>
      <c r="B842" s="52" t="str">
        <f>IF($A842&lt;&gt;"",VLOOKUP(""&amp;$A842,Plano_Contas!$A$3:$F$1003,6,0),"")</f>
        <v/>
      </c>
      <c r="C842" s="91"/>
      <c r="D842" s="111"/>
      <c r="E842" s="112">
        <v>0</v>
      </c>
      <c r="F842" s="87"/>
      <c r="G842" s="85"/>
      <c r="H842" s="111"/>
      <c r="I842" s="112">
        <v>0</v>
      </c>
      <c r="J842" s="87"/>
      <c r="K842" s="85"/>
      <c r="L842" s="111"/>
      <c r="M842" s="112">
        <v>0</v>
      </c>
      <c r="N842" s="87"/>
      <c r="O842" s="85"/>
      <c r="P842" s="111"/>
      <c r="Q842" s="112">
        <v>0</v>
      </c>
      <c r="R842" s="87"/>
      <c r="S842" s="85"/>
      <c r="T842" s="111"/>
      <c r="U842" s="112">
        <v>0</v>
      </c>
      <c r="V842" s="87"/>
      <c r="W842" s="85"/>
      <c r="X842" s="111"/>
      <c r="Y842" s="112">
        <v>0</v>
      </c>
      <c r="Z842" s="87"/>
      <c r="AA842" s="85"/>
      <c r="AB842" s="111"/>
      <c r="AC842" s="112">
        <v>0</v>
      </c>
      <c r="AD842" s="87"/>
      <c r="AE842" s="85"/>
      <c r="AF842" s="111"/>
      <c r="AG842" s="112">
        <v>0</v>
      </c>
      <c r="AH842" s="87"/>
      <c r="AI842" s="85"/>
      <c r="AJ842" s="111"/>
      <c r="AK842" s="112">
        <v>0</v>
      </c>
      <c r="AL842" s="87"/>
      <c r="AM842" s="85"/>
      <c r="AN842" s="111"/>
      <c r="AO842" s="112">
        <v>0</v>
      </c>
      <c r="AP842" s="87"/>
      <c r="AQ842" s="85"/>
      <c r="AR842" s="111"/>
      <c r="AS842" s="112">
        <v>0</v>
      </c>
      <c r="AT842" s="87"/>
      <c r="AU842" s="85"/>
      <c r="AV842" s="111"/>
      <c r="AW842" s="112">
        <v>0</v>
      </c>
      <c r="AX842" s="87"/>
      <c r="AY842" s="85"/>
      <c r="AZ842" s="267">
        <f t="shared" si="49"/>
        <v>0</v>
      </c>
      <c r="BA842" s="88">
        <f t="shared" si="50"/>
        <v>0</v>
      </c>
      <c r="BC842">
        <f>IF($A842&lt;&gt;"",COUNTIF($BD$3:$BD842,$BD842),0)</f>
        <v>0</v>
      </c>
      <c r="BD842" t="str">
        <f>IF($A842&lt;&gt;"",VLOOKUP(TRUNC(MID($A842,1,2),0),Plano_Contas!$H$3:$J$103,2,TRUE),"")</f>
        <v/>
      </c>
      <c r="BE842" s="201" t="str">
        <f t="shared" si="51"/>
        <v/>
      </c>
      <c r="BF842" t="str">
        <f ca="1">IF($BT842&lt;&gt;"",SUMIF($BD$3:$BD$1004,"="&amp;$BD842,INDIRECT(ADDRESS(3,BF$2,1,1)):INDIRECT(ADDRESS(1004,BF$2,1,1))),"")</f>
        <v/>
      </c>
      <c r="BG842" t="str">
        <f ca="1">IF($BT842&lt;&gt;"",SUMIF($BD$3:$BD$1004,"="&amp;$BD842,INDIRECT(ADDRESS(3,BG$2,1,1)):INDIRECT(ADDRESS(1004,BG$2,1,1))),"")</f>
        <v/>
      </c>
      <c r="BH842" t="str">
        <f ca="1">IF($BT842&lt;&gt;"",SUMIF($BD$3:$BD$1004,"="&amp;$BD842,INDIRECT(ADDRESS(3,BH$2,1,1)):INDIRECT(ADDRESS(1004,BH$2,1,1))),"")</f>
        <v/>
      </c>
      <c r="BI842" t="str">
        <f ca="1">IF($BT842&lt;&gt;"",SUMIF($BD$3:$BD$1004,"="&amp;$BD842,INDIRECT(ADDRESS(3,BI$2,1,1)):INDIRECT(ADDRESS(1004,BI$2,1,1))),"")</f>
        <v/>
      </c>
      <c r="BJ842" t="str">
        <f ca="1">IF($BT842&lt;&gt;"",SUMIF($BD$3:$BD$1004,"="&amp;$BD842,INDIRECT(ADDRESS(3,BJ$2,1,1)):INDIRECT(ADDRESS(1004,BJ$2,1,1))),"")</f>
        <v/>
      </c>
      <c r="BK842" t="str">
        <f ca="1">IF($BT842&lt;&gt;"",SUMIF($BD$3:$BD$1004,"="&amp;$BD842,INDIRECT(ADDRESS(3,BK$2,1,1)):INDIRECT(ADDRESS(1004,BK$2,1,1))),"")</f>
        <v/>
      </c>
      <c r="BL842" t="str">
        <f ca="1">IF($BT842&lt;&gt;"",SUMIF($BD$3:$BD$1004,"="&amp;$BD842,INDIRECT(ADDRESS(3,BL$2,1,1)):INDIRECT(ADDRESS(1004,BL$2,1,1))),"")</f>
        <v/>
      </c>
      <c r="BM842" t="str">
        <f ca="1">IF($BT842&lt;&gt;"",SUMIF($BD$3:$BD$1004,"="&amp;$BD842,INDIRECT(ADDRESS(3,BM$2,1,1)):INDIRECT(ADDRESS(1004,BM$2,1,1))),"")</f>
        <v/>
      </c>
      <c r="BN842" t="str">
        <f ca="1">IF($BT842&lt;&gt;"",SUMIF($BD$3:$BD$1004,"="&amp;$BD842,INDIRECT(ADDRESS(3,BN$2,1,1)):INDIRECT(ADDRESS(1004,BN$2,1,1))),"")</f>
        <v/>
      </c>
      <c r="BO842" t="str">
        <f ca="1">IF($BT842&lt;&gt;"",SUMIF($BD$3:$BD$1004,"="&amp;$BD842,INDIRECT(ADDRESS(3,BO$2,1,1)):INDIRECT(ADDRESS(1004,BO$2,1,1))),"")</f>
        <v/>
      </c>
      <c r="BP842" t="str">
        <f ca="1">IF($BT842&lt;&gt;"",SUMIF($BD$3:$BD$1004,"="&amp;$BD842,INDIRECT(ADDRESS(3,BP$2,1,1)):INDIRECT(ADDRESS(1004,BP$2,1,1))),"")</f>
        <v/>
      </c>
      <c r="BQ842" t="str">
        <f ca="1">IF($BT842&lt;&gt;"",SUMIF($BD$3:$BD$1004,"="&amp;$BD842,INDIRECT(ADDRESS(3,BQ$2,1,1)):INDIRECT(ADDRESS(1004,BQ$2,1,1))),"")</f>
        <v/>
      </c>
      <c r="BR842" t="str">
        <f ca="1">IF($BT842&lt;&gt;"",SUMIF($BD$3:$BD$1004,"="&amp;$BD842,INDIRECT(ADDRESS(3,BR$2,1,1)):INDIRECT(ADDRESS(1004,BR$2,1,1))),"")</f>
        <v/>
      </c>
      <c r="BS842" t="str">
        <f>IF($A842&lt;&gt;"",VLOOKUP(TRUNC(MID($A842,1,2),0),Plano_Contas!$H$3:$J$103,3,TRUE),"")</f>
        <v/>
      </c>
      <c r="BT842" t="str">
        <f t="shared" si="52"/>
        <v/>
      </c>
      <c r="BV842">
        <f>Empresas!C842</f>
        <v>0</v>
      </c>
    </row>
    <row r="843" spans="1:74" x14ac:dyDescent="0.2">
      <c r="A843" s="89"/>
      <c r="B843" s="52" t="str">
        <f>IF($A843&lt;&gt;"",VLOOKUP(""&amp;$A843,Plano_Contas!$A$3:$F$1003,6,0),"")</f>
        <v/>
      </c>
      <c r="C843" s="91"/>
      <c r="D843" s="111"/>
      <c r="E843" s="112">
        <v>0</v>
      </c>
      <c r="F843" s="87"/>
      <c r="G843" s="85"/>
      <c r="H843" s="111"/>
      <c r="I843" s="112">
        <v>0</v>
      </c>
      <c r="J843" s="87"/>
      <c r="K843" s="85"/>
      <c r="L843" s="111"/>
      <c r="M843" s="112">
        <v>0</v>
      </c>
      <c r="N843" s="87"/>
      <c r="O843" s="85"/>
      <c r="P843" s="111"/>
      <c r="Q843" s="112">
        <v>0</v>
      </c>
      <c r="R843" s="87"/>
      <c r="S843" s="85"/>
      <c r="T843" s="111"/>
      <c r="U843" s="112">
        <v>0</v>
      </c>
      <c r="V843" s="87"/>
      <c r="W843" s="85"/>
      <c r="X843" s="111"/>
      <c r="Y843" s="112">
        <v>0</v>
      </c>
      <c r="Z843" s="87"/>
      <c r="AA843" s="85"/>
      <c r="AB843" s="111"/>
      <c r="AC843" s="112">
        <v>0</v>
      </c>
      <c r="AD843" s="87"/>
      <c r="AE843" s="85"/>
      <c r="AF843" s="111"/>
      <c r="AG843" s="112">
        <v>0</v>
      </c>
      <c r="AH843" s="87"/>
      <c r="AI843" s="85"/>
      <c r="AJ843" s="111"/>
      <c r="AK843" s="112">
        <v>0</v>
      </c>
      <c r="AL843" s="87"/>
      <c r="AM843" s="85"/>
      <c r="AN843" s="111"/>
      <c r="AO843" s="112">
        <v>0</v>
      </c>
      <c r="AP843" s="87"/>
      <c r="AQ843" s="85"/>
      <c r="AR843" s="111"/>
      <c r="AS843" s="112">
        <v>0</v>
      </c>
      <c r="AT843" s="87"/>
      <c r="AU843" s="85"/>
      <c r="AV843" s="111"/>
      <c r="AW843" s="112">
        <v>0</v>
      </c>
      <c r="AX843" s="87"/>
      <c r="AY843" s="85"/>
      <c r="AZ843" s="267">
        <f t="shared" si="49"/>
        <v>0</v>
      </c>
      <c r="BA843" s="88">
        <f t="shared" si="50"/>
        <v>0</v>
      </c>
      <c r="BC843">
        <f>IF($A843&lt;&gt;"",COUNTIF($BD$3:$BD843,$BD843),0)</f>
        <v>0</v>
      </c>
      <c r="BD843" t="str">
        <f>IF($A843&lt;&gt;"",VLOOKUP(TRUNC(MID($A843,1,2),0),Plano_Contas!$H$3:$J$103,2,TRUE),"")</f>
        <v/>
      </c>
      <c r="BE843" s="201" t="str">
        <f t="shared" si="51"/>
        <v/>
      </c>
      <c r="BF843" t="str">
        <f ca="1">IF($BT843&lt;&gt;"",SUMIF($BD$3:$BD$1004,"="&amp;$BD843,INDIRECT(ADDRESS(3,BF$2,1,1)):INDIRECT(ADDRESS(1004,BF$2,1,1))),"")</f>
        <v/>
      </c>
      <c r="BG843" t="str">
        <f ca="1">IF($BT843&lt;&gt;"",SUMIF($BD$3:$BD$1004,"="&amp;$BD843,INDIRECT(ADDRESS(3,BG$2,1,1)):INDIRECT(ADDRESS(1004,BG$2,1,1))),"")</f>
        <v/>
      </c>
      <c r="BH843" t="str">
        <f ca="1">IF($BT843&lt;&gt;"",SUMIF($BD$3:$BD$1004,"="&amp;$BD843,INDIRECT(ADDRESS(3,BH$2,1,1)):INDIRECT(ADDRESS(1004,BH$2,1,1))),"")</f>
        <v/>
      </c>
      <c r="BI843" t="str">
        <f ca="1">IF($BT843&lt;&gt;"",SUMIF($BD$3:$BD$1004,"="&amp;$BD843,INDIRECT(ADDRESS(3,BI$2,1,1)):INDIRECT(ADDRESS(1004,BI$2,1,1))),"")</f>
        <v/>
      </c>
      <c r="BJ843" t="str">
        <f ca="1">IF($BT843&lt;&gt;"",SUMIF($BD$3:$BD$1004,"="&amp;$BD843,INDIRECT(ADDRESS(3,BJ$2,1,1)):INDIRECT(ADDRESS(1004,BJ$2,1,1))),"")</f>
        <v/>
      </c>
      <c r="BK843" t="str">
        <f ca="1">IF($BT843&lt;&gt;"",SUMIF($BD$3:$BD$1004,"="&amp;$BD843,INDIRECT(ADDRESS(3,BK$2,1,1)):INDIRECT(ADDRESS(1004,BK$2,1,1))),"")</f>
        <v/>
      </c>
      <c r="BL843" t="str">
        <f ca="1">IF($BT843&lt;&gt;"",SUMIF($BD$3:$BD$1004,"="&amp;$BD843,INDIRECT(ADDRESS(3,BL$2,1,1)):INDIRECT(ADDRESS(1004,BL$2,1,1))),"")</f>
        <v/>
      </c>
      <c r="BM843" t="str">
        <f ca="1">IF($BT843&lt;&gt;"",SUMIF($BD$3:$BD$1004,"="&amp;$BD843,INDIRECT(ADDRESS(3,BM$2,1,1)):INDIRECT(ADDRESS(1004,BM$2,1,1))),"")</f>
        <v/>
      </c>
      <c r="BN843" t="str">
        <f ca="1">IF($BT843&lt;&gt;"",SUMIF($BD$3:$BD$1004,"="&amp;$BD843,INDIRECT(ADDRESS(3,BN$2,1,1)):INDIRECT(ADDRESS(1004,BN$2,1,1))),"")</f>
        <v/>
      </c>
      <c r="BO843" t="str">
        <f ca="1">IF($BT843&lt;&gt;"",SUMIF($BD$3:$BD$1004,"="&amp;$BD843,INDIRECT(ADDRESS(3,BO$2,1,1)):INDIRECT(ADDRESS(1004,BO$2,1,1))),"")</f>
        <v/>
      </c>
      <c r="BP843" t="str">
        <f ca="1">IF($BT843&lt;&gt;"",SUMIF($BD$3:$BD$1004,"="&amp;$BD843,INDIRECT(ADDRESS(3,BP$2,1,1)):INDIRECT(ADDRESS(1004,BP$2,1,1))),"")</f>
        <v/>
      </c>
      <c r="BQ843" t="str">
        <f ca="1">IF($BT843&lt;&gt;"",SUMIF($BD$3:$BD$1004,"="&amp;$BD843,INDIRECT(ADDRESS(3,BQ$2,1,1)):INDIRECT(ADDRESS(1004,BQ$2,1,1))),"")</f>
        <v/>
      </c>
      <c r="BR843" t="str">
        <f ca="1">IF($BT843&lt;&gt;"",SUMIF($BD$3:$BD$1004,"="&amp;$BD843,INDIRECT(ADDRESS(3,BR$2,1,1)):INDIRECT(ADDRESS(1004,BR$2,1,1))),"")</f>
        <v/>
      </c>
      <c r="BS843" t="str">
        <f>IF($A843&lt;&gt;"",VLOOKUP(TRUNC(MID($A843,1,2),0),Plano_Contas!$H$3:$J$103,3,TRUE),"")</f>
        <v/>
      </c>
      <c r="BT843" t="str">
        <f t="shared" si="52"/>
        <v/>
      </c>
      <c r="BV843">
        <f>Empresas!C843</f>
        <v>0</v>
      </c>
    </row>
    <row r="844" spans="1:74" x14ac:dyDescent="0.2">
      <c r="A844" s="89"/>
      <c r="B844" s="52" t="str">
        <f>IF($A844&lt;&gt;"",VLOOKUP(""&amp;$A844,Plano_Contas!$A$3:$F$1003,6,0),"")</f>
        <v/>
      </c>
      <c r="C844" s="91"/>
      <c r="D844" s="111"/>
      <c r="E844" s="112">
        <v>0</v>
      </c>
      <c r="F844" s="87"/>
      <c r="G844" s="85"/>
      <c r="H844" s="111"/>
      <c r="I844" s="112">
        <v>0</v>
      </c>
      <c r="J844" s="87"/>
      <c r="K844" s="85"/>
      <c r="L844" s="111"/>
      <c r="M844" s="112">
        <v>0</v>
      </c>
      <c r="N844" s="87"/>
      <c r="O844" s="85"/>
      <c r="P844" s="111"/>
      <c r="Q844" s="112">
        <v>0</v>
      </c>
      <c r="R844" s="87"/>
      <c r="S844" s="85"/>
      <c r="T844" s="111"/>
      <c r="U844" s="112">
        <v>0</v>
      </c>
      <c r="V844" s="87"/>
      <c r="W844" s="85"/>
      <c r="X844" s="111"/>
      <c r="Y844" s="112">
        <v>0</v>
      </c>
      <c r="Z844" s="87"/>
      <c r="AA844" s="85"/>
      <c r="AB844" s="111"/>
      <c r="AC844" s="112">
        <v>0</v>
      </c>
      <c r="AD844" s="87"/>
      <c r="AE844" s="85"/>
      <c r="AF844" s="111"/>
      <c r="AG844" s="112">
        <v>0</v>
      </c>
      <c r="AH844" s="87"/>
      <c r="AI844" s="85"/>
      <c r="AJ844" s="111"/>
      <c r="AK844" s="112">
        <v>0</v>
      </c>
      <c r="AL844" s="87"/>
      <c r="AM844" s="85"/>
      <c r="AN844" s="111"/>
      <c r="AO844" s="112">
        <v>0</v>
      </c>
      <c r="AP844" s="87"/>
      <c r="AQ844" s="85"/>
      <c r="AR844" s="111"/>
      <c r="AS844" s="112">
        <v>0</v>
      </c>
      <c r="AT844" s="87"/>
      <c r="AU844" s="85"/>
      <c r="AV844" s="111"/>
      <c r="AW844" s="112">
        <v>0</v>
      </c>
      <c r="AX844" s="87"/>
      <c r="AY844" s="85"/>
      <c r="AZ844" s="267">
        <f t="shared" si="49"/>
        <v>0</v>
      </c>
      <c r="BA844" s="88">
        <f t="shared" si="50"/>
        <v>0</v>
      </c>
      <c r="BC844">
        <f>IF($A844&lt;&gt;"",COUNTIF($BD$3:$BD844,$BD844),0)</f>
        <v>0</v>
      </c>
      <c r="BD844" t="str">
        <f>IF($A844&lt;&gt;"",VLOOKUP(TRUNC(MID($A844,1,2),0),Plano_Contas!$H$3:$J$103,2,TRUE),"")</f>
        <v/>
      </c>
      <c r="BE844" s="201" t="str">
        <f t="shared" si="51"/>
        <v/>
      </c>
      <c r="BF844" t="str">
        <f ca="1">IF($BT844&lt;&gt;"",SUMIF($BD$3:$BD$1004,"="&amp;$BD844,INDIRECT(ADDRESS(3,BF$2,1,1)):INDIRECT(ADDRESS(1004,BF$2,1,1))),"")</f>
        <v/>
      </c>
      <c r="BG844" t="str">
        <f ca="1">IF($BT844&lt;&gt;"",SUMIF($BD$3:$BD$1004,"="&amp;$BD844,INDIRECT(ADDRESS(3,BG$2,1,1)):INDIRECT(ADDRESS(1004,BG$2,1,1))),"")</f>
        <v/>
      </c>
      <c r="BH844" t="str">
        <f ca="1">IF($BT844&lt;&gt;"",SUMIF($BD$3:$BD$1004,"="&amp;$BD844,INDIRECT(ADDRESS(3,BH$2,1,1)):INDIRECT(ADDRESS(1004,BH$2,1,1))),"")</f>
        <v/>
      </c>
      <c r="BI844" t="str">
        <f ca="1">IF($BT844&lt;&gt;"",SUMIF($BD$3:$BD$1004,"="&amp;$BD844,INDIRECT(ADDRESS(3,BI$2,1,1)):INDIRECT(ADDRESS(1004,BI$2,1,1))),"")</f>
        <v/>
      </c>
      <c r="BJ844" t="str">
        <f ca="1">IF($BT844&lt;&gt;"",SUMIF($BD$3:$BD$1004,"="&amp;$BD844,INDIRECT(ADDRESS(3,BJ$2,1,1)):INDIRECT(ADDRESS(1004,BJ$2,1,1))),"")</f>
        <v/>
      </c>
      <c r="BK844" t="str">
        <f ca="1">IF($BT844&lt;&gt;"",SUMIF($BD$3:$BD$1004,"="&amp;$BD844,INDIRECT(ADDRESS(3,BK$2,1,1)):INDIRECT(ADDRESS(1004,BK$2,1,1))),"")</f>
        <v/>
      </c>
      <c r="BL844" t="str">
        <f ca="1">IF($BT844&lt;&gt;"",SUMIF($BD$3:$BD$1004,"="&amp;$BD844,INDIRECT(ADDRESS(3,BL$2,1,1)):INDIRECT(ADDRESS(1004,BL$2,1,1))),"")</f>
        <v/>
      </c>
      <c r="BM844" t="str">
        <f ca="1">IF($BT844&lt;&gt;"",SUMIF($BD$3:$BD$1004,"="&amp;$BD844,INDIRECT(ADDRESS(3,BM$2,1,1)):INDIRECT(ADDRESS(1004,BM$2,1,1))),"")</f>
        <v/>
      </c>
      <c r="BN844" t="str">
        <f ca="1">IF($BT844&lt;&gt;"",SUMIF($BD$3:$BD$1004,"="&amp;$BD844,INDIRECT(ADDRESS(3,BN$2,1,1)):INDIRECT(ADDRESS(1004,BN$2,1,1))),"")</f>
        <v/>
      </c>
      <c r="BO844" t="str">
        <f ca="1">IF($BT844&lt;&gt;"",SUMIF($BD$3:$BD$1004,"="&amp;$BD844,INDIRECT(ADDRESS(3,BO$2,1,1)):INDIRECT(ADDRESS(1004,BO$2,1,1))),"")</f>
        <v/>
      </c>
      <c r="BP844" t="str">
        <f ca="1">IF($BT844&lt;&gt;"",SUMIF($BD$3:$BD$1004,"="&amp;$BD844,INDIRECT(ADDRESS(3,BP$2,1,1)):INDIRECT(ADDRESS(1004,BP$2,1,1))),"")</f>
        <v/>
      </c>
      <c r="BQ844" t="str">
        <f ca="1">IF($BT844&lt;&gt;"",SUMIF($BD$3:$BD$1004,"="&amp;$BD844,INDIRECT(ADDRESS(3,BQ$2,1,1)):INDIRECT(ADDRESS(1004,BQ$2,1,1))),"")</f>
        <v/>
      </c>
      <c r="BR844" t="str">
        <f ca="1">IF($BT844&lt;&gt;"",SUMIF($BD$3:$BD$1004,"="&amp;$BD844,INDIRECT(ADDRESS(3,BR$2,1,1)):INDIRECT(ADDRESS(1004,BR$2,1,1))),"")</f>
        <v/>
      </c>
      <c r="BS844" t="str">
        <f>IF($A844&lt;&gt;"",VLOOKUP(TRUNC(MID($A844,1,2),0),Plano_Contas!$H$3:$J$103,3,TRUE),"")</f>
        <v/>
      </c>
      <c r="BT844" t="str">
        <f t="shared" si="52"/>
        <v/>
      </c>
      <c r="BV844">
        <f>Empresas!C844</f>
        <v>0</v>
      </c>
    </row>
    <row r="845" spans="1:74" x14ac:dyDescent="0.2">
      <c r="A845" s="89"/>
      <c r="B845" s="52" t="str">
        <f>IF($A845&lt;&gt;"",VLOOKUP(""&amp;$A845,Plano_Contas!$A$3:$F$1003,6,0),"")</f>
        <v/>
      </c>
      <c r="C845" s="91"/>
      <c r="D845" s="111"/>
      <c r="E845" s="112">
        <v>0</v>
      </c>
      <c r="F845" s="87"/>
      <c r="G845" s="85"/>
      <c r="H845" s="111"/>
      <c r="I845" s="112">
        <v>0</v>
      </c>
      <c r="J845" s="87"/>
      <c r="K845" s="85"/>
      <c r="L845" s="111"/>
      <c r="M845" s="112">
        <v>0</v>
      </c>
      <c r="N845" s="87"/>
      <c r="O845" s="85"/>
      <c r="P845" s="111"/>
      <c r="Q845" s="112">
        <v>0</v>
      </c>
      <c r="R845" s="87"/>
      <c r="S845" s="85"/>
      <c r="T845" s="111"/>
      <c r="U845" s="112">
        <v>0</v>
      </c>
      <c r="V845" s="87"/>
      <c r="W845" s="85"/>
      <c r="X845" s="111"/>
      <c r="Y845" s="112">
        <v>0</v>
      </c>
      <c r="Z845" s="87"/>
      <c r="AA845" s="85"/>
      <c r="AB845" s="111"/>
      <c r="AC845" s="112">
        <v>0</v>
      </c>
      <c r="AD845" s="87"/>
      <c r="AE845" s="85"/>
      <c r="AF845" s="111"/>
      <c r="AG845" s="112">
        <v>0</v>
      </c>
      <c r="AH845" s="87"/>
      <c r="AI845" s="85"/>
      <c r="AJ845" s="111"/>
      <c r="AK845" s="112">
        <v>0</v>
      </c>
      <c r="AL845" s="87"/>
      <c r="AM845" s="85"/>
      <c r="AN845" s="111"/>
      <c r="AO845" s="112">
        <v>0</v>
      </c>
      <c r="AP845" s="87"/>
      <c r="AQ845" s="85"/>
      <c r="AR845" s="111"/>
      <c r="AS845" s="112">
        <v>0</v>
      </c>
      <c r="AT845" s="87"/>
      <c r="AU845" s="85"/>
      <c r="AV845" s="111"/>
      <c r="AW845" s="112">
        <v>0</v>
      </c>
      <c r="AX845" s="87"/>
      <c r="AY845" s="85"/>
      <c r="AZ845" s="267">
        <f t="shared" si="49"/>
        <v>0</v>
      </c>
      <c r="BA845" s="88">
        <f t="shared" si="50"/>
        <v>0</v>
      </c>
      <c r="BC845">
        <f>IF($A845&lt;&gt;"",COUNTIF($BD$3:$BD845,$BD845),0)</f>
        <v>0</v>
      </c>
      <c r="BD845" t="str">
        <f>IF($A845&lt;&gt;"",VLOOKUP(TRUNC(MID($A845,1,2),0),Plano_Contas!$H$3:$J$103,2,TRUE),"")</f>
        <v/>
      </c>
      <c r="BE845" s="201" t="str">
        <f t="shared" si="51"/>
        <v/>
      </c>
      <c r="BF845" t="str">
        <f ca="1">IF($BT845&lt;&gt;"",SUMIF($BD$3:$BD$1004,"="&amp;$BD845,INDIRECT(ADDRESS(3,BF$2,1,1)):INDIRECT(ADDRESS(1004,BF$2,1,1))),"")</f>
        <v/>
      </c>
      <c r="BG845" t="str">
        <f ca="1">IF($BT845&lt;&gt;"",SUMIF($BD$3:$BD$1004,"="&amp;$BD845,INDIRECT(ADDRESS(3,BG$2,1,1)):INDIRECT(ADDRESS(1004,BG$2,1,1))),"")</f>
        <v/>
      </c>
      <c r="BH845" t="str">
        <f ca="1">IF($BT845&lt;&gt;"",SUMIF($BD$3:$BD$1004,"="&amp;$BD845,INDIRECT(ADDRESS(3,BH$2,1,1)):INDIRECT(ADDRESS(1004,BH$2,1,1))),"")</f>
        <v/>
      </c>
      <c r="BI845" t="str">
        <f ca="1">IF($BT845&lt;&gt;"",SUMIF($BD$3:$BD$1004,"="&amp;$BD845,INDIRECT(ADDRESS(3,BI$2,1,1)):INDIRECT(ADDRESS(1004,BI$2,1,1))),"")</f>
        <v/>
      </c>
      <c r="BJ845" t="str">
        <f ca="1">IF($BT845&lt;&gt;"",SUMIF($BD$3:$BD$1004,"="&amp;$BD845,INDIRECT(ADDRESS(3,BJ$2,1,1)):INDIRECT(ADDRESS(1004,BJ$2,1,1))),"")</f>
        <v/>
      </c>
      <c r="BK845" t="str">
        <f ca="1">IF($BT845&lt;&gt;"",SUMIF($BD$3:$BD$1004,"="&amp;$BD845,INDIRECT(ADDRESS(3,BK$2,1,1)):INDIRECT(ADDRESS(1004,BK$2,1,1))),"")</f>
        <v/>
      </c>
      <c r="BL845" t="str">
        <f ca="1">IF($BT845&lt;&gt;"",SUMIF($BD$3:$BD$1004,"="&amp;$BD845,INDIRECT(ADDRESS(3,BL$2,1,1)):INDIRECT(ADDRESS(1004,BL$2,1,1))),"")</f>
        <v/>
      </c>
      <c r="BM845" t="str">
        <f ca="1">IF($BT845&lt;&gt;"",SUMIF($BD$3:$BD$1004,"="&amp;$BD845,INDIRECT(ADDRESS(3,BM$2,1,1)):INDIRECT(ADDRESS(1004,BM$2,1,1))),"")</f>
        <v/>
      </c>
      <c r="BN845" t="str">
        <f ca="1">IF($BT845&lt;&gt;"",SUMIF($BD$3:$BD$1004,"="&amp;$BD845,INDIRECT(ADDRESS(3,BN$2,1,1)):INDIRECT(ADDRESS(1004,BN$2,1,1))),"")</f>
        <v/>
      </c>
      <c r="BO845" t="str">
        <f ca="1">IF($BT845&lt;&gt;"",SUMIF($BD$3:$BD$1004,"="&amp;$BD845,INDIRECT(ADDRESS(3,BO$2,1,1)):INDIRECT(ADDRESS(1004,BO$2,1,1))),"")</f>
        <v/>
      </c>
      <c r="BP845" t="str">
        <f ca="1">IF($BT845&lt;&gt;"",SUMIF($BD$3:$BD$1004,"="&amp;$BD845,INDIRECT(ADDRESS(3,BP$2,1,1)):INDIRECT(ADDRESS(1004,BP$2,1,1))),"")</f>
        <v/>
      </c>
      <c r="BQ845" t="str">
        <f ca="1">IF($BT845&lt;&gt;"",SUMIF($BD$3:$BD$1004,"="&amp;$BD845,INDIRECT(ADDRESS(3,BQ$2,1,1)):INDIRECT(ADDRESS(1004,BQ$2,1,1))),"")</f>
        <v/>
      </c>
      <c r="BR845" t="str">
        <f ca="1">IF($BT845&lt;&gt;"",SUMIF($BD$3:$BD$1004,"="&amp;$BD845,INDIRECT(ADDRESS(3,BR$2,1,1)):INDIRECT(ADDRESS(1004,BR$2,1,1))),"")</f>
        <v/>
      </c>
      <c r="BS845" t="str">
        <f>IF($A845&lt;&gt;"",VLOOKUP(TRUNC(MID($A845,1,2),0),Plano_Contas!$H$3:$J$103,3,TRUE),"")</f>
        <v/>
      </c>
      <c r="BT845" t="str">
        <f t="shared" si="52"/>
        <v/>
      </c>
      <c r="BV845">
        <f>Empresas!C845</f>
        <v>0</v>
      </c>
    </row>
    <row r="846" spans="1:74" x14ac:dyDescent="0.2">
      <c r="A846" s="89"/>
      <c r="B846" s="52" t="str">
        <f>IF($A846&lt;&gt;"",VLOOKUP(""&amp;$A846,Plano_Contas!$A$3:$F$1003,6,0),"")</f>
        <v/>
      </c>
      <c r="C846" s="91"/>
      <c r="D846" s="111"/>
      <c r="E846" s="112">
        <v>0</v>
      </c>
      <c r="F846" s="87"/>
      <c r="G846" s="85"/>
      <c r="H846" s="111"/>
      <c r="I846" s="112">
        <v>0</v>
      </c>
      <c r="J846" s="87"/>
      <c r="K846" s="85"/>
      <c r="L846" s="111"/>
      <c r="M846" s="112">
        <v>0</v>
      </c>
      <c r="N846" s="87"/>
      <c r="O846" s="85"/>
      <c r="P846" s="111"/>
      <c r="Q846" s="112">
        <v>0</v>
      </c>
      <c r="R846" s="87"/>
      <c r="S846" s="85"/>
      <c r="T846" s="111"/>
      <c r="U846" s="112">
        <v>0</v>
      </c>
      <c r="V846" s="87"/>
      <c r="W846" s="85"/>
      <c r="X846" s="111"/>
      <c r="Y846" s="112">
        <v>0</v>
      </c>
      <c r="Z846" s="87"/>
      <c r="AA846" s="85"/>
      <c r="AB846" s="111"/>
      <c r="AC846" s="112">
        <v>0</v>
      </c>
      <c r="AD846" s="87"/>
      <c r="AE846" s="85"/>
      <c r="AF846" s="111"/>
      <c r="AG846" s="112">
        <v>0</v>
      </c>
      <c r="AH846" s="87"/>
      <c r="AI846" s="85"/>
      <c r="AJ846" s="111"/>
      <c r="AK846" s="112">
        <v>0</v>
      </c>
      <c r="AL846" s="87"/>
      <c r="AM846" s="85"/>
      <c r="AN846" s="111"/>
      <c r="AO846" s="112">
        <v>0</v>
      </c>
      <c r="AP846" s="87"/>
      <c r="AQ846" s="85"/>
      <c r="AR846" s="111"/>
      <c r="AS846" s="112">
        <v>0</v>
      </c>
      <c r="AT846" s="87"/>
      <c r="AU846" s="85"/>
      <c r="AV846" s="111"/>
      <c r="AW846" s="112">
        <v>0</v>
      </c>
      <c r="AX846" s="87"/>
      <c r="AY846" s="85"/>
      <c r="AZ846" s="267">
        <f t="shared" si="49"/>
        <v>0</v>
      </c>
      <c r="BA846" s="88">
        <f t="shared" si="50"/>
        <v>0</v>
      </c>
      <c r="BC846">
        <f>IF($A846&lt;&gt;"",COUNTIF($BD$3:$BD846,$BD846),0)</f>
        <v>0</v>
      </c>
      <c r="BD846" t="str">
        <f>IF($A846&lt;&gt;"",VLOOKUP(TRUNC(MID($A846,1,2),0),Plano_Contas!$H$3:$J$103,2,TRUE),"")</f>
        <v/>
      </c>
      <c r="BE846" s="201" t="str">
        <f t="shared" si="51"/>
        <v/>
      </c>
      <c r="BF846" t="str">
        <f ca="1">IF($BT846&lt;&gt;"",SUMIF($BD$3:$BD$1004,"="&amp;$BD846,INDIRECT(ADDRESS(3,BF$2,1,1)):INDIRECT(ADDRESS(1004,BF$2,1,1))),"")</f>
        <v/>
      </c>
      <c r="BG846" t="str">
        <f ca="1">IF($BT846&lt;&gt;"",SUMIF($BD$3:$BD$1004,"="&amp;$BD846,INDIRECT(ADDRESS(3,BG$2,1,1)):INDIRECT(ADDRESS(1004,BG$2,1,1))),"")</f>
        <v/>
      </c>
      <c r="BH846" t="str">
        <f ca="1">IF($BT846&lt;&gt;"",SUMIF($BD$3:$BD$1004,"="&amp;$BD846,INDIRECT(ADDRESS(3,BH$2,1,1)):INDIRECT(ADDRESS(1004,BH$2,1,1))),"")</f>
        <v/>
      </c>
      <c r="BI846" t="str">
        <f ca="1">IF($BT846&lt;&gt;"",SUMIF($BD$3:$BD$1004,"="&amp;$BD846,INDIRECT(ADDRESS(3,BI$2,1,1)):INDIRECT(ADDRESS(1004,BI$2,1,1))),"")</f>
        <v/>
      </c>
      <c r="BJ846" t="str">
        <f ca="1">IF($BT846&lt;&gt;"",SUMIF($BD$3:$BD$1004,"="&amp;$BD846,INDIRECT(ADDRESS(3,BJ$2,1,1)):INDIRECT(ADDRESS(1004,BJ$2,1,1))),"")</f>
        <v/>
      </c>
      <c r="BK846" t="str">
        <f ca="1">IF($BT846&lt;&gt;"",SUMIF($BD$3:$BD$1004,"="&amp;$BD846,INDIRECT(ADDRESS(3,BK$2,1,1)):INDIRECT(ADDRESS(1004,BK$2,1,1))),"")</f>
        <v/>
      </c>
      <c r="BL846" t="str">
        <f ca="1">IF($BT846&lt;&gt;"",SUMIF($BD$3:$BD$1004,"="&amp;$BD846,INDIRECT(ADDRESS(3,BL$2,1,1)):INDIRECT(ADDRESS(1004,BL$2,1,1))),"")</f>
        <v/>
      </c>
      <c r="BM846" t="str">
        <f ca="1">IF($BT846&lt;&gt;"",SUMIF($BD$3:$BD$1004,"="&amp;$BD846,INDIRECT(ADDRESS(3,BM$2,1,1)):INDIRECT(ADDRESS(1004,BM$2,1,1))),"")</f>
        <v/>
      </c>
      <c r="BN846" t="str">
        <f ca="1">IF($BT846&lt;&gt;"",SUMIF($BD$3:$BD$1004,"="&amp;$BD846,INDIRECT(ADDRESS(3,BN$2,1,1)):INDIRECT(ADDRESS(1004,BN$2,1,1))),"")</f>
        <v/>
      </c>
      <c r="BO846" t="str">
        <f ca="1">IF($BT846&lt;&gt;"",SUMIF($BD$3:$BD$1004,"="&amp;$BD846,INDIRECT(ADDRESS(3,BO$2,1,1)):INDIRECT(ADDRESS(1004,BO$2,1,1))),"")</f>
        <v/>
      </c>
      <c r="BP846" t="str">
        <f ca="1">IF($BT846&lt;&gt;"",SUMIF($BD$3:$BD$1004,"="&amp;$BD846,INDIRECT(ADDRESS(3,BP$2,1,1)):INDIRECT(ADDRESS(1004,BP$2,1,1))),"")</f>
        <v/>
      </c>
      <c r="BQ846" t="str">
        <f ca="1">IF($BT846&lt;&gt;"",SUMIF($BD$3:$BD$1004,"="&amp;$BD846,INDIRECT(ADDRESS(3,BQ$2,1,1)):INDIRECT(ADDRESS(1004,BQ$2,1,1))),"")</f>
        <v/>
      </c>
      <c r="BR846" t="str">
        <f ca="1">IF($BT846&lt;&gt;"",SUMIF($BD$3:$BD$1004,"="&amp;$BD846,INDIRECT(ADDRESS(3,BR$2,1,1)):INDIRECT(ADDRESS(1004,BR$2,1,1))),"")</f>
        <v/>
      </c>
      <c r="BS846" t="str">
        <f>IF($A846&lt;&gt;"",VLOOKUP(TRUNC(MID($A846,1,2),0),Plano_Contas!$H$3:$J$103,3,TRUE),"")</f>
        <v/>
      </c>
      <c r="BT846" t="str">
        <f t="shared" si="52"/>
        <v/>
      </c>
      <c r="BV846">
        <f>Empresas!C846</f>
        <v>0</v>
      </c>
    </row>
    <row r="847" spans="1:74" x14ac:dyDescent="0.2">
      <c r="A847" s="89"/>
      <c r="B847" s="52" t="str">
        <f>IF($A847&lt;&gt;"",VLOOKUP(""&amp;$A847,Plano_Contas!$A$3:$F$1003,6,0),"")</f>
        <v/>
      </c>
      <c r="C847" s="91"/>
      <c r="D847" s="111"/>
      <c r="E847" s="112">
        <v>0</v>
      </c>
      <c r="F847" s="87"/>
      <c r="G847" s="85"/>
      <c r="H847" s="111"/>
      <c r="I847" s="112">
        <v>0</v>
      </c>
      <c r="J847" s="87"/>
      <c r="K847" s="85"/>
      <c r="L847" s="111"/>
      <c r="M847" s="112">
        <v>0</v>
      </c>
      <c r="N847" s="87"/>
      <c r="O847" s="85"/>
      <c r="P847" s="111"/>
      <c r="Q847" s="112">
        <v>0</v>
      </c>
      <c r="R847" s="87"/>
      <c r="S847" s="85"/>
      <c r="T847" s="111"/>
      <c r="U847" s="112">
        <v>0</v>
      </c>
      <c r="V847" s="87"/>
      <c r="W847" s="85"/>
      <c r="X847" s="111"/>
      <c r="Y847" s="112">
        <v>0</v>
      </c>
      <c r="Z847" s="87"/>
      <c r="AA847" s="85"/>
      <c r="AB847" s="111"/>
      <c r="AC847" s="112">
        <v>0</v>
      </c>
      <c r="AD847" s="87"/>
      <c r="AE847" s="85"/>
      <c r="AF847" s="111"/>
      <c r="AG847" s="112">
        <v>0</v>
      </c>
      <c r="AH847" s="87"/>
      <c r="AI847" s="85"/>
      <c r="AJ847" s="111"/>
      <c r="AK847" s="112">
        <v>0</v>
      </c>
      <c r="AL847" s="87"/>
      <c r="AM847" s="85"/>
      <c r="AN847" s="111"/>
      <c r="AO847" s="112">
        <v>0</v>
      </c>
      <c r="AP847" s="87"/>
      <c r="AQ847" s="85"/>
      <c r="AR847" s="111"/>
      <c r="AS847" s="112">
        <v>0</v>
      </c>
      <c r="AT847" s="87"/>
      <c r="AU847" s="85"/>
      <c r="AV847" s="111"/>
      <c r="AW847" s="112">
        <v>0</v>
      </c>
      <c r="AX847" s="87"/>
      <c r="AY847" s="85"/>
      <c r="AZ847" s="267">
        <f t="shared" si="49"/>
        <v>0</v>
      </c>
      <c r="BA847" s="88">
        <f t="shared" si="50"/>
        <v>0</v>
      </c>
      <c r="BC847">
        <f>IF($A847&lt;&gt;"",COUNTIF($BD$3:$BD847,$BD847),0)</f>
        <v>0</v>
      </c>
      <c r="BD847" t="str">
        <f>IF($A847&lt;&gt;"",VLOOKUP(TRUNC(MID($A847,1,2),0),Plano_Contas!$H$3:$J$103,2,TRUE),"")</f>
        <v/>
      </c>
      <c r="BE847" s="201" t="str">
        <f t="shared" si="51"/>
        <v/>
      </c>
      <c r="BF847" t="str">
        <f ca="1">IF($BT847&lt;&gt;"",SUMIF($BD$3:$BD$1004,"="&amp;$BD847,INDIRECT(ADDRESS(3,BF$2,1,1)):INDIRECT(ADDRESS(1004,BF$2,1,1))),"")</f>
        <v/>
      </c>
      <c r="BG847" t="str">
        <f ca="1">IF($BT847&lt;&gt;"",SUMIF($BD$3:$BD$1004,"="&amp;$BD847,INDIRECT(ADDRESS(3,BG$2,1,1)):INDIRECT(ADDRESS(1004,BG$2,1,1))),"")</f>
        <v/>
      </c>
      <c r="BH847" t="str">
        <f ca="1">IF($BT847&lt;&gt;"",SUMIF($BD$3:$BD$1004,"="&amp;$BD847,INDIRECT(ADDRESS(3,BH$2,1,1)):INDIRECT(ADDRESS(1004,BH$2,1,1))),"")</f>
        <v/>
      </c>
      <c r="BI847" t="str">
        <f ca="1">IF($BT847&lt;&gt;"",SUMIF($BD$3:$BD$1004,"="&amp;$BD847,INDIRECT(ADDRESS(3,BI$2,1,1)):INDIRECT(ADDRESS(1004,BI$2,1,1))),"")</f>
        <v/>
      </c>
      <c r="BJ847" t="str">
        <f ca="1">IF($BT847&lt;&gt;"",SUMIF($BD$3:$BD$1004,"="&amp;$BD847,INDIRECT(ADDRESS(3,BJ$2,1,1)):INDIRECT(ADDRESS(1004,BJ$2,1,1))),"")</f>
        <v/>
      </c>
      <c r="BK847" t="str">
        <f ca="1">IF($BT847&lt;&gt;"",SUMIF($BD$3:$BD$1004,"="&amp;$BD847,INDIRECT(ADDRESS(3,BK$2,1,1)):INDIRECT(ADDRESS(1004,BK$2,1,1))),"")</f>
        <v/>
      </c>
      <c r="BL847" t="str">
        <f ca="1">IF($BT847&lt;&gt;"",SUMIF($BD$3:$BD$1004,"="&amp;$BD847,INDIRECT(ADDRESS(3,BL$2,1,1)):INDIRECT(ADDRESS(1004,BL$2,1,1))),"")</f>
        <v/>
      </c>
      <c r="BM847" t="str">
        <f ca="1">IF($BT847&lt;&gt;"",SUMIF($BD$3:$BD$1004,"="&amp;$BD847,INDIRECT(ADDRESS(3,BM$2,1,1)):INDIRECT(ADDRESS(1004,BM$2,1,1))),"")</f>
        <v/>
      </c>
      <c r="BN847" t="str">
        <f ca="1">IF($BT847&lt;&gt;"",SUMIF($BD$3:$BD$1004,"="&amp;$BD847,INDIRECT(ADDRESS(3,BN$2,1,1)):INDIRECT(ADDRESS(1004,BN$2,1,1))),"")</f>
        <v/>
      </c>
      <c r="BO847" t="str">
        <f ca="1">IF($BT847&lt;&gt;"",SUMIF($BD$3:$BD$1004,"="&amp;$BD847,INDIRECT(ADDRESS(3,BO$2,1,1)):INDIRECT(ADDRESS(1004,BO$2,1,1))),"")</f>
        <v/>
      </c>
      <c r="BP847" t="str">
        <f ca="1">IF($BT847&lt;&gt;"",SUMIF($BD$3:$BD$1004,"="&amp;$BD847,INDIRECT(ADDRESS(3,BP$2,1,1)):INDIRECT(ADDRESS(1004,BP$2,1,1))),"")</f>
        <v/>
      </c>
      <c r="BQ847" t="str">
        <f ca="1">IF($BT847&lt;&gt;"",SUMIF($BD$3:$BD$1004,"="&amp;$BD847,INDIRECT(ADDRESS(3,BQ$2,1,1)):INDIRECT(ADDRESS(1004,BQ$2,1,1))),"")</f>
        <v/>
      </c>
      <c r="BR847" t="str">
        <f ca="1">IF($BT847&lt;&gt;"",SUMIF($BD$3:$BD$1004,"="&amp;$BD847,INDIRECT(ADDRESS(3,BR$2,1,1)):INDIRECT(ADDRESS(1004,BR$2,1,1))),"")</f>
        <v/>
      </c>
      <c r="BS847" t="str">
        <f>IF($A847&lt;&gt;"",VLOOKUP(TRUNC(MID($A847,1,2),0),Plano_Contas!$H$3:$J$103,3,TRUE),"")</f>
        <v/>
      </c>
      <c r="BT847" t="str">
        <f t="shared" si="52"/>
        <v/>
      </c>
      <c r="BV847">
        <f>Empresas!C847</f>
        <v>0</v>
      </c>
    </row>
    <row r="848" spans="1:74" x14ac:dyDescent="0.2">
      <c r="A848" s="89"/>
      <c r="B848" s="52" t="str">
        <f>IF($A848&lt;&gt;"",VLOOKUP(""&amp;$A848,Plano_Contas!$A$3:$F$1003,6,0),"")</f>
        <v/>
      </c>
      <c r="C848" s="91"/>
      <c r="D848" s="111"/>
      <c r="E848" s="112">
        <v>0</v>
      </c>
      <c r="F848" s="87"/>
      <c r="G848" s="85"/>
      <c r="H848" s="111"/>
      <c r="I848" s="112">
        <v>0</v>
      </c>
      <c r="J848" s="87"/>
      <c r="K848" s="85"/>
      <c r="L848" s="111"/>
      <c r="M848" s="112">
        <v>0</v>
      </c>
      <c r="N848" s="87"/>
      <c r="O848" s="85"/>
      <c r="P848" s="111"/>
      <c r="Q848" s="112">
        <v>0</v>
      </c>
      <c r="R848" s="87"/>
      <c r="S848" s="85"/>
      <c r="T848" s="111"/>
      <c r="U848" s="112">
        <v>0</v>
      </c>
      <c r="V848" s="87"/>
      <c r="W848" s="85"/>
      <c r="X848" s="111"/>
      <c r="Y848" s="112">
        <v>0</v>
      </c>
      <c r="Z848" s="87"/>
      <c r="AA848" s="85"/>
      <c r="AB848" s="111"/>
      <c r="AC848" s="112">
        <v>0</v>
      </c>
      <c r="AD848" s="87"/>
      <c r="AE848" s="85"/>
      <c r="AF848" s="111"/>
      <c r="AG848" s="112">
        <v>0</v>
      </c>
      <c r="AH848" s="87"/>
      <c r="AI848" s="85"/>
      <c r="AJ848" s="111"/>
      <c r="AK848" s="112">
        <v>0</v>
      </c>
      <c r="AL848" s="87"/>
      <c r="AM848" s="85"/>
      <c r="AN848" s="111"/>
      <c r="AO848" s="112">
        <v>0</v>
      </c>
      <c r="AP848" s="87"/>
      <c r="AQ848" s="85"/>
      <c r="AR848" s="111"/>
      <c r="AS848" s="112">
        <v>0</v>
      </c>
      <c r="AT848" s="87"/>
      <c r="AU848" s="85"/>
      <c r="AV848" s="111"/>
      <c r="AW848" s="112">
        <v>0</v>
      </c>
      <c r="AX848" s="87"/>
      <c r="AY848" s="85"/>
      <c r="AZ848" s="267">
        <f t="shared" si="49"/>
        <v>0</v>
      </c>
      <c r="BA848" s="88">
        <f t="shared" si="50"/>
        <v>0</v>
      </c>
      <c r="BC848">
        <f>IF($A848&lt;&gt;"",COUNTIF($BD$3:$BD848,$BD848),0)</f>
        <v>0</v>
      </c>
      <c r="BD848" t="str">
        <f>IF($A848&lt;&gt;"",VLOOKUP(TRUNC(MID($A848,1,2),0),Plano_Contas!$H$3:$J$103,2,TRUE),"")</f>
        <v/>
      </c>
      <c r="BE848" s="201" t="str">
        <f t="shared" si="51"/>
        <v/>
      </c>
      <c r="BF848" t="str">
        <f ca="1">IF($BT848&lt;&gt;"",SUMIF($BD$3:$BD$1004,"="&amp;$BD848,INDIRECT(ADDRESS(3,BF$2,1,1)):INDIRECT(ADDRESS(1004,BF$2,1,1))),"")</f>
        <v/>
      </c>
      <c r="BG848" t="str">
        <f ca="1">IF($BT848&lt;&gt;"",SUMIF($BD$3:$BD$1004,"="&amp;$BD848,INDIRECT(ADDRESS(3,BG$2,1,1)):INDIRECT(ADDRESS(1004,BG$2,1,1))),"")</f>
        <v/>
      </c>
      <c r="BH848" t="str">
        <f ca="1">IF($BT848&lt;&gt;"",SUMIF($BD$3:$BD$1004,"="&amp;$BD848,INDIRECT(ADDRESS(3,BH$2,1,1)):INDIRECT(ADDRESS(1004,BH$2,1,1))),"")</f>
        <v/>
      </c>
      <c r="BI848" t="str">
        <f ca="1">IF($BT848&lt;&gt;"",SUMIF($BD$3:$BD$1004,"="&amp;$BD848,INDIRECT(ADDRESS(3,BI$2,1,1)):INDIRECT(ADDRESS(1004,BI$2,1,1))),"")</f>
        <v/>
      </c>
      <c r="BJ848" t="str">
        <f ca="1">IF($BT848&lt;&gt;"",SUMIF($BD$3:$BD$1004,"="&amp;$BD848,INDIRECT(ADDRESS(3,BJ$2,1,1)):INDIRECT(ADDRESS(1004,BJ$2,1,1))),"")</f>
        <v/>
      </c>
      <c r="BK848" t="str">
        <f ca="1">IF($BT848&lt;&gt;"",SUMIF($BD$3:$BD$1004,"="&amp;$BD848,INDIRECT(ADDRESS(3,BK$2,1,1)):INDIRECT(ADDRESS(1004,BK$2,1,1))),"")</f>
        <v/>
      </c>
      <c r="BL848" t="str">
        <f ca="1">IF($BT848&lt;&gt;"",SUMIF($BD$3:$BD$1004,"="&amp;$BD848,INDIRECT(ADDRESS(3,BL$2,1,1)):INDIRECT(ADDRESS(1004,BL$2,1,1))),"")</f>
        <v/>
      </c>
      <c r="BM848" t="str">
        <f ca="1">IF($BT848&lt;&gt;"",SUMIF($BD$3:$BD$1004,"="&amp;$BD848,INDIRECT(ADDRESS(3,BM$2,1,1)):INDIRECT(ADDRESS(1004,BM$2,1,1))),"")</f>
        <v/>
      </c>
      <c r="BN848" t="str">
        <f ca="1">IF($BT848&lt;&gt;"",SUMIF($BD$3:$BD$1004,"="&amp;$BD848,INDIRECT(ADDRESS(3,BN$2,1,1)):INDIRECT(ADDRESS(1004,BN$2,1,1))),"")</f>
        <v/>
      </c>
      <c r="BO848" t="str">
        <f ca="1">IF($BT848&lt;&gt;"",SUMIF($BD$3:$BD$1004,"="&amp;$BD848,INDIRECT(ADDRESS(3,BO$2,1,1)):INDIRECT(ADDRESS(1004,BO$2,1,1))),"")</f>
        <v/>
      </c>
      <c r="BP848" t="str">
        <f ca="1">IF($BT848&lt;&gt;"",SUMIF($BD$3:$BD$1004,"="&amp;$BD848,INDIRECT(ADDRESS(3,BP$2,1,1)):INDIRECT(ADDRESS(1004,BP$2,1,1))),"")</f>
        <v/>
      </c>
      <c r="BQ848" t="str">
        <f ca="1">IF($BT848&lt;&gt;"",SUMIF($BD$3:$BD$1004,"="&amp;$BD848,INDIRECT(ADDRESS(3,BQ$2,1,1)):INDIRECT(ADDRESS(1004,BQ$2,1,1))),"")</f>
        <v/>
      </c>
      <c r="BR848" t="str">
        <f ca="1">IF($BT848&lt;&gt;"",SUMIF($BD$3:$BD$1004,"="&amp;$BD848,INDIRECT(ADDRESS(3,BR$2,1,1)):INDIRECT(ADDRESS(1004,BR$2,1,1))),"")</f>
        <v/>
      </c>
      <c r="BS848" t="str">
        <f>IF($A848&lt;&gt;"",VLOOKUP(TRUNC(MID($A848,1,2),0),Plano_Contas!$H$3:$J$103,3,TRUE),"")</f>
        <v/>
      </c>
      <c r="BT848" t="str">
        <f t="shared" si="52"/>
        <v/>
      </c>
      <c r="BV848">
        <f>Empresas!C848</f>
        <v>0</v>
      </c>
    </row>
    <row r="849" spans="1:74" x14ac:dyDescent="0.2">
      <c r="A849" s="89"/>
      <c r="B849" s="52" t="str">
        <f>IF($A849&lt;&gt;"",VLOOKUP(""&amp;$A849,Plano_Contas!$A$3:$F$1003,6,0),"")</f>
        <v/>
      </c>
      <c r="C849" s="91"/>
      <c r="D849" s="111"/>
      <c r="E849" s="112">
        <v>0</v>
      </c>
      <c r="F849" s="87"/>
      <c r="G849" s="85"/>
      <c r="H849" s="111"/>
      <c r="I849" s="112">
        <v>0</v>
      </c>
      <c r="J849" s="87"/>
      <c r="K849" s="85"/>
      <c r="L849" s="111"/>
      <c r="M849" s="112">
        <v>0</v>
      </c>
      <c r="N849" s="87"/>
      <c r="O849" s="85"/>
      <c r="P849" s="111"/>
      <c r="Q849" s="112">
        <v>0</v>
      </c>
      <c r="R849" s="87"/>
      <c r="S849" s="85"/>
      <c r="T849" s="111"/>
      <c r="U849" s="112">
        <v>0</v>
      </c>
      <c r="V849" s="87"/>
      <c r="W849" s="85"/>
      <c r="X849" s="111"/>
      <c r="Y849" s="112">
        <v>0</v>
      </c>
      <c r="Z849" s="87"/>
      <c r="AA849" s="85"/>
      <c r="AB849" s="111"/>
      <c r="AC849" s="112">
        <v>0</v>
      </c>
      <c r="AD849" s="87"/>
      <c r="AE849" s="85"/>
      <c r="AF849" s="111"/>
      <c r="AG849" s="112">
        <v>0</v>
      </c>
      <c r="AH849" s="87"/>
      <c r="AI849" s="85"/>
      <c r="AJ849" s="111"/>
      <c r="AK849" s="112">
        <v>0</v>
      </c>
      <c r="AL849" s="87"/>
      <c r="AM849" s="85"/>
      <c r="AN849" s="111"/>
      <c r="AO849" s="112">
        <v>0</v>
      </c>
      <c r="AP849" s="87"/>
      <c r="AQ849" s="85"/>
      <c r="AR849" s="111"/>
      <c r="AS849" s="112">
        <v>0</v>
      </c>
      <c r="AT849" s="87"/>
      <c r="AU849" s="85"/>
      <c r="AV849" s="111"/>
      <c r="AW849" s="112">
        <v>0</v>
      </c>
      <c r="AX849" s="87"/>
      <c r="AY849" s="85"/>
      <c r="AZ849" s="267">
        <f t="shared" si="49"/>
        <v>0</v>
      </c>
      <c r="BA849" s="88">
        <f t="shared" si="50"/>
        <v>0</v>
      </c>
      <c r="BC849">
        <f>IF($A849&lt;&gt;"",COUNTIF($BD$3:$BD849,$BD849),0)</f>
        <v>0</v>
      </c>
      <c r="BD849" t="str">
        <f>IF($A849&lt;&gt;"",VLOOKUP(TRUNC(MID($A849,1,2),0),Plano_Contas!$H$3:$J$103,2,TRUE),"")</f>
        <v/>
      </c>
      <c r="BE849" s="201" t="str">
        <f t="shared" si="51"/>
        <v/>
      </c>
      <c r="BF849" t="str">
        <f ca="1">IF($BT849&lt;&gt;"",SUMIF($BD$3:$BD$1004,"="&amp;$BD849,INDIRECT(ADDRESS(3,BF$2,1,1)):INDIRECT(ADDRESS(1004,BF$2,1,1))),"")</f>
        <v/>
      </c>
      <c r="BG849" t="str">
        <f ca="1">IF($BT849&lt;&gt;"",SUMIF($BD$3:$BD$1004,"="&amp;$BD849,INDIRECT(ADDRESS(3,BG$2,1,1)):INDIRECT(ADDRESS(1004,BG$2,1,1))),"")</f>
        <v/>
      </c>
      <c r="BH849" t="str">
        <f ca="1">IF($BT849&lt;&gt;"",SUMIF($BD$3:$BD$1004,"="&amp;$BD849,INDIRECT(ADDRESS(3,BH$2,1,1)):INDIRECT(ADDRESS(1004,BH$2,1,1))),"")</f>
        <v/>
      </c>
      <c r="BI849" t="str">
        <f ca="1">IF($BT849&lt;&gt;"",SUMIF($BD$3:$BD$1004,"="&amp;$BD849,INDIRECT(ADDRESS(3,BI$2,1,1)):INDIRECT(ADDRESS(1004,BI$2,1,1))),"")</f>
        <v/>
      </c>
      <c r="BJ849" t="str">
        <f ca="1">IF($BT849&lt;&gt;"",SUMIF($BD$3:$BD$1004,"="&amp;$BD849,INDIRECT(ADDRESS(3,BJ$2,1,1)):INDIRECT(ADDRESS(1004,BJ$2,1,1))),"")</f>
        <v/>
      </c>
      <c r="BK849" t="str">
        <f ca="1">IF($BT849&lt;&gt;"",SUMIF($BD$3:$BD$1004,"="&amp;$BD849,INDIRECT(ADDRESS(3,BK$2,1,1)):INDIRECT(ADDRESS(1004,BK$2,1,1))),"")</f>
        <v/>
      </c>
      <c r="BL849" t="str">
        <f ca="1">IF($BT849&lt;&gt;"",SUMIF($BD$3:$BD$1004,"="&amp;$BD849,INDIRECT(ADDRESS(3,BL$2,1,1)):INDIRECT(ADDRESS(1004,BL$2,1,1))),"")</f>
        <v/>
      </c>
      <c r="BM849" t="str">
        <f ca="1">IF($BT849&lt;&gt;"",SUMIF($BD$3:$BD$1004,"="&amp;$BD849,INDIRECT(ADDRESS(3,BM$2,1,1)):INDIRECT(ADDRESS(1004,BM$2,1,1))),"")</f>
        <v/>
      </c>
      <c r="BN849" t="str">
        <f ca="1">IF($BT849&lt;&gt;"",SUMIF($BD$3:$BD$1004,"="&amp;$BD849,INDIRECT(ADDRESS(3,BN$2,1,1)):INDIRECT(ADDRESS(1004,BN$2,1,1))),"")</f>
        <v/>
      </c>
      <c r="BO849" t="str">
        <f ca="1">IF($BT849&lt;&gt;"",SUMIF($BD$3:$BD$1004,"="&amp;$BD849,INDIRECT(ADDRESS(3,BO$2,1,1)):INDIRECT(ADDRESS(1004,BO$2,1,1))),"")</f>
        <v/>
      </c>
      <c r="BP849" t="str">
        <f ca="1">IF($BT849&lt;&gt;"",SUMIF($BD$3:$BD$1004,"="&amp;$BD849,INDIRECT(ADDRESS(3,BP$2,1,1)):INDIRECT(ADDRESS(1004,BP$2,1,1))),"")</f>
        <v/>
      </c>
      <c r="BQ849" t="str">
        <f ca="1">IF($BT849&lt;&gt;"",SUMIF($BD$3:$BD$1004,"="&amp;$BD849,INDIRECT(ADDRESS(3,BQ$2,1,1)):INDIRECT(ADDRESS(1004,BQ$2,1,1))),"")</f>
        <v/>
      </c>
      <c r="BR849" t="str">
        <f ca="1">IF($BT849&lt;&gt;"",SUMIF($BD$3:$BD$1004,"="&amp;$BD849,INDIRECT(ADDRESS(3,BR$2,1,1)):INDIRECT(ADDRESS(1004,BR$2,1,1))),"")</f>
        <v/>
      </c>
      <c r="BS849" t="str">
        <f>IF($A849&lt;&gt;"",VLOOKUP(TRUNC(MID($A849,1,2),0),Plano_Contas!$H$3:$J$103,3,TRUE),"")</f>
        <v/>
      </c>
      <c r="BT849" t="str">
        <f t="shared" si="52"/>
        <v/>
      </c>
      <c r="BV849">
        <f>Empresas!C849</f>
        <v>0</v>
      </c>
    </row>
    <row r="850" spans="1:74" x14ac:dyDescent="0.2">
      <c r="A850" s="89"/>
      <c r="B850" s="52" t="str">
        <f>IF($A850&lt;&gt;"",VLOOKUP(""&amp;$A850,Plano_Contas!$A$3:$F$1003,6,0),"")</f>
        <v/>
      </c>
      <c r="C850" s="91"/>
      <c r="D850" s="111"/>
      <c r="E850" s="112">
        <v>0</v>
      </c>
      <c r="F850" s="87"/>
      <c r="G850" s="85"/>
      <c r="H850" s="111"/>
      <c r="I850" s="112">
        <v>0</v>
      </c>
      <c r="J850" s="87"/>
      <c r="K850" s="85"/>
      <c r="L850" s="111"/>
      <c r="M850" s="112">
        <v>0</v>
      </c>
      <c r="N850" s="87"/>
      <c r="O850" s="85"/>
      <c r="P850" s="111"/>
      <c r="Q850" s="112">
        <v>0</v>
      </c>
      <c r="R850" s="87"/>
      <c r="S850" s="85"/>
      <c r="T850" s="111"/>
      <c r="U850" s="112">
        <v>0</v>
      </c>
      <c r="V850" s="87"/>
      <c r="W850" s="85"/>
      <c r="X850" s="111"/>
      <c r="Y850" s="112">
        <v>0</v>
      </c>
      <c r="Z850" s="87"/>
      <c r="AA850" s="85"/>
      <c r="AB850" s="111"/>
      <c r="AC850" s="112">
        <v>0</v>
      </c>
      <c r="AD850" s="87"/>
      <c r="AE850" s="85"/>
      <c r="AF850" s="111"/>
      <c r="AG850" s="112">
        <v>0</v>
      </c>
      <c r="AH850" s="87"/>
      <c r="AI850" s="85"/>
      <c r="AJ850" s="111"/>
      <c r="AK850" s="112">
        <v>0</v>
      </c>
      <c r="AL850" s="87"/>
      <c r="AM850" s="85"/>
      <c r="AN850" s="111"/>
      <c r="AO850" s="112">
        <v>0</v>
      </c>
      <c r="AP850" s="87"/>
      <c r="AQ850" s="85"/>
      <c r="AR850" s="111"/>
      <c r="AS850" s="112">
        <v>0</v>
      </c>
      <c r="AT850" s="87"/>
      <c r="AU850" s="85"/>
      <c r="AV850" s="111"/>
      <c r="AW850" s="112">
        <v>0</v>
      </c>
      <c r="AX850" s="87"/>
      <c r="AY850" s="85"/>
      <c r="AZ850" s="267">
        <f t="shared" si="49"/>
        <v>0</v>
      </c>
      <c r="BA850" s="88">
        <f t="shared" si="50"/>
        <v>0</v>
      </c>
      <c r="BC850">
        <f>IF($A850&lt;&gt;"",COUNTIF($BD$3:$BD850,$BD850),0)</f>
        <v>0</v>
      </c>
      <c r="BD850" t="str">
        <f>IF($A850&lt;&gt;"",VLOOKUP(TRUNC(MID($A850,1,2),0),Plano_Contas!$H$3:$J$103,2,TRUE),"")</f>
        <v/>
      </c>
      <c r="BE850" s="201" t="str">
        <f t="shared" si="51"/>
        <v/>
      </c>
      <c r="BF850" t="str">
        <f ca="1">IF($BT850&lt;&gt;"",SUMIF($BD$3:$BD$1004,"="&amp;$BD850,INDIRECT(ADDRESS(3,BF$2,1,1)):INDIRECT(ADDRESS(1004,BF$2,1,1))),"")</f>
        <v/>
      </c>
      <c r="BG850" t="str">
        <f ca="1">IF($BT850&lt;&gt;"",SUMIF($BD$3:$BD$1004,"="&amp;$BD850,INDIRECT(ADDRESS(3,BG$2,1,1)):INDIRECT(ADDRESS(1004,BG$2,1,1))),"")</f>
        <v/>
      </c>
      <c r="BH850" t="str">
        <f ca="1">IF($BT850&lt;&gt;"",SUMIF($BD$3:$BD$1004,"="&amp;$BD850,INDIRECT(ADDRESS(3,BH$2,1,1)):INDIRECT(ADDRESS(1004,BH$2,1,1))),"")</f>
        <v/>
      </c>
      <c r="BI850" t="str">
        <f ca="1">IF($BT850&lt;&gt;"",SUMIF($BD$3:$BD$1004,"="&amp;$BD850,INDIRECT(ADDRESS(3,BI$2,1,1)):INDIRECT(ADDRESS(1004,BI$2,1,1))),"")</f>
        <v/>
      </c>
      <c r="BJ850" t="str">
        <f ca="1">IF($BT850&lt;&gt;"",SUMIF($BD$3:$BD$1004,"="&amp;$BD850,INDIRECT(ADDRESS(3,BJ$2,1,1)):INDIRECT(ADDRESS(1004,BJ$2,1,1))),"")</f>
        <v/>
      </c>
      <c r="BK850" t="str">
        <f ca="1">IF($BT850&lt;&gt;"",SUMIF($BD$3:$BD$1004,"="&amp;$BD850,INDIRECT(ADDRESS(3,BK$2,1,1)):INDIRECT(ADDRESS(1004,BK$2,1,1))),"")</f>
        <v/>
      </c>
      <c r="BL850" t="str">
        <f ca="1">IF($BT850&lt;&gt;"",SUMIF($BD$3:$BD$1004,"="&amp;$BD850,INDIRECT(ADDRESS(3,BL$2,1,1)):INDIRECT(ADDRESS(1004,BL$2,1,1))),"")</f>
        <v/>
      </c>
      <c r="BM850" t="str">
        <f ca="1">IF($BT850&lt;&gt;"",SUMIF($BD$3:$BD$1004,"="&amp;$BD850,INDIRECT(ADDRESS(3,BM$2,1,1)):INDIRECT(ADDRESS(1004,BM$2,1,1))),"")</f>
        <v/>
      </c>
      <c r="BN850" t="str">
        <f ca="1">IF($BT850&lt;&gt;"",SUMIF($BD$3:$BD$1004,"="&amp;$BD850,INDIRECT(ADDRESS(3,BN$2,1,1)):INDIRECT(ADDRESS(1004,BN$2,1,1))),"")</f>
        <v/>
      </c>
      <c r="BO850" t="str">
        <f ca="1">IF($BT850&lt;&gt;"",SUMIF($BD$3:$BD$1004,"="&amp;$BD850,INDIRECT(ADDRESS(3,BO$2,1,1)):INDIRECT(ADDRESS(1004,BO$2,1,1))),"")</f>
        <v/>
      </c>
      <c r="BP850" t="str">
        <f ca="1">IF($BT850&lt;&gt;"",SUMIF($BD$3:$BD$1004,"="&amp;$BD850,INDIRECT(ADDRESS(3,BP$2,1,1)):INDIRECT(ADDRESS(1004,BP$2,1,1))),"")</f>
        <v/>
      </c>
      <c r="BQ850" t="str">
        <f ca="1">IF($BT850&lt;&gt;"",SUMIF($BD$3:$BD$1004,"="&amp;$BD850,INDIRECT(ADDRESS(3,BQ$2,1,1)):INDIRECT(ADDRESS(1004,BQ$2,1,1))),"")</f>
        <v/>
      </c>
      <c r="BR850" t="str">
        <f ca="1">IF($BT850&lt;&gt;"",SUMIF($BD$3:$BD$1004,"="&amp;$BD850,INDIRECT(ADDRESS(3,BR$2,1,1)):INDIRECT(ADDRESS(1004,BR$2,1,1))),"")</f>
        <v/>
      </c>
      <c r="BS850" t="str">
        <f>IF($A850&lt;&gt;"",VLOOKUP(TRUNC(MID($A850,1,2),0),Plano_Contas!$H$3:$J$103,3,TRUE),"")</f>
        <v/>
      </c>
      <c r="BT850" t="str">
        <f t="shared" si="52"/>
        <v/>
      </c>
      <c r="BV850">
        <f>Empresas!C850</f>
        <v>0</v>
      </c>
    </row>
    <row r="851" spans="1:74" x14ac:dyDescent="0.2">
      <c r="A851" s="89"/>
      <c r="B851" s="52" t="str">
        <f>IF($A851&lt;&gt;"",VLOOKUP(""&amp;$A851,Plano_Contas!$A$3:$F$1003,6,0),"")</f>
        <v/>
      </c>
      <c r="C851" s="91"/>
      <c r="D851" s="111"/>
      <c r="E851" s="112">
        <v>0</v>
      </c>
      <c r="F851" s="87"/>
      <c r="G851" s="85"/>
      <c r="H851" s="111"/>
      <c r="I851" s="112">
        <v>0</v>
      </c>
      <c r="J851" s="87"/>
      <c r="K851" s="85"/>
      <c r="L851" s="111"/>
      <c r="M851" s="112">
        <v>0</v>
      </c>
      <c r="N851" s="87"/>
      <c r="O851" s="85"/>
      <c r="P851" s="111"/>
      <c r="Q851" s="112">
        <v>0</v>
      </c>
      <c r="R851" s="87"/>
      <c r="S851" s="85"/>
      <c r="T851" s="111"/>
      <c r="U851" s="112">
        <v>0</v>
      </c>
      <c r="V851" s="87"/>
      <c r="W851" s="85"/>
      <c r="X851" s="111"/>
      <c r="Y851" s="112">
        <v>0</v>
      </c>
      <c r="Z851" s="87"/>
      <c r="AA851" s="85"/>
      <c r="AB851" s="111"/>
      <c r="AC851" s="112">
        <v>0</v>
      </c>
      <c r="AD851" s="87"/>
      <c r="AE851" s="85"/>
      <c r="AF851" s="111"/>
      <c r="AG851" s="112">
        <v>0</v>
      </c>
      <c r="AH851" s="87"/>
      <c r="AI851" s="85"/>
      <c r="AJ851" s="111"/>
      <c r="AK851" s="112">
        <v>0</v>
      </c>
      <c r="AL851" s="87"/>
      <c r="AM851" s="85"/>
      <c r="AN851" s="111"/>
      <c r="AO851" s="112">
        <v>0</v>
      </c>
      <c r="AP851" s="87"/>
      <c r="AQ851" s="85"/>
      <c r="AR851" s="111"/>
      <c r="AS851" s="112">
        <v>0</v>
      </c>
      <c r="AT851" s="87"/>
      <c r="AU851" s="85"/>
      <c r="AV851" s="111"/>
      <c r="AW851" s="112">
        <v>0</v>
      </c>
      <c r="AX851" s="87"/>
      <c r="AY851" s="85"/>
      <c r="AZ851" s="267">
        <f t="shared" si="49"/>
        <v>0</v>
      </c>
      <c r="BA851" s="88">
        <f t="shared" si="50"/>
        <v>0</v>
      </c>
      <c r="BC851">
        <f>IF($A851&lt;&gt;"",COUNTIF($BD$3:$BD851,$BD851),0)</f>
        <v>0</v>
      </c>
      <c r="BD851" t="str">
        <f>IF($A851&lt;&gt;"",VLOOKUP(TRUNC(MID($A851,1,2),0),Plano_Contas!$H$3:$J$103,2,TRUE),"")</f>
        <v/>
      </c>
      <c r="BE851" s="201" t="str">
        <f t="shared" si="51"/>
        <v/>
      </c>
      <c r="BF851" t="str">
        <f ca="1">IF($BT851&lt;&gt;"",SUMIF($BD$3:$BD$1004,"="&amp;$BD851,INDIRECT(ADDRESS(3,BF$2,1,1)):INDIRECT(ADDRESS(1004,BF$2,1,1))),"")</f>
        <v/>
      </c>
      <c r="BG851" t="str">
        <f ca="1">IF($BT851&lt;&gt;"",SUMIF($BD$3:$BD$1004,"="&amp;$BD851,INDIRECT(ADDRESS(3,BG$2,1,1)):INDIRECT(ADDRESS(1004,BG$2,1,1))),"")</f>
        <v/>
      </c>
      <c r="BH851" t="str">
        <f ca="1">IF($BT851&lt;&gt;"",SUMIF($BD$3:$BD$1004,"="&amp;$BD851,INDIRECT(ADDRESS(3,BH$2,1,1)):INDIRECT(ADDRESS(1004,BH$2,1,1))),"")</f>
        <v/>
      </c>
      <c r="BI851" t="str">
        <f ca="1">IF($BT851&lt;&gt;"",SUMIF($BD$3:$BD$1004,"="&amp;$BD851,INDIRECT(ADDRESS(3,BI$2,1,1)):INDIRECT(ADDRESS(1004,BI$2,1,1))),"")</f>
        <v/>
      </c>
      <c r="BJ851" t="str">
        <f ca="1">IF($BT851&lt;&gt;"",SUMIF($BD$3:$BD$1004,"="&amp;$BD851,INDIRECT(ADDRESS(3,BJ$2,1,1)):INDIRECT(ADDRESS(1004,BJ$2,1,1))),"")</f>
        <v/>
      </c>
      <c r="BK851" t="str">
        <f ca="1">IF($BT851&lt;&gt;"",SUMIF($BD$3:$BD$1004,"="&amp;$BD851,INDIRECT(ADDRESS(3,BK$2,1,1)):INDIRECT(ADDRESS(1004,BK$2,1,1))),"")</f>
        <v/>
      </c>
      <c r="BL851" t="str">
        <f ca="1">IF($BT851&lt;&gt;"",SUMIF($BD$3:$BD$1004,"="&amp;$BD851,INDIRECT(ADDRESS(3,BL$2,1,1)):INDIRECT(ADDRESS(1004,BL$2,1,1))),"")</f>
        <v/>
      </c>
      <c r="BM851" t="str">
        <f ca="1">IF($BT851&lt;&gt;"",SUMIF($BD$3:$BD$1004,"="&amp;$BD851,INDIRECT(ADDRESS(3,BM$2,1,1)):INDIRECT(ADDRESS(1004,BM$2,1,1))),"")</f>
        <v/>
      </c>
      <c r="BN851" t="str">
        <f ca="1">IF($BT851&lt;&gt;"",SUMIF($BD$3:$BD$1004,"="&amp;$BD851,INDIRECT(ADDRESS(3,BN$2,1,1)):INDIRECT(ADDRESS(1004,BN$2,1,1))),"")</f>
        <v/>
      </c>
      <c r="BO851" t="str">
        <f ca="1">IF($BT851&lt;&gt;"",SUMIF($BD$3:$BD$1004,"="&amp;$BD851,INDIRECT(ADDRESS(3,BO$2,1,1)):INDIRECT(ADDRESS(1004,BO$2,1,1))),"")</f>
        <v/>
      </c>
      <c r="BP851" t="str">
        <f ca="1">IF($BT851&lt;&gt;"",SUMIF($BD$3:$BD$1004,"="&amp;$BD851,INDIRECT(ADDRESS(3,BP$2,1,1)):INDIRECT(ADDRESS(1004,BP$2,1,1))),"")</f>
        <v/>
      </c>
      <c r="BQ851" t="str">
        <f ca="1">IF($BT851&lt;&gt;"",SUMIF($BD$3:$BD$1004,"="&amp;$BD851,INDIRECT(ADDRESS(3,BQ$2,1,1)):INDIRECT(ADDRESS(1004,BQ$2,1,1))),"")</f>
        <v/>
      </c>
      <c r="BR851" t="str">
        <f ca="1">IF($BT851&lt;&gt;"",SUMIF($BD$3:$BD$1004,"="&amp;$BD851,INDIRECT(ADDRESS(3,BR$2,1,1)):INDIRECT(ADDRESS(1004,BR$2,1,1))),"")</f>
        <v/>
      </c>
      <c r="BS851" t="str">
        <f>IF($A851&lt;&gt;"",VLOOKUP(TRUNC(MID($A851,1,2),0),Plano_Contas!$H$3:$J$103,3,TRUE),"")</f>
        <v/>
      </c>
      <c r="BT851" t="str">
        <f t="shared" si="52"/>
        <v/>
      </c>
      <c r="BV851">
        <f>Empresas!C851</f>
        <v>0</v>
      </c>
    </row>
    <row r="852" spans="1:74" x14ac:dyDescent="0.2">
      <c r="A852" s="89"/>
      <c r="B852" s="52" t="str">
        <f>IF($A852&lt;&gt;"",VLOOKUP(""&amp;$A852,Plano_Contas!$A$3:$F$1003,6,0),"")</f>
        <v/>
      </c>
      <c r="C852" s="91"/>
      <c r="D852" s="111"/>
      <c r="E852" s="112">
        <v>0</v>
      </c>
      <c r="F852" s="87"/>
      <c r="G852" s="85"/>
      <c r="H852" s="111"/>
      <c r="I852" s="112">
        <v>0</v>
      </c>
      <c r="J852" s="87"/>
      <c r="K852" s="85"/>
      <c r="L852" s="111"/>
      <c r="M852" s="112">
        <v>0</v>
      </c>
      <c r="N852" s="87"/>
      <c r="O852" s="85"/>
      <c r="P852" s="111"/>
      <c r="Q852" s="112">
        <v>0</v>
      </c>
      <c r="R852" s="87"/>
      <c r="S852" s="85"/>
      <c r="T852" s="111"/>
      <c r="U852" s="112">
        <v>0</v>
      </c>
      <c r="V852" s="87"/>
      <c r="W852" s="85"/>
      <c r="X852" s="111"/>
      <c r="Y852" s="112">
        <v>0</v>
      </c>
      <c r="Z852" s="87"/>
      <c r="AA852" s="85"/>
      <c r="AB852" s="111"/>
      <c r="AC852" s="112">
        <v>0</v>
      </c>
      <c r="AD852" s="87"/>
      <c r="AE852" s="85"/>
      <c r="AF852" s="111"/>
      <c r="AG852" s="112">
        <v>0</v>
      </c>
      <c r="AH852" s="87"/>
      <c r="AI852" s="85"/>
      <c r="AJ852" s="111"/>
      <c r="AK852" s="112">
        <v>0</v>
      </c>
      <c r="AL852" s="87"/>
      <c r="AM852" s="85"/>
      <c r="AN852" s="111"/>
      <c r="AO852" s="112">
        <v>0</v>
      </c>
      <c r="AP852" s="87"/>
      <c r="AQ852" s="85"/>
      <c r="AR852" s="111"/>
      <c r="AS852" s="112">
        <v>0</v>
      </c>
      <c r="AT852" s="87"/>
      <c r="AU852" s="85"/>
      <c r="AV852" s="111"/>
      <c r="AW852" s="112">
        <v>0</v>
      </c>
      <c r="AX852" s="87"/>
      <c r="AY852" s="85"/>
      <c r="AZ852" s="267">
        <f t="shared" si="49"/>
        <v>0</v>
      </c>
      <c r="BA852" s="88">
        <f t="shared" si="50"/>
        <v>0</v>
      </c>
      <c r="BC852">
        <f>IF($A852&lt;&gt;"",COUNTIF($BD$3:$BD852,$BD852),0)</f>
        <v>0</v>
      </c>
      <c r="BD852" t="str">
        <f>IF($A852&lt;&gt;"",VLOOKUP(TRUNC(MID($A852,1,2),0),Plano_Contas!$H$3:$J$103,2,TRUE),"")</f>
        <v/>
      </c>
      <c r="BE852" s="201" t="str">
        <f t="shared" si="51"/>
        <v/>
      </c>
      <c r="BF852" t="str">
        <f ca="1">IF($BT852&lt;&gt;"",SUMIF($BD$3:$BD$1004,"="&amp;$BD852,INDIRECT(ADDRESS(3,BF$2,1,1)):INDIRECT(ADDRESS(1004,BF$2,1,1))),"")</f>
        <v/>
      </c>
      <c r="BG852" t="str">
        <f ca="1">IF($BT852&lt;&gt;"",SUMIF($BD$3:$BD$1004,"="&amp;$BD852,INDIRECT(ADDRESS(3,BG$2,1,1)):INDIRECT(ADDRESS(1004,BG$2,1,1))),"")</f>
        <v/>
      </c>
      <c r="BH852" t="str">
        <f ca="1">IF($BT852&lt;&gt;"",SUMIF($BD$3:$BD$1004,"="&amp;$BD852,INDIRECT(ADDRESS(3,BH$2,1,1)):INDIRECT(ADDRESS(1004,BH$2,1,1))),"")</f>
        <v/>
      </c>
      <c r="BI852" t="str">
        <f ca="1">IF($BT852&lt;&gt;"",SUMIF($BD$3:$BD$1004,"="&amp;$BD852,INDIRECT(ADDRESS(3,BI$2,1,1)):INDIRECT(ADDRESS(1004,BI$2,1,1))),"")</f>
        <v/>
      </c>
      <c r="BJ852" t="str">
        <f ca="1">IF($BT852&lt;&gt;"",SUMIF($BD$3:$BD$1004,"="&amp;$BD852,INDIRECT(ADDRESS(3,BJ$2,1,1)):INDIRECT(ADDRESS(1004,BJ$2,1,1))),"")</f>
        <v/>
      </c>
      <c r="BK852" t="str">
        <f ca="1">IF($BT852&lt;&gt;"",SUMIF($BD$3:$BD$1004,"="&amp;$BD852,INDIRECT(ADDRESS(3,BK$2,1,1)):INDIRECT(ADDRESS(1004,BK$2,1,1))),"")</f>
        <v/>
      </c>
      <c r="BL852" t="str">
        <f ca="1">IF($BT852&lt;&gt;"",SUMIF($BD$3:$BD$1004,"="&amp;$BD852,INDIRECT(ADDRESS(3,BL$2,1,1)):INDIRECT(ADDRESS(1004,BL$2,1,1))),"")</f>
        <v/>
      </c>
      <c r="BM852" t="str">
        <f ca="1">IF($BT852&lt;&gt;"",SUMIF($BD$3:$BD$1004,"="&amp;$BD852,INDIRECT(ADDRESS(3,BM$2,1,1)):INDIRECT(ADDRESS(1004,BM$2,1,1))),"")</f>
        <v/>
      </c>
      <c r="BN852" t="str">
        <f ca="1">IF($BT852&lt;&gt;"",SUMIF($BD$3:$BD$1004,"="&amp;$BD852,INDIRECT(ADDRESS(3,BN$2,1,1)):INDIRECT(ADDRESS(1004,BN$2,1,1))),"")</f>
        <v/>
      </c>
      <c r="BO852" t="str">
        <f ca="1">IF($BT852&lt;&gt;"",SUMIF($BD$3:$BD$1004,"="&amp;$BD852,INDIRECT(ADDRESS(3,BO$2,1,1)):INDIRECT(ADDRESS(1004,BO$2,1,1))),"")</f>
        <v/>
      </c>
      <c r="BP852" t="str">
        <f ca="1">IF($BT852&lt;&gt;"",SUMIF($BD$3:$BD$1004,"="&amp;$BD852,INDIRECT(ADDRESS(3,BP$2,1,1)):INDIRECT(ADDRESS(1004,BP$2,1,1))),"")</f>
        <v/>
      </c>
      <c r="BQ852" t="str">
        <f ca="1">IF($BT852&lt;&gt;"",SUMIF($BD$3:$BD$1004,"="&amp;$BD852,INDIRECT(ADDRESS(3,BQ$2,1,1)):INDIRECT(ADDRESS(1004,BQ$2,1,1))),"")</f>
        <v/>
      </c>
      <c r="BR852" t="str">
        <f ca="1">IF($BT852&lt;&gt;"",SUMIF($BD$3:$BD$1004,"="&amp;$BD852,INDIRECT(ADDRESS(3,BR$2,1,1)):INDIRECT(ADDRESS(1004,BR$2,1,1))),"")</f>
        <v/>
      </c>
      <c r="BS852" t="str">
        <f>IF($A852&lt;&gt;"",VLOOKUP(TRUNC(MID($A852,1,2),0),Plano_Contas!$H$3:$J$103,3,TRUE),"")</f>
        <v/>
      </c>
      <c r="BT852" t="str">
        <f t="shared" si="52"/>
        <v/>
      </c>
      <c r="BV852">
        <f>Empresas!C852</f>
        <v>0</v>
      </c>
    </row>
    <row r="853" spans="1:74" x14ac:dyDescent="0.2">
      <c r="A853" s="89"/>
      <c r="B853" s="52" t="str">
        <f>IF($A853&lt;&gt;"",VLOOKUP(""&amp;$A853,Plano_Contas!$A$3:$F$1003,6,0),"")</f>
        <v/>
      </c>
      <c r="C853" s="91"/>
      <c r="D853" s="111"/>
      <c r="E853" s="112">
        <v>0</v>
      </c>
      <c r="F853" s="87"/>
      <c r="G853" s="85"/>
      <c r="H853" s="111"/>
      <c r="I853" s="112">
        <v>0</v>
      </c>
      <c r="J853" s="87"/>
      <c r="K853" s="85"/>
      <c r="L853" s="111"/>
      <c r="M853" s="112">
        <v>0</v>
      </c>
      <c r="N853" s="87"/>
      <c r="O853" s="85"/>
      <c r="P853" s="111"/>
      <c r="Q853" s="112">
        <v>0</v>
      </c>
      <c r="R853" s="87"/>
      <c r="S853" s="85"/>
      <c r="T853" s="111"/>
      <c r="U853" s="112">
        <v>0</v>
      </c>
      <c r="V853" s="87"/>
      <c r="W853" s="85"/>
      <c r="X853" s="111"/>
      <c r="Y853" s="112">
        <v>0</v>
      </c>
      <c r="Z853" s="87"/>
      <c r="AA853" s="85"/>
      <c r="AB853" s="111"/>
      <c r="AC853" s="112">
        <v>0</v>
      </c>
      <c r="AD853" s="87"/>
      <c r="AE853" s="85"/>
      <c r="AF853" s="111"/>
      <c r="AG853" s="112">
        <v>0</v>
      </c>
      <c r="AH853" s="87"/>
      <c r="AI853" s="85"/>
      <c r="AJ853" s="111"/>
      <c r="AK853" s="112">
        <v>0</v>
      </c>
      <c r="AL853" s="87"/>
      <c r="AM853" s="85"/>
      <c r="AN853" s="111"/>
      <c r="AO853" s="112">
        <v>0</v>
      </c>
      <c r="AP853" s="87"/>
      <c r="AQ853" s="85"/>
      <c r="AR853" s="111"/>
      <c r="AS853" s="112">
        <v>0</v>
      </c>
      <c r="AT853" s="87"/>
      <c r="AU853" s="85"/>
      <c r="AV853" s="111"/>
      <c r="AW853" s="112">
        <v>0</v>
      </c>
      <c r="AX853" s="87"/>
      <c r="AY853" s="85"/>
      <c r="AZ853" s="267">
        <f t="shared" si="49"/>
        <v>0</v>
      </c>
      <c r="BA853" s="88">
        <f t="shared" si="50"/>
        <v>0</v>
      </c>
      <c r="BC853">
        <f>IF($A853&lt;&gt;"",COUNTIF($BD$3:$BD853,$BD853),0)</f>
        <v>0</v>
      </c>
      <c r="BD853" t="str">
        <f>IF($A853&lt;&gt;"",VLOOKUP(TRUNC(MID($A853,1,2),0),Plano_Contas!$H$3:$J$103,2,TRUE),"")</f>
        <v/>
      </c>
      <c r="BE853" s="201" t="str">
        <f t="shared" si="51"/>
        <v/>
      </c>
      <c r="BF853" t="str">
        <f ca="1">IF($BT853&lt;&gt;"",SUMIF($BD$3:$BD$1004,"="&amp;$BD853,INDIRECT(ADDRESS(3,BF$2,1,1)):INDIRECT(ADDRESS(1004,BF$2,1,1))),"")</f>
        <v/>
      </c>
      <c r="BG853" t="str">
        <f ca="1">IF($BT853&lt;&gt;"",SUMIF($BD$3:$BD$1004,"="&amp;$BD853,INDIRECT(ADDRESS(3,BG$2,1,1)):INDIRECT(ADDRESS(1004,BG$2,1,1))),"")</f>
        <v/>
      </c>
      <c r="BH853" t="str">
        <f ca="1">IF($BT853&lt;&gt;"",SUMIF($BD$3:$BD$1004,"="&amp;$BD853,INDIRECT(ADDRESS(3,BH$2,1,1)):INDIRECT(ADDRESS(1004,BH$2,1,1))),"")</f>
        <v/>
      </c>
      <c r="BI853" t="str">
        <f ca="1">IF($BT853&lt;&gt;"",SUMIF($BD$3:$BD$1004,"="&amp;$BD853,INDIRECT(ADDRESS(3,BI$2,1,1)):INDIRECT(ADDRESS(1004,BI$2,1,1))),"")</f>
        <v/>
      </c>
      <c r="BJ853" t="str">
        <f ca="1">IF($BT853&lt;&gt;"",SUMIF($BD$3:$BD$1004,"="&amp;$BD853,INDIRECT(ADDRESS(3,BJ$2,1,1)):INDIRECT(ADDRESS(1004,BJ$2,1,1))),"")</f>
        <v/>
      </c>
      <c r="BK853" t="str">
        <f ca="1">IF($BT853&lt;&gt;"",SUMIF($BD$3:$BD$1004,"="&amp;$BD853,INDIRECT(ADDRESS(3,BK$2,1,1)):INDIRECT(ADDRESS(1004,BK$2,1,1))),"")</f>
        <v/>
      </c>
      <c r="BL853" t="str">
        <f ca="1">IF($BT853&lt;&gt;"",SUMIF($BD$3:$BD$1004,"="&amp;$BD853,INDIRECT(ADDRESS(3,BL$2,1,1)):INDIRECT(ADDRESS(1004,BL$2,1,1))),"")</f>
        <v/>
      </c>
      <c r="BM853" t="str">
        <f ca="1">IF($BT853&lt;&gt;"",SUMIF($BD$3:$BD$1004,"="&amp;$BD853,INDIRECT(ADDRESS(3,BM$2,1,1)):INDIRECT(ADDRESS(1004,BM$2,1,1))),"")</f>
        <v/>
      </c>
      <c r="BN853" t="str">
        <f ca="1">IF($BT853&lt;&gt;"",SUMIF($BD$3:$BD$1004,"="&amp;$BD853,INDIRECT(ADDRESS(3,BN$2,1,1)):INDIRECT(ADDRESS(1004,BN$2,1,1))),"")</f>
        <v/>
      </c>
      <c r="BO853" t="str">
        <f ca="1">IF($BT853&lt;&gt;"",SUMIF($BD$3:$BD$1004,"="&amp;$BD853,INDIRECT(ADDRESS(3,BO$2,1,1)):INDIRECT(ADDRESS(1004,BO$2,1,1))),"")</f>
        <v/>
      </c>
      <c r="BP853" t="str">
        <f ca="1">IF($BT853&lt;&gt;"",SUMIF($BD$3:$BD$1004,"="&amp;$BD853,INDIRECT(ADDRESS(3,BP$2,1,1)):INDIRECT(ADDRESS(1004,BP$2,1,1))),"")</f>
        <v/>
      </c>
      <c r="BQ853" t="str">
        <f ca="1">IF($BT853&lt;&gt;"",SUMIF($BD$3:$BD$1004,"="&amp;$BD853,INDIRECT(ADDRESS(3,BQ$2,1,1)):INDIRECT(ADDRESS(1004,BQ$2,1,1))),"")</f>
        <v/>
      </c>
      <c r="BR853" t="str">
        <f ca="1">IF($BT853&lt;&gt;"",SUMIF($BD$3:$BD$1004,"="&amp;$BD853,INDIRECT(ADDRESS(3,BR$2,1,1)):INDIRECT(ADDRESS(1004,BR$2,1,1))),"")</f>
        <v/>
      </c>
      <c r="BS853" t="str">
        <f>IF($A853&lt;&gt;"",VLOOKUP(TRUNC(MID($A853,1,2),0),Plano_Contas!$H$3:$J$103,3,TRUE),"")</f>
        <v/>
      </c>
      <c r="BT853" t="str">
        <f t="shared" si="52"/>
        <v/>
      </c>
      <c r="BV853">
        <f>Empresas!C853</f>
        <v>0</v>
      </c>
    </row>
    <row r="854" spans="1:74" x14ac:dyDescent="0.2">
      <c r="A854" s="89"/>
      <c r="B854" s="52" t="str">
        <f>IF($A854&lt;&gt;"",VLOOKUP(""&amp;$A854,Plano_Contas!$A$3:$F$1003,6,0),"")</f>
        <v/>
      </c>
      <c r="C854" s="91"/>
      <c r="D854" s="111"/>
      <c r="E854" s="112">
        <v>0</v>
      </c>
      <c r="F854" s="87"/>
      <c r="G854" s="85"/>
      <c r="H854" s="111"/>
      <c r="I854" s="112">
        <v>0</v>
      </c>
      <c r="J854" s="87"/>
      <c r="K854" s="85"/>
      <c r="L854" s="111"/>
      <c r="M854" s="112">
        <v>0</v>
      </c>
      <c r="N854" s="87"/>
      <c r="O854" s="85"/>
      <c r="P854" s="111"/>
      <c r="Q854" s="112">
        <v>0</v>
      </c>
      <c r="R854" s="87"/>
      <c r="S854" s="85"/>
      <c r="T854" s="111"/>
      <c r="U854" s="112">
        <v>0</v>
      </c>
      <c r="V854" s="87"/>
      <c r="W854" s="85"/>
      <c r="X854" s="111"/>
      <c r="Y854" s="112">
        <v>0</v>
      </c>
      <c r="Z854" s="87"/>
      <c r="AA854" s="85"/>
      <c r="AB854" s="111"/>
      <c r="AC854" s="112">
        <v>0</v>
      </c>
      <c r="AD854" s="87"/>
      <c r="AE854" s="85"/>
      <c r="AF854" s="111"/>
      <c r="AG854" s="112">
        <v>0</v>
      </c>
      <c r="AH854" s="87"/>
      <c r="AI854" s="85"/>
      <c r="AJ854" s="111"/>
      <c r="AK854" s="112">
        <v>0</v>
      </c>
      <c r="AL854" s="87"/>
      <c r="AM854" s="85"/>
      <c r="AN854" s="111"/>
      <c r="AO854" s="112">
        <v>0</v>
      </c>
      <c r="AP854" s="87"/>
      <c r="AQ854" s="85"/>
      <c r="AR854" s="111"/>
      <c r="AS854" s="112">
        <v>0</v>
      </c>
      <c r="AT854" s="87"/>
      <c r="AU854" s="85"/>
      <c r="AV854" s="111"/>
      <c r="AW854" s="112">
        <v>0</v>
      </c>
      <c r="AX854" s="87"/>
      <c r="AY854" s="85"/>
      <c r="AZ854" s="267">
        <f t="shared" si="49"/>
        <v>0</v>
      </c>
      <c r="BA854" s="88">
        <f t="shared" si="50"/>
        <v>0</v>
      </c>
      <c r="BC854">
        <f>IF($A854&lt;&gt;"",COUNTIF($BD$3:$BD854,$BD854),0)</f>
        <v>0</v>
      </c>
      <c r="BD854" t="str">
        <f>IF($A854&lt;&gt;"",VLOOKUP(TRUNC(MID($A854,1,2),0),Plano_Contas!$H$3:$J$103,2,TRUE),"")</f>
        <v/>
      </c>
      <c r="BE854" s="201" t="str">
        <f t="shared" si="51"/>
        <v/>
      </c>
      <c r="BF854" t="str">
        <f ca="1">IF($BT854&lt;&gt;"",SUMIF($BD$3:$BD$1004,"="&amp;$BD854,INDIRECT(ADDRESS(3,BF$2,1,1)):INDIRECT(ADDRESS(1004,BF$2,1,1))),"")</f>
        <v/>
      </c>
      <c r="BG854" t="str">
        <f ca="1">IF($BT854&lt;&gt;"",SUMIF($BD$3:$BD$1004,"="&amp;$BD854,INDIRECT(ADDRESS(3,BG$2,1,1)):INDIRECT(ADDRESS(1004,BG$2,1,1))),"")</f>
        <v/>
      </c>
      <c r="BH854" t="str">
        <f ca="1">IF($BT854&lt;&gt;"",SUMIF($BD$3:$BD$1004,"="&amp;$BD854,INDIRECT(ADDRESS(3,BH$2,1,1)):INDIRECT(ADDRESS(1004,BH$2,1,1))),"")</f>
        <v/>
      </c>
      <c r="BI854" t="str">
        <f ca="1">IF($BT854&lt;&gt;"",SUMIF($BD$3:$BD$1004,"="&amp;$BD854,INDIRECT(ADDRESS(3,BI$2,1,1)):INDIRECT(ADDRESS(1004,BI$2,1,1))),"")</f>
        <v/>
      </c>
      <c r="BJ854" t="str">
        <f ca="1">IF($BT854&lt;&gt;"",SUMIF($BD$3:$BD$1004,"="&amp;$BD854,INDIRECT(ADDRESS(3,BJ$2,1,1)):INDIRECT(ADDRESS(1004,BJ$2,1,1))),"")</f>
        <v/>
      </c>
      <c r="BK854" t="str">
        <f ca="1">IF($BT854&lt;&gt;"",SUMIF($BD$3:$BD$1004,"="&amp;$BD854,INDIRECT(ADDRESS(3,BK$2,1,1)):INDIRECT(ADDRESS(1004,BK$2,1,1))),"")</f>
        <v/>
      </c>
      <c r="BL854" t="str">
        <f ca="1">IF($BT854&lt;&gt;"",SUMIF($BD$3:$BD$1004,"="&amp;$BD854,INDIRECT(ADDRESS(3,BL$2,1,1)):INDIRECT(ADDRESS(1004,BL$2,1,1))),"")</f>
        <v/>
      </c>
      <c r="BM854" t="str">
        <f ca="1">IF($BT854&lt;&gt;"",SUMIF($BD$3:$BD$1004,"="&amp;$BD854,INDIRECT(ADDRESS(3,BM$2,1,1)):INDIRECT(ADDRESS(1004,BM$2,1,1))),"")</f>
        <v/>
      </c>
      <c r="BN854" t="str">
        <f ca="1">IF($BT854&lt;&gt;"",SUMIF($BD$3:$BD$1004,"="&amp;$BD854,INDIRECT(ADDRESS(3,BN$2,1,1)):INDIRECT(ADDRESS(1004,BN$2,1,1))),"")</f>
        <v/>
      </c>
      <c r="BO854" t="str">
        <f ca="1">IF($BT854&lt;&gt;"",SUMIF($BD$3:$BD$1004,"="&amp;$BD854,INDIRECT(ADDRESS(3,BO$2,1,1)):INDIRECT(ADDRESS(1004,BO$2,1,1))),"")</f>
        <v/>
      </c>
      <c r="BP854" t="str">
        <f ca="1">IF($BT854&lt;&gt;"",SUMIF($BD$3:$BD$1004,"="&amp;$BD854,INDIRECT(ADDRESS(3,BP$2,1,1)):INDIRECT(ADDRESS(1004,BP$2,1,1))),"")</f>
        <v/>
      </c>
      <c r="BQ854" t="str">
        <f ca="1">IF($BT854&lt;&gt;"",SUMIF($BD$3:$BD$1004,"="&amp;$BD854,INDIRECT(ADDRESS(3,BQ$2,1,1)):INDIRECT(ADDRESS(1004,BQ$2,1,1))),"")</f>
        <v/>
      </c>
      <c r="BR854" t="str">
        <f ca="1">IF($BT854&lt;&gt;"",SUMIF($BD$3:$BD$1004,"="&amp;$BD854,INDIRECT(ADDRESS(3,BR$2,1,1)):INDIRECT(ADDRESS(1004,BR$2,1,1))),"")</f>
        <v/>
      </c>
      <c r="BS854" t="str">
        <f>IF($A854&lt;&gt;"",VLOOKUP(TRUNC(MID($A854,1,2),0),Plano_Contas!$H$3:$J$103,3,TRUE),"")</f>
        <v/>
      </c>
      <c r="BT854" t="str">
        <f t="shared" si="52"/>
        <v/>
      </c>
      <c r="BV854">
        <f>Empresas!C854</f>
        <v>0</v>
      </c>
    </row>
    <row r="855" spans="1:74" x14ac:dyDescent="0.2">
      <c r="A855" s="89"/>
      <c r="B855" s="52" t="str">
        <f>IF($A855&lt;&gt;"",VLOOKUP(""&amp;$A855,Plano_Contas!$A$3:$F$1003,6,0),"")</f>
        <v/>
      </c>
      <c r="C855" s="91"/>
      <c r="D855" s="111"/>
      <c r="E855" s="112">
        <v>0</v>
      </c>
      <c r="F855" s="87"/>
      <c r="G855" s="85"/>
      <c r="H855" s="111"/>
      <c r="I855" s="112">
        <v>0</v>
      </c>
      <c r="J855" s="87"/>
      <c r="K855" s="85"/>
      <c r="L855" s="111"/>
      <c r="M855" s="112">
        <v>0</v>
      </c>
      <c r="N855" s="87"/>
      <c r="O855" s="85"/>
      <c r="P855" s="111"/>
      <c r="Q855" s="112">
        <v>0</v>
      </c>
      <c r="R855" s="87"/>
      <c r="S855" s="85"/>
      <c r="T855" s="111"/>
      <c r="U855" s="112">
        <v>0</v>
      </c>
      <c r="V855" s="87"/>
      <c r="W855" s="85"/>
      <c r="X855" s="111"/>
      <c r="Y855" s="112">
        <v>0</v>
      </c>
      <c r="Z855" s="87"/>
      <c r="AA855" s="85"/>
      <c r="AB855" s="111"/>
      <c r="AC855" s="112">
        <v>0</v>
      </c>
      <c r="AD855" s="87"/>
      <c r="AE855" s="85"/>
      <c r="AF855" s="111"/>
      <c r="AG855" s="112">
        <v>0</v>
      </c>
      <c r="AH855" s="87"/>
      <c r="AI855" s="85"/>
      <c r="AJ855" s="111"/>
      <c r="AK855" s="112">
        <v>0</v>
      </c>
      <c r="AL855" s="87"/>
      <c r="AM855" s="85"/>
      <c r="AN855" s="111"/>
      <c r="AO855" s="112">
        <v>0</v>
      </c>
      <c r="AP855" s="87"/>
      <c r="AQ855" s="85"/>
      <c r="AR855" s="111"/>
      <c r="AS855" s="112">
        <v>0</v>
      </c>
      <c r="AT855" s="87"/>
      <c r="AU855" s="85"/>
      <c r="AV855" s="111"/>
      <c r="AW855" s="112">
        <v>0</v>
      </c>
      <c r="AX855" s="87"/>
      <c r="AY855" s="85"/>
      <c r="AZ855" s="267">
        <f t="shared" si="49"/>
        <v>0</v>
      </c>
      <c r="BA855" s="88">
        <f t="shared" si="50"/>
        <v>0</v>
      </c>
      <c r="BC855">
        <f>IF($A855&lt;&gt;"",COUNTIF($BD$3:$BD855,$BD855),0)</f>
        <v>0</v>
      </c>
      <c r="BD855" t="str">
        <f>IF($A855&lt;&gt;"",VLOOKUP(TRUNC(MID($A855,1,2),0),Plano_Contas!$H$3:$J$103,2,TRUE),"")</f>
        <v/>
      </c>
      <c r="BE855" s="201" t="str">
        <f t="shared" si="51"/>
        <v/>
      </c>
      <c r="BF855" t="str">
        <f ca="1">IF($BT855&lt;&gt;"",SUMIF($BD$3:$BD$1004,"="&amp;$BD855,INDIRECT(ADDRESS(3,BF$2,1,1)):INDIRECT(ADDRESS(1004,BF$2,1,1))),"")</f>
        <v/>
      </c>
      <c r="BG855" t="str">
        <f ca="1">IF($BT855&lt;&gt;"",SUMIF($BD$3:$BD$1004,"="&amp;$BD855,INDIRECT(ADDRESS(3,BG$2,1,1)):INDIRECT(ADDRESS(1004,BG$2,1,1))),"")</f>
        <v/>
      </c>
      <c r="BH855" t="str">
        <f ca="1">IF($BT855&lt;&gt;"",SUMIF($BD$3:$BD$1004,"="&amp;$BD855,INDIRECT(ADDRESS(3,BH$2,1,1)):INDIRECT(ADDRESS(1004,BH$2,1,1))),"")</f>
        <v/>
      </c>
      <c r="BI855" t="str">
        <f ca="1">IF($BT855&lt;&gt;"",SUMIF($BD$3:$BD$1004,"="&amp;$BD855,INDIRECT(ADDRESS(3,BI$2,1,1)):INDIRECT(ADDRESS(1004,BI$2,1,1))),"")</f>
        <v/>
      </c>
      <c r="BJ855" t="str">
        <f ca="1">IF($BT855&lt;&gt;"",SUMIF($BD$3:$BD$1004,"="&amp;$BD855,INDIRECT(ADDRESS(3,BJ$2,1,1)):INDIRECT(ADDRESS(1004,BJ$2,1,1))),"")</f>
        <v/>
      </c>
      <c r="BK855" t="str">
        <f ca="1">IF($BT855&lt;&gt;"",SUMIF($BD$3:$BD$1004,"="&amp;$BD855,INDIRECT(ADDRESS(3,BK$2,1,1)):INDIRECT(ADDRESS(1004,BK$2,1,1))),"")</f>
        <v/>
      </c>
      <c r="BL855" t="str">
        <f ca="1">IF($BT855&lt;&gt;"",SUMIF($BD$3:$BD$1004,"="&amp;$BD855,INDIRECT(ADDRESS(3,BL$2,1,1)):INDIRECT(ADDRESS(1004,BL$2,1,1))),"")</f>
        <v/>
      </c>
      <c r="BM855" t="str">
        <f ca="1">IF($BT855&lt;&gt;"",SUMIF($BD$3:$BD$1004,"="&amp;$BD855,INDIRECT(ADDRESS(3,BM$2,1,1)):INDIRECT(ADDRESS(1004,BM$2,1,1))),"")</f>
        <v/>
      </c>
      <c r="BN855" t="str">
        <f ca="1">IF($BT855&lt;&gt;"",SUMIF($BD$3:$BD$1004,"="&amp;$BD855,INDIRECT(ADDRESS(3,BN$2,1,1)):INDIRECT(ADDRESS(1004,BN$2,1,1))),"")</f>
        <v/>
      </c>
      <c r="BO855" t="str">
        <f ca="1">IF($BT855&lt;&gt;"",SUMIF($BD$3:$BD$1004,"="&amp;$BD855,INDIRECT(ADDRESS(3,BO$2,1,1)):INDIRECT(ADDRESS(1004,BO$2,1,1))),"")</f>
        <v/>
      </c>
      <c r="BP855" t="str">
        <f ca="1">IF($BT855&lt;&gt;"",SUMIF($BD$3:$BD$1004,"="&amp;$BD855,INDIRECT(ADDRESS(3,BP$2,1,1)):INDIRECT(ADDRESS(1004,BP$2,1,1))),"")</f>
        <v/>
      </c>
      <c r="BQ855" t="str">
        <f ca="1">IF($BT855&lt;&gt;"",SUMIF($BD$3:$BD$1004,"="&amp;$BD855,INDIRECT(ADDRESS(3,BQ$2,1,1)):INDIRECT(ADDRESS(1004,BQ$2,1,1))),"")</f>
        <v/>
      </c>
      <c r="BR855" t="str">
        <f ca="1">IF($BT855&lt;&gt;"",SUMIF($BD$3:$BD$1004,"="&amp;$BD855,INDIRECT(ADDRESS(3,BR$2,1,1)):INDIRECT(ADDRESS(1004,BR$2,1,1))),"")</f>
        <v/>
      </c>
      <c r="BS855" t="str">
        <f>IF($A855&lt;&gt;"",VLOOKUP(TRUNC(MID($A855,1,2),0),Plano_Contas!$H$3:$J$103,3,TRUE),"")</f>
        <v/>
      </c>
      <c r="BT855" t="str">
        <f t="shared" si="52"/>
        <v/>
      </c>
      <c r="BV855">
        <f>Empresas!C855</f>
        <v>0</v>
      </c>
    </row>
    <row r="856" spans="1:74" x14ac:dyDescent="0.2">
      <c r="A856" s="89"/>
      <c r="B856" s="52" t="str">
        <f>IF($A856&lt;&gt;"",VLOOKUP(""&amp;$A856,Plano_Contas!$A$3:$F$1003,6,0),"")</f>
        <v/>
      </c>
      <c r="C856" s="91"/>
      <c r="D856" s="111"/>
      <c r="E856" s="112">
        <v>0</v>
      </c>
      <c r="F856" s="87"/>
      <c r="G856" s="85"/>
      <c r="H856" s="111"/>
      <c r="I856" s="112">
        <v>0</v>
      </c>
      <c r="J856" s="87"/>
      <c r="K856" s="85"/>
      <c r="L856" s="111"/>
      <c r="M856" s="112">
        <v>0</v>
      </c>
      <c r="N856" s="87"/>
      <c r="O856" s="85"/>
      <c r="P856" s="111"/>
      <c r="Q856" s="112">
        <v>0</v>
      </c>
      <c r="R856" s="87"/>
      <c r="S856" s="85"/>
      <c r="T856" s="111"/>
      <c r="U856" s="112">
        <v>0</v>
      </c>
      <c r="V856" s="87"/>
      <c r="W856" s="85"/>
      <c r="X856" s="111"/>
      <c r="Y856" s="112">
        <v>0</v>
      </c>
      <c r="Z856" s="87"/>
      <c r="AA856" s="85"/>
      <c r="AB856" s="111"/>
      <c r="AC856" s="112">
        <v>0</v>
      </c>
      <c r="AD856" s="87"/>
      <c r="AE856" s="85"/>
      <c r="AF856" s="111"/>
      <c r="AG856" s="112">
        <v>0</v>
      </c>
      <c r="AH856" s="87"/>
      <c r="AI856" s="85"/>
      <c r="AJ856" s="111"/>
      <c r="AK856" s="112">
        <v>0</v>
      </c>
      <c r="AL856" s="87"/>
      <c r="AM856" s="85"/>
      <c r="AN856" s="111"/>
      <c r="AO856" s="112">
        <v>0</v>
      </c>
      <c r="AP856" s="87"/>
      <c r="AQ856" s="85"/>
      <c r="AR856" s="111"/>
      <c r="AS856" s="112">
        <v>0</v>
      </c>
      <c r="AT856" s="87"/>
      <c r="AU856" s="85"/>
      <c r="AV856" s="111"/>
      <c r="AW856" s="112">
        <v>0</v>
      </c>
      <c r="AX856" s="87"/>
      <c r="AY856" s="85"/>
      <c r="AZ856" s="267">
        <f t="shared" si="49"/>
        <v>0</v>
      </c>
      <c r="BA856" s="88">
        <f t="shared" si="50"/>
        <v>0</v>
      </c>
      <c r="BC856">
        <f>IF($A856&lt;&gt;"",COUNTIF($BD$3:$BD856,$BD856),0)</f>
        <v>0</v>
      </c>
      <c r="BD856" t="str">
        <f>IF($A856&lt;&gt;"",VLOOKUP(TRUNC(MID($A856,1,2),0),Plano_Contas!$H$3:$J$103,2,TRUE),"")</f>
        <v/>
      </c>
      <c r="BE856" s="201" t="str">
        <f t="shared" si="51"/>
        <v/>
      </c>
      <c r="BF856" t="str">
        <f ca="1">IF($BT856&lt;&gt;"",SUMIF($BD$3:$BD$1004,"="&amp;$BD856,INDIRECT(ADDRESS(3,BF$2,1,1)):INDIRECT(ADDRESS(1004,BF$2,1,1))),"")</f>
        <v/>
      </c>
      <c r="BG856" t="str">
        <f ca="1">IF($BT856&lt;&gt;"",SUMIF($BD$3:$BD$1004,"="&amp;$BD856,INDIRECT(ADDRESS(3,BG$2,1,1)):INDIRECT(ADDRESS(1004,BG$2,1,1))),"")</f>
        <v/>
      </c>
      <c r="BH856" t="str">
        <f ca="1">IF($BT856&lt;&gt;"",SUMIF($BD$3:$BD$1004,"="&amp;$BD856,INDIRECT(ADDRESS(3,BH$2,1,1)):INDIRECT(ADDRESS(1004,BH$2,1,1))),"")</f>
        <v/>
      </c>
      <c r="BI856" t="str">
        <f ca="1">IF($BT856&lt;&gt;"",SUMIF($BD$3:$BD$1004,"="&amp;$BD856,INDIRECT(ADDRESS(3,BI$2,1,1)):INDIRECT(ADDRESS(1004,BI$2,1,1))),"")</f>
        <v/>
      </c>
      <c r="BJ856" t="str">
        <f ca="1">IF($BT856&lt;&gt;"",SUMIF($BD$3:$BD$1004,"="&amp;$BD856,INDIRECT(ADDRESS(3,BJ$2,1,1)):INDIRECT(ADDRESS(1004,BJ$2,1,1))),"")</f>
        <v/>
      </c>
      <c r="BK856" t="str">
        <f ca="1">IF($BT856&lt;&gt;"",SUMIF($BD$3:$BD$1004,"="&amp;$BD856,INDIRECT(ADDRESS(3,BK$2,1,1)):INDIRECT(ADDRESS(1004,BK$2,1,1))),"")</f>
        <v/>
      </c>
      <c r="BL856" t="str">
        <f ca="1">IF($BT856&lt;&gt;"",SUMIF($BD$3:$BD$1004,"="&amp;$BD856,INDIRECT(ADDRESS(3,BL$2,1,1)):INDIRECT(ADDRESS(1004,BL$2,1,1))),"")</f>
        <v/>
      </c>
      <c r="BM856" t="str">
        <f ca="1">IF($BT856&lt;&gt;"",SUMIF($BD$3:$BD$1004,"="&amp;$BD856,INDIRECT(ADDRESS(3,BM$2,1,1)):INDIRECT(ADDRESS(1004,BM$2,1,1))),"")</f>
        <v/>
      </c>
      <c r="BN856" t="str">
        <f ca="1">IF($BT856&lt;&gt;"",SUMIF($BD$3:$BD$1004,"="&amp;$BD856,INDIRECT(ADDRESS(3,BN$2,1,1)):INDIRECT(ADDRESS(1004,BN$2,1,1))),"")</f>
        <v/>
      </c>
      <c r="BO856" t="str">
        <f ca="1">IF($BT856&lt;&gt;"",SUMIF($BD$3:$BD$1004,"="&amp;$BD856,INDIRECT(ADDRESS(3,BO$2,1,1)):INDIRECT(ADDRESS(1004,BO$2,1,1))),"")</f>
        <v/>
      </c>
      <c r="BP856" t="str">
        <f ca="1">IF($BT856&lt;&gt;"",SUMIF($BD$3:$BD$1004,"="&amp;$BD856,INDIRECT(ADDRESS(3,BP$2,1,1)):INDIRECT(ADDRESS(1004,BP$2,1,1))),"")</f>
        <v/>
      </c>
      <c r="BQ856" t="str">
        <f ca="1">IF($BT856&lt;&gt;"",SUMIF($BD$3:$BD$1004,"="&amp;$BD856,INDIRECT(ADDRESS(3,BQ$2,1,1)):INDIRECT(ADDRESS(1004,BQ$2,1,1))),"")</f>
        <v/>
      </c>
      <c r="BR856" t="str">
        <f ca="1">IF($BT856&lt;&gt;"",SUMIF($BD$3:$BD$1004,"="&amp;$BD856,INDIRECT(ADDRESS(3,BR$2,1,1)):INDIRECT(ADDRESS(1004,BR$2,1,1))),"")</f>
        <v/>
      </c>
      <c r="BS856" t="str">
        <f>IF($A856&lt;&gt;"",VLOOKUP(TRUNC(MID($A856,1,2),0),Plano_Contas!$H$3:$J$103,3,TRUE),"")</f>
        <v/>
      </c>
      <c r="BT856" t="str">
        <f t="shared" si="52"/>
        <v/>
      </c>
      <c r="BV856">
        <f>Empresas!C856</f>
        <v>0</v>
      </c>
    </row>
    <row r="857" spans="1:74" x14ac:dyDescent="0.2">
      <c r="A857" s="89"/>
      <c r="B857" s="52" t="str">
        <f>IF($A857&lt;&gt;"",VLOOKUP(""&amp;$A857,Plano_Contas!$A$3:$F$1003,6,0),"")</f>
        <v/>
      </c>
      <c r="C857" s="91"/>
      <c r="D857" s="111"/>
      <c r="E857" s="112">
        <v>0</v>
      </c>
      <c r="F857" s="87"/>
      <c r="G857" s="85"/>
      <c r="H857" s="111"/>
      <c r="I857" s="112">
        <v>0</v>
      </c>
      <c r="J857" s="87"/>
      <c r="K857" s="85"/>
      <c r="L857" s="111"/>
      <c r="M857" s="112">
        <v>0</v>
      </c>
      <c r="N857" s="87"/>
      <c r="O857" s="85"/>
      <c r="P857" s="111"/>
      <c r="Q857" s="112">
        <v>0</v>
      </c>
      <c r="R857" s="87"/>
      <c r="S857" s="85"/>
      <c r="T857" s="111"/>
      <c r="U857" s="112">
        <v>0</v>
      </c>
      <c r="V857" s="87"/>
      <c r="W857" s="85"/>
      <c r="X857" s="111"/>
      <c r="Y857" s="112">
        <v>0</v>
      </c>
      <c r="Z857" s="87"/>
      <c r="AA857" s="85"/>
      <c r="AB857" s="111"/>
      <c r="AC857" s="112">
        <v>0</v>
      </c>
      <c r="AD857" s="87"/>
      <c r="AE857" s="85"/>
      <c r="AF857" s="111"/>
      <c r="AG857" s="112">
        <v>0</v>
      </c>
      <c r="AH857" s="87"/>
      <c r="AI857" s="85"/>
      <c r="AJ857" s="111"/>
      <c r="AK857" s="112">
        <v>0</v>
      </c>
      <c r="AL857" s="87"/>
      <c r="AM857" s="85"/>
      <c r="AN857" s="111"/>
      <c r="AO857" s="112">
        <v>0</v>
      </c>
      <c r="AP857" s="87"/>
      <c r="AQ857" s="85"/>
      <c r="AR857" s="111"/>
      <c r="AS857" s="112">
        <v>0</v>
      </c>
      <c r="AT857" s="87"/>
      <c r="AU857" s="85"/>
      <c r="AV857" s="111"/>
      <c r="AW857" s="112">
        <v>0</v>
      </c>
      <c r="AX857" s="87"/>
      <c r="AY857" s="85"/>
      <c r="AZ857" s="267">
        <f t="shared" si="49"/>
        <v>0</v>
      </c>
      <c r="BA857" s="88">
        <f t="shared" si="50"/>
        <v>0</v>
      </c>
      <c r="BC857">
        <f>IF($A857&lt;&gt;"",COUNTIF($BD$3:$BD857,$BD857),0)</f>
        <v>0</v>
      </c>
      <c r="BD857" t="str">
        <f>IF($A857&lt;&gt;"",VLOOKUP(TRUNC(MID($A857,1,2),0),Plano_Contas!$H$3:$J$103,2,TRUE),"")</f>
        <v/>
      </c>
      <c r="BE857" s="201" t="str">
        <f t="shared" si="51"/>
        <v/>
      </c>
      <c r="BF857" t="str">
        <f ca="1">IF($BT857&lt;&gt;"",SUMIF($BD$3:$BD$1004,"="&amp;$BD857,INDIRECT(ADDRESS(3,BF$2,1,1)):INDIRECT(ADDRESS(1004,BF$2,1,1))),"")</f>
        <v/>
      </c>
      <c r="BG857" t="str">
        <f ca="1">IF($BT857&lt;&gt;"",SUMIF($BD$3:$BD$1004,"="&amp;$BD857,INDIRECT(ADDRESS(3,BG$2,1,1)):INDIRECT(ADDRESS(1004,BG$2,1,1))),"")</f>
        <v/>
      </c>
      <c r="BH857" t="str">
        <f ca="1">IF($BT857&lt;&gt;"",SUMIF($BD$3:$BD$1004,"="&amp;$BD857,INDIRECT(ADDRESS(3,BH$2,1,1)):INDIRECT(ADDRESS(1004,BH$2,1,1))),"")</f>
        <v/>
      </c>
      <c r="BI857" t="str">
        <f ca="1">IF($BT857&lt;&gt;"",SUMIF($BD$3:$BD$1004,"="&amp;$BD857,INDIRECT(ADDRESS(3,BI$2,1,1)):INDIRECT(ADDRESS(1004,BI$2,1,1))),"")</f>
        <v/>
      </c>
      <c r="BJ857" t="str">
        <f ca="1">IF($BT857&lt;&gt;"",SUMIF($BD$3:$BD$1004,"="&amp;$BD857,INDIRECT(ADDRESS(3,BJ$2,1,1)):INDIRECT(ADDRESS(1004,BJ$2,1,1))),"")</f>
        <v/>
      </c>
      <c r="BK857" t="str">
        <f ca="1">IF($BT857&lt;&gt;"",SUMIF($BD$3:$BD$1004,"="&amp;$BD857,INDIRECT(ADDRESS(3,BK$2,1,1)):INDIRECT(ADDRESS(1004,BK$2,1,1))),"")</f>
        <v/>
      </c>
      <c r="BL857" t="str">
        <f ca="1">IF($BT857&lt;&gt;"",SUMIF($BD$3:$BD$1004,"="&amp;$BD857,INDIRECT(ADDRESS(3,BL$2,1,1)):INDIRECT(ADDRESS(1004,BL$2,1,1))),"")</f>
        <v/>
      </c>
      <c r="BM857" t="str">
        <f ca="1">IF($BT857&lt;&gt;"",SUMIF($BD$3:$BD$1004,"="&amp;$BD857,INDIRECT(ADDRESS(3,BM$2,1,1)):INDIRECT(ADDRESS(1004,BM$2,1,1))),"")</f>
        <v/>
      </c>
      <c r="BN857" t="str">
        <f ca="1">IF($BT857&lt;&gt;"",SUMIF($BD$3:$BD$1004,"="&amp;$BD857,INDIRECT(ADDRESS(3,BN$2,1,1)):INDIRECT(ADDRESS(1004,BN$2,1,1))),"")</f>
        <v/>
      </c>
      <c r="BO857" t="str">
        <f ca="1">IF($BT857&lt;&gt;"",SUMIF($BD$3:$BD$1004,"="&amp;$BD857,INDIRECT(ADDRESS(3,BO$2,1,1)):INDIRECT(ADDRESS(1004,BO$2,1,1))),"")</f>
        <v/>
      </c>
      <c r="BP857" t="str">
        <f ca="1">IF($BT857&lt;&gt;"",SUMIF($BD$3:$BD$1004,"="&amp;$BD857,INDIRECT(ADDRESS(3,BP$2,1,1)):INDIRECT(ADDRESS(1004,BP$2,1,1))),"")</f>
        <v/>
      </c>
      <c r="BQ857" t="str">
        <f ca="1">IF($BT857&lt;&gt;"",SUMIF($BD$3:$BD$1004,"="&amp;$BD857,INDIRECT(ADDRESS(3,BQ$2,1,1)):INDIRECT(ADDRESS(1004,BQ$2,1,1))),"")</f>
        <v/>
      </c>
      <c r="BR857" t="str">
        <f ca="1">IF($BT857&lt;&gt;"",SUMIF($BD$3:$BD$1004,"="&amp;$BD857,INDIRECT(ADDRESS(3,BR$2,1,1)):INDIRECT(ADDRESS(1004,BR$2,1,1))),"")</f>
        <v/>
      </c>
      <c r="BS857" t="str">
        <f>IF($A857&lt;&gt;"",VLOOKUP(TRUNC(MID($A857,1,2),0),Plano_Contas!$H$3:$J$103,3,TRUE),"")</f>
        <v/>
      </c>
      <c r="BT857" t="str">
        <f t="shared" si="52"/>
        <v/>
      </c>
      <c r="BV857">
        <f>Empresas!C857</f>
        <v>0</v>
      </c>
    </row>
    <row r="858" spans="1:74" x14ac:dyDescent="0.2">
      <c r="A858" s="89"/>
      <c r="B858" s="52" t="str">
        <f>IF($A858&lt;&gt;"",VLOOKUP(""&amp;$A858,Plano_Contas!$A$3:$F$1003,6,0),"")</f>
        <v/>
      </c>
      <c r="C858" s="91"/>
      <c r="D858" s="111"/>
      <c r="E858" s="112">
        <v>0</v>
      </c>
      <c r="F858" s="87"/>
      <c r="G858" s="85"/>
      <c r="H858" s="111"/>
      <c r="I858" s="112">
        <v>0</v>
      </c>
      <c r="J858" s="87"/>
      <c r="K858" s="85"/>
      <c r="L858" s="111"/>
      <c r="M858" s="112">
        <v>0</v>
      </c>
      <c r="N858" s="87"/>
      <c r="O858" s="85"/>
      <c r="P858" s="111"/>
      <c r="Q858" s="112">
        <v>0</v>
      </c>
      <c r="R858" s="87"/>
      <c r="S858" s="85"/>
      <c r="T858" s="111"/>
      <c r="U858" s="112">
        <v>0</v>
      </c>
      <c r="V858" s="87"/>
      <c r="W858" s="85"/>
      <c r="X858" s="111"/>
      <c r="Y858" s="112">
        <v>0</v>
      </c>
      <c r="Z858" s="87"/>
      <c r="AA858" s="85"/>
      <c r="AB858" s="111"/>
      <c r="AC858" s="112">
        <v>0</v>
      </c>
      <c r="AD858" s="87"/>
      <c r="AE858" s="85"/>
      <c r="AF858" s="111"/>
      <c r="AG858" s="112">
        <v>0</v>
      </c>
      <c r="AH858" s="87"/>
      <c r="AI858" s="85"/>
      <c r="AJ858" s="111"/>
      <c r="AK858" s="112">
        <v>0</v>
      </c>
      <c r="AL858" s="87"/>
      <c r="AM858" s="85"/>
      <c r="AN858" s="111"/>
      <c r="AO858" s="112">
        <v>0</v>
      </c>
      <c r="AP858" s="87"/>
      <c r="AQ858" s="85"/>
      <c r="AR858" s="111"/>
      <c r="AS858" s="112">
        <v>0</v>
      </c>
      <c r="AT858" s="87"/>
      <c r="AU858" s="85"/>
      <c r="AV858" s="111"/>
      <c r="AW858" s="112">
        <v>0</v>
      </c>
      <c r="AX858" s="87"/>
      <c r="AY858" s="85"/>
      <c r="AZ858" s="267">
        <f t="shared" si="49"/>
        <v>0</v>
      </c>
      <c r="BA858" s="88">
        <f t="shared" si="50"/>
        <v>0</v>
      </c>
      <c r="BC858">
        <f>IF($A858&lt;&gt;"",COUNTIF($BD$3:$BD858,$BD858),0)</f>
        <v>0</v>
      </c>
      <c r="BD858" t="str">
        <f>IF($A858&lt;&gt;"",VLOOKUP(TRUNC(MID($A858,1,2),0),Plano_Contas!$H$3:$J$103,2,TRUE),"")</f>
        <v/>
      </c>
      <c r="BE858" s="201" t="str">
        <f t="shared" si="51"/>
        <v/>
      </c>
      <c r="BF858" t="str">
        <f ca="1">IF($BT858&lt;&gt;"",SUMIF($BD$3:$BD$1004,"="&amp;$BD858,INDIRECT(ADDRESS(3,BF$2,1,1)):INDIRECT(ADDRESS(1004,BF$2,1,1))),"")</f>
        <v/>
      </c>
      <c r="BG858" t="str">
        <f ca="1">IF($BT858&lt;&gt;"",SUMIF($BD$3:$BD$1004,"="&amp;$BD858,INDIRECT(ADDRESS(3,BG$2,1,1)):INDIRECT(ADDRESS(1004,BG$2,1,1))),"")</f>
        <v/>
      </c>
      <c r="BH858" t="str">
        <f ca="1">IF($BT858&lt;&gt;"",SUMIF($BD$3:$BD$1004,"="&amp;$BD858,INDIRECT(ADDRESS(3,BH$2,1,1)):INDIRECT(ADDRESS(1004,BH$2,1,1))),"")</f>
        <v/>
      </c>
      <c r="BI858" t="str">
        <f ca="1">IF($BT858&lt;&gt;"",SUMIF($BD$3:$BD$1004,"="&amp;$BD858,INDIRECT(ADDRESS(3,BI$2,1,1)):INDIRECT(ADDRESS(1004,BI$2,1,1))),"")</f>
        <v/>
      </c>
      <c r="BJ858" t="str">
        <f ca="1">IF($BT858&lt;&gt;"",SUMIF($BD$3:$BD$1004,"="&amp;$BD858,INDIRECT(ADDRESS(3,BJ$2,1,1)):INDIRECT(ADDRESS(1004,BJ$2,1,1))),"")</f>
        <v/>
      </c>
      <c r="BK858" t="str">
        <f ca="1">IF($BT858&lt;&gt;"",SUMIF($BD$3:$BD$1004,"="&amp;$BD858,INDIRECT(ADDRESS(3,BK$2,1,1)):INDIRECT(ADDRESS(1004,BK$2,1,1))),"")</f>
        <v/>
      </c>
      <c r="BL858" t="str">
        <f ca="1">IF($BT858&lt;&gt;"",SUMIF($BD$3:$BD$1004,"="&amp;$BD858,INDIRECT(ADDRESS(3,BL$2,1,1)):INDIRECT(ADDRESS(1004,BL$2,1,1))),"")</f>
        <v/>
      </c>
      <c r="BM858" t="str">
        <f ca="1">IF($BT858&lt;&gt;"",SUMIF($BD$3:$BD$1004,"="&amp;$BD858,INDIRECT(ADDRESS(3,BM$2,1,1)):INDIRECT(ADDRESS(1004,BM$2,1,1))),"")</f>
        <v/>
      </c>
      <c r="BN858" t="str">
        <f ca="1">IF($BT858&lt;&gt;"",SUMIF($BD$3:$BD$1004,"="&amp;$BD858,INDIRECT(ADDRESS(3,BN$2,1,1)):INDIRECT(ADDRESS(1004,BN$2,1,1))),"")</f>
        <v/>
      </c>
      <c r="BO858" t="str">
        <f ca="1">IF($BT858&lt;&gt;"",SUMIF($BD$3:$BD$1004,"="&amp;$BD858,INDIRECT(ADDRESS(3,BO$2,1,1)):INDIRECT(ADDRESS(1004,BO$2,1,1))),"")</f>
        <v/>
      </c>
      <c r="BP858" t="str">
        <f ca="1">IF($BT858&lt;&gt;"",SUMIF($BD$3:$BD$1004,"="&amp;$BD858,INDIRECT(ADDRESS(3,BP$2,1,1)):INDIRECT(ADDRESS(1004,BP$2,1,1))),"")</f>
        <v/>
      </c>
      <c r="BQ858" t="str">
        <f ca="1">IF($BT858&lt;&gt;"",SUMIF($BD$3:$BD$1004,"="&amp;$BD858,INDIRECT(ADDRESS(3,BQ$2,1,1)):INDIRECT(ADDRESS(1004,BQ$2,1,1))),"")</f>
        <v/>
      </c>
      <c r="BR858" t="str">
        <f ca="1">IF($BT858&lt;&gt;"",SUMIF($BD$3:$BD$1004,"="&amp;$BD858,INDIRECT(ADDRESS(3,BR$2,1,1)):INDIRECT(ADDRESS(1004,BR$2,1,1))),"")</f>
        <v/>
      </c>
      <c r="BS858" t="str">
        <f>IF($A858&lt;&gt;"",VLOOKUP(TRUNC(MID($A858,1,2),0),Plano_Contas!$H$3:$J$103,3,TRUE),"")</f>
        <v/>
      </c>
      <c r="BT858" t="str">
        <f t="shared" si="52"/>
        <v/>
      </c>
      <c r="BV858">
        <f>Empresas!C858</f>
        <v>0</v>
      </c>
    </row>
    <row r="859" spans="1:74" x14ac:dyDescent="0.2">
      <c r="A859" s="89"/>
      <c r="B859" s="52" t="str">
        <f>IF($A859&lt;&gt;"",VLOOKUP(""&amp;$A859,Plano_Contas!$A$3:$F$1003,6,0),"")</f>
        <v/>
      </c>
      <c r="C859" s="91"/>
      <c r="D859" s="111"/>
      <c r="E859" s="112">
        <v>0</v>
      </c>
      <c r="F859" s="87"/>
      <c r="G859" s="85"/>
      <c r="H859" s="111"/>
      <c r="I859" s="112">
        <v>0</v>
      </c>
      <c r="J859" s="87"/>
      <c r="K859" s="85"/>
      <c r="L859" s="111"/>
      <c r="M859" s="112">
        <v>0</v>
      </c>
      <c r="N859" s="87"/>
      <c r="O859" s="85"/>
      <c r="P859" s="111"/>
      <c r="Q859" s="112">
        <v>0</v>
      </c>
      <c r="R859" s="87"/>
      <c r="S859" s="85"/>
      <c r="T859" s="111"/>
      <c r="U859" s="112">
        <v>0</v>
      </c>
      <c r="V859" s="87"/>
      <c r="W859" s="85"/>
      <c r="X859" s="111"/>
      <c r="Y859" s="112">
        <v>0</v>
      </c>
      <c r="Z859" s="87"/>
      <c r="AA859" s="85"/>
      <c r="AB859" s="111"/>
      <c r="AC859" s="112">
        <v>0</v>
      </c>
      <c r="AD859" s="87"/>
      <c r="AE859" s="85"/>
      <c r="AF859" s="111"/>
      <c r="AG859" s="112">
        <v>0</v>
      </c>
      <c r="AH859" s="87"/>
      <c r="AI859" s="85"/>
      <c r="AJ859" s="111"/>
      <c r="AK859" s="112">
        <v>0</v>
      </c>
      <c r="AL859" s="87"/>
      <c r="AM859" s="85"/>
      <c r="AN859" s="111"/>
      <c r="AO859" s="112">
        <v>0</v>
      </c>
      <c r="AP859" s="87"/>
      <c r="AQ859" s="85"/>
      <c r="AR859" s="111"/>
      <c r="AS859" s="112">
        <v>0</v>
      </c>
      <c r="AT859" s="87"/>
      <c r="AU859" s="85"/>
      <c r="AV859" s="111"/>
      <c r="AW859" s="112">
        <v>0</v>
      </c>
      <c r="AX859" s="87"/>
      <c r="AY859" s="85"/>
      <c r="AZ859" s="267">
        <f t="shared" si="49"/>
        <v>0</v>
      </c>
      <c r="BA859" s="88">
        <f t="shared" si="50"/>
        <v>0</v>
      </c>
      <c r="BC859">
        <f>IF($A859&lt;&gt;"",COUNTIF($BD$3:$BD859,$BD859),0)</f>
        <v>0</v>
      </c>
      <c r="BD859" t="str">
        <f>IF($A859&lt;&gt;"",VLOOKUP(TRUNC(MID($A859,1,2),0),Plano_Contas!$H$3:$J$103,2,TRUE),"")</f>
        <v/>
      </c>
      <c r="BE859" s="201" t="str">
        <f t="shared" si="51"/>
        <v/>
      </c>
      <c r="BF859" t="str">
        <f ca="1">IF($BT859&lt;&gt;"",SUMIF($BD$3:$BD$1004,"="&amp;$BD859,INDIRECT(ADDRESS(3,BF$2,1,1)):INDIRECT(ADDRESS(1004,BF$2,1,1))),"")</f>
        <v/>
      </c>
      <c r="BG859" t="str">
        <f ca="1">IF($BT859&lt;&gt;"",SUMIF($BD$3:$BD$1004,"="&amp;$BD859,INDIRECT(ADDRESS(3,BG$2,1,1)):INDIRECT(ADDRESS(1004,BG$2,1,1))),"")</f>
        <v/>
      </c>
      <c r="BH859" t="str">
        <f ca="1">IF($BT859&lt;&gt;"",SUMIF($BD$3:$BD$1004,"="&amp;$BD859,INDIRECT(ADDRESS(3,BH$2,1,1)):INDIRECT(ADDRESS(1004,BH$2,1,1))),"")</f>
        <v/>
      </c>
      <c r="BI859" t="str">
        <f ca="1">IF($BT859&lt;&gt;"",SUMIF($BD$3:$BD$1004,"="&amp;$BD859,INDIRECT(ADDRESS(3,BI$2,1,1)):INDIRECT(ADDRESS(1004,BI$2,1,1))),"")</f>
        <v/>
      </c>
      <c r="BJ859" t="str">
        <f ca="1">IF($BT859&lt;&gt;"",SUMIF($BD$3:$BD$1004,"="&amp;$BD859,INDIRECT(ADDRESS(3,BJ$2,1,1)):INDIRECT(ADDRESS(1004,BJ$2,1,1))),"")</f>
        <v/>
      </c>
      <c r="BK859" t="str">
        <f ca="1">IF($BT859&lt;&gt;"",SUMIF($BD$3:$BD$1004,"="&amp;$BD859,INDIRECT(ADDRESS(3,BK$2,1,1)):INDIRECT(ADDRESS(1004,BK$2,1,1))),"")</f>
        <v/>
      </c>
      <c r="BL859" t="str">
        <f ca="1">IF($BT859&lt;&gt;"",SUMIF($BD$3:$BD$1004,"="&amp;$BD859,INDIRECT(ADDRESS(3,BL$2,1,1)):INDIRECT(ADDRESS(1004,BL$2,1,1))),"")</f>
        <v/>
      </c>
      <c r="BM859" t="str">
        <f ca="1">IF($BT859&lt;&gt;"",SUMIF($BD$3:$BD$1004,"="&amp;$BD859,INDIRECT(ADDRESS(3,BM$2,1,1)):INDIRECT(ADDRESS(1004,BM$2,1,1))),"")</f>
        <v/>
      </c>
      <c r="BN859" t="str">
        <f ca="1">IF($BT859&lt;&gt;"",SUMIF($BD$3:$BD$1004,"="&amp;$BD859,INDIRECT(ADDRESS(3,BN$2,1,1)):INDIRECT(ADDRESS(1004,BN$2,1,1))),"")</f>
        <v/>
      </c>
      <c r="BO859" t="str">
        <f ca="1">IF($BT859&lt;&gt;"",SUMIF($BD$3:$BD$1004,"="&amp;$BD859,INDIRECT(ADDRESS(3,BO$2,1,1)):INDIRECT(ADDRESS(1004,BO$2,1,1))),"")</f>
        <v/>
      </c>
      <c r="BP859" t="str">
        <f ca="1">IF($BT859&lt;&gt;"",SUMIF($BD$3:$BD$1004,"="&amp;$BD859,INDIRECT(ADDRESS(3,BP$2,1,1)):INDIRECT(ADDRESS(1004,BP$2,1,1))),"")</f>
        <v/>
      </c>
      <c r="BQ859" t="str">
        <f ca="1">IF($BT859&lt;&gt;"",SUMIF($BD$3:$BD$1004,"="&amp;$BD859,INDIRECT(ADDRESS(3,BQ$2,1,1)):INDIRECT(ADDRESS(1004,BQ$2,1,1))),"")</f>
        <v/>
      </c>
      <c r="BR859" t="str">
        <f ca="1">IF($BT859&lt;&gt;"",SUMIF($BD$3:$BD$1004,"="&amp;$BD859,INDIRECT(ADDRESS(3,BR$2,1,1)):INDIRECT(ADDRESS(1004,BR$2,1,1))),"")</f>
        <v/>
      </c>
      <c r="BS859" t="str">
        <f>IF($A859&lt;&gt;"",VLOOKUP(TRUNC(MID($A859,1,2),0),Plano_Contas!$H$3:$J$103,3,TRUE),"")</f>
        <v/>
      </c>
      <c r="BT859" t="str">
        <f t="shared" si="52"/>
        <v/>
      </c>
      <c r="BV859">
        <f>Empresas!C859</f>
        <v>0</v>
      </c>
    </row>
    <row r="860" spans="1:74" x14ac:dyDescent="0.2">
      <c r="A860" s="89"/>
      <c r="B860" s="52" t="str">
        <f>IF($A860&lt;&gt;"",VLOOKUP(""&amp;$A860,Plano_Contas!$A$3:$F$1003,6,0),"")</f>
        <v/>
      </c>
      <c r="C860" s="91"/>
      <c r="D860" s="111"/>
      <c r="E860" s="112">
        <v>0</v>
      </c>
      <c r="F860" s="87"/>
      <c r="G860" s="85"/>
      <c r="H860" s="111"/>
      <c r="I860" s="112">
        <v>0</v>
      </c>
      <c r="J860" s="87"/>
      <c r="K860" s="85"/>
      <c r="L860" s="111"/>
      <c r="M860" s="112">
        <v>0</v>
      </c>
      <c r="N860" s="87"/>
      <c r="O860" s="85"/>
      <c r="P860" s="111"/>
      <c r="Q860" s="112">
        <v>0</v>
      </c>
      <c r="R860" s="87"/>
      <c r="S860" s="85"/>
      <c r="T860" s="111"/>
      <c r="U860" s="112">
        <v>0</v>
      </c>
      <c r="V860" s="87"/>
      <c r="W860" s="85"/>
      <c r="X860" s="111"/>
      <c r="Y860" s="112">
        <v>0</v>
      </c>
      <c r="Z860" s="87"/>
      <c r="AA860" s="85"/>
      <c r="AB860" s="111"/>
      <c r="AC860" s="112">
        <v>0</v>
      </c>
      <c r="AD860" s="87"/>
      <c r="AE860" s="85"/>
      <c r="AF860" s="111"/>
      <c r="AG860" s="112">
        <v>0</v>
      </c>
      <c r="AH860" s="87"/>
      <c r="AI860" s="85"/>
      <c r="AJ860" s="111"/>
      <c r="AK860" s="112">
        <v>0</v>
      </c>
      <c r="AL860" s="87"/>
      <c r="AM860" s="85"/>
      <c r="AN860" s="111"/>
      <c r="AO860" s="112">
        <v>0</v>
      </c>
      <c r="AP860" s="87"/>
      <c r="AQ860" s="85"/>
      <c r="AR860" s="111"/>
      <c r="AS860" s="112">
        <v>0</v>
      </c>
      <c r="AT860" s="87"/>
      <c r="AU860" s="85"/>
      <c r="AV860" s="111"/>
      <c r="AW860" s="112">
        <v>0</v>
      </c>
      <c r="AX860" s="87"/>
      <c r="AY860" s="85"/>
      <c r="AZ860" s="267">
        <f t="shared" si="49"/>
        <v>0</v>
      </c>
      <c r="BA860" s="88">
        <f t="shared" si="50"/>
        <v>0</v>
      </c>
      <c r="BC860">
        <f>IF($A860&lt;&gt;"",COUNTIF($BD$3:$BD860,$BD860),0)</f>
        <v>0</v>
      </c>
      <c r="BD860" t="str">
        <f>IF($A860&lt;&gt;"",VLOOKUP(TRUNC(MID($A860,1,2),0),Plano_Contas!$H$3:$J$103,2,TRUE),"")</f>
        <v/>
      </c>
      <c r="BE860" s="201" t="str">
        <f t="shared" si="51"/>
        <v/>
      </c>
      <c r="BF860" t="str">
        <f ca="1">IF($BT860&lt;&gt;"",SUMIF($BD$3:$BD$1004,"="&amp;$BD860,INDIRECT(ADDRESS(3,BF$2,1,1)):INDIRECT(ADDRESS(1004,BF$2,1,1))),"")</f>
        <v/>
      </c>
      <c r="BG860" t="str">
        <f ca="1">IF($BT860&lt;&gt;"",SUMIF($BD$3:$BD$1004,"="&amp;$BD860,INDIRECT(ADDRESS(3,BG$2,1,1)):INDIRECT(ADDRESS(1004,BG$2,1,1))),"")</f>
        <v/>
      </c>
      <c r="BH860" t="str">
        <f ca="1">IF($BT860&lt;&gt;"",SUMIF($BD$3:$BD$1004,"="&amp;$BD860,INDIRECT(ADDRESS(3,BH$2,1,1)):INDIRECT(ADDRESS(1004,BH$2,1,1))),"")</f>
        <v/>
      </c>
      <c r="BI860" t="str">
        <f ca="1">IF($BT860&lt;&gt;"",SUMIF($BD$3:$BD$1004,"="&amp;$BD860,INDIRECT(ADDRESS(3,BI$2,1,1)):INDIRECT(ADDRESS(1004,BI$2,1,1))),"")</f>
        <v/>
      </c>
      <c r="BJ860" t="str">
        <f ca="1">IF($BT860&lt;&gt;"",SUMIF($BD$3:$BD$1004,"="&amp;$BD860,INDIRECT(ADDRESS(3,BJ$2,1,1)):INDIRECT(ADDRESS(1004,BJ$2,1,1))),"")</f>
        <v/>
      </c>
      <c r="BK860" t="str">
        <f ca="1">IF($BT860&lt;&gt;"",SUMIF($BD$3:$BD$1004,"="&amp;$BD860,INDIRECT(ADDRESS(3,BK$2,1,1)):INDIRECT(ADDRESS(1004,BK$2,1,1))),"")</f>
        <v/>
      </c>
      <c r="BL860" t="str">
        <f ca="1">IF($BT860&lt;&gt;"",SUMIF($BD$3:$BD$1004,"="&amp;$BD860,INDIRECT(ADDRESS(3,BL$2,1,1)):INDIRECT(ADDRESS(1004,BL$2,1,1))),"")</f>
        <v/>
      </c>
      <c r="BM860" t="str">
        <f ca="1">IF($BT860&lt;&gt;"",SUMIF($BD$3:$BD$1004,"="&amp;$BD860,INDIRECT(ADDRESS(3,BM$2,1,1)):INDIRECT(ADDRESS(1004,BM$2,1,1))),"")</f>
        <v/>
      </c>
      <c r="BN860" t="str">
        <f ca="1">IF($BT860&lt;&gt;"",SUMIF($BD$3:$BD$1004,"="&amp;$BD860,INDIRECT(ADDRESS(3,BN$2,1,1)):INDIRECT(ADDRESS(1004,BN$2,1,1))),"")</f>
        <v/>
      </c>
      <c r="BO860" t="str">
        <f ca="1">IF($BT860&lt;&gt;"",SUMIF($BD$3:$BD$1004,"="&amp;$BD860,INDIRECT(ADDRESS(3,BO$2,1,1)):INDIRECT(ADDRESS(1004,BO$2,1,1))),"")</f>
        <v/>
      </c>
      <c r="BP860" t="str">
        <f ca="1">IF($BT860&lt;&gt;"",SUMIF($BD$3:$BD$1004,"="&amp;$BD860,INDIRECT(ADDRESS(3,BP$2,1,1)):INDIRECT(ADDRESS(1004,BP$2,1,1))),"")</f>
        <v/>
      </c>
      <c r="BQ860" t="str">
        <f ca="1">IF($BT860&lt;&gt;"",SUMIF($BD$3:$BD$1004,"="&amp;$BD860,INDIRECT(ADDRESS(3,BQ$2,1,1)):INDIRECT(ADDRESS(1004,BQ$2,1,1))),"")</f>
        <v/>
      </c>
      <c r="BR860" t="str">
        <f ca="1">IF($BT860&lt;&gt;"",SUMIF($BD$3:$BD$1004,"="&amp;$BD860,INDIRECT(ADDRESS(3,BR$2,1,1)):INDIRECT(ADDRESS(1004,BR$2,1,1))),"")</f>
        <v/>
      </c>
      <c r="BS860" t="str">
        <f>IF($A860&lt;&gt;"",VLOOKUP(TRUNC(MID($A860,1,2),0),Plano_Contas!$H$3:$J$103,3,TRUE),"")</f>
        <v/>
      </c>
      <c r="BT860" t="str">
        <f t="shared" si="52"/>
        <v/>
      </c>
      <c r="BV860">
        <f>Empresas!C860</f>
        <v>0</v>
      </c>
    </row>
    <row r="861" spans="1:74" x14ac:dyDescent="0.2">
      <c r="A861" s="89"/>
      <c r="B861" s="52" t="str">
        <f>IF($A861&lt;&gt;"",VLOOKUP(""&amp;$A861,Plano_Contas!$A$3:$F$1003,6,0),"")</f>
        <v/>
      </c>
      <c r="C861" s="91"/>
      <c r="D861" s="111"/>
      <c r="E861" s="112">
        <v>0</v>
      </c>
      <c r="F861" s="87"/>
      <c r="G861" s="85"/>
      <c r="H861" s="111"/>
      <c r="I861" s="112">
        <v>0</v>
      </c>
      <c r="J861" s="87"/>
      <c r="K861" s="85"/>
      <c r="L861" s="111"/>
      <c r="M861" s="112">
        <v>0</v>
      </c>
      <c r="N861" s="87"/>
      <c r="O861" s="85"/>
      <c r="P861" s="111"/>
      <c r="Q861" s="112">
        <v>0</v>
      </c>
      <c r="R861" s="87"/>
      <c r="S861" s="85"/>
      <c r="T861" s="111"/>
      <c r="U861" s="112">
        <v>0</v>
      </c>
      <c r="V861" s="87"/>
      <c r="W861" s="85"/>
      <c r="X861" s="111"/>
      <c r="Y861" s="112">
        <v>0</v>
      </c>
      <c r="Z861" s="87"/>
      <c r="AA861" s="85"/>
      <c r="AB861" s="111"/>
      <c r="AC861" s="112">
        <v>0</v>
      </c>
      <c r="AD861" s="87"/>
      <c r="AE861" s="85"/>
      <c r="AF861" s="111"/>
      <c r="AG861" s="112">
        <v>0</v>
      </c>
      <c r="AH861" s="87"/>
      <c r="AI861" s="85"/>
      <c r="AJ861" s="111"/>
      <c r="AK861" s="112">
        <v>0</v>
      </c>
      <c r="AL861" s="87"/>
      <c r="AM861" s="85"/>
      <c r="AN861" s="111"/>
      <c r="AO861" s="112">
        <v>0</v>
      </c>
      <c r="AP861" s="87"/>
      <c r="AQ861" s="85"/>
      <c r="AR861" s="111"/>
      <c r="AS861" s="112">
        <v>0</v>
      </c>
      <c r="AT861" s="87"/>
      <c r="AU861" s="85"/>
      <c r="AV861" s="111"/>
      <c r="AW861" s="112">
        <v>0</v>
      </c>
      <c r="AX861" s="87"/>
      <c r="AY861" s="85"/>
      <c r="AZ861" s="267">
        <f t="shared" si="49"/>
        <v>0</v>
      </c>
      <c r="BA861" s="88">
        <f t="shared" si="50"/>
        <v>0</v>
      </c>
      <c r="BC861">
        <f>IF($A861&lt;&gt;"",COUNTIF($BD$3:$BD861,$BD861),0)</f>
        <v>0</v>
      </c>
      <c r="BD861" t="str">
        <f>IF($A861&lt;&gt;"",VLOOKUP(TRUNC(MID($A861,1,2),0),Plano_Contas!$H$3:$J$103,2,TRUE),"")</f>
        <v/>
      </c>
      <c r="BE861" s="201" t="str">
        <f t="shared" si="51"/>
        <v/>
      </c>
      <c r="BF861" t="str">
        <f ca="1">IF($BT861&lt;&gt;"",SUMIF($BD$3:$BD$1004,"="&amp;$BD861,INDIRECT(ADDRESS(3,BF$2,1,1)):INDIRECT(ADDRESS(1004,BF$2,1,1))),"")</f>
        <v/>
      </c>
      <c r="BG861" t="str">
        <f ca="1">IF($BT861&lt;&gt;"",SUMIF($BD$3:$BD$1004,"="&amp;$BD861,INDIRECT(ADDRESS(3,BG$2,1,1)):INDIRECT(ADDRESS(1004,BG$2,1,1))),"")</f>
        <v/>
      </c>
      <c r="BH861" t="str">
        <f ca="1">IF($BT861&lt;&gt;"",SUMIF($BD$3:$BD$1004,"="&amp;$BD861,INDIRECT(ADDRESS(3,BH$2,1,1)):INDIRECT(ADDRESS(1004,BH$2,1,1))),"")</f>
        <v/>
      </c>
      <c r="BI861" t="str">
        <f ca="1">IF($BT861&lt;&gt;"",SUMIF($BD$3:$BD$1004,"="&amp;$BD861,INDIRECT(ADDRESS(3,BI$2,1,1)):INDIRECT(ADDRESS(1004,BI$2,1,1))),"")</f>
        <v/>
      </c>
      <c r="BJ861" t="str">
        <f ca="1">IF($BT861&lt;&gt;"",SUMIF($BD$3:$BD$1004,"="&amp;$BD861,INDIRECT(ADDRESS(3,BJ$2,1,1)):INDIRECT(ADDRESS(1004,BJ$2,1,1))),"")</f>
        <v/>
      </c>
      <c r="BK861" t="str">
        <f ca="1">IF($BT861&lt;&gt;"",SUMIF($BD$3:$BD$1004,"="&amp;$BD861,INDIRECT(ADDRESS(3,BK$2,1,1)):INDIRECT(ADDRESS(1004,BK$2,1,1))),"")</f>
        <v/>
      </c>
      <c r="BL861" t="str">
        <f ca="1">IF($BT861&lt;&gt;"",SUMIF($BD$3:$BD$1004,"="&amp;$BD861,INDIRECT(ADDRESS(3,BL$2,1,1)):INDIRECT(ADDRESS(1004,BL$2,1,1))),"")</f>
        <v/>
      </c>
      <c r="BM861" t="str">
        <f ca="1">IF($BT861&lt;&gt;"",SUMIF($BD$3:$BD$1004,"="&amp;$BD861,INDIRECT(ADDRESS(3,BM$2,1,1)):INDIRECT(ADDRESS(1004,BM$2,1,1))),"")</f>
        <v/>
      </c>
      <c r="BN861" t="str">
        <f ca="1">IF($BT861&lt;&gt;"",SUMIF($BD$3:$BD$1004,"="&amp;$BD861,INDIRECT(ADDRESS(3,BN$2,1,1)):INDIRECT(ADDRESS(1004,BN$2,1,1))),"")</f>
        <v/>
      </c>
      <c r="BO861" t="str">
        <f ca="1">IF($BT861&lt;&gt;"",SUMIF($BD$3:$BD$1004,"="&amp;$BD861,INDIRECT(ADDRESS(3,BO$2,1,1)):INDIRECT(ADDRESS(1004,BO$2,1,1))),"")</f>
        <v/>
      </c>
      <c r="BP861" t="str">
        <f ca="1">IF($BT861&lt;&gt;"",SUMIF($BD$3:$BD$1004,"="&amp;$BD861,INDIRECT(ADDRESS(3,BP$2,1,1)):INDIRECT(ADDRESS(1004,BP$2,1,1))),"")</f>
        <v/>
      </c>
      <c r="BQ861" t="str">
        <f ca="1">IF($BT861&lt;&gt;"",SUMIF($BD$3:$BD$1004,"="&amp;$BD861,INDIRECT(ADDRESS(3,BQ$2,1,1)):INDIRECT(ADDRESS(1004,BQ$2,1,1))),"")</f>
        <v/>
      </c>
      <c r="BR861" t="str">
        <f ca="1">IF($BT861&lt;&gt;"",SUMIF($BD$3:$BD$1004,"="&amp;$BD861,INDIRECT(ADDRESS(3,BR$2,1,1)):INDIRECT(ADDRESS(1004,BR$2,1,1))),"")</f>
        <v/>
      </c>
      <c r="BS861" t="str">
        <f>IF($A861&lt;&gt;"",VLOOKUP(TRUNC(MID($A861,1,2),0),Plano_Contas!$H$3:$J$103,3,TRUE),"")</f>
        <v/>
      </c>
      <c r="BT861" t="str">
        <f t="shared" si="52"/>
        <v/>
      </c>
      <c r="BV861">
        <f>Empresas!C861</f>
        <v>0</v>
      </c>
    </row>
    <row r="862" spans="1:74" x14ac:dyDescent="0.2">
      <c r="A862" s="89"/>
      <c r="B862" s="52" t="str">
        <f>IF($A862&lt;&gt;"",VLOOKUP(""&amp;$A862,Plano_Contas!$A$3:$F$1003,6,0),"")</f>
        <v/>
      </c>
      <c r="C862" s="91"/>
      <c r="D862" s="111"/>
      <c r="E862" s="112">
        <v>0</v>
      </c>
      <c r="F862" s="87"/>
      <c r="G862" s="85"/>
      <c r="H862" s="111"/>
      <c r="I862" s="112">
        <v>0</v>
      </c>
      <c r="J862" s="87"/>
      <c r="K862" s="85"/>
      <c r="L862" s="111"/>
      <c r="M862" s="112">
        <v>0</v>
      </c>
      <c r="N862" s="87"/>
      <c r="O862" s="85"/>
      <c r="P862" s="111"/>
      <c r="Q862" s="112">
        <v>0</v>
      </c>
      <c r="R862" s="87"/>
      <c r="S862" s="85"/>
      <c r="T862" s="111"/>
      <c r="U862" s="112">
        <v>0</v>
      </c>
      <c r="V862" s="87"/>
      <c r="W862" s="85"/>
      <c r="X862" s="111"/>
      <c r="Y862" s="112">
        <v>0</v>
      </c>
      <c r="Z862" s="87"/>
      <c r="AA862" s="85"/>
      <c r="AB862" s="111"/>
      <c r="AC862" s="112">
        <v>0</v>
      </c>
      <c r="AD862" s="87"/>
      <c r="AE862" s="85"/>
      <c r="AF862" s="111"/>
      <c r="AG862" s="112">
        <v>0</v>
      </c>
      <c r="AH862" s="87"/>
      <c r="AI862" s="85"/>
      <c r="AJ862" s="111"/>
      <c r="AK862" s="112">
        <v>0</v>
      </c>
      <c r="AL862" s="87"/>
      <c r="AM862" s="85"/>
      <c r="AN862" s="111"/>
      <c r="AO862" s="112">
        <v>0</v>
      </c>
      <c r="AP862" s="87"/>
      <c r="AQ862" s="85"/>
      <c r="AR862" s="111"/>
      <c r="AS862" s="112">
        <v>0</v>
      </c>
      <c r="AT862" s="87"/>
      <c r="AU862" s="85"/>
      <c r="AV862" s="111"/>
      <c r="AW862" s="112">
        <v>0</v>
      </c>
      <c r="AX862" s="87"/>
      <c r="AY862" s="85"/>
      <c r="AZ862" s="267">
        <f t="shared" si="49"/>
        <v>0</v>
      </c>
      <c r="BA862" s="88">
        <f t="shared" si="50"/>
        <v>0</v>
      </c>
      <c r="BC862">
        <f>IF($A862&lt;&gt;"",COUNTIF($BD$3:$BD862,$BD862),0)</f>
        <v>0</v>
      </c>
      <c r="BD862" t="str">
        <f>IF($A862&lt;&gt;"",VLOOKUP(TRUNC(MID($A862,1,2),0),Plano_Contas!$H$3:$J$103,2,TRUE),"")</f>
        <v/>
      </c>
      <c r="BE862" s="201" t="str">
        <f t="shared" si="51"/>
        <v/>
      </c>
      <c r="BF862" t="str">
        <f ca="1">IF($BT862&lt;&gt;"",SUMIF($BD$3:$BD$1004,"="&amp;$BD862,INDIRECT(ADDRESS(3,BF$2,1,1)):INDIRECT(ADDRESS(1004,BF$2,1,1))),"")</f>
        <v/>
      </c>
      <c r="BG862" t="str">
        <f ca="1">IF($BT862&lt;&gt;"",SUMIF($BD$3:$BD$1004,"="&amp;$BD862,INDIRECT(ADDRESS(3,BG$2,1,1)):INDIRECT(ADDRESS(1004,BG$2,1,1))),"")</f>
        <v/>
      </c>
      <c r="BH862" t="str">
        <f ca="1">IF($BT862&lt;&gt;"",SUMIF($BD$3:$BD$1004,"="&amp;$BD862,INDIRECT(ADDRESS(3,BH$2,1,1)):INDIRECT(ADDRESS(1004,BH$2,1,1))),"")</f>
        <v/>
      </c>
      <c r="BI862" t="str">
        <f ca="1">IF($BT862&lt;&gt;"",SUMIF($BD$3:$BD$1004,"="&amp;$BD862,INDIRECT(ADDRESS(3,BI$2,1,1)):INDIRECT(ADDRESS(1004,BI$2,1,1))),"")</f>
        <v/>
      </c>
      <c r="BJ862" t="str">
        <f ca="1">IF($BT862&lt;&gt;"",SUMIF($BD$3:$BD$1004,"="&amp;$BD862,INDIRECT(ADDRESS(3,BJ$2,1,1)):INDIRECT(ADDRESS(1004,BJ$2,1,1))),"")</f>
        <v/>
      </c>
      <c r="BK862" t="str">
        <f ca="1">IF($BT862&lt;&gt;"",SUMIF($BD$3:$BD$1004,"="&amp;$BD862,INDIRECT(ADDRESS(3,BK$2,1,1)):INDIRECT(ADDRESS(1004,BK$2,1,1))),"")</f>
        <v/>
      </c>
      <c r="BL862" t="str">
        <f ca="1">IF($BT862&lt;&gt;"",SUMIF($BD$3:$BD$1004,"="&amp;$BD862,INDIRECT(ADDRESS(3,BL$2,1,1)):INDIRECT(ADDRESS(1004,BL$2,1,1))),"")</f>
        <v/>
      </c>
      <c r="BM862" t="str">
        <f ca="1">IF($BT862&lt;&gt;"",SUMIF($BD$3:$BD$1004,"="&amp;$BD862,INDIRECT(ADDRESS(3,BM$2,1,1)):INDIRECT(ADDRESS(1004,BM$2,1,1))),"")</f>
        <v/>
      </c>
      <c r="BN862" t="str">
        <f ca="1">IF($BT862&lt;&gt;"",SUMIF($BD$3:$BD$1004,"="&amp;$BD862,INDIRECT(ADDRESS(3,BN$2,1,1)):INDIRECT(ADDRESS(1004,BN$2,1,1))),"")</f>
        <v/>
      </c>
      <c r="BO862" t="str">
        <f ca="1">IF($BT862&lt;&gt;"",SUMIF($BD$3:$BD$1004,"="&amp;$BD862,INDIRECT(ADDRESS(3,BO$2,1,1)):INDIRECT(ADDRESS(1004,BO$2,1,1))),"")</f>
        <v/>
      </c>
      <c r="BP862" t="str">
        <f ca="1">IF($BT862&lt;&gt;"",SUMIF($BD$3:$BD$1004,"="&amp;$BD862,INDIRECT(ADDRESS(3,BP$2,1,1)):INDIRECT(ADDRESS(1004,BP$2,1,1))),"")</f>
        <v/>
      </c>
      <c r="BQ862" t="str">
        <f ca="1">IF($BT862&lt;&gt;"",SUMIF($BD$3:$BD$1004,"="&amp;$BD862,INDIRECT(ADDRESS(3,BQ$2,1,1)):INDIRECT(ADDRESS(1004,BQ$2,1,1))),"")</f>
        <v/>
      </c>
      <c r="BR862" t="str">
        <f ca="1">IF($BT862&lt;&gt;"",SUMIF($BD$3:$BD$1004,"="&amp;$BD862,INDIRECT(ADDRESS(3,BR$2,1,1)):INDIRECT(ADDRESS(1004,BR$2,1,1))),"")</f>
        <v/>
      </c>
      <c r="BS862" t="str">
        <f>IF($A862&lt;&gt;"",VLOOKUP(TRUNC(MID($A862,1,2),0),Plano_Contas!$H$3:$J$103,3,TRUE),"")</f>
        <v/>
      </c>
      <c r="BT862" t="str">
        <f t="shared" si="52"/>
        <v/>
      </c>
      <c r="BV862">
        <f>Empresas!C862</f>
        <v>0</v>
      </c>
    </row>
    <row r="863" spans="1:74" x14ac:dyDescent="0.2">
      <c r="A863" s="89"/>
      <c r="B863" s="52" t="str">
        <f>IF($A863&lt;&gt;"",VLOOKUP(""&amp;$A863,Plano_Contas!$A$3:$F$1003,6,0),"")</f>
        <v/>
      </c>
      <c r="C863" s="91"/>
      <c r="D863" s="111"/>
      <c r="E863" s="112">
        <v>0</v>
      </c>
      <c r="F863" s="87"/>
      <c r="G863" s="85"/>
      <c r="H863" s="111"/>
      <c r="I863" s="112">
        <v>0</v>
      </c>
      <c r="J863" s="87"/>
      <c r="K863" s="85"/>
      <c r="L863" s="111"/>
      <c r="M863" s="112">
        <v>0</v>
      </c>
      <c r="N863" s="87"/>
      <c r="O863" s="85"/>
      <c r="P863" s="111"/>
      <c r="Q863" s="112">
        <v>0</v>
      </c>
      <c r="R863" s="87"/>
      <c r="S863" s="85"/>
      <c r="T863" s="111"/>
      <c r="U863" s="112">
        <v>0</v>
      </c>
      <c r="V863" s="87"/>
      <c r="W863" s="85"/>
      <c r="X863" s="111"/>
      <c r="Y863" s="112">
        <v>0</v>
      </c>
      <c r="Z863" s="87"/>
      <c r="AA863" s="85"/>
      <c r="AB863" s="111"/>
      <c r="AC863" s="112">
        <v>0</v>
      </c>
      <c r="AD863" s="87"/>
      <c r="AE863" s="85"/>
      <c r="AF863" s="111"/>
      <c r="AG863" s="112">
        <v>0</v>
      </c>
      <c r="AH863" s="87"/>
      <c r="AI863" s="85"/>
      <c r="AJ863" s="111"/>
      <c r="AK863" s="112">
        <v>0</v>
      </c>
      <c r="AL863" s="87"/>
      <c r="AM863" s="85"/>
      <c r="AN863" s="111"/>
      <c r="AO863" s="112">
        <v>0</v>
      </c>
      <c r="AP863" s="87"/>
      <c r="AQ863" s="85"/>
      <c r="AR863" s="111"/>
      <c r="AS863" s="112">
        <v>0</v>
      </c>
      <c r="AT863" s="87"/>
      <c r="AU863" s="85"/>
      <c r="AV863" s="111"/>
      <c r="AW863" s="112">
        <v>0</v>
      </c>
      <c r="AX863" s="87"/>
      <c r="AY863" s="85"/>
      <c r="AZ863" s="267">
        <f t="shared" si="49"/>
        <v>0</v>
      </c>
      <c r="BA863" s="88">
        <f t="shared" si="50"/>
        <v>0</v>
      </c>
      <c r="BC863">
        <f>IF($A863&lt;&gt;"",COUNTIF($BD$3:$BD863,$BD863),0)</f>
        <v>0</v>
      </c>
      <c r="BD863" t="str">
        <f>IF($A863&lt;&gt;"",VLOOKUP(TRUNC(MID($A863,1,2),0),Plano_Contas!$H$3:$J$103,2,TRUE),"")</f>
        <v/>
      </c>
      <c r="BE863" s="201" t="str">
        <f t="shared" si="51"/>
        <v/>
      </c>
      <c r="BF863" t="str">
        <f ca="1">IF($BT863&lt;&gt;"",SUMIF($BD$3:$BD$1004,"="&amp;$BD863,INDIRECT(ADDRESS(3,BF$2,1,1)):INDIRECT(ADDRESS(1004,BF$2,1,1))),"")</f>
        <v/>
      </c>
      <c r="BG863" t="str">
        <f ca="1">IF($BT863&lt;&gt;"",SUMIF($BD$3:$BD$1004,"="&amp;$BD863,INDIRECT(ADDRESS(3,BG$2,1,1)):INDIRECT(ADDRESS(1004,BG$2,1,1))),"")</f>
        <v/>
      </c>
      <c r="BH863" t="str">
        <f ca="1">IF($BT863&lt;&gt;"",SUMIF($BD$3:$BD$1004,"="&amp;$BD863,INDIRECT(ADDRESS(3,BH$2,1,1)):INDIRECT(ADDRESS(1004,BH$2,1,1))),"")</f>
        <v/>
      </c>
      <c r="BI863" t="str">
        <f ca="1">IF($BT863&lt;&gt;"",SUMIF($BD$3:$BD$1004,"="&amp;$BD863,INDIRECT(ADDRESS(3,BI$2,1,1)):INDIRECT(ADDRESS(1004,BI$2,1,1))),"")</f>
        <v/>
      </c>
      <c r="BJ863" t="str">
        <f ca="1">IF($BT863&lt;&gt;"",SUMIF($BD$3:$BD$1004,"="&amp;$BD863,INDIRECT(ADDRESS(3,BJ$2,1,1)):INDIRECT(ADDRESS(1004,BJ$2,1,1))),"")</f>
        <v/>
      </c>
      <c r="BK863" t="str">
        <f ca="1">IF($BT863&lt;&gt;"",SUMIF($BD$3:$BD$1004,"="&amp;$BD863,INDIRECT(ADDRESS(3,BK$2,1,1)):INDIRECT(ADDRESS(1004,BK$2,1,1))),"")</f>
        <v/>
      </c>
      <c r="BL863" t="str">
        <f ca="1">IF($BT863&lt;&gt;"",SUMIF($BD$3:$BD$1004,"="&amp;$BD863,INDIRECT(ADDRESS(3,BL$2,1,1)):INDIRECT(ADDRESS(1004,BL$2,1,1))),"")</f>
        <v/>
      </c>
      <c r="BM863" t="str">
        <f ca="1">IF($BT863&lt;&gt;"",SUMIF($BD$3:$BD$1004,"="&amp;$BD863,INDIRECT(ADDRESS(3,BM$2,1,1)):INDIRECT(ADDRESS(1004,BM$2,1,1))),"")</f>
        <v/>
      </c>
      <c r="BN863" t="str">
        <f ca="1">IF($BT863&lt;&gt;"",SUMIF($BD$3:$BD$1004,"="&amp;$BD863,INDIRECT(ADDRESS(3,BN$2,1,1)):INDIRECT(ADDRESS(1004,BN$2,1,1))),"")</f>
        <v/>
      </c>
      <c r="BO863" t="str">
        <f ca="1">IF($BT863&lt;&gt;"",SUMIF($BD$3:$BD$1004,"="&amp;$BD863,INDIRECT(ADDRESS(3,BO$2,1,1)):INDIRECT(ADDRESS(1004,BO$2,1,1))),"")</f>
        <v/>
      </c>
      <c r="BP863" t="str">
        <f ca="1">IF($BT863&lt;&gt;"",SUMIF($BD$3:$BD$1004,"="&amp;$BD863,INDIRECT(ADDRESS(3,BP$2,1,1)):INDIRECT(ADDRESS(1004,BP$2,1,1))),"")</f>
        <v/>
      </c>
      <c r="BQ863" t="str">
        <f ca="1">IF($BT863&lt;&gt;"",SUMIF($BD$3:$BD$1004,"="&amp;$BD863,INDIRECT(ADDRESS(3,BQ$2,1,1)):INDIRECT(ADDRESS(1004,BQ$2,1,1))),"")</f>
        <v/>
      </c>
      <c r="BR863" t="str">
        <f ca="1">IF($BT863&lt;&gt;"",SUMIF($BD$3:$BD$1004,"="&amp;$BD863,INDIRECT(ADDRESS(3,BR$2,1,1)):INDIRECT(ADDRESS(1004,BR$2,1,1))),"")</f>
        <v/>
      </c>
      <c r="BS863" t="str">
        <f>IF($A863&lt;&gt;"",VLOOKUP(TRUNC(MID($A863,1,2),0),Plano_Contas!$H$3:$J$103,3,TRUE),"")</f>
        <v/>
      </c>
      <c r="BT863" t="str">
        <f t="shared" si="52"/>
        <v/>
      </c>
      <c r="BV863">
        <f>Empresas!C863</f>
        <v>0</v>
      </c>
    </row>
    <row r="864" spans="1:74" x14ac:dyDescent="0.2">
      <c r="A864" s="89"/>
      <c r="B864" s="52" t="str">
        <f>IF($A864&lt;&gt;"",VLOOKUP(""&amp;$A864,Plano_Contas!$A$3:$F$1003,6,0),"")</f>
        <v/>
      </c>
      <c r="C864" s="91"/>
      <c r="D864" s="111"/>
      <c r="E864" s="112">
        <v>0</v>
      </c>
      <c r="F864" s="87"/>
      <c r="G864" s="85"/>
      <c r="H864" s="111"/>
      <c r="I864" s="112">
        <v>0</v>
      </c>
      <c r="J864" s="87"/>
      <c r="K864" s="85"/>
      <c r="L864" s="111"/>
      <c r="M864" s="112">
        <v>0</v>
      </c>
      <c r="N864" s="87"/>
      <c r="O864" s="85"/>
      <c r="P864" s="111"/>
      <c r="Q864" s="112">
        <v>0</v>
      </c>
      <c r="R864" s="87"/>
      <c r="S864" s="85"/>
      <c r="T864" s="111"/>
      <c r="U864" s="112">
        <v>0</v>
      </c>
      <c r="V864" s="87"/>
      <c r="W864" s="85"/>
      <c r="X864" s="111"/>
      <c r="Y864" s="112">
        <v>0</v>
      </c>
      <c r="Z864" s="87"/>
      <c r="AA864" s="85"/>
      <c r="AB864" s="111"/>
      <c r="AC864" s="112">
        <v>0</v>
      </c>
      <c r="AD864" s="87"/>
      <c r="AE864" s="85"/>
      <c r="AF864" s="111"/>
      <c r="AG864" s="112">
        <v>0</v>
      </c>
      <c r="AH864" s="87"/>
      <c r="AI864" s="85"/>
      <c r="AJ864" s="111"/>
      <c r="AK864" s="112">
        <v>0</v>
      </c>
      <c r="AL864" s="87"/>
      <c r="AM864" s="85"/>
      <c r="AN864" s="111"/>
      <c r="AO864" s="112">
        <v>0</v>
      </c>
      <c r="AP864" s="87"/>
      <c r="AQ864" s="85"/>
      <c r="AR864" s="111"/>
      <c r="AS864" s="112">
        <v>0</v>
      </c>
      <c r="AT864" s="87"/>
      <c r="AU864" s="85"/>
      <c r="AV864" s="111"/>
      <c r="AW864" s="112">
        <v>0</v>
      </c>
      <c r="AX864" s="87"/>
      <c r="AY864" s="85"/>
      <c r="AZ864" s="267">
        <f t="shared" si="49"/>
        <v>0</v>
      </c>
      <c r="BA864" s="88">
        <f t="shared" si="50"/>
        <v>0</v>
      </c>
      <c r="BC864">
        <f>IF($A864&lt;&gt;"",COUNTIF($BD$3:$BD864,$BD864),0)</f>
        <v>0</v>
      </c>
      <c r="BD864" t="str">
        <f>IF($A864&lt;&gt;"",VLOOKUP(TRUNC(MID($A864,1,2),0),Plano_Contas!$H$3:$J$103,2,TRUE),"")</f>
        <v/>
      </c>
      <c r="BE864" s="201" t="str">
        <f t="shared" si="51"/>
        <v/>
      </c>
      <c r="BF864" t="str">
        <f ca="1">IF($BT864&lt;&gt;"",SUMIF($BD$3:$BD$1004,"="&amp;$BD864,INDIRECT(ADDRESS(3,BF$2,1,1)):INDIRECT(ADDRESS(1004,BF$2,1,1))),"")</f>
        <v/>
      </c>
      <c r="BG864" t="str">
        <f ca="1">IF($BT864&lt;&gt;"",SUMIF($BD$3:$BD$1004,"="&amp;$BD864,INDIRECT(ADDRESS(3,BG$2,1,1)):INDIRECT(ADDRESS(1004,BG$2,1,1))),"")</f>
        <v/>
      </c>
      <c r="BH864" t="str">
        <f ca="1">IF($BT864&lt;&gt;"",SUMIF($BD$3:$BD$1004,"="&amp;$BD864,INDIRECT(ADDRESS(3,BH$2,1,1)):INDIRECT(ADDRESS(1004,BH$2,1,1))),"")</f>
        <v/>
      </c>
      <c r="BI864" t="str">
        <f ca="1">IF($BT864&lt;&gt;"",SUMIF($BD$3:$BD$1004,"="&amp;$BD864,INDIRECT(ADDRESS(3,BI$2,1,1)):INDIRECT(ADDRESS(1004,BI$2,1,1))),"")</f>
        <v/>
      </c>
      <c r="BJ864" t="str">
        <f ca="1">IF($BT864&lt;&gt;"",SUMIF($BD$3:$BD$1004,"="&amp;$BD864,INDIRECT(ADDRESS(3,BJ$2,1,1)):INDIRECT(ADDRESS(1004,BJ$2,1,1))),"")</f>
        <v/>
      </c>
      <c r="BK864" t="str">
        <f ca="1">IF($BT864&lt;&gt;"",SUMIF($BD$3:$BD$1004,"="&amp;$BD864,INDIRECT(ADDRESS(3,BK$2,1,1)):INDIRECT(ADDRESS(1004,BK$2,1,1))),"")</f>
        <v/>
      </c>
      <c r="BL864" t="str">
        <f ca="1">IF($BT864&lt;&gt;"",SUMIF($BD$3:$BD$1004,"="&amp;$BD864,INDIRECT(ADDRESS(3,BL$2,1,1)):INDIRECT(ADDRESS(1004,BL$2,1,1))),"")</f>
        <v/>
      </c>
      <c r="BM864" t="str">
        <f ca="1">IF($BT864&lt;&gt;"",SUMIF($BD$3:$BD$1004,"="&amp;$BD864,INDIRECT(ADDRESS(3,BM$2,1,1)):INDIRECT(ADDRESS(1004,BM$2,1,1))),"")</f>
        <v/>
      </c>
      <c r="BN864" t="str">
        <f ca="1">IF($BT864&lt;&gt;"",SUMIF($BD$3:$BD$1004,"="&amp;$BD864,INDIRECT(ADDRESS(3,BN$2,1,1)):INDIRECT(ADDRESS(1004,BN$2,1,1))),"")</f>
        <v/>
      </c>
      <c r="BO864" t="str">
        <f ca="1">IF($BT864&lt;&gt;"",SUMIF($BD$3:$BD$1004,"="&amp;$BD864,INDIRECT(ADDRESS(3,BO$2,1,1)):INDIRECT(ADDRESS(1004,BO$2,1,1))),"")</f>
        <v/>
      </c>
      <c r="BP864" t="str">
        <f ca="1">IF($BT864&lt;&gt;"",SUMIF($BD$3:$BD$1004,"="&amp;$BD864,INDIRECT(ADDRESS(3,BP$2,1,1)):INDIRECT(ADDRESS(1004,BP$2,1,1))),"")</f>
        <v/>
      </c>
      <c r="BQ864" t="str">
        <f ca="1">IF($BT864&lt;&gt;"",SUMIF($BD$3:$BD$1004,"="&amp;$BD864,INDIRECT(ADDRESS(3,BQ$2,1,1)):INDIRECT(ADDRESS(1004,BQ$2,1,1))),"")</f>
        <v/>
      </c>
      <c r="BR864" t="str">
        <f ca="1">IF($BT864&lt;&gt;"",SUMIF($BD$3:$BD$1004,"="&amp;$BD864,INDIRECT(ADDRESS(3,BR$2,1,1)):INDIRECT(ADDRESS(1004,BR$2,1,1))),"")</f>
        <v/>
      </c>
      <c r="BS864" t="str">
        <f>IF($A864&lt;&gt;"",VLOOKUP(TRUNC(MID($A864,1,2),0),Plano_Contas!$H$3:$J$103,3,TRUE),"")</f>
        <v/>
      </c>
      <c r="BT864" t="str">
        <f t="shared" si="52"/>
        <v/>
      </c>
      <c r="BV864">
        <f>Empresas!C864</f>
        <v>0</v>
      </c>
    </row>
    <row r="865" spans="1:74" x14ac:dyDescent="0.2">
      <c r="A865" s="89"/>
      <c r="B865" s="52" t="str">
        <f>IF($A865&lt;&gt;"",VLOOKUP(""&amp;$A865,Plano_Contas!$A$3:$F$1003,6,0),"")</f>
        <v/>
      </c>
      <c r="C865" s="91"/>
      <c r="D865" s="111"/>
      <c r="E865" s="112">
        <v>0</v>
      </c>
      <c r="F865" s="87"/>
      <c r="G865" s="85"/>
      <c r="H865" s="111"/>
      <c r="I865" s="112">
        <v>0</v>
      </c>
      <c r="J865" s="87"/>
      <c r="K865" s="85"/>
      <c r="L865" s="111"/>
      <c r="M865" s="112">
        <v>0</v>
      </c>
      <c r="N865" s="87"/>
      <c r="O865" s="85"/>
      <c r="P865" s="111"/>
      <c r="Q865" s="112">
        <v>0</v>
      </c>
      <c r="R865" s="87"/>
      <c r="S865" s="85"/>
      <c r="T865" s="111"/>
      <c r="U865" s="112">
        <v>0</v>
      </c>
      <c r="V865" s="87"/>
      <c r="W865" s="85"/>
      <c r="X865" s="111"/>
      <c r="Y865" s="112">
        <v>0</v>
      </c>
      <c r="Z865" s="87"/>
      <c r="AA865" s="85"/>
      <c r="AB865" s="111"/>
      <c r="AC865" s="112">
        <v>0</v>
      </c>
      <c r="AD865" s="87"/>
      <c r="AE865" s="85"/>
      <c r="AF865" s="111"/>
      <c r="AG865" s="112">
        <v>0</v>
      </c>
      <c r="AH865" s="87"/>
      <c r="AI865" s="85"/>
      <c r="AJ865" s="111"/>
      <c r="AK865" s="112">
        <v>0</v>
      </c>
      <c r="AL865" s="87"/>
      <c r="AM865" s="85"/>
      <c r="AN865" s="111"/>
      <c r="AO865" s="112">
        <v>0</v>
      </c>
      <c r="AP865" s="87"/>
      <c r="AQ865" s="85"/>
      <c r="AR865" s="111"/>
      <c r="AS865" s="112">
        <v>0</v>
      </c>
      <c r="AT865" s="87"/>
      <c r="AU865" s="85"/>
      <c r="AV865" s="111"/>
      <c r="AW865" s="112">
        <v>0</v>
      </c>
      <c r="AX865" s="87"/>
      <c r="AY865" s="85"/>
      <c r="AZ865" s="267">
        <f t="shared" si="49"/>
        <v>0</v>
      </c>
      <c r="BA865" s="88">
        <f t="shared" si="50"/>
        <v>0</v>
      </c>
      <c r="BC865">
        <f>IF($A865&lt;&gt;"",COUNTIF($BD$3:$BD865,$BD865),0)</f>
        <v>0</v>
      </c>
      <c r="BD865" t="str">
        <f>IF($A865&lt;&gt;"",VLOOKUP(TRUNC(MID($A865,1,2),0),Plano_Contas!$H$3:$J$103,2,TRUE),"")</f>
        <v/>
      </c>
      <c r="BE865" s="201" t="str">
        <f t="shared" si="51"/>
        <v/>
      </c>
      <c r="BF865" t="str">
        <f ca="1">IF($BT865&lt;&gt;"",SUMIF($BD$3:$BD$1004,"="&amp;$BD865,INDIRECT(ADDRESS(3,BF$2,1,1)):INDIRECT(ADDRESS(1004,BF$2,1,1))),"")</f>
        <v/>
      </c>
      <c r="BG865" t="str">
        <f ca="1">IF($BT865&lt;&gt;"",SUMIF($BD$3:$BD$1004,"="&amp;$BD865,INDIRECT(ADDRESS(3,BG$2,1,1)):INDIRECT(ADDRESS(1004,BG$2,1,1))),"")</f>
        <v/>
      </c>
      <c r="BH865" t="str">
        <f ca="1">IF($BT865&lt;&gt;"",SUMIF($BD$3:$BD$1004,"="&amp;$BD865,INDIRECT(ADDRESS(3,BH$2,1,1)):INDIRECT(ADDRESS(1004,BH$2,1,1))),"")</f>
        <v/>
      </c>
      <c r="BI865" t="str">
        <f ca="1">IF($BT865&lt;&gt;"",SUMIF($BD$3:$BD$1004,"="&amp;$BD865,INDIRECT(ADDRESS(3,BI$2,1,1)):INDIRECT(ADDRESS(1004,BI$2,1,1))),"")</f>
        <v/>
      </c>
      <c r="BJ865" t="str">
        <f ca="1">IF($BT865&lt;&gt;"",SUMIF($BD$3:$BD$1004,"="&amp;$BD865,INDIRECT(ADDRESS(3,BJ$2,1,1)):INDIRECT(ADDRESS(1004,BJ$2,1,1))),"")</f>
        <v/>
      </c>
      <c r="BK865" t="str">
        <f ca="1">IF($BT865&lt;&gt;"",SUMIF($BD$3:$BD$1004,"="&amp;$BD865,INDIRECT(ADDRESS(3,BK$2,1,1)):INDIRECT(ADDRESS(1004,BK$2,1,1))),"")</f>
        <v/>
      </c>
      <c r="BL865" t="str">
        <f ca="1">IF($BT865&lt;&gt;"",SUMIF($BD$3:$BD$1004,"="&amp;$BD865,INDIRECT(ADDRESS(3,BL$2,1,1)):INDIRECT(ADDRESS(1004,BL$2,1,1))),"")</f>
        <v/>
      </c>
      <c r="BM865" t="str">
        <f ca="1">IF($BT865&lt;&gt;"",SUMIF($BD$3:$BD$1004,"="&amp;$BD865,INDIRECT(ADDRESS(3,BM$2,1,1)):INDIRECT(ADDRESS(1004,BM$2,1,1))),"")</f>
        <v/>
      </c>
      <c r="BN865" t="str">
        <f ca="1">IF($BT865&lt;&gt;"",SUMIF($BD$3:$BD$1004,"="&amp;$BD865,INDIRECT(ADDRESS(3,BN$2,1,1)):INDIRECT(ADDRESS(1004,BN$2,1,1))),"")</f>
        <v/>
      </c>
      <c r="BO865" t="str">
        <f ca="1">IF($BT865&lt;&gt;"",SUMIF($BD$3:$BD$1004,"="&amp;$BD865,INDIRECT(ADDRESS(3,BO$2,1,1)):INDIRECT(ADDRESS(1004,BO$2,1,1))),"")</f>
        <v/>
      </c>
      <c r="BP865" t="str">
        <f ca="1">IF($BT865&lt;&gt;"",SUMIF($BD$3:$BD$1004,"="&amp;$BD865,INDIRECT(ADDRESS(3,BP$2,1,1)):INDIRECT(ADDRESS(1004,BP$2,1,1))),"")</f>
        <v/>
      </c>
      <c r="BQ865" t="str">
        <f ca="1">IF($BT865&lt;&gt;"",SUMIF($BD$3:$BD$1004,"="&amp;$BD865,INDIRECT(ADDRESS(3,BQ$2,1,1)):INDIRECT(ADDRESS(1004,BQ$2,1,1))),"")</f>
        <v/>
      </c>
      <c r="BR865" t="str">
        <f ca="1">IF($BT865&lt;&gt;"",SUMIF($BD$3:$BD$1004,"="&amp;$BD865,INDIRECT(ADDRESS(3,BR$2,1,1)):INDIRECT(ADDRESS(1004,BR$2,1,1))),"")</f>
        <v/>
      </c>
      <c r="BS865" t="str">
        <f>IF($A865&lt;&gt;"",VLOOKUP(TRUNC(MID($A865,1,2),0),Plano_Contas!$H$3:$J$103,3,TRUE),"")</f>
        <v/>
      </c>
      <c r="BT865" t="str">
        <f t="shared" si="52"/>
        <v/>
      </c>
      <c r="BV865">
        <f>Empresas!C865</f>
        <v>0</v>
      </c>
    </row>
    <row r="866" spans="1:74" x14ac:dyDescent="0.2">
      <c r="A866" s="89"/>
      <c r="B866" s="52" t="str">
        <f>IF($A866&lt;&gt;"",VLOOKUP(""&amp;$A866,Plano_Contas!$A$3:$F$1003,6,0),"")</f>
        <v/>
      </c>
      <c r="C866" s="91"/>
      <c r="D866" s="111"/>
      <c r="E866" s="112">
        <v>0</v>
      </c>
      <c r="F866" s="87"/>
      <c r="G866" s="85"/>
      <c r="H866" s="111"/>
      <c r="I866" s="112">
        <v>0</v>
      </c>
      <c r="J866" s="87"/>
      <c r="K866" s="85"/>
      <c r="L866" s="111"/>
      <c r="M866" s="112">
        <v>0</v>
      </c>
      <c r="N866" s="87"/>
      <c r="O866" s="85"/>
      <c r="P866" s="111"/>
      <c r="Q866" s="112">
        <v>0</v>
      </c>
      <c r="R866" s="87"/>
      <c r="S866" s="85"/>
      <c r="T866" s="111"/>
      <c r="U866" s="112">
        <v>0</v>
      </c>
      <c r="V866" s="87"/>
      <c r="W866" s="85"/>
      <c r="X866" s="111"/>
      <c r="Y866" s="112">
        <v>0</v>
      </c>
      <c r="Z866" s="87"/>
      <c r="AA866" s="85"/>
      <c r="AB866" s="111"/>
      <c r="AC866" s="112">
        <v>0</v>
      </c>
      <c r="AD866" s="87"/>
      <c r="AE866" s="85"/>
      <c r="AF866" s="111"/>
      <c r="AG866" s="112">
        <v>0</v>
      </c>
      <c r="AH866" s="87"/>
      <c r="AI866" s="85"/>
      <c r="AJ866" s="111"/>
      <c r="AK866" s="112">
        <v>0</v>
      </c>
      <c r="AL866" s="87"/>
      <c r="AM866" s="85"/>
      <c r="AN866" s="111"/>
      <c r="AO866" s="112">
        <v>0</v>
      </c>
      <c r="AP866" s="87"/>
      <c r="AQ866" s="85"/>
      <c r="AR866" s="111"/>
      <c r="AS866" s="112">
        <v>0</v>
      </c>
      <c r="AT866" s="87"/>
      <c r="AU866" s="85"/>
      <c r="AV866" s="111"/>
      <c r="AW866" s="112">
        <v>0</v>
      </c>
      <c r="AX866" s="87"/>
      <c r="AY866" s="85"/>
      <c r="AZ866" s="267">
        <f t="shared" si="49"/>
        <v>0</v>
      </c>
      <c r="BA866" s="88">
        <f t="shared" si="50"/>
        <v>0</v>
      </c>
      <c r="BC866">
        <f>IF($A866&lt;&gt;"",COUNTIF($BD$3:$BD866,$BD866),0)</f>
        <v>0</v>
      </c>
      <c r="BD866" t="str">
        <f>IF($A866&lt;&gt;"",VLOOKUP(TRUNC(MID($A866,1,2),0),Plano_Contas!$H$3:$J$103,2,TRUE),"")</f>
        <v/>
      </c>
      <c r="BE866" s="201" t="str">
        <f t="shared" si="51"/>
        <v/>
      </c>
      <c r="BF866" t="str">
        <f ca="1">IF($BT866&lt;&gt;"",SUMIF($BD$3:$BD$1004,"="&amp;$BD866,INDIRECT(ADDRESS(3,BF$2,1,1)):INDIRECT(ADDRESS(1004,BF$2,1,1))),"")</f>
        <v/>
      </c>
      <c r="BG866" t="str">
        <f ca="1">IF($BT866&lt;&gt;"",SUMIF($BD$3:$BD$1004,"="&amp;$BD866,INDIRECT(ADDRESS(3,BG$2,1,1)):INDIRECT(ADDRESS(1004,BG$2,1,1))),"")</f>
        <v/>
      </c>
      <c r="BH866" t="str">
        <f ca="1">IF($BT866&lt;&gt;"",SUMIF($BD$3:$BD$1004,"="&amp;$BD866,INDIRECT(ADDRESS(3,BH$2,1,1)):INDIRECT(ADDRESS(1004,BH$2,1,1))),"")</f>
        <v/>
      </c>
      <c r="BI866" t="str">
        <f ca="1">IF($BT866&lt;&gt;"",SUMIF($BD$3:$BD$1004,"="&amp;$BD866,INDIRECT(ADDRESS(3,BI$2,1,1)):INDIRECT(ADDRESS(1004,BI$2,1,1))),"")</f>
        <v/>
      </c>
      <c r="BJ866" t="str">
        <f ca="1">IF($BT866&lt;&gt;"",SUMIF($BD$3:$BD$1004,"="&amp;$BD866,INDIRECT(ADDRESS(3,BJ$2,1,1)):INDIRECT(ADDRESS(1004,BJ$2,1,1))),"")</f>
        <v/>
      </c>
      <c r="BK866" t="str">
        <f ca="1">IF($BT866&lt;&gt;"",SUMIF($BD$3:$BD$1004,"="&amp;$BD866,INDIRECT(ADDRESS(3,BK$2,1,1)):INDIRECT(ADDRESS(1004,BK$2,1,1))),"")</f>
        <v/>
      </c>
      <c r="BL866" t="str">
        <f ca="1">IF($BT866&lt;&gt;"",SUMIF($BD$3:$BD$1004,"="&amp;$BD866,INDIRECT(ADDRESS(3,BL$2,1,1)):INDIRECT(ADDRESS(1004,BL$2,1,1))),"")</f>
        <v/>
      </c>
      <c r="BM866" t="str">
        <f ca="1">IF($BT866&lt;&gt;"",SUMIF($BD$3:$BD$1004,"="&amp;$BD866,INDIRECT(ADDRESS(3,BM$2,1,1)):INDIRECT(ADDRESS(1004,BM$2,1,1))),"")</f>
        <v/>
      </c>
      <c r="BN866" t="str">
        <f ca="1">IF($BT866&lt;&gt;"",SUMIF($BD$3:$BD$1004,"="&amp;$BD866,INDIRECT(ADDRESS(3,BN$2,1,1)):INDIRECT(ADDRESS(1004,BN$2,1,1))),"")</f>
        <v/>
      </c>
      <c r="BO866" t="str">
        <f ca="1">IF($BT866&lt;&gt;"",SUMIF($BD$3:$BD$1004,"="&amp;$BD866,INDIRECT(ADDRESS(3,BO$2,1,1)):INDIRECT(ADDRESS(1004,BO$2,1,1))),"")</f>
        <v/>
      </c>
      <c r="BP866" t="str">
        <f ca="1">IF($BT866&lt;&gt;"",SUMIF($BD$3:$BD$1004,"="&amp;$BD866,INDIRECT(ADDRESS(3,BP$2,1,1)):INDIRECT(ADDRESS(1004,BP$2,1,1))),"")</f>
        <v/>
      </c>
      <c r="BQ866" t="str">
        <f ca="1">IF($BT866&lt;&gt;"",SUMIF($BD$3:$BD$1004,"="&amp;$BD866,INDIRECT(ADDRESS(3,BQ$2,1,1)):INDIRECT(ADDRESS(1004,BQ$2,1,1))),"")</f>
        <v/>
      </c>
      <c r="BR866" t="str">
        <f ca="1">IF($BT866&lt;&gt;"",SUMIF($BD$3:$BD$1004,"="&amp;$BD866,INDIRECT(ADDRESS(3,BR$2,1,1)):INDIRECT(ADDRESS(1004,BR$2,1,1))),"")</f>
        <v/>
      </c>
      <c r="BS866" t="str">
        <f>IF($A866&lt;&gt;"",VLOOKUP(TRUNC(MID($A866,1,2),0),Plano_Contas!$H$3:$J$103,3,TRUE),"")</f>
        <v/>
      </c>
      <c r="BT866" t="str">
        <f t="shared" si="52"/>
        <v/>
      </c>
      <c r="BV866">
        <f>Empresas!C866</f>
        <v>0</v>
      </c>
    </row>
    <row r="867" spans="1:74" x14ac:dyDescent="0.2">
      <c r="A867" s="89"/>
      <c r="B867" s="52" t="str">
        <f>IF($A867&lt;&gt;"",VLOOKUP(""&amp;$A867,Plano_Contas!$A$3:$F$1003,6,0),"")</f>
        <v/>
      </c>
      <c r="C867" s="91"/>
      <c r="D867" s="111"/>
      <c r="E867" s="112">
        <v>0</v>
      </c>
      <c r="F867" s="87"/>
      <c r="G867" s="85"/>
      <c r="H867" s="111"/>
      <c r="I867" s="112">
        <v>0</v>
      </c>
      <c r="J867" s="87"/>
      <c r="K867" s="85"/>
      <c r="L867" s="111"/>
      <c r="M867" s="112">
        <v>0</v>
      </c>
      <c r="N867" s="87"/>
      <c r="O867" s="85"/>
      <c r="P867" s="111"/>
      <c r="Q867" s="112">
        <v>0</v>
      </c>
      <c r="R867" s="87"/>
      <c r="S867" s="85"/>
      <c r="T867" s="111"/>
      <c r="U867" s="112">
        <v>0</v>
      </c>
      <c r="V867" s="87"/>
      <c r="W867" s="85"/>
      <c r="X867" s="111"/>
      <c r="Y867" s="112">
        <v>0</v>
      </c>
      <c r="Z867" s="87"/>
      <c r="AA867" s="85"/>
      <c r="AB867" s="111"/>
      <c r="AC867" s="112">
        <v>0</v>
      </c>
      <c r="AD867" s="87"/>
      <c r="AE867" s="85"/>
      <c r="AF867" s="111"/>
      <c r="AG867" s="112">
        <v>0</v>
      </c>
      <c r="AH867" s="87"/>
      <c r="AI867" s="85"/>
      <c r="AJ867" s="111"/>
      <c r="AK867" s="112">
        <v>0</v>
      </c>
      <c r="AL867" s="87"/>
      <c r="AM867" s="85"/>
      <c r="AN867" s="111"/>
      <c r="AO867" s="112">
        <v>0</v>
      </c>
      <c r="AP867" s="87"/>
      <c r="AQ867" s="85"/>
      <c r="AR867" s="111"/>
      <c r="AS867" s="112">
        <v>0</v>
      </c>
      <c r="AT867" s="87"/>
      <c r="AU867" s="85"/>
      <c r="AV867" s="111"/>
      <c r="AW867" s="112">
        <v>0</v>
      </c>
      <c r="AX867" s="87"/>
      <c r="AY867" s="85"/>
      <c r="AZ867" s="267">
        <f t="shared" si="49"/>
        <v>0</v>
      </c>
      <c r="BA867" s="88">
        <f t="shared" si="50"/>
        <v>0</v>
      </c>
      <c r="BC867">
        <f>IF($A867&lt;&gt;"",COUNTIF($BD$3:$BD867,$BD867),0)</f>
        <v>0</v>
      </c>
      <c r="BD867" t="str">
        <f>IF($A867&lt;&gt;"",VLOOKUP(TRUNC(MID($A867,1,2),0),Plano_Contas!$H$3:$J$103,2,TRUE),"")</f>
        <v/>
      </c>
      <c r="BE867" s="201" t="str">
        <f t="shared" si="51"/>
        <v/>
      </c>
      <c r="BF867" t="str">
        <f ca="1">IF($BT867&lt;&gt;"",SUMIF($BD$3:$BD$1004,"="&amp;$BD867,INDIRECT(ADDRESS(3,BF$2,1,1)):INDIRECT(ADDRESS(1004,BF$2,1,1))),"")</f>
        <v/>
      </c>
      <c r="BG867" t="str">
        <f ca="1">IF($BT867&lt;&gt;"",SUMIF($BD$3:$BD$1004,"="&amp;$BD867,INDIRECT(ADDRESS(3,BG$2,1,1)):INDIRECT(ADDRESS(1004,BG$2,1,1))),"")</f>
        <v/>
      </c>
      <c r="BH867" t="str">
        <f ca="1">IF($BT867&lt;&gt;"",SUMIF($BD$3:$BD$1004,"="&amp;$BD867,INDIRECT(ADDRESS(3,BH$2,1,1)):INDIRECT(ADDRESS(1004,BH$2,1,1))),"")</f>
        <v/>
      </c>
      <c r="BI867" t="str">
        <f ca="1">IF($BT867&lt;&gt;"",SUMIF($BD$3:$BD$1004,"="&amp;$BD867,INDIRECT(ADDRESS(3,BI$2,1,1)):INDIRECT(ADDRESS(1004,BI$2,1,1))),"")</f>
        <v/>
      </c>
      <c r="BJ867" t="str">
        <f ca="1">IF($BT867&lt;&gt;"",SUMIF($BD$3:$BD$1004,"="&amp;$BD867,INDIRECT(ADDRESS(3,BJ$2,1,1)):INDIRECT(ADDRESS(1004,BJ$2,1,1))),"")</f>
        <v/>
      </c>
      <c r="BK867" t="str">
        <f ca="1">IF($BT867&lt;&gt;"",SUMIF($BD$3:$BD$1004,"="&amp;$BD867,INDIRECT(ADDRESS(3,BK$2,1,1)):INDIRECT(ADDRESS(1004,BK$2,1,1))),"")</f>
        <v/>
      </c>
      <c r="BL867" t="str">
        <f ca="1">IF($BT867&lt;&gt;"",SUMIF($BD$3:$BD$1004,"="&amp;$BD867,INDIRECT(ADDRESS(3,BL$2,1,1)):INDIRECT(ADDRESS(1004,BL$2,1,1))),"")</f>
        <v/>
      </c>
      <c r="BM867" t="str">
        <f ca="1">IF($BT867&lt;&gt;"",SUMIF($BD$3:$BD$1004,"="&amp;$BD867,INDIRECT(ADDRESS(3,BM$2,1,1)):INDIRECT(ADDRESS(1004,BM$2,1,1))),"")</f>
        <v/>
      </c>
      <c r="BN867" t="str">
        <f ca="1">IF($BT867&lt;&gt;"",SUMIF($BD$3:$BD$1004,"="&amp;$BD867,INDIRECT(ADDRESS(3,BN$2,1,1)):INDIRECT(ADDRESS(1004,BN$2,1,1))),"")</f>
        <v/>
      </c>
      <c r="BO867" t="str">
        <f ca="1">IF($BT867&lt;&gt;"",SUMIF($BD$3:$BD$1004,"="&amp;$BD867,INDIRECT(ADDRESS(3,BO$2,1,1)):INDIRECT(ADDRESS(1004,BO$2,1,1))),"")</f>
        <v/>
      </c>
      <c r="BP867" t="str">
        <f ca="1">IF($BT867&lt;&gt;"",SUMIF($BD$3:$BD$1004,"="&amp;$BD867,INDIRECT(ADDRESS(3,BP$2,1,1)):INDIRECT(ADDRESS(1004,BP$2,1,1))),"")</f>
        <v/>
      </c>
      <c r="BQ867" t="str">
        <f ca="1">IF($BT867&lt;&gt;"",SUMIF($BD$3:$BD$1004,"="&amp;$BD867,INDIRECT(ADDRESS(3,BQ$2,1,1)):INDIRECT(ADDRESS(1004,BQ$2,1,1))),"")</f>
        <v/>
      </c>
      <c r="BR867" t="str">
        <f ca="1">IF($BT867&lt;&gt;"",SUMIF($BD$3:$BD$1004,"="&amp;$BD867,INDIRECT(ADDRESS(3,BR$2,1,1)):INDIRECT(ADDRESS(1004,BR$2,1,1))),"")</f>
        <v/>
      </c>
      <c r="BS867" t="str">
        <f>IF($A867&lt;&gt;"",VLOOKUP(TRUNC(MID($A867,1,2),0),Plano_Contas!$H$3:$J$103,3,TRUE),"")</f>
        <v/>
      </c>
      <c r="BT867" t="str">
        <f t="shared" si="52"/>
        <v/>
      </c>
      <c r="BV867">
        <f>Empresas!C867</f>
        <v>0</v>
      </c>
    </row>
    <row r="868" spans="1:74" x14ac:dyDescent="0.2">
      <c r="A868" s="89"/>
      <c r="B868" s="52" t="str">
        <f>IF($A868&lt;&gt;"",VLOOKUP(""&amp;$A868,Plano_Contas!$A$3:$F$1003,6,0),"")</f>
        <v/>
      </c>
      <c r="C868" s="91"/>
      <c r="D868" s="111"/>
      <c r="E868" s="112">
        <v>0</v>
      </c>
      <c r="F868" s="87"/>
      <c r="G868" s="85"/>
      <c r="H868" s="111"/>
      <c r="I868" s="112">
        <v>0</v>
      </c>
      <c r="J868" s="87"/>
      <c r="K868" s="85"/>
      <c r="L868" s="111"/>
      <c r="M868" s="112">
        <v>0</v>
      </c>
      <c r="N868" s="87"/>
      <c r="O868" s="85"/>
      <c r="P868" s="111"/>
      <c r="Q868" s="112">
        <v>0</v>
      </c>
      <c r="R868" s="87"/>
      <c r="S868" s="85"/>
      <c r="T868" s="111"/>
      <c r="U868" s="112">
        <v>0</v>
      </c>
      <c r="V868" s="87"/>
      <c r="W868" s="85"/>
      <c r="X868" s="111"/>
      <c r="Y868" s="112">
        <v>0</v>
      </c>
      <c r="Z868" s="87"/>
      <c r="AA868" s="85"/>
      <c r="AB868" s="111"/>
      <c r="AC868" s="112">
        <v>0</v>
      </c>
      <c r="AD868" s="87"/>
      <c r="AE868" s="85"/>
      <c r="AF868" s="111"/>
      <c r="AG868" s="112">
        <v>0</v>
      </c>
      <c r="AH868" s="87"/>
      <c r="AI868" s="85"/>
      <c r="AJ868" s="111"/>
      <c r="AK868" s="112">
        <v>0</v>
      </c>
      <c r="AL868" s="87"/>
      <c r="AM868" s="85"/>
      <c r="AN868" s="111"/>
      <c r="AO868" s="112">
        <v>0</v>
      </c>
      <c r="AP868" s="87"/>
      <c r="AQ868" s="85"/>
      <c r="AR868" s="111"/>
      <c r="AS868" s="112">
        <v>0</v>
      </c>
      <c r="AT868" s="87"/>
      <c r="AU868" s="85"/>
      <c r="AV868" s="111"/>
      <c r="AW868" s="112">
        <v>0</v>
      </c>
      <c r="AX868" s="87"/>
      <c r="AY868" s="85"/>
      <c r="AZ868" s="267">
        <f t="shared" si="49"/>
        <v>0</v>
      </c>
      <c r="BA868" s="88">
        <f t="shared" si="50"/>
        <v>0</v>
      </c>
      <c r="BC868">
        <f>IF($A868&lt;&gt;"",COUNTIF($BD$3:$BD868,$BD868),0)</f>
        <v>0</v>
      </c>
      <c r="BD868" t="str">
        <f>IF($A868&lt;&gt;"",VLOOKUP(TRUNC(MID($A868,1,2),0),Plano_Contas!$H$3:$J$103,2,TRUE),"")</f>
        <v/>
      </c>
      <c r="BE868" s="201" t="str">
        <f t="shared" si="51"/>
        <v/>
      </c>
      <c r="BF868" t="str">
        <f ca="1">IF($BT868&lt;&gt;"",SUMIF($BD$3:$BD$1004,"="&amp;$BD868,INDIRECT(ADDRESS(3,BF$2,1,1)):INDIRECT(ADDRESS(1004,BF$2,1,1))),"")</f>
        <v/>
      </c>
      <c r="BG868" t="str">
        <f ca="1">IF($BT868&lt;&gt;"",SUMIF($BD$3:$BD$1004,"="&amp;$BD868,INDIRECT(ADDRESS(3,BG$2,1,1)):INDIRECT(ADDRESS(1004,BG$2,1,1))),"")</f>
        <v/>
      </c>
      <c r="BH868" t="str">
        <f ca="1">IF($BT868&lt;&gt;"",SUMIF($BD$3:$BD$1004,"="&amp;$BD868,INDIRECT(ADDRESS(3,BH$2,1,1)):INDIRECT(ADDRESS(1004,BH$2,1,1))),"")</f>
        <v/>
      </c>
      <c r="BI868" t="str">
        <f ca="1">IF($BT868&lt;&gt;"",SUMIF($BD$3:$BD$1004,"="&amp;$BD868,INDIRECT(ADDRESS(3,BI$2,1,1)):INDIRECT(ADDRESS(1004,BI$2,1,1))),"")</f>
        <v/>
      </c>
      <c r="BJ868" t="str">
        <f ca="1">IF($BT868&lt;&gt;"",SUMIF($BD$3:$BD$1004,"="&amp;$BD868,INDIRECT(ADDRESS(3,BJ$2,1,1)):INDIRECT(ADDRESS(1004,BJ$2,1,1))),"")</f>
        <v/>
      </c>
      <c r="BK868" t="str">
        <f ca="1">IF($BT868&lt;&gt;"",SUMIF($BD$3:$BD$1004,"="&amp;$BD868,INDIRECT(ADDRESS(3,BK$2,1,1)):INDIRECT(ADDRESS(1004,BK$2,1,1))),"")</f>
        <v/>
      </c>
      <c r="BL868" t="str">
        <f ca="1">IF($BT868&lt;&gt;"",SUMIF($BD$3:$BD$1004,"="&amp;$BD868,INDIRECT(ADDRESS(3,BL$2,1,1)):INDIRECT(ADDRESS(1004,BL$2,1,1))),"")</f>
        <v/>
      </c>
      <c r="BM868" t="str">
        <f ca="1">IF($BT868&lt;&gt;"",SUMIF($BD$3:$BD$1004,"="&amp;$BD868,INDIRECT(ADDRESS(3,BM$2,1,1)):INDIRECT(ADDRESS(1004,BM$2,1,1))),"")</f>
        <v/>
      </c>
      <c r="BN868" t="str">
        <f ca="1">IF($BT868&lt;&gt;"",SUMIF($BD$3:$BD$1004,"="&amp;$BD868,INDIRECT(ADDRESS(3,BN$2,1,1)):INDIRECT(ADDRESS(1004,BN$2,1,1))),"")</f>
        <v/>
      </c>
      <c r="BO868" t="str">
        <f ca="1">IF($BT868&lt;&gt;"",SUMIF($BD$3:$BD$1004,"="&amp;$BD868,INDIRECT(ADDRESS(3,BO$2,1,1)):INDIRECT(ADDRESS(1004,BO$2,1,1))),"")</f>
        <v/>
      </c>
      <c r="BP868" t="str">
        <f ca="1">IF($BT868&lt;&gt;"",SUMIF($BD$3:$BD$1004,"="&amp;$BD868,INDIRECT(ADDRESS(3,BP$2,1,1)):INDIRECT(ADDRESS(1004,BP$2,1,1))),"")</f>
        <v/>
      </c>
      <c r="BQ868" t="str">
        <f ca="1">IF($BT868&lt;&gt;"",SUMIF($BD$3:$BD$1004,"="&amp;$BD868,INDIRECT(ADDRESS(3,BQ$2,1,1)):INDIRECT(ADDRESS(1004,BQ$2,1,1))),"")</f>
        <v/>
      </c>
      <c r="BR868" t="str">
        <f ca="1">IF($BT868&lt;&gt;"",SUMIF($BD$3:$BD$1004,"="&amp;$BD868,INDIRECT(ADDRESS(3,BR$2,1,1)):INDIRECT(ADDRESS(1004,BR$2,1,1))),"")</f>
        <v/>
      </c>
      <c r="BS868" t="str">
        <f>IF($A868&lt;&gt;"",VLOOKUP(TRUNC(MID($A868,1,2),0),Plano_Contas!$H$3:$J$103,3,TRUE),"")</f>
        <v/>
      </c>
      <c r="BT868" t="str">
        <f t="shared" si="52"/>
        <v/>
      </c>
      <c r="BV868">
        <f>Empresas!C868</f>
        <v>0</v>
      </c>
    </row>
    <row r="869" spans="1:74" x14ac:dyDescent="0.2">
      <c r="A869" s="89"/>
      <c r="B869" s="52" t="str">
        <f>IF($A869&lt;&gt;"",VLOOKUP(""&amp;$A869,Plano_Contas!$A$3:$F$1003,6,0),"")</f>
        <v/>
      </c>
      <c r="C869" s="91"/>
      <c r="D869" s="111"/>
      <c r="E869" s="112">
        <v>0</v>
      </c>
      <c r="F869" s="87"/>
      <c r="G869" s="85"/>
      <c r="H869" s="111"/>
      <c r="I869" s="112">
        <v>0</v>
      </c>
      <c r="J869" s="87"/>
      <c r="K869" s="85"/>
      <c r="L869" s="111"/>
      <c r="M869" s="112">
        <v>0</v>
      </c>
      <c r="N869" s="87"/>
      <c r="O869" s="85"/>
      <c r="P869" s="111"/>
      <c r="Q869" s="112">
        <v>0</v>
      </c>
      <c r="R869" s="87"/>
      <c r="S869" s="85"/>
      <c r="T869" s="111"/>
      <c r="U869" s="112">
        <v>0</v>
      </c>
      <c r="V869" s="87"/>
      <c r="W869" s="85"/>
      <c r="X869" s="111"/>
      <c r="Y869" s="112">
        <v>0</v>
      </c>
      <c r="Z869" s="87"/>
      <c r="AA869" s="85"/>
      <c r="AB869" s="111"/>
      <c r="AC869" s="112">
        <v>0</v>
      </c>
      <c r="AD869" s="87"/>
      <c r="AE869" s="85"/>
      <c r="AF869" s="111"/>
      <c r="AG869" s="112">
        <v>0</v>
      </c>
      <c r="AH869" s="87"/>
      <c r="AI869" s="85"/>
      <c r="AJ869" s="111"/>
      <c r="AK869" s="112">
        <v>0</v>
      </c>
      <c r="AL869" s="87"/>
      <c r="AM869" s="85"/>
      <c r="AN869" s="111"/>
      <c r="AO869" s="112">
        <v>0</v>
      </c>
      <c r="AP869" s="87"/>
      <c r="AQ869" s="85"/>
      <c r="AR869" s="111"/>
      <c r="AS869" s="112">
        <v>0</v>
      </c>
      <c r="AT869" s="87"/>
      <c r="AU869" s="85"/>
      <c r="AV869" s="111"/>
      <c r="AW869" s="112">
        <v>0</v>
      </c>
      <c r="AX869" s="87"/>
      <c r="AY869" s="85"/>
      <c r="AZ869" s="267">
        <f t="shared" si="49"/>
        <v>0</v>
      </c>
      <c r="BA869" s="88">
        <f t="shared" si="50"/>
        <v>0</v>
      </c>
      <c r="BC869">
        <f>IF($A869&lt;&gt;"",COUNTIF($BD$3:$BD869,$BD869),0)</f>
        <v>0</v>
      </c>
      <c r="BD869" t="str">
        <f>IF($A869&lt;&gt;"",VLOOKUP(TRUNC(MID($A869,1,2),0),Plano_Contas!$H$3:$J$103,2,TRUE),"")</f>
        <v/>
      </c>
      <c r="BE869" s="201" t="str">
        <f t="shared" si="51"/>
        <v/>
      </c>
      <c r="BF869" t="str">
        <f ca="1">IF($BT869&lt;&gt;"",SUMIF($BD$3:$BD$1004,"="&amp;$BD869,INDIRECT(ADDRESS(3,BF$2,1,1)):INDIRECT(ADDRESS(1004,BF$2,1,1))),"")</f>
        <v/>
      </c>
      <c r="BG869" t="str">
        <f ca="1">IF($BT869&lt;&gt;"",SUMIF($BD$3:$BD$1004,"="&amp;$BD869,INDIRECT(ADDRESS(3,BG$2,1,1)):INDIRECT(ADDRESS(1004,BG$2,1,1))),"")</f>
        <v/>
      </c>
      <c r="BH869" t="str">
        <f ca="1">IF($BT869&lt;&gt;"",SUMIF($BD$3:$BD$1004,"="&amp;$BD869,INDIRECT(ADDRESS(3,BH$2,1,1)):INDIRECT(ADDRESS(1004,BH$2,1,1))),"")</f>
        <v/>
      </c>
      <c r="BI869" t="str">
        <f ca="1">IF($BT869&lt;&gt;"",SUMIF($BD$3:$BD$1004,"="&amp;$BD869,INDIRECT(ADDRESS(3,BI$2,1,1)):INDIRECT(ADDRESS(1004,BI$2,1,1))),"")</f>
        <v/>
      </c>
      <c r="BJ869" t="str">
        <f ca="1">IF($BT869&lt;&gt;"",SUMIF($BD$3:$BD$1004,"="&amp;$BD869,INDIRECT(ADDRESS(3,BJ$2,1,1)):INDIRECT(ADDRESS(1004,BJ$2,1,1))),"")</f>
        <v/>
      </c>
      <c r="BK869" t="str">
        <f ca="1">IF($BT869&lt;&gt;"",SUMIF($BD$3:$BD$1004,"="&amp;$BD869,INDIRECT(ADDRESS(3,BK$2,1,1)):INDIRECT(ADDRESS(1004,BK$2,1,1))),"")</f>
        <v/>
      </c>
      <c r="BL869" t="str">
        <f ca="1">IF($BT869&lt;&gt;"",SUMIF($BD$3:$BD$1004,"="&amp;$BD869,INDIRECT(ADDRESS(3,BL$2,1,1)):INDIRECT(ADDRESS(1004,BL$2,1,1))),"")</f>
        <v/>
      </c>
      <c r="BM869" t="str">
        <f ca="1">IF($BT869&lt;&gt;"",SUMIF($BD$3:$BD$1004,"="&amp;$BD869,INDIRECT(ADDRESS(3,BM$2,1,1)):INDIRECT(ADDRESS(1004,BM$2,1,1))),"")</f>
        <v/>
      </c>
      <c r="BN869" t="str">
        <f ca="1">IF($BT869&lt;&gt;"",SUMIF($BD$3:$BD$1004,"="&amp;$BD869,INDIRECT(ADDRESS(3,BN$2,1,1)):INDIRECT(ADDRESS(1004,BN$2,1,1))),"")</f>
        <v/>
      </c>
      <c r="BO869" t="str">
        <f ca="1">IF($BT869&lt;&gt;"",SUMIF($BD$3:$BD$1004,"="&amp;$BD869,INDIRECT(ADDRESS(3,BO$2,1,1)):INDIRECT(ADDRESS(1004,BO$2,1,1))),"")</f>
        <v/>
      </c>
      <c r="BP869" t="str">
        <f ca="1">IF($BT869&lt;&gt;"",SUMIF($BD$3:$BD$1004,"="&amp;$BD869,INDIRECT(ADDRESS(3,BP$2,1,1)):INDIRECT(ADDRESS(1004,BP$2,1,1))),"")</f>
        <v/>
      </c>
      <c r="BQ869" t="str">
        <f ca="1">IF($BT869&lt;&gt;"",SUMIF($BD$3:$BD$1004,"="&amp;$BD869,INDIRECT(ADDRESS(3,BQ$2,1,1)):INDIRECT(ADDRESS(1004,BQ$2,1,1))),"")</f>
        <v/>
      </c>
      <c r="BR869" t="str">
        <f ca="1">IF($BT869&lt;&gt;"",SUMIF($BD$3:$BD$1004,"="&amp;$BD869,INDIRECT(ADDRESS(3,BR$2,1,1)):INDIRECT(ADDRESS(1004,BR$2,1,1))),"")</f>
        <v/>
      </c>
      <c r="BS869" t="str">
        <f>IF($A869&lt;&gt;"",VLOOKUP(TRUNC(MID($A869,1,2),0),Plano_Contas!$H$3:$J$103,3,TRUE),"")</f>
        <v/>
      </c>
      <c r="BT869" t="str">
        <f t="shared" si="52"/>
        <v/>
      </c>
      <c r="BV869">
        <f>Empresas!C869</f>
        <v>0</v>
      </c>
    </row>
    <row r="870" spans="1:74" x14ac:dyDescent="0.2">
      <c r="A870" s="89"/>
      <c r="B870" s="52" t="str">
        <f>IF($A870&lt;&gt;"",VLOOKUP(""&amp;$A870,Plano_Contas!$A$3:$F$1003,6,0),"")</f>
        <v/>
      </c>
      <c r="C870" s="91"/>
      <c r="D870" s="111"/>
      <c r="E870" s="112">
        <v>0</v>
      </c>
      <c r="F870" s="87"/>
      <c r="G870" s="85"/>
      <c r="H870" s="111"/>
      <c r="I870" s="112">
        <v>0</v>
      </c>
      <c r="J870" s="87"/>
      <c r="K870" s="85"/>
      <c r="L870" s="111"/>
      <c r="M870" s="112">
        <v>0</v>
      </c>
      <c r="N870" s="87"/>
      <c r="O870" s="85"/>
      <c r="P870" s="111"/>
      <c r="Q870" s="112">
        <v>0</v>
      </c>
      <c r="R870" s="87"/>
      <c r="S870" s="85"/>
      <c r="T870" s="111"/>
      <c r="U870" s="112">
        <v>0</v>
      </c>
      <c r="V870" s="87"/>
      <c r="W870" s="85"/>
      <c r="X870" s="111"/>
      <c r="Y870" s="112">
        <v>0</v>
      </c>
      <c r="Z870" s="87"/>
      <c r="AA870" s="85"/>
      <c r="AB870" s="111"/>
      <c r="AC870" s="112">
        <v>0</v>
      </c>
      <c r="AD870" s="87"/>
      <c r="AE870" s="85"/>
      <c r="AF870" s="111"/>
      <c r="AG870" s="112">
        <v>0</v>
      </c>
      <c r="AH870" s="87"/>
      <c r="AI870" s="85"/>
      <c r="AJ870" s="111"/>
      <c r="AK870" s="112">
        <v>0</v>
      </c>
      <c r="AL870" s="87"/>
      <c r="AM870" s="85"/>
      <c r="AN870" s="111"/>
      <c r="AO870" s="112">
        <v>0</v>
      </c>
      <c r="AP870" s="87"/>
      <c r="AQ870" s="85"/>
      <c r="AR870" s="111"/>
      <c r="AS870" s="112">
        <v>0</v>
      </c>
      <c r="AT870" s="87"/>
      <c r="AU870" s="85"/>
      <c r="AV870" s="111"/>
      <c r="AW870" s="112">
        <v>0</v>
      </c>
      <c r="AX870" s="87"/>
      <c r="AY870" s="85"/>
      <c r="AZ870" s="267">
        <f t="shared" si="49"/>
        <v>0</v>
      </c>
      <c r="BA870" s="88">
        <f t="shared" si="50"/>
        <v>0</v>
      </c>
      <c r="BC870">
        <f>IF($A870&lt;&gt;"",COUNTIF($BD$3:$BD870,$BD870),0)</f>
        <v>0</v>
      </c>
      <c r="BD870" t="str">
        <f>IF($A870&lt;&gt;"",VLOOKUP(TRUNC(MID($A870,1,2),0),Plano_Contas!$H$3:$J$103,2,TRUE),"")</f>
        <v/>
      </c>
      <c r="BE870" s="201" t="str">
        <f t="shared" si="51"/>
        <v/>
      </c>
      <c r="BF870" t="str">
        <f ca="1">IF($BT870&lt;&gt;"",SUMIF($BD$3:$BD$1004,"="&amp;$BD870,INDIRECT(ADDRESS(3,BF$2,1,1)):INDIRECT(ADDRESS(1004,BF$2,1,1))),"")</f>
        <v/>
      </c>
      <c r="BG870" t="str">
        <f ca="1">IF($BT870&lt;&gt;"",SUMIF($BD$3:$BD$1004,"="&amp;$BD870,INDIRECT(ADDRESS(3,BG$2,1,1)):INDIRECT(ADDRESS(1004,BG$2,1,1))),"")</f>
        <v/>
      </c>
      <c r="BH870" t="str">
        <f ca="1">IF($BT870&lt;&gt;"",SUMIF($BD$3:$BD$1004,"="&amp;$BD870,INDIRECT(ADDRESS(3,BH$2,1,1)):INDIRECT(ADDRESS(1004,BH$2,1,1))),"")</f>
        <v/>
      </c>
      <c r="BI870" t="str">
        <f ca="1">IF($BT870&lt;&gt;"",SUMIF($BD$3:$BD$1004,"="&amp;$BD870,INDIRECT(ADDRESS(3,BI$2,1,1)):INDIRECT(ADDRESS(1004,BI$2,1,1))),"")</f>
        <v/>
      </c>
      <c r="BJ870" t="str">
        <f ca="1">IF($BT870&lt;&gt;"",SUMIF($BD$3:$BD$1004,"="&amp;$BD870,INDIRECT(ADDRESS(3,BJ$2,1,1)):INDIRECT(ADDRESS(1004,BJ$2,1,1))),"")</f>
        <v/>
      </c>
      <c r="BK870" t="str">
        <f ca="1">IF($BT870&lt;&gt;"",SUMIF($BD$3:$BD$1004,"="&amp;$BD870,INDIRECT(ADDRESS(3,BK$2,1,1)):INDIRECT(ADDRESS(1004,BK$2,1,1))),"")</f>
        <v/>
      </c>
      <c r="BL870" t="str">
        <f ca="1">IF($BT870&lt;&gt;"",SUMIF($BD$3:$BD$1004,"="&amp;$BD870,INDIRECT(ADDRESS(3,BL$2,1,1)):INDIRECT(ADDRESS(1004,BL$2,1,1))),"")</f>
        <v/>
      </c>
      <c r="BM870" t="str">
        <f ca="1">IF($BT870&lt;&gt;"",SUMIF($BD$3:$BD$1004,"="&amp;$BD870,INDIRECT(ADDRESS(3,BM$2,1,1)):INDIRECT(ADDRESS(1004,BM$2,1,1))),"")</f>
        <v/>
      </c>
      <c r="BN870" t="str">
        <f ca="1">IF($BT870&lt;&gt;"",SUMIF($BD$3:$BD$1004,"="&amp;$BD870,INDIRECT(ADDRESS(3,BN$2,1,1)):INDIRECT(ADDRESS(1004,BN$2,1,1))),"")</f>
        <v/>
      </c>
      <c r="BO870" t="str">
        <f ca="1">IF($BT870&lt;&gt;"",SUMIF($BD$3:$BD$1004,"="&amp;$BD870,INDIRECT(ADDRESS(3,BO$2,1,1)):INDIRECT(ADDRESS(1004,BO$2,1,1))),"")</f>
        <v/>
      </c>
      <c r="BP870" t="str">
        <f ca="1">IF($BT870&lt;&gt;"",SUMIF($BD$3:$BD$1004,"="&amp;$BD870,INDIRECT(ADDRESS(3,BP$2,1,1)):INDIRECT(ADDRESS(1004,BP$2,1,1))),"")</f>
        <v/>
      </c>
      <c r="BQ870" t="str">
        <f ca="1">IF($BT870&lt;&gt;"",SUMIF($BD$3:$BD$1004,"="&amp;$BD870,INDIRECT(ADDRESS(3,BQ$2,1,1)):INDIRECT(ADDRESS(1004,BQ$2,1,1))),"")</f>
        <v/>
      </c>
      <c r="BR870" t="str">
        <f ca="1">IF($BT870&lt;&gt;"",SUMIF($BD$3:$BD$1004,"="&amp;$BD870,INDIRECT(ADDRESS(3,BR$2,1,1)):INDIRECT(ADDRESS(1004,BR$2,1,1))),"")</f>
        <v/>
      </c>
      <c r="BS870" t="str">
        <f>IF($A870&lt;&gt;"",VLOOKUP(TRUNC(MID($A870,1,2),0),Plano_Contas!$H$3:$J$103,3,TRUE),"")</f>
        <v/>
      </c>
      <c r="BT870" t="str">
        <f t="shared" si="52"/>
        <v/>
      </c>
      <c r="BV870">
        <f>Empresas!C870</f>
        <v>0</v>
      </c>
    </row>
    <row r="871" spans="1:74" x14ac:dyDescent="0.2">
      <c r="A871" s="89"/>
      <c r="B871" s="52" t="str">
        <f>IF($A871&lt;&gt;"",VLOOKUP(""&amp;$A871,Plano_Contas!$A$3:$F$1003,6,0),"")</f>
        <v/>
      </c>
      <c r="C871" s="91"/>
      <c r="D871" s="111"/>
      <c r="E871" s="112">
        <v>0</v>
      </c>
      <c r="F871" s="87"/>
      <c r="G871" s="85"/>
      <c r="H871" s="111"/>
      <c r="I871" s="112">
        <v>0</v>
      </c>
      <c r="J871" s="87"/>
      <c r="K871" s="85"/>
      <c r="L871" s="111"/>
      <c r="M871" s="112">
        <v>0</v>
      </c>
      <c r="N871" s="87"/>
      <c r="O871" s="85"/>
      <c r="P871" s="111"/>
      <c r="Q871" s="112">
        <v>0</v>
      </c>
      <c r="R871" s="87"/>
      <c r="S871" s="85"/>
      <c r="T871" s="111"/>
      <c r="U871" s="112">
        <v>0</v>
      </c>
      <c r="V871" s="87"/>
      <c r="W871" s="85"/>
      <c r="X871" s="111"/>
      <c r="Y871" s="112">
        <v>0</v>
      </c>
      <c r="Z871" s="87"/>
      <c r="AA871" s="85"/>
      <c r="AB871" s="111"/>
      <c r="AC871" s="112">
        <v>0</v>
      </c>
      <c r="AD871" s="87"/>
      <c r="AE871" s="85"/>
      <c r="AF871" s="111"/>
      <c r="AG871" s="112">
        <v>0</v>
      </c>
      <c r="AH871" s="87"/>
      <c r="AI871" s="85"/>
      <c r="AJ871" s="111"/>
      <c r="AK871" s="112">
        <v>0</v>
      </c>
      <c r="AL871" s="87"/>
      <c r="AM871" s="85"/>
      <c r="AN871" s="111"/>
      <c r="AO871" s="112">
        <v>0</v>
      </c>
      <c r="AP871" s="87"/>
      <c r="AQ871" s="85"/>
      <c r="AR871" s="111"/>
      <c r="AS871" s="112">
        <v>0</v>
      </c>
      <c r="AT871" s="87"/>
      <c r="AU871" s="85"/>
      <c r="AV871" s="111"/>
      <c r="AW871" s="112">
        <v>0</v>
      </c>
      <c r="AX871" s="87"/>
      <c r="AY871" s="85"/>
      <c r="AZ871" s="267">
        <f t="shared" si="49"/>
        <v>0</v>
      </c>
      <c r="BA871" s="88">
        <f t="shared" si="50"/>
        <v>0</v>
      </c>
      <c r="BC871">
        <f>IF($A871&lt;&gt;"",COUNTIF($BD$3:$BD871,$BD871),0)</f>
        <v>0</v>
      </c>
      <c r="BD871" t="str">
        <f>IF($A871&lt;&gt;"",VLOOKUP(TRUNC(MID($A871,1,2),0),Plano_Contas!$H$3:$J$103,2,TRUE),"")</f>
        <v/>
      </c>
      <c r="BE871" s="201" t="str">
        <f t="shared" si="51"/>
        <v/>
      </c>
      <c r="BF871" t="str">
        <f ca="1">IF($BT871&lt;&gt;"",SUMIF($BD$3:$BD$1004,"="&amp;$BD871,INDIRECT(ADDRESS(3,BF$2,1,1)):INDIRECT(ADDRESS(1004,BF$2,1,1))),"")</f>
        <v/>
      </c>
      <c r="BG871" t="str">
        <f ca="1">IF($BT871&lt;&gt;"",SUMIF($BD$3:$BD$1004,"="&amp;$BD871,INDIRECT(ADDRESS(3,BG$2,1,1)):INDIRECT(ADDRESS(1004,BG$2,1,1))),"")</f>
        <v/>
      </c>
      <c r="BH871" t="str">
        <f ca="1">IF($BT871&lt;&gt;"",SUMIF($BD$3:$BD$1004,"="&amp;$BD871,INDIRECT(ADDRESS(3,BH$2,1,1)):INDIRECT(ADDRESS(1004,BH$2,1,1))),"")</f>
        <v/>
      </c>
      <c r="BI871" t="str">
        <f ca="1">IF($BT871&lt;&gt;"",SUMIF($BD$3:$BD$1004,"="&amp;$BD871,INDIRECT(ADDRESS(3,BI$2,1,1)):INDIRECT(ADDRESS(1004,BI$2,1,1))),"")</f>
        <v/>
      </c>
      <c r="BJ871" t="str">
        <f ca="1">IF($BT871&lt;&gt;"",SUMIF($BD$3:$BD$1004,"="&amp;$BD871,INDIRECT(ADDRESS(3,BJ$2,1,1)):INDIRECT(ADDRESS(1004,BJ$2,1,1))),"")</f>
        <v/>
      </c>
      <c r="BK871" t="str">
        <f ca="1">IF($BT871&lt;&gt;"",SUMIF($BD$3:$BD$1004,"="&amp;$BD871,INDIRECT(ADDRESS(3,BK$2,1,1)):INDIRECT(ADDRESS(1004,BK$2,1,1))),"")</f>
        <v/>
      </c>
      <c r="BL871" t="str">
        <f ca="1">IF($BT871&lt;&gt;"",SUMIF($BD$3:$BD$1004,"="&amp;$BD871,INDIRECT(ADDRESS(3,BL$2,1,1)):INDIRECT(ADDRESS(1004,BL$2,1,1))),"")</f>
        <v/>
      </c>
      <c r="BM871" t="str">
        <f ca="1">IF($BT871&lt;&gt;"",SUMIF($BD$3:$BD$1004,"="&amp;$BD871,INDIRECT(ADDRESS(3,BM$2,1,1)):INDIRECT(ADDRESS(1004,BM$2,1,1))),"")</f>
        <v/>
      </c>
      <c r="BN871" t="str">
        <f ca="1">IF($BT871&lt;&gt;"",SUMIF($BD$3:$BD$1004,"="&amp;$BD871,INDIRECT(ADDRESS(3,BN$2,1,1)):INDIRECT(ADDRESS(1004,BN$2,1,1))),"")</f>
        <v/>
      </c>
      <c r="BO871" t="str">
        <f ca="1">IF($BT871&lt;&gt;"",SUMIF($BD$3:$BD$1004,"="&amp;$BD871,INDIRECT(ADDRESS(3,BO$2,1,1)):INDIRECT(ADDRESS(1004,BO$2,1,1))),"")</f>
        <v/>
      </c>
      <c r="BP871" t="str">
        <f ca="1">IF($BT871&lt;&gt;"",SUMIF($BD$3:$BD$1004,"="&amp;$BD871,INDIRECT(ADDRESS(3,BP$2,1,1)):INDIRECT(ADDRESS(1004,BP$2,1,1))),"")</f>
        <v/>
      </c>
      <c r="BQ871" t="str">
        <f ca="1">IF($BT871&lt;&gt;"",SUMIF($BD$3:$BD$1004,"="&amp;$BD871,INDIRECT(ADDRESS(3,BQ$2,1,1)):INDIRECT(ADDRESS(1004,BQ$2,1,1))),"")</f>
        <v/>
      </c>
      <c r="BR871" t="str">
        <f ca="1">IF($BT871&lt;&gt;"",SUMIF($BD$3:$BD$1004,"="&amp;$BD871,INDIRECT(ADDRESS(3,BR$2,1,1)):INDIRECT(ADDRESS(1004,BR$2,1,1))),"")</f>
        <v/>
      </c>
      <c r="BS871" t="str">
        <f>IF($A871&lt;&gt;"",VLOOKUP(TRUNC(MID($A871,1,2),0),Plano_Contas!$H$3:$J$103,3,TRUE),"")</f>
        <v/>
      </c>
      <c r="BT871" t="str">
        <f t="shared" si="52"/>
        <v/>
      </c>
      <c r="BV871">
        <f>Empresas!C871</f>
        <v>0</v>
      </c>
    </row>
    <row r="872" spans="1:74" x14ac:dyDescent="0.2">
      <c r="A872" s="89"/>
      <c r="B872" s="52" t="str">
        <f>IF($A872&lt;&gt;"",VLOOKUP(""&amp;$A872,Plano_Contas!$A$3:$F$1003,6,0),"")</f>
        <v/>
      </c>
      <c r="C872" s="91"/>
      <c r="D872" s="111"/>
      <c r="E872" s="112">
        <v>0</v>
      </c>
      <c r="F872" s="87"/>
      <c r="G872" s="85"/>
      <c r="H872" s="111"/>
      <c r="I872" s="112">
        <v>0</v>
      </c>
      <c r="J872" s="87"/>
      <c r="K872" s="85"/>
      <c r="L872" s="111"/>
      <c r="M872" s="112">
        <v>0</v>
      </c>
      <c r="N872" s="87"/>
      <c r="O872" s="85"/>
      <c r="P872" s="111"/>
      <c r="Q872" s="112">
        <v>0</v>
      </c>
      <c r="R872" s="87"/>
      <c r="S872" s="85"/>
      <c r="T872" s="111"/>
      <c r="U872" s="112">
        <v>0</v>
      </c>
      <c r="V872" s="87"/>
      <c r="W872" s="85"/>
      <c r="X872" s="111"/>
      <c r="Y872" s="112">
        <v>0</v>
      </c>
      <c r="Z872" s="87"/>
      <c r="AA872" s="85"/>
      <c r="AB872" s="111"/>
      <c r="AC872" s="112">
        <v>0</v>
      </c>
      <c r="AD872" s="87"/>
      <c r="AE872" s="85"/>
      <c r="AF872" s="111"/>
      <c r="AG872" s="112">
        <v>0</v>
      </c>
      <c r="AH872" s="87"/>
      <c r="AI872" s="85"/>
      <c r="AJ872" s="111"/>
      <c r="AK872" s="112">
        <v>0</v>
      </c>
      <c r="AL872" s="87"/>
      <c r="AM872" s="85"/>
      <c r="AN872" s="111"/>
      <c r="AO872" s="112">
        <v>0</v>
      </c>
      <c r="AP872" s="87"/>
      <c r="AQ872" s="85"/>
      <c r="AR872" s="111"/>
      <c r="AS872" s="112">
        <v>0</v>
      </c>
      <c r="AT872" s="87"/>
      <c r="AU872" s="85"/>
      <c r="AV872" s="111"/>
      <c r="AW872" s="112">
        <v>0</v>
      </c>
      <c r="AX872" s="87"/>
      <c r="AY872" s="85"/>
      <c r="AZ872" s="267">
        <f t="shared" si="49"/>
        <v>0</v>
      </c>
      <c r="BA872" s="88">
        <f t="shared" si="50"/>
        <v>0</v>
      </c>
      <c r="BC872">
        <f>IF($A872&lt;&gt;"",COUNTIF($BD$3:$BD872,$BD872),0)</f>
        <v>0</v>
      </c>
      <c r="BD872" t="str">
        <f>IF($A872&lt;&gt;"",VLOOKUP(TRUNC(MID($A872,1,2),0),Plano_Contas!$H$3:$J$103,2,TRUE),"")</f>
        <v/>
      </c>
      <c r="BE872" s="201" t="str">
        <f t="shared" si="51"/>
        <v/>
      </c>
      <c r="BF872" t="str">
        <f ca="1">IF($BT872&lt;&gt;"",SUMIF($BD$3:$BD$1004,"="&amp;$BD872,INDIRECT(ADDRESS(3,BF$2,1,1)):INDIRECT(ADDRESS(1004,BF$2,1,1))),"")</f>
        <v/>
      </c>
      <c r="BG872" t="str">
        <f ca="1">IF($BT872&lt;&gt;"",SUMIF($BD$3:$BD$1004,"="&amp;$BD872,INDIRECT(ADDRESS(3,BG$2,1,1)):INDIRECT(ADDRESS(1004,BG$2,1,1))),"")</f>
        <v/>
      </c>
      <c r="BH872" t="str">
        <f ca="1">IF($BT872&lt;&gt;"",SUMIF($BD$3:$BD$1004,"="&amp;$BD872,INDIRECT(ADDRESS(3,BH$2,1,1)):INDIRECT(ADDRESS(1004,BH$2,1,1))),"")</f>
        <v/>
      </c>
      <c r="BI872" t="str">
        <f ca="1">IF($BT872&lt;&gt;"",SUMIF($BD$3:$BD$1004,"="&amp;$BD872,INDIRECT(ADDRESS(3,BI$2,1,1)):INDIRECT(ADDRESS(1004,BI$2,1,1))),"")</f>
        <v/>
      </c>
      <c r="BJ872" t="str">
        <f ca="1">IF($BT872&lt;&gt;"",SUMIF($BD$3:$BD$1004,"="&amp;$BD872,INDIRECT(ADDRESS(3,BJ$2,1,1)):INDIRECT(ADDRESS(1004,BJ$2,1,1))),"")</f>
        <v/>
      </c>
      <c r="BK872" t="str">
        <f ca="1">IF($BT872&lt;&gt;"",SUMIF($BD$3:$BD$1004,"="&amp;$BD872,INDIRECT(ADDRESS(3,BK$2,1,1)):INDIRECT(ADDRESS(1004,BK$2,1,1))),"")</f>
        <v/>
      </c>
      <c r="BL872" t="str">
        <f ca="1">IF($BT872&lt;&gt;"",SUMIF($BD$3:$BD$1004,"="&amp;$BD872,INDIRECT(ADDRESS(3,BL$2,1,1)):INDIRECT(ADDRESS(1004,BL$2,1,1))),"")</f>
        <v/>
      </c>
      <c r="BM872" t="str">
        <f ca="1">IF($BT872&lt;&gt;"",SUMIF($BD$3:$BD$1004,"="&amp;$BD872,INDIRECT(ADDRESS(3,BM$2,1,1)):INDIRECT(ADDRESS(1004,BM$2,1,1))),"")</f>
        <v/>
      </c>
      <c r="BN872" t="str">
        <f ca="1">IF($BT872&lt;&gt;"",SUMIF($BD$3:$BD$1004,"="&amp;$BD872,INDIRECT(ADDRESS(3,BN$2,1,1)):INDIRECT(ADDRESS(1004,BN$2,1,1))),"")</f>
        <v/>
      </c>
      <c r="BO872" t="str">
        <f ca="1">IF($BT872&lt;&gt;"",SUMIF($BD$3:$BD$1004,"="&amp;$BD872,INDIRECT(ADDRESS(3,BO$2,1,1)):INDIRECT(ADDRESS(1004,BO$2,1,1))),"")</f>
        <v/>
      </c>
      <c r="BP872" t="str">
        <f ca="1">IF($BT872&lt;&gt;"",SUMIF($BD$3:$BD$1004,"="&amp;$BD872,INDIRECT(ADDRESS(3,BP$2,1,1)):INDIRECT(ADDRESS(1004,BP$2,1,1))),"")</f>
        <v/>
      </c>
      <c r="BQ872" t="str">
        <f ca="1">IF($BT872&lt;&gt;"",SUMIF($BD$3:$BD$1004,"="&amp;$BD872,INDIRECT(ADDRESS(3,BQ$2,1,1)):INDIRECT(ADDRESS(1004,BQ$2,1,1))),"")</f>
        <v/>
      </c>
      <c r="BR872" t="str">
        <f ca="1">IF($BT872&lt;&gt;"",SUMIF($BD$3:$BD$1004,"="&amp;$BD872,INDIRECT(ADDRESS(3,BR$2,1,1)):INDIRECT(ADDRESS(1004,BR$2,1,1))),"")</f>
        <v/>
      </c>
      <c r="BS872" t="str">
        <f>IF($A872&lt;&gt;"",VLOOKUP(TRUNC(MID($A872,1,2),0),Plano_Contas!$H$3:$J$103,3,TRUE),"")</f>
        <v/>
      </c>
      <c r="BT872" t="str">
        <f t="shared" si="52"/>
        <v/>
      </c>
      <c r="BV872">
        <f>Empresas!C872</f>
        <v>0</v>
      </c>
    </row>
    <row r="873" spans="1:74" x14ac:dyDescent="0.2">
      <c r="A873" s="89"/>
      <c r="B873" s="52" t="str">
        <f>IF($A873&lt;&gt;"",VLOOKUP(""&amp;$A873,Plano_Contas!$A$3:$F$1003,6,0),"")</f>
        <v/>
      </c>
      <c r="C873" s="91"/>
      <c r="D873" s="111"/>
      <c r="E873" s="112">
        <v>0</v>
      </c>
      <c r="F873" s="87"/>
      <c r="G873" s="85"/>
      <c r="H873" s="111"/>
      <c r="I873" s="112">
        <v>0</v>
      </c>
      <c r="J873" s="87"/>
      <c r="K873" s="85"/>
      <c r="L873" s="111"/>
      <c r="M873" s="112">
        <v>0</v>
      </c>
      <c r="N873" s="87"/>
      <c r="O873" s="85"/>
      <c r="P873" s="111"/>
      <c r="Q873" s="112">
        <v>0</v>
      </c>
      <c r="R873" s="87"/>
      <c r="S873" s="85"/>
      <c r="T873" s="111"/>
      <c r="U873" s="112">
        <v>0</v>
      </c>
      <c r="V873" s="87"/>
      <c r="W873" s="85"/>
      <c r="X873" s="111"/>
      <c r="Y873" s="112">
        <v>0</v>
      </c>
      <c r="Z873" s="87"/>
      <c r="AA873" s="85"/>
      <c r="AB873" s="111"/>
      <c r="AC873" s="112">
        <v>0</v>
      </c>
      <c r="AD873" s="87"/>
      <c r="AE873" s="85"/>
      <c r="AF873" s="111"/>
      <c r="AG873" s="112">
        <v>0</v>
      </c>
      <c r="AH873" s="87"/>
      <c r="AI873" s="85"/>
      <c r="AJ873" s="111"/>
      <c r="AK873" s="112">
        <v>0</v>
      </c>
      <c r="AL873" s="87"/>
      <c r="AM873" s="85"/>
      <c r="AN873" s="111"/>
      <c r="AO873" s="112">
        <v>0</v>
      </c>
      <c r="AP873" s="87"/>
      <c r="AQ873" s="85"/>
      <c r="AR873" s="111"/>
      <c r="AS873" s="112">
        <v>0</v>
      </c>
      <c r="AT873" s="87"/>
      <c r="AU873" s="85"/>
      <c r="AV873" s="111"/>
      <c r="AW873" s="112">
        <v>0</v>
      </c>
      <c r="AX873" s="87"/>
      <c r="AY873" s="85"/>
      <c r="AZ873" s="267">
        <f t="shared" si="49"/>
        <v>0</v>
      </c>
      <c r="BA873" s="88">
        <f t="shared" si="50"/>
        <v>0</v>
      </c>
      <c r="BC873">
        <f>IF($A873&lt;&gt;"",COUNTIF($BD$3:$BD873,$BD873),0)</f>
        <v>0</v>
      </c>
      <c r="BD873" t="str">
        <f>IF($A873&lt;&gt;"",VLOOKUP(TRUNC(MID($A873,1,2),0),Plano_Contas!$H$3:$J$103,2,TRUE),"")</f>
        <v/>
      </c>
      <c r="BE873" s="201" t="str">
        <f t="shared" si="51"/>
        <v/>
      </c>
      <c r="BF873" t="str">
        <f ca="1">IF($BT873&lt;&gt;"",SUMIF($BD$3:$BD$1004,"="&amp;$BD873,INDIRECT(ADDRESS(3,BF$2,1,1)):INDIRECT(ADDRESS(1004,BF$2,1,1))),"")</f>
        <v/>
      </c>
      <c r="BG873" t="str">
        <f ca="1">IF($BT873&lt;&gt;"",SUMIF($BD$3:$BD$1004,"="&amp;$BD873,INDIRECT(ADDRESS(3,BG$2,1,1)):INDIRECT(ADDRESS(1004,BG$2,1,1))),"")</f>
        <v/>
      </c>
      <c r="BH873" t="str">
        <f ca="1">IF($BT873&lt;&gt;"",SUMIF($BD$3:$BD$1004,"="&amp;$BD873,INDIRECT(ADDRESS(3,BH$2,1,1)):INDIRECT(ADDRESS(1004,BH$2,1,1))),"")</f>
        <v/>
      </c>
      <c r="BI873" t="str">
        <f ca="1">IF($BT873&lt;&gt;"",SUMIF($BD$3:$BD$1004,"="&amp;$BD873,INDIRECT(ADDRESS(3,BI$2,1,1)):INDIRECT(ADDRESS(1004,BI$2,1,1))),"")</f>
        <v/>
      </c>
      <c r="BJ873" t="str">
        <f ca="1">IF($BT873&lt;&gt;"",SUMIF($BD$3:$BD$1004,"="&amp;$BD873,INDIRECT(ADDRESS(3,BJ$2,1,1)):INDIRECT(ADDRESS(1004,BJ$2,1,1))),"")</f>
        <v/>
      </c>
      <c r="BK873" t="str">
        <f ca="1">IF($BT873&lt;&gt;"",SUMIF($BD$3:$BD$1004,"="&amp;$BD873,INDIRECT(ADDRESS(3,BK$2,1,1)):INDIRECT(ADDRESS(1004,BK$2,1,1))),"")</f>
        <v/>
      </c>
      <c r="BL873" t="str">
        <f ca="1">IF($BT873&lt;&gt;"",SUMIF($BD$3:$BD$1004,"="&amp;$BD873,INDIRECT(ADDRESS(3,BL$2,1,1)):INDIRECT(ADDRESS(1004,BL$2,1,1))),"")</f>
        <v/>
      </c>
      <c r="BM873" t="str">
        <f ca="1">IF($BT873&lt;&gt;"",SUMIF($BD$3:$BD$1004,"="&amp;$BD873,INDIRECT(ADDRESS(3,BM$2,1,1)):INDIRECT(ADDRESS(1004,BM$2,1,1))),"")</f>
        <v/>
      </c>
      <c r="BN873" t="str">
        <f ca="1">IF($BT873&lt;&gt;"",SUMIF($BD$3:$BD$1004,"="&amp;$BD873,INDIRECT(ADDRESS(3,BN$2,1,1)):INDIRECT(ADDRESS(1004,BN$2,1,1))),"")</f>
        <v/>
      </c>
      <c r="BO873" t="str">
        <f ca="1">IF($BT873&lt;&gt;"",SUMIF($BD$3:$BD$1004,"="&amp;$BD873,INDIRECT(ADDRESS(3,BO$2,1,1)):INDIRECT(ADDRESS(1004,BO$2,1,1))),"")</f>
        <v/>
      </c>
      <c r="BP873" t="str">
        <f ca="1">IF($BT873&lt;&gt;"",SUMIF($BD$3:$BD$1004,"="&amp;$BD873,INDIRECT(ADDRESS(3,BP$2,1,1)):INDIRECT(ADDRESS(1004,BP$2,1,1))),"")</f>
        <v/>
      </c>
      <c r="BQ873" t="str">
        <f ca="1">IF($BT873&lt;&gt;"",SUMIF($BD$3:$BD$1004,"="&amp;$BD873,INDIRECT(ADDRESS(3,BQ$2,1,1)):INDIRECT(ADDRESS(1004,BQ$2,1,1))),"")</f>
        <v/>
      </c>
      <c r="BR873" t="str">
        <f ca="1">IF($BT873&lt;&gt;"",SUMIF($BD$3:$BD$1004,"="&amp;$BD873,INDIRECT(ADDRESS(3,BR$2,1,1)):INDIRECT(ADDRESS(1004,BR$2,1,1))),"")</f>
        <v/>
      </c>
      <c r="BS873" t="str">
        <f>IF($A873&lt;&gt;"",VLOOKUP(TRUNC(MID($A873,1,2),0),Plano_Contas!$H$3:$J$103,3,TRUE),"")</f>
        <v/>
      </c>
      <c r="BT873" t="str">
        <f t="shared" si="52"/>
        <v/>
      </c>
      <c r="BV873">
        <f>Empresas!C873</f>
        <v>0</v>
      </c>
    </row>
    <row r="874" spans="1:74" x14ac:dyDescent="0.2">
      <c r="A874" s="89"/>
      <c r="B874" s="52" t="str">
        <f>IF($A874&lt;&gt;"",VLOOKUP(""&amp;$A874,Plano_Contas!$A$3:$F$1003,6,0),"")</f>
        <v/>
      </c>
      <c r="C874" s="91"/>
      <c r="D874" s="111"/>
      <c r="E874" s="112">
        <v>0</v>
      </c>
      <c r="F874" s="87"/>
      <c r="G874" s="85"/>
      <c r="H874" s="111"/>
      <c r="I874" s="112">
        <v>0</v>
      </c>
      <c r="J874" s="87"/>
      <c r="K874" s="85"/>
      <c r="L874" s="111"/>
      <c r="M874" s="112">
        <v>0</v>
      </c>
      <c r="N874" s="87"/>
      <c r="O874" s="85"/>
      <c r="P874" s="111"/>
      <c r="Q874" s="112">
        <v>0</v>
      </c>
      <c r="R874" s="87"/>
      <c r="S874" s="85"/>
      <c r="T874" s="111"/>
      <c r="U874" s="112">
        <v>0</v>
      </c>
      <c r="V874" s="87"/>
      <c r="W874" s="85"/>
      <c r="X874" s="111"/>
      <c r="Y874" s="112">
        <v>0</v>
      </c>
      <c r="Z874" s="87"/>
      <c r="AA874" s="85"/>
      <c r="AB874" s="111"/>
      <c r="AC874" s="112">
        <v>0</v>
      </c>
      <c r="AD874" s="87"/>
      <c r="AE874" s="85"/>
      <c r="AF874" s="111"/>
      <c r="AG874" s="112">
        <v>0</v>
      </c>
      <c r="AH874" s="87"/>
      <c r="AI874" s="85"/>
      <c r="AJ874" s="111"/>
      <c r="AK874" s="112">
        <v>0</v>
      </c>
      <c r="AL874" s="87"/>
      <c r="AM874" s="85"/>
      <c r="AN874" s="111"/>
      <c r="AO874" s="112">
        <v>0</v>
      </c>
      <c r="AP874" s="87"/>
      <c r="AQ874" s="85"/>
      <c r="AR874" s="111"/>
      <c r="AS874" s="112">
        <v>0</v>
      </c>
      <c r="AT874" s="87"/>
      <c r="AU874" s="85"/>
      <c r="AV874" s="111"/>
      <c r="AW874" s="112">
        <v>0</v>
      </c>
      <c r="AX874" s="87"/>
      <c r="AY874" s="85"/>
      <c r="AZ874" s="267">
        <f t="shared" si="49"/>
        <v>0</v>
      </c>
      <c r="BA874" s="88">
        <f t="shared" si="50"/>
        <v>0</v>
      </c>
      <c r="BC874">
        <f>IF($A874&lt;&gt;"",COUNTIF($BD$3:$BD874,$BD874),0)</f>
        <v>0</v>
      </c>
      <c r="BD874" t="str">
        <f>IF($A874&lt;&gt;"",VLOOKUP(TRUNC(MID($A874,1,2),0),Plano_Contas!$H$3:$J$103,2,TRUE),"")</f>
        <v/>
      </c>
      <c r="BE874" s="201" t="str">
        <f t="shared" si="51"/>
        <v/>
      </c>
      <c r="BF874" t="str">
        <f ca="1">IF($BT874&lt;&gt;"",SUMIF($BD$3:$BD$1004,"="&amp;$BD874,INDIRECT(ADDRESS(3,BF$2,1,1)):INDIRECT(ADDRESS(1004,BF$2,1,1))),"")</f>
        <v/>
      </c>
      <c r="BG874" t="str">
        <f ca="1">IF($BT874&lt;&gt;"",SUMIF($BD$3:$BD$1004,"="&amp;$BD874,INDIRECT(ADDRESS(3,BG$2,1,1)):INDIRECT(ADDRESS(1004,BG$2,1,1))),"")</f>
        <v/>
      </c>
      <c r="BH874" t="str">
        <f ca="1">IF($BT874&lt;&gt;"",SUMIF($BD$3:$BD$1004,"="&amp;$BD874,INDIRECT(ADDRESS(3,BH$2,1,1)):INDIRECT(ADDRESS(1004,BH$2,1,1))),"")</f>
        <v/>
      </c>
      <c r="BI874" t="str">
        <f ca="1">IF($BT874&lt;&gt;"",SUMIF($BD$3:$BD$1004,"="&amp;$BD874,INDIRECT(ADDRESS(3,BI$2,1,1)):INDIRECT(ADDRESS(1004,BI$2,1,1))),"")</f>
        <v/>
      </c>
      <c r="BJ874" t="str">
        <f ca="1">IF($BT874&lt;&gt;"",SUMIF($BD$3:$BD$1004,"="&amp;$BD874,INDIRECT(ADDRESS(3,BJ$2,1,1)):INDIRECT(ADDRESS(1004,BJ$2,1,1))),"")</f>
        <v/>
      </c>
      <c r="BK874" t="str">
        <f ca="1">IF($BT874&lt;&gt;"",SUMIF($BD$3:$BD$1004,"="&amp;$BD874,INDIRECT(ADDRESS(3,BK$2,1,1)):INDIRECT(ADDRESS(1004,BK$2,1,1))),"")</f>
        <v/>
      </c>
      <c r="BL874" t="str">
        <f ca="1">IF($BT874&lt;&gt;"",SUMIF($BD$3:$BD$1004,"="&amp;$BD874,INDIRECT(ADDRESS(3,BL$2,1,1)):INDIRECT(ADDRESS(1004,BL$2,1,1))),"")</f>
        <v/>
      </c>
      <c r="BM874" t="str">
        <f ca="1">IF($BT874&lt;&gt;"",SUMIF($BD$3:$BD$1004,"="&amp;$BD874,INDIRECT(ADDRESS(3,BM$2,1,1)):INDIRECT(ADDRESS(1004,BM$2,1,1))),"")</f>
        <v/>
      </c>
      <c r="BN874" t="str">
        <f ca="1">IF($BT874&lt;&gt;"",SUMIF($BD$3:$BD$1004,"="&amp;$BD874,INDIRECT(ADDRESS(3,BN$2,1,1)):INDIRECT(ADDRESS(1004,BN$2,1,1))),"")</f>
        <v/>
      </c>
      <c r="BO874" t="str">
        <f ca="1">IF($BT874&lt;&gt;"",SUMIF($BD$3:$BD$1004,"="&amp;$BD874,INDIRECT(ADDRESS(3,BO$2,1,1)):INDIRECT(ADDRESS(1004,BO$2,1,1))),"")</f>
        <v/>
      </c>
      <c r="BP874" t="str">
        <f ca="1">IF($BT874&lt;&gt;"",SUMIF($BD$3:$BD$1004,"="&amp;$BD874,INDIRECT(ADDRESS(3,BP$2,1,1)):INDIRECT(ADDRESS(1004,BP$2,1,1))),"")</f>
        <v/>
      </c>
      <c r="BQ874" t="str">
        <f ca="1">IF($BT874&lt;&gt;"",SUMIF($BD$3:$BD$1004,"="&amp;$BD874,INDIRECT(ADDRESS(3,BQ$2,1,1)):INDIRECT(ADDRESS(1004,BQ$2,1,1))),"")</f>
        <v/>
      </c>
      <c r="BR874" t="str">
        <f ca="1">IF($BT874&lt;&gt;"",SUMIF($BD$3:$BD$1004,"="&amp;$BD874,INDIRECT(ADDRESS(3,BR$2,1,1)):INDIRECT(ADDRESS(1004,BR$2,1,1))),"")</f>
        <v/>
      </c>
      <c r="BS874" t="str">
        <f>IF($A874&lt;&gt;"",VLOOKUP(TRUNC(MID($A874,1,2),0),Plano_Contas!$H$3:$J$103,3,TRUE),"")</f>
        <v/>
      </c>
      <c r="BT874" t="str">
        <f t="shared" si="52"/>
        <v/>
      </c>
      <c r="BV874">
        <f>Empresas!C874</f>
        <v>0</v>
      </c>
    </row>
    <row r="875" spans="1:74" x14ac:dyDescent="0.2">
      <c r="A875" s="89"/>
      <c r="B875" s="52" t="str">
        <f>IF($A875&lt;&gt;"",VLOOKUP(""&amp;$A875,Plano_Contas!$A$3:$F$1003,6,0),"")</f>
        <v/>
      </c>
      <c r="C875" s="91"/>
      <c r="D875" s="111"/>
      <c r="E875" s="112">
        <v>0</v>
      </c>
      <c r="F875" s="87"/>
      <c r="G875" s="85"/>
      <c r="H875" s="111"/>
      <c r="I875" s="112">
        <v>0</v>
      </c>
      <c r="J875" s="87"/>
      <c r="K875" s="85"/>
      <c r="L875" s="111"/>
      <c r="M875" s="112">
        <v>0</v>
      </c>
      <c r="N875" s="87"/>
      <c r="O875" s="85"/>
      <c r="P875" s="111"/>
      <c r="Q875" s="112">
        <v>0</v>
      </c>
      <c r="R875" s="87"/>
      <c r="S875" s="85"/>
      <c r="T875" s="111"/>
      <c r="U875" s="112">
        <v>0</v>
      </c>
      <c r="V875" s="87"/>
      <c r="W875" s="85"/>
      <c r="X875" s="111"/>
      <c r="Y875" s="112">
        <v>0</v>
      </c>
      <c r="Z875" s="87"/>
      <c r="AA875" s="85"/>
      <c r="AB875" s="111"/>
      <c r="AC875" s="112">
        <v>0</v>
      </c>
      <c r="AD875" s="87"/>
      <c r="AE875" s="85"/>
      <c r="AF875" s="111"/>
      <c r="AG875" s="112">
        <v>0</v>
      </c>
      <c r="AH875" s="87"/>
      <c r="AI875" s="85"/>
      <c r="AJ875" s="111"/>
      <c r="AK875" s="112">
        <v>0</v>
      </c>
      <c r="AL875" s="87"/>
      <c r="AM875" s="85"/>
      <c r="AN875" s="111"/>
      <c r="AO875" s="112">
        <v>0</v>
      </c>
      <c r="AP875" s="87"/>
      <c r="AQ875" s="85"/>
      <c r="AR875" s="111"/>
      <c r="AS875" s="112">
        <v>0</v>
      </c>
      <c r="AT875" s="87"/>
      <c r="AU875" s="85"/>
      <c r="AV875" s="111"/>
      <c r="AW875" s="112">
        <v>0</v>
      </c>
      <c r="AX875" s="87"/>
      <c r="AY875" s="85"/>
      <c r="AZ875" s="267">
        <f t="shared" si="49"/>
        <v>0</v>
      </c>
      <c r="BA875" s="88">
        <f t="shared" si="50"/>
        <v>0</v>
      </c>
      <c r="BC875">
        <f>IF($A875&lt;&gt;"",COUNTIF($BD$3:$BD875,$BD875),0)</f>
        <v>0</v>
      </c>
      <c r="BD875" t="str">
        <f>IF($A875&lt;&gt;"",VLOOKUP(TRUNC(MID($A875,1,2),0),Plano_Contas!$H$3:$J$103,2,TRUE),"")</f>
        <v/>
      </c>
      <c r="BE875" s="201" t="str">
        <f t="shared" si="51"/>
        <v/>
      </c>
      <c r="BF875" t="str">
        <f ca="1">IF($BT875&lt;&gt;"",SUMIF($BD$3:$BD$1004,"="&amp;$BD875,INDIRECT(ADDRESS(3,BF$2,1,1)):INDIRECT(ADDRESS(1004,BF$2,1,1))),"")</f>
        <v/>
      </c>
      <c r="BG875" t="str">
        <f ca="1">IF($BT875&lt;&gt;"",SUMIF($BD$3:$BD$1004,"="&amp;$BD875,INDIRECT(ADDRESS(3,BG$2,1,1)):INDIRECT(ADDRESS(1004,BG$2,1,1))),"")</f>
        <v/>
      </c>
      <c r="BH875" t="str">
        <f ca="1">IF($BT875&lt;&gt;"",SUMIF($BD$3:$BD$1004,"="&amp;$BD875,INDIRECT(ADDRESS(3,BH$2,1,1)):INDIRECT(ADDRESS(1004,BH$2,1,1))),"")</f>
        <v/>
      </c>
      <c r="BI875" t="str">
        <f ca="1">IF($BT875&lt;&gt;"",SUMIF($BD$3:$BD$1004,"="&amp;$BD875,INDIRECT(ADDRESS(3,BI$2,1,1)):INDIRECT(ADDRESS(1004,BI$2,1,1))),"")</f>
        <v/>
      </c>
      <c r="BJ875" t="str">
        <f ca="1">IF($BT875&lt;&gt;"",SUMIF($BD$3:$BD$1004,"="&amp;$BD875,INDIRECT(ADDRESS(3,BJ$2,1,1)):INDIRECT(ADDRESS(1004,BJ$2,1,1))),"")</f>
        <v/>
      </c>
      <c r="BK875" t="str">
        <f ca="1">IF($BT875&lt;&gt;"",SUMIF($BD$3:$BD$1004,"="&amp;$BD875,INDIRECT(ADDRESS(3,BK$2,1,1)):INDIRECT(ADDRESS(1004,BK$2,1,1))),"")</f>
        <v/>
      </c>
      <c r="BL875" t="str">
        <f ca="1">IF($BT875&lt;&gt;"",SUMIF($BD$3:$BD$1004,"="&amp;$BD875,INDIRECT(ADDRESS(3,BL$2,1,1)):INDIRECT(ADDRESS(1004,BL$2,1,1))),"")</f>
        <v/>
      </c>
      <c r="BM875" t="str">
        <f ca="1">IF($BT875&lt;&gt;"",SUMIF($BD$3:$BD$1004,"="&amp;$BD875,INDIRECT(ADDRESS(3,BM$2,1,1)):INDIRECT(ADDRESS(1004,BM$2,1,1))),"")</f>
        <v/>
      </c>
      <c r="BN875" t="str">
        <f ca="1">IF($BT875&lt;&gt;"",SUMIF($BD$3:$BD$1004,"="&amp;$BD875,INDIRECT(ADDRESS(3,BN$2,1,1)):INDIRECT(ADDRESS(1004,BN$2,1,1))),"")</f>
        <v/>
      </c>
      <c r="BO875" t="str">
        <f ca="1">IF($BT875&lt;&gt;"",SUMIF($BD$3:$BD$1004,"="&amp;$BD875,INDIRECT(ADDRESS(3,BO$2,1,1)):INDIRECT(ADDRESS(1004,BO$2,1,1))),"")</f>
        <v/>
      </c>
      <c r="BP875" t="str">
        <f ca="1">IF($BT875&lt;&gt;"",SUMIF($BD$3:$BD$1004,"="&amp;$BD875,INDIRECT(ADDRESS(3,BP$2,1,1)):INDIRECT(ADDRESS(1004,BP$2,1,1))),"")</f>
        <v/>
      </c>
      <c r="BQ875" t="str">
        <f ca="1">IF($BT875&lt;&gt;"",SUMIF($BD$3:$BD$1004,"="&amp;$BD875,INDIRECT(ADDRESS(3,BQ$2,1,1)):INDIRECT(ADDRESS(1004,BQ$2,1,1))),"")</f>
        <v/>
      </c>
      <c r="BR875" t="str">
        <f ca="1">IF($BT875&lt;&gt;"",SUMIF($BD$3:$BD$1004,"="&amp;$BD875,INDIRECT(ADDRESS(3,BR$2,1,1)):INDIRECT(ADDRESS(1004,BR$2,1,1))),"")</f>
        <v/>
      </c>
      <c r="BS875" t="str">
        <f>IF($A875&lt;&gt;"",VLOOKUP(TRUNC(MID($A875,1,2),0),Plano_Contas!$H$3:$J$103,3,TRUE),"")</f>
        <v/>
      </c>
      <c r="BT875" t="str">
        <f t="shared" si="52"/>
        <v/>
      </c>
      <c r="BV875">
        <f>Empresas!C875</f>
        <v>0</v>
      </c>
    </row>
    <row r="876" spans="1:74" x14ac:dyDescent="0.2">
      <c r="A876" s="89"/>
      <c r="B876" s="52" t="str">
        <f>IF($A876&lt;&gt;"",VLOOKUP(""&amp;$A876,Plano_Contas!$A$3:$F$1003,6,0),"")</f>
        <v/>
      </c>
      <c r="C876" s="91"/>
      <c r="D876" s="111"/>
      <c r="E876" s="112">
        <v>0</v>
      </c>
      <c r="F876" s="87"/>
      <c r="G876" s="85"/>
      <c r="H876" s="111"/>
      <c r="I876" s="112">
        <v>0</v>
      </c>
      <c r="J876" s="87"/>
      <c r="K876" s="85"/>
      <c r="L876" s="111"/>
      <c r="M876" s="112">
        <v>0</v>
      </c>
      <c r="N876" s="87"/>
      <c r="O876" s="85"/>
      <c r="P876" s="111"/>
      <c r="Q876" s="112">
        <v>0</v>
      </c>
      <c r="R876" s="87"/>
      <c r="S876" s="85"/>
      <c r="T876" s="111"/>
      <c r="U876" s="112">
        <v>0</v>
      </c>
      <c r="V876" s="87"/>
      <c r="W876" s="85"/>
      <c r="X876" s="111"/>
      <c r="Y876" s="112">
        <v>0</v>
      </c>
      <c r="Z876" s="87"/>
      <c r="AA876" s="85"/>
      <c r="AB876" s="111"/>
      <c r="AC876" s="112">
        <v>0</v>
      </c>
      <c r="AD876" s="87"/>
      <c r="AE876" s="85"/>
      <c r="AF876" s="111"/>
      <c r="AG876" s="112">
        <v>0</v>
      </c>
      <c r="AH876" s="87"/>
      <c r="AI876" s="85"/>
      <c r="AJ876" s="111"/>
      <c r="AK876" s="112">
        <v>0</v>
      </c>
      <c r="AL876" s="87"/>
      <c r="AM876" s="85"/>
      <c r="AN876" s="111"/>
      <c r="AO876" s="112">
        <v>0</v>
      </c>
      <c r="AP876" s="87"/>
      <c r="AQ876" s="85"/>
      <c r="AR876" s="111"/>
      <c r="AS876" s="112">
        <v>0</v>
      </c>
      <c r="AT876" s="87"/>
      <c r="AU876" s="85"/>
      <c r="AV876" s="111"/>
      <c r="AW876" s="112">
        <v>0</v>
      </c>
      <c r="AX876" s="87"/>
      <c r="AY876" s="85"/>
      <c r="AZ876" s="267">
        <f t="shared" si="49"/>
        <v>0</v>
      </c>
      <c r="BA876" s="88">
        <f t="shared" si="50"/>
        <v>0</v>
      </c>
      <c r="BC876">
        <f>IF($A876&lt;&gt;"",COUNTIF($BD$3:$BD876,$BD876),0)</f>
        <v>0</v>
      </c>
      <c r="BD876" t="str">
        <f>IF($A876&lt;&gt;"",VLOOKUP(TRUNC(MID($A876,1,2),0),Plano_Contas!$H$3:$J$103,2,TRUE),"")</f>
        <v/>
      </c>
      <c r="BE876" s="201" t="str">
        <f t="shared" si="51"/>
        <v/>
      </c>
      <c r="BF876" t="str">
        <f ca="1">IF($BT876&lt;&gt;"",SUMIF($BD$3:$BD$1004,"="&amp;$BD876,INDIRECT(ADDRESS(3,BF$2,1,1)):INDIRECT(ADDRESS(1004,BF$2,1,1))),"")</f>
        <v/>
      </c>
      <c r="BG876" t="str">
        <f ca="1">IF($BT876&lt;&gt;"",SUMIF($BD$3:$BD$1004,"="&amp;$BD876,INDIRECT(ADDRESS(3,BG$2,1,1)):INDIRECT(ADDRESS(1004,BG$2,1,1))),"")</f>
        <v/>
      </c>
      <c r="BH876" t="str">
        <f ca="1">IF($BT876&lt;&gt;"",SUMIF($BD$3:$BD$1004,"="&amp;$BD876,INDIRECT(ADDRESS(3,BH$2,1,1)):INDIRECT(ADDRESS(1004,BH$2,1,1))),"")</f>
        <v/>
      </c>
      <c r="BI876" t="str">
        <f ca="1">IF($BT876&lt;&gt;"",SUMIF($BD$3:$BD$1004,"="&amp;$BD876,INDIRECT(ADDRESS(3,BI$2,1,1)):INDIRECT(ADDRESS(1004,BI$2,1,1))),"")</f>
        <v/>
      </c>
      <c r="BJ876" t="str">
        <f ca="1">IF($BT876&lt;&gt;"",SUMIF($BD$3:$BD$1004,"="&amp;$BD876,INDIRECT(ADDRESS(3,BJ$2,1,1)):INDIRECT(ADDRESS(1004,BJ$2,1,1))),"")</f>
        <v/>
      </c>
      <c r="BK876" t="str">
        <f ca="1">IF($BT876&lt;&gt;"",SUMIF($BD$3:$BD$1004,"="&amp;$BD876,INDIRECT(ADDRESS(3,BK$2,1,1)):INDIRECT(ADDRESS(1004,BK$2,1,1))),"")</f>
        <v/>
      </c>
      <c r="BL876" t="str">
        <f ca="1">IF($BT876&lt;&gt;"",SUMIF($BD$3:$BD$1004,"="&amp;$BD876,INDIRECT(ADDRESS(3,BL$2,1,1)):INDIRECT(ADDRESS(1004,BL$2,1,1))),"")</f>
        <v/>
      </c>
      <c r="BM876" t="str">
        <f ca="1">IF($BT876&lt;&gt;"",SUMIF($BD$3:$BD$1004,"="&amp;$BD876,INDIRECT(ADDRESS(3,BM$2,1,1)):INDIRECT(ADDRESS(1004,BM$2,1,1))),"")</f>
        <v/>
      </c>
      <c r="BN876" t="str">
        <f ca="1">IF($BT876&lt;&gt;"",SUMIF($BD$3:$BD$1004,"="&amp;$BD876,INDIRECT(ADDRESS(3,BN$2,1,1)):INDIRECT(ADDRESS(1004,BN$2,1,1))),"")</f>
        <v/>
      </c>
      <c r="BO876" t="str">
        <f ca="1">IF($BT876&lt;&gt;"",SUMIF($BD$3:$BD$1004,"="&amp;$BD876,INDIRECT(ADDRESS(3,BO$2,1,1)):INDIRECT(ADDRESS(1004,BO$2,1,1))),"")</f>
        <v/>
      </c>
      <c r="BP876" t="str">
        <f ca="1">IF($BT876&lt;&gt;"",SUMIF($BD$3:$BD$1004,"="&amp;$BD876,INDIRECT(ADDRESS(3,BP$2,1,1)):INDIRECT(ADDRESS(1004,BP$2,1,1))),"")</f>
        <v/>
      </c>
      <c r="BQ876" t="str">
        <f ca="1">IF($BT876&lt;&gt;"",SUMIF($BD$3:$BD$1004,"="&amp;$BD876,INDIRECT(ADDRESS(3,BQ$2,1,1)):INDIRECT(ADDRESS(1004,BQ$2,1,1))),"")</f>
        <v/>
      </c>
      <c r="BR876" t="str">
        <f ca="1">IF($BT876&lt;&gt;"",SUMIF($BD$3:$BD$1004,"="&amp;$BD876,INDIRECT(ADDRESS(3,BR$2,1,1)):INDIRECT(ADDRESS(1004,BR$2,1,1))),"")</f>
        <v/>
      </c>
      <c r="BS876" t="str">
        <f>IF($A876&lt;&gt;"",VLOOKUP(TRUNC(MID($A876,1,2),0),Plano_Contas!$H$3:$J$103,3,TRUE),"")</f>
        <v/>
      </c>
      <c r="BT876" t="str">
        <f t="shared" si="52"/>
        <v/>
      </c>
      <c r="BV876">
        <f>Empresas!C876</f>
        <v>0</v>
      </c>
    </row>
    <row r="877" spans="1:74" x14ac:dyDescent="0.2">
      <c r="A877" s="89"/>
      <c r="B877" s="52" t="str">
        <f>IF($A877&lt;&gt;"",VLOOKUP(""&amp;$A877,Plano_Contas!$A$3:$F$1003,6,0),"")</f>
        <v/>
      </c>
      <c r="C877" s="91"/>
      <c r="D877" s="111"/>
      <c r="E877" s="112">
        <v>0</v>
      </c>
      <c r="F877" s="87"/>
      <c r="G877" s="85"/>
      <c r="H877" s="111"/>
      <c r="I877" s="112">
        <v>0</v>
      </c>
      <c r="J877" s="87"/>
      <c r="K877" s="85"/>
      <c r="L877" s="111"/>
      <c r="M877" s="112">
        <v>0</v>
      </c>
      <c r="N877" s="87"/>
      <c r="O877" s="85"/>
      <c r="P877" s="111"/>
      <c r="Q877" s="112">
        <v>0</v>
      </c>
      <c r="R877" s="87"/>
      <c r="S877" s="85"/>
      <c r="T877" s="111"/>
      <c r="U877" s="112">
        <v>0</v>
      </c>
      <c r="V877" s="87"/>
      <c r="W877" s="85"/>
      <c r="X877" s="111"/>
      <c r="Y877" s="112">
        <v>0</v>
      </c>
      <c r="Z877" s="87"/>
      <c r="AA877" s="85"/>
      <c r="AB877" s="111"/>
      <c r="AC877" s="112">
        <v>0</v>
      </c>
      <c r="AD877" s="87"/>
      <c r="AE877" s="85"/>
      <c r="AF877" s="111"/>
      <c r="AG877" s="112">
        <v>0</v>
      </c>
      <c r="AH877" s="87"/>
      <c r="AI877" s="85"/>
      <c r="AJ877" s="111"/>
      <c r="AK877" s="112">
        <v>0</v>
      </c>
      <c r="AL877" s="87"/>
      <c r="AM877" s="85"/>
      <c r="AN877" s="111"/>
      <c r="AO877" s="112">
        <v>0</v>
      </c>
      <c r="AP877" s="87"/>
      <c r="AQ877" s="85"/>
      <c r="AR877" s="111"/>
      <c r="AS877" s="112">
        <v>0</v>
      </c>
      <c r="AT877" s="87"/>
      <c r="AU877" s="85"/>
      <c r="AV877" s="111"/>
      <c r="AW877" s="112">
        <v>0</v>
      </c>
      <c r="AX877" s="87"/>
      <c r="AY877" s="85"/>
      <c r="AZ877" s="267">
        <f t="shared" si="49"/>
        <v>0</v>
      </c>
      <c r="BA877" s="88">
        <f t="shared" si="50"/>
        <v>0</v>
      </c>
      <c r="BC877">
        <f>IF($A877&lt;&gt;"",COUNTIF($BD$3:$BD877,$BD877),0)</f>
        <v>0</v>
      </c>
      <c r="BD877" t="str">
        <f>IF($A877&lt;&gt;"",VLOOKUP(TRUNC(MID($A877,1,2),0),Plano_Contas!$H$3:$J$103,2,TRUE),"")</f>
        <v/>
      </c>
      <c r="BE877" s="201" t="str">
        <f t="shared" si="51"/>
        <v/>
      </c>
      <c r="BF877" t="str">
        <f ca="1">IF($BT877&lt;&gt;"",SUMIF($BD$3:$BD$1004,"="&amp;$BD877,INDIRECT(ADDRESS(3,BF$2,1,1)):INDIRECT(ADDRESS(1004,BF$2,1,1))),"")</f>
        <v/>
      </c>
      <c r="BG877" t="str">
        <f ca="1">IF($BT877&lt;&gt;"",SUMIF($BD$3:$BD$1004,"="&amp;$BD877,INDIRECT(ADDRESS(3,BG$2,1,1)):INDIRECT(ADDRESS(1004,BG$2,1,1))),"")</f>
        <v/>
      </c>
      <c r="BH877" t="str">
        <f ca="1">IF($BT877&lt;&gt;"",SUMIF($BD$3:$BD$1004,"="&amp;$BD877,INDIRECT(ADDRESS(3,BH$2,1,1)):INDIRECT(ADDRESS(1004,BH$2,1,1))),"")</f>
        <v/>
      </c>
      <c r="BI877" t="str">
        <f ca="1">IF($BT877&lt;&gt;"",SUMIF($BD$3:$BD$1004,"="&amp;$BD877,INDIRECT(ADDRESS(3,BI$2,1,1)):INDIRECT(ADDRESS(1004,BI$2,1,1))),"")</f>
        <v/>
      </c>
      <c r="BJ877" t="str">
        <f ca="1">IF($BT877&lt;&gt;"",SUMIF($BD$3:$BD$1004,"="&amp;$BD877,INDIRECT(ADDRESS(3,BJ$2,1,1)):INDIRECT(ADDRESS(1004,BJ$2,1,1))),"")</f>
        <v/>
      </c>
      <c r="BK877" t="str">
        <f ca="1">IF($BT877&lt;&gt;"",SUMIF($BD$3:$BD$1004,"="&amp;$BD877,INDIRECT(ADDRESS(3,BK$2,1,1)):INDIRECT(ADDRESS(1004,BK$2,1,1))),"")</f>
        <v/>
      </c>
      <c r="BL877" t="str">
        <f ca="1">IF($BT877&lt;&gt;"",SUMIF($BD$3:$BD$1004,"="&amp;$BD877,INDIRECT(ADDRESS(3,BL$2,1,1)):INDIRECT(ADDRESS(1004,BL$2,1,1))),"")</f>
        <v/>
      </c>
      <c r="BM877" t="str">
        <f ca="1">IF($BT877&lt;&gt;"",SUMIF($BD$3:$BD$1004,"="&amp;$BD877,INDIRECT(ADDRESS(3,BM$2,1,1)):INDIRECT(ADDRESS(1004,BM$2,1,1))),"")</f>
        <v/>
      </c>
      <c r="BN877" t="str">
        <f ca="1">IF($BT877&lt;&gt;"",SUMIF($BD$3:$BD$1004,"="&amp;$BD877,INDIRECT(ADDRESS(3,BN$2,1,1)):INDIRECT(ADDRESS(1004,BN$2,1,1))),"")</f>
        <v/>
      </c>
      <c r="BO877" t="str">
        <f ca="1">IF($BT877&lt;&gt;"",SUMIF($BD$3:$BD$1004,"="&amp;$BD877,INDIRECT(ADDRESS(3,BO$2,1,1)):INDIRECT(ADDRESS(1004,BO$2,1,1))),"")</f>
        <v/>
      </c>
      <c r="BP877" t="str">
        <f ca="1">IF($BT877&lt;&gt;"",SUMIF($BD$3:$BD$1004,"="&amp;$BD877,INDIRECT(ADDRESS(3,BP$2,1,1)):INDIRECT(ADDRESS(1004,BP$2,1,1))),"")</f>
        <v/>
      </c>
      <c r="BQ877" t="str">
        <f ca="1">IF($BT877&lt;&gt;"",SUMIF($BD$3:$BD$1004,"="&amp;$BD877,INDIRECT(ADDRESS(3,BQ$2,1,1)):INDIRECT(ADDRESS(1004,BQ$2,1,1))),"")</f>
        <v/>
      </c>
      <c r="BR877" t="str">
        <f ca="1">IF($BT877&lt;&gt;"",SUMIF($BD$3:$BD$1004,"="&amp;$BD877,INDIRECT(ADDRESS(3,BR$2,1,1)):INDIRECT(ADDRESS(1004,BR$2,1,1))),"")</f>
        <v/>
      </c>
      <c r="BS877" t="str">
        <f>IF($A877&lt;&gt;"",VLOOKUP(TRUNC(MID($A877,1,2),0),Plano_Contas!$H$3:$J$103,3,TRUE),"")</f>
        <v/>
      </c>
      <c r="BT877" t="str">
        <f t="shared" si="52"/>
        <v/>
      </c>
      <c r="BV877">
        <f>Empresas!C877</f>
        <v>0</v>
      </c>
    </row>
    <row r="878" spans="1:74" x14ac:dyDescent="0.2">
      <c r="A878" s="89"/>
      <c r="B878" s="52" t="str">
        <f>IF($A878&lt;&gt;"",VLOOKUP(""&amp;$A878,Plano_Contas!$A$3:$F$1003,6,0),"")</f>
        <v/>
      </c>
      <c r="C878" s="91"/>
      <c r="D878" s="111"/>
      <c r="E878" s="112">
        <v>0</v>
      </c>
      <c r="F878" s="87"/>
      <c r="G878" s="85"/>
      <c r="H878" s="111"/>
      <c r="I878" s="112">
        <v>0</v>
      </c>
      <c r="J878" s="87"/>
      <c r="K878" s="85"/>
      <c r="L878" s="111"/>
      <c r="M878" s="112">
        <v>0</v>
      </c>
      <c r="N878" s="87"/>
      <c r="O878" s="85"/>
      <c r="P878" s="111"/>
      <c r="Q878" s="112">
        <v>0</v>
      </c>
      <c r="R878" s="87"/>
      <c r="S878" s="85"/>
      <c r="T878" s="111"/>
      <c r="U878" s="112">
        <v>0</v>
      </c>
      <c r="V878" s="87"/>
      <c r="W878" s="85"/>
      <c r="X878" s="111"/>
      <c r="Y878" s="112">
        <v>0</v>
      </c>
      <c r="Z878" s="87"/>
      <c r="AA878" s="85"/>
      <c r="AB878" s="111"/>
      <c r="AC878" s="112">
        <v>0</v>
      </c>
      <c r="AD878" s="87"/>
      <c r="AE878" s="85"/>
      <c r="AF878" s="111"/>
      <c r="AG878" s="112">
        <v>0</v>
      </c>
      <c r="AH878" s="87"/>
      <c r="AI878" s="85"/>
      <c r="AJ878" s="111"/>
      <c r="AK878" s="112">
        <v>0</v>
      </c>
      <c r="AL878" s="87"/>
      <c r="AM878" s="85"/>
      <c r="AN878" s="111"/>
      <c r="AO878" s="112">
        <v>0</v>
      </c>
      <c r="AP878" s="87"/>
      <c r="AQ878" s="85"/>
      <c r="AR878" s="111"/>
      <c r="AS878" s="112">
        <v>0</v>
      </c>
      <c r="AT878" s="87"/>
      <c r="AU878" s="85"/>
      <c r="AV878" s="111"/>
      <c r="AW878" s="112">
        <v>0</v>
      </c>
      <c r="AX878" s="87"/>
      <c r="AY878" s="85"/>
      <c r="AZ878" s="267">
        <f t="shared" si="49"/>
        <v>0</v>
      </c>
      <c r="BA878" s="88">
        <f t="shared" si="50"/>
        <v>0</v>
      </c>
      <c r="BC878">
        <f>IF($A878&lt;&gt;"",COUNTIF($BD$3:$BD878,$BD878),0)</f>
        <v>0</v>
      </c>
      <c r="BD878" t="str">
        <f>IF($A878&lt;&gt;"",VLOOKUP(TRUNC(MID($A878,1,2),0),Plano_Contas!$H$3:$J$103,2,TRUE),"")</f>
        <v/>
      </c>
      <c r="BE878" s="201" t="str">
        <f t="shared" si="51"/>
        <v/>
      </c>
      <c r="BF878" t="str">
        <f ca="1">IF($BT878&lt;&gt;"",SUMIF($BD$3:$BD$1004,"="&amp;$BD878,INDIRECT(ADDRESS(3,BF$2,1,1)):INDIRECT(ADDRESS(1004,BF$2,1,1))),"")</f>
        <v/>
      </c>
      <c r="BG878" t="str">
        <f ca="1">IF($BT878&lt;&gt;"",SUMIF($BD$3:$BD$1004,"="&amp;$BD878,INDIRECT(ADDRESS(3,BG$2,1,1)):INDIRECT(ADDRESS(1004,BG$2,1,1))),"")</f>
        <v/>
      </c>
      <c r="BH878" t="str">
        <f ca="1">IF($BT878&lt;&gt;"",SUMIF($BD$3:$BD$1004,"="&amp;$BD878,INDIRECT(ADDRESS(3,BH$2,1,1)):INDIRECT(ADDRESS(1004,BH$2,1,1))),"")</f>
        <v/>
      </c>
      <c r="BI878" t="str">
        <f ca="1">IF($BT878&lt;&gt;"",SUMIF($BD$3:$BD$1004,"="&amp;$BD878,INDIRECT(ADDRESS(3,BI$2,1,1)):INDIRECT(ADDRESS(1004,BI$2,1,1))),"")</f>
        <v/>
      </c>
      <c r="BJ878" t="str">
        <f ca="1">IF($BT878&lt;&gt;"",SUMIF($BD$3:$BD$1004,"="&amp;$BD878,INDIRECT(ADDRESS(3,BJ$2,1,1)):INDIRECT(ADDRESS(1004,BJ$2,1,1))),"")</f>
        <v/>
      </c>
      <c r="BK878" t="str">
        <f ca="1">IF($BT878&lt;&gt;"",SUMIF($BD$3:$BD$1004,"="&amp;$BD878,INDIRECT(ADDRESS(3,BK$2,1,1)):INDIRECT(ADDRESS(1004,BK$2,1,1))),"")</f>
        <v/>
      </c>
      <c r="BL878" t="str">
        <f ca="1">IF($BT878&lt;&gt;"",SUMIF($BD$3:$BD$1004,"="&amp;$BD878,INDIRECT(ADDRESS(3,BL$2,1,1)):INDIRECT(ADDRESS(1004,BL$2,1,1))),"")</f>
        <v/>
      </c>
      <c r="BM878" t="str">
        <f ca="1">IF($BT878&lt;&gt;"",SUMIF($BD$3:$BD$1004,"="&amp;$BD878,INDIRECT(ADDRESS(3,BM$2,1,1)):INDIRECT(ADDRESS(1004,BM$2,1,1))),"")</f>
        <v/>
      </c>
      <c r="BN878" t="str">
        <f ca="1">IF($BT878&lt;&gt;"",SUMIF($BD$3:$BD$1004,"="&amp;$BD878,INDIRECT(ADDRESS(3,BN$2,1,1)):INDIRECT(ADDRESS(1004,BN$2,1,1))),"")</f>
        <v/>
      </c>
      <c r="BO878" t="str">
        <f ca="1">IF($BT878&lt;&gt;"",SUMIF($BD$3:$BD$1004,"="&amp;$BD878,INDIRECT(ADDRESS(3,BO$2,1,1)):INDIRECT(ADDRESS(1004,BO$2,1,1))),"")</f>
        <v/>
      </c>
      <c r="BP878" t="str">
        <f ca="1">IF($BT878&lt;&gt;"",SUMIF($BD$3:$BD$1004,"="&amp;$BD878,INDIRECT(ADDRESS(3,BP$2,1,1)):INDIRECT(ADDRESS(1004,BP$2,1,1))),"")</f>
        <v/>
      </c>
      <c r="BQ878" t="str">
        <f ca="1">IF($BT878&lt;&gt;"",SUMIF($BD$3:$BD$1004,"="&amp;$BD878,INDIRECT(ADDRESS(3,BQ$2,1,1)):INDIRECT(ADDRESS(1004,BQ$2,1,1))),"")</f>
        <v/>
      </c>
      <c r="BR878" t="str">
        <f ca="1">IF($BT878&lt;&gt;"",SUMIF($BD$3:$BD$1004,"="&amp;$BD878,INDIRECT(ADDRESS(3,BR$2,1,1)):INDIRECT(ADDRESS(1004,BR$2,1,1))),"")</f>
        <v/>
      </c>
      <c r="BS878" t="str">
        <f>IF($A878&lt;&gt;"",VLOOKUP(TRUNC(MID($A878,1,2),0),Plano_Contas!$H$3:$J$103,3,TRUE),"")</f>
        <v/>
      </c>
      <c r="BT878" t="str">
        <f t="shared" si="52"/>
        <v/>
      </c>
      <c r="BV878">
        <f>Empresas!C878</f>
        <v>0</v>
      </c>
    </row>
    <row r="879" spans="1:74" x14ac:dyDescent="0.2">
      <c r="A879" s="89"/>
      <c r="B879" s="52" t="str">
        <f>IF($A879&lt;&gt;"",VLOOKUP(""&amp;$A879,Plano_Contas!$A$3:$F$1003,6,0),"")</f>
        <v/>
      </c>
      <c r="C879" s="91"/>
      <c r="D879" s="111"/>
      <c r="E879" s="112">
        <v>0</v>
      </c>
      <c r="F879" s="87"/>
      <c r="G879" s="85"/>
      <c r="H879" s="111"/>
      <c r="I879" s="112">
        <v>0</v>
      </c>
      <c r="J879" s="87"/>
      <c r="K879" s="85"/>
      <c r="L879" s="111"/>
      <c r="M879" s="112">
        <v>0</v>
      </c>
      <c r="N879" s="87"/>
      <c r="O879" s="85"/>
      <c r="P879" s="111"/>
      <c r="Q879" s="112">
        <v>0</v>
      </c>
      <c r="R879" s="87"/>
      <c r="S879" s="85"/>
      <c r="T879" s="111"/>
      <c r="U879" s="112">
        <v>0</v>
      </c>
      <c r="V879" s="87"/>
      <c r="W879" s="85"/>
      <c r="X879" s="111"/>
      <c r="Y879" s="112">
        <v>0</v>
      </c>
      <c r="Z879" s="87"/>
      <c r="AA879" s="85"/>
      <c r="AB879" s="111"/>
      <c r="AC879" s="112">
        <v>0</v>
      </c>
      <c r="AD879" s="87"/>
      <c r="AE879" s="85"/>
      <c r="AF879" s="111"/>
      <c r="AG879" s="112">
        <v>0</v>
      </c>
      <c r="AH879" s="87"/>
      <c r="AI879" s="85"/>
      <c r="AJ879" s="111"/>
      <c r="AK879" s="112">
        <v>0</v>
      </c>
      <c r="AL879" s="87"/>
      <c r="AM879" s="85"/>
      <c r="AN879" s="111"/>
      <c r="AO879" s="112">
        <v>0</v>
      </c>
      <c r="AP879" s="87"/>
      <c r="AQ879" s="85"/>
      <c r="AR879" s="111"/>
      <c r="AS879" s="112">
        <v>0</v>
      </c>
      <c r="AT879" s="87"/>
      <c r="AU879" s="85"/>
      <c r="AV879" s="111"/>
      <c r="AW879" s="112">
        <v>0</v>
      </c>
      <c r="AX879" s="87"/>
      <c r="AY879" s="85"/>
      <c r="AZ879" s="267">
        <f t="shared" si="49"/>
        <v>0</v>
      </c>
      <c r="BA879" s="88">
        <f t="shared" si="50"/>
        <v>0</v>
      </c>
      <c r="BC879">
        <f>IF($A879&lt;&gt;"",COUNTIF($BD$3:$BD879,$BD879),0)</f>
        <v>0</v>
      </c>
      <c r="BD879" t="str">
        <f>IF($A879&lt;&gt;"",VLOOKUP(TRUNC(MID($A879,1,2),0),Plano_Contas!$H$3:$J$103,2,TRUE),"")</f>
        <v/>
      </c>
      <c r="BE879" s="201" t="str">
        <f t="shared" si="51"/>
        <v/>
      </c>
      <c r="BF879" t="str">
        <f ca="1">IF($BT879&lt;&gt;"",SUMIF($BD$3:$BD$1004,"="&amp;$BD879,INDIRECT(ADDRESS(3,BF$2,1,1)):INDIRECT(ADDRESS(1004,BF$2,1,1))),"")</f>
        <v/>
      </c>
      <c r="BG879" t="str">
        <f ca="1">IF($BT879&lt;&gt;"",SUMIF($BD$3:$BD$1004,"="&amp;$BD879,INDIRECT(ADDRESS(3,BG$2,1,1)):INDIRECT(ADDRESS(1004,BG$2,1,1))),"")</f>
        <v/>
      </c>
      <c r="BH879" t="str">
        <f ca="1">IF($BT879&lt;&gt;"",SUMIF($BD$3:$BD$1004,"="&amp;$BD879,INDIRECT(ADDRESS(3,BH$2,1,1)):INDIRECT(ADDRESS(1004,BH$2,1,1))),"")</f>
        <v/>
      </c>
      <c r="BI879" t="str">
        <f ca="1">IF($BT879&lt;&gt;"",SUMIF($BD$3:$BD$1004,"="&amp;$BD879,INDIRECT(ADDRESS(3,BI$2,1,1)):INDIRECT(ADDRESS(1004,BI$2,1,1))),"")</f>
        <v/>
      </c>
      <c r="BJ879" t="str">
        <f ca="1">IF($BT879&lt;&gt;"",SUMIF($BD$3:$BD$1004,"="&amp;$BD879,INDIRECT(ADDRESS(3,BJ$2,1,1)):INDIRECT(ADDRESS(1004,BJ$2,1,1))),"")</f>
        <v/>
      </c>
      <c r="BK879" t="str">
        <f ca="1">IF($BT879&lt;&gt;"",SUMIF($BD$3:$BD$1004,"="&amp;$BD879,INDIRECT(ADDRESS(3,BK$2,1,1)):INDIRECT(ADDRESS(1004,BK$2,1,1))),"")</f>
        <v/>
      </c>
      <c r="BL879" t="str">
        <f ca="1">IF($BT879&lt;&gt;"",SUMIF($BD$3:$BD$1004,"="&amp;$BD879,INDIRECT(ADDRESS(3,BL$2,1,1)):INDIRECT(ADDRESS(1004,BL$2,1,1))),"")</f>
        <v/>
      </c>
      <c r="BM879" t="str">
        <f ca="1">IF($BT879&lt;&gt;"",SUMIF($BD$3:$BD$1004,"="&amp;$BD879,INDIRECT(ADDRESS(3,BM$2,1,1)):INDIRECT(ADDRESS(1004,BM$2,1,1))),"")</f>
        <v/>
      </c>
      <c r="BN879" t="str">
        <f ca="1">IF($BT879&lt;&gt;"",SUMIF($BD$3:$BD$1004,"="&amp;$BD879,INDIRECT(ADDRESS(3,BN$2,1,1)):INDIRECT(ADDRESS(1004,BN$2,1,1))),"")</f>
        <v/>
      </c>
      <c r="BO879" t="str">
        <f ca="1">IF($BT879&lt;&gt;"",SUMIF($BD$3:$BD$1004,"="&amp;$BD879,INDIRECT(ADDRESS(3,BO$2,1,1)):INDIRECT(ADDRESS(1004,BO$2,1,1))),"")</f>
        <v/>
      </c>
      <c r="BP879" t="str">
        <f ca="1">IF($BT879&lt;&gt;"",SUMIF($BD$3:$BD$1004,"="&amp;$BD879,INDIRECT(ADDRESS(3,BP$2,1,1)):INDIRECT(ADDRESS(1004,BP$2,1,1))),"")</f>
        <v/>
      </c>
      <c r="BQ879" t="str">
        <f ca="1">IF($BT879&lt;&gt;"",SUMIF($BD$3:$BD$1004,"="&amp;$BD879,INDIRECT(ADDRESS(3,BQ$2,1,1)):INDIRECT(ADDRESS(1004,BQ$2,1,1))),"")</f>
        <v/>
      </c>
      <c r="BR879" t="str">
        <f ca="1">IF($BT879&lt;&gt;"",SUMIF($BD$3:$BD$1004,"="&amp;$BD879,INDIRECT(ADDRESS(3,BR$2,1,1)):INDIRECT(ADDRESS(1004,BR$2,1,1))),"")</f>
        <v/>
      </c>
      <c r="BS879" t="str">
        <f>IF($A879&lt;&gt;"",VLOOKUP(TRUNC(MID($A879,1,2),0),Plano_Contas!$H$3:$J$103,3,TRUE),"")</f>
        <v/>
      </c>
      <c r="BT879" t="str">
        <f t="shared" si="52"/>
        <v/>
      </c>
      <c r="BV879">
        <f>Empresas!C879</f>
        <v>0</v>
      </c>
    </row>
    <row r="880" spans="1:74" x14ac:dyDescent="0.2">
      <c r="A880" s="89"/>
      <c r="B880" s="52" t="str">
        <f>IF($A880&lt;&gt;"",VLOOKUP(""&amp;$A880,Plano_Contas!$A$3:$F$1003,6,0),"")</f>
        <v/>
      </c>
      <c r="C880" s="91"/>
      <c r="D880" s="111"/>
      <c r="E880" s="112">
        <v>0</v>
      </c>
      <c r="F880" s="87"/>
      <c r="G880" s="85"/>
      <c r="H880" s="111"/>
      <c r="I880" s="112">
        <v>0</v>
      </c>
      <c r="J880" s="87"/>
      <c r="K880" s="85"/>
      <c r="L880" s="111"/>
      <c r="M880" s="112">
        <v>0</v>
      </c>
      <c r="N880" s="87"/>
      <c r="O880" s="85"/>
      <c r="P880" s="111"/>
      <c r="Q880" s="112">
        <v>0</v>
      </c>
      <c r="R880" s="87"/>
      <c r="S880" s="85"/>
      <c r="T880" s="111"/>
      <c r="U880" s="112">
        <v>0</v>
      </c>
      <c r="V880" s="87"/>
      <c r="W880" s="85"/>
      <c r="X880" s="111"/>
      <c r="Y880" s="112">
        <v>0</v>
      </c>
      <c r="Z880" s="87"/>
      <c r="AA880" s="85"/>
      <c r="AB880" s="111"/>
      <c r="AC880" s="112">
        <v>0</v>
      </c>
      <c r="AD880" s="87"/>
      <c r="AE880" s="85"/>
      <c r="AF880" s="111"/>
      <c r="AG880" s="112">
        <v>0</v>
      </c>
      <c r="AH880" s="87"/>
      <c r="AI880" s="85"/>
      <c r="AJ880" s="111"/>
      <c r="AK880" s="112">
        <v>0</v>
      </c>
      <c r="AL880" s="87"/>
      <c r="AM880" s="85"/>
      <c r="AN880" s="111"/>
      <c r="AO880" s="112">
        <v>0</v>
      </c>
      <c r="AP880" s="87"/>
      <c r="AQ880" s="85"/>
      <c r="AR880" s="111"/>
      <c r="AS880" s="112">
        <v>0</v>
      </c>
      <c r="AT880" s="87"/>
      <c r="AU880" s="85"/>
      <c r="AV880" s="111"/>
      <c r="AW880" s="112">
        <v>0</v>
      </c>
      <c r="AX880" s="87"/>
      <c r="AY880" s="85"/>
      <c r="AZ880" s="267">
        <f t="shared" si="49"/>
        <v>0</v>
      </c>
      <c r="BA880" s="88">
        <f t="shared" si="50"/>
        <v>0</v>
      </c>
      <c r="BC880">
        <f>IF($A880&lt;&gt;"",COUNTIF($BD$3:$BD880,$BD880),0)</f>
        <v>0</v>
      </c>
      <c r="BD880" t="str">
        <f>IF($A880&lt;&gt;"",VLOOKUP(TRUNC(MID($A880,1,2),0),Plano_Contas!$H$3:$J$103,2,TRUE),"")</f>
        <v/>
      </c>
      <c r="BE880" s="201" t="str">
        <f t="shared" si="51"/>
        <v/>
      </c>
      <c r="BF880" t="str">
        <f ca="1">IF($BT880&lt;&gt;"",SUMIF($BD$3:$BD$1004,"="&amp;$BD880,INDIRECT(ADDRESS(3,BF$2,1,1)):INDIRECT(ADDRESS(1004,BF$2,1,1))),"")</f>
        <v/>
      </c>
      <c r="BG880" t="str">
        <f ca="1">IF($BT880&lt;&gt;"",SUMIF($BD$3:$BD$1004,"="&amp;$BD880,INDIRECT(ADDRESS(3,BG$2,1,1)):INDIRECT(ADDRESS(1004,BG$2,1,1))),"")</f>
        <v/>
      </c>
      <c r="BH880" t="str">
        <f ca="1">IF($BT880&lt;&gt;"",SUMIF($BD$3:$BD$1004,"="&amp;$BD880,INDIRECT(ADDRESS(3,BH$2,1,1)):INDIRECT(ADDRESS(1004,BH$2,1,1))),"")</f>
        <v/>
      </c>
      <c r="BI880" t="str">
        <f ca="1">IF($BT880&lt;&gt;"",SUMIF($BD$3:$BD$1004,"="&amp;$BD880,INDIRECT(ADDRESS(3,BI$2,1,1)):INDIRECT(ADDRESS(1004,BI$2,1,1))),"")</f>
        <v/>
      </c>
      <c r="BJ880" t="str">
        <f ca="1">IF($BT880&lt;&gt;"",SUMIF($BD$3:$BD$1004,"="&amp;$BD880,INDIRECT(ADDRESS(3,BJ$2,1,1)):INDIRECT(ADDRESS(1004,BJ$2,1,1))),"")</f>
        <v/>
      </c>
      <c r="BK880" t="str">
        <f ca="1">IF($BT880&lt;&gt;"",SUMIF($BD$3:$BD$1004,"="&amp;$BD880,INDIRECT(ADDRESS(3,BK$2,1,1)):INDIRECT(ADDRESS(1004,BK$2,1,1))),"")</f>
        <v/>
      </c>
      <c r="BL880" t="str">
        <f ca="1">IF($BT880&lt;&gt;"",SUMIF($BD$3:$BD$1004,"="&amp;$BD880,INDIRECT(ADDRESS(3,BL$2,1,1)):INDIRECT(ADDRESS(1004,BL$2,1,1))),"")</f>
        <v/>
      </c>
      <c r="BM880" t="str">
        <f ca="1">IF($BT880&lt;&gt;"",SUMIF($BD$3:$BD$1004,"="&amp;$BD880,INDIRECT(ADDRESS(3,BM$2,1,1)):INDIRECT(ADDRESS(1004,BM$2,1,1))),"")</f>
        <v/>
      </c>
      <c r="BN880" t="str">
        <f ca="1">IF($BT880&lt;&gt;"",SUMIF($BD$3:$BD$1004,"="&amp;$BD880,INDIRECT(ADDRESS(3,BN$2,1,1)):INDIRECT(ADDRESS(1004,BN$2,1,1))),"")</f>
        <v/>
      </c>
      <c r="BO880" t="str">
        <f ca="1">IF($BT880&lt;&gt;"",SUMIF($BD$3:$BD$1004,"="&amp;$BD880,INDIRECT(ADDRESS(3,BO$2,1,1)):INDIRECT(ADDRESS(1004,BO$2,1,1))),"")</f>
        <v/>
      </c>
      <c r="BP880" t="str">
        <f ca="1">IF($BT880&lt;&gt;"",SUMIF($BD$3:$BD$1004,"="&amp;$BD880,INDIRECT(ADDRESS(3,BP$2,1,1)):INDIRECT(ADDRESS(1004,BP$2,1,1))),"")</f>
        <v/>
      </c>
      <c r="BQ880" t="str">
        <f ca="1">IF($BT880&lt;&gt;"",SUMIF($BD$3:$BD$1004,"="&amp;$BD880,INDIRECT(ADDRESS(3,BQ$2,1,1)):INDIRECT(ADDRESS(1004,BQ$2,1,1))),"")</f>
        <v/>
      </c>
      <c r="BR880" t="str">
        <f ca="1">IF($BT880&lt;&gt;"",SUMIF($BD$3:$BD$1004,"="&amp;$BD880,INDIRECT(ADDRESS(3,BR$2,1,1)):INDIRECT(ADDRESS(1004,BR$2,1,1))),"")</f>
        <v/>
      </c>
      <c r="BS880" t="str">
        <f>IF($A880&lt;&gt;"",VLOOKUP(TRUNC(MID($A880,1,2),0),Plano_Contas!$H$3:$J$103,3,TRUE),"")</f>
        <v/>
      </c>
      <c r="BT880" t="str">
        <f t="shared" si="52"/>
        <v/>
      </c>
      <c r="BV880">
        <f>Empresas!C880</f>
        <v>0</v>
      </c>
    </row>
    <row r="881" spans="1:74" x14ac:dyDescent="0.2">
      <c r="A881" s="89"/>
      <c r="B881" s="52" t="str">
        <f>IF($A881&lt;&gt;"",VLOOKUP(""&amp;$A881,Plano_Contas!$A$3:$F$1003,6,0),"")</f>
        <v/>
      </c>
      <c r="C881" s="91"/>
      <c r="D881" s="111"/>
      <c r="E881" s="112">
        <v>0</v>
      </c>
      <c r="F881" s="87"/>
      <c r="G881" s="85"/>
      <c r="H881" s="111"/>
      <c r="I881" s="112">
        <v>0</v>
      </c>
      <c r="J881" s="87"/>
      <c r="K881" s="85"/>
      <c r="L881" s="111"/>
      <c r="M881" s="112">
        <v>0</v>
      </c>
      <c r="N881" s="87"/>
      <c r="O881" s="85"/>
      <c r="P881" s="111"/>
      <c r="Q881" s="112">
        <v>0</v>
      </c>
      <c r="R881" s="87"/>
      <c r="S881" s="85"/>
      <c r="T881" s="111"/>
      <c r="U881" s="112">
        <v>0</v>
      </c>
      <c r="V881" s="87"/>
      <c r="W881" s="85"/>
      <c r="X881" s="111"/>
      <c r="Y881" s="112">
        <v>0</v>
      </c>
      <c r="Z881" s="87"/>
      <c r="AA881" s="85"/>
      <c r="AB881" s="111"/>
      <c r="AC881" s="112">
        <v>0</v>
      </c>
      <c r="AD881" s="87"/>
      <c r="AE881" s="85"/>
      <c r="AF881" s="111"/>
      <c r="AG881" s="112">
        <v>0</v>
      </c>
      <c r="AH881" s="87"/>
      <c r="AI881" s="85"/>
      <c r="AJ881" s="111"/>
      <c r="AK881" s="112">
        <v>0</v>
      </c>
      <c r="AL881" s="87"/>
      <c r="AM881" s="85"/>
      <c r="AN881" s="111"/>
      <c r="AO881" s="112">
        <v>0</v>
      </c>
      <c r="AP881" s="87"/>
      <c r="AQ881" s="85"/>
      <c r="AR881" s="111"/>
      <c r="AS881" s="112">
        <v>0</v>
      </c>
      <c r="AT881" s="87"/>
      <c r="AU881" s="85"/>
      <c r="AV881" s="111"/>
      <c r="AW881" s="112">
        <v>0</v>
      </c>
      <c r="AX881" s="87"/>
      <c r="AY881" s="85"/>
      <c r="AZ881" s="267">
        <f t="shared" si="49"/>
        <v>0</v>
      </c>
      <c r="BA881" s="88">
        <f t="shared" si="50"/>
        <v>0</v>
      </c>
      <c r="BC881">
        <f>IF($A881&lt;&gt;"",COUNTIF($BD$3:$BD881,$BD881),0)</f>
        <v>0</v>
      </c>
      <c r="BD881" t="str">
        <f>IF($A881&lt;&gt;"",VLOOKUP(TRUNC(MID($A881,1,2),0),Plano_Contas!$H$3:$J$103,2,TRUE),"")</f>
        <v/>
      </c>
      <c r="BE881" s="201" t="str">
        <f t="shared" si="51"/>
        <v/>
      </c>
      <c r="BF881" t="str">
        <f ca="1">IF($BT881&lt;&gt;"",SUMIF($BD$3:$BD$1004,"="&amp;$BD881,INDIRECT(ADDRESS(3,BF$2,1,1)):INDIRECT(ADDRESS(1004,BF$2,1,1))),"")</f>
        <v/>
      </c>
      <c r="BG881" t="str">
        <f ca="1">IF($BT881&lt;&gt;"",SUMIF($BD$3:$BD$1004,"="&amp;$BD881,INDIRECT(ADDRESS(3,BG$2,1,1)):INDIRECT(ADDRESS(1004,BG$2,1,1))),"")</f>
        <v/>
      </c>
      <c r="BH881" t="str">
        <f ca="1">IF($BT881&lt;&gt;"",SUMIF($BD$3:$BD$1004,"="&amp;$BD881,INDIRECT(ADDRESS(3,BH$2,1,1)):INDIRECT(ADDRESS(1004,BH$2,1,1))),"")</f>
        <v/>
      </c>
      <c r="BI881" t="str">
        <f ca="1">IF($BT881&lt;&gt;"",SUMIF($BD$3:$BD$1004,"="&amp;$BD881,INDIRECT(ADDRESS(3,BI$2,1,1)):INDIRECT(ADDRESS(1004,BI$2,1,1))),"")</f>
        <v/>
      </c>
      <c r="BJ881" t="str">
        <f ca="1">IF($BT881&lt;&gt;"",SUMIF($BD$3:$BD$1004,"="&amp;$BD881,INDIRECT(ADDRESS(3,BJ$2,1,1)):INDIRECT(ADDRESS(1004,BJ$2,1,1))),"")</f>
        <v/>
      </c>
      <c r="BK881" t="str">
        <f ca="1">IF($BT881&lt;&gt;"",SUMIF($BD$3:$BD$1004,"="&amp;$BD881,INDIRECT(ADDRESS(3,BK$2,1,1)):INDIRECT(ADDRESS(1004,BK$2,1,1))),"")</f>
        <v/>
      </c>
      <c r="BL881" t="str">
        <f ca="1">IF($BT881&lt;&gt;"",SUMIF($BD$3:$BD$1004,"="&amp;$BD881,INDIRECT(ADDRESS(3,BL$2,1,1)):INDIRECT(ADDRESS(1004,BL$2,1,1))),"")</f>
        <v/>
      </c>
      <c r="BM881" t="str">
        <f ca="1">IF($BT881&lt;&gt;"",SUMIF($BD$3:$BD$1004,"="&amp;$BD881,INDIRECT(ADDRESS(3,BM$2,1,1)):INDIRECT(ADDRESS(1004,BM$2,1,1))),"")</f>
        <v/>
      </c>
      <c r="BN881" t="str">
        <f ca="1">IF($BT881&lt;&gt;"",SUMIF($BD$3:$BD$1004,"="&amp;$BD881,INDIRECT(ADDRESS(3,BN$2,1,1)):INDIRECT(ADDRESS(1004,BN$2,1,1))),"")</f>
        <v/>
      </c>
      <c r="BO881" t="str">
        <f ca="1">IF($BT881&lt;&gt;"",SUMIF($BD$3:$BD$1004,"="&amp;$BD881,INDIRECT(ADDRESS(3,BO$2,1,1)):INDIRECT(ADDRESS(1004,BO$2,1,1))),"")</f>
        <v/>
      </c>
      <c r="BP881" t="str">
        <f ca="1">IF($BT881&lt;&gt;"",SUMIF($BD$3:$BD$1004,"="&amp;$BD881,INDIRECT(ADDRESS(3,BP$2,1,1)):INDIRECT(ADDRESS(1004,BP$2,1,1))),"")</f>
        <v/>
      </c>
      <c r="BQ881" t="str">
        <f ca="1">IF($BT881&lt;&gt;"",SUMIF($BD$3:$BD$1004,"="&amp;$BD881,INDIRECT(ADDRESS(3,BQ$2,1,1)):INDIRECT(ADDRESS(1004,BQ$2,1,1))),"")</f>
        <v/>
      </c>
      <c r="BR881" t="str">
        <f ca="1">IF($BT881&lt;&gt;"",SUMIF($BD$3:$BD$1004,"="&amp;$BD881,INDIRECT(ADDRESS(3,BR$2,1,1)):INDIRECT(ADDRESS(1004,BR$2,1,1))),"")</f>
        <v/>
      </c>
      <c r="BS881" t="str">
        <f>IF($A881&lt;&gt;"",VLOOKUP(TRUNC(MID($A881,1,2),0),Plano_Contas!$H$3:$J$103,3,TRUE),"")</f>
        <v/>
      </c>
      <c r="BT881" t="str">
        <f t="shared" si="52"/>
        <v/>
      </c>
      <c r="BV881">
        <f>Empresas!C881</f>
        <v>0</v>
      </c>
    </row>
    <row r="882" spans="1:74" x14ac:dyDescent="0.2">
      <c r="A882" s="89"/>
      <c r="B882" s="52" t="str">
        <f>IF($A882&lt;&gt;"",VLOOKUP(""&amp;$A882,Plano_Contas!$A$3:$F$1003,6,0),"")</f>
        <v/>
      </c>
      <c r="C882" s="91"/>
      <c r="D882" s="111"/>
      <c r="E882" s="112">
        <v>0</v>
      </c>
      <c r="F882" s="87"/>
      <c r="G882" s="85"/>
      <c r="H882" s="111"/>
      <c r="I882" s="112">
        <v>0</v>
      </c>
      <c r="J882" s="87"/>
      <c r="K882" s="85"/>
      <c r="L882" s="111"/>
      <c r="M882" s="112">
        <v>0</v>
      </c>
      <c r="N882" s="87"/>
      <c r="O882" s="85"/>
      <c r="P882" s="111"/>
      <c r="Q882" s="112">
        <v>0</v>
      </c>
      <c r="R882" s="87"/>
      <c r="S882" s="85"/>
      <c r="T882" s="111"/>
      <c r="U882" s="112">
        <v>0</v>
      </c>
      <c r="V882" s="87"/>
      <c r="W882" s="85"/>
      <c r="X882" s="111"/>
      <c r="Y882" s="112">
        <v>0</v>
      </c>
      <c r="Z882" s="87"/>
      <c r="AA882" s="85"/>
      <c r="AB882" s="111"/>
      <c r="AC882" s="112">
        <v>0</v>
      </c>
      <c r="AD882" s="87"/>
      <c r="AE882" s="85"/>
      <c r="AF882" s="111"/>
      <c r="AG882" s="112">
        <v>0</v>
      </c>
      <c r="AH882" s="87"/>
      <c r="AI882" s="85"/>
      <c r="AJ882" s="111"/>
      <c r="AK882" s="112">
        <v>0</v>
      </c>
      <c r="AL882" s="87"/>
      <c r="AM882" s="85"/>
      <c r="AN882" s="111"/>
      <c r="AO882" s="112">
        <v>0</v>
      </c>
      <c r="AP882" s="87"/>
      <c r="AQ882" s="85"/>
      <c r="AR882" s="111"/>
      <c r="AS882" s="112">
        <v>0</v>
      </c>
      <c r="AT882" s="87"/>
      <c r="AU882" s="85"/>
      <c r="AV882" s="111"/>
      <c r="AW882" s="112">
        <v>0</v>
      </c>
      <c r="AX882" s="87"/>
      <c r="AY882" s="85"/>
      <c r="AZ882" s="267">
        <f t="shared" si="49"/>
        <v>0</v>
      </c>
      <c r="BA882" s="88">
        <f t="shared" si="50"/>
        <v>0</v>
      </c>
      <c r="BC882">
        <f>IF($A882&lt;&gt;"",COUNTIF($BD$3:$BD882,$BD882),0)</f>
        <v>0</v>
      </c>
      <c r="BD882" t="str">
        <f>IF($A882&lt;&gt;"",VLOOKUP(TRUNC(MID($A882,1,2),0),Plano_Contas!$H$3:$J$103,2,TRUE),"")</f>
        <v/>
      </c>
      <c r="BE882" s="201" t="str">
        <f t="shared" si="51"/>
        <v/>
      </c>
      <c r="BF882" t="str">
        <f ca="1">IF($BT882&lt;&gt;"",SUMIF($BD$3:$BD$1004,"="&amp;$BD882,INDIRECT(ADDRESS(3,BF$2,1,1)):INDIRECT(ADDRESS(1004,BF$2,1,1))),"")</f>
        <v/>
      </c>
      <c r="BG882" t="str">
        <f ca="1">IF($BT882&lt;&gt;"",SUMIF($BD$3:$BD$1004,"="&amp;$BD882,INDIRECT(ADDRESS(3,BG$2,1,1)):INDIRECT(ADDRESS(1004,BG$2,1,1))),"")</f>
        <v/>
      </c>
      <c r="BH882" t="str">
        <f ca="1">IF($BT882&lt;&gt;"",SUMIF($BD$3:$BD$1004,"="&amp;$BD882,INDIRECT(ADDRESS(3,BH$2,1,1)):INDIRECT(ADDRESS(1004,BH$2,1,1))),"")</f>
        <v/>
      </c>
      <c r="BI882" t="str">
        <f ca="1">IF($BT882&lt;&gt;"",SUMIF($BD$3:$BD$1004,"="&amp;$BD882,INDIRECT(ADDRESS(3,BI$2,1,1)):INDIRECT(ADDRESS(1004,BI$2,1,1))),"")</f>
        <v/>
      </c>
      <c r="BJ882" t="str">
        <f ca="1">IF($BT882&lt;&gt;"",SUMIF($BD$3:$BD$1004,"="&amp;$BD882,INDIRECT(ADDRESS(3,BJ$2,1,1)):INDIRECT(ADDRESS(1004,BJ$2,1,1))),"")</f>
        <v/>
      </c>
      <c r="BK882" t="str">
        <f ca="1">IF($BT882&lt;&gt;"",SUMIF($BD$3:$BD$1004,"="&amp;$BD882,INDIRECT(ADDRESS(3,BK$2,1,1)):INDIRECT(ADDRESS(1004,BK$2,1,1))),"")</f>
        <v/>
      </c>
      <c r="BL882" t="str">
        <f ca="1">IF($BT882&lt;&gt;"",SUMIF($BD$3:$BD$1004,"="&amp;$BD882,INDIRECT(ADDRESS(3,BL$2,1,1)):INDIRECT(ADDRESS(1004,BL$2,1,1))),"")</f>
        <v/>
      </c>
      <c r="BM882" t="str">
        <f ca="1">IF($BT882&lt;&gt;"",SUMIF($BD$3:$BD$1004,"="&amp;$BD882,INDIRECT(ADDRESS(3,BM$2,1,1)):INDIRECT(ADDRESS(1004,BM$2,1,1))),"")</f>
        <v/>
      </c>
      <c r="BN882" t="str">
        <f ca="1">IF($BT882&lt;&gt;"",SUMIF($BD$3:$BD$1004,"="&amp;$BD882,INDIRECT(ADDRESS(3,BN$2,1,1)):INDIRECT(ADDRESS(1004,BN$2,1,1))),"")</f>
        <v/>
      </c>
      <c r="BO882" t="str">
        <f ca="1">IF($BT882&lt;&gt;"",SUMIF($BD$3:$BD$1004,"="&amp;$BD882,INDIRECT(ADDRESS(3,BO$2,1,1)):INDIRECT(ADDRESS(1004,BO$2,1,1))),"")</f>
        <v/>
      </c>
      <c r="BP882" t="str">
        <f ca="1">IF($BT882&lt;&gt;"",SUMIF($BD$3:$BD$1004,"="&amp;$BD882,INDIRECT(ADDRESS(3,BP$2,1,1)):INDIRECT(ADDRESS(1004,BP$2,1,1))),"")</f>
        <v/>
      </c>
      <c r="BQ882" t="str">
        <f ca="1">IF($BT882&lt;&gt;"",SUMIF($BD$3:$BD$1004,"="&amp;$BD882,INDIRECT(ADDRESS(3,BQ$2,1,1)):INDIRECT(ADDRESS(1004,BQ$2,1,1))),"")</f>
        <v/>
      </c>
      <c r="BR882" t="str">
        <f ca="1">IF($BT882&lt;&gt;"",SUMIF($BD$3:$BD$1004,"="&amp;$BD882,INDIRECT(ADDRESS(3,BR$2,1,1)):INDIRECT(ADDRESS(1004,BR$2,1,1))),"")</f>
        <v/>
      </c>
      <c r="BS882" t="str">
        <f>IF($A882&lt;&gt;"",VLOOKUP(TRUNC(MID($A882,1,2),0),Plano_Contas!$H$3:$J$103,3,TRUE),"")</f>
        <v/>
      </c>
      <c r="BT882" t="str">
        <f t="shared" si="52"/>
        <v/>
      </c>
      <c r="BV882">
        <f>Empresas!C882</f>
        <v>0</v>
      </c>
    </row>
    <row r="883" spans="1:74" x14ac:dyDescent="0.2">
      <c r="A883" s="89"/>
      <c r="B883" s="52" t="str">
        <f>IF($A883&lt;&gt;"",VLOOKUP(""&amp;$A883,Plano_Contas!$A$3:$F$1003,6,0),"")</f>
        <v/>
      </c>
      <c r="C883" s="91"/>
      <c r="D883" s="111"/>
      <c r="E883" s="112">
        <v>0</v>
      </c>
      <c r="F883" s="87"/>
      <c r="G883" s="85"/>
      <c r="H883" s="111"/>
      <c r="I883" s="112">
        <v>0</v>
      </c>
      <c r="J883" s="87"/>
      <c r="K883" s="85"/>
      <c r="L883" s="111"/>
      <c r="M883" s="112">
        <v>0</v>
      </c>
      <c r="N883" s="87"/>
      <c r="O883" s="85"/>
      <c r="P883" s="111"/>
      <c r="Q883" s="112">
        <v>0</v>
      </c>
      <c r="R883" s="87"/>
      <c r="S883" s="85"/>
      <c r="T883" s="111"/>
      <c r="U883" s="112">
        <v>0</v>
      </c>
      <c r="V883" s="87"/>
      <c r="W883" s="85"/>
      <c r="X883" s="111"/>
      <c r="Y883" s="112">
        <v>0</v>
      </c>
      <c r="Z883" s="87"/>
      <c r="AA883" s="85"/>
      <c r="AB883" s="111"/>
      <c r="AC883" s="112">
        <v>0</v>
      </c>
      <c r="AD883" s="87"/>
      <c r="AE883" s="85"/>
      <c r="AF883" s="111"/>
      <c r="AG883" s="112">
        <v>0</v>
      </c>
      <c r="AH883" s="87"/>
      <c r="AI883" s="85"/>
      <c r="AJ883" s="111"/>
      <c r="AK883" s="112">
        <v>0</v>
      </c>
      <c r="AL883" s="87"/>
      <c r="AM883" s="85"/>
      <c r="AN883" s="111"/>
      <c r="AO883" s="112">
        <v>0</v>
      </c>
      <c r="AP883" s="87"/>
      <c r="AQ883" s="85"/>
      <c r="AR883" s="111"/>
      <c r="AS883" s="112">
        <v>0</v>
      </c>
      <c r="AT883" s="87"/>
      <c r="AU883" s="85"/>
      <c r="AV883" s="111"/>
      <c r="AW883" s="112">
        <v>0</v>
      </c>
      <c r="AX883" s="87"/>
      <c r="AY883" s="85"/>
      <c r="AZ883" s="267">
        <f t="shared" si="49"/>
        <v>0</v>
      </c>
      <c r="BA883" s="88">
        <f t="shared" si="50"/>
        <v>0</v>
      </c>
      <c r="BC883">
        <f>IF($A883&lt;&gt;"",COUNTIF($BD$3:$BD883,$BD883),0)</f>
        <v>0</v>
      </c>
      <c r="BD883" t="str">
        <f>IF($A883&lt;&gt;"",VLOOKUP(TRUNC(MID($A883,1,2),0),Plano_Contas!$H$3:$J$103,2,TRUE),"")</f>
        <v/>
      </c>
      <c r="BE883" s="201" t="str">
        <f t="shared" si="51"/>
        <v/>
      </c>
      <c r="BF883" t="str">
        <f ca="1">IF($BT883&lt;&gt;"",SUMIF($BD$3:$BD$1004,"="&amp;$BD883,INDIRECT(ADDRESS(3,BF$2,1,1)):INDIRECT(ADDRESS(1004,BF$2,1,1))),"")</f>
        <v/>
      </c>
      <c r="BG883" t="str">
        <f ca="1">IF($BT883&lt;&gt;"",SUMIF($BD$3:$BD$1004,"="&amp;$BD883,INDIRECT(ADDRESS(3,BG$2,1,1)):INDIRECT(ADDRESS(1004,BG$2,1,1))),"")</f>
        <v/>
      </c>
      <c r="BH883" t="str">
        <f ca="1">IF($BT883&lt;&gt;"",SUMIF($BD$3:$BD$1004,"="&amp;$BD883,INDIRECT(ADDRESS(3,BH$2,1,1)):INDIRECT(ADDRESS(1004,BH$2,1,1))),"")</f>
        <v/>
      </c>
      <c r="BI883" t="str">
        <f ca="1">IF($BT883&lt;&gt;"",SUMIF($BD$3:$BD$1004,"="&amp;$BD883,INDIRECT(ADDRESS(3,BI$2,1,1)):INDIRECT(ADDRESS(1004,BI$2,1,1))),"")</f>
        <v/>
      </c>
      <c r="BJ883" t="str">
        <f ca="1">IF($BT883&lt;&gt;"",SUMIF($BD$3:$BD$1004,"="&amp;$BD883,INDIRECT(ADDRESS(3,BJ$2,1,1)):INDIRECT(ADDRESS(1004,BJ$2,1,1))),"")</f>
        <v/>
      </c>
      <c r="BK883" t="str">
        <f ca="1">IF($BT883&lt;&gt;"",SUMIF($BD$3:$BD$1004,"="&amp;$BD883,INDIRECT(ADDRESS(3,BK$2,1,1)):INDIRECT(ADDRESS(1004,BK$2,1,1))),"")</f>
        <v/>
      </c>
      <c r="BL883" t="str">
        <f ca="1">IF($BT883&lt;&gt;"",SUMIF($BD$3:$BD$1004,"="&amp;$BD883,INDIRECT(ADDRESS(3,BL$2,1,1)):INDIRECT(ADDRESS(1004,BL$2,1,1))),"")</f>
        <v/>
      </c>
      <c r="BM883" t="str">
        <f ca="1">IF($BT883&lt;&gt;"",SUMIF($BD$3:$BD$1004,"="&amp;$BD883,INDIRECT(ADDRESS(3,BM$2,1,1)):INDIRECT(ADDRESS(1004,BM$2,1,1))),"")</f>
        <v/>
      </c>
      <c r="BN883" t="str">
        <f ca="1">IF($BT883&lt;&gt;"",SUMIF($BD$3:$BD$1004,"="&amp;$BD883,INDIRECT(ADDRESS(3,BN$2,1,1)):INDIRECT(ADDRESS(1004,BN$2,1,1))),"")</f>
        <v/>
      </c>
      <c r="BO883" t="str">
        <f ca="1">IF($BT883&lt;&gt;"",SUMIF($BD$3:$BD$1004,"="&amp;$BD883,INDIRECT(ADDRESS(3,BO$2,1,1)):INDIRECT(ADDRESS(1004,BO$2,1,1))),"")</f>
        <v/>
      </c>
      <c r="BP883" t="str">
        <f ca="1">IF($BT883&lt;&gt;"",SUMIF($BD$3:$BD$1004,"="&amp;$BD883,INDIRECT(ADDRESS(3,BP$2,1,1)):INDIRECT(ADDRESS(1004,BP$2,1,1))),"")</f>
        <v/>
      </c>
      <c r="BQ883" t="str">
        <f ca="1">IF($BT883&lt;&gt;"",SUMIF($BD$3:$BD$1004,"="&amp;$BD883,INDIRECT(ADDRESS(3,BQ$2,1,1)):INDIRECT(ADDRESS(1004,BQ$2,1,1))),"")</f>
        <v/>
      </c>
      <c r="BR883" t="str">
        <f ca="1">IF($BT883&lt;&gt;"",SUMIF($BD$3:$BD$1004,"="&amp;$BD883,INDIRECT(ADDRESS(3,BR$2,1,1)):INDIRECT(ADDRESS(1004,BR$2,1,1))),"")</f>
        <v/>
      </c>
      <c r="BS883" t="str">
        <f>IF($A883&lt;&gt;"",VLOOKUP(TRUNC(MID($A883,1,2),0),Plano_Contas!$H$3:$J$103,3,TRUE),"")</f>
        <v/>
      </c>
      <c r="BT883" t="str">
        <f t="shared" si="52"/>
        <v/>
      </c>
      <c r="BV883">
        <f>Empresas!C883</f>
        <v>0</v>
      </c>
    </row>
    <row r="884" spans="1:74" x14ac:dyDescent="0.2">
      <c r="A884" s="89"/>
      <c r="B884" s="52" t="str">
        <f>IF($A884&lt;&gt;"",VLOOKUP(""&amp;$A884,Plano_Contas!$A$3:$F$1003,6,0),"")</f>
        <v/>
      </c>
      <c r="C884" s="91"/>
      <c r="D884" s="111"/>
      <c r="E884" s="112">
        <v>0</v>
      </c>
      <c r="F884" s="87"/>
      <c r="G884" s="85"/>
      <c r="H884" s="111"/>
      <c r="I884" s="112">
        <v>0</v>
      </c>
      <c r="J884" s="87"/>
      <c r="K884" s="85"/>
      <c r="L884" s="111"/>
      <c r="M884" s="112">
        <v>0</v>
      </c>
      <c r="N884" s="87"/>
      <c r="O884" s="85"/>
      <c r="P884" s="111"/>
      <c r="Q884" s="112">
        <v>0</v>
      </c>
      <c r="R884" s="87"/>
      <c r="S884" s="85"/>
      <c r="T884" s="111"/>
      <c r="U884" s="112">
        <v>0</v>
      </c>
      <c r="V884" s="87"/>
      <c r="W884" s="85"/>
      <c r="X884" s="111"/>
      <c r="Y884" s="112">
        <v>0</v>
      </c>
      <c r="Z884" s="87"/>
      <c r="AA884" s="85"/>
      <c r="AB884" s="111"/>
      <c r="AC884" s="112">
        <v>0</v>
      </c>
      <c r="AD884" s="87"/>
      <c r="AE884" s="85"/>
      <c r="AF884" s="111"/>
      <c r="AG884" s="112">
        <v>0</v>
      </c>
      <c r="AH884" s="87"/>
      <c r="AI884" s="85"/>
      <c r="AJ884" s="111"/>
      <c r="AK884" s="112">
        <v>0</v>
      </c>
      <c r="AL884" s="87"/>
      <c r="AM884" s="85"/>
      <c r="AN884" s="111"/>
      <c r="AO884" s="112">
        <v>0</v>
      </c>
      <c r="AP884" s="87"/>
      <c r="AQ884" s="85"/>
      <c r="AR884" s="111"/>
      <c r="AS884" s="112">
        <v>0</v>
      </c>
      <c r="AT884" s="87"/>
      <c r="AU884" s="85"/>
      <c r="AV884" s="111"/>
      <c r="AW884" s="112">
        <v>0</v>
      </c>
      <c r="AX884" s="87"/>
      <c r="AY884" s="85"/>
      <c r="AZ884" s="267">
        <f t="shared" si="49"/>
        <v>0</v>
      </c>
      <c r="BA884" s="88">
        <f t="shared" si="50"/>
        <v>0</v>
      </c>
      <c r="BC884">
        <f>IF($A884&lt;&gt;"",COUNTIF($BD$3:$BD884,$BD884),0)</f>
        <v>0</v>
      </c>
      <c r="BD884" t="str">
        <f>IF($A884&lt;&gt;"",VLOOKUP(TRUNC(MID($A884,1,2),0),Plano_Contas!$H$3:$J$103,2,TRUE),"")</f>
        <v/>
      </c>
      <c r="BE884" s="201" t="str">
        <f t="shared" si="51"/>
        <v/>
      </c>
      <c r="BF884" t="str">
        <f ca="1">IF($BT884&lt;&gt;"",SUMIF($BD$3:$BD$1004,"="&amp;$BD884,INDIRECT(ADDRESS(3,BF$2,1,1)):INDIRECT(ADDRESS(1004,BF$2,1,1))),"")</f>
        <v/>
      </c>
      <c r="BG884" t="str">
        <f ca="1">IF($BT884&lt;&gt;"",SUMIF($BD$3:$BD$1004,"="&amp;$BD884,INDIRECT(ADDRESS(3,BG$2,1,1)):INDIRECT(ADDRESS(1004,BG$2,1,1))),"")</f>
        <v/>
      </c>
      <c r="BH884" t="str">
        <f ca="1">IF($BT884&lt;&gt;"",SUMIF($BD$3:$BD$1004,"="&amp;$BD884,INDIRECT(ADDRESS(3,BH$2,1,1)):INDIRECT(ADDRESS(1004,BH$2,1,1))),"")</f>
        <v/>
      </c>
      <c r="BI884" t="str">
        <f ca="1">IF($BT884&lt;&gt;"",SUMIF($BD$3:$BD$1004,"="&amp;$BD884,INDIRECT(ADDRESS(3,BI$2,1,1)):INDIRECT(ADDRESS(1004,BI$2,1,1))),"")</f>
        <v/>
      </c>
      <c r="BJ884" t="str">
        <f ca="1">IF($BT884&lt;&gt;"",SUMIF($BD$3:$BD$1004,"="&amp;$BD884,INDIRECT(ADDRESS(3,BJ$2,1,1)):INDIRECT(ADDRESS(1004,BJ$2,1,1))),"")</f>
        <v/>
      </c>
      <c r="BK884" t="str">
        <f ca="1">IF($BT884&lt;&gt;"",SUMIF($BD$3:$BD$1004,"="&amp;$BD884,INDIRECT(ADDRESS(3,BK$2,1,1)):INDIRECT(ADDRESS(1004,BK$2,1,1))),"")</f>
        <v/>
      </c>
      <c r="BL884" t="str">
        <f ca="1">IF($BT884&lt;&gt;"",SUMIF($BD$3:$BD$1004,"="&amp;$BD884,INDIRECT(ADDRESS(3,BL$2,1,1)):INDIRECT(ADDRESS(1004,BL$2,1,1))),"")</f>
        <v/>
      </c>
      <c r="BM884" t="str">
        <f ca="1">IF($BT884&lt;&gt;"",SUMIF($BD$3:$BD$1004,"="&amp;$BD884,INDIRECT(ADDRESS(3,BM$2,1,1)):INDIRECT(ADDRESS(1004,BM$2,1,1))),"")</f>
        <v/>
      </c>
      <c r="BN884" t="str">
        <f ca="1">IF($BT884&lt;&gt;"",SUMIF($BD$3:$BD$1004,"="&amp;$BD884,INDIRECT(ADDRESS(3,BN$2,1,1)):INDIRECT(ADDRESS(1004,BN$2,1,1))),"")</f>
        <v/>
      </c>
      <c r="BO884" t="str">
        <f ca="1">IF($BT884&lt;&gt;"",SUMIF($BD$3:$BD$1004,"="&amp;$BD884,INDIRECT(ADDRESS(3,BO$2,1,1)):INDIRECT(ADDRESS(1004,BO$2,1,1))),"")</f>
        <v/>
      </c>
      <c r="BP884" t="str">
        <f ca="1">IF($BT884&lt;&gt;"",SUMIF($BD$3:$BD$1004,"="&amp;$BD884,INDIRECT(ADDRESS(3,BP$2,1,1)):INDIRECT(ADDRESS(1004,BP$2,1,1))),"")</f>
        <v/>
      </c>
      <c r="BQ884" t="str">
        <f ca="1">IF($BT884&lt;&gt;"",SUMIF($BD$3:$BD$1004,"="&amp;$BD884,INDIRECT(ADDRESS(3,BQ$2,1,1)):INDIRECT(ADDRESS(1004,BQ$2,1,1))),"")</f>
        <v/>
      </c>
      <c r="BR884" t="str">
        <f ca="1">IF($BT884&lt;&gt;"",SUMIF($BD$3:$BD$1004,"="&amp;$BD884,INDIRECT(ADDRESS(3,BR$2,1,1)):INDIRECT(ADDRESS(1004,BR$2,1,1))),"")</f>
        <v/>
      </c>
      <c r="BS884" t="str">
        <f>IF($A884&lt;&gt;"",VLOOKUP(TRUNC(MID($A884,1,2),0),Plano_Contas!$H$3:$J$103,3,TRUE),"")</f>
        <v/>
      </c>
      <c r="BT884" t="str">
        <f t="shared" si="52"/>
        <v/>
      </c>
      <c r="BV884">
        <f>Empresas!C884</f>
        <v>0</v>
      </c>
    </row>
    <row r="885" spans="1:74" x14ac:dyDescent="0.2">
      <c r="A885" s="89"/>
      <c r="B885" s="52" t="str">
        <f>IF($A885&lt;&gt;"",VLOOKUP(""&amp;$A885,Plano_Contas!$A$3:$F$1003,6,0),"")</f>
        <v/>
      </c>
      <c r="C885" s="91"/>
      <c r="D885" s="111"/>
      <c r="E885" s="112">
        <v>0</v>
      </c>
      <c r="F885" s="87"/>
      <c r="G885" s="85"/>
      <c r="H885" s="111"/>
      <c r="I885" s="112">
        <v>0</v>
      </c>
      <c r="J885" s="87"/>
      <c r="K885" s="85"/>
      <c r="L885" s="111"/>
      <c r="M885" s="112">
        <v>0</v>
      </c>
      <c r="N885" s="87"/>
      <c r="O885" s="85"/>
      <c r="P885" s="111"/>
      <c r="Q885" s="112">
        <v>0</v>
      </c>
      <c r="R885" s="87"/>
      <c r="S885" s="85"/>
      <c r="T885" s="111"/>
      <c r="U885" s="112">
        <v>0</v>
      </c>
      <c r="V885" s="87"/>
      <c r="W885" s="85"/>
      <c r="X885" s="111"/>
      <c r="Y885" s="112">
        <v>0</v>
      </c>
      <c r="Z885" s="87"/>
      <c r="AA885" s="85"/>
      <c r="AB885" s="111"/>
      <c r="AC885" s="112">
        <v>0</v>
      </c>
      <c r="AD885" s="87"/>
      <c r="AE885" s="85"/>
      <c r="AF885" s="111"/>
      <c r="AG885" s="112">
        <v>0</v>
      </c>
      <c r="AH885" s="87"/>
      <c r="AI885" s="85"/>
      <c r="AJ885" s="111"/>
      <c r="AK885" s="112">
        <v>0</v>
      </c>
      <c r="AL885" s="87"/>
      <c r="AM885" s="85"/>
      <c r="AN885" s="111"/>
      <c r="AO885" s="112">
        <v>0</v>
      </c>
      <c r="AP885" s="87"/>
      <c r="AQ885" s="85"/>
      <c r="AR885" s="111"/>
      <c r="AS885" s="112">
        <v>0</v>
      </c>
      <c r="AT885" s="87"/>
      <c r="AU885" s="85"/>
      <c r="AV885" s="111"/>
      <c r="AW885" s="112">
        <v>0</v>
      </c>
      <c r="AX885" s="87"/>
      <c r="AY885" s="85"/>
      <c r="AZ885" s="267">
        <f t="shared" si="49"/>
        <v>0</v>
      </c>
      <c r="BA885" s="88">
        <f t="shared" si="50"/>
        <v>0</v>
      </c>
      <c r="BC885">
        <f>IF($A885&lt;&gt;"",COUNTIF($BD$3:$BD885,$BD885),0)</f>
        <v>0</v>
      </c>
      <c r="BD885" t="str">
        <f>IF($A885&lt;&gt;"",VLOOKUP(TRUNC(MID($A885,1,2),0),Plano_Contas!$H$3:$J$103,2,TRUE),"")</f>
        <v/>
      </c>
      <c r="BE885" s="201" t="str">
        <f t="shared" si="51"/>
        <v/>
      </c>
      <c r="BF885" t="str">
        <f ca="1">IF($BT885&lt;&gt;"",SUMIF($BD$3:$BD$1004,"="&amp;$BD885,INDIRECT(ADDRESS(3,BF$2,1,1)):INDIRECT(ADDRESS(1004,BF$2,1,1))),"")</f>
        <v/>
      </c>
      <c r="BG885" t="str">
        <f ca="1">IF($BT885&lt;&gt;"",SUMIF($BD$3:$BD$1004,"="&amp;$BD885,INDIRECT(ADDRESS(3,BG$2,1,1)):INDIRECT(ADDRESS(1004,BG$2,1,1))),"")</f>
        <v/>
      </c>
      <c r="BH885" t="str">
        <f ca="1">IF($BT885&lt;&gt;"",SUMIF($BD$3:$BD$1004,"="&amp;$BD885,INDIRECT(ADDRESS(3,BH$2,1,1)):INDIRECT(ADDRESS(1004,BH$2,1,1))),"")</f>
        <v/>
      </c>
      <c r="BI885" t="str">
        <f ca="1">IF($BT885&lt;&gt;"",SUMIF($BD$3:$BD$1004,"="&amp;$BD885,INDIRECT(ADDRESS(3,BI$2,1,1)):INDIRECT(ADDRESS(1004,BI$2,1,1))),"")</f>
        <v/>
      </c>
      <c r="BJ885" t="str">
        <f ca="1">IF($BT885&lt;&gt;"",SUMIF($BD$3:$BD$1004,"="&amp;$BD885,INDIRECT(ADDRESS(3,BJ$2,1,1)):INDIRECT(ADDRESS(1004,BJ$2,1,1))),"")</f>
        <v/>
      </c>
      <c r="BK885" t="str">
        <f ca="1">IF($BT885&lt;&gt;"",SUMIF($BD$3:$BD$1004,"="&amp;$BD885,INDIRECT(ADDRESS(3,BK$2,1,1)):INDIRECT(ADDRESS(1004,BK$2,1,1))),"")</f>
        <v/>
      </c>
      <c r="BL885" t="str">
        <f ca="1">IF($BT885&lt;&gt;"",SUMIF($BD$3:$BD$1004,"="&amp;$BD885,INDIRECT(ADDRESS(3,BL$2,1,1)):INDIRECT(ADDRESS(1004,BL$2,1,1))),"")</f>
        <v/>
      </c>
      <c r="BM885" t="str">
        <f ca="1">IF($BT885&lt;&gt;"",SUMIF($BD$3:$BD$1004,"="&amp;$BD885,INDIRECT(ADDRESS(3,BM$2,1,1)):INDIRECT(ADDRESS(1004,BM$2,1,1))),"")</f>
        <v/>
      </c>
      <c r="BN885" t="str">
        <f ca="1">IF($BT885&lt;&gt;"",SUMIF($BD$3:$BD$1004,"="&amp;$BD885,INDIRECT(ADDRESS(3,BN$2,1,1)):INDIRECT(ADDRESS(1004,BN$2,1,1))),"")</f>
        <v/>
      </c>
      <c r="BO885" t="str">
        <f ca="1">IF($BT885&lt;&gt;"",SUMIF($BD$3:$BD$1004,"="&amp;$BD885,INDIRECT(ADDRESS(3,BO$2,1,1)):INDIRECT(ADDRESS(1004,BO$2,1,1))),"")</f>
        <v/>
      </c>
      <c r="BP885" t="str">
        <f ca="1">IF($BT885&lt;&gt;"",SUMIF($BD$3:$BD$1004,"="&amp;$BD885,INDIRECT(ADDRESS(3,BP$2,1,1)):INDIRECT(ADDRESS(1004,BP$2,1,1))),"")</f>
        <v/>
      </c>
      <c r="BQ885" t="str">
        <f ca="1">IF($BT885&lt;&gt;"",SUMIF($BD$3:$BD$1004,"="&amp;$BD885,INDIRECT(ADDRESS(3,BQ$2,1,1)):INDIRECT(ADDRESS(1004,BQ$2,1,1))),"")</f>
        <v/>
      </c>
      <c r="BR885" t="str">
        <f ca="1">IF($BT885&lt;&gt;"",SUMIF($BD$3:$BD$1004,"="&amp;$BD885,INDIRECT(ADDRESS(3,BR$2,1,1)):INDIRECT(ADDRESS(1004,BR$2,1,1))),"")</f>
        <v/>
      </c>
      <c r="BS885" t="str">
        <f>IF($A885&lt;&gt;"",VLOOKUP(TRUNC(MID($A885,1,2),0),Plano_Contas!$H$3:$J$103,3,TRUE),"")</f>
        <v/>
      </c>
      <c r="BT885" t="str">
        <f t="shared" si="52"/>
        <v/>
      </c>
      <c r="BV885">
        <f>Empresas!C885</f>
        <v>0</v>
      </c>
    </row>
    <row r="886" spans="1:74" x14ac:dyDescent="0.2">
      <c r="A886" s="89"/>
      <c r="B886" s="52" t="str">
        <f>IF($A886&lt;&gt;"",VLOOKUP(""&amp;$A886,Plano_Contas!$A$3:$F$1003,6,0),"")</f>
        <v/>
      </c>
      <c r="C886" s="91"/>
      <c r="D886" s="111"/>
      <c r="E886" s="112">
        <v>0</v>
      </c>
      <c r="F886" s="87"/>
      <c r="G886" s="85"/>
      <c r="H886" s="111"/>
      <c r="I886" s="112">
        <v>0</v>
      </c>
      <c r="J886" s="87"/>
      <c r="K886" s="85"/>
      <c r="L886" s="111"/>
      <c r="M886" s="112">
        <v>0</v>
      </c>
      <c r="N886" s="87"/>
      <c r="O886" s="85"/>
      <c r="P886" s="111"/>
      <c r="Q886" s="112">
        <v>0</v>
      </c>
      <c r="R886" s="87"/>
      <c r="S886" s="85"/>
      <c r="T886" s="111"/>
      <c r="U886" s="112">
        <v>0</v>
      </c>
      <c r="V886" s="87"/>
      <c r="W886" s="85"/>
      <c r="X886" s="111"/>
      <c r="Y886" s="112">
        <v>0</v>
      </c>
      <c r="Z886" s="87"/>
      <c r="AA886" s="85"/>
      <c r="AB886" s="111"/>
      <c r="AC886" s="112">
        <v>0</v>
      </c>
      <c r="AD886" s="87"/>
      <c r="AE886" s="85"/>
      <c r="AF886" s="111"/>
      <c r="AG886" s="112">
        <v>0</v>
      </c>
      <c r="AH886" s="87"/>
      <c r="AI886" s="85"/>
      <c r="AJ886" s="111"/>
      <c r="AK886" s="112">
        <v>0</v>
      </c>
      <c r="AL886" s="87"/>
      <c r="AM886" s="85"/>
      <c r="AN886" s="111"/>
      <c r="AO886" s="112">
        <v>0</v>
      </c>
      <c r="AP886" s="87"/>
      <c r="AQ886" s="85"/>
      <c r="AR886" s="111"/>
      <c r="AS886" s="112">
        <v>0</v>
      </c>
      <c r="AT886" s="87"/>
      <c r="AU886" s="85"/>
      <c r="AV886" s="111"/>
      <c r="AW886" s="112">
        <v>0</v>
      </c>
      <c r="AX886" s="87"/>
      <c r="AY886" s="85"/>
      <c r="AZ886" s="267">
        <f t="shared" si="49"/>
        <v>0</v>
      </c>
      <c r="BA886" s="88">
        <f t="shared" si="50"/>
        <v>0</v>
      </c>
      <c r="BC886">
        <f>IF($A886&lt;&gt;"",COUNTIF($BD$3:$BD886,$BD886),0)</f>
        <v>0</v>
      </c>
      <c r="BD886" t="str">
        <f>IF($A886&lt;&gt;"",VLOOKUP(TRUNC(MID($A886,1,2),0),Plano_Contas!$H$3:$J$103,2,TRUE),"")</f>
        <v/>
      </c>
      <c r="BE886" s="201" t="str">
        <f t="shared" si="51"/>
        <v/>
      </c>
      <c r="BF886" t="str">
        <f ca="1">IF($BT886&lt;&gt;"",SUMIF($BD$3:$BD$1004,"="&amp;$BD886,INDIRECT(ADDRESS(3,BF$2,1,1)):INDIRECT(ADDRESS(1004,BF$2,1,1))),"")</f>
        <v/>
      </c>
      <c r="BG886" t="str">
        <f ca="1">IF($BT886&lt;&gt;"",SUMIF($BD$3:$BD$1004,"="&amp;$BD886,INDIRECT(ADDRESS(3,BG$2,1,1)):INDIRECT(ADDRESS(1004,BG$2,1,1))),"")</f>
        <v/>
      </c>
      <c r="BH886" t="str">
        <f ca="1">IF($BT886&lt;&gt;"",SUMIF($BD$3:$BD$1004,"="&amp;$BD886,INDIRECT(ADDRESS(3,BH$2,1,1)):INDIRECT(ADDRESS(1004,BH$2,1,1))),"")</f>
        <v/>
      </c>
      <c r="BI886" t="str">
        <f ca="1">IF($BT886&lt;&gt;"",SUMIF($BD$3:$BD$1004,"="&amp;$BD886,INDIRECT(ADDRESS(3,BI$2,1,1)):INDIRECT(ADDRESS(1004,BI$2,1,1))),"")</f>
        <v/>
      </c>
      <c r="BJ886" t="str">
        <f ca="1">IF($BT886&lt;&gt;"",SUMIF($BD$3:$BD$1004,"="&amp;$BD886,INDIRECT(ADDRESS(3,BJ$2,1,1)):INDIRECT(ADDRESS(1004,BJ$2,1,1))),"")</f>
        <v/>
      </c>
      <c r="BK886" t="str">
        <f ca="1">IF($BT886&lt;&gt;"",SUMIF($BD$3:$BD$1004,"="&amp;$BD886,INDIRECT(ADDRESS(3,BK$2,1,1)):INDIRECT(ADDRESS(1004,BK$2,1,1))),"")</f>
        <v/>
      </c>
      <c r="BL886" t="str">
        <f ca="1">IF($BT886&lt;&gt;"",SUMIF($BD$3:$BD$1004,"="&amp;$BD886,INDIRECT(ADDRESS(3,BL$2,1,1)):INDIRECT(ADDRESS(1004,BL$2,1,1))),"")</f>
        <v/>
      </c>
      <c r="BM886" t="str">
        <f ca="1">IF($BT886&lt;&gt;"",SUMIF($BD$3:$BD$1004,"="&amp;$BD886,INDIRECT(ADDRESS(3,BM$2,1,1)):INDIRECT(ADDRESS(1004,BM$2,1,1))),"")</f>
        <v/>
      </c>
      <c r="BN886" t="str">
        <f ca="1">IF($BT886&lt;&gt;"",SUMIF($BD$3:$BD$1004,"="&amp;$BD886,INDIRECT(ADDRESS(3,BN$2,1,1)):INDIRECT(ADDRESS(1004,BN$2,1,1))),"")</f>
        <v/>
      </c>
      <c r="BO886" t="str">
        <f ca="1">IF($BT886&lt;&gt;"",SUMIF($BD$3:$BD$1004,"="&amp;$BD886,INDIRECT(ADDRESS(3,BO$2,1,1)):INDIRECT(ADDRESS(1004,BO$2,1,1))),"")</f>
        <v/>
      </c>
      <c r="BP886" t="str">
        <f ca="1">IF($BT886&lt;&gt;"",SUMIF($BD$3:$BD$1004,"="&amp;$BD886,INDIRECT(ADDRESS(3,BP$2,1,1)):INDIRECT(ADDRESS(1004,BP$2,1,1))),"")</f>
        <v/>
      </c>
      <c r="BQ886" t="str">
        <f ca="1">IF($BT886&lt;&gt;"",SUMIF($BD$3:$BD$1004,"="&amp;$BD886,INDIRECT(ADDRESS(3,BQ$2,1,1)):INDIRECT(ADDRESS(1004,BQ$2,1,1))),"")</f>
        <v/>
      </c>
      <c r="BR886" t="str">
        <f ca="1">IF($BT886&lt;&gt;"",SUMIF($BD$3:$BD$1004,"="&amp;$BD886,INDIRECT(ADDRESS(3,BR$2,1,1)):INDIRECT(ADDRESS(1004,BR$2,1,1))),"")</f>
        <v/>
      </c>
      <c r="BS886" t="str">
        <f>IF($A886&lt;&gt;"",VLOOKUP(TRUNC(MID($A886,1,2),0),Plano_Contas!$H$3:$J$103,3,TRUE),"")</f>
        <v/>
      </c>
      <c r="BT886" t="str">
        <f t="shared" si="52"/>
        <v/>
      </c>
      <c r="BV886">
        <f>Empresas!C886</f>
        <v>0</v>
      </c>
    </row>
    <row r="887" spans="1:74" x14ac:dyDescent="0.2">
      <c r="A887" s="89"/>
      <c r="B887" s="52" t="str">
        <f>IF($A887&lt;&gt;"",VLOOKUP(""&amp;$A887,Plano_Contas!$A$3:$F$1003,6,0),"")</f>
        <v/>
      </c>
      <c r="C887" s="91"/>
      <c r="D887" s="111"/>
      <c r="E887" s="112">
        <v>0</v>
      </c>
      <c r="F887" s="87"/>
      <c r="G887" s="85"/>
      <c r="H887" s="111"/>
      <c r="I887" s="112">
        <v>0</v>
      </c>
      <c r="J887" s="87"/>
      <c r="K887" s="85"/>
      <c r="L887" s="111"/>
      <c r="M887" s="112">
        <v>0</v>
      </c>
      <c r="N887" s="87"/>
      <c r="O887" s="85"/>
      <c r="P887" s="111"/>
      <c r="Q887" s="112">
        <v>0</v>
      </c>
      <c r="R887" s="87"/>
      <c r="S887" s="85"/>
      <c r="T887" s="111"/>
      <c r="U887" s="112">
        <v>0</v>
      </c>
      <c r="V887" s="87"/>
      <c r="W887" s="85"/>
      <c r="X887" s="111"/>
      <c r="Y887" s="112">
        <v>0</v>
      </c>
      <c r="Z887" s="87"/>
      <c r="AA887" s="85"/>
      <c r="AB887" s="111"/>
      <c r="AC887" s="112">
        <v>0</v>
      </c>
      <c r="AD887" s="87"/>
      <c r="AE887" s="85"/>
      <c r="AF887" s="111"/>
      <c r="AG887" s="112">
        <v>0</v>
      </c>
      <c r="AH887" s="87"/>
      <c r="AI887" s="85"/>
      <c r="AJ887" s="111"/>
      <c r="AK887" s="112">
        <v>0</v>
      </c>
      <c r="AL887" s="87"/>
      <c r="AM887" s="85"/>
      <c r="AN887" s="111"/>
      <c r="AO887" s="112">
        <v>0</v>
      </c>
      <c r="AP887" s="87"/>
      <c r="AQ887" s="85"/>
      <c r="AR887" s="111"/>
      <c r="AS887" s="112">
        <v>0</v>
      </c>
      <c r="AT887" s="87"/>
      <c r="AU887" s="85"/>
      <c r="AV887" s="111"/>
      <c r="AW887" s="112">
        <v>0</v>
      </c>
      <c r="AX887" s="87"/>
      <c r="AY887" s="85"/>
      <c r="AZ887" s="267">
        <f t="shared" si="49"/>
        <v>0</v>
      </c>
      <c r="BA887" s="88">
        <f t="shared" si="50"/>
        <v>0</v>
      </c>
      <c r="BC887">
        <f>IF($A887&lt;&gt;"",COUNTIF($BD$3:$BD887,$BD887),0)</f>
        <v>0</v>
      </c>
      <c r="BD887" t="str">
        <f>IF($A887&lt;&gt;"",VLOOKUP(TRUNC(MID($A887,1,2),0),Plano_Contas!$H$3:$J$103,2,TRUE),"")</f>
        <v/>
      </c>
      <c r="BE887" s="201" t="str">
        <f t="shared" si="51"/>
        <v/>
      </c>
      <c r="BF887" t="str">
        <f ca="1">IF($BT887&lt;&gt;"",SUMIF($BD$3:$BD$1004,"="&amp;$BD887,INDIRECT(ADDRESS(3,BF$2,1,1)):INDIRECT(ADDRESS(1004,BF$2,1,1))),"")</f>
        <v/>
      </c>
      <c r="BG887" t="str">
        <f ca="1">IF($BT887&lt;&gt;"",SUMIF($BD$3:$BD$1004,"="&amp;$BD887,INDIRECT(ADDRESS(3,BG$2,1,1)):INDIRECT(ADDRESS(1004,BG$2,1,1))),"")</f>
        <v/>
      </c>
      <c r="BH887" t="str">
        <f ca="1">IF($BT887&lt;&gt;"",SUMIF($BD$3:$BD$1004,"="&amp;$BD887,INDIRECT(ADDRESS(3,BH$2,1,1)):INDIRECT(ADDRESS(1004,BH$2,1,1))),"")</f>
        <v/>
      </c>
      <c r="BI887" t="str">
        <f ca="1">IF($BT887&lt;&gt;"",SUMIF($BD$3:$BD$1004,"="&amp;$BD887,INDIRECT(ADDRESS(3,BI$2,1,1)):INDIRECT(ADDRESS(1004,BI$2,1,1))),"")</f>
        <v/>
      </c>
      <c r="BJ887" t="str">
        <f ca="1">IF($BT887&lt;&gt;"",SUMIF($BD$3:$BD$1004,"="&amp;$BD887,INDIRECT(ADDRESS(3,BJ$2,1,1)):INDIRECT(ADDRESS(1004,BJ$2,1,1))),"")</f>
        <v/>
      </c>
      <c r="BK887" t="str">
        <f ca="1">IF($BT887&lt;&gt;"",SUMIF($BD$3:$BD$1004,"="&amp;$BD887,INDIRECT(ADDRESS(3,BK$2,1,1)):INDIRECT(ADDRESS(1004,BK$2,1,1))),"")</f>
        <v/>
      </c>
      <c r="BL887" t="str">
        <f ca="1">IF($BT887&lt;&gt;"",SUMIF($BD$3:$BD$1004,"="&amp;$BD887,INDIRECT(ADDRESS(3,BL$2,1,1)):INDIRECT(ADDRESS(1004,BL$2,1,1))),"")</f>
        <v/>
      </c>
      <c r="BM887" t="str">
        <f ca="1">IF($BT887&lt;&gt;"",SUMIF($BD$3:$BD$1004,"="&amp;$BD887,INDIRECT(ADDRESS(3,BM$2,1,1)):INDIRECT(ADDRESS(1004,BM$2,1,1))),"")</f>
        <v/>
      </c>
      <c r="BN887" t="str">
        <f ca="1">IF($BT887&lt;&gt;"",SUMIF($BD$3:$BD$1004,"="&amp;$BD887,INDIRECT(ADDRESS(3,BN$2,1,1)):INDIRECT(ADDRESS(1004,BN$2,1,1))),"")</f>
        <v/>
      </c>
      <c r="BO887" t="str">
        <f ca="1">IF($BT887&lt;&gt;"",SUMIF($BD$3:$BD$1004,"="&amp;$BD887,INDIRECT(ADDRESS(3,BO$2,1,1)):INDIRECT(ADDRESS(1004,BO$2,1,1))),"")</f>
        <v/>
      </c>
      <c r="BP887" t="str">
        <f ca="1">IF($BT887&lt;&gt;"",SUMIF($BD$3:$BD$1004,"="&amp;$BD887,INDIRECT(ADDRESS(3,BP$2,1,1)):INDIRECT(ADDRESS(1004,BP$2,1,1))),"")</f>
        <v/>
      </c>
      <c r="BQ887" t="str">
        <f ca="1">IF($BT887&lt;&gt;"",SUMIF($BD$3:$BD$1004,"="&amp;$BD887,INDIRECT(ADDRESS(3,BQ$2,1,1)):INDIRECT(ADDRESS(1004,BQ$2,1,1))),"")</f>
        <v/>
      </c>
      <c r="BR887" t="str">
        <f ca="1">IF($BT887&lt;&gt;"",SUMIF($BD$3:$BD$1004,"="&amp;$BD887,INDIRECT(ADDRESS(3,BR$2,1,1)):INDIRECT(ADDRESS(1004,BR$2,1,1))),"")</f>
        <v/>
      </c>
      <c r="BS887" t="str">
        <f>IF($A887&lt;&gt;"",VLOOKUP(TRUNC(MID($A887,1,2),0),Plano_Contas!$H$3:$J$103,3,TRUE),"")</f>
        <v/>
      </c>
      <c r="BT887" t="str">
        <f t="shared" si="52"/>
        <v/>
      </c>
      <c r="BV887">
        <f>Empresas!C887</f>
        <v>0</v>
      </c>
    </row>
    <row r="888" spans="1:74" x14ac:dyDescent="0.2">
      <c r="A888" s="89"/>
      <c r="B888" s="52" t="str">
        <f>IF($A888&lt;&gt;"",VLOOKUP(""&amp;$A888,Plano_Contas!$A$3:$F$1003,6,0),"")</f>
        <v/>
      </c>
      <c r="C888" s="91"/>
      <c r="D888" s="111"/>
      <c r="E888" s="112">
        <v>0</v>
      </c>
      <c r="F888" s="87"/>
      <c r="G888" s="85"/>
      <c r="H888" s="111"/>
      <c r="I888" s="112">
        <v>0</v>
      </c>
      <c r="J888" s="87"/>
      <c r="K888" s="85"/>
      <c r="L888" s="111"/>
      <c r="M888" s="112">
        <v>0</v>
      </c>
      <c r="N888" s="87"/>
      <c r="O888" s="85"/>
      <c r="P888" s="111"/>
      <c r="Q888" s="112">
        <v>0</v>
      </c>
      <c r="R888" s="87"/>
      <c r="S888" s="85"/>
      <c r="T888" s="111"/>
      <c r="U888" s="112">
        <v>0</v>
      </c>
      <c r="V888" s="87"/>
      <c r="W888" s="85"/>
      <c r="X888" s="111"/>
      <c r="Y888" s="112">
        <v>0</v>
      </c>
      <c r="Z888" s="87"/>
      <c r="AA888" s="85"/>
      <c r="AB888" s="111"/>
      <c r="AC888" s="112">
        <v>0</v>
      </c>
      <c r="AD888" s="87"/>
      <c r="AE888" s="85"/>
      <c r="AF888" s="111"/>
      <c r="AG888" s="112">
        <v>0</v>
      </c>
      <c r="AH888" s="87"/>
      <c r="AI888" s="85"/>
      <c r="AJ888" s="111"/>
      <c r="AK888" s="112">
        <v>0</v>
      </c>
      <c r="AL888" s="87"/>
      <c r="AM888" s="85"/>
      <c r="AN888" s="111"/>
      <c r="AO888" s="112">
        <v>0</v>
      </c>
      <c r="AP888" s="87"/>
      <c r="AQ888" s="85"/>
      <c r="AR888" s="111"/>
      <c r="AS888" s="112">
        <v>0</v>
      </c>
      <c r="AT888" s="87"/>
      <c r="AU888" s="85"/>
      <c r="AV888" s="111"/>
      <c r="AW888" s="112">
        <v>0</v>
      </c>
      <c r="AX888" s="87"/>
      <c r="AY888" s="85"/>
      <c r="AZ888" s="267">
        <f t="shared" si="49"/>
        <v>0</v>
      </c>
      <c r="BA888" s="88">
        <f t="shared" si="50"/>
        <v>0</v>
      </c>
      <c r="BC888">
        <f>IF($A888&lt;&gt;"",COUNTIF($BD$3:$BD888,$BD888),0)</f>
        <v>0</v>
      </c>
      <c r="BD888" t="str">
        <f>IF($A888&lt;&gt;"",VLOOKUP(TRUNC(MID($A888,1,2),0),Plano_Contas!$H$3:$J$103,2,TRUE),"")</f>
        <v/>
      </c>
      <c r="BE888" s="201" t="str">
        <f t="shared" si="51"/>
        <v/>
      </c>
      <c r="BF888" t="str">
        <f ca="1">IF($BT888&lt;&gt;"",SUMIF($BD$3:$BD$1004,"="&amp;$BD888,INDIRECT(ADDRESS(3,BF$2,1,1)):INDIRECT(ADDRESS(1004,BF$2,1,1))),"")</f>
        <v/>
      </c>
      <c r="BG888" t="str">
        <f ca="1">IF($BT888&lt;&gt;"",SUMIF($BD$3:$BD$1004,"="&amp;$BD888,INDIRECT(ADDRESS(3,BG$2,1,1)):INDIRECT(ADDRESS(1004,BG$2,1,1))),"")</f>
        <v/>
      </c>
      <c r="BH888" t="str">
        <f ca="1">IF($BT888&lt;&gt;"",SUMIF($BD$3:$BD$1004,"="&amp;$BD888,INDIRECT(ADDRESS(3,BH$2,1,1)):INDIRECT(ADDRESS(1004,BH$2,1,1))),"")</f>
        <v/>
      </c>
      <c r="BI888" t="str">
        <f ca="1">IF($BT888&lt;&gt;"",SUMIF($BD$3:$BD$1004,"="&amp;$BD888,INDIRECT(ADDRESS(3,BI$2,1,1)):INDIRECT(ADDRESS(1004,BI$2,1,1))),"")</f>
        <v/>
      </c>
      <c r="BJ888" t="str">
        <f ca="1">IF($BT888&lt;&gt;"",SUMIF($BD$3:$BD$1004,"="&amp;$BD888,INDIRECT(ADDRESS(3,BJ$2,1,1)):INDIRECT(ADDRESS(1004,BJ$2,1,1))),"")</f>
        <v/>
      </c>
      <c r="BK888" t="str">
        <f ca="1">IF($BT888&lt;&gt;"",SUMIF($BD$3:$BD$1004,"="&amp;$BD888,INDIRECT(ADDRESS(3,BK$2,1,1)):INDIRECT(ADDRESS(1004,BK$2,1,1))),"")</f>
        <v/>
      </c>
      <c r="BL888" t="str">
        <f ca="1">IF($BT888&lt;&gt;"",SUMIF($BD$3:$BD$1004,"="&amp;$BD888,INDIRECT(ADDRESS(3,BL$2,1,1)):INDIRECT(ADDRESS(1004,BL$2,1,1))),"")</f>
        <v/>
      </c>
      <c r="BM888" t="str">
        <f ca="1">IF($BT888&lt;&gt;"",SUMIF($BD$3:$BD$1004,"="&amp;$BD888,INDIRECT(ADDRESS(3,BM$2,1,1)):INDIRECT(ADDRESS(1004,BM$2,1,1))),"")</f>
        <v/>
      </c>
      <c r="BN888" t="str">
        <f ca="1">IF($BT888&lt;&gt;"",SUMIF($BD$3:$BD$1004,"="&amp;$BD888,INDIRECT(ADDRESS(3,BN$2,1,1)):INDIRECT(ADDRESS(1004,BN$2,1,1))),"")</f>
        <v/>
      </c>
      <c r="BO888" t="str">
        <f ca="1">IF($BT888&lt;&gt;"",SUMIF($BD$3:$BD$1004,"="&amp;$BD888,INDIRECT(ADDRESS(3,BO$2,1,1)):INDIRECT(ADDRESS(1004,BO$2,1,1))),"")</f>
        <v/>
      </c>
      <c r="BP888" t="str">
        <f ca="1">IF($BT888&lt;&gt;"",SUMIF($BD$3:$BD$1004,"="&amp;$BD888,INDIRECT(ADDRESS(3,BP$2,1,1)):INDIRECT(ADDRESS(1004,BP$2,1,1))),"")</f>
        <v/>
      </c>
      <c r="BQ888" t="str">
        <f ca="1">IF($BT888&lt;&gt;"",SUMIF($BD$3:$BD$1004,"="&amp;$BD888,INDIRECT(ADDRESS(3,BQ$2,1,1)):INDIRECT(ADDRESS(1004,BQ$2,1,1))),"")</f>
        <v/>
      </c>
      <c r="BR888" t="str">
        <f ca="1">IF($BT888&lt;&gt;"",SUMIF($BD$3:$BD$1004,"="&amp;$BD888,INDIRECT(ADDRESS(3,BR$2,1,1)):INDIRECT(ADDRESS(1004,BR$2,1,1))),"")</f>
        <v/>
      </c>
      <c r="BS888" t="str">
        <f>IF($A888&lt;&gt;"",VLOOKUP(TRUNC(MID($A888,1,2),0),Plano_Contas!$H$3:$J$103,3,TRUE),"")</f>
        <v/>
      </c>
      <c r="BT888" t="str">
        <f t="shared" si="52"/>
        <v/>
      </c>
      <c r="BV888">
        <f>Empresas!C888</f>
        <v>0</v>
      </c>
    </row>
    <row r="889" spans="1:74" x14ac:dyDescent="0.2">
      <c r="A889" s="89"/>
      <c r="B889" s="52" t="str">
        <f>IF($A889&lt;&gt;"",VLOOKUP(""&amp;$A889,Plano_Contas!$A$3:$F$1003,6,0),"")</f>
        <v/>
      </c>
      <c r="C889" s="91"/>
      <c r="D889" s="111"/>
      <c r="E889" s="112">
        <v>0</v>
      </c>
      <c r="F889" s="87"/>
      <c r="G889" s="85"/>
      <c r="H889" s="111"/>
      <c r="I889" s="112">
        <v>0</v>
      </c>
      <c r="J889" s="87"/>
      <c r="K889" s="85"/>
      <c r="L889" s="111"/>
      <c r="M889" s="112">
        <v>0</v>
      </c>
      <c r="N889" s="87"/>
      <c r="O889" s="85"/>
      <c r="P889" s="111"/>
      <c r="Q889" s="112">
        <v>0</v>
      </c>
      <c r="R889" s="87"/>
      <c r="S889" s="85"/>
      <c r="T889" s="111"/>
      <c r="U889" s="112">
        <v>0</v>
      </c>
      <c r="V889" s="87"/>
      <c r="W889" s="85"/>
      <c r="X889" s="111"/>
      <c r="Y889" s="112">
        <v>0</v>
      </c>
      <c r="Z889" s="87"/>
      <c r="AA889" s="85"/>
      <c r="AB889" s="111"/>
      <c r="AC889" s="112">
        <v>0</v>
      </c>
      <c r="AD889" s="87"/>
      <c r="AE889" s="85"/>
      <c r="AF889" s="111"/>
      <c r="AG889" s="112">
        <v>0</v>
      </c>
      <c r="AH889" s="87"/>
      <c r="AI889" s="85"/>
      <c r="AJ889" s="111"/>
      <c r="AK889" s="112">
        <v>0</v>
      </c>
      <c r="AL889" s="87"/>
      <c r="AM889" s="85"/>
      <c r="AN889" s="111"/>
      <c r="AO889" s="112">
        <v>0</v>
      </c>
      <c r="AP889" s="87"/>
      <c r="AQ889" s="85"/>
      <c r="AR889" s="111"/>
      <c r="AS889" s="112">
        <v>0</v>
      </c>
      <c r="AT889" s="87"/>
      <c r="AU889" s="85"/>
      <c r="AV889" s="111"/>
      <c r="AW889" s="112">
        <v>0</v>
      </c>
      <c r="AX889" s="87"/>
      <c r="AY889" s="85"/>
      <c r="AZ889" s="267">
        <f t="shared" si="49"/>
        <v>0</v>
      </c>
      <c r="BA889" s="88">
        <f t="shared" si="50"/>
        <v>0</v>
      </c>
      <c r="BC889">
        <f>IF($A889&lt;&gt;"",COUNTIF($BD$3:$BD889,$BD889),0)</f>
        <v>0</v>
      </c>
      <c r="BD889" t="str">
        <f>IF($A889&lt;&gt;"",VLOOKUP(TRUNC(MID($A889,1,2),0),Plano_Contas!$H$3:$J$103,2,TRUE),"")</f>
        <v/>
      </c>
      <c r="BE889" s="201" t="str">
        <f t="shared" si="51"/>
        <v/>
      </c>
      <c r="BF889" t="str">
        <f ca="1">IF($BT889&lt;&gt;"",SUMIF($BD$3:$BD$1004,"="&amp;$BD889,INDIRECT(ADDRESS(3,BF$2,1,1)):INDIRECT(ADDRESS(1004,BF$2,1,1))),"")</f>
        <v/>
      </c>
      <c r="BG889" t="str">
        <f ca="1">IF($BT889&lt;&gt;"",SUMIF($BD$3:$BD$1004,"="&amp;$BD889,INDIRECT(ADDRESS(3,BG$2,1,1)):INDIRECT(ADDRESS(1004,BG$2,1,1))),"")</f>
        <v/>
      </c>
      <c r="BH889" t="str">
        <f ca="1">IF($BT889&lt;&gt;"",SUMIF($BD$3:$BD$1004,"="&amp;$BD889,INDIRECT(ADDRESS(3,BH$2,1,1)):INDIRECT(ADDRESS(1004,BH$2,1,1))),"")</f>
        <v/>
      </c>
      <c r="BI889" t="str">
        <f ca="1">IF($BT889&lt;&gt;"",SUMIF($BD$3:$BD$1004,"="&amp;$BD889,INDIRECT(ADDRESS(3,BI$2,1,1)):INDIRECT(ADDRESS(1004,BI$2,1,1))),"")</f>
        <v/>
      </c>
      <c r="BJ889" t="str">
        <f ca="1">IF($BT889&lt;&gt;"",SUMIF($BD$3:$BD$1004,"="&amp;$BD889,INDIRECT(ADDRESS(3,BJ$2,1,1)):INDIRECT(ADDRESS(1004,BJ$2,1,1))),"")</f>
        <v/>
      </c>
      <c r="BK889" t="str">
        <f ca="1">IF($BT889&lt;&gt;"",SUMIF($BD$3:$BD$1004,"="&amp;$BD889,INDIRECT(ADDRESS(3,BK$2,1,1)):INDIRECT(ADDRESS(1004,BK$2,1,1))),"")</f>
        <v/>
      </c>
      <c r="BL889" t="str">
        <f ca="1">IF($BT889&lt;&gt;"",SUMIF($BD$3:$BD$1004,"="&amp;$BD889,INDIRECT(ADDRESS(3,BL$2,1,1)):INDIRECT(ADDRESS(1004,BL$2,1,1))),"")</f>
        <v/>
      </c>
      <c r="BM889" t="str">
        <f ca="1">IF($BT889&lt;&gt;"",SUMIF($BD$3:$BD$1004,"="&amp;$BD889,INDIRECT(ADDRESS(3,BM$2,1,1)):INDIRECT(ADDRESS(1004,BM$2,1,1))),"")</f>
        <v/>
      </c>
      <c r="BN889" t="str">
        <f ca="1">IF($BT889&lt;&gt;"",SUMIF($BD$3:$BD$1004,"="&amp;$BD889,INDIRECT(ADDRESS(3,BN$2,1,1)):INDIRECT(ADDRESS(1004,BN$2,1,1))),"")</f>
        <v/>
      </c>
      <c r="BO889" t="str">
        <f ca="1">IF($BT889&lt;&gt;"",SUMIF($BD$3:$BD$1004,"="&amp;$BD889,INDIRECT(ADDRESS(3,BO$2,1,1)):INDIRECT(ADDRESS(1004,BO$2,1,1))),"")</f>
        <v/>
      </c>
      <c r="BP889" t="str">
        <f ca="1">IF($BT889&lt;&gt;"",SUMIF($BD$3:$BD$1004,"="&amp;$BD889,INDIRECT(ADDRESS(3,BP$2,1,1)):INDIRECT(ADDRESS(1004,BP$2,1,1))),"")</f>
        <v/>
      </c>
      <c r="BQ889" t="str">
        <f ca="1">IF($BT889&lt;&gt;"",SUMIF($BD$3:$BD$1004,"="&amp;$BD889,INDIRECT(ADDRESS(3,BQ$2,1,1)):INDIRECT(ADDRESS(1004,BQ$2,1,1))),"")</f>
        <v/>
      </c>
      <c r="BR889" t="str">
        <f ca="1">IF($BT889&lt;&gt;"",SUMIF($BD$3:$BD$1004,"="&amp;$BD889,INDIRECT(ADDRESS(3,BR$2,1,1)):INDIRECT(ADDRESS(1004,BR$2,1,1))),"")</f>
        <v/>
      </c>
      <c r="BS889" t="str">
        <f>IF($A889&lt;&gt;"",VLOOKUP(TRUNC(MID($A889,1,2),0),Plano_Contas!$H$3:$J$103,3,TRUE),"")</f>
        <v/>
      </c>
      <c r="BT889" t="str">
        <f t="shared" si="52"/>
        <v/>
      </c>
      <c r="BV889">
        <f>Empresas!C889</f>
        <v>0</v>
      </c>
    </row>
    <row r="890" spans="1:74" x14ac:dyDescent="0.2">
      <c r="A890" s="89"/>
      <c r="B890" s="52" t="str">
        <f>IF($A890&lt;&gt;"",VLOOKUP(""&amp;$A890,Plano_Contas!$A$3:$F$1003,6,0),"")</f>
        <v/>
      </c>
      <c r="C890" s="91"/>
      <c r="D890" s="111"/>
      <c r="E890" s="112">
        <v>0</v>
      </c>
      <c r="F890" s="87"/>
      <c r="G890" s="85"/>
      <c r="H890" s="111"/>
      <c r="I890" s="112">
        <v>0</v>
      </c>
      <c r="J890" s="87"/>
      <c r="K890" s="85"/>
      <c r="L890" s="111"/>
      <c r="M890" s="112">
        <v>0</v>
      </c>
      <c r="N890" s="87"/>
      <c r="O890" s="85"/>
      <c r="P890" s="111"/>
      <c r="Q890" s="112">
        <v>0</v>
      </c>
      <c r="R890" s="87"/>
      <c r="S890" s="85"/>
      <c r="T890" s="111"/>
      <c r="U890" s="112">
        <v>0</v>
      </c>
      <c r="V890" s="87"/>
      <c r="W890" s="85"/>
      <c r="X890" s="111"/>
      <c r="Y890" s="112">
        <v>0</v>
      </c>
      <c r="Z890" s="87"/>
      <c r="AA890" s="85"/>
      <c r="AB890" s="111"/>
      <c r="AC890" s="112">
        <v>0</v>
      </c>
      <c r="AD890" s="87"/>
      <c r="AE890" s="85"/>
      <c r="AF890" s="111"/>
      <c r="AG890" s="112">
        <v>0</v>
      </c>
      <c r="AH890" s="87"/>
      <c r="AI890" s="85"/>
      <c r="AJ890" s="111"/>
      <c r="AK890" s="112">
        <v>0</v>
      </c>
      <c r="AL890" s="87"/>
      <c r="AM890" s="85"/>
      <c r="AN890" s="111"/>
      <c r="AO890" s="112">
        <v>0</v>
      </c>
      <c r="AP890" s="87"/>
      <c r="AQ890" s="85"/>
      <c r="AR890" s="111"/>
      <c r="AS890" s="112">
        <v>0</v>
      </c>
      <c r="AT890" s="87"/>
      <c r="AU890" s="85"/>
      <c r="AV890" s="111"/>
      <c r="AW890" s="112">
        <v>0</v>
      </c>
      <c r="AX890" s="87"/>
      <c r="AY890" s="85"/>
      <c r="AZ890" s="267">
        <f t="shared" si="49"/>
        <v>0</v>
      </c>
      <c r="BA890" s="88">
        <f t="shared" si="50"/>
        <v>0</v>
      </c>
      <c r="BC890">
        <f>IF($A890&lt;&gt;"",COUNTIF($BD$3:$BD890,$BD890),0)</f>
        <v>0</v>
      </c>
      <c r="BD890" t="str">
        <f>IF($A890&lt;&gt;"",VLOOKUP(TRUNC(MID($A890,1,2),0),Plano_Contas!$H$3:$J$103,2,TRUE),"")</f>
        <v/>
      </c>
      <c r="BE890" s="201" t="str">
        <f t="shared" si="51"/>
        <v/>
      </c>
      <c r="BF890" t="str">
        <f ca="1">IF($BT890&lt;&gt;"",SUMIF($BD$3:$BD$1004,"="&amp;$BD890,INDIRECT(ADDRESS(3,BF$2,1,1)):INDIRECT(ADDRESS(1004,BF$2,1,1))),"")</f>
        <v/>
      </c>
      <c r="BG890" t="str">
        <f ca="1">IF($BT890&lt;&gt;"",SUMIF($BD$3:$BD$1004,"="&amp;$BD890,INDIRECT(ADDRESS(3,BG$2,1,1)):INDIRECT(ADDRESS(1004,BG$2,1,1))),"")</f>
        <v/>
      </c>
      <c r="BH890" t="str">
        <f ca="1">IF($BT890&lt;&gt;"",SUMIF($BD$3:$BD$1004,"="&amp;$BD890,INDIRECT(ADDRESS(3,BH$2,1,1)):INDIRECT(ADDRESS(1004,BH$2,1,1))),"")</f>
        <v/>
      </c>
      <c r="BI890" t="str">
        <f ca="1">IF($BT890&lt;&gt;"",SUMIF($BD$3:$BD$1004,"="&amp;$BD890,INDIRECT(ADDRESS(3,BI$2,1,1)):INDIRECT(ADDRESS(1004,BI$2,1,1))),"")</f>
        <v/>
      </c>
      <c r="BJ890" t="str">
        <f ca="1">IF($BT890&lt;&gt;"",SUMIF($BD$3:$BD$1004,"="&amp;$BD890,INDIRECT(ADDRESS(3,BJ$2,1,1)):INDIRECT(ADDRESS(1004,BJ$2,1,1))),"")</f>
        <v/>
      </c>
      <c r="BK890" t="str">
        <f ca="1">IF($BT890&lt;&gt;"",SUMIF($BD$3:$BD$1004,"="&amp;$BD890,INDIRECT(ADDRESS(3,BK$2,1,1)):INDIRECT(ADDRESS(1004,BK$2,1,1))),"")</f>
        <v/>
      </c>
      <c r="BL890" t="str">
        <f ca="1">IF($BT890&lt;&gt;"",SUMIF($BD$3:$BD$1004,"="&amp;$BD890,INDIRECT(ADDRESS(3,BL$2,1,1)):INDIRECT(ADDRESS(1004,BL$2,1,1))),"")</f>
        <v/>
      </c>
      <c r="BM890" t="str">
        <f ca="1">IF($BT890&lt;&gt;"",SUMIF($BD$3:$BD$1004,"="&amp;$BD890,INDIRECT(ADDRESS(3,BM$2,1,1)):INDIRECT(ADDRESS(1004,BM$2,1,1))),"")</f>
        <v/>
      </c>
      <c r="BN890" t="str">
        <f ca="1">IF($BT890&lt;&gt;"",SUMIF($BD$3:$BD$1004,"="&amp;$BD890,INDIRECT(ADDRESS(3,BN$2,1,1)):INDIRECT(ADDRESS(1004,BN$2,1,1))),"")</f>
        <v/>
      </c>
      <c r="BO890" t="str">
        <f ca="1">IF($BT890&lt;&gt;"",SUMIF($BD$3:$BD$1004,"="&amp;$BD890,INDIRECT(ADDRESS(3,BO$2,1,1)):INDIRECT(ADDRESS(1004,BO$2,1,1))),"")</f>
        <v/>
      </c>
      <c r="BP890" t="str">
        <f ca="1">IF($BT890&lt;&gt;"",SUMIF($BD$3:$BD$1004,"="&amp;$BD890,INDIRECT(ADDRESS(3,BP$2,1,1)):INDIRECT(ADDRESS(1004,BP$2,1,1))),"")</f>
        <v/>
      </c>
      <c r="BQ890" t="str">
        <f ca="1">IF($BT890&lt;&gt;"",SUMIF($BD$3:$BD$1004,"="&amp;$BD890,INDIRECT(ADDRESS(3,BQ$2,1,1)):INDIRECT(ADDRESS(1004,BQ$2,1,1))),"")</f>
        <v/>
      </c>
      <c r="BR890" t="str">
        <f ca="1">IF($BT890&lt;&gt;"",SUMIF($BD$3:$BD$1004,"="&amp;$BD890,INDIRECT(ADDRESS(3,BR$2,1,1)):INDIRECT(ADDRESS(1004,BR$2,1,1))),"")</f>
        <v/>
      </c>
      <c r="BS890" t="str">
        <f>IF($A890&lt;&gt;"",VLOOKUP(TRUNC(MID($A890,1,2),0),Plano_Contas!$H$3:$J$103,3,TRUE),"")</f>
        <v/>
      </c>
      <c r="BT890" t="str">
        <f t="shared" si="52"/>
        <v/>
      </c>
      <c r="BV890">
        <f>Empresas!C890</f>
        <v>0</v>
      </c>
    </row>
    <row r="891" spans="1:74" x14ac:dyDescent="0.2">
      <c r="A891" s="89"/>
      <c r="B891" s="52" t="str">
        <f>IF($A891&lt;&gt;"",VLOOKUP(""&amp;$A891,Plano_Contas!$A$3:$F$1003,6,0),"")</f>
        <v/>
      </c>
      <c r="C891" s="91"/>
      <c r="D891" s="111"/>
      <c r="E891" s="112">
        <v>0</v>
      </c>
      <c r="F891" s="87"/>
      <c r="G891" s="85"/>
      <c r="H891" s="111"/>
      <c r="I891" s="112">
        <v>0</v>
      </c>
      <c r="J891" s="87"/>
      <c r="K891" s="85"/>
      <c r="L891" s="111"/>
      <c r="M891" s="112">
        <v>0</v>
      </c>
      <c r="N891" s="87"/>
      <c r="O891" s="85"/>
      <c r="P891" s="111"/>
      <c r="Q891" s="112">
        <v>0</v>
      </c>
      <c r="R891" s="87"/>
      <c r="S891" s="85"/>
      <c r="T891" s="111"/>
      <c r="U891" s="112">
        <v>0</v>
      </c>
      <c r="V891" s="87"/>
      <c r="W891" s="85"/>
      <c r="X891" s="111"/>
      <c r="Y891" s="112">
        <v>0</v>
      </c>
      <c r="Z891" s="87"/>
      <c r="AA891" s="85"/>
      <c r="AB891" s="111"/>
      <c r="AC891" s="112">
        <v>0</v>
      </c>
      <c r="AD891" s="87"/>
      <c r="AE891" s="85"/>
      <c r="AF891" s="111"/>
      <c r="AG891" s="112">
        <v>0</v>
      </c>
      <c r="AH891" s="87"/>
      <c r="AI891" s="85"/>
      <c r="AJ891" s="111"/>
      <c r="AK891" s="112">
        <v>0</v>
      </c>
      <c r="AL891" s="87"/>
      <c r="AM891" s="85"/>
      <c r="AN891" s="111"/>
      <c r="AO891" s="112">
        <v>0</v>
      </c>
      <c r="AP891" s="87"/>
      <c r="AQ891" s="85"/>
      <c r="AR891" s="111"/>
      <c r="AS891" s="112">
        <v>0</v>
      </c>
      <c r="AT891" s="87"/>
      <c r="AU891" s="85"/>
      <c r="AV891" s="111"/>
      <c r="AW891" s="112">
        <v>0</v>
      </c>
      <c r="AX891" s="87"/>
      <c r="AY891" s="85"/>
      <c r="AZ891" s="267">
        <f t="shared" si="49"/>
        <v>0</v>
      </c>
      <c r="BA891" s="88">
        <f t="shared" si="50"/>
        <v>0</v>
      </c>
      <c r="BC891">
        <f>IF($A891&lt;&gt;"",COUNTIF($BD$3:$BD891,$BD891),0)</f>
        <v>0</v>
      </c>
      <c r="BD891" t="str">
        <f>IF($A891&lt;&gt;"",VLOOKUP(TRUNC(MID($A891,1,2),0),Plano_Contas!$H$3:$J$103,2,TRUE),"")</f>
        <v/>
      </c>
      <c r="BE891" s="201" t="str">
        <f t="shared" si="51"/>
        <v/>
      </c>
      <c r="BF891" t="str">
        <f ca="1">IF($BT891&lt;&gt;"",SUMIF($BD$3:$BD$1004,"="&amp;$BD891,INDIRECT(ADDRESS(3,BF$2,1,1)):INDIRECT(ADDRESS(1004,BF$2,1,1))),"")</f>
        <v/>
      </c>
      <c r="BG891" t="str">
        <f ca="1">IF($BT891&lt;&gt;"",SUMIF($BD$3:$BD$1004,"="&amp;$BD891,INDIRECT(ADDRESS(3,BG$2,1,1)):INDIRECT(ADDRESS(1004,BG$2,1,1))),"")</f>
        <v/>
      </c>
      <c r="BH891" t="str">
        <f ca="1">IF($BT891&lt;&gt;"",SUMIF($BD$3:$BD$1004,"="&amp;$BD891,INDIRECT(ADDRESS(3,BH$2,1,1)):INDIRECT(ADDRESS(1004,BH$2,1,1))),"")</f>
        <v/>
      </c>
      <c r="BI891" t="str">
        <f ca="1">IF($BT891&lt;&gt;"",SUMIF($BD$3:$BD$1004,"="&amp;$BD891,INDIRECT(ADDRESS(3,BI$2,1,1)):INDIRECT(ADDRESS(1004,BI$2,1,1))),"")</f>
        <v/>
      </c>
      <c r="BJ891" t="str">
        <f ca="1">IF($BT891&lt;&gt;"",SUMIF($BD$3:$BD$1004,"="&amp;$BD891,INDIRECT(ADDRESS(3,BJ$2,1,1)):INDIRECT(ADDRESS(1004,BJ$2,1,1))),"")</f>
        <v/>
      </c>
      <c r="BK891" t="str">
        <f ca="1">IF($BT891&lt;&gt;"",SUMIF($BD$3:$BD$1004,"="&amp;$BD891,INDIRECT(ADDRESS(3,BK$2,1,1)):INDIRECT(ADDRESS(1004,BK$2,1,1))),"")</f>
        <v/>
      </c>
      <c r="BL891" t="str">
        <f ca="1">IF($BT891&lt;&gt;"",SUMIF($BD$3:$BD$1004,"="&amp;$BD891,INDIRECT(ADDRESS(3,BL$2,1,1)):INDIRECT(ADDRESS(1004,BL$2,1,1))),"")</f>
        <v/>
      </c>
      <c r="BM891" t="str">
        <f ca="1">IF($BT891&lt;&gt;"",SUMIF($BD$3:$BD$1004,"="&amp;$BD891,INDIRECT(ADDRESS(3,BM$2,1,1)):INDIRECT(ADDRESS(1004,BM$2,1,1))),"")</f>
        <v/>
      </c>
      <c r="BN891" t="str">
        <f ca="1">IF($BT891&lt;&gt;"",SUMIF($BD$3:$BD$1004,"="&amp;$BD891,INDIRECT(ADDRESS(3,BN$2,1,1)):INDIRECT(ADDRESS(1004,BN$2,1,1))),"")</f>
        <v/>
      </c>
      <c r="BO891" t="str">
        <f ca="1">IF($BT891&lt;&gt;"",SUMIF($BD$3:$BD$1004,"="&amp;$BD891,INDIRECT(ADDRESS(3,BO$2,1,1)):INDIRECT(ADDRESS(1004,BO$2,1,1))),"")</f>
        <v/>
      </c>
      <c r="BP891" t="str">
        <f ca="1">IF($BT891&lt;&gt;"",SUMIF($BD$3:$BD$1004,"="&amp;$BD891,INDIRECT(ADDRESS(3,BP$2,1,1)):INDIRECT(ADDRESS(1004,BP$2,1,1))),"")</f>
        <v/>
      </c>
      <c r="BQ891" t="str">
        <f ca="1">IF($BT891&lt;&gt;"",SUMIF($BD$3:$BD$1004,"="&amp;$BD891,INDIRECT(ADDRESS(3,BQ$2,1,1)):INDIRECT(ADDRESS(1004,BQ$2,1,1))),"")</f>
        <v/>
      </c>
      <c r="BR891" t="str">
        <f ca="1">IF($BT891&lt;&gt;"",SUMIF($BD$3:$BD$1004,"="&amp;$BD891,INDIRECT(ADDRESS(3,BR$2,1,1)):INDIRECT(ADDRESS(1004,BR$2,1,1))),"")</f>
        <v/>
      </c>
      <c r="BS891" t="str">
        <f>IF($A891&lt;&gt;"",VLOOKUP(TRUNC(MID($A891,1,2),0),Plano_Contas!$H$3:$J$103,3,TRUE),"")</f>
        <v/>
      </c>
      <c r="BT891" t="str">
        <f t="shared" si="52"/>
        <v/>
      </c>
      <c r="BV891">
        <f>Empresas!C891</f>
        <v>0</v>
      </c>
    </row>
    <row r="892" spans="1:74" x14ac:dyDescent="0.2">
      <c r="A892" s="89"/>
      <c r="B892" s="52" t="str">
        <f>IF($A892&lt;&gt;"",VLOOKUP(""&amp;$A892,Plano_Contas!$A$3:$F$1003,6,0),"")</f>
        <v/>
      </c>
      <c r="C892" s="91"/>
      <c r="D892" s="111"/>
      <c r="E892" s="112">
        <v>0</v>
      </c>
      <c r="F892" s="87"/>
      <c r="G892" s="85"/>
      <c r="H892" s="111"/>
      <c r="I892" s="112">
        <v>0</v>
      </c>
      <c r="J892" s="87"/>
      <c r="K892" s="85"/>
      <c r="L892" s="111"/>
      <c r="M892" s="112">
        <v>0</v>
      </c>
      <c r="N892" s="87"/>
      <c r="O892" s="85"/>
      <c r="P892" s="111"/>
      <c r="Q892" s="112">
        <v>0</v>
      </c>
      <c r="R892" s="87"/>
      <c r="S892" s="85"/>
      <c r="T892" s="111"/>
      <c r="U892" s="112">
        <v>0</v>
      </c>
      <c r="V892" s="87"/>
      <c r="W892" s="85"/>
      <c r="X892" s="111"/>
      <c r="Y892" s="112">
        <v>0</v>
      </c>
      <c r="Z892" s="87"/>
      <c r="AA892" s="85"/>
      <c r="AB892" s="111"/>
      <c r="AC892" s="112">
        <v>0</v>
      </c>
      <c r="AD892" s="87"/>
      <c r="AE892" s="85"/>
      <c r="AF892" s="111"/>
      <c r="AG892" s="112">
        <v>0</v>
      </c>
      <c r="AH892" s="87"/>
      <c r="AI892" s="85"/>
      <c r="AJ892" s="111"/>
      <c r="AK892" s="112">
        <v>0</v>
      </c>
      <c r="AL892" s="87"/>
      <c r="AM892" s="85"/>
      <c r="AN892" s="111"/>
      <c r="AO892" s="112">
        <v>0</v>
      </c>
      <c r="AP892" s="87"/>
      <c r="AQ892" s="85"/>
      <c r="AR892" s="111"/>
      <c r="AS892" s="112">
        <v>0</v>
      </c>
      <c r="AT892" s="87"/>
      <c r="AU892" s="85"/>
      <c r="AV892" s="111"/>
      <c r="AW892" s="112">
        <v>0</v>
      </c>
      <c r="AX892" s="87"/>
      <c r="AY892" s="85"/>
      <c r="AZ892" s="267">
        <f t="shared" ref="AZ892:AZ955" si="53">SUM(E892,I892,M892,Q892,U892,Y892,AC892,AG892,AK892,AO892,AS892,AW892)</f>
        <v>0</v>
      </c>
      <c r="BA892" s="88">
        <f t="shared" ref="BA892:BA955" si="54">SUM($G892,$K892,$O892,$S892,$W892,$AA892,$AE892,$AI892,$AM892,$AQ892,$AU892,$AY892)</f>
        <v>0</v>
      </c>
      <c r="BC892">
        <f>IF($A892&lt;&gt;"",COUNTIF($BD$3:$BD892,$BD892),0)</f>
        <v>0</v>
      </c>
      <c r="BD892" t="str">
        <f>IF($A892&lt;&gt;"",VLOOKUP(TRUNC(MID($A892,1,2),0),Plano_Contas!$H$3:$J$103,2,TRUE),"")</f>
        <v/>
      </c>
      <c r="BE892" s="201" t="str">
        <f t="shared" si="51"/>
        <v/>
      </c>
      <c r="BF892" t="str">
        <f ca="1">IF($BT892&lt;&gt;"",SUMIF($BD$3:$BD$1004,"="&amp;$BD892,INDIRECT(ADDRESS(3,BF$2,1,1)):INDIRECT(ADDRESS(1004,BF$2,1,1))),"")</f>
        <v/>
      </c>
      <c r="BG892" t="str">
        <f ca="1">IF($BT892&lt;&gt;"",SUMIF($BD$3:$BD$1004,"="&amp;$BD892,INDIRECT(ADDRESS(3,BG$2,1,1)):INDIRECT(ADDRESS(1004,BG$2,1,1))),"")</f>
        <v/>
      </c>
      <c r="BH892" t="str">
        <f ca="1">IF($BT892&lt;&gt;"",SUMIF($BD$3:$BD$1004,"="&amp;$BD892,INDIRECT(ADDRESS(3,BH$2,1,1)):INDIRECT(ADDRESS(1004,BH$2,1,1))),"")</f>
        <v/>
      </c>
      <c r="BI892" t="str">
        <f ca="1">IF($BT892&lt;&gt;"",SUMIF($BD$3:$BD$1004,"="&amp;$BD892,INDIRECT(ADDRESS(3,BI$2,1,1)):INDIRECT(ADDRESS(1004,BI$2,1,1))),"")</f>
        <v/>
      </c>
      <c r="BJ892" t="str">
        <f ca="1">IF($BT892&lt;&gt;"",SUMIF($BD$3:$BD$1004,"="&amp;$BD892,INDIRECT(ADDRESS(3,BJ$2,1,1)):INDIRECT(ADDRESS(1004,BJ$2,1,1))),"")</f>
        <v/>
      </c>
      <c r="BK892" t="str">
        <f ca="1">IF($BT892&lt;&gt;"",SUMIF($BD$3:$BD$1004,"="&amp;$BD892,INDIRECT(ADDRESS(3,BK$2,1,1)):INDIRECT(ADDRESS(1004,BK$2,1,1))),"")</f>
        <v/>
      </c>
      <c r="BL892" t="str">
        <f ca="1">IF($BT892&lt;&gt;"",SUMIF($BD$3:$BD$1004,"="&amp;$BD892,INDIRECT(ADDRESS(3,BL$2,1,1)):INDIRECT(ADDRESS(1004,BL$2,1,1))),"")</f>
        <v/>
      </c>
      <c r="BM892" t="str">
        <f ca="1">IF($BT892&lt;&gt;"",SUMIF($BD$3:$BD$1004,"="&amp;$BD892,INDIRECT(ADDRESS(3,BM$2,1,1)):INDIRECT(ADDRESS(1004,BM$2,1,1))),"")</f>
        <v/>
      </c>
      <c r="BN892" t="str">
        <f ca="1">IF($BT892&lt;&gt;"",SUMIF($BD$3:$BD$1004,"="&amp;$BD892,INDIRECT(ADDRESS(3,BN$2,1,1)):INDIRECT(ADDRESS(1004,BN$2,1,1))),"")</f>
        <v/>
      </c>
      <c r="BO892" t="str">
        <f ca="1">IF($BT892&lt;&gt;"",SUMIF($BD$3:$BD$1004,"="&amp;$BD892,INDIRECT(ADDRESS(3,BO$2,1,1)):INDIRECT(ADDRESS(1004,BO$2,1,1))),"")</f>
        <v/>
      </c>
      <c r="BP892" t="str">
        <f ca="1">IF($BT892&lt;&gt;"",SUMIF($BD$3:$BD$1004,"="&amp;$BD892,INDIRECT(ADDRESS(3,BP$2,1,1)):INDIRECT(ADDRESS(1004,BP$2,1,1))),"")</f>
        <v/>
      </c>
      <c r="BQ892" t="str">
        <f ca="1">IF($BT892&lt;&gt;"",SUMIF($BD$3:$BD$1004,"="&amp;$BD892,INDIRECT(ADDRESS(3,BQ$2,1,1)):INDIRECT(ADDRESS(1004,BQ$2,1,1))),"")</f>
        <v/>
      </c>
      <c r="BR892" t="str">
        <f ca="1">IF($BT892&lt;&gt;"",SUMIF($BD$3:$BD$1004,"="&amp;$BD892,INDIRECT(ADDRESS(3,BR$2,1,1)):INDIRECT(ADDRESS(1004,BR$2,1,1))),"")</f>
        <v/>
      </c>
      <c r="BS892" t="str">
        <f>IF($A892&lt;&gt;"",VLOOKUP(TRUNC(MID($A892,1,2),0),Plano_Contas!$H$3:$J$103,3,TRUE),"")</f>
        <v/>
      </c>
      <c r="BT892" t="str">
        <f t="shared" si="52"/>
        <v/>
      </c>
      <c r="BV892">
        <f>Empresas!C892</f>
        <v>0</v>
      </c>
    </row>
    <row r="893" spans="1:74" x14ac:dyDescent="0.2">
      <c r="A893" s="89"/>
      <c r="B893" s="52" t="str">
        <f>IF($A893&lt;&gt;"",VLOOKUP(""&amp;$A893,Plano_Contas!$A$3:$F$1003,6,0),"")</f>
        <v/>
      </c>
      <c r="C893" s="91"/>
      <c r="D893" s="111"/>
      <c r="E893" s="112">
        <v>0</v>
      </c>
      <c r="F893" s="87"/>
      <c r="G893" s="85"/>
      <c r="H893" s="111"/>
      <c r="I893" s="112">
        <v>0</v>
      </c>
      <c r="J893" s="87"/>
      <c r="K893" s="85"/>
      <c r="L893" s="111"/>
      <c r="M893" s="112">
        <v>0</v>
      </c>
      <c r="N893" s="87"/>
      <c r="O893" s="85"/>
      <c r="P893" s="111"/>
      <c r="Q893" s="112">
        <v>0</v>
      </c>
      <c r="R893" s="87"/>
      <c r="S893" s="85"/>
      <c r="T893" s="111"/>
      <c r="U893" s="112">
        <v>0</v>
      </c>
      <c r="V893" s="87"/>
      <c r="W893" s="85"/>
      <c r="X893" s="111"/>
      <c r="Y893" s="112">
        <v>0</v>
      </c>
      <c r="Z893" s="87"/>
      <c r="AA893" s="85"/>
      <c r="AB893" s="111"/>
      <c r="AC893" s="112">
        <v>0</v>
      </c>
      <c r="AD893" s="87"/>
      <c r="AE893" s="85"/>
      <c r="AF893" s="111"/>
      <c r="AG893" s="112">
        <v>0</v>
      </c>
      <c r="AH893" s="87"/>
      <c r="AI893" s="85"/>
      <c r="AJ893" s="111"/>
      <c r="AK893" s="112">
        <v>0</v>
      </c>
      <c r="AL893" s="87"/>
      <c r="AM893" s="85"/>
      <c r="AN893" s="111"/>
      <c r="AO893" s="112">
        <v>0</v>
      </c>
      <c r="AP893" s="87"/>
      <c r="AQ893" s="85"/>
      <c r="AR893" s="111"/>
      <c r="AS893" s="112">
        <v>0</v>
      </c>
      <c r="AT893" s="87"/>
      <c r="AU893" s="85"/>
      <c r="AV893" s="111"/>
      <c r="AW893" s="112">
        <v>0</v>
      </c>
      <c r="AX893" s="87"/>
      <c r="AY893" s="85"/>
      <c r="AZ893" s="267">
        <f t="shared" si="53"/>
        <v>0</v>
      </c>
      <c r="BA893" s="88">
        <f t="shared" si="54"/>
        <v>0</v>
      </c>
      <c r="BC893">
        <f>IF($A893&lt;&gt;"",COUNTIF($BD$3:$BD893,$BD893),0)</f>
        <v>0</v>
      </c>
      <c r="BD893" t="str">
        <f>IF($A893&lt;&gt;"",VLOOKUP(TRUNC(MID($A893,1,2),0),Plano_Contas!$H$3:$J$103,2,TRUE),"")</f>
        <v/>
      </c>
      <c r="BE893" s="201" t="str">
        <f t="shared" si="51"/>
        <v/>
      </c>
      <c r="BF893" t="str">
        <f ca="1">IF($BT893&lt;&gt;"",SUMIF($BD$3:$BD$1004,"="&amp;$BD893,INDIRECT(ADDRESS(3,BF$2,1,1)):INDIRECT(ADDRESS(1004,BF$2,1,1))),"")</f>
        <v/>
      </c>
      <c r="BG893" t="str">
        <f ca="1">IF($BT893&lt;&gt;"",SUMIF($BD$3:$BD$1004,"="&amp;$BD893,INDIRECT(ADDRESS(3,BG$2,1,1)):INDIRECT(ADDRESS(1004,BG$2,1,1))),"")</f>
        <v/>
      </c>
      <c r="BH893" t="str">
        <f ca="1">IF($BT893&lt;&gt;"",SUMIF($BD$3:$BD$1004,"="&amp;$BD893,INDIRECT(ADDRESS(3,BH$2,1,1)):INDIRECT(ADDRESS(1004,BH$2,1,1))),"")</f>
        <v/>
      </c>
      <c r="BI893" t="str">
        <f ca="1">IF($BT893&lt;&gt;"",SUMIF($BD$3:$BD$1004,"="&amp;$BD893,INDIRECT(ADDRESS(3,BI$2,1,1)):INDIRECT(ADDRESS(1004,BI$2,1,1))),"")</f>
        <v/>
      </c>
      <c r="BJ893" t="str">
        <f ca="1">IF($BT893&lt;&gt;"",SUMIF($BD$3:$BD$1004,"="&amp;$BD893,INDIRECT(ADDRESS(3,BJ$2,1,1)):INDIRECT(ADDRESS(1004,BJ$2,1,1))),"")</f>
        <v/>
      </c>
      <c r="BK893" t="str">
        <f ca="1">IF($BT893&lt;&gt;"",SUMIF($BD$3:$BD$1004,"="&amp;$BD893,INDIRECT(ADDRESS(3,BK$2,1,1)):INDIRECT(ADDRESS(1004,BK$2,1,1))),"")</f>
        <v/>
      </c>
      <c r="BL893" t="str">
        <f ca="1">IF($BT893&lt;&gt;"",SUMIF($BD$3:$BD$1004,"="&amp;$BD893,INDIRECT(ADDRESS(3,BL$2,1,1)):INDIRECT(ADDRESS(1004,BL$2,1,1))),"")</f>
        <v/>
      </c>
      <c r="BM893" t="str">
        <f ca="1">IF($BT893&lt;&gt;"",SUMIF($BD$3:$BD$1004,"="&amp;$BD893,INDIRECT(ADDRESS(3,BM$2,1,1)):INDIRECT(ADDRESS(1004,BM$2,1,1))),"")</f>
        <v/>
      </c>
      <c r="BN893" t="str">
        <f ca="1">IF($BT893&lt;&gt;"",SUMIF($BD$3:$BD$1004,"="&amp;$BD893,INDIRECT(ADDRESS(3,BN$2,1,1)):INDIRECT(ADDRESS(1004,BN$2,1,1))),"")</f>
        <v/>
      </c>
      <c r="BO893" t="str">
        <f ca="1">IF($BT893&lt;&gt;"",SUMIF($BD$3:$BD$1004,"="&amp;$BD893,INDIRECT(ADDRESS(3,BO$2,1,1)):INDIRECT(ADDRESS(1004,BO$2,1,1))),"")</f>
        <v/>
      </c>
      <c r="BP893" t="str">
        <f ca="1">IF($BT893&lt;&gt;"",SUMIF($BD$3:$BD$1004,"="&amp;$BD893,INDIRECT(ADDRESS(3,BP$2,1,1)):INDIRECT(ADDRESS(1004,BP$2,1,1))),"")</f>
        <v/>
      </c>
      <c r="BQ893" t="str">
        <f ca="1">IF($BT893&lt;&gt;"",SUMIF($BD$3:$BD$1004,"="&amp;$BD893,INDIRECT(ADDRESS(3,BQ$2,1,1)):INDIRECT(ADDRESS(1004,BQ$2,1,1))),"")</f>
        <v/>
      </c>
      <c r="BR893" t="str">
        <f ca="1">IF($BT893&lt;&gt;"",SUMIF($BD$3:$BD$1004,"="&amp;$BD893,INDIRECT(ADDRESS(3,BR$2,1,1)):INDIRECT(ADDRESS(1004,BR$2,1,1))),"")</f>
        <v/>
      </c>
      <c r="BS893" t="str">
        <f>IF($A893&lt;&gt;"",VLOOKUP(TRUNC(MID($A893,1,2),0),Plano_Contas!$H$3:$J$103,3,TRUE),"")</f>
        <v/>
      </c>
      <c r="BT893" t="str">
        <f t="shared" si="52"/>
        <v/>
      </c>
      <c r="BV893">
        <f>Empresas!C893</f>
        <v>0</v>
      </c>
    </row>
    <row r="894" spans="1:74" x14ac:dyDescent="0.2">
      <c r="A894" s="89"/>
      <c r="B894" s="52" t="str">
        <f>IF($A894&lt;&gt;"",VLOOKUP(""&amp;$A894,Plano_Contas!$A$3:$F$1003,6,0),"")</f>
        <v/>
      </c>
      <c r="C894" s="91"/>
      <c r="D894" s="111"/>
      <c r="E894" s="112">
        <v>0</v>
      </c>
      <c r="F894" s="87"/>
      <c r="G894" s="85"/>
      <c r="H894" s="111"/>
      <c r="I894" s="112">
        <v>0</v>
      </c>
      <c r="J894" s="87"/>
      <c r="K894" s="85"/>
      <c r="L894" s="111"/>
      <c r="M894" s="112">
        <v>0</v>
      </c>
      <c r="N894" s="87"/>
      <c r="O894" s="85"/>
      <c r="P894" s="111"/>
      <c r="Q894" s="112">
        <v>0</v>
      </c>
      <c r="R894" s="87"/>
      <c r="S894" s="85"/>
      <c r="T894" s="111"/>
      <c r="U894" s="112">
        <v>0</v>
      </c>
      <c r="V894" s="87"/>
      <c r="W894" s="85"/>
      <c r="X894" s="111"/>
      <c r="Y894" s="112">
        <v>0</v>
      </c>
      <c r="Z894" s="87"/>
      <c r="AA894" s="85"/>
      <c r="AB894" s="111"/>
      <c r="AC894" s="112">
        <v>0</v>
      </c>
      <c r="AD894" s="87"/>
      <c r="AE894" s="85"/>
      <c r="AF894" s="111"/>
      <c r="AG894" s="112">
        <v>0</v>
      </c>
      <c r="AH894" s="87"/>
      <c r="AI894" s="85"/>
      <c r="AJ894" s="111"/>
      <c r="AK894" s="112">
        <v>0</v>
      </c>
      <c r="AL894" s="87"/>
      <c r="AM894" s="85"/>
      <c r="AN894" s="111"/>
      <c r="AO894" s="112">
        <v>0</v>
      </c>
      <c r="AP894" s="87"/>
      <c r="AQ894" s="85"/>
      <c r="AR894" s="111"/>
      <c r="AS894" s="112">
        <v>0</v>
      </c>
      <c r="AT894" s="87"/>
      <c r="AU894" s="85"/>
      <c r="AV894" s="111"/>
      <c r="AW894" s="112">
        <v>0</v>
      </c>
      <c r="AX894" s="87"/>
      <c r="AY894" s="85"/>
      <c r="AZ894" s="267">
        <f t="shared" si="53"/>
        <v>0</v>
      </c>
      <c r="BA894" s="88">
        <f t="shared" si="54"/>
        <v>0</v>
      </c>
      <c r="BC894">
        <f>IF($A894&lt;&gt;"",COUNTIF($BD$3:$BD894,$BD894),0)</f>
        <v>0</v>
      </c>
      <c r="BD894" t="str">
        <f>IF($A894&lt;&gt;"",VLOOKUP(TRUNC(MID($A894,1,2),0),Plano_Contas!$H$3:$J$103,2,TRUE),"")</f>
        <v/>
      </c>
      <c r="BE894" s="201" t="str">
        <f t="shared" si="51"/>
        <v/>
      </c>
      <c r="BF894" t="str">
        <f ca="1">IF($BT894&lt;&gt;"",SUMIF($BD$3:$BD$1004,"="&amp;$BD894,INDIRECT(ADDRESS(3,BF$2,1,1)):INDIRECT(ADDRESS(1004,BF$2,1,1))),"")</f>
        <v/>
      </c>
      <c r="BG894" t="str">
        <f ca="1">IF($BT894&lt;&gt;"",SUMIF($BD$3:$BD$1004,"="&amp;$BD894,INDIRECT(ADDRESS(3,BG$2,1,1)):INDIRECT(ADDRESS(1004,BG$2,1,1))),"")</f>
        <v/>
      </c>
      <c r="BH894" t="str">
        <f ca="1">IF($BT894&lt;&gt;"",SUMIF($BD$3:$BD$1004,"="&amp;$BD894,INDIRECT(ADDRESS(3,BH$2,1,1)):INDIRECT(ADDRESS(1004,BH$2,1,1))),"")</f>
        <v/>
      </c>
      <c r="BI894" t="str">
        <f ca="1">IF($BT894&lt;&gt;"",SUMIF($BD$3:$BD$1004,"="&amp;$BD894,INDIRECT(ADDRESS(3,BI$2,1,1)):INDIRECT(ADDRESS(1004,BI$2,1,1))),"")</f>
        <v/>
      </c>
      <c r="BJ894" t="str">
        <f ca="1">IF($BT894&lt;&gt;"",SUMIF($BD$3:$BD$1004,"="&amp;$BD894,INDIRECT(ADDRESS(3,BJ$2,1,1)):INDIRECT(ADDRESS(1004,BJ$2,1,1))),"")</f>
        <v/>
      </c>
      <c r="BK894" t="str">
        <f ca="1">IF($BT894&lt;&gt;"",SUMIF($BD$3:$BD$1004,"="&amp;$BD894,INDIRECT(ADDRESS(3,BK$2,1,1)):INDIRECT(ADDRESS(1004,BK$2,1,1))),"")</f>
        <v/>
      </c>
      <c r="BL894" t="str">
        <f ca="1">IF($BT894&lt;&gt;"",SUMIF($BD$3:$BD$1004,"="&amp;$BD894,INDIRECT(ADDRESS(3,BL$2,1,1)):INDIRECT(ADDRESS(1004,BL$2,1,1))),"")</f>
        <v/>
      </c>
      <c r="BM894" t="str">
        <f ca="1">IF($BT894&lt;&gt;"",SUMIF($BD$3:$BD$1004,"="&amp;$BD894,INDIRECT(ADDRESS(3,BM$2,1,1)):INDIRECT(ADDRESS(1004,BM$2,1,1))),"")</f>
        <v/>
      </c>
      <c r="BN894" t="str">
        <f ca="1">IF($BT894&lt;&gt;"",SUMIF($BD$3:$BD$1004,"="&amp;$BD894,INDIRECT(ADDRESS(3,BN$2,1,1)):INDIRECT(ADDRESS(1004,BN$2,1,1))),"")</f>
        <v/>
      </c>
      <c r="BO894" t="str">
        <f ca="1">IF($BT894&lt;&gt;"",SUMIF($BD$3:$BD$1004,"="&amp;$BD894,INDIRECT(ADDRESS(3,BO$2,1,1)):INDIRECT(ADDRESS(1004,BO$2,1,1))),"")</f>
        <v/>
      </c>
      <c r="BP894" t="str">
        <f ca="1">IF($BT894&lt;&gt;"",SUMIF($BD$3:$BD$1004,"="&amp;$BD894,INDIRECT(ADDRESS(3,BP$2,1,1)):INDIRECT(ADDRESS(1004,BP$2,1,1))),"")</f>
        <v/>
      </c>
      <c r="BQ894" t="str">
        <f ca="1">IF($BT894&lt;&gt;"",SUMIF($BD$3:$BD$1004,"="&amp;$BD894,INDIRECT(ADDRESS(3,BQ$2,1,1)):INDIRECT(ADDRESS(1004,BQ$2,1,1))),"")</f>
        <v/>
      </c>
      <c r="BR894" t="str">
        <f ca="1">IF($BT894&lt;&gt;"",SUMIF($BD$3:$BD$1004,"="&amp;$BD894,INDIRECT(ADDRESS(3,BR$2,1,1)):INDIRECT(ADDRESS(1004,BR$2,1,1))),"")</f>
        <v/>
      </c>
      <c r="BS894" t="str">
        <f>IF($A894&lt;&gt;"",VLOOKUP(TRUNC(MID($A894,1,2),0),Plano_Contas!$H$3:$J$103,3,TRUE),"")</f>
        <v/>
      </c>
      <c r="BT894" t="str">
        <f t="shared" si="52"/>
        <v/>
      </c>
      <c r="BV894">
        <f>Empresas!C894</f>
        <v>0</v>
      </c>
    </row>
    <row r="895" spans="1:74" x14ac:dyDescent="0.2">
      <c r="A895" s="89"/>
      <c r="B895" s="52" t="str">
        <f>IF($A895&lt;&gt;"",VLOOKUP(""&amp;$A895,Plano_Contas!$A$3:$F$1003,6,0),"")</f>
        <v/>
      </c>
      <c r="C895" s="91"/>
      <c r="D895" s="111"/>
      <c r="E895" s="112">
        <v>0</v>
      </c>
      <c r="F895" s="87"/>
      <c r="G895" s="85"/>
      <c r="H895" s="111"/>
      <c r="I895" s="112">
        <v>0</v>
      </c>
      <c r="J895" s="87"/>
      <c r="K895" s="85"/>
      <c r="L895" s="111"/>
      <c r="M895" s="112">
        <v>0</v>
      </c>
      <c r="N895" s="87"/>
      <c r="O895" s="85"/>
      <c r="P895" s="111"/>
      <c r="Q895" s="112">
        <v>0</v>
      </c>
      <c r="R895" s="87"/>
      <c r="S895" s="85"/>
      <c r="T895" s="111"/>
      <c r="U895" s="112">
        <v>0</v>
      </c>
      <c r="V895" s="87"/>
      <c r="W895" s="85"/>
      <c r="X895" s="111"/>
      <c r="Y895" s="112">
        <v>0</v>
      </c>
      <c r="Z895" s="87"/>
      <c r="AA895" s="85"/>
      <c r="AB895" s="111"/>
      <c r="AC895" s="112">
        <v>0</v>
      </c>
      <c r="AD895" s="87"/>
      <c r="AE895" s="85"/>
      <c r="AF895" s="111"/>
      <c r="AG895" s="112">
        <v>0</v>
      </c>
      <c r="AH895" s="87"/>
      <c r="AI895" s="85"/>
      <c r="AJ895" s="111"/>
      <c r="AK895" s="112">
        <v>0</v>
      </c>
      <c r="AL895" s="87"/>
      <c r="AM895" s="85"/>
      <c r="AN895" s="111"/>
      <c r="AO895" s="112">
        <v>0</v>
      </c>
      <c r="AP895" s="87"/>
      <c r="AQ895" s="85"/>
      <c r="AR895" s="111"/>
      <c r="AS895" s="112">
        <v>0</v>
      </c>
      <c r="AT895" s="87"/>
      <c r="AU895" s="85"/>
      <c r="AV895" s="111"/>
      <c r="AW895" s="112">
        <v>0</v>
      </c>
      <c r="AX895" s="87"/>
      <c r="AY895" s="85"/>
      <c r="AZ895" s="267">
        <f t="shared" si="53"/>
        <v>0</v>
      </c>
      <c r="BA895" s="88">
        <f t="shared" si="54"/>
        <v>0</v>
      </c>
      <c r="BC895">
        <f>IF($A895&lt;&gt;"",COUNTIF($BD$3:$BD895,$BD895),0)</f>
        <v>0</v>
      </c>
      <c r="BD895" t="str">
        <f>IF($A895&lt;&gt;"",VLOOKUP(TRUNC(MID($A895,1,2),0),Plano_Contas!$H$3:$J$103,2,TRUE),"")</f>
        <v/>
      </c>
      <c r="BE895" s="201" t="str">
        <f t="shared" si="51"/>
        <v/>
      </c>
      <c r="BF895" t="str">
        <f ca="1">IF($BT895&lt;&gt;"",SUMIF($BD$3:$BD$1004,"="&amp;$BD895,INDIRECT(ADDRESS(3,BF$2,1,1)):INDIRECT(ADDRESS(1004,BF$2,1,1))),"")</f>
        <v/>
      </c>
      <c r="BG895" t="str">
        <f ca="1">IF($BT895&lt;&gt;"",SUMIF($BD$3:$BD$1004,"="&amp;$BD895,INDIRECT(ADDRESS(3,BG$2,1,1)):INDIRECT(ADDRESS(1004,BG$2,1,1))),"")</f>
        <v/>
      </c>
      <c r="BH895" t="str">
        <f ca="1">IF($BT895&lt;&gt;"",SUMIF($BD$3:$BD$1004,"="&amp;$BD895,INDIRECT(ADDRESS(3,BH$2,1,1)):INDIRECT(ADDRESS(1004,BH$2,1,1))),"")</f>
        <v/>
      </c>
      <c r="BI895" t="str">
        <f ca="1">IF($BT895&lt;&gt;"",SUMIF($BD$3:$BD$1004,"="&amp;$BD895,INDIRECT(ADDRESS(3,BI$2,1,1)):INDIRECT(ADDRESS(1004,BI$2,1,1))),"")</f>
        <v/>
      </c>
      <c r="BJ895" t="str">
        <f ca="1">IF($BT895&lt;&gt;"",SUMIF($BD$3:$BD$1004,"="&amp;$BD895,INDIRECT(ADDRESS(3,BJ$2,1,1)):INDIRECT(ADDRESS(1004,BJ$2,1,1))),"")</f>
        <v/>
      </c>
      <c r="BK895" t="str">
        <f ca="1">IF($BT895&lt;&gt;"",SUMIF($BD$3:$BD$1004,"="&amp;$BD895,INDIRECT(ADDRESS(3,BK$2,1,1)):INDIRECT(ADDRESS(1004,BK$2,1,1))),"")</f>
        <v/>
      </c>
      <c r="BL895" t="str">
        <f ca="1">IF($BT895&lt;&gt;"",SUMIF($BD$3:$BD$1004,"="&amp;$BD895,INDIRECT(ADDRESS(3,BL$2,1,1)):INDIRECT(ADDRESS(1004,BL$2,1,1))),"")</f>
        <v/>
      </c>
      <c r="BM895" t="str">
        <f ca="1">IF($BT895&lt;&gt;"",SUMIF($BD$3:$BD$1004,"="&amp;$BD895,INDIRECT(ADDRESS(3,BM$2,1,1)):INDIRECT(ADDRESS(1004,BM$2,1,1))),"")</f>
        <v/>
      </c>
      <c r="BN895" t="str">
        <f ca="1">IF($BT895&lt;&gt;"",SUMIF($BD$3:$BD$1004,"="&amp;$BD895,INDIRECT(ADDRESS(3,BN$2,1,1)):INDIRECT(ADDRESS(1004,BN$2,1,1))),"")</f>
        <v/>
      </c>
      <c r="BO895" t="str">
        <f ca="1">IF($BT895&lt;&gt;"",SUMIF($BD$3:$BD$1004,"="&amp;$BD895,INDIRECT(ADDRESS(3,BO$2,1,1)):INDIRECT(ADDRESS(1004,BO$2,1,1))),"")</f>
        <v/>
      </c>
      <c r="BP895" t="str">
        <f ca="1">IF($BT895&lt;&gt;"",SUMIF($BD$3:$BD$1004,"="&amp;$BD895,INDIRECT(ADDRESS(3,BP$2,1,1)):INDIRECT(ADDRESS(1004,BP$2,1,1))),"")</f>
        <v/>
      </c>
      <c r="BQ895" t="str">
        <f ca="1">IF($BT895&lt;&gt;"",SUMIF($BD$3:$BD$1004,"="&amp;$BD895,INDIRECT(ADDRESS(3,BQ$2,1,1)):INDIRECT(ADDRESS(1004,BQ$2,1,1))),"")</f>
        <v/>
      </c>
      <c r="BR895" t="str">
        <f ca="1">IF($BT895&lt;&gt;"",SUMIF($BD$3:$BD$1004,"="&amp;$BD895,INDIRECT(ADDRESS(3,BR$2,1,1)):INDIRECT(ADDRESS(1004,BR$2,1,1))),"")</f>
        <v/>
      </c>
      <c r="BS895" t="str">
        <f>IF($A895&lt;&gt;"",VLOOKUP(TRUNC(MID($A895,1,2),0),Plano_Contas!$H$3:$J$103,3,TRUE),"")</f>
        <v/>
      </c>
      <c r="BT895" t="str">
        <f t="shared" si="52"/>
        <v/>
      </c>
      <c r="BV895">
        <f>Empresas!C895</f>
        <v>0</v>
      </c>
    </row>
    <row r="896" spans="1:74" x14ac:dyDescent="0.2">
      <c r="A896" s="89"/>
      <c r="B896" s="52" t="str">
        <f>IF($A896&lt;&gt;"",VLOOKUP(""&amp;$A896,Plano_Contas!$A$3:$F$1003,6,0),"")</f>
        <v/>
      </c>
      <c r="C896" s="91"/>
      <c r="D896" s="111"/>
      <c r="E896" s="112">
        <v>0</v>
      </c>
      <c r="F896" s="87"/>
      <c r="G896" s="85"/>
      <c r="H896" s="111"/>
      <c r="I896" s="112">
        <v>0</v>
      </c>
      <c r="J896" s="87"/>
      <c r="K896" s="85"/>
      <c r="L896" s="111"/>
      <c r="M896" s="112">
        <v>0</v>
      </c>
      <c r="N896" s="87"/>
      <c r="O896" s="85"/>
      <c r="P896" s="111"/>
      <c r="Q896" s="112">
        <v>0</v>
      </c>
      <c r="R896" s="87"/>
      <c r="S896" s="85"/>
      <c r="T896" s="111"/>
      <c r="U896" s="112">
        <v>0</v>
      </c>
      <c r="V896" s="87"/>
      <c r="W896" s="85"/>
      <c r="X896" s="111"/>
      <c r="Y896" s="112">
        <v>0</v>
      </c>
      <c r="Z896" s="87"/>
      <c r="AA896" s="85"/>
      <c r="AB896" s="111"/>
      <c r="AC896" s="112">
        <v>0</v>
      </c>
      <c r="AD896" s="87"/>
      <c r="AE896" s="85"/>
      <c r="AF896" s="111"/>
      <c r="AG896" s="112">
        <v>0</v>
      </c>
      <c r="AH896" s="87"/>
      <c r="AI896" s="85"/>
      <c r="AJ896" s="111"/>
      <c r="AK896" s="112">
        <v>0</v>
      </c>
      <c r="AL896" s="87"/>
      <c r="AM896" s="85"/>
      <c r="AN896" s="111"/>
      <c r="AO896" s="112">
        <v>0</v>
      </c>
      <c r="AP896" s="87"/>
      <c r="AQ896" s="85"/>
      <c r="AR896" s="111"/>
      <c r="AS896" s="112">
        <v>0</v>
      </c>
      <c r="AT896" s="87"/>
      <c r="AU896" s="85"/>
      <c r="AV896" s="111"/>
      <c r="AW896" s="112">
        <v>0</v>
      </c>
      <c r="AX896" s="87"/>
      <c r="AY896" s="85"/>
      <c r="AZ896" s="267">
        <f t="shared" si="53"/>
        <v>0</v>
      </c>
      <c r="BA896" s="88">
        <f t="shared" si="54"/>
        <v>0</v>
      </c>
      <c r="BC896">
        <f>IF($A896&lt;&gt;"",COUNTIF($BD$3:$BD896,$BD896),0)</f>
        <v>0</v>
      </c>
      <c r="BD896" t="str">
        <f>IF($A896&lt;&gt;"",VLOOKUP(TRUNC(MID($A896,1,2),0),Plano_Contas!$H$3:$J$103,2,TRUE),"")</f>
        <v/>
      </c>
      <c r="BE896" s="201" t="str">
        <f t="shared" si="51"/>
        <v/>
      </c>
      <c r="BF896" t="str">
        <f ca="1">IF($BT896&lt;&gt;"",SUMIF($BD$3:$BD$1004,"="&amp;$BD896,INDIRECT(ADDRESS(3,BF$2,1,1)):INDIRECT(ADDRESS(1004,BF$2,1,1))),"")</f>
        <v/>
      </c>
      <c r="BG896" t="str">
        <f ca="1">IF($BT896&lt;&gt;"",SUMIF($BD$3:$BD$1004,"="&amp;$BD896,INDIRECT(ADDRESS(3,BG$2,1,1)):INDIRECT(ADDRESS(1004,BG$2,1,1))),"")</f>
        <v/>
      </c>
      <c r="BH896" t="str">
        <f ca="1">IF($BT896&lt;&gt;"",SUMIF($BD$3:$BD$1004,"="&amp;$BD896,INDIRECT(ADDRESS(3,BH$2,1,1)):INDIRECT(ADDRESS(1004,BH$2,1,1))),"")</f>
        <v/>
      </c>
      <c r="BI896" t="str">
        <f ca="1">IF($BT896&lt;&gt;"",SUMIF($BD$3:$BD$1004,"="&amp;$BD896,INDIRECT(ADDRESS(3,BI$2,1,1)):INDIRECT(ADDRESS(1004,BI$2,1,1))),"")</f>
        <v/>
      </c>
      <c r="BJ896" t="str">
        <f ca="1">IF($BT896&lt;&gt;"",SUMIF($BD$3:$BD$1004,"="&amp;$BD896,INDIRECT(ADDRESS(3,BJ$2,1,1)):INDIRECT(ADDRESS(1004,BJ$2,1,1))),"")</f>
        <v/>
      </c>
      <c r="BK896" t="str">
        <f ca="1">IF($BT896&lt;&gt;"",SUMIF($BD$3:$BD$1004,"="&amp;$BD896,INDIRECT(ADDRESS(3,BK$2,1,1)):INDIRECT(ADDRESS(1004,BK$2,1,1))),"")</f>
        <v/>
      </c>
      <c r="BL896" t="str">
        <f ca="1">IF($BT896&lt;&gt;"",SUMIF($BD$3:$BD$1004,"="&amp;$BD896,INDIRECT(ADDRESS(3,BL$2,1,1)):INDIRECT(ADDRESS(1004,BL$2,1,1))),"")</f>
        <v/>
      </c>
      <c r="BM896" t="str">
        <f ca="1">IF($BT896&lt;&gt;"",SUMIF($BD$3:$BD$1004,"="&amp;$BD896,INDIRECT(ADDRESS(3,BM$2,1,1)):INDIRECT(ADDRESS(1004,BM$2,1,1))),"")</f>
        <v/>
      </c>
      <c r="BN896" t="str">
        <f ca="1">IF($BT896&lt;&gt;"",SUMIF($BD$3:$BD$1004,"="&amp;$BD896,INDIRECT(ADDRESS(3,BN$2,1,1)):INDIRECT(ADDRESS(1004,BN$2,1,1))),"")</f>
        <v/>
      </c>
      <c r="BO896" t="str">
        <f ca="1">IF($BT896&lt;&gt;"",SUMIF($BD$3:$BD$1004,"="&amp;$BD896,INDIRECT(ADDRESS(3,BO$2,1,1)):INDIRECT(ADDRESS(1004,BO$2,1,1))),"")</f>
        <v/>
      </c>
      <c r="BP896" t="str">
        <f ca="1">IF($BT896&lt;&gt;"",SUMIF($BD$3:$BD$1004,"="&amp;$BD896,INDIRECT(ADDRESS(3,BP$2,1,1)):INDIRECT(ADDRESS(1004,BP$2,1,1))),"")</f>
        <v/>
      </c>
      <c r="BQ896" t="str">
        <f ca="1">IF($BT896&lt;&gt;"",SUMIF($BD$3:$BD$1004,"="&amp;$BD896,INDIRECT(ADDRESS(3,BQ$2,1,1)):INDIRECT(ADDRESS(1004,BQ$2,1,1))),"")</f>
        <v/>
      </c>
      <c r="BR896" t="str">
        <f ca="1">IF($BT896&lt;&gt;"",SUMIF($BD$3:$BD$1004,"="&amp;$BD896,INDIRECT(ADDRESS(3,BR$2,1,1)):INDIRECT(ADDRESS(1004,BR$2,1,1))),"")</f>
        <v/>
      </c>
      <c r="BS896" t="str">
        <f>IF($A896&lt;&gt;"",VLOOKUP(TRUNC(MID($A896,1,2),0),Plano_Contas!$H$3:$J$103,3,TRUE),"")</f>
        <v/>
      </c>
      <c r="BT896" t="str">
        <f t="shared" si="52"/>
        <v/>
      </c>
      <c r="BV896">
        <f>Empresas!C896</f>
        <v>0</v>
      </c>
    </row>
    <row r="897" spans="1:74" x14ac:dyDescent="0.2">
      <c r="A897" s="89"/>
      <c r="B897" s="52" t="str">
        <f>IF($A897&lt;&gt;"",VLOOKUP(""&amp;$A897,Plano_Contas!$A$3:$F$1003,6,0),"")</f>
        <v/>
      </c>
      <c r="C897" s="91"/>
      <c r="D897" s="111"/>
      <c r="E897" s="112">
        <v>0</v>
      </c>
      <c r="F897" s="87"/>
      <c r="G897" s="85"/>
      <c r="H897" s="111"/>
      <c r="I897" s="112">
        <v>0</v>
      </c>
      <c r="J897" s="87"/>
      <c r="K897" s="85"/>
      <c r="L897" s="111"/>
      <c r="M897" s="112">
        <v>0</v>
      </c>
      <c r="N897" s="87"/>
      <c r="O897" s="85"/>
      <c r="P897" s="111"/>
      <c r="Q897" s="112">
        <v>0</v>
      </c>
      <c r="R897" s="87"/>
      <c r="S897" s="85"/>
      <c r="T897" s="111"/>
      <c r="U897" s="112">
        <v>0</v>
      </c>
      <c r="V897" s="87"/>
      <c r="W897" s="85"/>
      <c r="X897" s="111"/>
      <c r="Y897" s="112">
        <v>0</v>
      </c>
      <c r="Z897" s="87"/>
      <c r="AA897" s="85"/>
      <c r="AB897" s="111"/>
      <c r="AC897" s="112">
        <v>0</v>
      </c>
      <c r="AD897" s="87"/>
      <c r="AE897" s="85"/>
      <c r="AF897" s="111"/>
      <c r="AG897" s="112">
        <v>0</v>
      </c>
      <c r="AH897" s="87"/>
      <c r="AI897" s="85"/>
      <c r="AJ897" s="111"/>
      <c r="AK897" s="112">
        <v>0</v>
      </c>
      <c r="AL897" s="87"/>
      <c r="AM897" s="85"/>
      <c r="AN897" s="111"/>
      <c r="AO897" s="112">
        <v>0</v>
      </c>
      <c r="AP897" s="87"/>
      <c r="AQ897" s="85"/>
      <c r="AR897" s="111"/>
      <c r="AS897" s="112">
        <v>0</v>
      </c>
      <c r="AT897" s="87"/>
      <c r="AU897" s="85"/>
      <c r="AV897" s="111"/>
      <c r="AW897" s="112">
        <v>0</v>
      </c>
      <c r="AX897" s="87"/>
      <c r="AY897" s="85"/>
      <c r="AZ897" s="267">
        <f t="shared" si="53"/>
        <v>0</v>
      </c>
      <c r="BA897" s="88">
        <f t="shared" si="54"/>
        <v>0</v>
      </c>
      <c r="BC897">
        <f>IF($A897&lt;&gt;"",COUNTIF($BD$3:$BD897,$BD897),0)</f>
        <v>0</v>
      </c>
      <c r="BD897" t="str">
        <f>IF($A897&lt;&gt;"",VLOOKUP(TRUNC(MID($A897,1,2),0),Plano_Contas!$H$3:$J$103,2,TRUE),"")</f>
        <v/>
      </c>
      <c r="BE897" s="201" t="str">
        <f t="shared" si="51"/>
        <v/>
      </c>
      <c r="BF897" t="str">
        <f ca="1">IF($BT897&lt;&gt;"",SUMIF($BD$3:$BD$1004,"="&amp;$BD897,INDIRECT(ADDRESS(3,BF$2,1,1)):INDIRECT(ADDRESS(1004,BF$2,1,1))),"")</f>
        <v/>
      </c>
      <c r="BG897" t="str">
        <f ca="1">IF($BT897&lt;&gt;"",SUMIF($BD$3:$BD$1004,"="&amp;$BD897,INDIRECT(ADDRESS(3,BG$2,1,1)):INDIRECT(ADDRESS(1004,BG$2,1,1))),"")</f>
        <v/>
      </c>
      <c r="BH897" t="str">
        <f ca="1">IF($BT897&lt;&gt;"",SUMIF($BD$3:$BD$1004,"="&amp;$BD897,INDIRECT(ADDRESS(3,BH$2,1,1)):INDIRECT(ADDRESS(1004,BH$2,1,1))),"")</f>
        <v/>
      </c>
      <c r="BI897" t="str">
        <f ca="1">IF($BT897&lt;&gt;"",SUMIF($BD$3:$BD$1004,"="&amp;$BD897,INDIRECT(ADDRESS(3,BI$2,1,1)):INDIRECT(ADDRESS(1004,BI$2,1,1))),"")</f>
        <v/>
      </c>
      <c r="BJ897" t="str">
        <f ca="1">IF($BT897&lt;&gt;"",SUMIF($BD$3:$BD$1004,"="&amp;$BD897,INDIRECT(ADDRESS(3,BJ$2,1,1)):INDIRECT(ADDRESS(1004,BJ$2,1,1))),"")</f>
        <v/>
      </c>
      <c r="BK897" t="str">
        <f ca="1">IF($BT897&lt;&gt;"",SUMIF($BD$3:$BD$1004,"="&amp;$BD897,INDIRECT(ADDRESS(3,BK$2,1,1)):INDIRECT(ADDRESS(1004,BK$2,1,1))),"")</f>
        <v/>
      </c>
      <c r="BL897" t="str">
        <f ca="1">IF($BT897&lt;&gt;"",SUMIF($BD$3:$BD$1004,"="&amp;$BD897,INDIRECT(ADDRESS(3,BL$2,1,1)):INDIRECT(ADDRESS(1004,BL$2,1,1))),"")</f>
        <v/>
      </c>
      <c r="BM897" t="str">
        <f ca="1">IF($BT897&lt;&gt;"",SUMIF($BD$3:$BD$1004,"="&amp;$BD897,INDIRECT(ADDRESS(3,BM$2,1,1)):INDIRECT(ADDRESS(1004,BM$2,1,1))),"")</f>
        <v/>
      </c>
      <c r="BN897" t="str">
        <f ca="1">IF($BT897&lt;&gt;"",SUMIF($BD$3:$BD$1004,"="&amp;$BD897,INDIRECT(ADDRESS(3,BN$2,1,1)):INDIRECT(ADDRESS(1004,BN$2,1,1))),"")</f>
        <v/>
      </c>
      <c r="BO897" t="str">
        <f ca="1">IF($BT897&lt;&gt;"",SUMIF($BD$3:$BD$1004,"="&amp;$BD897,INDIRECT(ADDRESS(3,BO$2,1,1)):INDIRECT(ADDRESS(1004,BO$2,1,1))),"")</f>
        <v/>
      </c>
      <c r="BP897" t="str">
        <f ca="1">IF($BT897&lt;&gt;"",SUMIF($BD$3:$BD$1004,"="&amp;$BD897,INDIRECT(ADDRESS(3,BP$2,1,1)):INDIRECT(ADDRESS(1004,BP$2,1,1))),"")</f>
        <v/>
      </c>
      <c r="BQ897" t="str">
        <f ca="1">IF($BT897&lt;&gt;"",SUMIF($BD$3:$BD$1004,"="&amp;$BD897,INDIRECT(ADDRESS(3,BQ$2,1,1)):INDIRECT(ADDRESS(1004,BQ$2,1,1))),"")</f>
        <v/>
      </c>
      <c r="BR897" t="str">
        <f ca="1">IF($BT897&lt;&gt;"",SUMIF($BD$3:$BD$1004,"="&amp;$BD897,INDIRECT(ADDRESS(3,BR$2,1,1)):INDIRECT(ADDRESS(1004,BR$2,1,1))),"")</f>
        <v/>
      </c>
      <c r="BS897" t="str">
        <f>IF($A897&lt;&gt;"",VLOOKUP(TRUNC(MID($A897,1,2),0),Plano_Contas!$H$3:$J$103,3,TRUE),"")</f>
        <v/>
      </c>
      <c r="BT897" t="str">
        <f t="shared" si="52"/>
        <v/>
      </c>
      <c r="BV897">
        <f>Empresas!C897</f>
        <v>0</v>
      </c>
    </row>
    <row r="898" spans="1:74" x14ac:dyDescent="0.2">
      <c r="A898" s="89"/>
      <c r="B898" s="52" t="str">
        <f>IF($A898&lt;&gt;"",VLOOKUP(""&amp;$A898,Plano_Contas!$A$3:$F$1003,6,0),"")</f>
        <v/>
      </c>
      <c r="C898" s="91"/>
      <c r="D898" s="111"/>
      <c r="E898" s="112">
        <v>0</v>
      </c>
      <c r="F898" s="87"/>
      <c r="G898" s="85"/>
      <c r="H898" s="111"/>
      <c r="I898" s="112">
        <v>0</v>
      </c>
      <c r="J898" s="87"/>
      <c r="K898" s="85"/>
      <c r="L898" s="111"/>
      <c r="M898" s="112">
        <v>0</v>
      </c>
      <c r="N898" s="87"/>
      <c r="O898" s="85"/>
      <c r="P898" s="111"/>
      <c r="Q898" s="112">
        <v>0</v>
      </c>
      <c r="R898" s="87"/>
      <c r="S898" s="85"/>
      <c r="T898" s="111"/>
      <c r="U898" s="112">
        <v>0</v>
      </c>
      <c r="V898" s="87"/>
      <c r="W898" s="85"/>
      <c r="X898" s="111"/>
      <c r="Y898" s="112">
        <v>0</v>
      </c>
      <c r="Z898" s="87"/>
      <c r="AA898" s="85"/>
      <c r="AB898" s="111"/>
      <c r="AC898" s="112">
        <v>0</v>
      </c>
      <c r="AD898" s="87"/>
      <c r="AE898" s="85"/>
      <c r="AF898" s="111"/>
      <c r="AG898" s="112">
        <v>0</v>
      </c>
      <c r="AH898" s="87"/>
      <c r="AI898" s="85"/>
      <c r="AJ898" s="111"/>
      <c r="AK898" s="112">
        <v>0</v>
      </c>
      <c r="AL898" s="87"/>
      <c r="AM898" s="85"/>
      <c r="AN898" s="111"/>
      <c r="AO898" s="112">
        <v>0</v>
      </c>
      <c r="AP898" s="87"/>
      <c r="AQ898" s="85"/>
      <c r="AR898" s="111"/>
      <c r="AS898" s="112">
        <v>0</v>
      </c>
      <c r="AT898" s="87"/>
      <c r="AU898" s="85"/>
      <c r="AV898" s="111"/>
      <c r="AW898" s="112">
        <v>0</v>
      </c>
      <c r="AX898" s="87"/>
      <c r="AY898" s="85"/>
      <c r="AZ898" s="267">
        <f t="shared" si="53"/>
        <v>0</v>
      </c>
      <c r="BA898" s="88">
        <f t="shared" si="54"/>
        <v>0</v>
      </c>
      <c r="BC898">
        <f>IF($A898&lt;&gt;"",COUNTIF($BD$3:$BD898,$BD898),0)</f>
        <v>0</v>
      </c>
      <c r="BD898" t="str">
        <f>IF($A898&lt;&gt;"",VLOOKUP(TRUNC(MID($A898,1,2),0),Plano_Contas!$H$3:$J$103,2,TRUE),"")</f>
        <v/>
      </c>
      <c r="BE898" s="201" t="str">
        <f t="shared" si="51"/>
        <v/>
      </c>
      <c r="BF898" t="str">
        <f ca="1">IF($BT898&lt;&gt;"",SUMIF($BD$3:$BD$1004,"="&amp;$BD898,INDIRECT(ADDRESS(3,BF$2,1,1)):INDIRECT(ADDRESS(1004,BF$2,1,1))),"")</f>
        <v/>
      </c>
      <c r="BG898" t="str">
        <f ca="1">IF($BT898&lt;&gt;"",SUMIF($BD$3:$BD$1004,"="&amp;$BD898,INDIRECT(ADDRESS(3,BG$2,1,1)):INDIRECT(ADDRESS(1004,BG$2,1,1))),"")</f>
        <v/>
      </c>
      <c r="BH898" t="str">
        <f ca="1">IF($BT898&lt;&gt;"",SUMIF($BD$3:$BD$1004,"="&amp;$BD898,INDIRECT(ADDRESS(3,BH$2,1,1)):INDIRECT(ADDRESS(1004,BH$2,1,1))),"")</f>
        <v/>
      </c>
      <c r="BI898" t="str">
        <f ca="1">IF($BT898&lt;&gt;"",SUMIF($BD$3:$BD$1004,"="&amp;$BD898,INDIRECT(ADDRESS(3,BI$2,1,1)):INDIRECT(ADDRESS(1004,BI$2,1,1))),"")</f>
        <v/>
      </c>
      <c r="BJ898" t="str">
        <f ca="1">IF($BT898&lt;&gt;"",SUMIF($BD$3:$BD$1004,"="&amp;$BD898,INDIRECT(ADDRESS(3,BJ$2,1,1)):INDIRECT(ADDRESS(1004,BJ$2,1,1))),"")</f>
        <v/>
      </c>
      <c r="BK898" t="str">
        <f ca="1">IF($BT898&lt;&gt;"",SUMIF($BD$3:$BD$1004,"="&amp;$BD898,INDIRECT(ADDRESS(3,BK$2,1,1)):INDIRECT(ADDRESS(1004,BK$2,1,1))),"")</f>
        <v/>
      </c>
      <c r="BL898" t="str">
        <f ca="1">IF($BT898&lt;&gt;"",SUMIF($BD$3:$BD$1004,"="&amp;$BD898,INDIRECT(ADDRESS(3,BL$2,1,1)):INDIRECT(ADDRESS(1004,BL$2,1,1))),"")</f>
        <v/>
      </c>
      <c r="BM898" t="str">
        <f ca="1">IF($BT898&lt;&gt;"",SUMIF($BD$3:$BD$1004,"="&amp;$BD898,INDIRECT(ADDRESS(3,BM$2,1,1)):INDIRECT(ADDRESS(1004,BM$2,1,1))),"")</f>
        <v/>
      </c>
      <c r="BN898" t="str">
        <f ca="1">IF($BT898&lt;&gt;"",SUMIF($BD$3:$BD$1004,"="&amp;$BD898,INDIRECT(ADDRESS(3,BN$2,1,1)):INDIRECT(ADDRESS(1004,BN$2,1,1))),"")</f>
        <v/>
      </c>
      <c r="BO898" t="str">
        <f ca="1">IF($BT898&lt;&gt;"",SUMIF($BD$3:$BD$1004,"="&amp;$BD898,INDIRECT(ADDRESS(3,BO$2,1,1)):INDIRECT(ADDRESS(1004,BO$2,1,1))),"")</f>
        <v/>
      </c>
      <c r="BP898" t="str">
        <f ca="1">IF($BT898&lt;&gt;"",SUMIF($BD$3:$BD$1004,"="&amp;$BD898,INDIRECT(ADDRESS(3,BP$2,1,1)):INDIRECT(ADDRESS(1004,BP$2,1,1))),"")</f>
        <v/>
      </c>
      <c r="BQ898" t="str">
        <f ca="1">IF($BT898&lt;&gt;"",SUMIF($BD$3:$BD$1004,"="&amp;$BD898,INDIRECT(ADDRESS(3,BQ$2,1,1)):INDIRECT(ADDRESS(1004,BQ$2,1,1))),"")</f>
        <v/>
      </c>
      <c r="BR898" t="str">
        <f ca="1">IF($BT898&lt;&gt;"",SUMIF($BD$3:$BD$1004,"="&amp;$BD898,INDIRECT(ADDRESS(3,BR$2,1,1)):INDIRECT(ADDRESS(1004,BR$2,1,1))),"")</f>
        <v/>
      </c>
      <c r="BS898" t="str">
        <f>IF($A898&lt;&gt;"",VLOOKUP(TRUNC(MID($A898,1,2),0),Plano_Contas!$H$3:$J$103,3,TRUE),"")</f>
        <v/>
      </c>
      <c r="BT898" t="str">
        <f t="shared" si="52"/>
        <v/>
      </c>
      <c r="BV898">
        <f>Empresas!C898</f>
        <v>0</v>
      </c>
    </row>
    <row r="899" spans="1:74" x14ac:dyDescent="0.2">
      <c r="A899" s="89"/>
      <c r="B899" s="52" t="str">
        <f>IF($A899&lt;&gt;"",VLOOKUP(""&amp;$A899,Plano_Contas!$A$3:$F$1003,6,0),"")</f>
        <v/>
      </c>
      <c r="C899" s="91"/>
      <c r="D899" s="111"/>
      <c r="E899" s="112">
        <v>0</v>
      </c>
      <c r="F899" s="87"/>
      <c r="G899" s="85"/>
      <c r="H899" s="111"/>
      <c r="I899" s="112">
        <v>0</v>
      </c>
      <c r="J899" s="87"/>
      <c r="K899" s="85"/>
      <c r="L899" s="111"/>
      <c r="M899" s="112">
        <v>0</v>
      </c>
      <c r="N899" s="87"/>
      <c r="O899" s="85"/>
      <c r="P899" s="111"/>
      <c r="Q899" s="112">
        <v>0</v>
      </c>
      <c r="R899" s="87"/>
      <c r="S899" s="85"/>
      <c r="T899" s="111"/>
      <c r="U899" s="112">
        <v>0</v>
      </c>
      <c r="V899" s="87"/>
      <c r="W899" s="85"/>
      <c r="X899" s="111"/>
      <c r="Y899" s="112">
        <v>0</v>
      </c>
      <c r="Z899" s="87"/>
      <c r="AA899" s="85"/>
      <c r="AB899" s="111"/>
      <c r="AC899" s="112">
        <v>0</v>
      </c>
      <c r="AD899" s="87"/>
      <c r="AE899" s="85"/>
      <c r="AF899" s="111"/>
      <c r="AG899" s="112">
        <v>0</v>
      </c>
      <c r="AH899" s="87"/>
      <c r="AI899" s="85"/>
      <c r="AJ899" s="111"/>
      <c r="AK899" s="112">
        <v>0</v>
      </c>
      <c r="AL899" s="87"/>
      <c r="AM899" s="85"/>
      <c r="AN899" s="111"/>
      <c r="AO899" s="112">
        <v>0</v>
      </c>
      <c r="AP899" s="87"/>
      <c r="AQ899" s="85"/>
      <c r="AR899" s="111"/>
      <c r="AS899" s="112">
        <v>0</v>
      </c>
      <c r="AT899" s="87"/>
      <c r="AU899" s="85"/>
      <c r="AV899" s="111"/>
      <c r="AW899" s="112">
        <v>0</v>
      </c>
      <c r="AX899" s="87"/>
      <c r="AY899" s="85"/>
      <c r="AZ899" s="267">
        <f t="shared" si="53"/>
        <v>0</v>
      </c>
      <c r="BA899" s="88">
        <f t="shared" si="54"/>
        <v>0</v>
      </c>
      <c r="BC899">
        <f>IF($A899&lt;&gt;"",COUNTIF($BD$3:$BD899,$BD899),0)</f>
        <v>0</v>
      </c>
      <c r="BD899" t="str">
        <f>IF($A899&lt;&gt;"",VLOOKUP(TRUNC(MID($A899,1,2),0),Plano_Contas!$H$3:$J$103,2,TRUE),"")</f>
        <v/>
      </c>
      <c r="BE899" s="201" t="str">
        <f t="shared" ref="BE899:BE962" si="55">IF(ISERR(SEARCH("[",$B899))=FALSE,MID($B899,SEARCH("[",$B899)+1,SEARCH("]",$B899)-SEARCH("[",$B899)-1),"")</f>
        <v/>
      </c>
      <c r="BF899" t="str">
        <f ca="1">IF($BT899&lt;&gt;"",SUMIF($BD$3:$BD$1004,"="&amp;$BD899,INDIRECT(ADDRESS(3,BF$2,1,1)):INDIRECT(ADDRESS(1004,BF$2,1,1))),"")</f>
        <v/>
      </c>
      <c r="BG899" t="str">
        <f ca="1">IF($BT899&lt;&gt;"",SUMIF($BD$3:$BD$1004,"="&amp;$BD899,INDIRECT(ADDRESS(3,BG$2,1,1)):INDIRECT(ADDRESS(1004,BG$2,1,1))),"")</f>
        <v/>
      </c>
      <c r="BH899" t="str">
        <f ca="1">IF($BT899&lt;&gt;"",SUMIF($BD$3:$BD$1004,"="&amp;$BD899,INDIRECT(ADDRESS(3,BH$2,1,1)):INDIRECT(ADDRESS(1004,BH$2,1,1))),"")</f>
        <v/>
      </c>
      <c r="BI899" t="str">
        <f ca="1">IF($BT899&lt;&gt;"",SUMIF($BD$3:$BD$1004,"="&amp;$BD899,INDIRECT(ADDRESS(3,BI$2,1,1)):INDIRECT(ADDRESS(1004,BI$2,1,1))),"")</f>
        <v/>
      </c>
      <c r="BJ899" t="str">
        <f ca="1">IF($BT899&lt;&gt;"",SUMIF($BD$3:$BD$1004,"="&amp;$BD899,INDIRECT(ADDRESS(3,BJ$2,1,1)):INDIRECT(ADDRESS(1004,BJ$2,1,1))),"")</f>
        <v/>
      </c>
      <c r="BK899" t="str">
        <f ca="1">IF($BT899&lt;&gt;"",SUMIF($BD$3:$BD$1004,"="&amp;$BD899,INDIRECT(ADDRESS(3,BK$2,1,1)):INDIRECT(ADDRESS(1004,BK$2,1,1))),"")</f>
        <v/>
      </c>
      <c r="BL899" t="str">
        <f ca="1">IF($BT899&lt;&gt;"",SUMIF($BD$3:$BD$1004,"="&amp;$BD899,INDIRECT(ADDRESS(3,BL$2,1,1)):INDIRECT(ADDRESS(1004,BL$2,1,1))),"")</f>
        <v/>
      </c>
      <c r="BM899" t="str">
        <f ca="1">IF($BT899&lt;&gt;"",SUMIF($BD$3:$BD$1004,"="&amp;$BD899,INDIRECT(ADDRESS(3,BM$2,1,1)):INDIRECT(ADDRESS(1004,BM$2,1,1))),"")</f>
        <v/>
      </c>
      <c r="BN899" t="str">
        <f ca="1">IF($BT899&lt;&gt;"",SUMIF($BD$3:$BD$1004,"="&amp;$BD899,INDIRECT(ADDRESS(3,BN$2,1,1)):INDIRECT(ADDRESS(1004,BN$2,1,1))),"")</f>
        <v/>
      </c>
      <c r="BO899" t="str">
        <f ca="1">IF($BT899&lt;&gt;"",SUMIF($BD$3:$BD$1004,"="&amp;$BD899,INDIRECT(ADDRESS(3,BO$2,1,1)):INDIRECT(ADDRESS(1004,BO$2,1,1))),"")</f>
        <v/>
      </c>
      <c r="BP899" t="str">
        <f ca="1">IF($BT899&lt;&gt;"",SUMIF($BD$3:$BD$1004,"="&amp;$BD899,INDIRECT(ADDRESS(3,BP$2,1,1)):INDIRECT(ADDRESS(1004,BP$2,1,1))),"")</f>
        <v/>
      </c>
      <c r="BQ899" t="str">
        <f ca="1">IF($BT899&lt;&gt;"",SUMIF($BD$3:$BD$1004,"="&amp;$BD899,INDIRECT(ADDRESS(3,BQ$2,1,1)):INDIRECT(ADDRESS(1004,BQ$2,1,1))),"")</f>
        <v/>
      </c>
      <c r="BR899" t="str">
        <f ca="1">IF($BT899&lt;&gt;"",SUMIF($BD$3:$BD$1004,"="&amp;$BD899,INDIRECT(ADDRESS(3,BR$2,1,1)):INDIRECT(ADDRESS(1004,BR$2,1,1))),"")</f>
        <v/>
      </c>
      <c r="BS899" t="str">
        <f>IF($A899&lt;&gt;"",VLOOKUP(TRUNC(MID($A899,1,2),0),Plano_Contas!$H$3:$J$103,3,TRUE),"")</f>
        <v/>
      </c>
      <c r="BT899" t="str">
        <f t="shared" ref="BT899:BT962" si="56">IF(($BC899=1)*($BS899&lt;&gt;"T"),$BD899&amp;IF($BE899&lt;&gt;""," ("&amp;$BE899&amp;")",""),"")</f>
        <v/>
      </c>
      <c r="BV899">
        <f>Empresas!C899</f>
        <v>0</v>
      </c>
    </row>
    <row r="900" spans="1:74" x14ac:dyDescent="0.2">
      <c r="A900" s="89"/>
      <c r="B900" s="52" t="str">
        <f>IF($A900&lt;&gt;"",VLOOKUP(""&amp;$A900,Plano_Contas!$A$3:$F$1003,6,0),"")</f>
        <v/>
      </c>
      <c r="C900" s="91"/>
      <c r="D900" s="111"/>
      <c r="E900" s="112">
        <v>0</v>
      </c>
      <c r="F900" s="87"/>
      <c r="G900" s="85"/>
      <c r="H900" s="111"/>
      <c r="I900" s="112">
        <v>0</v>
      </c>
      <c r="J900" s="87"/>
      <c r="K900" s="85"/>
      <c r="L900" s="111"/>
      <c r="M900" s="112">
        <v>0</v>
      </c>
      <c r="N900" s="87"/>
      <c r="O900" s="85"/>
      <c r="P900" s="111"/>
      <c r="Q900" s="112">
        <v>0</v>
      </c>
      <c r="R900" s="87"/>
      <c r="S900" s="85"/>
      <c r="T900" s="111"/>
      <c r="U900" s="112">
        <v>0</v>
      </c>
      <c r="V900" s="87"/>
      <c r="W900" s="85"/>
      <c r="X900" s="111"/>
      <c r="Y900" s="112">
        <v>0</v>
      </c>
      <c r="Z900" s="87"/>
      <c r="AA900" s="85"/>
      <c r="AB900" s="111"/>
      <c r="AC900" s="112">
        <v>0</v>
      </c>
      <c r="AD900" s="87"/>
      <c r="AE900" s="85"/>
      <c r="AF900" s="111"/>
      <c r="AG900" s="112">
        <v>0</v>
      </c>
      <c r="AH900" s="87"/>
      <c r="AI900" s="85"/>
      <c r="AJ900" s="111"/>
      <c r="AK900" s="112">
        <v>0</v>
      </c>
      <c r="AL900" s="87"/>
      <c r="AM900" s="85"/>
      <c r="AN900" s="111"/>
      <c r="AO900" s="112">
        <v>0</v>
      </c>
      <c r="AP900" s="87"/>
      <c r="AQ900" s="85"/>
      <c r="AR900" s="111"/>
      <c r="AS900" s="112">
        <v>0</v>
      </c>
      <c r="AT900" s="87"/>
      <c r="AU900" s="85"/>
      <c r="AV900" s="111"/>
      <c r="AW900" s="112">
        <v>0</v>
      </c>
      <c r="AX900" s="87"/>
      <c r="AY900" s="85"/>
      <c r="AZ900" s="267">
        <f t="shared" si="53"/>
        <v>0</v>
      </c>
      <c r="BA900" s="88">
        <f t="shared" si="54"/>
        <v>0</v>
      </c>
      <c r="BC900">
        <f>IF($A900&lt;&gt;"",COUNTIF($BD$3:$BD900,$BD900),0)</f>
        <v>0</v>
      </c>
      <c r="BD900" t="str">
        <f>IF($A900&lt;&gt;"",VLOOKUP(TRUNC(MID($A900,1,2),0),Plano_Contas!$H$3:$J$103,2,TRUE),"")</f>
        <v/>
      </c>
      <c r="BE900" s="201" t="str">
        <f t="shared" si="55"/>
        <v/>
      </c>
      <c r="BF900" t="str">
        <f ca="1">IF($BT900&lt;&gt;"",SUMIF($BD$3:$BD$1004,"="&amp;$BD900,INDIRECT(ADDRESS(3,BF$2,1,1)):INDIRECT(ADDRESS(1004,BF$2,1,1))),"")</f>
        <v/>
      </c>
      <c r="BG900" t="str">
        <f ca="1">IF($BT900&lt;&gt;"",SUMIF($BD$3:$BD$1004,"="&amp;$BD900,INDIRECT(ADDRESS(3,BG$2,1,1)):INDIRECT(ADDRESS(1004,BG$2,1,1))),"")</f>
        <v/>
      </c>
      <c r="BH900" t="str">
        <f ca="1">IF($BT900&lt;&gt;"",SUMIF($BD$3:$BD$1004,"="&amp;$BD900,INDIRECT(ADDRESS(3,BH$2,1,1)):INDIRECT(ADDRESS(1004,BH$2,1,1))),"")</f>
        <v/>
      </c>
      <c r="BI900" t="str">
        <f ca="1">IF($BT900&lt;&gt;"",SUMIF($BD$3:$BD$1004,"="&amp;$BD900,INDIRECT(ADDRESS(3,BI$2,1,1)):INDIRECT(ADDRESS(1004,BI$2,1,1))),"")</f>
        <v/>
      </c>
      <c r="BJ900" t="str">
        <f ca="1">IF($BT900&lt;&gt;"",SUMIF($BD$3:$BD$1004,"="&amp;$BD900,INDIRECT(ADDRESS(3,BJ$2,1,1)):INDIRECT(ADDRESS(1004,BJ$2,1,1))),"")</f>
        <v/>
      </c>
      <c r="BK900" t="str">
        <f ca="1">IF($BT900&lt;&gt;"",SUMIF($BD$3:$BD$1004,"="&amp;$BD900,INDIRECT(ADDRESS(3,BK$2,1,1)):INDIRECT(ADDRESS(1004,BK$2,1,1))),"")</f>
        <v/>
      </c>
      <c r="BL900" t="str">
        <f ca="1">IF($BT900&lt;&gt;"",SUMIF($BD$3:$BD$1004,"="&amp;$BD900,INDIRECT(ADDRESS(3,BL$2,1,1)):INDIRECT(ADDRESS(1004,BL$2,1,1))),"")</f>
        <v/>
      </c>
      <c r="BM900" t="str">
        <f ca="1">IF($BT900&lt;&gt;"",SUMIF($BD$3:$BD$1004,"="&amp;$BD900,INDIRECT(ADDRESS(3,BM$2,1,1)):INDIRECT(ADDRESS(1004,BM$2,1,1))),"")</f>
        <v/>
      </c>
      <c r="BN900" t="str">
        <f ca="1">IF($BT900&lt;&gt;"",SUMIF($BD$3:$BD$1004,"="&amp;$BD900,INDIRECT(ADDRESS(3,BN$2,1,1)):INDIRECT(ADDRESS(1004,BN$2,1,1))),"")</f>
        <v/>
      </c>
      <c r="BO900" t="str">
        <f ca="1">IF($BT900&lt;&gt;"",SUMIF($BD$3:$BD$1004,"="&amp;$BD900,INDIRECT(ADDRESS(3,BO$2,1,1)):INDIRECT(ADDRESS(1004,BO$2,1,1))),"")</f>
        <v/>
      </c>
      <c r="BP900" t="str">
        <f ca="1">IF($BT900&lt;&gt;"",SUMIF($BD$3:$BD$1004,"="&amp;$BD900,INDIRECT(ADDRESS(3,BP$2,1,1)):INDIRECT(ADDRESS(1004,BP$2,1,1))),"")</f>
        <v/>
      </c>
      <c r="BQ900" t="str">
        <f ca="1">IF($BT900&lt;&gt;"",SUMIF($BD$3:$BD$1004,"="&amp;$BD900,INDIRECT(ADDRESS(3,BQ$2,1,1)):INDIRECT(ADDRESS(1004,BQ$2,1,1))),"")</f>
        <v/>
      </c>
      <c r="BR900" t="str">
        <f ca="1">IF($BT900&lt;&gt;"",SUMIF($BD$3:$BD$1004,"="&amp;$BD900,INDIRECT(ADDRESS(3,BR$2,1,1)):INDIRECT(ADDRESS(1004,BR$2,1,1))),"")</f>
        <v/>
      </c>
      <c r="BS900" t="str">
        <f>IF($A900&lt;&gt;"",VLOOKUP(TRUNC(MID($A900,1,2),0),Plano_Contas!$H$3:$J$103,3,TRUE),"")</f>
        <v/>
      </c>
      <c r="BT900" t="str">
        <f t="shared" si="56"/>
        <v/>
      </c>
      <c r="BV900">
        <f>Empresas!C900</f>
        <v>0</v>
      </c>
    </row>
    <row r="901" spans="1:74" x14ac:dyDescent="0.2">
      <c r="A901" s="89"/>
      <c r="B901" s="52" t="str">
        <f>IF($A901&lt;&gt;"",VLOOKUP(""&amp;$A901,Plano_Contas!$A$3:$F$1003,6,0),"")</f>
        <v/>
      </c>
      <c r="C901" s="91"/>
      <c r="D901" s="111"/>
      <c r="E901" s="112">
        <v>0</v>
      </c>
      <c r="F901" s="87"/>
      <c r="G901" s="85"/>
      <c r="H901" s="111"/>
      <c r="I901" s="112">
        <v>0</v>
      </c>
      <c r="J901" s="87"/>
      <c r="K901" s="85"/>
      <c r="L901" s="111"/>
      <c r="M901" s="112">
        <v>0</v>
      </c>
      <c r="N901" s="87"/>
      <c r="O901" s="85"/>
      <c r="P901" s="111"/>
      <c r="Q901" s="112">
        <v>0</v>
      </c>
      <c r="R901" s="87"/>
      <c r="S901" s="85"/>
      <c r="T901" s="111"/>
      <c r="U901" s="112">
        <v>0</v>
      </c>
      <c r="V901" s="87"/>
      <c r="W901" s="85"/>
      <c r="X901" s="111"/>
      <c r="Y901" s="112">
        <v>0</v>
      </c>
      <c r="Z901" s="87"/>
      <c r="AA901" s="85"/>
      <c r="AB901" s="111"/>
      <c r="AC901" s="112">
        <v>0</v>
      </c>
      <c r="AD901" s="87"/>
      <c r="AE901" s="85"/>
      <c r="AF901" s="111"/>
      <c r="AG901" s="112">
        <v>0</v>
      </c>
      <c r="AH901" s="87"/>
      <c r="AI901" s="85"/>
      <c r="AJ901" s="111"/>
      <c r="AK901" s="112">
        <v>0</v>
      </c>
      <c r="AL901" s="87"/>
      <c r="AM901" s="85"/>
      <c r="AN901" s="111"/>
      <c r="AO901" s="112">
        <v>0</v>
      </c>
      <c r="AP901" s="87"/>
      <c r="AQ901" s="85"/>
      <c r="AR901" s="111"/>
      <c r="AS901" s="112">
        <v>0</v>
      </c>
      <c r="AT901" s="87"/>
      <c r="AU901" s="85"/>
      <c r="AV901" s="111"/>
      <c r="AW901" s="112">
        <v>0</v>
      </c>
      <c r="AX901" s="87"/>
      <c r="AY901" s="85"/>
      <c r="AZ901" s="267">
        <f t="shared" si="53"/>
        <v>0</v>
      </c>
      <c r="BA901" s="88">
        <f t="shared" si="54"/>
        <v>0</v>
      </c>
      <c r="BC901">
        <f>IF($A901&lt;&gt;"",COUNTIF($BD$3:$BD901,$BD901),0)</f>
        <v>0</v>
      </c>
      <c r="BD901" t="str">
        <f>IF($A901&lt;&gt;"",VLOOKUP(TRUNC(MID($A901,1,2),0),Plano_Contas!$H$3:$J$103,2,TRUE),"")</f>
        <v/>
      </c>
      <c r="BE901" s="201" t="str">
        <f t="shared" si="55"/>
        <v/>
      </c>
      <c r="BF901" t="str">
        <f ca="1">IF($BT901&lt;&gt;"",SUMIF($BD$3:$BD$1004,"="&amp;$BD901,INDIRECT(ADDRESS(3,BF$2,1,1)):INDIRECT(ADDRESS(1004,BF$2,1,1))),"")</f>
        <v/>
      </c>
      <c r="BG901" t="str">
        <f ca="1">IF($BT901&lt;&gt;"",SUMIF($BD$3:$BD$1004,"="&amp;$BD901,INDIRECT(ADDRESS(3,BG$2,1,1)):INDIRECT(ADDRESS(1004,BG$2,1,1))),"")</f>
        <v/>
      </c>
      <c r="BH901" t="str">
        <f ca="1">IF($BT901&lt;&gt;"",SUMIF($BD$3:$BD$1004,"="&amp;$BD901,INDIRECT(ADDRESS(3,BH$2,1,1)):INDIRECT(ADDRESS(1004,BH$2,1,1))),"")</f>
        <v/>
      </c>
      <c r="BI901" t="str">
        <f ca="1">IF($BT901&lt;&gt;"",SUMIF($BD$3:$BD$1004,"="&amp;$BD901,INDIRECT(ADDRESS(3,BI$2,1,1)):INDIRECT(ADDRESS(1004,BI$2,1,1))),"")</f>
        <v/>
      </c>
      <c r="BJ901" t="str">
        <f ca="1">IF($BT901&lt;&gt;"",SUMIF($BD$3:$BD$1004,"="&amp;$BD901,INDIRECT(ADDRESS(3,BJ$2,1,1)):INDIRECT(ADDRESS(1004,BJ$2,1,1))),"")</f>
        <v/>
      </c>
      <c r="BK901" t="str">
        <f ca="1">IF($BT901&lt;&gt;"",SUMIF($BD$3:$BD$1004,"="&amp;$BD901,INDIRECT(ADDRESS(3,BK$2,1,1)):INDIRECT(ADDRESS(1004,BK$2,1,1))),"")</f>
        <v/>
      </c>
      <c r="BL901" t="str">
        <f ca="1">IF($BT901&lt;&gt;"",SUMIF($BD$3:$BD$1004,"="&amp;$BD901,INDIRECT(ADDRESS(3,BL$2,1,1)):INDIRECT(ADDRESS(1004,BL$2,1,1))),"")</f>
        <v/>
      </c>
      <c r="BM901" t="str">
        <f ca="1">IF($BT901&lt;&gt;"",SUMIF($BD$3:$BD$1004,"="&amp;$BD901,INDIRECT(ADDRESS(3,BM$2,1,1)):INDIRECT(ADDRESS(1004,BM$2,1,1))),"")</f>
        <v/>
      </c>
      <c r="BN901" t="str">
        <f ca="1">IF($BT901&lt;&gt;"",SUMIF($BD$3:$BD$1004,"="&amp;$BD901,INDIRECT(ADDRESS(3,BN$2,1,1)):INDIRECT(ADDRESS(1004,BN$2,1,1))),"")</f>
        <v/>
      </c>
      <c r="BO901" t="str">
        <f ca="1">IF($BT901&lt;&gt;"",SUMIF($BD$3:$BD$1004,"="&amp;$BD901,INDIRECT(ADDRESS(3,BO$2,1,1)):INDIRECT(ADDRESS(1004,BO$2,1,1))),"")</f>
        <v/>
      </c>
      <c r="BP901" t="str">
        <f ca="1">IF($BT901&lt;&gt;"",SUMIF($BD$3:$BD$1004,"="&amp;$BD901,INDIRECT(ADDRESS(3,BP$2,1,1)):INDIRECT(ADDRESS(1004,BP$2,1,1))),"")</f>
        <v/>
      </c>
      <c r="BQ901" t="str">
        <f ca="1">IF($BT901&lt;&gt;"",SUMIF($BD$3:$BD$1004,"="&amp;$BD901,INDIRECT(ADDRESS(3,BQ$2,1,1)):INDIRECT(ADDRESS(1004,BQ$2,1,1))),"")</f>
        <v/>
      </c>
      <c r="BR901" t="str">
        <f ca="1">IF($BT901&lt;&gt;"",SUMIF($BD$3:$BD$1004,"="&amp;$BD901,INDIRECT(ADDRESS(3,BR$2,1,1)):INDIRECT(ADDRESS(1004,BR$2,1,1))),"")</f>
        <v/>
      </c>
      <c r="BS901" t="str">
        <f>IF($A901&lt;&gt;"",VLOOKUP(TRUNC(MID($A901,1,2),0),Plano_Contas!$H$3:$J$103,3,TRUE),"")</f>
        <v/>
      </c>
      <c r="BT901" t="str">
        <f t="shared" si="56"/>
        <v/>
      </c>
      <c r="BV901">
        <f>Empresas!C901</f>
        <v>0</v>
      </c>
    </row>
    <row r="902" spans="1:74" x14ac:dyDescent="0.2">
      <c r="A902" s="89"/>
      <c r="B902" s="52" t="str">
        <f>IF($A902&lt;&gt;"",VLOOKUP(""&amp;$A902,Plano_Contas!$A$3:$F$1003,6,0),"")</f>
        <v/>
      </c>
      <c r="C902" s="91"/>
      <c r="D902" s="111"/>
      <c r="E902" s="112">
        <v>0</v>
      </c>
      <c r="F902" s="87"/>
      <c r="G902" s="85"/>
      <c r="H902" s="111"/>
      <c r="I902" s="112">
        <v>0</v>
      </c>
      <c r="J902" s="87"/>
      <c r="K902" s="85"/>
      <c r="L902" s="111"/>
      <c r="M902" s="112">
        <v>0</v>
      </c>
      <c r="N902" s="87"/>
      <c r="O902" s="85"/>
      <c r="P902" s="111"/>
      <c r="Q902" s="112">
        <v>0</v>
      </c>
      <c r="R902" s="87"/>
      <c r="S902" s="85"/>
      <c r="T902" s="111"/>
      <c r="U902" s="112">
        <v>0</v>
      </c>
      <c r="V902" s="87"/>
      <c r="W902" s="85"/>
      <c r="X902" s="111"/>
      <c r="Y902" s="112">
        <v>0</v>
      </c>
      <c r="Z902" s="87"/>
      <c r="AA902" s="85"/>
      <c r="AB902" s="111"/>
      <c r="AC902" s="112">
        <v>0</v>
      </c>
      <c r="AD902" s="87"/>
      <c r="AE902" s="85"/>
      <c r="AF902" s="111"/>
      <c r="AG902" s="112">
        <v>0</v>
      </c>
      <c r="AH902" s="87"/>
      <c r="AI902" s="85"/>
      <c r="AJ902" s="111"/>
      <c r="AK902" s="112">
        <v>0</v>
      </c>
      <c r="AL902" s="87"/>
      <c r="AM902" s="85"/>
      <c r="AN902" s="111"/>
      <c r="AO902" s="112">
        <v>0</v>
      </c>
      <c r="AP902" s="87"/>
      <c r="AQ902" s="85"/>
      <c r="AR902" s="111"/>
      <c r="AS902" s="112">
        <v>0</v>
      </c>
      <c r="AT902" s="87"/>
      <c r="AU902" s="85"/>
      <c r="AV902" s="111"/>
      <c r="AW902" s="112">
        <v>0</v>
      </c>
      <c r="AX902" s="87"/>
      <c r="AY902" s="85"/>
      <c r="AZ902" s="267">
        <f t="shared" si="53"/>
        <v>0</v>
      </c>
      <c r="BA902" s="88">
        <f t="shared" si="54"/>
        <v>0</v>
      </c>
      <c r="BC902">
        <f>IF($A902&lt;&gt;"",COUNTIF($BD$3:$BD902,$BD902),0)</f>
        <v>0</v>
      </c>
      <c r="BD902" t="str">
        <f>IF($A902&lt;&gt;"",VLOOKUP(TRUNC(MID($A902,1,2),0),Plano_Contas!$H$3:$J$103,2,TRUE),"")</f>
        <v/>
      </c>
      <c r="BE902" s="201" t="str">
        <f t="shared" si="55"/>
        <v/>
      </c>
      <c r="BF902" t="str">
        <f ca="1">IF($BT902&lt;&gt;"",SUMIF($BD$3:$BD$1004,"="&amp;$BD902,INDIRECT(ADDRESS(3,BF$2,1,1)):INDIRECT(ADDRESS(1004,BF$2,1,1))),"")</f>
        <v/>
      </c>
      <c r="BG902" t="str">
        <f ca="1">IF($BT902&lt;&gt;"",SUMIF($BD$3:$BD$1004,"="&amp;$BD902,INDIRECT(ADDRESS(3,BG$2,1,1)):INDIRECT(ADDRESS(1004,BG$2,1,1))),"")</f>
        <v/>
      </c>
      <c r="BH902" t="str">
        <f ca="1">IF($BT902&lt;&gt;"",SUMIF($BD$3:$BD$1004,"="&amp;$BD902,INDIRECT(ADDRESS(3,BH$2,1,1)):INDIRECT(ADDRESS(1004,BH$2,1,1))),"")</f>
        <v/>
      </c>
      <c r="BI902" t="str">
        <f ca="1">IF($BT902&lt;&gt;"",SUMIF($BD$3:$BD$1004,"="&amp;$BD902,INDIRECT(ADDRESS(3,BI$2,1,1)):INDIRECT(ADDRESS(1004,BI$2,1,1))),"")</f>
        <v/>
      </c>
      <c r="BJ902" t="str">
        <f ca="1">IF($BT902&lt;&gt;"",SUMIF($BD$3:$BD$1004,"="&amp;$BD902,INDIRECT(ADDRESS(3,BJ$2,1,1)):INDIRECT(ADDRESS(1004,BJ$2,1,1))),"")</f>
        <v/>
      </c>
      <c r="BK902" t="str">
        <f ca="1">IF($BT902&lt;&gt;"",SUMIF($BD$3:$BD$1004,"="&amp;$BD902,INDIRECT(ADDRESS(3,BK$2,1,1)):INDIRECT(ADDRESS(1004,BK$2,1,1))),"")</f>
        <v/>
      </c>
      <c r="BL902" t="str">
        <f ca="1">IF($BT902&lt;&gt;"",SUMIF($BD$3:$BD$1004,"="&amp;$BD902,INDIRECT(ADDRESS(3,BL$2,1,1)):INDIRECT(ADDRESS(1004,BL$2,1,1))),"")</f>
        <v/>
      </c>
      <c r="BM902" t="str">
        <f ca="1">IF($BT902&lt;&gt;"",SUMIF($BD$3:$BD$1004,"="&amp;$BD902,INDIRECT(ADDRESS(3,BM$2,1,1)):INDIRECT(ADDRESS(1004,BM$2,1,1))),"")</f>
        <v/>
      </c>
      <c r="BN902" t="str">
        <f ca="1">IF($BT902&lt;&gt;"",SUMIF($BD$3:$BD$1004,"="&amp;$BD902,INDIRECT(ADDRESS(3,BN$2,1,1)):INDIRECT(ADDRESS(1004,BN$2,1,1))),"")</f>
        <v/>
      </c>
      <c r="BO902" t="str">
        <f ca="1">IF($BT902&lt;&gt;"",SUMIF($BD$3:$BD$1004,"="&amp;$BD902,INDIRECT(ADDRESS(3,BO$2,1,1)):INDIRECT(ADDRESS(1004,BO$2,1,1))),"")</f>
        <v/>
      </c>
      <c r="BP902" t="str">
        <f ca="1">IF($BT902&lt;&gt;"",SUMIF($BD$3:$BD$1004,"="&amp;$BD902,INDIRECT(ADDRESS(3,BP$2,1,1)):INDIRECT(ADDRESS(1004,BP$2,1,1))),"")</f>
        <v/>
      </c>
      <c r="BQ902" t="str">
        <f ca="1">IF($BT902&lt;&gt;"",SUMIF($BD$3:$BD$1004,"="&amp;$BD902,INDIRECT(ADDRESS(3,BQ$2,1,1)):INDIRECT(ADDRESS(1004,BQ$2,1,1))),"")</f>
        <v/>
      </c>
      <c r="BR902" t="str">
        <f ca="1">IF($BT902&lt;&gt;"",SUMIF($BD$3:$BD$1004,"="&amp;$BD902,INDIRECT(ADDRESS(3,BR$2,1,1)):INDIRECT(ADDRESS(1004,BR$2,1,1))),"")</f>
        <v/>
      </c>
      <c r="BS902" t="str">
        <f>IF($A902&lt;&gt;"",VLOOKUP(TRUNC(MID($A902,1,2),0),Plano_Contas!$H$3:$J$103,3,TRUE),"")</f>
        <v/>
      </c>
      <c r="BT902" t="str">
        <f t="shared" si="56"/>
        <v/>
      </c>
      <c r="BV902">
        <f>Empresas!C902</f>
        <v>0</v>
      </c>
    </row>
    <row r="903" spans="1:74" x14ac:dyDescent="0.2">
      <c r="A903" s="89"/>
      <c r="B903" s="52" t="str">
        <f>IF($A903&lt;&gt;"",VLOOKUP(""&amp;$A903,Plano_Contas!$A$3:$F$1003,6,0),"")</f>
        <v/>
      </c>
      <c r="C903" s="91"/>
      <c r="D903" s="111"/>
      <c r="E903" s="112">
        <v>0</v>
      </c>
      <c r="F903" s="87"/>
      <c r="G903" s="85"/>
      <c r="H903" s="111"/>
      <c r="I903" s="112">
        <v>0</v>
      </c>
      <c r="J903" s="87"/>
      <c r="K903" s="85"/>
      <c r="L903" s="111"/>
      <c r="M903" s="112">
        <v>0</v>
      </c>
      <c r="N903" s="87"/>
      <c r="O903" s="85"/>
      <c r="P903" s="111"/>
      <c r="Q903" s="112">
        <v>0</v>
      </c>
      <c r="R903" s="87"/>
      <c r="S903" s="85"/>
      <c r="T903" s="111"/>
      <c r="U903" s="112">
        <v>0</v>
      </c>
      <c r="V903" s="87"/>
      <c r="W903" s="85"/>
      <c r="X903" s="111"/>
      <c r="Y903" s="112">
        <v>0</v>
      </c>
      <c r="Z903" s="87"/>
      <c r="AA903" s="85"/>
      <c r="AB903" s="111"/>
      <c r="AC903" s="112">
        <v>0</v>
      </c>
      <c r="AD903" s="87"/>
      <c r="AE903" s="85"/>
      <c r="AF903" s="111"/>
      <c r="AG903" s="112">
        <v>0</v>
      </c>
      <c r="AH903" s="87"/>
      <c r="AI903" s="85"/>
      <c r="AJ903" s="111"/>
      <c r="AK903" s="112">
        <v>0</v>
      </c>
      <c r="AL903" s="87"/>
      <c r="AM903" s="85"/>
      <c r="AN903" s="111"/>
      <c r="AO903" s="112">
        <v>0</v>
      </c>
      <c r="AP903" s="87"/>
      <c r="AQ903" s="85"/>
      <c r="AR903" s="111"/>
      <c r="AS903" s="112">
        <v>0</v>
      </c>
      <c r="AT903" s="87"/>
      <c r="AU903" s="85"/>
      <c r="AV903" s="111"/>
      <c r="AW903" s="112">
        <v>0</v>
      </c>
      <c r="AX903" s="87"/>
      <c r="AY903" s="85"/>
      <c r="AZ903" s="267">
        <f t="shared" si="53"/>
        <v>0</v>
      </c>
      <c r="BA903" s="88">
        <f t="shared" si="54"/>
        <v>0</v>
      </c>
      <c r="BC903">
        <f>IF($A903&lt;&gt;"",COUNTIF($BD$3:$BD903,$BD903),0)</f>
        <v>0</v>
      </c>
      <c r="BD903" t="str">
        <f>IF($A903&lt;&gt;"",VLOOKUP(TRUNC(MID($A903,1,2),0),Plano_Contas!$H$3:$J$103,2,TRUE),"")</f>
        <v/>
      </c>
      <c r="BE903" s="201" t="str">
        <f t="shared" si="55"/>
        <v/>
      </c>
      <c r="BF903" t="str">
        <f ca="1">IF($BT903&lt;&gt;"",SUMIF($BD$3:$BD$1004,"="&amp;$BD903,INDIRECT(ADDRESS(3,BF$2,1,1)):INDIRECT(ADDRESS(1004,BF$2,1,1))),"")</f>
        <v/>
      </c>
      <c r="BG903" t="str">
        <f ca="1">IF($BT903&lt;&gt;"",SUMIF($BD$3:$BD$1004,"="&amp;$BD903,INDIRECT(ADDRESS(3,BG$2,1,1)):INDIRECT(ADDRESS(1004,BG$2,1,1))),"")</f>
        <v/>
      </c>
      <c r="BH903" t="str">
        <f ca="1">IF($BT903&lt;&gt;"",SUMIF($BD$3:$BD$1004,"="&amp;$BD903,INDIRECT(ADDRESS(3,BH$2,1,1)):INDIRECT(ADDRESS(1004,BH$2,1,1))),"")</f>
        <v/>
      </c>
      <c r="BI903" t="str">
        <f ca="1">IF($BT903&lt;&gt;"",SUMIF($BD$3:$BD$1004,"="&amp;$BD903,INDIRECT(ADDRESS(3,BI$2,1,1)):INDIRECT(ADDRESS(1004,BI$2,1,1))),"")</f>
        <v/>
      </c>
      <c r="BJ903" t="str">
        <f ca="1">IF($BT903&lt;&gt;"",SUMIF($BD$3:$BD$1004,"="&amp;$BD903,INDIRECT(ADDRESS(3,BJ$2,1,1)):INDIRECT(ADDRESS(1004,BJ$2,1,1))),"")</f>
        <v/>
      </c>
      <c r="BK903" t="str">
        <f ca="1">IF($BT903&lt;&gt;"",SUMIF($BD$3:$BD$1004,"="&amp;$BD903,INDIRECT(ADDRESS(3,BK$2,1,1)):INDIRECT(ADDRESS(1004,BK$2,1,1))),"")</f>
        <v/>
      </c>
      <c r="BL903" t="str">
        <f ca="1">IF($BT903&lt;&gt;"",SUMIF($BD$3:$BD$1004,"="&amp;$BD903,INDIRECT(ADDRESS(3,BL$2,1,1)):INDIRECT(ADDRESS(1004,BL$2,1,1))),"")</f>
        <v/>
      </c>
      <c r="BM903" t="str">
        <f ca="1">IF($BT903&lt;&gt;"",SUMIF($BD$3:$BD$1004,"="&amp;$BD903,INDIRECT(ADDRESS(3,BM$2,1,1)):INDIRECT(ADDRESS(1004,BM$2,1,1))),"")</f>
        <v/>
      </c>
      <c r="BN903" t="str">
        <f ca="1">IF($BT903&lt;&gt;"",SUMIF($BD$3:$BD$1004,"="&amp;$BD903,INDIRECT(ADDRESS(3,BN$2,1,1)):INDIRECT(ADDRESS(1004,BN$2,1,1))),"")</f>
        <v/>
      </c>
      <c r="BO903" t="str">
        <f ca="1">IF($BT903&lt;&gt;"",SUMIF($BD$3:$BD$1004,"="&amp;$BD903,INDIRECT(ADDRESS(3,BO$2,1,1)):INDIRECT(ADDRESS(1004,BO$2,1,1))),"")</f>
        <v/>
      </c>
      <c r="BP903" t="str">
        <f ca="1">IF($BT903&lt;&gt;"",SUMIF($BD$3:$BD$1004,"="&amp;$BD903,INDIRECT(ADDRESS(3,BP$2,1,1)):INDIRECT(ADDRESS(1004,BP$2,1,1))),"")</f>
        <v/>
      </c>
      <c r="BQ903" t="str">
        <f ca="1">IF($BT903&lt;&gt;"",SUMIF($BD$3:$BD$1004,"="&amp;$BD903,INDIRECT(ADDRESS(3,BQ$2,1,1)):INDIRECT(ADDRESS(1004,BQ$2,1,1))),"")</f>
        <v/>
      </c>
      <c r="BR903" t="str">
        <f ca="1">IF($BT903&lt;&gt;"",SUMIF($BD$3:$BD$1004,"="&amp;$BD903,INDIRECT(ADDRESS(3,BR$2,1,1)):INDIRECT(ADDRESS(1004,BR$2,1,1))),"")</f>
        <v/>
      </c>
      <c r="BS903" t="str">
        <f>IF($A903&lt;&gt;"",VLOOKUP(TRUNC(MID($A903,1,2),0),Plano_Contas!$H$3:$J$103,3,TRUE),"")</f>
        <v/>
      </c>
      <c r="BT903" t="str">
        <f t="shared" si="56"/>
        <v/>
      </c>
      <c r="BV903">
        <f>Empresas!C903</f>
        <v>0</v>
      </c>
    </row>
    <row r="904" spans="1:74" x14ac:dyDescent="0.2">
      <c r="A904" s="89"/>
      <c r="B904" s="52" t="str">
        <f>IF($A904&lt;&gt;"",VLOOKUP(""&amp;$A904,Plano_Contas!$A$3:$F$1003,6,0),"")</f>
        <v/>
      </c>
      <c r="C904" s="91"/>
      <c r="D904" s="111"/>
      <c r="E904" s="112">
        <v>0</v>
      </c>
      <c r="F904" s="87"/>
      <c r="G904" s="85"/>
      <c r="H904" s="111"/>
      <c r="I904" s="112">
        <v>0</v>
      </c>
      <c r="J904" s="87"/>
      <c r="K904" s="85"/>
      <c r="L904" s="111"/>
      <c r="M904" s="112">
        <v>0</v>
      </c>
      <c r="N904" s="87"/>
      <c r="O904" s="85"/>
      <c r="P904" s="111"/>
      <c r="Q904" s="112">
        <v>0</v>
      </c>
      <c r="R904" s="87"/>
      <c r="S904" s="85"/>
      <c r="T904" s="111"/>
      <c r="U904" s="112">
        <v>0</v>
      </c>
      <c r="V904" s="87"/>
      <c r="W904" s="85"/>
      <c r="X904" s="111"/>
      <c r="Y904" s="112">
        <v>0</v>
      </c>
      <c r="Z904" s="87"/>
      <c r="AA904" s="85"/>
      <c r="AB904" s="111"/>
      <c r="AC904" s="112">
        <v>0</v>
      </c>
      <c r="AD904" s="87"/>
      <c r="AE904" s="85"/>
      <c r="AF904" s="111"/>
      <c r="AG904" s="112">
        <v>0</v>
      </c>
      <c r="AH904" s="87"/>
      <c r="AI904" s="85"/>
      <c r="AJ904" s="111"/>
      <c r="AK904" s="112">
        <v>0</v>
      </c>
      <c r="AL904" s="87"/>
      <c r="AM904" s="85"/>
      <c r="AN904" s="111"/>
      <c r="AO904" s="112">
        <v>0</v>
      </c>
      <c r="AP904" s="87"/>
      <c r="AQ904" s="85"/>
      <c r="AR904" s="111"/>
      <c r="AS904" s="112">
        <v>0</v>
      </c>
      <c r="AT904" s="87"/>
      <c r="AU904" s="85"/>
      <c r="AV904" s="111"/>
      <c r="AW904" s="112">
        <v>0</v>
      </c>
      <c r="AX904" s="87"/>
      <c r="AY904" s="85"/>
      <c r="AZ904" s="267">
        <f t="shared" si="53"/>
        <v>0</v>
      </c>
      <c r="BA904" s="88">
        <f t="shared" si="54"/>
        <v>0</v>
      </c>
      <c r="BC904">
        <f>IF($A904&lt;&gt;"",COUNTIF($BD$3:$BD904,$BD904),0)</f>
        <v>0</v>
      </c>
      <c r="BD904" t="str">
        <f>IF($A904&lt;&gt;"",VLOOKUP(TRUNC(MID($A904,1,2),0),Plano_Contas!$H$3:$J$103,2,TRUE),"")</f>
        <v/>
      </c>
      <c r="BE904" s="201" t="str">
        <f t="shared" si="55"/>
        <v/>
      </c>
      <c r="BF904" t="str">
        <f ca="1">IF($BT904&lt;&gt;"",SUMIF($BD$3:$BD$1004,"="&amp;$BD904,INDIRECT(ADDRESS(3,BF$2,1,1)):INDIRECT(ADDRESS(1004,BF$2,1,1))),"")</f>
        <v/>
      </c>
      <c r="BG904" t="str">
        <f ca="1">IF($BT904&lt;&gt;"",SUMIF($BD$3:$BD$1004,"="&amp;$BD904,INDIRECT(ADDRESS(3,BG$2,1,1)):INDIRECT(ADDRESS(1004,BG$2,1,1))),"")</f>
        <v/>
      </c>
      <c r="BH904" t="str">
        <f ca="1">IF($BT904&lt;&gt;"",SUMIF($BD$3:$BD$1004,"="&amp;$BD904,INDIRECT(ADDRESS(3,BH$2,1,1)):INDIRECT(ADDRESS(1004,BH$2,1,1))),"")</f>
        <v/>
      </c>
      <c r="BI904" t="str">
        <f ca="1">IF($BT904&lt;&gt;"",SUMIF($BD$3:$BD$1004,"="&amp;$BD904,INDIRECT(ADDRESS(3,BI$2,1,1)):INDIRECT(ADDRESS(1004,BI$2,1,1))),"")</f>
        <v/>
      </c>
      <c r="BJ904" t="str">
        <f ca="1">IF($BT904&lt;&gt;"",SUMIF($BD$3:$BD$1004,"="&amp;$BD904,INDIRECT(ADDRESS(3,BJ$2,1,1)):INDIRECT(ADDRESS(1004,BJ$2,1,1))),"")</f>
        <v/>
      </c>
      <c r="BK904" t="str">
        <f ca="1">IF($BT904&lt;&gt;"",SUMIF($BD$3:$BD$1004,"="&amp;$BD904,INDIRECT(ADDRESS(3,BK$2,1,1)):INDIRECT(ADDRESS(1004,BK$2,1,1))),"")</f>
        <v/>
      </c>
      <c r="BL904" t="str">
        <f ca="1">IF($BT904&lt;&gt;"",SUMIF($BD$3:$BD$1004,"="&amp;$BD904,INDIRECT(ADDRESS(3,BL$2,1,1)):INDIRECT(ADDRESS(1004,BL$2,1,1))),"")</f>
        <v/>
      </c>
      <c r="BM904" t="str">
        <f ca="1">IF($BT904&lt;&gt;"",SUMIF($BD$3:$BD$1004,"="&amp;$BD904,INDIRECT(ADDRESS(3,BM$2,1,1)):INDIRECT(ADDRESS(1004,BM$2,1,1))),"")</f>
        <v/>
      </c>
      <c r="BN904" t="str">
        <f ca="1">IF($BT904&lt;&gt;"",SUMIF($BD$3:$BD$1004,"="&amp;$BD904,INDIRECT(ADDRESS(3,BN$2,1,1)):INDIRECT(ADDRESS(1004,BN$2,1,1))),"")</f>
        <v/>
      </c>
      <c r="BO904" t="str">
        <f ca="1">IF($BT904&lt;&gt;"",SUMIF($BD$3:$BD$1004,"="&amp;$BD904,INDIRECT(ADDRESS(3,BO$2,1,1)):INDIRECT(ADDRESS(1004,BO$2,1,1))),"")</f>
        <v/>
      </c>
      <c r="BP904" t="str">
        <f ca="1">IF($BT904&lt;&gt;"",SUMIF($BD$3:$BD$1004,"="&amp;$BD904,INDIRECT(ADDRESS(3,BP$2,1,1)):INDIRECT(ADDRESS(1004,BP$2,1,1))),"")</f>
        <v/>
      </c>
      <c r="BQ904" t="str">
        <f ca="1">IF($BT904&lt;&gt;"",SUMIF($BD$3:$BD$1004,"="&amp;$BD904,INDIRECT(ADDRESS(3,BQ$2,1,1)):INDIRECT(ADDRESS(1004,BQ$2,1,1))),"")</f>
        <v/>
      </c>
      <c r="BR904" t="str">
        <f ca="1">IF($BT904&lt;&gt;"",SUMIF($BD$3:$BD$1004,"="&amp;$BD904,INDIRECT(ADDRESS(3,BR$2,1,1)):INDIRECT(ADDRESS(1004,BR$2,1,1))),"")</f>
        <v/>
      </c>
      <c r="BS904" t="str">
        <f>IF($A904&lt;&gt;"",VLOOKUP(TRUNC(MID($A904,1,2),0),Plano_Contas!$H$3:$J$103,3,TRUE),"")</f>
        <v/>
      </c>
      <c r="BT904" t="str">
        <f t="shared" si="56"/>
        <v/>
      </c>
      <c r="BV904">
        <f>Empresas!C904</f>
        <v>0</v>
      </c>
    </row>
    <row r="905" spans="1:74" x14ac:dyDescent="0.2">
      <c r="A905" s="89"/>
      <c r="B905" s="52" t="str">
        <f>IF($A905&lt;&gt;"",VLOOKUP(""&amp;$A905,Plano_Contas!$A$3:$F$1003,6,0),"")</f>
        <v/>
      </c>
      <c r="C905" s="91"/>
      <c r="D905" s="111"/>
      <c r="E905" s="112">
        <v>0</v>
      </c>
      <c r="F905" s="87"/>
      <c r="G905" s="85"/>
      <c r="H905" s="111"/>
      <c r="I905" s="112">
        <v>0</v>
      </c>
      <c r="J905" s="87"/>
      <c r="K905" s="85"/>
      <c r="L905" s="111"/>
      <c r="M905" s="112">
        <v>0</v>
      </c>
      <c r="N905" s="87"/>
      <c r="O905" s="85"/>
      <c r="P905" s="111"/>
      <c r="Q905" s="112">
        <v>0</v>
      </c>
      <c r="R905" s="87"/>
      <c r="S905" s="85"/>
      <c r="T905" s="111"/>
      <c r="U905" s="112">
        <v>0</v>
      </c>
      <c r="V905" s="87"/>
      <c r="W905" s="85"/>
      <c r="X905" s="111"/>
      <c r="Y905" s="112">
        <v>0</v>
      </c>
      <c r="Z905" s="87"/>
      <c r="AA905" s="85"/>
      <c r="AB905" s="111"/>
      <c r="AC905" s="112">
        <v>0</v>
      </c>
      <c r="AD905" s="87"/>
      <c r="AE905" s="85"/>
      <c r="AF905" s="111"/>
      <c r="AG905" s="112">
        <v>0</v>
      </c>
      <c r="AH905" s="87"/>
      <c r="AI905" s="85"/>
      <c r="AJ905" s="111"/>
      <c r="AK905" s="112">
        <v>0</v>
      </c>
      <c r="AL905" s="87"/>
      <c r="AM905" s="85"/>
      <c r="AN905" s="111"/>
      <c r="AO905" s="112">
        <v>0</v>
      </c>
      <c r="AP905" s="87"/>
      <c r="AQ905" s="85"/>
      <c r="AR905" s="111"/>
      <c r="AS905" s="112">
        <v>0</v>
      </c>
      <c r="AT905" s="87"/>
      <c r="AU905" s="85"/>
      <c r="AV905" s="111"/>
      <c r="AW905" s="112">
        <v>0</v>
      </c>
      <c r="AX905" s="87"/>
      <c r="AY905" s="85"/>
      <c r="AZ905" s="267">
        <f t="shared" si="53"/>
        <v>0</v>
      </c>
      <c r="BA905" s="88">
        <f t="shared" si="54"/>
        <v>0</v>
      </c>
      <c r="BC905">
        <f>IF($A905&lt;&gt;"",COUNTIF($BD$3:$BD905,$BD905),0)</f>
        <v>0</v>
      </c>
      <c r="BD905" t="str">
        <f>IF($A905&lt;&gt;"",VLOOKUP(TRUNC(MID($A905,1,2),0),Plano_Contas!$H$3:$J$103,2,TRUE),"")</f>
        <v/>
      </c>
      <c r="BE905" s="201" t="str">
        <f t="shared" si="55"/>
        <v/>
      </c>
      <c r="BF905" t="str">
        <f ca="1">IF($BT905&lt;&gt;"",SUMIF($BD$3:$BD$1004,"="&amp;$BD905,INDIRECT(ADDRESS(3,BF$2,1,1)):INDIRECT(ADDRESS(1004,BF$2,1,1))),"")</f>
        <v/>
      </c>
      <c r="BG905" t="str">
        <f ca="1">IF($BT905&lt;&gt;"",SUMIF($BD$3:$BD$1004,"="&amp;$BD905,INDIRECT(ADDRESS(3,BG$2,1,1)):INDIRECT(ADDRESS(1004,BG$2,1,1))),"")</f>
        <v/>
      </c>
      <c r="BH905" t="str">
        <f ca="1">IF($BT905&lt;&gt;"",SUMIF($BD$3:$BD$1004,"="&amp;$BD905,INDIRECT(ADDRESS(3,BH$2,1,1)):INDIRECT(ADDRESS(1004,BH$2,1,1))),"")</f>
        <v/>
      </c>
      <c r="BI905" t="str">
        <f ca="1">IF($BT905&lt;&gt;"",SUMIF($BD$3:$BD$1004,"="&amp;$BD905,INDIRECT(ADDRESS(3,BI$2,1,1)):INDIRECT(ADDRESS(1004,BI$2,1,1))),"")</f>
        <v/>
      </c>
      <c r="BJ905" t="str">
        <f ca="1">IF($BT905&lt;&gt;"",SUMIF($BD$3:$BD$1004,"="&amp;$BD905,INDIRECT(ADDRESS(3,BJ$2,1,1)):INDIRECT(ADDRESS(1004,BJ$2,1,1))),"")</f>
        <v/>
      </c>
      <c r="BK905" t="str">
        <f ca="1">IF($BT905&lt;&gt;"",SUMIF($BD$3:$BD$1004,"="&amp;$BD905,INDIRECT(ADDRESS(3,BK$2,1,1)):INDIRECT(ADDRESS(1004,BK$2,1,1))),"")</f>
        <v/>
      </c>
      <c r="BL905" t="str">
        <f ca="1">IF($BT905&lt;&gt;"",SUMIF($BD$3:$BD$1004,"="&amp;$BD905,INDIRECT(ADDRESS(3,BL$2,1,1)):INDIRECT(ADDRESS(1004,BL$2,1,1))),"")</f>
        <v/>
      </c>
      <c r="BM905" t="str">
        <f ca="1">IF($BT905&lt;&gt;"",SUMIF($BD$3:$BD$1004,"="&amp;$BD905,INDIRECT(ADDRESS(3,BM$2,1,1)):INDIRECT(ADDRESS(1004,BM$2,1,1))),"")</f>
        <v/>
      </c>
      <c r="BN905" t="str">
        <f ca="1">IF($BT905&lt;&gt;"",SUMIF($BD$3:$BD$1004,"="&amp;$BD905,INDIRECT(ADDRESS(3,BN$2,1,1)):INDIRECT(ADDRESS(1004,BN$2,1,1))),"")</f>
        <v/>
      </c>
      <c r="BO905" t="str">
        <f ca="1">IF($BT905&lt;&gt;"",SUMIF($BD$3:$BD$1004,"="&amp;$BD905,INDIRECT(ADDRESS(3,BO$2,1,1)):INDIRECT(ADDRESS(1004,BO$2,1,1))),"")</f>
        <v/>
      </c>
      <c r="BP905" t="str">
        <f ca="1">IF($BT905&lt;&gt;"",SUMIF($BD$3:$BD$1004,"="&amp;$BD905,INDIRECT(ADDRESS(3,BP$2,1,1)):INDIRECT(ADDRESS(1004,BP$2,1,1))),"")</f>
        <v/>
      </c>
      <c r="BQ905" t="str">
        <f ca="1">IF($BT905&lt;&gt;"",SUMIF($BD$3:$BD$1004,"="&amp;$BD905,INDIRECT(ADDRESS(3,BQ$2,1,1)):INDIRECT(ADDRESS(1004,BQ$2,1,1))),"")</f>
        <v/>
      </c>
      <c r="BR905" t="str">
        <f ca="1">IF($BT905&lt;&gt;"",SUMIF($BD$3:$BD$1004,"="&amp;$BD905,INDIRECT(ADDRESS(3,BR$2,1,1)):INDIRECT(ADDRESS(1004,BR$2,1,1))),"")</f>
        <v/>
      </c>
      <c r="BS905" t="str">
        <f>IF($A905&lt;&gt;"",VLOOKUP(TRUNC(MID($A905,1,2),0),Plano_Contas!$H$3:$J$103,3,TRUE),"")</f>
        <v/>
      </c>
      <c r="BT905" t="str">
        <f t="shared" si="56"/>
        <v/>
      </c>
      <c r="BV905">
        <f>Empresas!C905</f>
        <v>0</v>
      </c>
    </row>
    <row r="906" spans="1:74" x14ac:dyDescent="0.2">
      <c r="A906" s="89"/>
      <c r="B906" s="52" t="str">
        <f>IF($A906&lt;&gt;"",VLOOKUP(""&amp;$A906,Plano_Contas!$A$3:$F$1003,6,0),"")</f>
        <v/>
      </c>
      <c r="C906" s="91"/>
      <c r="D906" s="111"/>
      <c r="E906" s="112">
        <v>0</v>
      </c>
      <c r="F906" s="87"/>
      <c r="G906" s="85"/>
      <c r="H906" s="111"/>
      <c r="I906" s="112">
        <v>0</v>
      </c>
      <c r="J906" s="87"/>
      <c r="K906" s="85"/>
      <c r="L906" s="111"/>
      <c r="M906" s="112">
        <v>0</v>
      </c>
      <c r="N906" s="87"/>
      <c r="O906" s="85"/>
      <c r="P906" s="111"/>
      <c r="Q906" s="112">
        <v>0</v>
      </c>
      <c r="R906" s="87"/>
      <c r="S906" s="85"/>
      <c r="T906" s="111"/>
      <c r="U906" s="112">
        <v>0</v>
      </c>
      <c r="V906" s="87"/>
      <c r="W906" s="85"/>
      <c r="X906" s="111"/>
      <c r="Y906" s="112">
        <v>0</v>
      </c>
      <c r="Z906" s="87"/>
      <c r="AA906" s="85"/>
      <c r="AB906" s="111"/>
      <c r="AC906" s="112">
        <v>0</v>
      </c>
      <c r="AD906" s="87"/>
      <c r="AE906" s="85"/>
      <c r="AF906" s="111"/>
      <c r="AG906" s="112">
        <v>0</v>
      </c>
      <c r="AH906" s="87"/>
      <c r="AI906" s="85"/>
      <c r="AJ906" s="111"/>
      <c r="AK906" s="112">
        <v>0</v>
      </c>
      <c r="AL906" s="87"/>
      <c r="AM906" s="85"/>
      <c r="AN906" s="111"/>
      <c r="AO906" s="112">
        <v>0</v>
      </c>
      <c r="AP906" s="87"/>
      <c r="AQ906" s="85"/>
      <c r="AR906" s="111"/>
      <c r="AS906" s="112">
        <v>0</v>
      </c>
      <c r="AT906" s="87"/>
      <c r="AU906" s="85"/>
      <c r="AV906" s="111"/>
      <c r="AW906" s="112">
        <v>0</v>
      </c>
      <c r="AX906" s="87"/>
      <c r="AY906" s="85"/>
      <c r="AZ906" s="267">
        <f t="shared" si="53"/>
        <v>0</v>
      </c>
      <c r="BA906" s="88">
        <f t="shared" si="54"/>
        <v>0</v>
      </c>
      <c r="BC906">
        <f>IF($A906&lt;&gt;"",COUNTIF($BD$3:$BD906,$BD906),0)</f>
        <v>0</v>
      </c>
      <c r="BD906" t="str">
        <f>IF($A906&lt;&gt;"",VLOOKUP(TRUNC(MID($A906,1,2),0),Plano_Contas!$H$3:$J$103,2,TRUE),"")</f>
        <v/>
      </c>
      <c r="BE906" s="201" t="str">
        <f t="shared" si="55"/>
        <v/>
      </c>
      <c r="BF906" t="str">
        <f ca="1">IF($BT906&lt;&gt;"",SUMIF($BD$3:$BD$1004,"="&amp;$BD906,INDIRECT(ADDRESS(3,BF$2,1,1)):INDIRECT(ADDRESS(1004,BF$2,1,1))),"")</f>
        <v/>
      </c>
      <c r="BG906" t="str">
        <f ca="1">IF($BT906&lt;&gt;"",SUMIF($BD$3:$BD$1004,"="&amp;$BD906,INDIRECT(ADDRESS(3,BG$2,1,1)):INDIRECT(ADDRESS(1004,BG$2,1,1))),"")</f>
        <v/>
      </c>
      <c r="BH906" t="str">
        <f ca="1">IF($BT906&lt;&gt;"",SUMIF($BD$3:$BD$1004,"="&amp;$BD906,INDIRECT(ADDRESS(3,BH$2,1,1)):INDIRECT(ADDRESS(1004,BH$2,1,1))),"")</f>
        <v/>
      </c>
      <c r="BI906" t="str">
        <f ca="1">IF($BT906&lt;&gt;"",SUMIF($BD$3:$BD$1004,"="&amp;$BD906,INDIRECT(ADDRESS(3,BI$2,1,1)):INDIRECT(ADDRESS(1004,BI$2,1,1))),"")</f>
        <v/>
      </c>
      <c r="BJ906" t="str">
        <f ca="1">IF($BT906&lt;&gt;"",SUMIF($BD$3:$BD$1004,"="&amp;$BD906,INDIRECT(ADDRESS(3,BJ$2,1,1)):INDIRECT(ADDRESS(1004,BJ$2,1,1))),"")</f>
        <v/>
      </c>
      <c r="BK906" t="str">
        <f ca="1">IF($BT906&lt;&gt;"",SUMIF($BD$3:$BD$1004,"="&amp;$BD906,INDIRECT(ADDRESS(3,BK$2,1,1)):INDIRECT(ADDRESS(1004,BK$2,1,1))),"")</f>
        <v/>
      </c>
      <c r="BL906" t="str">
        <f ca="1">IF($BT906&lt;&gt;"",SUMIF($BD$3:$BD$1004,"="&amp;$BD906,INDIRECT(ADDRESS(3,BL$2,1,1)):INDIRECT(ADDRESS(1004,BL$2,1,1))),"")</f>
        <v/>
      </c>
      <c r="BM906" t="str">
        <f ca="1">IF($BT906&lt;&gt;"",SUMIF($BD$3:$BD$1004,"="&amp;$BD906,INDIRECT(ADDRESS(3,BM$2,1,1)):INDIRECT(ADDRESS(1004,BM$2,1,1))),"")</f>
        <v/>
      </c>
      <c r="BN906" t="str">
        <f ca="1">IF($BT906&lt;&gt;"",SUMIF($BD$3:$BD$1004,"="&amp;$BD906,INDIRECT(ADDRESS(3,BN$2,1,1)):INDIRECT(ADDRESS(1004,BN$2,1,1))),"")</f>
        <v/>
      </c>
      <c r="BO906" t="str">
        <f ca="1">IF($BT906&lt;&gt;"",SUMIF($BD$3:$BD$1004,"="&amp;$BD906,INDIRECT(ADDRESS(3,BO$2,1,1)):INDIRECT(ADDRESS(1004,BO$2,1,1))),"")</f>
        <v/>
      </c>
      <c r="BP906" t="str">
        <f ca="1">IF($BT906&lt;&gt;"",SUMIF($BD$3:$BD$1004,"="&amp;$BD906,INDIRECT(ADDRESS(3,BP$2,1,1)):INDIRECT(ADDRESS(1004,BP$2,1,1))),"")</f>
        <v/>
      </c>
      <c r="BQ906" t="str">
        <f ca="1">IF($BT906&lt;&gt;"",SUMIF($BD$3:$BD$1004,"="&amp;$BD906,INDIRECT(ADDRESS(3,BQ$2,1,1)):INDIRECT(ADDRESS(1004,BQ$2,1,1))),"")</f>
        <v/>
      </c>
      <c r="BR906" t="str">
        <f ca="1">IF($BT906&lt;&gt;"",SUMIF($BD$3:$BD$1004,"="&amp;$BD906,INDIRECT(ADDRESS(3,BR$2,1,1)):INDIRECT(ADDRESS(1004,BR$2,1,1))),"")</f>
        <v/>
      </c>
      <c r="BS906" t="str">
        <f>IF($A906&lt;&gt;"",VLOOKUP(TRUNC(MID($A906,1,2),0),Plano_Contas!$H$3:$J$103,3,TRUE),"")</f>
        <v/>
      </c>
      <c r="BT906" t="str">
        <f t="shared" si="56"/>
        <v/>
      </c>
      <c r="BV906">
        <f>Empresas!C906</f>
        <v>0</v>
      </c>
    </row>
    <row r="907" spans="1:74" x14ac:dyDescent="0.2">
      <c r="A907" s="89"/>
      <c r="B907" s="52" t="str">
        <f>IF($A907&lt;&gt;"",VLOOKUP(""&amp;$A907,Plano_Contas!$A$3:$F$1003,6,0),"")</f>
        <v/>
      </c>
      <c r="C907" s="91"/>
      <c r="D907" s="111"/>
      <c r="E907" s="112">
        <v>0</v>
      </c>
      <c r="F907" s="87"/>
      <c r="G907" s="85"/>
      <c r="H907" s="111"/>
      <c r="I907" s="112">
        <v>0</v>
      </c>
      <c r="J907" s="87"/>
      <c r="K907" s="85"/>
      <c r="L907" s="111"/>
      <c r="M907" s="112">
        <v>0</v>
      </c>
      <c r="N907" s="87"/>
      <c r="O907" s="85"/>
      <c r="P907" s="111"/>
      <c r="Q907" s="112">
        <v>0</v>
      </c>
      <c r="R907" s="87"/>
      <c r="S907" s="85"/>
      <c r="T907" s="111"/>
      <c r="U907" s="112">
        <v>0</v>
      </c>
      <c r="V907" s="87"/>
      <c r="W907" s="85"/>
      <c r="X907" s="111"/>
      <c r="Y907" s="112">
        <v>0</v>
      </c>
      <c r="Z907" s="87"/>
      <c r="AA907" s="85"/>
      <c r="AB907" s="111"/>
      <c r="AC907" s="112">
        <v>0</v>
      </c>
      <c r="AD907" s="87"/>
      <c r="AE907" s="85"/>
      <c r="AF907" s="111"/>
      <c r="AG907" s="112">
        <v>0</v>
      </c>
      <c r="AH907" s="87"/>
      <c r="AI907" s="85"/>
      <c r="AJ907" s="111"/>
      <c r="AK907" s="112">
        <v>0</v>
      </c>
      <c r="AL907" s="87"/>
      <c r="AM907" s="85"/>
      <c r="AN907" s="111"/>
      <c r="AO907" s="112">
        <v>0</v>
      </c>
      <c r="AP907" s="87"/>
      <c r="AQ907" s="85"/>
      <c r="AR907" s="111"/>
      <c r="AS907" s="112">
        <v>0</v>
      </c>
      <c r="AT907" s="87"/>
      <c r="AU907" s="85"/>
      <c r="AV907" s="111"/>
      <c r="AW907" s="112">
        <v>0</v>
      </c>
      <c r="AX907" s="87"/>
      <c r="AY907" s="85"/>
      <c r="AZ907" s="267">
        <f t="shared" si="53"/>
        <v>0</v>
      </c>
      <c r="BA907" s="88">
        <f t="shared" si="54"/>
        <v>0</v>
      </c>
      <c r="BC907">
        <f>IF($A907&lt;&gt;"",COUNTIF($BD$3:$BD907,$BD907),0)</f>
        <v>0</v>
      </c>
      <c r="BD907" t="str">
        <f>IF($A907&lt;&gt;"",VLOOKUP(TRUNC(MID($A907,1,2),0),Plano_Contas!$H$3:$J$103,2,TRUE),"")</f>
        <v/>
      </c>
      <c r="BE907" s="201" t="str">
        <f t="shared" si="55"/>
        <v/>
      </c>
      <c r="BF907" t="str">
        <f ca="1">IF($BT907&lt;&gt;"",SUMIF($BD$3:$BD$1004,"="&amp;$BD907,INDIRECT(ADDRESS(3,BF$2,1,1)):INDIRECT(ADDRESS(1004,BF$2,1,1))),"")</f>
        <v/>
      </c>
      <c r="BG907" t="str">
        <f ca="1">IF($BT907&lt;&gt;"",SUMIF($BD$3:$BD$1004,"="&amp;$BD907,INDIRECT(ADDRESS(3,BG$2,1,1)):INDIRECT(ADDRESS(1004,BG$2,1,1))),"")</f>
        <v/>
      </c>
      <c r="BH907" t="str">
        <f ca="1">IF($BT907&lt;&gt;"",SUMIF($BD$3:$BD$1004,"="&amp;$BD907,INDIRECT(ADDRESS(3,BH$2,1,1)):INDIRECT(ADDRESS(1004,BH$2,1,1))),"")</f>
        <v/>
      </c>
      <c r="BI907" t="str">
        <f ca="1">IF($BT907&lt;&gt;"",SUMIF($BD$3:$BD$1004,"="&amp;$BD907,INDIRECT(ADDRESS(3,BI$2,1,1)):INDIRECT(ADDRESS(1004,BI$2,1,1))),"")</f>
        <v/>
      </c>
      <c r="BJ907" t="str">
        <f ca="1">IF($BT907&lt;&gt;"",SUMIF($BD$3:$BD$1004,"="&amp;$BD907,INDIRECT(ADDRESS(3,BJ$2,1,1)):INDIRECT(ADDRESS(1004,BJ$2,1,1))),"")</f>
        <v/>
      </c>
      <c r="BK907" t="str">
        <f ca="1">IF($BT907&lt;&gt;"",SUMIF($BD$3:$BD$1004,"="&amp;$BD907,INDIRECT(ADDRESS(3,BK$2,1,1)):INDIRECT(ADDRESS(1004,BK$2,1,1))),"")</f>
        <v/>
      </c>
      <c r="BL907" t="str">
        <f ca="1">IF($BT907&lt;&gt;"",SUMIF($BD$3:$BD$1004,"="&amp;$BD907,INDIRECT(ADDRESS(3,BL$2,1,1)):INDIRECT(ADDRESS(1004,BL$2,1,1))),"")</f>
        <v/>
      </c>
      <c r="BM907" t="str">
        <f ca="1">IF($BT907&lt;&gt;"",SUMIF($BD$3:$BD$1004,"="&amp;$BD907,INDIRECT(ADDRESS(3,BM$2,1,1)):INDIRECT(ADDRESS(1004,BM$2,1,1))),"")</f>
        <v/>
      </c>
      <c r="BN907" t="str">
        <f ca="1">IF($BT907&lt;&gt;"",SUMIF($BD$3:$BD$1004,"="&amp;$BD907,INDIRECT(ADDRESS(3,BN$2,1,1)):INDIRECT(ADDRESS(1004,BN$2,1,1))),"")</f>
        <v/>
      </c>
      <c r="BO907" t="str">
        <f ca="1">IF($BT907&lt;&gt;"",SUMIF($BD$3:$BD$1004,"="&amp;$BD907,INDIRECT(ADDRESS(3,BO$2,1,1)):INDIRECT(ADDRESS(1004,BO$2,1,1))),"")</f>
        <v/>
      </c>
      <c r="BP907" t="str">
        <f ca="1">IF($BT907&lt;&gt;"",SUMIF($BD$3:$BD$1004,"="&amp;$BD907,INDIRECT(ADDRESS(3,BP$2,1,1)):INDIRECT(ADDRESS(1004,BP$2,1,1))),"")</f>
        <v/>
      </c>
      <c r="BQ907" t="str">
        <f ca="1">IF($BT907&lt;&gt;"",SUMIF($BD$3:$BD$1004,"="&amp;$BD907,INDIRECT(ADDRESS(3,BQ$2,1,1)):INDIRECT(ADDRESS(1004,BQ$2,1,1))),"")</f>
        <v/>
      </c>
      <c r="BR907" t="str">
        <f ca="1">IF($BT907&lt;&gt;"",SUMIF($BD$3:$BD$1004,"="&amp;$BD907,INDIRECT(ADDRESS(3,BR$2,1,1)):INDIRECT(ADDRESS(1004,BR$2,1,1))),"")</f>
        <v/>
      </c>
      <c r="BS907" t="str">
        <f>IF($A907&lt;&gt;"",VLOOKUP(TRUNC(MID($A907,1,2),0),Plano_Contas!$H$3:$J$103,3,TRUE),"")</f>
        <v/>
      </c>
      <c r="BT907" t="str">
        <f t="shared" si="56"/>
        <v/>
      </c>
      <c r="BV907">
        <f>Empresas!C907</f>
        <v>0</v>
      </c>
    </row>
    <row r="908" spans="1:74" x14ac:dyDescent="0.2">
      <c r="A908" s="89"/>
      <c r="B908" s="52" t="str">
        <f>IF($A908&lt;&gt;"",VLOOKUP(""&amp;$A908,Plano_Contas!$A$3:$F$1003,6,0),"")</f>
        <v/>
      </c>
      <c r="C908" s="91"/>
      <c r="D908" s="111"/>
      <c r="E908" s="112">
        <v>0</v>
      </c>
      <c r="F908" s="87"/>
      <c r="G908" s="85"/>
      <c r="H908" s="111"/>
      <c r="I908" s="112">
        <v>0</v>
      </c>
      <c r="J908" s="87"/>
      <c r="K908" s="85"/>
      <c r="L908" s="111"/>
      <c r="M908" s="112">
        <v>0</v>
      </c>
      <c r="N908" s="87"/>
      <c r="O908" s="85"/>
      <c r="P908" s="111"/>
      <c r="Q908" s="112">
        <v>0</v>
      </c>
      <c r="R908" s="87"/>
      <c r="S908" s="85"/>
      <c r="T908" s="111"/>
      <c r="U908" s="112">
        <v>0</v>
      </c>
      <c r="V908" s="87"/>
      <c r="W908" s="85"/>
      <c r="X908" s="111"/>
      <c r="Y908" s="112">
        <v>0</v>
      </c>
      <c r="Z908" s="87"/>
      <c r="AA908" s="85"/>
      <c r="AB908" s="111"/>
      <c r="AC908" s="112">
        <v>0</v>
      </c>
      <c r="AD908" s="87"/>
      <c r="AE908" s="85"/>
      <c r="AF908" s="111"/>
      <c r="AG908" s="112">
        <v>0</v>
      </c>
      <c r="AH908" s="87"/>
      <c r="AI908" s="85"/>
      <c r="AJ908" s="111"/>
      <c r="AK908" s="112">
        <v>0</v>
      </c>
      <c r="AL908" s="87"/>
      <c r="AM908" s="85"/>
      <c r="AN908" s="111"/>
      <c r="AO908" s="112">
        <v>0</v>
      </c>
      <c r="AP908" s="87"/>
      <c r="AQ908" s="85"/>
      <c r="AR908" s="111"/>
      <c r="AS908" s="112">
        <v>0</v>
      </c>
      <c r="AT908" s="87"/>
      <c r="AU908" s="85"/>
      <c r="AV908" s="111"/>
      <c r="AW908" s="112">
        <v>0</v>
      </c>
      <c r="AX908" s="87"/>
      <c r="AY908" s="85"/>
      <c r="AZ908" s="267">
        <f t="shared" si="53"/>
        <v>0</v>
      </c>
      <c r="BA908" s="88">
        <f t="shared" si="54"/>
        <v>0</v>
      </c>
      <c r="BC908">
        <f>IF($A908&lt;&gt;"",COUNTIF($BD$3:$BD908,$BD908),0)</f>
        <v>0</v>
      </c>
      <c r="BD908" t="str">
        <f>IF($A908&lt;&gt;"",VLOOKUP(TRUNC(MID($A908,1,2),0),Plano_Contas!$H$3:$J$103,2,TRUE),"")</f>
        <v/>
      </c>
      <c r="BE908" s="201" t="str">
        <f t="shared" si="55"/>
        <v/>
      </c>
      <c r="BF908" t="str">
        <f ca="1">IF($BT908&lt;&gt;"",SUMIF($BD$3:$BD$1004,"="&amp;$BD908,INDIRECT(ADDRESS(3,BF$2,1,1)):INDIRECT(ADDRESS(1004,BF$2,1,1))),"")</f>
        <v/>
      </c>
      <c r="BG908" t="str">
        <f ca="1">IF($BT908&lt;&gt;"",SUMIF($BD$3:$BD$1004,"="&amp;$BD908,INDIRECT(ADDRESS(3,BG$2,1,1)):INDIRECT(ADDRESS(1004,BG$2,1,1))),"")</f>
        <v/>
      </c>
      <c r="BH908" t="str">
        <f ca="1">IF($BT908&lt;&gt;"",SUMIF($BD$3:$BD$1004,"="&amp;$BD908,INDIRECT(ADDRESS(3,BH$2,1,1)):INDIRECT(ADDRESS(1004,BH$2,1,1))),"")</f>
        <v/>
      </c>
      <c r="BI908" t="str">
        <f ca="1">IF($BT908&lt;&gt;"",SUMIF($BD$3:$BD$1004,"="&amp;$BD908,INDIRECT(ADDRESS(3,BI$2,1,1)):INDIRECT(ADDRESS(1004,BI$2,1,1))),"")</f>
        <v/>
      </c>
      <c r="BJ908" t="str">
        <f ca="1">IF($BT908&lt;&gt;"",SUMIF($BD$3:$BD$1004,"="&amp;$BD908,INDIRECT(ADDRESS(3,BJ$2,1,1)):INDIRECT(ADDRESS(1004,BJ$2,1,1))),"")</f>
        <v/>
      </c>
      <c r="BK908" t="str">
        <f ca="1">IF($BT908&lt;&gt;"",SUMIF($BD$3:$BD$1004,"="&amp;$BD908,INDIRECT(ADDRESS(3,BK$2,1,1)):INDIRECT(ADDRESS(1004,BK$2,1,1))),"")</f>
        <v/>
      </c>
      <c r="BL908" t="str">
        <f ca="1">IF($BT908&lt;&gt;"",SUMIF($BD$3:$BD$1004,"="&amp;$BD908,INDIRECT(ADDRESS(3,BL$2,1,1)):INDIRECT(ADDRESS(1004,BL$2,1,1))),"")</f>
        <v/>
      </c>
      <c r="BM908" t="str">
        <f ca="1">IF($BT908&lt;&gt;"",SUMIF($BD$3:$BD$1004,"="&amp;$BD908,INDIRECT(ADDRESS(3,BM$2,1,1)):INDIRECT(ADDRESS(1004,BM$2,1,1))),"")</f>
        <v/>
      </c>
      <c r="BN908" t="str">
        <f ca="1">IF($BT908&lt;&gt;"",SUMIF($BD$3:$BD$1004,"="&amp;$BD908,INDIRECT(ADDRESS(3,BN$2,1,1)):INDIRECT(ADDRESS(1004,BN$2,1,1))),"")</f>
        <v/>
      </c>
      <c r="BO908" t="str">
        <f ca="1">IF($BT908&lt;&gt;"",SUMIF($BD$3:$BD$1004,"="&amp;$BD908,INDIRECT(ADDRESS(3,BO$2,1,1)):INDIRECT(ADDRESS(1004,BO$2,1,1))),"")</f>
        <v/>
      </c>
      <c r="BP908" t="str">
        <f ca="1">IF($BT908&lt;&gt;"",SUMIF($BD$3:$BD$1004,"="&amp;$BD908,INDIRECT(ADDRESS(3,BP$2,1,1)):INDIRECT(ADDRESS(1004,BP$2,1,1))),"")</f>
        <v/>
      </c>
      <c r="BQ908" t="str">
        <f ca="1">IF($BT908&lt;&gt;"",SUMIF($BD$3:$BD$1004,"="&amp;$BD908,INDIRECT(ADDRESS(3,BQ$2,1,1)):INDIRECT(ADDRESS(1004,BQ$2,1,1))),"")</f>
        <v/>
      </c>
      <c r="BR908" t="str">
        <f ca="1">IF($BT908&lt;&gt;"",SUMIF($BD$3:$BD$1004,"="&amp;$BD908,INDIRECT(ADDRESS(3,BR$2,1,1)):INDIRECT(ADDRESS(1004,BR$2,1,1))),"")</f>
        <v/>
      </c>
      <c r="BS908" t="str">
        <f>IF($A908&lt;&gt;"",VLOOKUP(TRUNC(MID($A908,1,2),0),Plano_Contas!$H$3:$J$103,3,TRUE),"")</f>
        <v/>
      </c>
      <c r="BT908" t="str">
        <f t="shared" si="56"/>
        <v/>
      </c>
      <c r="BV908">
        <f>Empresas!C908</f>
        <v>0</v>
      </c>
    </row>
    <row r="909" spans="1:74" x14ac:dyDescent="0.2">
      <c r="A909" s="89"/>
      <c r="B909" s="52" t="str">
        <f>IF($A909&lt;&gt;"",VLOOKUP(""&amp;$A909,Plano_Contas!$A$3:$F$1003,6,0),"")</f>
        <v/>
      </c>
      <c r="C909" s="91"/>
      <c r="D909" s="111"/>
      <c r="E909" s="112">
        <v>0</v>
      </c>
      <c r="F909" s="87"/>
      <c r="G909" s="85"/>
      <c r="H909" s="111"/>
      <c r="I909" s="112">
        <v>0</v>
      </c>
      <c r="J909" s="87"/>
      <c r="K909" s="85"/>
      <c r="L909" s="111"/>
      <c r="M909" s="112">
        <v>0</v>
      </c>
      <c r="N909" s="87"/>
      <c r="O909" s="85"/>
      <c r="P909" s="111"/>
      <c r="Q909" s="112">
        <v>0</v>
      </c>
      <c r="R909" s="87"/>
      <c r="S909" s="85"/>
      <c r="T909" s="111"/>
      <c r="U909" s="112">
        <v>0</v>
      </c>
      <c r="V909" s="87"/>
      <c r="W909" s="85"/>
      <c r="X909" s="111"/>
      <c r="Y909" s="112">
        <v>0</v>
      </c>
      <c r="Z909" s="87"/>
      <c r="AA909" s="85"/>
      <c r="AB909" s="111"/>
      <c r="AC909" s="112">
        <v>0</v>
      </c>
      <c r="AD909" s="87"/>
      <c r="AE909" s="85"/>
      <c r="AF909" s="111"/>
      <c r="AG909" s="112">
        <v>0</v>
      </c>
      <c r="AH909" s="87"/>
      <c r="AI909" s="85"/>
      <c r="AJ909" s="111"/>
      <c r="AK909" s="112">
        <v>0</v>
      </c>
      <c r="AL909" s="87"/>
      <c r="AM909" s="85"/>
      <c r="AN909" s="111"/>
      <c r="AO909" s="112">
        <v>0</v>
      </c>
      <c r="AP909" s="87"/>
      <c r="AQ909" s="85"/>
      <c r="AR909" s="111"/>
      <c r="AS909" s="112">
        <v>0</v>
      </c>
      <c r="AT909" s="87"/>
      <c r="AU909" s="85"/>
      <c r="AV909" s="111"/>
      <c r="AW909" s="112">
        <v>0</v>
      </c>
      <c r="AX909" s="87"/>
      <c r="AY909" s="85"/>
      <c r="AZ909" s="267">
        <f t="shared" si="53"/>
        <v>0</v>
      </c>
      <c r="BA909" s="88">
        <f t="shared" si="54"/>
        <v>0</v>
      </c>
      <c r="BC909">
        <f>IF($A909&lt;&gt;"",COUNTIF($BD$3:$BD909,$BD909),0)</f>
        <v>0</v>
      </c>
      <c r="BD909" t="str">
        <f>IF($A909&lt;&gt;"",VLOOKUP(TRUNC(MID($A909,1,2),0),Plano_Contas!$H$3:$J$103,2,TRUE),"")</f>
        <v/>
      </c>
      <c r="BE909" s="201" t="str">
        <f t="shared" si="55"/>
        <v/>
      </c>
      <c r="BF909" t="str">
        <f ca="1">IF($BT909&lt;&gt;"",SUMIF($BD$3:$BD$1004,"="&amp;$BD909,INDIRECT(ADDRESS(3,BF$2,1,1)):INDIRECT(ADDRESS(1004,BF$2,1,1))),"")</f>
        <v/>
      </c>
      <c r="BG909" t="str">
        <f ca="1">IF($BT909&lt;&gt;"",SUMIF($BD$3:$BD$1004,"="&amp;$BD909,INDIRECT(ADDRESS(3,BG$2,1,1)):INDIRECT(ADDRESS(1004,BG$2,1,1))),"")</f>
        <v/>
      </c>
      <c r="BH909" t="str">
        <f ca="1">IF($BT909&lt;&gt;"",SUMIF($BD$3:$BD$1004,"="&amp;$BD909,INDIRECT(ADDRESS(3,BH$2,1,1)):INDIRECT(ADDRESS(1004,BH$2,1,1))),"")</f>
        <v/>
      </c>
      <c r="BI909" t="str">
        <f ca="1">IF($BT909&lt;&gt;"",SUMIF($BD$3:$BD$1004,"="&amp;$BD909,INDIRECT(ADDRESS(3,BI$2,1,1)):INDIRECT(ADDRESS(1004,BI$2,1,1))),"")</f>
        <v/>
      </c>
      <c r="BJ909" t="str">
        <f ca="1">IF($BT909&lt;&gt;"",SUMIF($BD$3:$BD$1004,"="&amp;$BD909,INDIRECT(ADDRESS(3,BJ$2,1,1)):INDIRECT(ADDRESS(1004,BJ$2,1,1))),"")</f>
        <v/>
      </c>
      <c r="BK909" t="str">
        <f ca="1">IF($BT909&lt;&gt;"",SUMIF($BD$3:$BD$1004,"="&amp;$BD909,INDIRECT(ADDRESS(3,BK$2,1,1)):INDIRECT(ADDRESS(1004,BK$2,1,1))),"")</f>
        <v/>
      </c>
      <c r="BL909" t="str">
        <f ca="1">IF($BT909&lt;&gt;"",SUMIF($BD$3:$BD$1004,"="&amp;$BD909,INDIRECT(ADDRESS(3,BL$2,1,1)):INDIRECT(ADDRESS(1004,BL$2,1,1))),"")</f>
        <v/>
      </c>
      <c r="BM909" t="str">
        <f ca="1">IF($BT909&lt;&gt;"",SUMIF($BD$3:$BD$1004,"="&amp;$BD909,INDIRECT(ADDRESS(3,BM$2,1,1)):INDIRECT(ADDRESS(1004,BM$2,1,1))),"")</f>
        <v/>
      </c>
      <c r="BN909" t="str">
        <f ca="1">IF($BT909&lt;&gt;"",SUMIF($BD$3:$BD$1004,"="&amp;$BD909,INDIRECT(ADDRESS(3,BN$2,1,1)):INDIRECT(ADDRESS(1004,BN$2,1,1))),"")</f>
        <v/>
      </c>
      <c r="BO909" t="str">
        <f ca="1">IF($BT909&lt;&gt;"",SUMIF($BD$3:$BD$1004,"="&amp;$BD909,INDIRECT(ADDRESS(3,BO$2,1,1)):INDIRECT(ADDRESS(1004,BO$2,1,1))),"")</f>
        <v/>
      </c>
      <c r="BP909" t="str">
        <f ca="1">IF($BT909&lt;&gt;"",SUMIF($BD$3:$BD$1004,"="&amp;$BD909,INDIRECT(ADDRESS(3,BP$2,1,1)):INDIRECT(ADDRESS(1004,BP$2,1,1))),"")</f>
        <v/>
      </c>
      <c r="BQ909" t="str">
        <f ca="1">IF($BT909&lt;&gt;"",SUMIF($BD$3:$BD$1004,"="&amp;$BD909,INDIRECT(ADDRESS(3,BQ$2,1,1)):INDIRECT(ADDRESS(1004,BQ$2,1,1))),"")</f>
        <v/>
      </c>
      <c r="BR909" t="str">
        <f ca="1">IF($BT909&lt;&gt;"",SUMIF($BD$3:$BD$1004,"="&amp;$BD909,INDIRECT(ADDRESS(3,BR$2,1,1)):INDIRECT(ADDRESS(1004,BR$2,1,1))),"")</f>
        <v/>
      </c>
      <c r="BS909" t="str">
        <f>IF($A909&lt;&gt;"",VLOOKUP(TRUNC(MID($A909,1,2),0),Plano_Contas!$H$3:$J$103,3,TRUE),"")</f>
        <v/>
      </c>
      <c r="BT909" t="str">
        <f t="shared" si="56"/>
        <v/>
      </c>
      <c r="BV909">
        <f>Empresas!C909</f>
        <v>0</v>
      </c>
    </row>
    <row r="910" spans="1:74" x14ac:dyDescent="0.2">
      <c r="A910" s="89"/>
      <c r="B910" s="52" t="str">
        <f>IF($A910&lt;&gt;"",VLOOKUP(""&amp;$A910,Plano_Contas!$A$3:$F$1003,6,0),"")</f>
        <v/>
      </c>
      <c r="C910" s="91"/>
      <c r="D910" s="111"/>
      <c r="E910" s="112">
        <v>0</v>
      </c>
      <c r="F910" s="87"/>
      <c r="G910" s="85"/>
      <c r="H910" s="111"/>
      <c r="I910" s="112">
        <v>0</v>
      </c>
      <c r="J910" s="87"/>
      <c r="K910" s="85"/>
      <c r="L910" s="111"/>
      <c r="M910" s="112">
        <v>0</v>
      </c>
      <c r="N910" s="87"/>
      <c r="O910" s="85"/>
      <c r="P910" s="111"/>
      <c r="Q910" s="112">
        <v>0</v>
      </c>
      <c r="R910" s="87"/>
      <c r="S910" s="85"/>
      <c r="T910" s="111"/>
      <c r="U910" s="112">
        <v>0</v>
      </c>
      <c r="V910" s="87"/>
      <c r="W910" s="85"/>
      <c r="X910" s="111"/>
      <c r="Y910" s="112">
        <v>0</v>
      </c>
      <c r="Z910" s="87"/>
      <c r="AA910" s="85"/>
      <c r="AB910" s="111"/>
      <c r="AC910" s="112">
        <v>0</v>
      </c>
      <c r="AD910" s="87"/>
      <c r="AE910" s="85"/>
      <c r="AF910" s="111"/>
      <c r="AG910" s="112">
        <v>0</v>
      </c>
      <c r="AH910" s="87"/>
      <c r="AI910" s="85"/>
      <c r="AJ910" s="111"/>
      <c r="AK910" s="112">
        <v>0</v>
      </c>
      <c r="AL910" s="87"/>
      <c r="AM910" s="85"/>
      <c r="AN910" s="111"/>
      <c r="AO910" s="112">
        <v>0</v>
      </c>
      <c r="AP910" s="87"/>
      <c r="AQ910" s="85"/>
      <c r="AR910" s="111"/>
      <c r="AS910" s="112">
        <v>0</v>
      </c>
      <c r="AT910" s="87"/>
      <c r="AU910" s="85"/>
      <c r="AV910" s="111"/>
      <c r="AW910" s="112">
        <v>0</v>
      </c>
      <c r="AX910" s="87"/>
      <c r="AY910" s="85"/>
      <c r="AZ910" s="267">
        <f t="shared" si="53"/>
        <v>0</v>
      </c>
      <c r="BA910" s="88">
        <f t="shared" si="54"/>
        <v>0</v>
      </c>
      <c r="BC910">
        <f>IF($A910&lt;&gt;"",COUNTIF($BD$3:$BD910,$BD910),0)</f>
        <v>0</v>
      </c>
      <c r="BD910" t="str">
        <f>IF($A910&lt;&gt;"",VLOOKUP(TRUNC(MID($A910,1,2),0),Plano_Contas!$H$3:$J$103,2,TRUE),"")</f>
        <v/>
      </c>
      <c r="BE910" s="201" t="str">
        <f t="shared" si="55"/>
        <v/>
      </c>
      <c r="BF910" t="str">
        <f ca="1">IF($BT910&lt;&gt;"",SUMIF($BD$3:$BD$1004,"="&amp;$BD910,INDIRECT(ADDRESS(3,BF$2,1,1)):INDIRECT(ADDRESS(1004,BF$2,1,1))),"")</f>
        <v/>
      </c>
      <c r="BG910" t="str">
        <f ca="1">IF($BT910&lt;&gt;"",SUMIF($BD$3:$BD$1004,"="&amp;$BD910,INDIRECT(ADDRESS(3,BG$2,1,1)):INDIRECT(ADDRESS(1004,BG$2,1,1))),"")</f>
        <v/>
      </c>
      <c r="BH910" t="str">
        <f ca="1">IF($BT910&lt;&gt;"",SUMIF($BD$3:$BD$1004,"="&amp;$BD910,INDIRECT(ADDRESS(3,BH$2,1,1)):INDIRECT(ADDRESS(1004,BH$2,1,1))),"")</f>
        <v/>
      </c>
      <c r="BI910" t="str">
        <f ca="1">IF($BT910&lt;&gt;"",SUMIF($BD$3:$BD$1004,"="&amp;$BD910,INDIRECT(ADDRESS(3,BI$2,1,1)):INDIRECT(ADDRESS(1004,BI$2,1,1))),"")</f>
        <v/>
      </c>
      <c r="BJ910" t="str">
        <f ca="1">IF($BT910&lt;&gt;"",SUMIF($BD$3:$BD$1004,"="&amp;$BD910,INDIRECT(ADDRESS(3,BJ$2,1,1)):INDIRECT(ADDRESS(1004,BJ$2,1,1))),"")</f>
        <v/>
      </c>
      <c r="BK910" t="str">
        <f ca="1">IF($BT910&lt;&gt;"",SUMIF($BD$3:$BD$1004,"="&amp;$BD910,INDIRECT(ADDRESS(3,BK$2,1,1)):INDIRECT(ADDRESS(1004,BK$2,1,1))),"")</f>
        <v/>
      </c>
      <c r="BL910" t="str">
        <f ca="1">IF($BT910&lt;&gt;"",SUMIF($BD$3:$BD$1004,"="&amp;$BD910,INDIRECT(ADDRESS(3,BL$2,1,1)):INDIRECT(ADDRESS(1004,BL$2,1,1))),"")</f>
        <v/>
      </c>
      <c r="BM910" t="str">
        <f ca="1">IF($BT910&lt;&gt;"",SUMIF($BD$3:$BD$1004,"="&amp;$BD910,INDIRECT(ADDRESS(3,BM$2,1,1)):INDIRECT(ADDRESS(1004,BM$2,1,1))),"")</f>
        <v/>
      </c>
      <c r="BN910" t="str">
        <f ca="1">IF($BT910&lt;&gt;"",SUMIF($BD$3:$BD$1004,"="&amp;$BD910,INDIRECT(ADDRESS(3,BN$2,1,1)):INDIRECT(ADDRESS(1004,BN$2,1,1))),"")</f>
        <v/>
      </c>
      <c r="BO910" t="str">
        <f ca="1">IF($BT910&lt;&gt;"",SUMIF($BD$3:$BD$1004,"="&amp;$BD910,INDIRECT(ADDRESS(3,BO$2,1,1)):INDIRECT(ADDRESS(1004,BO$2,1,1))),"")</f>
        <v/>
      </c>
      <c r="BP910" t="str">
        <f ca="1">IF($BT910&lt;&gt;"",SUMIF($BD$3:$BD$1004,"="&amp;$BD910,INDIRECT(ADDRESS(3,BP$2,1,1)):INDIRECT(ADDRESS(1004,BP$2,1,1))),"")</f>
        <v/>
      </c>
      <c r="BQ910" t="str">
        <f ca="1">IF($BT910&lt;&gt;"",SUMIF($BD$3:$BD$1004,"="&amp;$BD910,INDIRECT(ADDRESS(3,BQ$2,1,1)):INDIRECT(ADDRESS(1004,BQ$2,1,1))),"")</f>
        <v/>
      </c>
      <c r="BR910" t="str">
        <f ca="1">IF($BT910&lt;&gt;"",SUMIF($BD$3:$BD$1004,"="&amp;$BD910,INDIRECT(ADDRESS(3,BR$2,1,1)):INDIRECT(ADDRESS(1004,BR$2,1,1))),"")</f>
        <v/>
      </c>
      <c r="BS910" t="str">
        <f>IF($A910&lt;&gt;"",VLOOKUP(TRUNC(MID($A910,1,2),0),Plano_Contas!$H$3:$J$103,3,TRUE),"")</f>
        <v/>
      </c>
      <c r="BT910" t="str">
        <f t="shared" si="56"/>
        <v/>
      </c>
      <c r="BV910">
        <f>Empresas!C910</f>
        <v>0</v>
      </c>
    </row>
    <row r="911" spans="1:74" x14ac:dyDescent="0.2">
      <c r="A911" s="89"/>
      <c r="B911" s="52" t="str">
        <f>IF($A911&lt;&gt;"",VLOOKUP(""&amp;$A911,Plano_Contas!$A$3:$F$1003,6,0),"")</f>
        <v/>
      </c>
      <c r="C911" s="91"/>
      <c r="D911" s="111"/>
      <c r="E911" s="112">
        <v>0</v>
      </c>
      <c r="F911" s="87"/>
      <c r="G911" s="85"/>
      <c r="H911" s="111"/>
      <c r="I911" s="112">
        <v>0</v>
      </c>
      <c r="J911" s="87"/>
      <c r="K911" s="85"/>
      <c r="L911" s="111"/>
      <c r="M911" s="112">
        <v>0</v>
      </c>
      <c r="N911" s="87"/>
      <c r="O911" s="85"/>
      <c r="P911" s="111"/>
      <c r="Q911" s="112">
        <v>0</v>
      </c>
      <c r="R911" s="87"/>
      <c r="S911" s="85"/>
      <c r="T911" s="111"/>
      <c r="U911" s="112">
        <v>0</v>
      </c>
      <c r="V911" s="87"/>
      <c r="W911" s="85"/>
      <c r="X911" s="111"/>
      <c r="Y911" s="112">
        <v>0</v>
      </c>
      <c r="Z911" s="87"/>
      <c r="AA911" s="85"/>
      <c r="AB911" s="111"/>
      <c r="AC911" s="112">
        <v>0</v>
      </c>
      <c r="AD911" s="87"/>
      <c r="AE911" s="85"/>
      <c r="AF911" s="111"/>
      <c r="AG911" s="112">
        <v>0</v>
      </c>
      <c r="AH911" s="87"/>
      <c r="AI911" s="85"/>
      <c r="AJ911" s="111"/>
      <c r="AK911" s="112">
        <v>0</v>
      </c>
      <c r="AL911" s="87"/>
      <c r="AM911" s="85"/>
      <c r="AN911" s="111"/>
      <c r="AO911" s="112">
        <v>0</v>
      </c>
      <c r="AP911" s="87"/>
      <c r="AQ911" s="85"/>
      <c r="AR911" s="111"/>
      <c r="AS911" s="112">
        <v>0</v>
      </c>
      <c r="AT911" s="87"/>
      <c r="AU911" s="85"/>
      <c r="AV911" s="111"/>
      <c r="AW911" s="112">
        <v>0</v>
      </c>
      <c r="AX911" s="87"/>
      <c r="AY911" s="85"/>
      <c r="AZ911" s="267">
        <f t="shared" si="53"/>
        <v>0</v>
      </c>
      <c r="BA911" s="88">
        <f t="shared" si="54"/>
        <v>0</v>
      </c>
      <c r="BC911">
        <f>IF($A911&lt;&gt;"",COUNTIF($BD$3:$BD911,$BD911),0)</f>
        <v>0</v>
      </c>
      <c r="BD911" t="str">
        <f>IF($A911&lt;&gt;"",VLOOKUP(TRUNC(MID($A911,1,2),0),Plano_Contas!$H$3:$J$103,2,TRUE),"")</f>
        <v/>
      </c>
      <c r="BE911" s="201" t="str">
        <f t="shared" si="55"/>
        <v/>
      </c>
      <c r="BF911" t="str">
        <f ca="1">IF($BT911&lt;&gt;"",SUMIF($BD$3:$BD$1004,"="&amp;$BD911,INDIRECT(ADDRESS(3,BF$2,1,1)):INDIRECT(ADDRESS(1004,BF$2,1,1))),"")</f>
        <v/>
      </c>
      <c r="BG911" t="str">
        <f ca="1">IF($BT911&lt;&gt;"",SUMIF($BD$3:$BD$1004,"="&amp;$BD911,INDIRECT(ADDRESS(3,BG$2,1,1)):INDIRECT(ADDRESS(1004,BG$2,1,1))),"")</f>
        <v/>
      </c>
      <c r="BH911" t="str">
        <f ca="1">IF($BT911&lt;&gt;"",SUMIF($BD$3:$BD$1004,"="&amp;$BD911,INDIRECT(ADDRESS(3,BH$2,1,1)):INDIRECT(ADDRESS(1004,BH$2,1,1))),"")</f>
        <v/>
      </c>
      <c r="BI911" t="str">
        <f ca="1">IF($BT911&lt;&gt;"",SUMIF($BD$3:$BD$1004,"="&amp;$BD911,INDIRECT(ADDRESS(3,BI$2,1,1)):INDIRECT(ADDRESS(1004,BI$2,1,1))),"")</f>
        <v/>
      </c>
      <c r="BJ911" t="str">
        <f ca="1">IF($BT911&lt;&gt;"",SUMIF($BD$3:$BD$1004,"="&amp;$BD911,INDIRECT(ADDRESS(3,BJ$2,1,1)):INDIRECT(ADDRESS(1004,BJ$2,1,1))),"")</f>
        <v/>
      </c>
      <c r="BK911" t="str">
        <f ca="1">IF($BT911&lt;&gt;"",SUMIF($BD$3:$BD$1004,"="&amp;$BD911,INDIRECT(ADDRESS(3,BK$2,1,1)):INDIRECT(ADDRESS(1004,BK$2,1,1))),"")</f>
        <v/>
      </c>
      <c r="BL911" t="str">
        <f ca="1">IF($BT911&lt;&gt;"",SUMIF($BD$3:$BD$1004,"="&amp;$BD911,INDIRECT(ADDRESS(3,BL$2,1,1)):INDIRECT(ADDRESS(1004,BL$2,1,1))),"")</f>
        <v/>
      </c>
      <c r="BM911" t="str">
        <f ca="1">IF($BT911&lt;&gt;"",SUMIF($BD$3:$BD$1004,"="&amp;$BD911,INDIRECT(ADDRESS(3,BM$2,1,1)):INDIRECT(ADDRESS(1004,BM$2,1,1))),"")</f>
        <v/>
      </c>
      <c r="BN911" t="str">
        <f ca="1">IF($BT911&lt;&gt;"",SUMIF($BD$3:$BD$1004,"="&amp;$BD911,INDIRECT(ADDRESS(3,BN$2,1,1)):INDIRECT(ADDRESS(1004,BN$2,1,1))),"")</f>
        <v/>
      </c>
      <c r="BO911" t="str">
        <f ca="1">IF($BT911&lt;&gt;"",SUMIF($BD$3:$BD$1004,"="&amp;$BD911,INDIRECT(ADDRESS(3,BO$2,1,1)):INDIRECT(ADDRESS(1004,BO$2,1,1))),"")</f>
        <v/>
      </c>
      <c r="BP911" t="str">
        <f ca="1">IF($BT911&lt;&gt;"",SUMIF($BD$3:$BD$1004,"="&amp;$BD911,INDIRECT(ADDRESS(3,BP$2,1,1)):INDIRECT(ADDRESS(1004,BP$2,1,1))),"")</f>
        <v/>
      </c>
      <c r="BQ911" t="str">
        <f ca="1">IF($BT911&lt;&gt;"",SUMIF($BD$3:$BD$1004,"="&amp;$BD911,INDIRECT(ADDRESS(3,BQ$2,1,1)):INDIRECT(ADDRESS(1004,BQ$2,1,1))),"")</f>
        <v/>
      </c>
      <c r="BR911" t="str">
        <f ca="1">IF($BT911&lt;&gt;"",SUMIF($BD$3:$BD$1004,"="&amp;$BD911,INDIRECT(ADDRESS(3,BR$2,1,1)):INDIRECT(ADDRESS(1004,BR$2,1,1))),"")</f>
        <v/>
      </c>
      <c r="BS911" t="str">
        <f>IF($A911&lt;&gt;"",VLOOKUP(TRUNC(MID($A911,1,2),0),Plano_Contas!$H$3:$J$103,3,TRUE),"")</f>
        <v/>
      </c>
      <c r="BT911" t="str">
        <f t="shared" si="56"/>
        <v/>
      </c>
      <c r="BV911">
        <f>Empresas!C911</f>
        <v>0</v>
      </c>
    </row>
    <row r="912" spans="1:74" x14ac:dyDescent="0.2">
      <c r="A912" s="89"/>
      <c r="B912" s="52" t="str">
        <f>IF($A912&lt;&gt;"",VLOOKUP(""&amp;$A912,Plano_Contas!$A$3:$F$1003,6,0),"")</f>
        <v/>
      </c>
      <c r="C912" s="91"/>
      <c r="D912" s="111"/>
      <c r="E912" s="112">
        <v>0</v>
      </c>
      <c r="F912" s="87"/>
      <c r="G912" s="85"/>
      <c r="H912" s="111"/>
      <c r="I912" s="112">
        <v>0</v>
      </c>
      <c r="J912" s="87"/>
      <c r="K912" s="85"/>
      <c r="L912" s="111"/>
      <c r="M912" s="112">
        <v>0</v>
      </c>
      <c r="N912" s="87"/>
      <c r="O912" s="85"/>
      <c r="P912" s="111"/>
      <c r="Q912" s="112">
        <v>0</v>
      </c>
      <c r="R912" s="87"/>
      <c r="S912" s="85"/>
      <c r="T912" s="111"/>
      <c r="U912" s="112">
        <v>0</v>
      </c>
      <c r="V912" s="87"/>
      <c r="W912" s="85"/>
      <c r="X912" s="111"/>
      <c r="Y912" s="112">
        <v>0</v>
      </c>
      <c r="Z912" s="87"/>
      <c r="AA912" s="85"/>
      <c r="AB912" s="111"/>
      <c r="AC912" s="112">
        <v>0</v>
      </c>
      <c r="AD912" s="87"/>
      <c r="AE912" s="85"/>
      <c r="AF912" s="111"/>
      <c r="AG912" s="112">
        <v>0</v>
      </c>
      <c r="AH912" s="87"/>
      <c r="AI912" s="85"/>
      <c r="AJ912" s="111"/>
      <c r="AK912" s="112">
        <v>0</v>
      </c>
      <c r="AL912" s="87"/>
      <c r="AM912" s="85"/>
      <c r="AN912" s="111"/>
      <c r="AO912" s="112">
        <v>0</v>
      </c>
      <c r="AP912" s="87"/>
      <c r="AQ912" s="85"/>
      <c r="AR912" s="111"/>
      <c r="AS912" s="112">
        <v>0</v>
      </c>
      <c r="AT912" s="87"/>
      <c r="AU912" s="85"/>
      <c r="AV912" s="111"/>
      <c r="AW912" s="112">
        <v>0</v>
      </c>
      <c r="AX912" s="87"/>
      <c r="AY912" s="85"/>
      <c r="AZ912" s="267">
        <f t="shared" si="53"/>
        <v>0</v>
      </c>
      <c r="BA912" s="88">
        <f t="shared" si="54"/>
        <v>0</v>
      </c>
      <c r="BC912">
        <f>IF($A912&lt;&gt;"",COUNTIF($BD$3:$BD912,$BD912),0)</f>
        <v>0</v>
      </c>
      <c r="BD912" t="str">
        <f>IF($A912&lt;&gt;"",VLOOKUP(TRUNC(MID($A912,1,2),0),Plano_Contas!$H$3:$J$103,2,TRUE),"")</f>
        <v/>
      </c>
      <c r="BE912" s="201" t="str">
        <f t="shared" si="55"/>
        <v/>
      </c>
      <c r="BF912" t="str">
        <f ca="1">IF($BT912&lt;&gt;"",SUMIF($BD$3:$BD$1004,"="&amp;$BD912,INDIRECT(ADDRESS(3,BF$2,1,1)):INDIRECT(ADDRESS(1004,BF$2,1,1))),"")</f>
        <v/>
      </c>
      <c r="BG912" t="str">
        <f ca="1">IF($BT912&lt;&gt;"",SUMIF($BD$3:$BD$1004,"="&amp;$BD912,INDIRECT(ADDRESS(3,BG$2,1,1)):INDIRECT(ADDRESS(1004,BG$2,1,1))),"")</f>
        <v/>
      </c>
      <c r="BH912" t="str">
        <f ca="1">IF($BT912&lt;&gt;"",SUMIF($BD$3:$BD$1004,"="&amp;$BD912,INDIRECT(ADDRESS(3,BH$2,1,1)):INDIRECT(ADDRESS(1004,BH$2,1,1))),"")</f>
        <v/>
      </c>
      <c r="BI912" t="str">
        <f ca="1">IF($BT912&lt;&gt;"",SUMIF($BD$3:$BD$1004,"="&amp;$BD912,INDIRECT(ADDRESS(3,BI$2,1,1)):INDIRECT(ADDRESS(1004,BI$2,1,1))),"")</f>
        <v/>
      </c>
      <c r="BJ912" t="str">
        <f ca="1">IF($BT912&lt;&gt;"",SUMIF($BD$3:$BD$1004,"="&amp;$BD912,INDIRECT(ADDRESS(3,BJ$2,1,1)):INDIRECT(ADDRESS(1004,BJ$2,1,1))),"")</f>
        <v/>
      </c>
      <c r="BK912" t="str">
        <f ca="1">IF($BT912&lt;&gt;"",SUMIF($BD$3:$BD$1004,"="&amp;$BD912,INDIRECT(ADDRESS(3,BK$2,1,1)):INDIRECT(ADDRESS(1004,BK$2,1,1))),"")</f>
        <v/>
      </c>
      <c r="BL912" t="str">
        <f ca="1">IF($BT912&lt;&gt;"",SUMIF($BD$3:$BD$1004,"="&amp;$BD912,INDIRECT(ADDRESS(3,BL$2,1,1)):INDIRECT(ADDRESS(1004,BL$2,1,1))),"")</f>
        <v/>
      </c>
      <c r="BM912" t="str">
        <f ca="1">IF($BT912&lt;&gt;"",SUMIF($BD$3:$BD$1004,"="&amp;$BD912,INDIRECT(ADDRESS(3,BM$2,1,1)):INDIRECT(ADDRESS(1004,BM$2,1,1))),"")</f>
        <v/>
      </c>
      <c r="BN912" t="str">
        <f ca="1">IF($BT912&lt;&gt;"",SUMIF($BD$3:$BD$1004,"="&amp;$BD912,INDIRECT(ADDRESS(3,BN$2,1,1)):INDIRECT(ADDRESS(1004,BN$2,1,1))),"")</f>
        <v/>
      </c>
      <c r="BO912" t="str">
        <f ca="1">IF($BT912&lt;&gt;"",SUMIF($BD$3:$BD$1004,"="&amp;$BD912,INDIRECT(ADDRESS(3,BO$2,1,1)):INDIRECT(ADDRESS(1004,BO$2,1,1))),"")</f>
        <v/>
      </c>
      <c r="BP912" t="str">
        <f ca="1">IF($BT912&lt;&gt;"",SUMIF($BD$3:$BD$1004,"="&amp;$BD912,INDIRECT(ADDRESS(3,BP$2,1,1)):INDIRECT(ADDRESS(1004,BP$2,1,1))),"")</f>
        <v/>
      </c>
      <c r="BQ912" t="str">
        <f ca="1">IF($BT912&lt;&gt;"",SUMIF($BD$3:$BD$1004,"="&amp;$BD912,INDIRECT(ADDRESS(3,BQ$2,1,1)):INDIRECT(ADDRESS(1004,BQ$2,1,1))),"")</f>
        <v/>
      </c>
      <c r="BR912" t="str">
        <f ca="1">IF($BT912&lt;&gt;"",SUMIF($BD$3:$BD$1004,"="&amp;$BD912,INDIRECT(ADDRESS(3,BR$2,1,1)):INDIRECT(ADDRESS(1004,BR$2,1,1))),"")</f>
        <v/>
      </c>
      <c r="BS912" t="str">
        <f>IF($A912&lt;&gt;"",VLOOKUP(TRUNC(MID($A912,1,2),0),Plano_Contas!$H$3:$J$103,3,TRUE),"")</f>
        <v/>
      </c>
      <c r="BT912" t="str">
        <f t="shared" si="56"/>
        <v/>
      </c>
      <c r="BV912">
        <f>Empresas!C912</f>
        <v>0</v>
      </c>
    </row>
    <row r="913" spans="1:74" x14ac:dyDescent="0.2">
      <c r="A913" s="89"/>
      <c r="B913" s="52" t="str">
        <f>IF($A913&lt;&gt;"",VLOOKUP(""&amp;$A913,Plano_Contas!$A$3:$F$1003,6,0),"")</f>
        <v/>
      </c>
      <c r="C913" s="91"/>
      <c r="D913" s="111"/>
      <c r="E913" s="112">
        <v>0</v>
      </c>
      <c r="F913" s="87"/>
      <c r="G913" s="85"/>
      <c r="H913" s="111"/>
      <c r="I913" s="112">
        <v>0</v>
      </c>
      <c r="J913" s="87"/>
      <c r="K913" s="85"/>
      <c r="L913" s="111"/>
      <c r="M913" s="112">
        <v>0</v>
      </c>
      <c r="N913" s="87"/>
      <c r="O913" s="85"/>
      <c r="P913" s="111"/>
      <c r="Q913" s="112">
        <v>0</v>
      </c>
      <c r="R913" s="87"/>
      <c r="S913" s="85"/>
      <c r="T913" s="111"/>
      <c r="U913" s="112">
        <v>0</v>
      </c>
      <c r="V913" s="87"/>
      <c r="W913" s="85"/>
      <c r="X913" s="111"/>
      <c r="Y913" s="112">
        <v>0</v>
      </c>
      <c r="Z913" s="87"/>
      <c r="AA913" s="85"/>
      <c r="AB913" s="111"/>
      <c r="AC913" s="112">
        <v>0</v>
      </c>
      <c r="AD913" s="87"/>
      <c r="AE913" s="85"/>
      <c r="AF913" s="111"/>
      <c r="AG913" s="112">
        <v>0</v>
      </c>
      <c r="AH913" s="87"/>
      <c r="AI913" s="85"/>
      <c r="AJ913" s="111"/>
      <c r="AK913" s="112">
        <v>0</v>
      </c>
      <c r="AL913" s="87"/>
      <c r="AM913" s="85"/>
      <c r="AN913" s="111"/>
      <c r="AO913" s="112">
        <v>0</v>
      </c>
      <c r="AP913" s="87"/>
      <c r="AQ913" s="85"/>
      <c r="AR913" s="111"/>
      <c r="AS913" s="112">
        <v>0</v>
      </c>
      <c r="AT913" s="87"/>
      <c r="AU913" s="85"/>
      <c r="AV913" s="111"/>
      <c r="AW913" s="112">
        <v>0</v>
      </c>
      <c r="AX913" s="87"/>
      <c r="AY913" s="85"/>
      <c r="AZ913" s="267">
        <f t="shared" si="53"/>
        <v>0</v>
      </c>
      <c r="BA913" s="88">
        <f t="shared" si="54"/>
        <v>0</v>
      </c>
      <c r="BC913">
        <f>IF($A913&lt;&gt;"",COUNTIF($BD$3:$BD913,$BD913),0)</f>
        <v>0</v>
      </c>
      <c r="BD913" t="str">
        <f>IF($A913&lt;&gt;"",VLOOKUP(TRUNC(MID($A913,1,2),0),Plano_Contas!$H$3:$J$103,2,TRUE),"")</f>
        <v/>
      </c>
      <c r="BE913" s="201" t="str">
        <f t="shared" si="55"/>
        <v/>
      </c>
      <c r="BF913" t="str">
        <f ca="1">IF($BT913&lt;&gt;"",SUMIF($BD$3:$BD$1004,"="&amp;$BD913,INDIRECT(ADDRESS(3,BF$2,1,1)):INDIRECT(ADDRESS(1004,BF$2,1,1))),"")</f>
        <v/>
      </c>
      <c r="BG913" t="str">
        <f ca="1">IF($BT913&lt;&gt;"",SUMIF($BD$3:$BD$1004,"="&amp;$BD913,INDIRECT(ADDRESS(3,BG$2,1,1)):INDIRECT(ADDRESS(1004,BG$2,1,1))),"")</f>
        <v/>
      </c>
      <c r="BH913" t="str">
        <f ca="1">IF($BT913&lt;&gt;"",SUMIF($BD$3:$BD$1004,"="&amp;$BD913,INDIRECT(ADDRESS(3,BH$2,1,1)):INDIRECT(ADDRESS(1004,BH$2,1,1))),"")</f>
        <v/>
      </c>
      <c r="BI913" t="str">
        <f ca="1">IF($BT913&lt;&gt;"",SUMIF($BD$3:$BD$1004,"="&amp;$BD913,INDIRECT(ADDRESS(3,BI$2,1,1)):INDIRECT(ADDRESS(1004,BI$2,1,1))),"")</f>
        <v/>
      </c>
      <c r="BJ913" t="str">
        <f ca="1">IF($BT913&lt;&gt;"",SUMIF($BD$3:$BD$1004,"="&amp;$BD913,INDIRECT(ADDRESS(3,BJ$2,1,1)):INDIRECT(ADDRESS(1004,BJ$2,1,1))),"")</f>
        <v/>
      </c>
      <c r="BK913" t="str">
        <f ca="1">IF($BT913&lt;&gt;"",SUMIF($BD$3:$BD$1004,"="&amp;$BD913,INDIRECT(ADDRESS(3,BK$2,1,1)):INDIRECT(ADDRESS(1004,BK$2,1,1))),"")</f>
        <v/>
      </c>
      <c r="BL913" t="str">
        <f ca="1">IF($BT913&lt;&gt;"",SUMIF($BD$3:$BD$1004,"="&amp;$BD913,INDIRECT(ADDRESS(3,BL$2,1,1)):INDIRECT(ADDRESS(1004,BL$2,1,1))),"")</f>
        <v/>
      </c>
      <c r="BM913" t="str">
        <f ca="1">IF($BT913&lt;&gt;"",SUMIF($BD$3:$BD$1004,"="&amp;$BD913,INDIRECT(ADDRESS(3,BM$2,1,1)):INDIRECT(ADDRESS(1004,BM$2,1,1))),"")</f>
        <v/>
      </c>
      <c r="BN913" t="str">
        <f ca="1">IF($BT913&lt;&gt;"",SUMIF($BD$3:$BD$1004,"="&amp;$BD913,INDIRECT(ADDRESS(3,BN$2,1,1)):INDIRECT(ADDRESS(1004,BN$2,1,1))),"")</f>
        <v/>
      </c>
      <c r="BO913" t="str">
        <f ca="1">IF($BT913&lt;&gt;"",SUMIF($BD$3:$BD$1004,"="&amp;$BD913,INDIRECT(ADDRESS(3,BO$2,1,1)):INDIRECT(ADDRESS(1004,BO$2,1,1))),"")</f>
        <v/>
      </c>
      <c r="BP913" t="str">
        <f ca="1">IF($BT913&lt;&gt;"",SUMIF($BD$3:$BD$1004,"="&amp;$BD913,INDIRECT(ADDRESS(3,BP$2,1,1)):INDIRECT(ADDRESS(1004,BP$2,1,1))),"")</f>
        <v/>
      </c>
      <c r="BQ913" t="str">
        <f ca="1">IF($BT913&lt;&gt;"",SUMIF($BD$3:$BD$1004,"="&amp;$BD913,INDIRECT(ADDRESS(3,BQ$2,1,1)):INDIRECT(ADDRESS(1004,BQ$2,1,1))),"")</f>
        <v/>
      </c>
      <c r="BR913" t="str">
        <f ca="1">IF($BT913&lt;&gt;"",SUMIF($BD$3:$BD$1004,"="&amp;$BD913,INDIRECT(ADDRESS(3,BR$2,1,1)):INDIRECT(ADDRESS(1004,BR$2,1,1))),"")</f>
        <v/>
      </c>
      <c r="BS913" t="str">
        <f>IF($A913&lt;&gt;"",VLOOKUP(TRUNC(MID($A913,1,2),0),Plano_Contas!$H$3:$J$103,3,TRUE),"")</f>
        <v/>
      </c>
      <c r="BT913" t="str">
        <f t="shared" si="56"/>
        <v/>
      </c>
      <c r="BV913">
        <f>Empresas!C913</f>
        <v>0</v>
      </c>
    </row>
    <row r="914" spans="1:74" x14ac:dyDescent="0.2">
      <c r="A914" s="89"/>
      <c r="B914" s="52" t="str">
        <f>IF($A914&lt;&gt;"",VLOOKUP(""&amp;$A914,Plano_Contas!$A$3:$F$1003,6,0),"")</f>
        <v/>
      </c>
      <c r="C914" s="91"/>
      <c r="D914" s="111"/>
      <c r="E914" s="112">
        <v>0</v>
      </c>
      <c r="F914" s="87"/>
      <c r="G914" s="85"/>
      <c r="H914" s="111"/>
      <c r="I914" s="112">
        <v>0</v>
      </c>
      <c r="J914" s="87"/>
      <c r="K914" s="85"/>
      <c r="L914" s="111"/>
      <c r="M914" s="112">
        <v>0</v>
      </c>
      <c r="N914" s="87"/>
      <c r="O914" s="85"/>
      <c r="P914" s="111"/>
      <c r="Q914" s="112">
        <v>0</v>
      </c>
      <c r="R914" s="87"/>
      <c r="S914" s="85"/>
      <c r="T914" s="111"/>
      <c r="U914" s="112">
        <v>0</v>
      </c>
      <c r="V914" s="87"/>
      <c r="W914" s="85"/>
      <c r="X914" s="111"/>
      <c r="Y914" s="112">
        <v>0</v>
      </c>
      <c r="Z914" s="87"/>
      <c r="AA914" s="85"/>
      <c r="AB914" s="111"/>
      <c r="AC914" s="112">
        <v>0</v>
      </c>
      <c r="AD914" s="87"/>
      <c r="AE914" s="85"/>
      <c r="AF914" s="111"/>
      <c r="AG914" s="112">
        <v>0</v>
      </c>
      <c r="AH914" s="87"/>
      <c r="AI914" s="85"/>
      <c r="AJ914" s="111"/>
      <c r="AK914" s="112">
        <v>0</v>
      </c>
      <c r="AL914" s="87"/>
      <c r="AM914" s="85"/>
      <c r="AN914" s="111"/>
      <c r="AO914" s="112">
        <v>0</v>
      </c>
      <c r="AP914" s="87"/>
      <c r="AQ914" s="85"/>
      <c r="AR914" s="111"/>
      <c r="AS914" s="112">
        <v>0</v>
      </c>
      <c r="AT914" s="87"/>
      <c r="AU914" s="85"/>
      <c r="AV914" s="111"/>
      <c r="AW914" s="112">
        <v>0</v>
      </c>
      <c r="AX914" s="87"/>
      <c r="AY914" s="85"/>
      <c r="AZ914" s="267">
        <f t="shared" si="53"/>
        <v>0</v>
      </c>
      <c r="BA914" s="88">
        <f t="shared" si="54"/>
        <v>0</v>
      </c>
      <c r="BC914">
        <f>IF($A914&lt;&gt;"",COUNTIF($BD$3:$BD914,$BD914),0)</f>
        <v>0</v>
      </c>
      <c r="BD914" t="str">
        <f>IF($A914&lt;&gt;"",VLOOKUP(TRUNC(MID($A914,1,2),0),Plano_Contas!$H$3:$J$103,2,TRUE),"")</f>
        <v/>
      </c>
      <c r="BE914" s="201" t="str">
        <f t="shared" si="55"/>
        <v/>
      </c>
      <c r="BF914" t="str">
        <f ca="1">IF($BT914&lt;&gt;"",SUMIF($BD$3:$BD$1004,"="&amp;$BD914,INDIRECT(ADDRESS(3,BF$2,1,1)):INDIRECT(ADDRESS(1004,BF$2,1,1))),"")</f>
        <v/>
      </c>
      <c r="BG914" t="str">
        <f ca="1">IF($BT914&lt;&gt;"",SUMIF($BD$3:$BD$1004,"="&amp;$BD914,INDIRECT(ADDRESS(3,BG$2,1,1)):INDIRECT(ADDRESS(1004,BG$2,1,1))),"")</f>
        <v/>
      </c>
      <c r="BH914" t="str">
        <f ca="1">IF($BT914&lt;&gt;"",SUMIF($BD$3:$BD$1004,"="&amp;$BD914,INDIRECT(ADDRESS(3,BH$2,1,1)):INDIRECT(ADDRESS(1004,BH$2,1,1))),"")</f>
        <v/>
      </c>
      <c r="BI914" t="str">
        <f ca="1">IF($BT914&lt;&gt;"",SUMIF($BD$3:$BD$1004,"="&amp;$BD914,INDIRECT(ADDRESS(3,BI$2,1,1)):INDIRECT(ADDRESS(1004,BI$2,1,1))),"")</f>
        <v/>
      </c>
      <c r="BJ914" t="str">
        <f ca="1">IF($BT914&lt;&gt;"",SUMIF($BD$3:$BD$1004,"="&amp;$BD914,INDIRECT(ADDRESS(3,BJ$2,1,1)):INDIRECT(ADDRESS(1004,BJ$2,1,1))),"")</f>
        <v/>
      </c>
      <c r="BK914" t="str">
        <f ca="1">IF($BT914&lt;&gt;"",SUMIF($BD$3:$BD$1004,"="&amp;$BD914,INDIRECT(ADDRESS(3,BK$2,1,1)):INDIRECT(ADDRESS(1004,BK$2,1,1))),"")</f>
        <v/>
      </c>
      <c r="BL914" t="str">
        <f ca="1">IF($BT914&lt;&gt;"",SUMIF($BD$3:$BD$1004,"="&amp;$BD914,INDIRECT(ADDRESS(3,BL$2,1,1)):INDIRECT(ADDRESS(1004,BL$2,1,1))),"")</f>
        <v/>
      </c>
      <c r="BM914" t="str">
        <f ca="1">IF($BT914&lt;&gt;"",SUMIF($BD$3:$BD$1004,"="&amp;$BD914,INDIRECT(ADDRESS(3,BM$2,1,1)):INDIRECT(ADDRESS(1004,BM$2,1,1))),"")</f>
        <v/>
      </c>
      <c r="BN914" t="str">
        <f ca="1">IF($BT914&lt;&gt;"",SUMIF($BD$3:$BD$1004,"="&amp;$BD914,INDIRECT(ADDRESS(3,BN$2,1,1)):INDIRECT(ADDRESS(1004,BN$2,1,1))),"")</f>
        <v/>
      </c>
      <c r="BO914" t="str">
        <f ca="1">IF($BT914&lt;&gt;"",SUMIF($BD$3:$BD$1004,"="&amp;$BD914,INDIRECT(ADDRESS(3,BO$2,1,1)):INDIRECT(ADDRESS(1004,BO$2,1,1))),"")</f>
        <v/>
      </c>
      <c r="BP914" t="str">
        <f ca="1">IF($BT914&lt;&gt;"",SUMIF($BD$3:$BD$1004,"="&amp;$BD914,INDIRECT(ADDRESS(3,BP$2,1,1)):INDIRECT(ADDRESS(1004,BP$2,1,1))),"")</f>
        <v/>
      </c>
      <c r="BQ914" t="str">
        <f ca="1">IF($BT914&lt;&gt;"",SUMIF($BD$3:$BD$1004,"="&amp;$BD914,INDIRECT(ADDRESS(3,BQ$2,1,1)):INDIRECT(ADDRESS(1004,BQ$2,1,1))),"")</f>
        <v/>
      </c>
      <c r="BR914" t="str">
        <f ca="1">IF($BT914&lt;&gt;"",SUMIF($BD$3:$BD$1004,"="&amp;$BD914,INDIRECT(ADDRESS(3,BR$2,1,1)):INDIRECT(ADDRESS(1004,BR$2,1,1))),"")</f>
        <v/>
      </c>
      <c r="BS914" t="str">
        <f>IF($A914&lt;&gt;"",VLOOKUP(TRUNC(MID($A914,1,2),0),Plano_Contas!$H$3:$J$103,3,TRUE),"")</f>
        <v/>
      </c>
      <c r="BT914" t="str">
        <f t="shared" si="56"/>
        <v/>
      </c>
      <c r="BV914">
        <f>Empresas!C914</f>
        <v>0</v>
      </c>
    </row>
    <row r="915" spans="1:74" x14ac:dyDescent="0.2">
      <c r="A915" s="89"/>
      <c r="B915" s="52" t="str">
        <f>IF($A915&lt;&gt;"",VLOOKUP(""&amp;$A915,Plano_Contas!$A$3:$F$1003,6,0),"")</f>
        <v/>
      </c>
      <c r="C915" s="91"/>
      <c r="D915" s="111"/>
      <c r="E915" s="112">
        <v>0</v>
      </c>
      <c r="F915" s="87"/>
      <c r="G915" s="85"/>
      <c r="H915" s="111"/>
      <c r="I915" s="112">
        <v>0</v>
      </c>
      <c r="J915" s="87"/>
      <c r="K915" s="85"/>
      <c r="L915" s="111"/>
      <c r="M915" s="112">
        <v>0</v>
      </c>
      <c r="N915" s="87"/>
      <c r="O915" s="85"/>
      <c r="P915" s="111"/>
      <c r="Q915" s="112">
        <v>0</v>
      </c>
      <c r="R915" s="87"/>
      <c r="S915" s="85"/>
      <c r="T915" s="111"/>
      <c r="U915" s="112">
        <v>0</v>
      </c>
      <c r="V915" s="87"/>
      <c r="W915" s="85"/>
      <c r="X915" s="111"/>
      <c r="Y915" s="112">
        <v>0</v>
      </c>
      <c r="Z915" s="87"/>
      <c r="AA915" s="85"/>
      <c r="AB915" s="111"/>
      <c r="AC915" s="112">
        <v>0</v>
      </c>
      <c r="AD915" s="87"/>
      <c r="AE915" s="85"/>
      <c r="AF915" s="111"/>
      <c r="AG915" s="112">
        <v>0</v>
      </c>
      <c r="AH915" s="87"/>
      <c r="AI915" s="85"/>
      <c r="AJ915" s="111"/>
      <c r="AK915" s="112">
        <v>0</v>
      </c>
      <c r="AL915" s="87"/>
      <c r="AM915" s="85"/>
      <c r="AN915" s="111"/>
      <c r="AO915" s="112">
        <v>0</v>
      </c>
      <c r="AP915" s="87"/>
      <c r="AQ915" s="85"/>
      <c r="AR915" s="111"/>
      <c r="AS915" s="112">
        <v>0</v>
      </c>
      <c r="AT915" s="87"/>
      <c r="AU915" s="85"/>
      <c r="AV915" s="111"/>
      <c r="AW915" s="112">
        <v>0</v>
      </c>
      <c r="AX915" s="87"/>
      <c r="AY915" s="85"/>
      <c r="AZ915" s="267">
        <f t="shared" si="53"/>
        <v>0</v>
      </c>
      <c r="BA915" s="88">
        <f t="shared" si="54"/>
        <v>0</v>
      </c>
      <c r="BC915">
        <f>IF($A915&lt;&gt;"",COUNTIF($BD$3:$BD915,$BD915),0)</f>
        <v>0</v>
      </c>
      <c r="BD915" t="str">
        <f>IF($A915&lt;&gt;"",VLOOKUP(TRUNC(MID($A915,1,2),0),Plano_Contas!$H$3:$J$103,2,TRUE),"")</f>
        <v/>
      </c>
      <c r="BE915" s="201" t="str">
        <f t="shared" si="55"/>
        <v/>
      </c>
      <c r="BF915" t="str">
        <f ca="1">IF($BT915&lt;&gt;"",SUMIF($BD$3:$BD$1004,"="&amp;$BD915,INDIRECT(ADDRESS(3,BF$2,1,1)):INDIRECT(ADDRESS(1004,BF$2,1,1))),"")</f>
        <v/>
      </c>
      <c r="BG915" t="str">
        <f ca="1">IF($BT915&lt;&gt;"",SUMIF($BD$3:$BD$1004,"="&amp;$BD915,INDIRECT(ADDRESS(3,BG$2,1,1)):INDIRECT(ADDRESS(1004,BG$2,1,1))),"")</f>
        <v/>
      </c>
      <c r="BH915" t="str">
        <f ca="1">IF($BT915&lt;&gt;"",SUMIF($BD$3:$BD$1004,"="&amp;$BD915,INDIRECT(ADDRESS(3,BH$2,1,1)):INDIRECT(ADDRESS(1004,BH$2,1,1))),"")</f>
        <v/>
      </c>
      <c r="BI915" t="str">
        <f ca="1">IF($BT915&lt;&gt;"",SUMIF($BD$3:$BD$1004,"="&amp;$BD915,INDIRECT(ADDRESS(3,BI$2,1,1)):INDIRECT(ADDRESS(1004,BI$2,1,1))),"")</f>
        <v/>
      </c>
      <c r="BJ915" t="str">
        <f ca="1">IF($BT915&lt;&gt;"",SUMIF($BD$3:$BD$1004,"="&amp;$BD915,INDIRECT(ADDRESS(3,BJ$2,1,1)):INDIRECT(ADDRESS(1004,BJ$2,1,1))),"")</f>
        <v/>
      </c>
      <c r="BK915" t="str">
        <f ca="1">IF($BT915&lt;&gt;"",SUMIF($BD$3:$BD$1004,"="&amp;$BD915,INDIRECT(ADDRESS(3,BK$2,1,1)):INDIRECT(ADDRESS(1004,BK$2,1,1))),"")</f>
        <v/>
      </c>
      <c r="BL915" t="str">
        <f ca="1">IF($BT915&lt;&gt;"",SUMIF($BD$3:$BD$1004,"="&amp;$BD915,INDIRECT(ADDRESS(3,BL$2,1,1)):INDIRECT(ADDRESS(1004,BL$2,1,1))),"")</f>
        <v/>
      </c>
      <c r="BM915" t="str">
        <f ca="1">IF($BT915&lt;&gt;"",SUMIF($BD$3:$BD$1004,"="&amp;$BD915,INDIRECT(ADDRESS(3,BM$2,1,1)):INDIRECT(ADDRESS(1004,BM$2,1,1))),"")</f>
        <v/>
      </c>
      <c r="BN915" t="str">
        <f ca="1">IF($BT915&lt;&gt;"",SUMIF($BD$3:$BD$1004,"="&amp;$BD915,INDIRECT(ADDRESS(3,BN$2,1,1)):INDIRECT(ADDRESS(1004,BN$2,1,1))),"")</f>
        <v/>
      </c>
      <c r="BO915" t="str">
        <f ca="1">IF($BT915&lt;&gt;"",SUMIF($BD$3:$BD$1004,"="&amp;$BD915,INDIRECT(ADDRESS(3,BO$2,1,1)):INDIRECT(ADDRESS(1004,BO$2,1,1))),"")</f>
        <v/>
      </c>
      <c r="BP915" t="str">
        <f ca="1">IF($BT915&lt;&gt;"",SUMIF($BD$3:$BD$1004,"="&amp;$BD915,INDIRECT(ADDRESS(3,BP$2,1,1)):INDIRECT(ADDRESS(1004,BP$2,1,1))),"")</f>
        <v/>
      </c>
      <c r="BQ915" t="str">
        <f ca="1">IF($BT915&lt;&gt;"",SUMIF($BD$3:$BD$1004,"="&amp;$BD915,INDIRECT(ADDRESS(3,BQ$2,1,1)):INDIRECT(ADDRESS(1004,BQ$2,1,1))),"")</f>
        <v/>
      </c>
      <c r="BR915" t="str">
        <f ca="1">IF($BT915&lt;&gt;"",SUMIF($BD$3:$BD$1004,"="&amp;$BD915,INDIRECT(ADDRESS(3,BR$2,1,1)):INDIRECT(ADDRESS(1004,BR$2,1,1))),"")</f>
        <v/>
      </c>
      <c r="BS915" t="str">
        <f>IF($A915&lt;&gt;"",VLOOKUP(TRUNC(MID($A915,1,2),0),Plano_Contas!$H$3:$J$103,3,TRUE),"")</f>
        <v/>
      </c>
      <c r="BT915" t="str">
        <f t="shared" si="56"/>
        <v/>
      </c>
      <c r="BV915">
        <f>Empresas!C915</f>
        <v>0</v>
      </c>
    </row>
    <row r="916" spans="1:74" x14ac:dyDescent="0.2">
      <c r="A916" s="89"/>
      <c r="B916" s="52" t="str">
        <f>IF($A916&lt;&gt;"",VLOOKUP(""&amp;$A916,Plano_Contas!$A$3:$F$1003,6,0),"")</f>
        <v/>
      </c>
      <c r="C916" s="91"/>
      <c r="D916" s="111"/>
      <c r="E916" s="112">
        <v>0</v>
      </c>
      <c r="F916" s="87"/>
      <c r="G916" s="85"/>
      <c r="H916" s="111"/>
      <c r="I916" s="112">
        <v>0</v>
      </c>
      <c r="J916" s="87"/>
      <c r="K916" s="85"/>
      <c r="L916" s="111"/>
      <c r="M916" s="112">
        <v>0</v>
      </c>
      <c r="N916" s="87"/>
      <c r="O916" s="85"/>
      <c r="P916" s="111"/>
      <c r="Q916" s="112">
        <v>0</v>
      </c>
      <c r="R916" s="87"/>
      <c r="S916" s="85"/>
      <c r="T916" s="111"/>
      <c r="U916" s="112">
        <v>0</v>
      </c>
      <c r="V916" s="87"/>
      <c r="W916" s="85"/>
      <c r="X916" s="111"/>
      <c r="Y916" s="112">
        <v>0</v>
      </c>
      <c r="Z916" s="87"/>
      <c r="AA916" s="85"/>
      <c r="AB916" s="111"/>
      <c r="AC916" s="112">
        <v>0</v>
      </c>
      <c r="AD916" s="87"/>
      <c r="AE916" s="85"/>
      <c r="AF916" s="111"/>
      <c r="AG916" s="112">
        <v>0</v>
      </c>
      <c r="AH916" s="87"/>
      <c r="AI916" s="85"/>
      <c r="AJ916" s="111"/>
      <c r="AK916" s="112">
        <v>0</v>
      </c>
      <c r="AL916" s="87"/>
      <c r="AM916" s="85"/>
      <c r="AN916" s="111"/>
      <c r="AO916" s="112">
        <v>0</v>
      </c>
      <c r="AP916" s="87"/>
      <c r="AQ916" s="85"/>
      <c r="AR916" s="111"/>
      <c r="AS916" s="112">
        <v>0</v>
      </c>
      <c r="AT916" s="87"/>
      <c r="AU916" s="85"/>
      <c r="AV916" s="111"/>
      <c r="AW916" s="112">
        <v>0</v>
      </c>
      <c r="AX916" s="87"/>
      <c r="AY916" s="85"/>
      <c r="AZ916" s="267">
        <f t="shared" si="53"/>
        <v>0</v>
      </c>
      <c r="BA916" s="88">
        <f t="shared" si="54"/>
        <v>0</v>
      </c>
      <c r="BC916">
        <f>IF($A916&lt;&gt;"",COUNTIF($BD$3:$BD916,$BD916),0)</f>
        <v>0</v>
      </c>
      <c r="BD916" t="str">
        <f>IF($A916&lt;&gt;"",VLOOKUP(TRUNC(MID($A916,1,2),0),Plano_Contas!$H$3:$J$103,2,TRUE),"")</f>
        <v/>
      </c>
      <c r="BE916" s="201" t="str">
        <f t="shared" si="55"/>
        <v/>
      </c>
      <c r="BF916" t="str">
        <f ca="1">IF($BT916&lt;&gt;"",SUMIF($BD$3:$BD$1004,"="&amp;$BD916,INDIRECT(ADDRESS(3,BF$2,1,1)):INDIRECT(ADDRESS(1004,BF$2,1,1))),"")</f>
        <v/>
      </c>
      <c r="BG916" t="str">
        <f ca="1">IF($BT916&lt;&gt;"",SUMIF($BD$3:$BD$1004,"="&amp;$BD916,INDIRECT(ADDRESS(3,BG$2,1,1)):INDIRECT(ADDRESS(1004,BG$2,1,1))),"")</f>
        <v/>
      </c>
      <c r="BH916" t="str">
        <f ca="1">IF($BT916&lt;&gt;"",SUMIF($BD$3:$BD$1004,"="&amp;$BD916,INDIRECT(ADDRESS(3,BH$2,1,1)):INDIRECT(ADDRESS(1004,BH$2,1,1))),"")</f>
        <v/>
      </c>
      <c r="BI916" t="str">
        <f ca="1">IF($BT916&lt;&gt;"",SUMIF($BD$3:$BD$1004,"="&amp;$BD916,INDIRECT(ADDRESS(3,BI$2,1,1)):INDIRECT(ADDRESS(1004,BI$2,1,1))),"")</f>
        <v/>
      </c>
      <c r="BJ916" t="str">
        <f ca="1">IF($BT916&lt;&gt;"",SUMIF($BD$3:$BD$1004,"="&amp;$BD916,INDIRECT(ADDRESS(3,BJ$2,1,1)):INDIRECT(ADDRESS(1004,BJ$2,1,1))),"")</f>
        <v/>
      </c>
      <c r="BK916" t="str">
        <f ca="1">IF($BT916&lt;&gt;"",SUMIF($BD$3:$BD$1004,"="&amp;$BD916,INDIRECT(ADDRESS(3,BK$2,1,1)):INDIRECT(ADDRESS(1004,BK$2,1,1))),"")</f>
        <v/>
      </c>
      <c r="BL916" t="str">
        <f ca="1">IF($BT916&lt;&gt;"",SUMIF($BD$3:$BD$1004,"="&amp;$BD916,INDIRECT(ADDRESS(3,BL$2,1,1)):INDIRECT(ADDRESS(1004,BL$2,1,1))),"")</f>
        <v/>
      </c>
      <c r="BM916" t="str">
        <f ca="1">IF($BT916&lt;&gt;"",SUMIF($BD$3:$BD$1004,"="&amp;$BD916,INDIRECT(ADDRESS(3,BM$2,1,1)):INDIRECT(ADDRESS(1004,BM$2,1,1))),"")</f>
        <v/>
      </c>
      <c r="BN916" t="str">
        <f ca="1">IF($BT916&lt;&gt;"",SUMIF($BD$3:$BD$1004,"="&amp;$BD916,INDIRECT(ADDRESS(3,BN$2,1,1)):INDIRECT(ADDRESS(1004,BN$2,1,1))),"")</f>
        <v/>
      </c>
      <c r="BO916" t="str">
        <f ca="1">IF($BT916&lt;&gt;"",SUMIF($BD$3:$BD$1004,"="&amp;$BD916,INDIRECT(ADDRESS(3,BO$2,1,1)):INDIRECT(ADDRESS(1004,BO$2,1,1))),"")</f>
        <v/>
      </c>
      <c r="BP916" t="str">
        <f ca="1">IF($BT916&lt;&gt;"",SUMIF($BD$3:$BD$1004,"="&amp;$BD916,INDIRECT(ADDRESS(3,BP$2,1,1)):INDIRECT(ADDRESS(1004,BP$2,1,1))),"")</f>
        <v/>
      </c>
      <c r="BQ916" t="str">
        <f ca="1">IF($BT916&lt;&gt;"",SUMIF($BD$3:$BD$1004,"="&amp;$BD916,INDIRECT(ADDRESS(3,BQ$2,1,1)):INDIRECT(ADDRESS(1004,BQ$2,1,1))),"")</f>
        <v/>
      </c>
      <c r="BR916" t="str">
        <f ca="1">IF($BT916&lt;&gt;"",SUMIF($BD$3:$BD$1004,"="&amp;$BD916,INDIRECT(ADDRESS(3,BR$2,1,1)):INDIRECT(ADDRESS(1004,BR$2,1,1))),"")</f>
        <v/>
      </c>
      <c r="BS916" t="str">
        <f>IF($A916&lt;&gt;"",VLOOKUP(TRUNC(MID($A916,1,2),0),Plano_Contas!$H$3:$J$103,3,TRUE),"")</f>
        <v/>
      </c>
      <c r="BT916" t="str">
        <f t="shared" si="56"/>
        <v/>
      </c>
      <c r="BV916">
        <f>Empresas!C916</f>
        <v>0</v>
      </c>
    </row>
    <row r="917" spans="1:74" x14ac:dyDescent="0.2">
      <c r="A917" s="89"/>
      <c r="B917" s="52" t="str">
        <f>IF($A917&lt;&gt;"",VLOOKUP(""&amp;$A917,Plano_Contas!$A$3:$F$1003,6,0),"")</f>
        <v/>
      </c>
      <c r="C917" s="91"/>
      <c r="D917" s="111"/>
      <c r="E917" s="112">
        <v>0</v>
      </c>
      <c r="F917" s="87"/>
      <c r="G917" s="85"/>
      <c r="H917" s="111"/>
      <c r="I917" s="112">
        <v>0</v>
      </c>
      <c r="J917" s="87"/>
      <c r="K917" s="85"/>
      <c r="L917" s="111"/>
      <c r="M917" s="112">
        <v>0</v>
      </c>
      <c r="N917" s="87"/>
      <c r="O917" s="85"/>
      <c r="P917" s="111"/>
      <c r="Q917" s="112">
        <v>0</v>
      </c>
      <c r="R917" s="87"/>
      <c r="S917" s="85"/>
      <c r="T917" s="111"/>
      <c r="U917" s="112">
        <v>0</v>
      </c>
      <c r="V917" s="87"/>
      <c r="W917" s="85"/>
      <c r="X917" s="111"/>
      <c r="Y917" s="112">
        <v>0</v>
      </c>
      <c r="Z917" s="87"/>
      <c r="AA917" s="85"/>
      <c r="AB917" s="111"/>
      <c r="AC917" s="112">
        <v>0</v>
      </c>
      <c r="AD917" s="87"/>
      <c r="AE917" s="85"/>
      <c r="AF917" s="111"/>
      <c r="AG917" s="112">
        <v>0</v>
      </c>
      <c r="AH917" s="87"/>
      <c r="AI917" s="85"/>
      <c r="AJ917" s="111"/>
      <c r="AK917" s="112">
        <v>0</v>
      </c>
      <c r="AL917" s="87"/>
      <c r="AM917" s="85"/>
      <c r="AN917" s="111"/>
      <c r="AO917" s="112">
        <v>0</v>
      </c>
      <c r="AP917" s="87"/>
      <c r="AQ917" s="85"/>
      <c r="AR917" s="111"/>
      <c r="AS917" s="112">
        <v>0</v>
      </c>
      <c r="AT917" s="87"/>
      <c r="AU917" s="85"/>
      <c r="AV917" s="111"/>
      <c r="AW917" s="112">
        <v>0</v>
      </c>
      <c r="AX917" s="87"/>
      <c r="AY917" s="85"/>
      <c r="AZ917" s="267">
        <f t="shared" si="53"/>
        <v>0</v>
      </c>
      <c r="BA917" s="88">
        <f t="shared" si="54"/>
        <v>0</v>
      </c>
      <c r="BC917">
        <f>IF($A917&lt;&gt;"",COUNTIF($BD$3:$BD917,$BD917),0)</f>
        <v>0</v>
      </c>
      <c r="BD917" t="str">
        <f>IF($A917&lt;&gt;"",VLOOKUP(TRUNC(MID($A917,1,2),0),Plano_Contas!$H$3:$J$103,2,TRUE),"")</f>
        <v/>
      </c>
      <c r="BE917" s="201" t="str">
        <f t="shared" si="55"/>
        <v/>
      </c>
      <c r="BF917" t="str">
        <f ca="1">IF($BT917&lt;&gt;"",SUMIF($BD$3:$BD$1004,"="&amp;$BD917,INDIRECT(ADDRESS(3,BF$2,1,1)):INDIRECT(ADDRESS(1004,BF$2,1,1))),"")</f>
        <v/>
      </c>
      <c r="BG917" t="str">
        <f ca="1">IF($BT917&lt;&gt;"",SUMIF($BD$3:$BD$1004,"="&amp;$BD917,INDIRECT(ADDRESS(3,BG$2,1,1)):INDIRECT(ADDRESS(1004,BG$2,1,1))),"")</f>
        <v/>
      </c>
      <c r="BH917" t="str">
        <f ca="1">IF($BT917&lt;&gt;"",SUMIF($BD$3:$BD$1004,"="&amp;$BD917,INDIRECT(ADDRESS(3,BH$2,1,1)):INDIRECT(ADDRESS(1004,BH$2,1,1))),"")</f>
        <v/>
      </c>
      <c r="BI917" t="str">
        <f ca="1">IF($BT917&lt;&gt;"",SUMIF($BD$3:$BD$1004,"="&amp;$BD917,INDIRECT(ADDRESS(3,BI$2,1,1)):INDIRECT(ADDRESS(1004,BI$2,1,1))),"")</f>
        <v/>
      </c>
      <c r="BJ917" t="str">
        <f ca="1">IF($BT917&lt;&gt;"",SUMIF($BD$3:$BD$1004,"="&amp;$BD917,INDIRECT(ADDRESS(3,BJ$2,1,1)):INDIRECT(ADDRESS(1004,BJ$2,1,1))),"")</f>
        <v/>
      </c>
      <c r="BK917" t="str">
        <f ca="1">IF($BT917&lt;&gt;"",SUMIF($BD$3:$BD$1004,"="&amp;$BD917,INDIRECT(ADDRESS(3,BK$2,1,1)):INDIRECT(ADDRESS(1004,BK$2,1,1))),"")</f>
        <v/>
      </c>
      <c r="BL917" t="str">
        <f ca="1">IF($BT917&lt;&gt;"",SUMIF($BD$3:$BD$1004,"="&amp;$BD917,INDIRECT(ADDRESS(3,BL$2,1,1)):INDIRECT(ADDRESS(1004,BL$2,1,1))),"")</f>
        <v/>
      </c>
      <c r="BM917" t="str">
        <f ca="1">IF($BT917&lt;&gt;"",SUMIF($BD$3:$BD$1004,"="&amp;$BD917,INDIRECT(ADDRESS(3,BM$2,1,1)):INDIRECT(ADDRESS(1004,BM$2,1,1))),"")</f>
        <v/>
      </c>
      <c r="BN917" t="str">
        <f ca="1">IF($BT917&lt;&gt;"",SUMIF($BD$3:$BD$1004,"="&amp;$BD917,INDIRECT(ADDRESS(3,BN$2,1,1)):INDIRECT(ADDRESS(1004,BN$2,1,1))),"")</f>
        <v/>
      </c>
      <c r="BO917" t="str">
        <f ca="1">IF($BT917&lt;&gt;"",SUMIF($BD$3:$BD$1004,"="&amp;$BD917,INDIRECT(ADDRESS(3,BO$2,1,1)):INDIRECT(ADDRESS(1004,BO$2,1,1))),"")</f>
        <v/>
      </c>
      <c r="BP917" t="str">
        <f ca="1">IF($BT917&lt;&gt;"",SUMIF($BD$3:$BD$1004,"="&amp;$BD917,INDIRECT(ADDRESS(3,BP$2,1,1)):INDIRECT(ADDRESS(1004,BP$2,1,1))),"")</f>
        <v/>
      </c>
      <c r="BQ917" t="str">
        <f ca="1">IF($BT917&lt;&gt;"",SUMIF($BD$3:$BD$1004,"="&amp;$BD917,INDIRECT(ADDRESS(3,BQ$2,1,1)):INDIRECT(ADDRESS(1004,BQ$2,1,1))),"")</f>
        <v/>
      </c>
      <c r="BR917" t="str">
        <f ca="1">IF($BT917&lt;&gt;"",SUMIF($BD$3:$BD$1004,"="&amp;$BD917,INDIRECT(ADDRESS(3,BR$2,1,1)):INDIRECT(ADDRESS(1004,BR$2,1,1))),"")</f>
        <v/>
      </c>
      <c r="BS917" t="str">
        <f>IF($A917&lt;&gt;"",VLOOKUP(TRUNC(MID($A917,1,2),0),Plano_Contas!$H$3:$J$103,3,TRUE),"")</f>
        <v/>
      </c>
      <c r="BT917" t="str">
        <f t="shared" si="56"/>
        <v/>
      </c>
      <c r="BV917">
        <f>Empresas!C917</f>
        <v>0</v>
      </c>
    </row>
    <row r="918" spans="1:74" x14ac:dyDescent="0.2">
      <c r="A918" s="89"/>
      <c r="B918" s="52" t="str">
        <f>IF($A918&lt;&gt;"",VLOOKUP(""&amp;$A918,Plano_Contas!$A$3:$F$1003,6,0),"")</f>
        <v/>
      </c>
      <c r="C918" s="91"/>
      <c r="D918" s="111"/>
      <c r="E918" s="112">
        <v>0</v>
      </c>
      <c r="F918" s="87"/>
      <c r="G918" s="85"/>
      <c r="H918" s="111"/>
      <c r="I918" s="112">
        <v>0</v>
      </c>
      <c r="J918" s="87"/>
      <c r="K918" s="85"/>
      <c r="L918" s="111"/>
      <c r="M918" s="112">
        <v>0</v>
      </c>
      <c r="N918" s="87"/>
      <c r="O918" s="85"/>
      <c r="P918" s="111"/>
      <c r="Q918" s="112">
        <v>0</v>
      </c>
      <c r="R918" s="87"/>
      <c r="S918" s="85"/>
      <c r="T918" s="111"/>
      <c r="U918" s="112">
        <v>0</v>
      </c>
      <c r="V918" s="87"/>
      <c r="W918" s="85"/>
      <c r="X918" s="111"/>
      <c r="Y918" s="112">
        <v>0</v>
      </c>
      <c r="Z918" s="87"/>
      <c r="AA918" s="85"/>
      <c r="AB918" s="111"/>
      <c r="AC918" s="112">
        <v>0</v>
      </c>
      <c r="AD918" s="87"/>
      <c r="AE918" s="85"/>
      <c r="AF918" s="111"/>
      <c r="AG918" s="112">
        <v>0</v>
      </c>
      <c r="AH918" s="87"/>
      <c r="AI918" s="85"/>
      <c r="AJ918" s="111"/>
      <c r="AK918" s="112">
        <v>0</v>
      </c>
      <c r="AL918" s="87"/>
      <c r="AM918" s="85"/>
      <c r="AN918" s="111"/>
      <c r="AO918" s="112">
        <v>0</v>
      </c>
      <c r="AP918" s="87"/>
      <c r="AQ918" s="85"/>
      <c r="AR918" s="111"/>
      <c r="AS918" s="112">
        <v>0</v>
      </c>
      <c r="AT918" s="87"/>
      <c r="AU918" s="85"/>
      <c r="AV918" s="111"/>
      <c r="AW918" s="112">
        <v>0</v>
      </c>
      <c r="AX918" s="87"/>
      <c r="AY918" s="85"/>
      <c r="AZ918" s="267">
        <f t="shared" si="53"/>
        <v>0</v>
      </c>
      <c r="BA918" s="88">
        <f t="shared" si="54"/>
        <v>0</v>
      </c>
      <c r="BC918">
        <f>IF($A918&lt;&gt;"",COUNTIF($BD$3:$BD918,$BD918),0)</f>
        <v>0</v>
      </c>
      <c r="BD918" t="str">
        <f>IF($A918&lt;&gt;"",VLOOKUP(TRUNC(MID($A918,1,2),0),Plano_Contas!$H$3:$J$103,2,TRUE),"")</f>
        <v/>
      </c>
      <c r="BE918" s="201" t="str">
        <f t="shared" si="55"/>
        <v/>
      </c>
      <c r="BF918" t="str">
        <f ca="1">IF($BT918&lt;&gt;"",SUMIF($BD$3:$BD$1004,"="&amp;$BD918,INDIRECT(ADDRESS(3,BF$2,1,1)):INDIRECT(ADDRESS(1004,BF$2,1,1))),"")</f>
        <v/>
      </c>
      <c r="BG918" t="str">
        <f ca="1">IF($BT918&lt;&gt;"",SUMIF($BD$3:$BD$1004,"="&amp;$BD918,INDIRECT(ADDRESS(3,BG$2,1,1)):INDIRECT(ADDRESS(1004,BG$2,1,1))),"")</f>
        <v/>
      </c>
      <c r="BH918" t="str">
        <f ca="1">IF($BT918&lt;&gt;"",SUMIF($BD$3:$BD$1004,"="&amp;$BD918,INDIRECT(ADDRESS(3,BH$2,1,1)):INDIRECT(ADDRESS(1004,BH$2,1,1))),"")</f>
        <v/>
      </c>
      <c r="BI918" t="str">
        <f ca="1">IF($BT918&lt;&gt;"",SUMIF($BD$3:$BD$1004,"="&amp;$BD918,INDIRECT(ADDRESS(3,BI$2,1,1)):INDIRECT(ADDRESS(1004,BI$2,1,1))),"")</f>
        <v/>
      </c>
      <c r="BJ918" t="str">
        <f ca="1">IF($BT918&lt;&gt;"",SUMIF($BD$3:$BD$1004,"="&amp;$BD918,INDIRECT(ADDRESS(3,BJ$2,1,1)):INDIRECT(ADDRESS(1004,BJ$2,1,1))),"")</f>
        <v/>
      </c>
      <c r="BK918" t="str">
        <f ca="1">IF($BT918&lt;&gt;"",SUMIF($BD$3:$BD$1004,"="&amp;$BD918,INDIRECT(ADDRESS(3,BK$2,1,1)):INDIRECT(ADDRESS(1004,BK$2,1,1))),"")</f>
        <v/>
      </c>
      <c r="BL918" t="str">
        <f ca="1">IF($BT918&lt;&gt;"",SUMIF($BD$3:$BD$1004,"="&amp;$BD918,INDIRECT(ADDRESS(3,BL$2,1,1)):INDIRECT(ADDRESS(1004,BL$2,1,1))),"")</f>
        <v/>
      </c>
      <c r="BM918" t="str">
        <f ca="1">IF($BT918&lt;&gt;"",SUMIF($BD$3:$BD$1004,"="&amp;$BD918,INDIRECT(ADDRESS(3,BM$2,1,1)):INDIRECT(ADDRESS(1004,BM$2,1,1))),"")</f>
        <v/>
      </c>
      <c r="BN918" t="str">
        <f ca="1">IF($BT918&lt;&gt;"",SUMIF($BD$3:$BD$1004,"="&amp;$BD918,INDIRECT(ADDRESS(3,BN$2,1,1)):INDIRECT(ADDRESS(1004,BN$2,1,1))),"")</f>
        <v/>
      </c>
      <c r="BO918" t="str">
        <f ca="1">IF($BT918&lt;&gt;"",SUMIF($BD$3:$BD$1004,"="&amp;$BD918,INDIRECT(ADDRESS(3,BO$2,1,1)):INDIRECT(ADDRESS(1004,BO$2,1,1))),"")</f>
        <v/>
      </c>
      <c r="BP918" t="str">
        <f ca="1">IF($BT918&lt;&gt;"",SUMIF($BD$3:$BD$1004,"="&amp;$BD918,INDIRECT(ADDRESS(3,BP$2,1,1)):INDIRECT(ADDRESS(1004,BP$2,1,1))),"")</f>
        <v/>
      </c>
      <c r="BQ918" t="str">
        <f ca="1">IF($BT918&lt;&gt;"",SUMIF($BD$3:$BD$1004,"="&amp;$BD918,INDIRECT(ADDRESS(3,BQ$2,1,1)):INDIRECT(ADDRESS(1004,BQ$2,1,1))),"")</f>
        <v/>
      </c>
      <c r="BR918" t="str">
        <f ca="1">IF($BT918&lt;&gt;"",SUMIF($BD$3:$BD$1004,"="&amp;$BD918,INDIRECT(ADDRESS(3,BR$2,1,1)):INDIRECT(ADDRESS(1004,BR$2,1,1))),"")</f>
        <v/>
      </c>
      <c r="BS918" t="str">
        <f>IF($A918&lt;&gt;"",VLOOKUP(TRUNC(MID($A918,1,2),0),Plano_Contas!$H$3:$J$103,3,TRUE),"")</f>
        <v/>
      </c>
      <c r="BT918" t="str">
        <f t="shared" si="56"/>
        <v/>
      </c>
      <c r="BV918">
        <f>Empresas!C918</f>
        <v>0</v>
      </c>
    </row>
    <row r="919" spans="1:74" x14ac:dyDescent="0.2">
      <c r="A919" s="89"/>
      <c r="B919" s="52" t="str">
        <f>IF($A919&lt;&gt;"",VLOOKUP(""&amp;$A919,Plano_Contas!$A$3:$F$1003,6,0),"")</f>
        <v/>
      </c>
      <c r="C919" s="91"/>
      <c r="D919" s="111"/>
      <c r="E919" s="112">
        <v>0</v>
      </c>
      <c r="F919" s="87"/>
      <c r="G919" s="85"/>
      <c r="H919" s="111"/>
      <c r="I919" s="112">
        <v>0</v>
      </c>
      <c r="J919" s="87"/>
      <c r="K919" s="85"/>
      <c r="L919" s="111"/>
      <c r="M919" s="112">
        <v>0</v>
      </c>
      <c r="N919" s="87"/>
      <c r="O919" s="85"/>
      <c r="P919" s="111"/>
      <c r="Q919" s="112">
        <v>0</v>
      </c>
      <c r="R919" s="87"/>
      <c r="S919" s="85"/>
      <c r="T919" s="111"/>
      <c r="U919" s="112">
        <v>0</v>
      </c>
      <c r="V919" s="87"/>
      <c r="W919" s="85"/>
      <c r="X919" s="111"/>
      <c r="Y919" s="112">
        <v>0</v>
      </c>
      <c r="Z919" s="87"/>
      <c r="AA919" s="85"/>
      <c r="AB919" s="111"/>
      <c r="AC919" s="112">
        <v>0</v>
      </c>
      <c r="AD919" s="87"/>
      <c r="AE919" s="85"/>
      <c r="AF919" s="111"/>
      <c r="AG919" s="112">
        <v>0</v>
      </c>
      <c r="AH919" s="87"/>
      <c r="AI919" s="85"/>
      <c r="AJ919" s="111"/>
      <c r="AK919" s="112">
        <v>0</v>
      </c>
      <c r="AL919" s="87"/>
      <c r="AM919" s="85"/>
      <c r="AN919" s="111"/>
      <c r="AO919" s="112">
        <v>0</v>
      </c>
      <c r="AP919" s="87"/>
      <c r="AQ919" s="85"/>
      <c r="AR919" s="111"/>
      <c r="AS919" s="112">
        <v>0</v>
      </c>
      <c r="AT919" s="87"/>
      <c r="AU919" s="85"/>
      <c r="AV919" s="111"/>
      <c r="AW919" s="112">
        <v>0</v>
      </c>
      <c r="AX919" s="87"/>
      <c r="AY919" s="85"/>
      <c r="AZ919" s="267">
        <f t="shared" si="53"/>
        <v>0</v>
      </c>
      <c r="BA919" s="88">
        <f t="shared" si="54"/>
        <v>0</v>
      </c>
      <c r="BC919">
        <f>IF($A919&lt;&gt;"",COUNTIF($BD$3:$BD919,$BD919),0)</f>
        <v>0</v>
      </c>
      <c r="BD919" t="str">
        <f>IF($A919&lt;&gt;"",VLOOKUP(TRUNC(MID($A919,1,2),0),Plano_Contas!$H$3:$J$103,2,TRUE),"")</f>
        <v/>
      </c>
      <c r="BE919" s="201" t="str">
        <f t="shared" si="55"/>
        <v/>
      </c>
      <c r="BF919" t="str">
        <f ca="1">IF($BT919&lt;&gt;"",SUMIF($BD$3:$BD$1004,"="&amp;$BD919,INDIRECT(ADDRESS(3,BF$2,1,1)):INDIRECT(ADDRESS(1004,BF$2,1,1))),"")</f>
        <v/>
      </c>
      <c r="BG919" t="str">
        <f ca="1">IF($BT919&lt;&gt;"",SUMIF($BD$3:$BD$1004,"="&amp;$BD919,INDIRECT(ADDRESS(3,BG$2,1,1)):INDIRECT(ADDRESS(1004,BG$2,1,1))),"")</f>
        <v/>
      </c>
      <c r="BH919" t="str">
        <f ca="1">IF($BT919&lt;&gt;"",SUMIF($BD$3:$BD$1004,"="&amp;$BD919,INDIRECT(ADDRESS(3,BH$2,1,1)):INDIRECT(ADDRESS(1004,BH$2,1,1))),"")</f>
        <v/>
      </c>
      <c r="BI919" t="str">
        <f ca="1">IF($BT919&lt;&gt;"",SUMIF($BD$3:$BD$1004,"="&amp;$BD919,INDIRECT(ADDRESS(3,BI$2,1,1)):INDIRECT(ADDRESS(1004,BI$2,1,1))),"")</f>
        <v/>
      </c>
      <c r="BJ919" t="str">
        <f ca="1">IF($BT919&lt;&gt;"",SUMIF($BD$3:$BD$1004,"="&amp;$BD919,INDIRECT(ADDRESS(3,BJ$2,1,1)):INDIRECT(ADDRESS(1004,BJ$2,1,1))),"")</f>
        <v/>
      </c>
      <c r="BK919" t="str">
        <f ca="1">IF($BT919&lt;&gt;"",SUMIF($BD$3:$BD$1004,"="&amp;$BD919,INDIRECT(ADDRESS(3,BK$2,1,1)):INDIRECT(ADDRESS(1004,BK$2,1,1))),"")</f>
        <v/>
      </c>
      <c r="BL919" t="str">
        <f ca="1">IF($BT919&lt;&gt;"",SUMIF($BD$3:$BD$1004,"="&amp;$BD919,INDIRECT(ADDRESS(3,BL$2,1,1)):INDIRECT(ADDRESS(1004,BL$2,1,1))),"")</f>
        <v/>
      </c>
      <c r="BM919" t="str">
        <f ca="1">IF($BT919&lt;&gt;"",SUMIF($BD$3:$BD$1004,"="&amp;$BD919,INDIRECT(ADDRESS(3,BM$2,1,1)):INDIRECT(ADDRESS(1004,BM$2,1,1))),"")</f>
        <v/>
      </c>
      <c r="BN919" t="str">
        <f ca="1">IF($BT919&lt;&gt;"",SUMIF($BD$3:$BD$1004,"="&amp;$BD919,INDIRECT(ADDRESS(3,BN$2,1,1)):INDIRECT(ADDRESS(1004,BN$2,1,1))),"")</f>
        <v/>
      </c>
      <c r="BO919" t="str">
        <f ca="1">IF($BT919&lt;&gt;"",SUMIF($BD$3:$BD$1004,"="&amp;$BD919,INDIRECT(ADDRESS(3,BO$2,1,1)):INDIRECT(ADDRESS(1004,BO$2,1,1))),"")</f>
        <v/>
      </c>
      <c r="BP919" t="str">
        <f ca="1">IF($BT919&lt;&gt;"",SUMIF($BD$3:$BD$1004,"="&amp;$BD919,INDIRECT(ADDRESS(3,BP$2,1,1)):INDIRECT(ADDRESS(1004,BP$2,1,1))),"")</f>
        <v/>
      </c>
      <c r="BQ919" t="str">
        <f ca="1">IF($BT919&lt;&gt;"",SUMIF($BD$3:$BD$1004,"="&amp;$BD919,INDIRECT(ADDRESS(3,BQ$2,1,1)):INDIRECT(ADDRESS(1004,BQ$2,1,1))),"")</f>
        <v/>
      </c>
      <c r="BR919" t="str">
        <f ca="1">IF($BT919&lt;&gt;"",SUMIF($BD$3:$BD$1004,"="&amp;$BD919,INDIRECT(ADDRESS(3,BR$2,1,1)):INDIRECT(ADDRESS(1004,BR$2,1,1))),"")</f>
        <v/>
      </c>
      <c r="BS919" t="str">
        <f>IF($A919&lt;&gt;"",VLOOKUP(TRUNC(MID($A919,1,2),0),Plano_Contas!$H$3:$J$103,3,TRUE),"")</f>
        <v/>
      </c>
      <c r="BT919" t="str">
        <f t="shared" si="56"/>
        <v/>
      </c>
      <c r="BV919">
        <f>Empresas!C919</f>
        <v>0</v>
      </c>
    </row>
    <row r="920" spans="1:74" x14ac:dyDescent="0.2">
      <c r="A920" s="89"/>
      <c r="B920" s="52" t="str">
        <f>IF($A920&lt;&gt;"",VLOOKUP(""&amp;$A920,Plano_Contas!$A$3:$F$1003,6,0),"")</f>
        <v/>
      </c>
      <c r="C920" s="91"/>
      <c r="D920" s="111"/>
      <c r="E920" s="112">
        <v>0</v>
      </c>
      <c r="F920" s="87"/>
      <c r="G920" s="85"/>
      <c r="H920" s="111"/>
      <c r="I920" s="112">
        <v>0</v>
      </c>
      <c r="J920" s="87"/>
      <c r="K920" s="85"/>
      <c r="L920" s="111"/>
      <c r="M920" s="112">
        <v>0</v>
      </c>
      <c r="N920" s="87"/>
      <c r="O920" s="85"/>
      <c r="P920" s="111"/>
      <c r="Q920" s="112">
        <v>0</v>
      </c>
      <c r="R920" s="87"/>
      <c r="S920" s="85"/>
      <c r="T920" s="111"/>
      <c r="U920" s="112">
        <v>0</v>
      </c>
      <c r="V920" s="87"/>
      <c r="W920" s="85"/>
      <c r="X920" s="111"/>
      <c r="Y920" s="112">
        <v>0</v>
      </c>
      <c r="Z920" s="87"/>
      <c r="AA920" s="85"/>
      <c r="AB920" s="111"/>
      <c r="AC920" s="112">
        <v>0</v>
      </c>
      <c r="AD920" s="87"/>
      <c r="AE920" s="85"/>
      <c r="AF920" s="111"/>
      <c r="AG920" s="112">
        <v>0</v>
      </c>
      <c r="AH920" s="87"/>
      <c r="AI920" s="85"/>
      <c r="AJ920" s="111"/>
      <c r="AK920" s="112">
        <v>0</v>
      </c>
      <c r="AL920" s="87"/>
      <c r="AM920" s="85"/>
      <c r="AN920" s="111"/>
      <c r="AO920" s="112">
        <v>0</v>
      </c>
      <c r="AP920" s="87"/>
      <c r="AQ920" s="85"/>
      <c r="AR920" s="111"/>
      <c r="AS920" s="112">
        <v>0</v>
      </c>
      <c r="AT920" s="87"/>
      <c r="AU920" s="85"/>
      <c r="AV920" s="111"/>
      <c r="AW920" s="112">
        <v>0</v>
      </c>
      <c r="AX920" s="87"/>
      <c r="AY920" s="85"/>
      <c r="AZ920" s="267">
        <f t="shared" si="53"/>
        <v>0</v>
      </c>
      <c r="BA920" s="88">
        <f t="shared" si="54"/>
        <v>0</v>
      </c>
      <c r="BC920">
        <f>IF($A920&lt;&gt;"",COUNTIF($BD$3:$BD920,$BD920),0)</f>
        <v>0</v>
      </c>
      <c r="BD920" t="str">
        <f>IF($A920&lt;&gt;"",VLOOKUP(TRUNC(MID($A920,1,2),0),Plano_Contas!$H$3:$J$103,2,TRUE),"")</f>
        <v/>
      </c>
      <c r="BE920" s="201" t="str">
        <f t="shared" si="55"/>
        <v/>
      </c>
      <c r="BF920" t="str">
        <f ca="1">IF($BT920&lt;&gt;"",SUMIF($BD$3:$BD$1004,"="&amp;$BD920,INDIRECT(ADDRESS(3,BF$2,1,1)):INDIRECT(ADDRESS(1004,BF$2,1,1))),"")</f>
        <v/>
      </c>
      <c r="BG920" t="str">
        <f ca="1">IF($BT920&lt;&gt;"",SUMIF($BD$3:$BD$1004,"="&amp;$BD920,INDIRECT(ADDRESS(3,BG$2,1,1)):INDIRECT(ADDRESS(1004,BG$2,1,1))),"")</f>
        <v/>
      </c>
      <c r="BH920" t="str">
        <f ca="1">IF($BT920&lt;&gt;"",SUMIF($BD$3:$BD$1004,"="&amp;$BD920,INDIRECT(ADDRESS(3,BH$2,1,1)):INDIRECT(ADDRESS(1004,BH$2,1,1))),"")</f>
        <v/>
      </c>
      <c r="BI920" t="str">
        <f ca="1">IF($BT920&lt;&gt;"",SUMIF($BD$3:$BD$1004,"="&amp;$BD920,INDIRECT(ADDRESS(3,BI$2,1,1)):INDIRECT(ADDRESS(1004,BI$2,1,1))),"")</f>
        <v/>
      </c>
      <c r="BJ920" t="str">
        <f ca="1">IF($BT920&lt;&gt;"",SUMIF($BD$3:$BD$1004,"="&amp;$BD920,INDIRECT(ADDRESS(3,BJ$2,1,1)):INDIRECT(ADDRESS(1004,BJ$2,1,1))),"")</f>
        <v/>
      </c>
      <c r="BK920" t="str">
        <f ca="1">IF($BT920&lt;&gt;"",SUMIF($BD$3:$BD$1004,"="&amp;$BD920,INDIRECT(ADDRESS(3,BK$2,1,1)):INDIRECT(ADDRESS(1004,BK$2,1,1))),"")</f>
        <v/>
      </c>
      <c r="BL920" t="str">
        <f ca="1">IF($BT920&lt;&gt;"",SUMIF($BD$3:$BD$1004,"="&amp;$BD920,INDIRECT(ADDRESS(3,BL$2,1,1)):INDIRECT(ADDRESS(1004,BL$2,1,1))),"")</f>
        <v/>
      </c>
      <c r="BM920" t="str">
        <f ca="1">IF($BT920&lt;&gt;"",SUMIF($BD$3:$BD$1004,"="&amp;$BD920,INDIRECT(ADDRESS(3,BM$2,1,1)):INDIRECT(ADDRESS(1004,BM$2,1,1))),"")</f>
        <v/>
      </c>
      <c r="BN920" t="str">
        <f ca="1">IF($BT920&lt;&gt;"",SUMIF($BD$3:$BD$1004,"="&amp;$BD920,INDIRECT(ADDRESS(3,BN$2,1,1)):INDIRECT(ADDRESS(1004,BN$2,1,1))),"")</f>
        <v/>
      </c>
      <c r="BO920" t="str">
        <f ca="1">IF($BT920&lt;&gt;"",SUMIF($BD$3:$BD$1004,"="&amp;$BD920,INDIRECT(ADDRESS(3,BO$2,1,1)):INDIRECT(ADDRESS(1004,BO$2,1,1))),"")</f>
        <v/>
      </c>
      <c r="BP920" t="str">
        <f ca="1">IF($BT920&lt;&gt;"",SUMIF($BD$3:$BD$1004,"="&amp;$BD920,INDIRECT(ADDRESS(3,BP$2,1,1)):INDIRECT(ADDRESS(1004,BP$2,1,1))),"")</f>
        <v/>
      </c>
      <c r="BQ920" t="str">
        <f ca="1">IF($BT920&lt;&gt;"",SUMIF($BD$3:$BD$1004,"="&amp;$BD920,INDIRECT(ADDRESS(3,BQ$2,1,1)):INDIRECT(ADDRESS(1004,BQ$2,1,1))),"")</f>
        <v/>
      </c>
      <c r="BR920" t="str">
        <f ca="1">IF($BT920&lt;&gt;"",SUMIF($BD$3:$BD$1004,"="&amp;$BD920,INDIRECT(ADDRESS(3,BR$2,1,1)):INDIRECT(ADDRESS(1004,BR$2,1,1))),"")</f>
        <v/>
      </c>
      <c r="BS920" t="str">
        <f>IF($A920&lt;&gt;"",VLOOKUP(TRUNC(MID($A920,1,2),0),Plano_Contas!$H$3:$J$103,3,TRUE),"")</f>
        <v/>
      </c>
      <c r="BT920" t="str">
        <f t="shared" si="56"/>
        <v/>
      </c>
      <c r="BV920">
        <f>Empresas!C920</f>
        <v>0</v>
      </c>
    </row>
    <row r="921" spans="1:74" x14ac:dyDescent="0.2">
      <c r="A921" s="89"/>
      <c r="B921" s="52" t="str">
        <f>IF($A921&lt;&gt;"",VLOOKUP(""&amp;$A921,Plano_Contas!$A$3:$F$1003,6,0),"")</f>
        <v/>
      </c>
      <c r="C921" s="91"/>
      <c r="D921" s="111"/>
      <c r="E921" s="112">
        <v>0</v>
      </c>
      <c r="F921" s="87"/>
      <c r="G921" s="85"/>
      <c r="H921" s="111"/>
      <c r="I921" s="112">
        <v>0</v>
      </c>
      <c r="J921" s="87"/>
      <c r="K921" s="85"/>
      <c r="L921" s="111"/>
      <c r="M921" s="112">
        <v>0</v>
      </c>
      <c r="N921" s="87"/>
      <c r="O921" s="85"/>
      <c r="P921" s="111"/>
      <c r="Q921" s="112">
        <v>0</v>
      </c>
      <c r="R921" s="87"/>
      <c r="S921" s="85"/>
      <c r="T921" s="111"/>
      <c r="U921" s="112">
        <v>0</v>
      </c>
      <c r="V921" s="87"/>
      <c r="W921" s="85"/>
      <c r="X921" s="111"/>
      <c r="Y921" s="112">
        <v>0</v>
      </c>
      <c r="Z921" s="87"/>
      <c r="AA921" s="85"/>
      <c r="AB921" s="111"/>
      <c r="AC921" s="112">
        <v>0</v>
      </c>
      <c r="AD921" s="87"/>
      <c r="AE921" s="85"/>
      <c r="AF921" s="111"/>
      <c r="AG921" s="112">
        <v>0</v>
      </c>
      <c r="AH921" s="87"/>
      <c r="AI921" s="85"/>
      <c r="AJ921" s="111"/>
      <c r="AK921" s="112">
        <v>0</v>
      </c>
      <c r="AL921" s="87"/>
      <c r="AM921" s="85"/>
      <c r="AN921" s="111"/>
      <c r="AO921" s="112">
        <v>0</v>
      </c>
      <c r="AP921" s="87"/>
      <c r="AQ921" s="85"/>
      <c r="AR921" s="111"/>
      <c r="AS921" s="112">
        <v>0</v>
      </c>
      <c r="AT921" s="87"/>
      <c r="AU921" s="85"/>
      <c r="AV921" s="111"/>
      <c r="AW921" s="112">
        <v>0</v>
      </c>
      <c r="AX921" s="87"/>
      <c r="AY921" s="85"/>
      <c r="AZ921" s="267">
        <f t="shared" si="53"/>
        <v>0</v>
      </c>
      <c r="BA921" s="88">
        <f t="shared" si="54"/>
        <v>0</v>
      </c>
      <c r="BC921">
        <f>IF($A921&lt;&gt;"",COUNTIF($BD$3:$BD921,$BD921),0)</f>
        <v>0</v>
      </c>
      <c r="BD921" t="str">
        <f>IF($A921&lt;&gt;"",VLOOKUP(TRUNC(MID($A921,1,2),0),Plano_Contas!$H$3:$J$103,2,TRUE),"")</f>
        <v/>
      </c>
      <c r="BE921" s="201" t="str">
        <f t="shared" si="55"/>
        <v/>
      </c>
      <c r="BF921" t="str">
        <f ca="1">IF($BT921&lt;&gt;"",SUMIF($BD$3:$BD$1004,"="&amp;$BD921,INDIRECT(ADDRESS(3,BF$2,1,1)):INDIRECT(ADDRESS(1004,BF$2,1,1))),"")</f>
        <v/>
      </c>
      <c r="BG921" t="str">
        <f ca="1">IF($BT921&lt;&gt;"",SUMIF($BD$3:$BD$1004,"="&amp;$BD921,INDIRECT(ADDRESS(3,BG$2,1,1)):INDIRECT(ADDRESS(1004,BG$2,1,1))),"")</f>
        <v/>
      </c>
      <c r="BH921" t="str">
        <f ca="1">IF($BT921&lt;&gt;"",SUMIF($BD$3:$BD$1004,"="&amp;$BD921,INDIRECT(ADDRESS(3,BH$2,1,1)):INDIRECT(ADDRESS(1004,BH$2,1,1))),"")</f>
        <v/>
      </c>
      <c r="BI921" t="str">
        <f ca="1">IF($BT921&lt;&gt;"",SUMIF($BD$3:$BD$1004,"="&amp;$BD921,INDIRECT(ADDRESS(3,BI$2,1,1)):INDIRECT(ADDRESS(1004,BI$2,1,1))),"")</f>
        <v/>
      </c>
      <c r="BJ921" t="str">
        <f ca="1">IF($BT921&lt;&gt;"",SUMIF($BD$3:$BD$1004,"="&amp;$BD921,INDIRECT(ADDRESS(3,BJ$2,1,1)):INDIRECT(ADDRESS(1004,BJ$2,1,1))),"")</f>
        <v/>
      </c>
      <c r="BK921" t="str">
        <f ca="1">IF($BT921&lt;&gt;"",SUMIF($BD$3:$BD$1004,"="&amp;$BD921,INDIRECT(ADDRESS(3,BK$2,1,1)):INDIRECT(ADDRESS(1004,BK$2,1,1))),"")</f>
        <v/>
      </c>
      <c r="BL921" t="str">
        <f ca="1">IF($BT921&lt;&gt;"",SUMIF($BD$3:$BD$1004,"="&amp;$BD921,INDIRECT(ADDRESS(3,BL$2,1,1)):INDIRECT(ADDRESS(1004,BL$2,1,1))),"")</f>
        <v/>
      </c>
      <c r="BM921" t="str">
        <f ca="1">IF($BT921&lt;&gt;"",SUMIF($BD$3:$BD$1004,"="&amp;$BD921,INDIRECT(ADDRESS(3,BM$2,1,1)):INDIRECT(ADDRESS(1004,BM$2,1,1))),"")</f>
        <v/>
      </c>
      <c r="BN921" t="str">
        <f ca="1">IF($BT921&lt;&gt;"",SUMIF($BD$3:$BD$1004,"="&amp;$BD921,INDIRECT(ADDRESS(3,BN$2,1,1)):INDIRECT(ADDRESS(1004,BN$2,1,1))),"")</f>
        <v/>
      </c>
      <c r="BO921" t="str">
        <f ca="1">IF($BT921&lt;&gt;"",SUMIF($BD$3:$BD$1004,"="&amp;$BD921,INDIRECT(ADDRESS(3,BO$2,1,1)):INDIRECT(ADDRESS(1004,BO$2,1,1))),"")</f>
        <v/>
      </c>
      <c r="BP921" t="str">
        <f ca="1">IF($BT921&lt;&gt;"",SUMIF($BD$3:$BD$1004,"="&amp;$BD921,INDIRECT(ADDRESS(3,BP$2,1,1)):INDIRECT(ADDRESS(1004,BP$2,1,1))),"")</f>
        <v/>
      </c>
      <c r="BQ921" t="str">
        <f ca="1">IF($BT921&lt;&gt;"",SUMIF($BD$3:$BD$1004,"="&amp;$BD921,INDIRECT(ADDRESS(3,BQ$2,1,1)):INDIRECT(ADDRESS(1004,BQ$2,1,1))),"")</f>
        <v/>
      </c>
      <c r="BR921" t="str">
        <f ca="1">IF($BT921&lt;&gt;"",SUMIF($BD$3:$BD$1004,"="&amp;$BD921,INDIRECT(ADDRESS(3,BR$2,1,1)):INDIRECT(ADDRESS(1004,BR$2,1,1))),"")</f>
        <v/>
      </c>
      <c r="BS921" t="str">
        <f>IF($A921&lt;&gt;"",VLOOKUP(TRUNC(MID($A921,1,2),0),Plano_Contas!$H$3:$J$103,3,TRUE),"")</f>
        <v/>
      </c>
      <c r="BT921" t="str">
        <f t="shared" si="56"/>
        <v/>
      </c>
      <c r="BV921">
        <f>Empresas!C921</f>
        <v>0</v>
      </c>
    </row>
    <row r="922" spans="1:74" x14ac:dyDescent="0.2">
      <c r="A922" s="89"/>
      <c r="B922" s="52" t="str">
        <f>IF($A922&lt;&gt;"",VLOOKUP(""&amp;$A922,Plano_Contas!$A$3:$F$1003,6,0),"")</f>
        <v/>
      </c>
      <c r="C922" s="91"/>
      <c r="D922" s="111"/>
      <c r="E922" s="112">
        <v>0</v>
      </c>
      <c r="F922" s="87"/>
      <c r="G922" s="85"/>
      <c r="H922" s="111"/>
      <c r="I922" s="112">
        <v>0</v>
      </c>
      <c r="J922" s="87"/>
      <c r="K922" s="85"/>
      <c r="L922" s="111"/>
      <c r="M922" s="112">
        <v>0</v>
      </c>
      <c r="N922" s="87"/>
      <c r="O922" s="85"/>
      <c r="P922" s="111"/>
      <c r="Q922" s="112">
        <v>0</v>
      </c>
      <c r="R922" s="87"/>
      <c r="S922" s="85"/>
      <c r="T922" s="111"/>
      <c r="U922" s="112">
        <v>0</v>
      </c>
      <c r="V922" s="87"/>
      <c r="W922" s="85"/>
      <c r="X922" s="111"/>
      <c r="Y922" s="112">
        <v>0</v>
      </c>
      <c r="Z922" s="87"/>
      <c r="AA922" s="85"/>
      <c r="AB922" s="111"/>
      <c r="AC922" s="112">
        <v>0</v>
      </c>
      <c r="AD922" s="87"/>
      <c r="AE922" s="85"/>
      <c r="AF922" s="111"/>
      <c r="AG922" s="112">
        <v>0</v>
      </c>
      <c r="AH922" s="87"/>
      <c r="AI922" s="85"/>
      <c r="AJ922" s="111"/>
      <c r="AK922" s="112">
        <v>0</v>
      </c>
      <c r="AL922" s="87"/>
      <c r="AM922" s="85"/>
      <c r="AN922" s="111"/>
      <c r="AO922" s="112">
        <v>0</v>
      </c>
      <c r="AP922" s="87"/>
      <c r="AQ922" s="85"/>
      <c r="AR922" s="111"/>
      <c r="AS922" s="112">
        <v>0</v>
      </c>
      <c r="AT922" s="87"/>
      <c r="AU922" s="85"/>
      <c r="AV922" s="111"/>
      <c r="AW922" s="112">
        <v>0</v>
      </c>
      <c r="AX922" s="87"/>
      <c r="AY922" s="85"/>
      <c r="AZ922" s="267">
        <f t="shared" si="53"/>
        <v>0</v>
      </c>
      <c r="BA922" s="88">
        <f t="shared" si="54"/>
        <v>0</v>
      </c>
      <c r="BC922">
        <f>IF($A922&lt;&gt;"",COUNTIF($BD$3:$BD922,$BD922),0)</f>
        <v>0</v>
      </c>
      <c r="BD922" t="str">
        <f>IF($A922&lt;&gt;"",VLOOKUP(TRUNC(MID($A922,1,2),0),Plano_Contas!$H$3:$J$103,2,TRUE),"")</f>
        <v/>
      </c>
      <c r="BE922" s="201" t="str">
        <f t="shared" si="55"/>
        <v/>
      </c>
      <c r="BF922" t="str">
        <f ca="1">IF($BT922&lt;&gt;"",SUMIF($BD$3:$BD$1004,"="&amp;$BD922,INDIRECT(ADDRESS(3,BF$2,1,1)):INDIRECT(ADDRESS(1004,BF$2,1,1))),"")</f>
        <v/>
      </c>
      <c r="BG922" t="str">
        <f ca="1">IF($BT922&lt;&gt;"",SUMIF($BD$3:$BD$1004,"="&amp;$BD922,INDIRECT(ADDRESS(3,BG$2,1,1)):INDIRECT(ADDRESS(1004,BG$2,1,1))),"")</f>
        <v/>
      </c>
      <c r="BH922" t="str">
        <f ca="1">IF($BT922&lt;&gt;"",SUMIF($BD$3:$BD$1004,"="&amp;$BD922,INDIRECT(ADDRESS(3,BH$2,1,1)):INDIRECT(ADDRESS(1004,BH$2,1,1))),"")</f>
        <v/>
      </c>
      <c r="BI922" t="str">
        <f ca="1">IF($BT922&lt;&gt;"",SUMIF($BD$3:$BD$1004,"="&amp;$BD922,INDIRECT(ADDRESS(3,BI$2,1,1)):INDIRECT(ADDRESS(1004,BI$2,1,1))),"")</f>
        <v/>
      </c>
      <c r="BJ922" t="str">
        <f ca="1">IF($BT922&lt;&gt;"",SUMIF($BD$3:$BD$1004,"="&amp;$BD922,INDIRECT(ADDRESS(3,BJ$2,1,1)):INDIRECT(ADDRESS(1004,BJ$2,1,1))),"")</f>
        <v/>
      </c>
      <c r="BK922" t="str">
        <f ca="1">IF($BT922&lt;&gt;"",SUMIF($BD$3:$BD$1004,"="&amp;$BD922,INDIRECT(ADDRESS(3,BK$2,1,1)):INDIRECT(ADDRESS(1004,BK$2,1,1))),"")</f>
        <v/>
      </c>
      <c r="BL922" t="str">
        <f ca="1">IF($BT922&lt;&gt;"",SUMIF($BD$3:$BD$1004,"="&amp;$BD922,INDIRECT(ADDRESS(3,BL$2,1,1)):INDIRECT(ADDRESS(1004,BL$2,1,1))),"")</f>
        <v/>
      </c>
      <c r="BM922" t="str">
        <f ca="1">IF($BT922&lt;&gt;"",SUMIF($BD$3:$BD$1004,"="&amp;$BD922,INDIRECT(ADDRESS(3,BM$2,1,1)):INDIRECT(ADDRESS(1004,BM$2,1,1))),"")</f>
        <v/>
      </c>
      <c r="BN922" t="str">
        <f ca="1">IF($BT922&lt;&gt;"",SUMIF($BD$3:$BD$1004,"="&amp;$BD922,INDIRECT(ADDRESS(3,BN$2,1,1)):INDIRECT(ADDRESS(1004,BN$2,1,1))),"")</f>
        <v/>
      </c>
      <c r="BO922" t="str">
        <f ca="1">IF($BT922&lt;&gt;"",SUMIF($BD$3:$BD$1004,"="&amp;$BD922,INDIRECT(ADDRESS(3,BO$2,1,1)):INDIRECT(ADDRESS(1004,BO$2,1,1))),"")</f>
        <v/>
      </c>
      <c r="BP922" t="str">
        <f ca="1">IF($BT922&lt;&gt;"",SUMIF($BD$3:$BD$1004,"="&amp;$BD922,INDIRECT(ADDRESS(3,BP$2,1,1)):INDIRECT(ADDRESS(1004,BP$2,1,1))),"")</f>
        <v/>
      </c>
      <c r="BQ922" t="str">
        <f ca="1">IF($BT922&lt;&gt;"",SUMIF($BD$3:$BD$1004,"="&amp;$BD922,INDIRECT(ADDRESS(3,BQ$2,1,1)):INDIRECT(ADDRESS(1004,BQ$2,1,1))),"")</f>
        <v/>
      </c>
      <c r="BR922" t="str">
        <f ca="1">IF($BT922&lt;&gt;"",SUMIF($BD$3:$BD$1004,"="&amp;$BD922,INDIRECT(ADDRESS(3,BR$2,1,1)):INDIRECT(ADDRESS(1004,BR$2,1,1))),"")</f>
        <v/>
      </c>
      <c r="BS922" t="str">
        <f>IF($A922&lt;&gt;"",VLOOKUP(TRUNC(MID($A922,1,2),0),Plano_Contas!$H$3:$J$103,3,TRUE),"")</f>
        <v/>
      </c>
      <c r="BT922" t="str">
        <f t="shared" si="56"/>
        <v/>
      </c>
      <c r="BV922">
        <f>Empresas!C922</f>
        <v>0</v>
      </c>
    </row>
    <row r="923" spans="1:74" x14ac:dyDescent="0.2">
      <c r="A923" s="89"/>
      <c r="B923" s="52" t="str">
        <f>IF($A923&lt;&gt;"",VLOOKUP(""&amp;$A923,Plano_Contas!$A$3:$F$1003,6,0),"")</f>
        <v/>
      </c>
      <c r="C923" s="91"/>
      <c r="D923" s="111"/>
      <c r="E923" s="112">
        <v>0</v>
      </c>
      <c r="F923" s="87"/>
      <c r="G923" s="85"/>
      <c r="H923" s="111"/>
      <c r="I923" s="112">
        <v>0</v>
      </c>
      <c r="J923" s="87"/>
      <c r="K923" s="85"/>
      <c r="L923" s="111"/>
      <c r="M923" s="112">
        <v>0</v>
      </c>
      <c r="N923" s="87"/>
      <c r="O923" s="85"/>
      <c r="P923" s="111"/>
      <c r="Q923" s="112">
        <v>0</v>
      </c>
      <c r="R923" s="87"/>
      <c r="S923" s="85"/>
      <c r="T923" s="111"/>
      <c r="U923" s="112">
        <v>0</v>
      </c>
      <c r="V923" s="87"/>
      <c r="W923" s="85"/>
      <c r="X923" s="111"/>
      <c r="Y923" s="112">
        <v>0</v>
      </c>
      <c r="Z923" s="87"/>
      <c r="AA923" s="85"/>
      <c r="AB923" s="111"/>
      <c r="AC923" s="112">
        <v>0</v>
      </c>
      <c r="AD923" s="87"/>
      <c r="AE923" s="85"/>
      <c r="AF923" s="111"/>
      <c r="AG923" s="112">
        <v>0</v>
      </c>
      <c r="AH923" s="87"/>
      <c r="AI923" s="85"/>
      <c r="AJ923" s="111"/>
      <c r="AK923" s="112">
        <v>0</v>
      </c>
      <c r="AL923" s="87"/>
      <c r="AM923" s="85"/>
      <c r="AN923" s="111"/>
      <c r="AO923" s="112">
        <v>0</v>
      </c>
      <c r="AP923" s="87"/>
      <c r="AQ923" s="85"/>
      <c r="AR923" s="111"/>
      <c r="AS923" s="112">
        <v>0</v>
      </c>
      <c r="AT923" s="87"/>
      <c r="AU923" s="85"/>
      <c r="AV923" s="111"/>
      <c r="AW923" s="112">
        <v>0</v>
      </c>
      <c r="AX923" s="87"/>
      <c r="AY923" s="85"/>
      <c r="AZ923" s="267">
        <f t="shared" si="53"/>
        <v>0</v>
      </c>
      <c r="BA923" s="88">
        <f t="shared" si="54"/>
        <v>0</v>
      </c>
      <c r="BC923">
        <f>IF($A923&lt;&gt;"",COUNTIF($BD$3:$BD923,$BD923),0)</f>
        <v>0</v>
      </c>
      <c r="BD923" t="str">
        <f>IF($A923&lt;&gt;"",VLOOKUP(TRUNC(MID($A923,1,2),0),Plano_Contas!$H$3:$J$103,2,TRUE),"")</f>
        <v/>
      </c>
      <c r="BE923" s="201" t="str">
        <f t="shared" si="55"/>
        <v/>
      </c>
      <c r="BF923" t="str">
        <f ca="1">IF($BT923&lt;&gt;"",SUMIF($BD$3:$BD$1004,"="&amp;$BD923,INDIRECT(ADDRESS(3,BF$2,1,1)):INDIRECT(ADDRESS(1004,BF$2,1,1))),"")</f>
        <v/>
      </c>
      <c r="BG923" t="str">
        <f ca="1">IF($BT923&lt;&gt;"",SUMIF($BD$3:$BD$1004,"="&amp;$BD923,INDIRECT(ADDRESS(3,BG$2,1,1)):INDIRECT(ADDRESS(1004,BG$2,1,1))),"")</f>
        <v/>
      </c>
      <c r="BH923" t="str">
        <f ca="1">IF($BT923&lt;&gt;"",SUMIF($BD$3:$BD$1004,"="&amp;$BD923,INDIRECT(ADDRESS(3,BH$2,1,1)):INDIRECT(ADDRESS(1004,BH$2,1,1))),"")</f>
        <v/>
      </c>
      <c r="BI923" t="str">
        <f ca="1">IF($BT923&lt;&gt;"",SUMIF($BD$3:$BD$1004,"="&amp;$BD923,INDIRECT(ADDRESS(3,BI$2,1,1)):INDIRECT(ADDRESS(1004,BI$2,1,1))),"")</f>
        <v/>
      </c>
      <c r="BJ923" t="str">
        <f ca="1">IF($BT923&lt;&gt;"",SUMIF($BD$3:$BD$1004,"="&amp;$BD923,INDIRECT(ADDRESS(3,BJ$2,1,1)):INDIRECT(ADDRESS(1004,BJ$2,1,1))),"")</f>
        <v/>
      </c>
      <c r="BK923" t="str">
        <f ca="1">IF($BT923&lt;&gt;"",SUMIF($BD$3:$BD$1004,"="&amp;$BD923,INDIRECT(ADDRESS(3,BK$2,1,1)):INDIRECT(ADDRESS(1004,BK$2,1,1))),"")</f>
        <v/>
      </c>
      <c r="BL923" t="str">
        <f ca="1">IF($BT923&lt;&gt;"",SUMIF($BD$3:$BD$1004,"="&amp;$BD923,INDIRECT(ADDRESS(3,BL$2,1,1)):INDIRECT(ADDRESS(1004,BL$2,1,1))),"")</f>
        <v/>
      </c>
      <c r="BM923" t="str">
        <f ca="1">IF($BT923&lt;&gt;"",SUMIF($BD$3:$BD$1004,"="&amp;$BD923,INDIRECT(ADDRESS(3,BM$2,1,1)):INDIRECT(ADDRESS(1004,BM$2,1,1))),"")</f>
        <v/>
      </c>
      <c r="BN923" t="str">
        <f ca="1">IF($BT923&lt;&gt;"",SUMIF($BD$3:$BD$1004,"="&amp;$BD923,INDIRECT(ADDRESS(3,BN$2,1,1)):INDIRECT(ADDRESS(1004,BN$2,1,1))),"")</f>
        <v/>
      </c>
      <c r="BO923" t="str">
        <f ca="1">IF($BT923&lt;&gt;"",SUMIF($BD$3:$BD$1004,"="&amp;$BD923,INDIRECT(ADDRESS(3,BO$2,1,1)):INDIRECT(ADDRESS(1004,BO$2,1,1))),"")</f>
        <v/>
      </c>
      <c r="BP923" t="str">
        <f ca="1">IF($BT923&lt;&gt;"",SUMIF($BD$3:$BD$1004,"="&amp;$BD923,INDIRECT(ADDRESS(3,BP$2,1,1)):INDIRECT(ADDRESS(1004,BP$2,1,1))),"")</f>
        <v/>
      </c>
      <c r="BQ923" t="str">
        <f ca="1">IF($BT923&lt;&gt;"",SUMIF($BD$3:$BD$1004,"="&amp;$BD923,INDIRECT(ADDRESS(3,BQ$2,1,1)):INDIRECT(ADDRESS(1004,BQ$2,1,1))),"")</f>
        <v/>
      </c>
      <c r="BR923" t="str">
        <f ca="1">IF($BT923&lt;&gt;"",SUMIF($BD$3:$BD$1004,"="&amp;$BD923,INDIRECT(ADDRESS(3,BR$2,1,1)):INDIRECT(ADDRESS(1004,BR$2,1,1))),"")</f>
        <v/>
      </c>
      <c r="BS923" t="str">
        <f>IF($A923&lt;&gt;"",VLOOKUP(TRUNC(MID($A923,1,2),0),Plano_Contas!$H$3:$J$103,3,TRUE),"")</f>
        <v/>
      </c>
      <c r="BT923" t="str">
        <f t="shared" si="56"/>
        <v/>
      </c>
      <c r="BV923">
        <f>Empresas!C923</f>
        <v>0</v>
      </c>
    </row>
    <row r="924" spans="1:74" x14ac:dyDescent="0.2">
      <c r="A924" s="89"/>
      <c r="B924" s="52" t="str">
        <f>IF($A924&lt;&gt;"",VLOOKUP(""&amp;$A924,Plano_Contas!$A$3:$F$1003,6,0),"")</f>
        <v/>
      </c>
      <c r="C924" s="91"/>
      <c r="D924" s="111"/>
      <c r="E924" s="112">
        <v>0</v>
      </c>
      <c r="F924" s="87"/>
      <c r="G924" s="85"/>
      <c r="H924" s="111"/>
      <c r="I924" s="112">
        <v>0</v>
      </c>
      <c r="J924" s="87"/>
      <c r="K924" s="85"/>
      <c r="L924" s="111"/>
      <c r="M924" s="112">
        <v>0</v>
      </c>
      <c r="N924" s="87"/>
      <c r="O924" s="85"/>
      <c r="P924" s="111"/>
      <c r="Q924" s="112">
        <v>0</v>
      </c>
      <c r="R924" s="87"/>
      <c r="S924" s="85"/>
      <c r="T924" s="111"/>
      <c r="U924" s="112">
        <v>0</v>
      </c>
      <c r="V924" s="87"/>
      <c r="W924" s="85"/>
      <c r="X924" s="111"/>
      <c r="Y924" s="112">
        <v>0</v>
      </c>
      <c r="Z924" s="87"/>
      <c r="AA924" s="85"/>
      <c r="AB924" s="111"/>
      <c r="AC924" s="112">
        <v>0</v>
      </c>
      <c r="AD924" s="87"/>
      <c r="AE924" s="85"/>
      <c r="AF924" s="111"/>
      <c r="AG924" s="112">
        <v>0</v>
      </c>
      <c r="AH924" s="87"/>
      <c r="AI924" s="85"/>
      <c r="AJ924" s="111"/>
      <c r="AK924" s="112">
        <v>0</v>
      </c>
      <c r="AL924" s="87"/>
      <c r="AM924" s="85"/>
      <c r="AN924" s="111"/>
      <c r="AO924" s="112">
        <v>0</v>
      </c>
      <c r="AP924" s="87"/>
      <c r="AQ924" s="85"/>
      <c r="AR924" s="111"/>
      <c r="AS924" s="112">
        <v>0</v>
      </c>
      <c r="AT924" s="87"/>
      <c r="AU924" s="85"/>
      <c r="AV924" s="111"/>
      <c r="AW924" s="112">
        <v>0</v>
      </c>
      <c r="AX924" s="87"/>
      <c r="AY924" s="85"/>
      <c r="AZ924" s="267">
        <f t="shared" si="53"/>
        <v>0</v>
      </c>
      <c r="BA924" s="88">
        <f t="shared" si="54"/>
        <v>0</v>
      </c>
      <c r="BC924">
        <f>IF($A924&lt;&gt;"",COUNTIF($BD$3:$BD924,$BD924),0)</f>
        <v>0</v>
      </c>
      <c r="BD924" t="str">
        <f>IF($A924&lt;&gt;"",VLOOKUP(TRUNC(MID($A924,1,2),0),Plano_Contas!$H$3:$J$103,2,TRUE),"")</f>
        <v/>
      </c>
      <c r="BE924" s="201" t="str">
        <f t="shared" si="55"/>
        <v/>
      </c>
      <c r="BF924" t="str">
        <f ca="1">IF($BT924&lt;&gt;"",SUMIF($BD$3:$BD$1004,"="&amp;$BD924,INDIRECT(ADDRESS(3,BF$2,1,1)):INDIRECT(ADDRESS(1004,BF$2,1,1))),"")</f>
        <v/>
      </c>
      <c r="BG924" t="str">
        <f ca="1">IF($BT924&lt;&gt;"",SUMIF($BD$3:$BD$1004,"="&amp;$BD924,INDIRECT(ADDRESS(3,BG$2,1,1)):INDIRECT(ADDRESS(1004,BG$2,1,1))),"")</f>
        <v/>
      </c>
      <c r="BH924" t="str">
        <f ca="1">IF($BT924&lt;&gt;"",SUMIF($BD$3:$BD$1004,"="&amp;$BD924,INDIRECT(ADDRESS(3,BH$2,1,1)):INDIRECT(ADDRESS(1004,BH$2,1,1))),"")</f>
        <v/>
      </c>
      <c r="BI924" t="str">
        <f ca="1">IF($BT924&lt;&gt;"",SUMIF($BD$3:$BD$1004,"="&amp;$BD924,INDIRECT(ADDRESS(3,BI$2,1,1)):INDIRECT(ADDRESS(1004,BI$2,1,1))),"")</f>
        <v/>
      </c>
      <c r="BJ924" t="str">
        <f ca="1">IF($BT924&lt;&gt;"",SUMIF($BD$3:$BD$1004,"="&amp;$BD924,INDIRECT(ADDRESS(3,BJ$2,1,1)):INDIRECT(ADDRESS(1004,BJ$2,1,1))),"")</f>
        <v/>
      </c>
      <c r="BK924" t="str">
        <f ca="1">IF($BT924&lt;&gt;"",SUMIF($BD$3:$BD$1004,"="&amp;$BD924,INDIRECT(ADDRESS(3,BK$2,1,1)):INDIRECT(ADDRESS(1004,BK$2,1,1))),"")</f>
        <v/>
      </c>
      <c r="BL924" t="str">
        <f ca="1">IF($BT924&lt;&gt;"",SUMIF($BD$3:$BD$1004,"="&amp;$BD924,INDIRECT(ADDRESS(3,BL$2,1,1)):INDIRECT(ADDRESS(1004,BL$2,1,1))),"")</f>
        <v/>
      </c>
      <c r="BM924" t="str">
        <f ca="1">IF($BT924&lt;&gt;"",SUMIF($BD$3:$BD$1004,"="&amp;$BD924,INDIRECT(ADDRESS(3,BM$2,1,1)):INDIRECT(ADDRESS(1004,BM$2,1,1))),"")</f>
        <v/>
      </c>
      <c r="BN924" t="str">
        <f ca="1">IF($BT924&lt;&gt;"",SUMIF($BD$3:$BD$1004,"="&amp;$BD924,INDIRECT(ADDRESS(3,BN$2,1,1)):INDIRECT(ADDRESS(1004,BN$2,1,1))),"")</f>
        <v/>
      </c>
      <c r="BO924" t="str">
        <f ca="1">IF($BT924&lt;&gt;"",SUMIF($BD$3:$BD$1004,"="&amp;$BD924,INDIRECT(ADDRESS(3,BO$2,1,1)):INDIRECT(ADDRESS(1004,BO$2,1,1))),"")</f>
        <v/>
      </c>
      <c r="BP924" t="str">
        <f ca="1">IF($BT924&lt;&gt;"",SUMIF($BD$3:$BD$1004,"="&amp;$BD924,INDIRECT(ADDRESS(3,BP$2,1,1)):INDIRECT(ADDRESS(1004,BP$2,1,1))),"")</f>
        <v/>
      </c>
      <c r="BQ924" t="str">
        <f ca="1">IF($BT924&lt;&gt;"",SUMIF($BD$3:$BD$1004,"="&amp;$BD924,INDIRECT(ADDRESS(3,BQ$2,1,1)):INDIRECT(ADDRESS(1004,BQ$2,1,1))),"")</f>
        <v/>
      </c>
      <c r="BR924" t="str">
        <f ca="1">IF($BT924&lt;&gt;"",SUMIF($BD$3:$BD$1004,"="&amp;$BD924,INDIRECT(ADDRESS(3,BR$2,1,1)):INDIRECT(ADDRESS(1004,BR$2,1,1))),"")</f>
        <v/>
      </c>
      <c r="BS924" t="str">
        <f>IF($A924&lt;&gt;"",VLOOKUP(TRUNC(MID($A924,1,2),0),Plano_Contas!$H$3:$J$103,3,TRUE),"")</f>
        <v/>
      </c>
      <c r="BT924" t="str">
        <f t="shared" si="56"/>
        <v/>
      </c>
      <c r="BV924">
        <f>Empresas!C924</f>
        <v>0</v>
      </c>
    </row>
    <row r="925" spans="1:74" x14ac:dyDescent="0.2">
      <c r="A925" s="89"/>
      <c r="B925" s="52" t="str">
        <f>IF($A925&lt;&gt;"",VLOOKUP(""&amp;$A925,Plano_Contas!$A$3:$F$1003,6,0),"")</f>
        <v/>
      </c>
      <c r="C925" s="91"/>
      <c r="D925" s="111"/>
      <c r="E925" s="112">
        <v>0</v>
      </c>
      <c r="F925" s="87"/>
      <c r="G925" s="85"/>
      <c r="H925" s="111"/>
      <c r="I925" s="112">
        <v>0</v>
      </c>
      <c r="J925" s="87"/>
      <c r="K925" s="85"/>
      <c r="L925" s="111"/>
      <c r="M925" s="112">
        <v>0</v>
      </c>
      <c r="N925" s="87"/>
      <c r="O925" s="85"/>
      <c r="P925" s="111"/>
      <c r="Q925" s="112">
        <v>0</v>
      </c>
      <c r="R925" s="87"/>
      <c r="S925" s="85"/>
      <c r="T925" s="111"/>
      <c r="U925" s="112">
        <v>0</v>
      </c>
      <c r="V925" s="87"/>
      <c r="W925" s="85"/>
      <c r="X925" s="111"/>
      <c r="Y925" s="112">
        <v>0</v>
      </c>
      <c r="Z925" s="87"/>
      <c r="AA925" s="85"/>
      <c r="AB925" s="111"/>
      <c r="AC925" s="112">
        <v>0</v>
      </c>
      <c r="AD925" s="87"/>
      <c r="AE925" s="85"/>
      <c r="AF925" s="111"/>
      <c r="AG925" s="112">
        <v>0</v>
      </c>
      <c r="AH925" s="87"/>
      <c r="AI925" s="85"/>
      <c r="AJ925" s="111"/>
      <c r="AK925" s="112">
        <v>0</v>
      </c>
      <c r="AL925" s="87"/>
      <c r="AM925" s="85"/>
      <c r="AN925" s="111"/>
      <c r="AO925" s="112">
        <v>0</v>
      </c>
      <c r="AP925" s="87"/>
      <c r="AQ925" s="85"/>
      <c r="AR925" s="111"/>
      <c r="AS925" s="112">
        <v>0</v>
      </c>
      <c r="AT925" s="87"/>
      <c r="AU925" s="85"/>
      <c r="AV925" s="111"/>
      <c r="AW925" s="112">
        <v>0</v>
      </c>
      <c r="AX925" s="87"/>
      <c r="AY925" s="85"/>
      <c r="AZ925" s="267">
        <f t="shared" si="53"/>
        <v>0</v>
      </c>
      <c r="BA925" s="88">
        <f t="shared" si="54"/>
        <v>0</v>
      </c>
      <c r="BC925">
        <f>IF($A925&lt;&gt;"",COUNTIF($BD$3:$BD925,$BD925),0)</f>
        <v>0</v>
      </c>
      <c r="BD925" t="str">
        <f>IF($A925&lt;&gt;"",VLOOKUP(TRUNC(MID($A925,1,2),0),Plano_Contas!$H$3:$J$103,2,TRUE),"")</f>
        <v/>
      </c>
      <c r="BE925" s="201" t="str">
        <f t="shared" si="55"/>
        <v/>
      </c>
      <c r="BF925" t="str">
        <f ca="1">IF($BT925&lt;&gt;"",SUMIF($BD$3:$BD$1004,"="&amp;$BD925,INDIRECT(ADDRESS(3,BF$2,1,1)):INDIRECT(ADDRESS(1004,BF$2,1,1))),"")</f>
        <v/>
      </c>
      <c r="BG925" t="str">
        <f ca="1">IF($BT925&lt;&gt;"",SUMIF($BD$3:$BD$1004,"="&amp;$BD925,INDIRECT(ADDRESS(3,BG$2,1,1)):INDIRECT(ADDRESS(1004,BG$2,1,1))),"")</f>
        <v/>
      </c>
      <c r="BH925" t="str">
        <f ca="1">IF($BT925&lt;&gt;"",SUMIF($BD$3:$BD$1004,"="&amp;$BD925,INDIRECT(ADDRESS(3,BH$2,1,1)):INDIRECT(ADDRESS(1004,BH$2,1,1))),"")</f>
        <v/>
      </c>
      <c r="BI925" t="str">
        <f ca="1">IF($BT925&lt;&gt;"",SUMIF($BD$3:$BD$1004,"="&amp;$BD925,INDIRECT(ADDRESS(3,BI$2,1,1)):INDIRECT(ADDRESS(1004,BI$2,1,1))),"")</f>
        <v/>
      </c>
      <c r="BJ925" t="str">
        <f ca="1">IF($BT925&lt;&gt;"",SUMIF($BD$3:$BD$1004,"="&amp;$BD925,INDIRECT(ADDRESS(3,BJ$2,1,1)):INDIRECT(ADDRESS(1004,BJ$2,1,1))),"")</f>
        <v/>
      </c>
      <c r="BK925" t="str">
        <f ca="1">IF($BT925&lt;&gt;"",SUMIF($BD$3:$BD$1004,"="&amp;$BD925,INDIRECT(ADDRESS(3,BK$2,1,1)):INDIRECT(ADDRESS(1004,BK$2,1,1))),"")</f>
        <v/>
      </c>
      <c r="BL925" t="str">
        <f ca="1">IF($BT925&lt;&gt;"",SUMIF($BD$3:$BD$1004,"="&amp;$BD925,INDIRECT(ADDRESS(3,BL$2,1,1)):INDIRECT(ADDRESS(1004,BL$2,1,1))),"")</f>
        <v/>
      </c>
      <c r="BM925" t="str">
        <f ca="1">IF($BT925&lt;&gt;"",SUMIF($BD$3:$BD$1004,"="&amp;$BD925,INDIRECT(ADDRESS(3,BM$2,1,1)):INDIRECT(ADDRESS(1004,BM$2,1,1))),"")</f>
        <v/>
      </c>
      <c r="BN925" t="str">
        <f ca="1">IF($BT925&lt;&gt;"",SUMIF($BD$3:$BD$1004,"="&amp;$BD925,INDIRECT(ADDRESS(3,BN$2,1,1)):INDIRECT(ADDRESS(1004,BN$2,1,1))),"")</f>
        <v/>
      </c>
      <c r="BO925" t="str">
        <f ca="1">IF($BT925&lt;&gt;"",SUMIF($BD$3:$BD$1004,"="&amp;$BD925,INDIRECT(ADDRESS(3,BO$2,1,1)):INDIRECT(ADDRESS(1004,BO$2,1,1))),"")</f>
        <v/>
      </c>
      <c r="BP925" t="str">
        <f ca="1">IF($BT925&lt;&gt;"",SUMIF($BD$3:$BD$1004,"="&amp;$BD925,INDIRECT(ADDRESS(3,BP$2,1,1)):INDIRECT(ADDRESS(1004,BP$2,1,1))),"")</f>
        <v/>
      </c>
      <c r="BQ925" t="str">
        <f ca="1">IF($BT925&lt;&gt;"",SUMIF($BD$3:$BD$1004,"="&amp;$BD925,INDIRECT(ADDRESS(3,BQ$2,1,1)):INDIRECT(ADDRESS(1004,BQ$2,1,1))),"")</f>
        <v/>
      </c>
      <c r="BR925" t="str">
        <f ca="1">IF($BT925&lt;&gt;"",SUMIF($BD$3:$BD$1004,"="&amp;$BD925,INDIRECT(ADDRESS(3,BR$2,1,1)):INDIRECT(ADDRESS(1004,BR$2,1,1))),"")</f>
        <v/>
      </c>
      <c r="BS925" t="str">
        <f>IF($A925&lt;&gt;"",VLOOKUP(TRUNC(MID($A925,1,2),0),Plano_Contas!$H$3:$J$103,3,TRUE),"")</f>
        <v/>
      </c>
      <c r="BT925" t="str">
        <f t="shared" si="56"/>
        <v/>
      </c>
      <c r="BV925">
        <f>Empresas!C925</f>
        <v>0</v>
      </c>
    </row>
    <row r="926" spans="1:74" x14ac:dyDescent="0.2">
      <c r="A926" s="89"/>
      <c r="B926" s="52" t="str">
        <f>IF($A926&lt;&gt;"",VLOOKUP(""&amp;$A926,Plano_Contas!$A$3:$F$1003,6,0),"")</f>
        <v/>
      </c>
      <c r="C926" s="91"/>
      <c r="D926" s="111"/>
      <c r="E926" s="112">
        <v>0</v>
      </c>
      <c r="F926" s="87"/>
      <c r="G926" s="85"/>
      <c r="H926" s="111"/>
      <c r="I926" s="112">
        <v>0</v>
      </c>
      <c r="J926" s="87"/>
      <c r="K926" s="85"/>
      <c r="L926" s="111"/>
      <c r="M926" s="112">
        <v>0</v>
      </c>
      <c r="N926" s="87"/>
      <c r="O926" s="85"/>
      <c r="P926" s="111"/>
      <c r="Q926" s="112">
        <v>0</v>
      </c>
      <c r="R926" s="87"/>
      <c r="S926" s="85"/>
      <c r="T926" s="111"/>
      <c r="U926" s="112">
        <v>0</v>
      </c>
      <c r="V926" s="87"/>
      <c r="W926" s="85"/>
      <c r="X926" s="111"/>
      <c r="Y926" s="112">
        <v>0</v>
      </c>
      <c r="Z926" s="87"/>
      <c r="AA926" s="85"/>
      <c r="AB926" s="111"/>
      <c r="AC926" s="112">
        <v>0</v>
      </c>
      <c r="AD926" s="87"/>
      <c r="AE926" s="85"/>
      <c r="AF926" s="111"/>
      <c r="AG926" s="112">
        <v>0</v>
      </c>
      <c r="AH926" s="87"/>
      <c r="AI926" s="85"/>
      <c r="AJ926" s="111"/>
      <c r="AK926" s="112">
        <v>0</v>
      </c>
      <c r="AL926" s="87"/>
      <c r="AM926" s="85"/>
      <c r="AN926" s="111"/>
      <c r="AO926" s="112">
        <v>0</v>
      </c>
      <c r="AP926" s="87"/>
      <c r="AQ926" s="85"/>
      <c r="AR926" s="111"/>
      <c r="AS926" s="112">
        <v>0</v>
      </c>
      <c r="AT926" s="87"/>
      <c r="AU926" s="85"/>
      <c r="AV926" s="111"/>
      <c r="AW926" s="112">
        <v>0</v>
      </c>
      <c r="AX926" s="87"/>
      <c r="AY926" s="85"/>
      <c r="AZ926" s="267">
        <f t="shared" si="53"/>
        <v>0</v>
      </c>
      <c r="BA926" s="88">
        <f t="shared" si="54"/>
        <v>0</v>
      </c>
      <c r="BC926">
        <f>IF($A926&lt;&gt;"",COUNTIF($BD$3:$BD926,$BD926),0)</f>
        <v>0</v>
      </c>
      <c r="BD926" t="str">
        <f>IF($A926&lt;&gt;"",VLOOKUP(TRUNC(MID($A926,1,2),0),Plano_Contas!$H$3:$J$103,2,TRUE),"")</f>
        <v/>
      </c>
      <c r="BE926" s="201" t="str">
        <f t="shared" si="55"/>
        <v/>
      </c>
      <c r="BF926" t="str">
        <f ca="1">IF($BT926&lt;&gt;"",SUMIF($BD$3:$BD$1004,"="&amp;$BD926,INDIRECT(ADDRESS(3,BF$2,1,1)):INDIRECT(ADDRESS(1004,BF$2,1,1))),"")</f>
        <v/>
      </c>
      <c r="BG926" t="str">
        <f ca="1">IF($BT926&lt;&gt;"",SUMIF($BD$3:$BD$1004,"="&amp;$BD926,INDIRECT(ADDRESS(3,BG$2,1,1)):INDIRECT(ADDRESS(1004,BG$2,1,1))),"")</f>
        <v/>
      </c>
      <c r="BH926" t="str">
        <f ca="1">IF($BT926&lt;&gt;"",SUMIF($BD$3:$BD$1004,"="&amp;$BD926,INDIRECT(ADDRESS(3,BH$2,1,1)):INDIRECT(ADDRESS(1004,BH$2,1,1))),"")</f>
        <v/>
      </c>
      <c r="BI926" t="str">
        <f ca="1">IF($BT926&lt;&gt;"",SUMIF($BD$3:$BD$1004,"="&amp;$BD926,INDIRECT(ADDRESS(3,BI$2,1,1)):INDIRECT(ADDRESS(1004,BI$2,1,1))),"")</f>
        <v/>
      </c>
      <c r="BJ926" t="str">
        <f ca="1">IF($BT926&lt;&gt;"",SUMIF($BD$3:$BD$1004,"="&amp;$BD926,INDIRECT(ADDRESS(3,BJ$2,1,1)):INDIRECT(ADDRESS(1004,BJ$2,1,1))),"")</f>
        <v/>
      </c>
      <c r="BK926" t="str">
        <f ca="1">IF($BT926&lt;&gt;"",SUMIF($BD$3:$BD$1004,"="&amp;$BD926,INDIRECT(ADDRESS(3,BK$2,1,1)):INDIRECT(ADDRESS(1004,BK$2,1,1))),"")</f>
        <v/>
      </c>
      <c r="BL926" t="str">
        <f ca="1">IF($BT926&lt;&gt;"",SUMIF($BD$3:$BD$1004,"="&amp;$BD926,INDIRECT(ADDRESS(3,BL$2,1,1)):INDIRECT(ADDRESS(1004,BL$2,1,1))),"")</f>
        <v/>
      </c>
      <c r="BM926" t="str">
        <f ca="1">IF($BT926&lt;&gt;"",SUMIF($BD$3:$BD$1004,"="&amp;$BD926,INDIRECT(ADDRESS(3,BM$2,1,1)):INDIRECT(ADDRESS(1004,BM$2,1,1))),"")</f>
        <v/>
      </c>
      <c r="BN926" t="str">
        <f ca="1">IF($BT926&lt;&gt;"",SUMIF($BD$3:$BD$1004,"="&amp;$BD926,INDIRECT(ADDRESS(3,BN$2,1,1)):INDIRECT(ADDRESS(1004,BN$2,1,1))),"")</f>
        <v/>
      </c>
      <c r="BO926" t="str">
        <f ca="1">IF($BT926&lt;&gt;"",SUMIF($BD$3:$BD$1004,"="&amp;$BD926,INDIRECT(ADDRESS(3,BO$2,1,1)):INDIRECT(ADDRESS(1004,BO$2,1,1))),"")</f>
        <v/>
      </c>
      <c r="BP926" t="str">
        <f ca="1">IF($BT926&lt;&gt;"",SUMIF($BD$3:$BD$1004,"="&amp;$BD926,INDIRECT(ADDRESS(3,BP$2,1,1)):INDIRECT(ADDRESS(1004,BP$2,1,1))),"")</f>
        <v/>
      </c>
      <c r="BQ926" t="str">
        <f ca="1">IF($BT926&lt;&gt;"",SUMIF($BD$3:$BD$1004,"="&amp;$BD926,INDIRECT(ADDRESS(3,BQ$2,1,1)):INDIRECT(ADDRESS(1004,BQ$2,1,1))),"")</f>
        <v/>
      </c>
      <c r="BR926" t="str">
        <f ca="1">IF($BT926&lt;&gt;"",SUMIF($BD$3:$BD$1004,"="&amp;$BD926,INDIRECT(ADDRESS(3,BR$2,1,1)):INDIRECT(ADDRESS(1004,BR$2,1,1))),"")</f>
        <v/>
      </c>
      <c r="BS926" t="str">
        <f>IF($A926&lt;&gt;"",VLOOKUP(TRUNC(MID($A926,1,2),0),Plano_Contas!$H$3:$J$103,3,TRUE),"")</f>
        <v/>
      </c>
      <c r="BT926" t="str">
        <f t="shared" si="56"/>
        <v/>
      </c>
      <c r="BV926">
        <f>Empresas!C926</f>
        <v>0</v>
      </c>
    </row>
    <row r="927" spans="1:74" x14ac:dyDescent="0.2">
      <c r="A927" s="89"/>
      <c r="B927" s="52" t="str">
        <f>IF($A927&lt;&gt;"",VLOOKUP(""&amp;$A927,Plano_Contas!$A$3:$F$1003,6,0),"")</f>
        <v/>
      </c>
      <c r="C927" s="91"/>
      <c r="D927" s="111"/>
      <c r="E927" s="112">
        <v>0</v>
      </c>
      <c r="F927" s="87"/>
      <c r="G927" s="85"/>
      <c r="H927" s="111"/>
      <c r="I927" s="112">
        <v>0</v>
      </c>
      <c r="J927" s="87"/>
      <c r="K927" s="85"/>
      <c r="L927" s="111"/>
      <c r="M927" s="112">
        <v>0</v>
      </c>
      <c r="N927" s="87"/>
      <c r="O927" s="85"/>
      <c r="P927" s="111"/>
      <c r="Q927" s="112">
        <v>0</v>
      </c>
      <c r="R927" s="87"/>
      <c r="S927" s="85"/>
      <c r="T927" s="111"/>
      <c r="U927" s="112">
        <v>0</v>
      </c>
      <c r="V927" s="87"/>
      <c r="W927" s="85"/>
      <c r="X927" s="111"/>
      <c r="Y927" s="112">
        <v>0</v>
      </c>
      <c r="Z927" s="87"/>
      <c r="AA927" s="85"/>
      <c r="AB927" s="111"/>
      <c r="AC927" s="112">
        <v>0</v>
      </c>
      <c r="AD927" s="87"/>
      <c r="AE927" s="85"/>
      <c r="AF927" s="111"/>
      <c r="AG927" s="112">
        <v>0</v>
      </c>
      <c r="AH927" s="87"/>
      <c r="AI927" s="85"/>
      <c r="AJ927" s="111"/>
      <c r="AK927" s="112">
        <v>0</v>
      </c>
      <c r="AL927" s="87"/>
      <c r="AM927" s="85"/>
      <c r="AN927" s="111"/>
      <c r="AO927" s="112">
        <v>0</v>
      </c>
      <c r="AP927" s="87"/>
      <c r="AQ927" s="85"/>
      <c r="AR927" s="111"/>
      <c r="AS927" s="112">
        <v>0</v>
      </c>
      <c r="AT927" s="87"/>
      <c r="AU927" s="85"/>
      <c r="AV927" s="111"/>
      <c r="AW927" s="112">
        <v>0</v>
      </c>
      <c r="AX927" s="87"/>
      <c r="AY927" s="85"/>
      <c r="AZ927" s="267">
        <f t="shared" si="53"/>
        <v>0</v>
      </c>
      <c r="BA927" s="88">
        <f t="shared" si="54"/>
        <v>0</v>
      </c>
      <c r="BC927">
        <f>IF($A927&lt;&gt;"",COUNTIF($BD$3:$BD927,$BD927),0)</f>
        <v>0</v>
      </c>
      <c r="BD927" t="str">
        <f>IF($A927&lt;&gt;"",VLOOKUP(TRUNC(MID($A927,1,2),0),Plano_Contas!$H$3:$J$103,2,TRUE),"")</f>
        <v/>
      </c>
      <c r="BE927" s="201" t="str">
        <f t="shared" si="55"/>
        <v/>
      </c>
      <c r="BF927" t="str">
        <f ca="1">IF($BT927&lt;&gt;"",SUMIF($BD$3:$BD$1004,"="&amp;$BD927,INDIRECT(ADDRESS(3,BF$2,1,1)):INDIRECT(ADDRESS(1004,BF$2,1,1))),"")</f>
        <v/>
      </c>
      <c r="BG927" t="str">
        <f ca="1">IF($BT927&lt;&gt;"",SUMIF($BD$3:$BD$1004,"="&amp;$BD927,INDIRECT(ADDRESS(3,BG$2,1,1)):INDIRECT(ADDRESS(1004,BG$2,1,1))),"")</f>
        <v/>
      </c>
      <c r="BH927" t="str">
        <f ca="1">IF($BT927&lt;&gt;"",SUMIF($BD$3:$BD$1004,"="&amp;$BD927,INDIRECT(ADDRESS(3,BH$2,1,1)):INDIRECT(ADDRESS(1004,BH$2,1,1))),"")</f>
        <v/>
      </c>
      <c r="BI927" t="str">
        <f ca="1">IF($BT927&lt;&gt;"",SUMIF($BD$3:$BD$1004,"="&amp;$BD927,INDIRECT(ADDRESS(3,BI$2,1,1)):INDIRECT(ADDRESS(1004,BI$2,1,1))),"")</f>
        <v/>
      </c>
      <c r="BJ927" t="str">
        <f ca="1">IF($BT927&lt;&gt;"",SUMIF($BD$3:$BD$1004,"="&amp;$BD927,INDIRECT(ADDRESS(3,BJ$2,1,1)):INDIRECT(ADDRESS(1004,BJ$2,1,1))),"")</f>
        <v/>
      </c>
      <c r="BK927" t="str">
        <f ca="1">IF($BT927&lt;&gt;"",SUMIF($BD$3:$BD$1004,"="&amp;$BD927,INDIRECT(ADDRESS(3,BK$2,1,1)):INDIRECT(ADDRESS(1004,BK$2,1,1))),"")</f>
        <v/>
      </c>
      <c r="BL927" t="str">
        <f ca="1">IF($BT927&lt;&gt;"",SUMIF($BD$3:$BD$1004,"="&amp;$BD927,INDIRECT(ADDRESS(3,BL$2,1,1)):INDIRECT(ADDRESS(1004,BL$2,1,1))),"")</f>
        <v/>
      </c>
      <c r="BM927" t="str">
        <f ca="1">IF($BT927&lt;&gt;"",SUMIF($BD$3:$BD$1004,"="&amp;$BD927,INDIRECT(ADDRESS(3,BM$2,1,1)):INDIRECT(ADDRESS(1004,BM$2,1,1))),"")</f>
        <v/>
      </c>
      <c r="BN927" t="str">
        <f ca="1">IF($BT927&lt;&gt;"",SUMIF($BD$3:$BD$1004,"="&amp;$BD927,INDIRECT(ADDRESS(3,BN$2,1,1)):INDIRECT(ADDRESS(1004,BN$2,1,1))),"")</f>
        <v/>
      </c>
      <c r="BO927" t="str">
        <f ca="1">IF($BT927&lt;&gt;"",SUMIF($BD$3:$BD$1004,"="&amp;$BD927,INDIRECT(ADDRESS(3,BO$2,1,1)):INDIRECT(ADDRESS(1004,BO$2,1,1))),"")</f>
        <v/>
      </c>
      <c r="BP927" t="str">
        <f ca="1">IF($BT927&lt;&gt;"",SUMIF($BD$3:$BD$1004,"="&amp;$BD927,INDIRECT(ADDRESS(3,BP$2,1,1)):INDIRECT(ADDRESS(1004,BP$2,1,1))),"")</f>
        <v/>
      </c>
      <c r="BQ927" t="str">
        <f ca="1">IF($BT927&lt;&gt;"",SUMIF($BD$3:$BD$1004,"="&amp;$BD927,INDIRECT(ADDRESS(3,BQ$2,1,1)):INDIRECT(ADDRESS(1004,BQ$2,1,1))),"")</f>
        <v/>
      </c>
      <c r="BR927" t="str">
        <f ca="1">IF($BT927&lt;&gt;"",SUMIF($BD$3:$BD$1004,"="&amp;$BD927,INDIRECT(ADDRESS(3,BR$2,1,1)):INDIRECT(ADDRESS(1004,BR$2,1,1))),"")</f>
        <v/>
      </c>
      <c r="BS927" t="str">
        <f>IF($A927&lt;&gt;"",VLOOKUP(TRUNC(MID($A927,1,2),0),Plano_Contas!$H$3:$J$103,3,TRUE),"")</f>
        <v/>
      </c>
      <c r="BT927" t="str">
        <f t="shared" si="56"/>
        <v/>
      </c>
      <c r="BV927">
        <f>Empresas!C927</f>
        <v>0</v>
      </c>
    </row>
    <row r="928" spans="1:74" x14ac:dyDescent="0.2">
      <c r="A928" s="89"/>
      <c r="B928" s="52" t="str">
        <f>IF($A928&lt;&gt;"",VLOOKUP(""&amp;$A928,Plano_Contas!$A$3:$F$1003,6,0),"")</f>
        <v/>
      </c>
      <c r="C928" s="91"/>
      <c r="D928" s="111"/>
      <c r="E928" s="112">
        <v>0</v>
      </c>
      <c r="F928" s="87"/>
      <c r="G928" s="85"/>
      <c r="H928" s="111"/>
      <c r="I928" s="112">
        <v>0</v>
      </c>
      <c r="J928" s="87"/>
      <c r="K928" s="85"/>
      <c r="L928" s="111"/>
      <c r="M928" s="112">
        <v>0</v>
      </c>
      <c r="N928" s="87"/>
      <c r="O928" s="85"/>
      <c r="P928" s="111"/>
      <c r="Q928" s="112">
        <v>0</v>
      </c>
      <c r="R928" s="87"/>
      <c r="S928" s="85"/>
      <c r="T928" s="111"/>
      <c r="U928" s="112">
        <v>0</v>
      </c>
      <c r="V928" s="87"/>
      <c r="W928" s="85"/>
      <c r="X928" s="111"/>
      <c r="Y928" s="112">
        <v>0</v>
      </c>
      <c r="Z928" s="87"/>
      <c r="AA928" s="85"/>
      <c r="AB928" s="111"/>
      <c r="AC928" s="112">
        <v>0</v>
      </c>
      <c r="AD928" s="87"/>
      <c r="AE928" s="85"/>
      <c r="AF928" s="111"/>
      <c r="AG928" s="112">
        <v>0</v>
      </c>
      <c r="AH928" s="87"/>
      <c r="AI928" s="85"/>
      <c r="AJ928" s="111"/>
      <c r="AK928" s="112">
        <v>0</v>
      </c>
      <c r="AL928" s="87"/>
      <c r="AM928" s="85"/>
      <c r="AN928" s="111"/>
      <c r="AO928" s="112">
        <v>0</v>
      </c>
      <c r="AP928" s="87"/>
      <c r="AQ928" s="85"/>
      <c r="AR928" s="111"/>
      <c r="AS928" s="112">
        <v>0</v>
      </c>
      <c r="AT928" s="87"/>
      <c r="AU928" s="85"/>
      <c r="AV928" s="111"/>
      <c r="AW928" s="112">
        <v>0</v>
      </c>
      <c r="AX928" s="87"/>
      <c r="AY928" s="85"/>
      <c r="AZ928" s="267">
        <f t="shared" si="53"/>
        <v>0</v>
      </c>
      <c r="BA928" s="88">
        <f t="shared" si="54"/>
        <v>0</v>
      </c>
      <c r="BC928">
        <f>IF($A928&lt;&gt;"",COUNTIF($BD$3:$BD928,$BD928),0)</f>
        <v>0</v>
      </c>
      <c r="BD928" t="str">
        <f>IF($A928&lt;&gt;"",VLOOKUP(TRUNC(MID($A928,1,2),0),Plano_Contas!$H$3:$J$103,2,TRUE),"")</f>
        <v/>
      </c>
      <c r="BE928" s="201" t="str">
        <f t="shared" si="55"/>
        <v/>
      </c>
      <c r="BF928" t="str">
        <f ca="1">IF($BT928&lt;&gt;"",SUMIF($BD$3:$BD$1004,"="&amp;$BD928,INDIRECT(ADDRESS(3,BF$2,1,1)):INDIRECT(ADDRESS(1004,BF$2,1,1))),"")</f>
        <v/>
      </c>
      <c r="BG928" t="str">
        <f ca="1">IF($BT928&lt;&gt;"",SUMIF($BD$3:$BD$1004,"="&amp;$BD928,INDIRECT(ADDRESS(3,BG$2,1,1)):INDIRECT(ADDRESS(1004,BG$2,1,1))),"")</f>
        <v/>
      </c>
      <c r="BH928" t="str">
        <f ca="1">IF($BT928&lt;&gt;"",SUMIF($BD$3:$BD$1004,"="&amp;$BD928,INDIRECT(ADDRESS(3,BH$2,1,1)):INDIRECT(ADDRESS(1004,BH$2,1,1))),"")</f>
        <v/>
      </c>
      <c r="BI928" t="str">
        <f ca="1">IF($BT928&lt;&gt;"",SUMIF($BD$3:$BD$1004,"="&amp;$BD928,INDIRECT(ADDRESS(3,BI$2,1,1)):INDIRECT(ADDRESS(1004,BI$2,1,1))),"")</f>
        <v/>
      </c>
      <c r="BJ928" t="str">
        <f ca="1">IF($BT928&lt;&gt;"",SUMIF($BD$3:$BD$1004,"="&amp;$BD928,INDIRECT(ADDRESS(3,BJ$2,1,1)):INDIRECT(ADDRESS(1004,BJ$2,1,1))),"")</f>
        <v/>
      </c>
      <c r="BK928" t="str">
        <f ca="1">IF($BT928&lt;&gt;"",SUMIF($BD$3:$BD$1004,"="&amp;$BD928,INDIRECT(ADDRESS(3,BK$2,1,1)):INDIRECT(ADDRESS(1004,BK$2,1,1))),"")</f>
        <v/>
      </c>
      <c r="BL928" t="str">
        <f ca="1">IF($BT928&lt;&gt;"",SUMIF($BD$3:$BD$1004,"="&amp;$BD928,INDIRECT(ADDRESS(3,BL$2,1,1)):INDIRECT(ADDRESS(1004,BL$2,1,1))),"")</f>
        <v/>
      </c>
      <c r="BM928" t="str">
        <f ca="1">IF($BT928&lt;&gt;"",SUMIF($BD$3:$BD$1004,"="&amp;$BD928,INDIRECT(ADDRESS(3,BM$2,1,1)):INDIRECT(ADDRESS(1004,BM$2,1,1))),"")</f>
        <v/>
      </c>
      <c r="BN928" t="str">
        <f ca="1">IF($BT928&lt;&gt;"",SUMIF($BD$3:$BD$1004,"="&amp;$BD928,INDIRECT(ADDRESS(3,BN$2,1,1)):INDIRECT(ADDRESS(1004,BN$2,1,1))),"")</f>
        <v/>
      </c>
      <c r="BO928" t="str">
        <f ca="1">IF($BT928&lt;&gt;"",SUMIF($BD$3:$BD$1004,"="&amp;$BD928,INDIRECT(ADDRESS(3,BO$2,1,1)):INDIRECT(ADDRESS(1004,BO$2,1,1))),"")</f>
        <v/>
      </c>
      <c r="BP928" t="str">
        <f ca="1">IF($BT928&lt;&gt;"",SUMIF($BD$3:$BD$1004,"="&amp;$BD928,INDIRECT(ADDRESS(3,BP$2,1,1)):INDIRECT(ADDRESS(1004,BP$2,1,1))),"")</f>
        <v/>
      </c>
      <c r="BQ928" t="str">
        <f ca="1">IF($BT928&lt;&gt;"",SUMIF($BD$3:$BD$1004,"="&amp;$BD928,INDIRECT(ADDRESS(3,BQ$2,1,1)):INDIRECT(ADDRESS(1004,BQ$2,1,1))),"")</f>
        <v/>
      </c>
      <c r="BR928" t="str">
        <f ca="1">IF($BT928&lt;&gt;"",SUMIF($BD$3:$BD$1004,"="&amp;$BD928,INDIRECT(ADDRESS(3,BR$2,1,1)):INDIRECT(ADDRESS(1004,BR$2,1,1))),"")</f>
        <v/>
      </c>
      <c r="BS928" t="str">
        <f>IF($A928&lt;&gt;"",VLOOKUP(TRUNC(MID($A928,1,2),0),Plano_Contas!$H$3:$J$103,3,TRUE),"")</f>
        <v/>
      </c>
      <c r="BT928" t="str">
        <f t="shared" si="56"/>
        <v/>
      </c>
      <c r="BV928">
        <f>Empresas!C928</f>
        <v>0</v>
      </c>
    </row>
    <row r="929" spans="1:74" x14ac:dyDescent="0.2">
      <c r="A929" s="89"/>
      <c r="B929" s="52" t="str">
        <f>IF($A929&lt;&gt;"",VLOOKUP(""&amp;$A929,Plano_Contas!$A$3:$F$1003,6,0),"")</f>
        <v/>
      </c>
      <c r="C929" s="91"/>
      <c r="D929" s="111"/>
      <c r="E929" s="112">
        <v>0</v>
      </c>
      <c r="F929" s="87"/>
      <c r="G929" s="85"/>
      <c r="H929" s="111"/>
      <c r="I929" s="112">
        <v>0</v>
      </c>
      <c r="J929" s="87"/>
      <c r="K929" s="85"/>
      <c r="L929" s="111"/>
      <c r="M929" s="112">
        <v>0</v>
      </c>
      <c r="N929" s="87"/>
      <c r="O929" s="85"/>
      <c r="P929" s="111"/>
      <c r="Q929" s="112">
        <v>0</v>
      </c>
      <c r="R929" s="87"/>
      <c r="S929" s="85"/>
      <c r="T929" s="111"/>
      <c r="U929" s="112">
        <v>0</v>
      </c>
      <c r="V929" s="87"/>
      <c r="W929" s="85"/>
      <c r="X929" s="111"/>
      <c r="Y929" s="112">
        <v>0</v>
      </c>
      <c r="Z929" s="87"/>
      <c r="AA929" s="85"/>
      <c r="AB929" s="111"/>
      <c r="AC929" s="112">
        <v>0</v>
      </c>
      <c r="AD929" s="87"/>
      <c r="AE929" s="85"/>
      <c r="AF929" s="111"/>
      <c r="AG929" s="112">
        <v>0</v>
      </c>
      <c r="AH929" s="87"/>
      <c r="AI929" s="85"/>
      <c r="AJ929" s="111"/>
      <c r="AK929" s="112">
        <v>0</v>
      </c>
      <c r="AL929" s="87"/>
      <c r="AM929" s="85"/>
      <c r="AN929" s="111"/>
      <c r="AO929" s="112">
        <v>0</v>
      </c>
      <c r="AP929" s="87"/>
      <c r="AQ929" s="85"/>
      <c r="AR929" s="111"/>
      <c r="AS929" s="112">
        <v>0</v>
      </c>
      <c r="AT929" s="87"/>
      <c r="AU929" s="85"/>
      <c r="AV929" s="111"/>
      <c r="AW929" s="112">
        <v>0</v>
      </c>
      <c r="AX929" s="87"/>
      <c r="AY929" s="85"/>
      <c r="AZ929" s="267">
        <f t="shared" si="53"/>
        <v>0</v>
      </c>
      <c r="BA929" s="88">
        <f t="shared" si="54"/>
        <v>0</v>
      </c>
      <c r="BC929">
        <f>IF($A929&lt;&gt;"",COUNTIF($BD$3:$BD929,$BD929),0)</f>
        <v>0</v>
      </c>
      <c r="BD929" t="str">
        <f>IF($A929&lt;&gt;"",VLOOKUP(TRUNC(MID($A929,1,2),0),Plano_Contas!$H$3:$J$103,2,TRUE),"")</f>
        <v/>
      </c>
      <c r="BE929" s="201" t="str">
        <f t="shared" si="55"/>
        <v/>
      </c>
      <c r="BF929" t="str">
        <f ca="1">IF($BT929&lt;&gt;"",SUMIF($BD$3:$BD$1004,"="&amp;$BD929,INDIRECT(ADDRESS(3,BF$2,1,1)):INDIRECT(ADDRESS(1004,BF$2,1,1))),"")</f>
        <v/>
      </c>
      <c r="BG929" t="str">
        <f ca="1">IF($BT929&lt;&gt;"",SUMIF($BD$3:$BD$1004,"="&amp;$BD929,INDIRECT(ADDRESS(3,BG$2,1,1)):INDIRECT(ADDRESS(1004,BG$2,1,1))),"")</f>
        <v/>
      </c>
      <c r="BH929" t="str">
        <f ca="1">IF($BT929&lt;&gt;"",SUMIF($BD$3:$BD$1004,"="&amp;$BD929,INDIRECT(ADDRESS(3,BH$2,1,1)):INDIRECT(ADDRESS(1004,BH$2,1,1))),"")</f>
        <v/>
      </c>
      <c r="BI929" t="str">
        <f ca="1">IF($BT929&lt;&gt;"",SUMIF($BD$3:$BD$1004,"="&amp;$BD929,INDIRECT(ADDRESS(3,BI$2,1,1)):INDIRECT(ADDRESS(1004,BI$2,1,1))),"")</f>
        <v/>
      </c>
      <c r="BJ929" t="str">
        <f ca="1">IF($BT929&lt;&gt;"",SUMIF($BD$3:$BD$1004,"="&amp;$BD929,INDIRECT(ADDRESS(3,BJ$2,1,1)):INDIRECT(ADDRESS(1004,BJ$2,1,1))),"")</f>
        <v/>
      </c>
      <c r="BK929" t="str">
        <f ca="1">IF($BT929&lt;&gt;"",SUMIF($BD$3:$BD$1004,"="&amp;$BD929,INDIRECT(ADDRESS(3,BK$2,1,1)):INDIRECT(ADDRESS(1004,BK$2,1,1))),"")</f>
        <v/>
      </c>
      <c r="BL929" t="str">
        <f ca="1">IF($BT929&lt;&gt;"",SUMIF($BD$3:$BD$1004,"="&amp;$BD929,INDIRECT(ADDRESS(3,BL$2,1,1)):INDIRECT(ADDRESS(1004,BL$2,1,1))),"")</f>
        <v/>
      </c>
      <c r="BM929" t="str">
        <f ca="1">IF($BT929&lt;&gt;"",SUMIF($BD$3:$BD$1004,"="&amp;$BD929,INDIRECT(ADDRESS(3,BM$2,1,1)):INDIRECT(ADDRESS(1004,BM$2,1,1))),"")</f>
        <v/>
      </c>
      <c r="BN929" t="str">
        <f ca="1">IF($BT929&lt;&gt;"",SUMIF($BD$3:$BD$1004,"="&amp;$BD929,INDIRECT(ADDRESS(3,BN$2,1,1)):INDIRECT(ADDRESS(1004,BN$2,1,1))),"")</f>
        <v/>
      </c>
      <c r="BO929" t="str">
        <f ca="1">IF($BT929&lt;&gt;"",SUMIF($BD$3:$BD$1004,"="&amp;$BD929,INDIRECT(ADDRESS(3,BO$2,1,1)):INDIRECT(ADDRESS(1004,BO$2,1,1))),"")</f>
        <v/>
      </c>
      <c r="BP929" t="str">
        <f ca="1">IF($BT929&lt;&gt;"",SUMIF($BD$3:$BD$1004,"="&amp;$BD929,INDIRECT(ADDRESS(3,BP$2,1,1)):INDIRECT(ADDRESS(1004,BP$2,1,1))),"")</f>
        <v/>
      </c>
      <c r="BQ929" t="str">
        <f ca="1">IF($BT929&lt;&gt;"",SUMIF($BD$3:$BD$1004,"="&amp;$BD929,INDIRECT(ADDRESS(3,BQ$2,1,1)):INDIRECT(ADDRESS(1004,BQ$2,1,1))),"")</f>
        <v/>
      </c>
      <c r="BR929" t="str">
        <f ca="1">IF($BT929&lt;&gt;"",SUMIF($BD$3:$BD$1004,"="&amp;$BD929,INDIRECT(ADDRESS(3,BR$2,1,1)):INDIRECT(ADDRESS(1004,BR$2,1,1))),"")</f>
        <v/>
      </c>
      <c r="BS929" t="str">
        <f>IF($A929&lt;&gt;"",VLOOKUP(TRUNC(MID($A929,1,2),0),Plano_Contas!$H$3:$J$103,3,TRUE),"")</f>
        <v/>
      </c>
      <c r="BT929" t="str">
        <f t="shared" si="56"/>
        <v/>
      </c>
      <c r="BV929">
        <f>Empresas!C929</f>
        <v>0</v>
      </c>
    </row>
    <row r="930" spans="1:74" x14ac:dyDescent="0.2">
      <c r="A930" s="89"/>
      <c r="B930" s="52" t="str">
        <f>IF($A930&lt;&gt;"",VLOOKUP(""&amp;$A930,Plano_Contas!$A$3:$F$1003,6,0),"")</f>
        <v/>
      </c>
      <c r="C930" s="91"/>
      <c r="D930" s="111"/>
      <c r="E930" s="112">
        <v>0</v>
      </c>
      <c r="F930" s="87"/>
      <c r="G930" s="85"/>
      <c r="H930" s="111"/>
      <c r="I930" s="112">
        <v>0</v>
      </c>
      <c r="J930" s="87"/>
      <c r="K930" s="85"/>
      <c r="L930" s="111"/>
      <c r="M930" s="112">
        <v>0</v>
      </c>
      <c r="N930" s="87"/>
      <c r="O930" s="85"/>
      <c r="P930" s="111"/>
      <c r="Q930" s="112">
        <v>0</v>
      </c>
      <c r="R930" s="87"/>
      <c r="S930" s="85"/>
      <c r="T930" s="111"/>
      <c r="U930" s="112">
        <v>0</v>
      </c>
      <c r="V930" s="87"/>
      <c r="W930" s="85"/>
      <c r="X930" s="111"/>
      <c r="Y930" s="112">
        <v>0</v>
      </c>
      <c r="Z930" s="87"/>
      <c r="AA930" s="85"/>
      <c r="AB930" s="111"/>
      <c r="AC930" s="112">
        <v>0</v>
      </c>
      <c r="AD930" s="87"/>
      <c r="AE930" s="85"/>
      <c r="AF930" s="111"/>
      <c r="AG930" s="112">
        <v>0</v>
      </c>
      <c r="AH930" s="87"/>
      <c r="AI930" s="85"/>
      <c r="AJ930" s="111"/>
      <c r="AK930" s="112">
        <v>0</v>
      </c>
      <c r="AL930" s="87"/>
      <c r="AM930" s="85"/>
      <c r="AN930" s="111"/>
      <c r="AO930" s="112">
        <v>0</v>
      </c>
      <c r="AP930" s="87"/>
      <c r="AQ930" s="85"/>
      <c r="AR930" s="111"/>
      <c r="AS930" s="112">
        <v>0</v>
      </c>
      <c r="AT930" s="87"/>
      <c r="AU930" s="85"/>
      <c r="AV930" s="111"/>
      <c r="AW930" s="112">
        <v>0</v>
      </c>
      <c r="AX930" s="87"/>
      <c r="AY930" s="85"/>
      <c r="AZ930" s="267">
        <f t="shared" si="53"/>
        <v>0</v>
      </c>
      <c r="BA930" s="88">
        <f t="shared" si="54"/>
        <v>0</v>
      </c>
      <c r="BC930">
        <f>IF($A930&lt;&gt;"",COUNTIF($BD$3:$BD930,$BD930),0)</f>
        <v>0</v>
      </c>
      <c r="BD930" t="str">
        <f>IF($A930&lt;&gt;"",VLOOKUP(TRUNC(MID($A930,1,2),0),Plano_Contas!$H$3:$J$103,2,TRUE),"")</f>
        <v/>
      </c>
      <c r="BE930" s="201" t="str">
        <f t="shared" si="55"/>
        <v/>
      </c>
      <c r="BF930" t="str">
        <f ca="1">IF($BT930&lt;&gt;"",SUMIF($BD$3:$BD$1004,"="&amp;$BD930,INDIRECT(ADDRESS(3,BF$2,1,1)):INDIRECT(ADDRESS(1004,BF$2,1,1))),"")</f>
        <v/>
      </c>
      <c r="BG930" t="str">
        <f ca="1">IF($BT930&lt;&gt;"",SUMIF($BD$3:$BD$1004,"="&amp;$BD930,INDIRECT(ADDRESS(3,BG$2,1,1)):INDIRECT(ADDRESS(1004,BG$2,1,1))),"")</f>
        <v/>
      </c>
      <c r="BH930" t="str">
        <f ca="1">IF($BT930&lt;&gt;"",SUMIF($BD$3:$BD$1004,"="&amp;$BD930,INDIRECT(ADDRESS(3,BH$2,1,1)):INDIRECT(ADDRESS(1004,BH$2,1,1))),"")</f>
        <v/>
      </c>
      <c r="BI930" t="str">
        <f ca="1">IF($BT930&lt;&gt;"",SUMIF($BD$3:$BD$1004,"="&amp;$BD930,INDIRECT(ADDRESS(3,BI$2,1,1)):INDIRECT(ADDRESS(1004,BI$2,1,1))),"")</f>
        <v/>
      </c>
      <c r="BJ930" t="str">
        <f ca="1">IF($BT930&lt;&gt;"",SUMIF($BD$3:$BD$1004,"="&amp;$BD930,INDIRECT(ADDRESS(3,BJ$2,1,1)):INDIRECT(ADDRESS(1004,BJ$2,1,1))),"")</f>
        <v/>
      </c>
      <c r="BK930" t="str">
        <f ca="1">IF($BT930&lt;&gt;"",SUMIF($BD$3:$BD$1004,"="&amp;$BD930,INDIRECT(ADDRESS(3,BK$2,1,1)):INDIRECT(ADDRESS(1004,BK$2,1,1))),"")</f>
        <v/>
      </c>
      <c r="BL930" t="str">
        <f ca="1">IF($BT930&lt;&gt;"",SUMIF($BD$3:$BD$1004,"="&amp;$BD930,INDIRECT(ADDRESS(3,BL$2,1,1)):INDIRECT(ADDRESS(1004,BL$2,1,1))),"")</f>
        <v/>
      </c>
      <c r="BM930" t="str">
        <f ca="1">IF($BT930&lt;&gt;"",SUMIF($BD$3:$BD$1004,"="&amp;$BD930,INDIRECT(ADDRESS(3,BM$2,1,1)):INDIRECT(ADDRESS(1004,BM$2,1,1))),"")</f>
        <v/>
      </c>
      <c r="BN930" t="str">
        <f ca="1">IF($BT930&lt;&gt;"",SUMIF($BD$3:$BD$1004,"="&amp;$BD930,INDIRECT(ADDRESS(3,BN$2,1,1)):INDIRECT(ADDRESS(1004,BN$2,1,1))),"")</f>
        <v/>
      </c>
      <c r="BO930" t="str">
        <f ca="1">IF($BT930&lt;&gt;"",SUMIF($BD$3:$BD$1004,"="&amp;$BD930,INDIRECT(ADDRESS(3,BO$2,1,1)):INDIRECT(ADDRESS(1004,BO$2,1,1))),"")</f>
        <v/>
      </c>
      <c r="BP930" t="str">
        <f ca="1">IF($BT930&lt;&gt;"",SUMIF($BD$3:$BD$1004,"="&amp;$BD930,INDIRECT(ADDRESS(3,BP$2,1,1)):INDIRECT(ADDRESS(1004,BP$2,1,1))),"")</f>
        <v/>
      </c>
      <c r="BQ930" t="str">
        <f ca="1">IF($BT930&lt;&gt;"",SUMIF($BD$3:$BD$1004,"="&amp;$BD930,INDIRECT(ADDRESS(3,BQ$2,1,1)):INDIRECT(ADDRESS(1004,BQ$2,1,1))),"")</f>
        <v/>
      </c>
      <c r="BR930" t="str">
        <f ca="1">IF($BT930&lt;&gt;"",SUMIF($BD$3:$BD$1004,"="&amp;$BD930,INDIRECT(ADDRESS(3,BR$2,1,1)):INDIRECT(ADDRESS(1004,BR$2,1,1))),"")</f>
        <v/>
      </c>
      <c r="BS930" t="str">
        <f>IF($A930&lt;&gt;"",VLOOKUP(TRUNC(MID($A930,1,2),0),Plano_Contas!$H$3:$J$103,3,TRUE),"")</f>
        <v/>
      </c>
      <c r="BT930" t="str">
        <f t="shared" si="56"/>
        <v/>
      </c>
      <c r="BV930">
        <f>Empresas!C930</f>
        <v>0</v>
      </c>
    </row>
    <row r="931" spans="1:74" x14ac:dyDescent="0.2">
      <c r="A931" s="89"/>
      <c r="B931" s="52" t="str">
        <f>IF($A931&lt;&gt;"",VLOOKUP(""&amp;$A931,Plano_Contas!$A$3:$F$1003,6,0),"")</f>
        <v/>
      </c>
      <c r="C931" s="91"/>
      <c r="D931" s="111"/>
      <c r="E931" s="112">
        <v>0</v>
      </c>
      <c r="F931" s="87"/>
      <c r="G931" s="85"/>
      <c r="H931" s="111"/>
      <c r="I931" s="112">
        <v>0</v>
      </c>
      <c r="J931" s="87"/>
      <c r="K931" s="85"/>
      <c r="L931" s="111"/>
      <c r="M931" s="112">
        <v>0</v>
      </c>
      <c r="N931" s="87"/>
      <c r="O931" s="85"/>
      <c r="P931" s="111"/>
      <c r="Q931" s="112">
        <v>0</v>
      </c>
      <c r="R931" s="87"/>
      <c r="S931" s="85"/>
      <c r="T931" s="111"/>
      <c r="U931" s="112">
        <v>0</v>
      </c>
      <c r="V931" s="87"/>
      <c r="W931" s="85"/>
      <c r="X931" s="111"/>
      <c r="Y931" s="112">
        <v>0</v>
      </c>
      <c r="Z931" s="87"/>
      <c r="AA931" s="85"/>
      <c r="AB931" s="111"/>
      <c r="AC931" s="112">
        <v>0</v>
      </c>
      <c r="AD931" s="87"/>
      <c r="AE931" s="85"/>
      <c r="AF931" s="111"/>
      <c r="AG931" s="112">
        <v>0</v>
      </c>
      <c r="AH931" s="87"/>
      <c r="AI931" s="85"/>
      <c r="AJ931" s="111"/>
      <c r="AK931" s="112">
        <v>0</v>
      </c>
      <c r="AL931" s="87"/>
      <c r="AM931" s="85"/>
      <c r="AN931" s="111"/>
      <c r="AO931" s="112">
        <v>0</v>
      </c>
      <c r="AP931" s="87"/>
      <c r="AQ931" s="85"/>
      <c r="AR931" s="111"/>
      <c r="AS931" s="112">
        <v>0</v>
      </c>
      <c r="AT931" s="87"/>
      <c r="AU931" s="85"/>
      <c r="AV931" s="111"/>
      <c r="AW931" s="112">
        <v>0</v>
      </c>
      <c r="AX931" s="87"/>
      <c r="AY931" s="85"/>
      <c r="AZ931" s="267">
        <f t="shared" si="53"/>
        <v>0</v>
      </c>
      <c r="BA931" s="88">
        <f t="shared" si="54"/>
        <v>0</v>
      </c>
      <c r="BC931">
        <f>IF($A931&lt;&gt;"",COUNTIF($BD$3:$BD931,$BD931),0)</f>
        <v>0</v>
      </c>
      <c r="BD931" t="str">
        <f>IF($A931&lt;&gt;"",VLOOKUP(TRUNC(MID($A931,1,2),0),Plano_Contas!$H$3:$J$103,2,TRUE),"")</f>
        <v/>
      </c>
      <c r="BE931" s="201" t="str">
        <f t="shared" si="55"/>
        <v/>
      </c>
      <c r="BF931" t="str">
        <f ca="1">IF($BT931&lt;&gt;"",SUMIF($BD$3:$BD$1004,"="&amp;$BD931,INDIRECT(ADDRESS(3,BF$2,1,1)):INDIRECT(ADDRESS(1004,BF$2,1,1))),"")</f>
        <v/>
      </c>
      <c r="BG931" t="str">
        <f ca="1">IF($BT931&lt;&gt;"",SUMIF($BD$3:$BD$1004,"="&amp;$BD931,INDIRECT(ADDRESS(3,BG$2,1,1)):INDIRECT(ADDRESS(1004,BG$2,1,1))),"")</f>
        <v/>
      </c>
      <c r="BH931" t="str">
        <f ca="1">IF($BT931&lt;&gt;"",SUMIF($BD$3:$BD$1004,"="&amp;$BD931,INDIRECT(ADDRESS(3,BH$2,1,1)):INDIRECT(ADDRESS(1004,BH$2,1,1))),"")</f>
        <v/>
      </c>
      <c r="BI931" t="str">
        <f ca="1">IF($BT931&lt;&gt;"",SUMIF($BD$3:$BD$1004,"="&amp;$BD931,INDIRECT(ADDRESS(3,BI$2,1,1)):INDIRECT(ADDRESS(1004,BI$2,1,1))),"")</f>
        <v/>
      </c>
      <c r="BJ931" t="str">
        <f ca="1">IF($BT931&lt;&gt;"",SUMIF($BD$3:$BD$1004,"="&amp;$BD931,INDIRECT(ADDRESS(3,BJ$2,1,1)):INDIRECT(ADDRESS(1004,BJ$2,1,1))),"")</f>
        <v/>
      </c>
      <c r="BK931" t="str">
        <f ca="1">IF($BT931&lt;&gt;"",SUMIF($BD$3:$BD$1004,"="&amp;$BD931,INDIRECT(ADDRESS(3,BK$2,1,1)):INDIRECT(ADDRESS(1004,BK$2,1,1))),"")</f>
        <v/>
      </c>
      <c r="BL931" t="str">
        <f ca="1">IF($BT931&lt;&gt;"",SUMIF($BD$3:$BD$1004,"="&amp;$BD931,INDIRECT(ADDRESS(3,BL$2,1,1)):INDIRECT(ADDRESS(1004,BL$2,1,1))),"")</f>
        <v/>
      </c>
      <c r="BM931" t="str">
        <f ca="1">IF($BT931&lt;&gt;"",SUMIF($BD$3:$BD$1004,"="&amp;$BD931,INDIRECT(ADDRESS(3,BM$2,1,1)):INDIRECT(ADDRESS(1004,BM$2,1,1))),"")</f>
        <v/>
      </c>
      <c r="BN931" t="str">
        <f ca="1">IF($BT931&lt;&gt;"",SUMIF($BD$3:$BD$1004,"="&amp;$BD931,INDIRECT(ADDRESS(3,BN$2,1,1)):INDIRECT(ADDRESS(1004,BN$2,1,1))),"")</f>
        <v/>
      </c>
      <c r="BO931" t="str">
        <f ca="1">IF($BT931&lt;&gt;"",SUMIF($BD$3:$BD$1004,"="&amp;$BD931,INDIRECT(ADDRESS(3,BO$2,1,1)):INDIRECT(ADDRESS(1004,BO$2,1,1))),"")</f>
        <v/>
      </c>
      <c r="BP931" t="str">
        <f ca="1">IF($BT931&lt;&gt;"",SUMIF($BD$3:$BD$1004,"="&amp;$BD931,INDIRECT(ADDRESS(3,BP$2,1,1)):INDIRECT(ADDRESS(1004,BP$2,1,1))),"")</f>
        <v/>
      </c>
      <c r="BQ931" t="str">
        <f ca="1">IF($BT931&lt;&gt;"",SUMIF($BD$3:$BD$1004,"="&amp;$BD931,INDIRECT(ADDRESS(3,BQ$2,1,1)):INDIRECT(ADDRESS(1004,BQ$2,1,1))),"")</f>
        <v/>
      </c>
      <c r="BR931" t="str">
        <f ca="1">IF($BT931&lt;&gt;"",SUMIF($BD$3:$BD$1004,"="&amp;$BD931,INDIRECT(ADDRESS(3,BR$2,1,1)):INDIRECT(ADDRESS(1004,BR$2,1,1))),"")</f>
        <v/>
      </c>
      <c r="BS931" t="str">
        <f>IF($A931&lt;&gt;"",VLOOKUP(TRUNC(MID($A931,1,2),0),Plano_Contas!$H$3:$J$103,3,TRUE),"")</f>
        <v/>
      </c>
      <c r="BT931" t="str">
        <f t="shared" si="56"/>
        <v/>
      </c>
      <c r="BV931">
        <f>Empresas!C931</f>
        <v>0</v>
      </c>
    </row>
    <row r="932" spans="1:74" x14ac:dyDescent="0.2">
      <c r="A932" s="89"/>
      <c r="B932" s="52" t="str">
        <f>IF($A932&lt;&gt;"",VLOOKUP(""&amp;$A932,Plano_Contas!$A$3:$F$1003,6,0),"")</f>
        <v/>
      </c>
      <c r="C932" s="91"/>
      <c r="D932" s="111"/>
      <c r="E932" s="112">
        <v>0</v>
      </c>
      <c r="F932" s="87"/>
      <c r="G932" s="85"/>
      <c r="H932" s="111"/>
      <c r="I932" s="112">
        <v>0</v>
      </c>
      <c r="J932" s="87"/>
      <c r="K932" s="85"/>
      <c r="L932" s="111"/>
      <c r="M932" s="112">
        <v>0</v>
      </c>
      <c r="N932" s="87"/>
      <c r="O932" s="85"/>
      <c r="P932" s="111"/>
      <c r="Q932" s="112">
        <v>0</v>
      </c>
      <c r="R932" s="87"/>
      <c r="S932" s="85"/>
      <c r="T932" s="111"/>
      <c r="U932" s="112">
        <v>0</v>
      </c>
      <c r="V932" s="87"/>
      <c r="W932" s="85"/>
      <c r="X932" s="111"/>
      <c r="Y932" s="112">
        <v>0</v>
      </c>
      <c r="Z932" s="87"/>
      <c r="AA932" s="85"/>
      <c r="AB932" s="111"/>
      <c r="AC932" s="112">
        <v>0</v>
      </c>
      <c r="AD932" s="87"/>
      <c r="AE932" s="85"/>
      <c r="AF932" s="111"/>
      <c r="AG932" s="112">
        <v>0</v>
      </c>
      <c r="AH932" s="87"/>
      <c r="AI932" s="85"/>
      <c r="AJ932" s="111"/>
      <c r="AK932" s="112">
        <v>0</v>
      </c>
      <c r="AL932" s="87"/>
      <c r="AM932" s="85"/>
      <c r="AN932" s="111"/>
      <c r="AO932" s="112">
        <v>0</v>
      </c>
      <c r="AP932" s="87"/>
      <c r="AQ932" s="85"/>
      <c r="AR932" s="111"/>
      <c r="AS932" s="112">
        <v>0</v>
      </c>
      <c r="AT932" s="87"/>
      <c r="AU932" s="85"/>
      <c r="AV932" s="111"/>
      <c r="AW932" s="112">
        <v>0</v>
      </c>
      <c r="AX932" s="87"/>
      <c r="AY932" s="85"/>
      <c r="AZ932" s="267">
        <f t="shared" si="53"/>
        <v>0</v>
      </c>
      <c r="BA932" s="88">
        <f t="shared" si="54"/>
        <v>0</v>
      </c>
      <c r="BC932">
        <f>IF($A932&lt;&gt;"",COUNTIF($BD$3:$BD932,$BD932),0)</f>
        <v>0</v>
      </c>
      <c r="BD932" t="str">
        <f>IF($A932&lt;&gt;"",VLOOKUP(TRUNC(MID($A932,1,2),0),Plano_Contas!$H$3:$J$103,2,TRUE),"")</f>
        <v/>
      </c>
      <c r="BE932" s="201" t="str">
        <f t="shared" si="55"/>
        <v/>
      </c>
      <c r="BF932" t="str">
        <f ca="1">IF($BT932&lt;&gt;"",SUMIF($BD$3:$BD$1004,"="&amp;$BD932,INDIRECT(ADDRESS(3,BF$2,1,1)):INDIRECT(ADDRESS(1004,BF$2,1,1))),"")</f>
        <v/>
      </c>
      <c r="BG932" t="str">
        <f ca="1">IF($BT932&lt;&gt;"",SUMIF($BD$3:$BD$1004,"="&amp;$BD932,INDIRECT(ADDRESS(3,BG$2,1,1)):INDIRECT(ADDRESS(1004,BG$2,1,1))),"")</f>
        <v/>
      </c>
      <c r="BH932" t="str">
        <f ca="1">IF($BT932&lt;&gt;"",SUMIF($BD$3:$BD$1004,"="&amp;$BD932,INDIRECT(ADDRESS(3,BH$2,1,1)):INDIRECT(ADDRESS(1004,BH$2,1,1))),"")</f>
        <v/>
      </c>
      <c r="BI932" t="str">
        <f ca="1">IF($BT932&lt;&gt;"",SUMIF($BD$3:$BD$1004,"="&amp;$BD932,INDIRECT(ADDRESS(3,BI$2,1,1)):INDIRECT(ADDRESS(1004,BI$2,1,1))),"")</f>
        <v/>
      </c>
      <c r="BJ932" t="str">
        <f ca="1">IF($BT932&lt;&gt;"",SUMIF($BD$3:$BD$1004,"="&amp;$BD932,INDIRECT(ADDRESS(3,BJ$2,1,1)):INDIRECT(ADDRESS(1004,BJ$2,1,1))),"")</f>
        <v/>
      </c>
      <c r="BK932" t="str">
        <f ca="1">IF($BT932&lt;&gt;"",SUMIF($BD$3:$BD$1004,"="&amp;$BD932,INDIRECT(ADDRESS(3,BK$2,1,1)):INDIRECT(ADDRESS(1004,BK$2,1,1))),"")</f>
        <v/>
      </c>
      <c r="BL932" t="str">
        <f ca="1">IF($BT932&lt;&gt;"",SUMIF($BD$3:$BD$1004,"="&amp;$BD932,INDIRECT(ADDRESS(3,BL$2,1,1)):INDIRECT(ADDRESS(1004,BL$2,1,1))),"")</f>
        <v/>
      </c>
      <c r="BM932" t="str">
        <f ca="1">IF($BT932&lt;&gt;"",SUMIF($BD$3:$BD$1004,"="&amp;$BD932,INDIRECT(ADDRESS(3,BM$2,1,1)):INDIRECT(ADDRESS(1004,BM$2,1,1))),"")</f>
        <v/>
      </c>
      <c r="BN932" t="str">
        <f ca="1">IF($BT932&lt;&gt;"",SUMIF($BD$3:$BD$1004,"="&amp;$BD932,INDIRECT(ADDRESS(3,BN$2,1,1)):INDIRECT(ADDRESS(1004,BN$2,1,1))),"")</f>
        <v/>
      </c>
      <c r="BO932" t="str">
        <f ca="1">IF($BT932&lt;&gt;"",SUMIF($BD$3:$BD$1004,"="&amp;$BD932,INDIRECT(ADDRESS(3,BO$2,1,1)):INDIRECT(ADDRESS(1004,BO$2,1,1))),"")</f>
        <v/>
      </c>
      <c r="BP932" t="str">
        <f ca="1">IF($BT932&lt;&gt;"",SUMIF($BD$3:$BD$1004,"="&amp;$BD932,INDIRECT(ADDRESS(3,BP$2,1,1)):INDIRECT(ADDRESS(1004,BP$2,1,1))),"")</f>
        <v/>
      </c>
      <c r="BQ932" t="str">
        <f ca="1">IF($BT932&lt;&gt;"",SUMIF($BD$3:$BD$1004,"="&amp;$BD932,INDIRECT(ADDRESS(3,BQ$2,1,1)):INDIRECT(ADDRESS(1004,BQ$2,1,1))),"")</f>
        <v/>
      </c>
      <c r="BR932" t="str">
        <f ca="1">IF($BT932&lt;&gt;"",SUMIF($BD$3:$BD$1004,"="&amp;$BD932,INDIRECT(ADDRESS(3,BR$2,1,1)):INDIRECT(ADDRESS(1004,BR$2,1,1))),"")</f>
        <v/>
      </c>
      <c r="BS932" t="str">
        <f>IF($A932&lt;&gt;"",VLOOKUP(TRUNC(MID($A932,1,2),0),Plano_Contas!$H$3:$J$103,3,TRUE),"")</f>
        <v/>
      </c>
      <c r="BT932" t="str">
        <f t="shared" si="56"/>
        <v/>
      </c>
      <c r="BV932">
        <f>Empresas!C932</f>
        <v>0</v>
      </c>
    </row>
    <row r="933" spans="1:74" x14ac:dyDescent="0.2">
      <c r="A933" s="89"/>
      <c r="B933" s="52" t="str">
        <f>IF($A933&lt;&gt;"",VLOOKUP(""&amp;$A933,Plano_Contas!$A$3:$F$1003,6,0),"")</f>
        <v/>
      </c>
      <c r="C933" s="91"/>
      <c r="D933" s="111"/>
      <c r="E933" s="112">
        <v>0</v>
      </c>
      <c r="F933" s="87"/>
      <c r="G933" s="85"/>
      <c r="H933" s="111"/>
      <c r="I933" s="112">
        <v>0</v>
      </c>
      <c r="J933" s="87"/>
      <c r="K933" s="85"/>
      <c r="L933" s="111"/>
      <c r="M933" s="112">
        <v>0</v>
      </c>
      <c r="N933" s="87"/>
      <c r="O933" s="85"/>
      <c r="P933" s="111"/>
      <c r="Q933" s="112">
        <v>0</v>
      </c>
      <c r="R933" s="87"/>
      <c r="S933" s="85"/>
      <c r="T933" s="111"/>
      <c r="U933" s="112">
        <v>0</v>
      </c>
      <c r="V933" s="87"/>
      <c r="W933" s="85"/>
      <c r="X933" s="111"/>
      <c r="Y933" s="112">
        <v>0</v>
      </c>
      <c r="Z933" s="87"/>
      <c r="AA933" s="85"/>
      <c r="AB933" s="111"/>
      <c r="AC933" s="112">
        <v>0</v>
      </c>
      <c r="AD933" s="87"/>
      <c r="AE933" s="85"/>
      <c r="AF933" s="111"/>
      <c r="AG933" s="112">
        <v>0</v>
      </c>
      <c r="AH933" s="87"/>
      <c r="AI933" s="85"/>
      <c r="AJ933" s="111"/>
      <c r="AK933" s="112">
        <v>0</v>
      </c>
      <c r="AL933" s="87"/>
      <c r="AM933" s="85"/>
      <c r="AN933" s="111"/>
      <c r="AO933" s="112">
        <v>0</v>
      </c>
      <c r="AP933" s="87"/>
      <c r="AQ933" s="85"/>
      <c r="AR933" s="111"/>
      <c r="AS933" s="112">
        <v>0</v>
      </c>
      <c r="AT933" s="87"/>
      <c r="AU933" s="85"/>
      <c r="AV933" s="111"/>
      <c r="AW933" s="112">
        <v>0</v>
      </c>
      <c r="AX933" s="87"/>
      <c r="AY933" s="85"/>
      <c r="AZ933" s="267">
        <f t="shared" si="53"/>
        <v>0</v>
      </c>
      <c r="BA933" s="88">
        <f t="shared" si="54"/>
        <v>0</v>
      </c>
      <c r="BC933">
        <f>IF($A933&lt;&gt;"",COUNTIF($BD$3:$BD933,$BD933),0)</f>
        <v>0</v>
      </c>
      <c r="BD933" t="str">
        <f>IF($A933&lt;&gt;"",VLOOKUP(TRUNC(MID($A933,1,2),0),Plano_Contas!$H$3:$J$103,2,TRUE),"")</f>
        <v/>
      </c>
      <c r="BE933" s="201" t="str">
        <f t="shared" si="55"/>
        <v/>
      </c>
      <c r="BF933" t="str">
        <f ca="1">IF($BT933&lt;&gt;"",SUMIF($BD$3:$BD$1004,"="&amp;$BD933,INDIRECT(ADDRESS(3,BF$2,1,1)):INDIRECT(ADDRESS(1004,BF$2,1,1))),"")</f>
        <v/>
      </c>
      <c r="BG933" t="str">
        <f ca="1">IF($BT933&lt;&gt;"",SUMIF($BD$3:$BD$1004,"="&amp;$BD933,INDIRECT(ADDRESS(3,BG$2,1,1)):INDIRECT(ADDRESS(1004,BG$2,1,1))),"")</f>
        <v/>
      </c>
      <c r="BH933" t="str">
        <f ca="1">IF($BT933&lt;&gt;"",SUMIF($BD$3:$BD$1004,"="&amp;$BD933,INDIRECT(ADDRESS(3,BH$2,1,1)):INDIRECT(ADDRESS(1004,BH$2,1,1))),"")</f>
        <v/>
      </c>
      <c r="BI933" t="str">
        <f ca="1">IF($BT933&lt;&gt;"",SUMIF($BD$3:$BD$1004,"="&amp;$BD933,INDIRECT(ADDRESS(3,BI$2,1,1)):INDIRECT(ADDRESS(1004,BI$2,1,1))),"")</f>
        <v/>
      </c>
      <c r="BJ933" t="str">
        <f ca="1">IF($BT933&lt;&gt;"",SUMIF($BD$3:$BD$1004,"="&amp;$BD933,INDIRECT(ADDRESS(3,BJ$2,1,1)):INDIRECT(ADDRESS(1004,BJ$2,1,1))),"")</f>
        <v/>
      </c>
      <c r="BK933" t="str">
        <f ca="1">IF($BT933&lt;&gt;"",SUMIF($BD$3:$BD$1004,"="&amp;$BD933,INDIRECT(ADDRESS(3,BK$2,1,1)):INDIRECT(ADDRESS(1004,BK$2,1,1))),"")</f>
        <v/>
      </c>
      <c r="BL933" t="str">
        <f ca="1">IF($BT933&lt;&gt;"",SUMIF($BD$3:$BD$1004,"="&amp;$BD933,INDIRECT(ADDRESS(3,BL$2,1,1)):INDIRECT(ADDRESS(1004,BL$2,1,1))),"")</f>
        <v/>
      </c>
      <c r="BM933" t="str">
        <f ca="1">IF($BT933&lt;&gt;"",SUMIF($BD$3:$BD$1004,"="&amp;$BD933,INDIRECT(ADDRESS(3,BM$2,1,1)):INDIRECT(ADDRESS(1004,BM$2,1,1))),"")</f>
        <v/>
      </c>
      <c r="BN933" t="str">
        <f ca="1">IF($BT933&lt;&gt;"",SUMIF($BD$3:$BD$1004,"="&amp;$BD933,INDIRECT(ADDRESS(3,BN$2,1,1)):INDIRECT(ADDRESS(1004,BN$2,1,1))),"")</f>
        <v/>
      </c>
      <c r="BO933" t="str">
        <f ca="1">IF($BT933&lt;&gt;"",SUMIF($BD$3:$BD$1004,"="&amp;$BD933,INDIRECT(ADDRESS(3,BO$2,1,1)):INDIRECT(ADDRESS(1004,BO$2,1,1))),"")</f>
        <v/>
      </c>
      <c r="BP933" t="str">
        <f ca="1">IF($BT933&lt;&gt;"",SUMIF($BD$3:$BD$1004,"="&amp;$BD933,INDIRECT(ADDRESS(3,BP$2,1,1)):INDIRECT(ADDRESS(1004,BP$2,1,1))),"")</f>
        <v/>
      </c>
      <c r="BQ933" t="str">
        <f ca="1">IF($BT933&lt;&gt;"",SUMIF($BD$3:$BD$1004,"="&amp;$BD933,INDIRECT(ADDRESS(3,BQ$2,1,1)):INDIRECT(ADDRESS(1004,BQ$2,1,1))),"")</f>
        <v/>
      </c>
      <c r="BR933" t="str">
        <f ca="1">IF($BT933&lt;&gt;"",SUMIF($BD$3:$BD$1004,"="&amp;$BD933,INDIRECT(ADDRESS(3,BR$2,1,1)):INDIRECT(ADDRESS(1004,BR$2,1,1))),"")</f>
        <v/>
      </c>
      <c r="BS933" t="str">
        <f>IF($A933&lt;&gt;"",VLOOKUP(TRUNC(MID($A933,1,2),0),Plano_Contas!$H$3:$J$103,3,TRUE),"")</f>
        <v/>
      </c>
      <c r="BT933" t="str">
        <f t="shared" si="56"/>
        <v/>
      </c>
      <c r="BV933">
        <f>Empresas!C933</f>
        <v>0</v>
      </c>
    </row>
    <row r="934" spans="1:74" x14ac:dyDescent="0.2">
      <c r="A934" s="89"/>
      <c r="B934" s="52" t="str">
        <f>IF($A934&lt;&gt;"",VLOOKUP(""&amp;$A934,Plano_Contas!$A$3:$F$1003,6,0),"")</f>
        <v/>
      </c>
      <c r="C934" s="91"/>
      <c r="D934" s="111"/>
      <c r="E934" s="112">
        <v>0</v>
      </c>
      <c r="F934" s="87"/>
      <c r="G934" s="85"/>
      <c r="H934" s="111"/>
      <c r="I934" s="112">
        <v>0</v>
      </c>
      <c r="J934" s="87"/>
      <c r="K934" s="85"/>
      <c r="L934" s="111"/>
      <c r="M934" s="112">
        <v>0</v>
      </c>
      <c r="N934" s="87"/>
      <c r="O934" s="85"/>
      <c r="P934" s="111"/>
      <c r="Q934" s="112">
        <v>0</v>
      </c>
      <c r="R934" s="87"/>
      <c r="S934" s="85"/>
      <c r="T934" s="111"/>
      <c r="U934" s="112">
        <v>0</v>
      </c>
      <c r="V934" s="87"/>
      <c r="W934" s="85"/>
      <c r="X934" s="111"/>
      <c r="Y934" s="112">
        <v>0</v>
      </c>
      <c r="Z934" s="87"/>
      <c r="AA934" s="85"/>
      <c r="AB934" s="111"/>
      <c r="AC934" s="112">
        <v>0</v>
      </c>
      <c r="AD934" s="87"/>
      <c r="AE934" s="85"/>
      <c r="AF934" s="111"/>
      <c r="AG934" s="112">
        <v>0</v>
      </c>
      <c r="AH934" s="87"/>
      <c r="AI934" s="85"/>
      <c r="AJ934" s="111"/>
      <c r="AK934" s="112">
        <v>0</v>
      </c>
      <c r="AL934" s="87"/>
      <c r="AM934" s="85"/>
      <c r="AN934" s="111"/>
      <c r="AO934" s="112">
        <v>0</v>
      </c>
      <c r="AP934" s="87"/>
      <c r="AQ934" s="85"/>
      <c r="AR934" s="111"/>
      <c r="AS934" s="112">
        <v>0</v>
      </c>
      <c r="AT934" s="87"/>
      <c r="AU934" s="85"/>
      <c r="AV934" s="111"/>
      <c r="AW934" s="112">
        <v>0</v>
      </c>
      <c r="AX934" s="87"/>
      <c r="AY934" s="85"/>
      <c r="AZ934" s="267">
        <f t="shared" si="53"/>
        <v>0</v>
      </c>
      <c r="BA934" s="88">
        <f t="shared" si="54"/>
        <v>0</v>
      </c>
      <c r="BC934">
        <f>IF($A934&lt;&gt;"",COUNTIF($BD$3:$BD934,$BD934),0)</f>
        <v>0</v>
      </c>
      <c r="BD934" t="str">
        <f>IF($A934&lt;&gt;"",VLOOKUP(TRUNC(MID($A934,1,2),0),Plano_Contas!$H$3:$J$103,2,TRUE),"")</f>
        <v/>
      </c>
      <c r="BE934" s="201" t="str">
        <f t="shared" si="55"/>
        <v/>
      </c>
      <c r="BF934" t="str">
        <f ca="1">IF($BT934&lt;&gt;"",SUMIF($BD$3:$BD$1004,"="&amp;$BD934,INDIRECT(ADDRESS(3,BF$2,1,1)):INDIRECT(ADDRESS(1004,BF$2,1,1))),"")</f>
        <v/>
      </c>
      <c r="BG934" t="str">
        <f ca="1">IF($BT934&lt;&gt;"",SUMIF($BD$3:$BD$1004,"="&amp;$BD934,INDIRECT(ADDRESS(3,BG$2,1,1)):INDIRECT(ADDRESS(1004,BG$2,1,1))),"")</f>
        <v/>
      </c>
      <c r="BH934" t="str">
        <f ca="1">IF($BT934&lt;&gt;"",SUMIF($BD$3:$BD$1004,"="&amp;$BD934,INDIRECT(ADDRESS(3,BH$2,1,1)):INDIRECT(ADDRESS(1004,BH$2,1,1))),"")</f>
        <v/>
      </c>
      <c r="BI934" t="str">
        <f ca="1">IF($BT934&lt;&gt;"",SUMIF($BD$3:$BD$1004,"="&amp;$BD934,INDIRECT(ADDRESS(3,BI$2,1,1)):INDIRECT(ADDRESS(1004,BI$2,1,1))),"")</f>
        <v/>
      </c>
      <c r="BJ934" t="str">
        <f ca="1">IF($BT934&lt;&gt;"",SUMIF($BD$3:$BD$1004,"="&amp;$BD934,INDIRECT(ADDRESS(3,BJ$2,1,1)):INDIRECT(ADDRESS(1004,BJ$2,1,1))),"")</f>
        <v/>
      </c>
      <c r="BK934" t="str">
        <f ca="1">IF($BT934&lt;&gt;"",SUMIF($BD$3:$BD$1004,"="&amp;$BD934,INDIRECT(ADDRESS(3,BK$2,1,1)):INDIRECT(ADDRESS(1004,BK$2,1,1))),"")</f>
        <v/>
      </c>
      <c r="BL934" t="str">
        <f ca="1">IF($BT934&lt;&gt;"",SUMIF($BD$3:$BD$1004,"="&amp;$BD934,INDIRECT(ADDRESS(3,BL$2,1,1)):INDIRECT(ADDRESS(1004,BL$2,1,1))),"")</f>
        <v/>
      </c>
      <c r="BM934" t="str">
        <f ca="1">IF($BT934&lt;&gt;"",SUMIF($BD$3:$BD$1004,"="&amp;$BD934,INDIRECT(ADDRESS(3,BM$2,1,1)):INDIRECT(ADDRESS(1004,BM$2,1,1))),"")</f>
        <v/>
      </c>
      <c r="BN934" t="str">
        <f ca="1">IF($BT934&lt;&gt;"",SUMIF($BD$3:$BD$1004,"="&amp;$BD934,INDIRECT(ADDRESS(3,BN$2,1,1)):INDIRECT(ADDRESS(1004,BN$2,1,1))),"")</f>
        <v/>
      </c>
      <c r="BO934" t="str">
        <f ca="1">IF($BT934&lt;&gt;"",SUMIF($BD$3:$BD$1004,"="&amp;$BD934,INDIRECT(ADDRESS(3,BO$2,1,1)):INDIRECT(ADDRESS(1004,BO$2,1,1))),"")</f>
        <v/>
      </c>
      <c r="BP934" t="str">
        <f ca="1">IF($BT934&lt;&gt;"",SUMIF($BD$3:$BD$1004,"="&amp;$BD934,INDIRECT(ADDRESS(3,BP$2,1,1)):INDIRECT(ADDRESS(1004,BP$2,1,1))),"")</f>
        <v/>
      </c>
      <c r="BQ934" t="str">
        <f ca="1">IF($BT934&lt;&gt;"",SUMIF($BD$3:$BD$1004,"="&amp;$BD934,INDIRECT(ADDRESS(3,BQ$2,1,1)):INDIRECT(ADDRESS(1004,BQ$2,1,1))),"")</f>
        <v/>
      </c>
      <c r="BR934" t="str">
        <f ca="1">IF($BT934&lt;&gt;"",SUMIF($BD$3:$BD$1004,"="&amp;$BD934,INDIRECT(ADDRESS(3,BR$2,1,1)):INDIRECT(ADDRESS(1004,BR$2,1,1))),"")</f>
        <v/>
      </c>
      <c r="BS934" t="str">
        <f>IF($A934&lt;&gt;"",VLOOKUP(TRUNC(MID($A934,1,2),0),Plano_Contas!$H$3:$J$103,3,TRUE),"")</f>
        <v/>
      </c>
      <c r="BT934" t="str">
        <f t="shared" si="56"/>
        <v/>
      </c>
      <c r="BV934">
        <f>Empresas!C934</f>
        <v>0</v>
      </c>
    </row>
    <row r="935" spans="1:74" x14ac:dyDescent="0.2">
      <c r="A935" s="89"/>
      <c r="B935" s="52" t="str">
        <f>IF($A935&lt;&gt;"",VLOOKUP(""&amp;$A935,Plano_Contas!$A$3:$F$1003,6,0),"")</f>
        <v/>
      </c>
      <c r="C935" s="91"/>
      <c r="D935" s="111"/>
      <c r="E935" s="112">
        <v>0</v>
      </c>
      <c r="F935" s="87"/>
      <c r="G935" s="85"/>
      <c r="H935" s="111"/>
      <c r="I935" s="112">
        <v>0</v>
      </c>
      <c r="J935" s="87"/>
      <c r="K935" s="85"/>
      <c r="L935" s="111"/>
      <c r="M935" s="112">
        <v>0</v>
      </c>
      <c r="N935" s="87"/>
      <c r="O935" s="85"/>
      <c r="P935" s="111"/>
      <c r="Q935" s="112">
        <v>0</v>
      </c>
      <c r="R935" s="87"/>
      <c r="S935" s="85"/>
      <c r="T935" s="111"/>
      <c r="U935" s="112">
        <v>0</v>
      </c>
      <c r="V935" s="87"/>
      <c r="W935" s="85"/>
      <c r="X935" s="111"/>
      <c r="Y935" s="112">
        <v>0</v>
      </c>
      <c r="Z935" s="87"/>
      <c r="AA935" s="85"/>
      <c r="AB935" s="111"/>
      <c r="AC935" s="112">
        <v>0</v>
      </c>
      <c r="AD935" s="87"/>
      <c r="AE935" s="85"/>
      <c r="AF935" s="111"/>
      <c r="AG935" s="112">
        <v>0</v>
      </c>
      <c r="AH935" s="87"/>
      <c r="AI935" s="85"/>
      <c r="AJ935" s="111"/>
      <c r="AK935" s="112">
        <v>0</v>
      </c>
      <c r="AL935" s="87"/>
      <c r="AM935" s="85"/>
      <c r="AN935" s="111"/>
      <c r="AO935" s="112">
        <v>0</v>
      </c>
      <c r="AP935" s="87"/>
      <c r="AQ935" s="85"/>
      <c r="AR935" s="111"/>
      <c r="AS935" s="112">
        <v>0</v>
      </c>
      <c r="AT935" s="87"/>
      <c r="AU935" s="85"/>
      <c r="AV935" s="111"/>
      <c r="AW935" s="112">
        <v>0</v>
      </c>
      <c r="AX935" s="87"/>
      <c r="AY935" s="85"/>
      <c r="AZ935" s="267">
        <f t="shared" si="53"/>
        <v>0</v>
      </c>
      <c r="BA935" s="88">
        <f t="shared" si="54"/>
        <v>0</v>
      </c>
      <c r="BC935">
        <f>IF($A935&lt;&gt;"",COUNTIF($BD$3:$BD935,$BD935),0)</f>
        <v>0</v>
      </c>
      <c r="BD935" t="str">
        <f>IF($A935&lt;&gt;"",VLOOKUP(TRUNC(MID($A935,1,2),0),Plano_Contas!$H$3:$J$103,2,TRUE),"")</f>
        <v/>
      </c>
      <c r="BE935" s="201" t="str">
        <f t="shared" si="55"/>
        <v/>
      </c>
      <c r="BF935" t="str">
        <f ca="1">IF($BT935&lt;&gt;"",SUMIF($BD$3:$BD$1004,"="&amp;$BD935,INDIRECT(ADDRESS(3,BF$2,1,1)):INDIRECT(ADDRESS(1004,BF$2,1,1))),"")</f>
        <v/>
      </c>
      <c r="BG935" t="str">
        <f ca="1">IF($BT935&lt;&gt;"",SUMIF($BD$3:$BD$1004,"="&amp;$BD935,INDIRECT(ADDRESS(3,BG$2,1,1)):INDIRECT(ADDRESS(1004,BG$2,1,1))),"")</f>
        <v/>
      </c>
      <c r="BH935" t="str">
        <f ca="1">IF($BT935&lt;&gt;"",SUMIF($BD$3:$BD$1004,"="&amp;$BD935,INDIRECT(ADDRESS(3,BH$2,1,1)):INDIRECT(ADDRESS(1004,BH$2,1,1))),"")</f>
        <v/>
      </c>
      <c r="BI935" t="str">
        <f ca="1">IF($BT935&lt;&gt;"",SUMIF($BD$3:$BD$1004,"="&amp;$BD935,INDIRECT(ADDRESS(3,BI$2,1,1)):INDIRECT(ADDRESS(1004,BI$2,1,1))),"")</f>
        <v/>
      </c>
      <c r="BJ935" t="str">
        <f ca="1">IF($BT935&lt;&gt;"",SUMIF($BD$3:$BD$1004,"="&amp;$BD935,INDIRECT(ADDRESS(3,BJ$2,1,1)):INDIRECT(ADDRESS(1004,BJ$2,1,1))),"")</f>
        <v/>
      </c>
      <c r="BK935" t="str">
        <f ca="1">IF($BT935&lt;&gt;"",SUMIF($BD$3:$BD$1004,"="&amp;$BD935,INDIRECT(ADDRESS(3,BK$2,1,1)):INDIRECT(ADDRESS(1004,BK$2,1,1))),"")</f>
        <v/>
      </c>
      <c r="BL935" t="str">
        <f ca="1">IF($BT935&lt;&gt;"",SUMIF($BD$3:$BD$1004,"="&amp;$BD935,INDIRECT(ADDRESS(3,BL$2,1,1)):INDIRECT(ADDRESS(1004,BL$2,1,1))),"")</f>
        <v/>
      </c>
      <c r="BM935" t="str">
        <f ca="1">IF($BT935&lt;&gt;"",SUMIF($BD$3:$BD$1004,"="&amp;$BD935,INDIRECT(ADDRESS(3,BM$2,1,1)):INDIRECT(ADDRESS(1004,BM$2,1,1))),"")</f>
        <v/>
      </c>
      <c r="BN935" t="str">
        <f ca="1">IF($BT935&lt;&gt;"",SUMIF($BD$3:$BD$1004,"="&amp;$BD935,INDIRECT(ADDRESS(3,BN$2,1,1)):INDIRECT(ADDRESS(1004,BN$2,1,1))),"")</f>
        <v/>
      </c>
      <c r="BO935" t="str">
        <f ca="1">IF($BT935&lt;&gt;"",SUMIF($BD$3:$BD$1004,"="&amp;$BD935,INDIRECT(ADDRESS(3,BO$2,1,1)):INDIRECT(ADDRESS(1004,BO$2,1,1))),"")</f>
        <v/>
      </c>
      <c r="BP935" t="str">
        <f ca="1">IF($BT935&lt;&gt;"",SUMIF($BD$3:$BD$1004,"="&amp;$BD935,INDIRECT(ADDRESS(3,BP$2,1,1)):INDIRECT(ADDRESS(1004,BP$2,1,1))),"")</f>
        <v/>
      </c>
      <c r="BQ935" t="str">
        <f ca="1">IF($BT935&lt;&gt;"",SUMIF($BD$3:$BD$1004,"="&amp;$BD935,INDIRECT(ADDRESS(3,BQ$2,1,1)):INDIRECT(ADDRESS(1004,BQ$2,1,1))),"")</f>
        <v/>
      </c>
      <c r="BR935" t="str">
        <f ca="1">IF($BT935&lt;&gt;"",SUMIF($BD$3:$BD$1004,"="&amp;$BD935,INDIRECT(ADDRESS(3,BR$2,1,1)):INDIRECT(ADDRESS(1004,BR$2,1,1))),"")</f>
        <v/>
      </c>
      <c r="BS935" t="str">
        <f>IF($A935&lt;&gt;"",VLOOKUP(TRUNC(MID($A935,1,2),0),Plano_Contas!$H$3:$J$103,3,TRUE),"")</f>
        <v/>
      </c>
      <c r="BT935" t="str">
        <f t="shared" si="56"/>
        <v/>
      </c>
      <c r="BV935">
        <f>Empresas!C935</f>
        <v>0</v>
      </c>
    </row>
    <row r="936" spans="1:74" x14ac:dyDescent="0.2">
      <c r="A936" s="89"/>
      <c r="B936" s="52" t="str">
        <f>IF($A936&lt;&gt;"",VLOOKUP(""&amp;$A936,Plano_Contas!$A$3:$F$1003,6,0),"")</f>
        <v/>
      </c>
      <c r="C936" s="91"/>
      <c r="D936" s="111"/>
      <c r="E936" s="112">
        <v>0</v>
      </c>
      <c r="F936" s="87"/>
      <c r="G936" s="85"/>
      <c r="H936" s="111"/>
      <c r="I936" s="112">
        <v>0</v>
      </c>
      <c r="J936" s="87"/>
      <c r="K936" s="85"/>
      <c r="L936" s="111"/>
      <c r="M936" s="112">
        <v>0</v>
      </c>
      <c r="N936" s="87"/>
      <c r="O936" s="85"/>
      <c r="P936" s="111"/>
      <c r="Q936" s="112">
        <v>0</v>
      </c>
      <c r="R936" s="87"/>
      <c r="S936" s="85"/>
      <c r="T936" s="111"/>
      <c r="U936" s="112">
        <v>0</v>
      </c>
      <c r="V936" s="87"/>
      <c r="W936" s="85"/>
      <c r="X936" s="111"/>
      <c r="Y936" s="112">
        <v>0</v>
      </c>
      <c r="Z936" s="87"/>
      <c r="AA936" s="85"/>
      <c r="AB936" s="111"/>
      <c r="AC936" s="112">
        <v>0</v>
      </c>
      <c r="AD936" s="87"/>
      <c r="AE936" s="85"/>
      <c r="AF936" s="111"/>
      <c r="AG936" s="112">
        <v>0</v>
      </c>
      <c r="AH936" s="87"/>
      <c r="AI936" s="85"/>
      <c r="AJ936" s="111"/>
      <c r="AK936" s="112">
        <v>0</v>
      </c>
      <c r="AL936" s="87"/>
      <c r="AM936" s="85"/>
      <c r="AN936" s="111"/>
      <c r="AO936" s="112">
        <v>0</v>
      </c>
      <c r="AP936" s="87"/>
      <c r="AQ936" s="85"/>
      <c r="AR936" s="111"/>
      <c r="AS936" s="112">
        <v>0</v>
      </c>
      <c r="AT936" s="87"/>
      <c r="AU936" s="85"/>
      <c r="AV936" s="111"/>
      <c r="AW936" s="112">
        <v>0</v>
      </c>
      <c r="AX936" s="87"/>
      <c r="AY936" s="85"/>
      <c r="AZ936" s="267">
        <f t="shared" si="53"/>
        <v>0</v>
      </c>
      <c r="BA936" s="88">
        <f t="shared" si="54"/>
        <v>0</v>
      </c>
      <c r="BC936">
        <f>IF($A936&lt;&gt;"",COUNTIF($BD$3:$BD936,$BD936),0)</f>
        <v>0</v>
      </c>
      <c r="BD936" t="str">
        <f>IF($A936&lt;&gt;"",VLOOKUP(TRUNC(MID($A936,1,2),0),Plano_Contas!$H$3:$J$103,2,TRUE),"")</f>
        <v/>
      </c>
      <c r="BE936" s="201" t="str">
        <f t="shared" si="55"/>
        <v/>
      </c>
      <c r="BF936" t="str">
        <f ca="1">IF($BT936&lt;&gt;"",SUMIF($BD$3:$BD$1004,"="&amp;$BD936,INDIRECT(ADDRESS(3,BF$2,1,1)):INDIRECT(ADDRESS(1004,BF$2,1,1))),"")</f>
        <v/>
      </c>
      <c r="BG936" t="str">
        <f ca="1">IF($BT936&lt;&gt;"",SUMIF($BD$3:$BD$1004,"="&amp;$BD936,INDIRECT(ADDRESS(3,BG$2,1,1)):INDIRECT(ADDRESS(1004,BG$2,1,1))),"")</f>
        <v/>
      </c>
      <c r="BH936" t="str">
        <f ca="1">IF($BT936&lt;&gt;"",SUMIF($BD$3:$BD$1004,"="&amp;$BD936,INDIRECT(ADDRESS(3,BH$2,1,1)):INDIRECT(ADDRESS(1004,BH$2,1,1))),"")</f>
        <v/>
      </c>
      <c r="BI936" t="str">
        <f ca="1">IF($BT936&lt;&gt;"",SUMIF($BD$3:$BD$1004,"="&amp;$BD936,INDIRECT(ADDRESS(3,BI$2,1,1)):INDIRECT(ADDRESS(1004,BI$2,1,1))),"")</f>
        <v/>
      </c>
      <c r="BJ936" t="str">
        <f ca="1">IF($BT936&lt;&gt;"",SUMIF($BD$3:$BD$1004,"="&amp;$BD936,INDIRECT(ADDRESS(3,BJ$2,1,1)):INDIRECT(ADDRESS(1004,BJ$2,1,1))),"")</f>
        <v/>
      </c>
      <c r="BK936" t="str">
        <f ca="1">IF($BT936&lt;&gt;"",SUMIF($BD$3:$BD$1004,"="&amp;$BD936,INDIRECT(ADDRESS(3,BK$2,1,1)):INDIRECT(ADDRESS(1004,BK$2,1,1))),"")</f>
        <v/>
      </c>
      <c r="BL936" t="str">
        <f ca="1">IF($BT936&lt;&gt;"",SUMIF($BD$3:$BD$1004,"="&amp;$BD936,INDIRECT(ADDRESS(3,BL$2,1,1)):INDIRECT(ADDRESS(1004,BL$2,1,1))),"")</f>
        <v/>
      </c>
      <c r="BM936" t="str">
        <f ca="1">IF($BT936&lt;&gt;"",SUMIF($BD$3:$BD$1004,"="&amp;$BD936,INDIRECT(ADDRESS(3,BM$2,1,1)):INDIRECT(ADDRESS(1004,BM$2,1,1))),"")</f>
        <v/>
      </c>
      <c r="BN936" t="str">
        <f ca="1">IF($BT936&lt;&gt;"",SUMIF($BD$3:$BD$1004,"="&amp;$BD936,INDIRECT(ADDRESS(3,BN$2,1,1)):INDIRECT(ADDRESS(1004,BN$2,1,1))),"")</f>
        <v/>
      </c>
      <c r="BO936" t="str">
        <f ca="1">IF($BT936&lt;&gt;"",SUMIF($BD$3:$BD$1004,"="&amp;$BD936,INDIRECT(ADDRESS(3,BO$2,1,1)):INDIRECT(ADDRESS(1004,BO$2,1,1))),"")</f>
        <v/>
      </c>
      <c r="BP936" t="str">
        <f ca="1">IF($BT936&lt;&gt;"",SUMIF($BD$3:$BD$1004,"="&amp;$BD936,INDIRECT(ADDRESS(3,BP$2,1,1)):INDIRECT(ADDRESS(1004,BP$2,1,1))),"")</f>
        <v/>
      </c>
      <c r="BQ936" t="str">
        <f ca="1">IF($BT936&lt;&gt;"",SUMIF($BD$3:$BD$1004,"="&amp;$BD936,INDIRECT(ADDRESS(3,BQ$2,1,1)):INDIRECT(ADDRESS(1004,BQ$2,1,1))),"")</f>
        <v/>
      </c>
      <c r="BR936" t="str">
        <f ca="1">IF($BT936&lt;&gt;"",SUMIF($BD$3:$BD$1004,"="&amp;$BD936,INDIRECT(ADDRESS(3,BR$2,1,1)):INDIRECT(ADDRESS(1004,BR$2,1,1))),"")</f>
        <v/>
      </c>
      <c r="BS936" t="str">
        <f>IF($A936&lt;&gt;"",VLOOKUP(TRUNC(MID($A936,1,2),0),Plano_Contas!$H$3:$J$103,3,TRUE),"")</f>
        <v/>
      </c>
      <c r="BT936" t="str">
        <f t="shared" si="56"/>
        <v/>
      </c>
      <c r="BV936">
        <f>Empresas!C936</f>
        <v>0</v>
      </c>
    </row>
    <row r="937" spans="1:74" x14ac:dyDescent="0.2">
      <c r="A937" s="89"/>
      <c r="B937" s="52" t="str">
        <f>IF($A937&lt;&gt;"",VLOOKUP(""&amp;$A937,Plano_Contas!$A$3:$F$1003,6,0),"")</f>
        <v/>
      </c>
      <c r="C937" s="91"/>
      <c r="D937" s="111"/>
      <c r="E937" s="112">
        <v>0</v>
      </c>
      <c r="F937" s="87"/>
      <c r="G937" s="85"/>
      <c r="H937" s="111"/>
      <c r="I937" s="112">
        <v>0</v>
      </c>
      <c r="J937" s="87"/>
      <c r="K937" s="85"/>
      <c r="L937" s="111"/>
      <c r="M937" s="112">
        <v>0</v>
      </c>
      <c r="N937" s="87"/>
      <c r="O937" s="85"/>
      <c r="P937" s="111"/>
      <c r="Q937" s="112">
        <v>0</v>
      </c>
      <c r="R937" s="87"/>
      <c r="S937" s="85"/>
      <c r="T937" s="111"/>
      <c r="U937" s="112">
        <v>0</v>
      </c>
      <c r="V937" s="87"/>
      <c r="W937" s="85"/>
      <c r="X937" s="111"/>
      <c r="Y937" s="112">
        <v>0</v>
      </c>
      <c r="Z937" s="87"/>
      <c r="AA937" s="85"/>
      <c r="AB937" s="111"/>
      <c r="AC937" s="112">
        <v>0</v>
      </c>
      <c r="AD937" s="87"/>
      <c r="AE937" s="85"/>
      <c r="AF937" s="111"/>
      <c r="AG937" s="112">
        <v>0</v>
      </c>
      <c r="AH937" s="87"/>
      <c r="AI937" s="85"/>
      <c r="AJ937" s="111"/>
      <c r="AK937" s="112">
        <v>0</v>
      </c>
      <c r="AL937" s="87"/>
      <c r="AM937" s="85"/>
      <c r="AN937" s="111"/>
      <c r="AO937" s="112">
        <v>0</v>
      </c>
      <c r="AP937" s="87"/>
      <c r="AQ937" s="85"/>
      <c r="AR937" s="111"/>
      <c r="AS937" s="112">
        <v>0</v>
      </c>
      <c r="AT937" s="87"/>
      <c r="AU937" s="85"/>
      <c r="AV937" s="111"/>
      <c r="AW937" s="112">
        <v>0</v>
      </c>
      <c r="AX937" s="87"/>
      <c r="AY937" s="85"/>
      <c r="AZ937" s="267">
        <f t="shared" si="53"/>
        <v>0</v>
      </c>
      <c r="BA937" s="88">
        <f t="shared" si="54"/>
        <v>0</v>
      </c>
      <c r="BC937">
        <f>IF($A937&lt;&gt;"",COUNTIF($BD$3:$BD937,$BD937),0)</f>
        <v>0</v>
      </c>
      <c r="BD937" t="str">
        <f>IF($A937&lt;&gt;"",VLOOKUP(TRUNC(MID($A937,1,2),0),Plano_Contas!$H$3:$J$103,2,TRUE),"")</f>
        <v/>
      </c>
      <c r="BE937" s="201" t="str">
        <f t="shared" si="55"/>
        <v/>
      </c>
      <c r="BF937" t="str">
        <f ca="1">IF($BT937&lt;&gt;"",SUMIF($BD$3:$BD$1004,"="&amp;$BD937,INDIRECT(ADDRESS(3,BF$2,1,1)):INDIRECT(ADDRESS(1004,BF$2,1,1))),"")</f>
        <v/>
      </c>
      <c r="BG937" t="str">
        <f ca="1">IF($BT937&lt;&gt;"",SUMIF($BD$3:$BD$1004,"="&amp;$BD937,INDIRECT(ADDRESS(3,BG$2,1,1)):INDIRECT(ADDRESS(1004,BG$2,1,1))),"")</f>
        <v/>
      </c>
      <c r="BH937" t="str">
        <f ca="1">IF($BT937&lt;&gt;"",SUMIF($BD$3:$BD$1004,"="&amp;$BD937,INDIRECT(ADDRESS(3,BH$2,1,1)):INDIRECT(ADDRESS(1004,BH$2,1,1))),"")</f>
        <v/>
      </c>
      <c r="BI937" t="str">
        <f ca="1">IF($BT937&lt;&gt;"",SUMIF($BD$3:$BD$1004,"="&amp;$BD937,INDIRECT(ADDRESS(3,BI$2,1,1)):INDIRECT(ADDRESS(1004,BI$2,1,1))),"")</f>
        <v/>
      </c>
      <c r="BJ937" t="str">
        <f ca="1">IF($BT937&lt;&gt;"",SUMIF($BD$3:$BD$1004,"="&amp;$BD937,INDIRECT(ADDRESS(3,BJ$2,1,1)):INDIRECT(ADDRESS(1004,BJ$2,1,1))),"")</f>
        <v/>
      </c>
      <c r="BK937" t="str">
        <f ca="1">IF($BT937&lt;&gt;"",SUMIF($BD$3:$BD$1004,"="&amp;$BD937,INDIRECT(ADDRESS(3,BK$2,1,1)):INDIRECT(ADDRESS(1004,BK$2,1,1))),"")</f>
        <v/>
      </c>
      <c r="BL937" t="str">
        <f ca="1">IF($BT937&lt;&gt;"",SUMIF($BD$3:$BD$1004,"="&amp;$BD937,INDIRECT(ADDRESS(3,BL$2,1,1)):INDIRECT(ADDRESS(1004,BL$2,1,1))),"")</f>
        <v/>
      </c>
      <c r="BM937" t="str">
        <f ca="1">IF($BT937&lt;&gt;"",SUMIF($BD$3:$BD$1004,"="&amp;$BD937,INDIRECT(ADDRESS(3,BM$2,1,1)):INDIRECT(ADDRESS(1004,BM$2,1,1))),"")</f>
        <v/>
      </c>
      <c r="BN937" t="str">
        <f ca="1">IF($BT937&lt;&gt;"",SUMIF($BD$3:$BD$1004,"="&amp;$BD937,INDIRECT(ADDRESS(3,BN$2,1,1)):INDIRECT(ADDRESS(1004,BN$2,1,1))),"")</f>
        <v/>
      </c>
      <c r="BO937" t="str">
        <f ca="1">IF($BT937&lt;&gt;"",SUMIF($BD$3:$BD$1004,"="&amp;$BD937,INDIRECT(ADDRESS(3,BO$2,1,1)):INDIRECT(ADDRESS(1004,BO$2,1,1))),"")</f>
        <v/>
      </c>
      <c r="BP937" t="str">
        <f ca="1">IF($BT937&lt;&gt;"",SUMIF($BD$3:$BD$1004,"="&amp;$BD937,INDIRECT(ADDRESS(3,BP$2,1,1)):INDIRECT(ADDRESS(1004,BP$2,1,1))),"")</f>
        <v/>
      </c>
      <c r="BQ937" t="str">
        <f ca="1">IF($BT937&lt;&gt;"",SUMIF($BD$3:$BD$1004,"="&amp;$BD937,INDIRECT(ADDRESS(3,BQ$2,1,1)):INDIRECT(ADDRESS(1004,BQ$2,1,1))),"")</f>
        <v/>
      </c>
      <c r="BR937" t="str">
        <f ca="1">IF($BT937&lt;&gt;"",SUMIF($BD$3:$BD$1004,"="&amp;$BD937,INDIRECT(ADDRESS(3,BR$2,1,1)):INDIRECT(ADDRESS(1004,BR$2,1,1))),"")</f>
        <v/>
      </c>
      <c r="BS937" t="str">
        <f>IF($A937&lt;&gt;"",VLOOKUP(TRUNC(MID($A937,1,2),0),Plano_Contas!$H$3:$J$103,3,TRUE),"")</f>
        <v/>
      </c>
      <c r="BT937" t="str">
        <f t="shared" si="56"/>
        <v/>
      </c>
      <c r="BV937">
        <f>Empresas!C937</f>
        <v>0</v>
      </c>
    </row>
    <row r="938" spans="1:74" x14ac:dyDescent="0.2">
      <c r="A938" s="89"/>
      <c r="B938" s="52" t="str">
        <f>IF($A938&lt;&gt;"",VLOOKUP(""&amp;$A938,Plano_Contas!$A$3:$F$1003,6,0),"")</f>
        <v/>
      </c>
      <c r="C938" s="91"/>
      <c r="D938" s="111"/>
      <c r="E938" s="112">
        <v>0</v>
      </c>
      <c r="F938" s="87"/>
      <c r="G938" s="85"/>
      <c r="H938" s="111"/>
      <c r="I938" s="112">
        <v>0</v>
      </c>
      <c r="J938" s="87"/>
      <c r="K938" s="85"/>
      <c r="L938" s="111"/>
      <c r="M938" s="112">
        <v>0</v>
      </c>
      <c r="N938" s="87"/>
      <c r="O938" s="85"/>
      <c r="P938" s="111"/>
      <c r="Q938" s="112">
        <v>0</v>
      </c>
      <c r="R938" s="87"/>
      <c r="S938" s="85"/>
      <c r="T938" s="111"/>
      <c r="U938" s="112">
        <v>0</v>
      </c>
      <c r="V938" s="87"/>
      <c r="W938" s="85"/>
      <c r="X938" s="111"/>
      <c r="Y938" s="112">
        <v>0</v>
      </c>
      <c r="Z938" s="87"/>
      <c r="AA938" s="85"/>
      <c r="AB938" s="111"/>
      <c r="AC938" s="112">
        <v>0</v>
      </c>
      <c r="AD938" s="87"/>
      <c r="AE938" s="85"/>
      <c r="AF938" s="111"/>
      <c r="AG938" s="112">
        <v>0</v>
      </c>
      <c r="AH938" s="87"/>
      <c r="AI938" s="85"/>
      <c r="AJ938" s="111"/>
      <c r="AK938" s="112">
        <v>0</v>
      </c>
      <c r="AL938" s="87"/>
      <c r="AM938" s="85"/>
      <c r="AN938" s="111"/>
      <c r="AO938" s="112">
        <v>0</v>
      </c>
      <c r="AP938" s="87"/>
      <c r="AQ938" s="85"/>
      <c r="AR938" s="111"/>
      <c r="AS938" s="112">
        <v>0</v>
      </c>
      <c r="AT938" s="87"/>
      <c r="AU938" s="85"/>
      <c r="AV938" s="111"/>
      <c r="AW938" s="112">
        <v>0</v>
      </c>
      <c r="AX938" s="87"/>
      <c r="AY938" s="85"/>
      <c r="AZ938" s="267">
        <f t="shared" si="53"/>
        <v>0</v>
      </c>
      <c r="BA938" s="88">
        <f t="shared" si="54"/>
        <v>0</v>
      </c>
      <c r="BC938">
        <f>IF($A938&lt;&gt;"",COUNTIF($BD$3:$BD938,$BD938),0)</f>
        <v>0</v>
      </c>
      <c r="BD938" t="str">
        <f>IF($A938&lt;&gt;"",VLOOKUP(TRUNC(MID($A938,1,2),0),Plano_Contas!$H$3:$J$103,2,TRUE),"")</f>
        <v/>
      </c>
      <c r="BE938" s="201" t="str">
        <f t="shared" si="55"/>
        <v/>
      </c>
      <c r="BF938" t="str">
        <f ca="1">IF($BT938&lt;&gt;"",SUMIF($BD$3:$BD$1004,"="&amp;$BD938,INDIRECT(ADDRESS(3,BF$2,1,1)):INDIRECT(ADDRESS(1004,BF$2,1,1))),"")</f>
        <v/>
      </c>
      <c r="BG938" t="str">
        <f ca="1">IF($BT938&lt;&gt;"",SUMIF($BD$3:$BD$1004,"="&amp;$BD938,INDIRECT(ADDRESS(3,BG$2,1,1)):INDIRECT(ADDRESS(1004,BG$2,1,1))),"")</f>
        <v/>
      </c>
      <c r="BH938" t="str">
        <f ca="1">IF($BT938&lt;&gt;"",SUMIF($BD$3:$BD$1004,"="&amp;$BD938,INDIRECT(ADDRESS(3,BH$2,1,1)):INDIRECT(ADDRESS(1004,BH$2,1,1))),"")</f>
        <v/>
      </c>
      <c r="BI938" t="str">
        <f ca="1">IF($BT938&lt;&gt;"",SUMIF($BD$3:$BD$1004,"="&amp;$BD938,INDIRECT(ADDRESS(3,BI$2,1,1)):INDIRECT(ADDRESS(1004,BI$2,1,1))),"")</f>
        <v/>
      </c>
      <c r="BJ938" t="str">
        <f ca="1">IF($BT938&lt;&gt;"",SUMIF($BD$3:$BD$1004,"="&amp;$BD938,INDIRECT(ADDRESS(3,BJ$2,1,1)):INDIRECT(ADDRESS(1004,BJ$2,1,1))),"")</f>
        <v/>
      </c>
      <c r="BK938" t="str">
        <f ca="1">IF($BT938&lt;&gt;"",SUMIF($BD$3:$BD$1004,"="&amp;$BD938,INDIRECT(ADDRESS(3,BK$2,1,1)):INDIRECT(ADDRESS(1004,BK$2,1,1))),"")</f>
        <v/>
      </c>
      <c r="BL938" t="str">
        <f ca="1">IF($BT938&lt;&gt;"",SUMIF($BD$3:$BD$1004,"="&amp;$BD938,INDIRECT(ADDRESS(3,BL$2,1,1)):INDIRECT(ADDRESS(1004,BL$2,1,1))),"")</f>
        <v/>
      </c>
      <c r="BM938" t="str">
        <f ca="1">IF($BT938&lt;&gt;"",SUMIF($BD$3:$BD$1004,"="&amp;$BD938,INDIRECT(ADDRESS(3,BM$2,1,1)):INDIRECT(ADDRESS(1004,BM$2,1,1))),"")</f>
        <v/>
      </c>
      <c r="BN938" t="str">
        <f ca="1">IF($BT938&lt;&gt;"",SUMIF($BD$3:$BD$1004,"="&amp;$BD938,INDIRECT(ADDRESS(3,BN$2,1,1)):INDIRECT(ADDRESS(1004,BN$2,1,1))),"")</f>
        <v/>
      </c>
      <c r="BO938" t="str">
        <f ca="1">IF($BT938&lt;&gt;"",SUMIF($BD$3:$BD$1004,"="&amp;$BD938,INDIRECT(ADDRESS(3,BO$2,1,1)):INDIRECT(ADDRESS(1004,BO$2,1,1))),"")</f>
        <v/>
      </c>
      <c r="BP938" t="str">
        <f ca="1">IF($BT938&lt;&gt;"",SUMIF($BD$3:$BD$1004,"="&amp;$BD938,INDIRECT(ADDRESS(3,BP$2,1,1)):INDIRECT(ADDRESS(1004,BP$2,1,1))),"")</f>
        <v/>
      </c>
      <c r="BQ938" t="str">
        <f ca="1">IF($BT938&lt;&gt;"",SUMIF($BD$3:$BD$1004,"="&amp;$BD938,INDIRECT(ADDRESS(3,BQ$2,1,1)):INDIRECT(ADDRESS(1004,BQ$2,1,1))),"")</f>
        <v/>
      </c>
      <c r="BR938" t="str">
        <f ca="1">IF($BT938&lt;&gt;"",SUMIF($BD$3:$BD$1004,"="&amp;$BD938,INDIRECT(ADDRESS(3,BR$2,1,1)):INDIRECT(ADDRESS(1004,BR$2,1,1))),"")</f>
        <v/>
      </c>
      <c r="BS938" t="str">
        <f>IF($A938&lt;&gt;"",VLOOKUP(TRUNC(MID($A938,1,2),0),Plano_Contas!$H$3:$J$103,3,TRUE),"")</f>
        <v/>
      </c>
      <c r="BT938" t="str">
        <f t="shared" si="56"/>
        <v/>
      </c>
      <c r="BV938">
        <f>Empresas!C938</f>
        <v>0</v>
      </c>
    </row>
    <row r="939" spans="1:74" x14ac:dyDescent="0.2">
      <c r="A939" s="89"/>
      <c r="B939" s="52" t="str">
        <f>IF($A939&lt;&gt;"",VLOOKUP(""&amp;$A939,Plano_Contas!$A$3:$F$1003,6,0),"")</f>
        <v/>
      </c>
      <c r="C939" s="91"/>
      <c r="D939" s="111"/>
      <c r="E939" s="112">
        <v>0</v>
      </c>
      <c r="F939" s="87"/>
      <c r="G939" s="85"/>
      <c r="H939" s="111"/>
      <c r="I939" s="112">
        <v>0</v>
      </c>
      <c r="J939" s="87"/>
      <c r="K939" s="85"/>
      <c r="L939" s="111"/>
      <c r="M939" s="112">
        <v>0</v>
      </c>
      <c r="N939" s="87"/>
      <c r="O939" s="85"/>
      <c r="P939" s="111"/>
      <c r="Q939" s="112">
        <v>0</v>
      </c>
      <c r="R939" s="87"/>
      <c r="S939" s="85"/>
      <c r="T939" s="111"/>
      <c r="U939" s="112">
        <v>0</v>
      </c>
      <c r="V939" s="87"/>
      <c r="W939" s="85"/>
      <c r="X939" s="111"/>
      <c r="Y939" s="112">
        <v>0</v>
      </c>
      <c r="Z939" s="87"/>
      <c r="AA939" s="85"/>
      <c r="AB939" s="111"/>
      <c r="AC939" s="112">
        <v>0</v>
      </c>
      <c r="AD939" s="87"/>
      <c r="AE939" s="85"/>
      <c r="AF939" s="111"/>
      <c r="AG939" s="112">
        <v>0</v>
      </c>
      <c r="AH939" s="87"/>
      <c r="AI939" s="85"/>
      <c r="AJ939" s="111"/>
      <c r="AK939" s="112">
        <v>0</v>
      </c>
      <c r="AL939" s="87"/>
      <c r="AM939" s="85"/>
      <c r="AN939" s="111"/>
      <c r="AO939" s="112">
        <v>0</v>
      </c>
      <c r="AP939" s="87"/>
      <c r="AQ939" s="85"/>
      <c r="AR939" s="111"/>
      <c r="AS939" s="112">
        <v>0</v>
      </c>
      <c r="AT939" s="87"/>
      <c r="AU939" s="85"/>
      <c r="AV939" s="111"/>
      <c r="AW939" s="112">
        <v>0</v>
      </c>
      <c r="AX939" s="87"/>
      <c r="AY939" s="85"/>
      <c r="AZ939" s="267">
        <f t="shared" si="53"/>
        <v>0</v>
      </c>
      <c r="BA939" s="88">
        <f t="shared" si="54"/>
        <v>0</v>
      </c>
      <c r="BC939">
        <f>IF($A939&lt;&gt;"",COUNTIF($BD$3:$BD939,$BD939),0)</f>
        <v>0</v>
      </c>
      <c r="BD939" t="str">
        <f>IF($A939&lt;&gt;"",VLOOKUP(TRUNC(MID($A939,1,2),0),Plano_Contas!$H$3:$J$103,2,TRUE),"")</f>
        <v/>
      </c>
      <c r="BE939" s="201" t="str">
        <f t="shared" si="55"/>
        <v/>
      </c>
      <c r="BF939" t="str">
        <f ca="1">IF($BT939&lt;&gt;"",SUMIF($BD$3:$BD$1004,"="&amp;$BD939,INDIRECT(ADDRESS(3,BF$2,1,1)):INDIRECT(ADDRESS(1004,BF$2,1,1))),"")</f>
        <v/>
      </c>
      <c r="BG939" t="str">
        <f ca="1">IF($BT939&lt;&gt;"",SUMIF($BD$3:$BD$1004,"="&amp;$BD939,INDIRECT(ADDRESS(3,BG$2,1,1)):INDIRECT(ADDRESS(1004,BG$2,1,1))),"")</f>
        <v/>
      </c>
      <c r="BH939" t="str">
        <f ca="1">IF($BT939&lt;&gt;"",SUMIF($BD$3:$BD$1004,"="&amp;$BD939,INDIRECT(ADDRESS(3,BH$2,1,1)):INDIRECT(ADDRESS(1004,BH$2,1,1))),"")</f>
        <v/>
      </c>
      <c r="BI939" t="str">
        <f ca="1">IF($BT939&lt;&gt;"",SUMIF($BD$3:$BD$1004,"="&amp;$BD939,INDIRECT(ADDRESS(3,BI$2,1,1)):INDIRECT(ADDRESS(1004,BI$2,1,1))),"")</f>
        <v/>
      </c>
      <c r="BJ939" t="str">
        <f ca="1">IF($BT939&lt;&gt;"",SUMIF($BD$3:$BD$1004,"="&amp;$BD939,INDIRECT(ADDRESS(3,BJ$2,1,1)):INDIRECT(ADDRESS(1004,BJ$2,1,1))),"")</f>
        <v/>
      </c>
      <c r="BK939" t="str">
        <f ca="1">IF($BT939&lt;&gt;"",SUMIF($BD$3:$BD$1004,"="&amp;$BD939,INDIRECT(ADDRESS(3,BK$2,1,1)):INDIRECT(ADDRESS(1004,BK$2,1,1))),"")</f>
        <v/>
      </c>
      <c r="BL939" t="str">
        <f ca="1">IF($BT939&lt;&gt;"",SUMIF($BD$3:$BD$1004,"="&amp;$BD939,INDIRECT(ADDRESS(3,BL$2,1,1)):INDIRECT(ADDRESS(1004,BL$2,1,1))),"")</f>
        <v/>
      </c>
      <c r="BM939" t="str">
        <f ca="1">IF($BT939&lt;&gt;"",SUMIF($BD$3:$BD$1004,"="&amp;$BD939,INDIRECT(ADDRESS(3,BM$2,1,1)):INDIRECT(ADDRESS(1004,BM$2,1,1))),"")</f>
        <v/>
      </c>
      <c r="BN939" t="str">
        <f ca="1">IF($BT939&lt;&gt;"",SUMIF($BD$3:$BD$1004,"="&amp;$BD939,INDIRECT(ADDRESS(3,BN$2,1,1)):INDIRECT(ADDRESS(1004,BN$2,1,1))),"")</f>
        <v/>
      </c>
      <c r="BO939" t="str">
        <f ca="1">IF($BT939&lt;&gt;"",SUMIF($BD$3:$BD$1004,"="&amp;$BD939,INDIRECT(ADDRESS(3,BO$2,1,1)):INDIRECT(ADDRESS(1004,BO$2,1,1))),"")</f>
        <v/>
      </c>
      <c r="BP939" t="str">
        <f ca="1">IF($BT939&lt;&gt;"",SUMIF($BD$3:$BD$1004,"="&amp;$BD939,INDIRECT(ADDRESS(3,BP$2,1,1)):INDIRECT(ADDRESS(1004,BP$2,1,1))),"")</f>
        <v/>
      </c>
      <c r="BQ939" t="str">
        <f ca="1">IF($BT939&lt;&gt;"",SUMIF($BD$3:$BD$1004,"="&amp;$BD939,INDIRECT(ADDRESS(3,BQ$2,1,1)):INDIRECT(ADDRESS(1004,BQ$2,1,1))),"")</f>
        <v/>
      </c>
      <c r="BR939" t="str">
        <f ca="1">IF($BT939&lt;&gt;"",SUMIF($BD$3:$BD$1004,"="&amp;$BD939,INDIRECT(ADDRESS(3,BR$2,1,1)):INDIRECT(ADDRESS(1004,BR$2,1,1))),"")</f>
        <v/>
      </c>
      <c r="BS939" t="str">
        <f>IF($A939&lt;&gt;"",VLOOKUP(TRUNC(MID($A939,1,2),0),Plano_Contas!$H$3:$J$103,3,TRUE),"")</f>
        <v/>
      </c>
      <c r="BT939" t="str">
        <f t="shared" si="56"/>
        <v/>
      </c>
      <c r="BV939">
        <f>Empresas!C939</f>
        <v>0</v>
      </c>
    </row>
    <row r="940" spans="1:74" x14ac:dyDescent="0.2">
      <c r="A940" s="89"/>
      <c r="B940" s="52" t="str">
        <f>IF($A940&lt;&gt;"",VLOOKUP(""&amp;$A940,Plano_Contas!$A$3:$F$1003,6,0),"")</f>
        <v/>
      </c>
      <c r="C940" s="91"/>
      <c r="D940" s="111"/>
      <c r="E940" s="112">
        <v>0</v>
      </c>
      <c r="F940" s="87"/>
      <c r="G940" s="85"/>
      <c r="H940" s="111"/>
      <c r="I940" s="112">
        <v>0</v>
      </c>
      <c r="J940" s="87"/>
      <c r="K940" s="85"/>
      <c r="L940" s="111"/>
      <c r="M940" s="112">
        <v>0</v>
      </c>
      <c r="N940" s="87"/>
      <c r="O940" s="85"/>
      <c r="P940" s="111"/>
      <c r="Q940" s="112">
        <v>0</v>
      </c>
      <c r="R940" s="87"/>
      <c r="S940" s="85"/>
      <c r="T940" s="111"/>
      <c r="U940" s="112">
        <v>0</v>
      </c>
      <c r="V940" s="87"/>
      <c r="W940" s="85"/>
      <c r="X940" s="111"/>
      <c r="Y940" s="112">
        <v>0</v>
      </c>
      <c r="Z940" s="87"/>
      <c r="AA940" s="85"/>
      <c r="AB940" s="111"/>
      <c r="AC940" s="112">
        <v>0</v>
      </c>
      <c r="AD940" s="87"/>
      <c r="AE940" s="85"/>
      <c r="AF940" s="111"/>
      <c r="AG940" s="112">
        <v>0</v>
      </c>
      <c r="AH940" s="87"/>
      <c r="AI940" s="85"/>
      <c r="AJ940" s="111"/>
      <c r="AK940" s="112">
        <v>0</v>
      </c>
      <c r="AL940" s="87"/>
      <c r="AM940" s="85"/>
      <c r="AN940" s="111"/>
      <c r="AO940" s="112">
        <v>0</v>
      </c>
      <c r="AP940" s="87"/>
      <c r="AQ940" s="85"/>
      <c r="AR940" s="111"/>
      <c r="AS940" s="112">
        <v>0</v>
      </c>
      <c r="AT940" s="87"/>
      <c r="AU940" s="85"/>
      <c r="AV940" s="111"/>
      <c r="AW940" s="112">
        <v>0</v>
      </c>
      <c r="AX940" s="87"/>
      <c r="AY940" s="85"/>
      <c r="AZ940" s="267">
        <f t="shared" si="53"/>
        <v>0</v>
      </c>
      <c r="BA940" s="88">
        <f t="shared" si="54"/>
        <v>0</v>
      </c>
      <c r="BC940">
        <f>IF($A940&lt;&gt;"",COUNTIF($BD$3:$BD940,$BD940),0)</f>
        <v>0</v>
      </c>
      <c r="BD940" t="str">
        <f>IF($A940&lt;&gt;"",VLOOKUP(TRUNC(MID($A940,1,2),0),Plano_Contas!$H$3:$J$103,2,TRUE),"")</f>
        <v/>
      </c>
      <c r="BE940" s="201" t="str">
        <f t="shared" si="55"/>
        <v/>
      </c>
      <c r="BF940" t="str">
        <f ca="1">IF($BT940&lt;&gt;"",SUMIF($BD$3:$BD$1004,"="&amp;$BD940,INDIRECT(ADDRESS(3,BF$2,1,1)):INDIRECT(ADDRESS(1004,BF$2,1,1))),"")</f>
        <v/>
      </c>
      <c r="BG940" t="str">
        <f ca="1">IF($BT940&lt;&gt;"",SUMIF($BD$3:$BD$1004,"="&amp;$BD940,INDIRECT(ADDRESS(3,BG$2,1,1)):INDIRECT(ADDRESS(1004,BG$2,1,1))),"")</f>
        <v/>
      </c>
      <c r="BH940" t="str">
        <f ca="1">IF($BT940&lt;&gt;"",SUMIF($BD$3:$BD$1004,"="&amp;$BD940,INDIRECT(ADDRESS(3,BH$2,1,1)):INDIRECT(ADDRESS(1004,BH$2,1,1))),"")</f>
        <v/>
      </c>
      <c r="BI940" t="str">
        <f ca="1">IF($BT940&lt;&gt;"",SUMIF($BD$3:$BD$1004,"="&amp;$BD940,INDIRECT(ADDRESS(3,BI$2,1,1)):INDIRECT(ADDRESS(1004,BI$2,1,1))),"")</f>
        <v/>
      </c>
      <c r="BJ940" t="str">
        <f ca="1">IF($BT940&lt;&gt;"",SUMIF($BD$3:$BD$1004,"="&amp;$BD940,INDIRECT(ADDRESS(3,BJ$2,1,1)):INDIRECT(ADDRESS(1004,BJ$2,1,1))),"")</f>
        <v/>
      </c>
      <c r="BK940" t="str">
        <f ca="1">IF($BT940&lt;&gt;"",SUMIF($BD$3:$BD$1004,"="&amp;$BD940,INDIRECT(ADDRESS(3,BK$2,1,1)):INDIRECT(ADDRESS(1004,BK$2,1,1))),"")</f>
        <v/>
      </c>
      <c r="BL940" t="str">
        <f ca="1">IF($BT940&lt;&gt;"",SUMIF($BD$3:$BD$1004,"="&amp;$BD940,INDIRECT(ADDRESS(3,BL$2,1,1)):INDIRECT(ADDRESS(1004,BL$2,1,1))),"")</f>
        <v/>
      </c>
      <c r="BM940" t="str">
        <f ca="1">IF($BT940&lt;&gt;"",SUMIF($BD$3:$BD$1004,"="&amp;$BD940,INDIRECT(ADDRESS(3,BM$2,1,1)):INDIRECT(ADDRESS(1004,BM$2,1,1))),"")</f>
        <v/>
      </c>
      <c r="BN940" t="str">
        <f ca="1">IF($BT940&lt;&gt;"",SUMIF($BD$3:$BD$1004,"="&amp;$BD940,INDIRECT(ADDRESS(3,BN$2,1,1)):INDIRECT(ADDRESS(1004,BN$2,1,1))),"")</f>
        <v/>
      </c>
      <c r="BO940" t="str">
        <f ca="1">IF($BT940&lt;&gt;"",SUMIF($BD$3:$BD$1004,"="&amp;$BD940,INDIRECT(ADDRESS(3,BO$2,1,1)):INDIRECT(ADDRESS(1004,BO$2,1,1))),"")</f>
        <v/>
      </c>
      <c r="BP940" t="str">
        <f ca="1">IF($BT940&lt;&gt;"",SUMIF($BD$3:$BD$1004,"="&amp;$BD940,INDIRECT(ADDRESS(3,BP$2,1,1)):INDIRECT(ADDRESS(1004,BP$2,1,1))),"")</f>
        <v/>
      </c>
      <c r="BQ940" t="str">
        <f ca="1">IF($BT940&lt;&gt;"",SUMIF($BD$3:$BD$1004,"="&amp;$BD940,INDIRECT(ADDRESS(3,BQ$2,1,1)):INDIRECT(ADDRESS(1004,BQ$2,1,1))),"")</f>
        <v/>
      </c>
      <c r="BR940" t="str">
        <f ca="1">IF($BT940&lt;&gt;"",SUMIF($BD$3:$BD$1004,"="&amp;$BD940,INDIRECT(ADDRESS(3,BR$2,1,1)):INDIRECT(ADDRESS(1004,BR$2,1,1))),"")</f>
        <v/>
      </c>
      <c r="BS940" t="str">
        <f>IF($A940&lt;&gt;"",VLOOKUP(TRUNC(MID($A940,1,2),0),Plano_Contas!$H$3:$J$103,3,TRUE),"")</f>
        <v/>
      </c>
      <c r="BT940" t="str">
        <f t="shared" si="56"/>
        <v/>
      </c>
      <c r="BV940">
        <f>Empresas!C940</f>
        <v>0</v>
      </c>
    </row>
    <row r="941" spans="1:74" x14ac:dyDescent="0.2">
      <c r="A941" s="89"/>
      <c r="B941" s="52" t="str">
        <f>IF($A941&lt;&gt;"",VLOOKUP(""&amp;$A941,Plano_Contas!$A$3:$F$1003,6,0),"")</f>
        <v/>
      </c>
      <c r="C941" s="91"/>
      <c r="D941" s="111"/>
      <c r="E941" s="112">
        <v>0</v>
      </c>
      <c r="F941" s="87"/>
      <c r="G941" s="85"/>
      <c r="H941" s="111"/>
      <c r="I941" s="112">
        <v>0</v>
      </c>
      <c r="J941" s="87"/>
      <c r="K941" s="85"/>
      <c r="L941" s="111"/>
      <c r="M941" s="112">
        <v>0</v>
      </c>
      <c r="N941" s="87"/>
      <c r="O941" s="85"/>
      <c r="P941" s="111"/>
      <c r="Q941" s="112">
        <v>0</v>
      </c>
      <c r="R941" s="87"/>
      <c r="S941" s="85"/>
      <c r="T941" s="111"/>
      <c r="U941" s="112">
        <v>0</v>
      </c>
      <c r="V941" s="87"/>
      <c r="W941" s="85"/>
      <c r="X941" s="111"/>
      <c r="Y941" s="112">
        <v>0</v>
      </c>
      <c r="Z941" s="87"/>
      <c r="AA941" s="85"/>
      <c r="AB941" s="111"/>
      <c r="AC941" s="112">
        <v>0</v>
      </c>
      <c r="AD941" s="87"/>
      <c r="AE941" s="85"/>
      <c r="AF941" s="111"/>
      <c r="AG941" s="112">
        <v>0</v>
      </c>
      <c r="AH941" s="87"/>
      <c r="AI941" s="85"/>
      <c r="AJ941" s="111"/>
      <c r="AK941" s="112">
        <v>0</v>
      </c>
      <c r="AL941" s="87"/>
      <c r="AM941" s="85"/>
      <c r="AN941" s="111"/>
      <c r="AO941" s="112">
        <v>0</v>
      </c>
      <c r="AP941" s="87"/>
      <c r="AQ941" s="85"/>
      <c r="AR941" s="111"/>
      <c r="AS941" s="112">
        <v>0</v>
      </c>
      <c r="AT941" s="87"/>
      <c r="AU941" s="85"/>
      <c r="AV941" s="111"/>
      <c r="AW941" s="112">
        <v>0</v>
      </c>
      <c r="AX941" s="87"/>
      <c r="AY941" s="85"/>
      <c r="AZ941" s="267">
        <f t="shared" si="53"/>
        <v>0</v>
      </c>
      <c r="BA941" s="88">
        <f t="shared" si="54"/>
        <v>0</v>
      </c>
      <c r="BC941">
        <f>IF($A941&lt;&gt;"",COUNTIF($BD$3:$BD941,$BD941),0)</f>
        <v>0</v>
      </c>
      <c r="BD941" t="str">
        <f>IF($A941&lt;&gt;"",VLOOKUP(TRUNC(MID($A941,1,2),0),Plano_Contas!$H$3:$J$103,2,TRUE),"")</f>
        <v/>
      </c>
      <c r="BE941" s="201" t="str">
        <f t="shared" si="55"/>
        <v/>
      </c>
      <c r="BF941" t="str">
        <f ca="1">IF($BT941&lt;&gt;"",SUMIF($BD$3:$BD$1004,"="&amp;$BD941,INDIRECT(ADDRESS(3,BF$2,1,1)):INDIRECT(ADDRESS(1004,BF$2,1,1))),"")</f>
        <v/>
      </c>
      <c r="BG941" t="str">
        <f ca="1">IF($BT941&lt;&gt;"",SUMIF($BD$3:$BD$1004,"="&amp;$BD941,INDIRECT(ADDRESS(3,BG$2,1,1)):INDIRECT(ADDRESS(1004,BG$2,1,1))),"")</f>
        <v/>
      </c>
      <c r="BH941" t="str">
        <f ca="1">IF($BT941&lt;&gt;"",SUMIF($BD$3:$BD$1004,"="&amp;$BD941,INDIRECT(ADDRESS(3,BH$2,1,1)):INDIRECT(ADDRESS(1004,BH$2,1,1))),"")</f>
        <v/>
      </c>
      <c r="BI941" t="str">
        <f ca="1">IF($BT941&lt;&gt;"",SUMIF($BD$3:$BD$1004,"="&amp;$BD941,INDIRECT(ADDRESS(3,BI$2,1,1)):INDIRECT(ADDRESS(1004,BI$2,1,1))),"")</f>
        <v/>
      </c>
      <c r="BJ941" t="str">
        <f ca="1">IF($BT941&lt;&gt;"",SUMIF($BD$3:$BD$1004,"="&amp;$BD941,INDIRECT(ADDRESS(3,BJ$2,1,1)):INDIRECT(ADDRESS(1004,BJ$2,1,1))),"")</f>
        <v/>
      </c>
      <c r="BK941" t="str">
        <f ca="1">IF($BT941&lt;&gt;"",SUMIF($BD$3:$BD$1004,"="&amp;$BD941,INDIRECT(ADDRESS(3,BK$2,1,1)):INDIRECT(ADDRESS(1004,BK$2,1,1))),"")</f>
        <v/>
      </c>
      <c r="BL941" t="str">
        <f ca="1">IF($BT941&lt;&gt;"",SUMIF($BD$3:$BD$1004,"="&amp;$BD941,INDIRECT(ADDRESS(3,BL$2,1,1)):INDIRECT(ADDRESS(1004,BL$2,1,1))),"")</f>
        <v/>
      </c>
      <c r="BM941" t="str">
        <f ca="1">IF($BT941&lt;&gt;"",SUMIF($BD$3:$BD$1004,"="&amp;$BD941,INDIRECT(ADDRESS(3,BM$2,1,1)):INDIRECT(ADDRESS(1004,BM$2,1,1))),"")</f>
        <v/>
      </c>
      <c r="BN941" t="str">
        <f ca="1">IF($BT941&lt;&gt;"",SUMIF($BD$3:$BD$1004,"="&amp;$BD941,INDIRECT(ADDRESS(3,BN$2,1,1)):INDIRECT(ADDRESS(1004,BN$2,1,1))),"")</f>
        <v/>
      </c>
      <c r="BO941" t="str">
        <f ca="1">IF($BT941&lt;&gt;"",SUMIF($BD$3:$BD$1004,"="&amp;$BD941,INDIRECT(ADDRESS(3,BO$2,1,1)):INDIRECT(ADDRESS(1004,BO$2,1,1))),"")</f>
        <v/>
      </c>
      <c r="BP941" t="str">
        <f ca="1">IF($BT941&lt;&gt;"",SUMIF($BD$3:$BD$1004,"="&amp;$BD941,INDIRECT(ADDRESS(3,BP$2,1,1)):INDIRECT(ADDRESS(1004,BP$2,1,1))),"")</f>
        <v/>
      </c>
      <c r="BQ941" t="str">
        <f ca="1">IF($BT941&lt;&gt;"",SUMIF($BD$3:$BD$1004,"="&amp;$BD941,INDIRECT(ADDRESS(3,BQ$2,1,1)):INDIRECT(ADDRESS(1004,BQ$2,1,1))),"")</f>
        <v/>
      </c>
      <c r="BR941" t="str">
        <f ca="1">IF($BT941&lt;&gt;"",SUMIF($BD$3:$BD$1004,"="&amp;$BD941,INDIRECT(ADDRESS(3,BR$2,1,1)):INDIRECT(ADDRESS(1004,BR$2,1,1))),"")</f>
        <v/>
      </c>
      <c r="BS941" t="str">
        <f>IF($A941&lt;&gt;"",VLOOKUP(TRUNC(MID($A941,1,2),0),Plano_Contas!$H$3:$J$103,3,TRUE),"")</f>
        <v/>
      </c>
      <c r="BT941" t="str">
        <f t="shared" si="56"/>
        <v/>
      </c>
      <c r="BV941">
        <f>Empresas!C941</f>
        <v>0</v>
      </c>
    </row>
    <row r="942" spans="1:74" x14ac:dyDescent="0.2">
      <c r="A942" s="89"/>
      <c r="B942" s="52" t="str">
        <f>IF($A942&lt;&gt;"",VLOOKUP(""&amp;$A942,Plano_Contas!$A$3:$F$1003,6,0),"")</f>
        <v/>
      </c>
      <c r="C942" s="91"/>
      <c r="D942" s="111"/>
      <c r="E942" s="112">
        <v>0</v>
      </c>
      <c r="F942" s="87"/>
      <c r="G942" s="85"/>
      <c r="H942" s="111"/>
      <c r="I942" s="112">
        <v>0</v>
      </c>
      <c r="J942" s="87"/>
      <c r="K942" s="85"/>
      <c r="L942" s="111"/>
      <c r="M942" s="112">
        <v>0</v>
      </c>
      <c r="N942" s="87"/>
      <c r="O942" s="85"/>
      <c r="P942" s="111"/>
      <c r="Q942" s="112">
        <v>0</v>
      </c>
      <c r="R942" s="87"/>
      <c r="S942" s="85"/>
      <c r="T942" s="111"/>
      <c r="U942" s="112">
        <v>0</v>
      </c>
      <c r="V942" s="87"/>
      <c r="W942" s="85"/>
      <c r="X942" s="111"/>
      <c r="Y942" s="112">
        <v>0</v>
      </c>
      <c r="Z942" s="87"/>
      <c r="AA942" s="85"/>
      <c r="AB942" s="111"/>
      <c r="AC942" s="112">
        <v>0</v>
      </c>
      <c r="AD942" s="87"/>
      <c r="AE942" s="85"/>
      <c r="AF942" s="111"/>
      <c r="AG942" s="112">
        <v>0</v>
      </c>
      <c r="AH942" s="87"/>
      <c r="AI942" s="85"/>
      <c r="AJ942" s="111"/>
      <c r="AK942" s="112">
        <v>0</v>
      </c>
      <c r="AL942" s="87"/>
      <c r="AM942" s="85"/>
      <c r="AN942" s="111"/>
      <c r="AO942" s="112">
        <v>0</v>
      </c>
      <c r="AP942" s="87"/>
      <c r="AQ942" s="85"/>
      <c r="AR942" s="111"/>
      <c r="AS942" s="112">
        <v>0</v>
      </c>
      <c r="AT942" s="87"/>
      <c r="AU942" s="85"/>
      <c r="AV942" s="111"/>
      <c r="AW942" s="112">
        <v>0</v>
      </c>
      <c r="AX942" s="87"/>
      <c r="AY942" s="85"/>
      <c r="AZ942" s="267">
        <f t="shared" si="53"/>
        <v>0</v>
      </c>
      <c r="BA942" s="88">
        <f t="shared" si="54"/>
        <v>0</v>
      </c>
      <c r="BC942">
        <f>IF($A942&lt;&gt;"",COUNTIF($BD$3:$BD942,$BD942),0)</f>
        <v>0</v>
      </c>
      <c r="BD942" t="str">
        <f>IF($A942&lt;&gt;"",VLOOKUP(TRUNC(MID($A942,1,2),0),Plano_Contas!$H$3:$J$103,2,TRUE),"")</f>
        <v/>
      </c>
      <c r="BE942" s="201" t="str">
        <f t="shared" si="55"/>
        <v/>
      </c>
      <c r="BF942" t="str">
        <f ca="1">IF($BT942&lt;&gt;"",SUMIF($BD$3:$BD$1004,"="&amp;$BD942,INDIRECT(ADDRESS(3,BF$2,1,1)):INDIRECT(ADDRESS(1004,BF$2,1,1))),"")</f>
        <v/>
      </c>
      <c r="BG942" t="str">
        <f ca="1">IF($BT942&lt;&gt;"",SUMIF($BD$3:$BD$1004,"="&amp;$BD942,INDIRECT(ADDRESS(3,BG$2,1,1)):INDIRECT(ADDRESS(1004,BG$2,1,1))),"")</f>
        <v/>
      </c>
      <c r="BH942" t="str">
        <f ca="1">IF($BT942&lt;&gt;"",SUMIF($BD$3:$BD$1004,"="&amp;$BD942,INDIRECT(ADDRESS(3,BH$2,1,1)):INDIRECT(ADDRESS(1004,BH$2,1,1))),"")</f>
        <v/>
      </c>
      <c r="BI942" t="str">
        <f ca="1">IF($BT942&lt;&gt;"",SUMIF($BD$3:$BD$1004,"="&amp;$BD942,INDIRECT(ADDRESS(3,BI$2,1,1)):INDIRECT(ADDRESS(1004,BI$2,1,1))),"")</f>
        <v/>
      </c>
      <c r="BJ942" t="str">
        <f ca="1">IF($BT942&lt;&gt;"",SUMIF($BD$3:$BD$1004,"="&amp;$BD942,INDIRECT(ADDRESS(3,BJ$2,1,1)):INDIRECT(ADDRESS(1004,BJ$2,1,1))),"")</f>
        <v/>
      </c>
      <c r="BK942" t="str">
        <f ca="1">IF($BT942&lt;&gt;"",SUMIF($BD$3:$BD$1004,"="&amp;$BD942,INDIRECT(ADDRESS(3,BK$2,1,1)):INDIRECT(ADDRESS(1004,BK$2,1,1))),"")</f>
        <v/>
      </c>
      <c r="BL942" t="str">
        <f ca="1">IF($BT942&lt;&gt;"",SUMIF($BD$3:$BD$1004,"="&amp;$BD942,INDIRECT(ADDRESS(3,BL$2,1,1)):INDIRECT(ADDRESS(1004,BL$2,1,1))),"")</f>
        <v/>
      </c>
      <c r="BM942" t="str">
        <f ca="1">IF($BT942&lt;&gt;"",SUMIF($BD$3:$BD$1004,"="&amp;$BD942,INDIRECT(ADDRESS(3,BM$2,1,1)):INDIRECT(ADDRESS(1004,BM$2,1,1))),"")</f>
        <v/>
      </c>
      <c r="BN942" t="str">
        <f ca="1">IF($BT942&lt;&gt;"",SUMIF($BD$3:$BD$1004,"="&amp;$BD942,INDIRECT(ADDRESS(3,BN$2,1,1)):INDIRECT(ADDRESS(1004,BN$2,1,1))),"")</f>
        <v/>
      </c>
      <c r="BO942" t="str">
        <f ca="1">IF($BT942&lt;&gt;"",SUMIF($BD$3:$BD$1004,"="&amp;$BD942,INDIRECT(ADDRESS(3,BO$2,1,1)):INDIRECT(ADDRESS(1004,BO$2,1,1))),"")</f>
        <v/>
      </c>
      <c r="BP942" t="str">
        <f ca="1">IF($BT942&lt;&gt;"",SUMIF($BD$3:$BD$1004,"="&amp;$BD942,INDIRECT(ADDRESS(3,BP$2,1,1)):INDIRECT(ADDRESS(1004,BP$2,1,1))),"")</f>
        <v/>
      </c>
      <c r="BQ942" t="str">
        <f ca="1">IF($BT942&lt;&gt;"",SUMIF($BD$3:$BD$1004,"="&amp;$BD942,INDIRECT(ADDRESS(3,BQ$2,1,1)):INDIRECT(ADDRESS(1004,BQ$2,1,1))),"")</f>
        <v/>
      </c>
      <c r="BR942" t="str">
        <f ca="1">IF($BT942&lt;&gt;"",SUMIF($BD$3:$BD$1004,"="&amp;$BD942,INDIRECT(ADDRESS(3,BR$2,1,1)):INDIRECT(ADDRESS(1004,BR$2,1,1))),"")</f>
        <v/>
      </c>
      <c r="BS942" t="str">
        <f>IF($A942&lt;&gt;"",VLOOKUP(TRUNC(MID($A942,1,2),0),Plano_Contas!$H$3:$J$103,3,TRUE),"")</f>
        <v/>
      </c>
      <c r="BT942" t="str">
        <f t="shared" si="56"/>
        <v/>
      </c>
      <c r="BV942">
        <f>Empresas!C942</f>
        <v>0</v>
      </c>
    </row>
    <row r="943" spans="1:74" x14ac:dyDescent="0.2">
      <c r="A943" s="89"/>
      <c r="B943" s="52" t="str">
        <f>IF($A943&lt;&gt;"",VLOOKUP(""&amp;$A943,Plano_Contas!$A$3:$F$1003,6,0),"")</f>
        <v/>
      </c>
      <c r="C943" s="91"/>
      <c r="D943" s="111"/>
      <c r="E943" s="112">
        <v>0</v>
      </c>
      <c r="F943" s="87"/>
      <c r="G943" s="85"/>
      <c r="H943" s="111"/>
      <c r="I943" s="112">
        <v>0</v>
      </c>
      <c r="J943" s="87"/>
      <c r="K943" s="85"/>
      <c r="L943" s="111"/>
      <c r="M943" s="112">
        <v>0</v>
      </c>
      <c r="N943" s="87"/>
      <c r="O943" s="85"/>
      <c r="P943" s="111"/>
      <c r="Q943" s="112">
        <v>0</v>
      </c>
      <c r="R943" s="87"/>
      <c r="S943" s="85"/>
      <c r="T943" s="111"/>
      <c r="U943" s="112">
        <v>0</v>
      </c>
      <c r="V943" s="87"/>
      <c r="W943" s="85"/>
      <c r="X943" s="111"/>
      <c r="Y943" s="112">
        <v>0</v>
      </c>
      <c r="Z943" s="87"/>
      <c r="AA943" s="85"/>
      <c r="AB943" s="111"/>
      <c r="AC943" s="112">
        <v>0</v>
      </c>
      <c r="AD943" s="87"/>
      <c r="AE943" s="85"/>
      <c r="AF943" s="111"/>
      <c r="AG943" s="112">
        <v>0</v>
      </c>
      <c r="AH943" s="87"/>
      <c r="AI943" s="85"/>
      <c r="AJ943" s="111"/>
      <c r="AK943" s="112">
        <v>0</v>
      </c>
      <c r="AL943" s="87"/>
      <c r="AM943" s="85"/>
      <c r="AN943" s="111"/>
      <c r="AO943" s="112">
        <v>0</v>
      </c>
      <c r="AP943" s="87"/>
      <c r="AQ943" s="85"/>
      <c r="AR943" s="111"/>
      <c r="AS943" s="112">
        <v>0</v>
      </c>
      <c r="AT943" s="87"/>
      <c r="AU943" s="85"/>
      <c r="AV943" s="111"/>
      <c r="AW943" s="112">
        <v>0</v>
      </c>
      <c r="AX943" s="87"/>
      <c r="AY943" s="85"/>
      <c r="AZ943" s="267">
        <f t="shared" si="53"/>
        <v>0</v>
      </c>
      <c r="BA943" s="88">
        <f t="shared" si="54"/>
        <v>0</v>
      </c>
      <c r="BC943">
        <f>IF($A943&lt;&gt;"",COUNTIF($BD$3:$BD943,$BD943),0)</f>
        <v>0</v>
      </c>
      <c r="BD943" t="str">
        <f>IF($A943&lt;&gt;"",VLOOKUP(TRUNC(MID($A943,1,2),0),Plano_Contas!$H$3:$J$103,2,TRUE),"")</f>
        <v/>
      </c>
      <c r="BE943" s="201" t="str">
        <f t="shared" si="55"/>
        <v/>
      </c>
      <c r="BF943" t="str">
        <f ca="1">IF($BT943&lt;&gt;"",SUMIF($BD$3:$BD$1004,"="&amp;$BD943,INDIRECT(ADDRESS(3,BF$2,1,1)):INDIRECT(ADDRESS(1004,BF$2,1,1))),"")</f>
        <v/>
      </c>
      <c r="BG943" t="str">
        <f ca="1">IF($BT943&lt;&gt;"",SUMIF($BD$3:$BD$1004,"="&amp;$BD943,INDIRECT(ADDRESS(3,BG$2,1,1)):INDIRECT(ADDRESS(1004,BG$2,1,1))),"")</f>
        <v/>
      </c>
      <c r="BH943" t="str">
        <f ca="1">IF($BT943&lt;&gt;"",SUMIF($BD$3:$BD$1004,"="&amp;$BD943,INDIRECT(ADDRESS(3,BH$2,1,1)):INDIRECT(ADDRESS(1004,BH$2,1,1))),"")</f>
        <v/>
      </c>
      <c r="BI943" t="str">
        <f ca="1">IF($BT943&lt;&gt;"",SUMIF($BD$3:$BD$1004,"="&amp;$BD943,INDIRECT(ADDRESS(3,BI$2,1,1)):INDIRECT(ADDRESS(1004,BI$2,1,1))),"")</f>
        <v/>
      </c>
      <c r="BJ943" t="str">
        <f ca="1">IF($BT943&lt;&gt;"",SUMIF($BD$3:$BD$1004,"="&amp;$BD943,INDIRECT(ADDRESS(3,BJ$2,1,1)):INDIRECT(ADDRESS(1004,BJ$2,1,1))),"")</f>
        <v/>
      </c>
      <c r="BK943" t="str">
        <f ca="1">IF($BT943&lt;&gt;"",SUMIF($BD$3:$BD$1004,"="&amp;$BD943,INDIRECT(ADDRESS(3,BK$2,1,1)):INDIRECT(ADDRESS(1004,BK$2,1,1))),"")</f>
        <v/>
      </c>
      <c r="BL943" t="str">
        <f ca="1">IF($BT943&lt;&gt;"",SUMIF($BD$3:$BD$1004,"="&amp;$BD943,INDIRECT(ADDRESS(3,BL$2,1,1)):INDIRECT(ADDRESS(1004,BL$2,1,1))),"")</f>
        <v/>
      </c>
      <c r="BM943" t="str">
        <f ca="1">IF($BT943&lt;&gt;"",SUMIF($BD$3:$BD$1004,"="&amp;$BD943,INDIRECT(ADDRESS(3,BM$2,1,1)):INDIRECT(ADDRESS(1004,BM$2,1,1))),"")</f>
        <v/>
      </c>
      <c r="BN943" t="str">
        <f ca="1">IF($BT943&lt;&gt;"",SUMIF($BD$3:$BD$1004,"="&amp;$BD943,INDIRECT(ADDRESS(3,BN$2,1,1)):INDIRECT(ADDRESS(1004,BN$2,1,1))),"")</f>
        <v/>
      </c>
      <c r="BO943" t="str">
        <f ca="1">IF($BT943&lt;&gt;"",SUMIF($BD$3:$BD$1004,"="&amp;$BD943,INDIRECT(ADDRESS(3,BO$2,1,1)):INDIRECT(ADDRESS(1004,BO$2,1,1))),"")</f>
        <v/>
      </c>
      <c r="BP943" t="str">
        <f ca="1">IF($BT943&lt;&gt;"",SUMIF($BD$3:$BD$1004,"="&amp;$BD943,INDIRECT(ADDRESS(3,BP$2,1,1)):INDIRECT(ADDRESS(1004,BP$2,1,1))),"")</f>
        <v/>
      </c>
      <c r="BQ943" t="str">
        <f ca="1">IF($BT943&lt;&gt;"",SUMIF($BD$3:$BD$1004,"="&amp;$BD943,INDIRECT(ADDRESS(3,BQ$2,1,1)):INDIRECT(ADDRESS(1004,BQ$2,1,1))),"")</f>
        <v/>
      </c>
      <c r="BR943" t="str">
        <f ca="1">IF($BT943&lt;&gt;"",SUMIF($BD$3:$BD$1004,"="&amp;$BD943,INDIRECT(ADDRESS(3,BR$2,1,1)):INDIRECT(ADDRESS(1004,BR$2,1,1))),"")</f>
        <v/>
      </c>
      <c r="BS943" t="str">
        <f>IF($A943&lt;&gt;"",VLOOKUP(TRUNC(MID($A943,1,2),0),Plano_Contas!$H$3:$J$103,3,TRUE),"")</f>
        <v/>
      </c>
      <c r="BT943" t="str">
        <f t="shared" si="56"/>
        <v/>
      </c>
      <c r="BV943">
        <f>Empresas!C943</f>
        <v>0</v>
      </c>
    </row>
    <row r="944" spans="1:74" x14ac:dyDescent="0.2">
      <c r="A944" s="89"/>
      <c r="B944" s="52" t="str">
        <f>IF($A944&lt;&gt;"",VLOOKUP(""&amp;$A944,Plano_Contas!$A$3:$F$1003,6,0),"")</f>
        <v/>
      </c>
      <c r="C944" s="91"/>
      <c r="D944" s="111"/>
      <c r="E944" s="112">
        <v>0</v>
      </c>
      <c r="F944" s="87"/>
      <c r="G944" s="85"/>
      <c r="H944" s="111"/>
      <c r="I944" s="112">
        <v>0</v>
      </c>
      <c r="J944" s="87"/>
      <c r="K944" s="85"/>
      <c r="L944" s="111"/>
      <c r="M944" s="112">
        <v>0</v>
      </c>
      <c r="N944" s="87"/>
      <c r="O944" s="85"/>
      <c r="P944" s="111"/>
      <c r="Q944" s="112">
        <v>0</v>
      </c>
      <c r="R944" s="87"/>
      <c r="S944" s="85"/>
      <c r="T944" s="111"/>
      <c r="U944" s="112">
        <v>0</v>
      </c>
      <c r="V944" s="87"/>
      <c r="W944" s="85"/>
      <c r="X944" s="111"/>
      <c r="Y944" s="112">
        <v>0</v>
      </c>
      <c r="Z944" s="87"/>
      <c r="AA944" s="85"/>
      <c r="AB944" s="111"/>
      <c r="AC944" s="112">
        <v>0</v>
      </c>
      <c r="AD944" s="87"/>
      <c r="AE944" s="85"/>
      <c r="AF944" s="111"/>
      <c r="AG944" s="112">
        <v>0</v>
      </c>
      <c r="AH944" s="87"/>
      <c r="AI944" s="85"/>
      <c r="AJ944" s="111"/>
      <c r="AK944" s="112">
        <v>0</v>
      </c>
      <c r="AL944" s="87"/>
      <c r="AM944" s="85"/>
      <c r="AN944" s="111"/>
      <c r="AO944" s="112">
        <v>0</v>
      </c>
      <c r="AP944" s="87"/>
      <c r="AQ944" s="85"/>
      <c r="AR944" s="111"/>
      <c r="AS944" s="112">
        <v>0</v>
      </c>
      <c r="AT944" s="87"/>
      <c r="AU944" s="85"/>
      <c r="AV944" s="111"/>
      <c r="AW944" s="112">
        <v>0</v>
      </c>
      <c r="AX944" s="87"/>
      <c r="AY944" s="85"/>
      <c r="AZ944" s="267">
        <f t="shared" si="53"/>
        <v>0</v>
      </c>
      <c r="BA944" s="88">
        <f t="shared" si="54"/>
        <v>0</v>
      </c>
      <c r="BC944">
        <f>IF($A944&lt;&gt;"",COUNTIF($BD$3:$BD944,$BD944),0)</f>
        <v>0</v>
      </c>
      <c r="BD944" t="str">
        <f>IF($A944&lt;&gt;"",VLOOKUP(TRUNC(MID($A944,1,2),0),Plano_Contas!$H$3:$J$103,2,TRUE),"")</f>
        <v/>
      </c>
      <c r="BE944" s="201" t="str">
        <f t="shared" si="55"/>
        <v/>
      </c>
      <c r="BF944" t="str">
        <f ca="1">IF($BT944&lt;&gt;"",SUMIF($BD$3:$BD$1004,"="&amp;$BD944,INDIRECT(ADDRESS(3,BF$2,1,1)):INDIRECT(ADDRESS(1004,BF$2,1,1))),"")</f>
        <v/>
      </c>
      <c r="BG944" t="str">
        <f ca="1">IF($BT944&lt;&gt;"",SUMIF($BD$3:$BD$1004,"="&amp;$BD944,INDIRECT(ADDRESS(3,BG$2,1,1)):INDIRECT(ADDRESS(1004,BG$2,1,1))),"")</f>
        <v/>
      </c>
      <c r="BH944" t="str">
        <f ca="1">IF($BT944&lt;&gt;"",SUMIF($BD$3:$BD$1004,"="&amp;$BD944,INDIRECT(ADDRESS(3,BH$2,1,1)):INDIRECT(ADDRESS(1004,BH$2,1,1))),"")</f>
        <v/>
      </c>
      <c r="BI944" t="str">
        <f ca="1">IF($BT944&lt;&gt;"",SUMIF($BD$3:$BD$1004,"="&amp;$BD944,INDIRECT(ADDRESS(3,BI$2,1,1)):INDIRECT(ADDRESS(1004,BI$2,1,1))),"")</f>
        <v/>
      </c>
      <c r="BJ944" t="str">
        <f ca="1">IF($BT944&lt;&gt;"",SUMIF($BD$3:$BD$1004,"="&amp;$BD944,INDIRECT(ADDRESS(3,BJ$2,1,1)):INDIRECT(ADDRESS(1004,BJ$2,1,1))),"")</f>
        <v/>
      </c>
      <c r="BK944" t="str">
        <f ca="1">IF($BT944&lt;&gt;"",SUMIF($BD$3:$BD$1004,"="&amp;$BD944,INDIRECT(ADDRESS(3,BK$2,1,1)):INDIRECT(ADDRESS(1004,BK$2,1,1))),"")</f>
        <v/>
      </c>
      <c r="BL944" t="str">
        <f ca="1">IF($BT944&lt;&gt;"",SUMIF($BD$3:$BD$1004,"="&amp;$BD944,INDIRECT(ADDRESS(3,BL$2,1,1)):INDIRECT(ADDRESS(1004,BL$2,1,1))),"")</f>
        <v/>
      </c>
      <c r="BM944" t="str">
        <f ca="1">IF($BT944&lt;&gt;"",SUMIF($BD$3:$BD$1004,"="&amp;$BD944,INDIRECT(ADDRESS(3,BM$2,1,1)):INDIRECT(ADDRESS(1004,BM$2,1,1))),"")</f>
        <v/>
      </c>
      <c r="BN944" t="str">
        <f ca="1">IF($BT944&lt;&gt;"",SUMIF($BD$3:$BD$1004,"="&amp;$BD944,INDIRECT(ADDRESS(3,BN$2,1,1)):INDIRECT(ADDRESS(1004,BN$2,1,1))),"")</f>
        <v/>
      </c>
      <c r="BO944" t="str">
        <f ca="1">IF($BT944&lt;&gt;"",SUMIF($BD$3:$BD$1004,"="&amp;$BD944,INDIRECT(ADDRESS(3,BO$2,1,1)):INDIRECT(ADDRESS(1004,BO$2,1,1))),"")</f>
        <v/>
      </c>
      <c r="BP944" t="str">
        <f ca="1">IF($BT944&lt;&gt;"",SUMIF($BD$3:$BD$1004,"="&amp;$BD944,INDIRECT(ADDRESS(3,BP$2,1,1)):INDIRECT(ADDRESS(1004,BP$2,1,1))),"")</f>
        <v/>
      </c>
      <c r="BQ944" t="str">
        <f ca="1">IF($BT944&lt;&gt;"",SUMIF($BD$3:$BD$1004,"="&amp;$BD944,INDIRECT(ADDRESS(3,BQ$2,1,1)):INDIRECT(ADDRESS(1004,BQ$2,1,1))),"")</f>
        <v/>
      </c>
      <c r="BR944" t="str">
        <f ca="1">IF($BT944&lt;&gt;"",SUMIF($BD$3:$BD$1004,"="&amp;$BD944,INDIRECT(ADDRESS(3,BR$2,1,1)):INDIRECT(ADDRESS(1004,BR$2,1,1))),"")</f>
        <v/>
      </c>
      <c r="BS944" t="str">
        <f>IF($A944&lt;&gt;"",VLOOKUP(TRUNC(MID($A944,1,2),0),Plano_Contas!$H$3:$J$103,3,TRUE),"")</f>
        <v/>
      </c>
      <c r="BT944" t="str">
        <f t="shared" si="56"/>
        <v/>
      </c>
      <c r="BV944">
        <f>Empresas!C944</f>
        <v>0</v>
      </c>
    </row>
    <row r="945" spans="1:74" x14ac:dyDescent="0.2">
      <c r="A945" s="89"/>
      <c r="B945" s="52" t="str">
        <f>IF($A945&lt;&gt;"",VLOOKUP(""&amp;$A945,Plano_Contas!$A$3:$F$1003,6,0),"")</f>
        <v/>
      </c>
      <c r="C945" s="91"/>
      <c r="D945" s="111"/>
      <c r="E945" s="112">
        <v>0</v>
      </c>
      <c r="F945" s="87"/>
      <c r="G945" s="85"/>
      <c r="H945" s="111"/>
      <c r="I945" s="112">
        <v>0</v>
      </c>
      <c r="J945" s="87"/>
      <c r="K945" s="85"/>
      <c r="L945" s="111"/>
      <c r="M945" s="112">
        <v>0</v>
      </c>
      <c r="N945" s="87"/>
      <c r="O945" s="85"/>
      <c r="P945" s="111"/>
      <c r="Q945" s="112">
        <v>0</v>
      </c>
      <c r="R945" s="87"/>
      <c r="S945" s="85"/>
      <c r="T945" s="111"/>
      <c r="U945" s="112">
        <v>0</v>
      </c>
      <c r="V945" s="87"/>
      <c r="W945" s="85"/>
      <c r="X945" s="111"/>
      <c r="Y945" s="112">
        <v>0</v>
      </c>
      <c r="Z945" s="87"/>
      <c r="AA945" s="85"/>
      <c r="AB945" s="111"/>
      <c r="AC945" s="112">
        <v>0</v>
      </c>
      <c r="AD945" s="87"/>
      <c r="AE945" s="85"/>
      <c r="AF945" s="111"/>
      <c r="AG945" s="112">
        <v>0</v>
      </c>
      <c r="AH945" s="87"/>
      <c r="AI945" s="85"/>
      <c r="AJ945" s="111"/>
      <c r="AK945" s="112">
        <v>0</v>
      </c>
      <c r="AL945" s="87"/>
      <c r="AM945" s="85"/>
      <c r="AN945" s="111"/>
      <c r="AO945" s="112">
        <v>0</v>
      </c>
      <c r="AP945" s="87"/>
      <c r="AQ945" s="85"/>
      <c r="AR945" s="111"/>
      <c r="AS945" s="112">
        <v>0</v>
      </c>
      <c r="AT945" s="87"/>
      <c r="AU945" s="85"/>
      <c r="AV945" s="111"/>
      <c r="AW945" s="112">
        <v>0</v>
      </c>
      <c r="AX945" s="87"/>
      <c r="AY945" s="85"/>
      <c r="AZ945" s="267">
        <f t="shared" si="53"/>
        <v>0</v>
      </c>
      <c r="BA945" s="88">
        <f t="shared" si="54"/>
        <v>0</v>
      </c>
      <c r="BC945">
        <f>IF($A945&lt;&gt;"",COUNTIF($BD$3:$BD945,$BD945),0)</f>
        <v>0</v>
      </c>
      <c r="BD945" t="str">
        <f>IF($A945&lt;&gt;"",VLOOKUP(TRUNC(MID($A945,1,2),0),Plano_Contas!$H$3:$J$103,2,TRUE),"")</f>
        <v/>
      </c>
      <c r="BE945" s="201" t="str">
        <f t="shared" si="55"/>
        <v/>
      </c>
      <c r="BF945" t="str">
        <f ca="1">IF($BT945&lt;&gt;"",SUMIF($BD$3:$BD$1004,"="&amp;$BD945,INDIRECT(ADDRESS(3,BF$2,1,1)):INDIRECT(ADDRESS(1004,BF$2,1,1))),"")</f>
        <v/>
      </c>
      <c r="BG945" t="str">
        <f ca="1">IF($BT945&lt;&gt;"",SUMIF($BD$3:$BD$1004,"="&amp;$BD945,INDIRECT(ADDRESS(3,BG$2,1,1)):INDIRECT(ADDRESS(1004,BG$2,1,1))),"")</f>
        <v/>
      </c>
      <c r="BH945" t="str">
        <f ca="1">IF($BT945&lt;&gt;"",SUMIF($BD$3:$BD$1004,"="&amp;$BD945,INDIRECT(ADDRESS(3,BH$2,1,1)):INDIRECT(ADDRESS(1004,BH$2,1,1))),"")</f>
        <v/>
      </c>
      <c r="BI945" t="str">
        <f ca="1">IF($BT945&lt;&gt;"",SUMIF($BD$3:$BD$1004,"="&amp;$BD945,INDIRECT(ADDRESS(3,BI$2,1,1)):INDIRECT(ADDRESS(1004,BI$2,1,1))),"")</f>
        <v/>
      </c>
      <c r="BJ945" t="str">
        <f ca="1">IF($BT945&lt;&gt;"",SUMIF($BD$3:$BD$1004,"="&amp;$BD945,INDIRECT(ADDRESS(3,BJ$2,1,1)):INDIRECT(ADDRESS(1004,BJ$2,1,1))),"")</f>
        <v/>
      </c>
      <c r="BK945" t="str">
        <f ca="1">IF($BT945&lt;&gt;"",SUMIF($BD$3:$BD$1004,"="&amp;$BD945,INDIRECT(ADDRESS(3,BK$2,1,1)):INDIRECT(ADDRESS(1004,BK$2,1,1))),"")</f>
        <v/>
      </c>
      <c r="BL945" t="str">
        <f ca="1">IF($BT945&lt;&gt;"",SUMIF($BD$3:$BD$1004,"="&amp;$BD945,INDIRECT(ADDRESS(3,BL$2,1,1)):INDIRECT(ADDRESS(1004,BL$2,1,1))),"")</f>
        <v/>
      </c>
      <c r="BM945" t="str">
        <f ca="1">IF($BT945&lt;&gt;"",SUMIF($BD$3:$BD$1004,"="&amp;$BD945,INDIRECT(ADDRESS(3,BM$2,1,1)):INDIRECT(ADDRESS(1004,BM$2,1,1))),"")</f>
        <v/>
      </c>
      <c r="BN945" t="str">
        <f ca="1">IF($BT945&lt;&gt;"",SUMIF($BD$3:$BD$1004,"="&amp;$BD945,INDIRECT(ADDRESS(3,BN$2,1,1)):INDIRECT(ADDRESS(1004,BN$2,1,1))),"")</f>
        <v/>
      </c>
      <c r="BO945" t="str">
        <f ca="1">IF($BT945&lt;&gt;"",SUMIF($BD$3:$BD$1004,"="&amp;$BD945,INDIRECT(ADDRESS(3,BO$2,1,1)):INDIRECT(ADDRESS(1004,BO$2,1,1))),"")</f>
        <v/>
      </c>
      <c r="BP945" t="str">
        <f ca="1">IF($BT945&lt;&gt;"",SUMIF($BD$3:$BD$1004,"="&amp;$BD945,INDIRECT(ADDRESS(3,BP$2,1,1)):INDIRECT(ADDRESS(1004,BP$2,1,1))),"")</f>
        <v/>
      </c>
      <c r="BQ945" t="str">
        <f ca="1">IF($BT945&lt;&gt;"",SUMIF($BD$3:$BD$1004,"="&amp;$BD945,INDIRECT(ADDRESS(3,BQ$2,1,1)):INDIRECT(ADDRESS(1004,BQ$2,1,1))),"")</f>
        <v/>
      </c>
      <c r="BR945" t="str">
        <f ca="1">IF($BT945&lt;&gt;"",SUMIF($BD$3:$BD$1004,"="&amp;$BD945,INDIRECT(ADDRESS(3,BR$2,1,1)):INDIRECT(ADDRESS(1004,BR$2,1,1))),"")</f>
        <v/>
      </c>
      <c r="BS945" t="str">
        <f>IF($A945&lt;&gt;"",VLOOKUP(TRUNC(MID($A945,1,2),0),Plano_Contas!$H$3:$J$103,3,TRUE),"")</f>
        <v/>
      </c>
      <c r="BT945" t="str">
        <f t="shared" si="56"/>
        <v/>
      </c>
      <c r="BV945">
        <f>Empresas!C945</f>
        <v>0</v>
      </c>
    </row>
    <row r="946" spans="1:74" x14ac:dyDescent="0.2">
      <c r="A946" s="89"/>
      <c r="B946" s="52" t="str">
        <f>IF($A946&lt;&gt;"",VLOOKUP(""&amp;$A946,Plano_Contas!$A$3:$F$1003,6,0),"")</f>
        <v/>
      </c>
      <c r="C946" s="91"/>
      <c r="D946" s="111"/>
      <c r="E946" s="112">
        <v>0</v>
      </c>
      <c r="F946" s="87"/>
      <c r="G946" s="85"/>
      <c r="H946" s="111"/>
      <c r="I946" s="112">
        <v>0</v>
      </c>
      <c r="J946" s="87"/>
      <c r="K946" s="85"/>
      <c r="L946" s="111"/>
      <c r="M946" s="112">
        <v>0</v>
      </c>
      <c r="N946" s="87"/>
      <c r="O946" s="85"/>
      <c r="P946" s="111"/>
      <c r="Q946" s="112">
        <v>0</v>
      </c>
      <c r="R946" s="87"/>
      <c r="S946" s="85"/>
      <c r="T946" s="111"/>
      <c r="U946" s="112">
        <v>0</v>
      </c>
      <c r="V946" s="87"/>
      <c r="W946" s="85"/>
      <c r="X946" s="111"/>
      <c r="Y946" s="112">
        <v>0</v>
      </c>
      <c r="Z946" s="87"/>
      <c r="AA946" s="85"/>
      <c r="AB946" s="111"/>
      <c r="AC946" s="112">
        <v>0</v>
      </c>
      <c r="AD946" s="87"/>
      <c r="AE946" s="85"/>
      <c r="AF946" s="111"/>
      <c r="AG946" s="112">
        <v>0</v>
      </c>
      <c r="AH946" s="87"/>
      <c r="AI946" s="85"/>
      <c r="AJ946" s="111"/>
      <c r="AK946" s="112">
        <v>0</v>
      </c>
      <c r="AL946" s="87"/>
      <c r="AM946" s="85"/>
      <c r="AN946" s="111"/>
      <c r="AO946" s="112">
        <v>0</v>
      </c>
      <c r="AP946" s="87"/>
      <c r="AQ946" s="85"/>
      <c r="AR946" s="111"/>
      <c r="AS946" s="112">
        <v>0</v>
      </c>
      <c r="AT946" s="87"/>
      <c r="AU946" s="85"/>
      <c r="AV946" s="111"/>
      <c r="AW946" s="112">
        <v>0</v>
      </c>
      <c r="AX946" s="87"/>
      <c r="AY946" s="85"/>
      <c r="AZ946" s="267">
        <f t="shared" si="53"/>
        <v>0</v>
      </c>
      <c r="BA946" s="88">
        <f t="shared" si="54"/>
        <v>0</v>
      </c>
      <c r="BC946">
        <f>IF($A946&lt;&gt;"",COUNTIF($BD$3:$BD946,$BD946),0)</f>
        <v>0</v>
      </c>
      <c r="BD946" t="str">
        <f>IF($A946&lt;&gt;"",VLOOKUP(TRUNC(MID($A946,1,2),0),Plano_Contas!$H$3:$J$103,2,TRUE),"")</f>
        <v/>
      </c>
      <c r="BE946" s="201" t="str">
        <f t="shared" si="55"/>
        <v/>
      </c>
      <c r="BF946" t="str">
        <f ca="1">IF($BT946&lt;&gt;"",SUMIF($BD$3:$BD$1004,"="&amp;$BD946,INDIRECT(ADDRESS(3,BF$2,1,1)):INDIRECT(ADDRESS(1004,BF$2,1,1))),"")</f>
        <v/>
      </c>
      <c r="BG946" t="str">
        <f ca="1">IF($BT946&lt;&gt;"",SUMIF($BD$3:$BD$1004,"="&amp;$BD946,INDIRECT(ADDRESS(3,BG$2,1,1)):INDIRECT(ADDRESS(1004,BG$2,1,1))),"")</f>
        <v/>
      </c>
      <c r="BH946" t="str">
        <f ca="1">IF($BT946&lt;&gt;"",SUMIF($BD$3:$BD$1004,"="&amp;$BD946,INDIRECT(ADDRESS(3,BH$2,1,1)):INDIRECT(ADDRESS(1004,BH$2,1,1))),"")</f>
        <v/>
      </c>
      <c r="BI946" t="str">
        <f ca="1">IF($BT946&lt;&gt;"",SUMIF($BD$3:$BD$1004,"="&amp;$BD946,INDIRECT(ADDRESS(3,BI$2,1,1)):INDIRECT(ADDRESS(1004,BI$2,1,1))),"")</f>
        <v/>
      </c>
      <c r="BJ946" t="str">
        <f ca="1">IF($BT946&lt;&gt;"",SUMIF($BD$3:$BD$1004,"="&amp;$BD946,INDIRECT(ADDRESS(3,BJ$2,1,1)):INDIRECT(ADDRESS(1004,BJ$2,1,1))),"")</f>
        <v/>
      </c>
      <c r="BK946" t="str">
        <f ca="1">IF($BT946&lt;&gt;"",SUMIF($BD$3:$BD$1004,"="&amp;$BD946,INDIRECT(ADDRESS(3,BK$2,1,1)):INDIRECT(ADDRESS(1004,BK$2,1,1))),"")</f>
        <v/>
      </c>
      <c r="BL946" t="str">
        <f ca="1">IF($BT946&lt;&gt;"",SUMIF($BD$3:$BD$1004,"="&amp;$BD946,INDIRECT(ADDRESS(3,BL$2,1,1)):INDIRECT(ADDRESS(1004,BL$2,1,1))),"")</f>
        <v/>
      </c>
      <c r="BM946" t="str">
        <f ca="1">IF($BT946&lt;&gt;"",SUMIF($BD$3:$BD$1004,"="&amp;$BD946,INDIRECT(ADDRESS(3,BM$2,1,1)):INDIRECT(ADDRESS(1004,BM$2,1,1))),"")</f>
        <v/>
      </c>
      <c r="BN946" t="str">
        <f ca="1">IF($BT946&lt;&gt;"",SUMIF($BD$3:$BD$1004,"="&amp;$BD946,INDIRECT(ADDRESS(3,BN$2,1,1)):INDIRECT(ADDRESS(1004,BN$2,1,1))),"")</f>
        <v/>
      </c>
      <c r="BO946" t="str">
        <f ca="1">IF($BT946&lt;&gt;"",SUMIF($BD$3:$BD$1004,"="&amp;$BD946,INDIRECT(ADDRESS(3,BO$2,1,1)):INDIRECT(ADDRESS(1004,BO$2,1,1))),"")</f>
        <v/>
      </c>
      <c r="BP946" t="str">
        <f ca="1">IF($BT946&lt;&gt;"",SUMIF($BD$3:$BD$1004,"="&amp;$BD946,INDIRECT(ADDRESS(3,BP$2,1,1)):INDIRECT(ADDRESS(1004,BP$2,1,1))),"")</f>
        <v/>
      </c>
      <c r="BQ946" t="str">
        <f ca="1">IF($BT946&lt;&gt;"",SUMIF($BD$3:$BD$1004,"="&amp;$BD946,INDIRECT(ADDRESS(3,BQ$2,1,1)):INDIRECT(ADDRESS(1004,BQ$2,1,1))),"")</f>
        <v/>
      </c>
      <c r="BR946" t="str">
        <f ca="1">IF($BT946&lt;&gt;"",SUMIF($BD$3:$BD$1004,"="&amp;$BD946,INDIRECT(ADDRESS(3,BR$2,1,1)):INDIRECT(ADDRESS(1004,BR$2,1,1))),"")</f>
        <v/>
      </c>
      <c r="BS946" t="str">
        <f>IF($A946&lt;&gt;"",VLOOKUP(TRUNC(MID($A946,1,2),0),Plano_Contas!$H$3:$J$103,3,TRUE),"")</f>
        <v/>
      </c>
      <c r="BT946" t="str">
        <f t="shared" si="56"/>
        <v/>
      </c>
      <c r="BV946">
        <f>Empresas!C946</f>
        <v>0</v>
      </c>
    </row>
    <row r="947" spans="1:74" x14ac:dyDescent="0.2">
      <c r="A947" s="89"/>
      <c r="B947" s="52" t="str">
        <f>IF($A947&lt;&gt;"",VLOOKUP(""&amp;$A947,Plano_Contas!$A$3:$F$1003,6,0),"")</f>
        <v/>
      </c>
      <c r="C947" s="91"/>
      <c r="D947" s="111"/>
      <c r="E947" s="112">
        <v>0</v>
      </c>
      <c r="F947" s="87"/>
      <c r="G947" s="85"/>
      <c r="H947" s="111"/>
      <c r="I947" s="112">
        <v>0</v>
      </c>
      <c r="J947" s="87"/>
      <c r="K947" s="85"/>
      <c r="L947" s="111"/>
      <c r="M947" s="112">
        <v>0</v>
      </c>
      <c r="N947" s="87"/>
      <c r="O947" s="85"/>
      <c r="P947" s="111"/>
      <c r="Q947" s="112">
        <v>0</v>
      </c>
      <c r="R947" s="87"/>
      <c r="S947" s="85"/>
      <c r="T947" s="111"/>
      <c r="U947" s="112">
        <v>0</v>
      </c>
      <c r="V947" s="87"/>
      <c r="W947" s="85"/>
      <c r="X947" s="111"/>
      <c r="Y947" s="112">
        <v>0</v>
      </c>
      <c r="Z947" s="87"/>
      <c r="AA947" s="85"/>
      <c r="AB947" s="111"/>
      <c r="AC947" s="112">
        <v>0</v>
      </c>
      <c r="AD947" s="87"/>
      <c r="AE947" s="85"/>
      <c r="AF947" s="111"/>
      <c r="AG947" s="112">
        <v>0</v>
      </c>
      <c r="AH947" s="87"/>
      <c r="AI947" s="85"/>
      <c r="AJ947" s="111"/>
      <c r="AK947" s="112">
        <v>0</v>
      </c>
      <c r="AL947" s="87"/>
      <c r="AM947" s="85"/>
      <c r="AN947" s="111"/>
      <c r="AO947" s="112">
        <v>0</v>
      </c>
      <c r="AP947" s="87"/>
      <c r="AQ947" s="85"/>
      <c r="AR947" s="111"/>
      <c r="AS947" s="112">
        <v>0</v>
      </c>
      <c r="AT947" s="87"/>
      <c r="AU947" s="85"/>
      <c r="AV947" s="111"/>
      <c r="AW947" s="112">
        <v>0</v>
      </c>
      <c r="AX947" s="87"/>
      <c r="AY947" s="85"/>
      <c r="AZ947" s="267">
        <f t="shared" si="53"/>
        <v>0</v>
      </c>
      <c r="BA947" s="88">
        <f t="shared" si="54"/>
        <v>0</v>
      </c>
      <c r="BC947">
        <f>IF($A947&lt;&gt;"",COUNTIF($BD$3:$BD947,$BD947),0)</f>
        <v>0</v>
      </c>
      <c r="BD947" t="str">
        <f>IF($A947&lt;&gt;"",VLOOKUP(TRUNC(MID($A947,1,2),0),Plano_Contas!$H$3:$J$103,2,TRUE),"")</f>
        <v/>
      </c>
      <c r="BE947" s="201" t="str">
        <f t="shared" si="55"/>
        <v/>
      </c>
      <c r="BF947" t="str">
        <f ca="1">IF($BT947&lt;&gt;"",SUMIF($BD$3:$BD$1004,"="&amp;$BD947,INDIRECT(ADDRESS(3,BF$2,1,1)):INDIRECT(ADDRESS(1004,BF$2,1,1))),"")</f>
        <v/>
      </c>
      <c r="BG947" t="str">
        <f ca="1">IF($BT947&lt;&gt;"",SUMIF($BD$3:$BD$1004,"="&amp;$BD947,INDIRECT(ADDRESS(3,BG$2,1,1)):INDIRECT(ADDRESS(1004,BG$2,1,1))),"")</f>
        <v/>
      </c>
      <c r="BH947" t="str">
        <f ca="1">IF($BT947&lt;&gt;"",SUMIF($BD$3:$BD$1004,"="&amp;$BD947,INDIRECT(ADDRESS(3,BH$2,1,1)):INDIRECT(ADDRESS(1004,BH$2,1,1))),"")</f>
        <v/>
      </c>
      <c r="BI947" t="str">
        <f ca="1">IF($BT947&lt;&gt;"",SUMIF($BD$3:$BD$1004,"="&amp;$BD947,INDIRECT(ADDRESS(3,BI$2,1,1)):INDIRECT(ADDRESS(1004,BI$2,1,1))),"")</f>
        <v/>
      </c>
      <c r="BJ947" t="str">
        <f ca="1">IF($BT947&lt;&gt;"",SUMIF($BD$3:$BD$1004,"="&amp;$BD947,INDIRECT(ADDRESS(3,BJ$2,1,1)):INDIRECT(ADDRESS(1004,BJ$2,1,1))),"")</f>
        <v/>
      </c>
      <c r="BK947" t="str">
        <f ca="1">IF($BT947&lt;&gt;"",SUMIF($BD$3:$BD$1004,"="&amp;$BD947,INDIRECT(ADDRESS(3,BK$2,1,1)):INDIRECT(ADDRESS(1004,BK$2,1,1))),"")</f>
        <v/>
      </c>
      <c r="BL947" t="str">
        <f ca="1">IF($BT947&lt;&gt;"",SUMIF($BD$3:$BD$1004,"="&amp;$BD947,INDIRECT(ADDRESS(3,BL$2,1,1)):INDIRECT(ADDRESS(1004,BL$2,1,1))),"")</f>
        <v/>
      </c>
      <c r="BM947" t="str">
        <f ca="1">IF($BT947&lt;&gt;"",SUMIF($BD$3:$BD$1004,"="&amp;$BD947,INDIRECT(ADDRESS(3,BM$2,1,1)):INDIRECT(ADDRESS(1004,BM$2,1,1))),"")</f>
        <v/>
      </c>
      <c r="BN947" t="str">
        <f ca="1">IF($BT947&lt;&gt;"",SUMIF($BD$3:$BD$1004,"="&amp;$BD947,INDIRECT(ADDRESS(3,BN$2,1,1)):INDIRECT(ADDRESS(1004,BN$2,1,1))),"")</f>
        <v/>
      </c>
      <c r="BO947" t="str">
        <f ca="1">IF($BT947&lt;&gt;"",SUMIF($BD$3:$BD$1004,"="&amp;$BD947,INDIRECT(ADDRESS(3,BO$2,1,1)):INDIRECT(ADDRESS(1004,BO$2,1,1))),"")</f>
        <v/>
      </c>
      <c r="BP947" t="str">
        <f ca="1">IF($BT947&lt;&gt;"",SUMIF($BD$3:$BD$1004,"="&amp;$BD947,INDIRECT(ADDRESS(3,BP$2,1,1)):INDIRECT(ADDRESS(1004,BP$2,1,1))),"")</f>
        <v/>
      </c>
      <c r="BQ947" t="str">
        <f ca="1">IF($BT947&lt;&gt;"",SUMIF($BD$3:$BD$1004,"="&amp;$BD947,INDIRECT(ADDRESS(3,BQ$2,1,1)):INDIRECT(ADDRESS(1004,BQ$2,1,1))),"")</f>
        <v/>
      </c>
      <c r="BR947" t="str">
        <f ca="1">IF($BT947&lt;&gt;"",SUMIF($BD$3:$BD$1004,"="&amp;$BD947,INDIRECT(ADDRESS(3,BR$2,1,1)):INDIRECT(ADDRESS(1004,BR$2,1,1))),"")</f>
        <v/>
      </c>
      <c r="BS947" t="str">
        <f>IF($A947&lt;&gt;"",VLOOKUP(TRUNC(MID($A947,1,2),0),Plano_Contas!$H$3:$J$103,3,TRUE),"")</f>
        <v/>
      </c>
      <c r="BT947" t="str">
        <f t="shared" si="56"/>
        <v/>
      </c>
      <c r="BV947">
        <f>Empresas!C947</f>
        <v>0</v>
      </c>
    </row>
    <row r="948" spans="1:74" x14ac:dyDescent="0.2">
      <c r="A948" s="89"/>
      <c r="B948" s="52" t="str">
        <f>IF($A948&lt;&gt;"",VLOOKUP(""&amp;$A948,Plano_Contas!$A$3:$F$1003,6,0),"")</f>
        <v/>
      </c>
      <c r="C948" s="91"/>
      <c r="D948" s="111"/>
      <c r="E948" s="112">
        <v>0</v>
      </c>
      <c r="F948" s="87"/>
      <c r="G948" s="85"/>
      <c r="H948" s="111"/>
      <c r="I948" s="112">
        <v>0</v>
      </c>
      <c r="J948" s="87"/>
      <c r="K948" s="85"/>
      <c r="L948" s="111"/>
      <c r="M948" s="112">
        <v>0</v>
      </c>
      <c r="N948" s="87"/>
      <c r="O948" s="85"/>
      <c r="P948" s="111"/>
      <c r="Q948" s="112">
        <v>0</v>
      </c>
      <c r="R948" s="87"/>
      <c r="S948" s="85"/>
      <c r="T948" s="111"/>
      <c r="U948" s="112">
        <v>0</v>
      </c>
      <c r="V948" s="87"/>
      <c r="W948" s="85"/>
      <c r="X948" s="111"/>
      <c r="Y948" s="112">
        <v>0</v>
      </c>
      <c r="Z948" s="87"/>
      <c r="AA948" s="85"/>
      <c r="AB948" s="111"/>
      <c r="AC948" s="112">
        <v>0</v>
      </c>
      <c r="AD948" s="87"/>
      <c r="AE948" s="85"/>
      <c r="AF948" s="111"/>
      <c r="AG948" s="112">
        <v>0</v>
      </c>
      <c r="AH948" s="87"/>
      <c r="AI948" s="85"/>
      <c r="AJ948" s="111"/>
      <c r="AK948" s="112">
        <v>0</v>
      </c>
      <c r="AL948" s="87"/>
      <c r="AM948" s="85"/>
      <c r="AN948" s="111"/>
      <c r="AO948" s="112">
        <v>0</v>
      </c>
      <c r="AP948" s="87"/>
      <c r="AQ948" s="85"/>
      <c r="AR948" s="111"/>
      <c r="AS948" s="112">
        <v>0</v>
      </c>
      <c r="AT948" s="87"/>
      <c r="AU948" s="85"/>
      <c r="AV948" s="111"/>
      <c r="AW948" s="112">
        <v>0</v>
      </c>
      <c r="AX948" s="87"/>
      <c r="AY948" s="85"/>
      <c r="AZ948" s="267">
        <f t="shared" si="53"/>
        <v>0</v>
      </c>
      <c r="BA948" s="88">
        <f t="shared" si="54"/>
        <v>0</v>
      </c>
      <c r="BC948">
        <f>IF($A948&lt;&gt;"",COUNTIF($BD$3:$BD948,$BD948),0)</f>
        <v>0</v>
      </c>
      <c r="BD948" t="str">
        <f>IF($A948&lt;&gt;"",VLOOKUP(TRUNC(MID($A948,1,2),0),Plano_Contas!$H$3:$J$103,2,TRUE),"")</f>
        <v/>
      </c>
      <c r="BE948" s="201" t="str">
        <f t="shared" si="55"/>
        <v/>
      </c>
      <c r="BF948" t="str">
        <f ca="1">IF($BT948&lt;&gt;"",SUMIF($BD$3:$BD$1004,"="&amp;$BD948,INDIRECT(ADDRESS(3,BF$2,1,1)):INDIRECT(ADDRESS(1004,BF$2,1,1))),"")</f>
        <v/>
      </c>
      <c r="BG948" t="str">
        <f ca="1">IF($BT948&lt;&gt;"",SUMIF($BD$3:$BD$1004,"="&amp;$BD948,INDIRECT(ADDRESS(3,BG$2,1,1)):INDIRECT(ADDRESS(1004,BG$2,1,1))),"")</f>
        <v/>
      </c>
      <c r="BH948" t="str">
        <f ca="1">IF($BT948&lt;&gt;"",SUMIF($BD$3:$BD$1004,"="&amp;$BD948,INDIRECT(ADDRESS(3,BH$2,1,1)):INDIRECT(ADDRESS(1004,BH$2,1,1))),"")</f>
        <v/>
      </c>
      <c r="BI948" t="str">
        <f ca="1">IF($BT948&lt;&gt;"",SUMIF($BD$3:$BD$1004,"="&amp;$BD948,INDIRECT(ADDRESS(3,BI$2,1,1)):INDIRECT(ADDRESS(1004,BI$2,1,1))),"")</f>
        <v/>
      </c>
      <c r="BJ948" t="str">
        <f ca="1">IF($BT948&lt;&gt;"",SUMIF($BD$3:$BD$1004,"="&amp;$BD948,INDIRECT(ADDRESS(3,BJ$2,1,1)):INDIRECT(ADDRESS(1004,BJ$2,1,1))),"")</f>
        <v/>
      </c>
      <c r="BK948" t="str">
        <f ca="1">IF($BT948&lt;&gt;"",SUMIF($BD$3:$BD$1004,"="&amp;$BD948,INDIRECT(ADDRESS(3,BK$2,1,1)):INDIRECT(ADDRESS(1004,BK$2,1,1))),"")</f>
        <v/>
      </c>
      <c r="BL948" t="str">
        <f ca="1">IF($BT948&lt;&gt;"",SUMIF($BD$3:$BD$1004,"="&amp;$BD948,INDIRECT(ADDRESS(3,BL$2,1,1)):INDIRECT(ADDRESS(1004,BL$2,1,1))),"")</f>
        <v/>
      </c>
      <c r="BM948" t="str">
        <f ca="1">IF($BT948&lt;&gt;"",SUMIF($BD$3:$BD$1004,"="&amp;$BD948,INDIRECT(ADDRESS(3,BM$2,1,1)):INDIRECT(ADDRESS(1004,BM$2,1,1))),"")</f>
        <v/>
      </c>
      <c r="BN948" t="str">
        <f ca="1">IF($BT948&lt;&gt;"",SUMIF($BD$3:$BD$1004,"="&amp;$BD948,INDIRECT(ADDRESS(3,BN$2,1,1)):INDIRECT(ADDRESS(1004,BN$2,1,1))),"")</f>
        <v/>
      </c>
      <c r="BO948" t="str">
        <f ca="1">IF($BT948&lt;&gt;"",SUMIF($BD$3:$BD$1004,"="&amp;$BD948,INDIRECT(ADDRESS(3,BO$2,1,1)):INDIRECT(ADDRESS(1004,BO$2,1,1))),"")</f>
        <v/>
      </c>
      <c r="BP948" t="str">
        <f ca="1">IF($BT948&lt;&gt;"",SUMIF($BD$3:$BD$1004,"="&amp;$BD948,INDIRECT(ADDRESS(3,BP$2,1,1)):INDIRECT(ADDRESS(1004,BP$2,1,1))),"")</f>
        <v/>
      </c>
      <c r="BQ948" t="str">
        <f ca="1">IF($BT948&lt;&gt;"",SUMIF($BD$3:$BD$1004,"="&amp;$BD948,INDIRECT(ADDRESS(3,BQ$2,1,1)):INDIRECT(ADDRESS(1004,BQ$2,1,1))),"")</f>
        <v/>
      </c>
      <c r="BR948" t="str">
        <f ca="1">IF($BT948&lt;&gt;"",SUMIF($BD$3:$BD$1004,"="&amp;$BD948,INDIRECT(ADDRESS(3,BR$2,1,1)):INDIRECT(ADDRESS(1004,BR$2,1,1))),"")</f>
        <v/>
      </c>
      <c r="BS948" t="str">
        <f>IF($A948&lt;&gt;"",VLOOKUP(TRUNC(MID($A948,1,2),0),Plano_Contas!$H$3:$J$103,3,TRUE),"")</f>
        <v/>
      </c>
      <c r="BT948" t="str">
        <f t="shared" si="56"/>
        <v/>
      </c>
      <c r="BV948">
        <f>Empresas!C948</f>
        <v>0</v>
      </c>
    </row>
    <row r="949" spans="1:74" x14ac:dyDescent="0.2">
      <c r="A949" s="89"/>
      <c r="B949" s="52" t="str">
        <f>IF($A949&lt;&gt;"",VLOOKUP(""&amp;$A949,Plano_Contas!$A$3:$F$1003,6,0),"")</f>
        <v/>
      </c>
      <c r="C949" s="91"/>
      <c r="D949" s="111"/>
      <c r="E949" s="112">
        <v>0</v>
      </c>
      <c r="F949" s="87"/>
      <c r="G949" s="85"/>
      <c r="H949" s="111"/>
      <c r="I949" s="112">
        <v>0</v>
      </c>
      <c r="J949" s="87"/>
      <c r="K949" s="85"/>
      <c r="L949" s="111"/>
      <c r="M949" s="112">
        <v>0</v>
      </c>
      <c r="N949" s="87"/>
      <c r="O949" s="85"/>
      <c r="P949" s="111"/>
      <c r="Q949" s="112">
        <v>0</v>
      </c>
      <c r="R949" s="87"/>
      <c r="S949" s="85"/>
      <c r="T949" s="111"/>
      <c r="U949" s="112">
        <v>0</v>
      </c>
      <c r="V949" s="87"/>
      <c r="W949" s="85"/>
      <c r="X949" s="111"/>
      <c r="Y949" s="112">
        <v>0</v>
      </c>
      <c r="Z949" s="87"/>
      <c r="AA949" s="85"/>
      <c r="AB949" s="111"/>
      <c r="AC949" s="112">
        <v>0</v>
      </c>
      <c r="AD949" s="87"/>
      <c r="AE949" s="85"/>
      <c r="AF949" s="111"/>
      <c r="AG949" s="112">
        <v>0</v>
      </c>
      <c r="AH949" s="87"/>
      <c r="AI949" s="85"/>
      <c r="AJ949" s="111"/>
      <c r="AK949" s="112">
        <v>0</v>
      </c>
      <c r="AL949" s="87"/>
      <c r="AM949" s="85"/>
      <c r="AN949" s="111"/>
      <c r="AO949" s="112">
        <v>0</v>
      </c>
      <c r="AP949" s="87"/>
      <c r="AQ949" s="85"/>
      <c r="AR949" s="111"/>
      <c r="AS949" s="112">
        <v>0</v>
      </c>
      <c r="AT949" s="87"/>
      <c r="AU949" s="85"/>
      <c r="AV949" s="111"/>
      <c r="AW949" s="112">
        <v>0</v>
      </c>
      <c r="AX949" s="87"/>
      <c r="AY949" s="85"/>
      <c r="AZ949" s="267">
        <f t="shared" si="53"/>
        <v>0</v>
      </c>
      <c r="BA949" s="88">
        <f t="shared" si="54"/>
        <v>0</v>
      </c>
      <c r="BC949">
        <f>IF($A949&lt;&gt;"",COUNTIF($BD$3:$BD949,$BD949),0)</f>
        <v>0</v>
      </c>
      <c r="BD949" t="str">
        <f>IF($A949&lt;&gt;"",VLOOKUP(TRUNC(MID($A949,1,2),0),Plano_Contas!$H$3:$J$103,2,TRUE),"")</f>
        <v/>
      </c>
      <c r="BE949" s="201" t="str">
        <f t="shared" si="55"/>
        <v/>
      </c>
      <c r="BF949" t="str">
        <f ca="1">IF($BT949&lt;&gt;"",SUMIF($BD$3:$BD$1004,"="&amp;$BD949,INDIRECT(ADDRESS(3,BF$2,1,1)):INDIRECT(ADDRESS(1004,BF$2,1,1))),"")</f>
        <v/>
      </c>
      <c r="BG949" t="str">
        <f ca="1">IF($BT949&lt;&gt;"",SUMIF($BD$3:$BD$1004,"="&amp;$BD949,INDIRECT(ADDRESS(3,BG$2,1,1)):INDIRECT(ADDRESS(1004,BG$2,1,1))),"")</f>
        <v/>
      </c>
      <c r="BH949" t="str">
        <f ca="1">IF($BT949&lt;&gt;"",SUMIF($BD$3:$BD$1004,"="&amp;$BD949,INDIRECT(ADDRESS(3,BH$2,1,1)):INDIRECT(ADDRESS(1004,BH$2,1,1))),"")</f>
        <v/>
      </c>
      <c r="BI949" t="str">
        <f ca="1">IF($BT949&lt;&gt;"",SUMIF($BD$3:$BD$1004,"="&amp;$BD949,INDIRECT(ADDRESS(3,BI$2,1,1)):INDIRECT(ADDRESS(1004,BI$2,1,1))),"")</f>
        <v/>
      </c>
      <c r="BJ949" t="str">
        <f ca="1">IF($BT949&lt;&gt;"",SUMIF($BD$3:$BD$1004,"="&amp;$BD949,INDIRECT(ADDRESS(3,BJ$2,1,1)):INDIRECT(ADDRESS(1004,BJ$2,1,1))),"")</f>
        <v/>
      </c>
      <c r="BK949" t="str">
        <f ca="1">IF($BT949&lt;&gt;"",SUMIF($BD$3:$BD$1004,"="&amp;$BD949,INDIRECT(ADDRESS(3,BK$2,1,1)):INDIRECT(ADDRESS(1004,BK$2,1,1))),"")</f>
        <v/>
      </c>
      <c r="BL949" t="str">
        <f ca="1">IF($BT949&lt;&gt;"",SUMIF($BD$3:$BD$1004,"="&amp;$BD949,INDIRECT(ADDRESS(3,BL$2,1,1)):INDIRECT(ADDRESS(1004,BL$2,1,1))),"")</f>
        <v/>
      </c>
      <c r="BM949" t="str">
        <f ca="1">IF($BT949&lt;&gt;"",SUMIF($BD$3:$BD$1004,"="&amp;$BD949,INDIRECT(ADDRESS(3,BM$2,1,1)):INDIRECT(ADDRESS(1004,BM$2,1,1))),"")</f>
        <v/>
      </c>
      <c r="BN949" t="str">
        <f ca="1">IF($BT949&lt;&gt;"",SUMIF($BD$3:$BD$1004,"="&amp;$BD949,INDIRECT(ADDRESS(3,BN$2,1,1)):INDIRECT(ADDRESS(1004,BN$2,1,1))),"")</f>
        <v/>
      </c>
      <c r="BO949" t="str">
        <f ca="1">IF($BT949&lt;&gt;"",SUMIF($BD$3:$BD$1004,"="&amp;$BD949,INDIRECT(ADDRESS(3,BO$2,1,1)):INDIRECT(ADDRESS(1004,BO$2,1,1))),"")</f>
        <v/>
      </c>
      <c r="BP949" t="str">
        <f ca="1">IF($BT949&lt;&gt;"",SUMIF($BD$3:$BD$1004,"="&amp;$BD949,INDIRECT(ADDRESS(3,BP$2,1,1)):INDIRECT(ADDRESS(1004,BP$2,1,1))),"")</f>
        <v/>
      </c>
      <c r="BQ949" t="str">
        <f ca="1">IF($BT949&lt;&gt;"",SUMIF($BD$3:$BD$1004,"="&amp;$BD949,INDIRECT(ADDRESS(3,BQ$2,1,1)):INDIRECT(ADDRESS(1004,BQ$2,1,1))),"")</f>
        <v/>
      </c>
      <c r="BR949" t="str">
        <f ca="1">IF($BT949&lt;&gt;"",SUMIF($BD$3:$BD$1004,"="&amp;$BD949,INDIRECT(ADDRESS(3,BR$2,1,1)):INDIRECT(ADDRESS(1004,BR$2,1,1))),"")</f>
        <v/>
      </c>
      <c r="BS949" t="str">
        <f>IF($A949&lt;&gt;"",VLOOKUP(TRUNC(MID($A949,1,2),0),Plano_Contas!$H$3:$J$103,3,TRUE),"")</f>
        <v/>
      </c>
      <c r="BT949" t="str">
        <f t="shared" si="56"/>
        <v/>
      </c>
      <c r="BV949">
        <f>Empresas!C949</f>
        <v>0</v>
      </c>
    </row>
    <row r="950" spans="1:74" x14ac:dyDescent="0.2">
      <c r="A950" s="89"/>
      <c r="B950" s="52" t="str">
        <f>IF($A950&lt;&gt;"",VLOOKUP(""&amp;$A950,Plano_Contas!$A$3:$F$1003,6,0),"")</f>
        <v/>
      </c>
      <c r="C950" s="91"/>
      <c r="D950" s="111"/>
      <c r="E950" s="112">
        <v>0</v>
      </c>
      <c r="F950" s="87"/>
      <c r="G950" s="85"/>
      <c r="H950" s="111"/>
      <c r="I950" s="112">
        <v>0</v>
      </c>
      <c r="J950" s="87"/>
      <c r="K950" s="85"/>
      <c r="L950" s="111"/>
      <c r="M950" s="112">
        <v>0</v>
      </c>
      <c r="N950" s="87"/>
      <c r="O950" s="85"/>
      <c r="P950" s="111"/>
      <c r="Q950" s="112">
        <v>0</v>
      </c>
      <c r="R950" s="87"/>
      <c r="S950" s="85"/>
      <c r="T950" s="111"/>
      <c r="U950" s="112">
        <v>0</v>
      </c>
      <c r="V950" s="87"/>
      <c r="W950" s="85"/>
      <c r="X950" s="111"/>
      <c r="Y950" s="112">
        <v>0</v>
      </c>
      <c r="Z950" s="87"/>
      <c r="AA950" s="85"/>
      <c r="AB950" s="111"/>
      <c r="AC950" s="112">
        <v>0</v>
      </c>
      <c r="AD950" s="87"/>
      <c r="AE950" s="85"/>
      <c r="AF950" s="111"/>
      <c r="AG950" s="112">
        <v>0</v>
      </c>
      <c r="AH950" s="87"/>
      <c r="AI950" s="85"/>
      <c r="AJ950" s="111"/>
      <c r="AK950" s="112">
        <v>0</v>
      </c>
      <c r="AL950" s="87"/>
      <c r="AM950" s="85"/>
      <c r="AN950" s="111"/>
      <c r="AO950" s="112">
        <v>0</v>
      </c>
      <c r="AP950" s="87"/>
      <c r="AQ950" s="85"/>
      <c r="AR950" s="111"/>
      <c r="AS950" s="112">
        <v>0</v>
      </c>
      <c r="AT950" s="87"/>
      <c r="AU950" s="85"/>
      <c r="AV950" s="111"/>
      <c r="AW950" s="112">
        <v>0</v>
      </c>
      <c r="AX950" s="87"/>
      <c r="AY950" s="85"/>
      <c r="AZ950" s="267">
        <f t="shared" si="53"/>
        <v>0</v>
      </c>
      <c r="BA950" s="88">
        <f t="shared" si="54"/>
        <v>0</v>
      </c>
      <c r="BC950">
        <f>IF($A950&lt;&gt;"",COUNTIF($BD$3:$BD950,$BD950),0)</f>
        <v>0</v>
      </c>
      <c r="BD950" t="str">
        <f>IF($A950&lt;&gt;"",VLOOKUP(TRUNC(MID($A950,1,2),0),Plano_Contas!$H$3:$J$103,2,TRUE),"")</f>
        <v/>
      </c>
      <c r="BE950" s="201" t="str">
        <f t="shared" si="55"/>
        <v/>
      </c>
      <c r="BF950" t="str">
        <f ca="1">IF($BT950&lt;&gt;"",SUMIF($BD$3:$BD$1004,"="&amp;$BD950,INDIRECT(ADDRESS(3,BF$2,1,1)):INDIRECT(ADDRESS(1004,BF$2,1,1))),"")</f>
        <v/>
      </c>
      <c r="BG950" t="str">
        <f ca="1">IF($BT950&lt;&gt;"",SUMIF($BD$3:$BD$1004,"="&amp;$BD950,INDIRECT(ADDRESS(3,BG$2,1,1)):INDIRECT(ADDRESS(1004,BG$2,1,1))),"")</f>
        <v/>
      </c>
      <c r="BH950" t="str">
        <f ca="1">IF($BT950&lt;&gt;"",SUMIF($BD$3:$BD$1004,"="&amp;$BD950,INDIRECT(ADDRESS(3,BH$2,1,1)):INDIRECT(ADDRESS(1004,BH$2,1,1))),"")</f>
        <v/>
      </c>
      <c r="BI950" t="str">
        <f ca="1">IF($BT950&lt;&gt;"",SUMIF($BD$3:$BD$1004,"="&amp;$BD950,INDIRECT(ADDRESS(3,BI$2,1,1)):INDIRECT(ADDRESS(1004,BI$2,1,1))),"")</f>
        <v/>
      </c>
      <c r="BJ950" t="str">
        <f ca="1">IF($BT950&lt;&gt;"",SUMIF($BD$3:$BD$1004,"="&amp;$BD950,INDIRECT(ADDRESS(3,BJ$2,1,1)):INDIRECT(ADDRESS(1004,BJ$2,1,1))),"")</f>
        <v/>
      </c>
      <c r="BK950" t="str">
        <f ca="1">IF($BT950&lt;&gt;"",SUMIF($BD$3:$BD$1004,"="&amp;$BD950,INDIRECT(ADDRESS(3,BK$2,1,1)):INDIRECT(ADDRESS(1004,BK$2,1,1))),"")</f>
        <v/>
      </c>
      <c r="BL950" t="str">
        <f ca="1">IF($BT950&lt;&gt;"",SUMIF($BD$3:$BD$1004,"="&amp;$BD950,INDIRECT(ADDRESS(3,BL$2,1,1)):INDIRECT(ADDRESS(1004,BL$2,1,1))),"")</f>
        <v/>
      </c>
      <c r="BM950" t="str">
        <f ca="1">IF($BT950&lt;&gt;"",SUMIF($BD$3:$BD$1004,"="&amp;$BD950,INDIRECT(ADDRESS(3,BM$2,1,1)):INDIRECT(ADDRESS(1004,BM$2,1,1))),"")</f>
        <v/>
      </c>
      <c r="BN950" t="str">
        <f ca="1">IF($BT950&lt;&gt;"",SUMIF($BD$3:$BD$1004,"="&amp;$BD950,INDIRECT(ADDRESS(3,BN$2,1,1)):INDIRECT(ADDRESS(1004,BN$2,1,1))),"")</f>
        <v/>
      </c>
      <c r="BO950" t="str">
        <f ca="1">IF($BT950&lt;&gt;"",SUMIF($BD$3:$BD$1004,"="&amp;$BD950,INDIRECT(ADDRESS(3,BO$2,1,1)):INDIRECT(ADDRESS(1004,BO$2,1,1))),"")</f>
        <v/>
      </c>
      <c r="BP950" t="str">
        <f ca="1">IF($BT950&lt;&gt;"",SUMIF($BD$3:$BD$1004,"="&amp;$BD950,INDIRECT(ADDRESS(3,BP$2,1,1)):INDIRECT(ADDRESS(1004,BP$2,1,1))),"")</f>
        <v/>
      </c>
      <c r="BQ950" t="str">
        <f ca="1">IF($BT950&lt;&gt;"",SUMIF($BD$3:$BD$1004,"="&amp;$BD950,INDIRECT(ADDRESS(3,BQ$2,1,1)):INDIRECT(ADDRESS(1004,BQ$2,1,1))),"")</f>
        <v/>
      </c>
      <c r="BR950" t="str">
        <f ca="1">IF($BT950&lt;&gt;"",SUMIF($BD$3:$BD$1004,"="&amp;$BD950,INDIRECT(ADDRESS(3,BR$2,1,1)):INDIRECT(ADDRESS(1004,BR$2,1,1))),"")</f>
        <v/>
      </c>
      <c r="BS950" t="str">
        <f>IF($A950&lt;&gt;"",VLOOKUP(TRUNC(MID($A950,1,2),0),Plano_Contas!$H$3:$J$103,3,TRUE),"")</f>
        <v/>
      </c>
      <c r="BT950" t="str">
        <f t="shared" si="56"/>
        <v/>
      </c>
      <c r="BV950">
        <f>Empresas!C950</f>
        <v>0</v>
      </c>
    </row>
    <row r="951" spans="1:74" x14ac:dyDescent="0.2">
      <c r="A951" s="89"/>
      <c r="B951" s="52" t="str">
        <f>IF($A951&lt;&gt;"",VLOOKUP(""&amp;$A951,Plano_Contas!$A$3:$F$1003,6,0),"")</f>
        <v/>
      </c>
      <c r="C951" s="91"/>
      <c r="D951" s="111"/>
      <c r="E951" s="112">
        <v>0</v>
      </c>
      <c r="F951" s="87"/>
      <c r="G951" s="85"/>
      <c r="H951" s="111"/>
      <c r="I951" s="112">
        <v>0</v>
      </c>
      <c r="J951" s="87"/>
      <c r="K951" s="85"/>
      <c r="L951" s="111"/>
      <c r="M951" s="112">
        <v>0</v>
      </c>
      <c r="N951" s="87"/>
      <c r="O951" s="85"/>
      <c r="P951" s="111"/>
      <c r="Q951" s="112">
        <v>0</v>
      </c>
      <c r="R951" s="87"/>
      <c r="S951" s="85"/>
      <c r="T951" s="111"/>
      <c r="U951" s="112">
        <v>0</v>
      </c>
      <c r="V951" s="87"/>
      <c r="W951" s="85"/>
      <c r="X951" s="111"/>
      <c r="Y951" s="112">
        <v>0</v>
      </c>
      <c r="Z951" s="87"/>
      <c r="AA951" s="85"/>
      <c r="AB951" s="111"/>
      <c r="AC951" s="112">
        <v>0</v>
      </c>
      <c r="AD951" s="87"/>
      <c r="AE951" s="85"/>
      <c r="AF951" s="111"/>
      <c r="AG951" s="112">
        <v>0</v>
      </c>
      <c r="AH951" s="87"/>
      <c r="AI951" s="85"/>
      <c r="AJ951" s="111"/>
      <c r="AK951" s="112">
        <v>0</v>
      </c>
      <c r="AL951" s="87"/>
      <c r="AM951" s="85"/>
      <c r="AN951" s="111"/>
      <c r="AO951" s="112">
        <v>0</v>
      </c>
      <c r="AP951" s="87"/>
      <c r="AQ951" s="85"/>
      <c r="AR951" s="111"/>
      <c r="AS951" s="112">
        <v>0</v>
      </c>
      <c r="AT951" s="87"/>
      <c r="AU951" s="85"/>
      <c r="AV951" s="111"/>
      <c r="AW951" s="112">
        <v>0</v>
      </c>
      <c r="AX951" s="87"/>
      <c r="AY951" s="85"/>
      <c r="AZ951" s="267">
        <f t="shared" si="53"/>
        <v>0</v>
      </c>
      <c r="BA951" s="88">
        <f t="shared" si="54"/>
        <v>0</v>
      </c>
      <c r="BC951">
        <f>IF($A951&lt;&gt;"",COUNTIF($BD$3:$BD951,$BD951),0)</f>
        <v>0</v>
      </c>
      <c r="BD951" t="str">
        <f>IF($A951&lt;&gt;"",VLOOKUP(TRUNC(MID($A951,1,2),0),Plano_Contas!$H$3:$J$103,2,TRUE),"")</f>
        <v/>
      </c>
      <c r="BE951" s="201" t="str">
        <f t="shared" si="55"/>
        <v/>
      </c>
      <c r="BF951" t="str">
        <f ca="1">IF($BT951&lt;&gt;"",SUMIF($BD$3:$BD$1004,"="&amp;$BD951,INDIRECT(ADDRESS(3,BF$2,1,1)):INDIRECT(ADDRESS(1004,BF$2,1,1))),"")</f>
        <v/>
      </c>
      <c r="BG951" t="str">
        <f ca="1">IF($BT951&lt;&gt;"",SUMIF($BD$3:$BD$1004,"="&amp;$BD951,INDIRECT(ADDRESS(3,BG$2,1,1)):INDIRECT(ADDRESS(1004,BG$2,1,1))),"")</f>
        <v/>
      </c>
      <c r="BH951" t="str">
        <f ca="1">IF($BT951&lt;&gt;"",SUMIF($BD$3:$BD$1004,"="&amp;$BD951,INDIRECT(ADDRESS(3,BH$2,1,1)):INDIRECT(ADDRESS(1004,BH$2,1,1))),"")</f>
        <v/>
      </c>
      <c r="BI951" t="str">
        <f ca="1">IF($BT951&lt;&gt;"",SUMIF($BD$3:$BD$1004,"="&amp;$BD951,INDIRECT(ADDRESS(3,BI$2,1,1)):INDIRECT(ADDRESS(1004,BI$2,1,1))),"")</f>
        <v/>
      </c>
      <c r="BJ951" t="str">
        <f ca="1">IF($BT951&lt;&gt;"",SUMIF($BD$3:$BD$1004,"="&amp;$BD951,INDIRECT(ADDRESS(3,BJ$2,1,1)):INDIRECT(ADDRESS(1004,BJ$2,1,1))),"")</f>
        <v/>
      </c>
      <c r="BK951" t="str">
        <f ca="1">IF($BT951&lt;&gt;"",SUMIF($BD$3:$BD$1004,"="&amp;$BD951,INDIRECT(ADDRESS(3,BK$2,1,1)):INDIRECT(ADDRESS(1004,BK$2,1,1))),"")</f>
        <v/>
      </c>
      <c r="BL951" t="str">
        <f ca="1">IF($BT951&lt;&gt;"",SUMIF($BD$3:$BD$1004,"="&amp;$BD951,INDIRECT(ADDRESS(3,BL$2,1,1)):INDIRECT(ADDRESS(1004,BL$2,1,1))),"")</f>
        <v/>
      </c>
      <c r="BM951" t="str">
        <f ca="1">IF($BT951&lt;&gt;"",SUMIF($BD$3:$BD$1004,"="&amp;$BD951,INDIRECT(ADDRESS(3,BM$2,1,1)):INDIRECT(ADDRESS(1004,BM$2,1,1))),"")</f>
        <v/>
      </c>
      <c r="BN951" t="str">
        <f ca="1">IF($BT951&lt;&gt;"",SUMIF($BD$3:$BD$1004,"="&amp;$BD951,INDIRECT(ADDRESS(3,BN$2,1,1)):INDIRECT(ADDRESS(1004,BN$2,1,1))),"")</f>
        <v/>
      </c>
      <c r="BO951" t="str">
        <f ca="1">IF($BT951&lt;&gt;"",SUMIF($BD$3:$BD$1004,"="&amp;$BD951,INDIRECT(ADDRESS(3,BO$2,1,1)):INDIRECT(ADDRESS(1004,BO$2,1,1))),"")</f>
        <v/>
      </c>
      <c r="BP951" t="str">
        <f ca="1">IF($BT951&lt;&gt;"",SUMIF($BD$3:$BD$1004,"="&amp;$BD951,INDIRECT(ADDRESS(3,BP$2,1,1)):INDIRECT(ADDRESS(1004,BP$2,1,1))),"")</f>
        <v/>
      </c>
      <c r="BQ951" t="str">
        <f ca="1">IF($BT951&lt;&gt;"",SUMIF($BD$3:$BD$1004,"="&amp;$BD951,INDIRECT(ADDRESS(3,BQ$2,1,1)):INDIRECT(ADDRESS(1004,BQ$2,1,1))),"")</f>
        <v/>
      </c>
      <c r="BR951" t="str">
        <f ca="1">IF($BT951&lt;&gt;"",SUMIF($BD$3:$BD$1004,"="&amp;$BD951,INDIRECT(ADDRESS(3,BR$2,1,1)):INDIRECT(ADDRESS(1004,BR$2,1,1))),"")</f>
        <v/>
      </c>
      <c r="BS951" t="str">
        <f>IF($A951&lt;&gt;"",VLOOKUP(TRUNC(MID($A951,1,2),0),Plano_Contas!$H$3:$J$103,3,TRUE),"")</f>
        <v/>
      </c>
      <c r="BT951" t="str">
        <f t="shared" si="56"/>
        <v/>
      </c>
      <c r="BV951">
        <f>Empresas!C951</f>
        <v>0</v>
      </c>
    </row>
    <row r="952" spans="1:74" x14ac:dyDescent="0.2">
      <c r="A952" s="89"/>
      <c r="B952" s="52" t="str">
        <f>IF($A952&lt;&gt;"",VLOOKUP(""&amp;$A952,Plano_Contas!$A$3:$F$1003,6,0),"")</f>
        <v/>
      </c>
      <c r="C952" s="91"/>
      <c r="D952" s="111"/>
      <c r="E952" s="112">
        <v>0</v>
      </c>
      <c r="F952" s="87"/>
      <c r="G952" s="85"/>
      <c r="H952" s="111"/>
      <c r="I952" s="112">
        <v>0</v>
      </c>
      <c r="J952" s="87"/>
      <c r="K952" s="85"/>
      <c r="L952" s="111"/>
      <c r="M952" s="112">
        <v>0</v>
      </c>
      <c r="N952" s="87"/>
      <c r="O952" s="85"/>
      <c r="P952" s="111"/>
      <c r="Q952" s="112">
        <v>0</v>
      </c>
      <c r="R952" s="87"/>
      <c r="S952" s="85"/>
      <c r="T952" s="111"/>
      <c r="U952" s="112">
        <v>0</v>
      </c>
      <c r="V952" s="87"/>
      <c r="W952" s="85"/>
      <c r="X952" s="111"/>
      <c r="Y952" s="112">
        <v>0</v>
      </c>
      <c r="Z952" s="87"/>
      <c r="AA952" s="85"/>
      <c r="AB952" s="111"/>
      <c r="AC952" s="112">
        <v>0</v>
      </c>
      <c r="AD952" s="87"/>
      <c r="AE952" s="85"/>
      <c r="AF952" s="111"/>
      <c r="AG952" s="112">
        <v>0</v>
      </c>
      <c r="AH952" s="87"/>
      <c r="AI952" s="85"/>
      <c r="AJ952" s="111"/>
      <c r="AK952" s="112">
        <v>0</v>
      </c>
      <c r="AL952" s="87"/>
      <c r="AM952" s="85"/>
      <c r="AN952" s="111"/>
      <c r="AO952" s="112">
        <v>0</v>
      </c>
      <c r="AP952" s="87"/>
      <c r="AQ952" s="85"/>
      <c r="AR952" s="111"/>
      <c r="AS952" s="112">
        <v>0</v>
      </c>
      <c r="AT952" s="87"/>
      <c r="AU952" s="85"/>
      <c r="AV952" s="111"/>
      <c r="AW952" s="112">
        <v>0</v>
      </c>
      <c r="AX952" s="87"/>
      <c r="AY952" s="85"/>
      <c r="AZ952" s="267">
        <f t="shared" si="53"/>
        <v>0</v>
      </c>
      <c r="BA952" s="88">
        <f t="shared" si="54"/>
        <v>0</v>
      </c>
      <c r="BC952">
        <f>IF($A952&lt;&gt;"",COUNTIF($BD$3:$BD952,$BD952),0)</f>
        <v>0</v>
      </c>
      <c r="BD952" t="str">
        <f>IF($A952&lt;&gt;"",VLOOKUP(TRUNC(MID($A952,1,2),0),Plano_Contas!$H$3:$J$103,2,TRUE),"")</f>
        <v/>
      </c>
      <c r="BE952" s="201" t="str">
        <f t="shared" si="55"/>
        <v/>
      </c>
      <c r="BF952" t="str">
        <f ca="1">IF($BT952&lt;&gt;"",SUMIF($BD$3:$BD$1004,"="&amp;$BD952,INDIRECT(ADDRESS(3,BF$2,1,1)):INDIRECT(ADDRESS(1004,BF$2,1,1))),"")</f>
        <v/>
      </c>
      <c r="BG952" t="str">
        <f ca="1">IF($BT952&lt;&gt;"",SUMIF($BD$3:$BD$1004,"="&amp;$BD952,INDIRECT(ADDRESS(3,BG$2,1,1)):INDIRECT(ADDRESS(1004,BG$2,1,1))),"")</f>
        <v/>
      </c>
      <c r="BH952" t="str">
        <f ca="1">IF($BT952&lt;&gt;"",SUMIF($BD$3:$BD$1004,"="&amp;$BD952,INDIRECT(ADDRESS(3,BH$2,1,1)):INDIRECT(ADDRESS(1004,BH$2,1,1))),"")</f>
        <v/>
      </c>
      <c r="BI952" t="str">
        <f ca="1">IF($BT952&lt;&gt;"",SUMIF($BD$3:$BD$1004,"="&amp;$BD952,INDIRECT(ADDRESS(3,BI$2,1,1)):INDIRECT(ADDRESS(1004,BI$2,1,1))),"")</f>
        <v/>
      </c>
      <c r="BJ952" t="str">
        <f ca="1">IF($BT952&lt;&gt;"",SUMIF($BD$3:$BD$1004,"="&amp;$BD952,INDIRECT(ADDRESS(3,BJ$2,1,1)):INDIRECT(ADDRESS(1004,BJ$2,1,1))),"")</f>
        <v/>
      </c>
      <c r="BK952" t="str">
        <f ca="1">IF($BT952&lt;&gt;"",SUMIF($BD$3:$BD$1004,"="&amp;$BD952,INDIRECT(ADDRESS(3,BK$2,1,1)):INDIRECT(ADDRESS(1004,BK$2,1,1))),"")</f>
        <v/>
      </c>
      <c r="BL952" t="str">
        <f ca="1">IF($BT952&lt;&gt;"",SUMIF($BD$3:$BD$1004,"="&amp;$BD952,INDIRECT(ADDRESS(3,BL$2,1,1)):INDIRECT(ADDRESS(1004,BL$2,1,1))),"")</f>
        <v/>
      </c>
      <c r="BM952" t="str">
        <f ca="1">IF($BT952&lt;&gt;"",SUMIF($BD$3:$BD$1004,"="&amp;$BD952,INDIRECT(ADDRESS(3,BM$2,1,1)):INDIRECT(ADDRESS(1004,BM$2,1,1))),"")</f>
        <v/>
      </c>
      <c r="BN952" t="str">
        <f ca="1">IF($BT952&lt;&gt;"",SUMIF($BD$3:$BD$1004,"="&amp;$BD952,INDIRECT(ADDRESS(3,BN$2,1,1)):INDIRECT(ADDRESS(1004,BN$2,1,1))),"")</f>
        <v/>
      </c>
      <c r="BO952" t="str">
        <f ca="1">IF($BT952&lt;&gt;"",SUMIF($BD$3:$BD$1004,"="&amp;$BD952,INDIRECT(ADDRESS(3,BO$2,1,1)):INDIRECT(ADDRESS(1004,BO$2,1,1))),"")</f>
        <v/>
      </c>
      <c r="BP952" t="str">
        <f ca="1">IF($BT952&lt;&gt;"",SUMIF($BD$3:$BD$1004,"="&amp;$BD952,INDIRECT(ADDRESS(3,BP$2,1,1)):INDIRECT(ADDRESS(1004,BP$2,1,1))),"")</f>
        <v/>
      </c>
      <c r="BQ952" t="str">
        <f ca="1">IF($BT952&lt;&gt;"",SUMIF($BD$3:$BD$1004,"="&amp;$BD952,INDIRECT(ADDRESS(3,BQ$2,1,1)):INDIRECT(ADDRESS(1004,BQ$2,1,1))),"")</f>
        <v/>
      </c>
      <c r="BR952" t="str">
        <f ca="1">IF($BT952&lt;&gt;"",SUMIF($BD$3:$BD$1004,"="&amp;$BD952,INDIRECT(ADDRESS(3,BR$2,1,1)):INDIRECT(ADDRESS(1004,BR$2,1,1))),"")</f>
        <v/>
      </c>
      <c r="BS952" t="str">
        <f>IF($A952&lt;&gt;"",VLOOKUP(TRUNC(MID($A952,1,2),0),Plano_Contas!$H$3:$J$103,3,TRUE),"")</f>
        <v/>
      </c>
      <c r="BT952" t="str">
        <f t="shared" si="56"/>
        <v/>
      </c>
      <c r="BV952">
        <f>Empresas!C952</f>
        <v>0</v>
      </c>
    </row>
    <row r="953" spans="1:74" x14ac:dyDescent="0.2">
      <c r="A953" s="89"/>
      <c r="B953" s="52" t="str">
        <f>IF($A953&lt;&gt;"",VLOOKUP(""&amp;$A953,Plano_Contas!$A$3:$F$1003,6,0),"")</f>
        <v/>
      </c>
      <c r="C953" s="91"/>
      <c r="D953" s="111"/>
      <c r="E953" s="112">
        <v>0</v>
      </c>
      <c r="F953" s="87"/>
      <c r="G953" s="85"/>
      <c r="H953" s="111"/>
      <c r="I953" s="112">
        <v>0</v>
      </c>
      <c r="J953" s="87"/>
      <c r="K953" s="85"/>
      <c r="L953" s="111"/>
      <c r="M953" s="112">
        <v>0</v>
      </c>
      <c r="N953" s="87"/>
      <c r="O953" s="85"/>
      <c r="P953" s="111"/>
      <c r="Q953" s="112">
        <v>0</v>
      </c>
      <c r="R953" s="87"/>
      <c r="S953" s="85"/>
      <c r="T953" s="111"/>
      <c r="U953" s="112">
        <v>0</v>
      </c>
      <c r="V953" s="87"/>
      <c r="W953" s="85"/>
      <c r="X953" s="111"/>
      <c r="Y953" s="112">
        <v>0</v>
      </c>
      <c r="Z953" s="87"/>
      <c r="AA953" s="85"/>
      <c r="AB953" s="111"/>
      <c r="AC953" s="112">
        <v>0</v>
      </c>
      <c r="AD953" s="87"/>
      <c r="AE953" s="85"/>
      <c r="AF953" s="111"/>
      <c r="AG953" s="112">
        <v>0</v>
      </c>
      <c r="AH953" s="87"/>
      <c r="AI953" s="85"/>
      <c r="AJ953" s="111"/>
      <c r="AK953" s="112">
        <v>0</v>
      </c>
      <c r="AL953" s="87"/>
      <c r="AM953" s="85"/>
      <c r="AN953" s="111"/>
      <c r="AO953" s="112">
        <v>0</v>
      </c>
      <c r="AP953" s="87"/>
      <c r="AQ953" s="85"/>
      <c r="AR953" s="111"/>
      <c r="AS953" s="112">
        <v>0</v>
      </c>
      <c r="AT953" s="87"/>
      <c r="AU953" s="85"/>
      <c r="AV953" s="111"/>
      <c r="AW953" s="112">
        <v>0</v>
      </c>
      <c r="AX953" s="87"/>
      <c r="AY953" s="85"/>
      <c r="AZ953" s="267">
        <f t="shared" si="53"/>
        <v>0</v>
      </c>
      <c r="BA953" s="88">
        <f t="shared" si="54"/>
        <v>0</v>
      </c>
      <c r="BC953">
        <f>IF($A953&lt;&gt;"",COUNTIF($BD$3:$BD953,$BD953),0)</f>
        <v>0</v>
      </c>
      <c r="BD953" t="str">
        <f>IF($A953&lt;&gt;"",VLOOKUP(TRUNC(MID($A953,1,2),0),Plano_Contas!$H$3:$J$103,2,TRUE),"")</f>
        <v/>
      </c>
      <c r="BE953" s="201" t="str">
        <f t="shared" si="55"/>
        <v/>
      </c>
      <c r="BF953" t="str">
        <f ca="1">IF($BT953&lt;&gt;"",SUMIF($BD$3:$BD$1004,"="&amp;$BD953,INDIRECT(ADDRESS(3,BF$2,1,1)):INDIRECT(ADDRESS(1004,BF$2,1,1))),"")</f>
        <v/>
      </c>
      <c r="BG953" t="str">
        <f ca="1">IF($BT953&lt;&gt;"",SUMIF($BD$3:$BD$1004,"="&amp;$BD953,INDIRECT(ADDRESS(3,BG$2,1,1)):INDIRECT(ADDRESS(1004,BG$2,1,1))),"")</f>
        <v/>
      </c>
      <c r="BH953" t="str">
        <f ca="1">IF($BT953&lt;&gt;"",SUMIF($BD$3:$BD$1004,"="&amp;$BD953,INDIRECT(ADDRESS(3,BH$2,1,1)):INDIRECT(ADDRESS(1004,BH$2,1,1))),"")</f>
        <v/>
      </c>
      <c r="BI953" t="str">
        <f ca="1">IF($BT953&lt;&gt;"",SUMIF($BD$3:$BD$1004,"="&amp;$BD953,INDIRECT(ADDRESS(3,BI$2,1,1)):INDIRECT(ADDRESS(1004,BI$2,1,1))),"")</f>
        <v/>
      </c>
      <c r="BJ953" t="str">
        <f ca="1">IF($BT953&lt;&gt;"",SUMIF($BD$3:$BD$1004,"="&amp;$BD953,INDIRECT(ADDRESS(3,BJ$2,1,1)):INDIRECT(ADDRESS(1004,BJ$2,1,1))),"")</f>
        <v/>
      </c>
      <c r="BK953" t="str">
        <f ca="1">IF($BT953&lt;&gt;"",SUMIF($BD$3:$BD$1004,"="&amp;$BD953,INDIRECT(ADDRESS(3,BK$2,1,1)):INDIRECT(ADDRESS(1004,BK$2,1,1))),"")</f>
        <v/>
      </c>
      <c r="BL953" t="str">
        <f ca="1">IF($BT953&lt;&gt;"",SUMIF($BD$3:$BD$1004,"="&amp;$BD953,INDIRECT(ADDRESS(3,BL$2,1,1)):INDIRECT(ADDRESS(1004,BL$2,1,1))),"")</f>
        <v/>
      </c>
      <c r="BM953" t="str">
        <f ca="1">IF($BT953&lt;&gt;"",SUMIF($BD$3:$BD$1004,"="&amp;$BD953,INDIRECT(ADDRESS(3,BM$2,1,1)):INDIRECT(ADDRESS(1004,BM$2,1,1))),"")</f>
        <v/>
      </c>
      <c r="BN953" t="str">
        <f ca="1">IF($BT953&lt;&gt;"",SUMIF($BD$3:$BD$1004,"="&amp;$BD953,INDIRECT(ADDRESS(3,BN$2,1,1)):INDIRECT(ADDRESS(1004,BN$2,1,1))),"")</f>
        <v/>
      </c>
      <c r="BO953" t="str">
        <f ca="1">IF($BT953&lt;&gt;"",SUMIF($BD$3:$BD$1004,"="&amp;$BD953,INDIRECT(ADDRESS(3,BO$2,1,1)):INDIRECT(ADDRESS(1004,BO$2,1,1))),"")</f>
        <v/>
      </c>
      <c r="BP953" t="str">
        <f ca="1">IF($BT953&lt;&gt;"",SUMIF($BD$3:$BD$1004,"="&amp;$BD953,INDIRECT(ADDRESS(3,BP$2,1,1)):INDIRECT(ADDRESS(1004,BP$2,1,1))),"")</f>
        <v/>
      </c>
      <c r="BQ953" t="str">
        <f ca="1">IF($BT953&lt;&gt;"",SUMIF($BD$3:$BD$1004,"="&amp;$BD953,INDIRECT(ADDRESS(3,BQ$2,1,1)):INDIRECT(ADDRESS(1004,BQ$2,1,1))),"")</f>
        <v/>
      </c>
      <c r="BR953" t="str">
        <f ca="1">IF($BT953&lt;&gt;"",SUMIF($BD$3:$BD$1004,"="&amp;$BD953,INDIRECT(ADDRESS(3,BR$2,1,1)):INDIRECT(ADDRESS(1004,BR$2,1,1))),"")</f>
        <v/>
      </c>
      <c r="BS953" t="str">
        <f>IF($A953&lt;&gt;"",VLOOKUP(TRUNC(MID($A953,1,2),0),Plano_Contas!$H$3:$J$103,3,TRUE),"")</f>
        <v/>
      </c>
      <c r="BT953" t="str">
        <f t="shared" si="56"/>
        <v/>
      </c>
      <c r="BV953">
        <f>Empresas!C953</f>
        <v>0</v>
      </c>
    </row>
    <row r="954" spans="1:74" x14ac:dyDescent="0.2">
      <c r="A954" s="89"/>
      <c r="B954" s="52" t="str">
        <f>IF($A954&lt;&gt;"",VLOOKUP(""&amp;$A954,Plano_Contas!$A$3:$F$1003,6,0),"")</f>
        <v/>
      </c>
      <c r="C954" s="91"/>
      <c r="D954" s="111"/>
      <c r="E954" s="112">
        <v>0</v>
      </c>
      <c r="F954" s="87"/>
      <c r="G954" s="85"/>
      <c r="H954" s="111"/>
      <c r="I954" s="112">
        <v>0</v>
      </c>
      <c r="J954" s="87"/>
      <c r="K954" s="85"/>
      <c r="L954" s="111"/>
      <c r="M954" s="112">
        <v>0</v>
      </c>
      <c r="N954" s="87"/>
      <c r="O954" s="85"/>
      <c r="P954" s="111"/>
      <c r="Q954" s="112">
        <v>0</v>
      </c>
      <c r="R954" s="87"/>
      <c r="S954" s="85"/>
      <c r="T954" s="111"/>
      <c r="U954" s="112">
        <v>0</v>
      </c>
      <c r="V954" s="87"/>
      <c r="W954" s="85"/>
      <c r="X954" s="111"/>
      <c r="Y954" s="112">
        <v>0</v>
      </c>
      <c r="Z954" s="87"/>
      <c r="AA954" s="85"/>
      <c r="AB954" s="111"/>
      <c r="AC954" s="112">
        <v>0</v>
      </c>
      <c r="AD954" s="87"/>
      <c r="AE954" s="85"/>
      <c r="AF954" s="111"/>
      <c r="AG954" s="112">
        <v>0</v>
      </c>
      <c r="AH954" s="87"/>
      <c r="AI954" s="85"/>
      <c r="AJ954" s="111"/>
      <c r="AK954" s="112">
        <v>0</v>
      </c>
      <c r="AL954" s="87"/>
      <c r="AM954" s="85"/>
      <c r="AN954" s="111"/>
      <c r="AO954" s="112">
        <v>0</v>
      </c>
      <c r="AP954" s="87"/>
      <c r="AQ954" s="85"/>
      <c r="AR954" s="111"/>
      <c r="AS954" s="112">
        <v>0</v>
      </c>
      <c r="AT954" s="87"/>
      <c r="AU954" s="85"/>
      <c r="AV954" s="111"/>
      <c r="AW954" s="112">
        <v>0</v>
      </c>
      <c r="AX954" s="87"/>
      <c r="AY954" s="85"/>
      <c r="AZ954" s="267">
        <f t="shared" si="53"/>
        <v>0</v>
      </c>
      <c r="BA954" s="88">
        <f t="shared" si="54"/>
        <v>0</v>
      </c>
      <c r="BC954">
        <f>IF($A954&lt;&gt;"",COUNTIF($BD$3:$BD954,$BD954),0)</f>
        <v>0</v>
      </c>
      <c r="BD954" t="str">
        <f>IF($A954&lt;&gt;"",VLOOKUP(TRUNC(MID($A954,1,2),0),Plano_Contas!$H$3:$J$103,2,TRUE),"")</f>
        <v/>
      </c>
      <c r="BE954" s="201" t="str">
        <f t="shared" si="55"/>
        <v/>
      </c>
      <c r="BF954" t="str">
        <f ca="1">IF($BT954&lt;&gt;"",SUMIF($BD$3:$BD$1004,"="&amp;$BD954,INDIRECT(ADDRESS(3,BF$2,1,1)):INDIRECT(ADDRESS(1004,BF$2,1,1))),"")</f>
        <v/>
      </c>
      <c r="BG954" t="str">
        <f ca="1">IF($BT954&lt;&gt;"",SUMIF($BD$3:$BD$1004,"="&amp;$BD954,INDIRECT(ADDRESS(3,BG$2,1,1)):INDIRECT(ADDRESS(1004,BG$2,1,1))),"")</f>
        <v/>
      </c>
      <c r="BH954" t="str">
        <f ca="1">IF($BT954&lt;&gt;"",SUMIF($BD$3:$BD$1004,"="&amp;$BD954,INDIRECT(ADDRESS(3,BH$2,1,1)):INDIRECT(ADDRESS(1004,BH$2,1,1))),"")</f>
        <v/>
      </c>
      <c r="BI954" t="str">
        <f ca="1">IF($BT954&lt;&gt;"",SUMIF($BD$3:$BD$1004,"="&amp;$BD954,INDIRECT(ADDRESS(3,BI$2,1,1)):INDIRECT(ADDRESS(1004,BI$2,1,1))),"")</f>
        <v/>
      </c>
      <c r="BJ954" t="str">
        <f ca="1">IF($BT954&lt;&gt;"",SUMIF($BD$3:$BD$1004,"="&amp;$BD954,INDIRECT(ADDRESS(3,BJ$2,1,1)):INDIRECT(ADDRESS(1004,BJ$2,1,1))),"")</f>
        <v/>
      </c>
      <c r="BK954" t="str">
        <f ca="1">IF($BT954&lt;&gt;"",SUMIF($BD$3:$BD$1004,"="&amp;$BD954,INDIRECT(ADDRESS(3,BK$2,1,1)):INDIRECT(ADDRESS(1004,BK$2,1,1))),"")</f>
        <v/>
      </c>
      <c r="BL954" t="str">
        <f ca="1">IF($BT954&lt;&gt;"",SUMIF($BD$3:$BD$1004,"="&amp;$BD954,INDIRECT(ADDRESS(3,BL$2,1,1)):INDIRECT(ADDRESS(1004,BL$2,1,1))),"")</f>
        <v/>
      </c>
      <c r="BM954" t="str">
        <f ca="1">IF($BT954&lt;&gt;"",SUMIF($BD$3:$BD$1004,"="&amp;$BD954,INDIRECT(ADDRESS(3,BM$2,1,1)):INDIRECT(ADDRESS(1004,BM$2,1,1))),"")</f>
        <v/>
      </c>
      <c r="BN954" t="str">
        <f ca="1">IF($BT954&lt;&gt;"",SUMIF($BD$3:$BD$1004,"="&amp;$BD954,INDIRECT(ADDRESS(3,BN$2,1,1)):INDIRECT(ADDRESS(1004,BN$2,1,1))),"")</f>
        <v/>
      </c>
      <c r="BO954" t="str">
        <f ca="1">IF($BT954&lt;&gt;"",SUMIF($BD$3:$BD$1004,"="&amp;$BD954,INDIRECT(ADDRESS(3,BO$2,1,1)):INDIRECT(ADDRESS(1004,BO$2,1,1))),"")</f>
        <v/>
      </c>
      <c r="BP954" t="str">
        <f ca="1">IF($BT954&lt;&gt;"",SUMIF($BD$3:$BD$1004,"="&amp;$BD954,INDIRECT(ADDRESS(3,BP$2,1,1)):INDIRECT(ADDRESS(1004,BP$2,1,1))),"")</f>
        <v/>
      </c>
      <c r="BQ954" t="str">
        <f ca="1">IF($BT954&lt;&gt;"",SUMIF($BD$3:$BD$1004,"="&amp;$BD954,INDIRECT(ADDRESS(3,BQ$2,1,1)):INDIRECT(ADDRESS(1004,BQ$2,1,1))),"")</f>
        <v/>
      </c>
      <c r="BR954" t="str">
        <f ca="1">IF($BT954&lt;&gt;"",SUMIF($BD$3:$BD$1004,"="&amp;$BD954,INDIRECT(ADDRESS(3,BR$2,1,1)):INDIRECT(ADDRESS(1004,BR$2,1,1))),"")</f>
        <v/>
      </c>
      <c r="BS954" t="str">
        <f>IF($A954&lt;&gt;"",VLOOKUP(TRUNC(MID($A954,1,2),0),Plano_Contas!$H$3:$J$103,3,TRUE),"")</f>
        <v/>
      </c>
      <c r="BT954" t="str">
        <f t="shared" si="56"/>
        <v/>
      </c>
      <c r="BV954">
        <f>Empresas!C954</f>
        <v>0</v>
      </c>
    </row>
    <row r="955" spans="1:74" x14ac:dyDescent="0.2">
      <c r="A955" s="89"/>
      <c r="B955" s="52" t="str">
        <f>IF($A955&lt;&gt;"",VLOOKUP(""&amp;$A955,Plano_Contas!$A$3:$F$1003,6,0),"")</f>
        <v/>
      </c>
      <c r="C955" s="91"/>
      <c r="D955" s="111"/>
      <c r="E955" s="112">
        <v>0</v>
      </c>
      <c r="F955" s="87"/>
      <c r="G955" s="85"/>
      <c r="H955" s="111"/>
      <c r="I955" s="112">
        <v>0</v>
      </c>
      <c r="J955" s="87"/>
      <c r="K955" s="85"/>
      <c r="L955" s="111"/>
      <c r="M955" s="112">
        <v>0</v>
      </c>
      <c r="N955" s="87"/>
      <c r="O955" s="85"/>
      <c r="P955" s="111"/>
      <c r="Q955" s="112">
        <v>0</v>
      </c>
      <c r="R955" s="87"/>
      <c r="S955" s="85"/>
      <c r="T955" s="111"/>
      <c r="U955" s="112">
        <v>0</v>
      </c>
      <c r="V955" s="87"/>
      <c r="W955" s="85"/>
      <c r="X955" s="111"/>
      <c r="Y955" s="112">
        <v>0</v>
      </c>
      <c r="Z955" s="87"/>
      <c r="AA955" s="85"/>
      <c r="AB955" s="111"/>
      <c r="AC955" s="112">
        <v>0</v>
      </c>
      <c r="AD955" s="87"/>
      <c r="AE955" s="85"/>
      <c r="AF955" s="111"/>
      <c r="AG955" s="112">
        <v>0</v>
      </c>
      <c r="AH955" s="87"/>
      <c r="AI955" s="85"/>
      <c r="AJ955" s="111"/>
      <c r="AK955" s="112">
        <v>0</v>
      </c>
      <c r="AL955" s="87"/>
      <c r="AM955" s="85"/>
      <c r="AN955" s="111"/>
      <c r="AO955" s="112">
        <v>0</v>
      </c>
      <c r="AP955" s="87"/>
      <c r="AQ955" s="85"/>
      <c r="AR955" s="111"/>
      <c r="AS955" s="112">
        <v>0</v>
      </c>
      <c r="AT955" s="87"/>
      <c r="AU955" s="85"/>
      <c r="AV955" s="111"/>
      <c r="AW955" s="112">
        <v>0</v>
      </c>
      <c r="AX955" s="87"/>
      <c r="AY955" s="85"/>
      <c r="AZ955" s="267">
        <f t="shared" si="53"/>
        <v>0</v>
      </c>
      <c r="BA955" s="88">
        <f t="shared" si="54"/>
        <v>0</v>
      </c>
      <c r="BC955">
        <f>IF($A955&lt;&gt;"",COUNTIF($BD$3:$BD955,$BD955),0)</f>
        <v>0</v>
      </c>
      <c r="BD955" t="str">
        <f>IF($A955&lt;&gt;"",VLOOKUP(TRUNC(MID($A955,1,2),0),Plano_Contas!$H$3:$J$103,2,TRUE),"")</f>
        <v/>
      </c>
      <c r="BE955" s="201" t="str">
        <f t="shared" si="55"/>
        <v/>
      </c>
      <c r="BF955" t="str">
        <f ca="1">IF($BT955&lt;&gt;"",SUMIF($BD$3:$BD$1004,"="&amp;$BD955,INDIRECT(ADDRESS(3,BF$2,1,1)):INDIRECT(ADDRESS(1004,BF$2,1,1))),"")</f>
        <v/>
      </c>
      <c r="BG955" t="str">
        <f ca="1">IF($BT955&lt;&gt;"",SUMIF($BD$3:$BD$1004,"="&amp;$BD955,INDIRECT(ADDRESS(3,BG$2,1,1)):INDIRECT(ADDRESS(1004,BG$2,1,1))),"")</f>
        <v/>
      </c>
      <c r="BH955" t="str">
        <f ca="1">IF($BT955&lt;&gt;"",SUMIF($BD$3:$BD$1004,"="&amp;$BD955,INDIRECT(ADDRESS(3,BH$2,1,1)):INDIRECT(ADDRESS(1004,BH$2,1,1))),"")</f>
        <v/>
      </c>
      <c r="BI955" t="str">
        <f ca="1">IF($BT955&lt;&gt;"",SUMIF($BD$3:$BD$1004,"="&amp;$BD955,INDIRECT(ADDRESS(3,BI$2,1,1)):INDIRECT(ADDRESS(1004,BI$2,1,1))),"")</f>
        <v/>
      </c>
      <c r="BJ955" t="str">
        <f ca="1">IF($BT955&lt;&gt;"",SUMIF($BD$3:$BD$1004,"="&amp;$BD955,INDIRECT(ADDRESS(3,BJ$2,1,1)):INDIRECT(ADDRESS(1004,BJ$2,1,1))),"")</f>
        <v/>
      </c>
      <c r="BK955" t="str">
        <f ca="1">IF($BT955&lt;&gt;"",SUMIF($BD$3:$BD$1004,"="&amp;$BD955,INDIRECT(ADDRESS(3,BK$2,1,1)):INDIRECT(ADDRESS(1004,BK$2,1,1))),"")</f>
        <v/>
      </c>
      <c r="BL955" t="str">
        <f ca="1">IF($BT955&lt;&gt;"",SUMIF($BD$3:$BD$1004,"="&amp;$BD955,INDIRECT(ADDRESS(3,BL$2,1,1)):INDIRECT(ADDRESS(1004,BL$2,1,1))),"")</f>
        <v/>
      </c>
      <c r="BM955" t="str">
        <f ca="1">IF($BT955&lt;&gt;"",SUMIF($BD$3:$BD$1004,"="&amp;$BD955,INDIRECT(ADDRESS(3,BM$2,1,1)):INDIRECT(ADDRESS(1004,BM$2,1,1))),"")</f>
        <v/>
      </c>
      <c r="BN955" t="str">
        <f ca="1">IF($BT955&lt;&gt;"",SUMIF($BD$3:$BD$1004,"="&amp;$BD955,INDIRECT(ADDRESS(3,BN$2,1,1)):INDIRECT(ADDRESS(1004,BN$2,1,1))),"")</f>
        <v/>
      </c>
      <c r="BO955" t="str">
        <f ca="1">IF($BT955&lt;&gt;"",SUMIF($BD$3:$BD$1004,"="&amp;$BD955,INDIRECT(ADDRESS(3,BO$2,1,1)):INDIRECT(ADDRESS(1004,BO$2,1,1))),"")</f>
        <v/>
      </c>
      <c r="BP955" t="str">
        <f ca="1">IF($BT955&lt;&gt;"",SUMIF($BD$3:$BD$1004,"="&amp;$BD955,INDIRECT(ADDRESS(3,BP$2,1,1)):INDIRECT(ADDRESS(1004,BP$2,1,1))),"")</f>
        <v/>
      </c>
      <c r="BQ955" t="str">
        <f ca="1">IF($BT955&lt;&gt;"",SUMIF($BD$3:$BD$1004,"="&amp;$BD955,INDIRECT(ADDRESS(3,BQ$2,1,1)):INDIRECT(ADDRESS(1004,BQ$2,1,1))),"")</f>
        <v/>
      </c>
      <c r="BR955" t="str">
        <f ca="1">IF($BT955&lt;&gt;"",SUMIF($BD$3:$BD$1004,"="&amp;$BD955,INDIRECT(ADDRESS(3,BR$2,1,1)):INDIRECT(ADDRESS(1004,BR$2,1,1))),"")</f>
        <v/>
      </c>
      <c r="BS955" t="str">
        <f>IF($A955&lt;&gt;"",VLOOKUP(TRUNC(MID($A955,1,2),0),Plano_Contas!$H$3:$J$103,3,TRUE),"")</f>
        <v/>
      </c>
      <c r="BT955" t="str">
        <f t="shared" si="56"/>
        <v/>
      </c>
      <c r="BV955">
        <f>Empresas!C955</f>
        <v>0</v>
      </c>
    </row>
    <row r="956" spans="1:74" x14ac:dyDescent="0.2">
      <c r="A956" s="89"/>
      <c r="B956" s="52" t="str">
        <f>IF($A956&lt;&gt;"",VLOOKUP(""&amp;$A956,Plano_Contas!$A$3:$F$1003,6,0),"")</f>
        <v/>
      </c>
      <c r="C956" s="91"/>
      <c r="D956" s="111"/>
      <c r="E956" s="112">
        <v>0</v>
      </c>
      <c r="F956" s="87"/>
      <c r="G956" s="85"/>
      <c r="H956" s="111"/>
      <c r="I956" s="112">
        <v>0</v>
      </c>
      <c r="J956" s="87"/>
      <c r="K956" s="85"/>
      <c r="L956" s="111"/>
      <c r="M956" s="112">
        <v>0</v>
      </c>
      <c r="N956" s="87"/>
      <c r="O956" s="85"/>
      <c r="P956" s="111"/>
      <c r="Q956" s="112">
        <v>0</v>
      </c>
      <c r="R956" s="87"/>
      <c r="S956" s="85"/>
      <c r="T956" s="111"/>
      <c r="U956" s="112">
        <v>0</v>
      </c>
      <c r="V956" s="87"/>
      <c r="W956" s="85"/>
      <c r="X956" s="111"/>
      <c r="Y956" s="112">
        <v>0</v>
      </c>
      <c r="Z956" s="87"/>
      <c r="AA956" s="85"/>
      <c r="AB956" s="111"/>
      <c r="AC956" s="112">
        <v>0</v>
      </c>
      <c r="AD956" s="87"/>
      <c r="AE956" s="85"/>
      <c r="AF956" s="111"/>
      <c r="AG956" s="112">
        <v>0</v>
      </c>
      <c r="AH956" s="87"/>
      <c r="AI956" s="85"/>
      <c r="AJ956" s="111"/>
      <c r="AK956" s="112">
        <v>0</v>
      </c>
      <c r="AL956" s="87"/>
      <c r="AM956" s="85"/>
      <c r="AN956" s="111"/>
      <c r="AO956" s="112">
        <v>0</v>
      </c>
      <c r="AP956" s="87"/>
      <c r="AQ956" s="85"/>
      <c r="AR956" s="111"/>
      <c r="AS956" s="112">
        <v>0</v>
      </c>
      <c r="AT956" s="87"/>
      <c r="AU956" s="85"/>
      <c r="AV956" s="111"/>
      <c r="AW956" s="112">
        <v>0</v>
      </c>
      <c r="AX956" s="87"/>
      <c r="AY956" s="85"/>
      <c r="AZ956" s="267">
        <f t="shared" ref="AZ956:AZ1019" si="57">SUM(E956,I956,M956,Q956,U956,Y956,AC956,AG956,AK956,AO956,AS956,AW956)</f>
        <v>0</v>
      </c>
      <c r="BA956" s="88">
        <f t="shared" ref="BA956:BA1019" si="58">SUM($G956,$K956,$O956,$S956,$W956,$AA956,$AE956,$AI956,$AM956,$AQ956,$AU956,$AY956)</f>
        <v>0</v>
      </c>
      <c r="BC956">
        <f>IF($A956&lt;&gt;"",COUNTIF($BD$3:$BD956,$BD956),0)</f>
        <v>0</v>
      </c>
      <c r="BD956" t="str">
        <f>IF($A956&lt;&gt;"",VLOOKUP(TRUNC(MID($A956,1,2),0),Plano_Contas!$H$3:$J$103,2,TRUE),"")</f>
        <v/>
      </c>
      <c r="BE956" s="201" t="str">
        <f t="shared" si="55"/>
        <v/>
      </c>
      <c r="BF956" t="str">
        <f ca="1">IF($BT956&lt;&gt;"",SUMIF($BD$3:$BD$1004,"="&amp;$BD956,INDIRECT(ADDRESS(3,BF$2,1,1)):INDIRECT(ADDRESS(1004,BF$2,1,1))),"")</f>
        <v/>
      </c>
      <c r="BG956" t="str">
        <f ca="1">IF($BT956&lt;&gt;"",SUMIF($BD$3:$BD$1004,"="&amp;$BD956,INDIRECT(ADDRESS(3,BG$2,1,1)):INDIRECT(ADDRESS(1004,BG$2,1,1))),"")</f>
        <v/>
      </c>
      <c r="BH956" t="str">
        <f ca="1">IF($BT956&lt;&gt;"",SUMIF($BD$3:$BD$1004,"="&amp;$BD956,INDIRECT(ADDRESS(3,BH$2,1,1)):INDIRECT(ADDRESS(1004,BH$2,1,1))),"")</f>
        <v/>
      </c>
      <c r="BI956" t="str">
        <f ca="1">IF($BT956&lt;&gt;"",SUMIF($BD$3:$BD$1004,"="&amp;$BD956,INDIRECT(ADDRESS(3,BI$2,1,1)):INDIRECT(ADDRESS(1004,BI$2,1,1))),"")</f>
        <v/>
      </c>
      <c r="BJ956" t="str">
        <f ca="1">IF($BT956&lt;&gt;"",SUMIF($BD$3:$BD$1004,"="&amp;$BD956,INDIRECT(ADDRESS(3,BJ$2,1,1)):INDIRECT(ADDRESS(1004,BJ$2,1,1))),"")</f>
        <v/>
      </c>
      <c r="BK956" t="str">
        <f ca="1">IF($BT956&lt;&gt;"",SUMIF($BD$3:$BD$1004,"="&amp;$BD956,INDIRECT(ADDRESS(3,BK$2,1,1)):INDIRECT(ADDRESS(1004,BK$2,1,1))),"")</f>
        <v/>
      </c>
      <c r="BL956" t="str">
        <f ca="1">IF($BT956&lt;&gt;"",SUMIF($BD$3:$BD$1004,"="&amp;$BD956,INDIRECT(ADDRESS(3,BL$2,1,1)):INDIRECT(ADDRESS(1004,BL$2,1,1))),"")</f>
        <v/>
      </c>
      <c r="BM956" t="str">
        <f ca="1">IF($BT956&lt;&gt;"",SUMIF($BD$3:$BD$1004,"="&amp;$BD956,INDIRECT(ADDRESS(3,BM$2,1,1)):INDIRECT(ADDRESS(1004,BM$2,1,1))),"")</f>
        <v/>
      </c>
      <c r="BN956" t="str">
        <f ca="1">IF($BT956&lt;&gt;"",SUMIF($BD$3:$BD$1004,"="&amp;$BD956,INDIRECT(ADDRESS(3,BN$2,1,1)):INDIRECT(ADDRESS(1004,BN$2,1,1))),"")</f>
        <v/>
      </c>
      <c r="BO956" t="str">
        <f ca="1">IF($BT956&lt;&gt;"",SUMIF($BD$3:$BD$1004,"="&amp;$BD956,INDIRECT(ADDRESS(3,BO$2,1,1)):INDIRECT(ADDRESS(1004,BO$2,1,1))),"")</f>
        <v/>
      </c>
      <c r="BP956" t="str">
        <f ca="1">IF($BT956&lt;&gt;"",SUMIF($BD$3:$BD$1004,"="&amp;$BD956,INDIRECT(ADDRESS(3,BP$2,1,1)):INDIRECT(ADDRESS(1004,BP$2,1,1))),"")</f>
        <v/>
      </c>
      <c r="BQ956" t="str">
        <f ca="1">IF($BT956&lt;&gt;"",SUMIF($BD$3:$BD$1004,"="&amp;$BD956,INDIRECT(ADDRESS(3,BQ$2,1,1)):INDIRECT(ADDRESS(1004,BQ$2,1,1))),"")</f>
        <v/>
      </c>
      <c r="BR956" t="str">
        <f ca="1">IF($BT956&lt;&gt;"",SUMIF($BD$3:$BD$1004,"="&amp;$BD956,INDIRECT(ADDRESS(3,BR$2,1,1)):INDIRECT(ADDRESS(1004,BR$2,1,1))),"")</f>
        <v/>
      </c>
      <c r="BS956" t="str">
        <f>IF($A956&lt;&gt;"",VLOOKUP(TRUNC(MID($A956,1,2),0),Plano_Contas!$H$3:$J$103,3,TRUE),"")</f>
        <v/>
      </c>
      <c r="BT956" t="str">
        <f t="shared" si="56"/>
        <v/>
      </c>
      <c r="BV956">
        <f>Empresas!C956</f>
        <v>0</v>
      </c>
    </row>
    <row r="957" spans="1:74" x14ac:dyDescent="0.2">
      <c r="A957" s="89"/>
      <c r="B957" s="52" t="str">
        <f>IF($A957&lt;&gt;"",VLOOKUP(""&amp;$A957,Plano_Contas!$A$3:$F$1003,6,0),"")</f>
        <v/>
      </c>
      <c r="C957" s="91"/>
      <c r="D957" s="111"/>
      <c r="E957" s="112">
        <v>0</v>
      </c>
      <c r="F957" s="87"/>
      <c r="G957" s="85"/>
      <c r="H957" s="111"/>
      <c r="I957" s="112">
        <v>0</v>
      </c>
      <c r="J957" s="87"/>
      <c r="K957" s="85"/>
      <c r="L957" s="111"/>
      <c r="M957" s="112">
        <v>0</v>
      </c>
      <c r="N957" s="87"/>
      <c r="O957" s="85"/>
      <c r="P957" s="111"/>
      <c r="Q957" s="112">
        <v>0</v>
      </c>
      <c r="R957" s="87"/>
      <c r="S957" s="85"/>
      <c r="T957" s="111"/>
      <c r="U957" s="112">
        <v>0</v>
      </c>
      <c r="V957" s="87"/>
      <c r="W957" s="85"/>
      <c r="X957" s="111"/>
      <c r="Y957" s="112">
        <v>0</v>
      </c>
      <c r="Z957" s="87"/>
      <c r="AA957" s="85"/>
      <c r="AB957" s="111"/>
      <c r="AC957" s="112">
        <v>0</v>
      </c>
      <c r="AD957" s="87"/>
      <c r="AE957" s="85"/>
      <c r="AF957" s="111"/>
      <c r="AG957" s="112">
        <v>0</v>
      </c>
      <c r="AH957" s="87"/>
      <c r="AI957" s="85"/>
      <c r="AJ957" s="111"/>
      <c r="AK957" s="112">
        <v>0</v>
      </c>
      <c r="AL957" s="87"/>
      <c r="AM957" s="85"/>
      <c r="AN957" s="111"/>
      <c r="AO957" s="112">
        <v>0</v>
      </c>
      <c r="AP957" s="87"/>
      <c r="AQ957" s="85"/>
      <c r="AR957" s="111"/>
      <c r="AS957" s="112">
        <v>0</v>
      </c>
      <c r="AT957" s="87"/>
      <c r="AU957" s="85"/>
      <c r="AV957" s="111"/>
      <c r="AW957" s="112">
        <v>0</v>
      </c>
      <c r="AX957" s="87"/>
      <c r="AY957" s="85"/>
      <c r="AZ957" s="267">
        <f t="shared" si="57"/>
        <v>0</v>
      </c>
      <c r="BA957" s="88">
        <f t="shared" si="58"/>
        <v>0</v>
      </c>
      <c r="BC957">
        <f>IF($A957&lt;&gt;"",COUNTIF($BD$3:$BD957,$BD957),0)</f>
        <v>0</v>
      </c>
      <c r="BD957" t="str">
        <f>IF($A957&lt;&gt;"",VLOOKUP(TRUNC(MID($A957,1,2),0),Plano_Contas!$H$3:$J$103,2,TRUE),"")</f>
        <v/>
      </c>
      <c r="BE957" s="201" t="str">
        <f t="shared" si="55"/>
        <v/>
      </c>
      <c r="BF957" t="str">
        <f ca="1">IF($BT957&lt;&gt;"",SUMIF($BD$3:$BD$1004,"="&amp;$BD957,INDIRECT(ADDRESS(3,BF$2,1,1)):INDIRECT(ADDRESS(1004,BF$2,1,1))),"")</f>
        <v/>
      </c>
      <c r="BG957" t="str">
        <f ca="1">IF($BT957&lt;&gt;"",SUMIF($BD$3:$BD$1004,"="&amp;$BD957,INDIRECT(ADDRESS(3,BG$2,1,1)):INDIRECT(ADDRESS(1004,BG$2,1,1))),"")</f>
        <v/>
      </c>
      <c r="BH957" t="str">
        <f ca="1">IF($BT957&lt;&gt;"",SUMIF($BD$3:$BD$1004,"="&amp;$BD957,INDIRECT(ADDRESS(3,BH$2,1,1)):INDIRECT(ADDRESS(1004,BH$2,1,1))),"")</f>
        <v/>
      </c>
      <c r="BI957" t="str">
        <f ca="1">IF($BT957&lt;&gt;"",SUMIF($BD$3:$BD$1004,"="&amp;$BD957,INDIRECT(ADDRESS(3,BI$2,1,1)):INDIRECT(ADDRESS(1004,BI$2,1,1))),"")</f>
        <v/>
      </c>
      <c r="BJ957" t="str">
        <f ca="1">IF($BT957&lt;&gt;"",SUMIF($BD$3:$BD$1004,"="&amp;$BD957,INDIRECT(ADDRESS(3,BJ$2,1,1)):INDIRECT(ADDRESS(1004,BJ$2,1,1))),"")</f>
        <v/>
      </c>
      <c r="BK957" t="str">
        <f ca="1">IF($BT957&lt;&gt;"",SUMIF($BD$3:$BD$1004,"="&amp;$BD957,INDIRECT(ADDRESS(3,BK$2,1,1)):INDIRECT(ADDRESS(1004,BK$2,1,1))),"")</f>
        <v/>
      </c>
      <c r="BL957" t="str">
        <f ca="1">IF($BT957&lt;&gt;"",SUMIF($BD$3:$BD$1004,"="&amp;$BD957,INDIRECT(ADDRESS(3,BL$2,1,1)):INDIRECT(ADDRESS(1004,BL$2,1,1))),"")</f>
        <v/>
      </c>
      <c r="BM957" t="str">
        <f ca="1">IF($BT957&lt;&gt;"",SUMIF($BD$3:$BD$1004,"="&amp;$BD957,INDIRECT(ADDRESS(3,BM$2,1,1)):INDIRECT(ADDRESS(1004,BM$2,1,1))),"")</f>
        <v/>
      </c>
      <c r="BN957" t="str">
        <f ca="1">IF($BT957&lt;&gt;"",SUMIF($BD$3:$BD$1004,"="&amp;$BD957,INDIRECT(ADDRESS(3,BN$2,1,1)):INDIRECT(ADDRESS(1004,BN$2,1,1))),"")</f>
        <v/>
      </c>
      <c r="BO957" t="str">
        <f ca="1">IF($BT957&lt;&gt;"",SUMIF($BD$3:$BD$1004,"="&amp;$BD957,INDIRECT(ADDRESS(3,BO$2,1,1)):INDIRECT(ADDRESS(1004,BO$2,1,1))),"")</f>
        <v/>
      </c>
      <c r="BP957" t="str">
        <f ca="1">IF($BT957&lt;&gt;"",SUMIF($BD$3:$BD$1004,"="&amp;$BD957,INDIRECT(ADDRESS(3,BP$2,1,1)):INDIRECT(ADDRESS(1004,BP$2,1,1))),"")</f>
        <v/>
      </c>
      <c r="BQ957" t="str">
        <f ca="1">IF($BT957&lt;&gt;"",SUMIF($BD$3:$BD$1004,"="&amp;$BD957,INDIRECT(ADDRESS(3,BQ$2,1,1)):INDIRECT(ADDRESS(1004,BQ$2,1,1))),"")</f>
        <v/>
      </c>
      <c r="BR957" t="str">
        <f ca="1">IF($BT957&lt;&gt;"",SUMIF($BD$3:$BD$1004,"="&amp;$BD957,INDIRECT(ADDRESS(3,BR$2,1,1)):INDIRECT(ADDRESS(1004,BR$2,1,1))),"")</f>
        <v/>
      </c>
      <c r="BS957" t="str">
        <f>IF($A957&lt;&gt;"",VLOOKUP(TRUNC(MID($A957,1,2),0),Plano_Contas!$H$3:$J$103,3,TRUE),"")</f>
        <v/>
      </c>
      <c r="BT957" t="str">
        <f t="shared" si="56"/>
        <v/>
      </c>
      <c r="BV957">
        <f>Empresas!C957</f>
        <v>0</v>
      </c>
    </row>
    <row r="958" spans="1:74" x14ac:dyDescent="0.2">
      <c r="A958" s="89"/>
      <c r="B958" s="52" t="str">
        <f>IF($A958&lt;&gt;"",VLOOKUP(""&amp;$A958,Plano_Contas!$A$3:$F$1003,6,0),"")</f>
        <v/>
      </c>
      <c r="C958" s="91"/>
      <c r="D958" s="111"/>
      <c r="E958" s="112">
        <v>0</v>
      </c>
      <c r="F958" s="87"/>
      <c r="G958" s="85"/>
      <c r="H958" s="111"/>
      <c r="I958" s="112">
        <v>0</v>
      </c>
      <c r="J958" s="87"/>
      <c r="K958" s="85"/>
      <c r="L958" s="111"/>
      <c r="M958" s="112">
        <v>0</v>
      </c>
      <c r="N958" s="87"/>
      <c r="O958" s="85"/>
      <c r="P958" s="111"/>
      <c r="Q958" s="112">
        <v>0</v>
      </c>
      <c r="R958" s="87"/>
      <c r="S958" s="85"/>
      <c r="T958" s="111"/>
      <c r="U958" s="112">
        <v>0</v>
      </c>
      <c r="V958" s="87"/>
      <c r="W958" s="85"/>
      <c r="X958" s="111"/>
      <c r="Y958" s="112">
        <v>0</v>
      </c>
      <c r="Z958" s="87"/>
      <c r="AA958" s="85"/>
      <c r="AB958" s="111"/>
      <c r="AC958" s="112">
        <v>0</v>
      </c>
      <c r="AD958" s="87"/>
      <c r="AE958" s="85"/>
      <c r="AF958" s="111"/>
      <c r="AG958" s="112">
        <v>0</v>
      </c>
      <c r="AH958" s="87"/>
      <c r="AI958" s="85"/>
      <c r="AJ958" s="111"/>
      <c r="AK958" s="112">
        <v>0</v>
      </c>
      <c r="AL958" s="87"/>
      <c r="AM958" s="85"/>
      <c r="AN958" s="111"/>
      <c r="AO958" s="112">
        <v>0</v>
      </c>
      <c r="AP958" s="87"/>
      <c r="AQ958" s="85"/>
      <c r="AR958" s="111"/>
      <c r="AS958" s="112">
        <v>0</v>
      </c>
      <c r="AT958" s="87"/>
      <c r="AU958" s="85"/>
      <c r="AV958" s="111"/>
      <c r="AW958" s="112">
        <v>0</v>
      </c>
      <c r="AX958" s="87"/>
      <c r="AY958" s="85"/>
      <c r="AZ958" s="267">
        <f t="shared" si="57"/>
        <v>0</v>
      </c>
      <c r="BA958" s="88">
        <f t="shared" si="58"/>
        <v>0</v>
      </c>
      <c r="BC958">
        <f>IF($A958&lt;&gt;"",COUNTIF($BD$3:$BD958,$BD958),0)</f>
        <v>0</v>
      </c>
      <c r="BD958" t="str">
        <f>IF($A958&lt;&gt;"",VLOOKUP(TRUNC(MID($A958,1,2),0),Plano_Contas!$H$3:$J$103,2,TRUE),"")</f>
        <v/>
      </c>
      <c r="BE958" s="201" t="str">
        <f t="shared" si="55"/>
        <v/>
      </c>
      <c r="BF958" t="str">
        <f ca="1">IF($BT958&lt;&gt;"",SUMIF($BD$3:$BD$1004,"="&amp;$BD958,INDIRECT(ADDRESS(3,BF$2,1,1)):INDIRECT(ADDRESS(1004,BF$2,1,1))),"")</f>
        <v/>
      </c>
      <c r="BG958" t="str">
        <f ca="1">IF($BT958&lt;&gt;"",SUMIF($BD$3:$BD$1004,"="&amp;$BD958,INDIRECT(ADDRESS(3,BG$2,1,1)):INDIRECT(ADDRESS(1004,BG$2,1,1))),"")</f>
        <v/>
      </c>
      <c r="BH958" t="str">
        <f ca="1">IF($BT958&lt;&gt;"",SUMIF($BD$3:$BD$1004,"="&amp;$BD958,INDIRECT(ADDRESS(3,BH$2,1,1)):INDIRECT(ADDRESS(1004,BH$2,1,1))),"")</f>
        <v/>
      </c>
      <c r="BI958" t="str">
        <f ca="1">IF($BT958&lt;&gt;"",SUMIF($BD$3:$BD$1004,"="&amp;$BD958,INDIRECT(ADDRESS(3,BI$2,1,1)):INDIRECT(ADDRESS(1004,BI$2,1,1))),"")</f>
        <v/>
      </c>
      <c r="BJ958" t="str">
        <f ca="1">IF($BT958&lt;&gt;"",SUMIF($BD$3:$BD$1004,"="&amp;$BD958,INDIRECT(ADDRESS(3,BJ$2,1,1)):INDIRECT(ADDRESS(1004,BJ$2,1,1))),"")</f>
        <v/>
      </c>
      <c r="BK958" t="str">
        <f ca="1">IF($BT958&lt;&gt;"",SUMIF($BD$3:$BD$1004,"="&amp;$BD958,INDIRECT(ADDRESS(3,BK$2,1,1)):INDIRECT(ADDRESS(1004,BK$2,1,1))),"")</f>
        <v/>
      </c>
      <c r="BL958" t="str">
        <f ca="1">IF($BT958&lt;&gt;"",SUMIF($BD$3:$BD$1004,"="&amp;$BD958,INDIRECT(ADDRESS(3,BL$2,1,1)):INDIRECT(ADDRESS(1004,BL$2,1,1))),"")</f>
        <v/>
      </c>
      <c r="BM958" t="str">
        <f ca="1">IF($BT958&lt;&gt;"",SUMIF($BD$3:$BD$1004,"="&amp;$BD958,INDIRECT(ADDRESS(3,BM$2,1,1)):INDIRECT(ADDRESS(1004,BM$2,1,1))),"")</f>
        <v/>
      </c>
      <c r="BN958" t="str">
        <f ca="1">IF($BT958&lt;&gt;"",SUMIF($BD$3:$BD$1004,"="&amp;$BD958,INDIRECT(ADDRESS(3,BN$2,1,1)):INDIRECT(ADDRESS(1004,BN$2,1,1))),"")</f>
        <v/>
      </c>
      <c r="BO958" t="str">
        <f ca="1">IF($BT958&lt;&gt;"",SUMIF($BD$3:$BD$1004,"="&amp;$BD958,INDIRECT(ADDRESS(3,BO$2,1,1)):INDIRECT(ADDRESS(1004,BO$2,1,1))),"")</f>
        <v/>
      </c>
      <c r="BP958" t="str">
        <f ca="1">IF($BT958&lt;&gt;"",SUMIF($BD$3:$BD$1004,"="&amp;$BD958,INDIRECT(ADDRESS(3,BP$2,1,1)):INDIRECT(ADDRESS(1004,BP$2,1,1))),"")</f>
        <v/>
      </c>
      <c r="BQ958" t="str">
        <f ca="1">IF($BT958&lt;&gt;"",SUMIF($BD$3:$BD$1004,"="&amp;$BD958,INDIRECT(ADDRESS(3,BQ$2,1,1)):INDIRECT(ADDRESS(1004,BQ$2,1,1))),"")</f>
        <v/>
      </c>
      <c r="BR958" t="str">
        <f ca="1">IF($BT958&lt;&gt;"",SUMIF($BD$3:$BD$1004,"="&amp;$BD958,INDIRECT(ADDRESS(3,BR$2,1,1)):INDIRECT(ADDRESS(1004,BR$2,1,1))),"")</f>
        <v/>
      </c>
      <c r="BS958" t="str">
        <f>IF($A958&lt;&gt;"",VLOOKUP(TRUNC(MID($A958,1,2),0),Plano_Contas!$H$3:$J$103,3,TRUE),"")</f>
        <v/>
      </c>
      <c r="BT958" t="str">
        <f t="shared" si="56"/>
        <v/>
      </c>
      <c r="BV958">
        <f>Empresas!C958</f>
        <v>0</v>
      </c>
    </row>
    <row r="959" spans="1:74" x14ac:dyDescent="0.2">
      <c r="A959" s="89"/>
      <c r="B959" s="52" t="str">
        <f>IF($A959&lt;&gt;"",VLOOKUP(""&amp;$A959,Plano_Contas!$A$3:$F$1003,6,0),"")</f>
        <v/>
      </c>
      <c r="C959" s="91"/>
      <c r="D959" s="111"/>
      <c r="E959" s="112">
        <v>0</v>
      </c>
      <c r="F959" s="87"/>
      <c r="G959" s="85"/>
      <c r="H959" s="111"/>
      <c r="I959" s="112">
        <v>0</v>
      </c>
      <c r="J959" s="87"/>
      <c r="K959" s="85"/>
      <c r="L959" s="111"/>
      <c r="M959" s="112">
        <v>0</v>
      </c>
      <c r="N959" s="87"/>
      <c r="O959" s="85"/>
      <c r="P959" s="111"/>
      <c r="Q959" s="112">
        <v>0</v>
      </c>
      <c r="R959" s="87"/>
      <c r="S959" s="85"/>
      <c r="T959" s="111"/>
      <c r="U959" s="112">
        <v>0</v>
      </c>
      <c r="V959" s="87"/>
      <c r="W959" s="85"/>
      <c r="X959" s="111"/>
      <c r="Y959" s="112">
        <v>0</v>
      </c>
      <c r="Z959" s="87"/>
      <c r="AA959" s="85"/>
      <c r="AB959" s="111"/>
      <c r="AC959" s="112">
        <v>0</v>
      </c>
      <c r="AD959" s="87"/>
      <c r="AE959" s="85"/>
      <c r="AF959" s="111"/>
      <c r="AG959" s="112">
        <v>0</v>
      </c>
      <c r="AH959" s="87"/>
      <c r="AI959" s="85"/>
      <c r="AJ959" s="111"/>
      <c r="AK959" s="112">
        <v>0</v>
      </c>
      <c r="AL959" s="87"/>
      <c r="AM959" s="85"/>
      <c r="AN959" s="111"/>
      <c r="AO959" s="112">
        <v>0</v>
      </c>
      <c r="AP959" s="87"/>
      <c r="AQ959" s="85"/>
      <c r="AR959" s="111"/>
      <c r="AS959" s="112">
        <v>0</v>
      </c>
      <c r="AT959" s="87"/>
      <c r="AU959" s="85"/>
      <c r="AV959" s="111"/>
      <c r="AW959" s="112">
        <v>0</v>
      </c>
      <c r="AX959" s="87"/>
      <c r="AY959" s="85"/>
      <c r="AZ959" s="267">
        <f t="shared" si="57"/>
        <v>0</v>
      </c>
      <c r="BA959" s="88">
        <f t="shared" si="58"/>
        <v>0</v>
      </c>
      <c r="BC959">
        <f>IF($A959&lt;&gt;"",COUNTIF($BD$3:$BD959,$BD959),0)</f>
        <v>0</v>
      </c>
      <c r="BD959" t="str">
        <f>IF($A959&lt;&gt;"",VLOOKUP(TRUNC(MID($A959,1,2),0),Plano_Contas!$H$3:$J$103,2,TRUE),"")</f>
        <v/>
      </c>
      <c r="BE959" s="201" t="str">
        <f t="shared" si="55"/>
        <v/>
      </c>
      <c r="BF959" t="str">
        <f ca="1">IF($BT959&lt;&gt;"",SUMIF($BD$3:$BD$1004,"="&amp;$BD959,INDIRECT(ADDRESS(3,BF$2,1,1)):INDIRECT(ADDRESS(1004,BF$2,1,1))),"")</f>
        <v/>
      </c>
      <c r="BG959" t="str">
        <f ca="1">IF($BT959&lt;&gt;"",SUMIF($BD$3:$BD$1004,"="&amp;$BD959,INDIRECT(ADDRESS(3,BG$2,1,1)):INDIRECT(ADDRESS(1004,BG$2,1,1))),"")</f>
        <v/>
      </c>
      <c r="BH959" t="str">
        <f ca="1">IF($BT959&lt;&gt;"",SUMIF($BD$3:$BD$1004,"="&amp;$BD959,INDIRECT(ADDRESS(3,BH$2,1,1)):INDIRECT(ADDRESS(1004,BH$2,1,1))),"")</f>
        <v/>
      </c>
      <c r="BI959" t="str">
        <f ca="1">IF($BT959&lt;&gt;"",SUMIF($BD$3:$BD$1004,"="&amp;$BD959,INDIRECT(ADDRESS(3,BI$2,1,1)):INDIRECT(ADDRESS(1004,BI$2,1,1))),"")</f>
        <v/>
      </c>
      <c r="BJ959" t="str">
        <f ca="1">IF($BT959&lt;&gt;"",SUMIF($BD$3:$BD$1004,"="&amp;$BD959,INDIRECT(ADDRESS(3,BJ$2,1,1)):INDIRECT(ADDRESS(1004,BJ$2,1,1))),"")</f>
        <v/>
      </c>
      <c r="BK959" t="str">
        <f ca="1">IF($BT959&lt;&gt;"",SUMIF($BD$3:$BD$1004,"="&amp;$BD959,INDIRECT(ADDRESS(3,BK$2,1,1)):INDIRECT(ADDRESS(1004,BK$2,1,1))),"")</f>
        <v/>
      </c>
      <c r="BL959" t="str">
        <f ca="1">IF($BT959&lt;&gt;"",SUMIF($BD$3:$BD$1004,"="&amp;$BD959,INDIRECT(ADDRESS(3,BL$2,1,1)):INDIRECT(ADDRESS(1004,BL$2,1,1))),"")</f>
        <v/>
      </c>
      <c r="BM959" t="str">
        <f ca="1">IF($BT959&lt;&gt;"",SUMIF($BD$3:$BD$1004,"="&amp;$BD959,INDIRECT(ADDRESS(3,BM$2,1,1)):INDIRECT(ADDRESS(1004,BM$2,1,1))),"")</f>
        <v/>
      </c>
      <c r="BN959" t="str">
        <f ca="1">IF($BT959&lt;&gt;"",SUMIF($BD$3:$BD$1004,"="&amp;$BD959,INDIRECT(ADDRESS(3,BN$2,1,1)):INDIRECT(ADDRESS(1004,BN$2,1,1))),"")</f>
        <v/>
      </c>
      <c r="BO959" t="str">
        <f ca="1">IF($BT959&lt;&gt;"",SUMIF($BD$3:$BD$1004,"="&amp;$BD959,INDIRECT(ADDRESS(3,BO$2,1,1)):INDIRECT(ADDRESS(1004,BO$2,1,1))),"")</f>
        <v/>
      </c>
      <c r="BP959" t="str">
        <f ca="1">IF($BT959&lt;&gt;"",SUMIF($BD$3:$BD$1004,"="&amp;$BD959,INDIRECT(ADDRESS(3,BP$2,1,1)):INDIRECT(ADDRESS(1004,BP$2,1,1))),"")</f>
        <v/>
      </c>
      <c r="BQ959" t="str">
        <f ca="1">IF($BT959&lt;&gt;"",SUMIF($BD$3:$BD$1004,"="&amp;$BD959,INDIRECT(ADDRESS(3,BQ$2,1,1)):INDIRECT(ADDRESS(1004,BQ$2,1,1))),"")</f>
        <v/>
      </c>
      <c r="BR959" t="str">
        <f ca="1">IF($BT959&lt;&gt;"",SUMIF($BD$3:$BD$1004,"="&amp;$BD959,INDIRECT(ADDRESS(3,BR$2,1,1)):INDIRECT(ADDRESS(1004,BR$2,1,1))),"")</f>
        <v/>
      </c>
      <c r="BS959" t="str">
        <f>IF($A959&lt;&gt;"",VLOOKUP(TRUNC(MID($A959,1,2),0),Plano_Contas!$H$3:$J$103,3,TRUE),"")</f>
        <v/>
      </c>
      <c r="BT959" t="str">
        <f t="shared" si="56"/>
        <v/>
      </c>
      <c r="BV959">
        <f>Empresas!C959</f>
        <v>0</v>
      </c>
    </row>
    <row r="960" spans="1:74" x14ac:dyDescent="0.2">
      <c r="A960" s="89"/>
      <c r="B960" s="52" t="str">
        <f>IF($A960&lt;&gt;"",VLOOKUP(""&amp;$A960,Plano_Contas!$A$3:$F$1003,6,0),"")</f>
        <v/>
      </c>
      <c r="C960" s="91"/>
      <c r="D960" s="111"/>
      <c r="E960" s="112">
        <v>0</v>
      </c>
      <c r="F960" s="87"/>
      <c r="G960" s="85"/>
      <c r="H960" s="111"/>
      <c r="I960" s="112">
        <v>0</v>
      </c>
      <c r="J960" s="87"/>
      <c r="K960" s="85"/>
      <c r="L960" s="111"/>
      <c r="M960" s="112">
        <v>0</v>
      </c>
      <c r="N960" s="87"/>
      <c r="O960" s="85"/>
      <c r="P960" s="111"/>
      <c r="Q960" s="112">
        <v>0</v>
      </c>
      <c r="R960" s="87"/>
      <c r="S960" s="85"/>
      <c r="T960" s="111"/>
      <c r="U960" s="112">
        <v>0</v>
      </c>
      <c r="V960" s="87"/>
      <c r="W960" s="85"/>
      <c r="X960" s="111"/>
      <c r="Y960" s="112">
        <v>0</v>
      </c>
      <c r="Z960" s="87"/>
      <c r="AA960" s="85"/>
      <c r="AB960" s="111"/>
      <c r="AC960" s="112">
        <v>0</v>
      </c>
      <c r="AD960" s="87"/>
      <c r="AE960" s="85"/>
      <c r="AF960" s="111"/>
      <c r="AG960" s="112">
        <v>0</v>
      </c>
      <c r="AH960" s="87"/>
      <c r="AI960" s="85"/>
      <c r="AJ960" s="111"/>
      <c r="AK960" s="112">
        <v>0</v>
      </c>
      <c r="AL960" s="87"/>
      <c r="AM960" s="85"/>
      <c r="AN960" s="111"/>
      <c r="AO960" s="112">
        <v>0</v>
      </c>
      <c r="AP960" s="87"/>
      <c r="AQ960" s="85"/>
      <c r="AR960" s="111"/>
      <c r="AS960" s="112">
        <v>0</v>
      </c>
      <c r="AT960" s="87"/>
      <c r="AU960" s="85"/>
      <c r="AV960" s="111"/>
      <c r="AW960" s="112">
        <v>0</v>
      </c>
      <c r="AX960" s="87"/>
      <c r="AY960" s="85"/>
      <c r="AZ960" s="267">
        <f t="shared" si="57"/>
        <v>0</v>
      </c>
      <c r="BA960" s="88">
        <f t="shared" si="58"/>
        <v>0</v>
      </c>
      <c r="BC960">
        <f>IF($A960&lt;&gt;"",COUNTIF($BD$3:$BD960,$BD960),0)</f>
        <v>0</v>
      </c>
      <c r="BD960" t="str">
        <f>IF($A960&lt;&gt;"",VLOOKUP(TRUNC(MID($A960,1,2),0),Plano_Contas!$H$3:$J$103,2,TRUE),"")</f>
        <v/>
      </c>
      <c r="BE960" s="201" t="str">
        <f t="shared" si="55"/>
        <v/>
      </c>
      <c r="BF960" t="str">
        <f ca="1">IF($BT960&lt;&gt;"",SUMIF($BD$3:$BD$1004,"="&amp;$BD960,INDIRECT(ADDRESS(3,BF$2,1,1)):INDIRECT(ADDRESS(1004,BF$2,1,1))),"")</f>
        <v/>
      </c>
      <c r="BG960" t="str">
        <f ca="1">IF($BT960&lt;&gt;"",SUMIF($BD$3:$BD$1004,"="&amp;$BD960,INDIRECT(ADDRESS(3,BG$2,1,1)):INDIRECT(ADDRESS(1004,BG$2,1,1))),"")</f>
        <v/>
      </c>
      <c r="BH960" t="str">
        <f ca="1">IF($BT960&lt;&gt;"",SUMIF($BD$3:$BD$1004,"="&amp;$BD960,INDIRECT(ADDRESS(3,BH$2,1,1)):INDIRECT(ADDRESS(1004,BH$2,1,1))),"")</f>
        <v/>
      </c>
      <c r="BI960" t="str">
        <f ca="1">IF($BT960&lt;&gt;"",SUMIF($BD$3:$BD$1004,"="&amp;$BD960,INDIRECT(ADDRESS(3,BI$2,1,1)):INDIRECT(ADDRESS(1004,BI$2,1,1))),"")</f>
        <v/>
      </c>
      <c r="BJ960" t="str">
        <f ca="1">IF($BT960&lt;&gt;"",SUMIF($BD$3:$BD$1004,"="&amp;$BD960,INDIRECT(ADDRESS(3,BJ$2,1,1)):INDIRECT(ADDRESS(1004,BJ$2,1,1))),"")</f>
        <v/>
      </c>
      <c r="BK960" t="str">
        <f ca="1">IF($BT960&lt;&gt;"",SUMIF($BD$3:$BD$1004,"="&amp;$BD960,INDIRECT(ADDRESS(3,BK$2,1,1)):INDIRECT(ADDRESS(1004,BK$2,1,1))),"")</f>
        <v/>
      </c>
      <c r="BL960" t="str">
        <f ca="1">IF($BT960&lt;&gt;"",SUMIF($BD$3:$BD$1004,"="&amp;$BD960,INDIRECT(ADDRESS(3,BL$2,1,1)):INDIRECT(ADDRESS(1004,BL$2,1,1))),"")</f>
        <v/>
      </c>
      <c r="BM960" t="str">
        <f ca="1">IF($BT960&lt;&gt;"",SUMIF($BD$3:$BD$1004,"="&amp;$BD960,INDIRECT(ADDRESS(3,BM$2,1,1)):INDIRECT(ADDRESS(1004,BM$2,1,1))),"")</f>
        <v/>
      </c>
      <c r="BN960" t="str">
        <f ca="1">IF($BT960&lt;&gt;"",SUMIF($BD$3:$BD$1004,"="&amp;$BD960,INDIRECT(ADDRESS(3,BN$2,1,1)):INDIRECT(ADDRESS(1004,BN$2,1,1))),"")</f>
        <v/>
      </c>
      <c r="BO960" t="str">
        <f ca="1">IF($BT960&lt;&gt;"",SUMIF($BD$3:$BD$1004,"="&amp;$BD960,INDIRECT(ADDRESS(3,BO$2,1,1)):INDIRECT(ADDRESS(1004,BO$2,1,1))),"")</f>
        <v/>
      </c>
      <c r="BP960" t="str">
        <f ca="1">IF($BT960&lt;&gt;"",SUMIF($BD$3:$BD$1004,"="&amp;$BD960,INDIRECT(ADDRESS(3,BP$2,1,1)):INDIRECT(ADDRESS(1004,BP$2,1,1))),"")</f>
        <v/>
      </c>
      <c r="BQ960" t="str">
        <f ca="1">IF($BT960&lt;&gt;"",SUMIF($BD$3:$BD$1004,"="&amp;$BD960,INDIRECT(ADDRESS(3,BQ$2,1,1)):INDIRECT(ADDRESS(1004,BQ$2,1,1))),"")</f>
        <v/>
      </c>
      <c r="BR960" t="str">
        <f ca="1">IF($BT960&lt;&gt;"",SUMIF($BD$3:$BD$1004,"="&amp;$BD960,INDIRECT(ADDRESS(3,BR$2,1,1)):INDIRECT(ADDRESS(1004,BR$2,1,1))),"")</f>
        <v/>
      </c>
      <c r="BS960" t="str">
        <f>IF($A960&lt;&gt;"",VLOOKUP(TRUNC(MID($A960,1,2),0),Plano_Contas!$H$3:$J$103,3,TRUE),"")</f>
        <v/>
      </c>
      <c r="BT960" t="str">
        <f t="shared" si="56"/>
        <v/>
      </c>
      <c r="BV960">
        <f>Empresas!C960</f>
        <v>0</v>
      </c>
    </row>
    <row r="961" spans="1:74" x14ac:dyDescent="0.2">
      <c r="A961" s="89"/>
      <c r="B961" s="52" t="str">
        <f>IF($A961&lt;&gt;"",VLOOKUP(""&amp;$A961,Plano_Contas!$A$3:$F$1003,6,0),"")</f>
        <v/>
      </c>
      <c r="C961" s="91"/>
      <c r="D961" s="111"/>
      <c r="E961" s="112">
        <v>0</v>
      </c>
      <c r="F961" s="87"/>
      <c r="G961" s="85"/>
      <c r="H961" s="111"/>
      <c r="I961" s="112">
        <v>0</v>
      </c>
      <c r="J961" s="87"/>
      <c r="K961" s="85"/>
      <c r="L961" s="111"/>
      <c r="M961" s="112">
        <v>0</v>
      </c>
      <c r="N961" s="87"/>
      <c r="O961" s="85"/>
      <c r="P961" s="111"/>
      <c r="Q961" s="112">
        <v>0</v>
      </c>
      <c r="R961" s="87"/>
      <c r="S961" s="85"/>
      <c r="T961" s="111"/>
      <c r="U961" s="112">
        <v>0</v>
      </c>
      <c r="V961" s="87"/>
      <c r="W961" s="85"/>
      <c r="X961" s="111"/>
      <c r="Y961" s="112">
        <v>0</v>
      </c>
      <c r="Z961" s="87"/>
      <c r="AA961" s="85"/>
      <c r="AB961" s="111"/>
      <c r="AC961" s="112">
        <v>0</v>
      </c>
      <c r="AD961" s="87"/>
      <c r="AE961" s="85"/>
      <c r="AF961" s="111"/>
      <c r="AG961" s="112">
        <v>0</v>
      </c>
      <c r="AH961" s="87"/>
      <c r="AI961" s="85"/>
      <c r="AJ961" s="111"/>
      <c r="AK961" s="112">
        <v>0</v>
      </c>
      <c r="AL961" s="87"/>
      <c r="AM961" s="85"/>
      <c r="AN961" s="111"/>
      <c r="AO961" s="112">
        <v>0</v>
      </c>
      <c r="AP961" s="87"/>
      <c r="AQ961" s="85"/>
      <c r="AR961" s="111"/>
      <c r="AS961" s="112">
        <v>0</v>
      </c>
      <c r="AT961" s="87"/>
      <c r="AU961" s="85"/>
      <c r="AV961" s="111"/>
      <c r="AW961" s="112">
        <v>0</v>
      </c>
      <c r="AX961" s="87"/>
      <c r="AY961" s="85"/>
      <c r="AZ961" s="267">
        <f t="shared" si="57"/>
        <v>0</v>
      </c>
      <c r="BA961" s="88">
        <f t="shared" si="58"/>
        <v>0</v>
      </c>
      <c r="BC961">
        <f>IF($A961&lt;&gt;"",COUNTIF($BD$3:$BD961,$BD961),0)</f>
        <v>0</v>
      </c>
      <c r="BD961" t="str">
        <f>IF($A961&lt;&gt;"",VLOOKUP(TRUNC(MID($A961,1,2),0),Plano_Contas!$H$3:$J$103,2,TRUE),"")</f>
        <v/>
      </c>
      <c r="BE961" s="201" t="str">
        <f t="shared" si="55"/>
        <v/>
      </c>
      <c r="BF961" t="str">
        <f ca="1">IF($BT961&lt;&gt;"",SUMIF($BD$3:$BD$1004,"="&amp;$BD961,INDIRECT(ADDRESS(3,BF$2,1,1)):INDIRECT(ADDRESS(1004,BF$2,1,1))),"")</f>
        <v/>
      </c>
      <c r="BG961" t="str">
        <f ca="1">IF($BT961&lt;&gt;"",SUMIF($BD$3:$BD$1004,"="&amp;$BD961,INDIRECT(ADDRESS(3,BG$2,1,1)):INDIRECT(ADDRESS(1004,BG$2,1,1))),"")</f>
        <v/>
      </c>
      <c r="BH961" t="str">
        <f ca="1">IF($BT961&lt;&gt;"",SUMIF($BD$3:$BD$1004,"="&amp;$BD961,INDIRECT(ADDRESS(3,BH$2,1,1)):INDIRECT(ADDRESS(1004,BH$2,1,1))),"")</f>
        <v/>
      </c>
      <c r="BI961" t="str">
        <f ca="1">IF($BT961&lt;&gt;"",SUMIF($BD$3:$BD$1004,"="&amp;$BD961,INDIRECT(ADDRESS(3,BI$2,1,1)):INDIRECT(ADDRESS(1004,BI$2,1,1))),"")</f>
        <v/>
      </c>
      <c r="BJ961" t="str">
        <f ca="1">IF($BT961&lt;&gt;"",SUMIF($BD$3:$BD$1004,"="&amp;$BD961,INDIRECT(ADDRESS(3,BJ$2,1,1)):INDIRECT(ADDRESS(1004,BJ$2,1,1))),"")</f>
        <v/>
      </c>
      <c r="BK961" t="str">
        <f ca="1">IF($BT961&lt;&gt;"",SUMIF($BD$3:$BD$1004,"="&amp;$BD961,INDIRECT(ADDRESS(3,BK$2,1,1)):INDIRECT(ADDRESS(1004,BK$2,1,1))),"")</f>
        <v/>
      </c>
      <c r="BL961" t="str">
        <f ca="1">IF($BT961&lt;&gt;"",SUMIF($BD$3:$BD$1004,"="&amp;$BD961,INDIRECT(ADDRESS(3,BL$2,1,1)):INDIRECT(ADDRESS(1004,BL$2,1,1))),"")</f>
        <v/>
      </c>
      <c r="BM961" t="str">
        <f ca="1">IF($BT961&lt;&gt;"",SUMIF($BD$3:$BD$1004,"="&amp;$BD961,INDIRECT(ADDRESS(3,BM$2,1,1)):INDIRECT(ADDRESS(1004,BM$2,1,1))),"")</f>
        <v/>
      </c>
      <c r="BN961" t="str">
        <f ca="1">IF($BT961&lt;&gt;"",SUMIF($BD$3:$BD$1004,"="&amp;$BD961,INDIRECT(ADDRESS(3,BN$2,1,1)):INDIRECT(ADDRESS(1004,BN$2,1,1))),"")</f>
        <v/>
      </c>
      <c r="BO961" t="str">
        <f ca="1">IF($BT961&lt;&gt;"",SUMIF($BD$3:$BD$1004,"="&amp;$BD961,INDIRECT(ADDRESS(3,BO$2,1,1)):INDIRECT(ADDRESS(1004,BO$2,1,1))),"")</f>
        <v/>
      </c>
      <c r="BP961" t="str">
        <f ca="1">IF($BT961&lt;&gt;"",SUMIF($BD$3:$BD$1004,"="&amp;$BD961,INDIRECT(ADDRESS(3,BP$2,1,1)):INDIRECT(ADDRESS(1004,BP$2,1,1))),"")</f>
        <v/>
      </c>
      <c r="BQ961" t="str">
        <f ca="1">IF($BT961&lt;&gt;"",SUMIF($BD$3:$BD$1004,"="&amp;$BD961,INDIRECT(ADDRESS(3,BQ$2,1,1)):INDIRECT(ADDRESS(1004,BQ$2,1,1))),"")</f>
        <v/>
      </c>
      <c r="BR961" t="str">
        <f ca="1">IF($BT961&lt;&gt;"",SUMIF($BD$3:$BD$1004,"="&amp;$BD961,INDIRECT(ADDRESS(3,BR$2,1,1)):INDIRECT(ADDRESS(1004,BR$2,1,1))),"")</f>
        <v/>
      </c>
      <c r="BS961" t="str">
        <f>IF($A961&lt;&gt;"",VLOOKUP(TRUNC(MID($A961,1,2),0),Plano_Contas!$H$3:$J$103,3,TRUE),"")</f>
        <v/>
      </c>
      <c r="BT961" t="str">
        <f t="shared" si="56"/>
        <v/>
      </c>
      <c r="BV961">
        <f>Empresas!C961</f>
        <v>0</v>
      </c>
    </row>
    <row r="962" spans="1:74" x14ac:dyDescent="0.2">
      <c r="A962" s="89"/>
      <c r="B962" s="52" t="str">
        <f>IF($A962&lt;&gt;"",VLOOKUP(""&amp;$A962,Plano_Contas!$A$3:$F$1003,6,0),"")</f>
        <v/>
      </c>
      <c r="C962" s="91"/>
      <c r="D962" s="111"/>
      <c r="E962" s="112">
        <v>0</v>
      </c>
      <c r="F962" s="87"/>
      <c r="G962" s="85"/>
      <c r="H962" s="111"/>
      <c r="I962" s="112">
        <v>0</v>
      </c>
      <c r="J962" s="87"/>
      <c r="K962" s="85"/>
      <c r="L962" s="111"/>
      <c r="M962" s="112">
        <v>0</v>
      </c>
      <c r="N962" s="87"/>
      <c r="O962" s="85"/>
      <c r="P962" s="111"/>
      <c r="Q962" s="112">
        <v>0</v>
      </c>
      <c r="R962" s="87"/>
      <c r="S962" s="85"/>
      <c r="T962" s="111"/>
      <c r="U962" s="112">
        <v>0</v>
      </c>
      <c r="V962" s="87"/>
      <c r="W962" s="85"/>
      <c r="X962" s="111"/>
      <c r="Y962" s="112">
        <v>0</v>
      </c>
      <c r="Z962" s="87"/>
      <c r="AA962" s="85"/>
      <c r="AB962" s="111"/>
      <c r="AC962" s="112">
        <v>0</v>
      </c>
      <c r="AD962" s="87"/>
      <c r="AE962" s="85"/>
      <c r="AF962" s="111"/>
      <c r="AG962" s="112">
        <v>0</v>
      </c>
      <c r="AH962" s="87"/>
      <c r="AI962" s="85"/>
      <c r="AJ962" s="111"/>
      <c r="AK962" s="112">
        <v>0</v>
      </c>
      <c r="AL962" s="87"/>
      <c r="AM962" s="85"/>
      <c r="AN962" s="111"/>
      <c r="AO962" s="112">
        <v>0</v>
      </c>
      <c r="AP962" s="87"/>
      <c r="AQ962" s="85"/>
      <c r="AR962" s="111"/>
      <c r="AS962" s="112">
        <v>0</v>
      </c>
      <c r="AT962" s="87"/>
      <c r="AU962" s="85"/>
      <c r="AV962" s="111"/>
      <c r="AW962" s="112">
        <v>0</v>
      </c>
      <c r="AX962" s="87"/>
      <c r="AY962" s="85"/>
      <c r="AZ962" s="267">
        <f t="shared" si="57"/>
        <v>0</v>
      </c>
      <c r="BA962" s="88">
        <f t="shared" si="58"/>
        <v>0</v>
      </c>
      <c r="BC962">
        <f>IF($A962&lt;&gt;"",COUNTIF($BD$3:$BD962,$BD962),0)</f>
        <v>0</v>
      </c>
      <c r="BD962" t="str">
        <f>IF($A962&lt;&gt;"",VLOOKUP(TRUNC(MID($A962,1,2),0),Plano_Contas!$H$3:$J$103,2,TRUE),"")</f>
        <v/>
      </c>
      <c r="BE962" s="201" t="str">
        <f t="shared" si="55"/>
        <v/>
      </c>
      <c r="BF962" t="str">
        <f ca="1">IF($BT962&lt;&gt;"",SUMIF($BD$3:$BD$1004,"="&amp;$BD962,INDIRECT(ADDRESS(3,BF$2,1,1)):INDIRECT(ADDRESS(1004,BF$2,1,1))),"")</f>
        <v/>
      </c>
      <c r="BG962" t="str">
        <f ca="1">IF($BT962&lt;&gt;"",SUMIF($BD$3:$BD$1004,"="&amp;$BD962,INDIRECT(ADDRESS(3,BG$2,1,1)):INDIRECT(ADDRESS(1004,BG$2,1,1))),"")</f>
        <v/>
      </c>
      <c r="BH962" t="str">
        <f ca="1">IF($BT962&lt;&gt;"",SUMIF($BD$3:$BD$1004,"="&amp;$BD962,INDIRECT(ADDRESS(3,BH$2,1,1)):INDIRECT(ADDRESS(1004,BH$2,1,1))),"")</f>
        <v/>
      </c>
      <c r="BI962" t="str">
        <f ca="1">IF($BT962&lt;&gt;"",SUMIF($BD$3:$BD$1004,"="&amp;$BD962,INDIRECT(ADDRESS(3,BI$2,1,1)):INDIRECT(ADDRESS(1004,BI$2,1,1))),"")</f>
        <v/>
      </c>
      <c r="BJ962" t="str">
        <f ca="1">IF($BT962&lt;&gt;"",SUMIF($BD$3:$BD$1004,"="&amp;$BD962,INDIRECT(ADDRESS(3,BJ$2,1,1)):INDIRECT(ADDRESS(1004,BJ$2,1,1))),"")</f>
        <v/>
      </c>
      <c r="BK962" t="str">
        <f ca="1">IF($BT962&lt;&gt;"",SUMIF($BD$3:$BD$1004,"="&amp;$BD962,INDIRECT(ADDRESS(3,BK$2,1,1)):INDIRECT(ADDRESS(1004,BK$2,1,1))),"")</f>
        <v/>
      </c>
      <c r="BL962" t="str">
        <f ca="1">IF($BT962&lt;&gt;"",SUMIF($BD$3:$BD$1004,"="&amp;$BD962,INDIRECT(ADDRESS(3,BL$2,1,1)):INDIRECT(ADDRESS(1004,BL$2,1,1))),"")</f>
        <v/>
      </c>
      <c r="BM962" t="str">
        <f ca="1">IF($BT962&lt;&gt;"",SUMIF($BD$3:$BD$1004,"="&amp;$BD962,INDIRECT(ADDRESS(3,BM$2,1,1)):INDIRECT(ADDRESS(1004,BM$2,1,1))),"")</f>
        <v/>
      </c>
      <c r="BN962" t="str">
        <f ca="1">IF($BT962&lt;&gt;"",SUMIF($BD$3:$BD$1004,"="&amp;$BD962,INDIRECT(ADDRESS(3,BN$2,1,1)):INDIRECT(ADDRESS(1004,BN$2,1,1))),"")</f>
        <v/>
      </c>
      <c r="BO962" t="str">
        <f ca="1">IF($BT962&lt;&gt;"",SUMIF($BD$3:$BD$1004,"="&amp;$BD962,INDIRECT(ADDRESS(3,BO$2,1,1)):INDIRECT(ADDRESS(1004,BO$2,1,1))),"")</f>
        <v/>
      </c>
      <c r="BP962" t="str">
        <f ca="1">IF($BT962&lt;&gt;"",SUMIF($BD$3:$BD$1004,"="&amp;$BD962,INDIRECT(ADDRESS(3,BP$2,1,1)):INDIRECT(ADDRESS(1004,BP$2,1,1))),"")</f>
        <v/>
      </c>
      <c r="BQ962" t="str">
        <f ca="1">IF($BT962&lt;&gt;"",SUMIF($BD$3:$BD$1004,"="&amp;$BD962,INDIRECT(ADDRESS(3,BQ$2,1,1)):INDIRECT(ADDRESS(1004,BQ$2,1,1))),"")</f>
        <v/>
      </c>
      <c r="BR962" t="str">
        <f ca="1">IF($BT962&lt;&gt;"",SUMIF($BD$3:$BD$1004,"="&amp;$BD962,INDIRECT(ADDRESS(3,BR$2,1,1)):INDIRECT(ADDRESS(1004,BR$2,1,1))),"")</f>
        <v/>
      </c>
      <c r="BS962" t="str">
        <f>IF($A962&lt;&gt;"",VLOOKUP(TRUNC(MID($A962,1,2),0),Plano_Contas!$H$3:$J$103,3,TRUE),"")</f>
        <v/>
      </c>
      <c r="BT962" t="str">
        <f t="shared" si="56"/>
        <v/>
      </c>
      <c r="BV962">
        <f>Empresas!C962</f>
        <v>0</v>
      </c>
    </row>
    <row r="963" spans="1:74" x14ac:dyDescent="0.2">
      <c r="A963" s="89"/>
      <c r="B963" s="52" t="str">
        <f>IF($A963&lt;&gt;"",VLOOKUP(""&amp;$A963,Plano_Contas!$A$3:$F$1003,6,0),"")</f>
        <v/>
      </c>
      <c r="C963" s="91"/>
      <c r="D963" s="111"/>
      <c r="E963" s="112">
        <v>0</v>
      </c>
      <c r="F963" s="87"/>
      <c r="G963" s="85"/>
      <c r="H963" s="111"/>
      <c r="I963" s="112">
        <v>0</v>
      </c>
      <c r="J963" s="87"/>
      <c r="K963" s="85"/>
      <c r="L963" s="111"/>
      <c r="M963" s="112">
        <v>0</v>
      </c>
      <c r="N963" s="87"/>
      <c r="O963" s="85"/>
      <c r="P963" s="111"/>
      <c r="Q963" s="112">
        <v>0</v>
      </c>
      <c r="R963" s="87"/>
      <c r="S963" s="85"/>
      <c r="T963" s="111"/>
      <c r="U963" s="112">
        <v>0</v>
      </c>
      <c r="V963" s="87"/>
      <c r="W963" s="85"/>
      <c r="X963" s="111"/>
      <c r="Y963" s="112">
        <v>0</v>
      </c>
      <c r="Z963" s="87"/>
      <c r="AA963" s="85"/>
      <c r="AB963" s="111"/>
      <c r="AC963" s="112">
        <v>0</v>
      </c>
      <c r="AD963" s="87"/>
      <c r="AE963" s="85"/>
      <c r="AF963" s="111"/>
      <c r="AG963" s="112">
        <v>0</v>
      </c>
      <c r="AH963" s="87"/>
      <c r="AI963" s="85"/>
      <c r="AJ963" s="111"/>
      <c r="AK963" s="112">
        <v>0</v>
      </c>
      <c r="AL963" s="87"/>
      <c r="AM963" s="85"/>
      <c r="AN963" s="111"/>
      <c r="AO963" s="112">
        <v>0</v>
      </c>
      <c r="AP963" s="87"/>
      <c r="AQ963" s="85"/>
      <c r="AR963" s="111"/>
      <c r="AS963" s="112">
        <v>0</v>
      </c>
      <c r="AT963" s="87"/>
      <c r="AU963" s="85"/>
      <c r="AV963" s="111"/>
      <c r="AW963" s="112">
        <v>0</v>
      </c>
      <c r="AX963" s="87"/>
      <c r="AY963" s="85"/>
      <c r="AZ963" s="267">
        <f t="shared" si="57"/>
        <v>0</v>
      </c>
      <c r="BA963" s="88">
        <f t="shared" si="58"/>
        <v>0</v>
      </c>
      <c r="BC963">
        <f>IF($A963&lt;&gt;"",COUNTIF($BD$3:$BD963,$BD963),0)</f>
        <v>0</v>
      </c>
      <c r="BD963" t="str">
        <f>IF($A963&lt;&gt;"",VLOOKUP(TRUNC(MID($A963,1,2),0),Plano_Contas!$H$3:$J$103,2,TRUE),"")</f>
        <v/>
      </c>
      <c r="BE963" s="201" t="str">
        <f t="shared" ref="BE963:BE1004" si="59">IF(ISERR(SEARCH("[",$B963))=FALSE,MID($B963,SEARCH("[",$B963)+1,SEARCH("]",$B963)-SEARCH("[",$B963)-1),"")</f>
        <v/>
      </c>
      <c r="BF963" t="str">
        <f ca="1">IF($BT963&lt;&gt;"",SUMIF($BD$3:$BD$1004,"="&amp;$BD963,INDIRECT(ADDRESS(3,BF$2,1,1)):INDIRECT(ADDRESS(1004,BF$2,1,1))),"")</f>
        <v/>
      </c>
      <c r="BG963" t="str">
        <f ca="1">IF($BT963&lt;&gt;"",SUMIF($BD$3:$BD$1004,"="&amp;$BD963,INDIRECT(ADDRESS(3,BG$2,1,1)):INDIRECT(ADDRESS(1004,BG$2,1,1))),"")</f>
        <v/>
      </c>
      <c r="BH963" t="str">
        <f ca="1">IF($BT963&lt;&gt;"",SUMIF($BD$3:$BD$1004,"="&amp;$BD963,INDIRECT(ADDRESS(3,BH$2,1,1)):INDIRECT(ADDRESS(1004,BH$2,1,1))),"")</f>
        <v/>
      </c>
      <c r="BI963" t="str">
        <f ca="1">IF($BT963&lt;&gt;"",SUMIF($BD$3:$BD$1004,"="&amp;$BD963,INDIRECT(ADDRESS(3,BI$2,1,1)):INDIRECT(ADDRESS(1004,BI$2,1,1))),"")</f>
        <v/>
      </c>
      <c r="BJ963" t="str">
        <f ca="1">IF($BT963&lt;&gt;"",SUMIF($BD$3:$BD$1004,"="&amp;$BD963,INDIRECT(ADDRESS(3,BJ$2,1,1)):INDIRECT(ADDRESS(1004,BJ$2,1,1))),"")</f>
        <v/>
      </c>
      <c r="BK963" t="str">
        <f ca="1">IF($BT963&lt;&gt;"",SUMIF($BD$3:$BD$1004,"="&amp;$BD963,INDIRECT(ADDRESS(3,BK$2,1,1)):INDIRECT(ADDRESS(1004,BK$2,1,1))),"")</f>
        <v/>
      </c>
      <c r="BL963" t="str">
        <f ca="1">IF($BT963&lt;&gt;"",SUMIF($BD$3:$BD$1004,"="&amp;$BD963,INDIRECT(ADDRESS(3,BL$2,1,1)):INDIRECT(ADDRESS(1004,BL$2,1,1))),"")</f>
        <v/>
      </c>
      <c r="BM963" t="str">
        <f ca="1">IF($BT963&lt;&gt;"",SUMIF($BD$3:$BD$1004,"="&amp;$BD963,INDIRECT(ADDRESS(3,BM$2,1,1)):INDIRECT(ADDRESS(1004,BM$2,1,1))),"")</f>
        <v/>
      </c>
      <c r="BN963" t="str">
        <f ca="1">IF($BT963&lt;&gt;"",SUMIF($BD$3:$BD$1004,"="&amp;$BD963,INDIRECT(ADDRESS(3,BN$2,1,1)):INDIRECT(ADDRESS(1004,BN$2,1,1))),"")</f>
        <v/>
      </c>
      <c r="BO963" t="str">
        <f ca="1">IF($BT963&lt;&gt;"",SUMIF($BD$3:$BD$1004,"="&amp;$BD963,INDIRECT(ADDRESS(3,BO$2,1,1)):INDIRECT(ADDRESS(1004,BO$2,1,1))),"")</f>
        <v/>
      </c>
      <c r="BP963" t="str">
        <f ca="1">IF($BT963&lt;&gt;"",SUMIF($BD$3:$BD$1004,"="&amp;$BD963,INDIRECT(ADDRESS(3,BP$2,1,1)):INDIRECT(ADDRESS(1004,BP$2,1,1))),"")</f>
        <v/>
      </c>
      <c r="BQ963" t="str">
        <f ca="1">IF($BT963&lt;&gt;"",SUMIF($BD$3:$BD$1004,"="&amp;$BD963,INDIRECT(ADDRESS(3,BQ$2,1,1)):INDIRECT(ADDRESS(1004,BQ$2,1,1))),"")</f>
        <v/>
      </c>
      <c r="BR963" t="str">
        <f ca="1">IF($BT963&lt;&gt;"",SUMIF($BD$3:$BD$1004,"="&amp;$BD963,INDIRECT(ADDRESS(3,BR$2,1,1)):INDIRECT(ADDRESS(1004,BR$2,1,1))),"")</f>
        <v/>
      </c>
      <c r="BS963" t="str">
        <f>IF($A963&lt;&gt;"",VLOOKUP(TRUNC(MID($A963,1,2),0),Plano_Contas!$H$3:$J$103,3,TRUE),"")</f>
        <v/>
      </c>
      <c r="BT963" t="str">
        <f t="shared" ref="BT963:BT1004" si="60">IF(($BC963=1)*($BS963&lt;&gt;"T"),$BD963&amp;IF($BE963&lt;&gt;""," ("&amp;$BE963&amp;")",""),"")</f>
        <v/>
      </c>
      <c r="BV963">
        <f>Empresas!C963</f>
        <v>0</v>
      </c>
    </row>
    <row r="964" spans="1:74" x14ac:dyDescent="0.2">
      <c r="A964" s="89"/>
      <c r="B964" s="52" t="str">
        <f>IF($A964&lt;&gt;"",VLOOKUP(""&amp;$A964,Plano_Contas!$A$3:$F$1003,6,0),"")</f>
        <v/>
      </c>
      <c r="C964" s="91"/>
      <c r="D964" s="111"/>
      <c r="E964" s="112">
        <v>0</v>
      </c>
      <c r="F964" s="87"/>
      <c r="G964" s="85"/>
      <c r="H964" s="111"/>
      <c r="I964" s="112">
        <v>0</v>
      </c>
      <c r="J964" s="87"/>
      <c r="K964" s="85"/>
      <c r="L964" s="111"/>
      <c r="M964" s="112">
        <v>0</v>
      </c>
      <c r="N964" s="87"/>
      <c r="O964" s="85"/>
      <c r="P964" s="111"/>
      <c r="Q964" s="112">
        <v>0</v>
      </c>
      <c r="R964" s="87"/>
      <c r="S964" s="85"/>
      <c r="T964" s="111"/>
      <c r="U964" s="112">
        <v>0</v>
      </c>
      <c r="V964" s="87"/>
      <c r="W964" s="85"/>
      <c r="X964" s="111"/>
      <c r="Y964" s="112">
        <v>0</v>
      </c>
      <c r="Z964" s="87"/>
      <c r="AA964" s="85"/>
      <c r="AB964" s="111"/>
      <c r="AC964" s="112">
        <v>0</v>
      </c>
      <c r="AD964" s="87"/>
      <c r="AE964" s="85"/>
      <c r="AF964" s="111"/>
      <c r="AG964" s="112">
        <v>0</v>
      </c>
      <c r="AH964" s="87"/>
      <c r="AI964" s="85"/>
      <c r="AJ964" s="111"/>
      <c r="AK964" s="112">
        <v>0</v>
      </c>
      <c r="AL964" s="87"/>
      <c r="AM964" s="85"/>
      <c r="AN964" s="111"/>
      <c r="AO964" s="112">
        <v>0</v>
      </c>
      <c r="AP964" s="87"/>
      <c r="AQ964" s="85"/>
      <c r="AR964" s="111"/>
      <c r="AS964" s="112">
        <v>0</v>
      </c>
      <c r="AT964" s="87"/>
      <c r="AU964" s="85"/>
      <c r="AV964" s="111"/>
      <c r="AW964" s="112">
        <v>0</v>
      </c>
      <c r="AX964" s="87"/>
      <c r="AY964" s="85"/>
      <c r="AZ964" s="267">
        <f t="shared" si="57"/>
        <v>0</v>
      </c>
      <c r="BA964" s="88">
        <f t="shared" si="58"/>
        <v>0</v>
      </c>
      <c r="BC964">
        <f>IF($A964&lt;&gt;"",COUNTIF($BD$3:$BD964,$BD964),0)</f>
        <v>0</v>
      </c>
      <c r="BD964" t="str">
        <f>IF($A964&lt;&gt;"",VLOOKUP(TRUNC(MID($A964,1,2),0),Plano_Contas!$H$3:$J$103,2,TRUE),"")</f>
        <v/>
      </c>
      <c r="BE964" s="201" t="str">
        <f t="shared" si="59"/>
        <v/>
      </c>
      <c r="BF964" t="str">
        <f ca="1">IF($BT964&lt;&gt;"",SUMIF($BD$3:$BD$1004,"="&amp;$BD964,INDIRECT(ADDRESS(3,BF$2,1,1)):INDIRECT(ADDRESS(1004,BF$2,1,1))),"")</f>
        <v/>
      </c>
      <c r="BG964" t="str">
        <f ca="1">IF($BT964&lt;&gt;"",SUMIF($BD$3:$BD$1004,"="&amp;$BD964,INDIRECT(ADDRESS(3,BG$2,1,1)):INDIRECT(ADDRESS(1004,BG$2,1,1))),"")</f>
        <v/>
      </c>
      <c r="BH964" t="str">
        <f ca="1">IF($BT964&lt;&gt;"",SUMIF($BD$3:$BD$1004,"="&amp;$BD964,INDIRECT(ADDRESS(3,BH$2,1,1)):INDIRECT(ADDRESS(1004,BH$2,1,1))),"")</f>
        <v/>
      </c>
      <c r="BI964" t="str">
        <f ca="1">IF($BT964&lt;&gt;"",SUMIF($BD$3:$BD$1004,"="&amp;$BD964,INDIRECT(ADDRESS(3,BI$2,1,1)):INDIRECT(ADDRESS(1004,BI$2,1,1))),"")</f>
        <v/>
      </c>
      <c r="BJ964" t="str">
        <f ca="1">IF($BT964&lt;&gt;"",SUMIF($BD$3:$BD$1004,"="&amp;$BD964,INDIRECT(ADDRESS(3,BJ$2,1,1)):INDIRECT(ADDRESS(1004,BJ$2,1,1))),"")</f>
        <v/>
      </c>
      <c r="BK964" t="str">
        <f ca="1">IF($BT964&lt;&gt;"",SUMIF($BD$3:$BD$1004,"="&amp;$BD964,INDIRECT(ADDRESS(3,BK$2,1,1)):INDIRECT(ADDRESS(1004,BK$2,1,1))),"")</f>
        <v/>
      </c>
      <c r="BL964" t="str">
        <f ca="1">IF($BT964&lt;&gt;"",SUMIF($BD$3:$BD$1004,"="&amp;$BD964,INDIRECT(ADDRESS(3,BL$2,1,1)):INDIRECT(ADDRESS(1004,BL$2,1,1))),"")</f>
        <v/>
      </c>
      <c r="BM964" t="str">
        <f ca="1">IF($BT964&lt;&gt;"",SUMIF($BD$3:$BD$1004,"="&amp;$BD964,INDIRECT(ADDRESS(3,BM$2,1,1)):INDIRECT(ADDRESS(1004,BM$2,1,1))),"")</f>
        <v/>
      </c>
      <c r="BN964" t="str">
        <f ca="1">IF($BT964&lt;&gt;"",SUMIF($BD$3:$BD$1004,"="&amp;$BD964,INDIRECT(ADDRESS(3,BN$2,1,1)):INDIRECT(ADDRESS(1004,BN$2,1,1))),"")</f>
        <v/>
      </c>
      <c r="BO964" t="str">
        <f ca="1">IF($BT964&lt;&gt;"",SUMIF($BD$3:$BD$1004,"="&amp;$BD964,INDIRECT(ADDRESS(3,BO$2,1,1)):INDIRECT(ADDRESS(1004,BO$2,1,1))),"")</f>
        <v/>
      </c>
      <c r="BP964" t="str">
        <f ca="1">IF($BT964&lt;&gt;"",SUMIF($BD$3:$BD$1004,"="&amp;$BD964,INDIRECT(ADDRESS(3,BP$2,1,1)):INDIRECT(ADDRESS(1004,BP$2,1,1))),"")</f>
        <v/>
      </c>
      <c r="BQ964" t="str">
        <f ca="1">IF($BT964&lt;&gt;"",SUMIF($BD$3:$BD$1004,"="&amp;$BD964,INDIRECT(ADDRESS(3,BQ$2,1,1)):INDIRECT(ADDRESS(1004,BQ$2,1,1))),"")</f>
        <v/>
      </c>
      <c r="BR964" t="str">
        <f ca="1">IF($BT964&lt;&gt;"",SUMIF($BD$3:$BD$1004,"="&amp;$BD964,INDIRECT(ADDRESS(3,BR$2,1,1)):INDIRECT(ADDRESS(1004,BR$2,1,1))),"")</f>
        <v/>
      </c>
      <c r="BS964" t="str">
        <f>IF($A964&lt;&gt;"",VLOOKUP(TRUNC(MID($A964,1,2),0),Plano_Contas!$H$3:$J$103,3,TRUE),"")</f>
        <v/>
      </c>
      <c r="BT964" t="str">
        <f t="shared" si="60"/>
        <v/>
      </c>
      <c r="BV964">
        <f>Empresas!C964</f>
        <v>0</v>
      </c>
    </row>
    <row r="965" spans="1:74" x14ac:dyDescent="0.2">
      <c r="A965" s="89"/>
      <c r="B965" s="52" t="str">
        <f>IF($A965&lt;&gt;"",VLOOKUP(""&amp;$A965,Plano_Contas!$A$3:$F$1003,6,0),"")</f>
        <v/>
      </c>
      <c r="C965" s="91"/>
      <c r="D965" s="111"/>
      <c r="E965" s="112">
        <v>0</v>
      </c>
      <c r="F965" s="87"/>
      <c r="G965" s="85"/>
      <c r="H965" s="111"/>
      <c r="I965" s="112">
        <v>0</v>
      </c>
      <c r="J965" s="87"/>
      <c r="K965" s="85"/>
      <c r="L965" s="111"/>
      <c r="M965" s="112">
        <v>0</v>
      </c>
      <c r="N965" s="87"/>
      <c r="O965" s="85"/>
      <c r="P965" s="111"/>
      <c r="Q965" s="112">
        <v>0</v>
      </c>
      <c r="R965" s="87"/>
      <c r="S965" s="85"/>
      <c r="T965" s="111"/>
      <c r="U965" s="112">
        <v>0</v>
      </c>
      <c r="V965" s="87"/>
      <c r="W965" s="85"/>
      <c r="X965" s="111"/>
      <c r="Y965" s="112">
        <v>0</v>
      </c>
      <c r="Z965" s="87"/>
      <c r="AA965" s="85"/>
      <c r="AB965" s="111"/>
      <c r="AC965" s="112">
        <v>0</v>
      </c>
      <c r="AD965" s="87"/>
      <c r="AE965" s="85"/>
      <c r="AF965" s="111"/>
      <c r="AG965" s="112">
        <v>0</v>
      </c>
      <c r="AH965" s="87"/>
      <c r="AI965" s="85"/>
      <c r="AJ965" s="111"/>
      <c r="AK965" s="112">
        <v>0</v>
      </c>
      <c r="AL965" s="87"/>
      <c r="AM965" s="85"/>
      <c r="AN965" s="111"/>
      <c r="AO965" s="112">
        <v>0</v>
      </c>
      <c r="AP965" s="87"/>
      <c r="AQ965" s="85"/>
      <c r="AR965" s="111"/>
      <c r="AS965" s="112">
        <v>0</v>
      </c>
      <c r="AT965" s="87"/>
      <c r="AU965" s="85"/>
      <c r="AV965" s="111"/>
      <c r="AW965" s="112">
        <v>0</v>
      </c>
      <c r="AX965" s="87"/>
      <c r="AY965" s="85"/>
      <c r="AZ965" s="267">
        <f t="shared" si="57"/>
        <v>0</v>
      </c>
      <c r="BA965" s="88">
        <f t="shared" si="58"/>
        <v>0</v>
      </c>
      <c r="BC965">
        <f>IF($A965&lt;&gt;"",COUNTIF($BD$3:$BD965,$BD965),0)</f>
        <v>0</v>
      </c>
      <c r="BD965" t="str">
        <f>IF($A965&lt;&gt;"",VLOOKUP(TRUNC(MID($A965,1,2),0),Plano_Contas!$H$3:$J$103,2,TRUE),"")</f>
        <v/>
      </c>
      <c r="BE965" s="201" t="str">
        <f t="shared" si="59"/>
        <v/>
      </c>
      <c r="BF965" t="str">
        <f ca="1">IF($BT965&lt;&gt;"",SUMIF($BD$3:$BD$1004,"="&amp;$BD965,INDIRECT(ADDRESS(3,BF$2,1,1)):INDIRECT(ADDRESS(1004,BF$2,1,1))),"")</f>
        <v/>
      </c>
      <c r="BG965" t="str">
        <f ca="1">IF($BT965&lt;&gt;"",SUMIF($BD$3:$BD$1004,"="&amp;$BD965,INDIRECT(ADDRESS(3,BG$2,1,1)):INDIRECT(ADDRESS(1004,BG$2,1,1))),"")</f>
        <v/>
      </c>
      <c r="BH965" t="str">
        <f ca="1">IF($BT965&lt;&gt;"",SUMIF($BD$3:$BD$1004,"="&amp;$BD965,INDIRECT(ADDRESS(3,BH$2,1,1)):INDIRECT(ADDRESS(1004,BH$2,1,1))),"")</f>
        <v/>
      </c>
      <c r="BI965" t="str">
        <f ca="1">IF($BT965&lt;&gt;"",SUMIF($BD$3:$BD$1004,"="&amp;$BD965,INDIRECT(ADDRESS(3,BI$2,1,1)):INDIRECT(ADDRESS(1004,BI$2,1,1))),"")</f>
        <v/>
      </c>
      <c r="BJ965" t="str">
        <f ca="1">IF($BT965&lt;&gt;"",SUMIF($BD$3:$BD$1004,"="&amp;$BD965,INDIRECT(ADDRESS(3,BJ$2,1,1)):INDIRECT(ADDRESS(1004,BJ$2,1,1))),"")</f>
        <v/>
      </c>
      <c r="BK965" t="str">
        <f ca="1">IF($BT965&lt;&gt;"",SUMIF($BD$3:$BD$1004,"="&amp;$BD965,INDIRECT(ADDRESS(3,BK$2,1,1)):INDIRECT(ADDRESS(1004,BK$2,1,1))),"")</f>
        <v/>
      </c>
      <c r="BL965" t="str">
        <f ca="1">IF($BT965&lt;&gt;"",SUMIF($BD$3:$BD$1004,"="&amp;$BD965,INDIRECT(ADDRESS(3,BL$2,1,1)):INDIRECT(ADDRESS(1004,BL$2,1,1))),"")</f>
        <v/>
      </c>
      <c r="BM965" t="str">
        <f ca="1">IF($BT965&lt;&gt;"",SUMIF($BD$3:$BD$1004,"="&amp;$BD965,INDIRECT(ADDRESS(3,BM$2,1,1)):INDIRECT(ADDRESS(1004,BM$2,1,1))),"")</f>
        <v/>
      </c>
      <c r="BN965" t="str">
        <f ca="1">IF($BT965&lt;&gt;"",SUMIF($BD$3:$BD$1004,"="&amp;$BD965,INDIRECT(ADDRESS(3,BN$2,1,1)):INDIRECT(ADDRESS(1004,BN$2,1,1))),"")</f>
        <v/>
      </c>
      <c r="BO965" t="str">
        <f ca="1">IF($BT965&lt;&gt;"",SUMIF($BD$3:$BD$1004,"="&amp;$BD965,INDIRECT(ADDRESS(3,BO$2,1,1)):INDIRECT(ADDRESS(1004,BO$2,1,1))),"")</f>
        <v/>
      </c>
      <c r="BP965" t="str">
        <f ca="1">IF($BT965&lt;&gt;"",SUMIF($BD$3:$BD$1004,"="&amp;$BD965,INDIRECT(ADDRESS(3,BP$2,1,1)):INDIRECT(ADDRESS(1004,BP$2,1,1))),"")</f>
        <v/>
      </c>
      <c r="BQ965" t="str">
        <f ca="1">IF($BT965&lt;&gt;"",SUMIF($BD$3:$BD$1004,"="&amp;$BD965,INDIRECT(ADDRESS(3,BQ$2,1,1)):INDIRECT(ADDRESS(1004,BQ$2,1,1))),"")</f>
        <v/>
      </c>
      <c r="BR965" t="str">
        <f ca="1">IF($BT965&lt;&gt;"",SUMIF($BD$3:$BD$1004,"="&amp;$BD965,INDIRECT(ADDRESS(3,BR$2,1,1)):INDIRECT(ADDRESS(1004,BR$2,1,1))),"")</f>
        <v/>
      </c>
      <c r="BS965" t="str">
        <f>IF($A965&lt;&gt;"",VLOOKUP(TRUNC(MID($A965,1,2),0),Plano_Contas!$H$3:$J$103,3,TRUE),"")</f>
        <v/>
      </c>
      <c r="BT965" t="str">
        <f t="shared" si="60"/>
        <v/>
      </c>
      <c r="BV965">
        <f>Empresas!C965</f>
        <v>0</v>
      </c>
    </row>
    <row r="966" spans="1:74" x14ac:dyDescent="0.2">
      <c r="A966" s="89"/>
      <c r="B966" s="52" t="str">
        <f>IF($A966&lt;&gt;"",VLOOKUP(""&amp;$A966,Plano_Contas!$A$3:$F$1003,6,0),"")</f>
        <v/>
      </c>
      <c r="C966" s="91"/>
      <c r="D966" s="111"/>
      <c r="E966" s="112">
        <v>0</v>
      </c>
      <c r="F966" s="87"/>
      <c r="G966" s="85"/>
      <c r="H966" s="111"/>
      <c r="I966" s="112">
        <v>0</v>
      </c>
      <c r="J966" s="87"/>
      <c r="K966" s="85"/>
      <c r="L966" s="111"/>
      <c r="M966" s="112">
        <v>0</v>
      </c>
      <c r="N966" s="87"/>
      <c r="O966" s="85"/>
      <c r="P966" s="111"/>
      <c r="Q966" s="112">
        <v>0</v>
      </c>
      <c r="R966" s="87"/>
      <c r="S966" s="85"/>
      <c r="T966" s="111"/>
      <c r="U966" s="112">
        <v>0</v>
      </c>
      <c r="V966" s="87"/>
      <c r="W966" s="85"/>
      <c r="X966" s="111"/>
      <c r="Y966" s="112">
        <v>0</v>
      </c>
      <c r="Z966" s="87"/>
      <c r="AA966" s="85"/>
      <c r="AB966" s="111"/>
      <c r="AC966" s="112">
        <v>0</v>
      </c>
      <c r="AD966" s="87"/>
      <c r="AE966" s="85"/>
      <c r="AF966" s="111"/>
      <c r="AG966" s="112">
        <v>0</v>
      </c>
      <c r="AH966" s="87"/>
      <c r="AI966" s="85"/>
      <c r="AJ966" s="111"/>
      <c r="AK966" s="112">
        <v>0</v>
      </c>
      <c r="AL966" s="87"/>
      <c r="AM966" s="85"/>
      <c r="AN966" s="111"/>
      <c r="AO966" s="112">
        <v>0</v>
      </c>
      <c r="AP966" s="87"/>
      <c r="AQ966" s="85"/>
      <c r="AR966" s="111"/>
      <c r="AS966" s="112">
        <v>0</v>
      </c>
      <c r="AT966" s="87"/>
      <c r="AU966" s="85"/>
      <c r="AV966" s="111"/>
      <c r="AW966" s="112">
        <v>0</v>
      </c>
      <c r="AX966" s="87"/>
      <c r="AY966" s="85"/>
      <c r="AZ966" s="267">
        <f t="shared" si="57"/>
        <v>0</v>
      </c>
      <c r="BA966" s="88">
        <f t="shared" si="58"/>
        <v>0</v>
      </c>
      <c r="BC966">
        <f>IF($A966&lt;&gt;"",COUNTIF($BD$3:$BD966,$BD966),0)</f>
        <v>0</v>
      </c>
      <c r="BD966" t="str">
        <f>IF($A966&lt;&gt;"",VLOOKUP(TRUNC(MID($A966,1,2),0),Plano_Contas!$H$3:$J$103,2,TRUE),"")</f>
        <v/>
      </c>
      <c r="BE966" s="201" t="str">
        <f t="shared" si="59"/>
        <v/>
      </c>
      <c r="BF966" t="str">
        <f ca="1">IF($BT966&lt;&gt;"",SUMIF($BD$3:$BD$1004,"="&amp;$BD966,INDIRECT(ADDRESS(3,BF$2,1,1)):INDIRECT(ADDRESS(1004,BF$2,1,1))),"")</f>
        <v/>
      </c>
      <c r="BG966" t="str">
        <f ca="1">IF($BT966&lt;&gt;"",SUMIF($BD$3:$BD$1004,"="&amp;$BD966,INDIRECT(ADDRESS(3,BG$2,1,1)):INDIRECT(ADDRESS(1004,BG$2,1,1))),"")</f>
        <v/>
      </c>
      <c r="BH966" t="str">
        <f ca="1">IF($BT966&lt;&gt;"",SUMIF($BD$3:$BD$1004,"="&amp;$BD966,INDIRECT(ADDRESS(3,BH$2,1,1)):INDIRECT(ADDRESS(1004,BH$2,1,1))),"")</f>
        <v/>
      </c>
      <c r="BI966" t="str">
        <f ca="1">IF($BT966&lt;&gt;"",SUMIF($BD$3:$BD$1004,"="&amp;$BD966,INDIRECT(ADDRESS(3,BI$2,1,1)):INDIRECT(ADDRESS(1004,BI$2,1,1))),"")</f>
        <v/>
      </c>
      <c r="BJ966" t="str">
        <f ca="1">IF($BT966&lt;&gt;"",SUMIF($BD$3:$BD$1004,"="&amp;$BD966,INDIRECT(ADDRESS(3,BJ$2,1,1)):INDIRECT(ADDRESS(1004,BJ$2,1,1))),"")</f>
        <v/>
      </c>
      <c r="BK966" t="str">
        <f ca="1">IF($BT966&lt;&gt;"",SUMIF($BD$3:$BD$1004,"="&amp;$BD966,INDIRECT(ADDRESS(3,BK$2,1,1)):INDIRECT(ADDRESS(1004,BK$2,1,1))),"")</f>
        <v/>
      </c>
      <c r="BL966" t="str">
        <f ca="1">IF($BT966&lt;&gt;"",SUMIF($BD$3:$BD$1004,"="&amp;$BD966,INDIRECT(ADDRESS(3,BL$2,1,1)):INDIRECT(ADDRESS(1004,BL$2,1,1))),"")</f>
        <v/>
      </c>
      <c r="BM966" t="str">
        <f ca="1">IF($BT966&lt;&gt;"",SUMIF($BD$3:$BD$1004,"="&amp;$BD966,INDIRECT(ADDRESS(3,BM$2,1,1)):INDIRECT(ADDRESS(1004,BM$2,1,1))),"")</f>
        <v/>
      </c>
      <c r="BN966" t="str">
        <f ca="1">IF($BT966&lt;&gt;"",SUMIF($BD$3:$BD$1004,"="&amp;$BD966,INDIRECT(ADDRESS(3,BN$2,1,1)):INDIRECT(ADDRESS(1004,BN$2,1,1))),"")</f>
        <v/>
      </c>
      <c r="BO966" t="str">
        <f ca="1">IF($BT966&lt;&gt;"",SUMIF($BD$3:$BD$1004,"="&amp;$BD966,INDIRECT(ADDRESS(3,BO$2,1,1)):INDIRECT(ADDRESS(1004,BO$2,1,1))),"")</f>
        <v/>
      </c>
      <c r="BP966" t="str">
        <f ca="1">IF($BT966&lt;&gt;"",SUMIF($BD$3:$BD$1004,"="&amp;$BD966,INDIRECT(ADDRESS(3,BP$2,1,1)):INDIRECT(ADDRESS(1004,BP$2,1,1))),"")</f>
        <v/>
      </c>
      <c r="BQ966" t="str">
        <f ca="1">IF($BT966&lt;&gt;"",SUMIF($BD$3:$BD$1004,"="&amp;$BD966,INDIRECT(ADDRESS(3,BQ$2,1,1)):INDIRECT(ADDRESS(1004,BQ$2,1,1))),"")</f>
        <v/>
      </c>
      <c r="BR966" t="str">
        <f ca="1">IF($BT966&lt;&gt;"",SUMIF($BD$3:$BD$1004,"="&amp;$BD966,INDIRECT(ADDRESS(3,BR$2,1,1)):INDIRECT(ADDRESS(1004,BR$2,1,1))),"")</f>
        <v/>
      </c>
      <c r="BS966" t="str">
        <f>IF($A966&lt;&gt;"",VLOOKUP(TRUNC(MID($A966,1,2),0),Plano_Contas!$H$3:$J$103,3,TRUE),"")</f>
        <v/>
      </c>
      <c r="BT966" t="str">
        <f t="shared" si="60"/>
        <v/>
      </c>
      <c r="BV966">
        <f>Empresas!C966</f>
        <v>0</v>
      </c>
    </row>
    <row r="967" spans="1:74" x14ac:dyDescent="0.2">
      <c r="A967" s="89"/>
      <c r="B967" s="52" t="str">
        <f>IF($A967&lt;&gt;"",VLOOKUP(""&amp;$A967,Plano_Contas!$A$3:$F$1003,6,0),"")</f>
        <v/>
      </c>
      <c r="C967" s="91"/>
      <c r="D967" s="111"/>
      <c r="E967" s="112">
        <v>0</v>
      </c>
      <c r="F967" s="87"/>
      <c r="G967" s="85"/>
      <c r="H967" s="111"/>
      <c r="I967" s="112">
        <v>0</v>
      </c>
      <c r="J967" s="87"/>
      <c r="K967" s="85"/>
      <c r="L967" s="111"/>
      <c r="M967" s="112">
        <v>0</v>
      </c>
      <c r="N967" s="87"/>
      <c r="O967" s="85"/>
      <c r="P967" s="111"/>
      <c r="Q967" s="112">
        <v>0</v>
      </c>
      <c r="R967" s="87"/>
      <c r="S967" s="85"/>
      <c r="T967" s="111"/>
      <c r="U967" s="112">
        <v>0</v>
      </c>
      <c r="V967" s="87"/>
      <c r="W967" s="85"/>
      <c r="X967" s="111"/>
      <c r="Y967" s="112">
        <v>0</v>
      </c>
      <c r="Z967" s="87"/>
      <c r="AA967" s="85"/>
      <c r="AB967" s="111"/>
      <c r="AC967" s="112">
        <v>0</v>
      </c>
      <c r="AD967" s="87"/>
      <c r="AE967" s="85"/>
      <c r="AF967" s="111"/>
      <c r="AG967" s="112">
        <v>0</v>
      </c>
      <c r="AH967" s="87"/>
      <c r="AI967" s="85"/>
      <c r="AJ967" s="111"/>
      <c r="AK967" s="112">
        <v>0</v>
      </c>
      <c r="AL967" s="87"/>
      <c r="AM967" s="85"/>
      <c r="AN967" s="111"/>
      <c r="AO967" s="112">
        <v>0</v>
      </c>
      <c r="AP967" s="87"/>
      <c r="AQ967" s="85"/>
      <c r="AR967" s="111"/>
      <c r="AS967" s="112">
        <v>0</v>
      </c>
      <c r="AT967" s="87"/>
      <c r="AU967" s="85"/>
      <c r="AV967" s="111"/>
      <c r="AW967" s="112">
        <v>0</v>
      </c>
      <c r="AX967" s="87"/>
      <c r="AY967" s="85"/>
      <c r="AZ967" s="267">
        <f t="shared" si="57"/>
        <v>0</v>
      </c>
      <c r="BA967" s="88">
        <f t="shared" si="58"/>
        <v>0</v>
      </c>
      <c r="BC967">
        <f>IF($A967&lt;&gt;"",COUNTIF($BD$3:$BD967,$BD967),0)</f>
        <v>0</v>
      </c>
      <c r="BD967" t="str">
        <f>IF($A967&lt;&gt;"",VLOOKUP(TRUNC(MID($A967,1,2),0),Plano_Contas!$H$3:$J$103,2,TRUE),"")</f>
        <v/>
      </c>
      <c r="BE967" s="201" t="str">
        <f t="shared" si="59"/>
        <v/>
      </c>
      <c r="BF967" t="str">
        <f ca="1">IF($BT967&lt;&gt;"",SUMIF($BD$3:$BD$1004,"="&amp;$BD967,INDIRECT(ADDRESS(3,BF$2,1,1)):INDIRECT(ADDRESS(1004,BF$2,1,1))),"")</f>
        <v/>
      </c>
      <c r="BG967" t="str">
        <f ca="1">IF($BT967&lt;&gt;"",SUMIF($BD$3:$BD$1004,"="&amp;$BD967,INDIRECT(ADDRESS(3,BG$2,1,1)):INDIRECT(ADDRESS(1004,BG$2,1,1))),"")</f>
        <v/>
      </c>
      <c r="BH967" t="str">
        <f ca="1">IF($BT967&lt;&gt;"",SUMIF($BD$3:$BD$1004,"="&amp;$BD967,INDIRECT(ADDRESS(3,BH$2,1,1)):INDIRECT(ADDRESS(1004,BH$2,1,1))),"")</f>
        <v/>
      </c>
      <c r="BI967" t="str">
        <f ca="1">IF($BT967&lt;&gt;"",SUMIF($BD$3:$BD$1004,"="&amp;$BD967,INDIRECT(ADDRESS(3,BI$2,1,1)):INDIRECT(ADDRESS(1004,BI$2,1,1))),"")</f>
        <v/>
      </c>
      <c r="BJ967" t="str">
        <f ca="1">IF($BT967&lt;&gt;"",SUMIF($BD$3:$BD$1004,"="&amp;$BD967,INDIRECT(ADDRESS(3,BJ$2,1,1)):INDIRECT(ADDRESS(1004,BJ$2,1,1))),"")</f>
        <v/>
      </c>
      <c r="BK967" t="str">
        <f ca="1">IF($BT967&lt;&gt;"",SUMIF($BD$3:$BD$1004,"="&amp;$BD967,INDIRECT(ADDRESS(3,BK$2,1,1)):INDIRECT(ADDRESS(1004,BK$2,1,1))),"")</f>
        <v/>
      </c>
      <c r="BL967" t="str">
        <f ca="1">IF($BT967&lt;&gt;"",SUMIF($BD$3:$BD$1004,"="&amp;$BD967,INDIRECT(ADDRESS(3,BL$2,1,1)):INDIRECT(ADDRESS(1004,BL$2,1,1))),"")</f>
        <v/>
      </c>
      <c r="BM967" t="str">
        <f ca="1">IF($BT967&lt;&gt;"",SUMIF($BD$3:$BD$1004,"="&amp;$BD967,INDIRECT(ADDRESS(3,BM$2,1,1)):INDIRECT(ADDRESS(1004,BM$2,1,1))),"")</f>
        <v/>
      </c>
      <c r="BN967" t="str">
        <f ca="1">IF($BT967&lt;&gt;"",SUMIF($BD$3:$BD$1004,"="&amp;$BD967,INDIRECT(ADDRESS(3,BN$2,1,1)):INDIRECT(ADDRESS(1004,BN$2,1,1))),"")</f>
        <v/>
      </c>
      <c r="BO967" t="str">
        <f ca="1">IF($BT967&lt;&gt;"",SUMIF($BD$3:$BD$1004,"="&amp;$BD967,INDIRECT(ADDRESS(3,BO$2,1,1)):INDIRECT(ADDRESS(1004,BO$2,1,1))),"")</f>
        <v/>
      </c>
      <c r="BP967" t="str">
        <f ca="1">IF($BT967&lt;&gt;"",SUMIF($BD$3:$BD$1004,"="&amp;$BD967,INDIRECT(ADDRESS(3,BP$2,1,1)):INDIRECT(ADDRESS(1004,BP$2,1,1))),"")</f>
        <v/>
      </c>
      <c r="BQ967" t="str">
        <f ca="1">IF($BT967&lt;&gt;"",SUMIF($BD$3:$BD$1004,"="&amp;$BD967,INDIRECT(ADDRESS(3,BQ$2,1,1)):INDIRECT(ADDRESS(1004,BQ$2,1,1))),"")</f>
        <v/>
      </c>
      <c r="BR967" t="str">
        <f ca="1">IF($BT967&lt;&gt;"",SUMIF($BD$3:$BD$1004,"="&amp;$BD967,INDIRECT(ADDRESS(3,BR$2,1,1)):INDIRECT(ADDRESS(1004,BR$2,1,1))),"")</f>
        <v/>
      </c>
      <c r="BS967" t="str">
        <f>IF($A967&lt;&gt;"",VLOOKUP(TRUNC(MID($A967,1,2),0),Plano_Contas!$H$3:$J$103,3,TRUE),"")</f>
        <v/>
      </c>
      <c r="BT967" t="str">
        <f t="shared" si="60"/>
        <v/>
      </c>
      <c r="BV967">
        <f>Empresas!C967</f>
        <v>0</v>
      </c>
    </row>
    <row r="968" spans="1:74" x14ac:dyDescent="0.2">
      <c r="A968" s="89"/>
      <c r="B968" s="52" t="str">
        <f>IF($A968&lt;&gt;"",VLOOKUP(""&amp;$A968,Plano_Contas!$A$3:$F$1003,6,0),"")</f>
        <v/>
      </c>
      <c r="C968" s="91"/>
      <c r="D968" s="111"/>
      <c r="E968" s="112">
        <v>0</v>
      </c>
      <c r="F968" s="87"/>
      <c r="G968" s="85"/>
      <c r="H968" s="111"/>
      <c r="I968" s="112">
        <v>0</v>
      </c>
      <c r="J968" s="87"/>
      <c r="K968" s="85"/>
      <c r="L968" s="111"/>
      <c r="M968" s="112">
        <v>0</v>
      </c>
      <c r="N968" s="87"/>
      <c r="O968" s="85"/>
      <c r="P968" s="111"/>
      <c r="Q968" s="112">
        <v>0</v>
      </c>
      <c r="R968" s="87"/>
      <c r="S968" s="85"/>
      <c r="T968" s="111"/>
      <c r="U968" s="112">
        <v>0</v>
      </c>
      <c r="V968" s="87"/>
      <c r="W968" s="85"/>
      <c r="X968" s="111"/>
      <c r="Y968" s="112">
        <v>0</v>
      </c>
      <c r="Z968" s="87"/>
      <c r="AA968" s="85"/>
      <c r="AB968" s="111"/>
      <c r="AC968" s="112">
        <v>0</v>
      </c>
      <c r="AD968" s="87"/>
      <c r="AE968" s="85"/>
      <c r="AF968" s="111"/>
      <c r="AG968" s="112">
        <v>0</v>
      </c>
      <c r="AH968" s="87"/>
      <c r="AI968" s="85"/>
      <c r="AJ968" s="111"/>
      <c r="AK968" s="112">
        <v>0</v>
      </c>
      <c r="AL968" s="87"/>
      <c r="AM968" s="85"/>
      <c r="AN968" s="111"/>
      <c r="AO968" s="112">
        <v>0</v>
      </c>
      <c r="AP968" s="87"/>
      <c r="AQ968" s="85"/>
      <c r="AR968" s="111"/>
      <c r="AS968" s="112">
        <v>0</v>
      </c>
      <c r="AT968" s="87"/>
      <c r="AU968" s="85"/>
      <c r="AV968" s="111"/>
      <c r="AW968" s="112">
        <v>0</v>
      </c>
      <c r="AX968" s="87"/>
      <c r="AY968" s="85"/>
      <c r="AZ968" s="267">
        <f t="shared" si="57"/>
        <v>0</v>
      </c>
      <c r="BA968" s="88">
        <f t="shared" si="58"/>
        <v>0</v>
      </c>
      <c r="BC968">
        <f>IF($A968&lt;&gt;"",COUNTIF($BD$3:$BD968,$BD968),0)</f>
        <v>0</v>
      </c>
      <c r="BD968" t="str">
        <f>IF($A968&lt;&gt;"",VLOOKUP(TRUNC(MID($A968,1,2),0),Plano_Contas!$H$3:$J$103,2,TRUE),"")</f>
        <v/>
      </c>
      <c r="BE968" s="201" t="str">
        <f t="shared" si="59"/>
        <v/>
      </c>
      <c r="BF968" t="str">
        <f ca="1">IF($BT968&lt;&gt;"",SUMIF($BD$3:$BD$1004,"="&amp;$BD968,INDIRECT(ADDRESS(3,BF$2,1,1)):INDIRECT(ADDRESS(1004,BF$2,1,1))),"")</f>
        <v/>
      </c>
      <c r="BG968" t="str">
        <f ca="1">IF($BT968&lt;&gt;"",SUMIF($BD$3:$BD$1004,"="&amp;$BD968,INDIRECT(ADDRESS(3,BG$2,1,1)):INDIRECT(ADDRESS(1004,BG$2,1,1))),"")</f>
        <v/>
      </c>
      <c r="BH968" t="str">
        <f ca="1">IF($BT968&lt;&gt;"",SUMIF($BD$3:$BD$1004,"="&amp;$BD968,INDIRECT(ADDRESS(3,BH$2,1,1)):INDIRECT(ADDRESS(1004,BH$2,1,1))),"")</f>
        <v/>
      </c>
      <c r="BI968" t="str">
        <f ca="1">IF($BT968&lt;&gt;"",SUMIF($BD$3:$BD$1004,"="&amp;$BD968,INDIRECT(ADDRESS(3,BI$2,1,1)):INDIRECT(ADDRESS(1004,BI$2,1,1))),"")</f>
        <v/>
      </c>
      <c r="BJ968" t="str">
        <f ca="1">IF($BT968&lt;&gt;"",SUMIF($BD$3:$BD$1004,"="&amp;$BD968,INDIRECT(ADDRESS(3,BJ$2,1,1)):INDIRECT(ADDRESS(1004,BJ$2,1,1))),"")</f>
        <v/>
      </c>
      <c r="BK968" t="str">
        <f ca="1">IF($BT968&lt;&gt;"",SUMIF($BD$3:$BD$1004,"="&amp;$BD968,INDIRECT(ADDRESS(3,BK$2,1,1)):INDIRECT(ADDRESS(1004,BK$2,1,1))),"")</f>
        <v/>
      </c>
      <c r="BL968" t="str">
        <f ca="1">IF($BT968&lt;&gt;"",SUMIF($BD$3:$BD$1004,"="&amp;$BD968,INDIRECT(ADDRESS(3,BL$2,1,1)):INDIRECT(ADDRESS(1004,BL$2,1,1))),"")</f>
        <v/>
      </c>
      <c r="BM968" t="str">
        <f ca="1">IF($BT968&lt;&gt;"",SUMIF($BD$3:$BD$1004,"="&amp;$BD968,INDIRECT(ADDRESS(3,BM$2,1,1)):INDIRECT(ADDRESS(1004,BM$2,1,1))),"")</f>
        <v/>
      </c>
      <c r="BN968" t="str">
        <f ca="1">IF($BT968&lt;&gt;"",SUMIF($BD$3:$BD$1004,"="&amp;$BD968,INDIRECT(ADDRESS(3,BN$2,1,1)):INDIRECT(ADDRESS(1004,BN$2,1,1))),"")</f>
        <v/>
      </c>
      <c r="BO968" t="str">
        <f ca="1">IF($BT968&lt;&gt;"",SUMIF($BD$3:$BD$1004,"="&amp;$BD968,INDIRECT(ADDRESS(3,BO$2,1,1)):INDIRECT(ADDRESS(1004,BO$2,1,1))),"")</f>
        <v/>
      </c>
      <c r="BP968" t="str">
        <f ca="1">IF($BT968&lt;&gt;"",SUMIF($BD$3:$BD$1004,"="&amp;$BD968,INDIRECT(ADDRESS(3,BP$2,1,1)):INDIRECT(ADDRESS(1004,BP$2,1,1))),"")</f>
        <v/>
      </c>
      <c r="BQ968" t="str">
        <f ca="1">IF($BT968&lt;&gt;"",SUMIF($BD$3:$BD$1004,"="&amp;$BD968,INDIRECT(ADDRESS(3,BQ$2,1,1)):INDIRECT(ADDRESS(1004,BQ$2,1,1))),"")</f>
        <v/>
      </c>
      <c r="BR968" t="str">
        <f ca="1">IF($BT968&lt;&gt;"",SUMIF($BD$3:$BD$1004,"="&amp;$BD968,INDIRECT(ADDRESS(3,BR$2,1,1)):INDIRECT(ADDRESS(1004,BR$2,1,1))),"")</f>
        <v/>
      </c>
      <c r="BS968" t="str">
        <f>IF($A968&lt;&gt;"",VLOOKUP(TRUNC(MID($A968,1,2),0),Plano_Contas!$H$3:$J$103,3,TRUE),"")</f>
        <v/>
      </c>
      <c r="BT968" t="str">
        <f t="shared" si="60"/>
        <v/>
      </c>
      <c r="BV968">
        <f>Empresas!C968</f>
        <v>0</v>
      </c>
    </row>
    <row r="969" spans="1:74" x14ac:dyDescent="0.2">
      <c r="A969" s="89"/>
      <c r="B969" s="52" t="str">
        <f>IF($A969&lt;&gt;"",VLOOKUP(""&amp;$A969,Plano_Contas!$A$3:$F$1003,6,0),"")</f>
        <v/>
      </c>
      <c r="C969" s="91"/>
      <c r="D969" s="111"/>
      <c r="E969" s="112">
        <v>0</v>
      </c>
      <c r="F969" s="87"/>
      <c r="G969" s="85"/>
      <c r="H969" s="111"/>
      <c r="I969" s="112">
        <v>0</v>
      </c>
      <c r="J969" s="87"/>
      <c r="K969" s="85"/>
      <c r="L969" s="111"/>
      <c r="M969" s="112">
        <v>0</v>
      </c>
      <c r="N969" s="87"/>
      <c r="O969" s="85"/>
      <c r="P969" s="111"/>
      <c r="Q969" s="112">
        <v>0</v>
      </c>
      <c r="R969" s="87"/>
      <c r="S969" s="85"/>
      <c r="T969" s="111"/>
      <c r="U969" s="112">
        <v>0</v>
      </c>
      <c r="V969" s="87"/>
      <c r="W969" s="85"/>
      <c r="X969" s="111"/>
      <c r="Y969" s="112">
        <v>0</v>
      </c>
      <c r="Z969" s="87"/>
      <c r="AA969" s="85"/>
      <c r="AB969" s="111"/>
      <c r="AC969" s="112">
        <v>0</v>
      </c>
      <c r="AD969" s="87"/>
      <c r="AE969" s="85"/>
      <c r="AF969" s="111"/>
      <c r="AG969" s="112">
        <v>0</v>
      </c>
      <c r="AH969" s="87"/>
      <c r="AI969" s="85"/>
      <c r="AJ969" s="111"/>
      <c r="AK969" s="112">
        <v>0</v>
      </c>
      <c r="AL969" s="87"/>
      <c r="AM969" s="85"/>
      <c r="AN969" s="111"/>
      <c r="AO969" s="112">
        <v>0</v>
      </c>
      <c r="AP969" s="87"/>
      <c r="AQ969" s="85"/>
      <c r="AR969" s="111"/>
      <c r="AS969" s="112">
        <v>0</v>
      </c>
      <c r="AT969" s="87"/>
      <c r="AU969" s="85"/>
      <c r="AV969" s="111"/>
      <c r="AW969" s="112">
        <v>0</v>
      </c>
      <c r="AX969" s="87"/>
      <c r="AY969" s="85"/>
      <c r="AZ969" s="267">
        <f t="shared" si="57"/>
        <v>0</v>
      </c>
      <c r="BA969" s="88">
        <f t="shared" si="58"/>
        <v>0</v>
      </c>
      <c r="BC969">
        <f>IF($A969&lt;&gt;"",COUNTIF($BD$3:$BD969,$BD969),0)</f>
        <v>0</v>
      </c>
      <c r="BD969" t="str">
        <f>IF($A969&lt;&gt;"",VLOOKUP(TRUNC(MID($A969,1,2),0),Plano_Contas!$H$3:$J$103,2,TRUE),"")</f>
        <v/>
      </c>
      <c r="BE969" s="201" t="str">
        <f t="shared" si="59"/>
        <v/>
      </c>
      <c r="BF969" t="str">
        <f ca="1">IF($BT969&lt;&gt;"",SUMIF($BD$3:$BD$1004,"="&amp;$BD969,INDIRECT(ADDRESS(3,BF$2,1,1)):INDIRECT(ADDRESS(1004,BF$2,1,1))),"")</f>
        <v/>
      </c>
      <c r="BG969" t="str">
        <f ca="1">IF($BT969&lt;&gt;"",SUMIF($BD$3:$BD$1004,"="&amp;$BD969,INDIRECT(ADDRESS(3,BG$2,1,1)):INDIRECT(ADDRESS(1004,BG$2,1,1))),"")</f>
        <v/>
      </c>
      <c r="BH969" t="str">
        <f ca="1">IF($BT969&lt;&gt;"",SUMIF($BD$3:$BD$1004,"="&amp;$BD969,INDIRECT(ADDRESS(3,BH$2,1,1)):INDIRECT(ADDRESS(1004,BH$2,1,1))),"")</f>
        <v/>
      </c>
      <c r="BI969" t="str">
        <f ca="1">IF($BT969&lt;&gt;"",SUMIF($BD$3:$BD$1004,"="&amp;$BD969,INDIRECT(ADDRESS(3,BI$2,1,1)):INDIRECT(ADDRESS(1004,BI$2,1,1))),"")</f>
        <v/>
      </c>
      <c r="BJ969" t="str">
        <f ca="1">IF($BT969&lt;&gt;"",SUMIF($BD$3:$BD$1004,"="&amp;$BD969,INDIRECT(ADDRESS(3,BJ$2,1,1)):INDIRECT(ADDRESS(1004,BJ$2,1,1))),"")</f>
        <v/>
      </c>
      <c r="BK969" t="str">
        <f ca="1">IF($BT969&lt;&gt;"",SUMIF($BD$3:$BD$1004,"="&amp;$BD969,INDIRECT(ADDRESS(3,BK$2,1,1)):INDIRECT(ADDRESS(1004,BK$2,1,1))),"")</f>
        <v/>
      </c>
      <c r="BL969" t="str">
        <f ca="1">IF($BT969&lt;&gt;"",SUMIF($BD$3:$BD$1004,"="&amp;$BD969,INDIRECT(ADDRESS(3,BL$2,1,1)):INDIRECT(ADDRESS(1004,BL$2,1,1))),"")</f>
        <v/>
      </c>
      <c r="BM969" t="str">
        <f ca="1">IF($BT969&lt;&gt;"",SUMIF($BD$3:$BD$1004,"="&amp;$BD969,INDIRECT(ADDRESS(3,BM$2,1,1)):INDIRECT(ADDRESS(1004,BM$2,1,1))),"")</f>
        <v/>
      </c>
      <c r="BN969" t="str">
        <f ca="1">IF($BT969&lt;&gt;"",SUMIF($BD$3:$BD$1004,"="&amp;$BD969,INDIRECT(ADDRESS(3,BN$2,1,1)):INDIRECT(ADDRESS(1004,BN$2,1,1))),"")</f>
        <v/>
      </c>
      <c r="BO969" t="str">
        <f ca="1">IF($BT969&lt;&gt;"",SUMIF($BD$3:$BD$1004,"="&amp;$BD969,INDIRECT(ADDRESS(3,BO$2,1,1)):INDIRECT(ADDRESS(1004,BO$2,1,1))),"")</f>
        <v/>
      </c>
      <c r="BP969" t="str">
        <f ca="1">IF($BT969&lt;&gt;"",SUMIF($BD$3:$BD$1004,"="&amp;$BD969,INDIRECT(ADDRESS(3,BP$2,1,1)):INDIRECT(ADDRESS(1004,BP$2,1,1))),"")</f>
        <v/>
      </c>
      <c r="BQ969" t="str">
        <f ca="1">IF($BT969&lt;&gt;"",SUMIF($BD$3:$BD$1004,"="&amp;$BD969,INDIRECT(ADDRESS(3,BQ$2,1,1)):INDIRECT(ADDRESS(1004,BQ$2,1,1))),"")</f>
        <v/>
      </c>
      <c r="BR969" t="str">
        <f ca="1">IF($BT969&lt;&gt;"",SUMIF($BD$3:$BD$1004,"="&amp;$BD969,INDIRECT(ADDRESS(3,BR$2,1,1)):INDIRECT(ADDRESS(1004,BR$2,1,1))),"")</f>
        <v/>
      </c>
      <c r="BS969" t="str">
        <f>IF($A969&lt;&gt;"",VLOOKUP(TRUNC(MID($A969,1,2),0),Plano_Contas!$H$3:$J$103,3,TRUE),"")</f>
        <v/>
      </c>
      <c r="BT969" t="str">
        <f t="shared" si="60"/>
        <v/>
      </c>
      <c r="BV969">
        <f>Empresas!C969</f>
        <v>0</v>
      </c>
    </row>
    <row r="970" spans="1:74" x14ac:dyDescent="0.2">
      <c r="A970" s="89"/>
      <c r="B970" s="52" t="str">
        <f>IF($A970&lt;&gt;"",VLOOKUP(""&amp;$A970,Plano_Contas!$A$3:$F$1003,6,0),"")</f>
        <v/>
      </c>
      <c r="C970" s="91"/>
      <c r="D970" s="111"/>
      <c r="E970" s="112">
        <v>0</v>
      </c>
      <c r="F970" s="87"/>
      <c r="G970" s="85"/>
      <c r="H970" s="111"/>
      <c r="I970" s="112">
        <v>0</v>
      </c>
      <c r="J970" s="87"/>
      <c r="K970" s="85"/>
      <c r="L970" s="111"/>
      <c r="M970" s="112">
        <v>0</v>
      </c>
      <c r="N970" s="87"/>
      <c r="O970" s="85"/>
      <c r="P970" s="111"/>
      <c r="Q970" s="112">
        <v>0</v>
      </c>
      <c r="R970" s="87"/>
      <c r="S970" s="85"/>
      <c r="T970" s="111"/>
      <c r="U970" s="112">
        <v>0</v>
      </c>
      <c r="V970" s="87"/>
      <c r="W970" s="85"/>
      <c r="X970" s="111"/>
      <c r="Y970" s="112">
        <v>0</v>
      </c>
      <c r="Z970" s="87"/>
      <c r="AA970" s="85"/>
      <c r="AB970" s="111"/>
      <c r="AC970" s="112">
        <v>0</v>
      </c>
      <c r="AD970" s="87"/>
      <c r="AE970" s="85"/>
      <c r="AF970" s="111"/>
      <c r="AG970" s="112">
        <v>0</v>
      </c>
      <c r="AH970" s="87"/>
      <c r="AI970" s="85"/>
      <c r="AJ970" s="111"/>
      <c r="AK970" s="112">
        <v>0</v>
      </c>
      <c r="AL970" s="87"/>
      <c r="AM970" s="85"/>
      <c r="AN970" s="111"/>
      <c r="AO970" s="112">
        <v>0</v>
      </c>
      <c r="AP970" s="87"/>
      <c r="AQ970" s="85"/>
      <c r="AR970" s="111"/>
      <c r="AS970" s="112">
        <v>0</v>
      </c>
      <c r="AT970" s="87"/>
      <c r="AU970" s="85"/>
      <c r="AV970" s="111"/>
      <c r="AW970" s="112">
        <v>0</v>
      </c>
      <c r="AX970" s="87"/>
      <c r="AY970" s="85"/>
      <c r="AZ970" s="267">
        <f t="shared" si="57"/>
        <v>0</v>
      </c>
      <c r="BA970" s="88">
        <f t="shared" si="58"/>
        <v>0</v>
      </c>
      <c r="BC970">
        <f>IF($A970&lt;&gt;"",COUNTIF($BD$3:$BD970,$BD970),0)</f>
        <v>0</v>
      </c>
      <c r="BD970" t="str">
        <f>IF($A970&lt;&gt;"",VLOOKUP(TRUNC(MID($A970,1,2),0),Plano_Contas!$H$3:$J$103,2,TRUE),"")</f>
        <v/>
      </c>
      <c r="BE970" s="201" t="str">
        <f t="shared" si="59"/>
        <v/>
      </c>
      <c r="BF970" t="str">
        <f ca="1">IF($BT970&lt;&gt;"",SUMIF($BD$3:$BD$1004,"="&amp;$BD970,INDIRECT(ADDRESS(3,BF$2,1,1)):INDIRECT(ADDRESS(1004,BF$2,1,1))),"")</f>
        <v/>
      </c>
      <c r="BG970" t="str">
        <f ca="1">IF($BT970&lt;&gt;"",SUMIF($BD$3:$BD$1004,"="&amp;$BD970,INDIRECT(ADDRESS(3,BG$2,1,1)):INDIRECT(ADDRESS(1004,BG$2,1,1))),"")</f>
        <v/>
      </c>
      <c r="BH970" t="str">
        <f ca="1">IF($BT970&lt;&gt;"",SUMIF($BD$3:$BD$1004,"="&amp;$BD970,INDIRECT(ADDRESS(3,BH$2,1,1)):INDIRECT(ADDRESS(1004,BH$2,1,1))),"")</f>
        <v/>
      </c>
      <c r="BI970" t="str">
        <f ca="1">IF($BT970&lt;&gt;"",SUMIF($BD$3:$BD$1004,"="&amp;$BD970,INDIRECT(ADDRESS(3,BI$2,1,1)):INDIRECT(ADDRESS(1004,BI$2,1,1))),"")</f>
        <v/>
      </c>
      <c r="BJ970" t="str">
        <f ca="1">IF($BT970&lt;&gt;"",SUMIF($BD$3:$BD$1004,"="&amp;$BD970,INDIRECT(ADDRESS(3,BJ$2,1,1)):INDIRECT(ADDRESS(1004,BJ$2,1,1))),"")</f>
        <v/>
      </c>
      <c r="BK970" t="str">
        <f ca="1">IF($BT970&lt;&gt;"",SUMIF($BD$3:$BD$1004,"="&amp;$BD970,INDIRECT(ADDRESS(3,BK$2,1,1)):INDIRECT(ADDRESS(1004,BK$2,1,1))),"")</f>
        <v/>
      </c>
      <c r="BL970" t="str">
        <f ca="1">IF($BT970&lt;&gt;"",SUMIF($BD$3:$BD$1004,"="&amp;$BD970,INDIRECT(ADDRESS(3,BL$2,1,1)):INDIRECT(ADDRESS(1004,BL$2,1,1))),"")</f>
        <v/>
      </c>
      <c r="BM970" t="str">
        <f ca="1">IF($BT970&lt;&gt;"",SUMIF($BD$3:$BD$1004,"="&amp;$BD970,INDIRECT(ADDRESS(3,BM$2,1,1)):INDIRECT(ADDRESS(1004,BM$2,1,1))),"")</f>
        <v/>
      </c>
      <c r="BN970" t="str">
        <f ca="1">IF($BT970&lt;&gt;"",SUMIF($BD$3:$BD$1004,"="&amp;$BD970,INDIRECT(ADDRESS(3,BN$2,1,1)):INDIRECT(ADDRESS(1004,BN$2,1,1))),"")</f>
        <v/>
      </c>
      <c r="BO970" t="str">
        <f ca="1">IF($BT970&lt;&gt;"",SUMIF($BD$3:$BD$1004,"="&amp;$BD970,INDIRECT(ADDRESS(3,BO$2,1,1)):INDIRECT(ADDRESS(1004,BO$2,1,1))),"")</f>
        <v/>
      </c>
      <c r="BP970" t="str">
        <f ca="1">IF($BT970&lt;&gt;"",SUMIF($BD$3:$BD$1004,"="&amp;$BD970,INDIRECT(ADDRESS(3,BP$2,1,1)):INDIRECT(ADDRESS(1004,BP$2,1,1))),"")</f>
        <v/>
      </c>
      <c r="BQ970" t="str">
        <f ca="1">IF($BT970&lt;&gt;"",SUMIF($BD$3:$BD$1004,"="&amp;$BD970,INDIRECT(ADDRESS(3,BQ$2,1,1)):INDIRECT(ADDRESS(1004,BQ$2,1,1))),"")</f>
        <v/>
      </c>
      <c r="BR970" t="str">
        <f ca="1">IF($BT970&lt;&gt;"",SUMIF($BD$3:$BD$1004,"="&amp;$BD970,INDIRECT(ADDRESS(3,BR$2,1,1)):INDIRECT(ADDRESS(1004,BR$2,1,1))),"")</f>
        <v/>
      </c>
      <c r="BS970" t="str">
        <f>IF($A970&lt;&gt;"",VLOOKUP(TRUNC(MID($A970,1,2),0),Plano_Contas!$H$3:$J$103,3,TRUE),"")</f>
        <v/>
      </c>
      <c r="BT970" t="str">
        <f t="shared" si="60"/>
        <v/>
      </c>
      <c r="BV970">
        <f>Empresas!C970</f>
        <v>0</v>
      </c>
    </row>
    <row r="971" spans="1:74" x14ac:dyDescent="0.2">
      <c r="A971" s="89"/>
      <c r="B971" s="52" t="str">
        <f>IF($A971&lt;&gt;"",VLOOKUP(""&amp;$A971,Plano_Contas!$A$3:$F$1003,6,0),"")</f>
        <v/>
      </c>
      <c r="C971" s="91"/>
      <c r="D971" s="111"/>
      <c r="E971" s="112">
        <v>0</v>
      </c>
      <c r="F971" s="87"/>
      <c r="G971" s="85"/>
      <c r="H971" s="111"/>
      <c r="I971" s="112">
        <v>0</v>
      </c>
      <c r="J971" s="87"/>
      <c r="K971" s="85"/>
      <c r="L971" s="111"/>
      <c r="M971" s="112">
        <v>0</v>
      </c>
      <c r="N971" s="87"/>
      <c r="O971" s="85"/>
      <c r="P971" s="111"/>
      <c r="Q971" s="112">
        <v>0</v>
      </c>
      <c r="R971" s="87"/>
      <c r="S971" s="85"/>
      <c r="T971" s="111"/>
      <c r="U971" s="112">
        <v>0</v>
      </c>
      <c r="V971" s="87"/>
      <c r="W971" s="85"/>
      <c r="X971" s="111"/>
      <c r="Y971" s="112">
        <v>0</v>
      </c>
      <c r="Z971" s="87"/>
      <c r="AA971" s="85"/>
      <c r="AB971" s="111"/>
      <c r="AC971" s="112">
        <v>0</v>
      </c>
      <c r="AD971" s="87"/>
      <c r="AE971" s="85"/>
      <c r="AF971" s="111"/>
      <c r="AG971" s="112">
        <v>0</v>
      </c>
      <c r="AH971" s="87"/>
      <c r="AI971" s="85"/>
      <c r="AJ971" s="111"/>
      <c r="AK971" s="112">
        <v>0</v>
      </c>
      <c r="AL971" s="87"/>
      <c r="AM971" s="85"/>
      <c r="AN971" s="111"/>
      <c r="AO971" s="112">
        <v>0</v>
      </c>
      <c r="AP971" s="87"/>
      <c r="AQ971" s="85"/>
      <c r="AR971" s="111"/>
      <c r="AS971" s="112">
        <v>0</v>
      </c>
      <c r="AT971" s="87"/>
      <c r="AU971" s="85"/>
      <c r="AV971" s="111"/>
      <c r="AW971" s="112">
        <v>0</v>
      </c>
      <c r="AX971" s="87"/>
      <c r="AY971" s="85"/>
      <c r="AZ971" s="267">
        <f t="shared" si="57"/>
        <v>0</v>
      </c>
      <c r="BA971" s="88">
        <f t="shared" si="58"/>
        <v>0</v>
      </c>
      <c r="BC971">
        <f>IF($A971&lt;&gt;"",COUNTIF($BD$3:$BD971,$BD971),0)</f>
        <v>0</v>
      </c>
      <c r="BD971" t="str">
        <f>IF($A971&lt;&gt;"",VLOOKUP(TRUNC(MID($A971,1,2),0),Plano_Contas!$H$3:$J$103,2,TRUE),"")</f>
        <v/>
      </c>
      <c r="BE971" s="201" t="str">
        <f t="shared" si="59"/>
        <v/>
      </c>
      <c r="BF971" t="str">
        <f ca="1">IF($BT971&lt;&gt;"",SUMIF($BD$3:$BD$1004,"="&amp;$BD971,INDIRECT(ADDRESS(3,BF$2,1,1)):INDIRECT(ADDRESS(1004,BF$2,1,1))),"")</f>
        <v/>
      </c>
      <c r="BG971" t="str">
        <f ca="1">IF($BT971&lt;&gt;"",SUMIF($BD$3:$BD$1004,"="&amp;$BD971,INDIRECT(ADDRESS(3,BG$2,1,1)):INDIRECT(ADDRESS(1004,BG$2,1,1))),"")</f>
        <v/>
      </c>
      <c r="BH971" t="str">
        <f ca="1">IF($BT971&lt;&gt;"",SUMIF($BD$3:$BD$1004,"="&amp;$BD971,INDIRECT(ADDRESS(3,BH$2,1,1)):INDIRECT(ADDRESS(1004,BH$2,1,1))),"")</f>
        <v/>
      </c>
      <c r="BI971" t="str">
        <f ca="1">IF($BT971&lt;&gt;"",SUMIF($BD$3:$BD$1004,"="&amp;$BD971,INDIRECT(ADDRESS(3,BI$2,1,1)):INDIRECT(ADDRESS(1004,BI$2,1,1))),"")</f>
        <v/>
      </c>
      <c r="BJ971" t="str">
        <f ca="1">IF($BT971&lt;&gt;"",SUMIF($BD$3:$BD$1004,"="&amp;$BD971,INDIRECT(ADDRESS(3,BJ$2,1,1)):INDIRECT(ADDRESS(1004,BJ$2,1,1))),"")</f>
        <v/>
      </c>
      <c r="BK971" t="str">
        <f ca="1">IF($BT971&lt;&gt;"",SUMIF($BD$3:$BD$1004,"="&amp;$BD971,INDIRECT(ADDRESS(3,BK$2,1,1)):INDIRECT(ADDRESS(1004,BK$2,1,1))),"")</f>
        <v/>
      </c>
      <c r="BL971" t="str">
        <f ca="1">IF($BT971&lt;&gt;"",SUMIF($BD$3:$BD$1004,"="&amp;$BD971,INDIRECT(ADDRESS(3,BL$2,1,1)):INDIRECT(ADDRESS(1004,BL$2,1,1))),"")</f>
        <v/>
      </c>
      <c r="BM971" t="str">
        <f ca="1">IF($BT971&lt;&gt;"",SUMIF($BD$3:$BD$1004,"="&amp;$BD971,INDIRECT(ADDRESS(3,BM$2,1,1)):INDIRECT(ADDRESS(1004,BM$2,1,1))),"")</f>
        <v/>
      </c>
      <c r="BN971" t="str">
        <f ca="1">IF($BT971&lt;&gt;"",SUMIF($BD$3:$BD$1004,"="&amp;$BD971,INDIRECT(ADDRESS(3,BN$2,1,1)):INDIRECT(ADDRESS(1004,BN$2,1,1))),"")</f>
        <v/>
      </c>
      <c r="BO971" t="str">
        <f ca="1">IF($BT971&lt;&gt;"",SUMIF($BD$3:$BD$1004,"="&amp;$BD971,INDIRECT(ADDRESS(3,BO$2,1,1)):INDIRECT(ADDRESS(1004,BO$2,1,1))),"")</f>
        <v/>
      </c>
      <c r="BP971" t="str">
        <f ca="1">IF($BT971&lt;&gt;"",SUMIF($BD$3:$BD$1004,"="&amp;$BD971,INDIRECT(ADDRESS(3,BP$2,1,1)):INDIRECT(ADDRESS(1004,BP$2,1,1))),"")</f>
        <v/>
      </c>
      <c r="BQ971" t="str">
        <f ca="1">IF($BT971&lt;&gt;"",SUMIF($BD$3:$BD$1004,"="&amp;$BD971,INDIRECT(ADDRESS(3,BQ$2,1,1)):INDIRECT(ADDRESS(1004,BQ$2,1,1))),"")</f>
        <v/>
      </c>
      <c r="BR971" t="str">
        <f ca="1">IF($BT971&lt;&gt;"",SUMIF($BD$3:$BD$1004,"="&amp;$BD971,INDIRECT(ADDRESS(3,BR$2,1,1)):INDIRECT(ADDRESS(1004,BR$2,1,1))),"")</f>
        <v/>
      </c>
      <c r="BS971" t="str">
        <f>IF($A971&lt;&gt;"",VLOOKUP(TRUNC(MID($A971,1,2),0),Plano_Contas!$H$3:$J$103,3,TRUE),"")</f>
        <v/>
      </c>
      <c r="BT971" t="str">
        <f t="shared" si="60"/>
        <v/>
      </c>
      <c r="BV971">
        <f>Empresas!C971</f>
        <v>0</v>
      </c>
    </row>
    <row r="972" spans="1:74" x14ac:dyDescent="0.2">
      <c r="A972" s="89"/>
      <c r="B972" s="52" t="str">
        <f>IF($A972&lt;&gt;"",VLOOKUP(""&amp;$A972,Plano_Contas!$A$3:$F$1003,6,0),"")</f>
        <v/>
      </c>
      <c r="C972" s="91"/>
      <c r="D972" s="111"/>
      <c r="E972" s="112">
        <v>0</v>
      </c>
      <c r="F972" s="87"/>
      <c r="G972" s="85"/>
      <c r="H972" s="111"/>
      <c r="I972" s="112">
        <v>0</v>
      </c>
      <c r="J972" s="87"/>
      <c r="K972" s="85"/>
      <c r="L972" s="111"/>
      <c r="M972" s="112">
        <v>0</v>
      </c>
      <c r="N972" s="87"/>
      <c r="O972" s="85"/>
      <c r="P972" s="111"/>
      <c r="Q972" s="112">
        <v>0</v>
      </c>
      <c r="R972" s="87"/>
      <c r="S972" s="85"/>
      <c r="T972" s="111"/>
      <c r="U972" s="112">
        <v>0</v>
      </c>
      <c r="V972" s="87"/>
      <c r="W972" s="85"/>
      <c r="X972" s="111"/>
      <c r="Y972" s="112">
        <v>0</v>
      </c>
      <c r="Z972" s="87"/>
      <c r="AA972" s="85"/>
      <c r="AB972" s="111"/>
      <c r="AC972" s="112">
        <v>0</v>
      </c>
      <c r="AD972" s="87"/>
      <c r="AE972" s="85"/>
      <c r="AF972" s="111"/>
      <c r="AG972" s="112">
        <v>0</v>
      </c>
      <c r="AH972" s="87"/>
      <c r="AI972" s="85"/>
      <c r="AJ972" s="111"/>
      <c r="AK972" s="112">
        <v>0</v>
      </c>
      <c r="AL972" s="87"/>
      <c r="AM972" s="85"/>
      <c r="AN972" s="111"/>
      <c r="AO972" s="112">
        <v>0</v>
      </c>
      <c r="AP972" s="87"/>
      <c r="AQ972" s="85"/>
      <c r="AR972" s="111"/>
      <c r="AS972" s="112">
        <v>0</v>
      </c>
      <c r="AT972" s="87"/>
      <c r="AU972" s="85"/>
      <c r="AV972" s="111"/>
      <c r="AW972" s="112">
        <v>0</v>
      </c>
      <c r="AX972" s="87"/>
      <c r="AY972" s="85"/>
      <c r="AZ972" s="267">
        <f t="shared" si="57"/>
        <v>0</v>
      </c>
      <c r="BA972" s="88">
        <f t="shared" si="58"/>
        <v>0</v>
      </c>
      <c r="BC972">
        <f>IF($A972&lt;&gt;"",COUNTIF($BD$3:$BD972,$BD972),0)</f>
        <v>0</v>
      </c>
      <c r="BD972" t="str">
        <f>IF($A972&lt;&gt;"",VLOOKUP(TRUNC(MID($A972,1,2),0),Plano_Contas!$H$3:$J$103,2,TRUE),"")</f>
        <v/>
      </c>
      <c r="BE972" s="201" t="str">
        <f t="shared" si="59"/>
        <v/>
      </c>
      <c r="BF972" t="str">
        <f ca="1">IF($BT972&lt;&gt;"",SUMIF($BD$3:$BD$1004,"="&amp;$BD972,INDIRECT(ADDRESS(3,BF$2,1,1)):INDIRECT(ADDRESS(1004,BF$2,1,1))),"")</f>
        <v/>
      </c>
      <c r="BG972" t="str">
        <f ca="1">IF($BT972&lt;&gt;"",SUMIF($BD$3:$BD$1004,"="&amp;$BD972,INDIRECT(ADDRESS(3,BG$2,1,1)):INDIRECT(ADDRESS(1004,BG$2,1,1))),"")</f>
        <v/>
      </c>
      <c r="BH972" t="str">
        <f ca="1">IF($BT972&lt;&gt;"",SUMIF($BD$3:$BD$1004,"="&amp;$BD972,INDIRECT(ADDRESS(3,BH$2,1,1)):INDIRECT(ADDRESS(1004,BH$2,1,1))),"")</f>
        <v/>
      </c>
      <c r="BI972" t="str">
        <f ca="1">IF($BT972&lt;&gt;"",SUMIF($BD$3:$BD$1004,"="&amp;$BD972,INDIRECT(ADDRESS(3,BI$2,1,1)):INDIRECT(ADDRESS(1004,BI$2,1,1))),"")</f>
        <v/>
      </c>
      <c r="BJ972" t="str">
        <f ca="1">IF($BT972&lt;&gt;"",SUMIF($BD$3:$BD$1004,"="&amp;$BD972,INDIRECT(ADDRESS(3,BJ$2,1,1)):INDIRECT(ADDRESS(1004,BJ$2,1,1))),"")</f>
        <v/>
      </c>
      <c r="BK972" t="str">
        <f ca="1">IF($BT972&lt;&gt;"",SUMIF($BD$3:$BD$1004,"="&amp;$BD972,INDIRECT(ADDRESS(3,BK$2,1,1)):INDIRECT(ADDRESS(1004,BK$2,1,1))),"")</f>
        <v/>
      </c>
      <c r="BL972" t="str">
        <f ca="1">IF($BT972&lt;&gt;"",SUMIF($BD$3:$BD$1004,"="&amp;$BD972,INDIRECT(ADDRESS(3,BL$2,1,1)):INDIRECT(ADDRESS(1004,BL$2,1,1))),"")</f>
        <v/>
      </c>
      <c r="BM972" t="str">
        <f ca="1">IF($BT972&lt;&gt;"",SUMIF($BD$3:$BD$1004,"="&amp;$BD972,INDIRECT(ADDRESS(3,BM$2,1,1)):INDIRECT(ADDRESS(1004,BM$2,1,1))),"")</f>
        <v/>
      </c>
      <c r="BN972" t="str">
        <f ca="1">IF($BT972&lt;&gt;"",SUMIF($BD$3:$BD$1004,"="&amp;$BD972,INDIRECT(ADDRESS(3,BN$2,1,1)):INDIRECT(ADDRESS(1004,BN$2,1,1))),"")</f>
        <v/>
      </c>
      <c r="BO972" t="str">
        <f ca="1">IF($BT972&lt;&gt;"",SUMIF($BD$3:$BD$1004,"="&amp;$BD972,INDIRECT(ADDRESS(3,BO$2,1,1)):INDIRECT(ADDRESS(1004,BO$2,1,1))),"")</f>
        <v/>
      </c>
      <c r="BP972" t="str">
        <f ca="1">IF($BT972&lt;&gt;"",SUMIF($BD$3:$BD$1004,"="&amp;$BD972,INDIRECT(ADDRESS(3,BP$2,1,1)):INDIRECT(ADDRESS(1004,BP$2,1,1))),"")</f>
        <v/>
      </c>
      <c r="BQ972" t="str">
        <f ca="1">IF($BT972&lt;&gt;"",SUMIF($BD$3:$BD$1004,"="&amp;$BD972,INDIRECT(ADDRESS(3,BQ$2,1,1)):INDIRECT(ADDRESS(1004,BQ$2,1,1))),"")</f>
        <v/>
      </c>
      <c r="BR972" t="str">
        <f ca="1">IF($BT972&lt;&gt;"",SUMIF($BD$3:$BD$1004,"="&amp;$BD972,INDIRECT(ADDRESS(3,BR$2,1,1)):INDIRECT(ADDRESS(1004,BR$2,1,1))),"")</f>
        <v/>
      </c>
      <c r="BS972" t="str">
        <f>IF($A972&lt;&gt;"",VLOOKUP(TRUNC(MID($A972,1,2),0),Plano_Contas!$H$3:$J$103,3,TRUE),"")</f>
        <v/>
      </c>
      <c r="BT972" t="str">
        <f t="shared" si="60"/>
        <v/>
      </c>
      <c r="BV972">
        <f>Empresas!C972</f>
        <v>0</v>
      </c>
    </row>
    <row r="973" spans="1:74" x14ac:dyDescent="0.2">
      <c r="A973" s="89"/>
      <c r="B973" s="52" t="str">
        <f>IF($A973&lt;&gt;"",VLOOKUP(""&amp;$A973,Plano_Contas!$A$3:$F$1003,6,0),"")</f>
        <v/>
      </c>
      <c r="C973" s="91"/>
      <c r="D973" s="111"/>
      <c r="E973" s="112">
        <v>0</v>
      </c>
      <c r="F973" s="87"/>
      <c r="G973" s="85"/>
      <c r="H973" s="111"/>
      <c r="I973" s="112">
        <v>0</v>
      </c>
      <c r="J973" s="87"/>
      <c r="K973" s="85"/>
      <c r="L973" s="111"/>
      <c r="M973" s="112">
        <v>0</v>
      </c>
      <c r="N973" s="87"/>
      <c r="O973" s="85"/>
      <c r="P973" s="111"/>
      <c r="Q973" s="112">
        <v>0</v>
      </c>
      <c r="R973" s="87"/>
      <c r="S973" s="85"/>
      <c r="T973" s="111"/>
      <c r="U973" s="112">
        <v>0</v>
      </c>
      <c r="V973" s="87"/>
      <c r="W973" s="85"/>
      <c r="X973" s="111"/>
      <c r="Y973" s="112">
        <v>0</v>
      </c>
      <c r="Z973" s="87"/>
      <c r="AA973" s="85"/>
      <c r="AB973" s="111"/>
      <c r="AC973" s="112">
        <v>0</v>
      </c>
      <c r="AD973" s="87"/>
      <c r="AE973" s="85"/>
      <c r="AF973" s="111"/>
      <c r="AG973" s="112">
        <v>0</v>
      </c>
      <c r="AH973" s="87"/>
      <c r="AI973" s="85"/>
      <c r="AJ973" s="111"/>
      <c r="AK973" s="112">
        <v>0</v>
      </c>
      <c r="AL973" s="87"/>
      <c r="AM973" s="85"/>
      <c r="AN973" s="111"/>
      <c r="AO973" s="112">
        <v>0</v>
      </c>
      <c r="AP973" s="87"/>
      <c r="AQ973" s="85"/>
      <c r="AR973" s="111"/>
      <c r="AS973" s="112">
        <v>0</v>
      </c>
      <c r="AT973" s="87"/>
      <c r="AU973" s="85"/>
      <c r="AV973" s="111"/>
      <c r="AW973" s="112">
        <v>0</v>
      </c>
      <c r="AX973" s="87"/>
      <c r="AY973" s="85"/>
      <c r="AZ973" s="267">
        <f t="shared" si="57"/>
        <v>0</v>
      </c>
      <c r="BA973" s="88">
        <f t="shared" si="58"/>
        <v>0</v>
      </c>
      <c r="BC973">
        <f>IF($A973&lt;&gt;"",COUNTIF($BD$3:$BD973,$BD973),0)</f>
        <v>0</v>
      </c>
      <c r="BD973" t="str">
        <f>IF($A973&lt;&gt;"",VLOOKUP(TRUNC(MID($A973,1,2),0),Plano_Contas!$H$3:$J$103,2,TRUE),"")</f>
        <v/>
      </c>
      <c r="BE973" s="201" t="str">
        <f t="shared" si="59"/>
        <v/>
      </c>
      <c r="BF973" t="str">
        <f ca="1">IF($BT973&lt;&gt;"",SUMIF($BD$3:$BD$1004,"="&amp;$BD973,INDIRECT(ADDRESS(3,BF$2,1,1)):INDIRECT(ADDRESS(1004,BF$2,1,1))),"")</f>
        <v/>
      </c>
      <c r="BG973" t="str">
        <f ca="1">IF($BT973&lt;&gt;"",SUMIF($BD$3:$BD$1004,"="&amp;$BD973,INDIRECT(ADDRESS(3,BG$2,1,1)):INDIRECT(ADDRESS(1004,BG$2,1,1))),"")</f>
        <v/>
      </c>
      <c r="BH973" t="str">
        <f ca="1">IF($BT973&lt;&gt;"",SUMIF($BD$3:$BD$1004,"="&amp;$BD973,INDIRECT(ADDRESS(3,BH$2,1,1)):INDIRECT(ADDRESS(1004,BH$2,1,1))),"")</f>
        <v/>
      </c>
      <c r="BI973" t="str">
        <f ca="1">IF($BT973&lt;&gt;"",SUMIF($BD$3:$BD$1004,"="&amp;$BD973,INDIRECT(ADDRESS(3,BI$2,1,1)):INDIRECT(ADDRESS(1004,BI$2,1,1))),"")</f>
        <v/>
      </c>
      <c r="BJ973" t="str">
        <f ca="1">IF($BT973&lt;&gt;"",SUMIF($BD$3:$BD$1004,"="&amp;$BD973,INDIRECT(ADDRESS(3,BJ$2,1,1)):INDIRECT(ADDRESS(1004,BJ$2,1,1))),"")</f>
        <v/>
      </c>
      <c r="BK973" t="str">
        <f ca="1">IF($BT973&lt;&gt;"",SUMIF($BD$3:$BD$1004,"="&amp;$BD973,INDIRECT(ADDRESS(3,BK$2,1,1)):INDIRECT(ADDRESS(1004,BK$2,1,1))),"")</f>
        <v/>
      </c>
      <c r="BL973" t="str">
        <f ca="1">IF($BT973&lt;&gt;"",SUMIF($BD$3:$BD$1004,"="&amp;$BD973,INDIRECT(ADDRESS(3,BL$2,1,1)):INDIRECT(ADDRESS(1004,BL$2,1,1))),"")</f>
        <v/>
      </c>
      <c r="BM973" t="str">
        <f ca="1">IF($BT973&lt;&gt;"",SUMIF($BD$3:$BD$1004,"="&amp;$BD973,INDIRECT(ADDRESS(3,BM$2,1,1)):INDIRECT(ADDRESS(1004,BM$2,1,1))),"")</f>
        <v/>
      </c>
      <c r="BN973" t="str">
        <f ca="1">IF($BT973&lt;&gt;"",SUMIF($BD$3:$BD$1004,"="&amp;$BD973,INDIRECT(ADDRESS(3,BN$2,1,1)):INDIRECT(ADDRESS(1004,BN$2,1,1))),"")</f>
        <v/>
      </c>
      <c r="BO973" t="str">
        <f ca="1">IF($BT973&lt;&gt;"",SUMIF($BD$3:$BD$1004,"="&amp;$BD973,INDIRECT(ADDRESS(3,BO$2,1,1)):INDIRECT(ADDRESS(1004,BO$2,1,1))),"")</f>
        <v/>
      </c>
      <c r="BP973" t="str">
        <f ca="1">IF($BT973&lt;&gt;"",SUMIF($BD$3:$BD$1004,"="&amp;$BD973,INDIRECT(ADDRESS(3,BP$2,1,1)):INDIRECT(ADDRESS(1004,BP$2,1,1))),"")</f>
        <v/>
      </c>
      <c r="BQ973" t="str">
        <f ca="1">IF($BT973&lt;&gt;"",SUMIF($BD$3:$BD$1004,"="&amp;$BD973,INDIRECT(ADDRESS(3,BQ$2,1,1)):INDIRECT(ADDRESS(1004,BQ$2,1,1))),"")</f>
        <v/>
      </c>
      <c r="BR973" t="str">
        <f ca="1">IF($BT973&lt;&gt;"",SUMIF($BD$3:$BD$1004,"="&amp;$BD973,INDIRECT(ADDRESS(3,BR$2,1,1)):INDIRECT(ADDRESS(1004,BR$2,1,1))),"")</f>
        <v/>
      </c>
      <c r="BS973" t="str">
        <f>IF($A973&lt;&gt;"",VLOOKUP(TRUNC(MID($A973,1,2),0),Plano_Contas!$H$3:$J$103,3,TRUE),"")</f>
        <v/>
      </c>
      <c r="BT973" t="str">
        <f t="shared" si="60"/>
        <v/>
      </c>
      <c r="BV973">
        <f>Empresas!C973</f>
        <v>0</v>
      </c>
    </row>
    <row r="974" spans="1:74" x14ac:dyDescent="0.2">
      <c r="A974" s="89"/>
      <c r="B974" s="52" t="str">
        <f>IF($A974&lt;&gt;"",VLOOKUP(""&amp;$A974,Plano_Contas!$A$3:$F$1003,6,0),"")</f>
        <v/>
      </c>
      <c r="C974" s="91"/>
      <c r="D974" s="111"/>
      <c r="E974" s="112">
        <v>0</v>
      </c>
      <c r="F974" s="87"/>
      <c r="G974" s="85"/>
      <c r="H974" s="111"/>
      <c r="I974" s="112">
        <v>0</v>
      </c>
      <c r="J974" s="87"/>
      <c r="K974" s="85"/>
      <c r="L974" s="111"/>
      <c r="M974" s="112">
        <v>0</v>
      </c>
      <c r="N974" s="87"/>
      <c r="O974" s="85"/>
      <c r="P974" s="111"/>
      <c r="Q974" s="112">
        <v>0</v>
      </c>
      <c r="R974" s="87"/>
      <c r="S974" s="85"/>
      <c r="T974" s="111"/>
      <c r="U974" s="112">
        <v>0</v>
      </c>
      <c r="V974" s="87"/>
      <c r="W974" s="85"/>
      <c r="X974" s="111"/>
      <c r="Y974" s="112">
        <v>0</v>
      </c>
      <c r="Z974" s="87"/>
      <c r="AA974" s="85"/>
      <c r="AB974" s="111"/>
      <c r="AC974" s="112">
        <v>0</v>
      </c>
      <c r="AD974" s="87"/>
      <c r="AE974" s="85"/>
      <c r="AF974" s="111"/>
      <c r="AG974" s="112">
        <v>0</v>
      </c>
      <c r="AH974" s="87"/>
      <c r="AI974" s="85"/>
      <c r="AJ974" s="111"/>
      <c r="AK974" s="112">
        <v>0</v>
      </c>
      <c r="AL974" s="87"/>
      <c r="AM974" s="85"/>
      <c r="AN974" s="111"/>
      <c r="AO974" s="112">
        <v>0</v>
      </c>
      <c r="AP974" s="87"/>
      <c r="AQ974" s="85"/>
      <c r="AR974" s="111"/>
      <c r="AS974" s="112">
        <v>0</v>
      </c>
      <c r="AT974" s="87"/>
      <c r="AU974" s="85"/>
      <c r="AV974" s="111"/>
      <c r="AW974" s="112">
        <v>0</v>
      </c>
      <c r="AX974" s="87"/>
      <c r="AY974" s="85"/>
      <c r="AZ974" s="267">
        <f t="shared" si="57"/>
        <v>0</v>
      </c>
      <c r="BA974" s="88">
        <f t="shared" si="58"/>
        <v>0</v>
      </c>
      <c r="BC974">
        <f>IF($A974&lt;&gt;"",COUNTIF($BD$3:$BD974,$BD974),0)</f>
        <v>0</v>
      </c>
      <c r="BD974" t="str">
        <f>IF($A974&lt;&gt;"",VLOOKUP(TRUNC(MID($A974,1,2),0),Plano_Contas!$H$3:$J$103,2,TRUE),"")</f>
        <v/>
      </c>
      <c r="BE974" s="201" t="str">
        <f t="shared" si="59"/>
        <v/>
      </c>
      <c r="BF974" t="str">
        <f ca="1">IF($BT974&lt;&gt;"",SUMIF($BD$3:$BD$1004,"="&amp;$BD974,INDIRECT(ADDRESS(3,BF$2,1,1)):INDIRECT(ADDRESS(1004,BF$2,1,1))),"")</f>
        <v/>
      </c>
      <c r="BG974" t="str">
        <f ca="1">IF($BT974&lt;&gt;"",SUMIF($BD$3:$BD$1004,"="&amp;$BD974,INDIRECT(ADDRESS(3,BG$2,1,1)):INDIRECT(ADDRESS(1004,BG$2,1,1))),"")</f>
        <v/>
      </c>
      <c r="BH974" t="str">
        <f ca="1">IF($BT974&lt;&gt;"",SUMIF($BD$3:$BD$1004,"="&amp;$BD974,INDIRECT(ADDRESS(3,BH$2,1,1)):INDIRECT(ADDRESS(1004,BH$2,1,1))),"")</f>
        <v/>
      </c>
      <c r="BI974" t="str">
        <f ca="1">IF($BT974&lt;&gt;"",SUMIF($BD$3:$BD$1004,"="&amp;$BD974,INDIRECT(ADDRESS(3,BI$2,1,1)):INDIRECT(ADDRESS(1004,BI$2,1,1))),"")</f>
        <v/>
      </c>
      <c r="BJ974" t="str">
        <f ca="1">IF($BT974&lt;&gt;"",SUMIF($BD$3:$BD$1004,"="&amp;$BD974,INDIRECT(ADDRESS(3,BJ$2,1,1)):INDIRECT(ADDRESS(1004,BJ$2,1,1))),"")</f>
        <v/>
      </c>
      <c r="BK974" t="str">
        <f ca="1">IF($BT974&lt;&gt;"",SUMIF($BD$3:$BD$1004,"="&amp;$BD974,INDIRECT(ADDRESS(3,BK$2,1,1)):INDIRECT(ADDRESS(1004,BK$2,1,1))),"")</f>
        <v/>
      </c>
      <c r="BL974" t="str">
        <f ca="1">IF($BT974&lt;&gt;"",SUMIF($BD$3:$BD$1004,"="&amp;$BD974,INDIRECT(ADDRESS(3,BL$2,1,1)):INDIRECT(ADDRESS(1004,BL$2,1,1))),"")</f>
        <v/>
      </c>
      <c r="BM974" t="str">
        <f ca="1">IF($BT974&lt;&gt;"",SUMIF($BD$3:$BD$1004,"="&amp;$BD974,INDIRECT(ADDRESS(3,BM$2,1,1)):INDIRECT(ADDRESS(1004,BM$2,1,1))),"")</f>
        <v/>
      </c>
      <c r="BN974" t="str">
        <f ca="1">IF($BT974&lt;&gt;"",SUMIF($BD$3:$BD$1004,"="&amp;$BD974,INDIRECT(ADDRESS(3,BN$2,1,1)):INDIRECT(ADDRESS(1004,BN$2,1,1))),"")</f>
        <v/>
      </c>
      <c r="BO974" t="str">
        <f ca="1">IF($BT974&lt;&gt;"",SUMIF($BD$3:$BD$1004,"="&amp;$BD974,INDIRECT(ADDRESS(3,BO$2,1,1)):INDIRECT(ADDRESS(1004,BO$2,1,1))),"")</f>
        <v/>
      </c>
      <c r="BP974" t="str">
        <f ca="1">IF($BT974&lt;&gt;"",SUMIF($BD$3:$BD$1004,"="&amp;$BD974,INDIRECT(ADDRESS(3,BP$2,1,1)):INDIRECT(ADDRESS(1004,BP$2,1,1))),"")</f>
        <v/>
      </c>
      <c r="BQ974" t="str">
        <f ca="1">IF($BT974&lt;&gt;"",SUMIF($BD$3:$BD$1004,"="&amp;$BD974,INDIRECT(ADDRESS(3,BQ$2,1,1)):INDIRECT(ADDRESS(1004,BQ$2,1,1))),"")</f>
        <v/>
      </c>
      <c r="BR974" t="str">
        <f ca="1">IF($BT974&lt;&gt;"",SUMIF($BD$3:$BD$1004,"="&amp;$BD974,INDIRECT(ADDRESS(3,BR$2,1,1)):INDIRECT(ADDRESS(1004,BR$2,1,1))),"")</f>
        <v/>
      </c>
      <c r="BS974" t="str">
        <f>IF($A974&lt;&gt;"",VLOOKUP(TRUNC(MID($A974,1,2),0),Plano_Contas!$H$3:$J$103,3,TRUE),"")</f>
        <v/>
      </c>
      <c r="BT974" t="str">
        <f t="shared" si="60"/>
        <v/>
      </c>
      <c r="BV974">
        <f>Empresas!C974</f>
        <v>0</v>
      </c>
    </row>
    <row r="975" spans="1:74" x14ac:dyDescent="0.2">
      <c r="A975" s="89"/>
      <c r="B975" s="52" t="str">
        <f>IF($A975&lt;&gt;"",VLOOKUP(""&amp;$A975,Plano_Contas!$A$3:$F$1003,6,0),"")</f>
        <v/>
      </c>
      <c r="C975" s="91"/>
      <c r="D975" s="111"/>
      <c r="E975" s="112">
        <v>0</v>
      </c>
      <c r="F975" s="87"/>
      <c r="G975" s="85"/>
      <c r="H975" s="111"/>
      <c r="I975" s="112">
        <v>0</v>
      </c>
      <c r="J975" s="87"/>
      <c r="K975" s="85"/>
      <c r="L975" s="111"/>
      <c r="M975" s="112">
        <v>0</v>
      </c>
      <c r="N975" s="87"/>
      <c r="O975" s="85"/>
      <c r="P975" s="111"/>
      <c r="Q975" s="112">
        <v>0</v>
      </c>
      <c r="R975" s="87"/>
      <c r="S975" s="85"/>
      <c r="T975" s="111"/>
      <c r="U975" s="112">
        <v>0</v>
      </c>
      <c r="V975" s="87"/>
      <c r="W975" s="85"/>
      <c r="X975" s="111"/>
      <c r="Y975" s="112">
        <v>0</v>
      </c>
      <c r="Z975" s="87"/>
      <c r="AA975" s="85"/>
      <c r="AB975" s="111"/>
      <c r="AC975" s="112">
        <v>0</v>
      </c>
      <c r="AD975" s="87"/>
      <c r="AE975" s="85"/>
      <c r="AF975" s="111"/>
      <c r="AG975" s="112">
        <v>0</v>
      </c>
      <c r="AH975" s="87"/>
      <c r="AI975" s="85"/>
      <c r="AJ975" s="111"/>
      <c r="AK975" s="112">
        <v>0</v>
      </c>
      <c r="AL975" s="87"/>
      <c r="AM975" s="85"/>
      <c r="AN975" s="111"/>
      <c r="AO975" s="112">
        <v>0</v>
      </c>
      <c r="AP975" s="87"/>
      <c r="AQ975" s="85"/>
      <c r="AR975" s="111"/>
      <c r="AS975" s="112">
        <v>0</v>
      </c>
      <c r="AT975" s="87"/>
      <c r="AU975" s="85"/>
      <c r="AV975" s="111"/>
      <c r="AW975" s="112">
        <v>0</v>
      </c>
      <c r="AX975" s="87"/>
      <c r="AY975" s="85"/>
      <c r="AZ975" s="267">
        <f t="shared" si="57"/>
        <v>0</v>
      </c>
      <c r="BA975" s="88">
        <f t="shared" si="58"/>
        <v>0</v>
      </c>
      <c r="BC975">
        <f>IF($A975&lt;&gt;"",COUNTIF($BD$3:$BD975,$BD975),0)</f>
        <v>0</v>
      </c>
      <c r="BD975" t="str">
        <f>IF($A975&lt;&gt;"",VLOOKUP(TRUNC(MID($A975,1,2),0),Plano_Contas!$H$3:$J$103,2,TRUE),"")</f>
        <v/>
      </c>
      <c r="BE975" s="201" t="str">
        <f t="shared" si="59"/>
        <v/>
      </c>
      <c r="BF975" t="str">
        <f ca="1">IF($BT975&lt;&gt;"",SUMIF($BD$3:$BD$1004,"="&amp;$BD975,INDIRECT(ADDRESS(3,BF$2,1,1)):INDIRECT(ADDRESS(1004,BF$2,1,1))),"")</f>
        <v/>
      </c>
      <c r="BG975" t="str">
        <f ca="1">IF($BT975&lt;&gt;"",SUMIF($BD$3:$BD$1004,"="&amp;$BD975,INDIRECT(ADDRESS(3,BG$2,1,1)):INDIRECT(ADDRESS(1004,BG$2,1,1))),"")</f>
        <v/>
      </c>
      <c r="BH975" t="str">
        <f ca="1">IF($BT975&lt;&gt;"",SUMIF($BD$3:$BD$1004,"="&amp;$BD975,INDIRECT(ADDRESS(3,BH$2,1,1)):INDIRECT(ADDRESS(1004,BH$2,1,1))),"")</f>
        <v/>
      </c>
      <c r="BI975" t="str">
        <f ca="1">IF($BT975&lt;&gt;"",SUMIF($BD$3:$BD$1004,"="&amp;$BD975,INDIRECT(ADDRESS(3,BI$2,1,1)):INDIRECT(ADDRESS(1004,BI$2,1,1))),"")</f>
        <v/>
      </c>
      <c r="BJ975" t="str">
        <f ca="1">IF($BT975&lt;&gt;"",SUMIF($BD$3:$BD$1004,"="&amp;$BD975,INDIRECT(ADDRESS(3,BJ$2,1,1)):INDIRECT(ADDRESS(1004,BJ$2,1,1))),"")</f>
        <v/>
      </c>
      <c r="BK975" t="str">
        <f ca="1">IF($BT975&lt;&gt;"",SUMIF($BD$3:$BD$1004,"="&amp;$BD975,INDIRECT(ADDRESS(3,BK$2,1,1)):INDIRECT(ADDRESS(1004,BK$2,1,1))),"")</f>
        <v/>
      </c>
      <c r="BL975" t="str">
        <f ca="1">IF($BT975&lt;&gt;"",SUMIF($BD$3:$BD$1004,"="&amp;$BD975,INDIRECT(ADDRESS(3,BL$2,1,1)):INDIRECT(ADDRESS(1004,BL$2,1,1))),"")</f>
        <v/>
      </c>
      <c r="BM975" t="str">
        <f ca="1">IF($BT975&lt;&gt;"",SUMIF($BD$3:$BD$1004,"="&amp;$BD975,INDIRECT(ADDRESS(3,BM$2,1,1)):INDIRECT(ADDRESS(1004,BM$2,1,1))),"")</f>
        <v/>
      </c>
      <c r="BN975" t="str">
        <f ca="1">IF($BT975&lt;&gt;"",SUMIF($BD$3:$BD$1004,"="&amp;$BD975,INDIRECT(ADDRESS(3,BN$2,1,1)):INDIRECT(ADDRESS(1004,BN$2,1,1))),"")</f>
        <v/>
      </c>
      <c r="BO975" t="str">
        <f ca="1">IF($BT975&lt;&gt;"",SUMIF($BD$3:$BD$1004,"="&amp;$BD975,INDIRECT(ADDRESS(3,BO$2,1,1)):INDIRECT(ADDRESS(1004,BO$2,1,1))),"")</f>
        <v/>
      </c>
      <c r="BP975" t="str">
        <f ca="1">IF($BT975&lt;&gt;"",SUMIF($BD$3:$BD$1004,"="&amp;$BD975,INDIRECT(ADDRESS(3,BP$2,1,1)):INDIRECT(ADDRESS(1004,BP$2,1,1))),"")</f>
        <v/>
      </c>
      <c r="BQ975" t="str">
        <f ca="1">IF($BT975&lt;&gt;"",SUMIF($BD$3:$BD$1004,"="&amp;$BD975,INDIRECT(ADDRESS(3,BQ$2,1,1)):INDIRECT(ADDRESS(1004,BQ$2,1,1))),"")</f>
        <v/>
      </c>
      <c r="BR975" t="str">
        <f ca="1">IF($BT975&lt;&gt;"",SUMIF($BD$3:$BD$1004,"="&amp;$BD975,INDIRECT(ADDRESS(3,BR$2,1,1)):INDIRECT(ADDRESS(1004,BR$2,1,1))),"")</f>
        <v/>
      </c>
      <c r="BS975" t="str">
        <f>IF($A975&lt;&gt;"",VLOOKUP(TRUNC(MID($A975,1,2),0),Plano_Contas!$H$3:$J$103,3,TRUE),"")</f>
        <v/>
      </c>
      <c r="BT975" t="str">
        <f t="shared" si="60"/>
        <v/>
      </c>
      <c r="BV975">
        <f>Empresas!C975</f>
        <v>0</v>
      </c>
    </row>
    <row r="976" spans="1:74" x14ac:dyDescent="0.2">
      <c r="A976" s="89"/>
      <c r="B976" s="52" t="str">
        <f>IF($A976&lt;&gt;"",VLOOKUP(""&amp;$A976,Plano_Contas!$A$3:$F$1003,6,0),"")</f>
        <v/>
      </c>
      <c r="C976" s="91"/>
      <c r="D976" s="111"/>
      <c r="E976" s="112">
        <v>0</v>
      </c>
      <c r="F976" s="87"/>
      <c r="G976" s="85"/>
      <c r="H976" s="111"/>
      <c r="I976" s="112">
        <v>0</v>
      </c>
      <c r="J976" s="87"/>
      <c r="K976" s="85"/>
      <c r="L976" s="111"/>
      <c r="M976" s="112">
        <v>0</v>
      </c>
      <c r="N976" s="87"/>
      <c r="O976" s="85"/>
      <c r="P976" s="111"/>
      <c r="Q976" s="112">
        <v>0</v>
      </c>
      <c r="R976" s="87"/>
      <c r="S976" s="85"/>
      <c r="T976" s="111"/>
      <c r="U976" s="112">
        <v>0</v>
      </c>
      <c r="V976" s="87"/>
      <c r="W976" s="85"/>
      <c r="X976" s="111"/>
      <c r="Y976" s="112">
        <v>0</v>
      </c>
      <c r="Z976" s="87"/>
      <c r="AA976" s="85"/>
      <c r="AB976" s="111"/>
      <c r="AC976" s="112">
        <v>0</v>
      </c>
      <c r="AD976" s="87"/>
      <c r="AE976" s="85"/>
      <c r="AF976" s="111"/>
      <c r="AG976" s="112">
        <v>0</v>
      </c>
      <c r="AH976" s="87"/>
      <c r="AI976" s="85"/>
      <c r="AJ976" s="111"/>
      <c r="AK976" s="112">
        <v>0</v>
      </c>
      <c r="AL976" s="87"/>
      <c r="AM976" s="85"/>
      <c r="AN976" s="111"/>
      <c r="AO976" s="112">
        <v>0</v>
      </c>
      <c r="AP976" s="87"/>
      <c r="AQ976" s="85"/>
      <c r="AR976" s="111"/>
      <c r="AS976" s="112">
        <v>0</v>
      </c>
      <c r="AT976" s="87"/>
      <c r="AU976" s="85"/>
      <c r="AV976" s="111"/>
      <c r="AW976" s="112">
        <v>0</v>
      </c>
      <c r="AX976" s="87"/>
      <c r="AY976" s="85"/>
      <c r="AZ976" s="267">
        <f t="shared" si="57"/>
        <v>0</v>
      </c>
      <c r="BA976" s="88">
        <f t="shared" si="58"/>
        <v>0</v>
      </c>
      <c r="BC976">
        <f>IF($A976&lt;&gt;"",COUNTIF($BD$3:$BD976,$BD976),0)</f>
        <v>0</v>
      </c>
      <c r="BD976" t="str">
        <f>IF($A976&lt;&gt;"",VLOOKUP(TRUNC(MID($A976,1,2),0),Plano_Contas!$H$3:$J$103,2,TRUE),"")</f>
        <v/>
      </c>
      <c r="BE976" s="201" t="str">
        <f t="shared" si="59"/>
        <v/>
      </c>
      <c r="BF976" t="str">
        <f ca="1">IF($BT976&lt;&gt;"",SUMIF($BD$3:$BD$1004,"="&amp;$BD976,INDIRECT(ADDRESS(3,BF$2,1,1)):INDIRECT(ADDRESS(1004,BF$2,1,1))),"")</f>
        <v/>
      </c>
      <c r="BG976" t="str">
        <f ca="1">IF($BT976&lt;&gt;"",SUMIF($BD$3:$BD$1004,"="&amp;$BD976,INDIRECT(ADDRESS(3,BG$2,1,1)):INDIRECT(ADDRESS(1004,BG$2,1,1))),"")</f>
        <v/>
      </c>
      <c r="BH976" t="str">
        <f ca="1">IF($BT976&lt;&gt;"",SUMIF($BD$3:$BD$1004,"="&amp;$BD976,INDIRECT(ADDRESS(3,BH$2,1,1)):INDIRECT(ADDRESS(1004,BH$2,1,1))),"")</f>
        <v/>
      </c>
      <c r="BI976" t="str">
        <f ca="1">IF($BT976&lt;&gt;"",SUMIF($BD$3:$BD$1004,"="&amp;$BD976,INDIRECT(ADDRESS(3,BI$2,1,1)):INDIRECT(ADDRESS(1004,BI$2,1,1))),"")</f>
        <v/>
      </c>
      <c r="BJ976" t="str">
        <f ca="1">IF($BT976&lt;&gt;"",SUMIF($BD$3:$BD$1004,"="&amp;$BD976,INDIRECT(ADDRESS(3,BJ$2,1,1)):INDIRECT(ADDRESS(1004,BJ$2,1,1))),"")</f>
        <v/>
      </c>
      <c r="BK976" t="str">
        <f ca="1">IF($BT976&lt;&gt;"",SUMIF($BD$3:$BD$1004,"="&amp;$BD976,INDIRECT(ADDRESS(3,BK$2,1,1)):INDIRECT(ADDRESS(1004,BK$2,1,1))),"")</f>
        <v/>
      </c>
      <c r="BL976" t="str">
        <f ca="1">IF($BT976&lt;&gt;"",SUMIF($BD$3:$BD$1004,"="&amp;$BD976,INDIRECT(ADDRESS(3,BL$2,1,1)):INDIRECT(ADDRESS(1004,BL$2,1,1))),"")</f>
        <v/>
      </c>
      <c r="BM976" t="str">
        <f ca="1">IF($BT976&lt;&gt;"",SUMIF($BD$3:$BD$1004,"="&amp;$BD976,INDIRECT(ADDRESS(3,BM$2,1,1)):INDIRECT(ADDRESS(1004,BM$2,1,1))),"")</f>
        <v/>
      </c>
      <c r="BN976" t="str">
        <f ca="1">IF($BT976&lt;&gt;"",SUMIF($BD$3:$BD$1004,"="&amp;$BD976,INDIRECT(ADDRESS(3,BN$2,1,1)):INDIRECT(ADDRESS(1004,BN$2,1,1))),"")</f>
        <v/>
      </c>
      <c r="BO976" t="str">
        <f ca="1">IF($BT976&lt;&gt;"",SUMIF($BD$3:$BD$1004,"="&amp;$BD976,INDIRECT(ADDRESS(3,BO$2,1,1)):INDIRECT(ADDRESS(1004,BO$2,1,1))),"")</f>
        <v/>
      </c>
      <c r="BP976" t="str">
        <f ca="1">IF($BT976&lt;&gt;"",SUMIF($BD$3:$BD$1004,"="&amp;$BD976,INDIRECT(ADDRESS(3,BP$2,1,1)):INDIRECT(ADDRESS(1004,BP$2,1,1))),"")</f>
        <v/>
      </c>
      <c r="BQ976" t="str">
        <f ca="1">IF($BT976&lt;&gt;"",SUMIF($BD$3:$BD$1004,"="&amp;$BD976,INDIRECT(ADDRESS(3,BQ$2,1,1)):INDIRECT(ADDRESS(1004,BQ$2,1,1))),"")</f>
        <v/>
      </c>
      <c r="BR976" t="str">
        <f ca="1">IF($BT976&lt;&gt;"",SUMIF($BD$3:$BD$1004,"="&amp;$BD976,INDIRECT(ADDRESS(3,BR$2,1,1)):INDIRECT(ADDRESS(1004,BR$2,1,1))),"")</f>
        <v/>
      </c>
      <c r="BS976" t="str">
        <f>IF($A976&lt;&gt;"",VLOOKUP(TRUNC(MID($A976,1,2),0),Plano_Contas!$H$3:$J$103,3,TRUE),"")</f>
        <v/>
      </c>
      <c r="BT976" t="str">
        <f t="shared" si="60"/>
        <v/>
      </c>
      <c r="BV976">
        <f>Empresas!C976</f>
        <v>0</v>
      </c>
    </row>
    <row r="977" spans="1:74" x14ac:dyDescent="0.2">
      <c r="A977" s="89"/>
      <c r="B977" s="52" t="str">
        <f>IF($A977&lt;&gt;"",VLOOKUP(""&amp;$A977,Plano_Contas!$A$3:$F$1003,6,0),"")</f>
        <v/>
      </c>
      <c r="C977" s="91"/>
      <c r="D977" s="111"/>
      <c r="E977" s="112">
        <v>0</v>
      </c>
      <c r="F977" s="87"/>
      <c r="G977" s="85"/>
      <c r="H977" s="111"/>
      <c r="I977" s="112">
        <v>0</v>
      </c>
      <c r="J977" s="87"/>
      <c r="K977" s="85"/>
      <c r="L977" s="111"/>
      <c r="M977" s="112">
        <v>0</v>
      </c>
      <c r="N977" s="87"/>
      <c r="O977" s="85"/>
      <c r="P977" s="111"/>
      <c r="Q977" s="112">
        <v>0</v>
      </c>
      <c r="R977" s="87"/>
      <c r="S977" s="85"/>
      <c r="T977" s="111"/>
      <c r="U977" s="112">
        <v>0</v>
      </c>
      <c r="V977" s="87"/>
      <c r="W977" s="85"/>
      <c r="X977" s="111"/>
      <c r="Y977" s="112">
        <v>0</v>
      </c>
      <c r="Z977" s="87"/>
      <c r="AA977" s="85"/>
      <c r="AB977" s="111"/>
      <c r="AC977" s="112">
        <v>0</v>
      </c>
      <c r="AD977" s="87"/>
      <c r="AE977" s="85"/>
      <c r="AF977" s="111"/>
      <c r="AG977" s="112">
        <v>0</v>
      </c>
      <c r="AH977" s="87"/>
      <c r="AI977" s="85"/>
      <c r="AJ977" s="111"/>
      <c r="AK977" s="112">
        <v>0</v>
      </c>
      <c r="AL977" s="87"/>
      <c r="AM977" s="85"/>
      <c r="AN977" s="111"/>
      <c r="AO977" s="112">
        <v>0</v>
      </c>
      <c r="AP977" s="87"/>
      <c r="AQ977" s="85"/>
      <c r="AR977" s="111"/>
      <c r="AS977" s="112">
        <v>0</v>
      </c>
      <c r="AT977" s="87"/>
      <c r="AU977" s="85"/>
      <c r="AV977" s="111"/>
      <c r="AW977" s="112">
        <v>0</v>
      </c>
      <c r="AX977" s="87"/>
      <c r="AY977" s="85"/>
      <c r="AZ977" s="267">
        <f t="shared" si="57"/>
        <v>0</v>
      </c>
      <c r="BA977" s="88">
        <f t="shared" si="58"/>
        <v>0</v>
      </c>
      <c r="BC977">
        <f>IF($A977&lt;&gt;"",COUNTIF($BD$3:$BD977,$BD977),0)</f>
        <v>0</v>
      </c>
      <c r="BD977" t="str">
        <f>IF($A977&lt;&gt;"",VLOOKUP(TRUNC(MID($A977,1,2),0),Plano_Contas!$H$3:$J$103,2,TRUE),"")</f>
        <v/>
      </c>
      <c r="BE977" s="201" t="str">
        <f t="shared" si="59"/>
        <v/>
      </c>
      <c r="BF977" t="str">
        <f ca="1">IF($BT977&lt;&gt;"",SUMIF($BD$3:$BD$1004,"="&amp;$BD977,INDIRECT(ADDRESS(3,BF$2,1,1)):INDIRECT(ADDRESS(1004,BF$2,1,1))),"")</f>
        <v/>
      </c>
      <c r="BG977" t="str">
        <f ca="1">IF($BT977&lt;&gt;"",SUMIF($BD$3:$BD$1004,"="&amp;$BD977,INDIRECT(ADDRESS(3,BG$2,1,1)):INDIRECT(ADDRESS(1004,BG$2,1,1))),"")</f>
        <v/>
      </c>
      <c r="BH977" t="str">
        <f ca="1">IF($BT977&lt;&gt;"",SUMIF($BD$3:$BD$1004,"="&amp;$BD977,INDIRECT(ADDRESS(3,BH$2,1,1)):INDIRECT(ADDRESS(1004,BH$2,1,1))),"")</f>
        <v/>
      </c>
      <c r="BI977" t="str">
        <f ca="1">IF($BT977&lt;&gt;"",SUMIF($BD$3:$BD$1004,"="&amp;$BD977,INDIRECT(ADDRESS(3,BI$2,1,1)):INDIRECT(ADDRESS(1004,BI$2,1,1))),"")</f>
        <v/>
      </c>
      <c r="BJ977" t="str">
        <f ca="1">IF($BT977&lt;&gt;"",SUMIF($BD$3:$BD$1004,"="&amp;$BD977,INDIRECT(ADDRESS(3,BJ$2,1,1)):INDIRECT(ADDRESS(1004,BJ$2,1,1))),"")</f>
        <v/>
      </c>
      <c r="BK977" t="str">
        <f ca="1">IF($BT977&lt;&gt;"",SUMIF($BD$3:$BD$1004,"="&amp;$BD977,INDIRECT(ADDRESS(3,BK$2,1,1)):INDIRECT(ADDRESS(1004,BK$2,1,1))),"")</f>
        <v/>
      </c>
      <c r="BL977" t="str">
        <f ca="1">IF($BT977&lt;&gt;"",SUMIF($BD$3:$BD$1004,"="&amp;$BD977,INDIRECT(ADDRESS(3,BL$2,1,1)):INDIRECT(ADDRESS(1004,BL$2,1,1))),"")</f>
        <v/>
      </c>
      <c r="BM977" t="str">
        <f ca="1">IF($BT977&lt;&gt;"",SUMIF($BD$3:$BD$1004,"="&amp;$BD977,INDIRECT(ADDRESS(3,BM$2,1,1)):INDIRECT(ADDRESS(1004,BM$2,1,1))),"")</f>
        <v/>
      </c>
      <c r="BN977" t="str">
        <f ca="1">IF($BT977&lt;&gt;"",SUMIF($BD$3:$BD$1004,"="&amp;$BD977,INDIRECT(ADDRESS(3,BN$2,1,1)):INDIRECT(ADDRESS(1004,BN$2,1,1))),"")</f>
        <v/>
      </c>
      <c r="BO977" t="str">
        <f ca="1">IF($BT977&lt;&gt;"",SUMIF($BD$3:$BD$1004,"="&amp;$BD977,INDIRECT(ADDRESS(3,BO$2,1,1)):INDIRECT(ADDRESS(1004,BO$2,1,1))),"")</f>
        <v/>
      </c>
      <c r="BP977" t="str">
        <f ca="1">IF($BT977&lt;&gt;"",SUMIF($BD$3:$BD$1004,"="&amp;$BD977,INDIRECT(ADDRESS(3,BP$2,1,1)):INDIRECT(ADDRESS(1004,BP$2,1,1))),"")</f>
        <v/>
      </c>
      <c r="BQ977" t="str">
        <f ca="1">IF($BT977&lt;&gt;"",SUMIF($BD$3:$BD$1004,"="&amp;$BD977,INDIRECT(ADDRESS(3,BQ$2,1,1)):INDIRECT(ADDRESS(1004,BQ$2,1,1))),"")</f>
        <v/>
      </c>
      <c r="BR977" t="str">
        <f ca="1">IF($BT977&lt;&gt;"",SUMIF($BD$3:$BD$1004,"="&amp;$BD977,INDIRECT(ADDRESS(3,BR$2,1,1)):INDIRECT(ADDRESS(1004,BR$2,1,1))),"")</f>
        <v/>
      </c>
      <c r="BS977" t="str">
        <f>IF($A977&lt;&gt;"",VLOOKUP(TRUNC(MID($A977,1,2),0),Plano_Contas!$H$3:$J$103,3,TRUE),"")</f>
        <v/>
      </c>
      <c r="BT977" t="str">
        <f t="shared" si="60"/>
        <v/>
      </c>
      <c r="BV977">
        <f>Empresas!C977</f>
        <v>0</v>
      </c>
    </row>
    <row r="978" spans="1:74" x14ac:dyDescent="0.2">
      <c r="A978" s="89"/>
      <c r="B978" s="52" t="str">
        <f>IF($A978&lt;&gt;"",VLOOKUP(""&amp;$A978,Plano_Contas!$A$3:$F$1003,6,0),"")</f>
        <v/>
      </c>
      <c r="C978" s="91"/>
      <c r="D978" s="111"/>
      <c r="E978" s="112">
        <v>0</v>
      </c>
      <c r="F978" s="87"/>
      <c r="G978" s="85"/>
      <c r="H978" s="111"/>
      <c r="I978" s="112">
        <v>0</v>
      </c>
      <c r="J978" s="87"/>
      <c r="K978" s="85"/>
      <c r="L978" s="111"/>
      <c r="M978" s="112">
        <v>0</v>
      </c>
      <c r="N978" s="87"/>
      <c r="O978" s="85"/>
      <c r="P978" s="111"/>
      <c r="Q978" s="112">
        <v>0</v>
      </c>
      <c r="R978" s="87"/>
      <c r="S978" s="85"/>
      <c r="T978" s="111"/>
      <c r="U978" s="112">
        <v>0</v>
      </c>
      <c r="V978" s="87"/>
      <c r="W978" s="85"/>
      <c r="X978" s="111"/>
      <c r="Y978" s="112">
        <v>0</v>
      </c>
      <c r="Z978" s="87"/>
      <c r="AA978" s="85"/>
      <c r="AB978" s="111"/>
      <c r="AC978" s="112">
        <v>0</v>
      </c>
      <c r="AD978" s="87"/>
      <c r="AE978" s="85"/>
      <c r="AF978" s="111"/>
      <c r="AG978" s="112">
        <v>0</v>
      </c>
      <c r="AH978" s="87"/>
      <c r="AI978" s="85"/>
      <c r="AJ978" s="111"/>
      <c r="AK978" s="112">
        <v>0</v>
      </c>
      <c r="AL978" s="87"/>
      <c r="AM978" s="85"/>
      <c r="AN978" s="111"/>
      <c r="AO978" s="112">
        <v>0</v>
      </c>
      <c r="AP978" s="87"/>
      <c r="AQ978" s="85"/>
      <c r="AR978" s="111"/>
      <c r="AS978" s="112">
        <v>0</v>
      </c>
      <c r="AT978" s="87"/>
      <c r="AU978" s="85"/>
      <c r="AV978" s="111"/>
      <c r="AW978" s="112">
        <v>0</v>
      </c>
      <c r="AX978" s="87"/>
      <c r="AY978" s="85"/>
      <c r="AZ978" s="267">
        <f t="shared" si="57"/>
        <v>0</v>
      </c>
      <c r="BA978" s="88">
        <f t="shared" si="58"/>
        <v>0</v>
      </c>
      <c r="BC978">
        <f>IF($A978&lt;&gt;"",COUNTIF($BD$3:$BD978,$BD978),0)</f>
        <v>0</v>
      </c>
      <c r="BD978" t="str">
        <f>IF($A978&lt;&gt;"",VLOOKUP(TRUNC(MID($A978,1,2),0),Plano_Contas!$H$3:$J$103,2,TRUE),"")</f>
        <v/>
      </c>
      <c r="BE978" s="201" t="str">
        <f t="shared" si="59"/>
        <v/>
      </c>
      <c r="BF978" t="str">
        <f ca="1">IF($BT978&lt;&gt;"",SUMIF($BD$3:$BD$1004,"="&amp;$BD978,INDIRECT(ADDRESS(3,BF$2,1,1)):INDIRECT(ADDRESS(1004,BF$2,1,1))),"")</f>
        <v/>
      </c>
      <c r="BG978" t="str">
        <f ca="1">IF($BT978&lt;&gt;"",SUMIF($BD$3:$BD$1004,"="&amp;$BD978,INDIRECT(ADDRESS(3,BG$2,1,1)):INDIRECT(ADDRESS(1004,BG$2,1,1))),"")</f>
        <v/>
      </c>
      <c r="BH978" t="str">
        <f ca="1">IF($BT978&lt;&gt;"",SUMIF($BD$3:$BD$1004,"="&amp;$BD978,INDIRECT(ADDRESS(3,BH$2,1,1)):INDIRECT(ADDRESS(1004,BH$2,1,1))),"")</f>
        <v/>
      </c>
      <c r="BI978" t="str">
        <f ca="1">IF($BT978&lt;&gt;"",SUMIF($BD$3:$BD$1004,"="&amp;$BD978,INDIRECT(ADDRESS(3,BI$2,1,1)):INDIRECT(ADDRESS(1004,BI$2,1,1))),"")</f>
        <v/>
      </c>
      <c r="BJ978" t="str">
        <f ca="1">IF($BT978&lt;&gt;"",SUMIF($BD$3:$BD$1004,"="&amp;$BD978,INDIRECT(ADDRESS(3,BJ$2,1,1)):INDIRECT(ADDRESS(1004,BJ$2,1,1))),"")</f>
        <v/>
      </c>
      <c r="BK978" t="str">
        <f ca="1">IF($BT978&lt;&gt;"",SUMIF($BD$3:$BD$1004,"="&amp;$BD978,INDIRECT(ADDRESS(3,BK$2,1,1)):INDIRECT(ADDRESS(1004,BK$2,1,1))),"")</f>
        <v/>
      </c>
      <c r="BL978" t="str">
        <f ca="1">IF($BT978&lt;&gt;"",SUMIF($BD$3:$BD$1004,"="&amp;$BD978,INDIRECT(ADDRESS(3,BL$2,1,1)):INDIRECT(ADDRESS(1004,BL$2,1,1))),"")</f>
        <v/>
      </c>
      <c r="BM978" t="str">
        <f ca="1">IF($BT978&lt;&gt;"",SUMIF($BD$3:$BD$1004,"="&amp;$BD978,INDIRECT(ADDRESS(3,BM$2,1,1)):INDIRECT(ADDRESS(1004,BM$2,1,1))),"")</f>
        <v/>
      </c>
      <c r="BN978" t="str">
        <f ca="1">IF($BT978&lt;&gt;"",SUMIF($BD$3:$BD$1004,"="&amp;$BD978,INDIRECT(ADDRESS(3,BN$2,1,1)):INDIRECT(ADDRESS(1004,BN$2,1,1))),"")</f>
        <v/>
      </c>
      <c r="BO978" t="str">
        <f ca="1">IF($BT978&lt;&gt;"",SUMIF($BD$3:$BD$1004,"="&amp;$BD978,INDIRECT(ADDRESS(3,BO$2,1,1)):INDIRECT(ADDRESS(1004,BO$2,1,1))),"")</f>
        <v/>
      </c>
      <c r="BP978" t="str">
        <f ca="1">IF($BT978&lt;&gt;"",SUMIF($BD$3:$BD$1004,"="&amp;$BD978,INDIRECT(ADDRESS(3,BP$2,1,1)):INDIRECT(ADDRESS(1004,BP$2,1,1))),"")</f>
        <v/>
      </c>
      <c r="BQ978" t="str">
        <f ca="1">IF($BT978&lt;&gt;"",SUMIF($BD$3:$BD$1004,"="&amp;$BD978,INDIRECT(ADDRESS(3,BQ$2,1,1)):INDIRECT(ADDRESS(1004,BQ$2,1,1))),"")</f>
        <v/>
      </c>
      <c r="BR978" t="str">
        <f ca="1">IF($BT978&lt;&gt;"",SUMIF($BD$3:$BD$1004,"="&amp;$BD978,INDIRECT(ADDRESS(3,BR$2,1,1)):INDIRECT(ADDRESS(1004,BR$2,1,1))),"")</f>
        <v/>
      </c>
      <c r="BS978" t="str">
        <f>IF($A978&lt;&gt;"",VLOOKUP(TRUNC(MID($A978,1,2),0),Plano_Contas!$H$3:$J$103,3,TRUE),"")</f>
        <v/>
      </c>
      <c r="BT978" t="str">
        <f t="shared" si="60"/>
        <v/>
      </c>
      <c r="BV978">
        <f>Empresas!C978</f>
        <v>0</v>
      </c>
    </row>
    <row r="979" spans="1:74" x14ac:dyDescent="0.2">
      <c r="A979" s="89"/>
      <c r="B979" s="52" t="str">
        <f>IF($A979&lt;&gt;"",VLOOKUP(""&amp;$A979,Plano_Contas!$A$3:$F$1003,6,0),"")</f>
        <v/>
      </c>
      <c r="C979" s="91"/>
      <c r="D979" s="111"/>
      <c r="E979" s="112">
        <v>0</v>
      </c>
      <c r="F979" s="87"/>
      <c r="G979" s="85"/>
      <c r="H979" s="111"/>
      <c r="I979" s="112">
        <v>0</v>
      </c>
      <c r="J979" s="87"/>
      <c r="K979" s="85"/>
      <c r="L979" s="111"/>
      <c r="M979" s="112">
        <v>0</v>
      </c>
      <c r="N979" s="87"/>
      <c r="O979" s="85"/>
      <c r="P979" s="111"/>
      <c r="Q979" s="112">
        <v>0</v>
      </c>
      <c r="R979" s="87"/>
      <c r="S979" s="85"/>
      <c r="T979" s="111"/>
      <c r="U979" s="112">
        <v>0</v>
      </c>
      <c r="V979" s="87"/>
      <c r="W979" s="85"/>
      <c r="X979" s="111"/>
      <c r="Y979" s="112">
        <v>0</v>
      </c>
      <c r="Z979" s="87"/>
      <c r="AA979" s="85"/>
      <c r="AB979" s="111"/>
      <c r="AC979" s="112">
        <v>0</v>
      </c>
      <c r="AD979" s="87"/>
      <c r="AE979" s="85"/>
      <c r="AF979" s="111"/>
      <c r="AG979" s="112">
        <v>0</v>
      </c>
      <c r="AH979" s="87"/>
      <c r="AI979" s="85"/>
      <c r="AJ979" s="111"/>
      <c r="AK979" s="112">
        <v>0</v>
      </c>
      <c r="AL979" s="87"/>
      <c r="AM979" s="85"/>
      <c r="AN979" s="111"/>
      <c r="AO979" s="112">
        <v>0</v>
      </c>
      <c r="AP979" s="87"/>
      <c r="AQ979" s="85"/>
      <c r="AR979" s="111"/>
      <c r="AS979" s="112">
        <v>0</v>
      </c>
      <c r="AT979" s="87"/>
      <c r="AU979" s="85"/>
      <c r="AV979" s="111"/>
      <c r="AW979" s="112">
        <v>0</v>
      </c>
      <c r="AX979" s="87"/>
      <c r="AY979" s="85"/>
      <c r="AZ979" s="267">
        <f t="shared" si="57"/>
        <v>0</v>
      </c>
      <c r="BA979" s="88">
        <f t="shared" si="58"/>
        <v>0</v>
      </c>
      <c r="BC979">
        <f>IF($A979&lt;&gt;"",COUNTIF($BD$3:$BD979,$BD979),0)</f>
        <v>0</v>
      </c>
      <c r="BD979" t="str">
        <f>IF($A979&lt;&gt;"",VLOOKUP(TRUNC(MID($A979,1,2),0),Plano_Contas!$H$3:$J$103,2,TRUE),"")</f>
        <v/>
      </c>
      <c r="BE979" s="201" t="str">
        <f t="shared" si="59"/>
        <v/>
      </c>
      <c r="BF979" t="str">
        <f ca="1">IF($BT979&lt;&gt;"",SUMIF($BD$3:$BD$1004,"="&amp;$BD979,INDIRECT(ADDRESS(3,BF$2,1,1)):INDIRECT(ADDRESS(1004,BF$2,1,1))),"")</f>
        <v/>
      </c>
      <c r="BG979" t="str">
        <f ca="1">IF($BT979&lt;&gt;"",SUMIF($BD$3:$BD$1004,"="&amp;$BD979,INDIRECT(ADDRESS(3,BG$2,1,1)):INDIRECT(ADDRESS(1004,BG$2,1,1))),"")</f>
        <v/>
      </c>
      <c r="BH979" t="str">
        <f ca="1">IF($BT979&lt;&gt;"",SUMIF($BD$3:$BD$1004,"="&amp;$BD979,INDIRECT(ADDRESS(3,BH$2,1,1)):INDIRECT(ADDRESS(1004,BH$2,1,1))),"")</f>
        <v/>
      </c>
      <c r="BI979" t="str">
        <f ca="1">IF($BT979&lt;&gt;"",SUMIF($BD$3:$BD$1004,"="&amp;$BD979,INDIRECT(ADDRESS(3,BI$2,1,1)):INDIRECT(ADDRESS(1004,BI$2,1,1))),"")</f>
        <v/>
      </c>
      <c r="BJ979" t="str">
        <f ca="1">IF($BT979&lt;&gt;"",SUMIF($BD$3:$BD$1004,"="&amp;$BD979,INDIRECT(ADDRESS(3,BJ$2,1,1)):INDIRECT(ADDRESS(1004,BJ$2,1,1))),"")</f>
        <v/>
      </c>
      <c r="BK979" t="str">
        <f ca="1">IF($BT979&lt;&gt;"",SUMIF($BD$3:$BD$1004,"="&amp;$BD979,INDIRECT(ADDRESS(3,BK$2,1,1)):INDIRECT(ADDRESS(1004,BK$2,1,1))),"")</f>
        <v/>
      </c>
      <c r="BL979" t="str">
        <f ca="1">IF($BT979&lt;&gt;"",SUMIF($BD$3:$BD$1004,"="&amp;$BD979,INDIRECT(ADDRESS(3,BL$2,1,1)):INDIRECT(ADDRESS(1004,BL$2,1,1))),"")</f>
        <v/>
      </c>
      <c r="BM979" t="str">
        <f ca="1">IF($BT979&lt;&gt;"",SUMIF($BD$3:$BD$1004,"="&amp;$BD979,INDIRECT(ADDRESS(3,BM$2,1,1)):INDIRECT(ADDRESS(1004,BM$2,1,1))),"")</f>
        <v/>
      </c>
      <c r="BN979" t="str">
        <f ca="1">IF($BT979&lt;&gt;"",SUMIF($BD$3:$BD$1004,"="&amp;$BD979,INDIRECT(ADDRESS(3,BN$2,1,1)):INDIRECT(ADDRESS(1004,BN$2,1,1))),"")</f>
        <v/>
      </c>
      <c r="BO979" t="str">
        <f ca="1">IF($BT979&lt;&gt;"",SUMIF($BD$3:$BD$1004,"="&amp;$BD979,INDIRECT(ADDRESS(3,BO$2,1,1)):INDIRECT(ADDRESS(1004,BO$2,1,1))),"")</f>
        <v/>
      </c>
      <c r="BP979" t="str">
        <f ca="1">IF($BT979&lt;&gt;"",SUMIF($BD$3:$BD$1004,"="&amp;$BD979,INDIRECT(ADDRESS(3,BP$2,1,1)):INDIRECT(ADDRESS(1004,BP$2,1,1))),"")</f>
        <v/>
      </c>
      <c r="BQ979" t="str">
        <f ca="1">IF($BT979&lt;&gt;"",SUMIF($BD$3:$BD$1004,"="&amp;$BD979,INDIRECT(ADDRESS(3,BQ$2,1,1)):INDIRECT(ADDRESS(1004,BQ$2,1,1))),"")</f>
        <v/>
      </c>
      <c r="BR979" t="str">
        <f ca="1">IF($BT979&lt;&gt;"",SUMIF($BD$3:$BD$1004,"="&amp;$BD979,INDIRECT(ADDRESS(3,BR$2,1,1)):INDIRECT(ADDRESS(1004,BR$2,1,1))),"")</f>
        <v/>
      </c>
      <c r="BS979" t="str">
        <f>IF($A979&lt;&gt;"",VLOOKUP(TRUNC(MID($A979,1,2),0),Plano_Contas!$H$3:$J$103,3,TRUE),"")</f>
        <v/>
      </c>
      <c r="BT979" t="str">
        <f t="shared" si="60"/>
        <v/>
      </c>
      <c r="BV979">
        <f>Empresas!C979</f>
        <v>0</v>
      </c>
    </row>
    <row r="980" spans="1:74" x14ac:dyDescent="0.2">
      <c r="A980" s="89"/>
      <c r="B980" s="52" t="str">
        <f>IF($A980&lt;&gt;"",VLOOKUP(""&amp;$A980,Plano_Contas!$A$3:$F$1003,6,0),"")</f>
        <v/>
      </c>
      <c r="C980" s="91"/>
      <c r="D980" s="111"/>
      <c r="E980" s="112">
        <v>0</v>
      </c>
      <c r="F980" s="87"/>
      <c r="G980" s="85"/>
      <c r="H980" s="111"/>
      <c r="I980" s="112">
        <v>0</v>
      </c>
      <c r="J980" s="87"/>
      <c r="K980" s="85"/>
      <c r="L980" s="111"/>
      <c r="M980" s="112">
        <v>0</v>
      </c>
      <c r="N980" s="87"/>
      <c r="O980" s="85"/>
      <c r="P980" s="111"/>
      <c r="Q980" s="112">
        <v>0</v>
      </c>
      <c r="R980" s="87"/>
      <c r="S980" s="85"/>
      <c r="T980" s="111"/>
      <c r="U980" s="112">
        <v>0</v>
      </c>
      <c r="V980" s="87"/>
      <c r="W980" s="85"/>
      <c r="X980" s="111"/>
      <c r="Y980" s="112">
        <v>0</v>
      </c>
      <c r="Z980" s="87"/>
      <c r="AA980" s="85"/>
      <c r="AB980" s="111"/>
      <c r="AC980" s="112">
        <v>0</v>
      </c>
      <c r="AD980" s="87"/>
      <c r="AE980" s="85"/>
      <c r="AF980" s="111"/>
      <c r="AG980" s="112">
        <v>0</v>
      </c>
      <c r="AH980" s="87"/>
      <c r="AI980" s="85"/>
      <c r="AJ980" s="111"/>
      <c r="AK980" s="112">
        <v>0</v>
      </c>
      <c r="AL980" s="87"/>
      <c r="AM980" s="85"/>
      <c r="AN980" s="111"/>
      <c r="AO980" s="112">
        <v>0</v>
      </c>
      <c r="AP980" s="87"/>
      <c r="AQ980" s="85"/>
      <c r="AR980" s="111"/>
      <c r="AS980" s="112">
        <v>0</v>
      </c>
      <c r="AT980" s="87"/>
      <c r="AU980" s="85"/>
      <c r="AV980" s="111"/>
      <c r="AW980" s="112">
        <v>0</v>
      </c>
      <c r="AX980" s="87"/>
      <c r="AY980" s="85"/>
      <c r="AZ980" s="267">
        <f t="shared" si="57"/>
        <v>0</v>
      </c>
      <c r="BA980" s="88">
        <f t="shared" si="58"/>
        <v>0</v>
      </c>
      <c r="BC980">
        <f>IF($A980&lt;&gt;"",COUNTIF($BD$3:$BD980,$BD980),0)</f>
        <v>0</v>
      </c>
      <c r="BD980" t="str">
        <f>IF($A980&lt;&gt;"",VLOOKUP(TRUNC(MID($A980,1,2),0),Plano_Contas!$H$3:$J$103,2,TRUE),"")</f>
        <v/>
      </c>
      <c r="BE980" s="201" t="str">
        <f t="shared" si="59"/>
        <v/>
      </c>
      <c r="BF980" t="str">
        <f ca="1">IF($BT980&lt;&gt;"",SUMIF($BD$3:$BD$1004,"="&amp;$BD980,INDIRECT(ADDRESS(3,BF$2,1,1)):INDIRECT(ADDRESS(1004,BF$2,1,1))),"")</f>
        <v/>
      </c>
      <c r="BG980" t="str">
        <f ca="1">IF($BT980&lt;&gt;"",SUMIF($BD$3:$BD$1004,"="&amp;$BD980,INDIRECT(ADDRESS(3,BG$2,1,1)):INDIRECT(ADDRESS(1004,BG$2,1,1))),"")</f>
        <v/>
      </c>
      <c r="BH980" t="str">
        <f ca="1">IF($BT980&lt;&gt;"",SUMIF($BD$3:$BD$1004,"="&amp;$BD980,INDIRECT(ADDRESS(3,BH$2,1,1)):INDIRECT(ADDRESS(1004,BH$2,1,1))),"")</f>
        <v/>
      </c>
      <c r="BI980" t="str">
        <f ca="1">IF($BT980&lt;&gt;"",SUMIF($BD$3:$BD$1004,"="&amp;$BD980,INDIRECT(ADDRESS(3,BI$2,1,1)):INDIRECT(ADDRESS(1004,BI$2,1,1))),"")</f>
        <v/>
      </c>
      <c r="BJ980" t="str">
        <f ca="1">IF($BT980&lt;&gt;"",SUMIF($BD$3:$BD$1004,"="&amp;$BD980,INDIRECT(ADDRESS(3,BJ$2,1,1)):INDIRECT(ADDRESS(1004,BJ$2,1,1))),"")</f>
        <v/>
      </c>
      <c r="BK980" t="str">
        <f ca="1">IF($BT980&lt;&gt;"",SUMIF($BD$3:$BD$1004,"="&amp;$BD980,INDIRECT(ADDRESS(3,BK$2,1,1)):INDIRECT(ADDRESS(1004,BK$2,1,1))),"")</f>
        <v/>
      </c>
      <c r="BL980" t="str">
        <f ca="1">IF($BT980&lt;&gt;"",SUMIF($BD$3:$BD$1004,"="&amp;$BD980,INDIRECT(ADDRESS(3,BL$2,1,1)):INDIRECT(ADDRESS(1004,BL$2,1,1))),"")</f>
        <v/>
      </c>
      <c r="BM980" t="str">
        <f ca="1">IF($BT980&lt;&gt;"",SUMIF($BD$3:$BD$1004,"="&amp;$BD980,INDIRECT(ADDRESS(3,BM$2,1,1)):INDIRECT(ADDRESS(1004,BM$2,1,1))),"")</f>
        <v/>
      </c>
      <c r="BN980" t="str">
        <f ca="1">IF($BT980&lt;&gt;"",SUMIF($BD$3:$BD$1004,"="&amp;$BD980,INDIRECT(ADDRESS(3,BN$2,1,1)):INDIRECT(ADDRESS(1004,BN$2,1,1))),"")</f>
        <v/>
      </c>
      <c r="BO980" t="str">
        <f ca="1">IF($BT980&lt;&gt;"",SUMIF($BD$3:$BD$1004,"="&amp;$BD980,INDIRECT(ADDRESS(3,BO$2,1,1)):INDIRECT(ADDRESS(1004,BO$2,1,1))),"")</f>
        <v/>
      </c>
      <c r="BP980" t="str">
        <f ca="1">IF($BT980&lt;&gt;"",SUMIF($BD$3:$BD$1004,"="&amp;$BD980,INDIRECT(ADDRESS(3,BP$2,1,1)):INDIRECT(ADDRESS(1004,BP$2,1,1))),"")</f>
        <v/>
      </c>
      <c r="BQ980" t="str">
        <f ca="1">IF($BT980&lt;&gt;"",SUMIF($BD$3:$BD$1004,"="&amp;$BD980,INDIRECT(ADDRESS(3,BQ$2,1,1)):INDIRECT(ADDRESS(1004,BQ$2,1,1))),"")</f>
        <v/>
      </c>
      <c r="BR980" t="str">
        <f ca="1">IF($BT980&lt;&gt;"",SUMIF($BD$3:$BD$1004,"="&amp;$BD980,INDIRECT(ADDRESS(3,BR$2,1,1)):INDIRECT(ADDRESS(1004,BR$2,1,1))),"")</f>
        <v/>
      </c>
      <c r="BS980" t="str">
        <f>IF($A980&lt;&gt;"",VLOOKUP(TRUNC(MID($A980,1,2),0),Plano_Contas!$H$3:$J$103,3,TRUE),"")</f>
        <v/>
      </c>
      <c r="BT980" t="str">
        <f t="shared" si="60"/>
        <v/>
      </c>
      <c r="BV980">
        <f>Empresas!C980</f>
        <v>0</v>
      </c>
    </row>
    <row r="981" spans="1:74" x14ac:dyDescent="0.2">
      <c r="A981" s="89"/>
      <c r="B981" s="52" t="str">
        <f>IF($A981&lt;&gt;"",VLOOKUP(""&amp;$A981,Plano_Contas!$A$3:$F$1003,6,0),"")</f>
        <v/>
      </c>
      <c r="C981" s="91"/>
      <c r="D981" s="111"/>
      <c r="E981" s="112">
        <v>0</v>
      </c>
      <c r="F981" s="87"/>
      <c r="G981" s="85"/>
      <c r="H981" s="111"/>
      <c r="I981" s="112">
        <v>0</v>
      </c>
      <c r="J981" s="87"/>
      <c r="K981" s="85"/>
      <c r="L981" s="111"/>
      <c r="M981" s="112">
        <v>0</v>
      </c>
      <c r="N981" s="87"/>
      <c r="O981" s="85"/>
      <c r="P981" s="111"/>
      <c r="Q981" s="112">
        <v>0</v>
      </c>
      <c r="R981" s="87"/>
      <c r="S981" s="85"/>
      <c r="T981" s="111"/>
      <c r="U981" s="112">
        <v>0</v>
      </c>
      <c r="V981" s="87"/>
      <c r="W981" s="85"/>
      <c r="X981" s="111"/>
      <c r="Y981" s="112">
        <v>0</v>
      </c>
      <c r="Z981" s="87"/>
      <c r="AA981" s="85"/>
      <c r="AB981" s="111"/>
      <c r="AC981" s="112">
        <v>0</v>
      </c>
      <c r="AD981" s="87"/>
      <c r="AE981" s="85"/>
      <c r="AF981" s="111"/>
      <c r="AG981" s="112">
        <v>0</v>
      </c>
      <c r="AH981" s="87"/>
      <c r="AI981" s="85"/>
      <c r="AJ981" s="111"/>
      <c r="AK981" s="112">
        <v>0</v>
      </c>
      <c r="AL981" s="87"/>
      <c r="AM981" s="85"/>
      <c r="AN981" s="111"/>
      <c r="AO981" s="112">
        <v>0</v>
      </c>
      <c r="AP981" s="87"/>
      <c r="AQ981" s="85"/>
      <c r="AR981" s="111"/>
      <c r="AS981" s="112">
        <v>0</v>
      </c>
      <c r="AT981" s="87"/>
      <c r="AU981" s="85"/>
      <c r="AV981" s="111"/>
      <c r="AW981" s="112">
        <v>0</v>
      </c>
      <c r="AX981" s="87"/>
      <c r="AY981" s="85"/>
      <c r="AZ981" s="267">
        <f t="shared" si="57"/>
        <v>0</v>
      </c>
      <c r="BA981" s="88">
        <f t="shared" si="58"/>
        <v>0</v>
      </c>
      <c r="BC981">
        <f>IF($A981&lt;&gt;"",COUNTIF($BD$3:$BD981,$BD981),0)</f>
        <v>0</v>
      </c>
      <c r="BD981" t="str">
        <f>IF($A981&lt;&gt;"",VLOOKUP(TRUNC(MID($A981,1,2),0),Plano_Contas!$H$3:$J$103,2,TRUE),"")</f>
        <v/>
      </c>
      <c r="BE981" s="201" t="str">
        <f t="shared" si="59"/>
        <v/>
      </c>
      <c r="BF981" t="str">
        <f ca="1">IF($BT981&lt;&gt;"",SUMIF($BD$3:$BD$1004,"="&amp;$BD981,INDIRECT(ADDRESS(3,BF$2,1,1)):INDIRECT(ADDRESS(1004,BF$2,1,1))),"")</f>
        <v/>
      </c>
      <c r="BG981" t="str">
        <f ca="1">IF($BT981&lt;&gt;"",SUMIF($BD$3:$BD$1004,"="&amp;$BD981,INDIRECT(ADDRESS(3,BG$2,1,1)):INDIRECT(ADDRESS(1004,BG$2,1,1))),"")</f>
        <v/>
      </c>
      <c r="BH981" t="str">
        <f ca="1">IF($BT981&lt;&gt;"",SUMIF($BD$3:$BD$1004,"="&amp;$BD981,INDIRECT(ADDRESS(3,BH$2,1,1)):INDIRECT(ADDRESS(1004,BH$2,1,1))),"")</f>
        <v/>
      </c>
      <c r="BI981" t="str">
        <f ca="1">IF($BT981&lt;&gt;"",SUMIF($BD$3:$BD$1004,"="&amp;$BD981,INDIRECT(ADDRESS(3,BI$2,1,1)):INDIRECT(ADDRESS(1004,BI$2,1,1))),"")</f>
        <v/>
      </c>
      <c r="BJ981" t="str">
        <f ca="1">IF($BT981&lt;&gt;"",SUMIF($BD$3:$BD$1004,"="&amp;$BD981,INDIRECT(ADDRESS(3,BJ$2,1,1)):INDIRECT(ADDRESS(1004,BJ$2,1,1))),"")</f>
        <v/>
      </c>
      <c r="BK981" t="str">
        <f ca="1">IF($BT981&lt;&gt;"",SUMIF($BD$3:$BD$1004,"="&amp;$BD981,INDIRECT(ADDRESS(3,BK$2,1,1)):INDIRECT(ADDRESS(1004,BK$2,1,1))),"")</f>
        <v/>
      </c>
      <c r="BL981" t="str">
        <f ca="1">IF($BT981&lt;&gt;"",SUMIF($BD$3:$BD$1004,"="&amp;$BD981,INDIRECT(ADDRESS(3,BL$2,1,1)):INDIRECT(ADDRESS(1004,BL$2,1,1))),"")</f>
        <v/>
      </c>
      <c r="BM981" t="str">
        <f ca="1">IF($BT981&lt;&gt;"",SUMIF($BD$3:$BD$1004,"="&amp;$BD981,INDIRECT(ADDRESS(3,BM$2,1,1)):INDIRECT(ADDRESS(1004,BM$2,1,1))),"")</f>
        <v/>
      </c>
      <c r="BN981" t="str">
        <f ca="1">IF($BT981&lt;&gt;"",SUMIF($BD$3:$BD$1004,"="&amp;$BD981,INDIRECT(ADDRESS(3,BN$2,1,1)):INDIRECT(ADDRESS(1004,BN$2,1,1))),"")</f>
        <v/>
      </c>
      <c r="BO981" t="str">
        <f ca="1">IF($BT981&lt;&gt;"",SUMIF($BD$3:$BD$1004,"="&amp;$BD981,INDIRECT(ADDRESS(3,BO$2,1,1)):INDIRECT(ADDRESS(1004,BO$2,1,1))),"")</f>
        <v/>
      </c>
      <c r="BP981" t="str">
        <f ca="1">IF($BT981&lt;&gt;"",SUMIF($BD$3:$BD$1004,"="&amp;$BD981,INDIRECT(ADDRESS(3,BP$2,1,1)):INDIRECT(ADDRESS(1004,BP$2,1,1))),"")</f>
        <v/>
      </c>
      <c r="BQ981" t="str">
        <f ca="1">IF($BT981&lt;&gt;"",SUMIF($BD$3:$BD$1004,"="&amp;$BD981,INDIRECT(ADDRESS(3,BQ$2,1,1)):INDIRECT(ADDRESS(1004,BQ$2,1,1))),"")</f>
        <v/>
      </c>
      <c r="BR981" t="str">
        <f ca="1">IF($BT981&lt;&gt;"",SUMIF($BD$3:$BD$1004,"="&amp;$BD981,INDIRECT(ADDRESS(3,BR$2,1,1)):INDIRECT(ADDRESS(1004,BR$2,1,1))),"")</f>
        <v/>
      </c>
      <c r="BS981" t="str">
        <f>IF($A981&lt;&gt;"",VLOOKUP(TRUNC(MID($A981,1,2),0),Plano_Contas!$H$3:$J$103,3,TRUE),"")</f>
        <v/>
      </c>
      <c r="BT981" t="str">
        <f t="shared" si="60"/>
        <v/>
      </c>
      <c r="BV981">
        <f>Empresas!C981</f>
        <v>0</v>
      </c>
    </row>
    <row r="982" spans="1:74" x14ac:dyDescent="0.2">
      <c r="A982" s="89"/>
      <c r="B982" s="52" t="str">
        <f>IF($A982&lt;&gt;"",VLOOKUP(""&amp;$A982,Plano_Contas!$A$3:$F$1003,6,0),"")</f>
        <v/>
      </c>
      <c r="C982" s="91"/>
      <c r="D982" s="111"/>
      <c r="E982" s="112">
        <v>0</v>
      </c>
      <c r="F982" s="87"/>
      <c r="G982" s="85"/>
      <c r="H982" s="111"/>
      <c r="I982" s="112">
        <v>0</v>
      </c>
      <c r="J982" s="87"/>
      <c r="K982" s="85"/>
      <c r="L982" s="111"/>
      <c r="M982" s="112">
        <v>0</v>
      </c>
      <c r="N982" s="87"/>
      <c r="O982" s="85"/>
      <c r="P982" s="111"/>
      <c r="Q982" s="112">
        <v>0</v>
      </c>
      <c r="R982" s="87"/>
      <c r="S982" s="85"/>
      <c r="T982" s="111"/>
      <c r="U982" s="112">
        <v>0</v>
      </c>
      <c r="V982" s="87"/>
      <c r="W982" s="85"/>
      <c r="X982" s="111"/>
      <c r="Y982" s="112">
        <v>0</v>
      </c>
      <c r="Z982" s="87"/>
      <c r="AA982" s="85"/>
      <c r="AB982" s="111"/>
      <c r="AC982" s="112">
        <v>0</v>
      </c>
      <c r="AD982" s="87"/>
      <c r="AE982" s="85"/>
      <c r="AF982" s="111"/>
      <c r="AG982" s="112">
        <v>0</v>
      </c>
      <c r="AH982" s="87"/>
      <c r="AI982" s="85"/>
      <c r="AJ982" s="111"/>
      <c r="AK982" s="112">
        <v>0</v>
      </c>
      <c r="AL982" s="87"/>
      <c r="AM982" s="85"/>
      <c r="AN982" s="111"/>
      <c r="AO982" s="112">
        <v>0</v>
      </c>
      <c r="AP982" s="87"/>
      <c r="AQ982" s="85"/>
      <c r="AR982" s="111"/>
      <c r="AS982" s="112">
        <v>0</v>
      </c>
      <c r="AT982" s="87"/>
      <c r="AU982" s="85"/>
      <c r="AV982" s="111"/>
      <c r="AW982" s="112">
        <v>0</v>
      </c>
      <c r="AX982" s="87"/>
      <c r="AY982" s="85"/>
      <c r="AZ982" s="267">
        <f t="shared" si="57"/>
        <v>0</v>
      </c>
      <c r="BA982" s="88">
        <f t="shared" si="58"/>
        <v>0</v>
      </c>
      <c r="BC982">
        <f>IF($A982&lt;&gt;"",COUNTIF($BD$3:$BD982,$BD982),0)</f>
        <v>0</v>
      </c>
      <c r="BD982" t="str">
        <f>IF($A982&lt;&gt;"",VLOOKUP(TRUNC(MID($A982,1,2),0),Plano_Contas!$H$3:$J$103,2,TRUE),"")</f>
        <v/>
      </c>
      <c r="BE982" s="201" t="str">
        <f t="shared" si="59"/>
        <v/>
      </c>
      <c r="BF982" t="str">
        <f ca="1">IF($BT982&lt;&gt;"",SUMIF($BD$3:$BD$1004,"="&amp;$BD982,INDIRECT(ADDRESS(3,BF$2,1,1)):INDIRECT(ADDRESS(1004,BF$2,1,1))),"")</f>
        <v/>
      </c>
      <c r="BG982" t="str">
        <f ca="1">IF($BT982&lt;&gt;"",SUMIF($BD$3:$BD$1004,"="&amp;$BD982,INDIRECT(ADDRESS(3,BG$2,1,1)):INDIRECT(ADDRESS(1004,BG$2,1,1))),"")</f>
        <v/>
      </c>
      <c r="BH982" t="str">
        <f ca="1">IF($BT982&lt;&gt;"",SUMIF($BD$3:$BD$1004,"="&amp;$BD982,INDIRECT(ADDRESS(3,BH$2,1,1)):INDIRECT(ADDRESS(1004,BH$2,1,1))),"")</f>
        <v/>
      </c>
      <c r="BI982" t="str">
        <f ca="1">IF($BT982&lt;&gt;"",SUMIF($BD$3:$BD$1004,"="&amp;$BD982,INDIRECT(ADDRESS(3,BI$2,1,1)):INDIRECT(ADDRESS(1004,BI$2,1,1))),"")</f>
        <v/>
      </c>
      <c r="BJ982" t="str">
        <f ca="1">IF($BT982&lt;&gt;"",SUMIF($BD$3:$BD$1004,"="&amp;$BD982,INDIRECT(ADDRESS(3,BJ$2,1,1)):INDIRECT(ADDRESS(1004,BJ$2,1,1))),"")</f>
        <v/>
      </c>
      <c r="BK982" t="str">
        <f ca="1">IF($BT982&lt;&gt;"",SUMIF($BD$3:$BD$1004,"="&amp;$BD982,INDIRECT(ADDRESS(3,BK$2,1,1)):INDIRECT(ADDRESS(1004,BK$2,1,1))),"")</f>
        <v/>
      </c>
      <c r="BL982" t="str">
        <f ca="1">IF($BT982&lt;&gt;"",SUMIF($BD$3:$BD$1004,"="&amp;$BD982,INDIRECT(ADDRESS(3,BL$2,1,1)):INDIRECT(ADDRESS(1004,BL$2,1,1))),"")</f>
        <v/>
      </c>
      <c r="BM982" t="str">
        <f ca="1">IF($BT982&lt;&gt;"",SUMIF($BD$3:$BD$1004,"="&amp;$BD982,INDIRECT(ADDRESS(3,BM$2,1,1)):INDIRECT(ADDRESS(1004,BM$2,1,1))),"")</f>
        <v/>
      </c>
      <c r="BN982" t="str">
        <f ca="1">IF($BT982&lt;&gt;"",SUMIF($BD$3:$BD$1004,"="&amp;$BD982,INDIRECT(ADDRESS(3,BN$2,1,1)):INDIRECT(ADDRESS(1004,BN$2,1,1))),"")</f>
        <v/>
      </c>
      <c r="BO982" t="str">
        <f ca="1">IF($BT982&lt;&gt;"",SUMIF($BD$3:$BD$1004,"="&amp;$BD982,INDIRECT(ADDRESS(3,BO$2,1,1)):INDIRECT(ADDRESS(1004,BO$2,1,1))),"")</f>
        <v/>
      </c>
      <c r="BP982" t="str">
        <f ca="1">IF($BT982&lt;&gt;"",SUMIF($BD$3:$BD$1004,"="&amp;$BD982,INDIRECT(ADDRESS(3,BP$2,1,1)):INDIRECT(ADDRESS(1004,BP$2,1,1))),"")</f>
        <v/>
      </c>
      <c r="BQ982" t="str">
        <f ca="1">IF($BT982&lt;&gt;"",SUMIF($BD$3:$BD$1004,"="&amp;$BD982,INDIRECT(ADDRESS(3,BQ$2,1,1)):INDIRECT(ADDRESS(1004,BQ$2,1,1))),"")</f>
        <v/>
      </c>
      <c r="BR982" t="str">
        <f ca="1">IF($BT982&lt;&gt;"",SUMIF($BD$3:$BD$1004,"="&amp;$BD982,INDIRECT(ADDRESS(3,BR$2,1,1)):INDIRECT(ADDRESS(1004,BR$2,1,1))),"")</f>
        <v/>
      </c>
      <c r="BS982" t="str">
        <f>IF($A982&lt;&gt;"",VLOOKUP(TRUNC(MID($A982,1,2),0),Plano_Contas!$H$3:$J$103,3,TRUE),"")</f>
        <v/>
      </c>
      <c r="BT982" t="str">
        <f t="shared" si="60"/>
        <v/>
      </c>
      <c r="BV982">
        <f>Empresas!C982</f>
        <v>0</v>
      </c>
    </row>
    <row r="983" spans="1:74" x14ac:dyDescent="0.2">
      <c r="A983" s="89"/>
      <c r="B983" s="52" t="str">
        <f>IF($A983&lt;&gt;"",VLOOKUP(""&amp;$A983,Plano_Contas!$A$3:$F$1003,6,0),"")</f>
        <v/>
      </c>
      <c r="C983" s="91"/>
      <c r="D983" s="111"/>
      <c r="E983" s="112">
        <v>0</v>
      </c>
      <c r="F983" s="87"/>
      <c r="G983" s="85"/>
      <c r="H983" s="111"/>
      <c r="I983" s="112">
        <v>0</v>
      </c>
      <c r="J983" s="87"/>
      <c r="K983" s="85"/>
      <c r="L983" s="111"/>
      <c r="M983" s="112">
        <v>0</v>
      </c>
      <c r="N983" s="87"/>
      <c r="O983" s="85"/>
      <c r="P983" s="111"/>
      <c r="Q983" s="112">
        <v>0</v>
      </c>
      <c r="R983" s="87"/>
      <c r="S983" s="85"/>
      <c r="T983" s="111"/>
      <c r="U983" s="112">
        <v>0</v>
      </c>
      <c r="V983" s="87"/>
      <c r="W983" s="85"/>
      <c r="X983" s="111"/>
      <c r="Y983" s="112">
        <v>0</v>
      </c>
      <c r="Z983" s="87"/>
      <c r="AA983" s="85"/>
      <c r="AB983" s="111"/>
      <c r="AC983" s="112">
        <v>0</v>
      </c>
      <c r="AD983" s="87"/>
      <c r="AE983" s="85"/>
      <c r="AF983" s="111"/>
      <c r="AG983" s="112">
        <v>0</v>
      </c>
      <c r="AH983" s="87"/>
      <c r="AI983" s="85"/>
      <c r="AJ983" s="111"/>
      <c r="AK983" s="112">
        <v>0</v>
      </c>
      <c r="AL983" s="87"/>
      <c r="AM983" s="85"/>
      <c r="AN983" s="111"/>
      <c r="AO983" s="112">
        <v>0</v>
      </c>
      <c r="AP983" s="87"/>
      <c r="AQ983" s="85"/>
      <c r="AR983" s="111"/>
      <c r="AS983" s="112">
        <v>0</v>
      </c>
      <c r="AT983" s="87"/>
      <c r="AU983" s="85"/>
      <c r="AV983" s="111"/>
      <c r="AW983" s="112">
        <v>0</v>
      </c>
      <c r="AX983" s="87"/>
      <c r="AY983" s="85"/>
      <c r="AZ983" s="267">
        <f t="shared" si="57"/>
        <v>0</v>
      </c>
      <c r="BA983" s="88">
        <f t="shared" si="58"/>
        <v>0</v>
      </c>
      <c r="BC983">
        <f>IF($A983&lt;&gt;"",COUNTIF($BD$3:$BD983,$BD983),0)</f>
        <v>0</v>
      </c>
      <c r="BD983" t="str">
        <f>IF($A983&lt;&gt;"",VLOOKUP(TRUNC(MID($A983,1,2),0),Plano_Contas!$H$3:$J$103,2,TRUE),"")</f>
        <v/>
      </c>
      <c r="BE983" s="201" t="str">
        <f t="shared" si="59"/>
        <v/>
      </c>
      <c r="BF983" t="str">
        <f ca="1">IF($BT983&lt;&gt;"",SUMIF($BD$3:$BD$1004,"="&amp;$BD983,INDIRECT(ADDRESS(3,BF$2,1,1)):INDIRECT(ADDRESS(1004,BF$2,1,1))),"")</f>
        <v/>
      </c>
      <c r="BG983" t="str">
        <f ca="1">IF($BT983&lt;&gt;"",SUMIF($BD$3:$BD$1004,"="&amp;$BD983,INDIRECT(ADDRESS(3,BG$2,1,1)):INDIRECT(ADDRESS(1004,BG$2,1,1))),"")</f>
        <v/>
      </c>
      <c r="BH983" t="str">
        <f ca="1">IF($BT983&lt;&gt;"",SUMIF($BD$3:$BD$1004,"="&amp;$BD983,INDIRECT(ADDRESS(3,BH$2,1,1)):INDIRECT(ADDRESS(1004,BH$2,1,1))),"")</f>
        <v/>
      </c>
      <c r="BI983" t="str">
        <f ca="1">IF($BT983&lt;&gt;"",SUMIF($BD$3:$BD$1004,"="&amp;$BD983,INDIRECT(ADDRESS(3,BI$2,1,1)):INDIRECT(ADDRESS(1004,BI$2,1,1))),"")</f>
        <v/>
      </c>
      <c r="BJ983" t="str">
        <f ca="1">IF($BT983&lt;&gt;"",SUMIF($BD$3:$BD$1004,"="&amp;$BD983,INDIRECT(ADDRESS(3,BJ$2,1,1)):INDIRECT(ADDRESS(1004,BJ$2,1,1))),"")</f>
        <v/>
      </c>
      <c r="BK983" t="str">
        <f ca="1">IF($BT983&lt;&gt;"",SUMIF($BD$3:$BD$1004,"="&amp;$BD983,INDIRECT(ADDRESS(3,BK$2,1,1)):INDIRECT(ADDRESS(1004,BK$2,1,1))),"")</f>
        <v/>
      </c>
      <c r="BL983" t="str">
        <f ca="1">IF($BT983&lt;&gt;"",SUMIF($BD$3:$BD$1004,"="&amp;$BD983,INDIRECT(ADDRESS(3,BL$2,1,1)):INDIRECT(ADDRESS(1004,BL$2,1,1))),"")</f>
        <v/>
      </c>
      <c r="BM983" t="str">
        <f ca="1">IF($BT983&lt;&gt;"",SUMIF($BD$3:$BD$1004,"="&amp;$BD983,INDIRECT(ADDRESS(3,BM$2,1,1)):INDIRECT(ADDRESS(1004,BM$2,1,1))),"")</f>
        <v/>
      </c>
      <c r="BN983" t="str">
        <f ca="1">IF($BT983&lt;&gt;"",SUMIF($BD$3:$BD$1004,"="&amp;$BD983,INDIRECT(ADDRESS(3,BN$2,1,1)):INDIRECT(ADDRESS(1004,BN$2,1,1))),"")</f>
        <v/>
      </c>
      <c r="BO983" t="str">
        <f ca="1">IF($BT983&lt;&gt;"",SUMIF($BD$3:$BD$1004,"="&amp;$BD983,INDIRECT(ADDRESS(3,BO$2,1,1)):INDIRECT(ADDRESS(1004,BO$2,1,1))),"")</f>
        <v/>
      </c>
      <c r="BP983" t="str">
        <f ca="1">IF($BT983&lt;&gt;"",SUMIF($BD$3:$BD$1004,"="&amp;$BD983,INDIRECT(ADDRESS(3,BP$2,1,1)):INDIRECT(ADDRESS(1004,BP$2,1,1))),"")</f>
        <v/>
      </c>
      <c r="BQ983" t="str">
        <f ca="1">IF($BT983&lt;&gt;"",SUMIF($BD$3:$BD$1004,"="&amp;$BD983,INDIRECT(ADDRESS(3,BQ$2,1,1)):INDIRECT(ADDRESS(1004,BQ$2,1,1))),"")</f>
        <v/>
      </c>
      <c r="BR983" t="str">
        <f ca="1">IF($BT983&lt;&gt;"",SUMIF($BD$3:$BD$1004,"="&amp;$BD983,INDIRECT(ADDRESS(3,BR$2,1,1)):INDIRECT(ADDRESS(1004,BR$2,1,1))),"")</f>
        <v/>
      </c>
      <c r="BS983" t="str">
        <f>IF($A983&lt;&gt;"",VLOOKUP(TRUNC(MID($A983,1,2),0),Plano_Contas!$H$3:$J$103,3,TRUE),"")</f>
        <v/>
      </c>
      <c r="BT983" t="str">
        <f t="shared" si="60"/>
        <v/>
      </c>
      <c r="BV983">
        <f>Empresas!C983</f>
        <v>0</v>
      </c>
    </row>
    <row r="984" spans="1:74" x14ac:dyDescent="0.2">
      <c r="A984" s="89"/>
      <c r="B984" s="52" t="str">
        <f>IF($A984&lt;&gt;"",VLOOKUP(""&amp;$A984,Plano_Contas!$A$3:$F$1003,6,0),"")</f>
        <v/>
      </c>
      <c r="C984" s="91"/>
      <c r="D984" s="111"/>
      <c r="E984" s="112">
        <v>0</v>
      </c>
      <c r="F984" s="87"/>
      <c r="G984" s="85"/>
      <c r="H984" s="111"/>
      <c r="I984" s="112">
        <v>0</v>
      </c>
      <c r="J984" s="87"/>
      <c r="K984" s="85"/>
      <c r="L984" s="111"/>
      <c r="M984" s="112">
        <v>0</v>
      </c>
      <c r="N984" s="87"/>
      <c r="O984" s="85"/>
      <c r="P984" s="111"/>
      <c r="Q984" s="112">
        <v>0</v>
      </c>
      <c r="R984" s="87"/>
      <c r="S984" s="85"/>
      <c r="T984" s="111"/>
      <c r="U984" s="112">
        <v>0</v>
      </c>
      <c r="V984" s="87"/>
      <c r="W984" s="85"/>
      <c r="X984" s="111"/>
      <c r="Y984" s="112">
        <v>0</v>
      </c>
      <c r="Z984" s="87"/>
      <c r="AA984" s="85"/>
      <c r="AB984" s="111"/>
      <c r="AC984" s="112">
        <v>0</v>
      </c>
      <c r="AD984" s="87"/>
      <c r="AE984" s="85"/>
      <c r="AF984" s="111"/>
      <c r="AG984" s="112">
        <v>0</v>
      </c>
      <c r="AH984" s="87"/>
      <c r="AI984" s="85"/>
      <c r="AJ984" s="111"/>
      <c r="AK984" s="112">
        <v>0</v>
      </c>
      <c r="AL984" s="87"/>
      <c r="AM984" s="85"/>
      <c r="AN984" s="111"/>
      <c r="AO984" s="112">
        <v>0</v>
      </c>
      <c r="AP984" s="87"/>
      <c r="AQ984" s="85"/>
      <c r="AR984" s="111"/>
      <c r="AS984" s="112">
        <v>0</v>
      </c>
      <c r="AT984" s="87"/>
      <c r="AU984" s="85"/>
      <c r="AV984" s="111"/>
      <c r="AW984" s="112">
        <v>0</v>
      </c>
      <c r="AX984" s="87"/>
      <c r="AY984" s="85"/>
      <c r="AZ984" s="267">
        <f t="shared" si="57"/>
        <v>0</v>
      </c>
      <c r="BA984" s="88">
        <f t="shared" si="58"/>
        <v>0</v>
      </c>
      <c r="BC984">
        <f>IF($A984&lt;&gt;"",COUNTIF($BD$3:$BD984,$BD984),0)</f>
        <v>0</v>
      </c>
      <c r="BD984" t="str">
        <f>IF($A984&lt;&gt;"",VLOOKUP(TRUNC(MID($A984,1,2),0),Plano_Contas!$H$3:$J$103,2,TRUE),"")</f>
        <v/>
      </c>
      <c r="BE984" s="201" t="str">
        <f t="shared" si="59"/>
        <v/>
      </c>
      <c r="BF984" t="str">
        <f ca="1">IF($BT984&lt;&gt;"",SUMIF($BD$3:$BD$1004,"="&amp;$BD984,INDIRECT(ADDRESS(3,BF$2,1,1)):INDIRECT(ADDRESS(1004,BF$2,1,1))),"")</f>
        <v/>
      </c>
      <c r="BG984" t="str">
        <f ca="1">IF($BT984&lt;&gt;"",SUMIF($BD$3:$BD$1004,"="&amp;$BD984,INDIRECT(ADDRESS(3,BG$2,1,1)):INDIRECT(ADDRESS(1004,BG$2,1,1))),"")</f>
        <v/>
      </c>
      <c r="BH984" t="str">
        <f ca="1">IF($BT984&lt;&gt;"",SUMIF($BD$3:$BD$1004,"="&amp;$BD984,INDIRECT(ADDRESS(3,BH$2,1,1)):INDIRECT(ADDRESS(1004,BH$2,1,1))),"")</f>
        <v/>
      </c>
      <c r="BI984" t="str">
        <f ca="1">IF($BT984&lt;&gt;"",SUMIF($BD$3:$BD$1004,"="&amp;$BD984,INDIRECT(ADDRESS(3,BI$2,1,1)):INDIRECT(ADDRESS(1004,BI$2,1,1))),"")</f>
        <v/>
      </c>
      <c r="BJ984" t="str">
        <f ca="1">IF($BT984&lt;&gt;"",SUMIF($BD$3:$BD$1004,"="&amp;$BD984,INDIRECT(ADDRESS(3,BJ$2,1,1)):INDIRECT(ADDRESS(1004,BJ$2,1,1))),"")</f>
        <v/>
      </c>
      <c r="BK984" t="str">
        <f ca="1">IF($BT984&lt;&gt;"",SUMIF($BD$3:$BD$1004,"="&amp;$BD984,INDIRECT(ADDRESS(3,BK$2,1,1)):INDIRECT(ADDRESS(1004,BK$2,1,1))),"")</f>
        <v/>
      </c>
      <c r="BL984" t="str">
        <f ca="1">IF($BT984&lt;&gt;"",SUMIF($BD$3:$BD$1004,"="&amp;$BD984,INDIRECT(ADDRESS(3,BL$2,1,1)):INDIRECT(ADDRESS(1004,BL$2,1,1))),"")</f>
        <v/>
      </c>
      <c r="BM984" t="str">
        <f ca="1">IF($BT984&lt;&gt;"",SUMIF($BD$3:$BD$1004,"="&amp;$BD984,INDIRECT(ADDRESS(3,BM$2,1,1)):INDIRECT(ADDRESS(1004,BM$2,1,1))),"")</f>
        <v/>
      </c>
      <c r="BN984" t="str">
        <f ca="1">IF($BT984&lt;&gt;"",SUMIF($BD$3:$BD$1004,"="&amp;$BD984,INDIRECT(ADDRESS(3,BN$2,1,1)):INDIRECT(ADDRESS(1004,BN$2,1,1))),"")</f>
        <v/>
      </c>
      <c r="BO984" t="str">
        <f ca="1">IF($BT984&lt;&gt;"",SUMIF($BD$3:$BD$1004,"="&amp;$BD984,INDIRECT(ADDRESS(3,BO$2,1,1)):INDIRECT(ADDRESS(1004,BO$2,1,1))),"")</f>
        <v/>
      </c>
      <c r="BP984" t="str">
        <f ca="1">IF($BT984&lt;&gt;"",SUMIF($BD$3:$BD$1004,"="&amp;$BD984,INDIRECT(ADDRESS(3,BP$2,1,1)):INDIRECT(ADDRESS(1004,BP$2,1,1))),"")</f>
        <v/>
      </c>
      <c r="BQ984" t="str">
        <f ca="1">IF($BT984&lt;&gt;"",SUMIF($BD$3:$BD$1004,"="&amp;$BD984,INDIRECT(ADDRESS(3,BQ$2,1,1)):INDIRECT(ADDRESS(1004,BQ$2,1,1))),"")</f>
        <v/>
      </c>
      <c r="BR984" t="str">
        <f ca="1">IF($BT984&lt;&gt;"",SUMIF($BD$3:$BD$1004,"="&amp;$BD984,INDIRECT(ADDRESS(3,BR$2,1,1)):INDIRECT(ADDRESS(1004,BR$2,1,1))),"")</f>
        <v/>
      </c>
      <c r="BS984" t="str">
        <f>IF($A984&lt;&gt;"",VLOOKUP(TRUNC(MID($A984,1,2),0),Plano_Contas!$H$3:$J$103,3,TRUE),"")</f>
        <v/>
      </c>
      <c r="BT984" t="str">
        <f t="shared" si="60"/>
        <v/>
      </c>
      <c r="BV984">
        <f>Empresas!C984</f>
        <v>0</v>
      </c>
    </row>
    <row r="985" spans="1:74" x14ac:dyDescent="0.2">
      <c r="A985" s="89"/>
      <c r="B985" s="52" t="str">
        <f>IF($A985&lt;&gt;"",VLOOKUP(""&amp;$A985,Plano_Contas!$A$3:$F$1003,6,0),"")</f>
        <v/>
      </c>
      <c r="C985" s="91"/>
      <c r="D985" s="111"/>
      <c r="E985" s="112">
        <v>0</v>
      </c>
      <c r="F985" s="87"/>
      <c r="G985" s="85"/>
      <c r="H985" s="111"/>
      <c r="I985" s="112">
        <v>0</v>
      </c>
      <c r="J985" s="87"/>
      <c r="K985" s="85"/>
      <c r="L985" s="111"/>
      <c r="M985" s="112">
        <v>0</v>
      </c>
      <c r="N985" s="87"/>
      <c r="O985" s="85"/>
      <c r="P985" s="111"/>
      <c r="Q985" s="112">
        <v>0</v>
      </c>
      <c r="R985" s="87"/>
      <c r="S985" s="85"/>
      <c r="T985" s="111"/>
      <c r="U985" s="112">
        <v>0</v>
      </c>
      <c r="V985" s="87"/>
      <c r="W985" s="85"/>
      <c r="X985" s="111"/>
      <c r="Y985" s="112">
        <v>0</v>
      </c>
      <c r="Z985" s="87"/>
      <c r="AA985" s="85"/>
      <c r="AB985" s="111"/>
      <c r="AC985" s="112">
        <v>0</v>
      </c>
      <c r="AD985" s="87"/>
      <c r="AE985" s="85"/>
      <c r="AF985" s="111"/>
      <c r="AG985" s="112">
        <v>0</v>
      </c>
      <c r="AH985" s="87"/>
      <c r="AI985" s="85"/>
      <c r="AJ985" s="111"/>
      <c r="AK985" s="112">
        <v>0</v>
      </c>
      <c r="AL985" s="87"/>
      <c r="AM985" s="85"/>
      <c r="AN985" s="111"/>
      <c r="AO985" s="112">
        <v>0</v>
      </c>
      <c r="AP985" s="87"/>
      <c r="AQ985" s="85"/>
      <c r="AR985" s="111"/>
      <c r="AS985" s="112">
        <v>0</v>
      </c>
      <c r="AT985" s="87"/>
      <c r="AU985" s="85"/>
      <c r="AV985" s="111"/>
      <c r="AW985" s="112">
        <v>0</v>
      </c>
      <c r="AX985" s="87"/>
      <c r="AY985" s="85"/>
      <c r="AZ985" s="267">
        <f t="shared" si="57"/>
        <v>0</v>
      </c>
      <c r="BA985" s="88">
        <f t="shared" si="58"/>
        <v>0</v>
      </c>
      <c r="BC985">
        <f>IF($A985&lt;&gt;"",COUNTIF($BD$3:$BD985,$BD985),0)</f>
        <v>0</v>
      </c>
      <c r="BD985" t="str">
        <f>IF($A985&lt;&gt;"",VLOOKUP(TRUNC(MID($A985,1,2),0),Plano_Contas!$H$3:$J$103,2,TRUE),"")</f>
        <v/>
      </c>
      <c r="BE985" s="201" t="str">
        <f t="shared" si="59"/>
        <v/>
      </c>
      <c r="BF985" t="str">
        <f ca="1">IF($BT985&lt;&gt;"",SUMIF($BD$3:$BD$1004,"="&amp;$BD985,INDIRECT(ADDRESS(3,BF$2,1,1)):INDIRECT(ADDRESS(1004,BF$2,1,1))),"")</f>
        <v/>
      </c>
      <c r="BG985" t="str">
        <f ca="1">IF($BT985&lt;&gt;"",SUMIF($BD$3:$BD$1004,"="&amp;$BD985,INDIRECT(ADDRESS(3,BG$2,1,1)):INDIRECT(ADDRESS(1004,BG$2,1,1))),"")</f>
        <v/>
      </c>
      <c r="BH985" t="str">
        <f ca="1">IF($BT985&lt;&gt;"",SUMIF($BD$3:$BD$1004,"="&amp;$BD985,INDIRECT(ADDRESS(3,BH$2,1,1)):INDIRECT(ADDRESS(1004,BH$2,1,1))),"")</f>
        <v/>
      </c>
      <c r="BI985" t="str">
        <f ca="1">IF($BT985&lt;&gt;"",SUMIF($BD$3:$BD$1004,"="&amp;$BD985,INDIRECT(ADDRESS(3,BI$2,1,1)):INDIRECT(ADDRESS(1004,BI$2,1,1))),"")</f>
        <v/>
      </c>
      <c r="BJ985" t="str">
        <f ca="1">IF($BT985&lt;&gt;"",SUMIF($BD$3:$BD$1004,"="&amp;$BD985,INDIRECT(ADDRESS(3,BJ$2,1,1)):INDIRECT(ADDRESS(1004,BJ$2,1,1))),"")</f>
        <v/>
      </c>
      <c r="BK985" t="str">
        <f ca="1">IF($BT985&lt;&gt;"",SUMIF($BD$3:$BD$1004,"="&amp;$BD985,INDIRECT(ADDRESS(3,BK$2,1,1)):INDIRECT(ADDRESS(1004,BK$2,1,1))),"")</f>
        <v/>
      </c>
      <c r="BL985" t="str">
        <f ca="1">IF($BT985&lt;&gt;"",SUMIF($BD$3:$BD$1004,"="&amp;$BD985,INDIRECT(ADDRESS(3,BL$2,1,1)):INDIRECT(ADDRESS(1004,BL$2,1,1))),"")</f>
        <v/>
      </c>
      <c r="BM985" t="str">
        <f ca="1">IF($BT985&lt;&gt;"",SUMIF($BD$3:$BD$1004,"="&amp;$BD985,INDIRECT(ADDRESS(3,BM$2,1,1)):INDIRECT(ADDRESS(1004,BM$2,1,1))),"")</f>
        <v/>
      </c>
      <c r="BN985" t="str">
        <f ca="1">IF($BT985&lt;&gt;"",SUMIF($BD$3:$BD$1004,"="&amp;$BD985,INDIRECT(ADDRESS(3,BN$2,1,1)):INDIRECT(ADDRESS(1004,BN$2,1,1))),"")</f>
        <v/>
      </c>
      <c r="BO985" t="str">
        <f ca="1">IF($BT985&lt;&gt;"",SUMIF($BD$3:$BD$1004,"="&amp;$BD985,INDIRECT(ADDRESS(3,BO$2,1,1)):INDIRECT(ADDRESS(1004,BO$2,1,1))),"")</f>
        <v/>
      </c>
      <c r="BP985" t="str">
        <f ca="1">IF($BT985&lt;&gt;"",SUMIF($BD$3:$BD$1004,"="&amp;$BD985,INDIRECT(ADDRESS(3,BP$2,1,1)):INDIRECT(ADDRESS(1004,BP$2,1,1))),"")</f>
        <v/>
      </c>
      <c r="BQ985" t="str">
        <f ca="1">IF($BT985&lt;&gt;"",SUMIF($BD$3:$BD$1004,"="&amp;$BD985,INDIRECT(ADDRESS(3,BQ$2,1,1)):INDIRECT(ADDRESS(1004,BQ$2,1,1))),"")</f>
        <v/>
      </c>
      <c r="BR985" t="str">
        <f ca="1">IF($BT985&lt;&gt;"",SUMIF($BD$3:$BD$1004,"="&amp;$BD985,INDIRECT(ADDRESS(3,BR$2,1,1)):INDIRECT(ADDRESS(1004,BR$2,1,1))),"")</f>
        <v/>
      </c>
      <c r="BS985" t="str">
        <f>IF($A985&lt;&gt;"",VLOOKUP(TRUNC(MID($A985,1,2),0),Plano_Contas!$H$3:$J$103,3,TRUE),"")</f>
        <v/>
      </c>
      <c r="BT985" t="str">
        <f t="shared" si="60"/>
        <v/>
      </c>
      <c r="BV985">
        <f>Empresas!C985</f>
        <v>0</v>
      </c>
    </row>
    <row r="986" spans="1:74" x14ac:dyDescent="0.2">
      <c r="A986" s="89"/>
      <c r="B986" s="52" t="str">
        <f>IF($A986&lt;&gt;"",VLOOKUP(""&amp;$A986,Plano_Contas!$A$3:$F$1003,6,0),"")</f>
        <v/>
      </c>
      <c r="C986" s="91"/>
      <c r="D986" s="111"/>
      <c r="E986" s="112">
        <v>0</v>
      </c>
      <c r="F986" s="87"/>
      <c r="G986" s="85"/>
      <c r="H986" s="111"/>
      <c r="I986" s="112">
        <v>0</v>
      </c>
      <c r="J986" s="87"/>
      <c r="K986" s="85"/>
      <c r="L986" s="111"/>
      <c r="M986" s="112">
        <v>0</v>
      </c>
      <c r="N986" s="87"/>
      <c r="O986" s="85"/>
      <c r="P986" s="111"/>
      <c r="Q986" s="112">
        <v>0</v>
      </c>
      <c r="R986" s="87"/>
      <c r="S986" s="85"/>
      <c r="T986" s="111"/>
      <c r="U986" s="112">
        <v>0</v>
      </c>
      <c r="V986" s="87"/>
      <c r="W986" s="85"/>
      <c r="X986" s="111"/>
      <c r="Y986" s="112">
        <v>0</v>
      </c>
      <c r="Z986" s="87"/>
      <c r="AA986" s="85"/>
      <c r="AB986" s="111"/>
      <c r="AC986" s="112">
        <v>0</v>
      </c>
      <c r="AD986" s="87"/>
      <c r="AE986" s="85"/>
      <c r="AF986" s="111"/>
      <c r="AG986" s="112">
        <v>0</v>
      </c>
      <c r="AH986" s="87"/>
      <c r="AI986" s="85"/>
      <c r="AJ986" s="111"/>
      <c r="AK986" s="112">
        <v>0</v>
      </c>
      <c r="AL986" s="87"/>
      <c r="AM986" s="85"/>
      <c r="AN986" s="111"/>
      <c r="AO986" s="112">
        <v>0</v>
      </c>
      <c r="AP986" s="87"/>
      <c r="AQ986" s="85"/>
      <c r="AR986" s="111"/>
      <c r="AS986" s="112">
        <v>0</v>
      </c>
      <c r="AT986" s="87"/>
      <c r="AU986" s="85"/>
      <c r="AV986" s="111"/>
      <c r="AW986" s="112">
        <v>0</v>
      </c>
      <c r="AX986" s="87"/>
      <c r="AY986" s="85"/>
      <c r="AZ986" s="267">
        <f t="shared" si="57"/>
        <v>0</v>
      </c>
      <c r="BA986" s="88">
        <f t="shared" si="58"/>
        <v>0</v>
      </c>
      <c r="BC986">
        <f>IF($A986&lt;&gt;"",COUNTIF($BD$3:$BD986,$BD986),0)</f>
        <v>0</v>
      </c>
      <c r="BD986" t="str">
        <f>IF($A986&lt;&gt;"",VLOOKUP(TRUNC(MID($A986,1,2),0),Plano_Contas!$H$3:$J$103,2,TRUE),"")</f>
        <v/>
      </c>
      <c r="BE986" s="201" t="str">
        <f t="shared" si="59"/>
        <v/>
      </c>
      <c r="BF986" t="str">
        <f ca="1">IF($BT986&lt;&gt;"",SUMIF($BD$3:$BD$1004,"="&amp;$BD986,INDIRECT(ADDRESS(3,BF$2,1,1)):INDIRECT(ADDRESS(1004,BF$2,1,1))),"")</f>
        <v/>
      </c>
      <c r="BG986" t="str">
        <f ca="1">IF($BT986&lt;&gt;"",SUMIF($BD$3:$BD$1004,"="&amp;$BD986,INDIRECT(ADDRESS(3,BG$2,1,1)):INDIRECT(ADDRESS(1004,BG$2,1,1))),"")</f>
        <v/>
      </c>
      <c r="BH986" t="str">
        <f ca="1">IF($BT986&lt;&gt;"",SUMIF($BD$3:$BD$1004,"="&amp;$BD986,INDIRECT(ADDRESS(3,BH$2,1,1)):INDIRECT(ADDRESS(1004,BH$2,1,1))),"")</f>
        <v/>
      </c>
      <c r="BI986" t="str">
        <f ca="1">IF($BT986&lt;&gt;"",SUMIF($BD$3:$BD$1004,"="&amp;$BD986,INDIRECT(ADDRESS(3,BI$2,1,1)):INDIRECT(ADDRESS(1004,BI$2,1,1))),"")</f>
        <v/>
      </c>
      <c r="BJ986" t="str">
        <f ca="1">IF($BT986&lt;&gt;"",SUMIF($BD$3:$BD$1004,"="&amp;$BD986,INDIRECT(ADDRESS(3,BJ$2,1,1)):INDIRECT(ADDRESS(1004,BJ$2,1,1))),"")</f>
        <v/>
      </c>
      <c r="BK986" t="str">
        <f ca="1">IF($BT986&lt;&gt;"",SUMIF($BD$3:$BD$1004,"="&amp;$BD986,INDIRECT(ADDRESS(3,BK$2,1,1)):INDIRECT(ADDRESS(1004,BK$2,1,1))),"")</f>
        <v/>
      </c>
      <c r="BL986" t="str">
        <f ca="1">IF($BT986&lt;&gt;"",SUMIF($BD$3:$BD$1004,"="&amp;$BD986,INDIRECT(ADDRESS(3,BL$2,1,1)):INDIRECT(ADDRESS(1004,BL$2,1,1))),"")</f>
        <v/>
      </c>
      <c r="BM986" t="str">
        <f ca="1">IF($BT986&lt;&gt;"",SUMIF($BD$3:$BD$1004,"="&amp;$BD986,INDIRECT(ADDRESS(3,BM$2,1,1)):INDIRECT(ADDRESS(1004,BM$2,1,1))),"")</f>
        <v/>
      </c>
      <c r="BN986" t="str">
        <f ca="1">IF($BT986&lt;&gt;"",SUMIF($BD$3:$BD$1004,"="&amp;$BD986,INDIRECT(ADDRESS(3,BN$2,1,1)):INDIRECT(ADDRESS(1004,BN$2,1,1))),"")</f>
        <v/>
      </c>
      <c r="BO986" t="str">
        <f ca="1">IF($BT986&lt;&gt;"",SUMIF($BD$3:$BD$1004,"="&amp;$BD986,INDIRECT(ADDRESS(3,BO$2,1,1)):INDIRECT(ADDRESS(1004,BO$2,1,1))),"")</f>
        <v/>
      </c>
      <c r="BP986" t="str">
        <f ca="1">IF($BT986&lt;&gt;"",SUMIF($BD$3:$BD$1004,"="&amp;$BD986,INDIRECT(ADDRESS(3,BP$2,1,1)):INDIRECT(ADDRESS(1004,BP$2,1,1))),"")</f>
        <v/>
      </c>
      <c r="BQ986" t="str">
        <f ca="1">IF($BT986&lt;&gt;"",SUMIF($BD$3:$BD$1004,"="&amp;$BD986,INDIRECT(ADDRESS(3,BQ$2,1,1)):INDIRECT(ADDRESS(1004,BQ$2,1,1))),"")</f>
        <v/>
      </c>
      <c r="BR986" t="str">
        <f ca="1">IF($BT986&lt;&gt;"",SUMIF($BD$3:$BD$1004,"="&amp;$BD986,INDIRECT(ADDRESS(3,BR$2,1,1)):INDIRECT(ADDRESS(1004,BR$2,1,1))),"")</f>
        <v/>
      </c>
      <c r="BS986" t="str">
        <f>IF($A986&lt;&gt;"",VLOOKUP(TRUNC(MID($A986,1,2),0),Plano_Contas!$H$3:$J$103,3,TRUE),"")</f>
        <v/>
      </c>
      <c r="BT986" t="str">
        <f t="shared" si="60"/>
        <v/>
      </c>
      <c r="BV986">
        <f>Empresas!C986</f>
        <v>0</v>
      </c>
    </row>
    <row r="987" spans="1:74" x14ac:dyDescent="0.2">
      <c r="A987" s="89"/>
      <c r="B987" s="52" t="str">
        <f>IF($A987&lt;&gt;"",VLOOKUP(""&amp;$A987,Plano_Contas!$A$3:$F$1003,6,0),"")</f>
        <v/>
      </c>
      <c r="C987" s="91"/>
      <c r="D987" s="111"/>
      <c r="E987" s="112">
        <v>0</v>
      </c>
      <c r="F987" s="87"/>
      <c r="G987" s="85"/>
      <c r="H987" s="111"/>
      <c r="I987" s="112">
        <v>0</v>
      </c>
      <c r="J987" s="87"/>
      <c r="K987" s="85"/>
      <c r="L987" s="111"/>
      <c r="M987" s="112">
        <v>0</v>
      </c>
      <c r="N987" s="87"/>
      <c r="O987" s="85"/>
      <c r="P987" s="111"/>
      <c r="Q987" s="112">
        <v>0</v>
      </c>
      <c r="R987" s="87"/>
      <c r="S987" s="85"/>
      <c r="T987" s="111"/>
      <c r="U987" s="112">
        <v>0</v>
      </c>
      <c r="V987" s="87"/>
      <c r="W987" s="85"/>
      <c r="X987" s="111"/>
      <c r="Y987" s="112">
        <v>0</v>
      </c>
      <c r="Z987" s="87"/>
      <c r="AA987" s="85"/>
      <c r="AB987" s="111"/>
      <c r="AC987" s="112">
        <v>0</v>
      </c>
      <c r="AD987" s="87"/>
      <c r="AE987" s="85"/>
      <c r="AF987" s="111"/>
      <c r="AG987" s="112">
        <v>0</v>
      </c>
      <c r="AH987" s="87"/>
      <c r="AI987" s="85"/>
      <c r="AJ987" s="111"/>
      <c r="AK987" s="112">
        <v>0</v>
      </c>
      <c r="AL987" s="87"/>
      <c r="AM987" s="85"/>
      <c r="AN987" s="111"/>
      <c r="AO987" s="112">
        <v>0</v>
      </c>
      <c r="AP987" s="87"/>
      <c r="AQ987" s="85"/>
      <c r="AR987" s="111"/>
      <c r="AS987" s="112">
        <v>0</v>
      </c>
      <c r="AT987" s="87"/>
      <c r="AU987" s="85"/>
      <c r="AV987" s="111"/>
      <c r="AW987" s="112">
        <v>0</v>
      </c>
      <c r="AX987" s="87"/>
      <c r="AY987" s="85"/>
      <c r="AZ987" s="267">
        <f t="shared" si="57"/>
        <v>0</v>
      </c>
      <c r="BA987" s="88">
        <f t="shared" si="58"/>
        <v>0</v>
      </c>
      <c r="BC987">
        <f>IF($A987&lt;&gt;"",COUNTIF($BD$3:$BD987,$BD987),0)</f>
        <v>0</v>
      </c>
      <c r="BD987" t="str">
        <f>IF($A987&lt;&gt;"",VLOOKUP(TRUNC(MID($A987,1,2),0),Plano_Contas!$H$3:$J$103,2,TRUE),"")</f>
        <v/>
      </c>
      <c r="BE987" s="201" t="str">
        <f t="shared" si="59"/>
        <v/>
      </c>
      <c r="BF987" t="str">
        <f ca="1">IF($BT987&lt;&gt;"",SUMIF($BD$3:$BD$1004,"="&amp;$BD987,INDIRECT(ADDRESS(3,BF$2,1,1)):INDIRECT(ADDRESS(1004,BF$2,1,1))),"")</f>
        <v/>
      </c>
      <c r="BG987" t="str">
        <f ca="1">IF($BT987&lt;&gt;"",SUMIF($BD$3:$BD$1004,"="&amp;$BD987,INDIRECT(ADDRESS(3,BG$2,1,1)):INDIRECT(ADDRESS(1004,BG$2,1,1))),"")</f>
        <v/>
      </c>
      <c r="BH987" t="str">
        <f ca="1">IF($BT987&lt;&gt;"",SUMIF($BD$3:$BD$1004,"="&amp;$BD987,INDIRECT(ADDRESS(3,BH$2,1,1)):INDIRECT(ADDRESS(1004,BH$2,1,1))),"")</f>
        <v/>
      </c>
      <c r="BI987" t="str">
        <f ca="1">IF($BT987&lt;&gt;"",SUMIF($BD$3:$BD$1004,"="&amp;$BD987,INDIRECT(ADDRESS(3,BI$2,1,1)):INDIRECT(ADDRESS(1004,BI$2,1,1))),"")</f>
        <v/>
      </c>
      <c r="BJ987" t="str">
        <f ca="1">IF($BT987&lt;&gt;"",SUMIF($BD$3:$BD$1004,"="&amp;$BD987,INDIRECT(ADDRESS(3,BJ$2,1,1)):INDIRECT(ADDRESS(1004,BJ$2,1,1))),"")</f>
        <v/>
      </c>
      <c r="BK987" t="str">
        <f ca="1">IF($BT987&lt;&gt;"",SUMIF($BD$3:$BD$1004,"="&amp;$BD987,INDIRECT(ADDRESS(3,BK$2,1,1)):INDIRECT(ADDRESS(1004,BK$2,1,1))),"")</f>
        <v/>
      </c>
      <c r="BL987" t="str">
        <f ca="1">IF($BT987&lt;&gt;"",SUMIF($BD$3:$BD$1004,"="&amp;$BD987,INDIRECT(ADDRESS(3,BL$2,1,1)):INDIRECT(ADDRESS(1004,BL$2,1,1))),"")</f>
        <v/>
      </c>
      <c r="BM987" t="str">
        <f ca="1">IF($BT987&lt;&gt;"",SUMIF($BD$3:$BD$1004,"="&amp;$BD987,INDIRECT(ADDRESS(3,BM$2,1,1)):INDIRECT(ADDRESS(1004,BM$2,1,1))),"")</f>
        <v/>
      </c>
      <c r="BN987" t="str">
        <f ca="1">IF($BT987&lt;&gt;"",SUMIF($BD$3:$BD$1004,"="&amp;$BD987,INDIRECT(ADDRESS(3,BN$2,1,1)):INDIRECT(ADDRESS(1004,BN$2,1,1))),"")</f>
        <v/>
      </c>
      <c r="BO987" t="str">
        <f ca="1">IF($BT987&lt;&gt;"",SUMIF($BD$3:$BD$1004,"="&amp;$BD987,INDIRECT(ADDRESS(3,BO$2,1,1)):INDIRECT(ADDRESS(1004,BO$2,1,1))),"")</f>
        <v/>
      </c>
      <c r="BP987" t="str">
        <f ca="1">IF($BT987&lt;&gt;"",SUMIF($BD$3:$BD$1004,"="&amp;$BD987,INDIRECT(ADDRESS(3,BP$2,1,1)):INDIRECT(ADDRESS(1004,BP$2,1,1))),"")</f>
        <v/>
      </c>
      <c r="BQ987" t="str">
        <f ca="1">IF($BT987&lt;&gt;"",SUMIF($BD$3:$BD$1004,"="&amp;$BD987,INDIRECT(ADDRESS(3,BQ$2,1,1)):INDIRECT(ADDRESS(1004,BQ$2,1,1))),"")</f>
        <v/>
      </c>
      <c r="BR987" t="str">
        <f ca="1">IF($BT987&lt;&gt;"",SUMIF($BD$3:$BD$1004,"="&amp;$BD987,INDIRECT(ADDRESS(3,BR$2,1,1)):INDIRECT(ADDRESS(1004,BR$2,1,1))),"")</f>
        <v/>
      </c>
      <c r="BS987" t="str">
        <f>IF($A987&lt;&gt;"",VLOOKUP(TRUNC(MID($A987,1,2),0),Plano_Contas!$H$3:$J$103,3,TRUE),"")</f>
        <v/>
      </c>
      <c r="BT987" t="str">
        <f t="shared" si="60"/>
        <v/>
      </c>
      <c r="BV987">
        <f>Empresas!C987</f>
        <v>0</v>
      </c>
    </row>
    <row r="988" spans="1:74" x14ac:dyDescent="0.2">
      <c r="A988" s="89"/>
      <c r="B988" s="52" t="str">
        <f>IF($A988&lt;&gt;"",VLOOKUP(""&amp;$A988,Plano_Contas!$A$3:$F$1003,6,0),"")</f>
        <v/>
      </c>
      <c r="C988" s="91"/>
      <c r="D988" s="111"/>
      <c r="E988" s="112">
        <v>0</v>
      </c>
      <c r="F988" s="87"/>
      <c r="G988" s="85"/>
      <c r="H988" s="111"/>
      <c r="I988" s="112">
        <v>0</v>
      </c>
      <c r="J988" s="87"/>
      <c r="K988" s="85"/>
      <c r="L988" s="111"/>
      <c r="M988" s="112">
        <v>0</v>
      </c>
      <c r="N988" s="87"/>
      <c r="O988" s="85"/>
      <c r="P988" s="111"/>
      <c r="Q988" s="112">
        <v>0</v>
      </c>
      <c r="R988" s="87"/>
      <c r="S988" s="85"/>
      <c r="T988" s="111"/>
      <c r="U988" s="112">
        <v>0</v>
      </c>
      <c r="V988" s="87"/>
      <c r="W988" s="85"/>
      <c r="X988" s="111"/>
      <c r="Y988" s="112">
        <v>0</v>
      </c>
      <c r="Z988" s="87"/>
      <c r="AA988" s="85"/>
      <c r="AB988" s="111"/>
      <c r="AC988" s="112">
        <v>0</v>
      </c>
      <c r="AD988" s="87"/>
      <c r="AE988" s="85"/>
      <c r="AF988" s="111"/>
      <c r="AG988" s="112">
        <v>0</v>
      </c>
      <c r="AH988" s="87"/>
      <c r="AI988" s="85"/>
      <c r="AJ988" s="111"/>
      <c r="AK988" s="112">
        <v>0</v>
      </c>
      <c r="AL988" s="87"/>
      <c r="AM988" s="85"/>
      <c r="AN988" s="111"/>
      <c r="AO988" s="112">
        <v>0</v>
      </c>
      <c r="AP988" s="87"/>
      <c r="AQ988" s="85"/>
      <c r="AR988" s="111"/>
      <c r="AS988" s="112">
        <v>0</v>
      </c>
      <c r="AT988" s="87"/>
      <c r="AU988" s="85"/>
      <c r="AV988" s="111"/>
      <c r="AW988" s="112">
        <v>0</v>
      </c>
      <c r="AX988" s="87"/>
      <c r="AY988" s="85"/>
      <c r="AZ988" s="267">
        <f t="shared" si="57"/>
        <v>0</v>
      </c>
      <c r="BA988" s="88">
        <f t="shared" si="58"/>
        <v>0</v>
      </c>
      <c r="BC988">
        <f>IF($A988&lt;&gt;"",COUNTIF($BD$3:$BD988,$BD988),0)</f>
        <v>0</v>
      </c>
      <c r="BD988" t="str">
        <f>IF($A988&lt;&gt;"",VLOOKUP(TRUNC(MID($A988,1,2),0),Plano_Contas!$H$3:$J$103,2,TRUE),"")</f>
        <v/>
      </c>
      <c r="BE988" s="201" t="str">
        <f t="shared" si="59"/>
        <v/>
      </c>
      <c r="BF988" t="str">
        <f ca="1">IF($BT988&lt;&gt;"",SUMIF($BD$3:$BD$1004,"="&amp;$BD988,INDIRECT(ADDRESS(3,BF$2,1,1)):INDIRECT(ADDRESS(1004,BF$2,1,1))),"")</f>
        <v/>
      </c>
      <c r="BG988" t="str">
        <f ca="1">IF($BT988&lt;&gt;"",SUMIF($BD$3:$BD$1004,"="&amp;$BD988,INDIRECT(ADDRESS(3,BG$2,1,1)):INDIRECT(ADDRESS(1004,BG$2,1,1))),"")</f>
        <v/>
      </c>
      <c r="BH988" t="str">
        <f ca="1">IF($BT988&lt;&gt;"",SUMIF($BD$3:$BD$1004,"="&amp;$BD988,INDIRECT(ADDRESS(3,BH$2,1,1)):INDIRECT(ADDRESS(1004,BH$2,1,1))),"")</f>
        <v/>
      </c>
      <c r="BI988" t="str">
        <f ca="1">IF($BT988&lt;&gt;"",SUMIF($BD$3:$BD$1004,"="&amp;$BD988,INDIRECT(ADDRESS(3,BI$2,1,1)):INDIRECT(ADDRESS(1004,BI$2,1,1))),"")</f>
        <v/>
      </c>
      <c r="BJ988" t="str">
        <f ca="1">IF($BT988&lt;&gt;"",SUMIF($BD$3:$BD$1004,"="&amp;$BD988,INDIRECT(ADDRESS(3,BJ$2,1,1)):INDIRECT(ADDRESS(1004,BJ$2,1,1))),"")</f>
        <v/>
      </c>
      <c r="BK988" t="str">
        <f ca="1">IF($BT988&lt;&gt;"",SUMIF($BD$3:$BD$1004,"="&amp;$BD988,INDIRECT(ADDRESS(3,BK$2,1,1)):INDIRECT(ADDRESS(1004,BK$2,1,1))),"")</f>
        <v/>
      </c>
      <c r="BL988" t="str">
        <f ca="1">IF($BT988&lt;&gt;"",SUMIF($BD$3:$BD$1004,"="&amp;$BD988,INDIRECT(ADDRESS(3,BL$2,1,1)):INDIRECT(ADDRESS(1004,BL$2,1,1))),"")</f>
        <v/>
      </c>
      <c r="BM988" t="str">
        <f ca="1">IF($BT988&lt;&gt;"",SUMIF($BD$3:$BD$1004,"="&amp;$BD988,INDIRECT(ADDRESS(3,BM$2,1,1)):INDIRECT(ADDRESS(1004,BM$2,1,1))),"")</f>
        <v/>
      </c>
      <c r="BN988" t="str">
        <f ca="1">IF($BT988&lt;&gt;"",SUMIF($BD$3:$BD$1004,"="&amp;$BD988,INDIRECT(ADDRESS(3,BN$2,1,1)):INDIRECT(ADDRESS(1004,BN$2,1,1))),"")</f>
        <v/>
      </c>
      <c r="BO988" t="str">
        <f ca="1">IF($BT988&lt;&gt;"",SUMIF($BD$3:$BD$1004,"="&amp;$BD988,INDIRECT(ADDRESS(3,BO$2,1,1)):INDIRECT(ADDRESS(1004,BO$2,1,1))),"")</f>
        <v/>
      </c>
      <c r="BP988" t="str">
        <f ca="1">IF($BT988&lt;&gt;"",SUMIF($BD$3:$BD$1004,"="&amp;$BD988,INDIRECT(ADDRESS(3,BP$2,1,1)):INDIRECT(ADDRESS(1004,BP$2,1,1))),"")</f>
        <v/>
      </c>
      <c r="BQ988" t="str">
        <f ca="1">IF($BT988&lt;&gt;"",SUMIF($BD$3:$BD$1004,"="&amp;$BD988,INDIRECT(ADDRESS(3,BQ$2,1,1)):INDIRECT(ADDRESS(1004,BQ$2,1,1))),"")</f>
        <v/>
      </c>
      <c r="BR988" t="str">
        <f ca="1">IF($BT988&lt;&gt;"",SUMIF($BD$3:$BD$1004,"="&amp;$BD988,INDIRECT(ADDRESS(3,BR$2,1,1)):INDIRECT(ADDRESS(1004,BR$2,1,1))),"")</f>
        <v/>
      </c>
      <c r="BS988" t="str">
        <f>IF($A988&lt;&gt;"",VLOOKUP(TRUNC(MID($A988,1,2),0),Plano_Contas!$H$3:$J$103,3,TRUE),"")</f>
        <v/>
      </c>
      <c r="BT988" t="str">
        <f t="shared" si="60"/>
        <v/>
      </c>
      <c r="BV988">
        <f>Empresas!C988</f>
        <v>0</v>
      </c>
    </row>
    <row r="989" spans="1:74" x14ac:dyDescent="0.2">
      <c r="A989" s="89"/>
      <c r="B989" s="52" t="str">
        <f>IF($A989&lt;&gt;"",VLOOKUP(""&amp;$A989,Plano_Contas!$A$3:$F$1003,6,0),"")</f>
        <v/>
      </c>
      <c r="C989" s="91"/>
      <c r="D989" s="111"/>
      <c r="E989" s="112">
        <v>0</v>
      </c>
      <c r="F989" s="87"/>
      <c r="G989" s="85"/>
      <c r="H989" s="111"/>
      <c r="I989" s="112">
        <v>0</v>
      </c>
      <c r="J989" s="87"/>
      <c r="K989" s="85"/>
      <c r="L989" s="111"/>
      <c r="M989" s="112">
        <v>0</v>
      </c>
      <c r="N989" s="87"/>
      <c r="O989" s="85"/>
      <c r="P989" s="111"/>
      <c r="Q989" s="112">
        <v>0</v>
      </c>
      <c r="R989" s="87"/>
      <c r="S989" s="85"/>
      <c r="T989" s="111"/>
      <c r="U989" s="112">
        <v>0</v>
      </c>
      <c r="V989" s="87"/>
      <c r="W989" s="85"/>
      <c r="X989" s="111"/>
      <c r="Y989" s="112">
        <v>0</v>
      </c>
      <c r="Z989" s="87"/>
      <c r="AA989" s="85"/>
      <c r="AB989" s="111"/>
      <c r="AC989" s="112">
        <v>0</v>
      </c>
      <c r="AD989" s="87"/>
      <c r="AE989" s="85"/>
      <c r="AF989" s="111"/>
      <c r="AG989" s="112">
        <v>0</v>
      </c>
      <c r="AH989" s="87"/>
      <c r="AI989" s="85"/>
      <c r="AJ989" s="111"/>
      <c r="AK989" s="112">
        <v>0</v>
      </c>
      <c r="AL989" s="87"/>
      <c r="AM989" s="85"/>
      <c r="AN989" s="111"/>
      <c r="AO989" s="112">
        <v>0</v>
      </c>
      <c r="AP989" s="87"/>
      <c r="AQ989" s="85"/>
      <c r="AR989" s="111"/>
      <c r="AS989" s="112">
        <v>0</v>
      </c>
      <c r="AT989" s="87"/>
      <c r="AU989" s="85"/>
      <c r="AV989" s="111"/>
      <c r="AW989" s="112">
        <v>0</v>
      </c>
      <c r="AX989" s="87"/>
      <c r="AY989" s="85"/>
      <c r="AZ989" s="267">
        <f t="shared" si="57"/>
        <v>0</v>
      </c>
      <c r="BA989" s="88">
        <f t="shared" si="58"/>
        <v>0</v>
      </c>
      <c r="BC989">
        <f>IF($A989&lt;&gt;"",COUNTIF($BD$3:$BD989,$BD989),0)</f>
        <v>0</v>
      </c>
      <c r="BD989" t="str">
        <f>IF($A989&lt;&gt;"",VLOOKUP(TRUNC(MID($A989,1,2),0),Plano_Contas!$H$3:$J$103,2,TRUE),"")</f>
        <v/>
      </c>
      <c r="BE989" s="201" t="str">
        <f t="shared" si="59"/>
        <v/>
      </c>
      <c r="BF989" t="str">
        <f ca="1">IF($BT989&lt;&gt;"",SUMIF($BD$3:$BD$1004,"="&amp;$BD989,INDIRECT(ADDRESS(3,BF$2,1,1)):INDIRECT(ADDRESS(1004,BF$2,1,1))),"")</f>
        <v/>
      </c>
      <c r="BG989" t="str">
        <f ca="1">IF($BT989&lt;&gt;"",SUMIF($BD$3:$BD$1004,"="&amp;$BD989,INDIRECT(ADDRESS(3,BG$2,1,1)):INDIRECT(ADDRESS(1004,BG$2,1,1))),"")</f>
        <v/>
      </c>
      <c r="BH989" t="str">
        <f ca="1">IF($BT989&lt;&gt;"",SUMIF($BD$3:$BD$1004,"="&amp;$BD989,INDIRECT(ADDRESS(3,BH$2,1,1)):INDIRECT(ADDRESS(1004,BH$2,1,1))),"")</f>
        <v/>
      </c>
      <c r="BI989" t="str">
        <f ca="1">IF($BT989&lt;&gt;"",SUMIF($BD$3:$BD$1004,"="&amp;$BD989,INDIRECT(ADDRESS(3,BI$2,1,1)):INDIRECT(ADDRESS(1004,BI$2,1,1))),"")</f>
        <v/>
      </c>
      <c r="BJ989" t="str">
        <f ca="1">IF($BT989&lt;&gt;"",SUMIF($BD$3:$BD$1004,"="&amp;$BD989,INDIRECT(ADDRESS(3,BJ$2,1,1)):INDIRECT(ADDRESS(1004,BJ$2,1,1))),"")</f>
        <v/>
      </c>
      <c r="BK989" t="str">
        <f ca="1">IF($BT989&lt;&gt;"",SUMIF($BD$3:$BD$1004,"="&amp;$BD989,INDIRECT(ADDRESS(3,BK$2,1,1)):INDIRECT(ADDRESS(1004,BK$2,1,1))),"")</f>
        <v/>
      </c>
      <c r="BL989" t="str">
        <f ca="1">IF($BT989&lt;&gt;"",SUMIF($BD$3:$BD$1004,"="&amp;$BD989,INDIRECT(ADDRESS(3,BL$2,1,1)):INDIRECT(ADDRESS(1004,BL$2,1,1))),"")</f>
        <v/>
      </c>
      <c r="BM989" t="str">
        <f ca="1">IF($BT989&lt;&gt;"",SUMIF($BD$3:$BD$1004,"="&amp;$BD989,INDIRECT(ADDRESS(3,BM$2,1,1)):INDIRECT(ADDRESS(1004,BM$2,1,1))),"")</f>
        <v/>
      </c>
      <c r="BN989" t="str">
        <f ca="1">IF($BT989&lt;&gt;"",SUMIF($BD$3:$BD$1004,"="&amp;$BD989,INDIRECT(ADDRESS(3,BN$2,1,1)):INDIRECT(ADDRESS(1004,BN$2,1,1))),"")</f>
        <v/>
      </c>
      <c r="BO989" t="str">
        <f ca="1">IF($BT989&lt;&gt;"",SUMIF($BD$3:$BD$1004,"="&amp;$BD989,INDIRECT(ADDRESS(3,BO$2,1,1)):INDIRECT(ADDRESS(1004,BO$2,1,1))),"")</f>
        <v/>
      </c>
      <c r="BP989" t="str">
        <f ca="1">IF($BT989&lt;&gt;"",SUMIF($BD$3:$BD$1004,"="&amp;$BD989,INDIRECT(ADDRESS(3,BP$2,1,1)):INDIRECT(ADDRESS(1004,BP$2,1,1))),"")</f>
        <v/>
      </c>
      <c r="BQ989" t="str">
        <f ca="1">IF($BT989&lt;&gt;"",SUMIF($BD$3:$BD$1004,"="&amp;$BD989,INDIRECT(ADDRESS(3,BQ$2,1,1)):INDIRECT(ADDRESS(1004,BQ$2,1,1))),"")</f>
        <v/>
      </c>
      <c r="BR989" t="str">
        <f ca="1">IF($BT989&lt;&gt;"",SUMIF($BD$3:$BD$1004,"="&amp;$BD989,INDIRECT(ADDRESS(3,BR$2,1,1)):INDIRECT(ADDRESS(1004,BR$2,1,1))),"")</f>
        <v/>
      </c>
      <c r="BS989" t="str">
        <f>IF($A989&lt;&gt;"",VLOOKUP(TRUNC(MID($A989,1,2),0),Plano_Contas!$H$3:$J$103,3,TRUE),"")</f>
        <v/>
      </c>
      <c r="BT989" t="str">
        <f t="shared" si="60"/>
        <v/>
      </c>
      <c r="BV989">
        <f>Empresas!C989</f>
        <v>0</v>
      </c>
    </row>
    <row r="990" spans="1:74" x14ac:dyDescent="0.2">
      <c r="A990" s="89"/>
      <c r="B990" s="52" t="str">
        <f>IF($A990&lt;&gt;"",VLOOKUP(""&amp;$A990,Plano_Contas!$A$3:$F$1003,6,0),"")</f>
        <v/>
      </c>
      <c r="C990" s="91"/>
      <c r="D990" s="111"/>
      <c r="E990" s="112">
        <v>0</v>
      </c>
      <c r="F990" s="87"/>
      <c r="G990" s="85"/>
      <c r="H990" s="111"/>
      <c r="I990" s="112">
        <v>0</v>
      </c>
      <c r="J990" s="87"/>
      <c r="K990" s="85"/>
      <c r="L990" s="111"/>
      <c r="M990" s="112">
        <v>0</v>
      </c>
      <c r="N990" s="87"/>
      <c r="O990" s="85"/>
      <c r="P990" s="111"/>
      <c r="Q990" s="112">
        <v>0</v>
      </c>
      <c r="R990" s="87"/>
      <c r="S990" s="85"/>
      <c r="T990" s="111"/>
      <c r="U990" s="112">
        <v>0</v>
      </c>
      <c r="V990" s="87"/>
      <c r="W990" s="85"/>
      <c r="X990" s="111"/>
      <c r="Y990" s="112">
        <v>0</v>
      </c>
      <c r="Z990" s="87"/>
      <c r="AA990" s="85"/>
      <c r="AB990" s="111"/>
      <c r="AC990" s="112">
        <v>0</v>
      </c>
      <c r="AD990" s="87"/>
      <c r="AE990" s="85"/>
      <c r="AF990" s="111"/>
      <c r="AG990" s="112">
        <v>0</v>
      </c>
      <c r="AH990" s="87"/>
      <c r="AI990" s="85"/>
      <c r="AJ990" s="111"/>
      <c r="AK990" s="112">
        <v>0</v>
      </c>
      <c r="AL990" s="87"/>
      <c r="AM990" s="85"/>
      <c r="AN990" s="111"/>
      <c r="AO990" s="112">
        <v>0</v>
      </c>
      <c r="AP990" s="87"/>
      <c r="AQ990" s="85"/>
      <c r="AR990" s="111"/>
      <c r="AS990" s="112">
        <v>0</v>
      </c>
      <c r="AT990" s="87"/>
      <c r="AU990" s="85"/>
      <c r="AV990" s="111"/>
      <c r="AW990" s="112">
        <v>0</v>
      </c>
      <c r="AX990" s="87"/>
      <c r="AY990" s="85"/>
      <c r="AZ990" s="267">
        <f t="shared" si="57"/>
        <v>0</v>
      </c>
      <c r="BA990" s="88">
        <f t="shared" si="58"/>
        <v>0</v>
      </c>
      <c r="BC990">
        <f>IF($A990&lt;&gt;"",COUNTIF($BD$3:$BD990,$BD990),0)</f>
        <v>0</v>
      </c>
      <c r="BD990" t="str">
        <f>IF($A990&lt;&gt;"",VLOOKUP(TRUNC(MID($A990,1,2),0),Plano_Contas!$H$3:$J$103,2,TRUE),"")</f>
        <v/>
      </c>
      <c r="BE990" s="201" t="str">
        <f t="shared" si="59"/>
        <v/>
      </c>
      <c r="BF990" t="str">
        <f ca="1">IF($BT990&lt;&gt;"",SUMIF($BD$3:$BD$1004,"="&amp;$BD990,INDIRECT(ADDRESS(3,BF$2,1,1)):INDIRECT(ADDRESS(1004,BF$2,1,1))),"")</f>
        <v/>
      </c>
      <c r="BG990" t="str">
        <f ca="1">IF($BT990&lt;&gt;"",SUMIF($BD$3:$BD$1004,"="&amp;$BD990,INDIRECT(ADDRESS(3,BG$2,1,1)):INDIRECT(ADDRESS(1004,BG$2,1,1))),"")</f>
        <v/>
      </c>
      <c r="BH990" t="str">
        <f ca="1">IF($BT990&lt;&gt;"",SUMIF($BD$3:$BD$1004,"="&amp;$BD990,INDIRECT(ADDRESS(3,BH$2,1,1)):INDIRECT(ADDRESS(1004,BH$2,1,1))),"")</f>
        <v/>
      </c>
      <c r="BI990" t="str">
        <f ca="1">IF($BT990&lt;&gt;"",SUMIF($BD$3:$BD$1004,"="&amp;$BD990,INDIRECT(ADDRESS(3,BI$2,1,1)):INDIRECT(ADDRESS(1004,BI$2,1,1))),"")</f>
        <v/>
      </c>
      <c r="BJ990" t="str">
        <f ca="1">IF($BT990&lt;&gt;"",SUMIF($BD$3:$BD$1004,"="&amp;$BD990,INDIRECT(ADDRESS(3,BJ$2,1,1)):INDIRECT(ADDRESS(1004,BJ$2,1,1))),"")</f>
        <v/>
      </c>
      <c r="BK990" t="str">
        <f ca="1">IF($BT990&lt;&gt;"",SUMIF($BD$3:$BD$1004,"="&amp;$BD990,INDIRECT(ADDRESS(3,BK$2,1,1)):INDIRECT(ADDRESS(1004,BK$2,1,1))),"")</f>
        <v/>
      </c>
      <c r="BL990" t="str">
        <f ca="1">IF($BT990&lt;&gt;"",SUMIF($BD$3:$BD$1004,"="&amp;$BD990,INDIRECT(ADDRESS(3,BL$2,1,1)):INDIRECT(ADDRESS(1004,BL$2,1,1))),"")</f>
        <v/>
      </c>
      <c r="BM990" t="str">
        <f ca="1">IF($BT990&lt;&gt;"",SUMIF($BD$3:$BD$1004,"="&amp;$BD990,INDIRECT(ADDRESS(3,BM$2,1,1)):INDIRECT(ADDRESS(1004,BM$2,1,1))),"")</f>
        <v/>
      </c>
      <c r="BN990" t="str">
        <f ca="1">IF($BT990&lt;&gt;"",SUMIF($BD$3:$BD$1004,"="&amp;$BD990,INDIRECT(ADDRESS(3,BN$2,1,1)):INDIRECT(ADDRESS(1004,BN$2,1,1))),"")</f>
        <v/>
      </c>
      <c r="BO990" t="str">
        <f ca="1">IF($BT990&lt;&gt;"",SUMIF($BD$3:$BD$1004,"="&amp;$BD990,INDIRECT(ADDRESS(3,BO$2,1,1)):INDIRECT(ADDRESS(1004,BO$2,1,1))),"")</f>
        <v/>
      </c>
      <c r="BP990" t="str">
        <f ca="1">IF($BT990&lt;&gt;"",SUMIF($BD$3:$BD$1004,"="&amp;$BD990,INDIRECT(ADDRESS(3,BP$2,1,1)):INDIRECT(ADDRESS(1004,BP$2,1,1))),"")</f>
        <v/>
      </c>
      <c r="BQ990" t="str">
        <f ca="1">IF($BT990&lt;&gt;"",SUMIF($BD$3:$BD$1004,"="&amp;$BD990,INDIRECT(ADDRESS(3,BQ$2,1,1)):INDIRECT(ADDRESS(1004,BQ$2,1,1))),"")</f>
        <v/>
      </c>
      <c r="BR990" t="str">
        <f ca="1">IF($BT990&lt;&gt;"",SUMIF($BD$3:$BD$1004,"="&amp;$BD990,INDIRECT(ADDRESS(3,BR$2,1,1)):INDIRECT(ADDRESS(1004,BR$2,1,1))),"")</f>
        <v/>
      </c>
      <c r="BS990" t="str">
        <f>IF($A990&lt;&gt;"",VLOOKUP(TRUNC(MID($A990,1,2),0),Plano_Contas!$H$3:$J$103,3,TRUE),"")</f>
        <v/>
      </c>
      <c r="BT990" t="str">
        <f t="shared" si="60"/>
        <v/>
      </c>
      <c r="BV990">
        <f>Empresas!C990</f>
        <v>0</v>
      </c>
    </row>
    <row r="991" spans="1:74" x14ac:dyDescent="0.2">
      <c r="A991" s="89"/>
      <c r="B991" s="52" t="str">
        <f>IF($A991&lt;&gt;"",VLOOKUP(""&amp;$A991,Plano_Contas!$A$3:$F$1003,6,0),"")</f>
        <v/>
      </c>
      <c r="C991" s="91"/>
      <c r="D991" s="111"/>
      <c r="E991" s="112">
        <v>0</v>
      </c>
      <c r="F991" s="87"/>
      <c r="G991" s="85"/>
      <c r="H991" s="111"/>
      <c r="I991" s="112">
        <v>0</v>
      </c>
      <c r="J991" s="87"/>
      <c r="K991" s="85"/>
      <c r="L991" s="111"/>
      <c r="M991" s="112">
        <v>0</v>
      </c>
      <c r="N991" s="87"/>
      <c r="O991" s="85"/>
      <c r="P991" s="111"/>
      <c r="Q991" s="112">
        <v>0</v>
      </c>
      <c r="R991" s="87"/>
      <c r="S991" s="85"/>
      <c r="T991" s="111"/>
      <c r="U991" s="112">
        <v>0</v>
      </c>
      <c r="V991" s="87"/>
      <c r="W991" s="85"/>
      <c r="X991" s="111"/>
      <c r="Y991" s="112">
        <v>0</v>
      </c>
      <c r="Z991" s="87"/>
      <c r="AA991" s="85"/>
      <c r="AB991" s="111"/>
      <c r="AC991" s="112">
        <v>0</v>
      </c>
      <c r="AD991" s="87"/>
      <c r="AE991" s="85"/>
      <c r="AF991" s="111"/>
      <c r="AG991" s="112">
        <v>0</v>
      </c>
      <c r="AH991" s="87"/>
      <c r="AI991" s="85"/>
      <c r="AJ991" s="111"/>
      <c r="AK991" s="112">
        <v>0</v>
      </c>
      <c r="AL991" s="87"/>
      <c r="AM991" s="85"/>
      <c r="AN991" s="111"/>
      <c r="AO991" s="112">
        <v>0</v>
      </c>
      <c r="AP991" s="87"/>
      <c r="AQ991" s="85"/>
      <c r="AR991" s="111"/>
      <c r="AS991" s="112">
        <v>0</v>
      </c>
      <c r="AT991" s="87"/>
      <c r="AU991" s="85"/>
      <c r="AV991" s="111"/>
      <c r="AW991" s="112">
        <v>0</v>
      </c>
      <c r="AX991" s="87"/>
      <c r="AY991" s="85"/>
      <c r="AZ991" s="267">
        <f t="shared" si="57"/>
        <v>0</v>
      </c>
      <c r="BA991" s="88">
        <f t="shared" si="58"/>
        <v>0</v>
      </c>
      <c r="BC991">
        <f>IF($A991&lt;&gt;"",COUNTIF($BD$3:$BD991,$BD991),0)</f>
        <v>0</v>
      </c>
      <c r="BD991" t="str">
        <f>IF($A991&lt;&gt;"",VLOOKUP(TRUNC(MID($A991,1,2),0),Plano_Contas!$H$3:$J$103,2,TRUE),"")</f>
        <v/>
      </c>
      <c r="BE991" s="201" t="str">
        <f t="shared" si="59"/>
        <v/>
      </c>
      <c r="BF991" t="str">
        <f ca="1">IF($BT991&lt;&gt;"",SUMIF($BD$3:$BD$1004,"="&amp;$BD991,INDIRECT(ADDRESS(3,BF$2,1,1)):INDIRECT(ADDRESS(1004,BF$2,1,1))),"")</f>
        <v/>
      </c>
      <c r="BG991" t="str">
        <f ca="1">IF($BT991&lt;&gt;"",SUMIF($BD$3:$BD$1004,"="&amp;$BD991,INDIRECT(ADDRESS(3,BG$2,1,1)):INDIRECT(ADDRESS(1004,BG$2,1,1))),"")</f>
        <v/>
      </c>
      <c r="BH991" t="str">
        <f ca="1">IF($BT991&lt;&gt;"",SUMIF($BD$3:$BD$1004,"="&amp;$BD991,INDIRECT(ADDRESS(3,BH$2,1,1)):INDIRECT(ADDRESS(1004,BH$2,1,1))),"")</f>
        <v/>
      </c>
      <c r="BI991" t="str">
        <f ca="1">IF($BT991&lt;&gt;"",SUMIF($BD$3:$BD$1004,"="&amp;$BD991,INDIRECT(ADDRESS(3,BI$2,1,1)):INDIRECT(ADDRESS(1004,BI$2,1,1))),"")</f>
        <v/>
      </c>
      <c r="BJ991" t="str">
        <f ca="1">IF($BT991&lt;&gt;"",SUMIF($BD$3:$BD$1004,"="&amp;$BD991,INDIRECT(ADDRESS(3,BJ$2,1,1)):INDIRECT(ADDRESS(1004,BJ$2,1,1))),"")</f>
        <v/>
      </c>
      <c r="BK991" t="str">
        <f ca="1">IF($BT991&lt;&gt;"",SUMIF($BD$3:$BD$1004,"="&amp;$BD991,INDIRECT(ADDRESS(3,BK$2,1,1)):INDIRECT(ADDRESS(1004,BK$2,1,1))),"")</f>
        <v/>
      </c>
      <c r="BL991" t="str">
        <f ca="1">IF($BT991&lt;&gt;"",SUMIF($BD$3:$BD$1004,"="&amp;$BD991,INDIRECT(ADDRESS(3,BL$2,1,1)):INDIRECT(ADDRESS(1004,BL$2,1,1))),"")</f>
        <v/>
      </c>
      <c r="BM991" t="str">
        <f ca="1">IF($BT991&lt;&gt;"",SUMIF($BD$3:$BD$1004,"="&amp;$BD991,INDIRECT(ADDRESS(3,BM$2,1,1)):INDIRECT(ADDRESS(1004,BM$2,1,1))),"")</f>
        <v/>
      </c>
      <c r="BN991" t="str">
        <f ca="1">IF($BT991&lt;&gt;"",SUMIF($BD$3:$BD$1004,"="&amp;$BD991,INDIRECT(ADDRESS(3,BN$2,1,1)):INDIRECT(ADDRESS(1004,BN$2,1,1))),"")</f>
        <v/>
      </c>
      <c r="BO991" t="str">
        <f ca="1">IF($BT991&lt;&gt;"",SUMIF($BD$3:$BD$1004,"="&amp;$BD991,INDIRECT(ADDRESS(3,BO$2,1,1)):INDIRECT(ADDRESS(1004,BO$2,1,1))),"")</f>
        <v/>
      </c>
      <c r="BP991" t="str">
        <f ca="1">IF($BT991&lt;&gt;"",SUMIF($BD$3:$BD$1004,"="&amp;$BD991,INDIRECT(ADDRESS(3,BP$2,1,1)):INDIRECT(ADDRESS(1004,BP$2,1,1))),"")</f>
        <v/>
      </c>
      <c r="BQ991" t="str">
        <f ca="1">IF($BT991&lt;&gt;"",SUMIF($BD$3:$BD$1004,"="&amp;$BD991,INDIRECT(ADDRESS(3,BQ$2,1,1)):INDIRECT(ADDRESS(1004,BQ$2,1,1))),"")</f>
        <v/>
      </c>
      <c r="BR991" t="str">
        <f ca="1">IF($BT991&lt;&gt;"",SUMIF($BD$3:$BD$1004,"="&amp;$BD991,INDIRECT(ADDRESS(3,BR$2,1,1)):INDIRECT(ADDRESS(1004,BR$2,1,1))),"")</f>
        <v/>
      </c>
      <c r="BS991" t="str">
        <f>IF($A991&lt;&gt;"",VLOOKUP(TRUNC(MID($A991,1,2),0),Plano_Contas!$H$3:$J$103,3,TRUE),"")</f>
        <v/>
      </c>
      <c r="BT991" t="str">
        <f t="shared" si="60"/>
        <v/>
      </c>
      <c r="BV991">
        <f>Empresas!C991</f>
        <v>0</v>
      </c>
    </row>
    <row r="992" spans="1:74" x14ac:dyDescent="0.2">
      <c r="A992" s="89"/>
      <c r="B992" s="52" t="str">
        <f>IF($A992&lt;&gt;"",VLOOKUP(""&amp;$A992,Plano_Contas!$A$3:$F$1003,6,0),"")</f>
        <v/>
      </c>
      <c r="C992" s="91"/>
      <c r="D992" s="111"/>
      <c r="E992" s="112">
        <v>0</v>
      </c>
      <c r="F992" s="87"/>
      <c r="G992" s="85"/>
      <c r="H992" s="111"/>
      <c r="I992" s="112">
        <v>0</v>
      </c>
      <c r="J992" s="87"/>
      <c r="K992" s="85"/>
      <c r="L992" s="111"/>
      <c r="M992" s="112">
        <v>0</v>
      </c>
      <c r="N992" s="87"/>
      <c r="O992" s="85"/>
      <c r="P992" s="111"/>
      <c r="Q992" s="112">
        <v>0</v>
      </c>
      <c r="R992" s="87"/>
      <c r="S992" s="85"/>
      <c r="T992" s="111"/>
      <c r="U992" s="112">
        <v>0</v>
      </c>
      <c r="V992" s="87"/>
      <c r="W992" s="85"/>
      <c r="X992" s="111"/>
      <c r="Y992" s="112">
        <v>0</v>
      </c>
      <c r="Z992" s="87"/>
      <c r="AA992" s="85"/>
      <c r="AB992" s="111"/>
      <c r="AC992" s="112">
        <v>0</v>
      </c>
      <c r="AD992" s="87"/>
      <c r="AE992" s="85"/>
      <c r="AF992" s="111"/>
      <c r="AG992" s="112">
        <v>0</v>
      </c>
      <c r="AH992" s="87"/>
      <c r="AI992" s="85"/>
      <c r="AJ992" s="111"/>
      <c r="AK992" s="112">
        <v>0</v>
      </c>
      <c r="AL992" s="87"/>
      <c r="AM992" s="85"/>
      <c r="AN992" s="111"/>
      <c r="AO992" s="112">
        <v>0</v>
      </c>
      <c r="AP992" s="87"/>
      <c r="AQ992" s="85"/>
      <c r="AR992" s="111"/>
      <c r="AS992" s="112">
        <v>0</v>
      </c>
      <c r="AT992" s="87"/>
      <c r="AU992" s="85"/>
      <c r="AV992" s="111"/>
      <c r="AW992" s="112">
        <v>0</v>
      </c>
      <c r="AX992" s="87"/>
      <c r="AY992" s="85"/>
      <c r="AZ992" s="267">
        <f t="shared" si="57"/>
        <v>0</v>
      </c>
      <c r="BA992" s="88">
        <f t="shared" si="58"/>
        <v>0</v>
      </c>
      <c r="BC992">
        <f>IF($A992&lt;&gt;"",COUNTIF($BD$3:$BD992,$BD992),0)</f>
        <v>0</v>
      </c>
      <c r="BD992" t="str">
        <f>IF($A992&lt;&gt;"",VLOOKUP(TRUNC(MID($A992,1,2),0),Plano_Contas!$H$3:$J$103,2,TRUE),"")</f>
        <v/>
      </c>
      <c r="BE992" s="201" t="str">
        <f t="shared" si="59"/>
        <v/>
      </c>
      <c r="BF992" t="str">
        <f ca="1">IF($BT992&lt;&gt;"",SUMIF($BD$3:$BD$1004,"="&amp;$BD992,INDIRECT(ADDRESS(3,BF$2,1,1)):INDIRECT(ADDRESS(1004,BF$2,1,1))),"")</f>
        <v/>
      </c>
      <c r="BG992" t="str">
        <f ca="1">IF($BT992&lt;&gt;"",SUMIF($BD$3:$BD$1004,"="&amp;$BD992,INDIRECT(ADDRESS(3,BG$2,1,1)):INDIRECT(ADDRESS(1004,BG$2,1,1))),"")</f>
        <v/>
      </c>
      <c r="BH992" t="str">
        <f ca="1">IF($BT992&lt;&gt;"",SUMIF($BD$3:$BD$1004,"="&amp;$BD992,INDIRECT(ADDRESS(3,BH$2,1,1)):INDIRECT(ADDRESS(1004,BH$2,1,1))),"")</f>
        <v/>
      </c>
      <c r="BI992" t="str">
        <f ca="1">IF($BT992&lt;&gt;"",SUMIF($BD$3:$BD$1004,"="&amp;$BD992,INDIRECT(ADDRESS(3,BI$2,1,1)):INDIRECT(ADDRESS(1004,BI$2,1,1))),"")</f>
        <v/>
      </c>
      <c r="BJ992" t="str">
        <f ca="1">IF($BT992&lt;&gt;"",SUMIF($BD$3:$BD$1004,"="&amp;$BD992,INDIRECT(ADDRESS(3,BJ$2,1,1)):INDIRECT(ADDRESS(1004,BJ$2,1,1))),"")</f>
        <v/>
      </c>
      <c r="BK992" t="str">
        <f ca="1">IF($BT992&lt;&gt;"",SUMIF($BD$3:$BD$1004,"="&amp;$BD992,INDIRECT(ADDRESS(3,BK$2,1,1)):INDIRECT(ADDRESS(1004,BK$2,1,1))),"")</f>
        <v/>
      </c>
      <c r="BL992" t="str">
        <f ca="1">IF($BT992&lt;&gt;"",SUMIF($BD$3:$BD$1004,"="&amp;$BD992,INDIRECT(ADDRESS(3,BL$2,1,1)):INDIRECT(ADDRESS(1004,BL$2,1,1))),"")</f>
        <v/>
      </c>
      <c r="BM992" t="str">
        <f ca="1">IF($BT992&lt;&gt;"",SUMIF($BD$3:$BD$1004,"="&amp;$BD992,INDIRECT(ADDRESS(3,BM$2,1,1)):INDIRECT(ADDRESS(1004,BM$2,1,1))),"")</f>
        <v/>
      </c>
      <c r="BN992" t="str">
        <f ca="1">IF($BT992&lt;&gt;"",SUMIF($BD$3:$BD$1004,"="&amp;$BD992,INDIRECT(ADDRESS(3,BN$2,1,1)):INDIRECT(ADDRESS(1004,BN$2,1,1))),"")</f>
        <v/>
      </c>
      <c r="BO992" t="str">
        <f ca="1">IF($BT992&lt;&gt;"",SUMIF($BD$3:$BD$1004,"="&amp;$BD992,INDIRECT(ADDRESS(3,BO$2,1,1)):INDIRECT(ADDRESS(1004,BO$2,1,1))),"")</f>
        <v/>
      </c>
      <c r="BP992" t="str">
        <f ca="1">IF($BT992&lt;&gt;"",SUMIF($BD$3:$BD$1004,"="&amp;$BD992,INDIRECT(ADDRESS(3,BP$2,1,1)):INDIRECT(ADDRESS(1004,BP$2,1,1))),"")</f>
        <v/>
      </c>
      <c r="BQ992" t="str">
        <f ca="1">IF($BT992&lt;&gt;"",SUMIF($BD$3:$BD$1004,"="&amp;$BD992,INDIRECT(ADDRESS(3,BQ$2,1,1)):INDIRECT(ADDRESS(1004,BQ$2,1,1))),"")</f>
        <v/>
      </c>
      <c r="BR992" t="str">
        <f ca="1">IF($BT992&lt;&gt;"",SUMIF($BD$3:$BD$1004,"="&amp;$BD992,INDIRECT(ADDRESS(3,BR$2,1,1)):INDIRECT(ADDRESS(1004,BR$2,1,1))),"")</f>
        <v/>
      </c>
      <c r="BS992" t="str">
        <f>IF($A992&lt;&gt;"",VLOOKUP(TRUNC(MID($A992,1,2),0),Plano_Contas!$H$3:$J$103,3,TRUE),"")</f>
        <v/>
      </c>
      <c r="BT992" t="str">
        <f t="shared" si="60"/>
        <v/>
      </c>
      <c r="BV992">
        <f>Empresas!C992</f>
        <v>0</v>
      </c>
    </row>
    <row r="993" spans="1:74" x14ac:dyDescent="0.2">
      <c r="A993" s="89"/>
      <c r="B993" s="52" t="str">
        <f>IF($A993&lt;&gt;"",VLOOKUP(""&amp;$A993,Plano_Contas!$A$3:$F$1003,6,0),"")</f>
        <v/>
      </c>
      <c r="C993" s="91"/>
      <c r="D993" s="111"/>
      <c r="E993" s="112">
        <v>0</v>
      </c>
      <c r="F993" s="87"/>
      <c r="G993" s="85"/>
      <c r="H993" s="111"/>
      <c r="I993" s="112">
        <v>0</v>
      </c>
      <c r="J993" s="87"/>
      <c r="K993" s="85"/>
      <c r="L993" s="111"/>
      <c r="M993" s="112">
        <v>0</v>
      </c>
      <c r="N993" s="87"/>
      <c r="O993" s="85"/>
      <c r="P993" s="111"/>
      <c r="Q993" s="112">
        <v>0</v>
      </c>
      <c r="R993" s="87"/>
      <c r="S993" s="85"/>
      <c r="T993" s="111"/>
      <c r="U993" s="112">
        <v>0</v>
      </c>
      <c r="V993" s="87"/>
      <c r="W993" s="85"/>
      <c r="X993" s="111"/>
      <c r="Y993" s="112">
        <v>0</v>
      </c>
      <c r="Z993" s="87"/>
      <c r="AA993" s="85"/>
      <c r="AB993" s="111"/>
      <c r="AC993" s="112">
        <v>0</v>
      </c>
      <c r="AD993" s="87"/>
      <c r="AE993" s="85"/>
      <c r="AF993" s="111"/>
      <c r="AG993" s="112">
        <v>0</v>
      </c>
      <c r="AH993" s="87"/>
      <c r="AI993" s="85"/>
      <c r="AJ993" s="111"/>
      <c r="AK993" s="112">
        <v>0</v>
      </c>
      <c r="AL993" s="87"/>
      <c r="AM993" s="85"/>
      <c r="AN993" s="111"/>
      <c r="AO993" s="112">
        <v>0</v>
      </c>
      <c r="AP993" s="87"/>
      <c r="AQ993" s="85"/>
      <c r="AR993" s="111"/>
      <c r="AS993" s="112">
        <v>0</v>
      </c>
      <c r="AT993" s="87"/>
      <c r="AU993" s="85"/>
      <c r="AV993" s="111"/>
      <c r="AW993" s="112">
        <v>0</v>
      </c>
      <c r="AX993" s="87"/>
      <c r="AY993" s="85"/>
      <c r="AZ993" s="267">
        <f t="shared" si="57"/>
        <v>0</v>
      </c>
      <c r="BA993" s="88">
        <f t="shared" si="58"/>
        <v>0</v>
      </c>
      <c r="BC993">
        <f>IF($A993&lt;&gt;"",COUNTIF($BD$3:$BD993,$BD993),0)</f>
        <v>0</v>
      </c>
      <c r="BD993" t="str">
        <f>IF($A993&lt;&gt;"",VLOOKUP(TRUNC(MID($A993,1,2),0),Plano_Contas!$H$3:$J$103,2,TRUE),"")</f>
        <v/>
      </c>
      <c r="BE993" s="201" t="str">
        <f t="shared" si="59"/>
        <v/>
      </c>
      <c r="BF993" t="str">
        <f ca="1">IF($BT993&lt;&gt;"",SUMIF($BD$3:$BD$1004,"="&amp;$BD993,INDIRECT(ADDRESS(3,BF$2,1,1)):INDIRECT(ADDRESS(1004,BF$2,1,1))),"")</f>
        <v/>
      </c>
      <c r="BG993" t="str">
        <f ca="1">IF($BT993&lt;&gt;"",SUMIF($BD$3:$BD$1004,"="&amp;$BD993,INDIRECT(ADDRESS(3,BG$2,1,1)):INDIRECT(ADDRESS(1004,BG$2,1,1))),"")</f>
        <v/>
      </c>
      <c r="BH993" t="str">
        <f ca="1">IF($BT993&lt;&gt;"",SUMIF($BD$3:$BD$1004,"="&amp;$BD993,INDIRECT(ADDRESS(3,BH$2,1,1)):INDIRECT(ADDRESS(1004,BH$2,1,1))),"")</f>
        <v/>
      </c>
      <c r="BI993" t="str">
        <f ca="1">IF($BT993&lt;&gt;"",SUMIF($BD$3:$BD$1004,"="&amp;$BD993,INDIRECT(ADDRESS(3,BI$2,1,1)):INDIRECT(ADDRESS(1004,BI$2,1,1))),"")</f>
        <v/>
      </c>
      <c r="BJ993" t="str">
        <f ca="1">IF($BT993&lt;&gt;"",SUMIF($BD$3:$BD$1004,"="&amp;$BD993,INDIRECT(ADDRESS(3,BJ$2,1,1)):INDIRECT(ADDRESS(1004,BJ$2,1,1))),"")</f>
        <v/>
      </c>
      <c r="BK993" t="str">
        <f ca="1">IF($BT993&lt;&gt;"",SUMIF($BD$3:$BD$1004,"="&amp;$BD993,INDIRECT(ADDRESS(3,BK$2,1,1)):INDIRECT(ADDRESS(1004,BK$2,1,1))),"")</f>
        <v/>
      </c>
      <c r="BL993" t="str">
        <f ca="1">IF($BT993&lt;&gt;"",SUMIF($BD$3:$BD$1004,"="&amp;$BD993,INDIRECT(ADDRESS(3,BL$2,1,1)):INDIRECT(ADDRESS(1004,BL$2,1,1))),"")</f>
        <v/>
      </c>
      <c r="BM993" t="str">
        <f ca="1">IF($BT993&lt;&gt;"",SUMIF($BD$3:$BD$1004,"="&amp;$BD993,INDIRECT(ADDRESS(3,BM$2,1,1)):INDIRECT(ADDRESS(1004,BM$2,1,1))),"")</f>
        <v/>
      </c>
      <c r="BN993" t="str">
        <f ca="1">IF($BT993&lt;&gt;"",SUMIF($BD$3:$BD$1004,"="&amp;$BD993,INDIRECT(ADDRESS(3,BN$2,1,1)):INDIRECT(ADDRESS(1004,BN$2,1,1))),"")</f>
        <v/>
      </c>
      <c r="BO993" t="str">
        <f ca="1">IF($BT993&lt;&gt;"",SUMIF($BD$3:$BD$1004,"="&amp;$BD993,INDIRECT(ADDRESS(3,BO$2,1,1)):INDIRECT(ADDRESS(1004,BO$2,1,1))),"")</f>
        <v/>
      </c>
      <c r="BP993" t="str">
        <f ca="1">IF($BT993&lt;&gt;"",SUMIF($BD$3:$BD$1004,"="&amp;$BD993,INDIRECT(ADDRESS(3,BP$2,1,1)):INDIRECT(ADDRESS(1004,BP$2,1,1))),"")</f>
        <v/>
      </c>
      <c r="BQ993" t="str">
        <f ca="1">IF($BT993&lt;&gt;"",SUMIF($BD$3:$BD$1004,"="&amp;$BD993,INDIRECT(ADDRESS(3,BQ$2,1,1)):INDIRECT(ADDRESS(1004,BQ$2,1,1))),"")</f>
        <v/>
      </c>
      <c r="BR993" t="str">
        <f ca="1">IF($BT993&lt;&gt;"",SUMIF($BD$3:$BD$1004,"="&amp;$BD993,INDIRECT(ADDRESS(3,BR$2,1,1)):INDIRECT(ADDRESS(1004,BR$2,1,1))),"")</f>
        <v/>
      </c>
      <c r="BS993" t="str">
        <f>IF($A993&lt;&gt;"",VLOOKUP(TRUNC(MID($A993,1,2),0),Plano_Contas!$H$3:$J$103,3,TRUE),"")</f>
        <v/>
      </c>
      <c r="BT993" t="str">
        <f t="shared" si="60"/>
        <v/>
      </c>
      <c r="BV993">
        <f>Empresas!C993</f>
        <v>0</v>
      </c>
    </row>
    <row r="994" spans="1:74" x14ac:dyDescent="0.2">
      <c r="A994" s="89"/>
      <c r="B994" s="52" t="str">
        <f>IF($A994&lt;&gt;"",VLOOKUP(""&amp;$A994,Plano_Contas!$A$3:$F$1003,6,0),"")</f>
        <v/>
      </c>
      <c r="C994" s="91"/>
      <c r="D994" s="111"/>
      <c r="E994" s="112">
        <v>0</v>
      </c>
      <c r="F994" s="87"/>
      <c r="G994" s="85"/>
      <c r="H994" s="111"/>
      <c r="I994" s="112">
        <v>0</v>
      </c>
      <c r="J994" s="87"/>
      <c r="K994" s="85"/>
      <c r="L994" s="111"/>
      <c r="M994" s="112">
        <v>0</v>
      </c>
      <c r="N994" s="87"/>
      <c r="O994" s="85"/>
      <c r="P994" s="111"/>
      <c r="Q994" s="112">
        <v>0</v>
      </c>
      <c r="R994" s="87"/>
      <c r="S994" s="85"/>
      <c r="T994" s="111"/>
      <c r="U994" s="112">
        <v>0</v>
      </c>
      <c r="V994" s="87"/>
      <c r="W994" s="85"/>
      <c r="X994" s="111"/>
      <c r="Y994" s="112">
        <v>0</v>
      </c>
      <c r="Z994" s="87"/>
      <c r="AA994" s="85"/>
      <c r="AB994" s="111"/>
      <c r="AC994" s="112">
        <v>0</v>
      </c>
      <c r="AD994" s="87"/>
      <c r="AE994" s="85"/>
      <c r="AF994" s="111"/>
      <c r="AG994" s="112">
        <v>0</v>
      </c>
      <c r="AH994" s="87"/>
      <c r="AI994" s="85"/>
      <c r="AJ994" s="111"/>
      <c r="AK994" s="112">
        <v>0</v>
      </c>
      <c r="AL994" s="87"/>
      <c r="AM994" s="85"/>
      <c r="AN994" s="111"/>
      <c r="AO994" s="112">
        <v>0</v>
      </c>
      <c r="AP994" s="87"/>
      <c r="AQ994" s="85"/>
      <c r="AR994" s="111"/>
      <c r="AS994" s="112">
        <v>0</v>
      </c>
      <c r="AT994" s="87"/>
      <c r="AU994" s="85"/>
      <c r="AV994" s="111"/>
      <c r="AW994" s="112">
        <v>0</v>
      </c>
      <c r="AX994" s="87"/>
      <c r="AY994" s="85"/>
      <c r="AZ994" s="267">
        <f t="shared" si="57"/>
        <v>0</v>
      </c>
      <c r="BA994" s="88">
        <f t="shared" si="58"/>
        <v>0</v>
      </c>
      <c r="BC994">
        <f>IF($A994&lt;&gt;"",COUNTIF($BD$3:$BD994,$BD994),0)</f>
        <v>0</v>
      </c>
      <c r="BD994" t="str">
        <f>IF($A994&lt;&gt;"",VLOOKUP(TRUNC(MID($A994,1,2),0),Plano_Contas!$H$3:$J$103,2,TRUE),"")</f>
        <v/>
      </c>
      <c r="BE994" s="201" t="str">
        <f t="shared" si="59"/>
        <v/>
      </c>
      <c r="BF994" t="str">
        <f ca="1">IF($BT994&lt;&gt;"",SUMIF($BD$3:$BD$1004,"="&amp;$BD994,INDIRECT(ADDRESS(3,BF$2,1,1)):INDIRECT(ADDRESS(1004,BF$2,1,1))),"")</f>
        <v/>
      </c>
      <c r="BG994" t="str">
        <f ca="1">IF($BT994&lt;&gt;"",SUMIF($BD$3:$BD$1004,"="&amp;$BD994,INDIRECT(ADDRESS(3,BG$2,1,1)):INDIRECT(ADDRESS(1004,BG$2,1,1))),"")</f>
        <v/>
      </c>
      <c r="BH994" t="str">
        <f ca="1">IF($BT994&lt;&gt;"",SUMIF($BD$3:$BD$1004,"="&amp;$BD994,INDIRECT(ADDRESS(3,BH$2,1,1)):INDIRECT(ADDRESS(1004,BH$2,1,1))),"")</f>
        <v/>
      </c>
      <c r="BI994" t="str">
        <f ca="1">IF($BT994&lt;&gt;"",SUMIF($BD$3:$BD$1004,"="&amp;$BD994,INDIRECT(ADDRESS(3,BI$2,1,1)):INDIRECT(ADDRESS(1004,BI$2,1,1))),"")</f>
        <v/>
      </c>
      <c r="BJ994" t="str">
        <f ca="1">IF($BT994&lt;&gt;"",SUMIF($BD$3:$BD$1004,"="&amp;$BD994,INDIRECT(ADDRESS(3,BJ$2,1,1)):INDIRECT(ADDRESS(1004,BJ$2,1,1))),"")</f>
        <v/>
      </c>
      <c r="BK994" t="str">
        <f ca="1">IF($BT994&lt;&gt;"",SUMIF($BD$3:$BD$1004,"="&amp;$BD994,INDIRECT(ADDRESS(3,BK$2,1,1)):INDIRECT(ADDRESS(1004,BK$2,1,1))),"")</f>
        <v/>
      </c>
      <c r="BL994" t="str">
        <f ca="1">IF($BT994&lt;&gt;"",SUMIF($BD$3:$BD$1004,"="&amp;$BD994,INDIRECT(ADDRESS(3,BL$2,1,1)):INDIRECT(ADDRESS(1004,BL$2,1,1))),"")</f>
        <v/>
      </c>
      <c r="BM994" t="str">
        <f ca="1">IF($BT994&lt;&gt;"",SUMIF($BD$3:$BD$1004,"="&amp;$BD994,INDIRECT(ADDRESS(3,BM$2,1,1)):INDIRECT(ADDRESS(1004,BM$2,1,1))),"")</f>
        <v/>
      </c>
      <c r="BN994" t="str">
        <f ca="1">IF($BT994&lt;&gt;"",SUMIF($BD$3:$BD$1004,"="&amp;$BD994,INDIRECT(ADDRESS(3,BN$2,1,1)):INDIRECT(ADDRESS(1004,BN$2,1,1))),"")</f>
        <v/>
      </c>
      <c r="BO994" t="str">
        <f ca="1">IF($BT994&lt;&gt;"",SUMIF($BD$3:$BD$1004,"="&amp;$BD994,INDIRECT(ADDRESS(3,BO$2,1,1)):INDIRECT(ADDRESS(1004,BO$2,1,1))),"")</f>
        <v/>
      </c>
      <c r="BP994" t="str">
        <f ca="1">IF($BT994&lt;&gt;"",SUMIF($BD$3:$BD$1004,"="&amp;$BD994,INDIRECT(ADDRESS(3,BP$2,1,1)):INDIRECT(ADDRESS(1004,BP$2,1,1))),"")</f>
        <v/>
      </c>
      <c r="BQ994" t="str">
        <f ca="1">IF($BT994&lt;&gt;"",SUMIF($BD$3:$BD$1004,"="&amp;$BD994,INDIRECT(ADDRESS(3,BQ$2,1,1)):INDIRECT(ADDRESS(1004,BQ$2,1,1))),"")</f>
        <v/>
      </c>
      <c r="BR994" t="str">
        <f ca="1">IF($BT994&lt;&gt;"",SUMIF($BD$3:$BD$1004,"="&amp;$BD994,INDIRECT(ADDRESS(3,BR$2,1,1)):INDIRECT(ADDRESS(1004,BR$2,1,1))),"")</f>
        <v/>
      </c>
      <c r="BS994" t="str">
        <f>IF($A994&lt;&gt;"",VLOOKUP(TRUNC(MID($A994,1,2),0),Plano_Contas!$H$3:$J$103,3,TRUE),"")</f>
        <v/>
      </c>
      <c r="BT994" t="str">
        <f t="shared" si="60"/>
        <v/>
      </c>
      <c r="BV994">
        <f>Empresas!C994</f>
        <v>0</v>
      </c>
    </row>
    <row r="995" spans="1:74" x14ac:dyDescent="0.2">
      <c r="A995" s="89"/>
      <c r="B995" s="52" t="str">
        <f>IF($A995&lt;&gt;"",VLOOKUP(""&amp;$A995,Plano_Contas!$A$3:$F$1003,6,0),"")</f>
        <v/>
      </c>
      <c r="C995" s="91"/>
      <c r="D995" s="111"/>
      <c r="E995" s="112">
        <v>0</v>
      </c>
      <c r="F995" s="87"/>
      <c r="G995" s="85"/>
      <c r="H995" s="111"/>
      <c r="I995" s="112">
        <v>0</v>
      </c>
      <c r="J995" s="87"/>
      <c r="K995" s="85"/>
      <c r="L995" s="111"/>
      <c r="M995" s="112">
        <v>0</v>
      </c>
      <c r="N995" s="87"/>
      <c r="O995" s="85"/>
      <c r="P995" s="111"/>
      <c r="Q995" s="112">
        <v>0</v>
      </c>
      <c r="R995" s="87"/>
      <c r="S995" s="85"/>
      <c r="T995" s="111"/>
      <c r="U995" s="112">
        <v>0</v>
      </c>
      <c r="V995" s="87"/>
      <c r="W995" s="85"/>
      <c r="X995" s="111"/>
      <c r="Y995" s="112">
        <v>0</v>
      </c>
      <c r="Z995" s="87"/>
      <c r="AA995" s="85"/>
      <c r="AB995" s="111"/>
      <c r="AC995" s="112">
        <v>0</v>
      </c>
      <c r="AD995" s="87"/>
      <c r="AE995" s="85"/>
      <c r="AF995" s="111"/>
      <c r="AG995" s="112">
        <v>0</v>
      </c>
      <c r="AH995" s="87"/>
      <c r="AI995" s="85"/>
      <c r="AJ995" s="111"/>
      <c r="AK995" s="112">
        <v>0</v>
      </c>
      <c r="AL995" s="87"/>
      <c r="AM995" s="85"/>
      <c r="AN995" s="111"/>
      <c r="AO995" s="112">
        <v>0</v>
      </c>
      <c r="AP995" s="87"/>
      <c r="AQ995" s="85"/>
      <c r="AR995" s="111"/>
      <c r="AS995" s="112">
        <v>0</v>
      </c>
      <c r="AT995" s="87"/>
      <c r="AU995" s="85"/>
      <c r="AV995" s="111"/>
      <c r="AW995" s="112">
        <v>0</v>
      </c>
      <c r="AX995" s="87"/>
      <c r="AY995" s="85"/>
      <c r="AZ995" s="267">
        <f t="shared" si="57"/>
        <v>0</v>
      </c>
      <c r="BA995" s="88">
        <f t="shared" si="58"/>
        <v>0</v>
      </c>
      <c r="BC995">
        <f>IF($A995&lt;&gt;"",COUNTIF($BD$3:$BD995,$BD995),0)</f>
        <v>0</v>
      </c>
      <c r="BD995" t="str">
        <f>IF($A995&lt;&gt;"",VLOOKUP(TRUNC(MID($A995,1,2),0),Plano_Contas!$H$3:$J$103,2,TRUE),"")</f>
        <v/>
      </c>
      <c r="BE995" s="201" t="str">
        <f t="shared" si="59"/>
        <v/>
      </c>
      <c r="BF995" t="str">
        <f ca="1">IF($BT995&lt;&gt;"",SUMIF($BD$3:$BD$1004,"="&amp;$BD995,INDIRECT(ADDRESS(3,BF$2,1,1)):INDIRECT(ADDRESS(1004,BF$2,1,1))),"")</f>
        <v/>
      </c>
      <c r="BG995" t="str">
        <f ca="1">IF($BT995&lt;&gt;"",SUMIF($BD$3:$BD$1004,"="&amp;$BD995,INDIRECT(ADDRESS(3,BG$2,1,1)):INDIRECT(ADDRESS(1004,BG$2,1,1))),"")</f>
        <v/>
      </c>
      <c r="BH995" t="str">
        <f ca="1">IF($BT995&lt;&gt;"",SUMIF($BD$3:$BD$1004,"="&amp;$BD995,INDIRECT(ADDRESS(3,BH$2,1,1)):INDIRECT(ADDRESS(1004,BH$2,1,1))),"")</f>
        <v/>
      </c>
      <c r="BI995" t="str">
        <f ca="1">IF($BT995&lt;&gt;"",SUMIF($BD$3:$BD$1004,"="&amp;$BD995,INDIRECT(ADDRESS(3,BI$2,1,1)):INDIRECT(ADDRESS(1004,BI$2,1,1))),"")</f>
        <v/>
      </c>
      <c r="BJ995" t="str">
        <f ca="1">IF($BT995&lt;&gt;"",SUMIF($BD$3:$BD$1004,"="&amp;$BD995,INDIRECT(ADDRESS(3,BJ$2,1,1)):INDIRECT(ADDRESS(1004,BJ$2,1,1))),"")</f>
        <v/>
      </c>
      <c r="BK995" t="str">
        <f ca="1">IF($BT995&lt;&gt;"",SUMIF($BD$3:$BD$1004,"="&amp;$BD995,INDIRECT(ADDRESS(3,BK$2,1,1)):INDIRECT(ADDRESS(1004,BK$2,1,1))),"")</f>
        <v/>
      </c>
      <c r="BL995" t="str">
        <f ca="1">IF($BT995&lt;&gt;"",SUMIF($BD$3:$BD$1004,"="&amp;$BD995,INDIRECT(ADDRESS(3,BL$2,1,1)):INDIRECT(ADDRESS(1004,BL$2,1,1))),"")</f>
        <v/>
      </c>
      <c r="BM995" t="str">
        <f ca="1">IF($BT995&lt;&gt;"",SUMIF($BD$3:$BD$1004,"="&amp;$BD995,INDIRECT(ADDRESS(3,BM$2,1,1)):INDIRECT(ADDRESS(1004,BM$2,1,1))),"")</f>
        <v/>
      </c>
      <c r="BN995" t="str">
        <f ca="1">IF($BT995&lt;&gt;"",SUMIF($BD$3:$BD$1004,"="&amp;$BD995,INDIRECT(ADDRESS(3,BN$2,1,1)):INDIRECT(ADDRESS(1004,BN$2,1,1))),"")</f>
        <v/>
      </c>
      <c r="BO995" t="str">
        <f ca="1">IF($BT995&lt;&gt;"",SUMIF($BD$3:$BD$1004,"="&amp;$BD995,INDIRECT(ADDRESS(3,BO$2,1,1)):INDIRECT(ADDRESS(1004,BO$2,1,1))),"")</f>
        <v/>
      </c>
      <c r="BP995" t="str">
        <f ca="1">IF($BT995&lt;&gt;"",SUMIF($BD$3:$BD$1004,"="&amp;$BD995,INDIRECT(ADDRESS(3,BP$2,1,1)):INDIRECT(ADDRESS(1004,BP$2,1,1))),"")</f>
        <v/>
      </c>
      <c r="BQ995" t="str">
        <f ca="1">IF($BT995&lt;&gt;"",SUMIF($BD$3:$BD$1004,"="&amp;$BD995,INDIRECT(ADDRESS(3,BQ$2,1,1)):INDIRECT(ADDRESS(1004,BQ$2,1,1))),"")</f>
        <v/>
      </c>
      <c r="BR995" t="str">
        <f ca="1">IF($BT995&lt;&gt;"",SUMIF($BD$3:$BD$1004,"="&amp;$BD995,INDIRECT(ADDRESS(3,BR$2,1,1)):INDIRECT(ADDRESS(1004,BR$2,1,1))),"")</f>
        <v/>
      </c>
      <c r="BS995" t="str">
        <f>IF($A995&lt;&gt;"",VLOOKUP(TRUNC(MID($A995,1,2),0),Plano_Contas!$H$3:$J$103,3,TRUE),"")</f>
        <v/>
      </c>
      <c r="BT995" t="str">
        <f t="shared" si="60"/>
        <v/>
      </c>
      <c r="BV995">
        <f>Empresas!C995</f>
        <v>0</v>
      </c>
    </row>
    <row r="996" spans="1:74" x14ac:dyDescent="0.2">
      <c r="A996" s="89"/>
      <c r="B996" s="52" t="str">
        <f>IF($A996&lt;&gt;"",VLOOKUP(""&amp;$A996,Plano_Contas!$A$3:$F$1003,6,0),"")</f>
        <v/>
      </c>
      <c r="C996" s="91"/>
      <c r="D996" s="111"/>
      <c r="E996" s="112">
        <v>0</v>
      </c>
      <c r="F996" s="87"/>
      <c r="G996" s="85"/>
      <c r="H996" s="111"/>
      <c r="I996" s="112">
        <v>0</v>
      </c>
      <c r="J996" s="87"/>
      <c r="K996" s="85"/>
      <c r="L996" s="111"/>
      <c r="M996" s="112">
        <v>0</v>
      </c>
      <c r="N996" s="87"/>
      <c r="O996" s="85"/>
      <c r="P996" s="111"/>
      <c r="Q996" s="112">
        <v>0</v>
      </c>
      <c r="R996" s="87"/>
      <c r="S996" s="85"/>
      <c r="T996" s="111"/>
      <c r="U996" s="112">
        <v>0</v>
      </c>
      <c r="V996" s="87"/>
      <c r="W996" s="85"/>
      <c r="X996" s="111"/>
      <c r="Y996" s="112">
        <v>0</v>
      </c>
      <c r="Z996" s="87"/>
      <c r="AA996" s="85"/>
      <c r="AB996" s="111"/>
      <c r="AC996" s="112">
        <v>0</v>
      </c>
      <c r="AD996" s="87"/>
      <c r="AE996" s="85"/>
      <c r="AF996" s="111"/>
      <c r="AG996" s="112">
        <v>0</v>
      </c>
      <c r="AH996" s="87"/>
      <c r="AI996" s="85"/>
      <c r="AJ996" s="111"/>
      <c r="AK996" s="112">
        <v>0</v>
      </c>
      <c r="AL996" s="87"/>
      <c r="AM996" s="85"/>
      <c r="AN996" s="111"/>
      <c r="AO996" s="112">
        <v>0</v>
      </c>
      <c r="AP996" s="87"/>
      <c r="AQ996" s="85"/>
      <c r="AR996" s="111"/>
      <c r="AS996" s="112">
        <v>0</v>
      </c>
      <c r="AT996" s="87"/>
      <c r="AU996" s="85"/>
      <c r="AV996" s="111"/>
      <c r="AW996" s="112">
        <v>0</v>
      </c>
      <c r="AX996" s="87"/>
      <c r="AY996" s="85"/>
      <c r="AZ996" s="267">
        <f t="shared" si="57"/>
        <v>0</v>
      </c>
      <c r="BA996" s="88">
        <f t="shared" si="58"/>
        <v>0</v>
      </c>
      <c r="BC996">
        <f>IF($A996&lt;&gt;"",COUNTIF($BD$3:$BD996,$BD996),0)</f>
        <v>0</v>
      </c>
      <c r="BD996" t="str">
        <f>IF($A996&lt;&gt;"",VLOOKUP(TRUNC(MID($A996,1,2),0),Plano_Contas!$H$3:$J$103,2,TRUE),"")</f>
        <v/>
      </c>
      <c r="BE996" s="201" t="str">
        <f t="shared" si="59"/>
        <v/>
      </c>
      <c r="BF996" t="str">
        <f ca="1">IF($BT996&lt;&gt;"",SUMIF($BD$3:$BD$1004,"="&amp;$BD996,INDIRECT(ADDRESS(3,BF$2,1,1)):INDIRECT(ADDRESS(1004,BF$2,1,1))),"")</f>
        <v/>
      </c>
      <c r="BG996" t="str">
        <f ca="1">IF($BT996&lt;&gt;"",SUMIF($BD$3:$BD$1004,"="&amp;$BD996,INDIRECT(ADDRESS(3,BG$2,1,1)):INDIRECT(ADDRESS(1004,BG$2,1,1))),"")</f>
        <v/>
      </c>
      <c r="BH996" t="str">
        <f ca="1">IF($BT996&lt;&gt;"",SUMIF($BD$3:$BD$1004,"="&amp;$BD996,INDIRECT(ADDRESS(3,BH$2,1,1)):INDIRECT(ADDRESS(1004,BH$2,1,1))),"")</f>
        <v/>
      </c>
      <c r="BI996" t="str">
        <f ca="1">IF($BT996&lt;&gt;"",SUMIF($BD$3:$BD$1004,"="&amp;$BD996,INDIRECT(ADDRESS(3,BI$2,1,1)):INDIRECT(ADDRESS(1004,BI$2,1,1))),"")</f>
        <v/>
      </c>
      <c r="BJ996" t="str">
        <f ca="1">IF($BT996&lt;&gt;"",SUMIF($BD$3:$BD$1004,"="&amp;$BD996,INDIRECT(ADDRESS(3,BJ$2,1,1)):INDIRECT(ADDRESS(1004,BJ$2,1,1))),"")</f>
        <v/>
      </c>
      <c r="BK996" t="str">
        <f ca="1">IF($BT996&lt;&gt;"",SUMIF($BD$3:$BD$1004,"="&amp;$BD996,INDIRECT(ADDRESS(3,BK$2,1,1)):INDIRECT(ADDRESS(1004,BK$2,1,1))),"")</f>
        <v/>
      </c>
      <c r="BL996" t="str">
        <f ca="1">IF($BT996&lt;&gt;"",SUMIF($BD$3:$BD$1004,"="&amp;$BD996,INDIRECT(ADDRESS(3,BL$2,1,1)):INDIRECT(ADDRESS(1004,BL$2,1,1))),"")</f>
        <v/>
      </c>
      <c r="BM996" t="str">
        <f ca="1">IF($BT996&lt;&gt;"",SUMIF($BD$3:$BD$1004,"="&amp;$BD996,INDIRECT(ADDRESS(3,BM$2,1,1)):INDIRECT(ADDRESS(1004,BM$2,1,1))),"")</f>
        <v/>
      </c>
      <c r="BN996" t="str">
        <f ca="1">IF($BT996&lt;&gt;"",SUMIF($BD$3:$BD$1004,"="&amp;$BD996,INDIRECT(ADDRESS(3,BN$2,1,1)):INDIRECT(ADDRESS(1004,BN$2,1,1))),"")</f>
        <v/>
      </c>
      <c r="BO996" t="str">
        <f ca="1">IF($BT996&lt;&gt;"",SUMIF($BD$3:$BD$1004,"="&amp;$BD996,INDIRECT(ADDRESS(3,BO$2,1,1)):INDIRECT(ADDRESS(1004,BO$2,1,1))),"")</f>
        <v/>
      </c>
      <c r="BP996" t="str">
        <f ca="1">IF($BT996&lt;&gt;"",SUMIF($BD$3:$BD$1004,"="&amp;$BD996,INDIRECT(ADDRESS(3,BP$2,1,1)):INDIRECT(ADDRESS(1004,BP$2,1,1))),"")</f>
        <v/>
      </c>
      <c r="BQ996" t="str">
        <f ca="1">IF($BT996&lt;&gt;"",SUMIF($BD$3:$BD$1004,"="&amp;$BD996,INDIRECT(ADDRESS(3,BQ$2,1,1)):INDIRECT(ADDRESS(1004,BQ$2,1,1))),"")</f>
        <v/>
      </c>
      <c r="BR996" t="str">
        <f ca="1">IF($BT996&lt;&gt;"",SUMIF($BD$3:$BD$1004,"="&amp;$BD996,INDIRECT(ADDRESS(3,BR$2,1,1)):INDIRECT(ADDRESS(1004,BR$2,1,1))),"")</f>
        <v/>
      </c>
      <c r="BS996" t="str">
        <f>IF($A996&lt;&gt;"",VLOOKUP(TRUNC(MID($A996,1,2),0),Plano_Contas!$H$3:$J$103,3,TRUE),"")</f>
        <v/>
      </c>
      <c r="BT996" t="str">
        <f t="shared" si="60"/>
        <v/>
      </c>
      <c r="BV996">
        <f>Empresas!C996</f>
        <v>0</v>
      </c>
    </row>
    <row r="997" spans="1:74" x14ac:dyDescent="0.2">
      <c r="A997" s="89"/>
      <c r="B997" s="52" t="str">
        <f>IF($A997&lt;&gt;"",VLOOKUP(""&amp;$A997,Plano_Contas!$A$3:$F$1003,6,0),"")</f>
        <v/>
      </c>
      <c r="C997" s="91"/>
      <c r="D997" s="111"/>
      <c r="E997" s="112">
        <v>0</v>
      </c>
      <c r="F997" s="87"/>
      <c r="G997" s="85"/>
      <c r="H997" s="111"/>
      <c r="I997" s="112">
        <v>0</v>
      </c>
      <c r="J997" s="87"/>
      <c r="K997" s="85"/>
      <c r="L997" s="111"/>
      <c r="M997" s="112">
        <v>0</v>
      </c>
      <c r="N997" s="87"/>
      <c r="O997" s="85"/>
      <c r="P997" s="111"/>
      <c r="Q997" s="112">
        <v>0</v>
      </c>
      <c r="R997" s="87"/>
      <c r="S997" s="85"/>
      <c r="T997" s="111"/>
      <c r="U997" s="112">
        <v>0</v>
      </c>
      <c r="V997" s="87"/>
      <c r="W997" s="85"/>
      <c r="X997" s="111"/>
      <c r="Y997" s="112">
        <v>0</v>
      </c>
      <c r="Z997" s="87"/>
      <c r="AA997" s="85"/>
      <c r="AB997" s="111"/>
      <c r="AC997" s="112">
        <v>0</v>
      </c>
      <c r="AD997" s="87"/>
      <c r="AE997" s="85"/>
      <c r="AF997" s="111"/>
      <c r="AG997" s="112">
        <v>0</v>
      </c>
      <c r="AH997" s="87"/>
      <c r="AI997" s="85"/>
      <c r="AJ997" s="111"/>
      <c r="AK997" s="112">
        <v>0</v>
      </c>
      <c r="AL997" s="87"/>
      <c r="AM997" s="85"/>
      <c r="AN997" s="111"/>
      <c r="AO997" s="112">
        <v>0</v>
      </c>
      <c r="AP997" s="87"/>
      <c r="AQ997" s="85"/>
      <c r="AR997" s="111"/>
      <c r="AS997" s="112">
        <v>0</v>
      </c>
      <c r="AT997" s="87"/>
      <c r="AU997" s="85"/>
      <c r="AV997" s="111"/>
      <c r="AW997" s="112">
        <v>0</v>
      </c>
      <c r="AX997" s="87"/>
      <c r="AY997" s="85"/>
      <c r="AZ997" s="267">
        <f t="shared" si="57"/>
        <v>0</v>
      </c>
      <c r="BA997" s="88">
        <f t="shared" si="58"/>
        <v>0</v>
      </c>
      <c r="BC997">
        <f>IF($A997&lt;&gt;"",COUNTIF($BD$3:$BD997,$BD997),0)</f>
        <v>0</v>
      </c>
      <c r="BD997" t="str">
        <f>IF($A997&lt;&gt;"",VLOOKUP(TRUNC(MID($A997,1,2),0),Plano_Contas!$H$3:$J$103,2,TRUE),"")</f>
        <v/>
      </c>
      <c r="BE997" s="201" t="str">
        <f t="shared" si="59"/>
        <v/>
      </c>
      <c r="BF997" t="str">
        <f ca="1">IF($BT997&lt;&gt;"",SUMIF($BD$3:$BD$1004,"="&amp;$BD997,INDIRECT(ADDRESS(3,BF$2,1,1)):INDIRECT(ADDRESS(1004,BF$2,1,1))),"")</f>
        <v/>
      </c>
      <c r="BG997" t="str">
        <f ca="1">IF($BT997&lt;&gt;"",SUMIF($BD$3:$BD$1004,"="&amp;$BD997,INDIRECT(ADDRESS(3,BG$2,1,1)):INDIRECT(ADDRESS(1004,BG$2,1,1))),"")</f>
        <v/>
      </c>
      <c r="BH997" t="str">
        <f ca="1">IF($BT997&lt;&gt;"",SUMIF($BD$3:$BD$1004,"="&amp;$BD997,INDIRECT(ADDRESS(3,BH$2,1,1)):INDIRECT(ADDRESS(1004,BH$2,1,1))),"")</f>
        <v/>
      </c>
      <c r="BI997" t="str">
        <f ca="1">IF($BT997&lt;&gt;"",SUMIF($BD$3:$BD$1004,"="&amp;$BD997,INDIRECT(ADDRESS(3,BI$2,1,1)):INDIRECT(ADDRESS(1004,BI$2,1,1))),"")</f>
        <v/>
      </c>
      <c r="BJ997" t="str">
        <f ca="1">IF($BT997&lt;&gt;"",SUMIF($BD$3:$BD$1004,"="&amp;$BD997,INDIRECT(ADDRESS(3,BJ$2,1,1)):INDIRECT(ADDRESS(1004,BJ$2,1,1))),"")</f>
        <v/>
      </c>
      <c r="BK997" t="str">
        <f ca="1">IF($BT997&lt;&gt;"",SUMIF($BD$3:$BD$1004,"="&amp;$BD997,INDIRECT(ADDRESS(3,BK$2,1,1)):INDIRECT(ADDRESS(1004,BK$2,1,1))),"")</f>
        <v/>
      </c>
      <c r="BL997" t="str">
        <f ca="1">IF($BT997&lt;&gt;"",SUMIF($BD$3:$BD$1004,"="&amp;$BD997,INDIRECT(ADDRESS(3,BL$2,1,1)):INDIRECT(ADDRESS(1004,BL$2,1,1))),"")</f>
        <v/>
      </c>
      <c r="BM997" t="str">
        <f ca="1">IF($BT997&lt;&gt;"",SUMIF($BD$3:$BD$1004,"="&amp;$BD997,INDIRECT(ADDRESS(3,BM$2,1,1)):INDIRECT(ADDRESS(1004,BM$2,1,1))),"")</f>
        <v/>
      </c>
      <c r="BN997" t="str">
        <f ca="1">IF($BT997&lt;&gt;"",SUMIF($BD$3:$BD$1004,"="&amp;$BD997,INDIRECT(ADDRESS(3,BN$2,1,1)):INDIRECT(ADDRESS(1004,BN$2,1,1))),"")</f>
        <v/>
      </c>
      <c r="BO997" t="str">
        <f ca="1">IF($BT997&lt;&gt;"",SUMIF($BD$3:$BD$1004,"="&amp;$BD997,INDIRECT(ADDRESS(3,BO$2,1,1)):INDIRECT(ADDRESS(1004,BO$2,1,1))),"")</f>
        <v/>
      </c>
      <c r="BP997" t="str">
        <f ca="1">IF($BT997&lt;&gt;"",SUMIF($BD$3:$BD$1004,"="&amp;$BD997,INDIRECT(ADDRESS(3,BP$2,1,1)):INDIRECT(ADDRESS(1004,BP$2,1,1))),"")</f>
        <v/>
      </c>
      <c r="BQ997" t="str">
        <f ca="1">IF($BT997&lt;&gt;"",SUMIF($BD$3:$BD$1004,"="&amp;$BD997,INDIRECT(ADDRESS(3,BQ$2,1,1)):INDIRECT(ADDRESS(1004,BQ$2,1,1))),"")</f>
        <v/>
      </c>
      <c r="BR997" t="str">
        <f ca="1">IF($BT997&lt;&gt;"",SUMIF($BD$3:$BD$1004,"="&amp;$BD997,INDIRECT(ADDRESS(3,BR$2,1,1)):INDIRECT(ADDRESS(1004,BR$2,1,1))),"")</f>
        <v/>
      </c>
      <c r="BS997" t="str">
        <f>IF($A997&lt;&gt;"",VLOOKUP(TRUNC(MID($A997,1,2),0),Plano_Contas!$H$3:$J$103,3,TRUE),"")</f>
        <v/>
      </c>
      <c r="BT997" t="str">
        <f t="shared" si="60"/>
        <v/>
      </c>
      <c r="BV997">
        <f>Empresas!C997</f>
        <v>0</v>
      </c>
    </row>
    <row r="998" spans="1:74" x14ac:dyDescent="0.2">
      <c r="A998" s="89"/>
      <c r="B998" s="52" t="str">
        <f>IF($A998&lt;&gt;"",VLOOKUP(""&amp;$A998,Plano_Contas!$A$3:$F$1003,6,0),"")</f>
        <v/>
      </c>
      <c r="C998" s="91"/>
      <c r="D998" s="111"/>
      <c r="E998" s="112">
        <v>0</v>
      </c>
      <c r="F998" s="87"/>
      <c r="G998" s="85"/>
      <c r="H998" s="111"/>
      <c r="I998" s="112">
        <v>0</v>
      </c>
      <c r="J998" s="87"/>
      <c r="K998" s="85"/>
      <c r="L998" s="111"/>
      <c r="M998" s="112">
        <v>0</v>
      </c>
      <c r="N998" s="87"/>
      <c r="O998" s="85"/>
      <c r="P998" s="111"/>
      <c r="Q998" s="112">
        <v>0</v>
      </c>
      <c r="R998" s="87"/>
      <c r="S998" s="85"/>
      <c r="T998" s="111"/>
      <c r="U998" s="112">
        <v>0</v>
      </c>
      <c r="V998" s="87"/>
      <c r="W998" s="85"/>
      <c r="X998" s="111"/>
      <c r="Y998" s="112">
        <v>0</v>
      </c>
      <c r="Z998" s="87"/>
      <c r="AA998" s="85"/>
      <c r="AB998" s="111"/>
      <c r="AC998" s="112">
        <v>0</v>
      </c>
      <c r="AD998" s="87"/>
      <c r="AE998" s="85"/>
      <c r="AF998" s="111"/>
      <c r="AG998" s="112">
        <v>0</v>
      </c>
      <c r="AH998" s="87"/>
      <c r="AI998" s="85"/>
      <c r="AJ998" s="111"/>
      <c r="AK998" s="112">
        <v>0</v>
      </c>
      <c r="AL998" s="87"/>
      <c r="AM998" s="85"/>
      <c r="AN998" s="111"/>
      <c r="AO998" s="112">
        <v>0</v>
      </c>
      <c r="AP998" s="87"/>
      <c r="AQ998" s="85"/>
      <c r="AR998" s="111"/>
      <c r="AS998" s="112">
        <v>0</v>
      </c>
      <c r="AT998" s="87"/>
      <c r="AU998" s="85"/>
      <c r="AV998" s="111"/>
      <c r="AW998" s="112">
        <v>0</v>
      </c>
      <c r="AX998" s="87"/>
      <c r="AY998" s="85"/>
      <c r="AZ998" s="267">
        <f t="shared" si="57"/>
        <v>0</v>
      </c>
      <c r="BA998" s="88">
        <f t="shared" si="58"/>
        <v>0</v>
      </c>
      <c r="BC998">
        <f>IF($A998&lt;&gt;"",COUNTIF($BD$3:$BD998,$BD998),0)</f>
        <v>0</v>
      </c>
      <c r="BD998" t="str">
        <f>IF($A998&lt;&gt;"",VLOOKUP(TRUNC(MID($A998,1,2),0),Plano_Contas!$H$3:$J$103,2,TRUE),"")</f>
        <v/>
      </c>
      <c r="BE998" s="201" t="str">
        <f t="shared" si="59"/>
        <v/>
      </c>
      <c r="BF998" t="str">
        <f ca="1">IF($BT998&lt;&gt;"",SUMIF($BD$3:$BD$1004,"="&amp;$BD998,INDIRECT(ADDRESS(3,BF$2,1,1)):INDIRECT(ADDRESS(1004,BF$2,1,1))),"")</f>
        <v/>
      </c>
      <c r="BG998" t="str">
        <f ca="1">IF($BT998&lt;&gt;"",SUMIF($BD$3:$BD$1004,"="&amp;$BD998,INDIRECT(ADDRESS(3,BG$2,1,1)):INDIRECT(ADDRESS(1004,BG$2,1,1))),"")</f>
        <v/>
      </c>
      <c r="BH998" t="str">
        <f ca="1">IF($BT998&lt;&gt;"",SUMIF($BD$3:$BD$1004,"="&amp;$BD998,INDIRECT(ADDRESS(3,BH$2,1,1)):INDIRECT(ADDRESS(1004,BH$2,1,1))),"")</f>
        <v/>
      </c>
      <c r="BI998" t="str">
        <f ca="1">IF($BT998&lt;&gt;"",SUMIF($BD$3:$BD$1004,"="&amp;$BD998,INDIRECT(ADDRESS(3,BI$2,1,1)):INDIRECT(ADDRESS(1004,BI$2,1,1))),"")</f>
        <v/>
      </c>
      <c r="BJ998" t="str">
        <f ca="1">IF($BT998&lt;&gt;"",SUMIF($BD$3:$BD$1004,"="&amp;$BD998,INDIRECT(ADDRESS(3,BJ$2,1,1)):INDIRECT(ADDRESS(1004,BJ$2,1,1))),"")</f>
        <v/>
      </c>
      <c r="BK998" t="str">
        <f ca="1">IF($BT998&lt;&gt;"",SUMIF($BD$3:$BD$1004,"="&amp;$BD998,INDIRECT(ADDRESS(3,BK$2,1,1)):INDIRECT(ADDRESS(1004,BK$2,1,1))),"")</f>
        <v/>
      </c>
      <c r="BL998" t="str">
        <f ca="1">IF($BT998&lt;&gt;"",SUMIF($BD$3:$BD$1004,"="&amp;$BD998,INDIRECT(ADDRESS(3,BL$2,1,1)):INDIRECT(ADDRESS(1004,BL$2,1,1))),"")</f>
        <v/>
      </c>
      <c r="BM998" t="str">
        <f ca="1">IF($BT998&lt;&gt;"",SUMIF($BD$3:$BD$1004,"="&amp;$BD998,INDIRECT(ADDRESS(3,BM$2,1,1)):INDIRECT(ADDRESS(1004,BM$2,1,1))),"")</f>
        <v/>
      </c>
      <c r="BN998" t="str">
        <f ca="1">IF($BT998&lt;&gt;"",SUMIF($BD$3:$BD$1004,"="&amp;$BD998,INDIRECT(ADDRESS(3,BN$2,1,1)):INDIRECT(ADDRESS(1004,BN$2,1,1))),"")</f>
        <v/>
      </c>
      <c r="BO998" t="str">
        <f ca="1">IF($BT998&lt;&gt;"",SUMIF($BD$3:$BD$1004,"="&amp;$BD998,INDIRECT(ADDRESS(3,BO$2,1,1)):INDIRECT(ADDRESS(1004,BO$2,1,1))),"")</f>
        <v/>
      </c>
      <c r="BP998" t="str">
        <f ca="1">IF($BT998&lt;&gt;"",SUMIF($BD$3:$BD$1004,"="&amp;$BD998,INDIRECT(ADDRESS(3,BP$2,1,1)):INDIRECT(ADDRESS(1004,BP$2,1,1))),"")</f>
        <v/>
      </c>
      <c r="BQ998" t="str">
        <f ca="1">IF($BT998&lt;&gt;"",SUMIF($BD$3:$BD$1004,"="&amp;$BD998,INDIRECT(ADDRESS(3,BQ$2,1,1)):INDIRECT(ADDRESS(1004,BQ$2,1,1))),"")</f>
        <v/>
      </c>
      <c r="BR998" t="str">
        <f ca="1">IF($BT998&lt;&gt;"",SUMIF($BD$3:$BD$1004,"="&amp;$BD998,INDIRECT(ADDRESS(3,BR$2,1,1)):INDIRECT(ADDRESS(1004,BR$2,1,1))),"")</f>
        <v/>
      </c>
      <c r="BS998" t="str">
        <f>IF($A998&lt;&gt;"",VLOOKUP(TRUNC(MID($A998,1,2),0),Plano_Contas!$H$3:$J$103,3,TRUE),"")</f>
        <v/>
      </c>
      <c r="BT998" t="str">
        <f t="shared" si="60"/>
        <v/>
      </c>
      <c r="BV998">
        <f>Empresas!C998</f>
        <v>0</v>
      </c>
    </row>
    <row r="999" spans="1:74" x14ac:dyDescent="0.2">
      <c r="A999" s="89"/>
      <c r="B999" s="52" t="str">
        <f>IF($A999&lt;&gt;"",VLOOKUP(""&amp;$A999,Plano_Contas!$A$3:$F$1003,6,0),"")</f>
        <v/>
      </c>
      <c r="C999" s="91"/>
      <c r="D999" s="111"/>
      <c r="E999" s="112">
        <v>0</v>
      </c>
      <c r="F999" s="87"/>
      <c r="G999" s="85"/>
      <c r="H999" s="111"/>
      <c r="I999" s="112">
        <v>0</v>
      </c>
      <c r="J999" s="87"/>
      <c r="K999" s="85"/>
      <c r="L999" s="111"/>
      <c r="M999" s="112">
        <v>0</v>
      </c>
      <c r="N999" s="87"/>
      <c r="O999" s="85"/>
      <c r="P999" s="111"/>
      <c r="Q999" s="112">
        <v>0</v>
      </c>
      <c r="R999" s="87"/>
      <c r="S999" s="85"/>
      <c r="T999" s="111"/>
      <c r="U999" s="112">
        <v>0</v>
      </c>
      <c r="V999" s="87"/>
      <c r="W999" s="85"/>
      <c r="X999" s="111"/>
      <c r="Y999" s="112">
        <v>0</v>
      </c>
      <c r="Z999" s="87"/>
      <c r="AA999" s="85"/>
      <c r="AB999" s="111"/>
      <c r="AC999" s="112">
        <v>0</v>
      </c>
      <c r="AD999" s="87"/>
      <c r="AE999" s="85"/>
      <c r="AF999" s="111"/>
      <c r="AG999" s="112">
        <v>0</v>
      </c>
      <c r="AH999" s="87"/>
      <c r="AI999" s="85"/>
      <c r="AJ999" s="111"/>
      <c r="AK999" s="112">
        <v>0</v>
      </c>
      <c r="AL999" s="87"/>
      <c r="AM999" s="85"/>
      <c r="AN999" s="111"/>
      <c r="AO999" s="112">
        <v>0</v>
      </c>
      <c r="AP999" s="87"/>
      <c r="AQ999" s="85"/>
      <c r="AR999" s="111"/>
      <c r="AS999" s="112">
        <v>0</v>
      </c>
      <c r="AT999" s="87"/>
      <c r="AU999" s="85"/>
      <c r="AV999" s="111"/>
      <c r="AW999" s="112">
        <v>0</v>
      </c>
      <c r="AX999" s="87"/>
      <c r="AY999" s="85"/>
      <c r="AZ999" s="267">
        <f t="shared" si="57"/>
        <v>0</v>
      </c>
      <c r="BA999" s="88">
        <f t="shared" si="58"/>
        <v>0</v>
      </c>
      <c r="BC999">
        <f>IF($A999&lt;&gt;"",COUNTIF($BD$3:$BD999,$BD999),0)</f>
        <v>0</v>
      </c>
      <c r="BD999" t="str">
        <f>IF($A999&lt;&gt;"",VLOOKUP(TRUNC(MID($A999,1,2),0),Plano_Contas!$H$3:$J$103,2,TRUE),"")</f>
        <v/>
      </c>
      <c r="BE999" s="201" t="str">
        <f t="shared" si="59"/>
        <v/>
      </c>
      <c r="BF999" t="str">
        <f ca="1">IF($BT999&lt;&gt;"",SUMIF($BD$3:$BD$1004,"="&amp;$BD999,INDIRECT(ADDRESS(3,BF$2,1,1)):INDIRECT(ADDRESS(1004,BF$2,1,1))),"")</f>
        <v/>
      </c>
      <c r="BG999" t="str">
        <f ca="1">IF($BT999&lt;&gt;"",SUMIF($BD$3:$BD$1004,"="&amp;$BD999,INDIRECT(ADDRESS(3,BG$2,1,1)):INDIRECT(ADDRESS(1004,BG$2,1,1))),"")</f>
        <v/>
      </c>
      <c r="BH999" t="str">
        <f ca="1">IF($BT999&lt;&gt;"",SUMIF($BD$3:$BD$1004,"="&amp;$BD999,INDIRECT(ADDRESS(3,BH$2,1,1)):INDIRECT(ADDRESS(1004,BH$2,1,1))),"")</f>
        <v/>
      </c>
      <c r="BI999" t="str">
        <f ca="1">IF($BT999&lt;&gt;"",SUMIF($BD$3:$BD$1004,"="&amp;$BD999,INDIRECT(ADDRESS(3,BI$2,1,1)):INDIRECT(ADDRESS(1004,BI$2,1,1))),"")</f>
        <v/>
      </c>
      <c r="BJ999" t="str">
        <f ca="1">IF($BT999&lt;&gt;"",SUMIF($BD$3:$BD$1004,"="&amp;$BD999,INDIRECT(ADDRESS(3,BJ$2,1,1)):INDIRECT(ADDRESS(1004,BJ$2,1,1))),"")</f>
        <v/>
      </c>
      <c r="BK999" t="str">
        <f ca="1">IF($BT999&lt;&gt;"",SUMIF($BD$3:$BD$1004,"="&amp;$BD999,INDIRECT(ADDRESS(3,BK$2,1,1)):INDIRECT(ADDRESS(1004,BK$2,1,1))),"")</f>
        <v/>
      </c>
      <c r="BL999" t="str">
        <f ca="1">IF($BT999&lt;&gt;"",SUMIF($BD$3:$BD$1004,"="&amp;$BD999,INDIRECT(ADDRESS(3,BL$2,1,1)):INDIRECT(ADDRESS(1004,BL$2,1,1))),"")</f>
        <v/>
      </c>
      <c r="BM999" t="str">
        <f ca="1">IF($BT999&lt;&gt;"",SUMIF($BD$3:$BD$1004,"="&amp;$BD999,INDIRECT(ADDRESS(3,BM$2,1,1)):INDIRECT(ADDRESS(1004,BM$2,1,1))),"")</f>
        <v/>
      </c>
      <c r="BN999" t="str">
        <f ca="1">IF($BT999&lt;&gt;"",SUMIF($BD$3:$BD$1004,"="&amp;$BD999,INDIRECT(ADDRESS(3,BN$2,1,1)):INDIRECT(ADDRESS(1004,BN$2,1,1))),"")</f>
        <v/>
      </c>
      <c r="BO999" t="str">
        <f ca="1">IF($BT999&lt;&gt;"",SUMIF($BD$3:$BD$1004,"="&amp;$BD999,INDIRECT(ADDRESS(3,BO$2,1,1)):INDIRECT(ADDRESS(1004,BO$2,1,1))),"")</f>
        <v/>
      </c>
      <c r="BP999" t="str">
        <f ca="1">IF($BT999&lt;&gt;"",SUMIF($BD$3:$BD$1004,"="&amp;$BD999,INDIRECT(ADDRESS(3,BP$2,1,1)):INDIRECT(ADDRESS(1004,BP$2,1,1))),"")</f>
        <v/>
      </c>
      <c r="BQ999" t="str">
        <f ca="1">IF($BT999&lt;&gt;"",SUMIF($BD$3:$BD$1004,"="&amp;$BD999,INDIRECT(ADDRESS(3,BQ$2,1,1)):INDIRECT(ADDRESS(1004,BQ$2,1,1))),"")</f>
        <v/>
      </c>
      <c r="BR999" t="str">
        <f ca="1">IF($BT999&lt;&gt;"",SUMIF($BD$3:$BD$1004,"="&amp;$BD999,INDIRECT(ADDRESS(3,BR$2,1,1)):INDIRECT(ADDRESS(1004,BR$2,1,1))),"")</f>
        <v/>
      </c>
      <c r="BS999" t="str">
        <f>IF($A999&lt;&gt;"",VLOOKUP(TRUNC(MID($A999,1,2),0),Plano_Contas!$H$3:$J$103,3,TRUE),"")</f>
        <v/>
      </c>
      <c r="BT999" t="str">
        <f t="shared" si="60"/>
        <v/>
      </c>
      <c r="BV999">
        <f>Empresas!C999</f>
        <v>0</v>
      </c>
    </row>
    <row r="1000" spans="1:74" x14ac:dyDescent="0.2">
      <c r="A1000" s="89"/>
      <c r="B1000" s="52" t="str">
        <f>IF($A1000&lt;&gt;"",VLOOKUP(""&amp;$A1000,Plano_Contas!$A$3:$F$1003,6,0),"")</f>
        <v/>
      </c>
      <c r="C1000" s="91"/>
      <c r="D1000" s="111"/>
      <c r="E1000" s="112">
        <v>0</v>
      </c>
      <c r="F1000" s="87"/>
      <c r="G1000" s="85"/>
      <c r="H1000" s="111"/>
      <c r="I1000" s="112">
        <v>0</v>
      </c>
      <c r="J1000" s="87"/>
      <c r="K1000" s="85"/>
      <c r="L1000" s="111"/>
      <c r="M1000" s="112">
        <v>0</v>
      </c>
      <c r="N1000" s="87"/>
      <c r="O1000" s="85"/>
      <c r="P1000" s="111"/>
      <c r="Q1000" s="112">
        <v>0</v>
      </c>
      <c r="R1000" s="87"/>
      <c r="S1000" s="85"/>
      <c r="T1000" s="111"/>
      <c r="U1000" s="112">
        <v>0</v>
      </c>
      <c r="V1000" s="87"/>
      <c r="W1000" s="85"/>
      <c r="X1000" s="111"/>
      <c r="Y1000" s="112">
        <v>0</v>
      </c>
      <c r="Z1000" s="87"/>
      <c r="AA1000" s="85"/>
      <c r="AB1000" s="111"/>
      <c r="AC1000" s="112">
        <v>0</v>
      </c>
      <c r="AD1000" s="87"/>
      <c r="AE1000" s="85"/>
      <c r="AF1000" s="111"/>
      <c r="AG1000" s="112">
        <v>0</v>
      </c>
      <c r="AH1000" s="87"/>
      <c r="AI1000" s="85"/>
      <c r="AJ1000" s="111"/>
      <c r="AK1000" s="112">
        <v>0</v>
      </c>
      <c r="AL1000" s="87"/>
      <c r="AM1000" s="85"/>
      <c r="AN1000" s="111"/>
      <c r="AO1000" s="112">
        <v>0</v>
      </c>
      <c r="AP1000" s="87"/>
      <c r="AQ1000" s="85"/>
      <c r="AR1000" s="111"/>
      <c r="AS1000" s="112">
        <v>0</v>
      </c>
      <c r="AT1000" s="87"/>
      <c r="AU1000" s="85"/>
      <c r="AV1000" s="111"/>
      <c r="AW1000" s="112">
        <v>0</v>
      </c>
      <c r="AX1000" s="87"/>
      <c r="AY1000" s="85"/>
      <c r="AZ1000" s="267">
        <f t="shared" si="57"/>
        <v>0</v>
      </c>
      <c r="BA1000" s="88">
        <f t="shared" si="58"/>
        <v>0</v>
      </c>
      <c r="BC1000">
        <f>IF($A1000&lt;&gt;"",COUNTIF($BD$3:$BD1000,$BD1000),0)</f>
        <v>0</v>
      </c>
      <c r="BD1000" t="str">
        <f>IF($A1000&lt;&gt;"",VLOOKUP(TRUNC(MID($A1000,1,2),0),Plano_Contas!$H$3:$J$103,2,TRUE),"")</f>
        <v/>
      </c>
      <c r="BE1000" s="201" t="str">
        <f t="shared" si="59"/>
        <v/>
      </c>
      <c r="BF1000" t="str">
        <f ca="1">IF($BT1000&lt;&gt;"",SUMIF($BD$3:$BD$1004,"="&amp;$BD1000,INDIRECT(ADDRESS(3,BF$2,1,1)):INDIRECT(ADDRESS(1004,BF$2,1,1))),"")</f>
        <v/>
      </c>
      <c r="BG1000" t="str">
        <f ca="1">IF($BT1000&lt;&gt;"",SUMIF($BD$3:$BD$1004,"="&amp;$BD1000,INDIRECT(ADDRESS(3,BG$2,1,1)):INDIRECT(ADDRESS(1004,BG$2,1,1))),"")</f>
        <v/>
      </c>
      <c r="BH1000" t="str">
        <f ca="1">IF($BT1000&lt;&gt;"",SUMIF($BD$3:$BD$1004,"="&amp;$BD1000,INDIRECT(ADDRESS(3,BH$2,1,1)):INDIRECT(ADDRESS(1004,BH$2,1,1))),"")</f>
        <v/>
      </c>
      <c r="BI1000" t="str">
        <f ca="1">IF($BT1000&lt;&gt;"",SUMIF($BD$3:$BD$1004,"="&amp;$BD1000,INDIRECT(ADDRESS(3,BI$2,1,1)):INDIRECT(ADDRESS(1004,BI$2,1,1))),"")</f>
        <v/>
      </c>
      <c r="BJ1000" t="str">
        <f ca="1">IF($BT1000&lt;&gt;"",SUMIF($BD$3:$BD$1004,"="&amp;$BD1000,INDIRECT(ADDRESS(3,BJ$2,1,1)):INDIRECT(ADDRESS(1004,BJ$2,1,1))),"")</f>
        <v/>
      </c>
      <c r="BK1000" t="str">
        <f ca="1">IF($BT1000&lt;&gt;"",SUMIF($BD$3:$BD$1004,"="&amp;$BD1000,INDIRECT(ADDRESS(3,BK$2,1,1)):INDIRECT(ADDRESS(1004,BK$2,1,1))),"")</f>
        <v/>
      </c>
      <c r="BL1000" t="str">
        <f ca="1">IF($BT1000&lt;&gt;"",SUMIF($BD$3:$BD$1004,"="&amp;$BD1000,INDIRECT(ADDRESS(3,BL$2,1,1)):INDIRECT(ADDRESS(1004,BL$2,1,1))),"")</f>
        <v/>
      </c>
      <c r="BM1000" t="str">
        <f ca="1">IF($BT1000&lt;&gt;"",SUMIF($BD$3:$BD$1004,"="&amp;$BD1000,INDIRECT(ADDRESS(3,BM$2,1,1)):INDIRECT(ADDRESS(1004,BM$2,1,1))),"")</f>
        <v/>
      </c>
      <c r="BN1000" t="str">
        <f ca="1">IF($BT1000&lt;&gt;"",SUMIF($BD$3:$BD$1004,"="&amp;$BD1000,INDIRECT(ADDRESS(3,BN$2,1,1)):INDIRECT(ADDRESS(1004,BN$2,1,1))),"")</f>
        <v/>
      </c>
      <c r="BO1000" t="str">
        <f ca="1">IF($BT1000&lt;&gt;"",SUMIF($BD$3:$BD$1004,"="&amp;$BD1000,INDIRECT(ADDRESS(3,BO$2,1,1)):INDIRECT(ADDRESS(1004,BO$2,1,1))),"")</f>
        <v/>
      </c>
      <c r="BP1000" t="str">
        <f ca="1">IF($BT1000&lt;&gt;"",SUMIF($BD$3:$BD$1004,"="&amp;$BD1000,INDIRECT(ADDRESS(3,BP$2,1,1)):INDIRECT(ADDRESS(1004,BP$2,1,1))),"")</f>
        <v/>
      </c>
      <c r="BQ1000" t="str">
        <f ca="1">IF($BT1000&lt;&gt;"",SUMIF($BD$3:$BD$1004,"="&amp;$BD1000,INDIRECT(ADDRESS(3,BQ$2,1,1)):INDIRECT(ADDRESS(1004,BQ$2,1,1))),"")</f>
        <v/>
      </c>
      <c r="BR1000" t="str">
        <f ca="1">IF($BT1000&lt;&gt;"",SUMIF($BD$3:$BD$1004,"="&amp;$BD1000,INDIRECT(ADDRESS(3,BR$2,1,1)):INDIRECT(ADDRESS(1004,BR$2,1,1))),"")</f>
        <v/>
      </c>
      <c r="BS1000" t="str">
        <f>IF($A1000&lt;&gt;"",VLOOKUP(TRUNC(MID($A1000,1,2),0),Plano_Contas!$H$3:$J$103,3,TRUE),"")</f>
        <v/>
      </c>
      <c r="BT1000" t="str">
        <f t="shared" si="60"/>
        <v/>
      </c>
      <c r="BV1000">
        <f>Empresas!C1000</f>
        <v>0</v>
      </c>
    </row>
    <row r="1001" spans="1:74" x14ac:dyDescent="0.2">
      <c r="A1001" s="89"/>
      <c r="B1001" s="52" t="str">
        <f>IF($A1001&lt;&gt;"",VLOOKUP(""&amp;$A1001,Plano_Contas!$A$3:$F$1003,6,0),"")</f>
        <v/>
      </c>
      <c r="C1001" s="91"/>
      <c r="D1001" s="111"/>
      <c r="E1001" s="112">
        <v>0</v>
      </c>
      <c r="F1001" s="87"/>
      <c r="G1001" s="85"/>
      <c r="H1001" s="111"/>
      <c r="I1001" s="112">
        <v>0</v>
      </c>
      <c r="J1001" s="87"/>
      <c r="K1001" s="85"/>
      <c r="L1001" s="111"/>
      <c r="M1001" s="112">
        <v>0</v>
      </c>
      <c r="N1001" s="87"/>
      <c r="O1001" s="85"/>
      <c r="P1001" s="111"/>
      <c r="Q1001" s="112">
        <v>0</v>
      </c>
      <c r="R1001" s="87"/>
      <c r="S1001" s="85"/>
      <c r="T1001" s="111"/>
      <c r="U1001" s="112">
        <v>0</v>
      </c>
      <c r="V1001" s="87"/>
      <c r="W1001" s="85"/>
      <c r="X1001" s="111"/>
      <c r="Y1001" s="112">
        <v>0</v>
      </c>
      <c r="Z1001" s="87"/>
      <c r="AA1001" s="85"/>
      <c r="AB1001" s="111"/>
      <c r="AC1001" s="112">
        <v>0</v>
      </c>
      <c r="AD1001" s="87"/>
      <c r="AE1001" s="85"/>
      <c r="AF1001" s="111"/>
      <c r="AG1001" s="112">
        <v>0</v>
      </c>
      <c r="AH1001" s="87"/>
      <c r="AI1001" s="85"/>
      <c r="AJ1001" s="111"/>
      <c r="AK1001" s="112">
        <v>0</v>
      </c>
      <c r="AL1001" s="87"/>
      <c r="AM1001" s="85"/>
      <c r="AN1001" s="111"/>
      <c r="AO1001" s="112">
        <v>0</v>
      </c>
      <c r="AP1001" s="87"/>
      <c r="AQ1001" s="85"/>
      <c r="AR1001" s="111"/>
      <c r="AS1001" s="112">
        <v>0</v>
      </c>
      <c r="AT1001" s="87"/>
      <c r="AU1001" s="85"/>
      <c r="AV1001" s="111"/>
      <c r="AW1001" s="112">
        <v>0</v>
      </c>
      <c r="AX1001" s="87"/>
      <c r="AY1001" s="85"/>
      <c r="AZ1001" s="267">
        <f t="shared" si="57"/>
        <v>0</v>
      </c>
      <c r="BA1001" s="88">
        <f t="shared" si="58"/>
        <v>0</v>
      </c>
      <c r="BC1001">
        <f>IF($A1001&lt;&gt;"",COUNTIF($BD$3:$BD1001,$BD1001),0)</f>
        <v>0</v>
      </c>
      <c r="BD1001" t="str">
        <f>IF($A1001&lt;&gt;"",VLOOKUP(TRUNC(MID($A1001,1,2),0),Plano_Contas!$H$3:$J$103,2,TRUE),"")</f>
        <v/>
      </c>
      <c r="BE1001" s="201" t="str">
        <f t="shared" si="59"/>
        <v/>
      </c>
      <c r="BF1001" t="str">
        <f ca="1">IF($BT1001&lt;&gt;"",SUMIF($BD$3:$BD$1004,"="&amp;$BD1001,INDIRECT(ADDRESS(3,BF$2,1,1)):INDIRECT(ADDRESS(1004,BF$2,1,1))),"")</f>
        <v/>
      </c>
      <c r="BG1001" t="str">
        <f ca="1">IF($BT1001&lt;&gt;"",SUMIF($BD$3:$BD$1004,"="&amp;$BD1001,INDIRECT(ADDRESS(3,BG$2,1,1)):INDIRECT(ADDRESS(1004,BG$2,1,1))),"")</f>
        <v/>
      </c>
      <c r="BH1001" t="str">
        <f ca="1">IF($BT1001&lt;&gt;"",SUMIF($BD$3:$BD$1004,"="&amp;$BD1001,INDIRECT(ADDRESS(3,BH$2,1,1)):INDIRECT(ADDRESS(1004,BH$2,1,1))),"")</f>
        <v/>
      </c>
      <c r="BI1001" t="str">
        <f ca="1">IF($BT1001&lt;&gt;"",SUMIF($BD$3:$BD$1004,"="&amp;$BD1001,INDIRECT(ADDRESS(3,BI$2,1,1)):INDIRECT(ADDRESS(1004,BI$2,1,1))),"")</f>
        <v/>
      </c>
      <c r="BJ1001" t="str">
        <f ca="1">IF($BT1001&lt;&gt;"",SUMIF($BD$3:$BD$1004,"="&amp;$BD1001,INDIRECT(ADDRESS(3,BJ$2,1,1)):INDIRECT(ADDRESS(1004,BJ$2,1,1))),"")</f>
        <v/>
      </c>
      <c r="BK1001" t="str">
        <f ca="1">IF($BT1001&lt;&gt;"",SUMIF($BD$3:$BD$1004,"="&amp;$BD1001,INDIRECT(ADDRESS(3,BK$2,1,1)):INDIRECT(ADDRESS(1004,BK$2,1,1))),"")</f>
        <v/>
      </c>
      <c r="BL1001" t="str">
        <f ca="1">IF($BT1001&lt;&gt;"",SUMIF($BD$3:$BD$1004,"="&amp;$BD1001,INDIRECT(ADDRESS(3,BL$2,1,1)):INDIRECT(ADDRESS(1004,BL$2,1,1))),"")</f>
        <v/>
      </c>
      <c r="BM1001" t="str">
        <f ca="1">IF($BT1001&lt;&gt;"",SUMIF($BD$3:$BD$1004,"="&amp;$BD1001,INDIRECT(ADDRESS(3,BM$2,1,1)):INDIRECT(ADDRESS(1004,BM$2,1,1))),"")</f>
        <v/>
      </c>
      <c r="BN1001" t="str">
        <f ca="1">IF($BT1001&lt;&gt;"",SUMIF($BD$3:$BD$1004,"="&amp;$BD1001,INDIRECT(ADDRESS(3,BN$2,1,1)):INDIRECT(ADDRESS(1004,BN$2,1,1))),"")</f>
        <v/>
      </c>
      <c r="BO1001" t="str">
        <f ca="1">IF($BT1001&lt;&gt;"",SUMIF($BD$3:$BD$1004,"="&amp;$BD1001,INDIRECT(ADDRESS(3,BO$2,1,1)):INDIRECT(ADDRESS(1004,BO$2,1,1))),"")</f>
        <v/>
      </c>
      <c r="BP1001" t="str">
        <f ca="1">IF($BT1001&lt;&gt;"",SUMIF($BD$3:$BD$1004,"="&amp;$BD1001,INDIRECT(ADDRESS(3,BP$2,1,1)):INDIRECT(ADDRESS(1004,BP$2,1,1))),"")</f>
        <v/>
      </c>
      <c r="BQ1001" t="str">
        <f ca="1">IF($BT1001&lt;&gt;"",SUMIF($BD$3:$BD$1004,"="&amp;$BD1001,INDIRECT(ADDRESS(3,BQ$2,1,1)):INDIRECT(ADDRESS(1004,BQ$2,1,1))),"")</f>
        <v/>
      </c>
      <c r="BR1001" t="str">
        <f ca="1">IF($BT1001&lt;&gt;"",SUMIF($BD$3:$BD$1004,"="&amp;$BD1001,INDIRECT(ADDRESS(3,BR$2,1,1)):INDIRECT(ADDRESS(1004,BR$2,1,1))),"")</f>
        <v/>
      </c>
      <c r="BS1001" t="str">
        <f>IF($A1001&lt;&gt;"",VLOOKUP(TRUNC(MID($A1001,1,2),0),Plano_Contas!$H$3:$J$103,3,TRUE),"")</f>
        <v/>
      </c>
      <c r="BT1001" t="str">
        <f t="shared" si="60"/>
        <v/>
      </c>
      <c r="BV1001">
        <f>Empresas!C1001</f>
        <v>0</v>
      </c>
    </row>
    <row r="1002" spans="1:74" x14ac:dyDescent="0.2">
      <c r="A1002" s="89"/>
      <c r="B1002" s="52" t="str">
        <f>IF($A1002&lt;&gt;"",VLOOKUP(""&amp;$A1002,Plano_Contas!$A$3:$F$1003,6,0),"")</f>
        <v/>
      </c>
      <c r="C1002" s="91"/>
      <c r="D1002" s="111"/>
      <c r="E1002" s="112">
        <v>0</v>
      </c>
      <c r="F1002" s="87"/>
      <c r="G1002" s="85"/>
      <c r="H1002" s="111"/>
      <c r="I1002" s="112">
        <v>0</v>
      </c>
      <c r="J1002" s="87"/>
      <c r="K1002" s="85"/>
      <c r="L1002" s="111"/>
      <c r="M1002" s="112">
        <v>0</v>
      </c>
      <c r="N1002" s="87"/>
      <c r="O1002" s="85"/>
      <c r="P1002" s="111"/>
      <c r="Q1002" s="112">
        <v>0</v>
      </c>
      <c r="R1002" s="87"/>
      <c r="S1002" s="85"/>
      <c r="T1002" s="111"/>
      <c r="U1002" s="112">
        <v>0</v>
      </c>
      <c r="V1002" s="87"/>
      <c r="W1002" s="85"/>
      <c r="X1002" s="111"/>
      <c r="Y1002" s="112">
        <v>0</v>
      </c>
      <c r="Z1002" s="87"/>
      <c r="AA1002" s="85"/>
      <c r="AB1002" s="111"/>
      <c r="AC1002" s="112">
        <v>0</v>
      </c>
      <c r="AD1002" s="87"/>
      <c r="AE1002" s="85"/>
      <c r="AF1002" s="111"/>
      <c r="AG1002" s="112">
        <v>0</v>
      </c>
      <c r="AH1002" s="87"/>
      <c r="AI1002" s="85"/>
      <c r="AJ1002" s="111"/>
      <c r="AK1002" s="112">
        <v>0</v>
      </c>
      <c r="AL1002" s="87"/>
      <c r="AM1002" s="85"/>
      <c r="AN1002" s="111"/>
      <c r="AO1002" s="112">
        <v>0</v>
      </c>
      <c r="AP1002" s="87"/>
      <c r="AQ1002" s="85"/>
      <c r="AR1002" s="111"/>
      <c r="AS1002" s="112">
        <v>0</v>
      </c>
      <c r="AT1002" s="87"/>
      <c r="AU1002" s="85"/>
      <c r="AV1002" s="111"/>
      <c r="AW1002" s="112">
        <v>0</v>
      </c>
      <c r="AX1002" s="87"/>
      <c r="AY1002" s="85"/>
      <c r="AZ1002" s="267">
        <f t="shared" si="57"/>
        <v>0</v>
      </c>
      <c r="BA1002" s="88">
        <f t="shared" si="58"/>
        <v>0</v>
      </c>
      <c r="BC1002">
        <f>IF($A1002&lt;&gt;"",COUNTIF($BD$3:$BD1002,$BD1002),0)</f>
        <v>0</v>
      </c>
      <c r="BD1002" t="str">
        <f>IF($A1002&lt;&gt;"",VLOOKUP(TRUNC(MID($A1002,1,2),0),Plano_Contas!$H$3:$J$103,2,TRUE),"")</f>
        <v/>
      </c>
      <c r="BE1002" s="201" t="str">
        <f t="shared" si="59"/>
        <v/>
      </c>
      <c r="BF1002" t="str">
        <f ca="1">IF($BT1002&lt;&gt;"",SUMIF($BD$3:$BD$1004,"="&amp;$BD1002,INDIRECT(ADDRESS(3,BF$2,1,1)):INDIRECT(ADDRESS(1004,BF$2,1,1))),"")</f>
        <v/>
      </c>
      <c r="BG1002" t="str">
        <f ca="1">IF($BT1002&lt;&gt;"",SUMIF($BD$3:$BD$1004,"="&amp;$BD1002,INDIRECT(ADDRESS(3,BG$2,1,1)):INDIRECT(ADDRESS(1004,BG$2,1,1))),"")</f>
        <v/>
      </c>
      <c r="BH1002" t="str">
        <f ca="1">IF($BT1002&lt;&gt;"",SUMIF($BD$3:$BD$1004,"="&amp;$BD1002,INDIRECT(ADDRESS(3,BH$2,1,1)):INDIRECT(ADDRESS(1004,BH$2,1,1))),"")</f>
        <v/>
      </c>
      <c r="BI1002" t="str">
        <f ca="1">IF($BT1002&lt;&gt;"",SUMIF($BD$3:$BD$1004,"="&amp;$BD1002,INDIRECT(ADDRESS(3,BI$2,1,1)):INDIRECT(ADDRESS(1004,BI$2,1,1))),"")</f>
        <v/>
      </c>
      <c r="BJ1002" t="str">
        <f ca="1">IF($BT1002&lt;&gt;"",SUMIF($BD$3:$BD$1004,"="&amp;$BD1002,INDIRECT(ADDRESS(3,BJ$2,1,1)):INDIRECT(ADDRESS(1004,BJ$2,1,1))),"")</f>
        <v/>
      </c>
      <c r="BK1002" t="str">
        <f ca="1">IF($BT1002&lt;&gt;"",SUMIF($BD$3:$BD$1004,"="&amp;$BD1002,INDIRECT(ADDRESS(3,BK$2,1,1)):INDIRECT(ADDRESS(1004,BK$2,1,1))),"")</f>
        <v/>
      </c>
      <c r="BL1002" t="str">
        <f ca="1">IF($BT1002&lt;&gt;"",SUMIF($BD$3:$BD$1004,"="&amp;$BD1002,INDIRECT(ADDRESS(3,BL$2,1,1)):INDIRECT(ADDRESS(1004,BL$2,1,1))),"")</f>
        <v/>
      </c>
      <c r="BM1002" t="str">
        <f ca="1">IF($BT1002&lt;&gt;"",SUMIF($BD$3:$BD$1004,"="&amp;$BD1002,INDIRECT(ADDRESS(3,BM$2,1,1)):INDIRECT(ADDRESS(1004,BM$2,1,1))),"")</f>
        <v/>
      </c>
      <c r="BN1002" t="str">
        <f ca="1">IF($BT1002&lt;&gt;"",SUMIF($BD$3:$BD$1004,"="&amp;$BD1002,INDIRECT(ADDRESS(3,BN$2,1,1)):INDIRECT(ADDRESS(1004,BN$2,1,1))),"")</f>
        <v/>
      </c>
      <c r="BO1002" t="str">
        <f ca="1">IF($BT1002&lt;&gt;"",SUMIF($BD$3:$BD$1004,"="&amp;$BD1002,INDIRECT(ADDRESS(3,BO$2,1,1)):INDIRECT(ADDRESS(1004,BO$2,1,1))),"")</f>
        <v/>
      </c>
      <c r="BP1002" t="str">
        <f ca="1">IF($BT1002&lt;&gt;"",SUMIF($BD$3:$BD$1004,"="&amp;$BD1002,INDIRECT(ADDRESS(3,BP$2,1,1)):INDIRECT(ADDRESS(1004,BP$2,1,1))),"")</f>
        <v/>
      </c>
      <c r="BQ1002" t="str">
        <f ca="1">IF($BT1002&lt;&gt;"",SUMIF($BD$3:$BD$1004,"="&amp;$BD1002,INDIRECT(ADDRESS(3,BQ$2,1,1)):INDIRECT(ADDRESS(1004,BQ$2,1,1))),"")</f>
        <v/>
      </c>
      <c r="BR1002" t="str">
        <f ca="1">IF($BT1002&lt;&gt;"",SUMIF($BD$3:$BD$1004,"="&amp;$BD1002,INDIRECT(ADDRESS(3,BR$2,1,1)):INDIRECT(ADDRESS(1004,BR$2,1,1))),"")</f>
        <v/>
      </c>
      <c r="BS1002" t="str">
        <f>IF($A1002&lt;&gt;"",VLOOKUP(TRUNC(MID($A1002,1,2),0),Plano_Contas!$H$3:$J$103,3,TRUE),"")</f>
        <v/>
      </c>
      <c r="BT1002" t="str">
        <f t="shared" si="60"/>
        <v/>
      </c>
      <c r="BV1002">
        <f>Empresas!C1002</f>
        <v>0</v>
      </c>
    </row>
    <row r="1003" spans="1:74" x14ac:dyDescent="0.2">
      <c r="A1003" s="89"/>
      <c r="B1003" s="52" t="str">
        <f>IF($A1003&lt;&gt;"",VLOOKUP(""&amp;$A1003,Plano_Contas!$A$3:$F$1003,6,0),"")</f>
        <v/>
      </c>
      <c r="C1003" s="91"/>
      <c r="D1003" s="111"/>
      <c r="E1003" s="112">
        <v>0</v>
      </c>
      <c r="F1003" s="87"/>
      <c r="G1003" s="85"/>
      <c r="H1003" s="111"/>
      <c r="I1003" s="112">
        <v>0</v>
      </c>
      <c r="J1003" s="87"/>
      <c r="K1003" s="85"/>
      <c r="L1003" s="111"/>
      <c r="M1003" s="112">
        <v>0</v>
      </c>
      <c r="N1003" s="87"/>
      <c r="O1003" s="85"/>
      <c r="P1003" s="111"/>
      <c r="Q1003" s="112">
        <v>0</v>
      </c>
      <c r="R1003" s="87"/>
      <c r="S1003" s="85"/>
      <c r="T1003" s="111"/>
      <c r="U1003" s="112">
        <v>0</v>
      </c>
      <c r="V1003" s="87"/>
      <c r="W1003" s="85"/>
      <c r="X1003" s="111"/>
      <c r="Y1003" s="112">
        <v>0</v>
      </c>
      <c r="Z1003" s="87"/>
      <c r="AA1003" s="85"/>
      <c r="AB1003" s="111"/>
      <c r="AC1003" s="112">
        <v>0</v>
      </c>
      <c r="AD1003" s="87"/>
      <c r="AE1003" s="85"/>
      <c r="AF1003" s="111"/>
      <c r="AG1003" s="112">
        <v>0</v>
      </c>
      <c r="AH1003" s="87"/>
      <c r="AI1003" s="85"/>
      <c r="AJ1003" s="111"/>
      <c r="AK1003" s="112">
        <v>0</v>
      </c>
      <c r="AL1003" s="87"/>
      <c r="AM1003" s="85"/>
      <c r="AN1003" s="111"/>
      <c r="AO1003" s="112">
        <v>0</v>
      </c>
      <c r="AP1003" s="87"/>
      <c r="AQ1003" s="85"/>
      <c r="AR1003" s="111"/>
      <c r="AS1003" s="112">
        <v>0</v>
      </c>
      <c r="AT1003" s="87"/>
      <c r="AU1003" s="85"/>
      <c r="AV1003" s="111"/>
      <c r="AW1003" s="112">
        <v>0</v>
      </c>
      <c r="AX1003" s="87"/>
      <c r="AY1003" s="85"/>
      <c r="AZ1003" s="267">
        <f t="shared" si="57"/>
        <v>0</v>
      </c>
      <c r="BA1003" s="88">
        <f t="shared" si="58"/>
        <v>0</v>
      </c>
      <c r="BC1003">
        <f>IF($A1003&lt;&gt;"",COUNTIF($BD$3:$BD1003,$BD1003),0)</f>
        <v>0</v>
      </c>
      <c r="BD1003" t="str">
        <f>IF($A1003&lt;&gt;"",VLOOKUP(TRUNC(MID($A1003,1,2),0),Plano_Contas!$H$3:$J$103,2,TRUE),"")</f>
        <v/>
      </c>
      <c r="BE1003" s="201" t="str">
        <f t="shared" si="59"/>
        <v/>
      </c>
      <c r="BF1003" t="str">
        <f ca="1">IF($BT1003&lt;&gt;"",SUMIF($BD$3:$BD$1004,"="&amp;$BD1003,INDIRECT(ADDRESS(3,BF$2,1,1)):INDIRECT(ADDRESS(1004,BF$2,1,1))),"")</f>
        <v/>
      </c>
      <c r="BG1003" t="str">
        <f ca="1">IF($BT1003&lt;&gt;"",SUMIF($BD$3:$BD$1004,"="&amp;$BD1003,INDIRECT(ADDRESS(3,BG$2,1,1)):INDIRECT(ADDRESS(1004,BG$2,1,1))),"")</f>
        <v/>
      </c>
      <c r="BH1003" t="str">
        <f ca="1">IF($BT1003&lt;&gt;"",SUMIF($BD$3:$BD$1004,"="&amp;$BD1003,INDIRECT(ADDRESS(3,BH$2,1,1)):INDIRECT(ADDRESS(1004,BH$2,1,1))),"")</f>
        <v/>
      </c>
      <c r="BI1003" t="str">
        <f ca="1">IF($BT1003&lt;&gt;"",SUMIF($BD$3:$BD$1004,"="&amp;$BD1003,INDIRECT(ADDRESS(3,BI$2,1,1)):INDIRECT(ADDRESS(1004,BI$2,1,1))),"")</f>
        <v/>
      </c>
      <c r="BJ1003" t="str">
        <f ca="1">IF($BT1003&lt;&gt;"",SUMIF($BD$3:$BD$1004,"="&amp;$BD1003,INDIRECT(ADDRESS(3,BJ$2,1,1)):INDIRECT(ADDRESS(1004,BJ$2,1,1))),"")</f>
        <v/>
      </c>
      <c r="BK1003" t="str">
        <f ca="1">IF($BT1003&lt;&gt;"",SUMIF($BD$3:$BD$1004,"="&amp;$BD1003,INDIRECT(ADDRESS(3,BK$2,1,1)):INDIRECT(ADDRESS(1004,BK$2,1,1))),"")</f>
        <v/>
      </c>
      <c r="BL1003" t="str">
        <f ca="1">IF($BT1003&lt;&gt;"",SUMIF($BD$3:$BD$1004,"="&amp;$BD1003,INDIRECT(ADDRESS(3,BL$2,1,1)):INDIRECT(ADDRESS(1004,BL$2,1,1))),"")</f>
        <v/>
      </c>
      <c r="BM1003" t="str">
        <f ca="1">IF($BT1003&lt;&gt;"",SUMIF($BD$3:$BD$1004,"="&amp;$BD1003,INDIRECT(ADDRESS(3,BM$2,1,1)):INDIRECT(ADDRESS(1004,BM$2,1,1))),"")</f>
        <v/>
      </c>
      <c r="BN1003" t="str">
        <f ca="1">IF($BT1003&lt;&gt;"",SUMIF($BD$3:$BD$1004,"="&amp;$BD1003,INDIRECT(ADDRESS(3,BN$2,1,1)):INDIRECT(ADDRESS(1004,BN$2,1,1))),"")</f>
        <v/>
      </c>
      <c r="BO1003" t="str">
        <f ca="1">IF($BT1003&lt;&gt;"",SUMIF($BD$3:$BD$1004,"="&amp;$BD1003,INDIRECT(ADDRESS(3,BO$2,1,1)):INDIRECT(ADDRESS(1004,BO$2,1,1))),"")</f>
        <v/>
      </c>
      <c r="BP1003" t="str">
        <f ca="1">IF($BT1003&lt;&gt;"",SUMIF($BD$3:$BD$1004,"="&amp;$BD1003,INDIRECT(ADDRESS(3,BP$2,1,1)):INDIRECT(ADDRESS(1004,BP$2,1,1))),"")</f>
        <v/>
      </c>
      <c r="BQ1003" t="str">
        <f ca="1">IF($BT1003&lt;&gt;"",SUMIF($BD$3:$BD$1004,"="&amp;$BD1003,INDIRECT(ADDRESS(3,BQ$2,1,1)):INDIRECT(ADDRESS(1004,BQ$2,1,1))),"")</f>
        <v/>
      </c>
      <c r="BR1003" t="str">
        <f ca="1">IF($BT1003&lt;&gt;"",SUMIF($BD$3:$BD$1004,"="&amp;$BD1003,INDIRECT(ADDRESS(3,BR$2,1,1)):INDIRECT(ADDRESS(1004,BR$2,1,1))),"")</f>
        <v/>
      </c>
      <c r="BS1003" t="str">
        <f>IF($A1003&lt;&gt;"",VLOOKUP(TRUNC(MID($A1003,1,2),0),Plano_Contas!$H$3:$J$103,3,TRUE),"")</f>
        <v/>
      </c>
      <c r="BT1003" t="str">
        <f t="shared" si="60"/>
        <v/>
      </c>
      <c r="BV1003">
        <f>Empresas!C1003</f>
        <v>0</v>
      </c>
    </row>
    <row r="1004" spans="1:74" ht="13.5" thickBot="1" x14ac:dyDescent="0.25">
      <c r="A1004" s="90"/>
      <c r="B1004" s="52" t="str">
        <f>IF($A1004&lt;&gt;"",VLOOKUP(""&amp;$A1004,Plano_Contas!$A$3:$F$1003,6,0),"")</f>
        <v/>
      </c>
      <c r="C1004" s="92"/>
      <c r="D1004" s="111"/>
      <c r="E1004" s="112">
        <v>0</v>
      </c>
      <c r="F1004" s="87"/>
      <c r="G1004" s="86"/>
      <c r="H1004" s="111"/>
      <c r="I1004" s="112">
        <v>0</v>
      </c>
      <c r="J1004" s="87"/>
      <c r="K1004" s="86"/>
      <c r="L1004" s="111"/>
      <c r="M1004" s="112">
        <v>0</v>
      </c>
      <c r="N1004" s="87"/>
      <c r="O1004" s="86"/>
      <c r="P1004" s="111"/>
      <c r="Q1004" s="112">
        <v>0</v>
      </c>
      <c r="R1004" s="87"/>
      <c r="S1004" s="86"/>
      <c r="T1004" s="111"/>
      <c r="U1004" s="112">
        <v>0</v>
      </c>
      <c r="V1004" s="87"/>
      <c r="W1004" s="86"/>
      <c r="X1004" s="111"/>
      <c r="Y1004" s="112">
        <v>0</v>
      </c>
      <c r="Z1004" s="87"/>
      <c r="AA1004" s="86"/>
      <c r="AB1004" s="111"/>
      <c r="AC1004" s="112">
        <v>0</v>
      </c>
      <c r="AD1004" s="87"/>
      <c r="AE1004" s="86"/>
      <c r="AF1004" s="111"/>
      <c r="AG1004" s="112">
        <v>0</v>
      </c>
      <c r="AH1004" s="87"/>
      <c r="AI1004" s="86"/>
      <c r="AJ1004" s="111"/>
      <c r="AK1004" s="112">
        <v>0</v>
      </c>
      <c r="AL1004" s="87"/>
      <c r="AM1004" s="86"/>
      <c r="AN1004" s="111"/>
      <c r="AO1004" s="112">
        <v>0</v>
      </c>
      <c r="AP1004" s="108"/>
      <c r="AQ1004" s="86"/>
      <c r="AR1004" s="111"/>
      <c r="AS1004" s="112">
        <v>0</v>
      </c>
      <c r="AT1004" s="108"/>
      <c r="AU1004" s="86"/>
      <c r="AV1004" s="111"/>
      <c r="AW1004" s="112">
        <v>0</v>
      </c>
      <c r="AX1004" s="108"/>
      <c r="AY1004" s="86"/>
      <c r="AZ1004" s="267">
        <f t="shared" si="57"/>
        <v>0</v>
      </c>
      <c r="BA1004" s="88">
        <f t="shared" si="58"/>
        <v>0</v>
      </c>
      <c r="BC1004">
        <f>IF($A1004&lt;&gt;"",COUNTIF($BD$3:$BD1004,$BD1004),0)</f>
        <v>0</v>
      </c>
      <c r="BD1004" t="str">
        <f>IF($A1004&lt;&gt;"",VLOOKUP(TRUNC(MID($A1004,1,2),0),Plano_Contas!$H$3:$J$103,2,TRUE),"")</f>
        <v/>
      </c>
      <c r="BE1004" s="201" t="str">
        <f t="shared" si="59"/>
        <v/>
      </c>
      <c r="BF1004" t="str">
        <f ca="1">IF($BT1004&lt;&gt;"",SUMIF($BD$3:$BD$1004,"="&amp;$BD1004,INDIRECT(ADDRESS(3,BF$2,1,1)):INDIRECT(ADDRESS(1004,BF$2,1,1))),"")</f>
        <v/>
      </c>
      <c r="BG1004" t="str">
        <f ca="1">IF($BT1004&lt;&gt;"",SUMIF($BD$3:$BD$1004,"="&amp;$BD1004,INDIRECT(ADDRESS(3,BG$2,1,1)):INDIRECT(ADDRESS(1004,BG$2,1,1))),"")</f>
        <v/>
      </c>
      <c r="BH1004" t="str">
        <f ca="1">IF($BT1004&lt;&gt;"",SUMIF($BD$3:$BD$1004,"="&amp;$BD1004,INDIRECT(ADDRESS(3,BH$2,1,1)):INDIRECT(ADDRESS(1004,BH$2,1,1))),"")</f>
        <v/>
      </c>
      <c r="BI1004" t="str">
        <f ca="1">IF($BT1004&lt;&gt;"",SUMIF($BD$3:$BD$1004,"="&amp;$BD1004,INDIRECT(ADDRESS(3,BI$2,1,1)):INDIRECT(ADDRESS(1004,BI$2,1,1))),"")</f>
        <v/>
      </c>
      <c r="BJ1004" t="str">
        <f ca="1">IF($BT1004&lt;&gt;"",SUMIF($BD$3:$BD$1004,"="&amp;$BD1004,INDIRECT(ADDRESS(3,BJ$2,1,1)):INDIRECT(ADDRESS(1004,BJ$2,1,1))),"")</f>
        <v/>
      </c>
      <c r="BK1004" t="str">
        <f ca="1">IF($BT1004&lt;&gt;"",SUMIF($BD$3:$BD$1004,"="&amp;$BD1004,INDIRECT(ADDRESS(3,BK$2,1,1)):INDIRECT(ADDRESS(1004,BK$2,1,1))),"")</f>
        <v/>
      </c>
      <c r="BL1004" t="str">
        <f ca="1">IF($BT1004&lt;&gt;"",SUMIF($BD$3:$BD$1004,"="&amp;$BD1004,INDIRECT(ADDRESS(3,BL$2,1,1)):INDIRECT(ADDRESS(1004,BL$2,1,1))),"")</f>
        <v/>
      </c>
      <c r="BM1004" t="str">
        <f ca="1">IF($BT1004&lt;&gt;"",SUMIF($BD$3:$BD$1004,"="&amp;$BD1004,INDIRECT(ADDRESS(3,BM$2,1,1)):INDIRECT(ADDRESS(1004,BM$2,1,1))),"")</f>
        <v/>
      </c>
      <c r="BN1004" t="str">
        <f ca="1">IF($BT1004&lt;&gt;"",SUMIF($BD$3:$BD$1004,"="&amp;$BD1004,INDIRECT(ADDRESS(3,BN$2,1,1)):INDIRECT(ADDRESS(1004,BN$2,1,1))),"")</f>
        <v/>
      </c>
      <c r="BO1004" t="str">
        <f ca="1">IF($BT1004&lt;&gt;"",SUMIF($BD$3:$BD$1004,"="&amp;$BD1004,INDIRECT(ADDRESS(3,BO$2,1,1)):INDIRECT(ADDRESS(1004,BO$2,1,1))),"")</f>
        <v/>
      </c>
      <c r="BP1004" t="str">
        <f ca="1">IF($BT1004&lt;&gt;"",SUMIF($BD$3:$BD$1004,"="&amp;$BD1004,INDIRECT(ADDRESS(3,BP$2,1,1)):INDIRECT(ADDRESS(1004,BP$2,1,1))),"")</f>
        <v/>
      </c>
      <c r="BQ1004" t="str">
        <f ca="1">IF($BT1004&lt;&gt;"",SUMIF($BD$3:$BD$1004,"="&amp;$BD1004,INDIRECT(ADDRESS(3,BQ$2,1,1)):INDIRECT(ADDRESS(1004,BQ$2,1,1))),"")</f>
        <v/>
      </c>
      <c r="BR1004" t="str">
        <f ca="1">IF($BT1004&lt;&gt;"",SUMIF($BD$3:$BD$1004,"="&amp;$BD1004,INDIRECT(ADDRESS(3,BR$2,1,1)):INDIRECT(ADDRESS(1004,BR$2,1,1))),"")</f>
        <v/>
      </c>
      <c r="BS1004" t="str">
        <f>IF($A1004&lt;&gt;"",VLOOKUP(TRUNC(MID($A1004,1,2),0),Plano_Contas!$H$3:$J$103,3,TRUE),"")</f>
        <v/>
      </c>
      <c r="BT1004" t="str">
        <f t="shared" si="60"/>
        <v/>
      </c>
      <c r="BV1004">
        <f>Empresas!C1004</f>
        <v>0</v>
      </c>
    </row>
    <row r="1005" spans="1:74" ht="13.5" thickBot="1" x14ac:dyDescent="0.25">
      <c r="A1005" s="121" t="s">
        <v>75</v>
      </c>
      <c r="B1005" s="122" t="s">
        <v>76</v>
      </c>
      <c r="C1005" s="123">
        <v>2017</v>
      </c>
      <c r="D1005" s="124">
        <v>1</v>
      </c>
      <c r="E1005" s="125">
        <f>_xlfn.AGGREGATE(9,5,E3:E1004)</f>
        <v>0</v>
      </c>
      <c r="F1005" s="124">
        <f>DAY(EOMONTH(DATE($C$1005,D$1005,1),0))</f>
        <v>31</v>
      </c>
      <c r="G1005" s="126">
        <f>_xlfn.AGGREGATE(9,5,G3:G1004)</f>
        <v>0</v>
      </c>
      <c r="H1005" s="124">
        <v>2</v>
      </c>
      <c r="I1005" s="125">
        <f>_xlfn.AGGREGATE(9,5,I3:I1004)</f>
        <v>0</v>
      </c>
      <c r="J1005" s="124">
        <f>DAY(EOMONTH(DATE($C$1005,H$1005,1),0))</f>
        <v>28</v>
      </c>
      <c r="K1005" s="126">
        <f>_xlfn.AGGREGATE(9,5,K3:K1004)</f>
        <v>0</v>
      </c>
      <c r="L1005" s="124">
        <v>3</v>
      </c>
      <c r="M1005" s="125">
        <f>_xlfn.AGGREGATE(9,5,M3:M1004)</f>
        <v>0</v>
      </c>
      <c r="N1005" s="124">
        <f>DAY(EOMONTH(DATE($C$1005,L$1005,1),0))</f>
        <v>31</v>
      </c>
      <c r="O1005" s="126">
        <f>_xlfn.AGGREGATE(9,5,O3:O1004)</f>
        <v>0</v>
      </c>
      <c r="P1005" s="124">
        <v>4</v>
      </c>
      <c r="Q1005" s="125">
        <f>_xlfn.AGGREGATE(9,5,Q3:Q1004)</f>
        <v>0</v>
      </c>
      <c r="R1005" s="124">
        <f>DAY(EOMONTH(DATE($C$1005,P$1005,1),0))</f>
        <v>30</v>
      </c>
      <c r="S1005" s="126">
        <f>_xlfn.AGGREGATE(9,5,S3:S1004)</f>
        <v>0</v>
      </c>
      <c r="T1005" s="124">
        <v>5</v>
      </c>
      <c r="U1005" s="125">
        <f>_xlfn.AGGREGATE(9,5,U3:U1004)</f>
        <v>0</v>
      </c>
      <c r="V1005" s="124">
        <f>DAY(EOMONTH(DATE($C$1005,T$1005,1),0))</f>
        <v>31</v>
      </c>
      <c r="W1005" s="126">
        <f>_xlfn.AGGREGATE(9,5,W3:W1004)</f>
        <v>0</v>
      </c>
      <c r="X1005" s="124">
        <v>6</v>
      </c>
      <c r="Y1005" s="125">
        <f>_xlfn.AGGREGATE(9,5,Y3:Y1004)</f>
        <v>0</v>
      </c>
      <c r="Z1005" s="124">
        <f>DAY(EOMONTH(DATE($C$1005,X$1005,1),0))</f>
        <v>30</v>
      </c>
      <c r="AA1005" s="126">
        <f>_xlfn.AGGREGATE(9,5,AA3:AA1004)</f>
        <v>0</v>
      </c>
      <c r="AB1005" s="124">
        <v>7</v>
      </c>
      <c r="AC1005" s="125">
        <f>_xlfn.AGGREGATE(9,5,AC3:AC1004)</f>
        <v>0</v>
      </c>
      <c r="AD1005" s="124">
        <f>DAY(EOMONTH(DATE($C$1005,AB$1005,1),0))</f>
        <v>31</v>
      </c>
      <c r="AE1005" s="126">
        <f>_xlfn.AGGREGATE(9,5,AE3:AE1004)</f>
        <v>0</v>
      </c>
      <c r="AF1005" s="124">
        <v>8</v>
      </c>
      <c r="AG1005" s="125">
        <f>_xlfn.AGGREGATE(9,5,AG3:AG1004)</f>
        <v>0</v>
      </c>
      <c r="AH1005" s="124">
        <f>DAY(EOMONTH(DATE($C$1005,AF$1005,1),0))</f>
        <v>31</v>
      </c>
      <c r="AI1005" s="126">
        <f>_xlfn.AGGREGATE(9,5,AI3:AI1004)</f>
        <v>0</v>
      </c>
      <c r="AJ1005" s="124">
        <v>9</v>
      </c>
      <c r="AK1005" s="125">
        <f>_xlfn.AGGREGATE(9,5,AK3:AK1004)</f>
        <v>0</v>
      </c>
      <c r="AL1005" s="124">
        <f>DAY(EOMONTH(DATE($C$1005,AJ$1005,1),0))</f>
        <v>30</v>
      </c>
      <c r="AM1005" s="126">
        <f>_xlfn.AGGREGATE(9,5,AM3:AM1004)</f>
        <v>0</v>
      </c>
      <c r="AN1005" s="124">
        <v>10</v>
      </c>
      <c r="AO1005" s="125">
        <f>_xlfn.AGGREGATE(9,5,AO3:AO1004)</f>
        <v>0</v>
      </c>
      <c r="AP1005" s="124">
        <f>DAY(EOMONTH(DATE($C$1005,AN$1005,1),0))</f>
        <v>31</v>
      </c>
      <c r="AQ1005" s="126">
        <f>_xlfn.AGGREGATE(9,5,AQ3:AQ1004)</f>
        <v>0</v>
      </c>
      <c r="AR1005" s="124">
        <v>11</v>
      </c>
      <c r="AS1005" s="125">
        <f>_xlfn.AGGREGATE(9,5,AS3:AS1004)</f>
        <v>0</v>
      </c>
      <c r="AT1005" s="124">
        <f>DAY(EOMONTH(DATE($C$1005,AR$1005,1),0))</f>
        <v>30</v>
      </c>
      <c r="AU1005" s="126">
        <f>_xlfn.AGGREGATE(9,5,AU3:AU1004)</f>
        <v>0</v>
      </c>
      <c r="AV1005" s="124">
        <v>12</v>
      </c>
      <c r="AW1005" s="125">
        <f>_xlfn.AGGREGATE(9,5,AW3:AW1004)</f>
        <v>0</v>
      </c>
      <c r="AX1005" s="124">
        <f>DAY(EOMONTH(DATE($C$1005,AV$1005,1),0))</f>
        <v>31</v>
      </c>
      <c r="AY1005" s="126">
        <f>_xlfn.AGGREGATE(9,5,AY3:AY1004)</f>
        <v>0</v>
      </c>
      <c r="AZ1005" s="125">
        <f>_xlfn.AGGREGATE(9,5,AZ3:AZ1004)</f>
        <v>0</v>
      </c>
      <c r="BA1005" s="127">
        <f>_xlfn.AGGREGATE(9,5,BA3:BA1004)</f>
        <v>0</v>
      </c>
      <c r="BE1005" t="s">
        <v>77</v>
      </c>
      <c r="BF1005">
        <f ca="1">SUM(BF$3:BF$1004)</f>
        <v>0</v>
      </c>
      <c r="BG1005">
        <f ca="1">SUM(BG$3:BG$1004)</f>
        <v>0</v>
      </c>
      <c r="BH1005">
        <f t="shared" ref="BH1005:BR1005" ca="1" si="61">SUM(BH$3:BH$1004)</f>
        <v>0</v>
      </c>
      <c r="BI1005">
        <f t="shared" ca="1" si="61"/>
        <v>0</v>
      </c>
      <c r="BJ1005">
        <f t="shared" ca="1" si="61"/>
        <v>0</v>
      </c>
      <c r="BK1005">
        <f t="shared" ca="1" si="61"/>
        <v>0</v>
      </c>
      <c r="BL1005">
        <f t="shared" ca="1" si="61"/>
        <v>0</v>
      </c>
      <c r="BM1005">
        <f t="shared" ca="1" si="61"/>
        <v>0</v>
      </c>
      <c r="BN1005">
        <f t="shared" ca="1" si="61"/>
        <v>0</v>
      </c>
      <c r="BO1005">
        <f t="shared" ca="1" si="61"/>
        <v>0</v>
      </c>
      <c r="BP1005">
        <f t="shared" ca="1" si="61"/>
        <v>0</v>
      </c>
      <c r="BQ1005">
        <f t="shared" ca="1" si="61"/>
        <v>0</v>
      </c>
      <c r="BR1005">
        <f t="shared" ca="1" si="61"/>
        <v>0</v>
      </c>
    </row>
    <row r="1006" spans="1:74" ht="15" x14ac:dyDescent="0.25">
      <c r="A1006" s="128" t="s">
        <v>75</v>
      </c>
      <c r="B1006" s="157" t="s">
        <v>78</v>
      </c>
      <c r="C1006" s="157" t="s">
        <v>79</v>
      </c>
      <c r="D1006" s="304">
        <f>SUMIF($B3:$B1004,"*("&amp;$C$1006&amp;")",E3:E1004)</f>
        <v>0</v>
      </c>
      <c r="E1006" s="305"/>
      <c r="F1006" s="298">
        <f>SUMIF($B3:$B1004,"*("&amp;$C$1006&amp;")",G3:G1004)</f>
        <v>0</v>
      </c>
      <c r="G1006" s="299"/>
      <c r="H1006" s="304">
        <f>SUMIF($B3:$B1004,"*("&amp;$C$1006&amp;")",I3:I1004)</f>
        <v>0</v>
      </c>
      <c r="I1006" s="305"/>
      <c r="J1006" s="298">
        <f>SUMIF($B3:$B1004,"*("&amp;$C$1006&amp;")",K3:K1004)</f>
        <v>0</v>
      </c>
      <c r="K1006" s="299"/>
      <c r="L1006" s="304">
        <f>SUMIF($B3:$B1004,"*("&amp;$C$1006&amp;")",M3:M1004)</f>
        <v>0</v>
      </c>
      <c r="M1006" s="305"/>
      <c r="N1006" s="298">
        <f>SUMIF($B3:$B1004,"*("&amp;$C$1006&amp;")",O3:O1004)</f>
        <v>0</v>
      </c>
      <c r="O1006" s="299"/>
      <c r="P1006" s="304">
        <f>SUMIF($B3:$B1004,"*("&amp;$C$1006&amp;")",Q3:Q1004)</f>
        <v>0</v>
      </c>
      <c r="Q1006" s="305"/>
      <c r="R1006" s="298">
        <f>SUMIF($B3:$B1004,"*("&amp;$C$1006&amp;")",S3:S1004)</f>
        <v>0</v>
      </c>
      <c r="S1006" s="299"/>
      <c r="T1006" s="304">
        <f>SUMIF($B3:$B1004,"*("&amp;$C$1006&amp;")",U3:U1004)</f>
        <v>0</v>
      </c>
      <c r="U1006" s="305"/>
      <c r="V1006" s="298">
        <f>SUMIF($B3:$B1004,"*("&amp;$C$1006&amp;")",W3:W1004)</f>
        <v>0</v>
      </c>
      <c r="W1006" s="299"/>
      <c r="X1006" s="304">
        <f>SUMIF($B3:$B1004,"*("&amp;$C$1006&amp;")",Y3:Y1004)</f>
        <v>0</v>
      </c>
      <c r="Y1006" s="305"/>
      <c r="Z1006" s="298">
        <f>SUMIF($B3:$B1004,"*("&amp;$C$1006&amp;")",AA3:AA1004)</f>
        <v>0</v>
      </c>
      <c r="AA1006" s="299"/>
      <c r="AB1006" s="304">
        <f>SUMIF($B3:$B1004,"*("&amp;$C$1006&amp;")",AC3:AC1004)</f>
        <v>0</v>
      </c>
      <c r="AC1006" s="305"/>
      <c r="AD1006" s="298">
        <f>SUMIF($B3:$B1004,"*("&amp;$C$1006&amp;")",AE3:AE1004)</f>
        <v>0</v>
      </c>
      <c r="AE1006" s="299"/>
      <c r="AF1006" s="304">
        <f>SUMIF($B3:$B1004,"*("&amp;$C$1006&amp;")",AG3:AG1004)</f>
        <v>0</v>
      </c>
      <c r="AG1006" s="305"/>
      <c r="AH1006" s="298">
        <f>SUMIF($B3:$B1004,"*("&amp;$C$1006&amp;")",AI3:AI1004)</f>
        <v>0</v>
      </c>
      <c r="AI1006" s="299"/>
      <c r="AJ1006" s="304">
        <f>SUMIF($B3:$B1004,"*("&amp;$C$1006&amp;")",AK3:AK1004)</f>
        <v>0</v>
      </c>
      <c r="AK1006" s="305"/>
      <c r="AL1006" s="298">
        <f>SUMIF($B3:$B1004,"*("&amp;$C$1006&amp;")",AM3:AM1004)</f>
        <v>0</v>
      </c>
      <c r="AM1006" s="299"/>
      <c r="AN1006" s="304">
        <f>SUMIF($B3:$B1004,"*("&amp;$C$1006&amp;")",AO3:AO1004)</f>
        <v>0</v>
      </c>
      <c r="AO1006" s="305"/>
      <c r="AP1006" s="298">
        <f>SUMIF($B3:$B1004,"*("&amp;$C$1006&amp;")",AQ3:AQ1004)</f>
        <v>0</v>
      </c>
      <c r="AQ1006" s="299"/>
      <c r="AR1006" s="304">
        <f>SUMIF($B3:$B1004,"*("&amp;$C$1006&amp;")",AS3:AS1004)</f>
        <v>0</v>
      </c>
      <c r="AS1006" s="305"/>
      <c r="AT1006" s="298">
        <f>SUMIF($B3:$B1004,"*("&amp;$C$1006&amp;")",AU3:AU1004)</f>
        <v>0</v>
      </c>
      <c r="AU1006" s="299"/>
      <c r="AV1006" s="304">
        <f>SUMIF($B3:$B1004,"*("&amp;$C$1006&amp;")",AW3:AW1004)</f>
        <v>0</v>
      </c>
      <c r="AW1006" s="305"/>
      <c r="AX1006" s="298">
        <f>SUMIF($B3:$B1004,"*("&amp;$C$1006&amp;")",AY3:AY1004)</f>
        <v>0</v>
      </c>
      <c r="AY1006" s="299"/>
      <c r="AZ1006" s="261">
        <f>SUM($D1006,$H1006,$L1006,$P1006,$T1006,$X1006,$AB1006,$AF1006,$AJ1006,$AN1006,$AR1006,$AV1006)</f>
        <v>0</v>
      </c>
      <c r="BA1006" s="158">
        <f>SUM($F1006,$J1006,$N1006,$R1006,$V1006,$Z1006,$AD1006,$AH1006,$AL1006,$AP1006,$AT1006,$AX1006)</f>
        <v>0</v>
      </c>
      <c r="BF1006">
        <f t="shared" ref="BF1006:BR1010" ca="1" si="62">SUMIF($BS$3:$BS$1004,"="&amp;$C1006,BF$3:BF$1004)</f>
        <v>0</v>
      </c>
      <c r="BG1006">
        <f t="shared" ca="1" si="62"/>
        <v>0</v>
      </c>
      <c r="BH1006">
        <f t="shared" ca="1" si="62"/>
        <v>0</v>
      </c>
      <c r="BI1006">
        <f t="shared" ca="1" si="62"/>
        <v>0</v>
      </c>
      <c r="BJ1006">
        <f t="shared" ca="1" si="62"/>
        <v>0</v>
      </c>
      <c r="BK1006">
        <f t="shared" ca="1" si="62"/>
        <v>0</v>
      </c>
      <c r="BL1006">
        <f t="shared" ca="1" si="62"/>
        <v>0</v>
      </c>
      <c r="BM1006">
        <f t="shared" ca="1" si="62"/>
        <v>0</v>
      </c>
      <c r="BN1006">
        <f t="shared" ca="1" si="62"/>
        <v>0</v>
      </c>
      <c r="BO1006">
        <f t="shared" ca="1" si="62"/>
        <v>0</v>
      </c>
      <c r="BP1006">
        <f t="shared" ca="1" si="62"/>
        <v>0</v>
      </c>
      <c r="BQ1006">
        <f t="shared" ca="1" si="62"/>
        <v>0</v>
      </c>
      <c r="BR1006">
        <f t="shared" ca="1" si="62"/>
        <v>0</v>
      </c>
    </row>
    <row r="1007" spans="1:74" ht="15" x14ac:dyDescent="0.25">
      <c r="A1007" s="154" t="s">
        <v>75</v>
      </c>
      <c r="B1007" s="155" t="s">
        <v>80</v>
      </c>
      <c r="C1007" s="155" t="s">
        <v>81</v>
      </c>
      <c r="D1007" s="302">
        <f>SUMIF($B3:$B1004,"*("&amp;$C$1007&amp;")",E3:E1004)</f>
        <v>0</v>
      </c>
      <c r="E1007" s="303"/>
      <c r="F1007" s="300">
        <f>SUMIF($B3:$B1004,"*("&amp;$C$1007&amp;")",G3:G1004)</f>
        <v>0</v>
      </c>
      <c r="G1007" s="301"/>
      <c r="H1007" s="302">
        <f>SUMIF($B3:$B1004,"*("&amp;$C$1007&amp;")",I3:I1004)</f>
        <v>0</v>
      </c>
      <c r="I1007" s="303"/>
      <c r="J1007" s="300">
        <f>SUMIF($B3:$B1004,"*("&amp;$C$1007&amp;")",K3:K1004)</f>
        <v>0</v>
      </c>
      <c r="K1007" s="301"/>
      <c r="L1007" s="302">
        <f>SUMIF($B3:$B1004,"*("&amp;$C$1007&amp;")",M3:M1004)</f>
        <v>0</v>
      </c>
      <c r="M1007" s="303"/>
      <c r="N1007" s="300">
        <f>SUMIF($B3:$B1004,"*("&amp;$C$1007&amp;")",O3:O1004)</f>
        <v>0</v>
      </c>
      <c r="O1007" s="301"/>
      <c r="P1007" s="302">
        <f>SUMIF($B3:$B1004,"*("&amp;$C$1007&amp;")",Q3:Q1004)</f>
        <v>0</v>
      </c>
      <c r="Q1007" s="303"/>
      <c r="R1007" s="300">
        <f>SUMIF($B3:$B1004,"*("&amp;$C$1007&amp;")",S3:S1004)</f>
        <v>0</v>
      </c>
      <c r="S1007" s="301"/>
      <c r="T1007" s="302">
        <f>SUMIF($B3:$B1004,"*("&amp;$C$1007&amp;")",U3:U1004)</f>
        <v>0</v>
      </c>
      <c r="U1007" s="303"/>
      <c r="V1007" s="300">
        <f>SUMIF($B3:$B1004,"*("&amp;$C$1007&amp;")",W3:W1004)</f>
        <v>0</v>
      </c>
      <c r="W1007" s="301"/>
      <c r="X1007" s="302">
        <f>SUMIF($B3:$B1004,"*("&amp;$C$1007&amp;")",Y3:Y1004)</f>
        <v>0</v>
      </c>
      <c r="Y1007" s="303"/>
      <c r="Z1007" s="300">
        <f>SUMIF($B3:$B1004,"*("&amp;$C$1007&amp;")",AA3:AA1004)</f>
        <v>0</v>
      </c>
      <c r="AA1007" s="301"/>
      <c r="AB1007" s="302">
        <f>SUMIF($B3:$B1004,"*("&amp;$C$1007&amp;")",AC3:AC1004)</f>
        <v>0</v>
      </c>
      <c r="AC1007" s="303"/>
      <c r="AD1007" s="300">
        <f>SUMIF($B3:$B1004,"*("&amp;$C$1007&amp;")",AE3:AE1004)</f>
        <v>0</v>
      </c>
      <c r="AE1007" s="301"/>
      <c r="AF1007" s="302">
        <f>SUMIF($B3:$B1004,"*("&amp;$C$1007&amp;")",AG3:AG1004)</f>
        <v>0</v>
      </c>
      <c r="AG1007" s="303"/>
      <c r="AH1007" s="300">
        <f>SUMIF($B3:$B1004,"*("&amp;$C$1007&amp;")",AI3:AI1004)</f>
        <v>0</v>
      </c>
      <c r="AI1007" s="301"/>
      <c r="AJ1007" s="302">
        <f>SUMIF($B3:$B1004,"*("&amp;$C$1007&amp;")",AK3:AK1004)</f>
        <v>0</v>
      </c>
      <c r="AK1007" s="303"/>
      <c r="AL1007" s="300">
        <f>SUMIF($B3:$B1004,"*("&amp;$C$1007&amp;")",AM3:AM1004)</f>
        <v>0</v>
      </c>
      <c r="AM1007" s="301"/>
      <c r="AN1007" s="302">
        <f>SUMIF($B3:$B1004,"*("&amp;$C$1007&amp;")",AO3:AO1004)</f>
        <v>0</v>
      </c>
      <c r="AO1007" s="303"/>
      <c r="AP1007" s="300">
        <f>SUMIF($B3:$B1004,"*("&amp;$C$1007&amp;")",AQ3:AQ1004)</f>
        <v>0</v>
      </c>
      <c r="AQ1007" s="301"/>
      <c r="AR1007" s="302">
        <f>SUMIF($B3:$B1004,"*("&amp;$C$1007&amp;")",AS3:AS1004)</f>
        <v>0</v>
      </c>
      <c r="AS1007" s="303"/>
      <c r="AT1007" s="300">
        <f>SUMIF($B3:$B1004,"*("&amp;$C$1007&amp;")",AU3:AU1004)</f>
        <v>0</v>
      </c>
      <c r="AU1007" s="301"/>
      <c r="AV1007" s="302">
        <f>SUMIF($B3:$B1004,"*("&amp;$C$1007&amp;")",AW3:AW1004)</f>
        <v>0</v>
      </c>
      <c r="AW1007" s="303"/>
      <c r="AX1007" s="300">
        <f>SUMIF($B3:$B1004,"*("&amp;$C$1007&amp;")",AY3:AY1004)</f>
        <v>0</v>
      </c>
      <c r="AY1007" s="301"/>
      <c r="AZ1007" s="262">
        <f>SUM($D1007,$H1007,$L1007,$P1007,$T1007,$X1007,$AB1007,$AF1007,$AJ1007,$AN1007,$AR1007,$AV1007)</f>
        <v>0</v>
      </c>
      <c r="BA1007" s="156">
        <f>SUM($F1007,$J1007,$N1007,$R1007,$V1007,$Z1007,$AD1007,$AH1007,$AL1007,$AP1007,$AT1007,$AX1007)</f>
        <v>0</v>
      </c>
      <c r="BF1007">
        <f t="shared" ca="1" si="62"/>
        <v>0</v>
      </c>
      <c r="BG1007">
        <f t="shared" ca="1" si="62"/>
        <v>0</v>
      </c>
      <c r="BH1007">
        <f t="shared" ca="1" si="62"/>
        <v>0</v>
      </c>
      <c r="BI1007">
        <f t="shared" ca="1" si="62"/>
        <v>0</v>
      </c>
      <c r="BJ1007">
        <f t="shared" ca="1" si="62"/>
        <v>0</v>
      </c>
      <c r="BK1007">
        <f t="shared" ca="1" si="62"/>
        <v>0</v>
      </c>
      <c r="BL1007">
        <f t="shared" ca="1" si="62"/>
        <v>0</v>
      </c>
      <c r="BM1007">
        <f t="shared" ca="1" si="62"/>
        <v>0</v>
      </c>
      <c r="BN1007">
        <f t="shared" ca="1" si="62"/>
        <v>0</v>
      </c>
      <c r="BO1007">
        <f t="shared" ca="1" si="62"/>
        <v>0</v>
      </c>
      <c r="BP1007">
        <f t="shared" ca="1" si="62"/>
        <v>0</v>
      </c>
      <c r="BQ1007">
        <f t="shared" ca="1" si="62"/>
        <v>0</v>
      </c>
      <c r="BR1007">
        <f t="shared" ca="1" si="62"/>
        <v>0</v>
      </c>
    </row>
    <row r="1008" spans="1:74" ht="15" x14ac:dyDescent="0.25">
      <c r="A1008" s="129" t="s">
        <v>75</v>
      </c>
      <c r="B1008" s="135" t="s">
        <v>82</v>
      </c>
      <c r="C1008" s="135" t="s">
        <v>83</v>
      </c>
      <c r="D1008" s="308">
        <f>SUMIF($B3:$B1004,"*("&amp;$C$1008&amp;")",E3:E1004)</f>
        <v>0</v>
      </c>
      <c r="E1008" s="309"/>
      <c r="F1008" s="306">
        <f>SUMIF($B3:$B1004,"*("&amp;$C$1008&amp;")",G3:G1004)</f>
        <v>0</v>
      </c>
      <c r="G1008" s="307"/>
      <c r="H1008" s="308">
        <f>SUMIF($B3:$B1004,"*("&amp;$C$1008&amp;")",I3:I1004)</f>
        <v>0</v>
      </c>
      <c r="I1008" s="309"/>
      <c r="J1008" s="306">
        <f>SUMIF($B3:$B1004,"*("&amp;$C$1008&amp;")",K3:K1004)</f>
        <v>0</v>
      </c>
      <c r="K1008" s="307"/>
      <c r="L1008" s="308">
        <f>SUMIF($B3:$B1004,"*("&amp;$C$1008&amp;")",M3:M1004)</f>
        <v>0</v>
      </c>
      <c r="M1008" s="309"/>
      <c r="N1008" s="306">
        <f>SUMIF($B3:$B1004,"*("&amp;$C$1008&amp;")",O3:O1004)</f>
        <v>0</v>
      </c>
      <c r="O1008" s="307"/>
      <c r="P1008" s="308">
        <f>SUMIF($B3:$B1004,"*("&amp;$C$1008&amp;")",Q3:Q1004)</f>
        <v>0</v>
      </c>
      <c r="Q1008" s="309"/>
      <c r="R1008" s="306">
        <f>SUMIF($B3:$B1004,"*("&amp;$C$1008&amp;")",S3:S1004)</f>
        <v>0</v>
      </c>
      <c r="S1008" s="307"/>
      <c r="T1008" s="308">
        <f>SUMIF($B3:$B1004,"*("&amp;$C$1008&amp;")",U3:U1004)</f>
        <v>0</v>
      </c>
      <c r="U1008" s="309"/>
      <c r="V1008" s="306">
        <f>SUMIF($B3:$B1004,"*("&amp;$C$1008&amp;")",W3:W1004)</f>
        <v>0</v>
      </c>
      <c r="W1008" s="307"/>
      <c r="X1008" s="308">
        <f>SUMIF($B3:$B1004,"*("&amp;$C$1008&amp;")",Y3:Y1004)</f>
        <v>0</v>
      </c>
      <c r="Y1008" s="309"/>
      <c r="Z1008" s="306">
        <f>SUMIF($B3:$B1004,"*("&amp;$C$1008&amp;")",AA3:AA1004)</f>
        <v>0</v>
      </c>
      <c r="AA1008" s="307"/>
      <c r="AB1008" s="308">
        <f>SUMIF($B3:$B1004,"*("&amp;$C$1008&amp;")",AC3:AC1004)</f>
        <v>0</v>
      </c>
      <c r="AC1008" s="309"/>
      <c r="AD1008" s="306">
        <f>SUMIF($B3:$B1004,"*("&amp;$C$1008&amp;")",AE3:AE1004)</f>
        <v>0</v>
      </c>
      <c r="AE1008" s="307"/>
      <c r="AF1008" s="308">
        <f>SUMIF($B3:$B1004,"*("&amp;$C$1008&amp;")",AG3:AG1004)</f>
        <v>0</v>
      </c>
      <c r="AG1008" s="309"/>
      <c r="AH1008" s="306">
        <f>SUMIF($B3:$B1004,"*("&amp;$C$1008&amp;")",AI3:AI1004)</f>
        <v>0</v>
      </c>
      <c r="AI1008" s="307"/>
      <c r="AJ1008" s="308">
        <f>SUMIF($B3:$B1004,"*("&amp;$C$1008&amp;")",AK3:AK1004)</f>
        <v>0</v>
      </c>
      <c r="AK1008" s="309"/>
      <c r="AL1008" s="306">
        <f>SUMIF($B3:$B1004,"*("&amp;$C$1008&amp;")",AM3:AM1004)</f>
        <v>0</v>
      </c>
      <c r="AM1008" s="307"/>
      <c r="AN1008" s="308">
        <f>SUMIF($B3:$B1004,"*("&amp;$C$1008&amp;")",AO3:AO1004)</f>
        <v>0</v>
      </c>
      <c r="AO1008" s="309"/>
      <c r="AP1008" s="306">
        <f>SUMIF($B3:$B1004,"*("&amp;$C$1008&amp;")",AQ3:AQ1004)</f>
        <v>0</v>
      </c>
      <c r="AQ1008" s="307"/>
      <c r="AR1008" s="308">
        <f>SUMIF($B3:$B1004,"*("&amp;$C$1008&amp;")",AS3:AS1004)</f>
        <v>0</v>
      </c>
      <c r="AS1008" s="309"/>
      <c r="AT1008" s="306">
        <f>SUMIF($B3:$B1004,"*("&amp;$C$1008&amp;")",AU3:AU1004)</f>
        <v>0</v>
      </c>
      <c r="AU1008" s="307"/>
      <c r="AV1008" s="308">
        <f>SUMIF($B3:$B1004,"*("&amp;$C$1008&amp;")",AW3:AW1004)</f>
        <v>0</v>
      </c>
      <c r="AW1008" s="309"/>
      <c r="AX1008" s="306">
        <f>SUMIF($B3:$B1004,"*("&amp;$C$1008&amp;")",AY3:AY1004)</f>
        <v>0</v>
      </c>
      <c r="AY1008" s="307"/>
      <c r="AZ1008" s="263">
        <f>SUM($D1008,$H1008,$L1008,$P1008,$T1008,$X1008,$AB1008,$AF1008,$AJ1008,$AN1008,$AR1008,$AV1008)</f>
        <v>0</v>
      </c>
      <c r="BA1008" s="136">
        <f>SUM($F1008,$J1008,$N1008,$R1008,$V1008,$Z1008,$AD1008,$AH1008,$AL1008,$AP1008,$AT1008,$AX1008)</f>
        <v>0</v>
      </c>
      <c r="BF1008">
        <f t="shared" ca="1" si="62"/>
        <v>0</v>
      </c>
      <c r="BG1008">
        <f t="shared" ca="1" si="62"/>
        <v>0</v>
      </c>
      <c r="BH1008">
        <f t="shared" ca="1" si="62"/>
        <v>0</v>
      </c>
      <c r="BI1008">
        <f t="shared" ca="1" si="62"/>
        <v>0</v>
      </c>
      <c r="BJ1008">
        <f t="shared" ca="1" si="62"/>
        <v>0</v>
      </c>
      <c r="BK1008">
        <f t="shared" ca="1" si="62"/>
        <v>0</v>
      </c>
      <c r="BL1008">
        <f t="shared" ca="1" si="62"/>
        <v>0</v>
      </c>
      <c r="BM1008">
        <f t="shared" ca="1" si="62"/>
        <v>0</v>
      </c>
      <c r="BN1008">
        <f t="shared" ca="1" si="62"/>
        <v>0</v>
      </c>
      <c r="BO1008">
        <f t="shared" ca="1" si="62"/>
        <v>0</v>
      </c>
      <c r="BP1008">
        <f t="shared" ca="1" si="62"/>
        <v>0</v>
      </c>
      <c r="BQ1008">
        <f t="shared" ca="1" si="62"/>
        <v>0</v>
      </c>
      <c r="BR1008">
        <f t="shared" ca="1" si="62"/>
        <v>0</v>
      </c>
    </row>
    <row r="1009" spans="1:72" ht="15" x14ac:dyDescent="0.25">
      <c r="A1009" s="129" t="s">
        <v>75</v>
      </c>
      <c r="B1009" s="130" t="s">
        <v>84</v>
      </c>
      <c r="C1009" s="130" t="s">
        <v>85</v>
      </c>
      <c r="D1009" s="310">
        <f>SUMIF($B3:$B1004,"*("&amp;$C$1009&amp;")",E3:E1004)</f>
        <v>0</v>
      </c>
      <c r="E1009" s="311"/>
      <c r="F1009" s="312">
        <f>SUMIF($B3:$B1004,"*("&amp;$C$1009&amp;")",G3:G1004)</f>
        <v>0</v>
      </c>
      <c r="G1009" s="313"/>
      <c r="H1009" s="310">
        <f>SUMIF($B3:$B1004,"*("&amp;$C$1009&amp;")",I3:I1004)</f>
        <v>0</v>
      </c>
      <c r="I1009" s="311"/>
      <c r="J1009" s="312">
        <f>SUMIF($B3:$B1004,"*("&amp;$C$1009&amp;")",K3:K1004)</f>
        <v>0</v>
      </c>
      <c r="K1009" s="313"/>
      <c r="L1009" s="310">
        <f>SUMIF($B3:$B1004,"*("&amp;$C$1009&amp;")",M3:M1004)</f>
        <v>0</v>
      </c>
      <c r="M1009" s="311"/>
      <c r="N1009" s="312">
        <f>SUMIF($B3:$B1004,"*("&amp;$C$1009&amp;")",O3:O1004)</f>
        <v>0</v>
      </c>
      <c r="O1009" s="313"/>
      <c r="P1009" s="310">
        <f>SUMIF($B3:$B1004,"*("&amp;$C$1009&amp;")",Q3:Q1004)</f>
        <v>0</v>
      </c>
      <c r="Q1009" s="311"/>
      <c r="R1009" s="312">
        <f>SUMIF($B3:$B1004,"*("&amp;$C$1009&amp;")",S3:S1004)</f>
        <v>0</v>
      </c>
      <c r="S1009" s="313"/>
      <c r="T1009" s="310">
        <f>SUMIF($B3:$B1004,"*("&amp;$C$1009&amp;")",U3:U1004)</f>
        <v>0</v>
      </c>
      <c r="U1009" s="311"/>
      <c r="V1009" s="312">
        <f>SUMIF($B3:$B1004,"*("&amp;$C$1009&amp;")",W3:W1004)</f>
        <v>0</v>
      </c>
      <c r="W1009" s="313"/>
      <c r="X1009" s="310">
        <f>SUMIF($B3:$B1004,"*("&amp;$C$1009&amp;")",Y3:Y1004)</f>
        <v>0</v>
      </c>
      <c r="Y1009" s="311"/>
      <c r="Z1009" s="312">
        <f>SUMIF($B3:$B1004,"*("&amp;$C$1009&amp;")",AA3:AA1004)</f>
        <v>0</v>
      </c>
      <c r="AA1009" s="313"/>
      <c r="AB1009" s="310">
        <f>SUMIF($B3:$B1004,"*("&amp;$C$1009&amp;")",AC3:AC1004)</f>
        <v>0</v>
      </c>
      <c r="AC1009" s="311"/>
      <c r="AD1009" s="312">
        <f>SUMIF($B3:$B1004,"*("&amp;$C$1009&amp;")",AE3:AE1004)</f>
        <v>0</v>
      </c>
      <c r="AE1009" s="313"/>
      <c r="AF1009" s="310">
        <f>SUMIF($B3:$B1004,"*("&amp;$C$1009&amp;")",AG3:AG1004)</f>
        <v>0</v>
      </c>
      <c r="AG1009" s="311"/>
      <c r="AH1009" s="312">
        <f>SUMIF($B3:$B1004,"*("&amp;$C$1009&amp;")",AI3:AI1004)</f>
        <v>0</v>
      </c>
      <c r="AI1009" s="313"/>
      <c r="AJ1009" s="310">
        <f>SUMIF($B3:$B1004,"*("&amp;$C$1009&amp;")",AK3:AK1004)</f>
        <v>0</v>
      </c>
      <c r="AK1009" s="311"/>
      <c r="AL1009" s="312">
        <f>SUMIF($B3:$B1004,"*("&amp;$C$1009&amp;")",AM3:AM1004)</f>
        <v>0</v>
      </c>
      <c r="AM1009" s="313"/>
      <c r="AN1009" s="310">
        <f>SUMIF($B3:$B1004,"*("&amp;$C$1009&amp;")",AO3:AO1004)</f>
        <v>0</v>
      </c>
      <c r="AO1009" s="311"/>
      <c r="AP1009" s="312">
        <f>SUMIF($B3:$B1004,"*("&amp;$C$1009&amp;")",AQ3:AQ1004)</f>
        <v>0</v>
      </c>
      <c r="AQ1009" s="313"/>
      <c r="AR1009" s="310">
        <f>SUMIF($B3:$B1004,"*("&amp;$C$1009&amp;")",AS3:AS1004)</f>
        <v>0</v>
      </c>
      <c r="AS1009" s="311"/>
      <c r="AT1009" s="312">
        <f>SUMIF($B3:$B1004,"*("&amp;$C$1009&amp;")",AU3:AU1004)</f>
        <v>0</v>
      </c>
      <c r="AU1009" s="313"/>
      <c r="AV1009" s="310">
        <f>SUMIF($B3:$B1004,"*("&amp;$C$1009&amp;")",AW3:AW1004)</f>
        <v>0</v>
      </c>
      <c r="AW1009" s="311"/>
      <c r="AX1009" s="312">
        <f>SUMIF($B3:$B1004,"*("&amp;$C$1009&amp;")",AY3:AY1004)</f>
        <v>0</v>
      </c>
      <c r="AY1009" s="313"/>
      <c r="AZ1009" s="264">
        <f>SUM($D1009,$H1009,$L1009,$P1009,$T1009,$X1009,$AB1009,$AF1009,$AJ1009,$AN1009,$AR1009,$AV1009)</f>
        <v>0</v>
      </c>
      <c r="BA1009" s="133">
        <f>SUM($F1009,$J1009,$N1009,$R1009,$V1009,$Z1009,$AD1009,$AH1009,$AL1009,$AP1009,$AT1009,$AX1009)</f>
        <v>0</v>
      </c>
      <c r="BF1009">
        <f t="shared" ca="1" si="62"/>
        <v>0</v>
      </c>
      <c r="BG1009">
        <f t="shared" ca="1" si="62"/>
        <v>0</v>
      </c>
      <c r="BH1009">
        <f t="shared" ca="1" si="62"/>
        <v>0</v>
      </c>
      <c r="BI1009">
        <f t="shared" ca="1" si="62"/>
        <v>0</v>
      </c>
      <c r="BJ1009">
        <f t="shared" ca="1" si="62"/>
        <v>0</v>
      </c>
      <c r="BK1009">
        <f t="shared" ca="1" si="62"/>
        <v>0</v>
      </c>
      <c r="BL1009">
        <f t="shared" ca="1" si="62"/>
        <v>0</v>
      </c>
      <c r="BM1009">
        <f t="shared" ca="1" si="62"/>
        <v>0</v>
      </c>
      <c r="BN1009">
        <f t="shared" ca="1" si="62"/>
        <v>0</v>
      </c>
      <c r="BO1009">
        <f t="shared" ca="1" si="62"/>
        <v>0</v>
      </c>
      <c r="BP1009">
        <f t="shared" ca="1" si="62"/>
        <v>0</v>
      </c>
      <c r="BQ1009">
        <f t="shared" ca="1" si="62"/>
        <v>0</v>
      </c>
      <c r="BR1009">
        <f t="shared" ca="1" si="62"/>
        <v>0</v>
      </c>
    </row>
    <row r="1010" spans="1:72" ht="15" x14ac:dyDescent="0.25">
      <c r="A1010" s="129" t="s">
        <v>75</v>
      </c>
      <c r="B1010" s="137" t="s">
        <v>86</v>
      </c>
      <c r="C1010" s="137" t="s">
        <v>87</v>
      </c>
      <c r="D1010" s="314">
        <f>SUMIF($B3:$B1004,"*("&amp;$C$1010&amp;")",E3:E1004)</f>
        <v>0</v>
      </c>
      <c r="E1010" s="315"/>
      <c r="F1010" s="316">
        <f>SUMIF($B3:$B1004,"*("&amp;$C$1010&amp;")",G3:G1004)</f>
        <v>0</v>
      </c>
      <c r="G1010" s="317"/>
      <c r="H1010" s="314">
        <f>SUMIF($B3:$B1004,"*("&amp;$C$1010&amp;")",I3:I1004)</f>
        <v>0</v>
      </c>
      <c r="I1010" s="315"/>
      <c r="J1010" s="316">
        <f>SUMIF($B3:$B1004,"*("&amp;$C$1010&amp;")",K3:K1004)</f>
        <v>0</v>
      </c>
      <c r="K1010" s="317"/>
      <c r="L1010" s="314">
        <f>SUMIF($B3:$B1004,"*("&amp;$C$1010&amp;")",M3:M1004)</f>
        <v>0</v>
      </c>
      <c r="M1010" s="315"/>
      <c r="N1010" s="316">
        <f>SUMIF($B3:$B1004,"*("&amp;$C$1010&amp;")",O3:O1004)</f>
        <v>0</v>
      </c>
      <c r="O1010" s="317"/>
      <c r="P1010" s="314">
        <f>SUMIF($B3:$B1004,"*("&amp;$C$1010&amp;")",Q3:Q1004)</f>
        <v>0</v>
      </c>
      <c r="Q1010" s="315"/>
      <c r="R1010" s="316">
        <f>SUMIF($B3:$B1004,"*("&amp;$C$1010&amp;")",S3:S1004)</f>
        <v>0</v>
      </c>
      <c r="S1010" s="317"/>
      <c r="T1010" s="314">
        <f>SUMIF($B3:$B1004,"*("&amp;$C$1010&amp;")",U3:U1004)</f>
        <v>0</v>
      </c>
      <c r="U1010" s="315"/>
      <c r="V1010" s="316">
        <f>SUMIF($B3:$B1004,"*("&amp;$C$1010&amp;")",W3:W1004)</f>
        <v>0</v>
      </c>
      <c r="W1010" s="317"/>
      <c r="X1010" s="314">
        <f>SUMIF($B3:$B1004,"*("&amp;$C$1010&amp;")",Y3:Y1004)</f>
        <v>0</v>
      </c>
      <c r="Y1010" s="315"/>
      <c r="Z1010" s="316">
        <f>SUMIF($B3:$B1004,"*("&amp;$C$1010&amp;")",AA3:AA1004)</f>
        <v>0</v>
      </c>
      <c r="AA1010" s="317"/>
      <c r="AB1010" s="314">
        <f>SUMIF($B3:$B1004,"*("&amp;$C$1010&amp;")",AC3:AC1004)</f>
        <v>0</v>
      </c>
      <c r="AC1010" s="315"/>
      <c r="AD1010" s="316">
        <f>SUMIF($B3:$B1004,"*("&amp;$C$1010&amp;")",AE3:AE1004)</f>
        <v>0</v>
      </c>
      <c r="AE1010" s="317"/>
      <c r="AF1010" s="314">
        <f>SUMIF($B3:$B1004,"*("&amp;$C$1010&amp;")",AG3:AG1004)</f>
        <v>0</v>
      </c>
      <c r="AG1010" s="315"/>
      <c r="AH1010" s="316">
        <f>SUMIF($B3:$B1004,"*("&amp;$C$1010&amp;")",AI3:AI1004)</f>
        <v>0</v>
      </c>
      <c r="AI1010" s="317"/>
      <c r="AJ1010" s="314">
        <f>SUMIF($B3:$B1004,"*("&amp;$C$1010&amp;")",AK3:AK1004)</f>
        <v>0</v>
      </c>
      <c r="AK1010" s="315"/>
      <c r="AL1010" s="316">
        <f>SUMIF($B3:$B1004,"*("&amp;$C$1010&amp;")",AM3:AM1004)</f>
        <v>0</v>
      </c>
      <c r="AM1010" s="317"/>
      <c r="AN1010" s="314">
        <f>SUMIF($B3:$B1004,"*("&amp;$C$1010&amp;")",AO3:AO1004)</f>
        <v>0</v>
      </c>
      <c r="AO1010" s="315"/>
      <c r="AP1010" s="316">
        <f>SUMIF($B3:$B1004,"*("&amp;$C$1010&amp;")",AQ3:AQ1004)</f>
        <v>0</v>
      </c>
      <c r="AQ1010" s="317"/>
      <c r="AR1010" s="314">
        <f>SUMIF($B3:$B1004,"*("&amp;$C$1010&amp;")",AS3:AS1004)</f>
        <v>0</v>
      </c>
      <c r="AS1010" s="315"/>
      <c r="AT1010" s="316">
        <f>SUMIF($B3:$B1004,"*("&amp;$C$1010&amp;")",AU3:AU1004)</f>
        <v>0</v>
      </c>
      <c r="AU1010" s="317"/>
      <c r="AV1010" s="314">
        <f>SUMIF($B3:$B1004,"*("&amp;$C$1010&amp;")",AW3:AW1004)</f>
        <v>0</v>
      </c>
      <c r="AW1010" s="315"/>
      <c r="AX1010" s="316">
        <f>SUMIF($B3:$B1004,"*("&amp;$C$1010&amp;")",AY3:AY1004)</f>
        <v>0</v>
      </c>
      <c r="AY1010" s="317"/>
      <c r="AZ1010" s="265">
        <f>SUM($D1010,$H1010,$L1010,$P1010,$T1010,$X1010,$AB1010,$AF1010,$AJ1010,$AN1010,$AR1010,$AV1010)</f>
        <v>0</v>
      </c>
      <c r="BA1010" s="138">
        <f>SUM($F1010,$J1010,$N1010,$R1010,$V1010,$Z1010,$AD1010,$AH1010,$AL1010,$AP1010,$AT1010,$AX1010)</f>
        <v>0</v>
      </c>
      <c r="BF1010">
        <f t="shared" ca="1" si="62"/>
        <v>0</v>
      </c>
      <c r="BG1010">
        <f t="shared" ca="1" si="62"/>
        <v>0</v>
      </c>
      <c r="BH1010">
        <f t="shared" ca="1" si="62"/>
        <v>0</v>
      </c>
      <c r="BI1010">
        <f t="shared" ca="1" si="62"/>
        <v>0</v>
      </c>
      <c r="BJ1010">
        <f t="shared" ca="1" si="62"/>
        <v>0</v>
      </c>
      <c r="BK1010">
        <f t="shared" ca="1" si="62"/>
        <v>0</v>
      </c>
      <c r="BL1010">
        <f t="shared" ca="1" si="62"/>
        <v>0</v>
      </c>
      <c r="BM1010">
        <f t="shared" ca="1" si="62"/>
        <v>0</v>
      </c>
      <c r="BN1010">
        <f t="shared" ca="1" si="62"/>
        <v>0</v>
      </c>
      <c r="BO1010">
        <f t="shared" ca="1" si="62"/>
        <v>0</v>
      </c>
      <c r="BP1010">
        <f t="shared" ca="1" si="62"/>
        <v>0</v>
      </c>
      <c r="BQ1010">
        <f t="shared" ca="1" si="62"/>
        <v>0</v>
      </c>
      <c r="BR1010">
        <f t="shared" ca="1" si="62"/>
        <v>0</v>
      </c>
    </row>
    <row r="1011" spans="1:72" ht="15.75" thickBot="1" x14ac:dyDescent="0.3">
      <c r="A1011" s="131" t="s">
        <v>75</v>
      </c>
      <c r="B1011" s="132" t="s">
        <v>88</v>
      </c>
      <c r="C1011" s="132" t="s">
        <v>36</v>
      </c>
      <c r="D1011" s="318">
        <f>SUM(D1006:E1010)</f>
        <v>0</v>
      </c>
      <c r="E1011" s="319"/>
      <c r="F1011" s="320">
        <f>SUM(F1006:G1010)</f>
        <v>0</v>
      </c>
      <c r="G1011" s="321"/>
      <c r="H1011" s="318">
        <f>SUM(H1006:I1010)</f>
        <v>0</v>
      </c>
      <c r="I1011" s="319"/>
      <c r="J1011" s="320">
        <f>SUM(J1006:K1010)</f>
        <v>0</v>
      </c>
      <c r="K1011" s="321"/>
      <c r="L1011" s="318">
        <f>SUM(L1006:M1010)</f>
        <v>0</v>
      </c>
      <c r="M1011" s="319"/>
      <c r="N1011" s="320">
        <f>SUM(N1006:O1010)</f>
        <v>0</v>
      </c>
      <c r="O1011" s="321"/>
      <c r="P1011" s="318">
        <f>SUM(P1006:Q1010)</f>
        <v>0</v>
      </c>
      <c r="Q1011" s="319"/>
      <c r="R1011" s="320">
        <f>SUM(R1006:S1010)</f>
        <v>0</v>
      </c>
      <c r="S1011" s="321"/>
      <c r="T1011" s="318">
        <f>SUM(T1006:U1010)</f>
        <v>0</v>
      </c>
      <c r="U1011" s="319"/>
      <c r="V1011" s="320">
        <f>SUM(V1006:W1010)</f>
        <v>0</v>
      </c>
      <c r="W1011" s="321"/>
      <c r="X1011" s="318">
        <f>SUM(X1006:Y1010)</f>
        <v>0</v>
      </c>
      <c r="Y1011" s="319"/>
      <c r="Z1011" s="320">
        <f>SUM(Z1006:AA1010)</f>
        <v>0</v>
      </c>
      <c r="AA1011" s="321"/>
      <c r="AB1011" s="318">
        <f>SUM(AB1006:AC1010)</f>
        <v>0</v>
      </c>
      <c r="AC1011" s="319"/>
      <c r="AD1011" s="320">
        <f>SUM(AD1006:AE1010)</f>
        <v>0</v>
      </c>
      <c r="AE1011" s="321"/>
      <c r="AF1011" s="318">
        <f>SUM(AF1006:AG1010)</f>
        <v>0</v>
      </c>
      <c r="AG1011" s="319"/>
      <c r="AH1011" s="320">
        <f>SUM(AH1006:AI1010)</f>
        <v>0</v>
      </c>
      <c r="AI1011" s="321"/>
      <c r="AJ1011" s="318">
        <f>SUM(AJ1006:AK1010)</f>
        <v>0</v>
      </c>
      <c r="AK1011" s="319"/>
      <c r="AL1011" s="320">
        <f>SUM(AL1006:AM1010)</f>
        <v>0</v>
      </c>
      <c r="AM1011" s="321"/>
      <c r="AN1011" s="318">
        <f>SUM(AN1006:AO1010)</f>
        <v>0</v>
      </c>
      <c r="AO1011" s="319"/>
      <c r="AP1011" s="320">
        <f>SUM(AP1006:AQ1010)</f>
        <v>0</v>
      </c>
      <c r="AQ1011" s="321"/>
      <c r="AR1011" s="318">
        <f>SUM(AR1006:AS1010)</f>
        <v>0</v>
      </c>
      <c r="AS1011" s="319"/>
      <c r="AT1011" s="320">
        <f>SUM(AT1006:AU1010)</f>
        <v>0</v>
      </c>
      <c r="AU1011" s="321"/>
      <c r="AV1011" s="318">
        <f>SUM(AV1006:AW1010)</f>
        <v>0</v>
      </c>
      <c r="AW1011" s="319"/>
      <c r="AX1011" s="320">
        <f>SUM(AX1006:AY1010)</f>
        <v>0</v>
      </c>
      <c r="AY1011" s="321"/>
      <c r="AZ1011" s="266">
        <f>SUM(AZ1006:AZ1010)</f>
        <v>0</v>
      </c>
      <c r="BA1011" s="134">
        <f>SUM(BA1006:BA1010)</f>
        <v>0</v>
      </c>
      <c r="BC1011" s="269" t="s">
        <v>89</v>
      </c>
      <c r="BD1011" s="203" t="s">
        <v>14</v>
      </c>
      <c r="BE1011" s="206">
        <f>HLOOKUP(AnaliseGeral!$X$20,BF1:BR1011,1011,FALSE)</f>
        <v>60</v>
      </c>
      <c r="BF1011" s="207">
        <f>COLUMN()</f>
        <v>58</v>
      </c>
      <c r="BG1011" s="207">
        <f>COLUMN()</f>
        <v>59</v>
      </c>
      <c r="BH1011" s="207">
        <f>COLUMN()</f>
        <v>60</v>
      </c>
      <c r="BI1011" s="207">
        <f>COLUMN()</f>
        <v>61</v>
      </c>
      <c r="BJ1011" s="207">
        <f>COLUMN()</f>
        <v>62</v>
      </c>
      <c r="BK1011" s="207">
        <f>COLUMN()</f>
        <v>63</v>
      </c>
      <c r="BL1011" s="207">
        <f>COLUMN()</f>
        <v>64</v>
      </c>
      <c r="BM1011" s="207">
        <f>COLUMN()</f>
        <v>65</v>
      </c>
      <c r="BN1011" s="207">
        <f>COLUMN()</f>
        <v>66</v>
      </c>
      <c r="BO1011" s="207">
        <f>COLUMN()</f>
        <v>67</v>
      </c>
      <c r="BP1011" s="207">
        <f>COLUMN()</f>
        <v>68</v>
      </c>
      <c r="BQ1011" s="207">
        <f>COLUMN()</f>
        <v>69</v>
      </c>
      <c r="BR1011" s="207">
        <f>COLUMN()</f>
        <v>70</v>
      </c>
      <c r="BS1011" s="207">
        <f>COLUMN()</f>
        <v>71</v>
      </c>
      <c r="BT1011" s="207">
        <f>COLUMN()</f>
        <v>72</v>
      </c>
    </row>
    <row r="1012" spans="1:72" x14ac:dyDescent="0.2">
      <c r="BC1012">
        <v>1</v>
      </c>
      <c r="BE1012" s="204" t="str">
        <f ca="1">VLOOKUP(INDIRECT(ADDRESS(ROW(),BE$1011,1)),INDIRECT(ADDRESS(3,$BE$1011,1)):$BT$1004,(BE$1011-(41-((57-BE$1011)*2))),FALSE)</f>
        <v>Reembolso (Receita)</v>
      </c>
      <c r="BF1012">
        <f t="shared" ref="BF1012:BR1016" ca="1" si="63">LARGE(BF$3:BF$1004,$BC1012)</f>
        <v>0</v>
      </c>
      <c r="BG1012">
        <f t="shared" ca="1" si="63"/>
        <v>0</v>
      </c>
      <c r="BH1012">
        <f t="shared" ca="1" si="63"/>
        <v>0</v>
      </c>
      <c r="BI1012">
        <f t="shared" ca="1" si="63"/>
        <v>0</v>
      </c>
      <c r="BJ1012">
        <f t="shared" ca="1" si="63"/>
        <v>0</v>
      </c>
      <c r="BK1012">
        <f t="shared" ca="1" si="63"/>
        <v>0</v>
      </c>
      <c r="BL1012">
        <f t="shared" ca="1" si="63"/>
        <v>0</v>
      </c>
      <c r="BM1012">
        <f t="shared" ca="1" si="63"/>
        <v>0</v>
      </c>
      <c r="BN1012">
        <f t="shared" ca="1" si="63"/>
        <v>0</v>
      </c>
      <c r="BO1012">
        <f t="shared" ca="1" si="63"/>
        <v>0</v>
      </c>
      <c r="BP1012">
        <f t="shared" ca="1" si="63"/>
        <v>0</v>
      </c>
      <c r="BQ1012">
        <f ca="1">LARGE(BQ$3:BQ$1004,$BC1012)</f>
        <v>0</v>
      </c>
      <c r="BR1012">
        <f ca="1">LARGE(BR$3:BR$1004,$BC1012)</f>
        <v>0</v>
      </c>
      <c r="BS1012" s="204" t="str">
        <f ca="1">VLOOKUP($BR1012,$BR$3:$BT$1004,2,FALSE)</f>
        <v>E</v>
      </c>
    </row>
    <row r="1013" spans="1:72" x14ac:dyDescent="0.2">
      <c r="BC1013">
        <v>2</v>
      </c>
      <c r="BE1013" s="204" t="str">
        <f ca="1">VLOOKUP(INDIRECT(ADDRESS(ROW(),BE$1011,1)),INDIRECT(ADDRESS(3,$BE$1011,1)):$BT$1004,(BE$1011-(41-((57-BE$1011)*2))),FALSE)</f>
        <v>Reembolso (Receita)</v>
      </c>
      <c r="BF1013">
        <f t="shared" ca="1" si="63"/>
        <v>0</v>
      </c>
      <c r="BG1013">
        <f t="shared" ca="1" si="63"/>
        <v>0</v>
      </c>
      <c r="BH1013">
        <f t="shared" ca="1" si="63"/>
        <v>0</v>
      </c>
      <c r="BI1013">
        <f t="shared" ca="1" si="63"/>
        <v>0</v>
      </c>
      <c r="BJ1013">
        <f t="shared" ca="1" si="63"/>
        <v>0</v>
      </c>
      <c r="BK1013">
        <f t="shared" ca="1" si="63"/>
        <v>0</v>
      </c>
      <c r="BL1013">
        <f t="shared" ca="1" si="63"/>
        <v>0</v>
      </c>
      <c r="BM1013">
        <f t="shared" ca="1" si="63"/>
        <v>0</v>
      </c>
      <c r="BN1013">
        <f t="shared" ca="1" si="63"/>
        <v>0</v>
      </c>
      <c r="BO1013">
        <f t="shared" ca="1" si="63"/>
        <v>0</v>
      </c>
      <c r="BP1013">
        <f t="shared" ca="1" si="63"/>
        <v>0</v>
      </c>
      <c r="BQ1013">
        <f t="shared" ca="1" si="63"/>
        <v>0</v>
      </c>
      <c r="BR1013">
        <f t="shared" ca="1" si="63"/>
        <v>0</v>
      </c>
      <c r="BS1013" s="204" t="str">
        <f ca="1">VLOOKUP($BR1013,$BR$3:$BT$1004,2,FALSE)</f>
        <v>E</v>
      </c>
    </row>
    <row r="1014" spans="1:72" x14ac:dyDescent="0.2">
      <c r="BC1014">
        <v>3</v>
      </c>
      <c r="BE1014" s="204" t="str">
        <f ca="1">VLOOKUP(INDIRECT(ADDRESS(ROW(),BE$1011,1)),INDIRECT(ADDRESS(3,$BE$1011,1)):$BT$1004,(BE$1011-(41-((57-BE$1011)*2))),FALSE)</f>
        <v>Reembolso (Receita)</v>
      </c>
      <c r="BF1014">
        <f t="shared" ca="1" si="63"/>
        <v>0</v>
      </c>
      <c r="BG1014">
        <f t="shared" ca="1" si="63"/>
        <v>0</v>
      </c>
      <c r="BH1014">
        <f t="shared" ca="1" si="63"/>
        <v>0</v>
      </c>
      <c r="BI1014">
        <f t="shared" ca="1" si="63"/>
        <v>0</v>
      </c>
      <c r="BJ1014">
        <f t="shared" ca="1" si="63"/>
        <v>0</v>
      </c>
      <c r="BK1014">
        <f t="shared" ca="1" si="63"/>
        <v>0</v>
      </c>
      <c r="BL1014">
        <f t="shared" ca="1" si="63"/>
        <v>0</v>
      </c>
      <c r="BM1014">
        <f t="shared" ca="1" si="63"/>
        <v>0</v>
      </c>
      <c r="BN1014">
        <f t="shared" ca="1" si="63"/>
        <v>0</v>
      </c>
      <c r="BO1014">
        <f t="shared" ca="1" si="63"/>
        <v>0</v>
      </c>
      <c r="BP1014">
        <f t="shared" ca="1" si="63"/>
        <v>0</v>
      </c>
      <c r="BQ1014">
        <f t="shared" ca="1" si="63"/>
        <v>0</v>
      </c>
      <c r="BR1014">
        <f t="shared" ca="1" si="63"/>
        <v>0</v>
      </c>
      <c r="BS1014" s="204" t="str">
        <f ca="1">VLOOKUP($BR1014,$BR$3:$BT$1004,2,FALSE)</f>
        <v>E</v>
      </c>
    </row>
    <row r="1015" spans="1:72" x14ac:dyDescent="0.2">
      <c r="BC1015">
        <v>4</v>
      </c>
      <c r="BE1015" s="204" t="str">
        <f ca="1">VLOOKUP(INDIRECT(ADDRESS(ROW(),BE$1011,1)),INDIRECT(ADDRESS(3,$BE$1011,1)):$BT$1004,(BE$1011-(41-((57-BE$1011)*2))),FALSE)</f>
        <v>Reembolso (Receita)</v>
      </c>
      <c r="BF1015">
        <f t="shared" ca="1" si="63"/>
        <v>0</v>
      </c>
      <c r="BG1015">
        <f t="shared" ca="1" si="63"/>
        <v>0</v>
      </c>
      <c r="BH1015">
        <f t="shared" ca="1" si="63"/>
        <v>0</v>
      </c>
      <c r="BI1015">
        <f t="shared" ca="1" si="63"/>
        <v>0</v>
      </c>
      <c r="BJ1015">
        <f t="shared" ca="1" si="63"/>
        <v>0</v>
      </c>
      <c r="BK1015">
        <f t="shared" ca="1" si="63"/>
        <v>0</v>
      </c>
      <c r="BL1015">
        <f t="shared" ca="1" si="63"/>
        <v>0</v>
      </c>
      <c r="BM1015">
        <f t="shared" ca="1" si="63"/>
        <v>0</v>
      </c>
      <c r="BN1015">
        <f t="shared" ca="1" si="63"/>
        <v>0</v>
      </c>
      <c r="BO1015">
        <f t="shared" ca="1" si="63"/>
        <v>0</v>
      </c>
      <c r="BP1015">
        <f t="shared" ca="1" si="63"/>
        <v>0</v>
      </c>
      <c r="BQ1015">
        <f t="shared" ca="1" si="63"/>
        <v>0</v>
      </c>
      <c r="BR1015">
        <f t="shared" ca="1" si="63"/>
        <v>0</v>
      </c>
      <c r="BS1015" s="204" t="str">
        <f ca="1">VLOOKUP($BR1015,$BR$3:$BT$1004,2,FALSE)</f>
        <v>E</v>
      </c>
    </row>
    <row r="1016" spans="1:72" x14ac:dyDescent="0.2">
      <c r="BC1016">
        <v>5</v>
      </c>
      <c r="BE1016" s="204" t="str">
        <f ca="1">VLOOKUP(INDIRECT(ADDRESS(ROW(),BE$1011,1)),INDIRECT(ADDRESS(3,$BE$1011,1)):$BT$1004,(BE$1011-(41-((57-BE$1011)*2))),FALSE)</f>
        <v>Reembolso (Receita)</v>
      </c>
      <c r="BF1016">
        <f ca="1">LARGE(BF$3:BF$1004,$BC1016)</f>
        <v>0</v>
      </c>
      <c r="BG1016">
        <f t="shared" ca="1" si="63"/>
        <v>0</v>
      </c>
      <c r="BH1016">
        <f t="shared" ca="1" si="63"/>
        <v>0</v>
      </c>
      <c r="BI1016">
        <f t="shared" ca="1" si="63"/>
        <v>0</v>
      </c>
      <c r="BJ1016">
        <f t="shared" ca="1" si="63"/>
        <v>0</v>
      </c>
      <c r="BK1016">
        <f t="shared" ca="1" si="63"/>
        <v>0</v>
      </c>
      <c r="BL1016">
        <f t="shared" ca="1" si="63"/>
        <v>0</v>
      </c>
      <c r="BM1016">
        <f t="shared" ca="1" si="63"/>
        <v>0</v>
      </c>
      <c r="BN1016">
        <f t="shared" ca="1" si="63"/>
        <v>0</v>
      </c>
      <c r="BO1016">
        <f t="shared" ca="1" si="63"/>
        <v>0</v>
      </c>
      <c r="BP1016">
        <f t="shared" ca="1" si="63"/>
        <v>0</v>
      </c>
      <c r="BQ1016">
        <f t="shared" ca="1" si="63"/>
        <v>0</v>
      </c>
      <c r="BR1016">
        <f t="shared" ca="1" si="63"/>
        <v>0</v>
      </c>
      <c r="BS1016" s="204" t="str">
        <f ca="1">VLOOKUP($BR1016,$BR$3:$BT$1004,2,FALSE)</f>
        <v>E</v>
      </c>
    </row>
    <row r="1017" spans="1:72" x14ac:dyDescent="0.2">
      <c r="BC1017">
        <v>99</v>
      </c>
      <c r="BE1017" s="204" t="s">
        <v>90</v>
      </c>
      <c r="BF1017">
        <f ca="1">SUM(BF1012:BF1016)-BF1007</f>
        <v>0</v>
      </c>
      <c r="BG1017">
        <f t="shared" ref="BG1017" ca="1" si="64">SUM(BG1012:BG1016)-BG1007</f>
        <v>0</v>
      </c>
      <c r="BH1017">
        <f t="shared" ref="BH1017" ca="1" si="65">SUM(BH1012:BH1016)-BH1007</f>
        <v>0</v>
      </c>
      <c r="BI1017">
        <f t="shared" ref="BI1017:BQ1017" ca="1" si="66">SUM(BI1012:BI1016)-BI1007</f>
        <v>0</v>
      </c>
      <c r="BJ1017">
        <f t="shared" ca="1" si="66"/>
        <v>0</v>
      </c>
      <c r="BK1017">
        <f t="shared" ca="1" si="66"/>
        <v>0</v>
      </c>
      <c r="BL1017">
        <f t="shared" ca="1" si="66"/>
        <v>0</v>
      </c>
      <c r="BM1017">
        <f t="shared" ca="1" si="66"/>
        <v>0</v>
      </c>
      <c r="BN1017">
        <f t="shared" ca="1" si="66"/>
        <v>0</v>
      </c>
      <c r="BO1017">
        <f t="shared" ca="1" si="66"/>
        <v>0</v>
      </c>
      <c r="BP1017">
        <f t="shared" ca="1" si="66"/>
        <v>0</v>
      </c>
      <c r="BQ1017">
        <f t="shared" ca="1" si="66"/>
        <v>0</v>
      </c>
      <c r="BR1017">
        <f ca="1">SUM(BR1012:BR1016)-BR1007</f>
        <v>0</v>
      </c>
      <c r="BS1017" s="204" t="s">
        <v>91</v>
      </c>
    </row>
    <row r="1018" spans="1:72" x14ac:dyDescent="0.2">
      <c r="BD1018" s="203" t="s">
        <v>15</v>
      </c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S1018" s="204"/>
    </row>
    <row r="1019" spans="1:72" x14ac:dyDescent="0.2">
      <c r="BC1019">
        <v>1</v>
      </c>
      <c r="BE1019" s="204" t="str">
        <f ca="1">VLOOKUP(INDIRECT(ADDRESS(ROW(),BE$1011,1)),INDIRECT(ADDRESS(3,$BE$1011,1)):$BT$1004,(BE$1011-(41-((57-BE$1011)*2))),FALSE)</f>
        <v>Reembolso (Receita)</v>
      </c>
      <c r="BF1019">
        <f t="shared" ref="BF1019:BR1023" ca="1" si="67">SMALL(BF$3:BF$1004,$BC1012)</f>
        <v>0</v>
      </c>
      <c r="BG1019">
        <f t="shared" ca="1" si="67"/>
        <v>0</v>
      </c>
      <c r="BH1019">
        <f t="shared" ca="1" si="67"/>
        <v>0</v>
      </c>
      <c r="BI1019">
        <f t="shared" ca="1" si="67"/>
        <v>0</v>
      </c>
      <c r="BJ1019">
        <f t="shared" ca="1" si="67"/>
        <v>0</v>
      </c>
      <c r="BK1019">
        <f t="shared" ca="1" si="67"/>
        <v>0</v>
      </c>
      <c r="BL1019">
        <f t="shared" ca="1" si="67"/>
        <v>0</v>
      </c>
      <c r="BM1019">
        <f t="shared" ca="1" si="67"/>
        <v>0</v>
      </c>
      <c r="BN1019">
        <f t="shared" ca="1" si="67"/>
        <v>0</v>
      </c>
      <c r="BO1019">
        <f t="shared" ca="1" si="67"/>
        <v>0</v>
      </c>
      <c r="BP1019">
        <f t="shared" ca="1" si="67"/>
        <v>0</v>
      </c>
      <c r="BQ1019">
        <f t="shared" ca="1" si="67"/>
        <v>0</v>
      </c>
      <c r="BR1019">
        <f ca="1">SMALL(BR$3:BR$1004,$BC1012)</f>
        <v>0</v>
      </c>
      <c r="BS1019" s="204" t="str">
        <f ca="1">VLOOKUP($BR1019,$BR$3:$BT$1004,2,FALSE)</f>
        <v>E</v>
      </c>
    </row>
    <row r="1020" spans="1:72" x14ac:dyDescent="0.2">
      <c r="BC1020">
        <v>2</v>
      </c>
      <c r="BE1020" s="204" t="str">
        <f ca="1">VLOOKUP(INDIRECT(ADDRESS(ROW(),BE$1011,1)),INDIRECT(ADDRESS(3,$BE$1011,1)):$BT$1004,(BE$1011-(41-((57-BE$1011)*2))),FALSE)</f>
        <v>Reembolso (Receita)</v>
      </c>
      <c r="BF1020">
        <f t="shared" ca="1" si="67"/>
        <v>0</v>
      </c>
      <c r="BG1020">
        <f t="shared" ca="1" si="67"/>
        <v>0</v>
      </c>
      <c r="BH1020">
        <f t="shared" ca="1" si="67"/>
        <v>0</v>
      </c>
      <c r="BI1020">
        <f t="shared" ca="1" si="67"/>
        <v>0</v>
      </c>
      <c r="BJ1020">
        <f t="shared" ca="1" si="67"/>
        <v>0</v>
      </c>
      <c r="BK1020">
        <f t="shared" ca="1" si="67"/>
        <v>0</v>
      </c>
      <c r="BL1020">
        <f t="shared" ca="1" si="67"/>
        <v>0</v>
      </c>
      <c r="BM1020">
        <f t="shared" ca="1" si="67"/>
        <v>0</v>
      </c>
      <c r="BN1020">
        <f t="shared" ca="1" si="67"/>
        <v>0</v>
      </c>
      <c r="BO1020">
        <f t="shared" ca="1" si="67"/>
        <v>0</v>
      </c>
      <c r="BP1020">
        <f t="shared" ca="1" si="67"/>
        <v>0</v>
      </c>
      <c r="BQ1020">
        <f t="shared" ca="1" si="67"/>
        <v>0</v>
      </c>
      <c r="BR1020">
        <f t="shared" ca="1" si="67"/>
        <v>0</v>
      </c>
      <c r="BS1020" s="204" t="str">
        <f ca="1">VLOOKUP($BR1020,$BR$3:$BT$1004,2,FALSE)</f>
        <v>E</v>
      </c>
    </row>
    <row r="1021" spans="1:72" x14ac:dyDescent="0.2">
      <c r="BC1021">
        <v>3</v>
      </c>
      <c r="BE1021" s="204" t="str">
        <f ca="1">VLOOKUP(INDIRECT(ADDRESS(ROW(),BE$1011,1)),INDIRECT(ADDRESS(3,$BE$1011,1)):$BT$1004,(BE$1011-(41-((57-BE$1011)*2))),FALSE)</f>
        <v>Reembolso (Receita)</v>
      </c>
      <c r="BF1021">
        <f t="shared" ca="1" si="67"/>
        <v>0</v>
      </c>
      <c r="BG1021">
        <f t="shared" ca="1" si="67"/>
        <v>0</v>
      </c>
      <c r="BH1021">
        <f t="shared" ca="1" si="67"/>
        <v>0</v>
      </c>
      <c r="BI1021">
        <f t="shared" ca="1" si="67"/>
        <v>0</v>
      </c>
      <c r="BJ1021">
        <f t="shared" ca="1" si="67"/>
        <v>0</v>
      </c>
      <c r="BK1021">
        <f t="shared" ca="1" si="67"/>
        <v>0</v>
      </c>
      <c r="BL1021">
        <f t="shared" ca="1" si="67"/>
        <v>0</v>
      </c>
      <c r="BM1021">
        <f t="shared" ca="1" si="67"/>
        <v>0</v>
      </c>
      <c r="BN1021">
        <f t="shared" ca="1" si="67"/>
        <v>0</v>
      </c>
      <c r="BO1021">
        <f t="shared" ca="1" si="67"/>
        <v>0</v>
      </c>
      <c r="BP1021">
        <f t="shared" ca="1" si="67"/>
        <v>0</v>
      </c>
      <c r="BQ1021">
        <f t="shared" ca="1" si="67"/>
        <v>0</v>
      </c>
      <c r="BR1021">
        <f t="shared" ca="1" si="67"/>
        <v>0</v>
      </c>
      <c r="BS1021" s="204" t="str">
        <f ca="1">VLOOKUP($BR1021,$BR$3:$BT$1004,2,FALSE)</f>
        <v>E</v>
      </c>
    </row>
    <row r="1022" spans="1:72" x14ac:dyDescent="0.2">
      <c r="BC1022">
        <v>4</v>
      </c>
      <c r="BE1022" s="204" t="str">
        <f ca="1">VLOOKUP(INDIRECT(ADDRESS(ROW(),BE$1011,1)),INDIRECT(ADDRESS(3,$BE$1011,1)):$BT$1004,(BE$1011-(41-((57-BE$1011)*2))),FALSE)</f>
        <v>Reembolso (Receita)</v>
      </c>
      <c r="BF1022">
        <f t="shared" ca="1" si="67"/>
        <v>0</v>
      </c>
      <c r="BG1022">
        <f t="shared" ca="1" si="67"/>
        <v>0</v>
      </c>
      <c r="BH1022">
        <f t="shared" ca="1" si="67"/>
        <v>0</v>
      </c>
      <c r="BI1022">
        <f t="shared" ca="1" si="67"/>
        <v>0</v>
      </c>
      <c r="BJ1022">
        <f t="shared" ca="1" si="67"/>
        <v>0</v>
      </c>
      <c r="BK1022">
        <f t="shared" ca="1" si="67"/>
        <v>0</v>
      </c>
      <c r="BL1022">
        <f t="shared" ca="1" si="67"/>
        <v>0</v>
      </c>
      <c r="BM1022">
        <f t="shared" ca="1" si="67"/>
        <v>0</v>
      </c>
      <c r="BN1022">
        <f t="shared" ca="1" si="67"/>
        <v>0</v>
      </c>
      <c r="BO1022">
        <f t="shared" ca="1" si="67"/>
        <v>0</v>
      </c>
      <c r="BP1022">
        <f t="shared" ca="1" si="67"/>
        <v>0</v>
      </c>
      <c r="BQ1022">
        <f t="shared" ca="1" si="67"/>
        <v>0</v>
      </c>
      <c r="BR1022">
        <f t="shared" ca="1" si="67"/>
        <v>0</v>
      </c>
      <c r="BS1022" s="204" t="str">
        <f ca="1">VLOOKUP($BR1022,$BR$3:$BT$1004,2,FALSE)</f>
        <v>E</v>
      </c>
    </row>
    <row r="1023" spans="1:72" x14ac:dyDescent="0.2">
      <c r="BC1023">
        <v>5</v>
      </c>
      <c r="BE1023" s="204" t="str">
        <f ca="1">VLOOKUP(INDIRECT(ADDRESS(ROW(),BE$1011,1)),INDIRECT(ADDRESS(3,$BE$1011,1)):$BT$1004,(BE$1011-(41-((57-BE$1011)*2))),FALSE)</f>
        <v>Reembolso (Receita)</v>
      </c>
      <c r="BF1023">
        <f t="shared" ca="1" si="67"/>
        <v>0</v>
      </c>
      <c r="BG1023">
        <f t="shared" ca="1" si="67"/>
        <v>0</v>
      </c>
      <c r="BH1023">
        <f t="shared" ca="1" si="67"/>
        <v>0</v>
      </c>
      <c r="BI1023">
        <f t="shared" ca="1" si="67"/>
        <v>0</v>
      </c>
      <c r="BJ1023">
        <f t="shared" ca="1" si="67"/>
        <v>0</v>
      </c>
      <c r="BK1023">
        <f t="shared" ca="1" si="67"/>
        <v>0</v>
      </c>
      <c r="BL1023">
        <f t="shared" ca="1" si="67"/>
        <v>0</v>
      </c>
      <c r="BM1023">
        <f t="shared" ca="1" si="67"/>
        <v>0</v>
      </c>
      <c r="BN1023">
        <f t="shared" ca="1" si="67"/>
        <v>0</v>
      </c>
      <c r="BO1023">
        <f t="shared" ca="1" si="67"/>
        <v>0</v>
      </c>
      <c r="BP1023">
        <f t="shared" ca="1" si="67"/>
        <v>0</v>
      </c>
      <c r="BQ1023">
        <f t="shared" ca="1" si="67"/>
        <v>0</v>
      </c>
      <c r="BR1023">
        <f t="shared" ca="1" si="67"/>
        <v>0</v>
      </c>
      <c r="BS1023" s="204" t="str">
        <f ca="1">VLOOKUP($BR1023,$BR$3:$BT$1004,2,FALSE)</f>
        <v>E</v>
      </c>
    </row>
    <row r="1024" spans="1:72" x14ac:dyDescent="0.2">
      <c r="BC1024">
        <v>99</v>
      </c>
      <c r="BE1024" s="204" t="s">
        <v>92</v>
      </c>
      <c r="BF1024">
        <f t="shared" ref="BF1024:BQ1024" ca="1" si="68">SUM(BF1008:BF1010)-SUM(BF1019:BF1023)</f>
        <v>0</v>
      </c>
      <c r="BG1024">
        <f t="shared" ca="1" si="68"/>
        <v>0</v>
      </c>
      <c r="BH1024">
        <f t="shared" ca="1" si="68"/>
        <v>0</v>
      </c>
      <c r="BI1024">
        <f t="shared" ca="1" si="68"/>
        <v>0</v>
      </c>
      <c r="BJ1024">
        <f t="shared" ca="1" si="68"/>
        <v>0</v>
      </c>
      <c r="BK1024">
        <f t="shared" ca="1" si="68"/>
        <v>0</v>
      </c>
      <c r="BL1024">
        <f t="shared" ca="1" si="68"/>
        <v>0</v>
      </c>
      <c r="BM1024">
        <f t="shared" ca="1" si="68"/>
        <v>0</v>
      </c>
      <c r="BN1024">
        <f t="shared" ca="1" si="68"/>
        <v>0</v>
      </c>
      <c r="BO1024">
        <f t="shared" ca="1" si="68"/>
        <v>0</v>
      </c>
      <c r="BP1024">
        <f t="shared" ca="1" si="68"/>
        <v>0</v>
      </c>
      <c r="BQ1024">
        <f t="shared" ca="1" si="68"/>
        <v>0</v>
      </c>
      <c r="BR1024">
        <f ca="1">SUM(BR1008:BR1010)-SUM(BR1019:BR1023)</f>
        <v>0</v>
      </c>
      <c r="BS1024" t="s">
        <v>91</v>
      </c>
    </row>
  </sheetData>
  <sheetProtection sheet="1" formatCells="0" sort="0" autoFilter="0"/>
  <autoFilter ref="A1:BA1011" xr:uid="{247F538C-C351-4C3C-8779-4DABD6B0B9CE}"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</autoFilter>
  <mergeCells count="183">
    <mergeCell ref="AN1011:AO1011"/>
    <mergeCell ref="AP1011:AQ1011"/>
    <mergeCell ref="AR1011:AS1011"/>
    <mergeCell ref="AT1011:AU1011"/>
    <mergeCell ref="AV1011:AW1011"/>
    <mergeCell ref="AX1011:AY1011"/>
    <mergeCell ref="AB1011:AC1011"/>
    <mergeCell ref="AD1011:AE1011"/>
    <mergeCell ref="AF1011:AG1011"/>
    <mergeCell ref="AH1011:AI1011"/>
    <mergeCell ref="AJ1011:AK1011"/>
    <mergeCell ref="AL1011:AM1011"/>
    <mergeCell ref="P1011:Q1011"/>
    <mergeCell ref="R1011:S1011"/>
    <mergeCell ref="T1011:U1011"/>
    <mergeCell ref="V1011:W1011"/>
    <mergeCell ref="X1011:Y1011"/>
    <mergeCell ref="Z1011:AA1011"/>
    <mergeCell ref="D1011:E1011"/>
    <mergeCell ref="F1011:G1011"/>
    <mergeCell ref="H1011:I1011"/>
    <mergeCell ref="J1011:K1011"/>
    <mergeCell ref="L1011:M1011"/>
    <mergeCell ref="N1011:O1011"/>
    <mergeCell ref="AN1010:AO1010"/>
    <mergeCell ref="AP1010:AQ1010"/>
    <mergeCell ref="AR1010:AS1010"/>
    <mergeCell ref="AT1010:AU1010"/>
    <mergeCell ref="AV1010:AW1010"/>
    <mergeCell ref="AX1010:AY1010"/>
    <mergeCell ref="AB1010:AC1010"/>
    <mergeCell ref="AD1010:AE1010"/>
    <mergeCell ref="AF1010:AG1010"/>
    <mergeCell ref="AH1010:AI1010"/>
    <mergeCell ref="AJ1010:AK1010"/>
    <mergeCell ref="AL1010:AM1010"/>
    <mergeCell ref="P1010:Q1010"/>
    <mergeCell ref="R1010:S1010"/>
    <mergeCell ref="T1010:U1010"/>
    <mergeCell ref="V1010:W1010"/>
    <mergeCell ref="X1010:Y1010"/>
    <mergeCell ref="Z1010:AA1010"/>
    <mergeCell ref="D1010:E1010"/>
    <mergeCell ref="F1010:G1010"/>
    <mergeCell ref="H1010:I1010"/>
    <mergeCell ref="J1010:K1010"/>
    <mergeCell ref="L1010:M1010"/>
    <mergeCell ref="N1010:O1010"/>
    <mergeCell ref="AN1009:AO1009"/>
    <mergeCell ref="AP1009:AQ1009"/>
    <mergeCell ref="AR1009:AS1009"/>
    <mergeCell ref="AT1009:AU1009"/>
    <mergeCell ref="AV1009:AW1009"/>
    <mergeCell ref="AX1009:AY1009"/>
    <mergeCell ref="AB1009:AC1009"/>
    <mergeCell ref="AD1009:AE1009"/>
    <mergeCell ref="AF1009:AG1009"/>
    <mergeCell ref="AH1009:AI1009"/>
    <mergeCell ref="AJ1009:AK1009"/>
    <mergeCell ref="AL1009:AM1009"/>
    <mergeCell ref="P1009:Q1009"/>
    <mergeCell ref="R1009:S1009"/>
    <mergeCell ref="T1009:U1009"/>
    <mergeCell ref="V1009:W1009"/>
    <mergeCell ref="X1009:Y1009"/>
    <mergeCell ref="Z1009:AA1009"/>
    <mergeCell ref="D1009:E1009"/>
    <mergeCell ref="F1009:G1009"/>
    <mergeCell ref="H1009:I1009"/>
    <mergeCell ref="J1009:K1009"/>
    <mergeCell ref="L1009:M1009"/>
    <mergeCell ref="N1009:O1009"/>
    <mergeCell ref="AN1008:AO1008"/>
    <mergeCell ref="AP1008:AQ1008"/>
    <mergeCell ref="AR1008:AS1008"/>
    <mergeCell ref="AT1008:AU1008"/>
    <mergeCell ref="AV1008:AW1008"/>
    <mergeCell ref="AX1008:AY1008"/>
    <mergeCell ref="AB1008:AC1008"/>
    <mergeCell ref="AD1008:AE1008"/>
    <mergeCell ref="AF1008:AG1008"/>
    <mergeCell ref="AH1008:AI1008"/>
    <mergeCell ref="AJ1008:AK1008"/>
    <mergeCell ref="AL1008:AM1008"/>
    <mergeCell ref="P1008:Q1008"/>
    <mergeCell ref="R1008:S1008"/>
    <mergeCell ref="T1008:U1008"/>
    <mergeCell ref="V1008:W1008"/>
    <mergeCell ref="X1008:Y1008"/>
    <mergeCell ref="Z1008:AA1008"/>
    <mergeCell ref="D1008:E1008"/>
    <mergeCell ref="F1008:G1008"/>
    <mergeCell ref="H1008:I1008"/>
    <mergeCell ref="J1008:K1008"/>
    <mergeCell ref="L1008:M1008"/>
    <mergeCell ref="N1008:O1008"/>
    <mergeCell ref="AN1007:AO1007"/>
    <mergeCell ref="AP1007:AQ1007"/>
    <mergeCell ref="AR1007:AS1007"/>
    <mergeCell ref="AT1007:AU1007"/>
    <mergeCell ref="AV1007:AW1007"/>
    <mergeCell ref="AX1007:AY1007"/>
    <mergeCell ref="AB1007:AC1007"/>
    <mergeCell ref="AD1007:AE1007"/>
    <mergeCell ref="AF1007:AG1007"/>
    <mergeCell ref="AH1007:AI1007"/>
    <mergeCell ref="AJ1007:AK1007"/>
    <mergeCell ref="AL1007:AM1007"/>
    <mergeCell ref="P1007:Q1007"/>
    <mergeCell ref="R1007:S1007"/>
    <mergeCell ref="T1007:U1007"/>
    <mergeCell ref="V1007:W1007"/>
    <mergeCell ref="X1007:Y1007"/>
    <mergeCell ref="Z1007:AA1007"/>
    <mergeCell ref="AR1006:AS1006"/>
    <mergeCell ref="AT1006:AU1006"/>
    <mergeCell ref="AV1006:AW1006"/>
    <mergeCell ref="AX1006:AY1006"/>
    <mergeCell ref="D1007:E1007"/>
    <mergeCell ref="F1007:G1007"/>
    <mergeCell ref="H1007:I1007"/>
    <mergeCell ref="J1007:K1007"/>
    <mergeCell ref="L1007:M1007"/>
    <mergeCell ref="N1007:O1007"/>
    <mergeCell ref="AF1006:AG1006"/>
    <mergeCell ref="AH1006:AI1006"/>
    <mergeCell ref="AJ1006:AK1006"/>
    <mergeCell ref="AL1006:AM1006"/>
    <mergeCell ref="AN1006:AO1006"/>
    <mergeCell ref="AP1006:AQ1006"/>
    <mergeCell ref="T1006:U1006"/>
    <mergeCell ref="V1006:W1006"/>
    <mergeCell ref="X1006:Y1006"/>
    <mergeCell ref="Z1006:AA1006"/>
    <mergeCell ref="AB1006:AC1006"/>
    <mergeCell ref="AD1006:AE1006"/>
    <mergeCell ref="AV2:AW2"/>
    <mergeCell ref="AX2:AY2"/>
    <mergeCell ref="D1006:E1006"/>
    <mergeCell ref="F1006:G1006"/>
    <mergeCell ref="H1006:I1006"/>
    <mergeCell ref="J1006:K1006"/>
    <mergeCell ref="L1006:M1006"/>
    <mergeCell ref="N1006:O1006"/>
    <mergeCell ref="P1006:Q1006"/>
    <mergeCell ref="R1006:S1006"/>
    <mergeCell ref="AJ2:AK2"/>
    <mergeCell ref="AL2:AM2"/>
    <mergeCell ref="AN2:AO2"/>
    <mergeCell ref="AP2:AQ2"/>
    <mergeCell ref="AR2:AS2"/>
    <mergeCell ref="AT2:AU2"/>
    <mergeCell ref="X2:Y2"/>
    <mergeCell ref="Z2:AA2"/>
    <mergeCell ref="AB2:AC2"/>
    <mergeCell ref="AD2:AE2"/>
    <mergeCell ref="AF2:AG2"/>
    <mergeCell ref="AH2:AI2"/>
    <mergeCell ref="AV1:AY1"/>
    <mergeCell ref="AZ1:BA1"/>
    <mergeCell ref="BV1:BV2"/>
    <mergeCell ref="D2:E2"/>
    <mergeCell ref="F2:G2"/>
    <mergeCell ref="H2:I2"/>
    <mergeCell ref="J2:K2"/>
    <mergeCell ref="L2:M2"/>
    <mergeCell ref="N2:O2"/>
    <mergeCell ref="P2:Q2"/>
    <mergeCell ref="X1:AA1"/>
    <mergeCell ref="AB1:AE1"/>
    <mergeCell ref="AF1:AI1"/>
    <mergeCell ref="AJ1:AM1"/>
    <mergeCell ref="AN1:AQ1"/>
    <mergeCell ref="AR1:AU1"/>
    <mergeCell ref="A1:A2"/>
    <mergeCell ref="D1:G1"/>
    <mergeCell ref="H1:K1"/>
    <mergeCell ref="L1:O1"/>
    <mergeCell ref="P1:S1"/>
    <mergeCell ref="T1:W1"/>
    <mergeCell ref="R2:S2"/>
    <mergeCell ref="T2:U2"/>
    <mergeCell ref="V2:W2"/>
  </mergeCells>
  <conditionalFormatting sqref="B3:B1004">
    <cfRule type="containsText" dxfId="4" priority="1" operator="containsText" text="(T)">
      <formula>NOT(ISERROR(SEARCH("(T)",B3)))</formula>
    </cfRule>
    <cfRule type="containsText" dxfId="3" priority="2" operator="containsText" text="(I)">
      <formula>NOT(ISERROR(SEARCH("(I)",B3)))</formula>
    </cfRule>
    <cfRule type="containsText" dxfId="2" priority="3" operator="containsText" text="(V)">
      <formula>NOT(ISERROR(SEARCH("(V)",B3)))</formula>
    </cfRule>
    <cfRule type="containsText" dxfId="1" priority="4" operator="containsText" text="(S)">
      <formula>NOT(ISERROR(SEARCH("(S)",B3)))</formula>
    </cfRule>
    <cfRule type="containsText" dxfId="0" priority="5" operator="containsText" text="(E)">
      <formula>NOT(ISERROR(SEARCH("(E)",B3)))</formula>
    </cfRule>
  </conditionalFormatting>
  <dataValidations count="1">
    <dataValidation type="list" allowBlank="1" showInputMessage="1" showErrorMessage="1" sqref="C3:C1004" xr:uid="{C483FDA1-24C5-4B5D-B9D1-20F4D15B9292}">
      <formula1>$BV$3:$BV$1004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FFC000"/>
  </sheetPr>
  <dimension ref="A1:BV1024"/>
  <sheetViews>
    <sheetView zoomScaleNormal="100" workbookViewId="0">
      <pane xSplit="3" ySplit="2" topLeftCell="AR34" activePane="bottomRight" state="frozen"/>
      <selection pane="topRight" activeCell="D1" sqref="D1"/>
      <selection pane="bottomLeft" activeCell="A3" sqref="A3"/>
      <selection pane="bottomRight" activeCell="D15" sqref="D15"/>
    </sheetView>
  </sheetViews>
  <sheetFormatPr defaultRowHeight="12.75" x14ac:dyDescent="0.2"/>
  <cols>
    <col min="1" max="1" width="10.85546875" customWidth="1"/>
    <col min="2" max="2" width="52.28515625" customWidth="1"/>
    <col min="3" max="3" width="13.7109375" customWidth="1"/>
    <col min="4" max="4" width="5.42578125" customWidth="1"/>
    <col min="5" max="5" width="13.28515625" bestFit="1" customWidth="1"/>
    <col min="6" max="6" width="5.5703125" customWidth="1"/>
    <col min="7" max="7" width="15.28515625" customWidth="1"/>
    <col min="8" max="8" width="5.42578125" customWidth="1"/>
    <col min="9" max="9" width="12.140625" customWidth="1"/>
    <col min="10" max="10" width="4.5703125" customWidth="1"/>
    <col min="11" max="11" width="13.28515625" customWidth="1"/>
    <col min="12" max="12" width="4.5703125" customWidth="1"/>
    <col min="13" max="13" width="12.7109375" customWidth="1"/>
    <col min="14" max="14" width="4.5703125" customWidth="1"/>
    <col min="15" max="15" width="14.28515625" customWidth="1"/>
    <col min="16" max="16" width="5.5703125" customWidth="1"/>
    <col min="17" max="17" width="12" customWidth="1"/>
    <col min="18" max="18" width="5.5703125" customWidth="1"/>
    <col min="19" max="19" width="14.28515625" customWidth="1"/>
    <col min="20" max="20" width="4.5703125" customWidth="1"/>
    <col min="21" max="21" width="12.140625" customWidth="1"/>
    <col min="22" max="22" width="4.5703125" customWidth="1"/>
    <col min="23" max="23" width="13.28515625" customWidth="1"/>
    <col min="24" max="24" width="4.5703125" customWidth="1"/>
    <col min="25" max="25" width="13.42578125" customWidth="1"/>
    <col min="26" max="26" width="4.5703125" customWidth="1"/>
    <col min="27" max="27" width="13.28515625" customWidth="1"/>
    <col min="28" max="28" width="4.5703125" customWidth="1"/>
    <col min="29" max="29" width="13.42578125" customWidth="1"/>
    <col min="30" max="30" width="4.5703125" customWidth="1"/>
    <col min="31" max="31" width="13.28515625" customWidth="1"/>
    <col min="32" max="32" width="5.5703125" customWidth="1"/>
    <col min="33" max="33" width="12.28515625" customWidth="1"/>
    <col min="34" max="34" width="5.5703125" customWidth="1"/>
    <col min="35" max="35" width="13.28515625" customWidth="1"/>
    <col min="36" max="36" width="5.5703125" customWidth="1"/>
    <col min="37" max="37" width="13.28515625" customWidth="1"/>
    <col min="38" max="38" width="5.5703125" customWidth="1"/>
    <col min="39" max="39" width="14.28515625" customWidth="1"/>
    <col min="40" max="40" width="5.5703125" customWidth="1"/>
    <col min="41" max="41" width="15" customWidth="1"/>
    <col min="42" max="42" width="5.5703125" customWidth="1"/>
    <col min="43" max="43" width="13.28515625" customWidth="1"/>
    <col min="44" max="44" width="5.5703125" customWidth="1"/>
    <col min="45" max="45" width="14.85546875" customWidth="1"/>
    <col min="46" max="46" width="5.5703125" customWidth="1"/>
    <col min="47" max="47" width="14.28515625" bestFit="1" customWidth="1"/>
    <col min="48" max="48" width="5.5703125" customWidth="1"/>
    <col min="49" max="49" width="12.85546875" customWidth="1"/>
    <col min="50" max="50" width="5.5703125" customWidth="1"/>
    <col min="51" max="52" width="13.28515625" customWidth="1"/>
    <col min="53" max="53" width="14.7109375" customWidth="1"/>
    <col min="55" max="55" width="6.85546875" customWidth="1"/>
    <col min="56" max="56" width="22.5703125" customWidth="1"/>
    <col min="57" max="69" width="11.85546875" customWidth="1"/>
    <col min="70" max="70" width="10.5703125" customWidth="1"/>
    <col min="71" max="71" width="3.28515625" customWidth="1"/>
    <col min="72" max="72" width="32.42578125" customWidth="1"/>
    <col min="74" max="74" width="13.7109375" customWidth="1"/>
  </cols>
  <sheetData>
    <row r="1" spans="1:74" x14ac:dyDescent="0.2">
      <c r="A1" s="286" t="s">
        <v>63</v>
      </c>
      <c r="B1" s="109" t="s">
        <v>64</v>
      </c>
      <c r="C1" s="114" t="s">
        <v>65</v>
      </c>
      <c r="D1" s="288" t="s">
        <v>22</v>
      </c>
      <c r="E1" s="289"/>
      <c r="F1" s="289"/>
      <c r="G1" s="290"/>
      <c r="H1" s="288" t="s">
        <v>23</v>
      </c>
      <c r="I1" s="289"/>
      <c r="J1" s="289"/>
      <c r="K1" s="290"/>
      <c r="L1" s="288" t="s">
        <v>24</v>
      </c>
      <c r="M1" s="289"/>
      <c r="N1" s="289"/>
      <c r="O1" s="290"/>
      <c r="P1" s="288" t="s">
        <v>25</v>
      </c>
      <c r="Q1" s="289"/>
      <c r="R1" s="289"/>
      <c r="S1" s="290"/>
      <c r="T1" s="288" t="s">
        <v>26</v>
      </c>
      <c r="U1" s="289"/>
      <c r="V1" s="289"/>
      <c r="W1" s="290"/>
      <c r="X1" s="288" t="s">
        <v>27</v>
      </c>
      <c r="Y1" s="289"/>
      <c r="Z1" s="289"/>
      <c r="AA1" s="290"/>
      <c r="AB1" s="288" t="s">
        <v>28</v>
      </c>
      <c r="AC1" s="289"/>
      <c r="AD1" s="289"/>
      <c r="AE1" s="290"/>
      <c r="AF1" s="288" t="s">
        <v>29</v>
      </c>
      <c r="AG1" s="289"/>
      <c r="AH1" s="289"/>
      <c r="AI1" s="290"/>
      <c r="AJ1" s="288" t="s">
        <v>30</v>
      </c>
      <c r="AK1" s="289"/>
      <c r="AL1" s="289"/>
      <c r="AM1" s="290"/>
      <c r="AN1" s="288" t="s">
        <v>31</v>
      </c>
      <c r="AO1" s="289"/>
      <c r="AP1" s="289"/>
      <c r="AQ1" s="290"/>
      <c r="AR1" s="288" t="s">
        <v>32</v>
      </c>
      <c r="AS1" s="289"/>
      <c r="AT1" s="289"/>
      <c r="AU1" s="290"/>
      <c r="AV1" s="288" t="s">
        <v>33</v>
      </c>
      <c r="AW1" s="289"/>
      <c r="AX1" s="289"/>
      <c r="AY1" s="290"/>
      <c r="AZ1" s="288" t="s">
        <v>66</v>
      </c>
      <c r="BA1" s="297"/>
      <c r="BC1" s="202" t="s">
        <v>67</v>
      </c>
      <c r="BD1" s="202" t="s">
        <v>44</v>
      </c>
      <c r="BE1" s="202" t="s">
        <v>68</v>
      </c>
      <c r="BF1" s="205">
        <v>1</v>
      </c>
      <c r="BG1" s="202">
        <v>2</v>
      </c>
      <c r="BH1" s="205">
        <v>3</v>
      </c>
      <c r="BI1" s="202">
        <v>4</v>
      </c>
      <c r="BJ1" s="205">
        <v>5</v>
      </c>
      <c r="BK1" s="205">
        <v>6</v>
      </c>
      <c r="BL1" s="202">
        <v>7</v>
      </c>
      <c r="BM1" s="205">
        <v>8</v>
      </c>
      <c r="BN1" s="202">
        <v>9</v>
      </c>
      <c r="BO1" s="205">
        <v>10</v>
      </c>
      <c r="BP1" s="202">
        <v>11</v>
      </c>
      <c r="BQ1" s="205">
        <v>12</v>
      </c>
      <c r="BR1" t="s">
        <v>21</v>
      </c>
      <c r="BS1" s="205" t="s">
        <v>69</v>
      </c>
      <c r="BT1" t="s">
        <v>70</v>
      </c>
      <c r="BV1" s="296" t="s">
        <v>65</v>
      </c>
    </row>
    <row r="2" spans="1:74" x14ac:dyDescent="0.2">
      <c r="A2" s="287"/>
      <c r="B2" s="110" t="s">
        <v>71</v>
      </c>
      <c r="C2" s="115" t="s">
        <v>44</v>
      </c>
      <c r="D2" s="291" t="str">
        <f>"Previsto ["&amp;F1005&amp;"d]"</f>
        <v>Previsto [31d]</v>
      </c>
      <c r="E2" s="291"/>
      <c r="F2" s="292" t="str">
        <f>"Realizado ["&amp;NETWORKDAYS(DATE($C$1005,D$1005,1),EOMONTH(DATE($C$1005,D$1005,1),0),DATE($C$1005,D$1005,1))&amp;"d]"</f>
        <v>Realizado [22d]</v>
      </c>
      <c r="G2" s="293"/>
      <c r="H2" s="291" t="str">
        <f>"Previsto ["&amp;J1005&amp;"d]"</f>
        <v>Previsto [28d]</v>
      </c>
      <c r="I2" s="291"/>
      <c r="J2" s="292" t="str">
        <f>"Realizado ["&amp;NETWORKDAYS(DATE($C$1005,H$1005,1),EOMONTH(DATE($C$1005,H$1005,1),0),DATE($C$1005,H$1005,1))&amp;"d]"</f>
        <v>Realizado [19d]</v>
      </c>
      <c r="K2" s="293"/>
      <c r="L2" s="291" t="str">
        <f>"Previsto ["&amp;N1005&amp;"d]"</f>
        <v>Previsto [31d]</v>
      </c>
      <c r="M2" s="291"/>
      <c r="N2" s="292" t="str">
        <f>"Realizado ["&amp;NETWORKDAYS(DATE($C$1005,L$1005,1),EOMONTH(DATE($C$1005,L$1005,1),0),DATE($C$1005,L$1005,1))&amp;"d]"</f>
        <v>Realizado [22d]</v>
      </c>
      <c r="O2" s="293"/>
      <c r="P2" s="291" t="str">
        <f>"Previsto ["&amp;R1005&amp;"d]"</f>
        <v>Previsto [30d]</v>
      </c>
      <c r="Q2" s="291"/>
      <c r="R2" s="292" t="str">
        <f>"Realizado ["&amp;NETWORKDAYS(DATE($C$1005,P$1005,1),EOMONTH(DATE($C$1005,P$1005,1),0),DATE($C$1005,P$1005,1))&amp;"d]"</f>
        <v>Realizado [20d]</v>
      </c>
      <c r="S2" s="293"/>
      <c r="T2" s="291" t="str">
        <f>"Previsto ["&amp;V1005&amp;"d]"</f>
        <v>Previsto [31d]</v>
      </c>
      <c r="U2" s="291"/>
      <c r="V2" s="292" t="str">
        <f>"Realizado ["&amp;NETWORKDAYS(DATE($C$1005,T$1005,1),EOMONTH(DATE($C$1005,T$1005,1),0),DATE($C$1005,T$1005,1))&amp;"d]"</f>
        <v>Realizado [22d]</v>
      </c>
      <c r="W2" s="293"/>
      <c r="X2" s="294" t="str">
        <f>"Previsto ["&amp;Z1005&amp;"d]"</f>
        <v>Previsto [30d]</v>
      </c>
      <c r="Y2" s="295"/>
      <c r="Z2" s="292" t="str">
        <f>"Realizado ["&amp;NETWORKDAYS(DATE($C$1005,X$1005,1),EOMONTH(DATE($C$1005,X$1005,1),0),DATE($C$1005,X$1005,1))&amp;"d]"</f>
        <v>Realizado [21d]</v>
      </c>
      <c r="AA2" s="293"/>
      <c r="AB2" s="291" t="str">
        <f>"Previsto ["&amp;AD1005&amp;"d]"</f>
        <v>Previsto [31d]</v>
      </c>
      <c r="AC2" s="291"/>
      <c r="AD2" s="292" t="str">
        <f>"Realizado ["&amp;NETWORKDAYS(DATE($C$1005,AB$1005,1),EOMONTH(DATE($C$1005,AB$1005,1),0),DATE($C$1005,AB$1005,1))&amp;"d]"</f>
        <v>Realizado [21d]</v>
      </c>
      <c r="AE2" s="293"/>
      <c r="AF2" s="291" t="str">
        <f>"Previsto ["&amp;AH1005&amp;"d]"</f>
        <v>Previsto [31d]</v>
      </c>
      <c r="AG2" s="291"/>
      <c r="AH2" s="292" t="str">
        <f>"Realizado["&amp;NETWORKDAYS(DATE($C$1005,AF$1005,1),EOMONTH(DATE($C$1005,AF$1005,1),0),DATE($C$1005,AF$1005,1))&amp;"d]"</f>
        <v>Realizado[22d]</v>
      </c>
      <c r="AI2" s="293"/>
      <c r="AJ2" s="291" t="str">
        <f>"Previsto ["&amp;AL1005&amp;"d]"</f>
        <v>Previsto [30d]</v>
      </c>
      <c r="AK2" s="291"/>
      <c r="AL2" s="292" t="str">
        <f>"Realizado ["&amp;NETWORKDAYS(DATE($C$1005,AJ$1005,1),EOMONTH(DATE($C$1005,AJ$1005,1),0),DATE($C$1005,AJ$1005,1))&amp;"d]"</f>
        <v>Realizado [20d]</v>
      </c>
      <c r="AM2" s="293"/>
      <c r="AN2" s="291" t="str">
        <f>"Previsto ["&amp;AP1005&amp;"d]"</f>
        <v>Previsto [31d]</v>
      </c>
      <c r="AO2" s="291"/>
      <c r="AP2" s="292" t="str">
        <f>"Realizado ["&amp;NETWORKDAYS(DATE($C$1005,AN$1005,1),EOMONTH(DATE($C$1005,AN$1005,1),0),DATE($C$1005,AN$1005,1))&amp;"d]"</f>
        <v>Realizado [22d]</v>
      </c>
      <c r="AQ2" s="293"/>
      <c r="AR2" s="291" t="str">
        <f>"Previsto ["&amp;AT1005&amp;"d]"</f>
        <v>Previsto [30d]</v>
      </c>
      <c r="AS2" s="291"/>
      <c r="AT2" s="292" t="str">
        <f>"Realizado ["&amp;NETWORKDAYS(DATE($C$1005,AR$1005,1),EOMONTH(DATE($C$1005,AR$1005,1),0),DATE($C$1005,AR$1005,1))&amp;"d]"</f>
        <v>Realizado [21d]</v>
      </c>
      <c r="AU2" s="293"/>
      <c r="AV2" s="291" t="str">
        <f>"Previsto ["&amp;AX1005&amp;"d]"</f>
        <v>Previsto [31d]</v>
      </c>
      <c r="AW2" s="291"/>
      <c r="AX2" s="292" t="str">
        <f>"Realizado ["&amp;NETWORKDAYS(DATE($C$1005,AV$1005,1),EOMONTH(DATE($C$1005,AV$1005,1),0),DATE($C$1005,AV$1005,1))&amp;"d]"</f>
        <v>Realizado [20d]</v>
      </c>
      <c r="AY2" s="293"/>
      <c r="AZ2" s="260" t="s">
        <v>50</v>
      </c>
      <c r="BA2" s="107" t="s">
        <v>45</v>
      </c>
      <c r="BE2" s="204" t="s">
        <v>72</v>
      </c>
      <c r="BF2" s="207">
        <f>COLUMN(G2)</f>
        <v>7</v>
      </c>
      <c r="BG2" s="207">
        <f>BF2+4</f>
        <v>11</v>
      </c>
      <c r="BH2" s="207">
        <f t="shared" ref="BH2:BQ2" si="0">BG2+4</f>
        <v>15</v>
      </c>
      <c r="BI2" s="207">
        <f t="shared" si="0"/>
        <v>19</v>
      </c>
      <c r="BJ2" s="207">
        <f t="shared" si="0"/>
        <v>23</v>
      </c>
      <c r="BK2" s="207">
        <f t="shared" si="0"/>
        <v>27</v>
      </c>
      <c r="BL2" s="207">
        <f t="shared" si="0"/>
        <v>31</v>
      </c>
      <c r="BM2" s="207">
        <f t="shared" si="0"/>
        <v>35</v>
      </c>
      <c r="BN2" s="207">
        <f t="shared" si="0"/>
        <v>39</v>
      </c>
      <c r="BO2" s="207">
        <f t="shared" si="0"/>
        <v>43</v>
      </c>
      <c r="BP2" s="207">
        <f t="shared" si="0"/>
        <v>47</v>
      </c>
      <c r="BQ2" s="207">
        <f t="shared" si="0"/>
        <v>51</v>
      </c>
      <c r="BR2" s="207">
        <f>BQ2+2</f>
        <v>53</v>
      </c>
      <c r="BT2" t="s">
        <v>73</v>
      </c>
      <c r="BV2" s="296"/>
    </row>
    <row r="3" spans="1:74" x14ac:dyDescent="0.2">
      <c r="A3" s="89">
        <v>1210</v>
      </c>
      <c r="B3" s="52" t="str">
        <f>IF($A3&lt;&gt;"",VLOOKUP(""&amp;$A3,Plano_Contas!$A$3:$F$1003,6,0),"")</f>
        <v>1210 - [Receita] Reembolsos Diversos (E)</v>
      </c>
      <c r="C3" s="91" t="s">
        <v>537</v>
      </c>
      <c r="D3" s="111"/>
      <c r="E3" s="112"/>
      <c r="F3" s="87"/>
      <c r="G3" s="85"/>
      <c r="H3" s="111"/>
      <c r="I3" s="112"/>
      <c r="J3" s="87"/>
      <c r="K3" s="85"/>
      <c r="L3" s="111"/>
      <c r="M3" s="112"/>
      <c r="N3" s="87"/>
      <c r="O3" s="85"/>
      <c r="P3" s="111"/>
      <c r="Q3" s="112"/>
      <c r="R3" s="87"/>
      <c r="S3" s="85"/>
      <c r="T3" s="111"/>
      <c r="U3" s="112"/>
      <c r="V3" s="87"/>
      <c r="W3" s="85"/>
      <c r="X3" s="111"/>
      <c r="Y3" s="112"/>
      <c r="Z3" s="87"/>
      <c r="AA3" s="85"/>
      <c r="AB3" s="111"/>
      <c r="AC3" s="112"/>
      <c r="AD3" s="87"/>
      <c r="AE3" s="85"/>
      <c r="AF3" s="111"/>
      <c r="AG3" s="112"/>
      <c r="AH3" s="87"/>
      <c r="AI3" s="85"/>
      <c r="AJ3" s="111"/>
      <c r="AK3" s="112"/>
      <c r="AL3" s="87"/>
      <c r="AM3" s="85"/>
      <c r="AN3" s="111"/>
      <c r="AO3" s="112"/>
      <c r="AP3" s="87"/>
      <c r="AQ3" s="85"/>
      <c r="AR3" s="111"/>
      <c r="AS3" s="112"/>
      <c r="AT3" s="87"/>
      <c r="AU3" s="85"/>
      <c r="AV3" s="111"/>
      <c r="AW3" s="112"/>
      <c r="AX3" s="87"/>
      <c r="AY3" s="85"/>
      <c r="AZ3" s="267">
        <f>SUM(E3,I3,M3,Q3,U3,Y3,AC3,AG3,AK3,AO3,AS3,AW3)</f>
        <v>0</v>
      </c>
      <c r="BA3" s="88">
        <f>SUM($G3,$K3,$O3,$S3,$W3,$AA3,$AE3,$AI3,$AM3,$AQ3,$AU3,$AY3)</f>
        <v>0</v>
      </c>
      <c r="BC3">
        <f>IF($A3&lt;&gt;"",COUNTIF($BD$3:$BD3,$BD3),0)</f>
        <v>1</v>
      </c>
      <c r="BD3" t="str">
        <f>IF($A3&lt;&gt;"",VLOOKUP(TRUNC(MID($A3,1,2),0),Plano_Contas!$H$3:$J$103,2,TRUE),"")</f>
        <v>Reembolso</v>
      </c>
      <c r="BE3" s="201" t="str">
        <f t="shared" ref="BE3:BE66" si="1">IF(ISERR(SEARCH("[",$B3))=FALSE,MID($B3,SEARCH("[",$B3)+1,SEARCH("]",$B3)-SEARCH("[",$B3)-1),"")</f>
        <v>Receita</v>
      </c>
      <c r="BF3">
        <f ca="1">IF($BT3&lt;&gt;"",SUMIF($BD$3:$BD$1004,"="&amp;$BD3,INDIRECT(ADDRESS(3,BF$2,1,1)):INDIRECT(ADDRESS(1004,BF$2,1,1))),"")</f>
        <v>0</v>
      </c>
      <c r="BG3">
        <f ca="1">IF($BT3&lt;&gt;"",SUMIF($BD$3:$BD$1004,"="&amp;$BD3,INDIRECT(ADDRESS(3,BG$2,1,1)):INDIRECT(ADDRESS(1004,BG$2,1,1))),"")</f>
        <v>0</v>
      </c>
      <c r="BH3">
        <f ca="1">IF($BT3&lt;&gt;"",SUMIF($BD$3:$BD$1004,"="&amp;$BD3,INDIRECT(ADDRESS(3,BH$2,1,1)):INDIRECT(ADDRESS(1004,BH$2,1,1))),"")</f>
        <v>0</v>
      </c>
      <c r="BI3">
        <f ca="1">IF($BT3&lt;&gt;"",SUMIF($BD$3:$BD$1004,"="&amp;$BD3,INDIRECT(ADDRESS(3,BI$2,1,1)):INDIRECT(ADDRESS(1004,BI$2,1,1))),"")</f>
        <v>0</v>
      </c>
      <c r="BJ3">
        <f ca="1">IF($BT3&lt;&gt;"",SUMIF($BD$3:$BD$1004,"="&amp;$BD3,INDIRECT(ADDRESS(3,BJ$2,1,1)):INDIRECT(ADDRESS(1004,BJ$2,1,1))),"")</f>
        <v>0</v>
      </c>
      <c r="BK3">
        <f ca="1">IF($BT3&lt;&gt;"",SUMIF($BD$3:$BD$1004,"="&amp;$BD3,INDIRECT(ADDRESS(3,BK$2,1,1)):INDIRECT(ADDRESS(1004,BK$2,1,1))),"")</f>
        <v>0</v>
      </c>
      <c r="BL3">
        <f ca="1">IF($BT3&lt;&gt;"",SUMIF($BD$3:$BD$1004,"="&amp;$BD3,INDIRECT(ADDRESS(3,BL$2,1,1)):INDIRECT(ADDRESS(1004,BL$2,1,1))),"")</f>
        <v>0</v>
      </c>
      <c r="BM3">
        <f ca="1">IF($BT3&lt;&gt;"",SUMIF($BD$3:$BD$1004,"="&amp;$BD3,INDIRECT(ADDRESS(3,BM$2,1,1)):INDIRECT(ADDRESS(1004,BM$2,1,1))),"")</f>
        <v>0</v>
      </c>
      <c r="BN3">
        <f ca="1">IF($BT3&lt;&gt;"",SUMIF($BD$3:$BD$1004,"="&amp;$BD3,INDIRECT(ADDRESS(3,BN$2,1,1)):INDIRECT(ADDRESS(1004,BN$2,1,1))),"")</f>
        <v>0</v>
      </c>
      <c r="BO3">
        <f ca="1">IF($BT3&lt;&gt;"",SUMIF($BD$3:$BD$1004,"="&amp;$BD3,INDIRECT(ADDRESS(3,BO$2,1,1)):INDIRECT(ADDRESS(1004,BO$2,1,1))),"")</f>
        <v>0</v>
      </c>
      <c r="BP3">
        <f ca="1">IF($BT3&lt;&gt;"",SUMIF($BD$3:$BD$1004,"="&amp;$BD3,INDIRECT(ADDRESS(3,BP$2,1,1)):INDIRECT(ADDRESS(1004,BP$2,1,1))),"")</f>
        <v>0</v>
      </c>
      <c r="BQ3">
        <f ca="1">IF($BT3&lt;&gt;"",SUMIF($BD$3:$BD$1004,"="&amp;$BD3,INDIRECT(ADDRESS(3,BQ$2,1,1)):INDIRECT(ADDRESS(1004,BQ$2,1,1))),"")</f>
        <v>0</v>
      </c>
      <c r="BR3">
        <f ca="1">IF($BT3&lt;&gt;"",SUMIF($BD$3:$BD$1004,"="&amp;$BD3,INDIRECT(ADDRESS(3,BR$2,1,1)):INDIRECT(ADDRESS(1004,BR$2,1,1))),"")</f>
        <v>0</v>
      </c>
      <c r="BS3" t="str">
        <f>IF($A3&lt;&gt;"",VLOOKUP(TRUNC(MID($A3,1,2),0),Plano_Contas!$H$3:$J$103,3,TRUE),"")</f>
        <v>E</v>
      </c>
      <c r="BT3" t="str">
        <f t="shared" ref="BT3:BT66" si="2">IF(($BC3=1)*($BS3&lt;&gt;"T"),$BD3&amp;IF($BE3&lt;&gt;""," ("&amp;$BE3&amp;")",""),"")</f>
        <v>Reembolso (Receita)</v>
      </c>
      <c r="BU3" t="e">
        <f>MAX(IF(($A$3:$A$1004=TRUNC(1210,0))*($C$3:$C$1004="Sofia"),$BA$3:$BA$1004,""))</f>
        <v>#VALUE!</v>
      </c>
      <c r="BV3" t="str">
        <f>Empresas!C3</f>
        <v>Telef</v>
      </c>
    </row>
    <row r="4" spans="1:74" x14ac:dyDescent="0.2">
      <c r="A4" s="89">
        <v>1710</v>
      </c>
      <c r="B4" s="52" t="str">
        <f>IF($A4&lt;&gt;"",VLOOKUP(""&amp;$A4,Plano_Contas!$A$3:$F$1003,6,0),"")</f>
        <v>1710 - [Banco] Rendimento Poupança (E)</v>
      </c>
      <c r="C4" s="91" t="s">
        <v>538</v>
      </c>
      <c r="D4" s="111"/>
      <c r="E4" s="112"/>
      <c r="F4" s="87"/>
      <c r="G4" s="85"/>
      <c r="H4" s="111"/>
      <c r="I4" s="112"/>
      <c r="J4" s="87"/>
      <c r="K4" s="85"/>
      <c r="L4" s="111"/>
      <c r="M4" s="112"/>
      <c r="N4" s="87"/>
      <c r="O4" s="85"/>
      <c r="P4" s="111"/>
      <c r="Q4" s="112"/>
      <c r="R4" s="87"/>
      <c r="S4" s="85"/>
      <c r="T4" s="111"/>
      <c r="U4" s="112"/>
      <c r="V4" s="87"/>
      <c r="W4" s="85"/>
      <c r="X4" s="111"/>
      <c r="Y4" s="112"/>
      <c r="Z4" s="87"/>
      <c r="AA4" s="85"/>
      <c r="AB4" s="111"/>
      <c r="AC4" s="112"/>
      <c r="AD4" s="87"/>
      <c r="AE4" s="85"/>
      <c r="AF4" s="111"/>
      <c r="AG4" s="112"/>
      <c r="AH4" s="87"/>
      <c r="AI4" s="85"/>
      <c r="AJ4" s="111"/>
      <c r="AK4" s="112"/>
      <c r="AL4" s="87"/>
      <c r="AM4" s="85"/>
      <c r="AN4" s="111"/>
      <c r="AO4" s="112"/>
      <c r="AP4" s="87"/>
      <c r="AQ4" s="85"/>
      <c r="AR4" s="111"/>
      <c r="AS4" s="112"/>
      <c r="AT4" s="87"/>
      <c r="AU4" s="85"/>
      <c r="AV4" s="111"/>
      <c r="AW4" s="112"/>
      <c r="AX4" s="87"/>
      <c r="AY4" s="85"/>
      <c r="AZ4" s="267">
        <f>SUM(E4,I4,M4,Q4,U4,Y4,AC4,AG4,AK4,AO4,AS4,AW4)</f>
        <v>0</v>
      </c>
      <c r="BA4" s="88">
        <f>SUM($G4,$K4,$O4,$S4,$W4,$AA4,$AE4,$AI4,$AM4,$AQ4,$AU4,$AY4)</f>
        <v>0</v>
      </c>
      <c r="BC4">
        <f>IF($A4&lt;&gt;"",COUNTIF($BD$3:$BD4,$BD4),0)</f>
        <v>1</v>
      </c>
      <c r="BD4" t="str">
        <f>IF($A4&lt;&gt;"",VLOOKUP(TRUNC(MID($A4,1,2),0),Plano_Contas!$H$3:$J$103,2,TRUE),"")</f>
        <v>Rendimentos</v>
      </c>
      <c r="BE4" s="201" t="str">
        <f t="shared" si="1"/>
        <v>Banco</v>
      </c>
      <c r="BF4">
        <f ca="1">IF($BT4&lt;&gt;"",SUMIF($BD$3:$BD$1004,"="&amp;$BD4,INDIRECT(ADDRESS(3,BF$2,1,1)):INDIRECT(ADDRESS(1004,BF$2,1,1))),"")</f>
        <v>0</v>
      </c>
      <c r="BG4">
        <f ca="1">IF($BT4&lt;&gt;"",SUMIF($BD$3:$BD$1004,"="&amp;$BD4,INDIRECT(ADDRESS(3,BG$2,1,1)):INDIRECT(ADDRESS(1004,BG$2,1,1))),"")</f>
        <v>0</v>
      </c>
      <c r="BH4">
        <f ca="1">IF($BT4&lt;&gt;"",SUMIF($BD$3:$BD$1004,"="&amp;$BD4,INDIRECT(ADDRESS(3,BH$2,1,1)):INDIRECT(ADDRESS(1004,BH$2,1,1))),"")</f>
        <v>0</v>
      </c>
      <c r="BI4">
        <f ca="1">IF($BT4&lt;&gt;"",SUMIF($BD$3:$BD$1004,"="&amp;$BD4,INDIRECT(ADDRESS(3,BI$2,1,1)):INDIRECT(ADDRESS(1004,BI$2,1,1))),"")</f>
        <v>0</v>
      </c>
      <c r="BJ4">
        <f ca="1">IF($BT4&lt;&gt;"",SUMIF($BD$3:$BD$1004,"="&amp;$BD4,INDIRECT(ADDRESS(3,BJ$2,1,1)):INDIRECT(ADDRESS(1004,BJ$2,1,1))),"")</f>
        <v>0</v>
      </c>
      <c r="BK4">
        <f ca="1">IF($BT4&lt;&gt;"",SUMIF($BD$3:$BD$1004,"="&amp;$BD4,INDIRECT(ADDRESS(3,BK$2,1,1)):INDIRECT(ADDRESS(1004,BK$2,1,1))),"")</f>
        <v>0</v>
      </c>
      <c r="BL4">
        <f ca="1">IF($BT4&lt;&gt;"",SUMIF($BD$3:$BD$1004,"="&amp;$BD4,INDIRECT(ADDRESS(3,BL$2,1,1)):INDIRECT(ADDRESS(1004,BL$2,1,1))),"")</f>
        <v>0</v>
      </c>
      <c r="BM4">
        <f ca="1">IF($BT4&lt;&gt;"",SUMIF($BD$3:$BD$1004,"="&amp;$BD4,INDIRECT(ADDRESS(3,BM$2,1,1)):INDIRECT(ADDRESS(1004,BM$2,1,1))),"")</f>
        <v>0</v>
      </c>
      <c r="BN4">
        <f ca="1">IF($BT4&lt;&gt;"",SUMIF($BD$3:$BD$1004,"="&amp;$BD4,INDIRECT(ADDRESS(3,BN$2,1,1)):INDIRECT(ADDRESS(1004,BN$2,1,1))),"")</f>
        <v>0</v>
      </c>
      <c r="BO4">
        <f ca="1">IF($BT4&lt;&gt;"",SUMIF($BD$3:$BD$1004,"="&amp;$BD4,INDIRECT(ADDRESS(3,BO$2,1,1)):INDIRECT(ADDRESS(1004,BO$2,1,1))),"")</f>
        <v>0</v>
      </c>
      <c r="BP4">
        <f ca="1">IF($BT4&lt;&gt;"",SUMIF($BD$3:$BD$1004,"="&amp;$BD4,INDIRECT(ADDRESS(3,BP$2,1,1)):INDIRECT(ADDRESS(1004,BP$2,1,1))),"")</f>
        <v>0</v>
      </c>
      <c r="BQ4">
        <f ca="1">IF($BT4&lt;&gt;"",SUMIF($BD$3:$BD$1004,"="&amp;$BD4,INDIRECT(ADDRESS(3,BQ$2,1,1)):INDIRECT(ADDRESS(1004,BQ$2,1,1))),"")</f>
        <v>0</v>
      </c>
      <c r="BR4">
        <f ca="1">IF($BT4&lt;&gt;"",SUMIF($BD$3:$BD$1004,"="&amp;$BD4,INDIRECT(ADDRESS(3,BR$2,1,1)):INDIRECT(ADDRESS(1004,BR$2,1,1))),"")</f>
        <v>0</v>
      </c>
      <c r="BS4" t="str">
        <f>IF($A4&lt;&gt;"",VLOOKUP(TRUNC(MID($A4,1,2),0),Plano_Contas!$H$3:$J$103,3,TRUE),"")</f>
        <v>E</v>
      </c>
      <c r="BT4" t="str">
        <f t="shared" si="2"/>
        <v>Rendimentos (Banco)</v>
      </c>
      <c r="BV4" t="str">
        <f>Empresas!C4</f>
        <v>Agua</v>
      </c>
    </row>
    <row r="5" spans="1:74" x14ac:dyDescent="0.2">
      <c r="A5" s="89">
        <v>1310</v>
      </c>
      <c r="B5" s="52" t="str">
        <f>IF($A5&lt;&gt;"",VLOOKUP(""&amp;$A5,Plano_Contas!$A$3:$F$1003,6,0),"")</f>
        <v>1310 - [Receita] Salários Diversos (E)</v>
      </c>
      <c r="C5" s="113" t="s">
        <v>538</v>
      </c>
      <c r="D5" s="111">
        <v>42736</v>
      </c>
      <c r="E5" s="112">
        <v>1500</v>
      </c>
      <c r="F5" s="87">
        <v>42736</v>
      </c>
      <c r="G5" s="85">
        <v>1500</v>
      </c>
      <c r="H5" s="111"/>
      <c r="I5" s="112">
        <v>1500</v>
      </c>
      <c r="J5" s="87"/>
      <c r="K5" s="85">
        <v>1550</v>
      </c>
      <c r="L5" s="111"/>
      <c r="M5" s="112">
        <v>1500</v>
      </c>
      <c r="N5" s="87"/>
      <c r="O5" s="85">
        <v>1600</v>
      </c>
      <c r="P5" s="111"/>
      <c r="Q5" s="112">
        <v>1500</v>
      </c>
      <c r="R5" s="87"/>
      <c r="S5" s="85">
        <v>1600</v>
      </c>
      <c r="T5" s="111"/>
      <c r="U5" s="112">
        <v>1500</v>
      </c>
      <c r="V5" s="87"/>
      <c r="W5" s="85">
        <v>1500</v>
      </c>
      <c r="X5" s="111"/>
      <c r="Y5" s="112">
        <v>1500</v>
      </c>
      <c r="Z5" s="87"/>
      <c r="AA5" s="85">
        <v>1500</v>
      </c>
      <c r="AB5" s="111"/>
      <c r="AC5" s="112">
        <v>1500</v>
      </c>
      <c r="AD5" s="87"/>
      <c r="AE5" s="85">
        <v>1500</v>
      </c>
      <c r="AF5" s="111"/>
      <c r="AG5" s="112">
        <v>1500</v>
      </c>
      <c r="AH5" s="87"/>
      <c r="AI5" s="85">
        <v>1500</v>
      </c>
      <c r="AJ5" s="111"/>
      <c r="AK5" s="112">
        <v>1500</v>
      </c>
      <c r="AL5" s="87"/>
      <c r="AM5" s="85">
        <v>1500</v>
      </c>
      <c r="AN5" s="111"/>
      <c r="AO5" s="112">
        <v>1500</v>
      </c>
      <c r="AP5" s="87"/>
      <c r="AQ5" s="85">
        <v>1500</v>
      </c>
      <c r="AR5" s="111"/>
      <c r="AS5" s="112">
        <v>1500</v>
      </c>
      <c r="AT5" s="87"/>
      <c r="AU5" s="85">
        <v>1500</v>
      </c>
      <c r="AV5" s="111"/>
      <c r="AW5" s="112">
        <v>1500</v>
      </c>
      <c r="AX5" s="87"/>
      <c r="AY5" s="85">
        <v>2400</v>
      </c>
      <c r="AZ5" s="267">
        <f>SUM(E5,I5,M5,Q5,U5,Y5,AC5,AG5,AK5,AO5,AS5,AW5)</f>
        <v>18000</v>
      </c>
      <c r="BA5" s="88">
        <f>SUM($G5,$K5,$O5,$S5,$W5,$AA5,$AE5,$AI5,$AM5,$AQ5,$AU5,$AY5)</f>
        <v>19150</v>
      </c>
      <c r="BC5">
        <f>IF($A5&lt;&gt;"",COUNTIF($BD$3:$BD5,$BD5),0)</f>
        <v>1</v>
      </c>
      <c r="BD5" t="str">
        <f>IF($A5&lt;&gt;"",VLOOKUP(TRUNC(MID($A5,1,2),0),Plano_Contas!$H$3:$J$103,2,TRUE),"")</f>
        <v>Salário</v>
      </c>
      <c r="BE5" s="201" t="str">
        <f t="shared" si="1"/>
        <v>Receita</v>
      </c>
      <c r="BF5">
        <f ca="1">IF($BT5&lt;&gt;"",SUMIF($BD$3:$BD$1004,"="&amp;$BD5,INDIRECT(ADDRESS(3,BF$2,1,1)):INDIRECT(ADDRESS(1004,BF$2,1,1))),"")</f>
        <v>1500</v>
      </c>
      <c r="BG5">
        <f ca="1">IF($BT5&lt;&gt;"",SUMIF($BD$3:$BD$1004,"="&amp;$BD5,INDIRECT(ADDRESS(3,BG$2,1,1)):INDIRECT(ADDRESS(1004,BG$2,1,1))),"")</f>
        <v>1550</v>
      </c>
      <c r="BH5">
        <f ca="1">IF($BT5&lt;&gt;"",SUMIF($BD$3:$BD$1004,"="&amp;$BD5,INDIRECT(ADDRESS(3,BH$2,1,1)):INDIRECT(ADDRESS(1004,BH$2,1,1))),"")</f>
        <v>1600</v>
      </c>
      <c r="BI5">
        <f ca="1">IF($BT5&lt;&gt;"",SUMIF($BD$3:$BD$1004,"="&amp;$BD5,INDIRECT(ADDRESS(3,BI$2,1,1)):INDIRECT(ADDRESS(1004,BI$2,1,1))),"")</f>
        <v>1600</v>
      </c>
      <c r="BJ5">
        <f ca="1">IF($BT5&lt;&gt;"",SUMIF($BD$3:$BD$1004,"="&amp;$BD5,INDIRECT(ADDRESS(3,BJ$2,1,1)):INDIRECT(ADDRESS(1004,BJ$2,1,1))),"")</f>
        <v>1500</v>
      </c>
      <c r="BK5">
        <f ca="1">IF($BT5&lt;&gt;"",SUMIF($BD$3:$BD$1004,"="&amp;$BD5,INDIRECT(ADDRESS(3,BK$2,1,1)):INDIRECT(ADDRESS(1004,BK$2,1,1))),"")</f>
        <v>1500</v>
      </c>
      <c r="BL5">
        <f ca="1">IF($BT5&lt;&gt;"",SUMIF($BD$3:$BD$1004,"="&amp;$BD5,INDIRECT(ADDRESS(3,BL$2,1,1)):INDIRECT(ADDRESS(1004,BL$2,1,1))),"")</f>
        <v>1500</v>
      </c>
      <c r="BM5">
        <f ca="1">IF($BT5&lt;&gt;"",SUMIF($BD$3:$BD$1004,"="&amp;$BD5,INDIRECT(ADDRESS(3,BM$2,1,1)):INDIRECT(ADDRESS(1004,BM$2,1,1))),"")</f>
        <v>1500</v>
      </c>
      <c r="BN5">
        <f ca="1">IF($BT5&lt;&gt;"",SUMIF($BD$3:$BD$1004,"="&amp;$BD5,INDIRECT(ADDRESS(3,BN$2,1,1)):INDIRECT(ADDRESS(1004,BN$2,1,1))),"")</f>
        <v>1500</v>
      </c>
      <c r="BO5">
        <f ca="1">IF($BT5&lt;&gt;"",SUMIF($BD$3:$BD$1004,"="&amp;$BD5,INDIRECT(ADDRESS(3,BO$2,1,1)):INDIRECT(ADDRESS(1004,BO$2,1,1))),"")</f>
        <v>1500</v>
      </c>
      <c r="BP5">
        <f ca="1">IF($BT5&lt;&gt;"",SUMIF($BD$3:$BD$1004,"="&amp;$BD5,INDIRECT(ADDRESS(3,BP$2,1,1)):INDIRECT(ADDRESS(1004,BP$2,1,1))),"")</f>
        <v>1500</v>
      </c>
      <c r="BQ5">
        <f ca="1">IF($BT5&lt;&gt;"",SUMIF($BD$3:$BD$1004,"="&amp;$BD5,INDIRECT(ADDRESS(3,BQ$2,1,1)):INDIRECT(ADDRESS(1004,BQ$2,1,1))),"")</f>
        <v>2400</v>
      </c>
      <c r="BR5">
        <f ca="1">IF($BT5&lt;&gt;"",SUMIF($BD$3:$BD$1004,"="&amp;$BD5,INDIRECT(ADDRESS(3,BR$2,1,1)):INDIRECT(ADDRESS(1004,BR$2,1,1))),"")</f>
        <v>19150</v>
      </c>
      <c r="BS5" t="str">
        <f>IF($A5&lt;&gt;"",VLOOKUP(TRUNC(MID($A5,1,2),0),Plano_Contas!$H$3:$J$103,3,TRUE),"")</f>
        <v>E</v>
      </c>
      <c r="BT5" t="str">
        <f t="shared" si="2"/>
        <v>Salário (Receita)</v>
      </c>
      <c r="BV5" t="str">
        <f>Empresas!C5</f>
        <v>Cond</v>
      </c>
    </row>
    <row r="6" spans="1:74" x14ac:dyDescent="0.2">
      <c r="A6" s="89">
        <v>2110</v>
      </c>
      <c r="B6" s="52" t="str">
        <f>IF($A6&lt;&gt;"",VLOOKUP(""&amp;$A6,Plano_Contas!$A$3:$F$1003,6,0),"")</f>
        <v>2110 - [Publico] Reembolsos Governo (E)</v>
      </c>
      <c r="C6" s="113" t="s">
        <v>535</v>
      </c>
      <c r="D6" s="111"/>
      <c r="E6" s="112"/>
      <c r="F6" s="87"/>
      <c r="G6" s="85"/>
      <c r="H6" s="111"/>
      <c r="I6" s="112"/>
      <c r="J6" s="87"/>
      <c r="K6" s="85"/>
      <c r="L6" s="111"/>
      <c r="M6" s="112"/>
      <c r="N6" s="87"/>
      <c r="O6" s="85"/>
      <c r="P6" s="111"/>
      <c r="Q6" s="112"/>
      <c r="R6" s="87"/>
      <c r="S6" s="85"/>
      <c r="T6" s="111"/>
      <c r="U6" s="112">
        <v>400</v>
      </c>
      <c r="V6" s="87"/>
      <c r="W6" s="85">
        <v>420</v>
      </c>
      <c r="X6" s="111"/>
      <c r="Y6" s="112"/>
      <c r="Z6" s="87"/>
      <c r="AA6" s="85"/>
      <c r="AB6" s="111"/>
      <c r="AC6" s="112"/>
      <c r="AD6" s="87"/>
      <c r="AE6" s="85"/>
      <c r="AF6" s="111"/>
      <c r="AG6" s="112"/>
      <c r="AH6" s="87"/>
      <c r="AI6" s="85"/>
      <c r="AJ6" s="111"/>
      <c r="AK6" s="112"/>
      <c r="AL6" s="87"/>
      <c r="AM6" s="85"/>
      <c r="AN6" s="111"/>
      <c r="AO6" s="112"/>
      <c r="AP6" s="87"/>
      <c r="AQ6" s="85"/>
      <c r="AR6" s="111"/>
      <c r="AS6" s="112"/>
      <c r="AT6" s="87"/>
      <c r="AU6" s="85"/>
      <c r="AV6" s="111"/>
      <c r="AW6" s="112"/>
      <c r="AX6" s="87"/>
      <c r="AY6" s="85"/>
      <c r="AZ6" s="267">
        <f>SUM(E6,I6,M6,Q6,U6,Y6,AC6,AG6,AK6,AO6,AS6,AW6)</f>
        <v>400</v>
      </c>
      <c r="BA6" s="88">
        <f>SUM($G6,$K6,$O6,$S6,$W6,$AA6,$AE6,$AI6,$AM6,$AQ6,$AU6,$AY6)</f>
        <v>420</v>
      </c>
      <c r="BC6">
        <f>IF($A6&lt;&gt;"",COUNTIF($BD$3:$BD6,$BD6),0)</f>
        <v>1</v>
      </c>
      <c r="BD6" t="str">
        <f>IF($A6&lt;&gt;"",VLOOKUP(TRUNC(MID($A6,1,2),0),Plano_Contas!$H$3:$J$103,2,TRUE),"")</f>
        <v>Reembolsos Federais</v>
      </c>
      <c r="BE6" s="201" t="str">
        <f t="shared" si="1"/>
        <v>Publico</v>
      </c>
      <c r="BF6">
        <f ca="1">IF($BT6&lt;&gt;"",SUMIF($BD$3:$BD$1004,"="&amp;$BD6,INDIRECT(ADDRESS(3,BF$2,1,1)):INDIRECT(ADDRESS(1004,BF$2,1,1))),"")</f>
        <v>0</v>
      </c>
      <c r="BG6">
        <f ca="1">IF($BT6&lt;&gt;"",SUMIF($BD$3:$BD$1004,"="&amp;$BD6,INDIRECT(ADDRESS(3,BG$2,1,1)):INDIRECT(ADDRESS(1004,BG$2,1,1))),"")</f>
        <v>0</v>
      </c>
      <c r="BH6">
        <f ca="1">IF($BT6&lt;&gt;"",SUMIF($BD$3:$BD$1004,"="&amp;$BD6,INDIRECT(ADDRESS(3,BH$2,1,1)):INDIRECT(ADDRESS(1004,BH$2,1,1))),"")</f>
        <v>0</v>
      </c>
      <c r="BI6">
        <f ca="1">IF($BT6&lt;&gt;"",SUMIF($BD$3:$BD$1004,"="&amp;$BD6,INDIRECT(ADDRESS(3,BI$2,1,1)):INDIRECT(ADDRESS(1004,BI$2,1,1))),"")</f>
        <v>0</v>
      </c>
      <c r="BJ6">
        <f ca="1">IF($BT6&lt;&gt;"",SUMIF($BD$3:$BD$1004,"="&amp;$BD6,INDIRECT(ADDRESS(3,BJ$2,1,1)):INDIRECT(ADDRESS(1004,BJ$2,1,1))),"")</f>
        <v>420</v>
      </c>
      <c r="BK6">
        <f ca="1">IF($BT6&lt;&gt;"",SUMIF($BD$3:$BD$1004,"="&amp;$BD6,INDIRECT(ADDRESS(3,BK$2,1,1)):INDIRECT(ADDRESS(1004,BK$2,1,1))),"")</f>
        <v>0</v>
      </c>
      <c r="BL6">
        <f ca="1">IF($BT6&lt;&gt;"",SUMIF($BD$3:$BD$1004,"="&amp;$BD6,INDIRECT(ADDRESS(3,BL$2,1,1)):INDIRECT(ADDRESS(1004,BL$2,1,1))),"")</f>
        <v>0</v>
      </c>
      <c r="BM6">
        <f ca="1">IF($BT6&lt;&gt;"",SUMIF($BD$3:$BD$1004,"="&amp;$BD6,INDIRECT(ADDRESS(3,BM$2,1,1)):INDIRECT(ADDRESS(1004,BM$2,1,1))),"")</f>
        <v>0</v>
      </c>
      <c r="BN6">
        <f ca="1">IF($BT6&lt;&gt;"",SUMIF($BD$3:$BD$1004,"="&amp;$BD6,INDIRECT(ADDRESS(3,BN$2,1,1)):INDIRECT(ADDRESS(1004,BN$2,1,1))),"")</f>
        <v>0</v>
      </c>
      <c r="BO6">
        <f ca="1">IF($BT6&lt;&gt;"",SUMIF($BD$3:$BD$1004,"="&amp;$BD6,INDIRECT(ADDRESS(3,BO$2,1,1)):INDIRECT(ADDRESS(1004,BO$2,1,1))),"")</f>
        <v>0</v>
      </c>
      <c r="BP6">
        <f ca="1">IF($BT6&lt;&gt;"",SUMIF($BD$3:$BD$1004,"="&amp;$BD6,INDIRECT(ADDRESS(3,BP$2,1,1)):INDIRECT(ADDRESS(1004,BP$2,1,1))),"")</f>
        <v>0</v>
      </c>
      <c r="BQ6">
        <f ca="1">IF($BT6&lt;&gt;"",SUMIF($BD$3:$BD$1004,"="&amp;$BD6,INDIRECT(ADDRESS(3,BQ$2,1,1)):INDIRECT(ADDRESS(1004,BQ$2,1,1))),"")</f>
        <v>0</v>
      </c>
      <c r="BR6">
        <f ca="1">IF($BT6&lt;&gt;"",SUMIF($BD$3:$BD$1004,"="&amp;$BD6,INDIRECT(ADDRESS(3,BR$2,1,1)):INDIRECT(ADDRESS(1004,BR$2,1,1))),"")</f>
        <v>420</v>
      </c>
      <c r="BS6" t="str">
        <f>IF($A6&lt;&gt;"",VLOOKUP(TRUNC(MID($A6,1,2),0),Plano_Contas!$H$3:$J$103,3,TRUE),"")</f>
        <v>E</v>
      </c>
      <c r="BT6" t="str">
        <f t="shared" si="2"/>
        <v>Reembolsos Federais (Publico)</v>
      </c>
      <c r="BV6" t="str">
        <f>Empresas!C6</f>
        <v>Traba</v>
      </c>
    </row>
    <row r="7" spans="1:74" x14ac:dyDescent="0.2">
      <c r="A7" s="89">
        <v>2112</v>
      </c>
      <c r="B7" s="52" t="str">
        <f>IF($A7&lt;&gt;"",VLOOKUP(""&amp;$A7,Plano_Contas!$A$3:$F$1003,6,0),"")</f>
        <v>2112 - [Publico] FGTS, Multa e Recisão Trabalhista (E)</v>
      </c>
      <c r="C7" s="91"/>
      <c r="D7" s="111"/>
      <c r="E7" s="112"/>
      <c r="F7" s="87"/>
      <c r="G7" s="85"/>
      <c r="H7" s="111"/>
      <c r="I7" s="112"/>
      <c r="J7" s="87"/>
      <c r="K7" s="85"/>
      <c r="L7" s="111"/>
      <c r="M7" s="112"/>
      <c r="N7" s="87"/>
      <c r="O7" s="85"/>
      <c r="P7" s="111"/>
      <c r="Q7" s="112"/>
      <c r="R7" s="87"/>
      <c r="S7" s="85"/>
      <c r="T7" s="111"/>
      <c r="U7" s="112"/>
      <c r="V7" s="87"/>
      <c r="W7" s="85"/>
      <c r="X7" s="111"/>
      <c r="Y7" s="112"/>
      <c r="Z7" s="87"/>
      <c r="AA7" s="85"/>
      <c r="AB7" s="111"/>
      <c r="AC7" s="112"/>
      <c r="AD7" s="87"/>
      <c r="AE7" s="85"/>
      <c r="AF7" s="111"/>
      <c r="AG7" s="112"/>
      <c r="AH7" s="87"/>
      <c r="AI7" s="85"/>
      <c r="AJ7" s="111"/>
      <c r="AK7" s="112"/>
      <c r="AL7" s="87"/>
      <c r="AM7" s="85"/>
      <c r="AN7" s="111"/>
      <c r="AO7" s="112"/>
      <c r="AP7" s="87"/>
      <c r="AQ7" s="85"/>
      <c r="AR7" s="111"/>
      <c r="AS7" s="112"/>
      <c r="AT7" s="87"/>
      <c r="AU7" s="85"/>
      <c r="AV7" s="111"/>
      <c r="AW7" s="112"/>
      <c r="AX7" s="87"/>
      <c r="AY7" s="85"/>
      <c r="AZ7" s="267">
        <f>SUM(E7,I7,M7,Q7,U7,Y7,AC7,AG7,AK7,AO7,AS7,AW7)</f>
        <v>0</v>
      </c>
      <c r="BA7" s="88">
        <f>SUM($G7,$K7,$O7,$S7,$W7,$AA7,$AE7,$AI7,$AM7,$AQ7,$AU7,$AY7)</f>
        <v>0</v>
      </c>
      <c r="BC7">
        <f>IF($A7&lt;&gt;"",COUNTIF($BD$3:$BD7,$BD7),0)</f>
        <v>2</v>
      </c>
      <c r="BD7" t="str">
        <f>IF($A7&lt;&gt;"",VLOOKUP(TRUNC(MID($A7,1,2),0),Plano_Contas!$H$3:$J$103,2,TRUE),"")</f>
        <v>Reembolsos Federais</v>
      </c>
      <c r="BE7" s="201" t="str">
        <f t="shared" si="1"/>
        <v>Publico</v>
      </c>
      <c r="BF7" t="str">
        <f ca="1">IF($BT7&lt;&gt;"",SUMIF($BD$3:$BD$1004,"="&amp;$BD7,INDIRECT(ADDRESS(3,BF$2,1,1)):INDIRECT(ADDRESS(1004,BF$2,1,1))),"")</f>
        <v/>
      </c>
      <c r="BG7" t="str">
        <f ca="1">IF($BT7&lt;&gt;"",SUMIF($BD$3:$BD$1004,"="&amp;$BD7,INDIRECT(ADDRESS(3,BG$2,1,1)):INDIRECT(ADDRESS(1004,BG$2,1,1))),"")</f>
        <v/>
      </c>
      <c r="BH7" t="str">
        <f ca="1">IF($BT7&lt;&gt;"",SUMIF($BD$3:$BD$1004,"="&amp;$BD7,INDIRECT(ADDRESS(3,BH$2,1,1)):INDIRECT(ADDRESS(1004,BH$2,1,1))),"")</f>
        <v/>
      </c>
      <c r="BI7" t="str">
        <f ca="1">IF($BT7&lt;&gt;"",SUMIF($BD$3:$BD$1004,"="&amp;$BD7,INDIRECT(ADDRESS(3,BI$2,1,1)):INDIRECT(ADDRESS(1004,BI$2,1,1))),"")</f>
        <v/>
      </c>
      <c r="BJ7" t="str">
        <f ca="1">IF($BT7&lt;&gt;"",SUMIF($BD$3:$BD$1004,"="&amp;$BD7,INDIRECT(ADDRESS(3,BJ$2,1,1)):INDIRECT(ADDRESS(1004,BJ$2,1,1))),"")</f>
        <v/>
      </c>
      <c r="BK7" t="str">
        <f ca="1">IF($BT7&lt;&gt;"",SUMIF($BD$3:$BD$1004,"="&amp;$BD7,INDIRECT(ADDRESS(3,BK$2,1,1)):INDIRECT(ADDRESS(1004,BK$2,1,1))),"")</f>
        <v/>
      </c>
      <c r="BL7" t="str">
        <f ca="1">IF($BT7&lt;&gt;"",SUMIF($BD$3:$BD$1004,"="&amp;$BD7,INDIRECT(ADDRESS(3,BL$2,1,1)):INDIRECT(ADDRESS(1004,BL$2,1,1))),"")</f>
        <v/>
      </c>
      <c r="BM7" t="str">
        <f ca="1">IF($BT7&lt;&gt;"",SUMIF($BD$3:$BD$1004,"="&amp;$BD7,INDIRECT(ADDRESS(3,BM$2,1,1)):INDIRECT(ADDRESS(1004,BM$2,1,1))),"")</f>
        <v/>
      </c>
      <c r="BN7" t="str">
        <f ca="1">IF($BT7&lt;&gt;"",SUMIF($BD$3:$BD$1004,"="&amp;$BD7,INDIRECT(ADDRESS(3,BN$2,1,1)):INDIRECT(ADDRESS(1004,BN$2,1,1))),"")</f>
        <v/>
      </c>
      <c r="BO7" t="str">
        <f ca="1">IF($BT7&lt;&gt;"",SUMIF($BD$3:$BD$1004,"="&amp;$BD7,INDIRECT(ADDRESS(3,BO$2,1,1)):INDIRECT(ADDRESS(1004,BO$2,1,1))),"")</f>
        <v/>
      </c>
      <c r="BP7" t="str">
        <f ca="1">IF($BT7&lt;&gt;"",SUMIF($BD$3:$BD$1004,"="&amp;$BD7,INDIRECT(ADDRESS(3,BP$2,1,1)):INDIRECT(ADDRESS(1004,BP$2,1,1))),"")</f>
        <v/>
      </c>
      <c r="BQ7" t="str">
        <f ca="1">IF($BT7&lt;&gt;"",SUMIF($BD$3:$BD$1004,"="&amp;$BD7,INDIRECT(ADDRESS(3,BQ$2,1,1)):INDIRECT(ADDRESS(1004,BQ$2,1,1))),"")</f>
        <v/>
      </c>
      <c r="BR7" t="str">
        <f ca="1">IF($BT7&lt;&gt;"",SUMIF($BD$3:$BD$1004,"="&amp;$BD7,INDIRECT(ADDRESS(3,BR$2,1,1)):INDIRECT(ADDRESS(1004,BR$2,1,1))),"")</f>
        <v/>
      </c>
      <c r="BS7" t="str">
        <f>IF($A7&lt;&gt;"",VLOOKUP(TRUNC(MID($A7,1,2),0),Plano_Contas!$H$3:$J$103,3,TRUE),"")</f>
        <v>E</v>
      </c>
      <c r="BT7" t="str">
        <f t="shared" si="2"/>
        <v/>
      </c>
      <c r="BV7" t="str">
        <f>Empresas!C7</f>
        <v>Empr</v>
      </c>
    </row>
    <row r="8" spans="1:74" x14ac:dyDescent="0.2">
      <c r="A8" s="89">
        <v>2910</v>
      </c>
      <c r="B8" s="52" t="str">
        <f>IF($A8&lt;&gt;"",VLOOKUP(""&amp;$A8,Plano_Contas!$A$3:$F$1003,6,0),"")</f>
        <v>2910 - Transferências entre contas (T)</v>
      </c>
      <c r="C8" s="91"/>
      <c r="D8" s="111">
        <v>42736</v>
      </c>
      <c r="E8" s="112">
        <v>15000</v>
      </c>
      <c r="F8" s="87"/>
      <c r="G8" s="85">
        <v>50000</v>
      </c>
      <c r="H8" s="111"/>
      <c r="I8" s="112"/>
      <c r="J8" s="87"/>
      <c r="K8" s="85"/>
      <c r="L8" s="111"/>
      <c r="M8" s="112"/>
      <c r="N8" s="87"/>
      <c r="O8" s="85"/>
      <c r="P8" s="111"/>
      <c r="Q8" s="112"/>
      <c r="R8" s="87"/>
      <c r="S8" s="85"/>
      <c r="T8" s="111"/>
      <c r="U8" s="112"/>
      <c r="V8" s="87"/>
      <c r="W8" s="85"/>
      <c r="X8" s="111"/>
      <c r="Y8" s="112"/>
      <c r="Z8" s="87"/>
      <c r="AA8" s="85"/>
      <c r="AB8" s="111"/>
      <c r="AC8" s="112"/>
      <c r="AD8" s="87"/>
      <c r="AE8" s="85"/>
      <c r="AF8" s="111"/>
      <c r="AG8" s="112"/>
      <c r="AH8" s="87"/>
      <c r="AI8" s="85"/>
      <c r="AJ8" s="111"/>
      <c r="AK8" s="112"/>
      <c r="AL8" s="87"/>
      <c r="AM8" s="117"/>
      <c r="AN8" s="111"/>
      <c r="AO8" s="112"/>
      <c r="AP8" s="87"/>
      <c r="AQ8" s="85"/>
      <c r="AR8" s="111"/>
      <c r="AS8" s="112"/>
      <c r="AT8" s="87"/>
      <c r="AU8" s="85"/>
      <c r="AV8" s="111"/>
      <c r="AW8" s="112"/>
      <c r="AX8" s="87"/>
      <c r="AY8" s="85"/>
      <c r="AZ8" s="267">
        <f>SUM(E8,I8,M8,Q8,U8,Y8,AC8,AG8,AK8,AO8,AS8,AW8)</f>
        <v>15000</v>
      </c>
      <c r="BA8" s="88">
        <f>SUM($G8,$K8,$O8,$S8,$W8,$AA8,$AE8,$AI8,$AM8,$AQ8,$AU8,$AY8)</f>
        <v>50000</v>
      </c>
      <c r="BC8">
        <f>IF($A8&lt;&gt;"",COUNTIF($BD$3:$BD8,$BD8),0)</f>
        <v>1</v>
      </c>
      <c r="BD8" t="str">
        <f>IF($A8&lt;&gt;"",VLOOKUP(TRUNC(MID($A8,1,2),0),Plano_Contas!$H$3:$J$103,2,TRUE),"")</f>
        <v>Transferecia entre Contas</v>
      </c>
      <c r="BE8" s="201" t="str">
        <f t="shared" si="1"/>
        <v/>
      </c>
      <c r="BF8" t="str">
        <f ca="1">IF($BT8&lt;&gt;"",SUMIF($BD$3:$BD$1004,"="&amp;$BD8,INDIRECT(ADDRESS(3,BF$2,1,1)):INDIRECT(ADDRESS(1004,BF$2,1,1))),"")</f>
        <v/>
      </c>
      <c r="BG8" t="str">
        <f ca="1">IF($BT8&lt;&gt;"",SUMIF($BD$3:$BD$1004,"="&amp;$BD8,INDIRECT(ADDRESS(3,BG$2,1,1)):INDIRECT(ADDRESS(1004,BG$2,1,1))),"")</f>
        <v/>
      </c>
      <c r="BH8" t="str">
        <f ca="1">IF($BT8&lt;&gt;"",SUMIF($BD$3:$BD$1004,"="&amp;$BD8,INDIRECT(ADDRESS(3,BH$2,1,1)):INDIRECT(ADDRESS(1004,BH$2,1,1))),"")</f>
        <v/>
      </c>
      <c r="BI8" t="str">
        <f ca="1">IF($BT8&lt;&gt;"",SUMIF($BD$3:$BD$1004,"="&amp;$BD8,INDIRECT(ADDRESS(3,BI$2,1,1)):INDIRECT(ADDRESS(1004,BI$2,1,1))),"")</f>
        <v/>
      </c>
      <c r="BJ8" t="str">
        <f ca="1">IF($BT8&lt;&gt;"",SUMIF($BD$3:$BD$1004,"="&amp;$BD8,INDIRECT(ADDRESS(3,BJ$2,1,1)):INDIRECT(ADDRESS(1004,BJ$2,1,1))),"")</f>
        <v/>
      </c>
      <c r="BK8" t="str">
        <f ca="1">IF($BT8&lt;&gt;"",SUMIF($BD$3:$BD$1004,"="&amp;$BD8,INDIRECT(ADDRESS(3,BK$2,1,1)):INDIRECT(ADDRESS(1004,BK$2,1,1))),"")</f>
        <v/>
      </c>
      <c r="BL8" t="str">
        <f ca="1">IF($BT8&lt;&gt;"",SUMIF($BD$3:$BD$1004,"="&amp;$BD8,INDIRECT(ADDRESS(3,BL$2,1,1)):INDIRECT(ADDRESS(1004,BL$2,1,1))),"")</f>
        <v/>
      </c>
      <c r="BM8" t="str">
        <f ca="1">IF($BT8&lt;&gt;"",SUMIF($BD$3:$BD$1004,"="&amp;$BD8,INDIRECT(ADDRESS(3,BM$2,1,1)):INDIRECT(ADDRESS(1004,BM$2,1,1))),"")</f>
        <v/>
      </c>
      <c r="BN8" t="str">
        <f ca="1">IF($BT8&lt;&gt;"",SUMIF($BD$3:$BD$1004,"="&amp;$BD8,INDIRECT(ADDRESS(3,BN$2,1,1)):INDIRECT(ADDRESS(1004,BN$2,1,1))),"")</f>
        <v/>
      </c>
      <c r="BO8" t="str">
        <f ca="1">IF($BT8&lt;&gt;"",SUMIF($BD$3:$BD$1004,"="&amp;$BD8,INDIRECT(ADDRESS(3,BO$2,1,1)):INDIRECT(ADDRESS(1004,BO$2,1,1))),"")</f>
        <v/>
      </c>
      <c r="BP8" t="str">
        <f ca="1">IF($BT8&lt;&gt;"",SUMIF($BD$3:$BD$1004,"="&amp;$BD8,INDIRECT(ADDRESS(3,BP$2,1,1)):INDIRECT(ADDRESS(1004,BP$2,1,1))),"")</f>
        <v/>
      </c>
      <c r="BQ8" t="str">
        <f ca="1">IF($BT8&lt;&gt;"",SUMIF($BD$3:$BD$1004,"="&amp;$BD8,INDIRECT(ADDRESS(3,BQ$2,1,1)):INDIRECT(ADDRESS(1004,BQ$2,1,1))),"")</f>
        <v/>
      </c>
      <c r="BR8" t="str">
        <f ca="1">IF($BT8&lt;&gt;"",SUMIF($BD$3:$BD$1004,"="&amp;$BD8,INDIRECT(ADDRESS(3,BR$2,1,1)):INDIRECT(ADDRESS(1004,BR$2,1,1))),"")</f>
        <v/>
      </c>
      <c r="BS8" t="str">
        <f>IF($A8&lt;&gt;"",VLOOKUP(TRUNC(MID($A8,1,2),0),Plano_Contas!$H$3:$J$103,3,TRUE),"")</f>
        <v>T</v>
      </c>
      <c r="BT8" t="str">
        <f t="shared" si="2"/>
        <v/>
      </c>
      <c r="BV8">
        <f>Empresas!C8</f>
        <v>0</v>
      </c>
    </row>
    <row r="9" spans="1:74" x14ac:dyDescent="0.2">
      <c r="A9" s="89">
        <v>3010</v>
      </c>
      <c r="B9" s="52" t="str">
        <f>IF($A9&lt;&gt;"",VLOOKUP(""&amp;$A9,Plano_Contas!$A$3:$F$1003,6,0),"")</f>
        <v>3010 - [Despesa] Saidas Diversas (I)</v>
      </c>
      <c r="C9" s="91"/>
      <c r="D9" s="111"/>
      <c r="E9" s="112"/>
      <c r="F9" s="87"/>
      <c r="G9" s="85"/>
      <c r="H9" s="111"/>
      <c r="I9" s="112"/>
      <c r="J9" s="87"/>
      <c r="K9" s="85"/>
      <c r="L9" s="111"/>
      <c r="M9" s="112"/>
      <c r="N9" s="87"/>
      <c r="O9" s="85"/>
      <c r="P9" s="111"/>
      <c r="Q9" s="112"/>
      <c r="R9" s="87"/>
      <c r="S9" s="85"/>
      <c r="T9" s="111"/>
      <c r="U9" s="112"/>
      <c r="V9" s="87"/>
      <c r="W9" s="85"/>
      <c r="X9" s="111"/>
      <c r="Y9" s="112"/>
      <c r="Z9" s="87"/>
      <c r="AA9" s="85"/>
      <c r="AB9" s="111"/>
      <c r="AC9" s="112"/>
      <c r="AD9" s="87"/>
      <c r="AE9" s="85"/>
      <c r="AF9" s="111"/>
      <c r="AG9" s="112"/>
      <c r="AH9" s="87"/>
      <c r="AI9" s="85"/>
      <c r="AJ9" s="111"/>
      <c r="AK9" s="112"/>
      <c r="AL9" s="87"/>
      <c r="AM9" s="85"/>
      <c r="AN9" s="111"/>
      <c r="AO9" s="112"/>
      <c r="AP9" s="87"/>
      <c r="AQ9" s="85"/>
      <c r="AR9" s="111"/>
      <c r="AS9" s="112"/>
      <c r="AT9" s="87"/>
      <c r="AU9" s="85"/>
      <c r="AV9" s="111"/>
      <c r="AW9" s="112"/>
      <c r="AX9" s="87"/>
      <c r="AY9" s="85"/>
      <c r="AZ9" s="267">
        <f>SUM(E9,I9,M9,Q9,U9,Y9,AC9,AG9,AK9,AO9,AS9,AW9)</f>
        <v>0</v>
      </c>
      <c r="BA9" s="88">
        <f>SUM($G9,$K9,$O9,$S9,$W9,$AA9,$AE9,$AI9,$AM9,$AQ9,$AU9,$AY9)</f>
        <v>0</v>
      </c>
      <c r="BC9">
        <f>IF($A9&lt;&gt;"",COUNTIF($BD$3:$BD9,$BD9),0)</f>
        <v>1</v>
      </c>
      <c r="BD9" t="str">
        <f>IF($A9&lt;&gt;"",VLOOKUP(TRUNC(MID($A9,1,2),0),Plano_Contas!$H$3:$J$103,2,TRUE),"")</f>
        <v>Saídas</v>
      </c>
      <c r="BE9" s="201" t="str">
        <f t="shared" si="1"/>
        <v>Despesa</v>
      </c>
      <c r="BF9">
        <f ca="1">IF($BT9&lt;&gt;"",SUMIF($BD$3:$BD$1004,"="&amp;$BD9,INDIRECT(ADDRESS(3,BF$2,1,1)):INDIRECT(ADDRESS(1004,BF$2,1,1))),"")</f>
        <v>0</v>
      </c>
      <c r="BG9">
        <f ca="1">IF($BT9&lt;&gt;"",SUMIF($BD$3:$BD$1004,"="&amp;$BD9,INDIRECT(ADDRESS(3,BG$2,1,1)):INDIRECT(ADDRESS(1004,BG$2,1,1))),"")</f>
        <v>0</v>
      </c>
      <c r="BH9">
        <f ca="1">IF($BT9&lt;&gt;"",SUMIF($BD$3:$BD$1004,"="&amp;$BD9,INDIRECT(ADDRESS(3,BH$2,1,1)):INDIRECT(ADDRESS(1004,BH$2,1,1))),"")</f>
        <v>0</v>
      </c>
      <c r="BI9">
        <f ca="1">IF($BT9&lt;&gt;"",SUMIF($BD$3:$BD$1004,"="&amp;$BD9,INDIRECT(ADDRESS(3,BI$2,1,1)):INDIRECT(ADDRESS(1004,BI$2,1,1))),"")</f>
        <v>0</v>
      </c>
      <c r="BJ9">
        <f ca="1">IF($BT9&lt;&gt;"",SUMIF($BD$3:$BD$1004,"="&amp;$BD9,INDIRECT(ADDRESS(3,BJ$2,1,1)):INDIRECT(ADDRESS(1004,BJ$2,1,1))),"")</f>
        <v>0</v>
      </c>
      <c r="BK9">
        <f ca="1">IF($BT9&lt;&gt;"",SUMIF($BD$3:$BD$1004,"="&amp;$BD9,INDIRECT(ADDRESS(3,BK$2,1,1)):INDIRECT(ADDRESS(1004,BK$2,1,1))),"")</f>
        <v>0</v>
      </c>
      <c r="BL9">
        <f ca="1">IF($BT9&lt;&gt;"",SUMIF($BD$3:$BD$1004,"="&amp;$BD9,INDIRECT(ADDRESS(3,BL$2,1,1)):INDIRECT(ADDRESS(1004,BL$2,1,1))),"")</f>
        <v>0</v>
      </c>
      <c r="BM9">
        <f ca="1">IF($BT9&lt;&gt;"",SUMIF($BD$3:$BD$1004,"="&amp;$BD9,INDIRECT(ADDRESS(3,BM$2,1,1)):INDIRECT(ADDRESS(1004,BM$2,1,1))),"")</f>
        <v>0</v>
      </c>
      <c r="BN9">
        <f ca="1">IF($BT9&lt;&gt;"",SUMIF($BD$3:$BD$1004,"="&amp;$BD9,INDIRECT(ADDRESS(3,BN$2,1,1)):INDIRECT(ADDRESS(1004,BN$2,1,1))),"")</f>
        <v>0</v>
      </c>
      <c r="BO9">
        <f ca="1">IF($BT9&lt;&gt;"",SUMIF($BD$3:$BD$1004,"="&amp;$BD9,INDIRECT(ADDRESS(3,BO$2,1,1)):INDIRECT(ADDRESS(1004,BO$2,1,1))),"")</f>
        <v>0</v>
      </c>
      <c r="BP9">
        <f ca="1">IF($BT9&lt;&gt;"",SUMIF($BD$3:$BD$1004,"="&amp;$BD9,INDIRECT(ADDRESS(3,BP$2,1,1)):INDIRECT(ADDRESS(1004,BP$2,1,1))),"")</f>
        <v>0</v>
      </c>
      <c r="BQ9">
        <f ca="1">IF($BT9&lt;&gt;"",SUMIF($BD$3:$BD$1004,"="&amp;$BD9,INDIRECT(ADDRESS(3,BQ$2,1,1)):INDIRECT(ADDRESS(1004,BQ$2,1,1))),"")</f>
        <v>0</v>
      </c>
      <c r="BR9">
        <f ca="1">IF($BT9&lt;&gt;"",SUMIF($BD$3:$BD$1004,"="&amp;$BD9,INDIRECT(ADDRESS(3,BR$2,1,1)):INDIRECT(ADDRESS(1004,BR$2,1,1))),"")</f>
        <v>0</v>
      </c>
      <c r="BS9" t="str">
        <f>IF($A9&lt;&gt;"",VLOOKUP(TRUNC(MID($A9,1,2),0),Plano_Contas!$H$3:$J$103,3,TRUE),"")</f>
        <v>I</v>
      </c>
      <c r="BT9" t="str">
        <f t="shared" si="2"/>
        <v>Saídas (Despesa)</v>
      </c>
      <c r="BV9">
        <f>Empresas!C9</f>
        <v>0</v>
      </c>
    </row>
    <row r="10" spans="1:74" x14ac:dyDescent="0.2">
      <c r="A10" s="89">
        <v>3111</v>
      </c>
      <c r="B10" s="94" t="str">
        <f>IF($A10&lt;&gt;"",VLOOKUP(""&amp;$A10,Plano_Contas!$A$3:$F$1003,6,0),"")</f>
        <v>3111 - [Serviços] Empregada Domestica (V)</v>
      </c>
      <c r="C10" s="91"/>
      <c r="D10" s="111"/>
      <c r="E10" s="112"/>
      <c r="F10" s="87"/>
      <c r="G10" s="85">
        <v>-340</v>
      </c>
      <c r="H10" s="111"/>
      <c r="I10" s="112"/>
      <c r="J10" s="87"/>
      <c r="K10" s="85">
        <v>-430</v>
      </c>
      <c r="L10" s="111"/>
      <c r="M10" s="112"/>
      <c r="N10" s="87"/>
      <c r="O10" s="85">
        <v>-250</v>
      </c>
      <c r="P10" s="111"/>
      <c r="Q10" s="112"/>
      <c r="R10" s="87"/>
      <c r="S10" s="85">
        <v>-360</v>
      </c>
      <c r="T10" s="111"/>
      <c r="U10" s="112"/>
      <c r="V10" s="87"/>
      <c r="W10" s="85">
        <v>-500</v>
      </c>
      <c r="X10" s="111"/>
      <c r="Y10" s="112"/>
      <c r="Z10" s="87"/>
      <c r="AA10" s="85">
        <v>-190</v>
      </c>
      <c r="AB10" s="111"/>
      <c r="AC10" s="112"/>
      <c r="AD10" s="87"/>
      <c r="AE10" s="85">
        <v>-1235</v>
      </c>
      <c r="AF10" s="111"/>
      <c r="AG10" s="112"/>
      <c r="AH10" s="87"/>
      <c r="AI10" s="85">
        <v>-89</v>
      </c>
      <c r="AJ10" s="111"/>
      <c r="AK10" s="112"/>
      <c r="AL10" s="87"/>
      <c r="AM10" s="85">
        <v>-140</v>
      </c>
      <c r="AN10" s="111"/>
      <c r="AO10" s="112"/>
      <c r="AP10" s="87"/>
      <c r="AQ10" s="85">
        <v>-240</v>
      </c>
      <c r="AR10" s="111"/>
      <c r="AS10" s="112"/>
      <c r="AT10" s="87"/>
      <c r="AU10" s="85">
        <v>-500</v>
      </c>
      <c r="AV10" s="111"/>
      <c r="AW10" s="112"/>
      <c r="AX10" s="87"/>
      <c r="AY10" s="85">
        <v>-800</v>
      </c>
      <c r="AZ10" s="267">
        <f>SUM(E10,I10,M10,Q10,U10,Y10,AC10,AG10,AK10,AO10,AS10,AW10)</f>
        <v>0</v>
      </c>
      <c r="BA10" s="88">
        <f>SUM($G10,$K10,$O10,$S10,$W10,$AA10,$AE10,$AI10,$AM10,$AQ10,$AU10,$AY10)</f>
        <v>-5074</v>
      </c>
      <c r="BC10">
        <f>IF($A10&lt;&gt;"",COUNTIF($BD$3:$BD10,$BD10),0)</f>
        <v>1</v>
      </c>
      <c r="BD10" t="str">
        <f>IF($A10&lt;&gt;"",VLOOKUP(TRUNC(MID($A10,1,2),0),Plano_Contas!$H$3:$J$103,2,TRUE),"")</f>
        <v>Empregados</v>
      </c>
      <c r="BE10" s="201" t="str">
        <f t="shared" si="1"/>
        <v>Serviços</v>
      </c>
      <c r="BF10">
        <f ca="1">IF($BT10&lt;&gt;"",SUMIF($BD$3:$BD$1004,"="&amp;$BD10,INDIRECT(ADDRESS(3,BF$2,1,1)):INDIRECT(ADDRESS(1004,BF$2,1,1))),"")</f>
        <v>-340</v>
      </c>
      <c r="BG10">
        <f ca="1">IF($BT10&lt;&gt;"",SUMIF($BD$3:$BD$1004,"="&amp;$BD10,INDIRECT(ADDRESS(3,BG$2,1,1)):INDIRECT(ADDRESS(1004,BG$2,1,1))),"")</f>
        <v>-430</v>
      </c>
      <c r="BH10">
        <f ca="1">IF($BT10&lt;&gt;"",SUMIF($BD$3:$BD$1004,"="&amp;$BD10,INDIRECT(ADDRESS(3,BH$2,1,1)):INDIRECT(ADDRESS(1004,BH$2,1,1))),"")</f>
        <v>-250</v>
      </c>
      <c r="BI10">
        <f ca="1">IF($BT10&lt;&gt;"",SUMIF($BD$3:$BD$1004,"="&amp;$BD10,INDIRECT(ADDRESS(3,BI$2,1,1)):INDIRECT(ADDRESS(1004,BI$2,1,1))),"")</f>
        <v>-360</v>
      </c>
      <c r="BJ10">
        <f ca="1">IF($BT10&lt;&gt;"",SUMIF($BD$3:$BD$1004,"="&amp;$BD10,INDIRECT(ADDRESS(3,BJ$2,1,1)):INDIRECT(ADDRESS(1004,BJ$2,1,1))),"")</f>
        <v>-500</v>
      </c>
      <c r="BK10">
        <f ca="1">IF($BT10&lt;&gt;"",SUMIF($BD$3:$BD$1004,"="&amp;$BD10,INDIRECT(ADDRESS(3,BK$2,1,1)):INDIRECT(ADDRESS(1004,BK$2,1,1))),"")</f>
        <v>-190</v>
      </c>
      <c r="BL10">
        <f ca="1">IF($BT10&lt;&gt;"",SUMIF($BD$3:$BD$1004,"="&amp;$BD10,INDIRECT(ADDRESS(3,BL$2,1,1)):INDIRECT(ADDRESS(1004,BL$2,1,1))),"")</f>
        <v>-1235</v>
      </c>
      <c r="BM10">
        <f ca="1">IF($BT10&lt;&gt;"",SUMIF($BD$3:$BD$1004,"="&amp;$BD10,INDIRECT(ADDRESS(3,BM$2,1,1)):INDIRECT(ADDRESS(1004,BM$2,1,1))),"")</f>
        <v>-89</v>
      </c>
      <c r="BN10">
        <f ca="1">IF($BT10&lt;&gt;"",SUMIF($BD$3:$BD$1004,"="&amp;$BD10,INDIRECT(ADDRESS(3,BN$2,1,1)):INDIRECT(ADDRESS(1004,BN$2,1,1))),"")</f>
        <v>-140</v>
      </c>
      <c r="BO10">
        <f ca="1">IF($BT10&lt;&gt;"",SUMIF($BD$3:$BD$1004,"="&amp;$BD10,INDIRECT(ADDRESS(3,BO$2,1,1)):INDIRECT(ADDRESS(1004,BO$2,1,1))),"")</f>
        <v>-240</v>
      </c>
      <c r="BP10">
        <f ca="1">IF($BT10&lt;&gt;"",SUMIF($BD$3:$BD$1004,"="&amp;$BD10,INDIRECT(ADDRESS(3,BP$2,1,1)):INDIRECT(ADDRESS(1004,BP$2,1,1))),"")</f>
        <v>-500</v>
      </c>
      <c r="BQ10">
        <f ca="1">IF($BT10&lt;&gt;"",SUMIF($BD$3:$BD$1004,"="&amp;$BD10,INDIRECT(ADDRESS(3,BQ$2,1,1)):INDIRECT(ADDRESS(1004,BQ$2,1,1))),"")</f>
        <v>-800</v>
      </c>
      <c r="BR10">
        <f ca="1">IF($BT10&lt;&gt;"",SUMIF($BD$3:$BD$1004,"="&amp;$BD10,INDIRECT(ADDRESS(3,BR$2,1,1)):INDIRECT(ADDRESS(1004,BR$2,1,1))),"")</f>
        <v>-5074</v>
      </c>
      <c r="BS10" t="str">
        <f>IF($A10&lt;&gt;"",VLOOKUP(TRUNC(MID($A10,1,2),0),Plano_Contas!$H$3:$J$103,3,TRUE),"")</f>
        <v>V</v>
      </c>
      <c r="BT10" t="str">
        <f t="shared" si="2"/>
        <v>Empregados (Serviços)</v>
      </c>
      <c r="BV10">
        <f>Empresas!C10</f>
        <v>0</v>
      </c>
    </row>
    <row r="11" spans="1:74" x14ac:dyDescent="0.2">
      <c r="A11" s="89">
        <v>3211</v>
      </c>
      <c r="B11" s="94" t="str">
        <f>IF($A11&lt;&gt;"",VLOOKUP(""&amp;$A11,Plano_Contas!$A$3:$F$1003,6,0),"")</f>
        <v>3211 - [Educação] Cursos / Estudo Basico (S)</v>
      </c>
      <c r="C11" s="91"/>
      <c r="D11" s="111"/>
      <c r="E11" s="112"/>
      <c r="F11" s="87"/>
      <c r="G11" s="85"/>
      <c r="H11" s="111"/>
      <c r="I11" s="112"/>
      <c r="J11" s="87"/>
      <c r="K11" s="85"/>
      <c r="L11" s="111"/>
      <c r="M11" s="112"/>
      <c r="N11" s="87"/>
      <c r="O11" s="85"/>
      <c r="P11" s="111"/>
      <c r="Q11" s="112"/>
      <c r="R11" s="87"/>
      <c r="S11" s="85"/>
      <c r="T11" s="111"/>
      <c r="U11" s="112"/>
      <c r="V11" s="87"/>
      <c r="W11" s="85"/>
      <c r="X11" s="111"/>
      <c r="Y11" s="112"/>
      <c r="Z11" s="87"/>
      <c r="AA11" s="85"/>
      <c r="AB11" s="111"/>
      <c r="AC11" s="112"/>
      <c r="AD11" s="87"/>
      <c r="AE11" s="85"/>
      <c r="AF11" s="111"/>
      <c r="AG11" s="112"/>
      <c r="AH11" s="87"/>
      <c r="AI11" s="85"/>
      <c r="AJ11" s="111"/>
      <c r="AK11" s="112"/>
      <c r="AL11" s="87"/>
      <c r="AM11" s="117"/>
      <c r="AN11" s="111"/>
      <c r="AO11" s="112"/>
      <c r="AP11" s="87"/>
      <c r="AQ11" s="85"/>
      <c r="AR11" s="111"/>
      <c r="AS11" s="112"/>
      <c r="AT11" s="87"/>
      <c r="AU11" s="85"/>
      <c r="AV11" s="111"/>
      <c r="AW11" s="112"/>
      <c r="AX11" s="87"/>
      <c r="AY11" s="85"/>
      <c r="AZ11" s="267">
        <f>SUM(E11,I11,M11,Q11,U11,Y11,AC11,AG11,AK11,AO11,AS11,AW11)</f>
        <v>0</v>
      </c>
      <c r="BA11" s="88">
        <f>SUM($G11,$K11,$O11,$S11,$W11,$AA11,$AE11,$AI11,$AM11,$AQ11,$AU11,$AY11)</f>
        <v>0</v>
      </c>
      <c r="BC11">
        <f>IF($A11&lt;&gt;"",COUNTIF($BD$3:$BD11,$BD11),0)</f>
        <v>1</v>
      </c>
      <c r="BD11" t="str">
        <f>IF($A11&lt;&gt;"",VLOOKUP(TRUNC(MID($A11,1,2),0),Plano_Contas!$H$3:$J$103,2,TRUE),"")</f>
        <v>Estudos/Educação</v>
      </c>
      <c r="BE11" s="201" t="str">
        <f t="shared" si="1"/>
        <v>Educação</v>
      </c>
      <c r="BF11">
        <f ca="1">IF($BT11&lt;&gt;"",SUMIF($BD$3:$BD$1004,"="&amp;$BD11,INDIRECT(ADDRESS(3,BF$2,1,1)):INDIRECT(ADDRESS(1004,BF$2,1,1))),"")</f>
        <v>0</v>
      </c>
      <c r="BG11">
        <f ca="1">IF($BT11&lt;&gt;"",SUMIF($BD$3:$BD$1004,"="&amp;$BD11,INDIRECT(ADDRESS(3,BG$2,1,1)):INDIRECT(ADDRESS(1004,BG$2,1,1))),"")</f>
        <v>0</v>
      </c>
      <c r="BH11">
        <f ca="1">IF($BT11&lt;&gt;"",SUMIF($BD$3:$BD$1004,"="&amp;$BD11,INDIRECT(ADDRESS(3,BH$2,1,1)):INDIRECT(ADDRESS(1004,BH$2,1,1))),"")</f>
        <v>0</v>
      </c>
      <c r="BI11">
        <f ca="1">IF($BT11&lt;&gt;"",SUMIF($BD$3:$BD$1004,"="&amp;$BD11,INDIRECT(ADDRESS(3,BI$2,1,1)):INDIRECT(ADDRESS(1004,BI$2,1,1))),"")</f>
        <v>0</v>
      </c>
      <c r="BJ11">
        <f ca="1">IF($BT11&lt;&gt;"",SUMIF($BD$3:$BD$1004,"="&amp;$BD11,INDIRECT(ADDRESS(3,BJ$2,1,1)):INDIRECT(ADDRESS(1004,BJ$2,1,1))),"")</f>
        <v>0</v>
      </c>
      <c r="BK11">
        <f ca="1">IF($BT11&lt;&gt;"",SUMIF($BD$3:$BD$1004,"="&amp;$BD11,INDIRECT(ADDRESS(3,BK$2,1,1)):INDIRECT(ADDRESS(1004,BK$2,1,1))),"")</f>
        <v>0</v>
      </c>
      <c r="BL11">
        <f ca="1">IF($BT11&lt;&gt;"",SUMIF($BD$3:$BD$1004,"="&amp;$BD11,INDIRECT(ADDRESS(3,BL$2,1,1)):INDIRECT(ADDRESS(1004,BL$2,1,1))),"")</f>
        <v>0</v>
      </c>
      <c r="BM11">
        <f ca="1">IF($BT11&lt;&gt;"",SUMIF($BD$3:$BD$1004,"="&amp;$BD11,INDIRECT(ADDRESS(3,BM$2,1,1)):INDIRECT(ADDRESS(1004,BM$2,1,1))),"")</f>
        <v>0</v>
      </c>
      <c r="BN11">
        <f ca="1">IF($BT11&lt;&gt;"",SUMIF($BD$3:$BD$1004,"="&amp;$BD11,INDIRECT(ADDRESS(3,BN$2,1,1)):INDIRECT(ADDRESS(1004,BN$2,1,1))),"")</f>
        <v>0</v>
      </c>
      <c r="BO11">
        <f ca="1">IF($BT11&lt;&gt;"",SUMIF($BD$3:$BD$1004,"="&amp;$BD11,INDIRECT(ADDRESS(3,BO$2,1,1)):INDIRECT(ADDRESS(1004,BO$2,1,1))),"")</f>
        <v>0</v>
      </c>
      <c r="BP11">
        <f ca="1">IF($BT11&lt;&gt;"",SUMIF($BD$3:$BD$1004,"="&amp;$BD11,INDIRECT(ADDRESS(3,BP$2,1,1)):INDIRECT(ADDRESS(1004,BP$2,1,1))),"")</f>
        <v>0</v>
      </c>
      <c r="BQ11">
        <f ca="1">IF($BT11&lt;&gt;"",SUMIF($BD$3:$BD$1004,"="&amp;$BD11,INDIRECT(ADDRESS(3,BQ$2,1,1)):INDIRECT(ADDRESS(1004,BQ$2,1,1))),"")</f>
        <v>0</v>
      </c>
      <c r="BR11">
        <f ca="1">IF($BT11&lt;&gt;"",SUMIF($BD$3:$BD$1004,"="&amp;$BD11,INDIRECT(ADDRESS(3,BR$2,1,1)):INDIRECT(ADDRESS(1004,BR$2,1,1))),"")</f>
        <v>0</v>
      </c>
      <c r="BS11" t="str">
        <f>IF($A11&lt;&gt;"",VLOOKUP(TRUNC(MID($A11,1,2),0),Plano_Contas!$H$3:$J$103,3,TRUE),"")</f>
        <v>S</v>
      </c>
      <c r="BT11" t="str">
        <f t="shared" si="2"/>
        <v>Estudos/Educação (Educação)</v>
      </c>
      <c r="BV11">
        <f>Empresas!C11</f>
        <v>0</v>
      </c>
    </row>
    <row r="12" spans="1:74" x14ac:dyDescent="0.2">
      <c r="A12" s="89">
        <v>3410</v>
      </c>
      <c r="B12" s="52" t="str">
        <f>IF($A12&lt;&gt;"",VLOOKUP(""&amp;$A12,Plano_Contas!$A$3:$F$1003,6,0),"")</f>
        <v>3410 - [Alimentação] Alimentação / Restaurantes (V)</v>
      </c>
      <c r="C12" s="91"/>
      <c r="D12" s="111"/>
      <c r="E12" s="112">
        <v>-500</v>
      </c>
      <c r="F12" s="87"/>
      <c r="G12" s="85">
        <v>-346</v>
      </c>
      <c r="H12" s="111"/>
      <c r="I12" s="112">
        <v>-550</v>
      </c>
      <c r="J12" s="87"/>
      <c r="K12" s="85"/>
      <c r="L12" s="111"/>
      <c r="M12" s="112">
        <v>-550</v>
      </c>
      <c r="N12" s="87"/>
      <c r="O12" s="85"/>
      <c r="P12" s="111"/>
      <c r="Q12" s="112"/>
      <c r="R12" s="87"/>
      <c r="S12" s="85"/>
      <c r="T12" s="111"/>
      <c r="U12" s="112"/>
      <c r="V12" s="87"/>
      <c r="W12" s="85"/>
      <c r="X12" s="111"/>
      <c r="Y12" s="112"/>
      <c r="Z12" s="87"/>
      <c r="AA12" s="85"/>
      <c r="AB12" s="111"/>
      <c r="AC12" s="112"/>
      <c r="AD12" s="87"/>
      <c r="AE12" s="85"/>
      <c r="AF12" s="111"/>
      <c r="AG12" s="112"/>
      <c r="AH12" s="87"/>
      <c r="AI12" s="85"/>
      <c r="AJ12" s="111"/>
      <c r="AK12" s="112"/>
      <c r="AL12" s="87"/>
      <c r="AM12" s="85"/>
      <c r="AN12" s="111"/>
      <c r="AO12" s="112"/>
      <c r="AP12" s="87"/>
      <c r="AQ12" s="85"/>
      <c r="AR12" s="111"/>
      <c r="AS12" s="112"/>
      <c r="AT12" s="87"/>
      <c r="AU12" s="85"/>
      <c r="AV12" s="111"/>
      <c r="AW12" s="112"/>
      <c r="AX12" s="87"/>
      <c r="AY12" s="85"/>
      <c r="AZ12" s="267">
        <f>SUM(E12,I12,M12,Q12,U12,Y12,AC12,AG12,AK12,AO12,AS12,AW12)</f>
        <v>-1600</v>
      </c>
      <c r="BA12" s="88">
        <f>SUM($G12,$K12,$O12,$S12,$W12,$AA12,$AE12,$AI12,$AM12,$AQ12,$AU12,$AY12)</f>
        <v>-346</v>
      </c>
      <c r="BC12">
        <f>IF($A12&lt;&gt;"",COUNTIF($BD$3:$BD12,$BD12),0)</f>
        <v>1</v>
      </c>
      <c r="BD12" t="str">
        <f>IF($A12&lt;&gt;"",VLOOKUP(TRUNC(MID($A12,1,2),0),Plano_Contas!$H$3:$J$103,2,TRUE),"")</f>
        <v>Alimentação</v>
      </c>
      <c r="BE12" s="201" t="str">
        <f t="shared" si="1"/>
        <v>Alimentação</v>
      </c>
      <c r="BF12">
        <f ca="1">IF($BT12&lt;&gt;"",SUMIF($BD$3:$BD$1004,"="&amp;$BD12,INDIRECT(ADDRESS(3,BF$2,1,1)):INDIRECT(ADDRESS(1004,BF$2,1,1))),"")</f>
        <v>-3346</v>
      </c>
      <c r="BG12">
        <f ca="1">IF($BT12&lt;&gt;"",SUMIF($BD$3:$BD$1004,"="&amp;$BD12,INDIRECT(ADDRESS(3,BG$2,1,1)):INDIRECT(ADDRESS(1004,BG$2,1,1))),"")</f>
        <v>-3900</v>
      </c>
      <c r="BH12">
        <f ca="1">IF($BT12&lt;&gt;"",SUMIF($BD$3:$BD$1004,"="&amp;$BD12,INDIRECT(ADDRESS(3,BH$2,1,1)):INDIRECT(ADDRESS(1004,BH$2,1,1))),"")</f>
        <v>-3000</v>
      </c>
      <c r="BI12">
        <f ca="1">IF($BT12&lt;&gt;"",SUMIF($BD$3:$BD$1004,"="&amp;$BD12,INDIRECT(ADDRESS(3,BI$2,1,1)):INDIRECT(ADDRESS(1004,BI$2,1,1))),"")</f>
        <v>-3010</v>
      </c>
      <c r="BJ12">
        <f ca="1">IF($BT12&lt;&gt;"",SUMIF($BD$3:$BD$1004,"="&amp;$BD12,INDIRECT(ADDRESS(3,BJ$2,1,1)):INDIRECT(ADDRESS(1004,BJ$2,1,1))),"")</f>
        <v>-3000</v>
      </c>
      <c r="BK12">
        <f ca="1">IF($BT12&lt;&gt;"",SUMIF($BD$3:$BD$1004,"="&amp;$BD12,INDIRECT(ADDRESS(3,BK$2,1,1)):INDIRECT(ADDRESS(1004,BK$2,1,1))),"")</f>
        <v>-3000</v>
      </c>
      <c r="BL12">
        <f ca="1">IF($BT12&lt;&gt;"",SUMIF($BD$3:$BD$1004,"="&amp;$BD12,INDIRECT(ADDRESS(3,BL$2,1,1)):INDIRECT(ADDRESS(1004,BL$2,1,1))),"")</f>
        <v>-3000</v>
      </c>
      <c r="BM12">
        <f ca="1">IF($BT12&lt;&gt;"",SUMIF($BD$3:$BD$1004,"="&amp;$BD12,INDIRECT(ADDRESS(3,BM$2,1,1)):INDIRECT(ADDRESS(1004,BM$2,1,1))),"")</f>
        <v>-3000</v>
      </c>
      <c r="BN12">
        <f ca="1">IF($BT12&lt;&gt;"",SUMIF($BD$3:$BD$1004,"="&amp;$BD12,INDIRECT(ADDRESS(3,BN$2,1,1)):INDIRECT(ADDRESS(1004,BN$2,1,1))),"")</f>
        <v>-2000</v>
      </c>
      <c r="BO12">
        <f ca="1">IF($BT12&lt;&gt;"",SUMIF($BD$3:$BD$1004,"="&amp;$BD12,INDIRECT(ADDRESS(3,BO$2,1,1)):INDIRECT(ADDRESS(1004,BO$2,1,1))),"")</f>
        <v>-3100</v>
      </c>
      <c r="BP12">
        <f ca="1">IF($BT12&lt;&gt;"",SUMIF($BD$3:$BD$1004,"="&amp;$BD12,INDIRECT(ADDRESS(3,BP$2,1,1)):INDIRECT(ADDRESS(1004,BP$2,1,1))),"")</f>
        <v>-3000</v>
      </c>
      <c r="BQ12">
        <f ca="1">IF($BT12&lt;&gt;"",SUMIF($BD$3:$BD$1004,"="&amp;$BD12,INDIRECT(ADDRESS(3,BQ$2,1,1)):INDIRECT(ADDRESS(1004,BQ$2,1,1))),"")</f>
        <v>-5250</v>
      </c>
      <c r="BR12">
        <f ca="1">IF($BT12&lt;&gt;"",SUMIF($BD$3:$BD$1004,"="&amp;$BD12,INDIRECT(ADDRESS(3,BR$2,1,1)):INDIRECT(ADDRESS(1004,BR$2,1,1))),"")</f>
        <v>-38606</v>
      </c>
      <c r="BS12" t="str">
        <f>IF($A12&lt;&gt;"",VLOOKUP(TRUNC(MID($A12,1,2),0),Plano_Contas!$H$3:$J$103,3,TRUE),"")</f>
        <v>V</v>
      </c>
      <c r="BT12" t="str">
        <f t="shared" si="2"/>
        <v>Alimentação (Alimentação)</v>
      </c>
      <c r="BV12">
        <f>Empresas!C12</f>
        <v>0</v>
      </c>
    </row>
    <row r="13" spans="1:74" x14ac:dyDescent="0.2">
      <c r="A13" s="89">
        <v>3411</v>
      </c>
      <c r="B13" s="52" t="str">
        <f>IF($A13&lt;&gt;"",VLOOKUP(""&amp;$A13,Plano_Contas!$A$3:$F$1003,6,0),"")</f>
        <v>3411 - [Alimentação] Supermercado (V)</v>
      </c>
      <c r="C13" s="91"/>
      <c r="D13" s="111">
        <v>42755</v>
      </c>
      <c r="E13" s="112">
        <v>-3000</v>
      </c>
      <c r="F13" s="87"/>
      <c r="G13" s="85">
        <v>-3000</v>
      </c>
      <c r="H13" s="111">
        <v>42786</v>
      </c>
      <c r="I13" s="112">
        <v>-3000</v>
      </c>
      <c r="J13" s="87">
        <v>43149</v>
      </c>
      <c r="K13" s="85">
        <f>-1300+-2600</f>
        <v>-3900</v>
      </c>
      <c r="L13" s="111"/>
      <c r="M13" s="112">
        <v>-3000</v>
      </c>
      <c r="N13" s="87"/>
      <c r="O13" s="85">
        <v>-3000</v>
      </c>
      <c r="P13" s="111"/>
      <c r="Q13" s="112">
        <v>-3000</v>
      </c>
      <c r="R13" s="87"/>
      <c r="S13" s="85">
        <v>-3010</v>
      </c>
      <c r="T13" s="111"/>
      <c r="U13" s="112">
        <v>-3000</v>
      </c>
      <c r="V13" s="87"/>
      <c r="W13" s="85">
        <v>-3000</v>
      </c>
      <c r="X13" s="111"/>
      <c r="Y13" s="112">
        <v>-3000</v>
      </c>
      <c r="Z13" s="87"/>
      <c r="AA13" s="85">
        <v>-3000</v>
      </c>
      <c r="AB13" s="111"/>
      <c r="AC13" s="112">
        <v>-3000</v>
      </c>
      <c r="AD13" s="87"/>
      <c r="AE13" s="85">
        <v>-3000</v>
      </c>
      <c r="AF13" s="111"/>
      <c r="AG13" s="112">
        <v>-3000</v>
      </c>
      <c r="AH13" s="87"/>
      <c r="AI13" s="85">
        <v>-3000</v>
      </c>
      <c r="AJ13" s="111"/>
      <c r="AK13" s="112">
        <v>-3000</v>
      </c>
      <c r="AL13" s="87"/>
      <c r="AM13" s="85">
        <v>-2000</v>
      </c>
      <c r="AN13" s="111"/>
      <c r="AO13" s="112">
        <v>-3000</v>
      </c>
      <c r="AP13" s="87"/>
      <c r="AQ13" s="85">
        <v>-3100</v>
      </c>
      <c r="AR13" s="111"/>
      <c r="AS13" s="112">
        <v>-3000</v>
      </c>
      <c r="AT13" s="87"/>
      <c r="AU13" s="85">
        <v>-3000</v>
      </c>
      <c r="AV13" s="111"/>
      <c r="AW13" s="112">
        <v>-3000</v>
      </c>
      <c r="AX13" s="87">
        <v>43094</v>
      </c>
      <c r="AY13" s="85">
        <f>-3000+-1200+-1050</f>
        <v>-5250</v>
      </c>
      <c r="AZ13" s="267">
        <f>SUM(E13,I13,M13,Q13,U13,Y13,AC13,AG13,AK13,AO13,AS13,AW13)</f>
        <v>-36000</v>
      </c>
      <c r="BA13" s="88">
        <f>SUM($G13,$K13,$O13,$S13,$W13,$AA13,$AE13,$AI13,$AM13,$AQ13,$AU13,$AY13)</f>
        <v>-38260</v>
      </c>
      <c r="BC13">
        <f>IF($A13&lt;&gt;"",COUNTIF($BD$3:$BD13,$BD13),0)</f>
        <v>2</v>
      </c>
      <c r="BD13" t="str">
        <f>IF($A13&lt;&gt;"",VLOOKUP(TRUNC(MID($A13,1,2),0),Plano_Contas!$H$3:$J$103,2,TRUE),"")</f>
        <v>Alimentação</v>
      </c>
      <c r="BE13" s="201" t="str">
        <f t="shared" si="1"/>
        <v>Alimentação</v>
      </c>
      <c r="BF13" t="str">
        <f ca="1">IF($BT13&lt;&gt;"",SUMIF($BD$3:$BD$1004,"="&amp;$BD13,INDIRECT(ADDRESS(3,BF$2,1,1)):INDIRECT(ADDRESS(1004,BF$2,1,1))),"")</f>
        <v/>
      </c>
      <c r="BG13" t="str">
        <f ca="1">IF($BT13&lt;&gt;"",SUMIF($BD$3:$BD$1004,"="&amp;$BD13,INDIRECT(ADDRESS(3,BG$2,1,1)):INDIRECT(ADDRESS(1004,BG$2,1,1))),"")</f>
        <v/>
      </c>
      <c r="BH13" t="str">
        <f ca="1">IF($BT13&lt;&gt;"",SUMIF($BD$3:$BD$1004,"="&amp;$BD13,INDIRECT(ADDRESS(3,BH$2,1,1)):INDIRECT(ADDRESS(1004,BH$2,1,1))),"")</f>
        <v/>
      </c>
      <c r="BI13" t="str">
        <f ca="1">IF($BT13&lt;&gt;"",SUMIF($BD$3:$BD$1004,"="&amp;$BD13,INDIRECT(ADDRESS(3,BI$2,1,1)):INDIRECT(ADDRESS(1004,BI$2,1,1))),"")</f>
        <v/>
      </c>
      <c r="BJ13" t="str">
        <f ca="1">IF($BT13&lt;&gt;"",SUMIF($BD$3:$BD$1004,"="&amp;$BD13,INDIRECT(ADDRESS(3,BJ$2,1,1)):INDIRECT(ADDRESS(1004,BJ$2,1,1))),"")</f>
        <v/>
      </c>
      <c r="BK13" t="str">
        <f ca="1">IF($BT13&lt;&gt;"",SUMIF($BD$3:$BD$1004,"="&amp;$BD13,INDIRECT(ADDRESS(3,BK$2,1,1)):INDIRECT(ADDRESS(1004,BK$2,1,1))),"")</f>
        <v/>
      </c>
      <c r="BL13" t="str">
        <f ca="1">IF($BT13&lt;&gt;"",SUMIF($BD$3:$BD$1004,"="&amp;$BD13,INDIRECT(ADDRESS(3,BL$2,1,1)):INDIRECT(ADDRESS(1004,BL$2,1,1))),"")</f>
        <v/>
      </c>
      <c r="BM13" t="str">
        <f ca="1">IF($BT13&lt;&gt;"",SUMIF($BD$3:$BD$1004,"="&amp;$BD13,INDIRECT(ADDRESS(3,BM$2,1,1)):INDIRECT(ADDRESS(1004,BM$2,1,1))),"")</f>
        <v/>
      </c>
      <c r="BN13" t="str">
        <f ca="1">IF($BT13&lt;&gt;"",SUMIF($BD$3:$BD$1004,"="&amp;$BD13,INDIRECT(ADDRESS(3,BN$2,1,1)):INDIRECT(ADDRESS(1004,BN$2,1,1))),"")</f>
        <v/>
      </c>
      <c r="BO13" t="str">
        <f ca="1">IF($BT13&lt;&gt;"",SUMIF($BD$3:$BD$1004,"="&amp;$BD13,INDIRECT(ADDRESS(3,BO$2,1,1)):INDIRECT(ADDRESS(1004,BO$2,1,1))),"")</f>
        <v/>
      </c>
      <c r="BP13" t="str">
        <f ca="1">IF($BT13&lt;&gt;"",SUMIF($BD$3:$BD$1004,"="&amp;$BD13,INDIRECT(ADDRESS(3,BP$2,1,1)):INDIRECT(ADDRESS(1004,BP$2,1,1))),"")</f>
        <v/>
      </c>
      <c r="BQ13" t="str">
        <f ca="1">IF($BT13&lt;&gt;"",SUMIF($BD$3:$BD$1004,"="&amp;$BD13,INDIRECT(ADDRESS(3,BQ$2,1,1)):INDIRECT(ADDRESS(1004,BQ$2,1,1))),"")</f>
        <v/>
      </c>
      <c r="BR13" t="str">
        <f ca="1">IF($BT13&lt;&gt;"",SUMIF($BD$3:$BD$1004,"="&amp;$BD13,INDIRECT(ADDRESS(3,BR$2,1,1)):INDIRECT(ADDRESS(1004,BR$2,1,1))),"")</f>
        <v/>
      </c>
      <c r="BS13" t="str">
        <f>IF($A13&lt;&gt;"",VLOOKUP(TRUNC(MID($A13,1,2),0),Plano_Contas!$H$3:$J$103,3,TRUE),"")</f>
        <v>V</v>
      </c>
      <c r="BT13" t="str">
        <f t="shared" si="2"/>
        <v/>
      </c>
      <c r="BV13">
        <f>Empresas!C13</f>
        <v>0</v>
      </c>
    </row>
    <row r="14" spans="1:74" x14ac:dyDescent="0.2">
      <c r="A14" s="89">
        <v>3610</v>
      </c>
      <c r="B14" s="52" t="str">
        <f>IF($A14&lt;&gt;"",VLOOKUP(""&amp;$A14,Plano_Contas!$A$3:$F$1003,6,0),"")</f>
        <v>3610 - [Transporte] Transportes em geral / publico (V)</v>
      </c>
      <c r="C14" s="91"/>
      <c r="D14" s="111"/>
      <c r="E14" s="112"/>
      <c r="F14" s="87"/>
      <c r="G14" s="85"/>
      <c r="H14" s="111"/>
      <c r="I14" s="112"/>
      <c r="J14" s="87"/>
      <c r="K14" s="85"/>
      <c r="L14" s="111"/>
      <c r="M14" s="112"/>
      <c r="N14" s="87"/>
      <c r="O14" s="85"/>
      <c r="P14" s="111"/>
      <c r="Q14" s="112"/>
      <c r="R14" s="87"/>
      <c r="S14" s="85"/>
      <c r="T14" s="111"/>
      <c r="U14" s="112"/>
      <c r="V14" s="87"/>
      <c r="W14" s="85"/>
      <c r="X14" s="111"/>
      <c r="Y14" s="112"/>
      <c r="Z14" s="87"/>
      <c r="AA14" s="85"/>
      <c r="AB14" s="111"/>
      <c r="AC14" s="112"/>
      <c r="AD14" s="87"/>
      <c r="AE14" s="85"/>
      <c r="AF14" s="111"/>
      <c r="AG14" s="112"/>
      <c r="AH14" s="87"/>
      <c r="AI14" s="117"/>
      <c r="AJ14" s="111"/>
      <c r="AK14" s="112"/>
      <c r="AL14" s="87"/>
      <c r="AM14" s="85"/>
      <c r="AN14" s="111"/>
      <c r="AO14" s="112"/>
      <c r="AP14" s="87"/>
      <c r="AQ14" s="85"/>
      <c r="AR14" s="111"/>
      <c r="AS14" s="112"/>
      <c r="AT14" s="87"/>
      <c r="AU14" s="85"/>
      <c r="AV14" s="111"/>
      <c r="AW14" s="112"/>
      <c r="AX14" s="87"/>
      <c r="AY14" s="85"/>
      <c r="AZ14" s="267">
        <f>SUM(E14,I14,M14,Q14,U14,Y14,AC14,AG14,AK14,AO14,AS14,AW14)</f>
        <v>0</v>
      </c>
      <c r="BA14" s="88">
        <f>SUM($G14,$K14,$O14,$S14,$W14,$AA14,$AE14,$AI14,$AM14,$AQ14,$AU14,$AY14)</f>
        <v>0</v>
      </c>
      <c r="BC14">
        <f>IF($A14&lt;&gt;"",COUNTIF($BD$3:$BD14,$BD14),0)</f>
        <v>1</v>
      </c>
      <c r="BD14" t="str">
        <f>IF($A14&lt;&gt;"",VLOOKUP(TRUNC(MID($A14,1,2),0),Plano_Contas!$H$3:$J$103,2,TRUE),"")</f>
        <v>Transporte</v>
      </c>
      <c r="BE14" s="201" t="str">
        <f t="shared" si="1"/>
        <v>Transporte</v>
      </c>
      <c r="BF14">
        <f ca="1">IF($BT14&lt;&gt;"",SUMIF($BD$3:$BD$1004,"="&amp;$BD14,INDIRECT(ADDRESS(3,BF$2,1,1)):INDIRECT(ADDRESS(1004,BF$2,1,1))),"")</f>
        <v>0</v>
      </c>
      <c r="BG14">
        <f ca="1">IF($BT14&lt;&gt;"",SUMIF($BD$3:$BD$1004,"="&amp;$BD14,INDIRECT(ADDRESS(3,BG$2,1,1)):INDIRECT(ADDRESS(1004,BG$2,1,1))),"")</f>
        <v>0</v>
      </c>
      <c r="BH14">
        <f ca="1">IF($BT14&lt;&gt;"",SUMIF($BD$3:$BD$1004,"="&amp;$BD14,INDIRECT(ADDRESS(3,BH$2,1,1)):INDIRECT(ADDRESS(1004,BH$2,1,1))),"")</f>
        <v>0</v>
      </c>
      <c r="BI14">
        <f ca="1">IF($BT14&lt;&gt;"",SUMIF($BD$3:$BD$1004,"="&amp;$BD14,INDIRECT(ADDRESS(3,BI$2,1,1)):INDIRECT(ADDRESS(1004,BI$2,1,1))),"")</f>
        <v>0</v>
      </c>
      <c r="BJ14">
        <f ca="1">IF($BT14&lt;&gt;"",SUMIF($BD$3:$BD$1004,"="&amp;$BD14,INDIRECT(ADDRESS(3,BJ$2,1,1)):INDIRECT(ADDRESS(1004,BJ$2,1,1))),"")</f>
        <v>0</v>
      </c>
      <c r="BK14">
        <f ca="1">IF($BT14&lt;&gt;"",SUMIF($BD$3:$BD$1004,"="&amp;$BD14,INDIRECT(ADDRESS(3,BK$2,1,1)):INDIRECT(ADDRESS(1004,BK$2,1,1))),"")</f>
        <v>0</v>
      </c>
      <c r="BL14">
        <f ca="1">IF($BT14&lt;&gt;"",SUMIF($BD$3:$BD$1004,"="&amp;$BD14,INDIRECT(ADDRESS(3,BL$2,1,1)):INDIRECT(ADDRESS(1004,BL$2,1,1))),"")</f>
        <v>0</v>
      </c>
      <c r="BM14">
        <f ca="1">IF($BT14&lt;&gt;"",SUMIF($BD$3:$BD$1004,"="&amp;$BD14,INDIRECT(ADDRESS(3,BM$2,1,1)):INDIRECT(ADDRESS(1004,BM$2,1,1))),"")</f>
        <v>0</v>
      </c>
      <c r="BN14">
        <f ca="1">IF($BT14&lt;&gt;"",SUMIF($BD$3:$BD$1004,"="&amp;$BD14,INDIRECT(ADDRESS(3,BN$2,1,1)):INDIRECT(ADDRESS(1004,BN$2,1,1))),"")</f>
        <v>0</v>
      </c>
      <c r="BO14">
        <f ca="1">IF($BT14&lt;&gt;"",SUMIF($BD$3:$BD$1004,"="&amp;$BD14,INDIRECT(ADDRESS(3,BO$2,1,1)):INDIRECT(ADDRESS(1004,BO$2,1,1))),"")</f>
        <v>0</v>
      </c>
      <c r="BP14">
        <f ca="1">IF($BT14&lt;&gt;"",SUMIF($BD$3:$BD$1004,"="&amp;$BD14,INDIRECT(ADDRESS(3,BP$2,1,1)):INDIRECT(ADDRESS(1004,BP$2,1,1))),"")</f>
        <v>0</v>
      </c>
      <c r="BQ14">
        <f ca="1">IF($BT14&lt;&gt;"",SUMIF($BD$3:$BD$1004,"="&amp;$BD14,INDIRECT(ADDRESS(3,BQ$2,1,1)):INDIRECT(ADDRESS(1004,BQ$2,1,1))),"")</f>
        <v>0</v>
      </c>
      <c r="BR14">
        <f ca="1">IF($BT14&lt;&gt;"",SUMIF($BD$3:$BD$1004,"="&amp;$BD14,INDIRECT(ADDRESS(3,BR$2,1,1)):INDIRECT(ADDRESS(1004,BR$2,1,1))),"")</f>
        <v>0</v>
      </c>
      <c r="BS14" t="str">
        <f>IF($A14&lt;&gt;"",VLOOKUP(TRUNC(MID($A14,1,2),0),Plano_Contas!$H$3:$J$103,3,TRUE),"")</f>
        <v>V</v>
      </c>
      <c r="BT14" t="str">
        <f t="shared" si="2"/>
        <v>Transporte (Transporte)</v>
      </c>
      <c r="BV14">
        <f>Empresas!C14</f>
        <v>0</v>
      </c>
    </row>
    <row r="15" spans="1:74" x14ac:dyDescent="0.2">
      <c r="A15" s="89">
        <v>3710</v>
      </c>
      <c r="B15" s="52" t="str">
        <f>IF($A15&lt;&gt;"",VLOOKUP(""&amp;$A15,Plano_Contas!$A$3:$F$1003,6,0),"")</f>
        <v>3710 - [Transporte] Veiculos / Automóveis (I)</v>
      </c>
      <c r="C15" s="91"/>
      <c r="D15" s="111"/>
      <c r="E15" s="112"/>
      <c r="F15" s="87"/>
      <c r="G15" s="85"/>
      <c r="H15" s="111"/>
      <c r="I15" s="112"/>
      <c r="J15" s="87"/>
      <c r="K15" s="85"/>
      <c r="L15" s="111"/>
      <c r="M15" s="112"/>
      <c r="N15" s="87"/>
      <c r="O15" s="85"/>
      <c r="P15" s="111"/>
      <c r="Q15" s="112"/>
      <c r="R15" s="87"/>
      <c r="S15" s="85"/>
      <c r="T15" s="111"/>
      <c r="U15" s="112"/>
      <c r="V15" s="87"/>
      <c r="W15" s="85"/>
      <c r="X15" s="111"/>
      <c r="Y15" s="112"/>
      <c r="Z15" s="87"/>
      <c r="AA15" s="85"/>
      <c r="AB15" s="111"/>
      <c r="AC15" s="112"/>
      <c r="AD15" s="87"/>
      <c r="AE15" s="85"/>
      <c r="AF15" s="111"/>
      <c r="AG15" s="112"/>
      <c r="AH15" s="87"/>
      <c r="AI15" s="85"/>
      <c r="AJ15" s="111"/>
      <c r="AK15" s="112"/>
      <c r="AL15" s="87"/>
      <c r="AM15" s="85"/>
      <c r="AN15" s="111"/>
      <c r="AO15" s="112"/>
      <c r="AP15" s="87"/>
      <c r="AQ15" s="85"/>
      <c r="AR15" s="111"/>
      <c r="AS15" s="112"/>
      <c r="AT15" s="87"/>
      <c r="AU15" s="85"/>
      <c r="AV15" s="111"/>
      <c r="AW15" s="112"/>
      <c r="AX15" s="87"/>
      <c r="AY15" s="85"/>
      <c r="AZ15" s="267">
        <f>SUM(E15,I15,M15,Q15,U15,Y15,AC15,AG15,AK15,AO15,AS15,AW15)</f>
        <v>0</v>
      </c>
      <c r="BA15" s="88">
        <f>SUM($G15,$K15,$O15,$S15,$W15,$AA15,$AE15,$AI15,$AM15,$AQ15,$AU15,$AY15)</f>
        <v>0</v>
      </c>
      <c r="BC15">
        <f>IF($A15&lt;&gt;"",COUNTIF($BD$3:$BD15,$BD15),0)</f>
        <v>1</v>
      </c>
      <c r="BD15" t="str">
        <f>IF($A15&lt;&gt;"",VLOOKUP(TRUNC(MID($A15,1,2),0),Plano_Contas!$H$3:$J$103,2,TRUE),"")</f>
        <v>Veiculos</v>
      </c>
      <c r="BE15" s="201" t="str">
        <f t="shared" si="1"/>
        <v>Transporte</v>
      </c>
      <c r="BF15">
        <f ca="1">IF($BT15&lt;&gt;"",SUMIF($BD$3:$BD$1004,"="&amp;$BD15,INDIRECT(ADDRESS(3,BF$2,1,1)):INDIRECT(ADDRESS(1004,BF$2,1,1))),"")</f>
        <v>0</v>
      </c>
      <c r="BG15">
        <f ca="1">IF($BT15&lt;&gt;"",SUMIF($BD$3:$BD$1004,"="&amp;$BD15,INDIRECT(ADDRESS(3,BG$2,1,1)):INDIRECT(ADDRESS(1004,BG$2,1,1))),"")</f>
        <v>0</v>
      </c>
      <c r="BH15">
        <f ca="1">IF($BT15&lt;&gt;"",SUMIF($BD$3:$BD$1004,"="&amp;$BD15,INDIRECT(ADDRESS(3,BH$2,1,1)):INDIRECT(ADDRESS(1004,BH$2,1,1))),"")</f>
        <v>0</v>
      </c>
      <c r="BI15">
        <f ca="1">IF($BT15&lt;&gt;"",SUMIF($BD$3:$BD$1004,"="&amp;$BD15,INDIRECT(ADDRESS(3,BI$2,1,1)):INDIRECT(ADDRESS(1004,BI$2,1,1))),"")</f>
        <v>0</v>
      </c>
      <c r="BJ15">
        <f ca="1">IF($BT15&lt;&gt;"",SUMIF($BD$3:$BD$1004,"="&amp;$BD15,INDIRECT(ADDRESS(3,BJ$2,1,1)):INDIRECT(ADDRESS(1004,BJ$2,1,1))),"")</f>
        <v>0</v>
      </c>
      <c r="BK15">
        <f ca="1">IF($BT15&lt;&gt;"",SUMIF($BD$3:$BD$1004,"="&amp;$BD15,INDIRECT(ADDRESS(3,BK$2,1,1)):INDIRECT(ADDRESS(1004,BK$2,1,1))),"")</f>
        <v>0</v>
      </c>
      <c r="BL15">
        <f ca="1">IF($BT15&lt;&gt;"",SUMIF($BD$3:$BD$1004,"="&amp;$BD15,INDIRECT(ADDRESS(3,BL$2,1,1)):INDIRECT(ADDRESS(1004,BL$2,1,1))),"")</f>
        <v>0</v>
      </c>
      <c r="BM15">
        <f ca="1">IF($BT15&lt;&gt;"",SUMIF($BD$3:$BD$1004,"="&amp;$BD15,INDIRECT(ADDRESS(3,BM$2,1,1)):INDIRECT(ADDRESS(1004,BM$2,1,1))),"")</f>
        <v>0</v>
      </c>
      <c r="BN15">
        <f ca="1">IF($BT15&lt;&gt;"",SUMIF($BD$3:$BD$1004,"="&amp;$BD15,INDIRECT(ADDRESS(3,BN$2,1,1)):INDIRECT(ADDRESS(1004,BN$2,1,1))),"")</f>
        <v>0</v>
      </c>
      <c r="BO15">
        <f ca="1">IF($BT15&lt;&gt;"",SUMIF($BD$3:$BD$1004,"="&amp;$BD15,INDIRECT(ADDRESS(3,BO$2,1,1)):INDIRECT(ADDRESS(1004,BO$2,1,1))),"")</f>
        <v>0</v>
      </c>
      <c r="BP15">
        <f ca="1">IF($BT15&lt;&gt;"",SUMIF($BD$3:$BD$1004,"="&amp;$BD15,INDIRECT(ADDRESS(3,BP$2,1,1)):INDIRECT(ADDRESS(1004,BP$2,1,1))),"")</f>
        <v>0</v>
      </c>
      <c r="BQ15">
        <f ca="1">IF($BT15&lt;&gt;"",SUMIF($BD$3:$BD$1004,"="&amp;$BD15,INDIRECT(ADDRESS(3,BQ$2,1,1)):INDIRECT(ADDRESS(1004,BQ$2,1,1))),"")</f>
        <v>0</v>
      </c>
      <c r="BR15">
        <f ca="1">IF($BT15&lt;&gt;"",SUMIF($BD$3:$BD$1004,"="&amp;$BD15,INDIRECT(ADDRESS(3,BR$2,1,1)):INDIRECT(ADDRESS(1004,BR$2,1,1))),"")</f>
        <v>0</v>
      </c>
      <c r="BS15" t="str">
        <f>IF($A15&lt;&gt;"",VLOOKUP(TRUNC(MID($A15,1,2),0),Plano_Contas!$H$3:$J$103,3,TRUE),"")</f>
        <v>I</v>
      </c>
      <c r="BT15" t="str">
        <f t="shared" si="2"/>
        <v>Veiculos (Transporte)</v>
      </c>
      <c r="BV15">
        <f>Empresas!C15</f>
        <v>0</v>
      </c>
    </row>
    <row r="16" spans="1:74" x14ac:dyDescent="0.2">
      <c r="A16" s="89">
        <v>3711</v>
      </c>
      <c r="B16" s="52" t="str">
        <f>IF($A16&lt;&gt;"",VLOOKUP(""&amp;$A16,Plano_Contas!$A$3:$F$1003,6,0),"")</f>
        <v>3711 - [Transporte] Combustível (I)</v>
      </c>
      <c r="C16" s="91"/>
      <c r="D16" s="111"/>
      <c r="E16" s="112"/>
      <c r="F16" s="87"/>
      <c r="G16" s="85"/>
      <c r="H16" s="111"/>
      <c r="I16" s="112"/>
      <c r="J16" s="87"/>
      <c r="K16" s="85"/>
      <c r="L16" s="111"/>
      <c r="M16" s="112"/>
      <c r="N16" s="87"/>
      <c r="O16" s="85"/>
      <c r="P16" s="111"/>
      <c r="Q16" s="112"/>
      <c r="R16" s="87"/>
      <c r="S16" s="85"/>
      <c r="T16" s="111"/>
      <c r="U16" s="112"/>
      <c r="V16" s="87"/>
      <c r="W16" s="85"/>
      <c r="X16" s="111"/>
      <c r="Y16" s="112"/>
      <c r="Z16" s="87"/>
      <c r="AA16" s="85"/>
      <c r="AB16" s="111"/>
      <c r="AC16" s="112"/>
      <c r="AD16" s="87"/>
      <c r="AE16" s="85"/>
      <c r="AF16" s="111"/>
      <c r="AG16" s="112"/>
      <c r="AH16" s="87"/>
      <c r="AI16" s="85"/>
      <c r="AJ16" s="111"/>
      <c r="AK16" s="112"/>
      <c r="AL16" s="87"/>
      <c r="AM16" s="85"/>
      <c r="AN16" s="111"/>
      <c r="AO16" s="112"/>
      <c r="AP16" s="87"/>
      <c r="AQ16" s="85"/>
      <c r="AR16" s="111"/>
      <c r="AS16" s="112"/>
      <c r="AT16" s="87"/>
      <c r="AU16" s="85"/>
      <c r="AV16" s="111"/>
      <c r="AW16" s="112"/>
      <c r="AX16" s="87"/>
      <c r="AY16" s="85"/>
      <c r="AZ16" s="267">
        <f>SUM(E16,I16,M16,Q16,U16,Y16,AC16,AG16,AK16,AO16,AS16,AW16)</f>
        <v>0</v>
      </c>
      <c r="BA16" s="88">
        <f>SUM($G16,$K16,$O16,$S16,$W16,$AA16,$AE16,$AI16,$AM16,$AQ16,$AU16,$AY16)</f>
        <v>0</v>
      </c>
      <c r="BC16">
        <f>IF($A16&lt;&gt;"",COUNTIF($BD$3:$BD16,$BD16),0)</f>
        <v>2</v>
      </c>
      <c r="BD16" t="str">
        <f>IF($A16&lt;&gt;"",VLOOKUP(TRUNC(MID($A16,1,2),0),Plano_Contas!$H$3:$J$103,2,TRUE),"")</f>
        <v>Veiculos</v>
      </c>
      <c r="BE16" s="201" t="str">
        <f t="shared" si="1"/>
        <v>Transporte</v>
      </c>
      <c r="BF16" t="str">
        <f ca="1">IF($BT16&lt;&gt;"",SUMIF($BD$3:$BD$1004,"="&amp;$BD16,INDIRECT(ADDRESS(3,BF$2,1,1)):INDIRECT(ADDRESS(1004,BF$2,1,1))),"")</f>
        <v/>
      </c>
      <c r="BG16" t="str">
        <f ca="1">IF($BT16&lt;&gt;"",SUMIF($BD$3:$BD$1004,"="&amp;$BD16,INDIRECT(ADDRESS(3,BG$2,1,1)):INDIRECT(ADDRESS(1004,BG$2,1,1))),"")</f>
        <v/>
      </c>
      <c r="BH16" t="str">
        <f ca="1">IF($BT16&lt;&gt;"",SUMIF($BD$3:$BD$1004,"="&amp;$BD16,INDIRECT(ADDRESS(3,BH$2,1,1)):INDIRECT(ADDRESS(1004,BH$2,1,1))),"")</f>
        <v/>
      </c>
      <c r="BI16" t="str">
        <f ca="1">IF($BT16&lt;&gt;"",SUMIF($BD$3:$BD$1004,"="&amp;$BD16,INDIRECT(ADDRESS(3,BI$2,1,1)):INDIRECT(ADDRESS(1004,BI$2,1,1))),"")</f>
        <v/>
      </c>
      <c r="BJ16" t="str">
        <f ca="1">IF($BT16&lt;&gt;"",SUMIF($BD$3:$BD$1004,"="&amp;$BD16,INDIRECT(ADDRESS(3,BJ$2,1,1)):INDIRECT(ADDRESS(1004,BJ$2,1,1))),"")</f>
        <v/>
      </c>
      <c r="BK16" t="str">
        <f ca="1">IF($BT16&lt;&gt;"",SUMIF($BD$3:$BD$1004,"="&amp;$BD16,INDIRECT(ADDRESS(3,BK$2,1,1)):INDIRECT(ADDRESS(1004,BK$2,1,1))),"")</f>
        <v/>
      </c>
      <c r="BL16" t="str">
        <f ca="1">IF($BT16&lt;&gt;"",SUMIF($BD$3:$BD$1004,"="&amp;$BD16,INDIRECT(ADDRESS(3,BL$2,1,1)):INDIRECT(ADDRESS(1004,BL$2,1,1))),"")</f>
        <v/>
      </c>
      <c r="BM16" t="str">
        <f ca="1">IF($BT16&lt;&gt;"",SUMIF($BD$3:$BD$1004,"="&amp;$BD16,INDIRECT(ADDRESS(3,BM$2,1,1)):INDIRECT(ADDRESS(1004,BM$2,1,1))),"")</f>
        <v/>
      </c>
      <c r="BN16" t="str">
        <f ca="1">IF($BT16&lt;&gt;"",SUMIF($BD$3:$BD$1004,"="&amp;$BD16,INDIRECT(ADDRESS(3,BN$2,1,1)):INDIRECT(ADDRESS(1004,BN$2,1,1))),"")</f>
        <v/>
      </c>
      <c r="BO16" t="str">
        <f ca="1">IF($BT16&lt;&gt;"",SUMIF($BD$3:$BD$1004,"="&amp;$BD16,INDIRECT(ADDRESS(3,BO$2,1,1)):INDIRECT(ADDRESS(1004,BO$2,1,1))),"")</f>
        <v/>
      </c>
      <c r="BP16" t="str">
        <f ca="1">IF($BT16&lt;&gt;"",SUMIF($BD$3:$BD$1004,"="&amp;$BD16,INDIRECT(ADDRESS(3,BP$2,1,1)):INDIRECT(ADDRESS(1004,BP$2,1,1))),"")</f>
        <v/>
      </c>
      <c r="BQ16" t="str">
        <f ca="1">IF($BT16&lt;&gt;"",SUMIF($BD$3:$BD$1004,"="&amp;$BD16,INDIRECT(ADDRESS(3,BQ$2,1,1)):INDIRECT(ADDRESS(1004,BQ$2,1,1))),"")</f>
        <v/>
      </c>
      <c r="BR16" t="str">
        <f ca="1">IF($BT16&lt;&gt;"",SUMIF($BD$3:$BD$1004,"="&amp;$BD16,INDIRECT(ADDRESS(3,BR$2,1,1)):INDIRECT(ADDRESS(1004,BR$2,1,1))),"")</f>
        <v/>
      </c>
      <c r="BS16" t="str">
        <f>IF($A16&lt;&gt;"",VLOOKUP(TRUNC(MID($A16,1,2),0),Plano_Contas!$H$3:$J$103,3,TRUE),"")</f>
        <v>I</v>
      </c>
      <c r="BT16" t="str">
        <f t="shared" si="2"/>
        <v/>
      </c>
      <c r="BV16">
        <f>Empresas!C16</f>
        <v>0</v>
      </c>
    </row>
    <row r="17" spans="1:74" x14ac:dyDescent="0.2">
      <c r="A17" s="89">
        <v>3712</v>
      </c>
      <c r="B17" s="52" t="str">
        <f>IF($A17&lt;&gt;"",VLOOKUP(""&amp;$A17,Plano_Contas!$A$3:$F$1003,6,0),"")</f>
        <v>3712 - [Transporte] Estacionamento (I)</v>
      </c>
      <c r="C17" s="91"/>
      <c r="D17" s="111"/>
      <c r="E17" s="112"/>
      <c r="F17" s="87"/>
      <c r="G17" s="85"/>
      <c r="H17" s="111"/>
      <c r="I17" s="112"/>
      <c r="J17" s="87"/>
      <c r="K17" s="85"/>
      <c r="L17" s="111"/>
      <c r="M17" s="112"/>
      <c r="N17" s="87"/>
      <c r="O17" s="85"/>
      <c r="P17" s="111"/>
      <c r="Q17" s="112"/>
      <c r="R17" s="87"/>
      <c r="S17" s="85"/>
      <c r="T17" s="111"/>
      <c r="U17" s="112"/>
      <c r="V17" s="87"/>
      <c r="W17" s="85"/>
      <c r="X17" s="111"/>
      <c r="Y17" s="112"/>
      <c r="Z17" s="87"/>
      <c r="AA17" s="85"/>
      <c r="AB17" s="111"/>
      <c r="AC17" s="112"/>
      <c r="AD17" s="87"/>
      <c r="AE17" s="85"/>
      <c r="AF17" s="111"/>
      <c r="AG17" s="112"/>
      <c r="AH17" s="87"/>
      <c r="AI17" s="85"/>
      <c r="AJ17" s="111"/>
      <c r="AK17" s="112"/>
      <c r="AL17" s="87"/>
      <c r="AM17" s="85"/>
      <c r="AN17" s="111"/>
      <c r="AO17" s="112"/>
      <c r="AP17" s="87"/>
      <c r="AQ17" s="85"/>
      <c r="AR17" s="111"/>
      <c r="AS17" s="112"/>
      <c r="AT17" s="87"/>
      <c r="AU17" s="85"/>
      <c r="AV17" s="111"/>
      <c r="AW17" s="112"/>
      <c r="AX17" s="87"/>
      <c r="AY17" s="85"/>
      <c r="AZ17" s="267">
        <f>SUM(E17,I17,M17,Q17,U17,Y17,AC17,AG17,AK17,AO17,AS17,AW17)</f>
        <v>0</v>
      </c>
      <c r="BA17" s="88">
        <f>SUM($G17,$K17,$O17,$S17,$W17,$AA17,$AE17,$AI17,$AM17,$AQ17,$AU17,$AY17)</f>
        <v>0</v>
      </c>
      <c r="BC17">
        <f>IF($A17&lt;&gt;"",COUNTIF($BD$3:$BD17,$BD17),0)</f>
        <v>3</v>
      </c>
      <c r="BD17" t="str">
        <f>IF($A17&lt;&gt;"",VLOOKUP(TRUNC(MID($A17,1,2),0),Plano_Contas!$H$3:$J$103,2,TRUE),"")</f>
        <v>Veiculos</v>
      </c>
      <c r="BE17" s="201" t="str">
        <f t="shared" si="1"/>
        <v>Transporte</v>
      </c>
      <c r="BF17" t="str">
        <f ca="1">IF($BT17&lt;&gt;"",SUMIF($BD$3:$BD$1004,"="&amp;$BD17,INDIRECT(ADDRESS(3,BF$2,1,1)):INDIRECT(ADDRESS(1004,BF$2,1,1))),"")</f>
        <v/>
      </c>
      <c r="BG17" t="str">
        <f ca="1">IF($BT17&lt;&gt;"",SUMIF($BD$3:$BD$1004,"="&amp;$BD17,INDIRECT(ADDRESS(3,BG$2,1,1)):INDIRECT(ADDRESS(1004,BG$2,1,1))),"")</f>
        <v/>
      </c>
      <c r="BH17" t="str">
        <f ca="1">IF($BT17&lt;&gt;"",SUMIF($BD$3:$BD$1004,"="&amp;$BD17,INDIRECT(ADDRESS(3,BH$2,1,1)):INDIRECT(ADDRESS(1004,BH$2,1,1))),"")</f>
        <v/>
      </c>
      <c r="BI17" t="str">
        <f ca="1">IF($BT17&lt;&gt;"",SUMIF($BD$3:$BD$1004,"="&amp;$BD17,INDIRECT(ADDRESS(3,BI$2,1,1)):INDIRECT(ADDRESS(1004,BI$2,1,1))),"")</f>
        <v/>
      </c>
      <c r="BJ17" t="str">
        <f ca="1">IF($BT17&lt;&gt;"",SUMIF($BD$3:$BD$1004,"="&amp;$BD17,INDIRECT(ADDRESS(3,BJ$2,1,1)):INDIRECT(ADDRESS(1004,BJ$2,1,1))),"")</f>
        <v/>
      </c>
      <c r="BK17" t="str">
        <f ca="1">IF($BT17&lt;&gt;"",SUMIF($BD$3:$BD$1004,"="&amp;$BD17,INDIRECT(ADDRESS(3,BK$2,1,1)):INDIRECT(ADDRESS(1004,BK$2,1,1))),"")</f>
        <v/>
      </c>
      <c r="BL17" t="str">
        <f ca="1">IF($BT17&lt;&gt;"",SUMIF($BD$3:$BD$1004,"="&amp;$BD17,INDIRECT(ADDRESS(3,BL$2,1,1)):INDIRECT(ADDRESS(1004,BL$2,1,1))),"")</f>
        <v/>
      </c>
      <c r="BM17" t="str">
        <f ca="1">IF($BT17&lt;&gt;"",SUMIF($BD$3:$BD$1004,"="&amp;$BD17,INDIRECT(ADDRESS(3,BM$2,1,1)):INDIRECT(ADDRESS(1004,BM$2,1,1))),"")</f>
        <v/>
      </c>
      <c r="BN17" t="str">
        <f ca="1">IF($BT17&lt;&gt;"",SUMIF($BD$3:$BD$1004,"="&amp;$BD17,INDIRECT(ADDRESS(3,BN$2,1,1)):INDIRECT(ADDRESS(1004,BN$2,1,1))),"")</f>
        <v/>
      </c>
      <c r="BO17" t="str">
        <f ca="1">IF($BT17&lt;&gt;"",SUMIF($BD$3:$BD$1004,"="&amp;$BD17,INDIRECT(ADDRESS(3,BO$2,1,1)):INDIRECT(ADDRESS(1004,BO$2,1,1))),"")</f>
        <v/>
      </c>
      <c r="BP17" t="str">
        <f ca="1">IF($BT17&lt;&gt;"",SUMIF($BD$3:$BD$1004,"="&amp;$BD17,INDIRECT(ADDRESS(3,BP$2,1,1)):INDIRECT(ADDRESS(1004,BP$2,1,1))),"")</f>
        <v/>
      </c>
      <c r="BQ17" t="str">
        <f ca="1">IF($BT17&lt;&gt;"",SUMIF($BD$3:$BD$1004,"="&amp;$BD17,INDIRECT(ADDRESS(3,BQ$2,1,1)):INDIRECT(ADDRESS(1004,BQ$2,1,1))),"")</f>
        <v/>
      </c>
      <c r="BR17" t="str">
        <f ca="1">IF($BT17&lt;&gt;"",SUMIF($BD$3:$BD$1004,"="&amp;$BD17,INDIRECT(ADDRESS(3,BR$2,1,1)):INDIRECT(ADDRESS(1004,BR$2,1,1))),"")</f>
        <v/>
      </c>
      <c r="BS17" t="str">
        <f>IF($A17&lt;&gt;"",VLOOKUP(TRUNC(MID($A17,1,2),0),Plano_Contas!$H$3:$J$103,3,TRUE),"")</f>
        <v>I</v>
      </c>
      <c r="BT17" t="str">
        <f t="shared" si="2"/>
        <v/>
      </c>
      <c r="BV17">
        <f>Empresas!C17</f>
        <v>0</v>
      </c>
    </row>
    <row r="18" spans="1:74" x14ac:dyDescent="0.2">
      <c r="A18" s="89">
        <v>3713</v>
      </c>
      <c r="B18" s="52" t="str">
        <f>IF($A18&lt;&gt;"",VLOOKUP(""&amp;$A18,Plano_Contas!$A$3:$F$1003,6,0),"")</f>
        <v>3713 - [Transporte] Manutenção/Óleo/Peças de Veículos (I)</v>
      </c>
      <c r="C18" s="91"/>
      <c r="D18" s="111"/>
      <c r="E18" s="112"/>
      <c r="F18" s="87"/>
      <c r="G18" s="85"/>
      <c r="H18" s="111"/>
      <c r="I18" s="112"/>
      <c r="J18" s="87"/>
      <c r="K18" s="85"/>
      <c r="L18" s="111"/>
      <c r="M18" s="112"/>
      <c r="N18" s="87"/>
      <c r="O18" s="85"/>
      <c r="P18" s="111"/>
      <c r="Q18" s="112"/>
      <c r="R18" s="87"/>
      <c r="S18" s="85"/>
      <c r="T18" s="111"/>
      <c r="U18" s="112"/>
      <c r="V18" s="87"/>
      <c r="W18" s="85"/>
      <c r="X18" s="111"/>
      <c r="Y18" s="112"/>
      <c r="Z18" s="87"/>
      <c r="AA18" s="85"/>
      <c r="AB18" s="111"/>
      <c r="AC18" s="112"/>
      <c r="AD18" s="87"/>
      <c r="AE18" s="85"/>
      <c r="AF18" s="111"/>
      <c r="AG18" s="112"/>
      <c r="AH18" s="87"/>
      <c r="AI18" s="85"/>
      <c r="AJ18" s="111"/>
      <c r="AK18" s="112"/>
      <c r="AL18" s="87"/>
      <c r="AM18" s="85"/>
      <c r="AN18" s="111"/>
      <c r="AO18" s="112"/>
      <c r="AP18" s="87"/>
      <c r="AQ18" s="85"/>
      <c r="AR18" s="111"/>
      <c r="AS18" s="112"/>
      <c r="AT18" s="87"/>
      <c r="AU18" s="85"/>
      <c r="AV18" s="111"/>
      <c r="AW18" s="112"/>
      <c r="AX18" s="87"/>
      <c r="AY18" s="85"/>
      <c r="AZ18" s="267">
        <f>SUM(E18,I18,M18,Q18,U18,Y18,AC18,AG18,AK18,AO18,AS18,AW18)</f>
        <v>0</v>
      </c>
      <c r="BA18" s="88">
        <f>SUM($G18,$K18,$O18,$S18,$W18,$AA18,$AE18,$AI18,$AM18,$AQ18,$AU18,$AY18)</f>
        <v>0</v>
      </c>
      <c r="BC18">
        <f>IF($A18&lt;&gt;"",COUNTIF($BD$3:$BD18,$BD18),0)</f>
        <v>4</v>
      </c>
      <c r="BD18" t="str">
        <f>IF($A18&lt;&gt;"",VLOOKUP(TRUNC(MID($A18,1,2),0),Plano_Contas!$H$3:$J$103,2,TRUE),"")</f>
        <v>Veiculos</v>
      </c>
      <c r="BE18" s="201" t="str">
        <f t="shared" si="1"/>
        <v>Transporte</v>
      </c>
      <c r="BF18" t="str">
        <f ca="1">IF($BT18&lt;&gt;"",SUMIF($BD$3:$BD$1004,"="&amp;$BD18,INDIRECT(ADDRESS(3,BF$2,1,1)):INDIRECT(ADDRESS(1004,BF$2,1,1))),"")</f>
        <v/>
      </c>
      <c r="BG18" t="str">
        <f ca="1">IF($BT18&lt;&gt;"",SUMIF($BD$3:$BD$1004,"="&amp;$BD18,INDIRECT(ADDRESS(3,BG$2,1,1)):INDIRECT(ADDRESS(1004,BG$2,1,1))),"")</f>
        <v/>
      </c>
      <c r="BH18" t="str">
        <f ca="1">IF($BT18&lt;&gt;"",SUMIF($BD$3:$BD$1004,"="&amp;$BD18,INDIRECT(ADDRESS(3,BH$2,1,1)):INDIRECT(ADDRESS(1004,BH$2,1,1))),"")</f>
        <v/>
      </c>
      <c r="BI18" t="str">
        <f ca="1">IF($BT18&lt;&gt;"",SUMIF($BD$3:$BD$1004,"="&amp;$BD18,INDIRECT(ADDRESS(3,BI$2,1,1)):INDIRECT(ADDRESS(1004,BI$2,1,1))),"")</f>
        <v/>
      </c>
      <c r="BJ18" t="str">
        <f ca="1">IF($BT18&lt;&gt;"",SUMIF($BD$3:$BD$1004,"="&amp;$BD18,INDIRECT(ADDRESS(3,BJ$2,1,1)):INDIRECT(ADDRESS(1004,BJ$2,1,1))),"")</f>
        <v/>
      </c>
      <c r="BK18" t="str">
        <f ca="1">IF($BT18&lt;&gt;"",SUMIF($BD$3:$BD$1004,"="&amp;$BD18,INDIRECT(ADDRESS(3,BK$2,1,1)):INDIRECT(ADDRESS(1004,BK$2,1,1))),"")</f>
        <v/>
      </c>
      <c r="BL18" t="str">
        <f ca="1">IF($BT18&lt;&gt;"",SUMIF($BD$3:$BD$1004,"="&amp;$BD18,INDIRECT(ADDRESS(3,BL$2,1,1)):INDIRECT(ADDRESS(1004,BL$2,1,1))),"")</f>
        <v/>
      </c>
      <c r="BM18" t="str">
        <f ca="1">IF($BT18&lt;&gt;"",SUMIF($BD$3:$BD$1004,"="&amp;$BD18,INDIRECT(ADDRESS(3,BM$2,1,1)):INDIRECT(ADDRESS(1004,BM$2,1,1))),"")</f>
        <v/>
      </c>
      <c r="BN18" t="str">
        <f ca="1">IF($BT18&lt;&gt;"",SUMIF($BD$3:$BD$1004,"="&amp;$BD18,INDIRECT(ADDRESS(3,BN$2,1,1)):INDIRECT(ADDRESS(1004,BN$2,1,1))),"")</f>
        <v/>
      </c>
      <c r="BO18" t="str">
        <f ca="1">IF($BT18&lt;&gt;"",SUMIF($BD$3:$BD$1004,"="&amp;$BD18,INDIRECT(ADDRESS(3,BO$2,1,1)):INDIRECT(ADDRESS(1004,BO$2,1,1))),"")</f>
        <v/>
      </c>
      <c r="BP18" t="str">
        <f ca="1">IF($BT18&lt;&gt;"",SUMIF($BD$3:$BD$1004,"="&amp;$BD18,INDIRECT(ADDRESS(3,BP$2,1,1)):INDIRECT(ADDRESS(1004,BP$2,1,1))),"")</f>
        <v/>
      </c>
      <c r="BQ18" t="str">
        <f ca="1">IF($BT18&lt;&gt;"",SUMIF($BD$3:$BD$1004,"="&amp;$BD18,INDIRECT(ADDRESS(3,BQ$2,1,1)):INDIRECT(ADDRESS(1004,BQ$2,1,1))),"")</f>
        <v/>
      </c>
      <c r="BR18" t="str">
        <f ca="1">IF($BT18&lt;&gt;"",SUMIF($BD$3:$BD$1004,"="&amp;$BD18,INDIRECT(ADDRESS(3,BR$2,1,1)):INDIRECT(ADDRESS(1004,BR$2,1,1))),"")</f>
        <v/>
      </c>
      <c r="BS18" t="str">
        <f>IF($A18&lt;&gt;"",VLOOKUP(TRUNC(MID($A18,1,2),0),Plano_Contas!$H$3:$J$103,3,TRUE),"")</f>
        <v>I</v>
      </c>
      <c r="BT18" t="str">
        <f t="shared" si="2"/>
        <v/>
      </c>
      <c r="BV18">
        <f>Empresas!C18</f>
        <v>0</v>
      </c>
    </row>
    <row r="19" spans="1:74" x14ac:dyDescent="0.2">
      <c r="A19" s="89">
        <v>3714</v>
      </c>
      <c r="B19" s="52" t="str">
        <f>IF($A19&lt;&gt;"",VLOOKUP(""&amp;$A19,Plano_Contas!$A$3:$F$1003,6,0),"")</f>
        <v>3714 - [Banco] Seguros Automotivos (I)</v>
      </c>
      <c r="C19" s="91"/>
      <c r="D19" s="111"/>
      <c r="E19" s="112"/>
      <c r="F19" s="87"/>
      <c r="G19" s="85"/>
      <c r="H19" s="111"/>
      <c r="I19" s="112"/>
      <c r="J19" s="87"/>
      <c r="K19" s="85"/>
      <c r="L19" s="111"/>
      <c r="M19" s="112"/>
      <c r="N19" s="87"/>
      <c r="O19" s="85"/>
      <c r="P19" s="111"/>
      <c r="Q19" s="112"/>
      <c r="R19" s="87"/>
      <c r="S19" s="85"/>
      <c r="T19" s="111"/>
      <c r="U19" s="112"/>
      <c r="V19" s="87"/>
      <c r="W19" s="85"/>
      <c r="X19" s="111"/>
      <c r="Y19" s="112"/>
      <c r="Z19" s="87"/>
      <c r="AA19" s="85"/>
      <c r="AB19" s="111"/>
      <c r="AC19" s="112"/>
      <c r="AD19" s="87"/>
      <c r="AE19" s="85"/>
      <c r="AF19" s="111"/>
      <c r="AG19" s="112"/>
      <c r="AH19" s="87"/>
      <c r="AI19" s="85"/>
      <c r="AJ19" s="111"/>
      <c r="AK19" s="112"/>
      <c r="AL19" s="87"/>
      <c r="AM19" s="85"/>
      <c r="AN19" s="111"/>
      <c r="AO19" s="112"/>
      <c r="AP19" s="87"/>
      <c r="AQ19" s="85"/>
      <c r="AR19" s="111"/>
      <c r="AS19" s="112"/>
      <c r="AT19" s="87"/>
      <c r="AU19" s="85"/>
      <c r="AV19" s="111"/>
      <c r="AW19" s="112"/>
      <c r="AX19" s="87"/>
      <c r="AY19" s="85"/>
      <c r="AZ19" s="267">
        <f>SUM(E19,I19,M19,Q19,U19,Y19,AC19,AG19,AK19,AO19,AS19,AW19)</f>
        <v>0</v>
      </c>
      <c r="BA19" s="88">
        <f>SUM($G19,$K19,$O19,$S19,$W19,$AA19,$AE19,$AI19,$AM19,$AQ19,$AU19,$AY19)</f>
        <v>0</v>
      </c>
      <c r="BC19">
        <f>IF($A19&lt;&gt;"",COUNTIF($BD$3:$BD19,$BD19),0)</f>
        <v>5</v>
      </c>
      <c r="BD19" t="str">
        <f>IF($A19&lt;&gt;"",VLOOKUP(TRUNC(MID($A19,1,2),0),Plano_Contas!$H$3:$J$103,2,TRUE),"")</f>
        <v>Veiculos</v>
      </c>
      <c r="BE19" s="201" t="str">
        <f t="shared" si="1"/>
        <v>Banco</v>
      </c>
      <c r="BF19" t="str">
        <f ca="1">IF($BT19&lt;&gt;"",SUMIF($BD$3:$BD$1004,"="&amp;$BD19,INDIRECT(ADDRESS(3,BF$2,1,1)):INDIRECT(ADDRESS(1004,BF$2,1,1))),"")</f>
        <v/>
      </c>
      <c r="BG19" t="str">
        <f ca="1">IF($BT19&lt;&gt;"",SUMIF($BD$3:$BD$1004,"="&amp;$BD19,INDIRECT(ADDRESS(3,BG$2,1,1)):INDIRECT(ADDRESS(1004,BG$2,1,1))),"")</f>
        <v/>
      </c>
      <c r="BH19" t="str">
        <f ca="1">IF($BT19&lt;&gt;"",SUMIF($BD$3:$BD$1004,"="&amp;$BD19,INDIRECT(ADDRESS(3,BH$2,1,1)):INDIRECT(ADDRESS(1004,BH$2,1,1))),"")</f>
        <v/>
      </c>
      <c r="BI19" t="str">
        <f ca="1">IF($BT19&lt;&gt;"",SUMIF($BD$3:$BD$1004,"="&amp;$BD19,INDIRECT(ADDRESS(3,BI$2,1,1)):INDIRECT(ADDRESS(1004,BI$2,1,1))),"")</f>
        <v/>
      </c>
      <c r="BJ19" t="str">
        <f ca="1">IF($BT19&lt;&gt;"",SUMIF($BD$3:$BD$1004,"="&amp;$BD19,INDIRECT(ADDRESS(3,BJ$2,1,1)):INDIRECT(ADDRESS(1004,BJ$2,1,1))),"")</f>
        <v/>
      </c>
      <c r="BK19" t="str">
        <f ca="1">IF($BT19&lt;&gt;"",SUMIF($BD$3:$BD$1004,"="&amp;$BD19,INDIRECT(ADDRESS(3,BK$2,1,1)):INDIRECT(ADDRESS(1004,BK$2,1,1))),"")</f>
        <v/>
      </c>
      <c r="BL19" t="str">
        <f ca="1">IF($BT19&lt;&gt;"",SUMIF($BD$3:$BD$1004,"="&amp;$BD19,INDIRECT(ADDRESS(3,BL$2,1,1)):INDIRECT(ADDRESS(1004,BL$2,1,1))),"")</f>
        <v/>
      </c>
      <c r="BM19" t="str">
        <f ca="1">IF($BT19&lt;&gt;"",SUMIF($BD$3:$BD$1004,"="&amp;$BD19,INDIRECT(ADDRESS(3,BM$2,1,1)):INDIRECT(ADDRESS(1004,BM$2,1,1))),"")</f>
        <v/>
      </c>
      <c r="BN19" t="str">
        <f ca="1">IF($BT19&lt;&gt;"",SUMIF($BD$3:$BD$1004,"="&amp;$BD19,INDIRECT(ADDRESS(3,BN$2,1,1)):INDIRECT(ADDRESS(1004,BN$2,1,1))),"")</f>
        <v/>
      </c>
      <c r="BO19" t="str">
        <f ca="1">IF($BT19&lt;&gt;"",SUMIF($BD$3:$BD$1004,"="&amp;$BD19,INDIRECT(ADDRESS(3,BO$2,1,1)):INDIRECT(ADDRESS(1004,BO$2,1,1))),"")</f>
        <v/>
      </c>
      <c r="BP19" t="str">
        <f ca="1">IF($BT19&lt;&gt;"",SUMIF($BD$3:$BD$1004,"="&amp;$BD19,INDIRECT(ADDRESS(3,BP$2,1,1)):INDIRECT(ADDRESS(1004,BP$2,1,1))),"")</f>
        <v/>
      </c>
      <c r="BQ19" t="str">
        <f ca="1">IF($BT19&lt;&gt;"",SUMIF($BD$3:$BD$1004,"="&amp;$BD19,INDIRECT(ADDRESS(3,BQ$2,1,1)):INDIRECT(ADDRESS(1004,BQ$2,1,1))),"")</f>
        <v/>
      </c>
      <c r="BR19" t="str">
        <f ca="1">IF($BT19&lt;&gt;"",SUMIF($BD$3:$BD$1004,"="&amp;$BD19,INDIRECT(ADDRESS(3,BR$2,1,1)):INDIRECT(ADDRESS(1004,BR$2,1,1))),"")</f>
        <v/>
      </c>
      <c r="BS19" t="str">
        <f>IF($A19&lt;&gt;"",VLOOKUP(TRUNC(MID($A19,1,2),0),Plano_Contas!$H$3:$J$103,3,TRUE),"")</f>
        <v>I</v>
      </c>
      <c r="BT19" t="str">
        <f t="shared" si="2"/>
        <v/>
      </c>
      <c r="BV19">
        <f>Empresas!C19</f>
        <v>0</v>
      </c>
    </row>
    <row r="20" spans="1:74" x14ac:dyDescent="0.2">
      <c r="A20" s="89">
        <v>3810</v>
      </c>
      <c r="B20" s="52" t="str">
        <f>IF($A20&lt;&gt;"",VLOOKUP(""&amp;$A20,Plano_Contas!$A$3:$F$1003,6,0),"")</f>
        <v>3810 - [Habitação] Mobilias / Ativos (I)</v>
      </c>
      <c r="C20" s="113"/>
      <c r="D20" s="111"/>
      <c r="E20" s="112"/>
      <c r="F20" s="87"/>
      <c r="G20" s="85"/>
      <c r="H20" s="111"/>
      <c r="I20" s="112"/>
      <c r="J20" s="87"/>
      <c r="K20" s="85"/>
      <c r="L20" s="111"/>
      <c r="M20" s="112"/>
      <c r="N20" s="87"/>
      <c r="O20" s="85"/>
      <c r="P20" s="111"/>
      <c r="Q20" s="112"/>
      <c r="R20" s="87"/>
      <c r="S20" s="85"/>
      <c r="T20" s="111"/>
      <c r="U20" s="112"/>
      <c r="V20" s="87"/>
      <c r="W20" s="85"/>
      <c r="X20" s="111"/>
      <c r="Y20" s="112"/>
      <c r="Z20" s="87"/>
      <c r="AA20" s="85"/>
      <c r="AB20" s="111"/>
      <c r="AC20" s="112"/>
      <c r="AD20" s="87"/>
      <c r="AE20" s="85"/>
      <c r="AF20" s="111"/>
      <c r="AG20" s="112"/>
      <c r="AH20" s="87"/>
      <c r="AI20" s="85"/>
      <c r="AJ20" s="111"/>
      <c r="AK20" s="112"/>
      <c r="AL20" s="87"/>
      <c r="AM20" s="85"/>
      <c r="AN20" s="111"/>
      <c r="AO20" s="112"/>
      <c r="AP20" s="87"/>
      <c r="AQ20" s="85"/>
      <c r="AR20" s="111"/>
      <c r="AS20" s="112"/>
      <c r="AT20" s="87"/>
      <c r="AU20" s="85"/>
      <c r="AV20" s="111"/>
      <c r="AW20" s="112"/>
      <c r="AX20" s="87"/>
      <c r="AY20" s="85"/>
      <c r="AZ20" s="267">
        <f>SUM(E20,I20,M20,Q20,U20,Y20,AC20,AG20,AK20,AO20,AS20,AW20)</f>
        <v>0</v>
      </c>
      <c r="BA20" s="88">
        <f>SUM($G20,$K20,$O20,$S20,$W20,$AA20,$AE20,$AI20,$AM20,$AQ20,$AU20,$AY20)</f>
        <v>0</v>
      </c>
      <c r="BC20">
        <f>IF($A20&lt;&gt;"",COUNTIF($BD$3:$BD20,$BD20),0)</f>
        <v>1</v>
      </c>
      <c r="BD20" t="str">
        <f>IF($A20&lt;&gt;"",VLOOKUP(TRUNC(MID($A20,1,2),0),Plano_Contas!$H$3:$J$103,2,TRUE),"")</f>
        <v>Compra de Ativo</v>
      </c>
      <c r="BE20" s="201" t="str">
        <f t="shared" si="1"/>
        <v>Habitação</v>
      </c>
      <c r="BF20">
        <f ca="1">IF($BT20&lt;&gt;"",SUMIF($BD$3:$BD$1004,"="&amp;$BD20,INDIRECT(ADDRESS(3,BF$2,1,1)):INDIRECT(ADDRESS(1004,BF$2,1,1))),"")</f>
        <v>0</v>
      </c>
      <c r="BG20">
        <f ca="1">IF($BT20&lt;&gt;"",SUMIF($BD$3:$BD$1004,"="&amp;$BD20,INDIRECT(ADDRESS(3,BG$2,1,1)):INDIRECT(ADDRESS(1004,BG$2,1,1))),"")</f>
        <v>0</v>
      </c>
      <c r="BH20">
        <f ca="1">IF($BT20&lt;&gt;"",SUMIF($BD$3:$BD$1004,"="&amp;$BD20,INDIRECT(ADDRESS(3,BH$2,1,1)):INDIRECT(ADDRESS(1004,BH$2,1,1))),"")</f>
        <v>0</v>
      </c>
      <c r="BI20">
        <f ca="1">IF($BT20&lt;&gt;"",SUMIF($BD$3:$BD$1004,"="&amp;$BD20,INDIRECT(ADDRESS(3,BI$2,1,1)):INDIRECT(ADDRESS(1004,BI$2,1,1))),"")</f>
        <v>0</v>
      </c>
      <c r="BJ20">
        <f ca="1">IF($BT20&lt;&gt;"",SUMIF($BD$3:$BD$1004,"="&amp;$BD20,INDIRECT(ADDRESS(3,BJ$2,1,1)):INDIRECT(ADDRESS(1004,BJ$2,1,1))),"")</f>
        <v>0</v>
      </c>
      <c r="BK20">
        <f ca="1">IF($BT20&lt;&gt;"",SUMIF($BD$3:$BD$1004,"="&amp;$BD20,INDIRECT(ADDRESS(3,BK$2,1,1)):INDIRECT(ADDRESS(1004,BK$2,1,1))),"")</f>
        <v>0</v>
      </c>
      <c r="BL20">
        <f ca="1">IF($BT20&lt;&gt;"",SUMIF($BD$3:$BD$1004,"="&amp;$BD20,INDIRECT(ADDRESS(3,BL$2,1,1)):INDIRECT(ADDRESS(1004,BL$2,1,1))),"")</f>
        <v>0</v>
      </c>
      <c r="BM20">
        <f ca="1">IF($BT20&lt;&gt;"",SUMIF($BD$3:$BD$1004,"="&amp;$BD20,INDIRECT(ADDRESS(3,BM$2,1,1)):INDIRECT(ADDRESS(1004,BM$2,1,1))),"")</f>
        <v>0</v>
      </c>
      <c r="BN20">
        <f ca="1">IF($BT20&lt;&gt;"",SUMIF($BD$3:$BD$1004,"="&amp;$BD20,INDIRECT(ADDRESS(3,BN$2,1,1)):INDIRECT(ADDRESS(1004,BN$2,1,1))),"")</f>
        <v>0</v>
      </c>
      <c r="BO20">
        <f ca="1">IF($BT20&lt;&gt;"",SUMIF($BD$3:$BD$1004,"="&amp;$BD20,INDIRECT(ADDRESS(3,BO$2,1,1)):INDIRECT(ADDRESS(1004,BO$2,1,1))),"")</f>
        <v>0</v>
      </c>
      <c r="BP20">
        <f ca="1">IF($BT20&lt;&gt;"",SUMIF($BD$3:$BD$1004,"="&amp;$BD20,INDIRECT(ADDRESS(3,BP$2,1,1)):INDIRECT(ADDRESS(1004,BP$2,1,1))),"")</f>
        <v>0</v>
      </c>
      <c r="BQ20">
        <f ca="1">IF($BT20&lt;&gt;"",SUMIF($BD$3:$BD$1004,"="&amp;$BD20,INDIRECT(ADDRESS(3,BQ$2,1,1)):INDIRECT(ADDRESS(1004,BQ$2,1,1))),"")</f>
        <v>0</v>
      </c>
      <c r="BR20">
        <f ca="1">IF($BT20&lt;&gt;"",SUMIF($BD$3:$BD$1004,"="&amp;$BD20,INDIRECT(ADDRESS(3,BR$2,1,1)):INDIRECT(ADDRESS(1004,BR$2,1,1))),"")</f>
        <v>0</v>
      </c>
      <c r="BS20" t="str">
        <f>IF($A20&lt;&gt;"",VLOOKUP(TRUNC(MID($A20,1,2),0),Plano_Contas!$H$3:$J$103,3,TRUE),"")</f>
        <v>I</v>
      </c>
      <c r="BT20" t="str">
        <f t="shared" si="2"/>
        <v>Compra de Ativo (Habitação)</v>
      </c>
      <c r="BV20">
        <f>Empresas!C20</f>
        <v>0</v>
      </c>
    </row>
    <row r="21" spans="1:74" x14ac:dyDescent="0.2">
      <c r="A21" s="89">
        <v>3918</v>
      </c>
      <c r="B21" s="52" t="str">
        <f>IF($A21&lt;&gt;"",VLOOKUP(""&amp;$A21,Plano_Contas!$A$3:$F$1003,6,0),"")</f>
        <v>3918 - [Saúde] Academia, Fisioterapia (I)</v>
      </c>
      <c r="C21" s="91"/>
      <c r="D21" s="111"/>
      <c r="E21" s="112"/>
      <c r="F21" s="87"/>
      <c r="G21" s="85"/>
      <c r="H21" s="111"/>
      <c r="I21" s="112"/>
      <c r="J21" s="87"/>
      <c r="K21" s="85"/>
      <c r="L21" s="111"/>
      <c r="M21" s="112"/>
      <c r="N21" s="87"/>
      <c r="O21" s="85"/>
      <c r="P21" s="111"/>
      <c r="Q21" s="112"/>
      <c r="R21" s="87"/>
      <c r="S21" s="85"/>
      <c r="T21" s="111"/>
      <c r="U21" s="112"/>
      <c r="V21" s="87"/>
      <c r="W21" s="85"/>
      <c r="X21" s="111"/>
      <c r="Y21" s="112"/>
      <c r="Z21" s="87"/>
      <c r="AA21" s="85"/>
      <c r="AB21" s="111"/>
      <c r="AC21" s="112"/>
      <c r="AD21" s="87"/>
      <c r="AE21" s="85"/>
      <c r="AF21" s="111"/>
      <c r="AG21" s="112"/>
      <c r="AH21" s="87"/>
      <c r="AI21" s="85"/>
      <c r="AJ21" s="111"/>
      <c r="AK21" s="112"/>
      <c r="AL21" s="87"/>
      <c r="AM21" s="85"/>
      <c r="AN21" s="111"/>
      <c r="AO21" s="112"/>
      <c r="AP21" s="87"/>
      <c r="AQ21" s="85"/>
      <c r="AR21" s="111"/>
      <c r="AS21" s="112"/>
      <c r="AT21" s="87"/>
      <c r="AU21" s="85"/>
      <c r="AV21" s="111"/>
      <c r="AW21" s="112"/>
      <c r="AX21" s="87"/>
      <c r="AY21" s="85"/>
      <c r="AZ21" s="267">
        <f>SUM(E21,I21,M21,Q21,U21,Y21,AC21,AG21,AK21,AO21,AS21,AW21)</f>
        <v>0</v>
      </c>
      <c r="BA21" s="88">
        <f>SUM($G21,$K21,$O21,$S21,$W21,$AA21,$AE21,$AI21,$AM21,$AQ21,$AU21,$AY21)</f>
        <v>0</v>
      </c>
      <c r="BC21">
        <f>IF($A21&lt;&gt;"",COUNTIF($BD$3:$BD21,$BD21),0)</f>
        <v>1</v>
      </c>
      <c r="BD21" t="str">
        <f>IF($A21&lt;&gt;"",VLOOKUP(TRUNC(MID($A21,1,2),0),Plano_Contas!$H$3:$J$103,2,TRUE),"")</f>
        <v>Serviços de Terceiros</v>
      </c>
      <c r="BE21" s="201" t="str">
        <f t="shared" si="1"/>
        <v>Saúde</v>
      </c>
      <c r="BF21">
        <f ca="1">IF($BT21&lt;&gt;"",SUMIF($BD$3:$BD$1004,"="&amp;$BD21,INDIRECT(ADDRESS(3,BF$2,1,1)):INDIRECT(ADDRESS(1004,BF$2,1,1))),"")</f>
        <v>0</v>
      </c>
      <c r="BG21">
        <f ca="1">IF($BT21&lt;&gt;"",SUMIF($BD$3:$BD$1004,"="&amp;$BD21,INDIRECT(ADDRESS(3,BG$2,1,1)):INDIRECT(ADDRESS(1004,BG$2,1,1))),"")</f>
        <v>0</v>
      </c>
      <c r="BH21">
        <f ca="1">IF($BT21&lt;&gt;"",SUMIF($BD$3:$BD$1004,"="&amp;$BD21,INDIRECT(ADDRESS(3,BH$2,1,1)):INDIRECT(ADDRESS(1004,BH$2,1,1))),"")</f>
        <v>0</v>
      </c>
      <c r="BI21">
        <f ca="1">IF($BT21&lt;&gt;"",SUMIF($BD$3:$BD$1004,"="&amp;$BD21,INDIRECT(ADDRESS(3,BI$2,1,1)):INDIRECT(ADDRESS(1004,BI$2,1,1))),"")</f>
        <v>0</v>
      </c>
      <c r="BJ21">
        <f ca="1">IF($BT21&lt;&gt;"",SUMIF($BD$3:$BD$1004,"="&amp;$BD21,INDIRECT(ADDRESS(3,BJ$2,1,1)):INDIRECT(ADDRESS(1004,BJ$2,1,1))),"")</f>
        <v>0</v>
      </c>
      <c r="BK21">
        <f ca="1">IF($BT21&lt;&gt;"",SUMIF($BD$3:$BD$1004,"="&amp;$BD21,INDIRECT(ADDRESS(3,BK$2,1,1)):INDIRECT(ADDRESS(1004,BK$2,1,1))),"")</f>
        <v>0</v>
      </c>
      <c r="BL21">
        <f ca="1">IF($BT21&lt;&gt;"",SUMIF($BD$3:$BD$1004,"="&amp;$BD21,INDIRECT(ADDRESS(3,BL$2,1,1)):INDIRECT(ADDRESS(1004,BL$2,1,1))),"")</f>
        <v>0</v>
      </c>
      <c r="BM21">
        <f ca="1">IF($BT21&lt;&gt;"",SUMIF($BD$3:$BD$1004,"="&amp;$BD21,INDIRECT(ADDRESS(3,BM$2,1,1)):INDIRECT(ADDRESS(1004,BM$2,1,1))),"")</f>
        <v>0</v>
      </c>
      <c r="BN21">
        <f ca="1">IF($BT21&lt;&gt;"",SUMIF($BD$3:$BD$1004,"="&amp;$BD21,INDIRECT(ADDRESS(3,BN$2,1,1)):INDIRECT(ADDRESS(1004,BN$2,1,1))),"")</f>
        <v>0</v>
      </c>
      <c r="BO21">
        <f ca="1">IF($BT21&lt;&gt;"",SUMIF($BD$3:$BD$1004,"="&amp;$BD21,INDIRECT(ADDRESS(3,BO$2,1,1)):INDIRECT(ADDRESS(1004,BO$2,1,1))),"")</f>
        <v>0</v>
      </c>
      <c r="BP21">
        <f ca="1">IF($BT21&lt;&gt;"",SUMIF($BD$3:$BD$1004,"="&amp;$BD21,INDIRECT(ADDRESS(3,BP$2,1,1)):INDIRECT(ADDRESS(1004,BP$2,1,1))),"")</f>
        <v>0</v>
      </c>
      <c r="BQ21">
        <f ca="1">IF($BT21&lt;&gt;"",SUMIF($BD$3:$BD$1004,"="&amp;$BD21,INDIRECT(ADDRESS(3,BQ$2,1,1)):INDIRECT(ADDRESS(1004,BQ$2,1,1))),"")</f>
        <v>0</v>
      </c>
      <c r="BR21">
        <f ca="1">IF($BT21&lt;&gt;"",SUMIF($BD$3:$BD$1004,"="&amp;$BD21,INDIRECT(ADDRESS(3,BR$2,1,1)):INDIRECT(ADDRESS(1004,BR$2,1,1))),"")</f>
        <v>0</v>
      </c>
      <c r="BS21" t="str">
        <f>IF($A21&lt;&gt;"",VLOOKUP(TRUNC(MID($A21,1,2),0),Plano_Contas!$H$3:$J$103,3,TRUE),"")</f>
        <v>I</v>
      </c>
      <c r="BT21" t="str">
        <f t="shared" si="2"/>
        <v>Serviços de Terceiros (Saúde)</v>
      </c>
      <c r="BV21">
        <f>Empresas!C21</f>
        <v>0</v>
      </c>
    </row>
    <row r="22" spans="1:74" x14ac:dyDescent="0.2">
      <c r="A22" s="89">
        <v>4010</v>
      </c>
      <c r="B22" s="52" t="str">
        <f>IF($A22&lt;&gt;"",VLOOKUP(""&amp;$A22,Plano_Contas!$A$3:$F$1003,6,0),"")</f>
        <v>4010 - [Vestuário] Roupas e Sapatos, Aquisicao (V)</v>
      </c>
      <c r="C22" s="91"/>
      <c r="D22" s="111"/>
      <c r="E22" s="112"/>
      <c r="F22" s="87"/>
      <c r="G22" s="85"/>
      <c r="H22" s="111"/>
      <c r="I22" s="112"/>
      <c r="J22" s="87"/>
      <c r="K22" s="85"/>
      <c r="L22" s="111"/>
      <c r="M22" s="112"/>
      <c r="N22" s="87"/>
      <c r="O22" s="85"/>
      <c r="P22" s="111"/>
      <c r="Q22" s="112"/>
      <c r="R22" s="87"/>
      <c r="S22" s="85"/>
      <c r="T22" s="111"/>
      <c r="U22" s="112"/>
      <c r="V22" s="87"/>
      <c r="W22" s="85"/>
      <c r="X22" s="111"/>
      <c r="Y22" s="112"/>
      <c r="Z22" s="87"/>
      <c r="AA22" s="85"/>
      <c r="AB22" s="111"/>
      <c r="AC22" s="112"/>
      <c r="AD22" s="87"/>
      <c r="AE22" s="85"/>
      <c r="AF22" s="111"/>
      <c r="AG22" s="112"/>
      <c r="AH22" s="87"/>
      <c r="AI22" s="85"/>
      <c r="AJ22" s="111"/>
      <c r="AK22" s="112"/>
      <c r="AL22" s="87"/>
      <c r="AM22" s="85"/>
      <c r="AN22" s="111"/>
      <c r="AO22" s="112"/>
      <c r="AP22" s="87"/>
      <c r="AQ22" s="85"/>
      <c r="AR22" s="111"/>
      <c r="AS22" s="112"/>
      <c r="AT22" s="87"/>
      <c r="AU22" s="85"/>
      <c r="AV22" s="111"/>
      <c r="AW22" s="112"/>
      <c r="AX22" s="87"/>
      <c r="AY22" s="85"/>
      <c r="AZ22" s="267">
        <f>SUM(E22,I22,M22,Q22,U22,Y22,AC22,AG22,AK22,AO22,AS22,AW22)</f>
        <v>0</v>
      </c>
      <c r="BA22" s="88">
        <f>SUM($G22,$K22,$O22,$S22,$W22,$AA22,$AE22,$AI22,$AM22,$AQ22,$AU22,$AY22)</f>
        <v>0</v>
      </c>
      <c r="BC22">
        <f>IF($A22&lt;&gt;"",COUNTIF($BD$3:$BD22,$BD22),0)</f>
        <v>1</v>
      </c>
      <c r="BD22" t="str">
        <f>IF($A22&lt;&gt;"",VLOOKUP(TRUNC(MID($A22,1,2),0),Plano_Contas!$H$3:$J$103,2,TRUE),"")</f>
        <v>Roupas / Vestuario</v>
      </c>
      <c r="BE22" s="201" t="str">
        <f t="shared" si="1"/>
        <v>Vestuário</v>
      </c>
      <c r="BF22">
        <f ca="1">IF($BT22&lt;&gt;"",SUMIF($BD$3:$BD$1004,"="&amp;$BD22,INDIRECT(ADDRESS(3,BF$2,1,1)):INDIRECT(ADDRESS(1004,BF$2,1,1))),"")</f>
        <v>0</v>
      </c>
      <c r="BG22">
        <f ca="1">IF($BT22&lt;&gt;"",SUMIF($BD$3:$BD$1004,"="&amp;$BD22,INDIRECT(ADDRESS(3,BG$2,1,1)):INDIRECT(ADDRESS(1004,BG$2,1,1))),"")</f>
        <v>0</v>
      </c>
      <c r="BH22">
        <f ca="1">IF($BT22&lt;&gt;"",SUMIF($BD$3:$BD$1004,"="&amp;$BD22,INDIRECT(ADDRESS(3,BH$2,1,1)):INDIRECT(ADDRESS(1004,BH$2,1,1))),"")</f>
        <v>0</v>
      </c>
      <c r="BI22">
        <f ca="1">IF($BT22&lt;&gt;"",SUMIF($BD$3:$BD$1004,"="&amp;$BD22,INDIRECT(ADDRESS(3,BI$2,1,1)):INDIRECT(ADDRESS(1004,BI$2,1,1))),"")</f>
        <v>0</v>
      </c>
      <c r="BJ22">
        <f ca="1">IF($BT22&lt;&gt;"",SUMIF($BD$3:$BD$1004,"="&amp;$BD22,INDIRECT(ADDRESS(3,BJ$2,1,1)):INDIRECT(ADDRESS(1004,BJ$2,1,1))),"")</f>
        <v>0</v>
      </c>
      <c r="BK22">
        <f ca="1">IF($BT22&lt;&gt;"",SUMIF($BD$3:$BD$1004,"="&amp;$BD22,INDIRECT(ADDRESS(3,BK$2,1,1)):INDIRECT(ADDRESS(1004,BK$2,1,1))),"")</f>
        <v>0</v>
      </c>
      <c r="BL22">
        <f ca="1">IF($BT22&lt;&gt;"",SUMIF($BD$3:$BD$1004,"="&amp;$BD22,INDIRECT(ADDRESS(3,BL$2,1,1)):INDIRECT(ADDRESS(1004,BL$2,1,1))),"")</f>
        <v>0</v>
      </c>
      <c r="BM22">
        <f ca="1">IF($BT22&lt;&gt;"",SUMIF($BD$3:$BD$1004,"="&amp;$BD22,INDIRECT(ADDRESS(3,BM$2,1,1)):INDIRECT(ADDRESS(1004,BM$2,1,1))),"")</f>
        <v>0</v>
      </c>
      <c r="BN22">
        <f ca="1">IF($BT22&lt;&gt;"",SUMIF($BD$3:$BD$1004,"="&amp;$BD22,INDIRECT(ADDRESS(3,BN$2,1,1)):INDIRECT(ADDRESS(1004,BN$2,1,1))),"")</f>
        <v>0</v>
      </c>
      <c r="BO22">
        <f ca="1">IF($BT22&lt;&gt;"",SUMIF($BD$3:$BD$1004,"="&amp;$BD22,INDIRECT(ADDRESS(3,BO$2,1,1)):INDIRECT(ADDRESS(1004,BO$2,1,1))),"")</f>
        <v>0</v>
      </c>
      <c r="BP22">
        <f ca="1">IF($BT22&lt;&gt;"",SUMIF($BD$3:$BD$1004,"="&amp;$BD22,INDIRECT(ADDRESS(3,BP$2,1,1)):INDIRECT(ADDRESS(1004,BP$2,1,1))),"")</f>
        <v>0</v>
      </c>
      <c r="BQ22">
        <f ca="1">IF($BT22&lt;&gt;"",SUMIF($BD$3:$BD$1004,"="&amp;$BD22,INDIRECT(ADDRESS(3,BQ$2,1,1)):INDIRECT(ADDRESS(1004,BQ$2,1,1))),"")</f>
        <v>0</v>
      </c>
      <c r="BR22">
        <f ca="1">IF($BT22&lt;&gt;"",SUMIF($BD$3:$BD$1004,"="&amp;$BD22,INDIRECT(ADDRESS(3,BR$2,1,1)):INDIRECT(ADDRESS(1004,BR$2,1,1))),"")</f>
        <v>0</v>
      </c>
      <c r="BS22" t="str">
        <f>IF($A22&lt;&gt;"",VLOOKUP(TRUNC(MID($A22,1,2),0),Plano_Contas!$H$3:$J$103,3,TRUE),"")</f>
        <v>V</v>
      </c>
      <c r="BT22" t="str">
        <f t="shared" si="2"/>
        <v>Roupas / Vestuario (Vestuário)</v>
      </c>
      <c r="BV22">
        <f>Empresas!C22</f>
        <v>0</v>
      </c>
    </row>
    <row r="23" spans="1:74" x14ac:dyDescent="0.2">
      <c r="A23" s="89">
        <v>4110</v>
      </c>
      <c r="B23" s="52" t="str">
        <f>IF($A23&lt;&gt;"",VLOOKUP(""&amp;$A23,Plano_Contas!$A$3:$F$1003,6,0),"")</f>
        <v>4110 - [Educação] Compras de Material Escolar / Livros (V)</v>
      </c>
      <c r="C23" s="91"/>
      <c r="D23" s="111"/>
      <c r="E23" s="112"/>
      <c r="F23" s="87"/>
      <c r="G23" s="85"/>
      <c r="H23" s="111"/>
      <c r="I23" s="112"/>
      <c r="J23" s="87"/>
      <c r="K23" s="85"/>
      <c r="L23" s="111"/>
      <c r="M23" s="112"/>
      <c r="N23" s="87"/>
      <c r="O23" s="85"/>
      <c r="P23" s="111"/>
      <c r="Q23" s="112"/>
      <c r="R23" s="87"/>
      <c r="S23" s="85"/>
      <c r="T23" s="111"/>
      <c r="U23" s="112"/>
      <c r="V23" s="87"/>
      <c r="W23" s="85"/>
      <c r="X23" s="111"/>
      <c r="Y23" s="112"/>
      <c r="Z23" s="87"/>
      <c r="AA23" s="85"/>
      <c r="AB23" s="111"/>
      <c r="AC23" s="112"/>
      <c r="AD23" s="87"/>
      <c r="AE23" s="85"/>
      <c r="AF23" s="111"/>
      <c r="AG23" s="112"/>
      <c r="AH23" s="87"/>
      <c r="AI23" s="85"/>
      <c r="AJ23" s="111"/>
      <c r="AK23" s="112"/>
      <c r="AL23" s="87"/>
      <c r="AM23" s="85"/>
      <c r="AN23" s="111"/>
      <c r="AO23" s="112"/>
      <c r="AP23" s="87"/>
      <c r="AQ23" s="85"/>
      <c r="AR23" s="111"/>
      <c r="AS23" s="112"/>
      <c r="AT23" s="87"/>
      <c r="AU23" s="85"/>
      <c r="AV23" s="111"/>
      <c r="AW23" s="112"/>
      <c r="AX23" s="87"/>
      <c r="AY23" s="85"/>
      <c r="AZ23" s="267">
        <f>SUM(E23,I23,M23,Q23,U23,Y23,AC23,AG23,AK23,AO23,AS23,AW23)</f>
        <v>0</v>
      </c>
      <c r="BA23" s="88">
        <f>SUM($G23,$K23,$O23,$S23,$W23,$AA23,$AE23,$AI23,$AM23,$AQ23,$AU23,$AY23)</f>
        <v>0</v>
      </c>
      <c r="BC23">
        <f>IF($A23&lt;&gt;"",COUNTIF($BD$3:$BD23,$BD23),0)</f>
        <v>1</v>
      </c>
      <c r="BD23" t="str">
        <f>IF($A23&lt;&gt;"",VLOOKUP(TRUNC(MID($A23,1,2),0),Plano_Contas!$H$3:$J$103,2,TRUE),"")</f>
        <v>Material Escolar</v>
      </c>
      <c r="BE23" s="201" t="str">
        <f t="shared" si="1"/>
        <v>Educação</v>
      </c>
      <c r="BF23">
        <f ca="1">IF($BT23&lt;&gt;"",SUMIF($BD$3:$BD$1004,"="&amp;$BD23,INDIRECT(ADDRESS(3,BF$2,1,1)):INDIRECT(ADDRESS(1004,BF$2,1,1))),"")</f>
        <v>0</v>
      </c>
      <c r="BG23">
        <f ca="1">IF($BT23&lt;&gt;"",SUMIF($BD$3:$BD$1004,"="&amp;$BD23,INDIRECT(ADDRESS(3,BG$2,1,1)):INDIRECT(ADDRESS(1004,BG$2,1,1))),"")</f>
        <v>0</v>
      </c>
      <c r="BH23">
        <f ca="1">IF($BT23&lt;&gt;"",SUMIF($BD$3:$BD$1004,"="&amp;$BD23,INDIRECT(ADDRESS(3,BH$2,1,1)):INDIRECT(ADDRESS(1004,BH$2,1,1))),"")</f>
        <v>0</v>
      </c>
      <c r="BI23">
        <f ca="1">IF($BT23&lt;&gt;"",SUMIF($BD$3:$BD$1004,"="&amp;$BD23,INDIRECT(ADDRESS(3,BI$2,1,1)):INDIRECT(ADDRESS(1004,BI$2,1,1))),"")</f>
        <v>0</v>
      </c>
      <c r="BJ23">
        <f ca="1">IF($BT23&lt;&gt;"",SUMIF($BD$3:$BD$1004,"="&amp;$BD23,INDIRECT(ADDRESS(3,BJ$2,1,1)):INDIRECT(ADDRESS(1004,BJ$2,1,1))),"")</f>
        <v>0</v>
      </c>
      <c r="BK23">
        <f ca="1">IF($BT23&lt;&gt;"",SUMIF($BD$3:$BD$1004,"="&amp;$BD23,INDIRECT(ADDRESS(3,BK$2,1,1)):INDIRECT(ADDRESS(1004,BK$2,1,1))),"")</f>
        <v>0</v>
      </c>
      <c r="BL23">
        <f ca="1">IF($BT23&lt;&gt;"",SUMIF($BD$3:$BD$1004,"="&amp;$BD23,INDIRECT(ADDRESS(3,BL$2,1,1)):INDIRECT(ADDRESS(1004,BL$2,1,1))),"")</f>
        <v>0</v>
      </c>
      <c r="BM23">
        <f ca="1">IF($BT23&lt;&gt;"",SUMIF($BD$3:$BD$1004,"="&amp;$BD23,INDIRECT(ADDRESS(3,BM$2,1,1)):INDIRECT(ADDRESS(1004,BM$2,1,1))),"")</f>
        <v>0</v>
      </c>
      <c r="BN23">
        <f ca="1">IF($BT23&lt;&gt;"",SUMIF($BD$3:$BD$1004,"="&amp;$BD23,INDIRECT(ADDRESS(3,BN$2,1,1)):INDIRECT(ADDRESS(1004,BN$2,1,1))),"")</f>
        <v>0</v>
      </c>
      <c r="BO23">
        <f ca="1">IF($BT23&lt;&gt;"",SUMIF($BD$3:$BD$1004,"="&amp;$BD23,INDIRECT(ADDRESS(3,BO$2,1,1)):INDIRECT(ADDRESS(1004,BO$2,1,1))),"")</f>
        <v>0</v>
      </c>
      <c r="BP23">
        <f ca="1">IF($BT23&lt;&gt;"",SUMIF($BD$3:$BD$1004,"="&amp;$BD23,INDIRECT(ADDRESS(3,BP$2,1,1)):INDIRECT(ADDRESS(1004,BP$2,1,1))),"")</f>
        <v>0</v>
      </c>
      <c r="BQ23">
        <f ca="1">IF($BT23&lt;&gt;"",SUMIF($BD$3:$BD$1004,"="&amp;$BD23,INDIRECT(ADDRESS(3,BQ$2,1,1)):INDIRECT(ADDRESS(1004,BQ$2,1,1))),"")</f>
        <v>0</v>
      </c>
      <c r="BR23">
        <f ca="1">IF($BT23&lt;&gt;"",SUMIF($BD$3:$BD$1004,"="&amp;$BD23,INDIRECT(ADDRESS(3,BR$2,1,1)):INDIRECT(ADDRESS(1004,BR$2,1,1))),"")</f>
        <v>0</v>
      </c>
      <c r="BS23" t="str">
        <f>IF($A23&lt;&gt;"",VLOOKUP(TRUNC(MID($A23,1,2),0),Plano_Contas!$H$3:$J$103,3,TRUE),"")</f>
        <v>V</v>
      </c>
      <c r="BT23" t="str">
        <f t="shared" si="2"/>
        <v>Material Escolar (Educação)</v>
      </c>
      <c r="BV23">
        <f>Empresas!C23</f>
        <v>0</v>
      </c>
    </row>
    <row r="24" spans="1:74" x14ac:dyDescent="0.2">
      <c r="A24" s="89">
        <v>4211</v>
      </c>
      <c r="B24" s="52" t="str">
        <f>IF($A24&lt;&gt;"",VLOOKUP(""&amp;$A24,Plano_Contas!$A$3:$F$1003,6,0),"")</f>
        <v>4211 - [Manutenção] Equipamentos de Informatica (I)</v>
      </c>
      <c r="C24" s="91"/>
      <c r="D24" s="111"/>
      <c r="E24" s="112"/>
      <c r="F24" s="87"/>
      <c r="G24" s="85"/>
      <c r="H24" s="111"/>
      <c r="I24" s="112"/>
      <c r="J24" s="87"/>
      <c r="K24" s="85"/>
      <c r="L24" s="111"/>
      <c r="M24" s="112"/>
      <c r="N24" s="87"/>
      <c r="O24" s="85"/>
      <c r="P24" s="111"/>
      <c r="Q24" s="112"/>
      <c r="R24" s="87"/>
      <c r="S24" s="85"/>
      <c r="T24" s="111"/>
      <c r="U24" s="112"/>
      <c r="V24" s="87"/>
      <c r="W24" s="85"/>
      <c r="X24" s="111"/>
      <c r="Y24" s="112"/>
      <c r="Z24" s="87"/>
      <c r="AA24" s="85"/>
      <c r="AB24" s="111"/>
      <c r="AC24" s="112"/>
      <c r="AD24" s="87"/>
      <c r="AE24" s="85"/>
      <c r="AF24" s="111"/>
      <c r="AG24" s="112"/>
      <c r="AH24" s="87"/>
      <c r="AI24" s="85"/>
      <c r="AJ24" s="111"/>
      <c r="AK24" s="112"/>
      <c r="AL24" s="87"/>
      <c r="AM24" s="85"/>
      <c r="AN24" s="111"/>
      <c r="AO24" s="112"/>
      <c r="AP24" s="87"/>
      <c r="AQ24" s="85"/>
      <c r="AR24" s="111"/>
      <c r="AS24" s="112"/>
      <c r="AT24" s="87"/>
      <c r="AU24" s="85"/>
      <c r="AV24" s="111"/>
      <c r="AW24" s="112"/>
      <c r="AX24" s="87"/>
      <c r="AY24" s="85"/>
      <c r="AZ24" s="267">
        <f>SUM(E24,I24,M24,Q24,U24,Y24,AC24,AG24,AK24,AO24,AS24,AW24)</f>
        <v>0</v>
      </c>
      <c r="BA24" s="88">
        <f>SUM($G24,$K24,$O24,$S24,$W24,$AA24,$AE24,$AI24,$AM24,$AQ24,$AU24,$AY24)</f>
        <v>0</v>
      </c>
      <c r="BC24">
        <f>IF($A24&lt;&gt;"",COUNTIF($BD$3:$BD24,$BD24),0)</f>
        <v>1</v>
      </c>
      <c r="BD24" t="str">
        <f>IF($A24&lt;&gt;"",VLOOKUP(TRUNC(MID($A24,1,2),0),Plano_Contas!$H$3:$J$103,2,TRUE),"")</f>
        <v>Material de Escritório</v>
      </c>
      <c r="BE24" s="201" t="str">
        <f t="shared" si="1"/>
        <v>Manutenção</v>
      </c>
      <c r="BF24">
        <f ca="1">IF($BT24&lt;&gt;"",SUMIF($BD$3:$BD$1004,"="&amp;$BD24,INDIRECT(ADDRESS(3,BF$2,1,1)):INDIRECT(ADDRESS(1004,BF$2,1,1))),"")</f>
        <v>0</v>
      </c>
      <c r="BG24">
        <f ca="1">IF($BT24&lt;&gt;"",SUMIF($BD$3:$BD$1004,"="&amp;$BD24,INDIRECT(ADDRESS(3,BG$2,1,1)):INDIRECT(ADDRESS(1004,BG$2,1,1))),"")</f>
        <v>0</v>
      </c>
      <c r="BH24">
        <f ca="1">IF($BT24&lt;&gt;"",SUMIF($BD$3:$BD$1004,"="&amp;$BD24,INDIRECT(ADDRESS(3,BH$2,1,1)):INDIRECT(ADDRESS(1004,BH$2,1,1))),"")</f>
        <v>0</v>
      </c>
      <c r="BI24">
        <f ca="1">IF($BT24&lt;&gt;"",SUMIF($BD$3:$BD$1004,"="&amp;$BD24,INDIRECT(ADDRESS(3,BI$2,1,1)):INDIRECT(ADDRESS(1004,BI$2,1,1))),"")</f>
        <v>0</v>
      </c>
      <c r="BJ24">
        <f ca="1">IF($BT24&lt;&gt;"",SUMIF($BD$3:$BD$1004,"="&amp;$BD24,INDIRECT(ADDRESS(3,BJ$2,1,1)):INDIRECT(ADDRESS(1004,BJ$2,1,1))),"")</f>
        <v>0</v>
      </c>
      <c r="BK24">
        <f ca="1">IF($BT24&lt;&gt;"",SUMIF($BD$3:$BD$1004,"="&amp;$BD24,INDIRECT(ADDRESS(3,BK$2,1,1)):INDIRECT(ADDRESS(1004,BK$2,1,1))),"")</f>
        <v>0</v>
      </c>
      <c r="BL24">
        <f ca="1">IF($BT24&lt;&gt;"",SUMIF($BD$3:$BD$1004,"="&amp;$BD24,INDIRECT(ADDRESS(3,BL$2,1,1)):INDIRECT(ADDRESS(1004,BL$2,1,1))),"")</f>
        <v>0</v>
      </c>
      <c r="BM24">
        <f ca="1">IF($BT24&lt;&gt;"",SUMIF($BD$3:$BD$1004,"="&amp;$BD24,INDIRECT(ADDRESS(3,BM$2,1,1)):INDIRECT(ADDRESS(1004,BM$2,1,1))),"")</f>
        <v>0</v>
      </c>
      <c r="BN24">
        <f ca="1">IF($BT24&lt;&gt;"",SUMIF($BD$3:$BD$1004,"="&amp;$BD24,INDIRECT(ADDRESS(3,BN$2,1,1)):INDIRECT(ADDRESS(1004,BN$2,1,1))),"")</f>
        <v>0</v>
      </c>
      <c r="BO24">
        <f ca="1">IF($BT24&lt;&gt;"",SUMIF($BD$3:$BD$1004,"="&amp;$BD24,INDIRECT(ADDRESS(3,BO$2,1,1)):INDIRECT(ADDRESS(1004,BO$2,1,1))),"")</f>
        <v>0</v>
      </c>
      <c r="BP24">
        <f ca="1">IF($BT24&lt;&gt;"",SUMIF($BD$3:$BD$1004,"="&amp;$BD24,INDIRECT(ADDRESS(3,BP$2,1,1)):INDIRECT(ADDRESS(1004,BP$2,1,1))),"")</f>
        <v>0</v>
      </c>
      <c r="BQ24">
        <f ca="1">IF($BT24&lt;&gt;"",SUMIF($BD$3:$BD$1004,"="&amp;$BD24,INDIRECT(ADDRESS(3,BQ$2,1,1)):INDIRECT(ADDRESS(1004,BQ$2,1,1))),"")</f>
        <v>0</v>
      </c>
      <c r="BR24">
        <f ca="1">IF($BT24&lt;&gt;"",SUMIF($BD$3:$BD$1004,"="&amp;$BD24,INDIRECT(ADDRESS(3,BR$2,1,1)):INDIRECT(ADDRESS(1004,BR$2,1,1))),"")</f>
        <v>0</v>
      </c>
      <c r="BS24" t="str">
        <f>IF($A24&lt;&gt;"",VLOOKUP(TRUNC(MID($A24,1,2),0),Plano_Contas!$H$3:$J$103,3,TRUE),"")</f>
        <v>I</v>
      </c>
      <c r="BT24" t="str">
        <f t="shared" si="2"/>
        <v>Material de Escritório (Manutenção)</v>
      </c>
      <c r="BV24">
        <f>Empresas!C24</f>
        <v>0</v>
      </c>
    </row>
    <row r="25" spans="1:74" x14ac:dyDescent="0.2">
      <c r="A25" s="89">
        <v>4310</v>
      </c>
      <c r="B25" s="52" t="str">
        <f>IF($A25&lt;&gt;"",VLOOKUP(""&amp;$A25,Plano_Contas!$A$3:$F$1003,6,0),"")</f>
        <v>4310 - [Turismo] Turismo, Viagem, Passagem, hotel (I)</v>
      </c>
      <c r="C25" s="91"/>
      <c r="D25" s="111"/>
      <c r="E25" s="112"/>
      <c r="F25" s="87"/>
      <c r="G25" s="85"/>
      <c r="H25" s="111"/>
      <c r="I25" s="112"/>
      <c r="J25" s="87"/>
      <c r="K25" s="85"/>
      <c r="L25" s="111"/>
      <c r="M25" s="112"/>
      <c r="N25" s="87"/>
      <c r="O25" s="85"/>
      <c r="P25" s="111"/>
      <c r="Q25" s="112"/>
      <c r="R25" s="87"/>
      <c r="S25" s="85"/>
      <c r="T25" s="111"/>
      <c r="U25" s="112"/>
      <c r="V25" s="87"/>
      <c r="W25" s="85"/>
      <c r="X25" s="111"/>
      <c r="Y25" s="112"/>
      <c r="Z25" s="87"/>
      <c r="AA25" s="85"/>
      <c r="AB25" s="111"/>
      <c r="AC25" s="112"/>
      <c r="AD25" s="87"/>
      <c r="AE25" s="85"/>
      <c r="AF25" s="111"/>
      <c r="AG25" s="112"/>
      <c r="AH25" s="87"/>
      <c r="AI25" s="85"/>
      <c r="AJ25" s="111"/>
      <c r="AK25" s="112"/>
      <c r="AL25" s="87"/>
      <c r="AM25" s="85"/>
      <c r="AN25" s="111"/>
      <c r="AO25" s="112"/>
      <c r="AP25" s="87"/>
      <c r="AQ25" s="85"/>
      <c r="AR25" s="111"/>
      <c r="AS25" s="112"/>
      <c r="AT25" s="87"/>
      <c r="AU25" s="85"/>
      <c r="AV25" s="111"/>
      <c r="AW25" s="112"/>
      <c r="AX25" s="87"/>
      <c r="AY25" s="85"/>
      <c r="AZ25" s="267">
        <f>SUM(E25,I25,M25,Q25,U25,Y25,AC25,AG25,AK25,AO25,AS25,AW25)</f>
        <v>0</v>
      </c>
      <c r="BA25" s="88">
        <f>SUM($G25,$K25,$O25,$S25,$W25,$AA25,$AE25,$AI25,$AM25,$AQ25,$AU25,$AY25)</f>
        <v>0</v>
      </c>
      <c r="BC25">
        <f>IF($A25&lt;&gt;"",COUNTIF($BD$3:$BD25,$BD25),0)</f>
        <v>1</v>
      </c>
      <c r="BD25" t="str">
        <f>IF($A25&lt;&gt;"",VLOOKUP(TRUNC(MID($A25,1,2),0),Plano_Contas!$H$3:$J$103,2,TRUE),"")</f>
        <v>Turismo/Lazer</v>
      </c>
      <c r="BE25" s="201" t="str">
        <f t="shared" si="1"/>
        <v>Turismo</v>
      </c>
      <c r="BF25">
        <f ca="1">IF($BT25&lt;&gt;"",SUMIF($BD$3:$BD$1004,"="&amp;$BD25,INDIRECT(ADDRESS(3,BF$2,1,1)):INDIRECT(ADDRESS(1004,BF$2,1,1))),"")</f>
        <v>0</v>
      </c>
      <c r="BG25">
        <f ca="1">IF($BT25&lt;&gt;"",SUMIF($BD$3:$BD$1004,"="&amp;$BD25,INDIRECT(ADDRESS(3,BG$2,1,1)):INDIRECT(ADDRESS(1004,BG$2,1,1))),"")</f>
        <v>0</v>
      </c>
      <c r="BH25">
        <f ca="1">IF($BT25&lt;&gt;"",SUMIF($BD$3:$BD$1004,"="&amp;$BD25,INDIRECT(ADDRESS(3,BH$2,1,1)):INDIRECT(ADDRESS(1004,BH$2,1,1))),"")</f>
        <v>0</v>
      </c>
      <c r="BI25">
        <f ca="1">IF($BT25&lt;&gt;"",SUMIF($BD$3:$BD$1004,"="&amp;$BD25,INDIRECT(ADDRESS(3,BI$2,1,1)):INDIRECT(ADDRESS(1004,BI$2,1,1))),"")</f>
        <v>0</v>
      </c>
      <c r="BJ25">
        <f ca="1">IF($BT25&lt;&gt;"",SUMIF($BD$3:$BD$1004,"="&amp;$BD25,INDIRECT(ADDRESS(3,BJ$2,1,1)):INDIRECT(ADDRESS(1004,BJ$2,1,1))),"")</f>
        <v>0</v>
      </c>
      <c r="BK25">
        <f ca="1">IF($BT25&lt;&gt;"",SUMIF($BD$3:$BD$1004,"="&amp;$BD25,INDIRECT(ADDRESS(3,BK$2,1,1)):INDIRECT(ADDRESS(1004,BK$2,1,1))),"")</f>
        <v>0</v>
      </c>
      <c r="BL25">
        <f ca="1">IF($BT25&lt;&gt;"",SUMIF($BD$3:$BD$1004,"="&amp;$BD25,INDIRECT(ADDRESS(3,BL$2,1,1)):INDIRECT(ADDRESS(1004,BL$2,1,1))),"")</f>
        <v>0</v>
      </c>
      <c r="BM25">
        <f ca="1">IF($BT25&lt;&gt;"",SUMIF($BD$3:$BD$1004,"="&amp;$BD25,INDIRECT(ADDRESS(3,BM$2,1,1)):INDIRECT(ADDRESS(1004,BM$2,1,1))),"")</f>
        <v>0</v>
      </c>
      <c r="BN25">
        <f ca="1">IF($BT25&lt;&gt;"",SUMIF($BD$3:$BD$1004,"="&amp;$BD25,INDIRECT(ADDRESS(3,BN$2,1,1)):INDIRECT(ADDRESS(1004,BN$2,1,1))),"")</f>
        <v>0</v>
      </c>
      <c r="BO25">
        <f ca="1">IF($BT25&lt;&gt;"",SUMIF($BD$3:$BD$1004,"="&amp;$BD25,INDIRECT(ADDRESS(3,BO$2,1,1)):INDIRECT(ADDRESS(1004,BO$2,1,1))),"")</f>
        <v>0</v>
      </c>
      <c r="BP25">
        <f ca="1">IF($BT25&lt;&gt;"",SUMIF($BD$3:$BD$1004,"="&amp;$BD25,INDIRECT(ADDRESS(3,BP$2,1,1)):INDIRECT(ADDRESS(1004,BP$2,1,1))),"")</f>
        <v>0</v>
      </c>
      <c r="BQ25">
        <f ca="1">IF($BT25&lt;&gt;"",SUMIF($BD$3:$BD$1004,"="&amp;$BD25,INDIRECT(ADDRESS(3,BQ$2,1,1)):INDIRECT(ADDRESS(1004,BQ$2,1,1))),"")</f>
        <v>0</v>
      </c>
      <c r="BR25">
        <f ca="1">IF($BT25&lt;&gt;"",SUMIF($BD$3:$BD$1004,"="&amp;$BD25,INDIRECT(ADDRESS(3,BR$2,1,1)):INDIRECT(ADDRESS(1004,BR$2,1,1))),"")</f>
        <v>0</v>
      </c>
      <c r="BS25" t="str">
        <f>IF($A25&lt;&gt;"",VLOOKUP(TRUNC(MID($A25,1,2),0),Plano_Contas!$H$3:$J$103,3,TRUE),"")</f>
        <v>I</v>
      </c>
      <c r="BT25" t="str">
        <f t="shared" si="2"/>
        <v>Turismo/Lazer (Turismo)</v>
      </c>
      <c r="BV25">
        <f>Empresas!C25</f>
        <v>0</v>
      </c>
    </row>
    <row r="26" spans="1:74" x14ac:dyDescent="0.2">
      <c r="A26" s="89">
        <v>4311</v>
      </c>
      <c r="B26" s="52" t="str">
        <f>IF($A26&lt;&gt;"",VLOOKUP(""&amp;$A26,Plano_Contas!$A$3:$F$1003,6,0),"")</f>
        <v>4311 - [Turismo] Fim de semana, parques, Lazer (I)</v>
      </c>
      <c r="C26" s="91"/>
      <c r="D26" s="111"/>
      <c r="E26" s="112"/>
      <c r="F26" s="87"/>
      <c r="G26" s="85"/>
      <c r="H26" s="111"/>
      <c r="I26" s="112"/>
      <c r="J26" s="87"/>
      <c r="K26" s="85"/>
      <c r="L26" s="111"/>
      <c r="M26" s="112"/>
      <c r="N26" s="87"/>
      <c r="O26" s="85"/>
      <c r="P26" s="111"/>
      <c r="Q26" s="112"/>
      <c r="R26" s="87"/>
      <c r="S26" s="85"/>
      <c r="T26" s="111"/>
      <c r="U26" s="112"/>
      <c r="V26" s="87"/>
      <c r="W26" s="85"/>
      <c r="X26" s="111"/>
      <c r="Y26" s="112"/>
      <c r="Z26" s="87"/>
      <c r="AA26" s="85"/>
      <c r="AB26" s="111"/>
      <c r="AC26" s="112"/>
      <c r="AD26" s="87"/>
      <c r="AE26" s="85"/>
      <c r="AF26" s="111"/>
      <c r="AG26" s="112"/>
      <c r="AH26" s="87"/>
      <c r="AI26" s="85"/>
      <c r="AJ26" s="111"/>
      <c r="AK26" s="112"/>
      <c r="AL26" s="87"/>
      <c r="AM26" s="85"/>
      <c r="AN26" s="111"/>
      <c r="AO26" s="112"/>
      <c r="AP26" s="87"/>
      <c r="AQ26" s="85"/>
      <c r="AR26" s="111"/>
      <c r="AS26" s="112"/>
      <c r="AT26" s="87"/>
      <c r="AU26" s="85"/>
      <c r="AV26" s="111"/>
      <c r="AW26" s="112"/>
      <c r="AX26" s="87"/>
      <c r="AY26" s="85"/>
      <c r="AZ26" s="267">
        <f>SUM(E26,I26,M26,Q26,U26,Y26,AC26,AG26,AK26,AO26,AS26,AW26)</f>
        <v>0</v>
      </c>
      <c r="BA26" s="88">
        <f>SUM($G26,$K26,$O26,$S26,$W26,$AA26,$AE26,$AI26,$AM26,$AQ26,$AU26,$AY26)</f>
        <v>0</v>
      </c>
      <c r="BC26">
        <f>IF($A26&lt;&gt;"",COUNTIF($BD$3:$BD26,$BD26),0)</f>
        <v>2</v>
      </c>
      <c r="BD26" t="str">
        <f>IF($A26&lt;&gt;"",VLOOKUP(TRUNC(MID($A26,1,2),0),Plano_Contas!$H$3:$J$103,2,TRUE),"")</f>
        <v>Turismo/Lazer</v>
      </c>
      <c r="BE26" s="201" t="str">
        <f t="shared" si="1"/>
        <v>Turismo</v>
      </c>
      <c r="BF26" t="str">
        <f ca="1">IF($BT26&lt;&gt;"",SUMIF($BD$3:$BD$1004,"="&amp;$BD26,INDIRECT(ADDRESS(3,BF$2,1,1)):INDIRECT(ADDRESS(1004,BF$2,1,1))),"")</f>
        <v/>
      </c>
      <c r="BG26" t="str">
        <f ca="1">IF($BT26&lt;&gt;"",SUMIF($BD$3:$BD$1004,"="&amp;$BD26,INDIRECT(ADDRESS(3,BG$2,1,1)):INDIRECT(ADDRESS(1004,BG$2,1,1))),"")</f>
        <v/>
      </c>
      <c r="BH26" t="str">
        <f ca="1">IF($BT26&lt;&gt;"",SUMIF($BD$3:$BD$1004,"="&amp;$BD26,INDIRECT(ADDRESS(3,BH$2,1,1)):INDIRECT(ADDRESS(1004,BH$2,1,1))),"")</f>
        <v/>
      </c>
      <c r="BI26" t="str">
        <f ca="1">IF($BT26&lt;&gt;"",SUMIF($BD$3:$BD$1004,"="&amp;$BD26,INDIRECT(ADDRESS(3,BI$2,1,1)):INDIRECT(ADDRESS(1004,BI$2,1,1))),"")</f>
        <v/>
      </c>
      <c r="BJ26" t="str">
        <f ca="1">IF($BT26&lt;&gt;"",SUMIF($BD$3:$BD$1004,"="&amp;$BD26,INDIRECT(ADDRESS(3,BJ$2,1,1)):INDIRECT(ADDRESS(1004,BJ$2,1,1))),"")</f>
        <v/>
      </c>
      <c r="BK26" t="str">
        <f ca="1">IF($BT26&lt;&gt;"",SUMIF($BD$3:$BD$1004,"="&amp;$BD26,INDIRECT(ADDRESS(3,BK$2,1,1)):INDIRECT(ADDRESS(1004,BK$2,1,1))),"")</f>
        <v/>
      </c>
      <c r="BL26" t="str">
        <f ca="1">IF($BT26&lt;&gt;"",SUMIF($BD$3:$BD$1004,"="&amp;$BD26,INDIRECT(ADDRESS(3,BL$2,1,1)):INDIRECT(ADDRESS(1004,BL$2,1,1))),"")</f>
        <v/>
      </c>
      <c r="BM26" t="str">
        <f ca="1">IF($BT26&lt;&gt;"",SUMIF($BD$3:$BD$1004,"="&amp;$BD26,INDIRECT(ADDRESS(3,BM$2,1,1)):INDIRECT(ADDRESS(1004,BM$2,1,1))),"")</f>
        <v/>
      </c>
      <c r="BN26" t="str">
        <f ca="1">IF($BT26&lt;&gt;"",SUMIF($BD$3:$BD$1004,"="&amp;$BD26,INDIRECT(ADDRESS(3,BN$2,1,1)):INDIRECT(ADDRESS(1004,BN$2,1,1))),"")</f>
        <v/>
      </c>
      <c r="BO26" t="str">
        <f ca="1">IF($BT26&lt;&gt;"",SUMIF($BD$3:$BD$1004,"="&amp;$BD26,INDIRECT(ADDRESS(3,BO$2,1,1)):INDIRECT(ADDRESS(1004,BO$2,1,1))),"")</f>
        <v/>
      </c>
      <c r="BP26" t="str">
        <f ca="1">IF($BT26&lt;&gt;"",SUMIF($BD$3:$BD$1004,"="&amp;$BD26,INDIRECT(ADDRESS(3,BP$2,1,1)):INDIRECT(ADDRESS(1004,BP$2,1,1))),"")</f>
        <v/>
      </c>
      <c r="BQ26" t="str">
        <f ca="1">IF($BT26&lt;&gt;"",SUMIF($BD$3:$BD$1004,"="&amp;$BD26,INDIRECT(ADDRESS(3,BQ$2,1,1)):INDIRECT(ADDRESS(1004,BQ$2,1,1))),"")</f>
        <v/>
      </c>
      <c r="BR26" t="str">
        <f ca="1">IF($BT26&lt;&gt;"",SUMIF($BD$3:$BD$1004,"="&amp;$BD26,INDIRECT(ADDRESS(3,BR$2,1,1)):INDIRECT(ADDRESS(1004,BR$2,1,1))),"")</f>
        <v/>
      </c>
      <c r="BS26" t="str">
        <f>IF($A26&lt;&gt;"",VLOOKUP(TRUNC(MID($A26,1,2),0),Plano_Contas!$H$3:$J$103,3,TRUE),"")</f>
        <v>I</v>
      </c>
      <c r="BT26" t="str">
        <f t="shared" si="2"/>
        <v/>
      </c>
      <c r="BV26">
        <f>Empresas!C26</f>
        <v>0</v>
      </c>
    </row>
    <row r="27" spans="1:74" x14ac:dyDescent="0.2">
      <c r="A27" s="89">
        <v>4312</v>
      </c>
      <c r="B27" s="94" t="str">
        <f>IF($A27&lt;&gt;"",VLOOKUP(""&amp;$A27,Plano_Contas!$A$3:$F$1003,6,0),"")</f>
        <v>4312 - [Serviços] Festas e Eventos (I)</v>
      </c>
      <c r="C27" s="91"/>
      <c r="D27" s="111"/>
      <c r="E27" s="112"/>
      <c r="F27" s="87"/>
      <c r="G27" s="116"/>
      <c r="H27" s="111"/>
      <c r="I27" s="112"/>
      <c r="J27" s="87"/>
      <c r="K27" s="116"/>
      <c r="L27" s="111"/>
      <c r="M27" s="112"/>
      <c r="N27" s="95"/>
      <c r="O27" s="116"/>
      <c r="P27" s="111"/>
      <c r="Q27" s="112"/>
      <c r="R27" s="87"/>
      <c r="S27" s="116"/>
      <c r="T27" s="111"/>
      <c r="U27" s="112"/>
      <c r="V27" s="87"/>
      <c r="W27" s="116"/>
      <c r="X27" s="111"/>
      <c r="Y27" s="112"/>
      <c r="Z27" s="87"/>
      <c r="AA27" s="85"/>
      <c r="AB27" s="111"/>
      <c r="AC27" s="112"/>
      <c r="AD27" s="87"/>
      <c r="AE27" s="85"/>
      <c r="AF27" s="111"/>
      <c r="AG27" s="112"/>
      <c r="AH27" s="87"/>
      <c r="AI27" s="85"/>
      <c r="AJ27" s="111"/>
      <c r="AK27" s="112"/>
      <c r="AL27" s="87"/>
      <c r="AM27" s="85"/>
      <c r="AN27" s="111"/>
      <c r="AO27" s="112"/>
      <c r="AP27" s="87"/>
      <c r="AQ27" s="85"/>
      <c r="AR27" s="111"/>
      <c r="AS27" s="112"/>
      <c r="AT27" s="87"/>
      <c r="AU27" s="85"/>
      <c r="AV27" s="111"/>
      <c r="AW27" s="112"/>
      <c r="AX27" s="87"/>
      <c r="AY27" s="85"/>
      <c r="AZ27" s="267">
        <f>SUM(E27,I27,M27,Q27,U27,Y27,AC27,AG27,AK27,AO27,AS27,AW27)</f>
        <v>0</v>
      </c>
      <c r="BA27" s="88">
        <f>SUM($G27,$K27,$O27,$S27,$W27,$AA27,$AE27,$AI27,$AM27,$AQ27,$AU27,$AY27)</f>
        <v>0</v>
      </c>
      <c r="BC27">
        <f>IF($A27&lt;&gt;"",COUNTIF($BD$3:$BD27,$BD27),0)</f>
        <v>3</v>
      </c>
      <c r="BD27" t="str">
        <f>IF($A27&lt;&gt;"",VLOOKUP(TRUNC(MID($A27,1,2),0),Plano_Contas!$H$3:$J$103,2,TRUE),"")</f>
        <v>Turismo/Lazer</v>
      </c>
      <c r="BE27" s="201" t="str">
        <f t="shared" si="1"/>
        <v>Serviços</v>
      </c>
      <c r="BF27" t="str">
        <f ca="1">IF($BT27&lt;&gt;"",SUMIF($BD$3:$BD$1004,"="&amp;$BD27,INDIRECT(ADDRESS(3,BF$2,1,1)):INDIRECT(ADDRESS(1004,BF$2,1,1))),"")</f>
        <v/>
      </c>
      <c r="BG27" t="str">
        <f ca="1">IF($BT27&lt;&gt;"",SUMIF($BD$3:$BD$1004,"="&amp;$BD27,INDIRECT(ADDRESS(3,BG$2,1,1)):INDIRECT(ADDRESS(1004,BG$2,1,1))),"")</f>
        <v/>
      </c>
      <c r="BH27" t="str">
        <f ca="1">IF($BT27&lt;&gt;"",SUMIF($BD$3:$BD$1004,"="&amp;$BD27,INDIRECT(ADDRESS(3,BH$2,1,1)):INDIRECT(ADDRESS(1004,BH$2,1,1))),"")</f>
        <v/>
      </c>
      <c r="BI27" t="str">
        <f ca="1">IF($BT27&lt;&gt;"",SUMIF($BD$3:$BD$1004,"="&amp;$BD27,INDIRECT(ADDRESS(3,BI$2,1,1)):INDIRECT(ADDRESS(1004,BI$2,1,1))),"")</f>
        <v/>
      </c>
      <c r="BJ27" t="str">
        <f ca="1">IF($BT27&lt;&gt;"",SUMIF($BD$3:$BD$1004,"="&amp;$BD27,INDIRECT(ADDRESS(3,BJ$2,1,1)):INDIRECT(ADDRESS(1004,BJ$2,1,1))),"")</f>
        <v/>
      </c>
      <c r="BK27" t="str">
        <f ca="1">IF($BT27&lt;&gt;"",SUMIF($BD$3:$BD$1004,"="&amp;$BD27,INDIRECT(ADDRESS(3,BK$2,1,1)):INDIRECT(ADDRESS(1004,BK$2,1,1))),"")</f>
        <v/>
      </c>
      <c r="BL27" t="str">
        <f ca="1">IF($BT27&lt;&gt;"",SUMIF($BD$3:$BD$1004,"="&amp;$BD27,INDIRECT(ADDRESS(3,BL$2,1,1)):INDIRECT(ADDRESS(1004,BL$2,1,1))),"")</f>
        <v/>
      </c>
      <c r="BM27" t="str">
        <f ca="1">IF($BT27&lt;&gt;"",SUMIF($BD$3:$BD$1004,"="&amp;$BD27,INDIRECT(ADDRESS(3,BM$2,1,1)):INDIRECT(ADDRESS(1004,BM$2,1,1))),"")</f>
        <v/>
      </c>
      <c r="BN27" t="str">
        <f ca="1">IF($BT27&lt;&gt;"",SUMIF($BD$3:$BD$1004,"="&amp;$BD27,INDIRECT(ADDRESS(3,BN$2,1,1)):INDIRECT(ADDRESS(1004,BN$2,1,1))),"")</f>
        <v/>
      </c>
      <c r="BO27" t="str">
        <f ca="1">IF($BT27&lt;&gt;"",SUMIF($BD$3:$BD$1004,"="&amp;$BD27,INDIRECT(ADDRESS(3,BO$2,1,1)):INDIRECT(ADDRESS(1004,BO$2,1,1))),"")</f>
        <v/>
      </c>
      <c r="BP27" t="str">
        <f ca="1">IF($BT27&lt;&gt;"",SUMIF($BD$3:$BD$1004,"="&amp;$BD27,INDIRECT(ADDRESS(3,BP$2,1,1)):INDIRECT(ADDRESS(1004,BP$2,1,1))),"")</f>
        <v/>
      </c>
      <c r="BQ27" t="str">
        <f ca="1">IF($BT27&lt;&gt;"",SUMIF($BD$3:$BD$1004,"="&amp;$BD27,INDIRECT(ADDRESS(3,BQ$2,1,1)):INDIRECT(ADDRESS(1004,BQ$2,1,1))),"")</f>
        <v/>
      </c>
      <c r="BR27" t="str">
        <f ca="1">IF($BT27&lt;&gt;"",SUMIF($BD$3:$BD$1004,"="&amp;$BD27,INDIRECT(ADDRESS(3,BR$2,1,1)):INDIRECT(ADDRESS(1004,BR$2,1,1))),"")</f>
        <v/>
      </c>
      <c r="BS27" t="str">
        <f>IF($A27&lt;&gt;"",VLOOKUP(TRUNC(MID($A27,1,2),0),Plano_Contas!$H$3:$J$103,3,TRUE),"")</f>
        <v>I</v>
      </c>
      <c r="BT27" t="str">
        <f t="shared" si="2"/>
        <v/>
      </c>
      <c r="BV27">
        <f>Empresas!C27</f>
        <v>0</v>
      </c>
    </row>
    <row r="28" spans="1:74" x14ac:dyDescent="0.2">
      <c r="A28" s="89">
        <v>4413</v>
      </c>
      <c r="B28" s="52" t="str">
        <f>IF($A28&lt;&gt;"",VLOOKUP(""&amp;$A28,Plano_Contas!$A$3:$F$1003,6,0),"")</f>
        <v>4413 - [Banco] Financeiras, Tarifas Diversas (V)</v>
      </c>
      <c r="C28" s="91"/>
      <c r="D28" s="111"/>
      <c r="E28" s="112"/>
      <c r="F28" s="87"/>
      <c r="G28" s="85"/>
      <c r="H28" s="111"/>
      <c r="I28" s="112"/>
      <c r="J28" s="87"/>
      <c r="K28" s="85"/>
      <c r="L28" s="111"/>
      <c r="M28" s="112"/>
      <c r="N28" s="87"/>
      <c r="O28" s="85"/>
      <c r="P28" s="111"/>
      <c r="Q28" s="112"/>
      <c r="R28" s="87"/>
      <c r="S28" s="85"/>
      <c r="T28" s="111"/>
      <c r="U28" s="112"/>
      <c r="V28" s="87"/>
      <c r="W28" s="85"/>
      <c r="X28" s="111"/>
      <c r="Y28" s="112"/>
      <c r="Z28" s="87"/>
      <c r="AA28" s="85"/>
      <c r="AB28" s="111"/>
      <c r="AC28" s="112"/>
      <c r="AD28" s="87"/>
      <c r="AE28" s="85"/>
      <c r="AF28" s="111"/>
      <c r="AG28" s="112"/>
      <c r="AH28" s="87"/>
      <c r="AI28" s="85"/>
      <c r="AJ28" s="111"/>
      <c r="AK28" s="112"/>
      <c r="AL28" s="87"/>
      <c r="AM28" s="85"/>
      <c r="AN28" s="111"/>
      <c r="AO28" s="112"/>
      <c r="AP28" s="87"/>
      <c r="AQ28" s="85"/>
      <c r="AR28" s="111"/>
      <c r="AS28" s="112"/>
      <c r="AT28" s="87"/>
      <c r="AU28" s="85"/>
      <c r="AV28" s="111"/>
      <c r="AW28" s="112"/>
      <c r="AX28" s="87"/>
      <c r="AY28" s="85"/>
      <c r="AZ28" s="267">
        <f>SUM(E28,I28,M28,Q28,U28,Y28,AC28,AG28,AK28,AO28,AS28,AW28)</f>
        <v>0</v>
      </c>
      <c r="BA28" s="88">
        <f>SUM($G28,$K28,$O28,$S28,$W28,$AA28,$AE28,$AI28,$AM28,$AQ28,$AU28,$AY28)</f>
        <v>0</v>
      </c>
      <c r="BC28">
        <f>IF($A28&lt;&gt;"",COUNTIF($BD$3:$BD28,$BD28),0)</f>
        <v>1</v>
      </c>
      <c r="BD28" t="str">
        <f>IF($A28&lt;&gt;"",VLOOKUP(TRUNC(MID($A28,1,2),0),Plano_Contas!$H$3:$J$103,2,TRUE),"")</f>
        <v>Despesas Bancárias</v>
      </c>
      <c r="BE28" s="201" t="str">
        <f t="shared" si="1"/>
        <v>Banco</v>
      </c>
      <c r="BF28">
        <f ca="1">IF($BT28&lt;&gt;"",SUMIF($BD$3:$BD$1004,"="&amp;$BD28,INDIRECT(ADDRESS(3,BF$2,1,1)):INDIRECT(ADDRESS(1004,BF$2,1,1))),"")</f>
        <v>0</v>
      </c>
      <c r="BG28">
        <f ca="1">IF($BT28&lt;&gt;"",SUMIF($BD$3:$BD$1004,"="&amp;$BD28,INDIRECT(ADDRESS(3,BG$2,1,1)):INDIRECT(ADDRESS(1004,BG$2,1,1))),"")</f>
        <v>0</v>
      </c>
      <c r="BH28">
        <f ca="1">IF($BT28&lt;&gt;"",SUMIF($BD$3:$BD$1004,"="&amp;$BD28,INDIRECT(ADDRESS(3,BH$2,1,1)):INDIRECT(ADDRESS(1004,BH$2,1,1))),"")</f>
        <v>0</v>
      </c>
      <c r="BI28">
        <f ca="1">IF($BT28&lt;&gt;"",SUMIF($BD$3:$BD$1004,"="&amp;$BD28,INDIRECT(ADDRESS(3,BI$2,1,1)):INDIRECT(ADDRESS(1004,BI$2,1,1))),"")</f>
        <v>0</v>
      </c>
      <c r="BJ28">
        <f ca="1">IF($BT28&lt;&gt;"",SUMIF($BD$3:$BD$1004,"="&amp;$BD28,INDIRECT(ADDRESS(3,BJ$2,1,1)):INDIRECT(ADDRESS(1004,BJ$2,1,1))),"")</f>
        <v>0</v>
      </c>
      <c r="BK28">
        <f ca="1">IF($BT28&lt;&gt;"",SUMIF($BD$3:$BD$1004,"="&amp;$BD28,INDIRECT(ADDRESS(3,BK$2,1,1)):INDIRECT(ADDRESS(1004,BK$2,1,1))),"")</f>
        <v>0</v>
      </c>
      <c r="BL28">
        <f ca="1">IF($BT28&lt;&gt;"",SUMIF($BD$3:$BD$1004,"="&amp;$BD28,INDIRECT(ADDRESS(3,BL$2,1,1)):INDIRECT(ADDRESS(1004,BL$2,1,1))),"")</f>
        <v>0</v>
      </c>
      <c r="BM28">
        <f ca="1">IF($BT28&lt;&gt;"",SUMIF($BD$3:$BD$1004,"="&amp;$BD28,INDIRECT(ADDRESS(3,BM$2,1,1)):INDIRECT(ADDRESS(1004,BM$2,1,1))),"")</f>
        <v>0</v>
      </c>
      <c r="BN28">
        <f ca="1">IF($BT28&lt;&gt;"",SUMIF($BD$3:$BD$1004,"="&amp;$BD28,INDIRECT(ADDRESS(3,BN$2,1,1)):INDIRECT(ADDRESS(1004,BN$2,1,1))),"")</f>
        <v>0</v>
      </c>
      <c r="BO28">
        <f ca="1">IF($BT28&lt;&gt;"",SUMIF($BD$3:$BD$1004,"="&amp;$BD28,INDIRECT(ADDRESS(3,BO$2,1,1)):INDIRECT(ADDRESS(1004,BO$2,1,1))),"")</f>
        <v>0</v>
      </c>
      <c r="BP28">
        <f ca="1">IF($BT28&lt;&gt;"",SUMIF($BD$3:$BD$1004,"="&amp;$BD28,INDIRECT(ADDRESS(3,BP$2,1,1)):INDIRECT(ADDRESS(1004,BP$2,1,1))),"")</f>
        <v>0</v>
      </c>
      <c r="BQ28">
        <f ca="1">IF($BT28&lt;&gt;"",SUMIF($BD$3:$BD$1004,"="&amp;$BD28,INDIRECT(ADDRESS(3,BQ$2,1,1)):INDIRECT(ADDRESS(1004,BQ$2,1,1))),"")</f>
        <v>0</v>
      </c>
      <c r="BR28">
        <f ca="1">IF($BT28&lt;&gt;"",SUMIF($BD$3:$BD$1004,"="&amp;$BD28,INDIRECT(ADDRESS(3,BR$2,1,1)):INDIRECT(ADDRESS(1004,BR$2,1,1))),"")</f>
        <v>0</v>
      </c>
      <c r="BS28" t="str">
        <f>IF($A28&lt;&gt;"",VLOOKUP(TRUNC(MID($A28,1,2),0),Plano_Contas!$H$3:$J$103,3,TRUE),"")</f>
        <v>V</v>
      </c>
      <c r="BT28" t="str">
        <f t="shared" si="2"/>
        <v>Despesas Bancárias (Banco)</v>
      </c>
      <c r="BV28">
        <f>Empresas!C28</f>
        <v>0</v>
      </c>
    </row>
    <row r="29" spans="1:74" x14ac:dyDescent="0.2">
      <c r="A29" s="89">
        <v>4414</v>
      </c>
      <c r="B29" s="52" t="str">
        <f>IF($A29&lt;&gt;"",VLOOKUP(""&amp;$A29,Plano_Contas!$A$3:$F$1003,6,0),"")</f>
        <v>4414 - [Banco] Desp.Cartao de Crédito (V)</v>
      </c>
      <c r="C29" s="91"/>
      <c r="D29" s="111"/>
      <c r="E29" s="112"/>
      <c r="F29" s="87"/>
      <c r="G29" s="85"/>
      <c r="H29" s="111"/>
      <c r="I29" s="112"/>
      <c r="J29" s="87"/>
      <c r="K29" s="85"/>
      <c r="L29" s="111"/>
      <c r="M29" s="112"/>
      <c r="N29" s="87"/>
      <c r="O29" s="85"/>
      <c r="P29" s="111"/>
      <c r="Q29" s="112"/>
      <c r="R29" s="87"/>
      <c r="S29" s="85"/>
      <c r="T29" s="111"/>
      <c r="U29" s="112"/>
      <c r="V29" s="87"/>
      <c r="W29" s="85"/>
      <c r="X29" s="111"/>
      <c r="Y29" s="112"/>
      <c r="Z29" s="87"/>
      <c r="AA29" s="85"/>
      <c r="AB29" s="111"/>
      <c r="AC29" s="112"/>
      <c r="AD29" s="87"/>
      <c r="AE29" s="85"/>
      <c r="AF29" s="111"/>
      <c r="AG29" s="112"/>
      <c r="AH29" s="87"/>
      <c r="AI29" s="85"/>
      <c r="AJ29" s="111"/>
      <c r="AK29" s="112"/>
      <c r="AL29" s="87"/>
      <c r="AM29" s="85"/>
      <c r="AN29" s="111"/>
      <c r="AO29" s="112"/>
      <c r="AP29" s="87"/>
      <c r="AQ29" s="85"/>
      <c r="AR29" s="111"/>
      <c r="AS29" s="112"/>
      <c r="AT29" s="87"/>
      <c r="AU29" s="85"/>
      <c r="AV29" s="111"/>
      <c r="AW29" s="112"/>
      <c r="AX29" s="87"/>
      <c r="AY29" s="85"/>
      <c r="AZ29" s="267">
        <f>SUM(E29,I29,M29,Q29,U29,Y29,AC29,AG29,AK29,AO29,AS29,AW29)</f>
        <v>0</v>
      </c>
      <c r="BA29" s="88">
        <f>SUM($G29,$K29,$O29,$S29,$W29,$AA29,$AE29,$AI29,$AM29,$AQ29,$AU29,$AY29)</f>
        <v>0</v>
      </c>
      <c r="BC29">
        <f>IF($A29&lt;&gt;"",COUNTIF($BD$3:$BD29,$BD29),0)</f>
        <v>2</v>
      </c>
      <c r="BD29" t="str">
        <f>IF($A29&lt;&gt;"",VLOOKUP(TRUNC(MID($A29,1,2),0),Plano_Contas!$H$3:$J$103,2,TRUE),"")</f>
        <v>Despesas Bancárias</v>
      </c>
      <c r="BE29" s="201" t="str">
        <f t="shared" si="1"/>
        <v>Banco</v>
      </c>
      <c r="BF29" t="str">
        <f ca="1">IF($BT29&lt;&gt;"",SUMIF($BD$3:$BD$1004,"="&amp;$BD29,INDIRECT(ADDRESS(3,BF$2,1,1)):INDIRECT(ADDRESS(1004,BF$2,1,1))),"")</f>
        <v/>
      </c>
      <c r="BG29" t="str">
        <f ca="1">IF($BT29&lt;&gt;"",SUMIF($BD$3:$BD$1004,"="&amp;$BD29,INDIRECT(ADDRESS(3,BG$2,1,1)):INDIRECT(ADDRESS(1004,BG$2,1,1))),"")</f>
        <v/>
      </c>
      <c r="BH29" t="str">
        <f ca="1">IF($BT29&lt;&gt;"",SUMIF($BD$3:$BD$1004,"="&amp;$BD29,INDIRECT(ADDRESS(3,BH$2,1,1)):INDIRECT(ADDRESS(1004,BH$2,1,1))),"")</f>
        <v/>
      </c>
      <c r="BI29" t="str">
        <f ca="1">IF($BT29&lt;&gt;"",SUMIF($BD$3:$BD$1004,"="&amp;$BD29,INDIRECT(ADDRESS(3,BI$2,1,1)):INDIRECT(ADDRESS(1004,BI$2,1,1))),"")</f>
        <v/>
      </c>
      <c r="BJ29" t="str">
        <f ca="1">IF($BT29&lt;&gt;"",SUMIF($BD$3:$BD$1004,"="&amp;$BD29,INDIRECT(ADDRESS(3,BJ$2,1,1)):INDIRECT(ADDRESS(1004,BJ$2,1,1))),"")</f>
        <v/>
      </c>
      <c r="BK29" t="str">
        <f ca="1">IF($BT29&lt;&gt;"",SUMIF($BD$3:$BD$1004,"="&amp;$BD29,INDIRECT(ADDRESS(3,BK$2,1,1)):INDIRECT(ADDRESS(1004,BK$2,1,1))),"")</f>
        <v/>
      </c>
      <c r="BL29" t="str">
        <f ca="1">IF($BT29&lt;&gt;"",SUMIF($BD$3:$BD$1004,"="&amp;$BD29,INDIRECT(ADDRESS(3,BL$2,1,1)):INDIRECT(ADDRESS(1004,BL$2,1,1))),"")</f>
        <v/>
      </c>
      <c r="BM29" t="str">
        <f ca="1">IF($BT29&lt;&gt;"",SUMIF($BD$3:$BD$1004,"="&amp;$BD29,INDIRECT(ADDRESS(3,BM$2,1,1)):INDIRECT(ADDRESS(1004,BM$2,1,1))),"")</f>
        <v/>
      </c>
      <c r="BN29" t="str">
        <f ca="1">IF($BT29&lt;&gt;"",SUMIF($BD$3:$BD$1004,"="&amp;$BD29,INDIRECT(ADDRESS(3,BN$2,1,1)):INDIRECT(ADDRESS(1004,BN$2,1,1))),"")</f>
        <v/>
      </c>
      <c r="BO29" t="str">
        <f ca="1">IF($BT29&lt;&gt;"",SUMIF($BD$3:$BD$1004,"="&amp;$BD29,INDIRECT(ADDRESS(3,BO$2,1,1)):INDIRECT(ADDRESS(1004,BO$2,1,1))),"")</f>
        <v/>
      </c>
      <c r="BP29" t="str">
        <f ca="1">IF($BT29&lt;&gt;"",SUMIF($BD$3:$BD$1004,"="&amp;$BD29,INDIRECT(ADDRESS(3,BP$2,1,1)):INDIRECT(ADDRESS(1004,BP$2,1,1))),"")</f>
        <v/>
      </c>
      <c r="BQ29" t="str">
        <f ca="1">IF($BT29&lt;&gt;"",SUMIF($BD$3:$BD$1004,"="&amp;$BD29,INDIRECT(ADDRESS(3,BQ$2,1,1)):INDIRECT(ADDRESS(1004,BQ$2,1,1))),"")</f>
        <v/>
      </c>
      <c r="BR29" t="str">
        <f ca="1">IF($BT29&lt;&gt;"",SUMIF($BD$3:$BD$1004,"="&amp;$BD29,INDIRECT(ADDRESS(3,BR$2,1,1)):INDIRECT(ADDRESS(1004,BR$2,1,1))),"")</f>
        <v/>
      </c>
      <c r="BS29" t="str">
        <f>IF($A29&lt;&gt;"",VLOOKUP(TRUNC(MID($A29,1,2),0),Plano_Contas!$H$3:$J$103,3,TRUE),"")</f>
        <v>V</v>
      </c>
      <c r="BT29" t="str">
        <f t="shared" si="2"/>
        <v/>
      </c>
      <c r="BV29">
        <f>Empresas!C29</f>
        <v>0</v>
      </c>
    </row>
    <row r="30" spans="1:74" x14ac:dyDescent="0.2">
      <c r="A30" s="89">
        <v>4610</v>
      </c>
      <c r="B30" s="94" t="str">
        <f>IF($A30&lt;&gt;"",VLOOKUP(""&amp;$A30,Plano_Contas!$A$3:$F$1003,6,0),"")</f>
        <v>4610 - [Saúde] Plano de Saude (V)</v>
      </c>
      <c r="C30" s="113"/>
      <c r="D30" s="111"/>
      <c r="E30" s="112"/>
      <c r="F30" s="87"/>
      <c r="G30" s="85"/>
      <c r="H30" s="111"/>
      <c r="I30" s="112"/>
      <c r="J30" s="87"/>
      <c r="K30" s="85"/>
      <c r="L30" s="111"/>
      <c r="M30" s="112"/>
      <c r="N30" s="87"/>
      <c r="O30" s="85"/>
      <c r="P30" s="111"/>
      <c r="Q30" s="112"/>
      <c r="R30" s="87"/>
      <c r="S30" s="85"/>
      <c r="T30" s="111"/>
      <c r="U30" s="112"/>
      <c r="V30" s="87"/>
      <c r="W30" s="85"/>
      <c r="X30" s="111"/>
      <c r="Y30" s="112"/>
      <c r="Z30" s="87"/>
      <c r="AA30" s="85"/>
      <c r="AB30" s="111"/>
      <c r="AC30" s="112"/>
      <c r="AD30" s="87"/>
      <c r="AE30" s="85"/>
      <c r="AF30" s="111"/>
      <c r="AG30" s="112"/>
      <c r="AH30" s="87"/>
      <c r="AI30" s="85"/>
      <c r="AJ30" s="111"/>
      <c r="AK30" s="112"/>
      <c r="AL30" s="87"/>
      <c r="AM30" s="85"/>
      <c r="AN30" s="111"/>
      <c r="AO30" s="112"/>
      <c r="AP30" s="87"/>
      <c r="AQ30" s="85"/>
      <c r="AR30" s="111"/>
      <c r="AS30" s="112"/>
      <c r="AT30" s="87"/>
      <c r="AU30" s="85"/>
      <c r="AV30" s="111"/>
      <c r="AW30" s="112"/>
      <c r="AX30" s="87"/>
      <c r="AY30" s="85"/>
      <c r="AZ30" s="267">
        <f>SUM(E30,I30,M30,Q30,U30,Y30,AC30,AG30,AK30,AO30,AS30,AW30)</f>
        <v>0</v>
      </c>
      <c r="BA30" s="88">
        <f>SUM($G30,$K30,$O30,$S30,$W30,$AA30,$AE30,$AI30,$AM30,$AQ30,$AU30,$AY30)</f>
        <v>0</v>
      </c>
      <c r="BC30">
        <f>IF($A30&lt;&gt;"",COUNTIF($BD$3:$BD30,$BD30),0)</f>
        <v>1</v>
      </c>
      <c r="BD30" t="str">
        <f>IF($A30&lt;&gt;"",VLOOKUP(TRUNC(MID($A30,1,2),0),Plano_Contas!$H$3:$J$103,2,TRUE),"")</f>
        <v>Saúde</v>
      </c>
      <c r="BE30" s="201" t="str">
        <f t="shared" si="1"/>
        <v>Saúde</v>
      </c>
      <c r="BF30">
        <f ca="1">IF($BT30&lt;&gt;"",SUMIF($BD$3:$BD$1004,"="&amp;$BD30,INDIRECT(ADDRESS(3,BF$2,1,1)):INDIRECT(ADDRESS(1004,BF$2,1,1))),"")</f>
        <v>0</v>
      </c>
      <c r="BG30">
        <f ca="1">IF($BT30&lt;&gt;"",SUMIF($BD$3:$BD$1004,"="&amp;$BD30,INDIRECT(ADDRESS(3,BG$2,1,1)):INDIRECT(ADDRESS(1004,BG$2,1,1))),"")</f>
        <v>0</v>
      </c>
      <c r="BH30">
        <f ca="1">IF($BT30&lt;&gt;"",SUMIF($BD$3:$BD$1004,"="&amp;$BD30,INDIRECT(ADDRESS(3,BH$2,1,1)):INDIRECT(ADDRESS(1004,BH$2,1,1))),"")</f>
        <v>0</v>
      </c>
      <c r="BI30">
        <f ca="1">IF($BT30&lt;&gt;"",SUMIF($BD$3:$BD$1004,"="&amp;$BD30,INDIRECT(ADDRESS(3,BI$2,1,1)):INDIRECT(ADDRESS(1004,BI$2,1,1))),"")</f>
        <v>0</v>
      </c>
      <c r="BJ30">
        <f ca="1">IF($BT30&lt;&gt;"",SUMIF($BD$3:$BD$1004,"="&amp;$BD30,INDIRECT(ADDRESS(3,BJ$2,1,1)):INDIRECT(ADDRESS(1004,BJ$2,1,1))),"")</f>
        <v>0</v>
      </c>
      <c r="BK30">
        <f ca="1">IF($BT30&lt;&gt;"",SUMIF($BD$3:$BD$1004,"="&amp;$BD30,INDIRECT(ADDRESS(3,BK$2,1,1)):INDIRECT(ADDRESS(1004,BK$2,1,1))),"")</f>
        <v>0</v>
      </c>
      <c r="BL30">
        <f ca="1">IF($BT30&lt;&gt;"",SUMIF($BD$3:$BD$1004,"="&amp;$BD30,INDIRECT(ADDRESS(3,BL$2,1,1)):INDIRECT(ADDRESS(1004,BL$2,1,1))),"")</f>
        <v>0</v>
      </c>
      <c r="BM30">
        <f ca="1">IF($BT30&lt;&gt;"",SUMIF($BD$3:$BD$1004,"="&amp;$BD30,INDIRECT(ADDRESS(3,BM$2,1,1)):INDIRECT(ADDRESS(1004,BM$2,1,1))),"")</f>
        <v>0</v>
      </c>
      <c r="BN30">
        <f ca="1">IF($BT30&lt;&gt;"",SUMIF($BD$3:$BD$1004,"="&amp;$BD30,INDIRECT(ADDRESS(3,BN$2,1,1)):INDIRECT(ADDRESS(1004,BN$2,1,1))),"")</f>
        <v>0</v>
      </c>
      <c r="BO30">
        <f ca="1">IF($BT30&lt;&gt;"",SUMIF($BD$3:$BD$1004,"="&amp;$BD30,INDIRECT(ADDRESS(3,BO$2,1,1)):INDIRECT(ADDRESS(1004,BO$2,1,1))),"")</f>
        <v>0</v>
      </c>
      <c r="BP30">
        <f ca="1">IF($BT30&lt;&gt;"",SUMIF($BD$3:$BD$1004,"="&amp;$BD30,INDIRECT(ADDRESS(3,BP$2,1,1)):INDIRECT(ADDRESS(1004,BP$2,1,1))),"")</f>
        <v>0</v>
      </c>
      <c r="BQ30">
        <f ca="1">IF($BT30&lt;&gt;"",SUMIF($BD$3:$BD$1004,"="&amp;$BD30,INDIRECT(ADDRESS(3,BQ$2,1,1)):INDIRECT(ADDRESS(1004,BQ$2,1,1))),"")</f>
        <v>0</v>
      </c>
      <c r="BR30">
        <f ca="1">IF($BT30&lt;&gt;"",SUMIF($BD$3:$BD$1004,"="&amp;$BD30,INDIRECT(ADDRESS(3,BR$2,1,1)):INDIRECT(ADDRESS(1004,BR$2,1,1))),"")</f>
        <v>0</v>
      </c>
      <c r="BS30" t="str">
        <f>IF($A30&lt;&gt;"",VLOOKUP(TRUNC(MID($A30,1,2),0),Plano_Contas!$H$3:$J$103,3,TRUE),"")</f>
        <v>V</v>
      </c>
      <c r="BT30" t="str">
        <f t="shared" si="2"/>
        <v>Saúde (Saúde)</v>
      </c>
      <c r="BV30">
        <f>Empresas!C30</f>
        <v>0</v>
      </c>
    </row>
    <row r="31" spans="1:74" x14ac:dyDescent="0.2">
      <c r="A31" s="89">
        <v>4611</v>
      </c>
      <c r="B31" s="52" t="str">
        <f>IF($A31&lt;&gt;"",VLOOKUP(""&amp;$A31,Plano_Contas!$A$3:$F$1003,6,0),"")</f>
        <v>4611 - [Saúde] Remédios e Tratamentos (V)</v>
      </c>
      <c r="C31" s="91"/>
      <c r="D31" s="111"/>
      <c r="E31" s="112"/>
      <c r="F31" s="87"/>
      <c r="G31" s="85"/>
      <c r="H31" s="111"/>
      <c r="I31" s="112"/>
      <c r="J31" s="87"/>
      <c r="K31" s="85"/>
      <c r="L31" s="111"/>
      <c r="M31" s="112"/>
      <c r="N31" s="87"/>
      <c r="O31" s="85"/>
      <c r="P31" s="111"/>
      <c r="Q31" s="112"/>
      <c r="R31" s="87"/>
      <c r="S31" s="85"/>
      <c r="T31" s="111"/>
      <c r="U31" s="112"/>
      <c r="V31" s="87"/>
      <c r="W31" s="85"/>
      <c r="X31" s="111"/>
      <c r="Y31" s="112"/>
      <c r="Z31" s="87"/>
      <c r="AA31" s="85"/>
      <c r="AB31" s="111"/>
      <c r="AC31" s="112"/>
      <c r="AD31" s="87"/>
      <c r="AE31" s="85"/>
      <c r="AF31" s="111"/>
      <c r="AG31" s="112"/>
      <c r="AH31" s="87"/>
      <c r="AI31" s="85"/>
      <c r="AJ31" s="111"/>
      <c r="AK31" s="112"/>
      <c r="AL31" s="87"/>
      <c r="AM31" s="85"/>
      <c r="AN31" s="111"/>
      <c r="AO31" s="112"/>
      <c r="AP31" s="87"/>
      <c r="AQ31" s="85"/>
      <c r="AR31" s="111"/>
      <c r="AS31" s="112"/>
      <c r="AT31" s="87"/>
      <c r="AU31" s="85"/>
      <c r="AV31" s="111"/>
      <c r="AW31" s="112"/>
      <c r="AX31" s="87"/>
      <c r="AY31" s="85"/>
      <c r="AZ31" s="267">
        <f>SUM(E31,I31,M31,Q31,U31,Y31,AC31,AG31,AK31,AO31,AS31,AW31)</f>
        <v>0</v>
      </c>
      <c r="BA31" s="88">
        <f>SUM($G31,$K31,$O31,$S31,$W31,$AA31,$AE31,$AI31,$AM31,$AQ31,$AU31,$AY31)</f>
        <v>0</v>
      </c>
      <c r="BC31">
        <f>IF($A31&lt;&gt;"",COUNTIF($BD$3:$BD31,$BD31),0)</f>
        <v>2</v>
      </c>
      <c r="BD31" t="str">
        <f>IF($A31&lt;&gt;"",VLOOKUP(TRUNC(MID($A31,1,2),0),Plano_Contas!$H$3:$J$103,2,TRUE),"")</f>
        <v>Saúde</v>
      </c>
      <c r="BE31" s="201" t="str">
        <f t="shared" si="1"/>
        <v>Saúde</v>
      </c>
      <c r="BF31" t="str">
        <f ca="1">IF($BT31&lt;&gt;"",SUMIF($BD$3:$BD$1004,"="&amp;$BD31,INDIRECT(ADDRESS(3,BF$2,1,1)):INDIRECT(ADDRESS(1004,BF$2,1,1))),"")</f>
        <v/>
      </c>
      <c r="BG31" t="str">
        <f ca="1">IF($BT31&lt;&gt;"",SUMIF($BD$3:$BD$1004,"="&amp;$BD31,INDIRECT(ADDRESS(3,BG$2,1,1)):INDIRECT(ADDRESS(1004,BG$2,1,1))),"")</f>
        <v/>
      </c>
      <c r="BH31" t="str">
        <f ca="1">IF($BT31&lt;&gt;"",SUMIF($BD$3:$BD$1004,"="&amp;$BD31,INDIRECT(ADDRESS(3,BH$2,1,1)):INDIRECT(ADDRESS(1004,BH$2,1,1))),"")</f>
        <v/>
      </c>
      <c r="BI31" t="str">
        <f ca="1">IF($BT31&lt;&gt;"",SUMIF($BD$3:$BD$1004,"="&amp;$BD31,INDIRECT(ADDRESS(3,BI$2,1,1)):INDIRECT(ADDRESS(1004,BI$2,1,1))),"")</f>
        <v/>
      </c>
      <c r="BJ31" t="str">
        <f ca="1">IF($BT31&lt;&gt;"",SUMIF($BD$3:$BD$1004,"="&amp;$BD31,INDIRECT(ADDRESS(3,BJ$2,1,1)):INDIRECT(ADDRESS(1004,BJ$2,1,1))),"")</f>
        <v/>
      </c>
      <c r="BK31" t="str">
        <f ca="1">IF($BT31&lt;&gt;"",SUMIF($BD$3:$BD$1004,"="&amp;$BD31,INDIRECT(ADDRESS(3,BK$2,1,1)):INDIRECT(ADDRESS(1004,BK$2,1,1))),"")</f>
        <v/>
      </c>
      <c r="BL31" t="str">
        <f ca="1">IF($BT31&lt;&gt;"",SUMIF($BD$3:$BD$1004,"="&amp;$BD31,INDIRECT(ADDRESS(3,BL$2,1,1)):INDIRECT(ADDRESS(1004,BL$2,1,1))),"")</f>
        <v/>
      </c>
      <c r="BM31" t="str">
        <f ca="1">IF($BT31&lt;&gt;"",SUMIF($BD$3:$BD$1004,"="&amp;$BD31,INDIRECT(ADDRESS(3,BM$2,1,1)):INDIRECT(ADDRESS(1004,BM$2,1,1))),"")</f>
        <v/>
      </c>
      <c r="BN31" t="str">
        <f ca="1">IF($BT31&lt;&gt;"",SUMIF($BD$3:$BD$1004,"="&amp;$BD31,INDIRECT(ADDRESS(3,BN$2,1,1)):INDIRECT(ADDRESS(1004,BN$2,1,1))),"")</f>
        <v/>
      </c>
      <c r="BO31" t="str">
        <f ca="1">IF($BT31&lt;&gt;"",SUMIF($BD$3:$BD$1004,"="&amp;$BD31,INDIRECT(ADDRESS(3,BO$2,1,1)):INDIRECT(ADDRESS(1004,BO$2,1,1))),"")</f>
        <v/>
      </c>
      <c r="BP31" t="str">
        <f ca="1">IF($BT31&lt;&gt;"",SUMIF($BD$3:$BD$1004,"="&amp;$BD31,INDIRECT(ADDRESS(3,BP$2,1,1)):INDIRECT(ADDRESS(1004,BP$2,1,1))),"")</f>
        <v/>
      </c>
      <c r="BQ31" t="str">
        <f ca="1">IF($BT31&lt;&gt;"",SUMIF($BD$3:$BD$1004,"="&amp;$BD31,INDIRECT(ADDRESS(3,BQ$2,1,1)):INDIRECT(ADDRESS(1004,BQ$2,1,1))),"")</f>
        <v/>
      </c>
      <c r="BR31" t="str">
        <f ca="1">IF($BT31&lt;&gt;"",SUMIF($BD$3:$BD$1004,"="&amp;$BD31,INDIRECT(ADDRESS(3,BR$2,1,1)):INDIRECT(ADDRESS(1004,BR$2,1,1))),"")</f>
        <v/>
      </c>
      <c r="BS31" t="str">
        <f>IF($A31&lt;&gt;"",VLOOKUP(TRUNC(MID($A31,1,2),0),Plano_Contas!$H$3:$J$103,3,TRUE),"")</f>
        <v>V</v>
      </c>
      <c r="BT31" t="str">
        <f t="shared" si="2"/>
        <v/>
      </c>
      <c r="BV31">
        <f>Empresas!C31</f>
        <v>0</v>
      </c>
    </row>
    <row r="32" spans="1:74" x14ac:dyDescent="0.2">
      <c r="A32" s="89">
        <v>4710</v>
      </c>
      <c r="B32" s="52" t="str">
        <f>IF($A32&lt;&gt;"",VLOOKUP(""&amp;$A32,Plano_Contas!$A$3:$F$1003,6,0),"")</f>
        <v>4710 - [Transporte] Correspondencias em Geral (I)</v>
      </c>
      <c r="C32" s="91"/>
      <c r="D32" s="111"/>
      <c r="E32" s="112"/>
      <c r="F32" s="87"/>
      <c r="G32" s="85"/>
      <c r="H32" s="111"/>
      <c r="I32" s="112"/>
      <c r="J32" s="87"/>
      <c r="K32" s="85"/>
      <c r="L32" s="111"/>
      <c r="M32" s="112"/>
      <c r="N32" s="87"/>
      <c r="O32" s="85"/>
      <c r="P32" s="111"/>
      <c r="Q32" s="112"/>
      <c r="R32" s="87"/>
      <c r="S32" s="85"/>
      <c r="T32" s="111"/>
      <c r="U32" s="112"/>
      <c r="V32" s="87"/>
      <c r="W32" s="85"/>
      <c r="X32" s="111"/>
      <c r="Y32" s="112"/>
      <c r="Z32" s="87"/>
      <c r="AA32" s="85"/>
      <c r="AB32" s="111"/>
      <c r="AC32" s="112"/>
      <c r="AD32" s="87"/>
      <c r="AE32" s="85"/>
      <c r="AF32" s="111"/>
      <c r="AG32" s="112"/>
      <c r="AH32" s="87"/>
      <c r="AI32" s="85"/>
      <c r="AJ32" s="111"/>
      <c r="AK32" s="112"/>
      <c r="AL32" s="87"/>
      <c r="AM32" s="85"/>
      <c r="AN32" s="111"/>
      <c r="AO32" s="112"/>
      <c r="AP32" s="87"/>
      <c r="AQ32" s="85"/>
      <c r="AR32" s="111"/>
      <c r="AS32" s="112"/>
      <c r="AT32" s="87"/>
      <c r="AU32" s="85"/>
      <c r="AV32" s="111"/>
      <c r="AW32" s="112"/>
      <c r="AX32" s="87"/>
      <c r="AY32" s="85"/>
      <c r="AZ32" s="267">
        <f>SUM(E32,I32,M32,Q32,U32,Y32,AC32,AG32,AK32,AO32,AS32,AW32)</f>
        <v>0</v>
      </c>
      <c r="BA32" s="88">
        <f>SUM($G32,$K32,$O32,$S32,$W32,$AA32,$AE32,$AI32,$AM32,$AQ32,$AU32,$AY32)</f>
        <v>0</v>
      </c>
      <c r="BC32">
        <f>IF($A32&lt;&gt;"",COUNTIF($BD$3:$BD32,$BD32),0)</f>
        <v>1</v>
      </c>
      <c r="BD32" t="str">
        <f>IF($A32&lt;&gt;"",VLOOKUP(TRUNC(MID($A32,1,2),0),Plano_Contas!$H$3:$J$103,2,TRUE),"")</f>
        <v>Correspondências</v>
      </c>
      <c r="BE32" s="201" t="str">
        <f t="shared" si="1"/>
        <v>Transporte</v>
      </c>
      <c r="BF32">
        <f ca="1">IF($BT32&lt;&gt;"",SUMIF($BD$3:$BD$1004,"="&amp;$BD32,INDIRECT(ADDRESS(3,BF$2,1,1)):INDIRECT(ADDRESS(1004,BF$2,1,1))),"")</f>
        <v>0</v>
      </c>
      <c r="BG32">
        <f ca="1">IF($BT32&lt;&gt;"",SUMIF($BD$3:$BD$1004,"="&amp;$BD32,INDIRECT(ADDRESS(3,BG$2,1,1)):INDIRECT(ADDRESS(1004,BG$2,1,1))),"")</f>
        <v>0</v>
      </c>
      <c r="BH32">
        <f ca="1">IF($BT32&lt;&gt;"",SUMIF($BD$3:$BD$1004,"="&amp;$BD32,INDIRECT(ADDRESS(3,BH$2,1,1)):INDIRECT(ADDRESS(1004,BH$2,1,1))),"")</f>
        <v>0</v>
      </c>
      <c r="BI32">
        <f ca="1">IF($BT32&lt;&gt;"",SUMIF($BD$3:$BD$1004,"="&amp;$BD32,INDIRECT(ADDRESS(3,BI$2,1,1)):INDIRECT(ADDRESS(1004,BI$2,1,1))),"")</f>
        <v>0</v>
      </c>
      <c r="BJ32">
        <f ca="1">IF($BT32&lt;&gt;"",SUMIF($BD$3:$BD$1004,"="&amp;$BD32,INDIRECT(ADDRESS(3,BJ$2,1,1)):INDIRECT(ADDRESS(1004,BJ$2,1,1))),"")</f>
        <v>0</v>
      </c>
      <c r="BK32">
        <f ca="1">IF($BT32&lt;&gt;"",SUMIF($BD$3:$BD$1004,"="&amp;$BD32,INDIRECT(ADDRESS(3,BK$2,1,1)):INDIRECT(ADDRESS(1004,BK$2,1,1))),"")</f>
        <v>0</v>
      </c>
      <c r="BL32">
        <f ca="1">IF($BT32&lt;&gt;"",SUMIF($BD$3:$BD$1004,"="&amp;$BD32,INDIRECT(ADDRESS(3,BL$2,1,1)):INDIRECT(ADDRESS(1004,BL$2,1,1))),"")</f>
        <v>0</v>
      </c>
      <c r="BM32">
        <f ca="1">IF($BT32&lt;&gt;"",SUMIF($BD$3:$BD$1004,"="&amp;$BD32,INDIRECT(ADDRESS(3,BM$2,1,1)):INDIRECT(ADDRESS(1004,BM$2,1,1))),"")</f>
        <v>0</v>
      </c>
      <c r="BN32">
        <f ca="1">IF($BT32&lt;&gt;"",SUMIF($BD$3:$BD$1004,"="&amp;$BD32,INDIRECT(ADDRESS(3,BN$2,1,1)):INDIRECT(ADDRESS(1004,BN$2,1,1))),"")</f>
        <v>0</v>
      </c>
      <c r="BO32">
        <f ca="1">IF($BT32&lt;&gt;"",SUMIF($BD$3:$BD$1004,"="&amp;$BD32,INDIRECT(ADDRESS(3,BO$2,1,1)):INDIRECT(ADDRESS(1004,BO$2,1,1))),"")</f>
        <v>0</v>
      </c>
      <c r="BP32">
        <f ca="1">IF($BT32&lt;&gt;"",SUMIF($BD$3:$BD$1004,"="&amp;$BD32,INDIRECT(ADDRESS(3,BP$2,1,1)):INDIRECT(ADDRESS(1004,BP$2,1,1))),"")</f>
        <v>0</v>
      </c>
      <c r="BQ32">
        <f ca="1">IF($BT32&lt;&gt;"",SUMIF($BD$3:$BD$1004,"="&amp;$BD32,INDIRECT(ADDRESS(3,BQ$2,1,1)):INDIRECT(ADDRESS(1004,BQ$2,1,1))),"")</f>
        <v>0</v>
      </c>
      <c r="BR32">
        <f ca="1">IF($BT32&lt;&gt;"",SUMIF($BD$3:$BD$1004,"="&amp;$BD32,INDIRECT(ADDRESS(3,BR$2,1,1)):INDIRECT(ADDRESS(1004,BR$2,1,1))),"")</f>
        <v>0</v>
      </c>
      <c r="BS32" t="str">
        <f>IF($A32&lt;&gt;"",VLOOKUP(TRUNC(MID($A32,1,2),0),Plano_Contas!$H$3:$J$103,3,TRUE),"")</f>
        <v>I</v>
      </c>
      <c r="BT32" t="str">
        <f t="shared" si="2"/>
        <v>Correspondências (Transporte)</v>
      </c>
      <c r="BV32">
        <f>Empresas!C32</f>
        <v>0</v>
      </c>
    </row>
    <row r="33" spans="1:74" x14ac:dyDescent="0.2">
      <c r="A33" s="89">
        <v>4810</v>
      </c>
      <c r="B33" s="52" t="str">
        <f>IF($A33&lt;&gt;"",VLOOKUP(""&amp;$A33,Plano_Contas!$A$3:$F$1003,6,0),"")</f>
        <v>4810 - Presentes (I)</v>
      </c>
      <c r="C33" s="91"/>
      <c r="D33" s="111"/>
      <c r="E33" s="112"/>
      <c r="F33" s="87"/>
      <c r="G33" s="85"/>
      <c r="H33" s="111"/>
      <c r="I33" s="112"/>
      <c r="J33" s="87"/>
      <c r="K33" s="85"/>
      <c r="L33" s="111"/>
      <c r="M33" s="112"/>
      <c r="N33" s="87"/>
      <c r="O33" s="85"/>
      <c r="P33" s="111"/>
      <c r="Q33" s="112"/>
      <c r="R33" s="87"/>
      <c r="S33" s="85"/>
      <c r="T33" s="111"/>
      <c r="U33" s="112"/>
      <c r="V33" s="87"/>
      <c r="W33" s="85"/>
      <c r="X33" s="111">
        <v>43261</v>
      </c>
      <c r="Y33" s="112">
        <v>-4000</v>
      </c>
      <c r="Z33" s="87">
        <v>43261</v>
      </c>
      <c r="AA33" s="85">
        <v>-4120</v>
      </c>
      <c r="AB33" s="111"/>
      <c r="AC33" s="112"/>
      <c r="AD33" s="87"/>
      <c r="AE33" s="85"/>
      <c r="AF33" s="111">
        <v>42972</v>
      </c>
      <c r="AG33" s="112">
        <v>-8000</v>
      </c>
      <c r="AH33" s="87">
        <v>42952</v>
      </c>
      <c r="AI33" s="85">
        <v>-9010</v>
      </c>
      <c r="AJ33" s="111">
        <v>42995</v>
      </c>
      <c r="AK33" s="112">
        <v>-3000</v>
      </c>
      <c r="AL33" s="87">
        <v>42995</v>
      </c>
      <c r="AM33" s="85">
        <v>-3195</v>
      </c>
      <c r="AN33" s="111"/>
      <c r="AO33" s="112"/>
      <c r="AP33" s="87"/>
      <c r="AQ33" s="85"/>
      <c r="AR33" s="111">
        <v>43041</v>
      </c>
      <c r="AS33" s="112">
        <v>-15000</v>
      </c>
      <c r="AT33" s="87">
        <v>43041</v>
      </c>
      <c r="AU33" s="85">
        <v>-35000</v>
      </c>
      <c r="AV33" s="111"/>
      <c r="AW33" s="112"/>
      <c r="AX33" s="87"/>
      <c r="AY33" s="85"/>
      <c r="AZ33" s="267">
        <f>SUM(E33,I33,M33,Q33,U33,Y33,AC33,AG33,AK33,AO33,AS33,AW33)</f>
        <v>-30000</v>
      </c>
      <c r="BA33" s="88">
        <f>SUM($G33,$K33,$O33,$S33,$W33,$AA33,$AE33,$AI33,$AM33,$AQ33,$AU33,$AY33)</f>
        <v>-51325</v>
      </c>
      <c r="BC33">
        <f>IF($A33&lt;&gt;"",COUNTIF($BD$3:$BD33,$BD33),0)</f>
        <v>1</v>
      </c>
      <c r="BD33" t="str">
        <f>IF($A33&lt;&gt;"",VLOOKUP(TRUNC(MID($A33,1,2),0),Plano_Contas!$H$3:$J$103,2,TRUE),"")</f>
        <v>Presentes</v>
      </c>
      <c r="BE33" s="201" t="str">
        <f t="shared" si="1"/>
        <v/>
      </c>
      <c r="BF33">
        <f ca="1">IF($BT33&lt;&gt;"",SUMIF($BD$3:$BD$1004,"="&amp;$BD33,INDIRECT(ADDRESS(3,BF$2,1,1)):INDIRECT(ADDRESS(1004,BF$2,1,1))),"")</f>
        <v>0</v>
      </c>
      <c r="BG33">
        <f ca="1">IF($BT33&lt;&gt;"",SUMIF($BD$3:$BD$1004,"="&amp;$BD33,INDIRECT(ADDRESS(3,BG$2,1,1)):INDIRECT(ADDRESS(1004,BG$2,1,1))),"")</f>
        <v>0</v>
      </c>
      <c r="BH33">
        <f ca="1">IF($BT33&lt;&gt;"",SUMIF($BD$3:$BD$1004,"="&amp;$BD33,INDIRECT(ADDRESS(3,BH$2,1,1)):INDIRECT(ADDRESS(1004,BH$2,1,1))),"")</f>
        <v>0</v>
      </c>
      <c r="BI33">
        <f ca="1">IF($BT33&lt;&gt;"",SUMIF($BD$3:$BD$1004,"="&amp;$BD33,INDIRECT(ADDRESS(3,BI$2,1,1)):INDIRECT(ADDRESS(1004,BI$2,1,1))),"")</f>
        <v>0</v>
      </c>
      <c r="BJ33">
        <f ca="1">IF($BT33&lt;&gt;"",SUMIF($BD$3:$BD$1004,"="&amp;$BD33,INDIRECT(ADDRESS(3,BJ$2,1,1)):INDIRECT(ADDRESS(1004,BJ$2,1,1))),"")</f>
        <v>0</v>
      </c>
      <c r="BK33">
        <f ca="1">IF($BT33&lt;&gt;"",SUMIF($BD$3:$BD$1004,"="&amp;$BD33,INDIRECT(ADDRESS(3,BK$2,1,1)):INDIRECT(ADDRESS(1004,BK$2,1,1))),"")</f>
        <v>-4120</v>
      </c>
      <c r="BL33">
        <f ca="1">IF($BT33&lt;&gt;"",SUMIF($BD$3:$BD$1004,"="&amp;$BD33,INDIRECT(ADDRESS(3,BL$2,1,1)):INDIRECT(ADDRESS(1004,BL$2,1,1))),"")</f>
        <v>0</v>
      </c>
      <c r="BM33">
        <f ca="1">IF($BT33&lt;&gt;"",SUMIF($BD$3:$BD$1004,"="&amp;$BD33,INDIRECT(ADDRESS(3,BM$2,1,1)):INDIRECT(ADDRESS(1004,BM$2,1,1))),"")</f>
        <v>-9010</v>
      </c>
      <c r="BN33">
        <f ca="1">IF($BT33&lt;&gt;"",SUMIF($BD$3:$BD$1004,"="&amp;$BD33,INDIRECT(ADDRESS(3,BN$2,1,1)):INDIRECT(ADDRESS(1004,BN$2,1,1))),"")</f>
        <v>-3195</v>
      </c>
      <c r="BO33">
        <f ca="1">IF($BT33&lt;&gt;"",SUMIF($BD$3:$BD$1004,"="&amp;$BD33,INDIRECT(ADDRESS(3,BO$2,1,1)):INDIRECT(ADDRESS(1004,BO$2,1,1))),"")</f>
        <v>0</v>
      </c>
      <c r="BP33">
        <f ca="1">IF($BT33&lt;&gt;"",SUMIF($BD$3:$BD$1004,"="&amp;$BD33,INDIRECT(ADDRESS(3,BP$2,1,1)):INDIRECT(ADDRESS(1004,BP$2,1,1))),"")</f>
        <v>-35000</v>
      </c>
      <c r="BQ33">
        <f ca="1">IF($BT33&lt;&gt;"",SUMIF($BD$3:$BD$1004,"="&amp;$BD33,INDIRECT(ADDRESS(3,BQ$2,1,1)):INDIRECT(ADDRESS(1004,BQ$2,1,1))),"")</f>
        <v>0</v>
      </c>
      <c r="BR33">
        <f ca="1">IF($BT33&lt;&gt;"",SUMIF($BD$3:$BD$1004,"="&amp;$BD33,INDIRECT(ADDRESS(3,BR$2,1,1)):INDIRECT(ADDRESS(1004,BR$2,1,1))),"")</f>
        <v>-51325</v>
      </c>
      <c r="BS33" t="str">
        <f>IF($A33&lt;&gt;"",VLOOKUP(TRUNC(MID($A33,1,2),0),Plano_Contas!$H$3:$J$103,3,TRUE),"")</f>
        <v>I</v>
      </c>
      <c r="BT33" t="str">
        <f t="shared" si="2"/>
        <v>Presentes</v>
      </c>
      <c r="BV33">
        <f>Empresas!C33</f>
        <v>0</v>
      </c>
    </row>
    <row r="34" spans="1:74" x14ac:dyDescent="0.2">
      <c r="A34" s="89">
        <v>4910</v>
      </c>
      <c r="B34" s="52" t="str">
        <f>IF($A34&lt;&gt;"",VLOOKUP(""&amp;$A34,Plano_Contas!$A$3:$F$1003,6,0),"")</f>
        <v>4910 - [Higiene] Maquiagens / Cabelereiro / Beleza (V)</v>
      </c>
      <c r="C34" s="91"/>
      <c r="D34" s="111"/>
      <c r="E34" s="112"/>
      <c r="F34" s="87"/>
      <c r="G34" s="85"/>
      <c r="H34" s="111"/>
      <c r="I34" s="112"/>
      <c r="J34" s="87"/>
      <c r="K34" s="85"/>
      <c r="L34" s="111"/>
      <c r="M34" s="112"/>
      <c r="N34" s="87"/>
      <c r="O34" s="85"/>
      <c r="P34" s="111"/>
      <c r="Q34" s="112"/>
      <c r="R34" s="87"/>
      <c r="S34" s="85"/>
      <c r="T34" s="111"/>
      <c r="U34" s="112"/>
      <c r="V34" s="87"/>
      <c r="W34" s="85"/>
      <c r="X34" s="111"/>
      <c r="Y34" s="112"/>
      <c r="Z34" s="87"/>
      <c r="AA34" s="85"/>
      <c r="AB34" s="111"/>
      <c r="AC34" s="112"/>
      <c r="AD34" s="87"/>
      <c r="AE34" s="85"/>
      <c r="AF34" s="111"/>
      <c r="AG34" s="112"/>
      <c r="AH34" s="87"/>
      <c r="AI34" s="85"/>
      <c r="AJ34" s="111"/>
      <c r="AK34" s="112"/>
      <c r="AL34" s="87"/>
      <c r="AM34" s="85"/>
      <c r="AN34" s="111"/>
      <c r="AO34" s="112"/>
      <c r="AP34" s="87"/>
      <c r="AQ34" s="85"/>
      <c r="AR34" s="111"/>
      <c r="AS34" s="112"/>
      <c r="AT34" s="87"/>
      <c r="AU34" s="85"/>
      <c r="AV34" s="111"/>
      <c r="AW34" s="112"/>
      <c r="AX34" s="87"/>
      <c r="AY34" s="85"/>
      <c r="AZ34" s="267">
        <f>SUM(E34,I34,M34,Q34,U34,Y34,AC34,AG34,AK34,AO34,AS34,AW34)</f>
        <v>0</v>
      </c>
      <c r="BA34" s="88">
        <f>SUM($G34,$K34,$O34,$S34,$W34,$AA34,$AE34,$AI34,$AM34,$AQ34,$AU34,$AY34)</f>
        <v>0</v>
      </c>
      <c r="BC34">
        <f>IF($A34&lt;&gt;"",COUNTIF($BD$3:$BD34,$BD34),0)</f>
        <v>1</v>
      </c>
      <c r="BD34" t="str">
        <f>IF($A34&lt;&gt;"",VLOOKUP(TRUNC(MID($A34,1,2),0),Plano_Contas!$H$3:$J$103,2,TRUE),"")</f>
        <v>Maquiagem / Beleza</v>
      </c>
      <c r="BE34" s="201" t="str">
        <f t="shared" si="1"/>
        <v>Higiene</v>
      </c>
      <c r="BF34">
        <f ca="1">IF($BT34&lt;&gt;"",SUMIF($BD$3:$BD$1004,"="&amp;$BD34,INDIRECT(ADDRESS(3,BF$2,1,1)):INDIRECT(ADDRESS(1004,BF$2,1,1))),"")</f>
        <v>0</v>
      </c>
      <c r="BG34">
        <f ca="1">IF($BT34&lt;&gt;"",SUMIF($BD$3:$BD$1004,"="&amp;$BD34,INDIRECT(ADDRESS(3,BG$2,1,1)):INDIRECT(ADDRESS(1004,BG$2,1,1))),"")</f>
        <v>0</v>
      </c>
      <c r="BH34">
        <f ca="1">IF($BT34&lt;&gt;"",SUMIF($BD$3:$BD$1004,"="&amp;$BD34,INDIRECT(ADDRESS(3,BH$2,1,1)):INDIRECT(ADDRESS(1004,BH$2,1,1))),"")</f>
        <v>0</v>
      </c>
      <c r="BI34">
        <f ca="1">IF($BT34&lt;&gt;"",SUMIF($BD$3:$BD$1004,"="&amp;$BD34,INDIRECT(ADDRESS(3,BI$2,1,1)):INDIRECT(ADDRESS(1004,BI$2,1,1))),"")</f>
        <v>0</v>
      </c>
      <c r="BJ34">
        <f ca="1">IF($BT34&lt;&gt;"",SUMIF($BD$3:$BD$1004,"="&amp;$BD34,INDIRECT(ADDRESS(3,BJ$2,1,1)):INDIRECT(ADDRESS(1004,BJ$2,1,1))),"")</f>
        <v>0</v>
      </c>
      <c r="BK34">
        <f ca="1">IF($BT34&lt;&gt;"",SUMIF($BD$3:$BD$1004,"="&amp;$BD34,INDIRECT(ADDRESS(3,BK$2,1,1)):INDIRECT(ADDRESS(1004,BK$2,1,1))),"")</f>
        <v>0</v>
      </c>
      <c r="BL34">
        <f ca="1">IF($BT34&lt;&gt;"",SUMIF($BD$3:$BD$1004,"="&amp;$BD34,INDIRECT(ADDRESS(3,BL$2,1,1)):INDIRECT(ADDRESS(1004,BL$2,1,1))),"")</f>
        <v>0</v>
      </c>
      <c r="BM34">
        <f ca="1">IF($BT34&lt;&gt;"",SUMIF($BD$3:$BD$1004,"="&amp;$BD34,INDIRECT(ADDRESS(3,BM$2,1,1)):INDIRECT(ADDRESS(1004,BM$2,1,1))),"")</f>
        <v>0</v>
      </c>
      <c r="BN34">
        <f ca="1">IF($BT34&lt;&gt;"",SUMIF($BD$3:$BD$1004,"="&amp;$BD34,INDIRECT(ADDRESS(3,BN$2,1,1)):INDIRECT(ADDRESS(1004,BN$2,1,1))),"")</f>
        <v>0</v>
      </c>
      <c r="BO34">
        <f ca="1">IF($BT34&lt;&gt;"",SUMIF($BD$3:$BD$1004,"="&amp;$BD34,INDIRECT(ADDRESS(3,BO$2,1,1)):INDIRECT(ADDRESS(1004,BO$2,1,1))),"")</f>
        <v>0</v>
      </c>
      <c r="BP34">
        <f ca="1">IF($BT34&lt;&gt;"",SUMIF($BD$3:$BD$1004,"="&amp;$BD34,INDIRECT(ADDRESS(3,BP$2,1,1)):INDIRECT(ADDRESS(1004,BP$2,1,1))),"")</f>
        <v>0</v>
      </c>
      <c r="BQ34">
        <f ca="1">IF($BT34&lt;&gt;"",SUMIF($BD$3:$BD$1004,"="&amp;$BD34,INDIRECT(ADDRESS(3,BQ$2,1,1)):INDIRECT(ADDRESS(1004,BQ$2,1,1))),"")</f>
        <v>0</v>
      </c>
      <c r="BR34">
        <f ca="1">IF($BT34&lt;&gt;"",SUMIF($BD$3:$BD$1004,"="&amp;$BD34,INDIRECT(ADDRESS(3,BR$2,1,1)):INDIRECT(ADDRESS(1004,BR$2,1,1))),"")</f>
        <v>0</v>
      </c>
      <c r="BS34" t="str">
        <f>IF($A34&lt;&gt;"",VLOOKUP(TRUNC(MID($A34,1,2),0),Plano_Contas!$H$3:$J$103,3,TRUE),"")</f>
        <v>V</v>
      </c>
      <c r="BT34" t="str">
        <f t="shared" si="2"/>
        <v>Maquiagem / Beleza (Higiene)</v>
      </c>
      <c r="BV34">
        <f>Empresas!C34</f>
        <v>0</v>
      </c>
    </row>
    <row r="35" spans="1:74" x14ac:dyDescent="0.2">
      <c r="A35" s="89">
        <v>5011</v>
      </c>
      <c r="B35" s="94" t="str">
        <f>IF($A35&lt;&gt;"",VLOOKUP(""&amp;$A35,Plano_Contas!$A$3:$F$1003,6,0),"")</f>
        <v>5011 - [Publico] Luz (S)</v>
      </c>
      <c r="C35" s="91"/>
      <c r="D35" s="111">
        <v>42745</v>
      </c>
      <c r="E35" s="112">
        <v>-80</v>
      </c>
      <c r="F35" s="87">
        <v>42745</v>
      </c>
      <c r="G35" s="85">
        <v>-79.849999999999994</v>
      </c>
      <c r="H35" s="111">
        <v>42776</v>
      </c>
      <c r="I35" s="112">
        <v>-80</v>
      </c>
      <c r="J35" s="87"/>
      <c r="K35" s="85"/>
      <c r="L35" s="111">
        <v>42804</v>
      </c>
      <c r="M35" s="112">
        <v>-80</v>
      </c>
      <c r="N35" s="87"/>
      <c r="O35" s="85"/>
      <c r="P35" s="111"/>
      <c r="Q35" s="112"/>
      <c r="R35" s="87"/>
      <c r="S35" s="85"/>
      <c r="T35" s="111"/>
      <c r="U35" s="112"/>
      <c r="V35" s="87"/>
      <c r="W35" s="85"/>
      <c r="X35" s="111"/>
      <c r="Y35" s="112"/>
      <c r="Z35" s="87"/>
      <c r="AA35" s="85"/>
      <c r="AB35" s="111"/>
      <c r="AC35" s="112"/>
      <c r="AD35" s="87"/>
      <c r="AE35" s="85"/>
      <c r="AF35" s="111"/>
      <c r="AG35" s="112"/>
      <c r="AH35" s="87"/>
      <c r="AI35" s="85"/>
      <c r="AJ35" s="111"/>
      <c r="AK35" s="112"/>
      <c r="AL35" s="87"/>
      <c r="AM35" s="85"/>
      <c r="AN35" s="111"/>
      <c r="AO35" s="112"/>
      <c r="AP35" s="87"/>
      <c r="AQ35" s="85"/>
      <c r="AR35" s="111"/>
      <c r="AS35" s="112"/>
      <c r="AT35" s="87"/>
      <c r="AU35" s="85"/>
      <c r="AV35" s="111"/>
      <c r="AW35" s="112"/>
      <c r="AX35" s="87"/>
      <c r="AY35" s="85"/>
      <c r="AZ35" s="267">
        <f>SUM(E35,I35,M35,Q35,U35,Y35,AC35,AG35,AK35,AO35,AS35,AW35)</f>
        <v>-240</v>
      </c>
      <c r="BA35" s="88">
        <f>SUM($G35,$K35,$O35,$S35,$W35,$AA35,$AE35,$AI35,$AM35,$AQ35,$AU35,$AY35)</f>
        <v>-79.849999999999994</v>
      </c>
      <c r="BC35">
        <f>IF($A35&lt;&gt;"",COUNTIF($BD$3:$BD35,$BD35),0)</f>
        <v>1</v>
      </c>
      <c r="BD35" t="str">
        <f>IF($A35&lt;&gt;"",VLOOKUP(TRUNC(MID($A35,1,2),0),Plano_Contas!$H$3:$J$103,2,TRUE),"")</f>
        <v>Despesas Fixas</v>
      </c>
      <c r="BE35" s="201" t="str">
        <f t="shared" si="1"/>
        <v>Publico</v>
      </c>
      <c r="BF35">
        <f ca="1">IF($BT35&lt;&gt;"",SUMIF($BD$3:$BD$1004,"="&amp;$BD35,INDIRECT(ADDRESS(3,BF$2,1,1)):INDIRECT(ADDRESS(1004,BF$2,1,1))),"")</f>
        <v>-79.849999999999994</v>
      </c>
      <c r="BG35">
        <f ca="1">IF($BT35&lt;&gt;"",SUMIF($BD$3:$BD$1004,"="&amp;$BD35,INDIRECT(ADDRESS(3,BG$2,1,1)):INDIRECT(ADDRESS(1004,BG$2,1,1))),"")</f>
        <v>0</v>
      </c>
      <c r="BH35">
        <f ca="1">IF($BT35&lt;&gt;"",SUMIF($BD$3:$BD$1004,"="&amp;$BD35,INDIRECT(ADDRESS(3,BH$2,1,1)):INDIRECT(ADDRESS(1004,BH$2,1,1))),"")</f>
        <v>0</v>
      </c>
      <c r="BI35">
        <f ca="1">IF($BT35&lt;&gt;"",SUMIF($BD$3:$BD$1004,"="&amp;$BD35,INDIRECT(ADDRESS(3,BI$2,1,1)):INDIRECT(ADDRESS(1004,BI$2,1,1))),"")</f>
        <v>0</v>
      </c>
      <c r="BJ35">
        <f ca="1">IF($BT35&lt;&gt;"",SUMIF($BD$3:$BD$1004,"="&amp;$BD35,INDIRECT(ADDRESS(3,BJ$2,1,1)):INDIRECT(ADDRESS(1004,BJ$2,1,1))),"")</f>
        <v>0</v>
      </c>
      <c r="BK35">
        <f ca="1">IF($BT35&lt;&gt;"",SUMIF($BD$3:$BD$1004,"="&amp;$BD35,INDIRECT(ADDRESS(3,BK$2,1,1)):INDIRECT(ADDRESS(1004,BK$2,1,1))),"")</f>
        <v>0</v>
      </c>
      <c r="BL35">
        <f ca="1">IF($BT35&lt;&gt;"",SUMIF($BD$3:$BD$1004,"="&amp;$BD35,INDIRECT(ADDRESS(3,BL$2,1,1)):INDIRECT(ADDRESS(1004,BL$2,1,1))),"")</f>
        <v>0</v>
      </c>
      <c r="BM35">
        <f ca="1">IF($BT35&lt;&gt;"",SUMIF($BD$3:$BD$1004,"="&amp;$BD35,INDIRECT(ADDRESS(3,BM$2,1,1)):INDIRECT(ADDRESS(1004,BM$2,1,1))),"")</f>
        <v>0</v>
      </c>
      <c r="BN35">
        <f ca="1">IF($BT35&lt;&gt;"",SUMIF($BD$3:$BD$1004,"="&amp;$BD35,INDIRECT(ADDRESS(3,BN$2,1,1)):INDIRECT(ADDRESS(1004,BN$2,1,1))),"")</f>
        <v>0</v>
      </c>
      <c r="BO35">
        <f ca="1">IF($BT35&lt;&gt;"",SUMIF($BD$3:$BD$1004,"="&amp;$BD35,INDIRECT(ADDRESS(3,BO$2,1,1)):INDIRECT(ADDRESS(1004,BO$2,1,1))),"")</f>
        <v>0</v>
      </c>
      <c r="BP35">
        <f ca="1">IF($BT35&lt;&gt;"",SUMIF($BD$3:$BD$1004,"="&amp;$BD35,INDIRECT(ADDRESS(3,BP$2,1,1)):INDIRECT(ADDRESS(1004,BP$2,1,1))),"")</f>
        <v>0</v>
      </c>
      <c r="BQ35">
        <f ca="1">IF($BT35&lt;&gt;"",SUMIF($BD$3:$BD$1004,"="&amp;$BD35,INDIRECT(ADDRESS(3,BQ$2,1,1)):INDIRECT(ADDRESS(1004,BQ$2,1,1))),"")</f>
        <v>0</v>
      </c>
      <c r="BR35">
        <f ca="1">IF($BT35&lt;&gt;"",SUMIF($BD$3:$BD$1004,"="&amp;$BD35,INDIRECT(ADDRESS(3,BR$2,1,1)):INDIRECT(ADDRESS(1004,BR$2,1,1))),"")</f>
        <v>-79.849999999999994</v>
      </c>
      <c r="BS35" t="str">
        <f>IF($A35&lt;&gt;"",VLOOKUP(TRUNC(MID($A35,1,2),0),Plano_Contas!$H$3:$J$103,3,TRUE),"")</f>
        <v>S</v>
      </c>
      <c r="BT35" t="str">
        <f t="shared" si="2"/>
        <v>Despesas Fixas (Publico)</v>
      </c>
      <c r="BV35">
        <f>Empresas!C35</f>
        <v>0</v>
      </c>
    </row>
    <row r="36" spans="1:74" x14ac:dyDescent="0.2">
      <c r="A36" s="89">
        <v>5013</v>
      </c>
      <c r="B36" s="94" t="str">
        <f>IF($A36&lt;&gt;"",VLOOKUP(""&amp;$A36,Plano_Contas!$A$3:$F$1003,6,0),"")</f>
        <v>5013 - [Publico] Telefone Fixo (S)</v>
      </c>
      <c r="C36" s="91" t="s">
        <v>534</v>
      </c>
      <c r="D36" s="111"/>
      <c r="E36" s="112"/>
      <c r="F36" s="87"/>
      <c r="G36" s="85"/>
      <c r="H36" s="111">
        <v>43149</v>
      </c>
      <c r="I36" s="112">
        <v>-130</v>
      </c>
      <c r="J36" s="87"/>
      <c r="K36" s="85"/>
      <c r="L36" s="111"/>
      <c r="M36" s="112"/>
      <c r="N36" s="87"/>
      <c r="O36" s="85"/>
      <c r="P36" s="111"/>
      <c r="Q36" s="112"/>
      <c r="R36" s="87"/>
      <c r="S36" s="85"/>
      <c r="T36" s="111"/>
      <c r="U36" s="112"/>
      <c r="V36" s="87"/>
      <c r="W36" s="85"/>
      <c r="X36" s="111"/>
      <c r="Y36" s="112"/>
      <c r="Z36" s="87"/>
      <c r="AA36" s="85"/>
      <c r="AB36" s="111"/>
      <c r="AC36" s="112"/>
      <c r="AD36" s="87"/>
      <c r="AE36" s="85"/>
      <c r="AF36" s="111"/>
      <c r="AG36" s="112"/>
      <c r="AH36" s="87"/>
      <c r="AI36" s="85"/>
      <c r="AJ36" s="111"/>
      <c r="AK36" s="112"/>
      <c r="AL36" s="87"/>
      <c r="AM36" s="85"/>
      <c r="AN36" s="111"/>
      <c r="AO36" s="112"/>
      <c r="AP36" s="87"/>
      <c r="AQ36" s="85"/>
      <c r="AR36" s="111"/>
      <c r="AS36" s="112"/>
      <c r="AT36" s="87"/>
      <c r="AU36" s="85"/>
      <c r="AV36" s="111"/>
      <c r="AW36" s="112"/>
      <c r="AX36" s="87"/>
      <c r="AY36" s="85"/>
      <c r="AZ36" s="267">
        <f>SUM(E36,I36,M36,Q36,U36,Y36,AC36,AG36,AK36,AO36,AS36,AW36)</f>
        <v>-130</v>
      </c>
      <c r="BA36" s="88">
        <f>SUM($G36,$K36,$O36,$S36,$W36,$AA36,$AE36,$AI36,$AM36,$AQ36,$AU36,$AY36)</f>
        <v>0</v>
      </c>
      <c r="BC36">
        <f>IF($A36&lt;&gt;"",COUNTIF($BD$3:$BD36,$BD36),0)</f>
        <v>2</v>
      </c>
      <c r="BD36" t="str">
        <f>IF($A36&lt;&gt;"",VLOOKUP(TRUNC(MID($A36,1,2),0),Plano_Contas!$H$3:$J$103,2,TRUE),"")</f>
        <v>Despesas Fixas</v>
      </c>
      <c r="BE36" s="201" t="str">
        <f t="shared" si="1"/>
        <v>Publico</v>
      </c>
      <c r="BF36" t="str">
        <f ca="1">IF($BT36&lt;&gt;"",SUMIF($BD$3:$BD$1004,"="&amp;$BD36,INDIRECT(ADDRESS(3,BF$2,1,1)):INDIRECT(ADDRESS(1004,BF$2,1,1))),"")</f>
        <v/>
      </c>
      <c r="BG36" t="str">
        <f ca="1">IF($BT36&lt;&gt;"",SUMIF($BD$3:$BD$1004,"="&amp;$BD36,INDIRECT(ADDRESS(3,BG$2,1,1)):INDIRECT(ADDRESS(1004,BG$2,1,1))),"")</f>
        <v/>
      </c>
      <c r="BH36" t="str">
        <f ca="1">IF($BT36&lt;&gt;"",SUMIF($BD$3:$BD$1004,"="&amp;$BD36,INDIRECT(ADDRESS(3,BH$2,1,1)):INDIRECT(ADDRESS(1004,BH$2,1,1))),"")</f>
        <v/>
      </c>
      <c r="BI36" t="str">
        <f ca="1">IF($BT36&lt;&gt;"",SUMIF($BD$3:$BD$1004,"="&amp;$BD36,INDIRECT(ADDRESS(3,BI$2,1,1)):INDIRECT(ADDRESS(1004,BI$2,1,1))),"")</f>
        <v/>
      </c>
      <c r="BJ36" t="str">
        <f ca="1">IF($BT36&lt;&gt;"",SUMIF($BD$3:$BD$1004,"="&amp;$BD36,INDIRECT(ADDRESS(3,BJ$2,1,1)):INDIRECT(ADDRESS(1004,BJ$2,1,1))),"")</f>
        <v/>
      </c>
      <c r="BK36" t="str">
        <f ca="1">IF($BT36&lt;&gt;"",SUMIF($BD$3:$BD$1004,"="&amp;$BD36,INDIRECT(ADDRESS(3,BK$2,1,1)):INDIRECT(ADDRESS(1004,BK$2,1,1))),"")</f>
        <v/>
      </c>
      <c r="BL36" t="str">
        <f ca="1">IF($BT36&lt;&gt;"",SUMIF($BD$3:$BD$1004,"="&amp;$BD36,INDIRECT(ADDRESS(3,BL$2,1,1)):INDIRECT(ADDRESS(1004,BL$2,1,1))),"")</f>
        <v/>
      </c>
      <c r="BM36" t="str">
        <f ca="1">IF($BT36&lt;&gt;"",SUMIF($BD$3:$BD$1004,"="&amp;$BD36,INDIRECT(ADDRESS(3,BM$2,1,1)):INDIRECT(ADDRESS(1004,BM$2,1,1))),"")</f>
        <v/>
      </c>
      <c r="BN36" t="str">
        <f ca="1">IF($BT36&lt;&gt;"",SUMIF($BD$3:$BD$1004,"="&amp;$BD36,INDIRECT(ADDRESS(3,BN$2,1,1)):INDIRECT(ADDRESS(1004,BN$2,1,1))),"")</f>
        <v/>
      </c>
      <c r="BO36" t="str">
        <f ca="1">IF($BT36&lt;&gt;"",SUMIF($BD$3:$BD$1004,"="&amp;$BD36,INDIRECT(ADDRESS(3,BO$2,1,1)):INDIRECT(ADDRESS(1004,BO$2,1,1))),"")</f>
        <v/>
      </c>
      <c r="BP36" t="str">
        <f ca="1">IF($BT36&lt;&gt;"",SUMIF($BD$3:$BD$1004,"="&amp;$BD36,INDIRECT(ADDRESS(3,BP$2,1,1)):INDIRECT(ADDRESS(1004,BP$2,1,1))),"")</f>
        <v/>
      </c>
      <c r="BQ36" t="str">
        <f ca="1">IF($BT36&lt;&gt;"",SUMIF($BD$3:$BD$1004,"="&amp;$BD36,INDIRECT(ADDRESS(3,BQ$2,1,1)):INDIRECT(ADDRESS(1004,BQ$2,1,1))),"")</f>
        <v/>
      </c>
      <c r="BR36" t="str">
        <f ca="1">IF($BT36&lt;&gt;"",SUMIF($BD$3:$BD$1004,"="&amp;$BD36,INDIRECT(ADDRESS(3,BR$2,1,1)):INDIRECT(ADDRESS(1004,BR$2,1,1))),"")</f>
        <v/>
      </c>
      <c r="BS36" t="str">
        <f>IF($A36&lt;&gt;"",VLOOKUP(TRUNC(MID($A36,1,2),0),Plano_Contas!$H$3:$J$103,3,TRUE),"")</f>
        <v>S</v>
      </c>
      <c r="BT36" t="str">
        <f t="shared" si="2"/>
        <v/>
      </c>
      <c r="BV36">
        <f>Empresas!C36</f>
        <v>0</v>
      </c>
    </row>
    <row r="37" spans="1:74" x14ac:dyDescent="0.2">
      <c r="A37" s="89">
        <v>5014</v>
      </c>
      <c r="B37" s="94" t="str">
        <f>IF($A37&lt;&gt;"",VLOOKUP(""&amp;$A37,Plano_Contas!$A$3:$F$1003,6,0),"")</f>
        <v>5014 - [Publico] Celular (S)</v>
      </c>
      <c r="C37" s="91"/>
      <c r="D37" s="111"/>
      <c r="E37" s="112"/>
      <c r="F37" s="87"/>
      <c r="G37" s="85"/>
      <c r="H37" s="111"/>
      <c r="I37" s="112"/>
      <c r="J37" s="87"/>
      <c r="K37" s="85"/>
      <c r="L37" s="111"/>
      <c r="M37" s="112"/>
      <c r="N37" s="87"/>
      <c r="O37" s="85"/>
      <c r="P37" s="111"/>
      <c r="Q37" s="112"/>
      <c r="R37" s="87"/>
      <c r="S37" s="85"/>
      <c r="T37" s="111"/>
      <c r="U37" s="112"/>
      <c r="V37" s="87"/>
      <c r="W37" s="85"/>
      <c r="X37" s="111"/>
      <c r="Y37" s="112"/>
      <c r="Z37" s="87"/>
      <c r="AA37" s="85"/>
      <c r="AB37" s="111"/>
      <c r="AC37" s="112"/>
      <c r="AD37" s="87"/>
      <c r="AE37" s="85"/>
      <c r="AF37" s="111"/>
      <c r="AG37" s="112"/>
      <c r="AH37" s="87"/>
      <c r="AI37" s="85"/>
      <c r="AJ37" s="111"/>
      <c r="AK37" s="112"/>
      <c r="AL37" s="87"/>
      <c r="AM37" s="85"/>
      <c r="AN37" s="111"/>
      <c r="AO37" s="112"/>
      <c r="AP37" s="87"/>
      <c r="AQ37" s="85"/>
      <c r="AR37" s="111"/>
      <c r="AS37" s="112"/>
      <c r="AT37" s="87"/>
      <c r="AU37" s="85"/>
      <c r="AV37" s="111"/>
      <c r="AW37" s="112"/>
      <c r="AX37" s="87"/>
      <c r="AY37" s="85"/>
      <c r="AZ37" s="267">
        <f>SUM(E37,I37,M37,Q37,U37,Y37,AC37,AG37,AK37,AO37,AS37,AW37)</f>
        <v>0</v>
      </c>
      <c r="BA37" s="88">
        <f>SUM($G37,$K37,$O37,$S37,$W37,$AA37,$AE37,$AI37,$AM37,$AQ37,$AU37,$AY37)</f>
        <v>0</v>
      </c>
      <c r="BC37">
        <f>IF($A37&lt;&gt;"",COUNTIF($BD$3:$BD37,$BD37),0)</f>
        <v>3</v>
      </c>
      <c r="BD37" t="str">
        <f>IF($A37&lt;&gt;"",VLOOKUP(TRUNC(MID($A37,1,2),0),Plano_Contas!$H$3:$J$103,2,TRUE),"")</f>
        <v>Despesas Fixas</v>
      </c>
      <c r="BE37" s="201" t="str">
        <f t="shared" si="1"/>
        <v>Publico</v>
      </c>
      <c r="BF37" t="str">
        <f ca="1">IF($BT37&lt;&gt;"",SUMIF($BD$3:$BD$1004,"="&amp;$BD37,INDIRECT(ADDRESS(3,BF$2,1,1)):INDIRECT(ADDRESS(1004,BF$2,1,1))),"")</f>
        <v/>
      </c>
      <c r="BG37" t="str">
        <f ca="1">IF($BT37&lt;&gt;"",SUMIF($BD$3:$BD$1004,"="&amp;$BD37,INDIRECT(ADDRESS(3,BG$2,1,1)):INDIRECT(ADDRESS(1004,BG$2,1,1))),"")</f>
        <v/>
      </c>
      <c r="BH37" t="str">
        <f ca="1">IF($BT37&lt;&gt;"",SUMIF($BD$3:$BD$1004,"="&amp;$BD37,INDIRECT(ADDRESS(3,BH$2,1,1)):INDIRECT(ADDRESS(1004,BH$2,1,1))),"")</f>
        <v/>
      </c>
      <c r="BI37" t="str">
        <f ca="1">IF($BT37&lt;&gt;"",SUMIF($BD$3:$BD$1004,"="&amp;$BD37,INDIRECT(ADDRESS(3,BI$2,1,1)):INDIRECT(ADDRESS(1004,BI$2,1,1))),"")</f>
        <v/>
      </c>
      <c r="BJ37" t="str">
        <f ca="1">IF($BT37&lt;&gt;"",SUMIF($BD$3:$BD$1004,"="&amp;$BD37,INDIRECT(ADDRESS(3,BJ$2,1,1)):INDIRECT(ADDRESS(1004,BJ$2,1,1))),"")</f>
        <v/>
      </c>
      <c r="BK37" t="str">
        <f ca="1">IF($BT37&lt;&gt;"",SUMIF($BD$3:$BD$1004,"="&amp;$BD37,INDIRECT(ADDRESS(3,BK$2,1,1)):INDIRECT(ADDRESS(1004,BK$2,1,1))),"")</f>
        <v/>
      </c>
      <c r="BL37" t="str">
        <f ca="1">IF($BT37&lt;&gt;"",SUMIF($BD$3:$BD$1004,"="&amp;$BD37,INDIRECT(ADDRESS(3,BL$2,1,1)):INDIRECT(ADDRESS(1004,BL$2,1,1))),"")</f>
        <v/>
      </c>
      <c r="BM37" t="str">
        <f ca="1">IF($BT37&lt;&gt;"",SUMIF($BD$3:$BD$1004,"="&amp;$BD37,INDIRECT(ADDRESS(3,BM$2,1,1)):INDIRECT(ADDRESS(1004,BM$2,1,1))),"")</f>
        <v/>
      </c>
      <c r="BN37" t="str">
        <f ca="1">IF($BT37&lt;&gt;"",SUMIF($BD$3:$BD$1004,"="&amp;$BD37,INDIRECT(ADDRESS(3,BN$2,1,1)):INDIRECT(ADDRESS(1004,BN$2,1,1))),"")</f>
        <v/>
      </c>
      <c r="BO37" t="str">
        <f ca="1">IF($BT37&lt;&gt;"",SUMIF($BD$3:$BD$1004,"="&amp;$BD37,INDIRECT(ADDRESS(3,BO$2,1,1)):INDIRECT(ADDRESS(1004,BO$2,1,1))),"")</f>
        <v/>
      </c>
      <c r="BP37" t="str">
        <f ca="1">IF($BT37&lt;&gt;"",SUMIF($BD$3:$BD$1004,"="&amp;$BD37,INDIRECT(ADDRESS(3,BP$2,1,1)):INDIRECT(ADDRESS(1004,BP$2,1,1))),"")</f>
        <v/>
      </c>
      <c r="BQ37" t="str">
        <f ca="1">IF($BT37&lt;&gt;"",SUMIF($BD$3:$BD$1004,"="&amp;$BD37,INDIRECT(ADDRESS(3,BQ$2,1,1)):INDIRECT(ADDRESS(1004,BQ$2,1,1))),"")</f>
        <v/>
      </c>
      <c r="BR37" t="str">
        <f ca="1">IF($BT37&lt;&gt;"",SUMIF($BD$3:$BD$1004,"="&amp;$BD37,INDIRECT(ADDRESS(3,BR$2,1,1)):INDIRECT(ADDRESS(1004,BR$2,1,1))),"")</f>
        <v/>
      </c>
      <c r="BS37" t="str">
        <f>IF($A37&lt;&gt;"",VLOOKUP(TRUNC(MID($A37,1,2),0),Plano_Contas!$H$3:$J$103,3,TRUE),"")</f>
        <v>S</v>
      </c>
      <c r="BT37" t="str">
        <f t="shared" si="2"/>
        <v/>
      </c>
      <c r="BV37">
        <f>Empresas!C37</f>
        <v>0</v>
      </c>
    </row>
    <row r="38" spans="1:74" x14ac:dyDescent="0.2">
      <c r="A38" s="89">
        <v>5015</v>
      </c>
      <c r="B38" s="94" t="str">
        <f>IF($A38&lt;&gt;"",VLOOKUP(""&amp;$A38,Plano_Contas!$A$3:$F$1003,6,0),"")</f>
        <v>5015 - [Publico] Televisão e Internet (S)</v>
      </c>
      <c r="C38" s="113"/>
      <c r="D38" s="111"/>
      <c r="E38" s="112"/>
      <c r="F38" s="87"/>
      <c r="G38" s="85"/>
      <c r="H38" s="111"/>
      <c r="I38" s="112"/>
      <c r="J38" s="87"/>
      <c r="K38" s="85"/>
      <c r="L38" s="111"/>
      <c r="M38" s="112"/>
      <c r="N38" s="87"/>
      <c r="O38" s="85"/>
      <c r="P38" s="111"/>
      <c r="Q38" s="112"/>
      <c r="R38" s="87"/>
      <c r="S38" s="85"/>
      <c r="T38" s="111"/>
      <c r="U38" s="112"/>
      <c r="V38" s="87"/>
      <c r="W38" s="85"/>
      <c r="X38" s="111"/>
      <c r="Y38" s="112"/>
      <c r="Z38" s="87"/>
      <c r="AA38" s="85"/>
      <c r="AB38" s="111"/>
      <c r="AC38" s="112"/>
      <c r="AD38" s="87"/>
      <c r="AE38" s="85"/>
      <c r="AF38" s="111"/>
      <c r="AG38" s="112"/>
      <c r="AH38" s="87"/>
      <c r="AI38" s="85"/>
      <c r="AJ38" s="111"/>
      <c r="AK38" s="112"/>
      <c r="AL38" s="87"/>
      <c r="AM38" s="85"/>
      <c r="AN38" s="111"/>
      <c r="AO38" s="112"/>
      <c r="AP38" s="87"/>
      <c r="AQ38" s="85"/>
      <c r="AR38" s="111"/>
      <c r="AS38" s="112"/>
      <c r="AT38" s="87"/>
      <c r="AU38" s="85"/>
      <c r="AV38" s="111"/>
      <c r="AW38" s="112"/>
      <c r="AX38" s="87"/>
      <c r="AY38" s="85"/>
      <c r="AZ38" s="267">
        <f>SUM(E38,I38,M38,Q38,U38,Y38,AC38,AG38,AK38,AO38,AS38,AW38)</f>
        <v>0</v>
      </c>
      <c r="BA38" s="88">
        <f>SUM($G38,$K38,$O38,$S38,$W38,$AA38,$AE38,$AI38,$AM38,$AQ38,$AU38,$AY38)</f>
        <v>0</v>
      </c>
      <c r="BC38">
        <f>IF($A38&lt;&gt;"",COUNTIF($BD$3:$BD38,$BD38),0)</f>
        <v>4</v>
      </c>
      <c r="BD38" t="str">
        <f>IF($A38&lt;&gt;"",VLOOKUP(TRUNC(MID($A38,1,2),0),Plano_Contas!$H$3:$J$103,2,TRUE),"")</f>
        <v>Despesas Fixas</v>
      </c>
      <c r="BE38" s="201" t="str">
        <f t="shared" si="1"/>
        <v>Publico</v>
      </c>
      <c r="BF38" t="str">
        <f ca="1">IF($BT38&lt;&gt;"",SUMIF($BD$3:$BD$1004,"="&amp;$BD38,INDIRECT(ADDRESS(3,BF$2,1,1)):INDIRECT(ADDRESS(1004,BF$2,1,1))),"")</f>
        <v/>
      </c>
      <c r="BG38" t="str">
        <f ca="1">IF($BT38&lt;&gt;"",SUMIF($BD$3:$BD$1004,"="&amp;$BD38,INDIRECT(ADDRESS(3,BG$2,1,1)):INDIRECT(ADDRESS(1004,BG$2,1,1))),"")</f>
        <v/>
      </c>
      <c r="BH38" t="str">
        <f ca="1">IF($BT38&lt;&gt;"",SUMIF($BD$3:$BD$1004,"="&amp;$BD38,INDIRECT(ADDRESS(3,BH$2,1,1)):INDIRECT(ADDRESS(1004,BH$2,1,1))),"")</f>
        <v/>
      </c>
      <c r="BI38" t="str">
        <f ca="1">IF($BT38&lt;&gt;"",SUMIF($BD$3:$BD$1004,"="&amp;$BD38,INDIRECT(ADDRESS(3,BI$2,1,1)):INDIRECT(ADDRESS(1004,BI$2,1,1))),"")</f>
        <v/>
      </c>
      <c r="BJ38" t="str">
        <f ca="1">IF($BT38&lt;&gt;"",SUMIF($BD$3:$BD$1004,"="&amp;$BD38,INDIRECT(ADDRESS(3,BJ$2,1,1)):INDIRECT(ADDRESS(1004,BJ$2,1,1))),"")</f>
        <v/>
      </c>
      <c r="BK38" t="str">
        <f ca="1">IF($BT38&lt;&gt;"",SUMIF($BD$3:$BD$1004,"="&amp;$BD38,INDIRECT(ADDRESS(3,BK$2,1,1)):INDIRECT(ADDRESS(1004,BK$2,1,1))),"")</f>
        <v/>
      </c>
      <c r="BL38" t="str">
        <f ca="1">IF($BT38&lt;&gt;"",SUMIF($BD$3:$BD$1004,"="&amp;$BD38,INDIRECT(ADDRESS(3,BL$2,1,1)):INDIRECT(ADDRESS(1004,BL$2,1,1))),"")</f>
        <v/>
      </c>
      <c r="BM38" t="str">
        <f ca="1">IF($BT38&lt;&gt;"",SUMIF($BD$3:$BD$1004,"="&amp;$BD38,INDIRECT(ADDRESS(3,BM$2,1,1)):INDIRECT(ADDRESS(1004,BM$2,1,1))),"")</f>
        <v/>
      </c>
      <c r="BN38" t="str">
        <f ca="1">IF($BT38&lt;&gt;"",SUMIF($BD$3:$BD$1004,"="&amp;$BD38,INDIRECT(ADDRESS(3,BN$2,1,1)):INDIRECT(ADDRESS(1004,BN$2,1,1))),"")</f>
        <v/>
      </c>
      <c r="BO38" t="str">
        <f ca="1">IF($BT38&lt;&gt;"",SUMIF($BD$3:$BD$1004,"="&amp;$BD38,INDIRECT(ADDRESS(3,BO$2,1,1)):INDIRECT(ADDRESS(1004,BO$2,1,1))),"")</f>
        <v/>
      </c>
      <c r="BP38" t="str">
        <f ca="1">IF($BT38&lt;&gt;"",SUMIF($BD$3:$BD$1004,"="&amp;$BD38,INDIRECT(ADDRESS(3,BP$2,1,1)):INDIRECT(ADDRESS(1004,BP$2,1,1))),"")</f>
        <v/>
      </c>
      <c r="BQ38" t="str">
        <f ca="1">IF($BT38&lt;&gt;"",SUMIF($BD$3:$BD$1004,"="&amp;$BD38,INDIRECT(ADDRESS(3,BQ$2,1,1)):INDIRECT(ADDRESS(1004,BQ$2,1,1))),"")</f>
        <v/>
      </c>
      <c r="BR38" t="str">
        <f ca="1">IF($BT38&lt;&gt;"",SUMIF($BD$3:$BD$1004,"="&amp;$BD38,INDIRECT(ADDRESS(3,BR$2,1,1)):INDIRECT(ADDRESS(1004,BR$2,1,1))),"")</f>
        <v/>
      </c>
      <c r="BS38" t="str">
        <f>IF($A38&lt;&gt;"",VLOOKUP(TRUNC(MID($A38,1,2),0),Plano_Contas!$H$3:$J$103,3,TRUE),"")</f>
        <v>S</v>
      </c>
      <c r="BT38" t="str">
        <f t="shared" si="2"/>
        <v/>
      </c>
      <c r="BV38">
        <f>Empresas!C38</f>
        <v>0</v>
      </c>
    </row>
    <row r="39" spans="1:74" x14ac:dyDescent="0.2">
      <c r="A39" s="89">
        <v>5016</v>
      </c>
      <c r="B39" s="94" t="str">
        <f>IF($A39&lt;&gt;"",VLOOKUP(""&amp;$A39,Plano_Contas!$A$3:$F$1003,6,0),"")</f>
        <v>5016 - [Habitação] Condomínio (S)</v>
      </c>
      <c r="C39" s="91"/>
      <c r="D39" s="111"/>
      <c r="E39" s="112"/>
      <c r="F39" s="87"/>
      <c r="G39" s="85"/>
      <c r="H39" s="111"/>
      <c r="I39" s="112"/>
      <c r="J39" s="87"/>
      <c r="K39" s="85"/>
      <c r="L39" s="111"/>
      <c r="M39" s="112"/>
      <c r="N39" s="87"/>
      <c r="O39" s="85"/>
      <c r="P39" s="111"/>
      <c r="Q39" s="112"/>
      <c r="R39" s="87"/>
      <c r="S39" s="85"/>
      <c r="T39" s="111"/>
      <c r="U39" s="112"/>
      <c r="V39" s="87"/>
      <c r="W39" s="85"/>
      <c r="X39" s="111"/>
      <c r="Y39" s="112"/>
      <c r="Z39" s="87"/>
      <c r="AA39" s="85"/>
      <c r="AB39" s="111"/>
      <c r="AC39" s="112"/>
      <c r="AD39" s="87"/>
      <c r="AE39" s="85"/>
      <c r="AF39" s="111"/>
      <c r="AG39" s="112"/>
      <c r="AH39" s="87"/>
      <c r="AI39" s="85"/>
      <c r="AJ39" s="111"/>
      <c r="AK39" s="112"/>
      <c r="AL39" s="87"/>
      <c r="AM39" s="85"/>
      <c r="AN39" s="111"/>
      <c r="AO39" s="112"/>
      <c r="AP39" s="87"/>
      <c r="AQ39" s="85"/>
      <c r="AR39" s="111"/>
      <c r="AS39" s="112"/>
      <c r="AT39" s="87"/>
      <c r="AU39" s="85"/>
      <c r="AV39" s="111"/>
      <c r="AW39" s="112"/>
      <c r="AX39" s="87"/>
      <c r="AY39" s="85"/>
      <c r="AZ39" s="267">
        <f>SUM(E39,I39,M39,Q39,U39,Y39,AC39,AG39,AK39,AO39,AS39,AW39)</f>
        <v>0</v>
      </c>
      <c r="BA39" s="88">
        <f>SUM($G39,$K39,$O39,$S39,$W39,$AA39,$AE39,$AI39,$AM39,$AQ39,$AU39,$AY39)</f>
        <v>0</v>
      </c>
      <c r="BC39">
        <f>IF($A39&lt;&gt;"",COUNTIF($BD$3:$BD39,$BD39),0)</f>
        <v>5</v>
      </c>
      <c r="BD39" t="str">
        <f>IF($A39&lt;&gt;"",VLOOKUP(TRUNC(MID($A39,1,2),0),Plano_Contas!$H$3:$J$103,2,TRUE),"")</f>
        <v>Despesas Fixas</v>
      </c>
      <c r="BE39" s="201" t="str">
        <f t="shared" si="1"/>
        <v>Habitação</v>
      </c>
      <c r="BF39" t="str">
        <f ca="1">IF($BT39&lt;&gt;"",SUMIF($BD$3:$BD$1004,"="&amp;$BD39,INDIRECT(ADDRESS(3,BF$2,1,1)):INDIRECT(ADDRESS(1004,BF$2,1,1))),"")</f>
        <v/>
      </c>
      <c r="BG39" t="str">
        <f ca="1">IF($BT39&lt;&gt;"",SUMIF($BD$3:$BD$1004,"="&amp;$BD39,INDIRECT(ADDRESS(3,BG$2,1,1)):INDIRECT(ADDRESS(1004,BG$2,1,1))),"")</f>
        <v/>
      </c>
      <c r="BH39" t="str">
        <f ca="1">IF($BT39&lt;&gt;"",SUMIF($BD$3:$BD$1004,"="&amp;$BD39,INDIRECT(ADDRESS(3,BH$2,1,1)):INDIRECT(ADDRESS(1004,BH$2,1,1))),"")</f>
        <v/>
      </c>
      <c r="BI39" t="str">
        <f ca="1">IF($BT39&lt;&gt;"",SUMIF($BD$3:$BD$1004,"="&amp;$BD39,INDIRECT(ADDRESS(3,BI$2,1,1)):INDIRECT(ADDRESS(1004,BI$2,1,1))),"")</f>
        <v/>
      </c>
      <c r="BJ39" t="str">
        <f ca="1">IF($BT39&lt;&gt;"",SUMIF($BD$3:$BD$1004,"="&amp;$BD39,INDIRECT(ADDRESS(3,BJ$2,1,1)):INDIRECT(ADDRESS(1004,BJ$2,1,1))),"")</f>
        <v/>
      </c>
      <c r="BK39" t="str">
        <f ca="1">IF($BT39&lt;&gt;"",SUMIF($BD$3:$BD$1004,"="&amp;$BD39,INDIRECT(ADDRESS(3,BK$2,1,1)):INDIRECT(ADDRESS(1004,BK$2,1,1))),"")</f>
        <v/>
      </c>
      <c r="BL39" t="str">
        <f ca="1">IF($BT39&lt;&gt;"",SUMIF($BD$3:$BD$1004,"="&amp;$BD39,INDIRECT(ADDRESS(3,BL$2,1,1)):INDIRECT(ADDRESS(1004,BL$2,1,1))),"")</f>
        <v/>
      </c>
      <c r="BM39" t="str">
        <f ca="1">IF($BT39&lt;&gt;"",SUMIF($BD$3:$BD$1004,"="&amp;$BD39,INDIRECT(ADDRESS(3,BM$2,1,1)):INDIRECT(ADDRESS(1004,BM$2,1,1))),"")</f>
        <v/>
      </c>
      <c r="BN39" t="str">
        <f ca="1">IF($BT39&lt;&gt;"",SUMIF($BD$3:$BD$1004,"="&amp;$BD39,INDIRECT(ADDRESS(3,BN$2,1,1)):INDIRECT(ADDRESS(1004,BN$2,1,1))),"")</f>
        <v/>
      </c>
      <c r="BO39" t="str">
        <f ca="1">IF($BT39&lt;&gt;"",SUMIF($BD$3:$BD$1004,"="&amp;$BD39,INDIRECT(ADDRESS(3,BO$2,1,1)):INDIRECT(ADDRESS(1004,BO$2,1,1))),"")</f>
        <v/>
      </c>
      <c r="BP39" t="str">
        <f ca="1">IF($BT39&lt;&gt;"",SUMIF($BD$3:$BD$1004,"="&amp;$BD39,INDIRECT(ADDRESS(3,BP$2,1,1)):INDIRECT(ADDRESS(1004,BP$2,1,1))),"")</f>
        <v/>
      </c>
      <c r="BQ39" t="str">
        <f ca="1">IF($BT39&lt;&gt;"",SUMIF($BD$3:$BD$1004,"="&amp;$BD39,INDIRECT(ADDRESS(3,BQ$2,1,1)):INDIRECT(ADDRESS(1004,BQ$2,1,1))),"")</f>
        <v/>
      </c>
      <c r="BR39" t="str">
        <f ca="1">IF($BT39&lt;&gt;"",SUMIF($BD$3:$BD$1004,"="&amp;$BD39,INDIRECT(ADDRESS(3,BR$2,1,1)):INDIRECT(ADDRESS(1004,BR$2,1,1))),"")</f>
        <v/>
      </c>
      <c r="BS39" t="str">
        <f>IF($A39&lt;&gt;"",VLOOKUP(TRUNC(MID($A39,1,2),0),Plano_Contas!$H$3:$J$103,3,TRUE),"")</f>
        <v>S</v>
      </c>
      <c r="BT39" t="str">
        <f t="shared" si="2"/>
        <v/>
      </c>
      <c r="BV39">
        <f>Empresas!C39</f>
        <v>0</v>
      </c>
    </row>
    <row r="40" spans="1:74" x14ac:dyDescent="0.2">
      <c r="A40" s="89">
        <v>5110</v>
      </c>
      <c r="B40" s="52" t="str">
        <f>IF($A40&lt;&gt;"",VLOOKUP(""&amp;$A40,Plano_Contas!$A$3:$F$1003,6,0),"")</f>
        <v>5110 - [Publico] IPTU (S)</v>
      </c>
      <c r="C40" s="91"/>
      <c r="D40" s="111"/>
      <c r="E40" s="112"/>
      <c r="F40" s="87"/>
      <c r="G40" s="85"/>
      <c r="H40" s="111"/>
      <c r="I40" s="112"/>
      <c r="J40" s="87"/>
      <c r="K40" s="85"/>
      <c r="L40" s="111"/>
      <c r="M40" s="112"/>
      <c r="N40" s="87"/>
      <c r="O40" s="85"/>
      <c r="P40" s="111"/>
      <c r="Q40" s="112"/>
      <c r="R40" s="87"/>
      <c r="S40" s="85"/>
      <c r="T40" s="111"/>
      <c r="U40" s="112"/>
      <c r="V40" s="87"/>
      <c r="W40" s="85"/>
      <c r="X40" s="111"/>
      <c r="Y40" s="112"/>
      <c r="Z40" s="87"/>
      <c r="AA40" s="85"/>
      <c r="AB40" s="111"/>
      <c r="AC40" s="112"/>
      <c r="AD40" s="87"/>
      <c r="AE40" s="85"/>
      <c r="AF40" s="111"/>
      <c r="AG40" s="112"/>
      <c r="AH40" s="87"/>
      <c r="AI40" s="85"/>
      <c r="AJ40" s="111"/>
      <c r="AK40" s="112"/>
      <c r="AL40" s="87"/>
      <c r="AM40" s="85"/>
      <c r="AN40" s="111"/>
      <c r="AO40" s="112"/>
      <c r="AP40" s="87"/>
      <c r="AQ40" s="85"/>
      <c r="AR40" s="111"/>
      <c r="AS40" s="112"/>
      <c r="AT40" s="87"/>
      <c r="AU40" s="85"/>
      <c r="AV40" s="111"/>
      <c r="AW40" s="112"/>
      <c r="AX40" s="87"/>
      <c r="AY40" s="85"/>
      <c r="AZ40" s="267">
        <f>SUM(E40,I40,M40,Q40,U40,Y40,AC40,AG40,AK40,AO40,AS40,AW40)</f>
        <v>0</v>
      </c>
      <c r="BA40" s="88">
        <f>SUM($G40,$K40,$O40,$S40,$W40,$AA40,$AE40,$AI40,$AM40,$AQ40,$AU40,$AY40)</f>
        <v>0</v>
      </c>
      <c r="BC40">
        <f>IF($A40&lt;&gt;"",COUNTIF($BD$3:$BD40,$BD40),0)</f>
        <v>1</v>
      </c>
      <c r="BD40" t="str">
        <f>IF($A40&lt;&gt;"",VLOOKUP(TRUNC(MID($A40,1,2),0),Plano_Contas!$H$3:$J$103,2,TRUE),"")</f>
        <v>Despesas Públicas</v>
      </c>
      <c r="BE40" s="201" t="str">
        <f t="shared" si="1"/>
        <v>Publico</v>
      </c>
      <c r="BF40">
        <f ca="1">IF($BT40&lt;&gt;"",SUMIF($BD$3:$BD$1004,"="&amp;$BD40,INDIRECT(ADDRESS(3,BF$2,1,1)):INDIRECT(ADDRESS(1004,BF$2,1,1))),"")</f>
        <v>0</v>
      </c>
      <c r="BG40">
        <f ca="1">IF($BT40&lt;&gt;"",SUMIF($BD$3:$BD$1004,"="&amp;$BD40,INDIRECT(ADDRESS(3,BG$2,1,1)):INDIRECT(ADDRESS(1004,BG$2,1,1))),"")</f>
        <v>0</v>
      </c>
      <c r="BH40">
        <f ca="1">IF($BT40&lt;&gt;"",SUMIF($BD$3:$BD$1004,"="&amp;$BD40,INDIRECT(ADDRESS(3,BH$2,1,1)):INDIRECT(ADDRESS(1004,BH$2,1,1))),"")</f>
        <v>0</v>
      </c>
      <c r="BI40">
        <f ca="1">IF($BT40&lt;&gt;"",SUMIF($BD$3:$BD$1004,"="&amp;$BD40,INDIRECT(ADDRESS(3,BI$2,1,1)):INDIRECT(ADDRESS(1004,BI$2,1,1))),"")</f>
        <v>0</v>
      </c>
      <c r="BJ40">
        <f ca="1">IF($BT40&lt;&gt;"",SUMIF($BD$3:$BD$1004,"="&amp;$BD40,INDIRECT(ADDRESS(3,BJ$2,1,1)):INDIRECT(ADDRESS(1004,BJ$2,1,1))),"")</f>
        <v>0</v>
      </c>
      <c r="BK40">
        <f ca="1">IF($BT40&lt;&gt;"",SUMIF($BD$3:$BD$1004,"="&amp;$BD40,INDIRECT(ADDRESS(3,BK$2,1,1)):INDIRECT(ADDRESS(1004,BK$2,1,1))),"")</f>
        <v>0</v>
      </c>
      <c r="BL40">
        <f ca="1">IF($BT40&lt;&gt;"",SUMIF($BD$3:$BD$1004,"="&amp;$BD40,INDIRECT(ADDRESS(3,BL$2,1,1)):INDIRECT(ADDRESS(1004,BL$2,1,1))),"")</f>
        <v>0</v>
      </c>
      <c r="BM40">
        <f ca="1">IF($BT40&lt;&gt;"",SUMIF($BD$3:$BD$1004,"="&amp;$BD40,INDIRECT(ADDRESS(3,BM$2,1,1)):INDIRECT(ADDRESS(1004,BM$2,1,1))),"")</f>
        <v>0</v>
      </c>
      <c r="BN40">
        <f ca="1">IF($BT40&lt;&gt;"",SUMIF($BD$3:$BD$1004,"="&amp;$BD40,INDIRECT(ADDRESS(3,BN$2,1,1)):INDIRECT(ADDRESS(1004,BN$2,1,1))),"")</f>
        <v>0</v>
      </c>
      <c r="BO40">
        <f ca="1">IF($BT40&lt;&gt;"",SUMIF($BD$3:$BD$1004,"="&amp;$BD40,INDIRECT(ADDRESS(3,BO$2,1,1)):INDIRECT(ADDRESS(1004,BO$2,1,1))),"")</f>
        <v>0</v>
      </c>
      <c r="BP40">
        <f ca="1">IF($BT40&lt;&gt;"",SUMIF($BD$3:$BD$1004,"="&amp;$BD40,INDIRECT(ADDRESS(3,BP$2,1,1)):INDIRECT(ADDRESS(1004,BP$2,1,1))),"")</f>
        <v>0</v>
      </c>
      <c r="BQ40">
        <f ca="1">IF($BT40&lt;&gt;"",SUMIF($BD$3:$BD$1004,"="&amp;$BD40,INDIRECT(ADDRESS(3,BQ$2,1,1)):INDIRECT(ADDRESS(1004,BQ$2,1,1))),"")</f>
        <v>0</v>
      </c>
      <c r="BR40">
        <f ca="1">IF($BT40&lt;&gt;"",SUMIF($BD$3:$BD$1004,"="&amp;$BD40,INDIRECT(ADDRESS(3,BR$2,1,1)):INDIRECT(ADDRESS(1004,BR$2,1,1))),"")</f>
        <v>0</v>
      </c>
      <c r="BS40" t="str">
        <f>IF($A40&lt;&gt;"",VLOOKUP(TRUNC(MID($A40,1,2),0),Plano_Contas!$H$3:$J$103,3,TRUE),"")</f>
        <v>S</v>
      </c>
      <c r="BT40" t="str">
        <f t="shared" si="2"/>
        <v>Despesas Públicas (Publico)</v>
      </c>
      <c r="BV40">
        <f>Empresas!C40</f>
        <v>0</v>
      </c>
    </row>
    <row r="41" spans="1:74" x14ac:dyDescent="0.2">
      <c r="A41" s="89">
        <v>5110</v>
      </c>
      <c r="B41" s="52" t="str">
        <f>IF($A41&lt;&gt;"",VLOOKUP(""&amp;$A41,Plano_Contas!$A$3:$F$1003,6,0),"")</f>
        <v>5110 - [Publico] IPTU (S)</v>
      </c>
      <c r="C41" s="91"/>
      <c r="D41" s="111"/>
      <c r="E41" s="112"/>
      <c r="F41" s="87"/>
      <c r="G41" s="85"/>
      <c r="H41" s="111"/>
      <c r="I41" s="112"/>
      <c r="J41" s="87"/>
      <c r="K41" s="85"/>
      <c r="L41" s="111"/>
      <c r="M41" s="112"/>
      <c r="N41" s="87"/>
      <c r="O41" s="85"/>
      <c r="P41" s="111"/>
      <c r="Q41" s="112"/>
      <c r="R41" s="87"/>
      <c r="S41" s="85"/>
      <c r="T41" s="111"/>
      <c r="U41" s="112"/>
      <c r="V41" s="87"/>
      <c r="W41" s="85"/>
      <c r="X41" s="111"/>
      <c r="Y41" s="112"/>
      <c r="Z41" s="87"/>
      <c r="AA41" s="85"/>
      <c r="AB41" s="111"/>
      <c r="AC41" s="112"/>
      <c r="AD41" s="87"/>
      <c r="AE41" s="85"/>
      <c r="AF41" s="111"/>
      <c r="AG41" s="112"/>
      <c r="AH41" s="87"/>
      <c r="AI41" s="85"/>
      <c r="AJ41" s="111"/>
      <c r="AK41" s="112"/>
      <c r="AL41" s="87"/>
      <c r="AM41" s="85"/>
      <c r="AN41" s="111"/>
      <c r="AO41" s="112"/>
      <c r="AP41" s="87"/>
      <c r="AQ41" s="85"/>
      <c r="AR41" s="111"/>
      <c r="AS41" s="112"/>
      <c r="AT41" s="87"/>
      <c r="AU41" s="85"/>
      <c r="AV41" s="111"/>
      <c r="AW41" s="112"/>
      <c r="AX41" s="87"/>
      <c r="AY41" s="85"/>
      <c r="AZ41" s="267">
        <f>SUM(E41,I41,M41,Q41,U41,Y41,AC41,AG41,AK41,AO41,AS41,AW41)</f>
        <v>0</v>
      </c>
      <c r="BA41" s="88">
        <f>SUM($G41,$K41,$O41,$S41,$W41,$AA41,$AE41,$AI41,$AM41,$AQ41,$AU41,$AY41)</f>
        <v>0</v>
      </c>
      <c r="BC41">
        <f>IF($A41&lt;&gt;"",COUNTIF($BD$3:$BD41,$BD41),0)</f>
        <v>2</v>
      </c>
      <c r="BD41" t="str">
        <f>IF($A41&lt;&gt;"",VLOOKUP(TRUNC(MID($A41,1,2),0),Plano_Contas!$H$3:$J$103,2,TRUE),"")</f>
        <v>Despesas Públicas</v>
      </c>
      <c r="BE41" s="201" t="str">
        <f t="shared" si="1"/>
        <v>Publico</v>
      </c>
      <c r="BF41" t="str">
        <f ca="1">IF($BT41&lt;&gt;"",SUMIF($BD$3:$BD$1004,"="&amp;$BD41,INDIRECT(ADDRESS(3,BF$2,1,1)):INDIRECT(ADDRESS(1004,BF$2,1,1))),"")</f>
        <v/>
      </c>
      <c r="BG41" t="str">
        <f ca="1">IF($BT41&lt;&gt;"",SUMIF($BD$3:$BD$1004,"="&amp;$BD41,INDIRECT(ADDRESS(3,BG$2,1,1)):INDIRECT(ADDRESS(1004,BG$2,1,1))),"")</f>
        <v/>
      </c>
      <c r="BH41" t="str">
        <f ca="1">IF($BT41&lt;&gt;"",SUMIF($BD$3:$BD$1004,"="&amp;$BD41,INDIRECT(ADDRESS(3,BH$2,1,1)):INDIRECT(ADDRESS(1004,BH$2,1,1))),"")</f>
        <v/>
      </c>
      <c r="BI41" t="str">
        <f ca="1">IF($BT41&lt;&gt;"",SUMIF($BD$3:$BD$1004,"="&amp;$BD41,INDIRECT(ADDRESS(3,BI$2,1,1)):INDIRECT(ADDRESS(1004,BI$2,1,1))),"")</f>
        <v/>
      </c>
      <c r="BJ41" t="str">
        <f ca="1">IF($BT41&lt;&gt;"",SUMIF($BD$3:$BD$1004,"="&amp;$BD41,INDIRECT(ADDRESS(3,BJ$2,1,1)):INDIRECT(ADDRESS(1004,BJ$2,1,1))),"")</f>
        <v/>
      </c>
      <c r="BK41" t="str">
        <f ca="1">IF($BT41&lt;&gt;"",SUMIF($BD$3:$BD$1004,"="&amp;$BD41,INDIRECT(ADDRESS(3,BK$2,1,1)):INDIRECT(ADDRESS(1004,BK$2,1,1))),"")</f>
        <v/>
      </c>
      <c r="BL41" t="str">
        <f ca="1">IF($BT41&lt;&gt;"",SUMIF($BD$3:$BD$1004,"="&amp;$BD41,INDIRECT(ADDRESS(3,BL$2,1,1)):INDIRECT(ADDRESS(1004,BL$2,1,1))),"")</f>
        <v/>
      </c>
      <c r="BM41" t="str">
        <f ca="1">IF($BT41&lt;&gt;"",SUMIF($BD$3:$BD$1004,"="&amp;$BD41,INDIRECT(ADDRESS(3,BM$2,1,1)):INDIRECT(ADDRESS(1004,BM$2,1,1))),"")</f>
        <v/>
      </c>
      <c r="BN41" t="str">
        <f ca="1">IF($BT41&lt;&gt;"",SUMIF($BD$3:$BD$1004,"="&amp;$BD41,INDIRECT(ADDRESS(3,BN$2,1,1)):INDIRECT(ADDRESS(1004,BN$2,1,1))),"")</f>
        <v/>
      </c>
      <c r="BO41" t="str">
        <f ca="1">IF($BT41&lt;&gt;"",SUMIF($BD$3:$BD$1004,"="&amp;$BD41,INDIRECT(ADDRESS(3,BO$2,1,1)):INDIRECT(ADDRESS(1004,BO$2,1,1))),"")</f>
        <v/>
      </c>
      <c r="BP41" t="str">
        <f ca="1">IF($BT41&lt;&gt;"",SUMIF($BD$3:$BD$1004,"="&amp;$BD41,INDIRECT(ADDRESS(3,BP$2,1,1)):INDIRECT(ADDRESS(1004,BP$2,1,1))),"")</f>
        <v/>
      </c>
      <c r="BQ41" t="str">
        <f ca="1">IF($BT41&lt;&gt;"",SUMIF($BD$3:$BD$1004,"="&amp;$BD41,INDIRECT(ADDRESS(3,BQ$2,1,1)):INDIRECT(ADDRESS(1004,BQ$2,1,1))),"")</f>
        <v/>
      </c>
      <c r="BR41" t="str">
        <f ca="1">IF($BT41&lt;&gt;"",SUMIF($BD$3:$BD$1004,"="&amp;$BD41,INDIRECT(ADDRESS(3,BR$2,1,1)):INDIRECT(ADDRESS(1004,BR$2,1,1))),"")</f>
        <v/>
      </c>
      <c r="BS41" t="str">
        <f>IF($A41&lt;&gt;"",VLOOKUP(TRUNC(MID($A41,1,2),0),Plano_Contas!$H$3:$J$103,3,TRUE),"")</f>
        <v>S</v>
      </c>
      <c r="BT41" t="str">
        <f t="shared" si="2"/>
        <v/>
      </c>
      <c r="BV41">
        <f>Empresas!C41</f>
        <v>0</v>
      </c>
    </row>
    <row r="42" spans="1:74" x14ac:dyDescent="0.2">
      <c r="A42" s="89">
        <v>5119</v>
      </c>
      <c r="B42" s="52" t="str">
        <f>IF($A42&lt;&gt;"",VLOOKUP(""&amp;$A42,Plano_Contas!$A$3:$F$1003,6,0),"")</f>
        <v>5119 - [Publico] DPVAT - Seguro Obrigatorio (S)</v>
      </c>
      <c r="C42" s="91"/>
      <c r="D42" s="111"/>
      <c r="E42" s="112"/>
      <c r="F42" s="87"/>
      <c r="G42" s="85"/>
      <c r="H42" s="111"/>
      <c r="I42" s="112"/>
      <c r="J42" s="87"/>
      <c r="K42" s="85"/>
      <c r="L42" s="111"/>
      <c r="M42" s="112"/>
      <c r="N42" s="87"/>
      <c r="O42" s="85"/>
      <c r="P42" s="111"/>
      <c r="Q42" s="112"/>
      <c r="R42" s="87"/>
      <c r="S42" s="85"/>
      <c r="T42" s="111"/>
      <c r="U42" s="112"/>
      <c r="V42" s="87"/>
      <c r="W42" s="85"/>
      <c r="X42" s="111"/>
      <c r="Y42" s="112"/>
      <c r="Z42" s="87"/>
      <c r="AA42" s="85"/>
      <c r="AB42" s="111"/>
      <c r="AC42" s="112"/>
      <c r="AD42" s="87"/>
      <c r="AE42" s="85"/>
      <c r="AF42" s="111"/>
      <c r="AG42" s="112"/>
      <c r="AH42" s="87"/>
      <c r="AI42" s="85"/>
      <c r="AJ42" s="111"/>
      <c r="AK42" s="112"/>
      <c r="AL42" s="87"/>
      <c r="AM42" s="85"/>
      <c r="AN42" s="111"/>
      <c r="AO42" s="112"/>
      <c r="AP42" s="87"/>
      <c r="AQ42" s="85"/>
      <c r="AR42" s="111"/>
      <c r="AS42" s="112"/>
      <c r="AT42" s="87"/>
      <c r="AU42" s="85"/>
      <c r="AV42" s="111"/>
      <c r="AW42" s="112"/>
      <c r="AX42" s="87"/>
      <c r="AY42" s="85"/>
      <c r="AZ42" s="267">
        <f>SUM(E42,I42,M42,Q42,U42,Y42,AC42,AG42,AK42,AO42,AS42,AW42)</f>
        <v>0</v>
      </c>
      <c r="BA42" s="88">
        <f>SUM($G42,$K42,$O42,$S42,$W42,$AA42,$AE42,$AI42,$AM42,$AQ42,$AU42,$AY42)</f>
        <v>0</v>
      </c>
      <c r="BC42">
        <f>IF($A42&lt;&gt;"",COUNTIF($BD$3:$BD42,$BD42),0)</f>
        <v>3</v>
      </c>
      <c r="BD42" t="str">
        <f>IF($A42&lt;&gt;"",VLOOKUP(TRUNC(MID($A42,1,2),0),Plano_Contas!$H$3:$J$103,2,TRUE),"")</f>
        <v>Despesas Públicas</v>
      </c>
      <c r="BE42" s="201" t="str">
        <f t="shared" si="1"/>
        <v>Publico</v>
      </c>
      <c r="BF42" t="str">
        <f ca="1">IF($BT42&lt;&gt;"",SUMIF($BD$3:$BD$1004,"="&amp;$BD42,INDIRECT(ADDRESS(3,BF$2,1,1)):INDIRECT(ADDRESS(1004,BF$2,1,1))),"")</f>
        <v/>
      </c>
      <c r="BG42" t="str">
        <f ca="1">IF($BT42&lt;&gt;"",SUMIF($BD$3:$BD$1004,"="&amp;$BD42,INDIRECT(ADDRESS(3,BG$2,1,1)):INDIRECT(ADDRESS(1004,BG$2,1,1))),"")</f>
        <v/>
      </c>
      <c r="BH42" t="str">
        <f ca="1">IF($BT42&lt;&gt;"",SUMIF($BD$3:$BD$1004,"="&amp;$BD42,INDIRECT(ADDRESS(3,BH$2,1,1)):INDIRECT(ADDRESS(1004,BH$2,1,1))),"")</f>
        <v/>
      </c>
      <c r="BI42" t="str">
        <f ca="1">IF($BT42&lt;&gt;"",SUMIF($BD$3:$BD$1004,"="&amp;$BD42,INDIRECT(ADDRESS(3,BI$2,1,1)):INDIRECT(ADDRESS(1004,BI$2,1,1))),"")</f>
        <v/>
      </c>
      <c r="BJ42" t="str">
        <f ca="1">IF($BT42&lt;&gt;"",SUMIF($BD$3:$BD$1004,"="&amp;$BD42,INDIRECT(ADDRESS(3,BJ$2,1,1)):INDIRECT(ADDRESS(1004,BJ$2,1,1))),"")</f>
        <v/>
      </c>
      <c r="BK42" t="str">
        <f ca="1">IF($BT42&lt;&gt;"",SUMIF($BD$3:$BD$1004,"="&amp;$BD42,INDIRECT(ADDRESS(3,BK$2,1,1)):INDIRECT(ADDRESS(1004,BK$2,1,1))),"")</f>
        <v/>
      </c>
      <c r="BL42" t="str">
        <f ca="1">IF($BT42&lt;&gt;"",SUMIF($BD$3:$BD$1004,"="&amp;$BD42,INDIRECT(ADDRESS(3,BL$2,1,1)):INDIRECT(ADDRESS(1004,BL$2,1,1))),"")</f>
        <v/>
      </c>
      <c r="BM42" t="str">
        <f ca="1">IF($BT42&lt;&gt;"",SUMIF($BD$3:$BD$1004,"="&amp;$BD42,INDIRECT(ADDRESS(3,BM$2,1,1)):INDIRECT(ADDRESS(1004,BM$2,1,1))),"")</f>
        <v/>
      </c>
      <c r="BN42" t="str">
        <f ca="1">IF($BT42&lt;&gt;"",SUMIF($BD$3:$BD$1004,"="&amp;$BD42,INDIRECT(ADDRESS(3,BN$2,1,1)):INDIRECT(ADDRESS(1004,BN$2,1,1))),"")</f>
        <v/>
      </c>
      <c r="BO42" t="str">
        <f ca="1">IF($BT42&lt;&gt;"",SUMIF($BD$3:$BD$1004,"="&amp;$BD42,INDIRECT(ADDRESS(3,BO$2,1,1)):INDIRECT(ADDRESS(1004,BO$2,1,1))),"")</f>
        <v/>
      </c>
      <c r="BP42" t="str">
        <f ca="1">IF($BT42&lt;&gt;"",SUMIF($BD$3:$BD$1004,"="&amp;$BD42,INDIRECT(ADDRESS(3,BP$2,1,1)):INDIRECT(ADDRESS(1004,BP$2,1,1))),"")</f>
        <v/>
      </c>
      <c r="BQ42" t="str">
        <f ca="1">IF($BT42&lt;&gt;"",SUMIF($BD$3:$BD$1004,"="&amp;$BD42,INDIRECT(ADDRESS(3,BQ$2,1,1)):INDIRECT(ADDRESS(1004,BQ$2,1,1))),"")</f>
        <v/>
      </c>
      <c r="BR42" t="str">
        <f ca="1">IF($BT42&lt;&gt;"",SUMIF($BD$3:$BD$1004,"="&amp;$BD42,INDIRECT(ADDRESS(3,BR$2,1,1)):INDIRECT(ADDRESS(1004,BR$2,1,1))),"")</f>
        <v/>
      </c>
      <c r="BS42" t="str">
        <f>IF($A42&lt;&gt;"",VLOOKUP(TRUNC(MID($A42,1,2),0),Plano_Contas!$H$3:$J$103,3,TRUE),"")</f>
        <v>S</v>
      </c>
      <c r="BT42" t="str">
        <f t="shared" si="2"/>
        <v/>
      </c>
      <c r="BV42">
        <f>Empresas!C42</f>
        <v>0</v>
      </c>
    </row>
    <row r="43" spans="1:74" x14ac:dyDescent="0.2">
      <c r="A43" s="89">
        <v>5211</v>
      </c>
      <c r="B43" s="52" t="str">
        <f>IF($A43&lt;&gt;"",VLOOKUP(""&amp;$A43,Plano_Contas!$A$3:$F$1003,6,0),"")</f>
        <v>5211 - [Publico] Multas de Transito, veiculos (I)</v>
      </c>
      <c r="C43" s="91"/>
      <c r="D43" s="111"/>
      <c r="E43" s="112"/>
      <c r="F43" s="87">
        <v>42750</v>
      </c>
      <c r="G43" s="85">
        <v>-350</v>
      </c>
      <c r="H43" s="111"/>
      <c r="I43" s="112"/>
      <c r="J43" s="87"/>
      <c r="K43" s="85"/>
      <c r="L43" s="111"/>
      <c r="M43" s="112"/>
      <c r="N43" s="87"/>
      <c r="O43" s="85"/>
      <c r="P43" s="111"/>
      <c r="Q43" s="112"/>
      <c r="R43" s="87"/>
      <c r="S43" s="85"/>
      <c r="T43" s="111"/>
      <c r="U43" s="112"/>
      <c r="V43" s="87"/>
      <c r="W43" s="85"/>
      <c r="X43" s="111"/>
      <c r="Y43" s="112"/>
      <c r="Z43" s="87"/>
      <c r="AA43" s="85"/>
      <c r="AB43" s="111"/>
      <c r="AC43" s="112"/>
      <c r="AD43" s="87"/>
      <c r="AE43" s="85"/>
      <c r="AF43" s="111"/>
      <c r="AG43" s="112"/>
      <c r="AH43" s="87"/>
      <c r="AI43" s="85"/>
      <c r="AJ43" s="111"/>
      <c r="AK43" s="112"/>
      <c r="AL43" s="87"/>
      <c r="AM43" s="85"/>
      <c r="AN43" s="111"/>
      <c r="AO43" s="112"/>
      <c r="AP43" s="87"/>
      <c r="AQ43" s="85"/>
      <c r="AR43" s="111"/>
      <c r="AS43" s="112"/>
      <c r="AT43" s="87"/>
      <c r="AU43" s="85"/>
      <c r="AV43" s="111"/>
      <c r="AW43" s="112"/>
      <c r="AX43" s="87"/>
      <c r="AY43" s="85"/>
      <c r="AZ43" s="267">
        <f>SUM(E43,I43,M43,Q43,U43,Y43,AC43,AG43,AK43,AO43,AS43,AW43)</f>
        <v>0</v>
      </c>
      <c r="BA43" s="88">
        <f>SUM($G43,$K43,$O43,$S43,$W43,$AA43,$AE43,$AI43,$AM43,$AQ43,$AU43,$AY43)</f>
        <v>-350</v>
      </c>
      <c r="BC43">
        <f>IF($A43&lt;&gt;"",COUNTIF($BD$3:$BD43,$BD43),0)</f>
        <v>1</v>
      </c>
      <c r="BD43" t="str">
        <f>IF($A43&lt;&gt;"",VLOOKUP(TRUNC(MID($A43,1,2),0),Plano_Contas!$H$3:$J$103,2,TRUE),"")</f>
        <v>Multas</v>
      </c>
      <c r="BE43" s="201" t="str">
        <f t="shared" si="1"/>
        <v>Publico</v>
      </c>
      <c r="BF43">
        <f ca="1">IF($BT43&lt;&gt;"",SUMIF($BD$3:$BD$1004,"="&amp;$BD43,INDIRECT(ADDRESS(3,BF$2,1,1)):INDIRECT(ADDRESS(1004,BF$2,1,1))),"")</f>
        <v>-350</v>
      </c>
      <c r="BG43">
        <f ca="1">IF($BT43&lt;&gt;"",SUMIF($BD$3:$BD$1004,"="&amp;$BD43,INDIRECT(ADDRESS(3,BG$2,1,1)):INDIRECT(ADDRESS(1004,BG$2,1,1))),"")</f>
        <v>0</v>
      </c>
      <c r="BH43">
        <f ca="1">IF($BT43&lt;&gt;"",SUMIF($BD$3:$BD$1004,"="&amp;$BD43,INDIRECT(ADDRESS(3,BH$2,1,1)):INDIRECT(ADDRESS(1004,BH$2,1,1))),"")</f>
        <v>0</v>
      </c>
      <c r="BI43">
        <f ca="1">IF($BT43&lt;&gt;"",SUMIF($BD$3:$BD$1004,"="&amp;$BD43,INDIRECT(ADDRESS(3,BI$2,1,1)):INDIRECT(ADDRESS(1004,BI$2,1,1))),"")</f>
        <v>0</v>
      </c>
      <c r="BJ43">
        <f ca="1">IF($BT43&lt;&gt;"",SUMIF($BD$3:$BD$1004,"="&amp;$BD43,INDIRECT(ADDRESS(3,BJ$2,1,1)):INDIRECT(ADDRESS(1004,BJ$2,1,1))),"")</f>
        <v>0</v>
      </c>
      <c r="BK43">
        <f ca="1">IF($BT43&lt;&gt;"",SUMIF($BD$3:$BD$1004,"="&amp;$BD43,INDIRECT(ADDRESS(3,BK$2,1,1)):INDIRECT(ADDRESS(1004,BK$2,1,1))),"")</f>
        <v>0</v>
      </c>
      <c r="BL43">
        <f ca="1">IF($BT43&lt;&gt;"",SUMIF($BD$3:$BD$1004,"="&amp;$BD43,INDIRECT(ADDRESS(3,BL$2,1,1)):INDIRECT(ADDRESS(1004,BL$2,1,1))),"")</f>
        <v>0</v>
      </c>
      <c r="BM43">
        <f ca="1">IF($BT43&lt;&gt;"",SUMIF($BD$3:$BD$1004,"="&amp;$BD43,INDIRECT(ADDRESS(3,BM$2,1,1)):INDIRECT(ADDRESS(1004,BM$2,1,1))),"")</f>
        <v>0</v>
      </c>
      <c r="BN43">
        <f ca="1">IF($BT43&lt;&gt;"",SUMIF($BD$3:$BD$1004,"="&amp;$BD43,INDIRECT(ADDRESS(3,BN$2,1,1)):INDIRECT(ADDRESS(1004,BN$2,1,1))),"")</f>
        <v>0</v>
      </c>
      <c r="BO43">
        <f ca="1">IF($BT43&lt;&gt;"",SUMIF($BD$3:$BD$1004,"="&amp;$BD43,INDIRECT(ADDRESS(3,BO$2,1,1)):INDIRECT(ADDRESS(1004,BO$2,1,1))),"")</f>
        <v>0</v>
      </c>
      <c r="BP43">
        <f ca="1">IF($BT43&lt;&gt;"",SUMIF($BD$3:$BD$1004,"="&amp;$BD43,INDIRECT(ADDRESS(3,BP$2,1,1)):INDIRECT(ADDRESS(1004,BP$2,1,1))),"")</f>
        <v>0</v>
      </c>
      <c r="BQ43">
        <f ca="1">IF($BT43&lt;&gt;"",SUMIF($BD$3:$BD$1004,"="&amp;$BD43,INDIRECT(ADDRESS(3,BQ$2,1,1)):INDIRECT(ADDRESS(1004,BQ$2,1,1))),"")</f>
        <v>0</v>
      </c>
      <c r="BR43">
        <f ca="1">IF($BT43&lt;&gt;"",SUMIF($BD$3:$BD$1004,"="&amp;$BD43,INDIRECT(ADDRESS(3,BR$2,1,1)):INDIRECT(ADDRESS(1004,BR$2,1,1))),"")</f>
        <v>-350</v>
      </c>
      <c r="BS43" t="str">
        <f>IF($A43&lt;&gt;"",VLOOKUP(TRUNC(MID($A43,1,2),0),Plano_Contas!$H$3:$J$103,3,TRUE),"")</f>
        <v>I</v>
      </c>
      <c r="BT43" t="str">
        <f t="shared" si="2"/>
        <v>Multas (Publico)</v>
      </c>
      <c r="BV43">
        <f>Empresas!C43</f>
        <v>0</v>
      </c>
    </row>
    <row r="44" spans="1:74" x14ac:dyDescent="0.2">
      <c r="A44" s="89">
        <v>5312</v>
      </c>
      <c r="B44" s="52" t="str">
        <f>IF($A44&lt;&gt;"",VLOOKUP(""&amp;$A44,Plano_Contas!$A$3:$F$1003,6,0),"")</f>
        <v>5312 - [Banco] Seguro Residencial (V)</v>
      </c>
      <c r="C44" s="91"/>
      <c r="D44" s="111"/>
      <c r="E44" s="112"/>
      <c r="F44" s="87"/>
      <c r="G44" s="85"/>
      <c r="H44" s="111"/>
      <c r="I44" s="112"/>
      <c r="J44" s="87"/>
      <c r="K44" s="85"/>
      <c r="L44" s="111"/>
      <c r="M44" s="112"/>
      <c r="N44" s="87"/>
      <c r="O44" s="85"/>
      <c r="P44" s="111"/>
      <c r="Q44" s="112"/>
      <c r="R44" s="87"/>
      <c r="S44" s="85"/>
      <c r="T44" s="111"/>
      <c r="U44" s="112"/>
      <c r="V44" s="87"/>
      <c r="W44" s="85"/>
      <c r="X44" s="111"/>
      <c r="Y44" s="112"/>
      <c r="Z44" s="87"/>
      <c r="AA44" s="85"/>
      <c r="AB44" s="111"/>
      <c r="AC44" s="112"/>
      <c r="AD44" s="87"/>
      <c r="AE44" s="85"/>
      <c r="AF44" s="111"/>
      <c r="AG44" s="112"/>
      <c r="AH44" s="87"/>
      <c r="AI44" s="85"/>
      <c r="AJ44" s="111"/>
      <c r="AK44" s="112"/>
      <c r="AL44" s="87"/>
      <c r="AM44" s="85"/>
      <c r="AN44" s="111"/>
      <c r="AO44" s="112"/>
      <c r="AP44" s="87"/>
      <c r="AQ44" s="85"/>
      <c r="AR44" s="111"/>
      <c r="AS44" s="112"/>
      <c r="AT44" s="87"/>
      <c r="AU44" s="85"/>
      <c r="AV44" s="111"/>
      <c r="AW44" s="112"/>
      <c r="AX44" s="87"/>
      <c r="AY44" s="85"/>
      <c r="AZ44" s="267">
        <f>SUM(E44,I44,M44,Q44,U44,Y44,AC44,AG44,AK44,AO44,AS44,AW44)</f>
        <v>0</v>
      </c>
      <c r="BA44" s="88">
        <f>SUM($G44,$K44,$O44,$S44,$W44,$AA44,$AE44,$AI44,$AM44,$AQ44,$AU44,$AY44)</f>
        <v>0</v>
      </c>
      <c r="BC44">
        <f>IF($A44&lt;&gt;"",COUNTIF($BD$3:$BD44,$BD44),0)</f>
        <v>1</v>
      </c>
      <c r="BD44" t="str">
        <f>IF($A44&lt;&gt;"",VLOOKUP(TRUNC(MID($A44,1,2),0),Plano_Contas!$H$3:$J$103,2,TRUE),"")</f>
        <v>Imoveis</v>
      </c>
      <c r="BE44" s="201" t="str">
        <f t="shared" si="1"/>
        <v>Banco</v>
      </c>
      <c r="BF44">
        <f ca="1">IF($BT44&lt;&gt;"",SUMIF($BD$3:$BD$1004,"="&amp;$BD44,INDIRECT(ADDRESS(3,BF$2,1,1)):INDIRECT(ADDRESS(1004,BF$2,1,1))),"")</f>
        <v>0</v>
      </c>
      <c r="BG44">
        <f ca="1">IF($BT44&lt;&gt;"",SUMIF($BD$3:$BD$1004,"="&amp;$BD44,INDIRECT(ADDRESS(3,BG$2,1,1)):INDIRECT(ADDRESS(1004,BG$2,1,1))),"")</f>
        <v>0</v>
      </c>
      <c r="BH44">
        <f ca="1">IF($BT44&lt;&gt;"",SUMIF($BD$3:$BD$1004,"="&amp;$BD44,INDIRECT(ADDRESS(3,BH$2,1,1)):INDIRECT(ADDRESS(1004,BH$2,1,1))),"")</f>
        <v>0</v>
      </c>
      <c r="BI44">
        <f ca="1">IF($BT44&lt;&gt;"",SUMIF($BD$3:$BD$1004,"="&amp;$BD44,INDIRECT(ADDRESS(3,BI$2,1,1)):INDIRECT(ADDRESS(1004,BI$2,1,1))),"")</f>
        <v>0</v>
      </c>
      <c r="BJ44">
        <f ca="1">IF($BT44&lt;&gt;"",SUMIF($BD$3:$BD$1004,"="&amp;$BD44,INDIRECT(ADDRESS(3,BJ$2,1,1)):INDIRECT(ADDRESS(1004,BJ$2,1,1))),"")</f>
        <v>0</v>
      </c>
      <c r="BK44">
        <f ca="1">IF($BT44&lt;&gt;"",SUMIF($BD$3:$BD$1004,"="&amp;$BD44,INDIRECT(ADDRESS(3,BK$2,1,1)):INDIRECT(ADDRESS(1004,BK$2,1,1))),"")</f>
        <v>0</v>
      </c>
      <c r="BL44">
        <f ca="1">IF($BT44&lt;&gt;"",SUMIF($BD$3:$BD$1004,"="&amp;$BD44,INDIRECT(ADDRESS(3,BL$2,1,1)):INDIRECT(ADDRESS(1004,BL$2,1,1))),"")</f>
        <v>0</v>
      </c>
      <c r="BM44">
        <f ca="1">IF($BT44&lt;&gt;"",SUMIF($BD$3:$BD$1004,"="&amp;$BD44,INDIRECT(ADDRESS(3,BM$2,1,1)):INDIRECT(ADDRESS(1004,BM$2,1,1))),"")</f>
        <v>0</v>
      </c>
      <c r="BN44">
        <f ca="1">IF($BT44&lt;&gt;"",SUMIF($BD$3:$BD$1004,"="&amp;$BD44,INDIRECT(ADDRESS(3,BN$2,1,1)):INDIRECT(ADDRESS(1004,BN$2,1,1))),"")</f>
        <v>0</v>
      </c>
      <c r="BO44">
        <f ca="1">IF($BT44&lt;&gt;"",SUMIF($BD$3:$BD$1004,"="&amp;$BD44,INDIRECT(ADDRESS(3,BO$2,1,1)):INDIRECT(ADDRESS(1004,BO$2,1,1))),"")</f>
        <v>0</v>
      </c>
      <c r="BP44">
        <f ca="1">IF($BT44&lt;&gt;"",SUMIF($BD$3:$BD$1004,"="&amp;$BD44,INDIRECT(ADDRESS(3,BP$2,1,1)):INDIRECT(ADDRESS(1004,BP$2,1,1))),"")</f>
        <v>0</v>
      </c>
      <c r="BQ44">
        <f ca="1">IF($BT44&lt;&gt;"",SUMIF($BD$3:$BD$1004,"="&amp;$BD44,INDIRECT(ADDRESS(3,BQ$2,1,1)):INDIRECT(ADDRESS(1004,BQ$2,1,1))),"")</f>
        <v>0</v>
      </c>
      <c r="BR44">
        <f ca="1">IF($BT44&lt;&gt;"",SUMIF($BD$3:$BD$1004,"="&amp;$BD44,INDIRECT(ADDRESS(3,BR$2,1,1)):INDIRECT(ADDRESS(1004,BR$2,1,1))),"")</f>
        <v>0</v>
      </c>
      <c r="BS44" t="str">
        <f>IF($A44&lt;&gt;"",VLOOKUP(TRUNC(MID($A44,1,2),0),Plano_Contas!$H$3:$J$103,3,TRUE),"")</f>
        <v>V</v>
      </c>
      <c r="BT44" t="str">
        <f t="shared" si="2"/>
        <v>Imoveis (Banco)</v>
      </c>
      <c r="BV44">
        <f>Empresas!C44</f>
        <v>0</v>
      </c>
    </row>
    <row r="45" spans="1:74" x14ac:dyDescent="0.2">
      <c r="A45" s="89">
        <v>5313</v>
      </c>
      <c r="B45" s="52" t="str">
        <f>IF($A45&lt;&gt;"",VLOOKUP(""&amp;$A45,Plano_Contas!$A$3:$F$1003,6,0),"")</f>
        <v>5313 - [Habitação] Produtos para jardinagem (V)</v>
      </c>
      <c r="C45" s="91"/>
      <c r="D45" s="111"/>
      <c r="E45" s="112"/>
      <c r="F45" s="87"/>
      <c r="G45" s="85"/>
      <c r="H45" s="111"/>
      <c r="I45" s="112"/>
      <c r="J45" s="87"/>
      <c r="K45" s="85"/>
      <c r="L45" s="111"/>
      <c r="M45" s="112"/>
      <c r="N45" s="87"/>
      <c r="O45" s="85"/>
      <c r="P45" s="111"/>
      <c r="Q45" s="112"/>
      <c r="R45" s="87"/>
      <c r="S45" s="85"/>
      <c r="T45" s="111"/>
      <c r="U45" s="112"/>
      <c r="V45" s="87"/>
      <c r="W45" s="85"/>
      <c r="X45" s="111"/>
      <c r="Y45" s="112"/>
      <c r="Z45" s="87"/>
      <c r="AA45" s="85"/>
      <c r="AB45" s="111"/>
      <c r="AC45" s="112"/>
      <c r="AD45" s="87"/>
      <c r="AE45" s="85"/>
      <c r="AF45" s="111"/>
      <c r="AG45" s="112"/>
      <c r="AH45" s="87"/>
      <c r="AI45" s="85"/>
      <c r="AJ45" s="111"/>
      <c r="AK45" s="112"/>
      <c r="AL45" s="87"/>
      <c r="AM45" s="85"/>
      <c r="AN45" s="111"/>
      <c r="AO45" s="112"/>
      <c r="AP45" s="87"/>
      <c r="AQ45" s="85"/>
      <c r="AR45" s="111"/>
      <c r="AS45" s="112"/>
      <c r="AT45" s="87"/>
      <c r="AU45" s="85"/>
      <c r="AV45" s="111"/>
      <c r="AW45" s="112"/>
      <c r="AX45" s="87"/>
      <c r="AY45" s="85"/>
      <c r="AZ45" s="267">
        <f>SUM(E45,I45,M45,Q45,U45,Y45,AC45,AG45,AK45,AO45,AS45,AW45)</f>
        <v>0</v>
      </c>
      <c r="BA45" s="88">
        <f>SUM($G45,$K45,$O45,$S45,$W45,$AA45,$AE45,$AI45,$AM45,$AQ45,$AU45,$AY45)</f>
        <v>0</v>
      </c>
      <c r="BC45">
        <f>IF($A45&lt;&gt;"",COUNTIF($BD$3:$BD45,$BD45),0)</f>
        <v>2</v>
      </c>
      <c r="BD45" t="str">
        <f>IF($A45&lt;&gt;"",VLOOKUP(TRUNC(MID($A45,1,2),0),Plano_Contas!$H$3:$J$103,2,TRUE),"")</f>
        <v>Imoveis</v>
      </c>
      <c r="BE45" s="201" t="str">
        <f t="shared" si="1"/>
        <v>Habitação</v>
      </c>
      <c r="BF45" t="str">
        <f ca="1">IF($BT45&lt;&gt;"",SUMIF($BD$3:$BD$1004,"="&amp;$BD45,INDIRECT(ADDRESS(3,BF$2,1,1)):INDIRECT(ADDRESS(1004,BF$2,1,1))),"")</f>
        <v/>
      </c>
      <c r="BG45" t="str">
        <f ca="1">IF($BT45&lt;&gt;"",SUMIF($BD$3:$BD$1004,"="&amp;$BD45,INDIRECT(ADDRESS(3,BG$2,1,1)):INDIRECT(ADDRESS(1004,BG$2,1,1))),"")</f>
        <v/>
      </c>
      <c r="BH45" t="str">
        <f ca="1">IF($BT45&lt;&gt;"",SUMIF($BD$3:$BD$1004,"="&amp;$BD45,INDIRECT(ADDRESS(3,BH$2,1,1)):INDIRECT(ADDRESS(1004,BH$2,1,1))),"")</f>
        <v/>
      </c>
      <c r="BI45" t="str">
        <f ca="1">IF($BT45&lt;&gt;"",SUMIF($BD$3:$BD$1004,"="&amp;$BD45,INDIRECT(ADDRESS(3,BI$2,1,1)):INDIRECT(ADDRESS(1004,BI$2,1,1))),"")</f>
        <v/>
      </c>
      <c r="BJ45" t="str">
        <f ca="1">IF($BT45&lt;&gt;"",SUMIF($BD$3:$BD$1004,"="&amp;$BD45,INDIRECT(ADDRESS(3,BJ$2,1,1)):INDIRECT(ADDRESS(1004,BJ$2,1,1))),"")</f>
        <v/>
      </c>
      <c r="BK45" t="str">
        <f ca="1">IF($BT45&lt;&gt;"",SUMIF($BD$3:$BD$1004,"="&amp;$BD45,INDIRECT(ADDRESS(3,BK$2,1,1)):INDIRECT(ADDRESS(1004,BK$2,1,1))),"")</f>
        <v/>
      </c>
      <c r="BL45" t="str">
        <f ca="1">IF($BT45&lt;&gt;"",SUMIF($BD$3:$BD$1004,"="&amp;$BD45,INDIRECT(ADDRESS(3,BL$2,1,1)):INDIRECT(ADDRESS(1004,BL$2,1,1))),"")</f>
        <v/>
      </c>
      <c r="BM45" t="str">
        <f ca="1">IF($BT45&lt;&gt;"",SUMIF($BD$3:$BD$1004,"="&amp;$BD45,INDIRECT(ADDRESS(3,BM$2,1,1)):INDIRECT(ADDRESS(1004,BM$2,1,1))),"")</f>
        <v/>
      </c>
      <c r="BN45" t="str">
        <f ca="1">IF($BT45&lt;&gt;"",SUMIF($BD$3:$BD$1004,"="&amp;$BD45,INDIRECT(ADDRESS(3,BN$2,1,1)):INDIRECT(ADDRESS(1004,BN$2,1,1))),"")</f>
        <v/>
      </c>
      <c r="BO45" t="str">
        <f ca="1">IF($BT45&lt;&gt;"",SUMIF($BD$3:$BD$1004,"="&amp;$BD45,INDIRECT(ADDRESS(3,BO$2,1,1)):INDIRECT(ADDRESS(1004,BO$2,1,1))),"")</f>
        <v/>
      </c>
      <c r="BP45" t="str">
        <f ca="1">IF($BT45&lt;&gt;"",SUMIF($BD$3:$BD$1004,"="&amp;$BD45,INDIRECT(ADDRESS(3,BP$2,1,1)):INDIRECT(ADDRESS(1004,BP$2,1,1))),"")</f>
        <v/>
      </c>
      <c r="BQ45" t="str">
        <f ca="1">IF($BT45&lt;&gt;"",SUMIF($BD$3:$BD$1004,"="&amp;$BD45,INDIRECT(ADDRESS(3,BQ$2,1,1)):INDIRECT(ADDRESS(1004,BQ$2,1,1))),"")</f>
        <v/>
      </c>
      <c r="BR45" t="str">
        <f ca="1">IF($BT45&lt;&gt;"",SUMIF($BD$3:$BD$1004,"="&amp;$BD45,INDIRECT(ADDRESS(3,BR$2,1,1)):INDIRECT(ADDRESS(1004,BR$2,1,1))),"")</f>
        <v/>
      </c>
      <c r="BS45" t="str">
        <f>IF($A45&lt;&gt;"",VLOOKUP(TRUNC(MID($A45,1,2),0),Plano_Contas!$H$3:$J$103,3,TRUE),"")</f>
        <v>V</v>
      </c>
      <c r="BT45" t="str">
        <f t="shared" si="2"/>
        <v/>
      </c>
      <c r="BV45">
        <f>Empresas!C45</f>
        <v>0</v>
      </c>
    </row>
    <row r="46" spans="1:74" x14ac:dyDescent="0.2">
      <c r="A46" s="89">
        <v>5314</v>
      </c>
      <c r="B46" s="52" t="str">
        <f>IF($A46&lt;&gt;"",VLOOKUP(""&amp;$A46,Plano_Contas!$A$3:$F$1003,6,0),"")</f>
        <v>5314 - [Habitação] Rações, vacinas - Produtos PET (V)</v>
      </c>
      <c r="C46" s="91"/>
      <c r="D46" s="111"/>
      <c r="E46" s="112"/>
      <c r="F46" s="87"/>
      <c r="G46" s="85"/>
      <c r="H46" s="111"/>
      <c r="I46" s="112"/>
      <c r="J46" s="87"/>
      <c r="K46" s="85"/>
      <c r="L46" s="111"/>
      <c r="M46" s="112"/>
      <c r="N46" s="87"/>
      <c r="O46" s="85"/>
      <c r="P46" s="111"/>
      <c r="Q46" s="112"/>
      <c r="R46" s="87"/>
      <c r="S46" s="85"/>
      <c r="T46" s="111"/>
      <c r="U46" s="112"/>
      <c r="V46" s="87"/>
      <c r="W46" s="85"/>
      <c r="X46" s="111"/>
      <c r="Y46" s="112"/>
      <c r="Z46" s="87"/>
      <c r="AA46" s="85"/>
      <c r="AB46" s="111"/>
      <c r="AC46" s="112"/>
      <c r="AD46" s="87"/>
      <c r="AE46" s="85"/>
      <c r="AF46" s="111"/>
      <c r="AG46" s="112"/>
      <c r="AH46" s="87"/>
      <c r="AI46" s="85"/>
      <c r="AJ46" s="111"/>
      <c r="AK46" s="112"/>
      <c r="AL46" s="87"/>
      <c r="AM46" s="85"/>
      <c r="AN46" s="111"/>
      <c r="AO46" s="112"/>
      <c r="AP46" s="87"/>
      <c r="AQ46" s="85"/>
      <c r="AR46" s="111"/>
      <c r="AS46" s="112"/>
      <c r="AT46" s="87"/>
      <c r="AU46" s="85"/>
      <c r="AV46" s="111"/>
      <c r="AW46" s="112"/>
      <c r="AX46" s="87"/>
      <c r="AY46" s="85"/>
      <c r="AZ46" s="267">
        <f>SUM(E46,I46,M46,Q46,U46,Y46,AC46,AG46,AK46,AO46,AS46,AW46)</f>
        <v>0</v>
      </c>
      <c r="BA46" s="88">
        <f>SUM($G46,$K46,$O46,$S46,$W46,$AA46,$AE46,$AI46,$AM46,$AQ46,$AU46,$AY46)</f>
        <v>0</v>
      </c>
      <c r="BC46">
        <f>IF($A46&lt;&gt;"",COUNTIF($BD$3:$BD46,$BD46),0)</f>
        <v>3</v>
      </c>
      <c r="BD46" t="str">
        <f>IF($A46&lt;&gt;"",VLOOKUP(TRUNC(MID($A46,1,2),0),Plano_Contas!$H$3:$J$103,2,TRUE),"")</f>
        <v>Imoveis</v>
      </c>
      <c r="BE46" s="201" t="str">
        <f t="shared" si="1"/>
        <v>Habitação</v>
      </c>
      <c r="BF46" t="str">
        <f ca="1">IF($BT46&lt;&gt;"",SUMIF($BD$3:$BD$1004,"="&amp;$BD46,INDIRECT(ADDRESS(3,BF$2,1,1)):INDIRECT(ADDRESS(1004,BF$2,1,1))),"")</f>
        <v/>
      </c>
      <c r="BG46" t="str">
        <f ca="1">IF($BT46&lt;&gt;"",SUMIF($BD$3:$BD$1004,"="&amp;$BD46,INDIRECT(ADDRESS(3,BG$2,1,1)):INDIRECT(ADDRESS(1004,BG$2,1,1))),"")</f>
        <v/>
      </c>
      <c r="BH46" t="str">
        <f ca="1">IF($BT46&lt;&gt;"",SUMIF($BD$3:$BD$1004,"="&amp;$BD46,INDIRECT(ADDRESS(3,BH$2,1,1)):INDIRECT(ADDRESS(1004,BH$2,1,1))),"")</f>
        <v/>
      </c>
      <c r="BI46" t="str">
        <f ca="1">IF($BT46&lt;&gt;"",SUMIF($BD$3:$BD$1004,"="&amp;$BD46,INDIRECT(ADDRESS(3,BI$2,1,1)):INDIRECT(ADDRESS(1004,BI$2,1,1))),"")</f>
        <v/>
      </c>
      <c r="BJ46" t="str">
        <f ca="1">IF($BT46&lt;&gt;"",SUMIF($BD$3:$BD$1004,"="&amp;$BD46,INDIRECT(ADDRESS(3,BJ$2,1,1)):INDIRECT(ADDRESS(1004,BJ$2,1,1))),"")</f>
        <v/>
      </c>
      <c r="BK46" t="str">
        <f ca="1">IF($BT46&lt;&gt;"",SUMIF($BD$3:$BD$1004,"="&amp;$BD46,INDIRECT(ADDRESS(3,BK$2,1,1)):INDIRECT(ADDRESS(1004,BK$2,1,1))),"")</f>
        <v/>
      </c>
      <c r="BL46" t="str">
        <f ca="1">IF($BT46&lt;&gt;"",SUMIF($BD$3:$BD$1004,"="&amp;$BD46,INDIRECT(ADDRESS(3,BL$2,1,1)):INDIRECT(ADDRESS(1004,BL$2,1,1))),"")</f>
        <v/>
      </c>
      <c r="BM46" t="str">
        <f ca="1">IF($BT46&lt;&gt;"",SUMIF($BD$3:$BD$1004,"="&amp;$BD46,INDIRECT(ADDRESS(3,BM$2,1,1)):INDIRECT(ADDRESS(1004,BM$2,1,1))),"")</f>
        <v/>
      </c>
      <c r="BN46" t="str">
        <f ca="1">IF($BT46&lt;&gt;"",SUMIF($BD$3:$BD$1004,"="&amp;$BD46,INDIRECT(ADDRESS(3,BN$2,1,1)):INDIRECT(ADDRESS(1004,BN$2,1,1))),"")</f>
        <v/>
      </c>
      <c r="BO46" t="str">
        <f ca="1">IF($BT46&lt;&gt;"",SUMIF($BD$3:$BD$1004,"="&amp;$BD46,INDIRECT(ADDRESS(3,BO$2,1,1)):INDIRECT(ADDRESS(1004,BO$2,1,1))),"")</f>
        <v/>
      </c>
      <c r="BP46" t="str">
        <f ca="1">IF($BT46&lt;&gt;"",SUMIF($BD$3:$BD$1004,"="&amp;$BD46,INDIRECT(ADDRESS(3,BP$2,1,1)):INDIRECT(ADDRESS(1004,BP$2,1,1))),"")</f>
        <v/>
      </c>
      <c r="BQ46" t="str">
        <f ca="1">IF($BT46&lt;&gt;"",SUMIF($BD$3:$BD$1004,"="&amp;$BD46,INDIRECT(ADDRESS(3,BQ$2,1,1)):INDIRECT(ADDRESS(1004,BQ$2,1,1))),"")</f>
        <v/>
      </c>
      <c r="BR46" t="str">
        <f ca="1">IF($BT46&lt;&gt;"",SUMIF($BD$3:$BD$1004,"="&amp;$BD46,INDIRECT(ADDRESS(3,BR$2,1,1)):INDIRECT(ADDRESS(1004,BR$2,1,1))),"")</f>
        <v/>
      </c>
      <c r="BS46" t="str">
        <f>IF($A46&lt;&gt;"",VLOOKUP(TRUNC(MID($A46,1,2),0),Plano_Contas!$H$3:$J$103,3,TRUE),"")</f>
        <v>V</v>
      </c>
      <c r="BT46" t="str">
        <f t="shared" si="2"/>
        <v/>
      </c>
      <c r="BV46">
        <f>Empresas!C46</f>
        <v>0</v>
      </c>
    </row>
    <row r="47" spans="1:74" x14ac:dyDescent="0.2">
      <c r="A47" s="89">
        <v>5501</v>
      </c>
      <c r="B47" s="52" t="str">
        <f>IF($A47&lt;&gt;"",VLOOKUP(""&amp;$A47,Plano_Contas!$A$3:$F$1003,6,0),"")</f>
        <v>5501 - [Dependentes] Doações em Geral (I)</v>
      </c>
      <c r="C47" s="91"/>
      <c r="D47" s="111"/>
      <c r="E47" s="112"/>
      <c r="F47" s="87"/>
      <c r="G47" s="85"/>
      <c r="H47" s="111"/>
      <c r="I47" s="112"/>
      <c r="J47" s="87"/>
      <c r="K47" s="85"/>
      <c r="L47" s="111"/>
      <c r="M47" s="112"/>
      <c r="N47" s="87"/>
      <c r="O47" s="85"/>
      <c r="P47" s="111"/>
      <c r="Q47" s="112"/>
      <c r="R47" s="87"/>
      <c r="S47" s="85"/>
      <c r="T47" s="111"/>
      <c r="U47" s="112"/>
      <c r="V47" s="87"/>
      <c r="W47" s="85"/>
      <c r="X47" s="111"/>
      <c r="Y47" s="112"/>
      <c r="Z47" s="87"/>
      <c r="AA47" s="85"/>
      <c r="AB47" s="111"/>
      <c r="AC47" s="112"/>
      <c r="AD47" s="87"/>
      <c r="AE47" s="85"/>
      <c r="AF47" s="111"/>
      <c r="AG47" s="112"/>
      <c r="AH47" s="87"/>
      <c r="AI47" s="85"/>
      <c r="AJ47" s="111"/>
      <c r="AK47" s="112"/>
      <c r="AL47" s="87"/>
      <c r="AM47" s="85"/>
      <c r="AN47" s="111"/>
      <c r="AO47" s="112"/>
      <c r="AP47" s="87"/>
      <c r="AQ47" s="85"/>
      <c r="AR47" s="111"/>
      <c r="AS47" s="112"/>
      <c r="AT47" s="87"/>
      <c r="AU47" s="85"/>
      <c r="AV47" s="111"/>
      <c r="AW47" s="112"/>
      <c r="AX47" s="87"/>
      <c r="AY47" s="85"/>
      <c r="AZ47" s="267">
        <f>SUM(E47,I47,M47,Q47,U47,Y47,AC47,AG47,AK47,AO47,AS47,AW47)</f>
        <v>0</v>
      </c>
      <c r="BA47" s="88">
        <f>SUM($G47,$K47,$O47,$S47,$W47,$AA47,$AE47,$AI47,$AM47,$AQ47,$AU47,$AY47)</f>
        <v>0</v>
      </c>
      <c r="BC47">
        <f>IF($A47&lt;&gt;"",COUNTIF($BD$3:$BD47,$BD47),0)</f>
        <v>1</v>
      </c>
      <c r="BD47" t="str">
        <f>IF($A47&lt;&gt;"",VLOOKUP(TRUNC(MID($A47,1,2),0),Plano_Contas!$H$3:$J$103,2,TRUE),"")</f>
        <v>Doações</v>
      </c>
      <c r="BE47" s="201" t="str">
        <f t="shared" si="1"/>
        <v>Dependentes</v>
      </c>
      <c r="BF47">
        <f ca="1">IF($BT47&lt;&gt;"",SUMIF($BD$3:$BD$1004,"="&amp;$BD47,INDIRECT(ADDRESS(3,BF$2,1,1)):INDIRECT(ADDRESS(1004,BF$2,1,1))),"")</f>
        <v>0</v>
      </c>
      <c r="BG47">
        <f ca="1">IF($BT47&lt;&gt;"",SUMIF($BD$3:$BD$1004,"="&amp;$BD47,INDIRECT(ADDRESS(3,BG$2,1,1)):INDIRECT(ADDRESS(1004,BG$2,1,1))),"")</f>
        <v>0</v>
      </c>
      <c r="BH47">
        <f ca="1">IF($BT47&lt;&gt;"",SUMIF($BD$3:$BD$1004,"="&amp;$BD47,INDIRECT(ADDRESS(3,BH$2,1,1)):INDIRECT(ADDRESS(1004,BH$2,1,1))),"")</f>
        <v>0</v>
      </c>
      <c r="BI47">
        <f ca="1">IF($BT47&lt;&gt;"",SUMIF($BD$3:$BD$1004,"="&amp;$BD47,INDIRECT(ADDRESS(3,BI$2,1,1)):INDIRECT(ADDRESS(1004,BI$2,1,1))),"")</f>
        <v>0</v>
      </c>
      <c r="BJ47">
        <f ca="1">IF($BT47&lt;&gt;"",SUMIF($BD$3:$BD$1004,"="&amp;$BD47,INDIRECT(ADDRESS(3,BJ$2,1,1)):INDIRECT(ADDRESS(1004,BJ$2,1,1))),"")</f>
        <v>0</v>
      </c>
      <c r="BK47">
        <f ca="1">IF($BT47&lt;&gt;"",SUMIF($BD$3:$BD$1004,"="&amp;$BD47,INDIRECT(ADDRESS(3,BK$2,1,1)):INDIRECT(ADDRESS(1004,BK$2,1,1))),"")</f>
        <v>0</v>
      </c>
      <c r="BL47">
        <f ca="1">IF($BT47&lt;&gt;"",SUMIF($BD$3:$BD$1004,"="&amp;$BD47,INDIRECT(ADDRESS(3,BL$2,1,1)):INDIRECT(ADDRESS(1004,BL$2,1,1))),"")</f>
        <v>0</v>
      </c>
      <c r="BM47">
        <f ca="1">IF($BT47&lt;&gt;"",SUMIF($BD$3:$BD$1004,"="&amp;$BD47,INDIRECT(ADDRESS(3,BM$2,1,1)):INDIRECT(ADDRESS(1004,BM$2,1,1))),"")</f>
        <v>0</v>
      </c>
      <c r="BN47">
        <f ca="1">IF($BT47&lt;&gt;"",SUMIF($BD$3:$BD$1004,"="&amp;$BD47,INDIRECT(ADDRESS(3,BN$2,1,1)):INDIRECT(ADDRESS(1004,BN$2,1,1))),"")</f>
        <v>0</v>
      </c>
      <c r="BO47">
        <f ca="1">IF($BT47&lt;&gt;"",SUMIF($BD$3:$BD$1004,"="&amp;$BD47,INDIRECT(ADDRESS(3,BO$2,1,1)):INDIRECT(ADDRESS(1004,BO$2,1,1))),"")</f>
        <v>0</v>
      </c>
      <c r="BP47">
        <f ca="1">IF($BT47&lt;&gt;"",SUMIF($BD$3:$BD$1004,"="&amp;$BD47,INDIRECT(ADDRESS(3,BP$2,1,1)):INDIRECT(ADDRESS(1004,BP$2,1,1))),"")</f>
        <v>0</v>
      </c>
      <c r="BQ47">
        <f ca="1">IF($BT47&lt;&gt;"",SUMIF($BD$3:$BD$1004,"="&amp;$BD47,INDIRECT(ADDRESS(3,BQ$2,1,1)):INDIRECT(ADDRESS(1004,BQ$2,1,1))),"")</f>
        <v>0</v>
      </c>
      <c r="BR47">
        <f ca="1">IF($BT47&lt;&gt;"",SUMIF($BD$3:$BD$1004,"="&amp;$BD47,INDIRECT(ADDRESS(3,BR$2,1,1)):INDIRECT(ADDRESS(1004,BR$2,1,1))),"")</f>
        <v>0</v>
      </c>
      <c r="BS47" t="str">
        <f>IF($A47&lt;&gt;"",VLOOKUP(TRUNC(MID($A47,1,2),0),Plano_Contas!$H$3:$J$103,3,TRUE),"")</f>
        <v>I</v>
      </c>
      <c r="BT47" t="str">
        <f t="shared" si="2"/>
        <v>Doações (Dependentes)</v>
      </c>
      <c r="BV47">
        <f>Empresas!C47</f>
        <v>0</v>
      </c>
    </row>
    <row r="48" spans="1:74" ht="13.5" thickBot="1" x14ac:dyDescent="0.25">
      <c r="A48" s="89">
        <v>5502</v>
      </c>
      <c r="B48" s="52" t="str">
        <f>IF($A48&lt;&gt;"",VLOOKUP(""&amp;$A48,Plano_Contas!$A$3:$F$1003,6,0),"")</f>
        <v>5502 - [Dependentes] Mesada Filhos (I)</v>
      </c>
      <c r="C48" s="91"/>
      <c r="D48" s="111"/>
      <c r="E48" s="112"/>
      <c r="F48" s="87"/>
      <c r="G48" s="85"/>
      <c r="H48" s="111"/>
      <c r="I48" s="112"/>
      <c r="J48" s="87"/>
      <c r="K48" s="85"/>
      <c r="L48" s="111"/>
      <c r="M48" s="112"/>
      <c r="N48" s="87"/>
      <c r="O48" s="85"/>
      <c r="P48" s="111"/>
      <c r="Q48" s="112"/>
      <c r="R48" s="87"/>
      <c r="S48" s="85"/>
      <c r="T48" s="111"/>
      <c r="U48" s="112"/>
      <c r="V48" s="87"/>
      <c r="W48" s="85"/>
      <c r="X48" s="111"/>
      <c r="Y48" s="112"/>
      <c r="Z48" s="87"/>
      <c r="AA48" s="85"/>
      <c r="AB48" s="111"/>
      <c r="AC48" s="112"/>
      <c r="AD48" s="87"/>
      <c r="AE48" s="85"/>
      <c r="AF48" s="111"/>
      <c r="AG48" s="112"/>
      <c r="AH48" s="87"/>
      <c r="AI48" s="85"/>
      <c r="AJ48" s="111"/>
      <c r="AK48" s="112"/>
      <c r="AL48" s="87"/>
      <c r="AM48" s="85"/>
      <c r="AN48" s="111"/>
      <c r="AO48" s="112"/>
      <c r="AP48" s="87"/>
      <c r="AQ48" s="85"/>
      <c r="AR48" s="111"/>
      <c r="AS48" s="112"/>
      <c r="AT48" s="87"/>
      <c r="AU48" s="85"/>
      <c r="AV48" s="111"/>
      <c r="AW48" s="112"/>
      <c r="AX48" s="87"/>
      <c r="AY48" s="85"/>
      <c r="AZ48" s="267">
        <f>SUM(E48,I48,M48,Q48,U48,Y48,AC48,AG48,AK48,AO48,AS48,AW48)</f>
        <v>0</v>
      </c>
      <c r="BA48" s="88">
        <f>SUM($G48,$K48,$O48,$S48,$W48,$AA48,$AE48,$AI48,$AM48,$AQ48,$AU48,$AY48)</f>
        <v>0</v>
      </c>
      <c r="BC48">
        <f>IF($A48&lt;&gt;"",COUNTIF($BD$3:$BD48,$BD48),0)</f>
        <v>2</v>
      </c>
      <c r="BD48" t="str">
        <f>IF($A48&lt;&gt;"",VLOOKUP(TRUNC(MID($A48,1,2),0),Plano_Contas!$H$3:$J$103,2,TRUE),"")</f>
        <v>Doações</v>
      </c>
      <c r="BE48" s="201" t="str">
        <f t="shared" si="1"/>
        <v>Dependentes</v>
      </c>
      <c r="BF48" t="str">
        <f ca="1">IF($BT48&lt;&gt;"",SUMIF($BD$3:$BD$1004,"="&amp;$BD48,INDIRECT(ADDRESS(3,BF$2,1,1)):INDIRECT(ADDRESS(1004,BF$2,1,1))),"")</f>
        <v/>
      </c>
      <c r="BG48" t="str">
        <f ca="1">IF($BT48&lt;&gt;"",SUMIF($BD$3:$BD$1004,"="&amp;$BD48,INDIRECT(ADDRESS(3,BG$2,1,1)):INDIRECT(ADDRESS(1004,BG$2,1,1))),"")</f>
        <v/>
      </c>
      <c r="BH48" t="str">
        <f ca="1">IF($BT48&lt;&gt;"",SUMIF($BD$3:$BD$1004,"="&amp;$BD48,INDIRECT(ADDRESS(3,BH$2,1,1)):INDIRECT(ADDRESS(1004,BH$2,1,1))),"")</f>
        <v/>
      </c>
      <c r="BI48" t="str">
        <f ca="1">IF($BT48&lt;&gt;"",SUMIF($BD$3:$BD$1004,"="&amp;$BD48,INDIRECT(ADDRESS(3,BI$2,1,1)):INDIRECT(ADDRESS(1004,BI$2,1,1))),"")</f>
        <v/>
      </c>
      <c r="BJ48" t="str">
        <f ca="1">IF($BT48&lt;&gt;"",SUMIF($BD$3:$BD$1004,"="&amp;$BD48,INDIRECT(ADDRESS(3,BJ$2,1,1)):INDIRECT(ADDRESS(1004,BJ$2,1,1))),"")</f>
        <v/>
      </c>
      <c r="BK48" t="str">
        <f ca="1">IF($BT48&lt;&gt;"",SUMIF($BD$3:$BD$1004,"="&amp;$BD48,INDIRECT(ADDRESS(3,BK$2,1,1)):INDIRECT(ADDRESS(1004,BK$2,1,1))),"")</f>
        <v/>
      </c>
      <c r="BL48" t="str">
        <f ca="1">IF($BT48&lt;&gt;"",SUMIF($BD$3:$BD$1004,"="&amp;$BD48,INDIRECT(ADDRESS(3,BL$2,1,1)):INDIRECT(ADDRESS(1004,BL$2,1,1))),"")</f>
        <v/>
      </c>
      <c r="BM48" t="str">
        <f ca="1">IF($BT48&lt;&gt;"",SUMIF($BD$3:$BD$1004,"="&amp;$BD48,INDIRECT(ADDRESS(3,BM$2,1,1)):INDIRECT(ADDRESS(1004,BM$2,1,1))),"")</f>
        <v/>
      </c>
      <c r="BN48" t="str">
        <f ca="1">IF($BT48&lt;&gt;"",SUMIF($BD$3:$BD$1004,"="&amp;$BD48,INDIRECT(ADDRESS(3,BN$2,1,1)):INDIRECT(ADDRESS(1004,BN$2,1,1))),"")</f>
        <v/>
      </c>
      <c r="BO48" t="str">
        <f ca="1">IF($BT48&lt;&gt;"",SUMIF($BD$3:$BD$1004,"="&amp;$BD48,INDIRECT(ADDRESS(3,BO$2,1,1)):INDIRECT(ADDRESS(1004,BO$2,1,1))),"")</f>
        <v/>
      </c>
      <c r="BP48" t="str">
        <f ca="1">IF($BT48&lt;&gt;"",SUMIF($BD$3:$BD$1004,"="&amp;$BD48,INDIRECT(ADDRESS(3,BP$2,1,1)):INDIRECT(ADDRESS(1004,BP$2,1,1))),"")</f>
        <v/>
      </c>
      <c r="BQ48" t="str">
        <f ca="1">IF($BT48&lt;&gt;"",SUMIF($BD$3:$BD$1004,"="&amp;$BD48,INDIRECT(ADDRESS(3,BQ$2,1,1)):INDIRECT(ADDRESS(1004,BQ$2,1,1))),"")</f>
        <v/>
      </c>
      <c r="BR48" t="str">
        <f ca="1">IF($BT48&lt;&gt;"",SUMIF($BD$3:$BD$1004,"="&amp;$BD48,INDIRECT(ADDRESS(3,BR$2,1,1)):INDIRECT(ADDRESS(1004,BR$2,1,1))),"")</f>
        <v/>
      </c>
      <c r="BS48" t="str">
        <f>IF($A48&lt;&gt;"",VLOOKUP(TRUNC(MID($A48,1,2),0),Plano_Contas!$H$3:$J$103,3,TRUE),"")</f>
        <v>I</v>
      </c>
      <c r="BT48" t="str">
        <f t="shared" si="2"/>
        <v/>
      </c>
      <c r="BV48">
        <f>Empresas!C48</f>
        <v>0</v>
      </c>
    </row>
    <row r="49" spans="1:74" ht="13.5" hidden="1" thickBot="1" x14ac:dyDescent="0.25">
      <c r="A49" s="89"/>
      <c r="B49" s="52" t="str">
        <f>IF($A49&lt;&gt;"",VLOOKUP(""&amp;$A49,Plano_Contas!$A$3:$F$1003,6,0),"")</f>
        <v/>
      </c>
      <c r="C49" s="91"/>
      <c r="D49" s="111"/>
      <c r="E49" s="112"/>
      <c r="F49" s="87"/>
      <c r="G49" s="85"/>
      <c r="H49" s="111"/>
      <c r="I49" s="112"/>
      <c r="J49" s="87"/>
      <c r="K49" s="85"/>
      <c r="L49" s="111"/>
      <c r="M49" s="112"/>
      <c r="N49" s="87"/>
      <c r="O49" s="85"/>
      <c r="P49" s="111"/>
      <c r="Q49" s="112"/>
      <c r="R49" s="87"/>
      <c r="S49" s="85"/>
      <c r="T49" s="111"/>
      <c r="U49" s="112"/>
      <c r="V49" s="87"/>
      <c r="W49" s="85"/>
      <c r="X49" s="111"/>
      <c r="Y49" s="112"/>
      <c r="Z49" s="87"/>
      <c r="AA49" s="85"/>
      <c r="AB49" s="111"/>
      <c r="AC49" s="112"/>
      <c r="AD49" s="87"/>
      <c r="AE49" s="85"/>
      <c r="AF49" s="111"/>
      <c r="AG49" s="112"/>
      <c r="AH49" s="87"/>
      <c r="AI49" s="85"/>
      <c r="AJ49" s="111"/>
      <c r="AK49" s="112"/>
      <c r="AL49" s="87"/>
      <c r="AM49" s="85"/>
      <c r="AN49" s="111"/>
      <c r="AO49" s="112"/>
      <c r="AP49" s="87"/>
      <c r="AQ49" s="85"/>
      <c r="AR49" s="111"/>
      <c r="AS49" s="112"/>
      <c r="AT49" s="87"/>
      <c r="AU49" s="85"/>
      <c r="AV49" s="111"/>
      <c r="AW49" s="112"/>
      <c r="AX49" s="87"/>
      <c r="AY49" s="85"/>
      <c r="AZ49" s="267">
        <f>SUM(E49,I49,M49,Q49,U49,Y49,AC49,AG49,AK49,AO49,AS49,AW49)</f>
        <v>0</v>
      </c>
      <c r="BA49" s="88">
        <f>SUM($G49,$K49,$O49,$S49,$W49,$AA49,$AE49,$AI49,$AM49,$AQ49,$AU49,$AY49)</f>
        <v>0</v>
      </c>
      <c r="BC49">
        <f>IF($A49&lt;&gt;"",COUNTIF($BD$3:$BD49,$BD49),0)</f>
        <v>0</v>
      </c>
      <c r="BD49" t="str">
        <f>IF($A49&lt;&gt;"",VLOOKUP(TRUNC(MID($A49,1,2),0),Plano_Contas!$H$3:$J$103,2,TRUE),"")</f>
        <v/>
      </c>
      <c r="BE49" s="201" t="str">
        <f t="shared" si="1"/>
        <v/>
      </c>
      <c r="BF49" t="str">
        <f ca="1">IF($BT49&lt;&gt;"",SUMIF($BD$3:$BD$1004,"="&amp;$BD49,INDIRECT(ADDRESS(3,BF$2,1,1)):INDIRECT(ADDRESS(1004,BF$2,1,1))),"")</f>
        <v/>
      </c>
      <c r="BG49" t="str">
        <f ca="1">IF($BT49&lt;&gt;"",SUMIF($BD$3:$BD$1004,"="&amp;$BD49,INDIRECT(ADDRESS(3,BG$2,1,1)):INDIRECT(ADDRESS(1004,BG$2,1,1))),"")</f>
        <v/>
      </c>
      <c r="BH49" t="str">
        <f ca="1">IF($BT49&lt;&gt;"",SUMIF($BD$3:$BD$1004,"="&amp;$BD49,INDIRECT(ADDRESS(3,BH$2,1,1)):INDIRECT(ADDRESS(1004,BH$2,1,1))),"")</f>
        <v/>
      </c>
      <c r="BI49" t="str">
        <f ca="1">IF($BT49&lt;&gt;"",SUMIF($BD$3:$BD$1004,"="&amp;$BD49,INDIRECT(ADDRESS(3,BI$2,1,1)):INDIRECT(ADDRESS(1004,BI$2,1,1))),"")</f>
        <v/>
      </c>
      <c r="BJ49" t="str">
        <f ca="1">IF($BT49&lt;&gt;"",SUMIF($BD$3:$BD$1004,"="&amp;$BD49,INDIRECT(ADDRESS(3,BJ$2,1,1)):INDIRECT(ADDRESS(1004,BJ$2,1,1))),"")</f>
        <v/>
      </c>
      <c r="BK49" t="str">
        <f ca="1">IF($BT49&lt;&gt;"",SUMIF($BD$3:$BD$1004,"="&amp;$BD49,INDIRECT(ADDRESS(3,BK$2,1,1)):INDIRECT(ADDRESS(1004,BK$2,1,1))),"")</f>
        <v/>
      </c>
      <c r="BL49" t="str">
        <f ca="1">IF($BT49&lt;&gt;"",SUMIF($BD$3:$BD$1004,"="&amp;$BD49,INDIRECT(ADDRESS(3,BL$2,1,1)):INDIRECT(ADDRESS(1004,BL$2,1,1))),"")</f>
        <v/>
      </c>
      <c r="BM49" t="str">
        <f ca="1">IF($BT49&lt;&gt;"",SUMIF($BD$3:$BD$1004,"="&amp;$BD49,INDIRECT(ADDRESS(3,BM$2,1,1)):INDIRECT(ADDRESS(1004,BM$2,1,1))),"")</f>
        <v/>
      </c>
      <c r="BN49" t="str">
        <f ca="1">IF($BT49&lt;&gt;"",SUMIF($BD$3:$BD$1004,"="&amp;$BD49,INDIRECT(ADDRESS(3,BN$2,1,1)):INDIRECT(ADDRESS(1004,BN$2,1,1))),"")</f>
        <v/>
      </c>
      <c r="BO49" t="str">
        <f ca="1">IF($BT49&lt;&gt;"",SUMIF($BD$3:$BD$1004,"="&amp;$BD49,INDIRECT(ADDRESS(3,BO$2,1,1)):INDIRECT(ADDRESS(1004,BO$2,1,1))),"")</f>
        <v/>
      </c>
      <c r="BP49" t="str">
        <f ca="1">IF($BT49&lt;&gt;"",SUMIF($BD$3:$BD$1004,"="&amp;$BD49,INDIRECT(ADDRESS(3,BP$2,1,1)):INDIRECT(ADDRESS(1004,BP$2,1,1))),"")</f>
        <v/>
      </c>
      <c r="BQ49" t="str">
        <f ca="1">IF($BT49&lt;&gt;"",SUMIF($BD$3:$BD$1004,"="&amp;$BD49,INDIRECT(ADDRESS(3,BQ$2,1,1)):INDIRECT(ADDRESS(1004,BQ$2,1,1))),"")</f>
        <v/>
      </c>
      <c r="BR49" t="str">
        <f ca="1">IF($BT49&lt;&gt;"",SUMIF($BD$3:$BD$1004,"="&amp;$BD49,INDIRECT(ADDRESS(3,BR$2,1,1)):INDIRECT(ADDRESS(1004,BR$2,1,1))),"")</f>
        <v/>
      </c>
      <c r="BS49" t="str">
        <f>IF($A49&lt;&gt;"",VLOOKUP(TRUNC(MID($A49,1,2),0),Plano_Contas!$H$3:$J$103,3,TRUE),"")</f>
        <v/>
      </c>
      <c r="BT49" t="str">
        <f t="shared" si="2"/>
        <v/>
      </c>
      <c r="BV49">
        <f>Empresas!C49</f>
        <v>0</v>
      </c>
    </row>
    <row r="50" spans="1:74" ht="13.5" hidden="1" thickBot="1" x14ac:dyDescent="0.25">
      <c r="A50" s="89"/>
      <c r="B50" s="52" t="str">
        <f>IF($A50&lt;&gt;"",VLOOKUP(""&amp;$A50,Plano_Contas!$A$3:$F$1003,6,0),"")</f>
        <v/>
      </c>
      <c r="C50" s="91"/>
      <c r="D50" s="111"/>
      <c r="E50" s="112"/>
      <c r="F50" s="87"/>
      <c r="G50" s="85"/>
      <c r="H50" s="111"/>
      <c r="I50" s="112"/>
      <c r="J50" s="87"/>
      <c r="K50" s="85"/>
      <c r="L50" s="111"/>
      <c r="M50" s="112"/>
      <c r="N50" s="87"/>
      <c r="O50" s="85"/>
      <c r="P50" s="111"/>
      <c r="Q50" s="112"/>
      <c r="R50" s="87"/>
      <c r="S50" s="85"/>
      <c r="T50" s="111"/>
      <c r="U50" s="112"/>
      <c r="V50" s="87"/>
      <c r="W50" s="85"/>
      <c r="X50" s="111"/>
      <c r="Y50" s="112"/>
      <c r="Z50" s="87"/>
      <c r="AA50" s="85"/>
      <c r="AB50" s="111"/>
      <c r="AC50" s="112"/>
      <c r="AD50" s="87"/>
      <c r="AE50" s="85"/>
      <c r="AF50" s="111"/>
      <c r="AG50" s="112"/>
      <c r="AH50" s="87"/>
      <c r="AI50" s="85"/>
      <c r="AJ50" s="111"/>
      <c r="AK50" s="112"/>
      <c r="AL50" s="87"/>
      <c r="AM50" s="85"/>
      <c r="AN50" s="111"/>
      <c r="AO50" s="112"/>
      <c r="AP50" s="87"/>
      <c r="AQ50" s="85"/>
      <c r="AR50" s="111"/>
      <c r="AS50" s="112"/>
      <c r="AT50" s="87"/>
      <c r="AU50" s="85"/>
      <c r="AV50" s="111"/>
      <c r="AW50" s="112"/>
      <c r="AX50" s="87"/>
      <c r="AY50" s="85"/>
      <c r="AZ50" s="267">
        <f>SUM(E50,I50,M50,Q50,U50,Y50,AC50,AG50,AK50,AO50,AS50,AW50)</f>
        <v>0</v>
      </c>
      <c r="BA50" s="88">
        <f>SUM($G50,$K50,$O50,$S50,$W50,$AA50,$AE50,$AI50,$AM50,$AQ50,$AU50,$AY50)</f>
        <v>0</v>
      </c>
      <c r="BC50">
        <f>IF($A50&lt;&gt;"",COUNTIF($BD$3:$BD50,$BD50),0)</f>
        <v>0</v>
      </c>
      <c r="BD50" t="str">
        <f>IF($A50&lt;&gt;"",VLOOKUP(TRUNC(MID($A50,1,2),0),Plano_Contas!$H$3:$J$103,2,TRUE),"")</f>
        <v/>
      </c>
      <c r="BE50" s="201" t="str">
        <f t="shared" si="1"/>
        <v/>
      </c>
      <c r="BF50" t="str">
        <f ca="1">IF($BT50&lt;&gt;"",SUMIF($BD$3:$BD$1004,"="&amp;$BD50,INDIRECT(ADDRESS(3,BF$2,1,1)):INDIRECT(ADDRESS(1004,BF$2,1,1))),"")</f>
        <v/>
      </c>
      <c r="BG50" t="str">
        <f ca="1">IF($BT50&lt;&gt;"",SUMIF($BD$3:$BD$1004,"="&amp;$BD50,INDIRECT(ADDRESS(3,BG$2,1,1)):INDIRECT(ADDRESS(1004,BG$2,1,1))),"")</f>
        <v/>
      </c>
      <c r="BH50" t="str">
        <f ca="1">IF($BT50&lt;&gt;"",SUMIF($BD$3:$BD$1004,"="&amp;$BD50,INDIRECT(ADDRESS(3,BH$2,1,1)):INDIRECT(ADDRESS(1004,BH$2,1,1))),"")</f>
        <v/>
      </c>
      <c r="BI50" t="str">
        <f ca="1">IF($BT50&lt;&gt;"",SUMIF($BD$3:$BD$1004,"="&amp;$BD50,INDIRECT(ADDRESS(3,BI$2,1,1)):INDIRECT(ADDRESS(1004,BI$2,1,1))),"")</f>
        <v/>
      </c>
      <c r="BJ50" t="str">
        <f ca="1">IF($BT50&lt;&gt;"",SUMIF($BD$3:$BD$1004,"="&amp;$BD50,INDIRECT(ADDRESS(3,BJ$2,1,1)):INDIRECT(ADDRESS(1004,BJ$2,1,1))),"")</f>
        <v/>
      </c>
      <c r="BK50" t="str">
        <f ca="1">IF($BT50&lt;&gt;"",SUMIF($BD$3:$BD$1004,"="&amp;$BD50,INDIRECT(ADDRESS(3,BK$2,1,1)):INDIRECT(ADDRESS(1004,BK$2,1,1))),"")</f>
        <v/>
      </c>
      <c r="BL50" t="str">
        <f ca="1">IF($BT50&lt;&gt;"",SUMIF($BD$3:$BD$1004,"="&amp;$BD50,INDIRECT(ADDRESS(3,BL$2,1,1)):INDIRECT(ADDRESS(1004,BL$2,1,1))),"")</f>
        <v/>
      </c>
      <c r="BM50" t="str">
        <f ca="1">IF($BT50&lt;&gt;"",SUMIF($BD$3:$BD$1004,"="&amp;$BD50,INDIRECT(ADDRESS(3,BM$2,1,1)):INDIRECT(ADDRESS(1004,BM$2,1,1))),"")</f>
        <v/>
      </c>
      <c r="BN50" t="str">
        <f ca="1">IF($BT50&lt;&gt;"",SUMIF($BD$3:$BD$1004,"="&amp;$BD50,INDIRECT(ADDRESS(3,BN$2,1,1)):INDIRECT(ADDRESS(1004,BN$2,1,1))),"")</f>
        <v/>
      </c>
      <c r="BO50" t="str">
        <f ca="1">IF($BT50&lt;&gt;"",SUMIF($BD$3:$BD$1004,"="&amp;$BD50,INDIRECT(ADDRESS(3,BO$2,1,1)):INDIRECT(ADDRESS(1004,BO$2,1,1))),"")</f>
        <v/>
      </c>
      <c r="BP50" t="str">
        <f ca="1">IF($BT50&lt;&gt;"",SUMIF($BD$3:$BD$1004,"="&amp;$BD50,INDIRECT(ADDRESS(3,BP$2,1,1)):INDIRECT(ADDRESS(1004,BP$2,1,1))),"")</f>
        <v/>
      </c>
      <c r="BQ50" t="str">
        <f ca="1">IF($BT50&lt;&gt;"",SUMIF($BD$3:$BD$1004,"="&amp;$BD50,INDIRECT(ADDRESS(3,BQ$2,1,1)):INDIRECT(ADDRESS(1004,BQ$2,1,1))),"")</f>
        <v/>
      </c>
      <c r="BR50" t="str">
        <f ca="1">IF($BT50&lt;&gt;"",SUMIF($BD$3:$BD$1004,"="&amp;$BD50,INDIRECT(ADDRESS(3,BR$2,1,1)):INDIRECT(ADDRESS(1004,BR$2,1,1))),"")</f>
        <v/>
      </c>
      <c r="BS50" t="str">
        <f>IF($A50&lt;&gt;"",VLOOKUP(TRUNC(MID($A50,1,2),0),Plano_Contas!$H$3:$J$103,3,TRUE),"")</f>
        <v/>
      </c>
      <c r="BT50" t="str">
        <f t="shared" si="2"/>
        <v/>
      </c>
      <c r="BV50">
        <f>Empresas!C50</f>
        <v>0</v>
      </c>
    </row>
    <row r="51" spans="1:74" ht="13.5" hidden="1" thickBot="1" x14ac:dyDescent="0.25">
      <c r="A51" s="89"/>
      <c r="B51" s="52" t="str">
        <f>IF($A51&lt;&gt;"",VLOOKUP(""&amp;$A51,Plano_Contas!$A$3:$F$1003,6,0),"")</f>
        <v/>
      </c>
      <c r="C51" s="91"/>
      <c r="D51" s="111"/>
      <c r="E51" s="112"/>
      <c r="F51" s="87"/>
      <c r="G51" s="85"/>
      <c r="H51" s="111"/>
      <c r="I51" s="112"/>
      <c r="J51" s="87"/>
      <c r="K51" s="85"/>
      <c r="L51" s="111"/>
      <c r="M51" s="112"/>
      <c r="N51" s="87"/>
      <c r="O51" s="85"/>
      <c r="P51" s="111"/>
      <c r="Q51" s="112"/>
      <c r="R51" s="87"/>
      <c r="S51" s="85"/>
      <c r="T51" s="111"/>
      <c r="U51" s="112"/>
      <c r="V51" s="87"/>
      <c r="W51" s="85"/>
      <c r="X51" s="111"/>
      <c r="Y51" s="112"/>
      <c r="Z51" s="87"/>
      <c r="AA51" s="85"/>
      <c r="AB51" s="111"/>
      <c r="AC51" s="112"/>
      <c r="AD51" s="87"/>
      <c r="AE51" s="85"/>
      <c r="AF51" s="111"/>
      <c r="AG51" s="112"/>
      <c r="AH51" s="87"/>
      <c r="AI51" s="85"/>
      <c r="AJ51" s="111"/>
      <c r="AK51" s="112"/>
      <c r="AL51" s="87"/>
      <c r="AM51" s="85"/>
      <c r="AN51" s="111"/>
      <c r="AO51" s="112"/>
      <c r="AP51" s="87"/>
      <c r="AQ51" s="85"/>
      <c r="AR51" s="111"/>
      <c r="AS51" s="112"/>
      <c r="AT51" s="87"/>
      <c r="AU51" s="85"/>
      <c r="AV51" s="111"/>
      <c r="AW51" s="112"/>
      <c r="AX51" s="87"/>
      <c r="AY51" s="85"/>
      <c r="AZ51" s="267">
        <f>SUM(E51,I51,M51,Q51,U51,Y51,AC51,AG51,AK51,AO51,AS51,AW51)</f>
        <v>0</v>
      </c>
      <c r="BA51" s="88">
        <f>SUM($G51,$K51,$O51,$S51,$W51,$AA51,$AE51,$AI51,$AM51,$AQ51,$AU51,$AY51)</f>
        <v>0</v>
      </c>
      <c r="BC51">
        <f>IF($A51&lt;&gt;"",COUNTIF($BD$3:$BD51,$BD51),0)</f>
        <v>0</v>
      </c>
      <c r="BD51" t="str">
        <f>IF($A51&lt;&gt;"",VLOOKUP(TRUNC(MID($A51,1,2),0),Plano_Contas!$H$3:$J$103,2,TRUE),"")</f>
        <v/>
      </c>
      <c r="BE51" s="201" t="str">
        <f t="shared" si="1"/>
        <v/>
      </c>
      <c r="BF51" t="str">
        <f ca="1">IF($BT51&lt;&gt;"",SUMIF($BD$3:$BD$1004,"="&amp;$BD51,INDIRECT(ADDRESS(3,BF$2,1,1)):INDIRECT(ADDRESS(1004,BF$2,1,1))),"")</f>
        <v/>
      </c>
      <c r="BG51" t="str">
        <f ca="1">IF($BT51&lt;&gt;"",SUMIF($BD$3:$BD$1004,"="&amp;$BD51,INDIRECT(ADDRESS(3,BG$2,1,1)):INDIRECT(ADDRESS(1004,BG$2,1,1))),"")</f>
        <v/>
      </c>
      <c r="BH51" t="str">
        <f ca="1">IF($BT51&lt;&gt;"",SUMIF($BD$3:$BD$1004,"="&amp;$BD51,INDIRECT(ADDRESS(3,BH$2,1,1)):INDIRECT(ADDRESS(1004,BH$2,1,1))),"")</f>
        <v/>
      </c>
      <c r="BI51" t="str">
        <f ca="1">IF($BT51&lt;&gt;"",SUMIF($BD$3:$BD$1004,"="&amp;$BD51,INDIRECT(ADDRESS(3,BI$2,1,1)):INDIRECT(ADDRESS(1004,BI$2,1,1))),"")</f>
        <v/>
      </c>
      <c r="BJ51" t="str">
        <f ca="1">IF($BT51&lt;&gt;"",SUMIF($BD$3:$BD$1004,"="&amp;$BD51,INDIRECT(ADDRESS(3,BJ$2,1,1)):INDIRECT(ADDRESS(1004,BJ$2,1,1))),"")</f>
        <v/>
      </c>
      <c r="BK51" t="str">
        <f ca="1">IF($BT51&lt;&gt;"",SUMIF($BD$3:$BD$1004,"="&amp;$BD51,INDIRECT(ADDRESS(3,BK$2,1,1)):INDIRECT(ADDRESS(1004,BK$2,1,1))),"")</f>
        <v/>
      </c>
      <c r="BL51" t="str">
        <f ca="1">IF($BT51&lt;&gt;"",SUMIF($BD$3:$BD$1004,"="&amp;$BD51,INDIRECT(ADDRESS(3,BL$2,1,1)):INDIRECT(ADDRESS(1004,BL$2,1,1))),"")</f>
        <v/>
      </c>
      <c r="BM51" t="str">
        <f ca="1">IF($BT51&lt;&gt;"",SUMIF($BD$3:$BD$1004,"="&amp;$BD51,INDIRECT(ADDRESS(3,BM$2,1,1)):INDIRECT(ADDRESS(1004,BM$2,1,1))),"")</f>
        <v/>
      </c>
      <c r="BN51" t="str">
        <f ca="1">IF($BT51&lt;&gt;"",SUMIF($BD$3:$BD$1004,"="&amp;$BD51,INDIRECT(ADDRESS(3,BN$2,1,1)):INDIRECT(ADDRESS(1004,BN$2,1,1))),"")</f>
        <v/>
      </c>
      <c r="BO51" t="str">
        <f ca="1">IF($BT51&lt;&gt;"",SUMIF($BD$3:$BD$1004,"="&amp;$BD51,INDIRECT(ADDRESS(3,BO$2,1,1)):INDIRECT(ADDRESS(1004,BO$2,1,1))),"")</f>
        <v/>
      </c>
      <c r="BP51" t="str">
        <f ca="1">IF($BT51&lt;&gt;"",SUMIF($BD$3:$BD$1004,"="&amp;$BD51,INDIRECT(ADDRESS(3,BP$2,1,1)):INDIRECT(ADDRESS(1004,BP$2,1,1))),"")</f>
        <v/>
      </c>
      <c r="BQ51" t="str">
        <f ca="1">IF($BT51&lt;&gt;"",SUMIF($BD$3:$BD$1004,"="&amp;$BD51,INDIRECT(ADDRESS(3,BQ$2,1,1)):INDIRECT(ADDRESS(1004,BQ$2,1,1))),"")</f>
        <v/>
      </c>
      <c r="BR51" t="str">
        <f ca="1">IF($BT51&lt;&gt;"",SUMIF($BD$3:$BD$1004,"="&amp;$BD51,INDIRECT(ADDRESS(3,BR$2,1,1)):INDIRECT(ADDRESS(1004,BR$2,1,1))),"")</f>
        <v/>
      </c>
      <c r="BS51" t="str">
        <f>IF($A51&lt;&gt;"",VLOOKUP(TRUNC(MID($A51,1,2),0),Plano_Contas!$H$3:$J$103,3,TRUE),"")</f>
        <v/>
      </c>
      <c r="BT51" t="str">
        <f t="shared" si="2"/>
        <v/>
      </c>
      <c r="BV51">
        <f>Empresas!C51</f>
        <v>0</v>
      </c>
    </row>
    <row r="52" spans="1:74" ht="13.5" hidden="1" thickBot="1" x14ac:dyDescent="0.25">
      <c r="A52" s="89"/>
      <c r="B52" s="52" t="str">
        <f>IF($A52&lt;&gt;"",VLOOKUP(""&amp;$A52,Plano_Contas!$A$3:$F$1003,6,0),"")</f>
        <v/>
      </c>
      <c r="C52" s="91"/>
      <c r="D52" s="111"/>
      <c r="E52" s="112"/>
      <c r="F52" s="87"/>
      <c r="G52" s="85"/>
      <c r="H52" s="111"/>
      <c r="I52" s="112"/>
      <c r="J52" s="87"/>
      <c r="K52" s="85"/>
      <c r="L52" s="111"/>
      <c r="M52" s="112"/>
      <c r="N52" s="87"/>
      <c r="O52" s="85"/>
      <c r="P52" s="111"/>
      <c r="Q52" s="112"/>
      <c r="R52" s="87"/>
      <c r="S52" s="85"/>
      <c r="T52" s="111"/>
      <c r="U52" s="112"/>
      <c r="V52" s="87"/>
      <c r="W52" s="85"/>
      <c r="X52" s="111"/>
      <c r="Y52" s="112"/>
      <c r="Z52" s="87"/>
      <c r="AA52" s="85"/>
      <c r="AB52" s="111"/>
      <c r="AC52" s="112"/>
      <c r="AD52" s="87"/>
      <c r="AE52" s="85"/>
      <c r="AF52" s="111"/>
      <c r="AG52" s="112"/>
      <c r="AH52" s="87"/>
      <c r="AI52" s="85"/>
      <c r="AJ52" s="111"/>
      <c r="AK52" s="112"/>
      <c r="AL52" s="87"/>
      <c r="AM52" s="85"/>
      <c r="AN52" s="111"/>
      <c r="AO52" s="112"/>
      <c r="AP52" s="87"/>
      <c r="AQ52" s="85"/>
      <c r="AR52" s="111"/>
      <c r="AS52" s="112"/>
      <c r="AT52" s="87"/>
      <c r="AU52" s="85"/>
      <c r="AV52" s="111"/>
      <c r="AW52" s="112"/>
      <c r="AX52" s="87"/>
      <c r="AY52" s="85"/>
      <c r="AZ52" s="267">
        <f>SUM(E52,I52,M52,Q52,U52,Y52,AC52,AG52,AK52,AO52,AS52,AW52)</f>
        <v>0</v>
      </c>
      <c r="BA52" s="88">
        <f>SUM($G52,$K52,$O52,$S52,$W52,$AA52,$AE52,$AI52,$AM52,$AQ52,$AU52,$AY52)</f>
        <v>0</v>
      </c>
      <c r="BC52">
        <f>IF($A52&lt;&gt;"",COUNTIF($BD$3:$BD52,$BD52),0)</f>
        <v>0</v>
      </c>
      <c r="BD52" t="str">
        <f>IF($A52&lt;&gt;"",VLOOKUP(TRUNC(MID($A52,1,2),0),Plano_Contas!$H$3:$J$103,2,TRUE),"")</f>
        <v/>
      </c>
      <c r="BE52" s="201" t="str">
        <f t="shared" si="1"/>
        <v/>
      </c>
      <c r="BF52" t="str">
        <f ca="1">IF($BT52&lt;&gt;"",SUMIF($BD$3:$BD$1004,"="&amp;$BD52,INDIRECT(ADDRESS(3,BF$2,1,1)):INDIRECT(ADDRESS(1004,BF$2,1,1))),"")</f>
        <v/>
      </c>
      <c r="BG52" t="str">
        <f ca="1">IF($BT52&lt;&gt;"",SUMIF($BD$3:$BD$1004,"="&amp;$BD52,INDIRECT(ADDRESS(3,BG$2,1,1)):INDIRECT(ADDRESS(1004,BG$2,1,1))),"")</f>
        <v/>
      </c>
      <c r="BH52" t="str">
        <f ca="1">IF($BT52&lt;&gt;"",SUMIF($BD$3:$BD$1004,"="&amp;$BD52,INDIRECT(ADDRESS(3,BH$2,1,1)):INDIRECT(ADDRESS(1004,BH$2,1,1))),"")</f>
        <v/>
      </c>
      <c r="BI52" t="str">
        <f ca="1">IF($BT52&lt;&gt;"",SUMIF($BD$3:$BD$1004,"="&amp;$BD52,INDIRECT(ADDRESS(3,BI$2,1,1)):INDIRECT(ADDRESS(1004,BI$2,1,1))),"")</f>
        <v/>
      </c>
      <c r="BJ52" t="str">
        <f ca="1">IF($BT52&lt;&gt;"",SUMIF($BD$3:$BD$1004,"="&amp;$BD52,INDIRECT(ADDRESS(3,BJ$2,1,1)):INDIRECT(ADDRESS(1004,BJ$2,1,1))),"")</f>
        <v/>
      </c>
      <c r="BK52" t="str">
        <f ca="1">IF($BT52&lt;&gt;"",SUMIF($BD$3:$BD$1004,"="&amp;$BD52,INDIRECT(ADDRESS(3,BK$2,1,1)):INDIRECT(ADDRESS(1004,BK$2,1,1))),"")</f>
        <v/>
      </c>
      <c r="BL52" t="str">
        <f ca="1">IF($BT52&lt;&gt;"",SUMIF($BD$3:$BD$1004,"="&amp;$BD52,INDIRECT(ADDRESS(3,BL$2,1,1)):INDIRECT(ADDRESS(1004,BL$2,1,1))),"")</f>
        <v/>
      </c>
      <c r="BM52" t="str">
        <f ca="1">IF($BT52&lt;&gt;"",SUMIF($BD$3:$BD$1004,"="&amp;$BD52,INDIRECT(ADDRESS(3,BM$2,1,1)):INDIRECT(ADDRESS(1004,BM$2,1,1))),"")</f>
        <v/>
      </c>
      <c r="BN52" t="str">
        <f ca="1">IF($BT52&lt;&gt;"",SUMIF($BD$3:$BD$1004,"="&amp;$BD52,INDIRECT(ADDRESS(3,BN$2,1,1)):INDIRECT(ADDRESS(1004,BN$2,1,1))),"")</f>
        <v/>
      </c>
      <c r="BO52" t="str">
        <f ca="1">IF($BT52&lt;&gt;"",SUMIF($BD$3:$BD$1004,"="&amp;$BD52,INDIRECT(ADDRESS(3,BO$2,1,1)):INDIRECT(ADDRESS(1004,BO$2,1,1))),"")</f>
        <v/>
      </c>
      <c r="BP52" t="str">
        <f ca="1">IF($BT52&lt;&gt;"",SUMIF($BD$3:$BD$1004,"="&amp;$BD52,INDIRECT(ADDRESS(3,BP$2,1,1)):INDIRECT(ADDRESS(1004,BP$2,1,1))),"")</f>
        <v/>
      </c>
      <c r="BQ52" t="str">
        <f ca="1">IF($BT52&lt;&gt;"",SUMIF($BD$3:$BD$1004,"="&amp;$BD52,INDIRECT(ADDRESS(3,BQ$2,1,1)):INDIRECT(ADDRESS(1004,BQ$2,1,1))),"")</f>
        <v/>
      </c>
      <c r="BR52" t="str">
        <f ca="1">IF($BT52&lt;&gt;"",SUMIF($BD$3:$BD$1004,"="&amp;$BD52,INDIRECT(ADDRESS(3,BR$2,1,1)):INDIRECT(ADDRESS(1004,BR$2,1,1))),"")</f>
        <v/>
      </c>
      <c r="BS52" t="str">
        <f>IF($A52&lt;&gt;"",VLOOKUP(TRUNC(MID($A52,1,2),0),Plano_Contas!$H$3:$J$103,3,TRUE),"")</f>
        <v/>
      </c>
      <c r="BT52" t="str">
        <f t="shared" si="2"/>
        <v/>
      </c>
      <c r="BV52">
        <f>Empresas!C52</f>
        <v>0</v>
      </c>
    </row>
    <row r="53" spans="1:74" ht="13.5" hidden="1" thickBot="1" x14ac:dyDescent="0.25">
      <c r="A53" s="89"/>
      <c r="B53" s="52" t="str">
        <f>IF($A53&lt;&gt;"",VLOOKUP(""&amp;$A53,Plano_Contas!$A$3:$F$1003,6,0),"")</f>
        <v/>
      </c>
      <c r="C53" s="91"/>
      <c r="D53" s="111"/>
      <c r="E53" s="112"/>
      <c r="F53" s="87"/>
      <c r="G53" s="85"/>
      <c r="H53" s="111"/>
      <c r="I53" s="112"/>
      <c r="J53" s="87"/>
      <c r="K53" s="85"/>
      <c r="L53" s="111"/>
      <c r="M53" s="112"/>
      <c r="N53" s="87"/>
      <c r="O53" s="85"/>
      <c r="P53" s="111"/>
      <c r="Q53" s="112"/>
      <c r="R53" s="87"/>
      <c r="S53" s="85"/>
      <c r="T53" s="111"/>
      <c r="U53" s="112"/>
      <c r="V53" s="87"/>
      <c r="W53" s="85"/>
      <c r="X53" s="111"/>
      <c r="Y53" s="112"/>
      <c r="Z53" s="87"/>
      <c r="AA53" s="85"/>
      <c r="AB53" s="111"/>
      <c r="AC53" s="112"/>
      <c r="AD53" s="87"/>
      <c r="AE53" s="85"/>
      <c r="AF53" s="111"/>
      <c r="AG53" s="112"/>
      <c r="AH53" s="87"/>
      <c r="AI53" s="85"/>
      <c r="AJ53" s="111"/>
      <c r="AK53" s="112"/>
      <c r="AL53" s="87"/>
      <c r="AM53" s="85"/>
      <c r="AN53" s="111"/>
      <c r="AO53" s="112"/>
      <c r="AP53" s="87"/>
      <c r="AQ53" s="85"/>
      <c r="AR53" s="111"/>
      <c r="AS53" s="112"/>
      <c r="AT53" s="87"/>
      <c r="AU53" s="85"/>
      <c r="AV53" s="111"/>
      <c r="AW53" s="112"/>
      <c r="AX53" s="87"/>
      <c r="AY53" s="85"/>
      <c r="AZ53" s="267">
        <f>SUM(E53,I53,M53,Q53,U53,Y53,AC53,AG53,AK53,AO53,AS53,AW53)</f>
        <v>0</v>
      </c>
      <c r="BA53" s="88">
        <f>SUM($G53,$K53,$O53,$S53,$W53,$AA53,$AE53,$AI53,$AM53,$AQ53,$AU53,$AY53)</f>
        <v>0</v>
      </c>
      <c r="BC53">
        <f>IF($A53&lt;&gt;"",COUNTIF($BD$3:$BD53,$BD53),0)</f>
        <v>0</v>
      </c>
      <c r="BD53" t="str">
        <f>IF($A53&lt;&gt;"",VLOOKUP(TRUNC(MID($A53,1,2),0),Plano_Contas!$H$3:$J$103,2,TRUE),"")</f>
        <v/>
      </c>
      <c r="BE53" s="201" t="str">
        <f t="shared" si="1"/>
        <v/>
      </c>
      <c r="BF53" t="str">
        <f ca="1">IF($BT53&lt;&gt;"",SUMIF($BD$3:$BD$1004,"="&amp;$BD53,INDIRECT(ADDRESS(3,BF$2,1,1)):INDIRECT(ADDRESS(1004,BF$2,1,1))),"")</f>
        <v/>
      </c>
      <c r="BG53" t="str">
        <f ca="1">IF($BT53&lt;&gt;"",SUMIF($BD$3:$BD$1004,"="&amp;$BD53,INDIRECT(ADDRESS(3,BG$2,1,1)):INDIRECT(ADDRESS(1004,BG$2,1,1))),"")</f>
        <v/>
      </c>
      <c r="BH53" t="str">
        <f ca="1">IF($BT53&lt;&gt;"",SUMIF($BD$3:$BD$1004,"="&amp;$BD53,INDIRECT(ADDRESS(3,BH$2,1,1)):INDIRECT(ADDRESS(1004,BH$2,1,1))),"")</f>
        <v/>
      </c>
      <c r="BI53" t="str">
        <f ca="1">IF($BT53&lt;&gt;"",SUMIF($BD$3:$BD$1004,"="&amp;$BD53,INDIRECT(ADDRESS(3,BI$2,1,1)):INDIRECT(ADDRESS(1004,BI$2,1,1))),"")</f>
        <v/>
      </c>
      <c r="BJ53" t="str">
        <f ca="1">IF($BT53&lt;&gt;"",SUMIF($BD$3:$BD$1004,"="&amp;$BD53,INDIRECT(ADDRESS(3,BJ$2,1,1)):INDIRECT(ADDRESS(1004,BJ$2,1,1))),"")</f>
        <v/>
      </c>
      <c r="BK53" t="str">
        <f ca="1">IF($BT53&lt;&gt;"",SUMIF($BD$3:$BD$1004,"="&amp;$BD53,INDIRECT(ADDRESS(3,BK$2,1,1)):INDIRECT(ADDRESS(1004,BK$2,1,1))),"")</f>
        <v/>
      </c>
      <c r="BL53" t="str">
        <f ca="1">IF($BT53&lt;&gt;"",SUMIF($BD$3:$BD$1004,"="&amp;$BD53,INDIRECT(ADDRESS(3,BL$2,1,1)):INDIRECT(ADDRESS(1004,BL$2,1,1))),"")</f>
        <v/>
      </c>
      <c r="BM53" t="str">
        <f ca="1">IF($BT53&lt;&gt;"",SUMIF($BD$3:$BD$1004,"="&amp;$BD53,INDIRECT(ADDRESS(3,BM$2,1,1)):INDIRECT(ADDRESS(1004,BM$2,1,1))),"")</f>
        <v/>
      </c>
      <c r="BN53" t="str">
        <f ca="1">IF($BT53&lt;&gt;"",SUMIF($BD$3:$BD$1004,"="&amp;$BD53,INDIRECT(ADDRESS(3,BN$2,1,1)):INDIRECT(ADDRESS(1004,BN$2,1,1))),"")</f>
        <v/>
      </c>
      <c r="BO53" t="str">
        <f ca="1">IF($BT53&lt;&gt;"",SUMIF($BD$3:$BD$1004,"="&amp;$BD53,INDIRECT(ADDRESS(3,BO$2,1,1)):INDIRECT(ADDRESS(1004,BO$2,1,1))),"")</f>
        <v/>
      </c>
      <c r="BP53" t="str">
        <f ca="1">IF($BT53&lt;&gt;"",SUMIF($BD$3:$BD$1004,"="&amp;$BD53,INDIRECT(ADDRESS(3,BP$2,1,1)):INDIRECT(ADDRESS(1004,BP$2,1,1))),"")</f>
        <v/>
      </c>
      <c r="BQ53" t="str">
        <f ca="1">IF($BT53&lt;&gt;"",SUMIF($BD$3:$BD$1004,"="&amp;$BD53,INDIRECT(ADDRESS(3,BQ$2,1,1)):INDIRECT(ADDRESS(1004,BQ$2,1,1))),"")</f>
        <v/>
      </c>
      <c r="BR53" t="str">
        <f ca="1">IF($BT53&lt;&gt;"",SUMIF($BD$3:$BD$1004,"="&amp;$BD53,INDIRECT(ADDRESS(3,BR$2,1,1)):INDIRECT(ADDRESS(1004,BR$2,1,1))),"")</f>
        <v/>
      </c>
      <c r="BS53" t="str">
        <f>IF($A53&lt;&gt;"",VLOOKUP(TRUNC(MID($A53,1,2),0),Plano_Contas!$H$3:$J$103,3,TRUE),"")</f>
        <v/>
      </c>
      <c r="BT53" t="str">
        <f t="shared" si="2"/>
        <v/>
      </c>
      <c r="BV53">
        <f>Empresas!C53</f>
        <v>0</v>
      </c>
    </row>
    <row r="54" spans="1:74" ht="13.5" hidden="1" thickBot="1" x14ac:dyDescent="0.25">
      <c r="A54" s="89"/>
      <c r="B54" s="52" t="str">
        <f>IF($A54&lt;&gt;"",VLOOKUP(""&amp;$A54,Plano_Contas!$A$3:$F$1003,6,0),"")</f>
        <v/>
      </c>
      <c r="C54" s="113"/>
      <c r="D54" s="111"/>
      <c r="E54" s="112"/>
      <c r="F54" s="87"/>
      <c r="G54" s="85"/>
      <c r="H54" s="111"/>
      <c r="I54" s="112"/>
      <c r="J54" s="87"/>
      <c r="K54" s="85"/>
      <c r="L54" s="111"/>
      <c r="M54" s="112"/>
      <c r="N54" s="87"/>
      <c r="O54" s="85"/>
      <c r="P54" s="111"/>
      <c r="Q54" s="112"/>
      <c r="R54" s="87"/>
      <c r="S54" s="85"/>
      <c r="T54" s="111"/>
      <c r="U54" s="112"/>
      <c r="V54" s="87"/>
      <c r="W54" s="85"/>
      <c r="X54" s="111"/>
      <c r="Y54" s="112"/>
      <c r="Z54" s="87"/>
      <c r="AA54" s="85"/>
      <c r="AB54" s="111"/>
      <c r="AC54" s="112"/>
      <c r="AD54" s="87"/>
      <c r="AE54" s="85"/>
      <c r="AF54" s="111"/>
      <c r="AG54" s="112"/>
      <c r="AH54" s="87"/>
      <c r="AI54" s="85"/>
      <c r="AJ54" s="111"/>
      <c r="AK54" s="112"/>
      <c r="AL54" s="87"/>
      <c r="AM54" s="116"/>
      <c r="AN54" s="111"/>
      <c r="AO54" s="112"/>
      <c r="AP54" s="87"/>
      <c r="AQ54" s="85"/>
      <c r="AR54" s="111"/>
      <c r="AS54" s="112"/>
      <c r="AT54" s="87"/>
      <c r="AU54" s="85"/>
      <c r="AV54" s="111"/>
      <c r="AW54" s="112"/>
      <c r="AX54" s="87"/>
      <c r="AY54" s="85"/>
      <c r="AZ54" s="267">
        <f>SUM(E54,I54,M54,Q54,U54,Y54,AC54,AG54,AK54,AO54,AS54,AW54)</f>
        <v>0</v>
      </c>
      <c r="BA54" s="88">
        <f>SUM($G54,$K54,$O54,$S54,$W54,$AA54,$AE54,$AI54,$AM54,$AQ54,$AU54,$AY54)</f>
        <v>0</v>
      </c>
      <c r="BC54">
        <f>IF($A54&lt;&gt;"",COUNTIF($BD$3:$BD54,$BD54),0)</f>
        <v>0</v>
      </c>
      <c r="BD54" t="str">
        <f>IF($A54&lt;&gt;"",VLOOKUP(TRUNC(MID($A54,1,2),0),Plano_Contas!$H$3:$J$103,2,TRUE),"")</f>
        <v/>
      </c>
      <c r="BE54" s="201" t="str">
        <f t="shared" si="1"/>
        <v/>
      </c>
      <c r="BF54" t="str">
        <f ca="1">IF($BT54&lt;&gt;"",SUMIF($BD$3:$BD$1004,"="&amp;$BD54,INDIRECT(ADDRESS(3,BF$2,1,1)):INDIRECT(ADDRESS(1004,BF$2,1,1))),"")</f>
        <v/>
      </c>
      <c r="BG54" t="str">
        <f ca="1">IF($BT54&lt;&gt;"",SUMIF($BD$3:$BD$1004,"="&amp;$BD54,INDIRECT(ADDRESS(3,BG$2,1,1)):INDIRECT(ADDRESS(1004,BG$2,1,1))),"")</f>
        <v/>
      </c>
      <c r="BH54" t="str">
        <f ca="1">IF($BT54&lt;&gt;"",SUMIF($BD$3:$BD$1004,"="&amp;$BD54,INDIRECT(ADDRESS(3,BH$2,1,1)):INDIRECT(ADDRESS(1004,BH$2,1,1))),"")</f>
        <v/>
      </c>
      <c r="BI54" t="str">
        <f ca="1">IF($BT54&lt;&gt;"",SUMIF($BD$3:$BD$1004,"="&amp;$BD54,INDIRECT(ADDRESS(3,BI$2,1,1)):INDIRECT(ADDRESS(1004,BI$2,1,1))),"")</f>
        <v/>
      </c>
      <c r="BJ54" t="str">
        <f ca="1">IF($BT54&lt;&gt;"",SUMIF($BD$3:$BD$1004,"="&amp;$BD54,INDIRECT(ADDRESS(3,BJ$2,1,1)):INDIRECT(ADDRESS(1004,BJ$2,1,1))),"")</f>
        <v/>
      </c>
      <c r="BK54" t="str">
        <f ca="1">IF($BT54&lt;&gt;"",SUMIF($BD$3:$BD$1004,"="&amp;$BD54,INDIRECT(ADDRESS(3,BK$2,1,1)):INDIRECT(ADDRESS(1004,BK$2,1,1))),"")</f>
        <v/>
      </c>
      <c r="BL54" t="str">
        <f ca="1">IF($BT54&lt;&gt;"",SUMIF($BD$3:$BD$1004,"="&amp;$BD54,INDIRECT(ADDRESS(3,BL$2,1,1)):INDIRECT(ADDRESS(1004,BL$2,1,1))),"")</f>
        <v/>
      </c>
      <c r="BM54" t="str">
        <f ca="1">IF($BT54&lt;&gt;"",SUMIF($BD$3:$BD$1004,"="&amp;$BD54,INDIRECT(ADDRESS(3,BM$2,1,1)):INDIRECT(ADDRESS(1004,BM$2,1,1))),"")</f>
        <v/>
      </c>
      <c r="BN54" t="str">
        <f ca="1">IF($BT54&lt;&gt;"",SUMIF($BD$3:$BD$1004,"="&amp;$BD54,INDIRECT(ADDRESS(3,BN$2,1,1)):INDIRECT(ADDRESS(1004,BN$2,1,1))),"")</f>
        <v/>
      </c>
      <c r="BO54" t="str">
        <f ca="1">IF($BT54&lt;&gt;"",SUMIF($BD$3:$BD$1004,"="&amp;$BD54,INDIRECT(ADDRESS(3,BO$2,1,1)):INDIRECT(ADDRESS(1004,BO$2,1,1))),"")</f>
        <v/>
      </c>
      <c r="BP54" t="str">
        <f ca="1">IF($BT54&lt;&gt;"",SUMIF($BD$3:$BD$1004,"="&amp;$BD54,INDIRECT(ADDRESS(3,BP$2,1,1)):INDIRECT(ADDRESS(1004,BP$2,1,1))),"")</f>
        <v/>
      </c>
      <c r="BQ54" t="str">
        <f ca="1">IF($BT54&lt;&gt;"",SUMIF($BD$3:$BD$1004,"="&amp;$BD54,INDIRECT(ADDRESS(3,BQ$2,1,1)):INDIRECT(ADDRESS(1004,BQ$2,1,1))),"")</f>
        <v/>
      </c>
      <c r="BR54" t="str">
        <f ca="1">IF($BT54&lt;&gt;"",SUMIF($BD$3:$BD$1004,"="&amp;$BD54,INDIRECT(ADDRESS(3,BR$2,1,1)):INDIRECT(ADDRESS(1004,BR$2,1,1))),"")</f>
        <v/>
      </c>
      <c r="BS54" t="str">
        <f>IF($A54&lt;&gt;"",VLOOKUP(TRUNC(MID($A54,1,2),0),Plano_Contas!$H$3:$J$103,3,TRUE),"")</f>
        <v/>
      </c>
      <c r="BT54" t="str">
        <f t="shared" si="2"/>
        <v/>
      </c>
      <c r="BV54">
        <f>Empresas!C54</f>
        <v>0</v>
      </c>
    </row>
    <row r="55" spans="1:74" ht="13.5" hidden="1" thickBot="1" x14ac:dyDescent="0.25">
      <c r="A55" s="89"/>
      <c r="B55" s="52" t="str">
        <f>IF($A55&lt;&gt;"",VLOOKUP(""&amp;$A55,Plano_Contas!$A$3:$F$1003,6,0),"")</f>
        <v/>
      </c>
      <c r="C55" s="91"/>
      <c r="D55" s="111"/>
      <c r="E55" s="112"/>
      <c r="F55" s="87"/>
      <c r="G55" s="117"/>
      <c r="H55" s="111"/>
      <c r="I55" s="112"/>
      <c r="J55" s="87"/>
      <c r="K55" s="85"/>
      <c r="L55" s="111"/>
      <c r="M55" s="112"/>
      <c r="N55" s="87"/>
      <c r="O55" s="85"/>
      <c r="P55" s="111"/>
      <c r="Q55" s="112"/>
      <c r="R55" s="87"/>
      <c r="S55" s="117"/>
      <c r="T55" s="111"/>
      <c r="U55" s="112"/>
      <c r="V55" s="87"/>
      <c r="W55" s="85"/>
      <c r="X55" s="111"/>
      <c r="Y55" s="112"/>
      <c r="Z55" s="87"/>
      <c r="AA55" s="85"/>
      <c r="AB55" s="111"/>
      <c r="AC55" s="112"/>
      <c r="AD55" s="87"/>
      <c r="AE55" s="117"/>
      <c r="AF55" s="111"/>
      <c r="AG55" s="112"/>
      <c r="AH55" s="87"/>
      <c r="AI55" s="85"/>
      <c r="AJ55" s="111"/>
      <c r="AK55" s="112"/>
      <c r="AL55" s="87"/>
      <c r="AM55" s="85"/>
      <c r="AN55" s="111"/>
      <c r="AO55" s="112"/>
      <c r="AP55" s="87"/>
      <c r="AQ55" s="85"/>
      <c r="AR55" s="111"/>
      <c r="AS55" s="112"/>
      <c r="AT55" s="87"/>
      <c r="AU55" s="85"/>
      <c r="AV55" s="111"/>
      <c r="AW55" s="112"/>
      <c r="AX55" s="87"/>
      <c r="AY55" s="85"/>
      <c r="AZ55" s="267">
        <f>SUM(E55,I55,M55,Q55,U55,Y55,AC55,AG55,AK55,AO55,AS55,AW55)</f>
        <v>0</v>
      </c>
      <c r="BA55" s="88">
        <f>SUM($G55,$K55,$O55,$S55,$W55,$AA55,$AE55,$AI55,$AM55,$AQ55,$AU55,$AY55)</f>
        <v>0</v>
      </c>
      <c r="BC55">
        <f>IF($A55&lt;&gt;"",COUNTIF($BD$3:$BD55,$BD55),0)</f>
        <v>0</v>
      </c>
      <c r="BD55" t="str">
        <f>IF($A55&lt;&gt;"",VLOOKUP(TRUNC(MID($A55,1,2),0),Plano_Contas!$H$3:$J$103,2,TRUE),"")</f>
        <v/>
      </c>
      <c r="BE55" s="201" t="str">
        <f t="shared" si="1"/>
        <v/>
      </c>
      <c r="BF55" t="str">
        <f ca="1">IF($BT55&lt;&gt;"",SUMIF($BD$3:$BD$1004,"="&amp;$BD55,INDIRECT(ADDRESS(3,BF$2,1,1)):INDIRECT(ADDRESS(1004,BF$2,1,1))),"")</f>
        <v/>
      </c>
      <c r="BG55" t="str">
        <f ca="1">IF($BT55&lt;&gt;"",SUMIF($BD$3:$BD$1004,"="&amp;$BD55,INDIRECT(ADDRESS(3,BG$2,1,1)):INDIRECT(ADDRESS(1004,BG$2,1,1))),"")</f>
        <v/>
      </c>
      <c r="BH55" t="str">
        <f ca="1">IF($BT55&lt;&gt;"",SUMIF($BD$3:$BD$1004,"="&amp;$BD55,INDIRECT(ADDRESS(3,BH$2,1,1)):INDIRECT(ADDRESS(1004,BH$2,1,1))),"")</f>
        <v/>
      </c>
      <c r="BI55" t="str">
        <f ca="1">IF($BT55&lt;&gt;"",SUMIF($BD$3:$BD$1004,"="&amp;$BD55,INDIRECT(ADDRESS(3,BI$2,1,1)):INDIRECT(ADDRESS(1004,BI$2,1,1))),"")</f>
        <v/>
      </c>
      <c r="BJ55" t="str">
        <f ca="1">IF($BT55&lt;&gt;"",SUMIF($BD$3:$BD$1004,"="&amp;$BD55,INDIRECT(ADDRESS(3,BJ$2,1,1)):INDIRECT(ADDRESS(1004,BJ$2,1,1))),"")</f>
        <v/>
      </c>
      <c r="BK55" t="str">
        <f ca="1">IF($BT55&lt;&gt;"",SUMIF($BD$3:$BD$1004,"="&amp;$BD55,INDIRECT(ADDRESS(3,BK$2,1,1)):INDIRECT(ADDRESS(1004,BK$2,1,1))),"")</f>
        <v/>
      </c>
      <c r="BL55" t="str">
        <f ca="1">IF($BT55&lt;&gt;"",SUMIF($BD$3:$BD$1004,"="&amp;$BD55,INDIRECT(ADDRESS(3,BL$2,1,1)):INDIRECT(ADDRESS(1004,BL$2,1,1))),"")</f>
        <v/>
      </c>
      <c r="BM55" t="str">
        <f ca="1">IF($BT55&lt;&gt;"",SUMIF($BD$3:$BD$1004,"="&amp;$BD55,INDIRECT(ADDRESS(3,BM$2,1,1)):INDIRECT(ADDRESS(1004,BM$2,1,1))),"")</f>
        <v/>
      </c>
      <c r="BN55" t="str">
        <f ca="1">IF($BT55&lt;&gt;"",SUMIF($BD$3:$BD$1004,"="&amp;$BD55,INDIRECT(ADDRESS(3,BN$2,1,1)):INDIRECT(ADDRESS(1004,BN$2,1,1))),"")</f>
        <v/>
      </c>
      <c r="BO55" t="str">
        <f ca="1">IF($BT55&lt;&gt;"",SUMIF($BD$3:$BD$1004,"="&amp;$BD55,INDIRECT(ADDRESS(3,BO$2,1,1)):INDIRECT(ADDRESS(1004,BO$2,1,1))),"")</f>
        <v/>
      </c>
      <c r="BP55" t="str">
        <f ca="1">IF($BT55&lt;&gt;"",SUMIF($BD$3:$BD$1004,"="&amp;$BD55,INDIRECT(ADDRESS(3,BP$2,1,1)):INDIRECT(ADDRESS(1004,BP$2,1,1))),"")</f>
        <v/>
      </c>
      <c r="BQ55" t="str">
        <f ca="1">IF($BT55&lt;&gt;"",SUMIF($BD$3:$BD$1004,"="&amp;$BD55,INDIRECT(ADDRESS(3,BQ$2,1,1)):INDIRECT(ADDRESS(1004,BQ$2,1,1))),"")</f>
        <v/>
      </c>
      <c r="BR55" t="str">
        <f ca="1">IF($BT55&lt;&gt;"",SUMIF($BD$3:$BD$1004,"="&amp;$BD55,INDIRECT(ADDRESS(3,BR$2,1,1)):INDIRECT(ADDRESS(1004,BR$2,1,1))),"")</f>
        <v/>
      </c>
      <c r="BS55" t="str">
        <f>IF($A55&lt;&gt;"",VLOOKUP(TRUNC(MID($A55,1,2),0),Plano_Contas!$H$3:$J$103,3,TRUE),"")</f>
        <v/>
      </c>
      <c r="BT55" t="str">
        <f t="shared" si="2"/>
        <v/>
      </c>
      <c r="BV55">
        <f>Empresas!C55</f>
        <v>0</v>
      </c>
    </row>
    <row r="56" spans="1:74" ht="13.5" hidden="1" thickBot="1" x14ac:dyDescent="0.25">
      <c r="A56" s="89"/>
      <c r="B56" s="52" t="str">
        <f>IF($A56&lt;&gt;"",VLOOKUP(""&amp;$A56,Plano_Contas!$A$3:$F$1003,6,0),"")</f>
        <v/>
      </c>
      <c r="C56" s="91"/>
      <c r="D56" s="111"/>
      <c r="E56" s="112"/>
      <c r="F56" s="87"/>
      <c r="G56" s="85"/>
      <c r="H56" s="111"/>
      <c r="I56" s="112"/>
      <c r="J56" s="87"/>
      <c r="K56" s="85"/>
      <c r="L56" s="111"/>
      <c r="M56" s="112"/>
      <c r="N56" s="87"/>
      <c r="O56" s="85"/>
      <c r="P56" s="111"/>
      <c r="Q56" s="112"/>
      <c r="R56" s="87"/>
      <c r="S56" s="85"/>
      <c r="T56" s="111"/>
      <c r="U56" s="112"/>
      <c r="V56" s="87"/>
      <c r="W56" s="85"/>
      <c r="X56" s="111"/>
      <c r="Y56" s="112"/>
      <c r="Z56" s="87"/>
      <c r="AA56" s="85"/>
      <c r="AB56" s="111"/>
      <c r="AC56" s="112"/>
      <c r="AD56" s="87"/>
      <c r="AE56" s="85"/>
      <c r="AF56" s="111"/>
      <c r="AG56" s="112"/>
      <c r="AH56" s="87"/>
      <c r="AI56" s="85"/>
      <c r="AJ56" s="111"/>
      <c r="AK56" s="112"/>
      <c r="AL56" s="87"/>
      <c r="AM56" s="85"/>
      <c r="AN56" s="111"/>
      <c r="AO56" s="112"/>
      <c r="AP56" s="87"/>
      <c r="AQ56" s="85"/>
      <c r="AR56" s="111"/>
      <c r="AS56" s="112"/>
      <c r="AT56" s="87"/>
      <c r="AU56" s="85"/>
      <c r="AV56" s="111"/>
      <c r="AW56" s="112"/>
      <c r="AX56" s="87"/>
      <c r="AY56" s="85"/>
      <c r="AZ56" s="267">
        <f>SUM(E56,I56,M56,Q56,U56,Y56,AC56,AG56,AK56,AO56,AS56,AW56)</f>
        <v>0</v>
      </c>
      <c r="BA56" s="88">
        <f>SUM($G56,$K56,$O56,$S56,$W56,$AA56,$AE56,$AI56,$AM56,$AQ56,$AU56,$AY56)</f>
        <v>0</v>
      </c>
      <c r="BC56">
        <f>IF($A56&lt;&gt;"",COUNTIF($BD$3:$BD56,$BD56),0)</f>
        <v>0</v>
      </c>
      <c r="BD56" t="str">
        <f>IF($A56&lt;&gt;"",VLOOKUP(TRUNC(MID($A56,1,2),0),Plano_Contas!$H$3:$J$103,2,TRUE),"")</f>
        <v/>
      </c>
      <c r="BE56" s="201" t="str">
        <f t="shared" si="1"/>
        <v/>
      </c>
      <c r="BF56" t="str">
        <f ca="1">IF($BT56&lt;&gt;"",SUMIF($BD$3:$BD$1004,"="&amp;$BD56,INDIRECT(ADDRESS(3,BF$2,1,1)):INDIRECT(ADDRESS(1004,BF$2,1,1))),"")</f>
        <v/>
      </c>
      <c r="BG56" t="str">
        <f ca="1">IF($BT56&lt;&gt;"",SUMIF($BD$3:$BD$1004,"="&amp;$BD56,INDIRECT(ADDRESS(3,BG$2,1,1)):INDIRECT(ADDRESS(1004,BG$2,1,1))),"")</f>
        <v/>
      </c>
      <c r="BH56" t="str">
        <f ca="1">IF($BT56&lt;&gt;"",SUMIF($BD$3:$BD$1004,"="&amp;$BD56,INDIRECT(ADDRESS(3,BH$2,1,1)):INDIRECT(ADDRESS(1004,BH$2,1,1))),"")</f>
        <v/>
      </c>
      <c r="BI56" t="str">
        <f ca="1">IF($BT56&lt;&gt;"",SUMIF($BD$3:$BD$1004,"="&amp;$BD56,INDIRECT(ADDRESS(3,BI$2,1,1)):INDIRECT(ADDRESS(1004,BI$2,1,1))),"")</f>
        <v/>
      </c>
      <c r="BJ56" t="str">
        <f ca="1">IF($BT56&lt;&gt;"",SUMIF($BD$3:$BD$1004,"="&amp;$BD56,INDIRECT(ADDRESS(3,BJ$2,1,1)):INDIRECT(ADDRESS(1004,BJ$2,1,1))),"")</f>
        <v/>
      </c>
      <c r="BK56" t="str">
        <f ca="1">IF($BT56&lt;&gt;"",SUMIF($BD$3:$BD$1004,"="&amp;$BD56,INDIRECT(ADDRESS(3,BK$2,1,1)):INDIRECT(ADDRESS(1004,BK$2,1,1))),"")</f>
        <v/>
      </c>
      <c r="BL56" t="str">
        <f ca="1">IF($BT56&lt;&gt;"",SUMIF($BD$3:$BD$1004,"="&amp;$BD56,INDIRECT(ADDRESS(3,BL$2,1,1)):INDIRECT(ADDRESS(1004,BL$2,1,1))),"")</f>
        <v/>
      </c>
      <c r="BM56" t="str">
        <f ca="1">IF($BT56&lt;&gt;"",SUMIF($BD$3:$BD$1004,"="&amp;$BD56,INDIRECT(ADDRESS(3,BM$2,1,1)):INDIRECT(ADDRESS(1004,BM$2,1,1))),"")</f>
        <v/>
      </c>
      <c r="BN56" t="str">
        <f ca="1">IF($BT56&lt;&gt;"",SUMIF($BD$3:$BD$1004,"="&amp;$BD56,INDIRECT(ADDRESS(3,BN$2,1,1)):INDIRECT(ADDRESS(1004,BN$2,1,1))),"")</f>
        <v/>
      </c>
      <c r="BO56" t="str">
        <f ca="1">IF($BT56&lt;&gt;"",SUMIF($BD$3:$BD$1004,"="&amp;$BD56,INDIRECT(ADDRESS(3,BO$2,1,1)):INDIRECT(ADDRESS(1004,BO$2,1,1))),"")</f>
        <v/>
      </c>
      <c r="BP56" t="str">
        <f ca="1">IF($BT56&lt;&gt;"",SUMIF($BD$3:$BD$1004,"="&amp;$BD56,INDIRECT(ADDRESS(3,BP$2,1,1)):INDIRECT(ADDRESS(1004,BP$2,1,1))),"")</f>
        <v/>
      </c>
      <c r="BQ56" t="str">
        <f ca="1">IF($BT56&lt;&gt;"",SUMIF($BD$3:$BD$1004,"="&amp;$BD56,INDIRECT(ADDRESS(3,BQ$2,1,1)):INDIRECT(ADDRESS(1004,BQ$2,1,1))),"")</f>
        <v/>
      </c>
      <c r="BR56" t="str">
        <f ca="1">IF($BT56&lt;&gt;"",SUMIF($BD$3:$BD$1004,"="&amp;$BD56,INDIRECT(ADDRESS(3,BR$2,1,1)):INDIRECT(ADDRESS(1004,BR$2,1,1))),"")</f>
        <v/>
      </c>
      <c r="BS56" t="str">
        <f>IF($A56&lt;&gt;"",VLOOKUP(TRUNC(MID($A56,1,2),0),Plano_Contas!$H$3:$J$103,3,TRUE),"")</f>
        <v/>
      </c>
      <c r="BT56" t="str">
        <f t="shared" si="2"/>
        <v/>
      </c>
      <c r="BV56">
        <f>Empresas!C56</f>
        <v>0</v>
      </c>
    </row>
    <row r="57" spans="1:74" ht="13.5" hidden="1" thickBot="1" x14ac:dyDescent="0.25">
      <c r="A57" s="89"/>
      <c r="B57" s="52" t="str">
        <f>IF($A57&lt;&gt;"",VLOOKUP(""&amp;$A57,Plano_Contas!$A$3:$F$1003,6,0),"")</f>
        <v/>
      </c>
      <c r="C57" s="91"/>
      <c r="D57" s="111"/>
      <c r="E57" s="112"/>
      <c r="F57" s="87"/>
      <c r="G57" s="85"/>
      <c r="H57" s="111"/>
      <c r="I57" s="112"/>
      <c r="J57" s="87"/>
      <c r="K57" s="85"/>
      <c r="L57" s="111"/>
      <c r="M57" s="112"/>
      <c r="N57" s="87"/>
      <c r="O57" s="85"/>
      <c r="P57" s="111"/>
      <c r="Q57" s="112"/>
      <c r="R57" s="87"/>
      <c r="S57" s="85"/>
      <c r="T57" s="111"/>
      <c r="U57" s="112"/>
      <c r="V57" s="87"/>
      <c r="W57" s="85"/>
      <c r="X57" s="111"/>
      <c r="Y57" s="112"/>
      <c r="Z57" s="87"/>
      <c r="AA57" s="85"/>
      <c r="AB57" s="111"/>
      <c r="AC57" s="112"/>
      <c r="AD57" s="87"/>
      <c r="AE57" s="85"/>
      <c r="AF57" s="111"/>
      <c r="AG57" s="112"/>
      <c r="AH57" s="87"/>
      <c r="AI57" s="85"/>
      <c r="AJ57" s="111"/>
      <c r="AK57" s="112"/>
      <c r="AL57" s="118"/>
      <c r="AM57" s="85"/>
      <c r="AN57" s="111"/>
      <c r="AO57" s="112"/>
      <c r="AP57" s="87"/>
      <c r="AQ57" s="85"/>
      <c r="AR57" s="111"/>
      <c r="AS57" s="112"/>
      <c r="AT57" s="87"/>
      <c r="AU57" s="85"/>
      <c r="AV57" s="111"/>
      <c r="AW57" s="112"/>
      <c r="AX57" s="87"/>
      <c r="AY57" s="85"/>
      <c r="AZ57" s="267">
        <f>SUM(E57,I57,M57,Q57,U57,Y57,AC57,AG57,AK57,AO57,AS57,AW57)</f>
        <v>0</v>
      </c>
      <c r="BA57" s="88">
        <f>SUM($G57,$K57,$O57,$S57,$W57,$AA57,$AE57,$AI57,$AM57,$AQ57,$AU57,$AY57)</f>
        <v>0</v>
      </c>
      <c r="BC57">
        <f>IF($A57&lt;&gt;"",COUNTIF($BD$3:$BD57,$BD57),0)</f>
        <v>0</v>
      </c>
      <c r="BD57" t="str">
        <f>IF($A57&lt;&gt;"",VLOOKUP(TRUNC(MID($A57,1,2),0),Plano_Contas!$H$3:$J$103,2,TRUE),"")</f>
        <v/>
      </c>
      <c r="BE57" s="201" t="str">
        <f t="shared" si="1"/>
        <v/>
      </c>
      <c r="BF57" t="str">
        <f ca="1">IF($BT57&lt;&gt;"",SUMIF($BD$3:$BD$1004,"="&amp;$BD57,INDIRECT(ADDRESS(3,BF$2,1,1)):INDIRECT(ADDRESS(1004,BF$2,1,1))),"")</f>
        <v/>
      </c>
      <c r="BG57" t="str">
        <f ca="1">IF($BT57&lt;&gt;"",SUMIF($BD$3:$BD$1004,"="&amp;$BD57,INDIRECT(ADDRESS(3,BG$2,1,1)):INDIRECT(ADDRESS(1004,BG$2,1,1))),"")</f>
        <v/>
      </c>
      <c r="BH57" t="str">
        <f ca="1">IF($BT57&lt;&gt;"",SUMIF($BD$3:$BD$1004,"="&amp;$BD57,INDIRECT(ADDRESS(3,BH$2,1,1)):INDIRECT(ADDRESS(1004,BH$2,1,1))),"")</f>
        <v/>
      </c>
      <c r="BI57" t="str">
        <f ca="1">IF($BT57&lt;&gt;"",SUMIF($BD$3:$BD$1004,"="&amp;$BD57,INDIRECT(ADDRESS(3,BI$2,1,1)):INDIRECT(ADDRESS(1004,BI$2,1,1))),"")</f>
        <v/>
      </c>
      <c r="BJ57" t="str">
        <f ca="1">IF($BT57&lt;&gt;"",SUMIF($BD$3:$BD$1004,"="&amp;$BD57,INDIRECT(ADDRESS(3,BJ$2,1,1)):INDIRECT(ADDRESS(1004,BJ$2,1,1))),"")</f>
        <v/>
      </c>
      <c r="BK57" t="str">
        <f ca="1">IF($BT57&lt;&gt;"",SUMIF($BD$3:$BD$1004,"="&amp;$BD57,INDIRECT(ADDRESS(3,BK$2,1,1)):INDIRECT(ADDRESS(1004,BK$2,1,1))),"")</f>
        <v/>
      </c>
      <c r="BL57" t="str">
        <f ca="1">IF($BT57&lt;&gt;"",SUMIF($BD$3:$BD$1004,"="&amp;$BD57,INDIRECT(ADDRESS(3,BL$2,1,1)):INDIRECT(ADDRESS(1004,BL$2,1,1))),"")</f>
        <v/>
      </c>
      <c r="BM57" t="str">
        <f ca="1">IF($BT57&lt;&gt;"",SUMIF($BD$3:$BD$1004,"="&amp;$BD57,INDIRECT(ADDRESS(3,BM$2,1,1)):INDIRECT(ADDRESS(1004,BM$2,1,1))),"")</f>
        <v/>
      </c>
      <c r="BN57" t="str">
        <f ca="1">IF($BT57&lt;&gt;"",SUMIF($BD$3:$BD$1004,"="&amp;$BD57,INDIRECT(ADDRESS(3,BN$2,1,1)):INDIRECT(ADDRESS(1004,BN$2,1,1))),"")</f>
        <v/>
      </c>
      <c r="BO57" t="str">
        <f ca="1">IF($BT57&lt;&gt;"",SUMIF($BD$3:$BD$1004,"="&amp;$BD57,INDIRECT(ADDRESS(3,BO$2,1,1)):INDIRECT(ADDRESS(1004,BO$2,1,1))),"")</f>
        <v/>
      </c>
      <c r="BP57" t="str">
        <f ca="1">IF($BT57&lt;&gt;"",SUMIF($BD$3:$BD$1004,"="&amp;$BD57,INDIRECT(ADDRESS(3,BP$2,1,1)):INDIRECT(ADDRESS(1004,BP$2,1,1))),"")</f>
        <v/>
      </c>
      <c r="BQ57" t="str">
        <f ca="1">IF($BT57&lt;&gt;"",SUMIF($BD$3:$BD$1004,"="&amp;$BD57,INDIRECT(ADDRESS(3,BQ$2,1,1)):INDIRECT(ADDRESS(1004,BQ$2,1,1))),"")</f>
        <v/>
      </c>
      <c r="BR57" t="str">
        <f ca="1">IF($BT57&lt;&gt;"",SUMIF($BD$3:$BD$1004,"="&amp;$BD57,INDIRECT(ADDRESS(3,BR$2,1,1)):INDIRECT(ADDRESS(1004,BR$2,1,1))),"")</f>
        <v/>
      </c>
      <c r="BS57" t="str">
        <f>IF($A57&lt;&gt;"",VLOOKUP(TRUNC(MID($A57,1,2),0),Plano_Contas!$H$3:$J$103,3,TRUE),"")</f>
        <v/>
      </c>
      <c r="BT57" t="str">
        <f t="shared" si="2"/>
        <v/>
      </c>
      <c r="BV57">
        <f>Empresas!C57</f>
        <v>0</v>
      </c>
    </row>
    <row r="58" spans="1:74" ht="13.5" hidden="1" thickBot="1" x14ac:dyDescent="0.25">
      <c r="A58" s="89"/>
      <c r="B58" s="52" t="str">
        <f>IF($A58&lt;&gt;"",VLOOKUP(""&amp;$A58,Plano_Contas!$A$3:$F$1003,6,0),"")</f>
        <v/>
      </c>
      <c r="C58" s="113"/>
      <c r="D58" s="111"/>
      <c r="E58" s="112"/>
      <c r="F58" s="87"/>
      <c r="G58" s="85"/>
      <c r="H58" s="111"/>
      <c r="I58" s="112"/>
      <c r="J58" s="87"/>
      <c r="K58" s="85"/>
      <c r="L58" s="111"/>
      <c r="M58" s="112"/>
      <c r="N58" s="87"/>
      <c r="O58" s="85"/>
      <c r="P58" s="111"/>
      <c r="Q58" s="112"/>
      <c r="R58" s="87"/>
      <c r="S58" s="85"/>
      <c r="T58" s="111"/>
      <c r="U58" s="112"/>
      <c r="V58" s="87"/>
      <c r="W58" s="85"/>
      <c r="X58" s="111"/>
      <c r="Y58" s="112"/>
      <c r="Z58" s="87"/>
      <c r="AA58" s="85"/>
      <c r="AB58" s="111"/>
      <c r="AC58" s="112"/>
      <c r="AD58" s="87"/>
      <c r="AE58" s="85"/>
      <c r="AF58" s="111"/>
      <c r="AG58" s="112"/>
      <c r="AH58" s="87"/>
      <c r="AI58" s="85"/>
      <c r="AJ58" s="111"/>
      <c r="AK58" s="112"/>
      <c r="AL58" s="87"/>
      <c r="AM58" s="85"/>
      <c r="AN58" s="111"/>
      <c r="AO58" s="112"/>
      <c r="AP58" s="87"/>
      <c r="AQ58" s="85"/>
      <c r="AR58" s="111"/>
      <c r="AS58" s="112"/>
      <c r="AT58" s="87"/>
      <c r="AU58" s="85"/>
      <c r="AV58" s="111"/>
      <c r="AW58" s="112"/>
      <c r="AX58" s="87"/>
      <c r="AY58" s="85"/>
      <c r="AZ58" s="267">
        <f>SUM(E58,I58,M58,Q58,U58,Y58,AC58,AG58,AK58,AO58,AS58,AW58)</f>
        <v>0</v>
      </c>
      <c r="BA58" s="88">
        <f>SUM($G58,$K58,$O58,$S58,$W58,$AA58,$AE58,$AI58,$AM58,$AQ58,$AU58,$AY58)</f>
        <v>0</v>
      </c>
      <c r="BC58">
        <f>IF($A58&lt;&gt;"",COUNTIF($BD$3:$BD58,$BD58),0)</f>
        <v>0</v>
      </c>
      <c r="BD58" t="str">
        <f>IF($A58&lt;&gt;"",VLOOKUP(TRUNC(MID($A58,1,2),0),Plano_Contas!$H$3:$J$103,2,TRUE),"")</f>
        <v/>
      </c>
      <c r="BE58" s="201" t="str">
        <f t="shared" si="1"/>
        <v/>
      </c>
      <c r="BF58" t="str">
        <f ca="1">IF($BT58&lt;&gt;"",SUMIF($BD$3:$BD$1004,"="&amp;$BD58,INDIRECT(ADDRESS(3,BF$2,1,1)):INDIRECT(ADDRESS(1004,BF$2,1,1))),"")</f>
        <v/>
      </c>
      <c r="BG58" t="str">
        <f ca="1">IF($BT58&lt;&gt;"",SUMIF($BD$3:$BD$1004,"="&amp;$BD58,INDIRECT(ADDRESS(3,BG$2,1,1)):INDIRECT(ADDRESS(1004,BG$2,1,1))),"")</f>
        <v/>
      </c>
      <c r="BH58" t="str">
        <f ca="1">IF($BT58&lt;&gt;"",SUMIF($BD$3:$BD$1004,"="&amp;$BD58,INDIRECT(ADDRESS(3,BH$2,1,1)):INDIRECT(ADDRESS(1004,BH$2,1,1))),"")</f>
        <v/>
      </c>
      <c r="BI58" t="str">
        <f ca="1">IF($BT58&lt;&gt;"",SUMIF($BD$3:$BD$1004,"="&amp;$BD58,INDIRECT(ADDRESS(3,BI$2,1,1)):INDIRECT(ADDRESS(1004,BI$2,1,1))),"")</f>
        <v/>
      </c>
      <c r="BJ58" t="str">
        <f ca="1">IF($BT58&lt;&gt;"",SUMIF($BD$3:$BD$1004,"="&amp;$BD58,INDIRECT(ADDRESS(3,BJ$2,1,1)):INDIRECT(ADDRESS(1004,BJ$2,1,1))),"")</f>
        <v/>
      </c>
      <c r="BK58" t="str">
        <f ca="1">IF($BT58&lt;&gt;"",SUMIF($BD$3:$BD$1004,"="&amp;$BD58,INDIRECT(ADDRESS(3,BK$2,1,1)):INDIRECT(ADDRESS(1004,BK$2,1,1))),"")</f>
        <v/>
      </c>
      <c r="BL58" t="str">
        <f ca="1">IF($BT58&lt;&gt;"",SUMIF($BD$3:$BD$1004,"="&amp;$BD58,INDIRECT(ADDRESS(3,BL$2,1,1)):INDIRECT(ADDRESS(1004,BL$2,1,1))),"")</f>
        <v/>
      </c>
      <c r="BM58" t="str">
        <f ca="1">IF($BT58&lt;&gt;"",SUMIF($BD$3:$BD$1004,"="&amp;$BD58,INDIRECT(ADDRESS(3,BM$2,1,1)):INDIRECT(ADDRESS(1004,BM$2,1,1))),"")</f>
        <v/>
      </c>
      <c r="BN58" t="str">
        <f ca="1">IF($BT58&lt;&gt;"",SUMIF($BD$3:$BD$1004,"="&amp;$BD58,INDIRECT(ADDRESS(3,BN$2,1,1)):INDIRECT(ADDRESS(1004,BN$2,1,1))),"")</f>
        <v/>
      </c>
      <c r="BO58" t="str">
        <f ca="1">IF($BT58&lt;&gt;"",SUMIF($BD$3:$BD$1004,"="&amp;$BD58,INDIRECT(ADDRESS(3,BO$2,1,1)):INDIRECT(ADDRESS(1004,BO$2,1,1))),"")</f>
        <v/>
      </c>
      <c r="BP58" t="str">
        <f ca="1">IF($BT58&lt;&gt;"",SUMIF($BD$3:$BD$1004,"="&amp;$BD58,INDIRECT(ADDRESS(3,BP$2,1,1)):INDIRECT(ADDRESS(1004,BP$2,1,1))),"")</f>
        <v/>
      </c>
      <c r="BQ58" t="str">
        <f ca="1">IF($BT58&lt;&gt;"",SUMIF($BD$3:$BD$1004,"="&amp;$BD58,INDIRECT(ADDRESS(3,BQ$2,1,1)):INDIRECT(ADDRESS(1004,BQ$2,1,1))),"")</f>
        <v/>
      </c>
      <c r="BR58" t="str">
        <f ca="1">IF($BT58&lt;&gt;"",SUMIF($BD$3:$BD$1004,"="&amp;$BD58,INDIRECT(ADDRESS(3,BR$2,1,1)):INDIRECT(ADDRESS(1004,BR$2,1,1))),"")</f>
        <v/>
      </c>
      <c r="BS58" t="str">
        <f>IF($A58&lt;&gt;"",VLOOKUP(TRUNC(MID($A58,1,2),0),Plano_Contas!$H$3:$J$103,3,TRUE),"")</f>
        <v/>
      </c>
      <c r="BT58" t="str">
        <f t="shared" si="2"/>
        <v/>
      </c>
      <c r="BV58">
        <f>Empresas!C58</f>
        <v>0</v>
      </c>
    </row>
    <row r="59" spans="1:74" ht="13.5" hidden="1" thickBot="1" x14ac:dyDescent="0.25">
      <c r="A59" s="89"/>
      <c r="B59" s="52" t="str">
        <f>IF($A59&lt;&gt;"",VLOOKUP(""&amp;$A59,Plano_Contas!$A$3:$F$1003,6,0),"")</f>
        <v/>
      </c>
      <c r="C59" s="113"/>
      <c r="D59" s="111"/>
      <c r="E59" s="112"/>
      <c r="F59" s="87"/>
      <c r="G59" s="85"/>
      <c r="H59" s="111"/>
      <c r="I59" s="112"/>
      <c r="J59" s="87"/>
      <c r="K59" s="117"/>
      <c r="L59" s="111"/>
      <c r="M59" s="112"/>
      <c r="N59" s="87"/>
      <c r="O59" s="85"/>
      <c r="P59" s="111"/>
      <c r="Q59" s="112"/>
      <c r="R59" s="87"/>
      <c r="S59" s="85"/>
      <c r="T59" s="111"/>
      <c r="U59" s="112"/>
      <c r="V59" s="87"/>
      <c r="W59" s="85"/>
      <c r="X59" s="111"/>
      <c r="Y59" s="112"/>
      <c r="Z59" s="87"/>
      <c r="AA59" s="85"/>
      <c r="AB59" s="111"/>
      <c r="AC59" s="112"/>
      <c r="AD59" s="87"/>
      <c r="AE59" s="85"/>
      <c r="AF59" s="111"/>
      <c r="AG59" s="112"/>
      <c r="AH59" s="87"/>
      <c r="AI59" s="85"/>
      <c r="AJ59" s="111"/>
      <c r="AK59" s="112"/>
      <c r="AL59" s="87"/>
      <c r="AM59" s="85"/>
      <c r="AN59" s="111"/>
      <c r="AO59" s="112"/>
      <c r="AP59" s="87"/>
      <c r="AQ59" s="85"/>
      <c r="AR59" s="111"/>
      <c r="AS59" s="112"/>
      <c r="AT59" s="87"/>
      <c r="AU59" s="85"/>
      <c r="AV59" s="111"/>
      <c r="AW59" s="112"/>
      <c r="AX59" s="87"/>
      <c r="AY59" s="85"/>
      <c r="AZ59" s="267">
        <f>SUM(E59,I59,M59,Q59,U59,Y59,AC59,AG59,AK59,AO59,AS59,AW59)</f>
        <v>0</v>
      </c>
      <c r="BA59" s="88">
        <f>SUM($G59,$K59,$O59,$S59,$W59,$AA59,$AE59,$AI59,$AM59,$AQ59,$AU59,$AY59)</f>
        <v>0</v>
      </c>
      <c r="BC59">
        <f>IF($A59&lt;&gt;"",COUNTIF($BD$3:$BD59,$BD59),0)</f>
        <v>0</v>
      </c>
      <c r="BD59" t="str">
        <f>IF($A59&lt;&gt;"",VLOOKUP(TRUNC(MID($A59,1,2),0),Plano_Contas!$H$3:$J$103,2,TRUE),"")</f>
        <v/>
      </c>
      <c r="BE59" s="201" t="str">
        <f t="shared" si="1"/>
        <v/>
      </c>
      <c r="BF59" t="str">
        <f ca="1">IF($BT59&lt;&gt;"",SUMIF($BD$3:$BD$1004,"="&amp;$BD59,INDIRECT(ADDRESS(3,BF$2,1,1)):INDIRECT(ADDRESS(1004,BF$2,1,1))),"")</f>
        <v/>
      </c>
      <c r="BG59" t="str">
        <f ca="1">IF($BT59&lt;&gt;"",SUMIF($BD$3:$BD$1004,"="&amp;$BD59,INDIRECT(ADDRESS(3,BG$2,1,1)):INDIRECT(ADDRESS(1004,BG$2,1,1))),"")</f>
        <v/>
      </c>
      <c r="BH59" t="str">
        <f ca="1">IF($BT59&lt;&gt;"",SUMIF($BD$3:$BD$1004,"="&amp;$BD59,INDIRECT(ADDRESS(3,BH$2,1,1)):INDIRECT(ADDRESS(1004,BH$2,1,1))),"")</f>
        <v/>
      </c>
      <c r="BI59" t="str">
        <f ca="1">IF($BT59&lt;&gt;"",SUMIF($BD$3:$BD$1004,"="&amp;$BD59,INDIRECT(ADDRESS(3,BI$2,1,1)):INDIRECT(ADDRESS(1004,BI$2,1,1))),"")</f>
        <v/>
      </c>
      <c r="BJ59" t="str">
        <f ca="1">IF($BT59&lt;&gt;"",SUMIF($BD$3:$BD$1004,"="&amp;$BD59,INDIRECT(ADDRESS(3,BJ$2,1,1)):INDIRECT(ADDRESS(1004,BJ$2,1,1))),"")</f>
        <v/>
      </c>
      <c r="BK59" t="str">
        <f ca="1">IF($BT59&lt;&gt;"",SUMIF($BD$3:$BD$1004,"="&amp;$BD59,INDIRECT(ADDRESS(3,BK$2,1,1)):INDIRECT(ADDRESS(1004,BK$2,1,1))),"")</f>
        <v/>
      </c>
      <c r="BL59" t="str">
        <f ca="1">IF($BT59&lt;&gt;"",SUMIF($BD$3:$BD$1004,"="&amp;$BD59,INDIRECT(ADDRESS(3,BL$2,1,1)):INDIRECT(ADDRESS(1004,BL$2,1,1))),"")</f>
        <v/>
      </c>
      <c r="BM59" t="str">
        <f ca="1">IF($BT59&lt;&gt;"",SUMIF($BD$3:$BD$1004,"="&amp;$BD59,INDIRECT(ADDRESS(3,BM$2,1,1)):INDIRECT(ADDRESS(1004,BM$2,1,1))),"")</f>
        <v/>
      </c>
      <c r="BN59" t="str">
        <f ca="1">IF($BT59&lt;&gt;"",SUMIF($BD$3:$BD$1004,"="&amp;$BD59,INDIRECT(ADDRESS(3,BN$2,1,1)):INDIRECT(ADDRESS(1004,BN$2,1,1))),"")</f>
        <v/>
      </c>
      <c r="BO59" t="str">
        <f ca="1">IF($BT59&lt;&gt;"",SUMIF($BD$3:$BD$1004,"="&amp;$BD59,INDIRECT(ADDRESS(3,BO$2,1,1)):INDIRECT(ADDRESS(1004,BO$2,1,1))),"")</f>
        <v/>
      </c>
      <c r="BP59" t="str">
        <f ca="1">IF($BT59&lt;&gt;"",SUMIF($BD$3:$BD$1004,"="&amp;$BD59,INDIRECT(ADDRESS(3,BP$2,1,1)):INDIRECT(ADDRESS(1004,BP$2,1,1))),"")</f>
        <v/>
      </c>
      <c r="BQ59" t="str">
        <f ca="1">IF($BT59&lt;&gt;"",SUMIF($BD$3:$BD$1004,"="&amp;$BD59,INDIRECT(ADDRESS(3,BQ$2,1,1)):INDIRECT(ADDRESS(1004,BQ$2,1,1))),"")</f>
        <v/>
      </c>
      <c r="BR59" t="str">
        <f ca="1">IF($BT59&lt;&gt;"",SUMIF($BD$3:$BD$1004,"="&amp;$BD59,INDIRECT(ADDRESS(3,BR$2,1,1)):INDIRECT(ADDRESS(1004,BR$2,1,1))),"")</f>
        <v/>
      </c>
      <c r="BS59" t="str">
        <f>IF($A59&lt;&gt;"",VLOOKUP(TRUNC(MID($A59,1,2),0),Plano_Contas!$H$3:$J$103,3,TRUE),"")</f>
        <v/>
      </c>
      <c r="BT59" t="str">
        <f t="shared" si="2"/>
        <v/>
      </c>
      <c r="BV59">
        <f>Empresas!C59</f>
        <v>0</v>
      </c>
    </row>
    <row r="60" spans="1:74" ht="13.5" hidden="1" thickBot="1" x14ac:dyDescent="0.25">
      <c r="A60" s="89"/>
      <c r="B60" s="52" t="str">
        <f>IF($A60&lt;&gt;"",VLOOKUP(""&amp;$A60,Plano_Contas!$A$3:$F$1003,6,0),"")</f>
        <v/>
      </c>
      <c r="C60" s="113"/>
      <c r="D60" s="111"/>
      <c r="E60" s="112"/>
      <c r="F60" s="87"/>
      <c r="G60" s="85"/>
      <c r="H60" s="111"/>
      <c r="I60" s="112"/>
      <c r="J60" s="87"/>
      <c r="K60" s="85"/>
      <c r="L60" s="111"/>
      <c r="M60" s="112"/>
      <c r="N60" s="87"/>
      <c r="O60" s="85"/>
      <c r="P60" s="111"/>
      <c r="Q60" s="112"/>
      <c r="R60" s="87"/>
      <c r="S60" s="85"/>
      <c r="T60" s="111"/>
      <c r="U60" s="112"/>
      <c r="V60" s="87"/>
      <c r="W60" s="85"/>
      <c r="X60" s="111"/>
      <c r="Y60" s="112"/>
      <c r="Z60" s="87"/>
      <c r="AA60" s="85"/>
      <c r="AB60" s="111"/>
      <c r="AC60" s="112"/>
      <c r="AD60" s="87"/>
      <c r="AE60" s="85"/>
      <c r="AF60" s="111"/>
      <c r="AG60" s="112"/>
      <c r="AH60" s="87"/>
      <c r="AI60" s="85"/>
      <c r="AJ60" s="111"/>
      <c r="AK60" s="112"/>
      <c r="AL60" s="87"/>
      <c r="AM60" s="85"/>
      <c r="AN60" s="111"/>
      <c r="AO60" s="112"/>
      <c r="AP60" s="87"/>
      <c r="AQ60" s="85"/>
      <c r="AR60" s="111"/>
      <c r="AS60" s="112"/>
      <c r="AT60" s="87"/>
      <c r="AU60" s="85"/>
      <c r="AV60" s="111"/>
      <c r="AW60" s="112"/>
      <c r="AX60" s="87"/>
      <c r="AY60" s="85"/>
      <c r="AZ60" s="267">
        <f>SUM(E60,I60,M60,Q60,U60,Y60,AC60,AG60,AK60,AO60,AS60,AW60)</f>
        <v>0</v>
      </c>
      <c r="BA60" s="88">
        <f>SUM($G60,$K60,$O60,$S60,$W60,$AA60,$AE60,$AI60,$AM60,$AQ60,$AU60,$AY60)</f>
        <v>0</v>
      </c>
      <c r="BC60">
        <f>IF($A60&lt;&gt;"",COUNTIF($BD$3:$BD60,$BD60),0)</f>
        <v>0</v>
      </c>
      <c r="BD60" t="str">
        <f>IF($A60&lt;&gt;"",VLOOKUP(TRUNC(MID($A60,1,2),0),Plano_Contas!$H$3:$J$103,2,TRUE),"")</f>
        <v/>
      </c>
      <c r="BE60" s="201" t="str">
        <f t="shared" si="1"/>
        <v/>
      </c>
      <c r="BF60" t="str">
        <f ca="1">IF($BT60&lt;&gt;"",SUMIF($BD$3:$BD$1004,"="&amp;$BD60,INDIRECT(ADDRESS(3,BF$2,1,1)):INDIRECT(ADDRESS(1004,BF$2,1,1))),"")</f>
        <v/>
      </c>
      <c r="BG60" t="str">
        <f ca="1">IF($BT60&lt;&gt;"",SUMIF($BD$3:$BD$1004,"="&amp;$BD60,INDIRECT(ADDRESS(3,BG$2,1,1)):INDIRECT(ADDRESS(1004,BG$2,1,1))),"")</f>
        <v/>
      </c>
      <c r="BH60" t="str">
        <f ca="1">IF($BT60&lt;&gt;"",SUMIF($BD$3:$BD$1004,"="&amp;$BD60,INDIRECT(ADDRESS(3,BH$2,1,1)):INDIRECT(ADDRESS(1004,BH$2,1,1))),"")</f>
        <v/>
      </c>
      <c r="BI60" t="str">
        <f ca="1">IF($BT60&lt;&gt;"",SUMIF($BD$3:$BD$1004,"="&amp;$BD60,INDIRECT(ADDRESS(3,BI$2,1,1)):INDIRECT(ADDRESS(1004,BI$2,1,1))),"")</f>
        <v/>
      </c>
      <c r="BJ60" t="str">
        <f ca="1">IF($BT60&lt;&gt;"",SUMIF($BD$3:$BD$1004,"="&amp;$BD60,INDIRECT(ADDRESS(3,BJ$2,1,1)):INDIRECT(ADDRESS(1004,BJ$2,1,1))),"")</f>
        <v/>
      </c>
      <c r="BK60" t="str">
        <f ca="1">IF($BT60&lt;&gt;"",SUMIF($BD$3:$BD$1004,"="&amp;$BD60,INDIRECT(ADDRESS(3,BK$2,1,1)):INDIRECT(ADDRESS(1004,BK$2,1,1))),"")</f>
        <v/>
      </c>
      <c r="BL60" t="str">
        <f ca="1">IF($BT60&lt;&gt;"",SUMIF($BD$3:$BD$1004,"="&amp;$BD60,INDIRECT(ADDRESS(3,BL$2,1,1)):INDIRECT(ADDRESS(1004,BL$2,1,1))),"")</f>
        <v/>
      </c>
      <c r="BM60" t="str">
        <f ca="1">IF($BT60&lt;&gt;"",SUMIF($BD$3:$BD$1004,"="&amp;$BD60,INDIRECT(ADDRESS(3,BM$2,1,1)):INDIRECT(ADDRESS(1004,BM$2,1,1))),"")</f>
        <v/>
      </c>
      <c r="BN60" t="str">
        <f ca="1">IF($BT60&lt;&gt;"",SUMIF($BD$3:$BD$1004,"="&amp;$BD60,INDIRECT(ADDRESS(3,BN$2,1,1)):INDIRECT(ADDRESS(1004,BN$2,1,1))),"")</f>
        <v/>
      </c>
      <c r="BO60" t="str">
        <f ca="1">IF($BT60&lt;&gt;"",SUMIF($BD$3:$BD$1004,"="&amp;$BD60,INDIRECT(ADDRESS(3,BO$2,1,1)):INDIRECT(ADDRESS(1004,BO$2,1,1))),"")</f>
        <v/>
      </c>
      <c r="BP60" t="str">
        <f ca="1">IF($BT60&lt;&gt;"",SUMIF($BD$3:$BD$1004,"="&amp;$BD60,INDIRECT(ADDRESS(3,BP$2,1,1)):INDIRECT(ADDRESS(1004,BP$2,1,1))),"")</f>
        <v/>
      </c>
      <c r="BQ60" t="str">
        <f ca="1">IF($BT60&lt;&gt;"",SUMIF($BD$3:$BD$1004,"="&amp;$BD60,INDIRECT(ADDRESS(3,BQ$2,1,1)):INDIRECT(ADDRESS(1004,BQ$2,1,1))),"")</f>
        <v/>
      </c>
      <c r="BR60" t="str">
        <f ca="1">IF($BT60&lt;&gt;"",SUMIF($BD$3:$BD$1004,"="&amp;$BD60,INDIRECT(ADDRESS(3,BR$2,1,1)):INDIRECT(ADDRESS(1004,BR$2,1,1))),"")</f>
        <v/>
      </c>
      <c r="BS60" t="str">
        <f>IF($A60&lt;&gt;"",VLOOKUP(TRUNC(MID($A60,1,2),0),Plano_Contas!$H$3:$J$103,3,TRUE),"")</f>
        <v/>
      </c>
      <c r="BT60" t="str">
        <f t="shared" si="2"/>
        <v/>
      </c>
      <c r="BV60">
        <f>Empresas!C60</f>
        <v>0</v>
      </c>
    </row>
    <row r="61" spans="1:74" ht="13.5" hidden="1" thickBot="1" x14ac:dyDescent="0.25">
      <c r="A61" s="89"/>
      <c r="B61" s="52" t="str">
        <f>IF($A61&lt;&gt;"",VLOOKUP(""&amp;$A61,Plano_Contas!$A$3:$F$1003,6,0),"")</f>
        <v/>
      </c>
      <c r="C61" s="113"/>
      <c r="D61" s="111"/>
      <c r="E61" s="112"/>
      <c r="F61" s="87"/>
      <c r="G61" s="85"/>
      <c r="H61" s="111"/>
      <c r="I61" s="112"/>
      <c r="J61" s="87"/>
      <c r="K61" s="85"/>
      <c r="L61" s="111"/>
      <c r="M61" s="112"/>
      <c r="N61" s="87"/>
      <c r="O61" s="85"/>
      <c r="P61" s="111"/>
      <c r="Q61" s="112"/>
      <c r="R61" s="87"/>
      <c r="S61" s="85"/>
      <c r="T61" s="111"/>
      <c r="U61" s="112"/>
      <c r="V61" s="87"/>
      <c r="W61" s="85"/>
      <c r="X61" s="111"/>
      <c r="Y61" s="112"/>
      <c r="Z61" s="87"/>
      <c r="AA61" s="85"/>
      <c r="AB61" s="111"/>
      <c r="AC61" s="112"/>
      <c r="AD61" s="87"/>
      <c r="AE61" s="85"/>
      <c r="AF61" s="111"/>
      <c r="AG61" s="112"/>
      <c r="AH61" s="87"/>
      <c r="AI61" s="85"/>
      <c r="AJ61" s="111"/>
      <c r="AK61" s="112"/>
      <c r="AL61" s="87"/>
      <c r="AM61" s="85"/>
      <c r="AN61" s="111"/>
      <c r="AO61" s="112"/>
      <c r="AP61" s="87"/>
      <c r="AQ61" s="85"/>
      <c r="AR61" s="111"/>
      <c r="AS61" s="112"/>
      <c r="AT61" s="87"/>
      <c r="AU61" s="85"/>
      <c r="AV61" s="111"/>
      <c r="AW61" s="112"/>
      <c r="AX61" s="87"/>
      <c r="AY61" s="85"/>
      <c r="AZ61" s="267">
        <f>SUM(E61,I61,M61,Q61,U61,Y61,AC61,AG61,AK61,AO61,AS61,AW61)</f>
        <v>0</v>
      </c>
      <c r="BA61" s="88">
        <f>SUM($G61,$K61,$O61,$S61,$W61,$AA61,$AE61,$AI61,$AM61,$AQ61,$AU61,$AY61)</f>
        <v>0</v>
      </c>
      <c r="BC61">
        <f>IF($A61&lt;&gt;"",COUNTIF($BD$3:$BD61,$BD61),0)</f>
        <v>0</v>
      </c>
      <c r="BD61" t="str">
        <f>IF($A61&lt;&gt;"",VLOOKUP(TRUNC(MID($A61,1,2),0),Plano_Contas!$H$3:$J$103,2,TRUE),"")</f>
        <v/>
      </c>
      <c r="BE61" s="201" t="str">
        <f t="shared" si="1"/>
        <v/>
      </c>
      <c r="BF61" t="str">
        <f ca="1">IF($BT61&lt;&gt;"",SUMIF($BD$3:$BD$1004,"="&amp;$BD61,INDIRECT(ADDRESS(3,BF$2,1,1)):INDIRECT(ADDRESS(1004,BF$2,1,1))),"")</f>
        <v/>
      </c>
      <c r="BG61" t="str">
        <f ca="1">IF($BT61&lt;&gt;"",SUMIF($BD$3:$BD$1004,"="&amp;$BD61,INDIRECT(ADDRESS(3,BG$2,1,1)):INDIRECT(ADDRESS(1004,BG$2,1,1))),"")</f>
        <v/>
      </c>
      <c r="BH61" t="str">
        <f ca="1">IF($BT61&lt;&gt;"",SUMIF($BD$3:$BD$1004,"="&amp;$BD61,INDIRECT(ADDRESS(3,BH$2,1,1)):INDIRECT(ADDRESS(1004,BH$2,1,1))),"")</f>
        <v/>
      </c>
      <c r="BI61" t="str">
        <f ca="1">IF($BT61&lt;&gt;"",SUMIF($BD$3:$BD$1004,"="&amp;$BD61,INDIRECT(ADDRESS(3,BI$2,1,1)):INDIRECT(ADDRESS(1004,BI$2,1,1))),"")</f>
        <v/>
      </c>
      <c r="BJ61" t="str">
        <f ca="1">IF($BT61&lt;&gt;"",SUMIF($BD$3:$BD$1004,"="&amp;$BD61,INDIRECT(ADDRESS(3,BJ$2,1,1)):INDIRECT(ADDRESS(1004,BJ$2,1,1))),"")</f>
        <v/>
      </c>
      <c r="BK61" t="str">
        <f ca="1">IF($BT61&lt;&gt;"",SUMIF($BD$3:$BD$1004,"="&amp;$BD61,INDIRECT(ADDRESS(3,BK$2,1,1)):INDIRECT(ADDRESS(1004,BK$2,1,1))),"")</f>
        <v/>
      </c>
      <c r="BL61" t="str">
        <f ca="1">IF($BT61&lt;&gt;"",SUMIF($BD$3:$BD$1004,"="&amp;$BD61,INDIRECT(ADDRESS(3,BL$2,1,1)):INDIRECT(ADDRESS(1004,BL$2,1,1))),"")</f>
        <v/>
      </c>
      <c r="BM61" t="str">
        <f ca="1">IF($BT61&lt;&gt;"",SUMIF($BD$3:$BD$1004,"="&amp;$BD61,INDIRECT(ADDRESS(3,BM$2,1,1)):INDIRECT(ADDRESS(1004,BM$2,1,1))),"")</f>
        <v/>
      </c>
      <c r="BN61" t="str">
        <f ca="1">IF($BT61&lt;&gt;"",SUMIF($BD$3:$BD$1004,"="&amp;$BD61,INDIRECT(ADDRESS(3,BN$2,1,1)):INDIRECT(ADDRESS(1004,BN$2,1,1))),"")</f>
        <v/>
      </c>
      <c r="BO61" t="str">
        <f ca="1">IF($BT61&lt;&gt;"",SUMIF($BD$3:$BD$1004,"="&amp;$BD61,INDIRECT(ADDRESS(3,BO$2,1,1)):INDIRECT(ADDRESS(1004,BO$2,1,1))),"")</f>
        <v/>
      </c>
      <c r="BP61" t="str">
        <f ca="1">IF($BT61&lt;&gt;"",SUMIF($BD$3:$BD$1004,"="&amp;$BD61,INDIRECT(ADDRESS(3,BP$2,1,1)):INDIRECT(ADDRESS(1004,BP$2,1,1))),"")</f>
        <v/>
      </c>
      <c r="BQ61" t="str">
        <f ca="1">IF($BT61&lt;&gt;"",SUMIF($BD$3:$BD$1004,"="&amp;$BD61,INDIRECT(ADDRESS(3,BQ$2,1,1)):INDIRECT(ADDRESS(1004,BQ$2,1,1))),"")</f>
        <v/>
      </c>
      <c r="BR61" t="str">
        <f ca="1">IF($BT61&lt;&gt;"",SUMIF($BD$3:$BD$1004,"="&amp;$BD61,INDIRECT(ADDRESS(3,BR$2,1,1)):INDIRECT(ADDRESS(1004,BR$2,1,1))),"")</f>
        <v/>
      </c>
      <c r="BS61" t="str">
        <f>IF($A61&lt;&gt;"",VLOOKUP(TRUNC(MID($A61,1,2),0),Plano_Contas!$H$3:$J$103,3,TRUE),"")</f>
        <v/>
      </c>
      <c r="BT61" t="str">
        <f t="shared" si="2"/>
        <v/>
      </c>
      <c r="BV61">
        <f>Empresas!C61</f>
        <v>0</v>
      </c>
    </row>
    <row r="62" spans="1:74" ht="13.5" hidden="1" thickBot="1" x14ac:dyDescent="0.25">
      <c r="A62" s="89"/>
      <c r="B62" s="52" t="str">
        <f>IF($A62&lt;&gt;"",VLOOKUP(""&amp;$A62,Plano_Contas!$A$3:$F$1003,6,0),"")</f>
        <v/>
      </c>
      <c r="C62" s="113"/>
      <c r="D62" s="111"/>
      <c r="E62" s="112"/>
      <c r="F62" s="87"/>
      <c r="G62" s="85"/>
      <c r="H62" s="111"/>
      <c r="I62" s="112"/>
      <c r="J62" s="87"/>
      <c r="K62" s="117"/>
      <c r="L62" s="111"/>
      <c r="M62" s="112"/>
      <c r="N62" s="87"/>
      <c r="O62" s="85"/>
      <c r="P62" s="111"/>
      <c r="Q62" s="112"/>
      <c r="R62" s="87"/>
      <c r="S62" s="85"/>
      <c r="T62" s="111"/>
      <c r="U62" s="112"/>
      <c r="V62" s="87"/>
      <c r="W62" s="85"/>
      <c r="X62" s="111"/>
      <c r="Y62" s="112"/>
      <c r="Z62" s="87"/>
      <c r="AA62" s="85"/>
      <c r="AB62" s="111"/>
      <c r="AC62" s="112"/>
      <c r="AD62" s="87"/>
      <c r="AE62" s="85"/>
      <c r="AF62" s="111"/>
      <c r="AG62" s="112"/>
      <c r="AH62" s="87"/>
      <c r="AI62" s="85"/>
      <c r="AJ62" s="111"/>
      <c r="AK62" s="112"/>
      <c r="AL62" s="87"/>
      <c r="AM62" s="85"/>
      <c r="AN62" s="111"/>
      <c r="AO62" s="112"/>
      <c r="AP62" s="87"/>
      <c r="AQ62" s="85"/>
      <c r="AR62" s="111"/>
      <c r="AS62" s="112"/>
      <c r="AT62" s="87"/>
      <c r="AU62" s="85"/>
      <c r="AV62" s="111"/>
      <c r="AW62" s="112"/>
      <c r="AX62" s="87"/>
      <c r="AY62" s="85"/>
      <c r="AZ62" s="267">
        <f>SUM(E62,I62,M62,Q62,U62,Y62,AC62,AG62,AK62,AO62,AS62,AW62)</f>
        <v>0</v>
      </c>
      <c r="BA62" s="88">
        <f>SUM($G62,$K62,$O62,$S62,$W62,$AA62,$AE62,$AI62,$AM62,$AQ62,$AU62,$AY62)</f>
        <v>0</v>
      </c>
      <c r="BC62">
        <f>IF($A62&lt;&gt;"",COUNTIF($BD$3:$BD62,$BD62),0)</f>
        <v>0</v>
      </c>
      <c r="BD62" t="str">
        <f>IF($A62&lt;&gt;"",VLOOKUP(TRUNC(MID($A62,1,2),0),Plano_Contas!$H$3:$J$103,2,TRUE),"")</f>
        <v/>
      </c>
      <c r="BE62" s="201" t="str">
        <f t="shared" si="1"/>
        <v/>
      </c>
      <c r="BF62" t="str">
        <f ca="1">IF($BT62&lt;&gt;"",SUMIF($BD$3:$BD$1004,"="&amp;$BD62,INDIRECT(ADDRESS(3,BF$2,1,1)):INDIRECT(ADDRESS(1004,BF$2,1,1))),"")</f>
        <v/>
      </c>
      <c r="BG62" t="str">
        <f ca="1">IF($BT62&lt;&gt;"",SUMIF($BD$3:$BD$1004,"="&amp;$BD62,INDIRECT(ADDRESS(3,BG$2,1,1)):INDIRECT(ADDRESS(1004,BG$2,1,1))),"")</f>
        <v/>
      </c>
      <c r="BH62" t="str">
        <f ca="1">IF($BT62&lt;&gt;"",SUMIF($BD$3:$BD$1004,"="&amp;$BD62,INDIRECT(ADDRESS(3,BH$2,1,1)):INDIRECT(ADDRESS(1004,BH$2,1,1))),"")</f>
        <v/>
      </c>
      <c r="BI62" t="str">
        <f ca="1">IF($BT62&lt;&gt;"",SUMIF($BD$3:$BD$1004,"="&amp;$BD62,INDIRECT(ADDRESS(3,BI$2,1,1)):INDIRECT(ADDRESS(1004,BI$2,1,1))),"")</f>
        <v/>
      </c>
      <c r="BJ62" t="str">
        <f ca="1">IF($BT62&lt;&gt;"",SUMIF($BD$3:$BD$1004,"="&amp;$BD62,INDIRECT(ADDRESS(3,BJ$2,1,1)):INDIRECT(ADDRESS(1004,BJ$2,1,1))),"")</f>
        <v/>
      </c>
      <c r="BK62" t="str">
        <f ca="1">IF($BT62&lt;&gt;"",SUMIF($BD$3:$BD$1004,"="&amp;$BD62,INDIRECT(ADDRESS(3,BK$2,1,1)):INDIRECT(ADDRESS(1004,BK$2,1,1))),"")</f>
        <v/>
      </c>
      <c r="BL62" t="str">
        <f ca="1">IF($BT62&lt;&gt;"",SUMIF($BD$3:$BD$1004,"="&amp;$BD62,INDIRECT(ADDRESS(3,BL$2,1,1)):INDIRECT(ADDRESS(1004,BL$2,1,1))),"")</f>
        <v/>
      </c>
      <c r="BM62" t="str">
        <f ca="1">IF($BT62&lt;&gt;"",SUMIF($BD$3:$BD$1004,"="&amp;$BD62,INDIRECT(ADDRESS(3,BM$2,1,1)):INDIRECT(ADDRESS(1004,BM$2,1,1))),"")</f>
        <v/>
      </c>
      <c r="BN62" t="str">
        <f ca="1">IF($BT62&lt;&gt;"",SUMIF($BD$3:$BD$1004,"="&amp;$BD62,INDIRECT(ADDRESS(3,BN$2,1,1)):INDIRECT(ADDRESS(1004,BN$2,1,1))),"")</f>
        <v/>
      </c>
      <c r="BO62" t="str">
        <f ca="1">IF($BT62&lt;&gt;"",SUMIF($BD$3:$BD$1004,"="&amp;$BD62,INDIRECT(ADDRESS(3,BO$2,1,1)):INDIRECT(ADDRESS(1004,BO$2,1,1))),"")</f>
        <v/>
      </c>
      <c r="BP62" t="str">
        <f ca="1">IF($BT62&lt;&gt;"",SUMIF($BD$3:$BD$1004,"="&amp;$BD62,INDIRECT(ADDRESS(3,BP$2,1,1)):INDIRECT(ADDRESS(1004,BP$2,1,1))),"")</f>
        <v/>
      </c>
      <c r="BQ62" t="str">
        <f ca="1">IF($BT62&lt;&gt;"",SUMIF($BD$3:$BD$1004,"="&amp;$BD62,INDIRECT(ADDRESS(3,BQ$2,1,1)):INDIRECT(ADDRESS(1004,BQ$2,1,1))),"")</f>
        <v/>
      </c>
      <c r="BR62" t="str">
        <f ca="1">IF($BT62&lt;&gt;"",SUMIF($BD$3:$BD$1004,"="&amp;$BD62,INDIRECT(ADDRESS(3,BR$2,1,1)):INDIRECT(ADDRESS(1004,BR$2,1,1))),"")</f>
        <v/>
      </c>
      <c r="BS62" t="str">
        <f>IF($A62&lt;&gt;"",VLOOKUP(TRUNC(MID($A62,1,2),0),Plano_Contas!$H$3:$J$103,3,TRUE),"")</f>
        <v/>
      </c>
      <c r="BT62" t="str">
        <f t="shared" si="2"/>
        <v/>
      </c>
      <c r="BV62">
        <f>Empresas!C62</f>
        <v>0</v>
      </c>
    </row>
    <row r="63" spans="1:74" ht="13.5" hidden="1" thickBot="1" x14ac:dyDescent="0.25">
      <c r="A63" s="89"/>
      <c r="B63" s="52" t="str">
        <f>IF($A63&lt;&gt;"",VLOOKUP(""&amp;$A63,Plano_Contas!$A$3:$F$1003,6,0),"")</f>
        <v/>
      </c>
      <c r="C63" s="113"/>
      <c r="D63" s="111"/>
      <c r="E63" s="112"/>
      <c r="F63" s="87"/>
      <c r="G63" s="85"/>
      <c r="H63" s="111"/>
      <c r="I63" s="112"/>
      <c r="J63" s="87"/>
      <c r="K63" s="85"/>
      <c r="L63" s="111"/>
      <c r="M63" s="112"/>
      <c r="N63" s="87"/>
      <c r="O63" s="85"/>
      <c r="P63" s="111"/>
      <c r="Q63" s="112"/>
      <c r="R63" s="87"/>
      <c r="S63" s="85"/>
      <c r="T63" s="111"/>
      <c r="U63" s="112"/>
      <c r="V63" s="87"/>
      <c r="W63" s="85"/>
      <c r="X63" s="111"/>
      <c r="Y63" s="112"/>
      <c r="Z63" s="87"/>
      <c r="AA63" s="85"/>
      <c r="AB63" s="111"/>
      <c r="AC63" s="112"/>
      <c r="AD63" s="87"/>
      <c r="AE63" s="117"/>
      <c r="AF63" s="111"/>
      <c r="AG63" s="112"/>
      <c r="AH63" s="87"/>
      <c r="AI63" s="85"/>
      <c r="AJ63" s="111"/>
      <c r="AK63" s="112"/>
      <c r="AL63" s="87"/>
      <c r="AM63" s="85"/>
      <c r="AN63" s="111"/>
      <c r="AO63" s="112"/>
      <c r="AP63" s="87"/>
      <c r="AQ63" s="85"/>
      <c r="AR63" s="111"/>
      <c r="AS63" s="112"/>
      <c r="AT63" s="87"/>
      <c r="AU63" s="85"/>
      <c r="AV63" s="111"/>
      <c r="AW63" s="112"/>
      <c r="AX63" s="87"/>
      <c r="AY63" s="85"/>
      <c r="AZ63" s="267">
        <f>SUM(E63,I63,M63,Q63,U63,Y63,AC63,AG63,AK63,AO63,AS63,AW63)</f>
        <v>0</v>
      </c>
      <c r="BA63" s="88">
        <f>SUM($G63,$K63,$O63,$S63,$W63,$AA63,$AE63,$AI63,$AM63,$AQ63,$AU63,$AY63)</f>
        <v>0</v>
      </c>
      <c r="BC63">
        <f>IF($A63&lt;&gt;"",COUNTIF($BD$3:$BD63,$BD63),0)</f>
        <v>0</v>
      </c>
      <c r="BD63" t="str">
        <f>IF($A63&lt;&gt;"",VLOOKUP(TRUNC(MID($A63,1,2),0),Plano_Contas!$H$3:$J$103,2,TRUE),"")</f>
        <v/>
      </c>
      <c r="BE63" s="201" t="str">
        <f t="shared" si="1"/>
        <v/>
      </c>
      <c r="BF63" t="str">
        <f ca="1">IF($BT63&lt;&gt;"",SUMIF($BD$3:$BD$1004,"="&amp;$BD63,INDIRECT(ADDRESS(3,BF$2,1,1)):INDIRECT(ADDRESS(1004,BF$2,1,1))),"")</f>
        <v/>
      </c>
      <c r="BG63" t="str">
        <f ca="1">IF($BT63&lt;&gt;"",SUMIF($BD$3:$BD$1004,"="&amp;$BD63,INDIRECT(ADDRESS(3,BG$2,1,1)):INDIRECT(ADDRESS(1004,BG$2,1,1))),"")</f>
        <v/>
      </c>
      <c r="BH63" t="str">
        <f ca="1">IF($BT63&lt;&gt;"",SUMIF($BD$3:$BD$1004,"="&amp;$BD63,INDIRECT(ADDRESS(3,BH$2,1,1)):INDIRECT(ADDRESS(1004,BH$2,1,1))),"")</f>
        <v/>
      </c>
      <c r="BI63" t="str">
        <f ca="1">IF($BT63&lt;&gt;"",SUMIF($BD$3:$BD$1004,"="&amp;$BD63,INDIRECT(ADDRESS(3,BI$2,1,1)):INDIRECT(ADDRESS(1004,BI$2,1,1))),"")</f>
        <v/>
      </c>
      <c r="BJ63" t="str">
        <f ca="1">IF($BT63&lt;&gt;"",SUMIF($BD$3:$BD$1004,"="&amp;$BD63,INDIRECT(ADDRESS(3,BJ$2,1,1)):INDIRECT(ADDRESS(1004,BJ$2,1,1))),"")</f>
        <v/>
      </c>
      <c r="BK63" t="str">
        <f ca="1">IF($BT63&lt;&gt;"",SUMIF($BD$3:$BD$1004,"="&amp;$BD63,INDIRECT(ADDRESS(3,BK$2,1,1)):INDIRECT(ADDRESS(1004,BK$2,1,1))),"")</f>
        <v/>
      </c>
      <c r="BL63" t="str">
        <f ca="1">IF($BT63&lt;&gt;"",SUMIF($BD$3:$BD$1004,"="&amp;$BD63,INDIRECT(ADDRESS(3,BL$2,1,1)):INDIRECT(ADDRESS(1004,BL$2,1,1))),"")</f>
        <v/>
      </c>
      <c r="BM63" t="str">
        <f ca="1">IF($BT63&lt;&gt;"",SUMIF($BD$3:$BD$1004,"="&amp;$BD63,INDIRECT(ADDRESS(3,BM$2,1,1)):INDIRECT(ADDRESS(1004,BM$2,1,1))),"")</f>
        <v/>
      </c>
      <c r="BN63" t="str">
        <f ca="1">IF($BT63&lt;&gt;"",SUMIF($BD$3:$BD$1004,"="&amp;$BD63,INDIRECT(ADDRESS(3,BN$2,1,1)):INDIRECT(ADDRESS(1004,BN$2,1,1))),"")</f>
        <v/>
      </c>
      <c r="BO63" t="str">
        <f ca="1">IF($BT63&lt;&gt;"",SUMIF($BD$3:$BD$1004,"="&amp;$BD63,INDIRECT(ADDRESS(3,BO$2,1,1)):INDIRECT(ADDRESS(1004,BO$2,1,1))),"")</f>
        <v/>
      </c>
      <c r="BP63" t="str">
        <f ca="1">IF($BT63&lt;&gt;"",SUMIF($BD$3:$BD$1004,"="&amp;$BD63,INDIRECT(ADDRESS(3,BP$2,1,1)):INDIRECT(ADDRESS(1004,BP$2,1,1))),"")</f>
        <v/>
      </c>
      <c r="BQ63" t="str">
        <f ca="1">IF($BT63&lt;&gt;"",SUMIF($BD$3:$BD$1004,"="&amp;$BD63,INDIRECT(ADDRESS(3,BQ$2,1,1)):INDIRECT(ADDRESS(1004,BQ$2,1,1))),"")</f>
        <v/>
      </c>
      <c r="BR63" t="str">
        <f ca="1">IF($BT63&lt;&gt;"",SUMIF($BD$3:$BD$1004,"="&amp;$BD63,INDIRECT(ADDRESS(3,BR$2,1,1)):INDIRECT(ADDRESS(1004,BR$2,1,1))),"")</f>
        <v/>
      </c>
      <c r="BS63" t="str">
        <f>IF($A63&lt;&gt;"",VLOOKUP(TRUNC(MID($A63,1,2),0),Plano_Contas!$H$3:$J$103,3,TRUE),"")</f>
        <v/>
      </c>
      <c r="BT63" t="str">
        <f t="shared" si="2"/>
        <v/>
      </c>
      <c r="BV63">
        <f>Empresas!C63</f>
        <v>0</v>
      </c>
    </row>
    <row r="64" spans="1:74" ht="13.5" hidden="1" thickBot="1" x14ac:dyDescent="0.25">
      <c r="A64" s="89"/>
      <c r="B64" s="52" t="str">
        <f>IF($A64&lt;&gt;"",VLOOKUP(""&amp;$A64,Plano_Contas!$A$3:$F$1003,6,0),"")</f>
        <v/>
      </c>
      <c r="C64" s="113"/>
      <c r="D64" s="111"/>
      <c r="E64" s="112"/>
      <c r="F64" s="87"/>
      <c r="G64" s="85"/>
      <c r="H64" s="111"/>
      <c r="I64" s="112"/>
      <c r="J64" s="87"/>
      <c r="K64" s="117"/>
      <c r="L64" s="111"/>
      <c r="M64" s="112"/>
      <c r="N64" s="87"/>
      <c r="O64" s="85"/>
      <c r="P64" s="111"/>
      <c r="Q64" s="112"/>
      <c r="R64" s="87"/>
      <c r="S64" s="85"/>
      <c r="T64" s="111"/>
      <c r="U64" s="112"/>
      <c r="V64" s="87"/>
      <c r="W64" s="85"/>
      <c r="X64" s="111"/>
      <c r="Y64" s="112"/>
      <c r="Z64" s="87"/>
      <c r="AA64" s="85"/>
      <c r="AB64" s="111"/>
      <c r="AC64" s="112"/>
      <c r="AD64" s="87"/>
      <c r="AE64" s="85"/>
      <c r="AF64" s="111"/>
      <c r="AG64" s="112"/>
      <c r="AH64" s="87"/>
      <c r="AI64" s="85"/>
      <c r="AJ64" s="111"/>
      <c r="AK64" s="112"/>
      <c r="AL64" s="87"/>
      <c r="AM64" s="85"/>
      <c r="AN64" s="111"/>
      <c r="AO64" s="112"/>
      <c r="AP64" s="87"/>
      <c r="AQ64" s="85"/>
      <c r="AR64" s="111"/>
      <c r="AS64" s="112"/>
      <c r="AT64" s="87"/>
      <c r="AU64" s="85"/>
      <c r="AV64" s="111"/>
      <c r="AW64" s="112"/>
      <c r="AX64" s="87"/>
      <c r="AY64" s="85"/>
      <c r="AZ64" s="267">
        <f>SUM(E64,I64,M64,Q64,U64,Y64,AC64,AG64,AK64,AO64,AS64,AW64)</f>
        <v>0</v>
      </c>
      <c r="BA64" s="88">
        <f>SUM($G64,$K64,$O64,$S64,$W64,$AA64,$AE64,$AI64,$AM64,$AQ64,$AU64,$AY64)</f>
        <v>0</v>
      </c>
      <c r="BC64">
        <f>IF($A64&lt;&gt;"",COUNTIF($BD$3:$BD64,$BD64),0)</f>
        <v>0</v>
      </c>
      <c r="BD64" t="str">
        <f>IF($A64&lt;&gt;"",VLOOKUP(TRUNC(MID($A64,1,2),0),Plano_Contas!$H$3:$J$103,2,TRUE),"")</f>
        <v/>
      </c>
      <c r="BE64" s="201" t="str">
        <f t="shared" si="1"/>
        <v/>
      </c>
      <c r="BF64" t="str">
        <f ca="1">IF($BT64&lt;&gt;"",SUMIF($BD$3:$BD$1004,"="&amp;$BD64,INDIRECT(ADDRESS(3,BF$2,1,1)):INDIRECT(ADDRESS(1004,BF$2,1,1))),"")</f>
        <v/>
      </c>
      <c r="BG64" t="str">
        <f ca="1">IF($BT64&lt;&gt;"",SUMIF($BD$3:$BD$1004,"="&amp;$BD64,INDIRECT(ADDRESS(3,BG$2,1,1)):INDIRECT(ADDRESS(1004,BG$2,1,1))),"")</f>
        <v/>
      </c>
      <c r="BH64" t="str">
        <f ca="1">IF($BT64&lt;&gt;"",SUMIF($BD$3:$BD$1004,"="&amp;$BD64,INDIRECT(ADDRESS(3,BH$2,1,1)):INDIRECT(ADDRESS(1004,BH$2,1,1))),"")</f>
        <v/>
      </c>
      <c r="BI64" t="str">
        <f ca="1">IF($BT64&lt;&gt;"",SUMIF($BD$3:$BD$1004,"="&amp;$BD64,INDIRECT(ADDRESS(3,BI$2,1,1)):INDIRECT(ADDRESS(1004,BI$2,1,1))),"")</f>
        <v/>
      </c>
      <c r="BJ64" t="str">
        <f ca="1">IF($BT64&lt;&gt;"",SUMIF($BD$3:$BD$1004,"="&amp;$BD64,INDIRECT(ADDRESS(3,BJ$2,1,1)):INDIRECT(ADDRESS(1004,BJ$2,1,1))),"")</f>
        <v/>
      </c>
      <c r="BK64" t="str">
        <f ca="1">IF($BT64&lt;&gt;"",SUMIF($BD$3:$BD$1004,"="&amp;$BD64,INDIRECT(ADDRESS(3,BK$2,1,1)):INDIRECT(ADDRESS(1004,BK$2,1,1))),"")</f>
        <v/>
      </c>
      <c r="BL64" t="str">
        <f ca="1">IF($BT64&lt;&gt;"",SUMIF($BD$3:$BD$1004,"="&amp;$BD64,INDIRECT(ADDRESS(3,BL$2,1,1)):INDIRECT(ADDRESS(1004,BL$2,1,1))),"")</f>
        <v/>
      </c>
      <c r="BM64" t="str">
        <f ca="1">IF($BT64&lt;&gt;"",SUMIF($BD$3:$BD$1004,"="&amp;$BD64,INDIRECT(ADDRESS(3,BM$2,1,1)):INDIRECT(ADDRESS(1004,BM$2,1,1))),"")</f>
        <v/>
      </c>
      <c r="BN64" t="str">
        <f ca="1">IF($BT64&lt;&gt;"",SUMIF($BD$3:$BD$1004,"="&amp;$BD64,INDIRECT(ADDRESS(3,BN$2,1,1)):INDIRECT(ADDRESS(1004,BN$2,1,1))),"")</f>
        <v/>
      </c>
      <c r="BO64" t="str">
        <f ca="1">IF($BT64&lt;&gt;"",SUMIF($BD$3:$BD$1004,"="&amp;$BD64,INDIRECT(ADDRESS(3,BO$2,1,1)):INDIRECT(ADDRESS(1004,BO$2,1,1))),"")</f>
        <v/>
      </c>
      <c r="BP64" t="str">
        <f ca="1">IF($BT64&lt;&gt;"",SUMIF($BD$3:$BD$1004,"="&amp;$BD64,INDIRECT(ADDRESS(3,BP$2,1,1)):INDIRECT(ADDRESS(1004,BP$2,1,1))),"")</f>
        <v/>
      </c>
      <c r="BQ64" t="str">
        <f ca="1">IF($BT64&lt;&gt;"",SUMIF($BD$3:$BD$1004,"="&amp;$BD64,INDIRECT(ADDRESS(3,BQ$2,1,1)):INDIRECT(ADDRESS(1004,BQ$2,1,1))),"")</f>
        <v/>
      </c>
      <c r="BR64" t="str">
        <f ca="1">IF($BT64&lt;&gt;"",SUMIF($BD$3:$BD$1004,"="&amp;$BD64,INDIRECT(ADDRESS(3,BR$2,1,1)):INDIRECT(ADDRESS(1004,BR$2,1,1))),"")</f>
        <v/>
      </c>
      <c r="BS64" t="str">
        <f>IF($A64&lt;&gt;"",VLOOKUP(TRUNC(MID($A64,1,2),0),Plano_Contas!$H$3:$J$103,3,TRUE),"")</f>
        <v/>
      </c>
      <c r="BT64" t="str">
        <f t="shared" si="2"/>
        <v/>
      </c>
      <c r="BV64">
        <f>Empresas!C64</f>
        <v>0</v>
      </c>
    </row>
    <row r="65" spans="1:74" ht="13.5" hidden="1" thickBot="1" x14ac:dyDescent="0.25">
      <c r="A65" s="89"/>
      <c r="B65" s="52" t="str">
        <f>IF($A65&lt;&gt;"",VLOOKUP(""&amp;$A65,Plano_Contas!$A$3:$F$1003,6,0),"")</f>
        <v/>
      </c>
      <c r="C65" s="91"/>
      <c r="D65" s="111"/>
      <c r="E65" s="112"/>
      <c r="F65" s="87"/>
      <c r="G65" s="85"/>
      <c r="H65" s="111"/>
      <c r="I65" s="112"/>
      <c r="J65" s="87"/>
      <c r="K65" s="117"/>
      <c r="L65" s="111"/>
      <c r="M65" s="112"/>
      <c r="N65" s="87"/>
      <c r="O65" s="85"/>
      <c r="P65" s="111"/>
      <c r="Q65" s="112"/>
      <c r="R65" s="87"/>
      <c r="S65" s="85"/>
      <c r="T65" s="111"/>
      <c r="U65" s="112"/>
      <c r="V65" s="87"/>
      <c r="W65" s="85"/>
      <c r="X65" s="111"/>
      <c r="Y65" s="112"/>
      <c r="Z65" s="87"/>
      <c r="AA65" s="85"/>
      <c r="AB65" s="111"/>
      <c r="AC65" s="112"/>
      <c r="AD65" s="87"/>
      <c r="AE65" s="85"/>
      <c r="AF65" s="111"/>
      <c r="AG65" s="112"/>
      <c r="AH65" s="87"/>
      <c r="AI65" s="85"/>
      <c r="AJ65" s="111"/>
      <c r="AK65" s="112"/>
      <c r="AL65" s="87"/>
      <c r="AM65" s="85"/>
      <c r="AN65" s="111"/>
      <c r="AO65" s="112"/>
      <c r="AP65" s="87"/>
      <c r="AQ65" s="85"/>
      <c r="AR65" s="111"/>
      <c r="AS65" s="112"/>
      <c r="AT65" s="87"/>
      <c r="AU65" s="85"/>
      <c r="AV65" s="111"/>
      <c r="AW65" s="112"/>
      <c r="AX65" s="87"/>
      <c r="AY65" s="85"/>
      <c r="AZ65" s="267">
        <f>SUM(E65,I65,M65,Q65,U65,Y65,AC65,AG65,AK65,AO65,AS65,AW65)</f>
        <v>0</v>
      </c>
      <c r="BA65" s="88">
        <f>SUM($G65,$K65,$O65,$S65,$W65,$AA65,$AE65,$AI65,$AM65,$AQ65,$AU65,$AY65)</f>
        <v>0</v>
      </c>
      <c r="BC65">
        <f>IF($A65&lt;&gt;"",COUNTIF($BD$3:$BD65,$BD65),0)</f>
        <v>0</v>
      </c>
      <c r="BD65" t="str">
        <f>IF($A65&lt;&gt;"",VLOOKUP(TRUNC(MID($A65,1,2),0),Plano_Contas!$H$3:$J$103,2,TRUE),"")</f>
        <v/>
      </c>
      <c r="BE65" s="201" t="str">
        <f t="shared" si="1"/>
        <v/>
      </c>
      <c r="BF65" t="str">
        <f ca="1">IF($BT65&lt;&gt;"",SUMIF($BD$3:$BD$1004,"="&amp;$BD65,INDIRECT(ADDRESS(3,BF$2,1,1)):INDIRECT(ADDRESS(1004,BF$2,1,1))),"")</f>
        <v/>
      </c>
      <c r="BG65" t="str">
        <f ca="1">IF($BT65&lt;&gt;"",SUMIF($BD$3:$BD$1004,"="&amp;$BD65,INDIRECT(ADDRESS(3,BG$2,1,1)):INDIRECT(ADDRESS(1004,BG$2,1,1))),"")</f>
        <v/>
      </c>
      <c r="BH65" t="str">
        <f ca="1">IF($BT65&lt;&gt;"",SUMIF($BD$3:$BD$1004,"="&amp;$BD65,INDIRECT(ADDRESS(3,BH$2,1,1)):INDIRECT(ADDRESS(1004,BH$2,1,1))),"")</f>
        <v/>
      </c>
      <c r="BI65" t="str">
        <f ca="1">IF($BT65&lt;&gt;"",SUMIF($BD$3:$BD$1004,"="&amp;$BD65,INDIRECT(ADDRESS(3,BI$2,1,1)):INDIRECT(ADDRESS(1004,BI$2,1,1))),"")</f>
        <v/>
      </c>
      <c r="BJ65" t="str">
        <f ca="1">IF($BT65&lt;&gt;"",SUMIF($BD$3:$BD$1004,"="&amp;$BD65,INDIRECT(ADDRESS(3,BJ$2,1,1)):INDIRECT(ADDRESS(1004,BJ$2,1,1))),"")</f>
        <v/>
      </c>
      <c r="BK65" t="str">
        <f ca="1">IF($BT65&lt;&gt;"",SUMIF($BD$3:$BD$1004,"="&amp;$BD65,INDIRECT(ADDRESS(3,BK$2,1,1)):INDIRECT(ADDRESS(1004,BK$2,1,1))),"")</f>
        <v/>
      </c>
      <c r="BL65" t="str">
        <f ca="1">IF($BT65&lt;&gt;"",SUMIF($BD$3:$BD$1004,"="&amp;$BD65,INDIRECT(ADDRESS(3,BL$2,1,1)):INDIRECT(ADDRESS(1004,BL$2,1,1))),"")</f>
        <v/>
      </c>
      <c r="BM65" t="str">
        <f ca="1">IF($BT65&lt;&gt;"",SUMIF($BD$3:$BD$1004,"="&amp;$BD65,INDIRECT(ADDRESS(3,BM$2,1,1)):INDIRECT(ADDRESS(1004,BM$2,1,1))),"")</f>
        <v/>
      </c>
      <c r="BN65" t="str">
        <f ca="1">IF($BT65&lt;&gt;"",SUMIF($BD$3:$BD$1004,"="&amp;$BD65,INDIRECT(ADDRESS(3,BN$2,1,1)):INDIRECT(ADDRESS(1004,BN$2,1,1))),"")</f>
        <v/>
      </c>
      <c r="BO65" t="str">
        <f ca="1">IF($BT65&lt;&gt;"",SUMIF($BD$3:$BD$1004,"="&amp;$BD65,INDIRECT(ADDRESS(3,BO$2,1,1)):INDIRECT(ADDRESS(1004,BO$2,1,1))),"")</f>
        <v/>
      </c>
      <c r="BP65" t="str">
        <f ca="1">IF($BT65&lt;&gt;"",SUMIF($BD$3:$BD$1004,"="&amp;$BD65,INDIRECT(ADDRESS(3,BP$2,1,1)):INDIRECT(ADDRESS(1004,BP$2,1,1))),"")</f>
        <v/>
      </c>
      <c r="BQ65" t="str">
        <f ca="1">IF($BT65&lt;&gt;"",SUMIF($BD$3:$BD$1004,"="&amp;$BD65,INDIRECT(ADDRESS(3,BQ$2,1,1)):INDIRECT(ADDRESS(1004,BQ$2,1,1))),"")</f>
        <v/>
      </c>
      <c r="BR65" t="str">
        <f ca="1">IF($BT65&lt;&gt;"",SUMIF($BD$3:$BD$1004,"="&amp;$BD65,INDIRECT(ADDRESS(3,BR$2,1,1)):INDIRECT(ADDRESS(1004,BR$2,1,1))),"")</f>
        <v/>
      </c>
      <c r="BS65" t="str">
        <f>IF($A65&lt;&gt;"",VLOOKUP(TRUNC(MID($A65,1,2),0),Plano_Contas!$H$3:$J$103,3,TRUE),"")</f>
        <v/>
      </c>
      <c r="BT65" t="str">
        <f t="shared" si="2"/>
        <v/>
      </c>
      <c r="BV65">
        <f>Empresas!C65</f>
        <v>0</v>
      </c>
    </row>
    <row r="66" spans="1:74" ht="13.5" hidden="1" thickBot="1" x14ac:dyDescent="0.25">
      <c r="A66" s="89"/>
      <c r="B66" s="52" t="str">
        <f>IF($A66&lt;&gt;"",VLOOKUP(""&amp;$A66,Plano_Contas!$A$3:$F$1003,6,0),"")</f>
        <v/>
      </c>
      <c r="C66" s="91"/>
      <c r="D66" s="111"/>
      <c r="E66" s="112"/>
      <c r="F66" s="87"/>
      <c r="G66" s="85"/>
      <c r="H66" s="111"/>
      <c r="I66" s="112"/>
      <c r="J66" s="87"/>
      <c r="K66" s="85"/>
      <c r="L66" s="111"/>
      <c r="M66" s="112"/>
      <c r="N66" s="87"/>
      <c r="O66" s="85"/>
      <c r="P66" s="111"/>
      <c r="Q66" s="112"/>
      <c r="R66" s="87"/>
      <c r="S66" s="85"/>
      <c r="T66" s="111"/>
      <c r="U66" s="112"/>
      <c r="V66" s="87"/>
      <c r="W66" s="85"/>
      <c r="X66" s="111"/>
      <c r="Y66" s="112"/>
      <c r="Z66" s="87"/>
      <c r="AA66" s="85"/>
      <c r="AB66" s="111"/>
      <c r="AC66" s="112"/>
      <c r="AD66" s="87"/>
      <c r="AE66" s="85"/>
      <c r="AF66" s="111"/>
      <c r="AG66" s="112"/>
      <c r="AH66" s="87"/>
      <c r="AI66" s="85"/>
      <c r="AJ66" s="111"/>
      <c r="AK66" s="112"/>
      <c r="AL66" s="87"/>
      <c r="AM66" s="85"/>
      <c r="AN66" s="111"/>
      <c r="AO66" s="112"/>
      <c r="AP66" s="87"/>
      <c r="AQ66" s="85"/>
      <c r="AR66" s="111"/>
      <c r="AS66" s="112"/>
      <c r="AT66" s="87"/>
      <c r="AU66" s="85"/>
      <c r="AV66" s="111"/>
      <c r="AW66" s="112"/>
      <c r="AX66" s="87"/>
      <c r="AY66" s="85"/>
      <c r="AZ66" s="267">
        <f>SUM(E66,I66,M66,Q66,U66,Y66,AC66,AG66,AK66,AO66,AS66,AW66)</f>
        <v>0</v>
      </c>
      <c r="BA66" s="88">
        <f>SUM($G66,$K66,$O66,$S66,$W66,$AA66,$AE66,$AI66,$AM66,$AQ66,$AU66,$AY66)</f>
        <v>0</v>
      </c>
      <c r="BC66">
        <f>IF($A66&lt;&gt;"",COUNTIF($BD$3:$BD66,$BD66),0)</f>
        <v>0</v>
      </c>
      <c r="BD66" t="str">
        <f>IF($A66&lt;&gt;"",VLOOKUP(TRUNC(MID($A66,1,2),0),Plano_Contas!$H$3:$J$103,2,TRUE),"")</f>
        <v/>
      </c>
      <c r="BE66" s="201" t="str">
        <f t="shared" si="1"/>
        <v/>
      </c>
      <c r="BF66" t="str">
        <f ca="1">IF($BT66&lt;&gt;"",SUMIF($BD$3:$BD$1004,"="&amp;$BD66,INDIRECT(ADDRESS(3,BF$2,1,1)):INDIRECT(ADDRESS(1004,BF$2,1,1))),"")</f>
        <v/>
      </c>
      <c r="BG66" t="str">
        <f ca="1">IF($BT66&lt;&gt;"",SUMIF($BD$3:$BD$1004,"="&amp;$BD66,INDIRECT(ADDRESS(3,BG$2,1,1)):INDIRECT(ADDRESS(1004,BG$2,1,1))),"")</f>
        <v/>
      </c>
      <c r="BH66" t="str">
        <f ca="1">IF($BT66&lt;&gt;"",SUMIF($BD$3:$BD$1004,"="&amp;$BD66,INDIRECT(ADDRESS(3,BH$2,1,1)):INDIRECT(ADDRESS(1004,BH$2,1,1))),"")</f>
        <v/>
      </c>
      <c r="BI66" t="str">
        <f ca="1">IF($BT66&lt;&gt;"",SUMIF($BD$3:$BD$1004,"="&amp;$BD66,INDIRECT(ADDRESS(3,BI$2,1,1)):INDIRECT(ADDRESS(1004,BI$2,1,1))),"")</f>
        <v/>
      </c>
      <c r="BJ66" t="str">
        <f ca="1">IF($BT66&lt;&gt;"",SUMIF($BD$3:$BD$1004,"="&amp;$BD66,INDIRECT(ADDRESS(3,BJ$2,1,1)):INDIRECT(ADDRESS(1004,BJ$2,1,1))),"")</f>
        <v/>
      </c>
      <c r="BK66" t="str">
        <f ca="1">IF($BT66&lt;&gt;"",SUMIF($BD$3:$BD$1004,"="&amp;$BD66,INDIRECT(ADDRESS(3,BK$2,1,1)):INDIRECT(ADDRESS(1004,BK$2,1,1))),"")</f>
        <v/>
      </c>
      <c r="BL66" t="str">
        <f ca="1">IF($BT66&lt;&gt;"",SUMIF($BD$3:$BD$1004,"="&amp;$BD66,INDIRECT(ADDRESS(3,BL$2,1,1)):INDIRECT(ADDRESS(1004,BL$2,1,1))),"")</f>
        <v/>
      </c>
      <c r="BM66" t="str">
        <f ca="1">IF($BT66&lt;&gt;"",SUMIF($BD$3:$BD$1004,"="&amp;$BD66,INDIRECT(ADDRESS(3,BM$2,1,1)):INDIRECT(ADDRESS(1004,BM$2,1,1))),"")</f>
        <v/>
      </c>
      <c r="BN66" t="str">
        <f ca="1">IF($BT66&lt;&gt;"",SUMIF($BD$3:$BD$1004,"="&amp;$BD66,INDIRECT(ADDRESS(3,BN$2,1,1)):INDIRECT(ADDRESS(1004,BN$2,1,1))),"")</f>
        <v/>
      </c>
      <c r="BO66" t="str">
        <f ca="1">IF($BT66&lt;&gt;"",SUMIF($BD$3:$BD$1004,"="&amp;$BD66,INDIRECT(ADDRESS(3,BO$2,1,1)):INDIRECT(ADDRESS(1004,BO$2,1,1))),"")</f>
        <v/>
      </c>
      <c r="BP66" t="str">
        <f ca="1">IF($BT66&lt;&gt;"",SUMIF($BD$3:$BD$1004,"="&amp;$BD66,INDIRECT(ADDRESS(3,BP$2,1,1)):INDIRECT(ADDRESS(1004,BP$2,1,1))),"")</f>
        <v/>
      </c>
      <c r="BQ66" t="str">
        <f ca="1">IF($BT66&lt;&gt;"",SUMIF($BD$3:$BD$1004,"="&amp;$BD66,INDIRECT(ADDRESS(3,BQ$2,1,1)):INDIRECT(ADDRESS(1004,BQ$2,1,1))),"")</f>
        <v/>
      </c>
      <c r="BR66" t="str">
        <f ca="1">IF($BT66&lt;&gt;"",SUMIF($BD$3:$BD$1004,"="&amp;$BD66,INDIRECT(ADDRESS(3,BR$2,1,1)):INDIRECT(ADDRESS(1004,BR$2,1,1))),"")</f>
        <v/>
      </c>
      <c r="BS66" t="str">
        <f>IF($A66&lt;&gt;"",VLOOKUP(TRUNC(MID($A66,1,2),0),Plano_Contas!$H$3:$J$103,3,TRUE),"")</f>
        <v/>
      </c>
      <c r="BT66" t="str">
        <f t="shared" si="2"/>
        <v/>
      </c>
      <c r="BV66">
        <f>Empresas!C66</f>
        <v>0</v>
      </c>
    </row>
    <row r="67" spans="1:74" ht="13.5" hidden="1" thickBot="1" x14ac:dyDescent="0.25">
      <c r="A67" s="89"/>
      <c r="B67" s="52" t="str">
        <f>IF($A67&lt;&gt;"",VLOOKUP(""&amp;$A67,Plano_Contas!$A$3:$F$1003,6,0),"")</f>
        <v/>
      </c>
      <c r="C67" s="91"/>
      <c r="D67" s="111"/>
      <c r="E67" s="112"/>
      <c r="F67" s="87"/>
      <c r="G67" s="85"/>
      <c r="H67" s="111"/>
      <c r="I67" s="112"/>
      <c r="J67" s="87"/>
      <c r="K67" s="85"/>
      <c r="L67" s="111"/>
      <c r="M67" s="112"/>
      <c r="N67" s="87"/>
      <c r="O67" s="85"/>
      <c r="P67" s="111"/>
      <c r="Q67" s="112"/>
      <c r="R67" s="87"/>
      <c r="S67" s="85"/>
      <c r="T67" s="111"/>
      <c r="U67" s="112"/>
      <c r="V67" s="87"/>
      <c r="W67" s="85"/>
      <c r="X67" s="111"/>
      <c r="Y67" s="112"/>
      <c r="Z67" s="87"/>
      <c r="AA67" s="85"/>
      <c r="AB67" s="111"/>
      <c r="AC67" s="112"/>
      <c r="AD67" s="87"/>
      <c r="AE67" s="85"/>
      <c r="AF67" s="111"/>
      <c r="AG67" s="112"/>
      <c r="AH67" s="87"/>
      <c r="AI67" s="85"/>
      <c r="AJ67" s="111"/>
      <c r="AK67" s="112"/>
      <c r="AL67" s="87"/>
      <c r="AM67" s="85"/>
      <c r="AN67" s="111"/>
      <c r="AO67" s="112"/>
      <c r="AP67" s="87"/>
      <c r="AQ67" s="85"/>
      <c r="AR67" s="111"/>
      <c r="AS67" s="112"/>
      <c r="AT67" s="87"/>
      <c r="AU67" s="85"/>
      <c r="AV67" s="111"/>
      <c r="AW67" s="112"/>
      <c r="AX67" s="87"/>
      <c r="AY67" s="85"/>
      <c r="AZ67" s="267">
        <f>SUM(E67,I67,M67,Q67,U67,Y67,AC67,AG67,AK67,AO67,AS67,AW67)</f>
        <v>0</v>
      </c>
      <c r="BA67" s="88">
        <f>SUM($G67,$K67,$O67,$S67,$W67,$AA67,$AE67,$AI67,$AM67,$AQ67,$AU67,$AY67)</f>
        <v>0</v>
      </c>
      <c r="BC67">
        <f>IF($A67&lt;&gt;"",COUNTIF($BD$3:$BD67,$BD67),0)</f>
        <v>0</v>
      </c>
      <c r="BD67" t="str">
        <f>IF($A67&lt;&gt;"",VLOOKUP(TRUNC(MID($A67,1,2),0),Plano_Contas!$H$3:$J$103,2,TRUE),"")</f>
        <v/>
      </c>
      <c r="BE67" s="201" t="str">
        <f t="shared" ref="BE67:BE130" si="3">IF(ISERR(SEARCH("[",$B67))=FALSE,MID($B67,SEARCH("[",$B67)+1,SEARCH("]",$B67)-SEARCH("[",$B67)-1),"")</f>
        <v/>
      </c>
      <c r="BF67" t="str">
        <f ca="1">IF($BT67&lt;&gt;"",SUMIF($BD$3:$BD$1004,"="&amp;$BD67,INDIRECT(ADDRESS(3,BF$2,1,1)):INDIRECT(ADDRESS(1004,BF$2,1,1))),"")</f>
        <v/>
      </c>
      <c r="BG67" t="str">
        <f ca="1">IF($BT67&lt;&gt;"",SUMIF($BD$3:$BD$1004,"="&amp;$BD67,INDIRECT(ADDRESS(3,BG$2,1,1)):INDIRECT(ADDRESS(1004,BG$2,1,1))),"")</f>
        <v/>
      </c>
      <c r="BH67" t="str">
        <f ca="1">IF($BT67&lt;&gt;"",SUMIF($BD$3:$BD$1004,"="&amp;$BD67,INDIRECT(ADDRESS(3,BH$2,1,1)):INDIRECT(ADDRESS(1004,BH$2,1,1))),"")</f>
        <v/>
      </c>
      <c r="BI67" t="str">
        <f ca="1">IF($BT67&lt;&gt;"",SUMIF($BD$3:$BD$1004,"="&amp;$BD67,INDIRECT(ADDRESS(3,BI$2,1,1)):INDIRECT(ADDRESS(1004,BI$2,1,1))),"")</f>
        <v/>
      </c>
      <c r="BJ67" t="str">
        <f ca="1">IF($BT67&lt;&gt;"",SUMIF($BD$3:$BD$1004,"="&amp;$BD67,INDIRECT(ADDRESS(3,BJ$2,1,1)):INDIRECT(ADDRESS(1004,BJ$2,1,1))),"")</f>
        <v/>
      </c>
      <c r="BK67" t="str">
        <f ca="1">IF($BT67&lt;&gt;"",SUMIF($BD$3:$BD$1004,"="&amp;$BD67,INDIRECT(ADDRESS(3,BK$2,1,1)):INDIRECT(ADDRESS(1004,BK$2,1,1))),"")</f>
        <v/>
      </c>
      <c r="BL67" t="str">
        <f ca="1">IF($BT67&lt;&gt;"",SUMIF($BD$3:$BD$1004,"="&amp;$BD67,INDIRECT(ADDRESS(3,BL$2,1,1)):INDIRECT(ADDRESS(1004,BL$2,1,1))),"")</f>
        <v/>
      </c>
      <c r="BM67" t="str">
        <f ca="1">IF($BT67&lt;&gt;"",SUMIF($BD$3:$BD$1004,"="&amp;$BD67,INDIRECT(ADDRESS(3,BM$2,1,1)):INDIRECT(ADDRESS(1004,BM$2,1,1))),"")</f>
        <v/>
      </c>
      <c r="BN67" t="str">
        <f ca="1">IF($BT67&lt;&gt;"",SUMIF($BD$3:$BD$1004,"="&amp;$BD67,INDIRECT(ADDRESS(3,BN$2,1,1)):INDIRECT(ADDRESS(1004,BN$2,1,1))),"")</f>
        <v/>
      </c>
      <c r="BO67" t="str">
        <f ca="1">IF($BT67&lt;&gt;"",SUMIF($BD$3:$BD$1004,"="&amp;$BD67,INDIRECT(ADDRESS(3,BO$2,1,1)):INDIRECT(ADDRESS(1004,BO$2,1,1))),"")</f>
        <v/>
      </c>
      <c r="BP67" t="str">
        <f ca="1">IF($BT67&lt;&gt;"",SUMIF($BD$3:$BD$1004,"="&amp;$BD67,INDIRECT(ADDRESS(3,BP$2,1,1)):INDIRECT(ADDRESS(1004,BP$2,1,1))),"")</f>
        <v/>
      </c>
      <c r="BQ67" t="str">
        <f ca="1">IF($BT67&lt;&gt;"",SUMIF($BD$3:$BD$1004,"="&amp;$BD67,INDIRECT(ADDRESS(3,BQ$2,1,1)):INDIRECT(ADDRESS(1004,BQ$2,1,1))),"")</f>
        <v/>
      </c>
      <c r="BR67" t="str">
        <f ca="1">IF($BT67&lt;&gt;"",SUMIF($BD$3:$BD$1004,"="&amp;$BD67,INDIRECT(ADDRESS(3,BR$2,1,1)):INDIRECT(ADDRESS(1004,BR$2,1,1))),"")</f>
        <v/>
      </c>
      <c r="BS67" t="str">
        <f>IF($A67&lt;&gt;"",VLOOKUP(TRUNC(MID($A67,1,2),0),Plano_Contas!$H$3:$J$103,3,TRUE),"")</f>
        <v/>
      </c>
      <c r="BT67" t="str">
        <f t="shared" ref="BT67:BT130" si="4">IF(($BC67=1)*($BS67&lt;&gt;"T"),$BD67&amp;IF($BE67&lt;&gt;""," ("&amp;$BE67&amp;")",""),"")</f>
        <v/>
      </c>
      <c r="BV67">
        <f>Empresas!C67</f>
        <v>0</v>
      </c>
    </row>
    <row r="68" spans="1:74" ht="13.5" hidden="1" thickBot="1" x14ac:dyDescent="0.25">
      <c r="A68" s="89"/>
      <c r="B68" s="52" t="str">
        <f>IF($A68&lt;&gt;"",VLOOKUP(""&amp;$A68,Plano_Contas!$A$3:$F$1003,6,0),"")</f>
        <v/>
      </c>
      <c r="C68" s="91"/>
      <c r="D68" s="111"/>
      <c r="E68" s="112"/>
      <c r="F68" s="87"/>
      <c r="G68" s="85"/>
      <c r="H68" s="111"/>
      <c r="I68" s="112"/>
      <c r="J68" s="87"/>
      <c r="K68" s="85"/>
      <c r="L68" s="111"/>
      <c r="M68" s="112"/>
      <c r="N68" s="87"/>
      <c r="O68" s="85"/>
      <c r="P68" s="111"/>
      <c r="Q68" s="112"/>
      <c r="R68" s="87"/>
      <c r="S68" s="85"/>
      <c r="T68" s="111"/>
      <c r="U68" s="112"/>
      <c r="V68" s="87"/>
      <c r="W68" s="85"/>
      <c r="X68" s="111"/>
      <c r="Y68" s="112"/>
      <c r="Z68" s="87"/>
      <c r="AA68" s="85"/>
      <c r="AB68" s="111"/>
      <c r="AC68" s="112"/>
      <c r="AD68" s="87"/>
      <c r="AE68" s="85"/>
      <c r="AF68" s="111"/>
      <c r="AG68" s="112"/>
      <c r="AH68" s="87"/>
      <c r="AI68" s="85"/>
      <c r="AJ68" s="111"/>
      <c r="AK68" s="112"/>
      <c r="AL68" s="87"/>
      <c r="AM68" s="85"/>
      <c r="AN68" s="111"/>
      <c r="AO68" s="112"/>
      <c r="AP68" s="87"/>
      <c r="AQ68" s="85"/>
      <c r="AR68" s="111"/>
      <c r="AS68" s="112"/>
      <c r="AT68" s="87"/>
      <c r="AU68" s="85"/>
      <c r="AV68" s="111"/>
      <c r="AW68" s="112"/>
      <c r="AX68" s="87"/>
      <c r="AY68" s="85"/>
      <c r="AZ68" s="267">
        <f>SUM(E68,I68,M68,Q68,U68,Y68,AC68,AG68,AK68,AO68,AS68,AW68)</f>
        <v>0</v>
      </c>
      <c r="BA68" s="88">
        <f>SUM($G68,$K68,$O68,$S68,$W68,$AA68,$AE68,$AI68,$AM68,$AQ68,$AU68,$AY68)</f>
        <v>0</v>
      </c>
      <c r="BC68">
        <f>IF($A68&lt;&gt;"",COUNTIF($BD$3:$BD68,$BD68),0)</f>
        <v>0</v>
      </c>
      <c r="BD68" t="str">
        <f>IF($A68&lt;&gt;"",VLOOKUP(TRUNC(MID($A68,1,2),0),Plano_Contas!$H$3:$J$103,2,TRUE),"")</f>
        <v/>
      </c>
      <c r="BE68" s="201" t="str">
        <f t="shared" si="3"/>
        <v/>
      </c>
      <c r="BF68" t="str">
        <f ca="1">IF($BT68&lt;&gt;"",SUMIF($BD$3:$BD$1004,"="&amp;$BD68,INDIRECT(ADDRESS(3,BF$2,1,1)):INDIRECT(ADDRESS(1004,BF$2,1,1))),"")</f>
        <v/>
      </c>
      <c r="BG68" t="str">
        <f ca="1">IF($BT68&lt;&gt;"",SUMIF($BD$3:$BD$1004,"="&amp;$BD68,INDIRECT(ADDRESS(3,BG$2,1,1)):INDIRECT(ADDRESS(1004,BG$2,1,1))),"")</f>
        <v/>
      </c>
      <c r="BH68" t="str">
        <f ca="1">IF($BT68&lt;&gt;"",SUMIF($BD$3:$BD$1004,"="&amp;$BD68,INDIRECT(ADDRESS(3,BH$2,1,1)):INDIRECT(ADDRESS(1004,BH$2,1,1))),"")</f>
        <v/>
      </c>
      <c r="BI68" t="str">
        <f ca="1">IF($BT68&lt;&gt;"",SUMIF($BD$3:$BD$1004,"="&amp;$BD68,INDIRECT(ADDRESS(3,BI$2,1,1)):INDIRECT(ADDRESS(1004,BI$2,1,1))),"")</f>
        <v/>
      </c>
      <c r="BJ68" t="str">
        <f ca="1">IF($BT68&lt;&gt;"",SUMIF($BD$3:$BD$1004,"="&amp;$BD68,INDIRECT(ADDRESS(3,BJ$2,1,1)):INDIRECT(ADDRESS(1004,BJ$2,1,1))),"")</f>
        <v/>
      </c>
      <c r="BK68" t="str">
        <f ca="1">IF($BT68&lt;&gt;"",SUMIF($BD$3:$BD$1004,"="&amp;$BD68,INDIRECT(ADDRESS(3,BK$2,1,1)):INDIRECT(ADDRESS(1004,BK$2,1,1))),"")</f>
        <v/>
      </c>
      <c r="BL68" t="str">
        <f ca="1">IF($BT68&lt;&gt;"",SUMIF($BD$3:$BD$1004,"="&amp;$BD68,INDIRECT(ADDRESS(3,BL$2,1,1)):INDIRECT(ADDRESS(1004,BL$2,1,1))),"")</f>
        <v/>
      </c>
      <c r="BM68" t="str">
        <f ca="1">IF($BT68&lt;&gt;"",SUMIF($BD$3:$BD$1004,"="&amp;$BD68,INDIRECT(ADDRESS(3,BM$2,1,1)):INDIRECT(ADDRESS(1004,BM$2,1,1))),"")</f>
        <v/>
      </c>
      <c r="BN68" t="str">
        <f ca="1">IF($BT68&lt;&gt;"",SUMIF($BD$3:$BD$1004,"="&amp;$BD68,INDIRECT(ADDRESS(3,BN$2,1,1)):INDIRECT(ADDRESS(1004,BN$2,1,1))),"")</f>
        <v/>
      </c>
      <c r="BO68" t="str">
        <f ca="1">IF($BT68&lt;&gt;"",SUMIF($BD$3:$BD$1004,"="&amp;$BD68,INDIRECT(ADDRESS(3,BO$2,1,1)):INDIRECT(ADDRESS(1004,BO$2,1,1))),"")</f>
        <v/>
      </c>
      <c r="BP68" t="str">
        <f ca="1">IF($BT68&lt;&gt;"",SUMIF($BD$3:$BD$1004,"="&amp;$BD68,INDIRECT(ADDRESS(3,BP$2,1,1)):INDIRECT(ADDRESS(1004,BP$2,1,1))),"")</f>
        <v/>
      </c>
      <c r="BQ68" t="str">
        <f ca="1">IF($BT68&lt;&gt;"",SUMIF($BD$3:$BD$1004,"="&amp;$BD68,INDIRECT(ADDRESS(3,BQ$2,1,1)):INDIRECT(ADDRESS(1004,BQ$2,1,1))),"")</f>
        <v/>
      </c>
      <c r="BR68" t="str">
        <f ca="1">IF($BT68&lt;&gt;"",SUMIF($BD$3:$BD$1004,"="&amp;$BD68,INDIRECT(ADDRESS(3,BR$2,1,1)):INDIRECT(ADDRESS(1004,BR$2,1,1))),"")</f>
        <v/>
      </c>
      <c r="BS68" t="str">
        <f>IF($A68&lt;&gt;"",VLOOKUP(TRUNC(MID($A68,1,2),0),Plano_Contas!$H$3:$J$103,3,TRUE),"")</f>
        <v/>
      </c>
      <c r="BT68" t="str">
        <f t="shared" si="4"/>
        <v/>
      </c>
      <c r="BV68">
        <f>Empresas!C68</f>
        <v>0</v>
      </c>
    </row>
    <row r="69" spans="1:74" ht="13.5" hidden="1" thickBot="1" x14ac:dyDescent="0.25">
      <c r="A69" s="89"/>
      <c r="B69" s="52" t="str">
        <f>IF($A69&lt;&gt;"",VLOOKUP(""&amp;$A69,Plano_Contas!$A$3:$F$1003,6,0),"")</f>
        <v/>
      </c>
      <c r="C69" s="113"/>
      <c r="D69" s="111"/>
      <c r="E69" s="112"/>
      <c r="F69" s="87"/>
      <c r="G69" s="85"/>
      <c r="H69" s="111"/>
      <c r="I69" s="112"/>
      <c r="J69" s="87"/>
      <c r="K69" s="85"/>
      <c r="L69" s="111"/>
      <c r="M69" s="112"/>
      <c r="N69" s="87"/>
      <c r="O69" s="85"/>
      <c r="P69" s="111"/>
      <c r="Q69" s="112"/>
      <c r="R69" s="87"/>
      <c r="S69" s="85"/>
      <c r="T69" s="111"/>
      <c r="U69" s="112"/>
      <c r="V69" s="87"/>
      <c r="W69" s="85"/>
      <c r="X69" s="111"/>
      <c r="Y69" s="112"/>
      <c r="Z69" s="87"/>
      <c r="AA69" s="85"/>
      <c r="AB69" s="111"/>
      <c r="AC69" s="112"/>
      <c r="AD69" s="87"/>
      <c r="AE69" s="85"/>
      <c r="AF69" s="111"/>
      <c r="AG69" s="112"/>
      <c r="AH69" s="87"/>
      <c r="AI69" s="85"/>
      <c r="AJ69" s="111"/>
      <c r="AK69" s="112"/>
      <c r="AL69" s="87"/>
      <c r="AM69" s="85"/>
      <c r="AN69" s="111"/>
      <c r="AO69" s="112"/>
      <c r="AP69" s="87"/>
      <c r="AQ69" s="85"/>
      <c r="AR69" s="111"/>
      <c r="AS69" s="112"/>
      <c r="AT69" s="87"/>
      <c r="AU69" s="85"/>
      <c r="AV69" s="111"/>
      <c r="AW69" s="112"/>
      <c r="AX69" s="87"/>
      <c r="AY69" s="85"/>
      <c r="AZ69" s="267">
        <f>SUM(E69,I69,M69,Q69,U69,Y69,AC69,AG69,AK69,AO69,AS69,AW69)</f>
        <v>0</v>
      </c>
      <c r="BA69" s="88">
        <f>SUM($G69,$K69,$O69,$S69,$W69,$AA69,$AE69,$AI69,$AM69,$AQ69,$AU69,$AY69)</f>
        <v>0</v>
      </c>
      <c r="BC69">
        <f>IF($A69&lt;&gt;"",COUNTIF($BD$3:$BD69,$BD69),0)</f>
        <v>0</v>
      </c>
      <c r="BD69" t="str">
        <f>IF($A69&lt;&gt;"",VLOOKUP(TRUNC(MID($A69,1,2),0),Plano_Contas!$H$3:$J$103,2,TRUE),"")</f>
        <v/>
      </c>
      <c r="BE69" s="201" t="str">
        <f t="shared" si="3"/>
        <v/>
      </c>
      <c r="BF69" t="str">
        <f ca="1">IF($BT69&lt;&gt;"",SUMIF($BD$3:$BD$1004,"="&amp;$BD69,INDIRECT(ADDRESS(3,BF$2,1,1)):INDIRECT(ADDRESS(1004,BF$2,1,1))),"")</f>
        <v/>
      </c>
      <c r="BG69" t="str">
        <f ca="1">IF($BT69&lt;&gt;"",SUMIF($BD$3:$BD$1004,"="&amp;$BD69,INDIRECT(ADDRESS(3,BG$2,1,1)):INDIRECT(ADDRESS(1004,BG$2,1,1))),"")</f>
        <v/>
      </c>
      <c r="BH69" t="str">
        <f ca="1">IF($BT69&lt;&gt;"",SUMIF($BD$3:$BD$1004,"="&amp;$BD69,INDIRECT(ADDRESS(3,BH$2,1,1)):INDIRECT(ADDRESS(1004,BH$2,1,1))),"")</f>
        <v/>
      </c>
      <c r="BI69" t="str">
        <f ca="1">IF($BT69&lt;&gt;"",SUMIF($BD$3:$BD$1004,"="&amp;$BD69,INDIRECT(ADDRESS(3,BI$2,1,1)):INDIRECT(ADDRESS(1004,BI$2,1,1))),"")</f>
        <v/>
      </c>
      <c r="BJ69" t="str">
        <f ca="1">IF($BT69&lt;&gt;"",SUMIF($BD$3:$BD$1004,"="&amp;$BD69,INDIRECT(ADDRESS(3,BJ$2,1,1)):INDIRECT(ADDRESS(1004,BJ$2,1,1))),"")</f>
        <v/>
      </c>
      <c r="BK69" t="str">
        <f ca="1">IF($BT69&lt;&gt;"",SUMIF($BD$3:$BD$1004,"="&amp;$BD69,INDIRECT(ADDRESS(3,BK$2,1,1)):INDIRECT(ADDRESS(1004,BK$2,1,1))),"")</f>
        <v/>
      </c>
      <c r="BL69" t="str">
        <f ca="1">IF($BT69&lt;&gt;"",SUMIF($BD$3:$BD$1004,"="&amp;$BD69,INDIRECT(ADDRESS(3,BL$2,1,1)):INDIRECT(ADDRESS(1004,BL$2,1,1))),"")</f>
        <v/>
      </c>
      <c r="BM69" t="str">
        <f ca="1">IF($BT69&lt;&gt;"",SUMIF($BD$3:$BD$1004,"="&amp;$BD69,INDIRECT(ADDRESS(3,BM$2,1,1)):INDIRECT(ADDRESS(1004,BM$2,1,1))),"")</f>
        <v/>
      </c>
      <c r="BN69" t="str">
        <f ca="1">IF($BT69&lt;&gt;"",SUMIF($BD$3:$BD$1004,"="&amp;$BD69,INDIRECT(ADDRESS(3,BN$2,1,1)):INDIRECT(ADDRESS(1004,BN$2,1,1))),"")</f>
        <v/>
      </c>
      <c r="BO69" t="str">
        <f ca="1">IF($BT69&lt;&gt;"",SUMIF($BD$3:$BD$1004,"="&amp;$BD69,INDIRECT(ADDRESS(3,BO$2,1,1)):INDIRECT(ADDRESS(1004,BO$2,1,1))),"")</f>
        <v/>
      </c>
      <c r="BP69" t="str">
        <f ca="1">IF($BT69&lt;&gt;"",SUMIF($BD$3:$BD$1004,"="&amp;$BD69,INDIRECT(ADDRESS(3,BP$2,1,1)):INDIRECT(ADDRESS(1004,BP$2,1,1))),"")</f>
        <v/>
      </c>
      <c r="BQ69" t="str">
        <f ca="1">IF($BT69&lt;&gt;"",SUMIF($BD$3:$BD$1004,"="&amp;$BD69,INDIRECT(ADDRESS(3,BQ$2,1,1)):INDIRECT(ADDRESS(1004,BQ$2,1,1))),"")</f>
        <v/>
      </c>
      <c r="BR69" t="str">
        <f ca="1">IF($BT69&lt;&gt;"",SUMIF($BD$3:$BD$1004,"="&amp;$BD69,INDIRECT(ADDRESS(3,BR$2,1,1)):INDIRECT(ADDRESS(1004,BR$2,1,1))),"")</f>
        <v/>
      </c>
      <c r="BS69" t="str">
        <f>IF($A69&lt;&gt;"",VLOOKUP(TRUNC(MID($A69,1,2),0),Plano_Contas!$H$3:$J$103,3,TRUE),"")</f>
        <v/>
      </c>
      <c r="BT69" t="str">
        <f t="shared" si="4"/>
        <v/>
      </c>
      <c r="BV69">
        <f>Empresas!C69</f>
        <v>0</v>
      </c>
    </row>
    <row r="70" spans="1:74" ht="13.5" hidden="1" thickBot="1" x14ac:dyDescent="0.25">
      <c r="A70" s="89"/>
      <c r="B70" s="52" t="str">
        <f>IF($A70&lt;&gt;"",VLOOKUP(""&amp;$A70,Plano_Contas!$A$3:$F$1003,6,0),"")</f>
        <v/>
      </c>
      <c r="C70" s="91"/>
      <c r="D70" s="111"/>
      <c r="E70" s="112"/>
      <c r="F70" s="87"/>
      <c r="G70" s="85"/>
      <c r="H70" s="111"/>
      <c r="I70" s="112"/>
      <c r="J70" s="87"/>
      <c r="K70" s="85"/>
      <c r="L70" s="111"/>
      <c r="M70" s="112"/>
      <c r="N70" s="87"/>
      <c r="O70" s="85"/>
      <c r="P70" s="111"/>
      <c r="Q70" s="112"/>
      <c r="R70" s="87"/>
      <c r="S70" s="85"/>
      <c r="T70" s="111"/>
      <c r="U70" s="112"/>
      <c r="V70" s="87"/>
      <c r="W70" s="85"/>
      <c r="X70" s="111"/>
      <c r="Y70" s="112"/>
      <c r="Z70" s="87"/>
      <c r="AA70" s="85"/>
      <c r="AB70" s="111"/>
      <c r="AC70" s="112"/>
      <c r="AD70" s="87"/>
      <c r="AE70" s="85"/>
      <c r="AF70" s="111"/>
      <c r="AG70" s="112"/>
      <c r="AH70" s="87"/>
      <c r="AI70" s="85"/>
      <c r="AJ70" s="111"/>
      <c r="AK70" s="112"/>
      <c r="AL70" s="87"/>
      <c r="AM70" s="85"/>
      <c r="AN70" s="111"/>
      <c r="AO70" s="112"/>
      <c r="AP70" s="87"/>
      <c r="AQ70" s="85"/>
      <c r="AR70" s="111"/>
      <c r="AS70" s="112"/>
      <c r="AT70" s="87"/>
      <c r="AU70" s="85"/>
      <c r="AV70" s="111"/>
      <c r="AW70" s="112"/>
      <c r="AX70" s="87"/>
      <c r="AY70" s="85"/>
      <c r="AZ70" s="267">
        <f>SUM(E70,I70,M70,Q70,U70,Y70,AC70,AG70,AK70,AO70,AS70,AW70)</f>
        <v>0</v>
      </c>
      <c r="BA70" s="88">
        <f>SUM($G70,$K70,$O70,$S70,$W70,$AA70,$AE70,$AI70,$AM70,$AQ70,$AU70,$AY70)</f>
        <v>0</v>
      </c>
      <c r="BC70">
        <f>IF($A70&lt;&gt;"",COUNTIF($BD$3:$BD70,$BD70),0)</f>
        <v>0</v>
      </c>
      <c r="BD70" t="str">
        <f>IF($A70&lt;&gt;"",VLOOKUP(TRUNC(MID($A70,1,2),0),Plano_Contas!$H$3:$J$103,2,TRUE),"")</f>
        <v/>
      </c>
      <c r="BE70" s="201" t="str">
        <f t="shared" si="3"/>
        <v/>
      </c>
      <c r="BF70" t="str">
        <f ca="1">IF($BT70&lt;&gt;"",SUMIF($BD$3:$BD$1004,"="&amp;$BD70,INDIRECT(ADDRESS(3,BF$2,1,1)):INDIRECT(ADDRESS(1004,BF$2,1,1))),"")</f>
        <v/>
      </c>
      <c r="BG70" t="str">
        <f ca="1">IF($BT70&lt;&gt;"",SUMIF($BD$3:$BD$1004,"="&amp;$BD70,INDIRECT(ADDRESS(3,BG$2,1,1)):INDIRECT(ADDRESS(1004,BG$2,1,1))),"")</f>
        <v/>
      </c>
      <c r="BH70" t="str">
        <f ca="1">IF($BT70&lt;&gt;"",SUMIF($BD$3:$BD$1004,"="&amp;$BD70,INDIRECT(ADDRESS(3,BH$2,1,1)):INDIRECT(ADDRESS(1004,BH$2,1,1))),"")</f>
        <v/>
      </c>
      <c r="BI70" t="str">
        <f ca="1">IF($BT70&lt;&gt;"",SUMIF($BD$3:$BD$1004,"="&amp;$BD70,INDIRECT(ADDRESS(3,BI$2,1,1)):INDIRECT(ADDRESS(1004,BI$2,1,1))),"")</f>
        <v/>
      </c>
      <c r="BJ70" t="str">
        <f ca="1">IF($BT70&lt;&gt;"",SUMIF($BD$3:$BD$1004,"="&amp;$BD70,INDIRECT(ADDRESS(3,BJ$2,1,1)):INDIRECT(ADDRESS(1004,BJ$2,1,1))),"")</f>
        <v/>
      </c>
      <c r="BK70" t="str">
        <f ca="1">IF($BT70&lt;&gt;"",SUMIF($BD$3:$BD$1004,"="&amp;$BD70,INDIRECT(ADDRESS(3,BK$2,1,1)):INDIRECT(ADDRESS(1004,BK$2,1,1))),"")</f>
        <v/>
      </c>
      <c r="BL70" t="str">
        <f ca="1">IF($BT70&lt;&gt;"",SUMIF($BD$3:$BD$1004,"="&amp;$BD70,INDIRECT(ADDRESS(3,BL$2,1,1)):INDIRECT(ADDRESS(1004,BL$2,1,1))),"")</f>
        <v/>
      </c>
      <c r="BM70" t="str">
        <f ca="1">IF($BT70&lt;&gt;"",SUMIF($BD$3:$BD$1004,"="&amp;$BD70,INDIRECT(ADDRESS(3,BM$2,1,1)):INDIRECT(ADDRESS(1004,BM$2,1,1))),"")</f>
        <v/>
      </c>
      <c r="BN70" t="str">
        <f ca="1">IF($BT70&lt;&gt;"",SUMIF($BD$3:$BD$1004,"="&amp;$BD70,INDIRECT(ADDRESS(3,BN$2,1,1)):INDIRECT(ADDRESS(1004,BN$2,1,1))),"")</f>
        <v/>
      </c>
      <c r="BO70" t="str">
        <f ca="1">IF($BT70&lt;&gt;"",SUMIF($BD$3:$BD$1004,"="&amp;$BD70,INDIRECT(ADDRESS(3,BO$2,1,1)):INDIRECT(ADDRESS(1004,BO$2,1,1))),"")</f>
        <v/>
      </c>
      <c r="BP70" t="str">
        <f ca="1">IF($BT70&lt;&gt;"",SUMIF($BD$3:$BD$1004,"="&amp;$BD70,INDIRECT(ADDRESS(3,BP$2,1,1)):INDIRECT(ADDRESS(1004,BP$2,1,1))),"")</f>
        <v/>
      </c>
      <c r="BQ70" t="str">
        <f ca="1">IF($BT70&lt;&gt;"",SUMIF($BD$3:$BD$1004,"="&amp;$BD70,INDIRECT(ADDRESS(3,BQ$2,1,1)):INDIRECT(ADDRESS(1004,BQ$2,1,1))),"")</f>
        <v/>
      </c>
      <c r="BR70" t="str">
        <f ca="1">IF($BT70&lt;&gt;"",SUMIF($BD$3:$BD$1004,"="&amp;$BD70,INDIRECT(ADDRESS(3,BR$2,1,1)):INDIRECT(ADDRESS(1004,BR$2,1,1))),"")</f>
        <v/>
      </c>
      <c r="BS70" t="str">
        <f>IF($A70&lt;&gt;"",VLOOKUP(TRUNC(MID($A70,1,2),0),Plano_Contas!$H$3:$J$103,3,TRUE),"")</f>
        <v/>
      </c>
      <c r="BT70" t="str">
        <f t="shared" si="4"/>
        <v/>
      </c>
      <c r="BV70">
        <f>Empresas!C70</f>
        <v>0</v>
      </c>
    </row>
    <row r="71" spans="1:74" ht="13.5" hidden="1" thickBot="1" x14ac:dyDescent="0.25">
      <c r="A71" s="89"/>
      <c r="B71" s="93" t="str">
        <f>IF($A71&lt;&gt;"",VLOOKUP(""&amp;$A71,Plano_Contas!$A$3:$F$1003,6,0),"")</f>
        <v/>
      </c>
      <c r="C71" s="91"/>
      <c r="D71" s="111"/>
      <c r="E71" s="112"/>
      <c r="F71" s="87"/>
      <c r="G71" s="85"/>
      <c r="H71" s="111"/>
      <c r="I71" s="112"/>
      <c r="J71" s="87"/>
      <c r="K71" s="85"/>
      <c r="L71" s="111"/>
      <c r="M71" s="112"/>
      <c r="N71" s="87"/>
      <c r="O71" s="85"/>
      <c r="P71" s="111"/>
      <c r="Q71" s="112"/>
      <c r="R71" s="87"/>
      <c r="S71" s="85"/>
      <c r="T71" s="111"/>
      <c r="U71" s="112"/>
      <c r="V71" s="87"/>
      <c r="W71" s="85"/>
      <c r="X71" s="111"/>
      <c r="Y71" s="112"/>
      <c r="Z71" s="87"/>
      <c r="AA71" s="85"/>
      <c r="AB71" s="111"/>
      <c r="AC71" s="112"/>
      <c r="AD71" s="87"/>
      <c r="AE71" s="85"/>
      <c r="AF71" s="111"/>
      <c r="AG71" s="112"/>
      <c r="AH71" s="87"/>
      <c r="AI71" s="85"/>
      <c r="AJ71" s="111"/>
      <c r="AK71" s="112"/>
      <c r="AL71" s="87"/>
      <c r="AM71" s="85"/>
      <c r="AN71" s="111"/>
      <c r="AO71" s="112"/>
      <c r="AP71" s="118"/>
      <c r="AQ71" s="85"/>
      <c r="AR71" s="111"/>
      <c r="AS71" s="112"/>
      <c r="AT71" s="87"/>
      <c r="AU71" s="85"/>
      <c r="AV71" s="111"/>
      <c r="AW71" s="112"/>
      <c r="AX71" s="87"/>
      <c r="AY71" s="85"/>
      <c r="AZ71" s="267">
        <f>SUM(E71,I71,M71,Q71,U71,Y71,AC71,AG71,AK71,AO71,AS71,AW71)</f>
        <v>0</v>
      </c>
      <c r="BA71" s="88">
        <f>SUM($G71,$K71,$O71,$S71,$W71,$AA71,$AE71,$AI71,$AM71,$AQ71,$AU71,$AY71)</f>
        <v>0</v>
      </c>
      <c r="BC71">
        <f>IF($A71&lt;&gt;"",COUNTIF($BD$3:$BD71,$BD71),0)</f>
        <v>0</v>
      </c>
      <c r="BD71" t="str">
        <f>IF($A71&lt;&gt;"",VLOOKUP(TRUNC(MID($A71,1,2),0),Plano_Contas!$H$3:$J$103,2,TRUE),"")</f>
        <v/>
      </c>
      <c r="BE71" s="201" t="str">
        <f t="shared" si="3"/>
        <v/>
      </c>
      <c r="BF71" t="str">
        <f ca="1">IF($BT71&lt;&gt;"",SUMIF($BD$3:$BD$1004,"="&amp;$BD71,INDIRECT(ADDRESS(3,BF$2,1,1)):INDIRECT(ADDRESS(1004,BF$2,1,1))),"")</f>
        <v/>
      </c>
      <c r="BG71" t="str">
        <f ca="1">IF($BT71&lt;&gt;"",SUMIF($BD$3:$BD$1004,"="&amp;$BD71,INDIRECT(ADDRESS(3,BG$2,1,1)):INDIRECT(ADDRESS(1004,BG$2,1,1))),"")</f>
        <v/>
      </c>
      <c r="BH71" t="str">
        <f ca="1">IF($BT71&lt;&gt;"",SUMIF($BD$3:$BD$1004,"="&amp;$BD71,INDIRECT(ADDRESS(3,BH$2,1,1)):INDIRECT(ADDRESS(1004,BH$2,1,1))),"")</f>
        <v/>
      </c>
      <c r="BI71" t="str">
        <f ca="1">IF($BT71&lt;&gt;"",SUMIF($BD$3:$BD$1004,"="&amp;$BD71,INDIRECT(ADDRESS(3,BI$2,1,1)):INDIRECT(ADDRESS(1004,BI$2,1,1))),"")</f>
        <v/>
      </c>
      <c r="BJ71" t="str">
        <f ca="1">IF($BT71&lt;&gt;"",SUMIF($BD$3:$BD$1004,"="&amp;$BD71,INDIRECT(ADDRESS(3,BJ$2,1,1)):INDIRECT(ADDRESS(1004,BJ$2,1,1))),"")</f>
        <v/>
      </c>
      <c r="BK71" t="str">
        <f ca="1">IF($BT71&lt;&gt;"",SUMIF($BD$3:$BD$1004,"="&amp;$BD71,INDIRECT(ADDRESS(3,BK$2,1,1)):INDIRECT(ADDRESS(1004,BK$2,1,1))),"")</f>
        <v/>
      </c>
      <c r="BL71" t="str">
        <f ca="1">IF($BT71&lt;&gt;"",SUMIF($BD$3:$BD$1004,"="&amp;$BD71,INDIRECT(ADDRESS(3,BL$2,1,1)):INDIRECT(ADDRESS(1004,BL$2,1,1))),"")</f>
        <v/>
      </c>
      <c r="BM71" t="str">
        <f ca="1">IF($BT71&lt;&gt;"",SUMIF($BD$3:$BD$1004,"="&amp;$BD71,INDIRECT(ADDRESS(3,BM$2,1,1)):INDIRECT(ADDRESS(1004,BM$2,1,1))),"")</f>
        <v/>
      </c>
      <c r="BN71" t="str">
        <f ca="1">IF($BT71&lt;&gt;"",SUMIF($BD$3:$BD$1004,"="&amp;$BD71,INDIRECT(ADDRESS(3,BN$2,1,1)):INDIRECT(ADDRESS(1004,BN$2,1,1))),"")</f>
        <v/>
      </c>
      <c r="BO71" t="str">
        <f ca="1">IF($BT71&lt;&gt;"",SUMIF($BD$3:$BD$1004,"="&amp;$BD71,INDIRECT(ADDRESS(3,BO$2,1,1)):INDIRECT(ADDRESS(1004,BO$2,1,1))),"")</f>
        <v/>
      </c>
      <c r="BP71" t="str">
        <f ca="1">IF($BT71&lt;&gt;"",SUMIF($BD$3:$BD$1004,"="&amp;$BD71,INDIRECT(ADDRESS(3,BP$2,1,1)):INDIRECT(ADDRESS(1004,BP$2,1,1))),"")</f>
        <v/>
      </c>
      <c r="BQ71" t="str">
        <f ca="1">IF($BT71&lt;&gt;"",SUMIF($BD$3:$BD$1004,"="&amp;$BD71,INDIRECT(ADDRESS(3,BQ$2,1,1)):INDIRECT(ADDRESS(1004,BQ$2,1,1))),"")</f>
        <v/>
      </c>
      <c r="BR71" t="str">
        <f ca="1">IF($BT71&lt;&gt;"",SUMIF($BD$3:$BD$1004,"="&amp;$BD71,INDIRECT(ADDRESS(3,BR$2,1,1)):INDIRECT(ADDRESS(1004,BR$2,1,1))),"")</f>
        <v/>
      </c>
      <c r="BS71" t="str">
        <f>IF($A71&lt;&gt;"",VLOOKUP(TRUNC(MID($A71,1,2),0),Plano_Contas!$H$3:$J$103,3,TRUE),"")</f>
        <v/>
      </c>
      <c r="BT71" t="str">
        <f t="shared" si="4"/>
        <v/>
      </c>
      <c r="BV71">
        <f>Empresas!C71</f>
        <v>0</v>
      </c>
    </row>
    <row r="72" spans="1:74" ht="13.5" hidden="1" thickBot="1" x14ac:dyDescent="0.25">
      <c r="A72" s="89"/>
      <c r="B72" s="93" t="str">
        <f>IF($A72&lt;&gt;"",VLOOKUP(""&amp;$A72,Plano_Contas!$A$3:$F$1003,6,0),"")</f>
        <v/>
      </c>
      <c r="C72" s="113"/>
      <c r="D72" s="111"/>
      <c r="E72" s="112"/>
      <c r="F72" s="87"/>
      <c r="G72" s="85"/>
      <c r="H72" s="111"/>
      <c r="I72" s="112"/>
      <c r="J72" s="87"/>
      <c r="K72" s="85"/>
      <c r="L72" s="111"/>
      <c r="M72" s="112"/>
      <c r="N72" s="87"/>
      <c r="O72" s="85"/>
      <c r="P72" s="111"/>
      <c r="Q72" s="112"/>
      <c r="R72" s="87"/>
      <c r="S72" s="85"/>
      <c r="T72" s="111"/>
      <c r="U72" s="112"/>
      <c r="V72" s="87"/>
      <c r="W72" s="85"/>
      <c r="X72" s="111"/>
      <c r="Y72" s="112"/>
      <c r="Z72" s="87"/>
      <c r="AA72" s="85"/>
      <c r="AB72" s="111"/>
      <c r="AC72" s="112"/>
      <c r="AD72" s="87"/>
      <c r="AE72" s="85"/>
      <c r="AF72" s="111"/>
      <c r="AG72" s="112"/>
      <c r="AH72" s="87"/>
      <c r="AI72" s="85"/>
      <c r="AJ72" s="111"/>
      <c r="AK72" s="112"/>
      <c r="AL72" s="87"/>
      <c r="AM72" s="85"/>
      <c r="AN72" s="111"/>
      <c r="AO72" s="112"/>
      <c r="AP72" s="87"/>
      <c r="AQ72" s="85"/>
      <c r="AR72" s="111"/>
      <c r="AS72" s="112"/>
      <c r="AT72" s="87"/>
      <c r="AU72" s="85"/>
      <c r="AV72" s="111"/>
      <c r="AW72" s="112"/>
      <c r="AX72" s="87"/>
      <c r="AY72" s="85"/>
      <c r="AZ72" s="267">
        <f>SUM(E72,I72,M72,Q72,U72,Y72,AC72,AG72,AK72,AO72,AS72,AW72)</f>
        <v>0</v>
      </c>
      <c r="BA72" s="88">
        <f>SUM($G72,$K72,$O72,$S72,$W72,$AA72,$AE72,$AI72,$AM72,$AQ72,$AU72,$AY72)</f>
        <v>0</v>
      </c>
      <c r="BC72">
        <f>IF($A72&lt;&gt;"",COUNTIF($BD$3:$BD72,$BD72),0)</f>
        <v>0</v>
      </c>
      <c r="BD72" t="str">
        <f>IF($A72&lt;&gt;"",VLOOKUP(TRUNC(MID($A72,1,2),0),Plano_Contas!$H$3:$J$103,2,TRUE),"")</f>
        <v/>
      </c>
      <c r="BE72" s="201" t="str">
        <f t="shared" si="3"/>
        <v/>
      </c>
      <c r="BF72" t="str">
        <f ca="1">IF($BT72&lt;&gt;"",SUMIF($BD$3:$BD$1004,"="&amp;$BD72,INDIRECT(ADDRESS(3,BF$2,1,1)):INDIRECT(ADDRESS(1004,BF$2,1,1))),"")</f>
        <v/>
      </c>
      <c r="BG72" t="str">
        <f ca="1">IF($BT72&lt;&gt;"",SUMIF($BD$3:$BD$1004,"="&amp;$BD72,INDIRECT(ADDRESS(3,BG$2,1,1)):INDIRECT(ADDRESS(1004,BG$2,1,1))),"")</f>
        <v/>
      </c>
      <c r="BH72" t="str">
        <f ca="1">IF($BT72&lt;&gt;"",SUMIF($BD$3:$BD$1004,"="&amp;$BD72,INDIRECT(ADDRESS(3,BH$2,1,1)):INDIRECT(ADDRESS(1004,BH$2,1,1))),"")</f>
        <v/>
      </c>
      <c r="BI72" t="str">
        <f ca="1">IF($BT72&lt;&gt;"",SUMIF($BD$3:$BD$1004,"="&amp;$BD72,INDIRECT(ADDRESS(3,BI$2,1,1)):INDIRECT(ADDRESS(1004,BI$2,1,1))),"")</f>
        <v/>
      </c>
      <c r="BJ72" t="str">
        <f ca="1">IF($BT72&lt;&gt;"",SUMIF($BD$3:$BD$1004,"="&amp;$BD72,INDIRECT(ADDRESS(3,BJ$2,1,1)):INDIRECT(ADDRESS(1004,BJ$2,1,1))),"")</f>
        <v/>
      </c>
      <c r="BK72" t="str">
        <f ca="1">IF($BT72&lt;&gt;"",SUMIF($BD$3:$BD$1004,"="&amp;$BD72,INDIRECT(ADDRESS(3,BK$2,1,1)):INDIRECT(ADDRESS(1004,BK$2,1,1))),"")</f>
        <v/>
      </c>
      <c r="BL72" t="str">
        <f ca="1">IF($BT72&lt;&gt;"",SUMIF($BD$3:$BD$1004,"="&amp;$BD72,INDIRECT(ADDRESS(3,BL$2,1,1)):INDIRECT(ADDRESS(1004,BL$2,1,1))),"")</f>
        <v/>
      </c>
      <c r="BM72" t="str">
        <f ca="1">IF($BT72&lt;&gt;"",SUMIF($BD$3:$BD$1004,"="&amp;$BD72,INDIRECT(ADDRESS(3,BM$2,1,1)):INDIRECT(ADDRESS(1004,BM$2,1,1))),"")</f>
        <v/>
      </c>
      <c r="BN72" t="str">
        <f ca="1">IF($BT72&lt;&gt;"",SUMIF($BD$3:$BD$1004,"="&amp;$BD72,INDIRECT(ADDRESS(3,BN$2,1,1)):INDIRECT(ADDRESS(1004,BN$2,1,1))),"")</f>
        <v/>
      </c>
      <c r="BO72" t="str">
        <f ca="1">IF($BT72&lt;&gt;"",SUMIF($BD$3:$BD$1004,"="&amp;$BD72,INDIRECT(ADDRESS(3,BO$2,1,1)):INDIRECT(ADDRESS(1004,BO$2,1,1))),"")</f>
        <v/>
      </c>
      <c r="BP72" t="str">
        <f ca="1">IF($BT72&lt;&gt;"",SUMIF($BD$3:$BD$1004,"="&amp;$BD72,INDIRECT(ADDRESS(3,BP$2,1,1)):INDIRECT(ADDRESS(1004,BP$2,1,1))),"")</f>
        <v/>
      </c>
      <c r="BQ72" t="str">
        <f ca="1">IF($BT72&lt;&gt;"",SUMIF($BD$3:$BD$1004,"="&amp;$BD72,INDIRECT(ADDRESS(3,BQ$2,1,1)):INDIRECT(ADDRESS(1004,BQ$2,1,1))),"")</f>
        <v/>
      </c>
      <c r="BR72" t="str">
        <f ca="1">IF($BT72&lt;&gt;"",SUMIF($BD$3:$BD$1004,"="&amp;$BD72,INDIRECT(ADDRESS(3,BR$2,1,1)):INDIRECT(ADDRESS(1004,BR$2,1,1))),"")</f>
        <v/>
      </c>
      <c r="BS72" t="str">
        <f>IF($A72&lt;&gt;"",VLOOKUP(TRUNC(MID($A72,1,2),0),Plano_Contas!$H$3:$J$103,3,TRUE),"")</f>
        <v/>
      </c>
      <c r="BT72" t="str">
        <f t="shared" si="4"/>
        <v/>
      </c>
      <c r="BV72">
        <f>Empresas!C72</f>
        <v>0</v>
      </c>
    </row>
    <row r="73" spans="1:74" ht="13.5" hidden="1" thickBot="1" x14ac:dyDescent="0.25">
      <c r="A73" s="89"/>
      <c r="B73" s="52" t="str">
        <f>IF($A73&lt;&gt;"",VLOOKUP(""&amp;$A73,Plano_Contas!$A$3:$F$1003,6,0),"")</f>
        <v/>
      </c>
      <c r="C73" s="91"/>
      <c r="D73" s="111"/>
      <c r="E73" s="112"/>
      <c r="F73" s="87"/>
      <c r="G73" s="85"/>
      <c r="H73" s="111"/>
      <c r="I73" s="112"/>
      <c r="J73" s="87"/>
      <c r="K73" s="85"/>
      <c r="L73" s="111"/>
      <c r="M73" s="112"/>
      <c r="N73" s="87"/>
      <c r="O73" s="85"/>
      <c r="P73" s="111"/>
      <c r="Q73" s="112"/>
      <c r="R73" s="87"/>
      <c r="S73" s="85"/>
      <c r="T73" s="111"/>
      <c r="U73" s="112"/>
      <c r="V73" s="87"/>
      <c r="W73" s="85"/>
      <c r="X73" s="111"/>
      <c r="Y73" s="112"/>
      <c r="Z73" s="87"/>
      <c r="AA73" s="85"/>
      <c r="AB73" s="111"/>
      <c r="AC73" s="112"/>
      <c r="AD73" s="87"/>
      <c r="AE73" s="85"/>
      <c r="AF73" s="111"/>
      <c r="AG73" s="112"/>
      <c r="AH73" s="87"/>
      <c r="AI73" s="85"/>
      <c r="AJ73" s="111"/>
      <c r="AK73" s="112"/>
      <c r="AL73" s="87"/>
      <c r="AM73" s="85"/>
      <c r="AN73" s="111"/>
      <c r="AO73" s="112"/>
      <c r="AP73" s="87"/>
      <c r="AQ73" s="85"/>
      <c r="AR73" s="111"/>
      <c r="AS73" s="112"/>
      <c r="AT73" s="87"/>
      <c r="AU73" s="85"/>
      <c r="AV73" s="111"/>
      <c r="AW73" s="112"/>
      <c r="AX73" s="87"/>
      <c r="AY73" s="85"/>
      <c r="AZ73" s="267">
        <f>SUM(E73,I73,M73,Q73,U73,Y73,AC73,AG73,AK73,AO73,AS73,AW73)</f>
        <v>0</v>
      </c>
      <c r="BA73" s="88">
        <f>SUM($G73,$K73,$O73,$S73,$W73,$AA73,$AE73,$AI73,$AM73,$AQ73,$AU73,$AY73)</f>
        <v>0</v>
      </c>
      <c r="BC73">
        <f>IF($A73&lt;&gt;"",COUNTIF($BD$3:$BD73,$BD73),0)</f>
        <v>0</v>
      </c>
      <c r="BD73" t="str">
        <f>IF($A73&lt;&gt;"",VLOOKUP(TRUNC(MID($A73,1,2),0),Plano_Contas!$H$3:$J$103,2,TRUE),"")</f>
        <v/>
      </c>
      <c r="BE73" s="201" t="str">
        <f t="shared" si="3"/>
        <v/>
      </c>
      <c r="BF73" t="str">
        <f ca="1">IF($BT73&lt;&gt;"",SUMIF($BD$3:$BD$1004,"="&amp;$BD73,INDIRECT(ADDRESS(3,BF$2,1,1)):INDIRECT(ADDRESS(1004,BF$2,1,1))),"")</f>
        <v/>
      </c>
      <c r="BG73" t="str">
        <f ca="1">IF($BT73&lt;&gt;"",SUMIF($BD$3:$BD$1004,"="&amp;$BD73,INDIRECT(ADDRESS(3,BG$2,1,1)):INDIRECT(ADDRESS(1004,BG$2,1,1))),"")</f>
        <v/>
      </c>
      <c r="BH73" t="str">
        <f ca="1">IF($BT73&lt;&gt;"",SUMIF($BD$3:$BD$1004,"="&amp;$BD73,INDIRECT(ADDRESS(3,BH$2,1,1)):INDIRECT(ADDRESS(1004,BH$2,1,1))),"")</f>
        <v/>
      </c>
      <c r="BI73" t="str">
        <f ca="1">IF($BT73&lt;&gt;"",SUMIF($BD$3:$BD$1004,"="&amp;$BD73,INDIRECT(ADDRESS(3,BI$2,1,1)):INDIRECT(ADDRESS(1004,BI$2,1,1))),"")</f>
        <v/>
      </c>
      <c r="BJ73" t="str">
        <f ca="1">IF($BT73&lt;&gt;"",SUMIF($BD$3:$BD$1004,"="&amp;$BD73,INDIRECT(ADDRESS(3,BJ$2,1,1)):INDIRECT(ADDRESS(1004,BJ$2,1,1))),"")</f>
        <v/>
      </c>
      <c r="BK73" t="str">
        <f ca="1">IF($BT73&lt;&gt;"",SUMIF($BD$3:$BD$1004,"="&amp;$BD73,INDIRECT(ADDRESS(3,BK$2,1,1)):INDIRECT(ADDRESS(1004,BK$2,1,1))),"")</f>
        <v/>
      </c>
      <c r="BL73" t="str">
        <f ca="1">IF($BT73&lt;&gt;"",SUMIF($BD$3:$BD$1004,"="&amp;$BD73,INDIRECT(ADDRESS(3,BL$2,1,1)):INDIRECT(ADDRESS(1004,BL$2,1,1))),"")</f>
        <v/>
      </c>
      <c r="BM73" t="str">
        <f ca="1">IF($BT73&lt;&gt;"",SUMIF($BD$3:$BD$1004,"="&amp;$BD73,INDIRECT(ADDRESS(3,BM$2,1,1)):INDIRECT(ADDRESS(1004,BM$2,1,1))),"")</f>
        <v/>
      </c>
      <c r="BN73" t="str">
        <f ca="1">IF($BT73&lt;&gt;"",SUMIF($BD$3:$BD$1004,"="&amp;$BD73,INDIRECT(ADDRESS(3,BN$2,1,1)):INDIRECT(ADDRESS(1004,BN$2,1,1))),"")</f>
        <v/>
      </c>
      <c r="BO73" t="str">
        <f ca="1">IF($BT73&lt;&gt;"",SUMIF($BD$3:$BD$1004,"="&amp;$BD73,INDIRECT(ADDRESS(3,BO$2,1,1)):INDIRECT(ADDRESS(1004,BO$2,1,1))),"")</f>
        <v/>
      </c>
      <c r="BP73" t="str">
        <f ca="1">IF($BT73&lt;&gt;"",SUMIF($BD$3:$BD$1004,"="&amp;$BD73,INDIRECT(ADDRESS(3,BP$2,1,1)):INDIRECT(ADDRESS(1004,BP$2,1,1))),"")</f>
        <v/>
      </c>
      <c r="BQ73" t="str">
        <f ca="1">IF($BT73&lt;&gt;"",SUMIF($BD$3:$BD$1004,"="&amp;$BD73,INDIRECT(ADDRESS(3,BQ$2,1,1)):INDIRECT(ADDRESS(1004,BQ$2,1,1))),"")</f>
        <v/>
      </c>
      <c r="BR73" t="str">
        <f ca="1">IF($BT73&lt;&gt;"",SUMIF($BD$3:$BD$1004,"="&amp;$BD73,INDIRECT(ADDRESS(3,BR$2,1,1)):INDIRECT(ADDRESS(1004,BR$2,1,1))),"")</f>
        <v/>
      </c>
      <c r="BS73" t="str">
        <f>IF($A73&lt;&gt;"",VLOOKUP(TRUNC(MID($A73,1,2),0),Plano_Contas!$H$3:$J$103,3,TRUE),"")</f>
        <v/>
      </c>
      <c r="BT73" t="str">
        <f t="shared" si="4"/>
        <v/>
      </c>
      <c r="BV73">
        <f>Empresas!C73</f>
        <v>0</v>
      </c>
    </row>
    <row r="74" spans="1:74" ht="13.5" hidden="1" thickBot="1" x14ac:dyDescent="0.25">
      <c r="A74" s="89"/>
      <c r="B74" s="52" t="str">
        <f>IF($A74&lt;&gt;"",VLOOKUP(""&amp;$A74,Plano_Contas!$A$3:$F$1003,6,0),"")</f>
        <v/>
      </c>
      <c r="C74" s="91"/>
      <c r="D74" s="111"/>
      <c r="E74" s="112"/>
      <c r="F74" s="87"/>
      <c r="G74" s="85"/>
      <c r="H74" s="111"/>
      <c r="I74" s="112"/>
      <c r="J74" s="87"/>
      <c r="K74" s="85"/>
      <c r="L74" s="111"/>
      <c r="M74" s="112"/>
      <c r="N74" s="87"/>
      <c r="O74" s="85"/>
      <c r="P74" s="111"/>
      <c r="Q74" s="112"/>
      <c r="R74" s="87"/>
      <c r="S74" s="85"/>
      <c r="T74" s="111"/>
      <c r="U74" s="112"/>
      <c r="V74" s="87"/>
      <c r="W74" s="85"/>
      <c r="X74" s="111"/>
      <c r="Y74" s="112"/>
      <c r="Z74" s="87"/>
      <c r="AA74" s="85"/>
      <c r="AB74" s="111"/>
      <c r="AC74" s="112"/>
      <c r="AD74" s="87"/>
      <c r="AE74" s="85"/>
      <c r="AF74" s="111"/>
      <c r="AG74" s="112"/>
      <c r="AH74" s="87"/>
      <c r="AI74" s="85"/>
      <c r="AJ74" s="111"/>
      <c r="AK74" s="112"/>
      <c r="AL74" s="87"/>
      <c r="AM74" s="85"/>
      <c r="AN74" s="111"/>
      <c r="AO74" s="112"/>
      <c r="AP74" s="87"/>
      <c r="AQ74" s="85"/>
      <c r="AR74" s="111"/>
      <c r="AS74" s="112"/>
      <c r="AT74" s="87"/>
      <c r="AU74" s="85"/>
      <c r="AV74" s="111"/>
      <c r="AW74" s="112"/>
      <c r="AX74" s="87"/>
      <c r="AY74" s="85"/>
      <c r="AZ74" s="267">
        <f>SUM(E74,I74,M74,Q74,U74,Y74,AC74,AG74,AK74,AO74,AS74,AW74)</f>
        <v>0</v>
      </c>
      <c r="BA74" s="88">
        <f>SUM($G74,$K74,$O74,$S74,$W74,$AA74,$AE74,$AI74,$AM74,$AQ74,$AU74,$AY74)</f>
        <v>0</v>
      </c>
      <c r="BC74">
        <f>IF($A74&lt;&gt;"",COUNTIF($BD$3:$BD74,$BD74),0)</f>
        <v>0</v>
      </c>
      <c r="BD74" t="str">
        <f>IF($A74&lt;&gt;"",VLOOKUP(TRUNC(MID($A74,1,2),0),Plano_Contas!$H$3:$J$103,2,TRUE),"")</f>
        <v/>
      </c>
      <c r="BE74" s="201" t="str">
        <f t="shared" si="3"/>
        <v/>
      </c>
      <c r="BF74" t="str">
        <f ca="1">IF($BT74&lt;&gt;"",SUMIF($BD$3:$BD$1004,"="&amp;$BD74,INDIRECT(ADDRESS(3,BF$2,1,1)):INDIRECT(ADDRESS(1004,BF$2,1,1))),"")</f>
        <v/>
      </c>
      <c r="BG74" t="str">
        <f ca="1">IF($BT74&lt;&gt;"",SUMIF($BD$3:$BD$1004,"="&amp;$BD74,INDIRECT(ADDRESS(3,BG$2,1,1)):INDIRECT(ADDRESS(1004,BG$2,1,1))),"")</f>
        <v/>
      </c>
      <c r="BH74" t="str">
        <f ca="1">IF($BT74&lt;&gt;"",SUMIF($BD$3:$BD$1004,"="&amp;$BD74,INDIRECT(ADDRESS(3,BH$2,1,1)):INDIRECT(ADDRESS(1004,BH$2,1,1))),"")</f>
        <v/>
      </c>
      <c r="BI74" t="str">
        <f ca="1">IF($BT74&lt;&gt;"",SUMIF($BD$3:$BD$1004,"="&amp;$BD74,INDIRECT(ADDRESS(3,BI$2,1,1)):INDIRECT(ADDRESS(1004,BI$2,1,1))),"")</f>
        <v/>
      </c>
      <c r="BJ74" t="str">
        <f ca="1">IF($BT74&lt;&gt;"",SUMIF($BD$3:$BD$1004,"="&amp;$BD74,INDIRECT(ADDRESS(3,BJ$2,1,1)):INDIRECT(ADDRESS(1004,BJ$2,1,1))),"")</f>
        <v/>
      </c>
      <c r="BK74" t="str">
        <f ca="1">IF($BT74&lt;&gt;"",SUMIF($BD$3:$BD$1004,"="&amp;$BD74,INDIRECT(ADDRESS(3,BK$2,1,1)):INDIRECT(ADDRESS(1004,BK$2,1,1))),"")</f>
        <v/>
      </c>
      <c r="BL74" t="str">
        <f ca="1">IF($BT74&lt;&gt;"",SUMIF($BD$3:$BD$1004,"="&amp;$BD74,INDIRECT(ADDRESS(3,BL$2,1,1)):INDIRECT(ADDRESS(1004,BL$2,1,1))),"")</f>
        <v/>
      </c>
      <c r="BM74" t="str">
        <f ca="1">IF($BT74&lt;&gt;"",SUMIF($BD$3:$BD$1004,"="&amp;$BD74,INDIRECT(ADDRESS(3,BM$2,1,1)):INDIRECT(ADDRESS(1004,BM$2,1,1))),"")</f>
        <v/>
      </c>
      <c r="BN74" t="str">
        <f ca="1">IF($BT74&lt;&gt;"",SUMIF($BD$3:$BD$1004,"="&amp;$BD74,INDIRECT(ADDRESS(3,BN$2,1,1)):INDIRECT(ADDRESS(1004,BN$2,1,1))),"")</f>
        <v/>
      </c>
      <c r="BO74" t="str">
        <f ca="1">IF($BT74&lt;&gt;"",SUMIF($BD$3:$BD$1004,"="&amp;$BD74,INDIRECT(ADDRESS(3,BO$2,1,1)):INDIRECT(ADDRESS(1004,BO$2,1,1))),"")</f>
        <v/>
      </c>
      <c r="BP74" t="str">
        <f ca="1">IF($BT74&lt;&gt;"",SUMIF($BD$3:$BD$1004,"="&amp;$BD74,INDIRECT(ADDRESS(3,BP$2,1,1)):INDIRECT(ADDRESS(1004,BP$2,1,1))),"")</f>
        <v/>
      </c>
      <c r="BQ74" t="str">
        <f ca="1">IF($BT74&lt;&gt;"",SUMIF($BD$3:$BD$1004,"="&amp;$BD74,INDIRECT(ADDRESS(3,BQ$2,1,1)):INDIRECT(ADDRESS(1004,BQ$2,1,1))),"")</f>
        <v/>
      </c>
      <c r="BR74" t="str">
        <f ca="1">IF($BT74&lt;&gt;"",SUMIF($BD$3:$BD$1004,"="&amp;$BD74,INDIRECT(ADDRESS(3,BR$2,1,1)):INDIRECT(ADDRESS(1004,BR$2,1,1))),"")</f>
        <v/>
      </c>
      <c r="BS74" t="str">
        <f>IF($A74&lt;&gt;"",VLOOKUP(TRUNC(MID($A74,1,2),0),Plano_Contas!$H$3:$J$103,3,TRUE),"")</f>
        <v/>
      </c>
      <c r="BT74" t="str">
        <f t="shared" si="4"/>
        <v/>
      </c>
      <c r="BV74">
        <f>Empresas!C74</f>
        <v>0</v>
      </c>
    </row>
    <row r="75" spans="1:74" ht="13.5" hidden="1" thickBot="1" x14ac:dyDescent="0.25">
      <c r="A75" s="89"/>
      <c r="B75" s="52" t="str">
        <f>IF($A75&lt;&gt;"",VLOOKUP(""&amp;$A75,Plano_Contas!$A$3:$F$1003,6,0),"")</f>
        <v/>
      </c>
      <c r="C75" s="91"/>
      <c r="D75" s="111"/>
      <c r="E75" s="112"/>
      <c r="F75" s="87"/>
      <c r="G75" s="85"/>
      <c r="H75" s="111"/>
      <c r="I75" s="112"/>
      <c r="J75" s="87"/>
      <c r="K75" s="85"/>
      <c r="L75" s="111"/>
      <c r="M75" s="112"/>
      <c r="N75" s="87"/>
      <c r="O75" s="85"/>
      <c r="P75" s="111"/>
      <c r="Q75" s="112"/>
      <c r="R75" s="87"/>
      <c r="S75" s="85"/>
      <c r="T75" s="111"/>
      <c r="U75" s="112"/>
      <c r="V75" s="87"/>
      <c r="W75" s="85"/>
      <c r="X75" s="111"/>
      <c r="Y75" s="112"/>
      <c r="Z75" s="87"/>
      <c r="AA75" s="85"/>
      <c r="AB75" s="111"/>
      <c r="AC75" s="112"/>
      <c r="AD75" s="87"/>
      <c r="AE75" s="85"/>
      <c r="AF75" s="111"/>
      <c r="AG75" s="112"/>
      <c r="AH75" s="87"/>
      <c r="AI75" s="85"/>
      <c r="AJ75" s="111"/>
      <c r="AK75" s="112"/>
      <c r="AL75" s="87"/>
      <c r="AM75" s="85"/>
      <c r="AN75" s="111"/>
      <c r="AO75" s="112"/>
      <c r="AP75" s="87"/>
      <c r="AQ75" s="85"/>
      <c r="AR75" s="111"/>
      <c r="AS75" s="112"/>
      <c r="AT75" s="87"/>
      <c r="AU75" s="85"/>
      <c r="AV75" s="111"/>
      <c r="AW75" s="112"/>
      <c r="AX75" s="87"/>
      <c r="AY75" s="85"/>
      <c r="AZ75" s="267">
        <f>SUM(E75,I75,M75,Q75,U75,Y75,AC75,AG75,AK75,AO75,AS75,AW75)</f>
        <v>0</v>
      </c>
      <c r="BA75" s="88">
        <f>SUM($G75,$K75,$O75,$S75,$W75,$AA75,$AE75,$AI75,$AM75,$AQ75,$AU75,$AY75)</f>
        <v>0</v>
      </c>
      <c r="BC75">
        <f>IF($A75&lt;&gt;"",COUNTIF($BD$3:$BD75,$BD75),0)</f>
        <v>0</v>
      </c>
      <c r="BD75" t="str">
        <f>IF($A75&lt;&gt;"",VLOOKUP(TRUNC(MID($A75,1,2),0),Plano_Contas!$H$3:$J$103,2,TRUE),"")</f>
        <v/>
      </c>
      <c r="BE75" s="201" t="str">
        <f t="shared" si="3"/>
        <v/>
      </c>
      <c r="BF75" t="str">
        <f ca="1">IF($BT75&lt;&gt;"",SUMIF($BD$3:$BD$1004,"="&amp;$BD75,INDIRECT(ADDRESS(3,BF$2,1,1)):INDIRECT(ADDRESS(1004,BF$2,1,1))),"")</f>
        <v/>
      </c>
      <c r="BG75" t="str">
        <f ca="1">IF($BT75&lt;&gt;"",SUMIF($BD$3:$BD$1004,"="&amp;$BD75,INDIRECT(ADDRESS(3,BG$2,1,1)):INDIRECT(ADDRESS(1004,BG$2,1,1))),"")</f>
        <v/>
      </c>
      <c r="BH75" t="str">
        <f ca="1">IF($BT75&lt;&gt;"",SUMIF($BD$3:$BD$1004,"="&amp;$BD75,INDIRECT(ADDRESS(3,BH$2,1,1)):INDIRECT(ADDRESS(1004,BH$2,1,1))),"")</f>
        <v/>
      </c>
      <c r="BI75" t="str">
        <f ca="1">IF($BT75&lt;&gt;"",SUMIF($BD$3:$BD$1004,"="&amp;$BD75,INDIRECT(ADDRESS(3,BI$2,1,1)):INDIRECT(ADDRESS(1004,BI$2,1,1))),"")</f>
        <v/>
      </c>
      <c r="BJ75" t="str">
        <f ca="1">IF($BT75&lt;&gt;"",SUMIF($BD$3:$BD$1004,"="&amp;$BD75,INDIRECT(ADDRESS(3,BJ$2,1,1)):INDIRECT(ADDRESS(1004,BJ$2,1,1))),"")</f>
        <v/>
      </c>
      <c r="BK75" t="str">
        <f ca="1">IF($BT75&lt;&gt;"",SUMIF($BD$3:$BD$1004,"="&amp;$BD75,INDIRECT(ADDRESS(3,BK$2,1,1)):INDIRECT(ADDRESS(1004,BK$2,1,1))),"")</f>
        <v/>
      </c>
      <c r="BL75" t="str">
        <f ca="1">IF($BT75&lt;&gt;"",SUMIF($BD$3:$BD$1004,"="&amp;$BD75,INDIRECT(ADDRESS(3,BL$2,1,1)):INDIRECT(ADDRESS(1004,BL$2,1,1))),"")</f>
        <v/>
      </c>
      <c r="BM75" t="str">
        <f ca="1">IF($BT75&lt;&gt;"",SUMIF($BD$3:$BD$1004,"="&amp;$BD75,INDIRECT(ADDRESS(3,BM$2,1,1)):INDIRECT(ADDRESS(1004,BM$2,1,1))),"")</f>
        <v/>
      </c>
      <c r="BN75" t="str">
        <f ca="1">IF($BT75&lt;&gt;"",SUMIF($BD$3:$BD$1004,"="&amp;$BD75,INDIRECT(ADDRESS(3,BN$2,1,1)):INDIRECT(ADDRESS(1004,BN$2,1,1))),"")</f>
        <v/>
      </c>
      <c r="BO75" t="str">
        <f ca="1">IF($BT75&lt;&gt;"",SUMIF($BD$3:$BD$1004,"="&amp;$BD75,INDIRECT(ADDRESS(3,BO$2,1,1)):INDIRECT(ADDRESS(1004,BO$2,1,1))),"")</f>
        <v/>
      </c>
      <c r="BP75" t="str">
        <f ca="1">IF($BT75&lt;&gt;"",SUMIF($BD$3:$BD$1004,"="&amp;$BD75,INDIRECT(ADDRESS(3,BP$2,1,1)):INDIRECT(ADDRESS(1004,BP$2,1,1))),"")</f>
        <v/>
      </c>
      <c r="BQ75" t="str">
        <f ca="1">IF($BT75&lt;&gt;"",SUMIF($BD$3:$BD$1004,"="&amp;$BD75,INDIRECT(ADDRESS(3,BQ$2,1,1)):INDIRECT(ADDRESS(1004,BQ$2,1,1))),"")</f>
        <v/>
      </c>
      <c r="BR75" t="str">
        <f ca="1">IF($BT75&lt;&gt;"",SUMIF($BD$3:$BD$1004,"="&amp;$BD75,INDIRECT(ADDRESS(3,BR$2,1,1)):INDIRECT(ADDRESS(1004,BR$2,1,1))),"")</f>
        <v/>
      </c>
      <c r="BS75" t="str">
        <f>IF($A75&lt;&gt;"",VLOOKUP(TRUNC(MID($A75,1,2),0),Plano_Contas!$H$3:$J$103,3,TRUE),"")</f>
        <v/>
      </c>
      <c r="BT75" t="str">
        <f t="shared" si="4"/>
        <v/>
      </c>
      <c r="BV75">
        <f>Empresas!C75</f>
        <v>0</v>
      </c>
    </row>
    <row r="76" spans="1:74" ht="13.5" hidden="1" thickBot="1" x14ac:dyDescent="0.25">
      <c r="A76" s="89"/>
      <c r="B76" s="52" t="str">
        <f>IF($A76&lt;&gt;"",VLOOKUP(""&amp;$A76,Plano_Contas!$A$3:$F$1003,6,0),"")</f>
        <v/>
      </c>
      <c r="C76" s="113"/>
      <c r="D76" s="111"/>
      <c r="E76" s="112"/>
      <c r="F76" s="87"/>
      <c r="G76" s="85"/>
      <c r="H76" s="111"/>
      <c r="I76" s="112"/>
      <c r="J76" s="87"/>
      <c r="K76" s="85"/>
      <c r="L76" s="111"/>
      <c r="M76" s="112"/>
      <c r="N76" s="87"/>
      <c r="O76" s="85"/>
      <c r="P76" s="111"/>
      <c r="Q76" s="112"/>
      <c r="R76" s="87"/>
      <c r="S76" s="85"/>
      <c r="T76" s="111"/>
      <c r="U76" s="112"/>
      <c r="V76" s="87"/>
      <c r="W76" s="85"/>
      <c r="X76" s="111"/>
      <c r="Y76" s="112"/>
      <c r="Z76" s="87"/>
      <c r="AA76" s="85"/>
      <c r="AB76" s="111"/>
      <c r="AC76" s="112"/>
      <c r="AD76" s="87"/>
      <c r="AE76" s="85"/>
      <c r="AF76" s="111"/>
      <c r="AG76" s="112"/>
      <c r="AH76" s="87"/>
      <c r="AI76" s="85"/>
      <c r="AJ76" s="111"/>
      <c r="AK76" s="112"/>
      <c r="AL76" s="87"/>
      <c r="AM76" s="85"/>
      <c r="AN76" s="111"/>
      <c r="AO76" s="112"/>
      <c r="AP76" s="87"/>
      <c r="AQ76" s="85"/>
      <c r="AR76" s="111"/>
      <c r="AS76" s="112"/>
      <c r="AT76" s="87"/>
      <c r="AU76" s="85"/>
      <c r="AV76" s="111"/>
      <c r="AW76" s="112"/>
      <c r="AX76" s="87"/>
      <c r="AY76" s="85"/>
      <c r="AZ76" s="267">
        <f>SUM(E76,I76,M76,Q76,U76,Y76,AC76,AG76,AK76,AO76,AS76,AW76)</f>
        <v>0</v>
      </c>
      <c r="BA76" s="88">
        <f>SUM($G76,$K76,$O76,$S76,$W76,$AA76,$AE76,$AI76,$AM76,$AQ76,$AU76,$AY76)</f>
        <v>0</v>
      </c>
      <c r="BC76">
        <f>IF($A76&lt;&gt;"",COUNTIF($BD$3:$BD76,$BD76),0)</f>
        <v>0</v>
      </c>
      <c r="BD76" t="str">
        <f>IF($A76&lt;&gt;"",VLOOKUP(TRUNC(MID($A76,1,2),0),Plano_Contas!$H$3:$J$103,2,TRUE),"")</f>
        <v/>
      </c>
      <c r="BE76" s="201" t="str">
        <f t="shared" si="3"/>
        <v/>
      </c>
      <c r="BF76" t="str">
        <f ca="1">IF($BT76&lt;&gt;"",SUMIF($BD$3:$BD$1004,"="&amp;$BD76,INDIRECT(ADDRESS(3,BF$2,1,1)):INDIRECT(ADDRESS(1004,BF$2,1,1))),"")</f>
        <v/>
      </c>
      <c r="BG76" t="str">
        <f ca="1">IF($BT76&lt;&gt;"",SUMIF($BD$3:$BD$1004,"="&amp;$BD76,INDIRECT(ADDRESS(3,BG$2,1,1)):INDIRECT(ADDRESS(1004,BG$2,1,1))),"")</f>
        <v/>
      </c>
      <c r="BH76" t="str">
        <f ca="1">IF($BT76&lt;&gt;"",SUMIF($BD$3:$BD$1004,"="&amp;$BD76,INDIRECT(ADDRESS(3,BH$2,1,1)):INDIRECT(ADDRESS(1004,BH$2,1,1))),"")</f>
        <v/>
      </c>
      <c r="BI76" t="str">
        <f ca="1">IF($BT76&lt;&gt;"",SUMIF($BD$3:$BD$1004,"="&amp;$BD76,INDIRECT(ADDRESS(3,BI$2,1,1)):INDIRECT(ADDRESS(1004,BI$2,1,1))),"")</f>
        <v/>
      </c>
      <c r="BJ76" t="str">
        <f ca="1">IF($BT76&lt;&gt;"",SUMIF($BD$3:$BD$1004,"="&amp;$BD76,INDIRECT(ADDRESS(3,BJ$2,1,1)):INDIRECT(ADDRESS(1004,BJ$2,1,1))),"")</f>
        <v/>
      </c>
      <c r="BK76" t="str">
        <f ca="1">IF($BT76&lt;&gt;"",SUMIF($BD$3:$BD$1004,"="&amp;$BD76,INDIRECT(ADDRESS(3,BK$2,1,1)):INDIRECT(ADDRESS(1004,BK$2,1,1))),"")</f>
        <v/>
      </c>
      <c r="BL76" t="str">
        <f ca="1">IF($BT76&lt;&gt;"",SUMIF($BD$3:$BD$1004,"="&amp;$BD76,INDIRECT(ADDRESS(3,BL$2,1,1)):INDIRECT(ADDRESS(1004,BL$2,1,1))),"")</f>
        <v/>
      </c>
      <c r="BM76" t="str">
        <f ca="1">IF($BT76&lt;&gt;"",SUMIF($BD$3:$BD$1004,"="&amp;$BD76,INDIRECT(ADDRESS(3,BM$2,1,1)):INDIRECT(ADDRESS(1004,BM$2,1,1))),"")</f>
        <v/>
      </c>
      <c r="BN76" t="str">
        <f ca="1">IF($BT76&lt;&gt;"",SUMIF($BD$3:$BD$1004,"="&amp;$BD76,INDIRECT(ADDRESS(3,BN$2,1,1)):INDIRECT(ADDRESS(1004,BN$2,1,1))),"")</f>
        <v/>
      </c>
      <c r="BO76" t="str">
        <f ca="1">IF($BT76&lt;&gt;"",SUMIF($BD$3:$BD$1004,"="&amp;$BD76,INDIRECT(ADDRESS(3,BO$2,1,1)):INDIRECT(ADDRESS(1004,BO$2,1,1))),"")</f>
        <v/>
      </c>
      <c r="BP76" t="str">
        <f ca="1">IF($BT76&lt;&gt;"",SUMIF($BD$3:$BD$1004,"="&amp;$BD76,INDIRECT(ADDRESS(3,BP$2,1,1)):INDIRECT(ADDRESS(1004,BP$2,1,1))),"")</f>
        <v/>
      </c>
      <c r="BQ76" t="str">
        <f ca="1">IF($BT76&lt;&gt;"",SUMIF($BD$3:$BD$1004,"="&amp;$BD76,INDIRECT(ADDRESS(3,BQ$2,1,1)):INDIRECT(ADDRESS(1004,BQ$2,1,1))),"")</f>
        <v/>
      </c>
      <c r="BR76" t="str">
        <f ca="1">IF($BT76&lt;&gt;"",SUMIF($BD$3:$BD$1004,"="&amp;$BD76,INDIRECT(ADDRESS(3,BR$2,1,1)):INDIRECT(ADDRESS(1004,BR$2,1,1))),"")</f>
        <v/>
      </c>
      <c r="BS76" t="str">
        <f>IF($A76&lt;&gt;"",VLOOKUP(TRUNC(MID($A76,1,2),0),Plano_Contas!$H$3:$J$103,3,TRUE),"")</f>
        <v/>
      </c>
      <c r="BT76" t="str">
        <f t="shared" si="4"/>
        <v/>
      </c>
      <c r="BV76">
        <f>Empresas!C76</f>
        <v>0</v>
      </c>
    </row>
    <row r="77" spans="1:74" ht="13.5" hidden="1" thickBot="1" x14ac:dyDescent="0.25">
      <c r="A77" s="89"/>
      <c r="B77" s="52" t="str">
        <f>IF($A77&lt;&gt;"",VLOOKUP(""&amp;$A77,Plano_Contas!$A$3:$F$1003,6,0),"")</f>
        <v/>
      </c>
      <c r="C77" s="91"/>
      <c r="D77" s="111"/>
      <c r="E77" s="112"/>
      <c r="F77" s="87"/>
      <c r="G77" s="85"/>
      <c r="H77" s="111"/>
      <c r="I77" s="112"/>
      <c r="J77" s="87"/>
      <c r="K77" s="85"/>
      <c r="L77" s="111"/>
      <c r="M77" s="112"/>
      <c r="N77" s="87"/>
      <c r="O77" s="85"/>
      <c r="P77" s="111"/>
      <c r="Q77" s="112"/>
      <c r="R77" s="87"/>
      <c r="S77" s="85"/>
      <c r="T77" s="111"/>
      <c r="U77" s="112"/>
      <c r="V77" s="87"/>
      <c r="W77" s="85"/>
      <c r="X77" s="111"/>
      <c r="Y77" s="112"/>
      <c r="Z77" s="87"/>
      <c r="AA77" s="85"/>
      <c r="AB77" s="111"/>
      <c r="AC77" s="112"/>
      <c r="AD77" s="87"/>
      <c r="AE77" s="85"/>
      <c r="AF77" s="111"/>
      <c r="AG77" s="112"/>
      <c r="AH77" s="87"/>
      <c r="AI77" s="85"/>
      <c r="AJ77" s="111"/>
      <c r="AK77" s="112"/>
      <c r="AL77" s="87"/>
      <c r="AM77" s="85"/>
      <c r="AN77" s="111"/>
      <c r="AO77" s="112"/>
      <c r="AP77" s="87"/>
      <c r="AQ77" s="85"/>
      <c r="AR77" s="111"/>
      <c r="AS77" s="112"/>
      <c r="AT77" s="87"/>
      <c r="AU77" s="85"/>
      <c r="AV77" s="111"/>
      <c r="AW77" s="112"/>
      <c r="AX77" s="87"/>
      <c r="AY77" s="85"/>
      <c r="AZ77" s="267">
        <f>SUM(E77,I77,M77,Q77,U77,Y77,AC77,AG77,AK77,AO77,AS77,AW77)</f>
        <v>0</v>
      </c>
      <c r="BA77" s="88">
        <f>SUM($G77,$K77,$O77,$S77,$W77,$AA77,$AE77,$AI77,$AM77,$AQ77,$AU77,$AY77)</f>
        <v>0</v>
      </c>
      <c r="BC77">
        <f>IF($A77&lt;&gt;"",COUNTIF($BD$3:$BD77,$BD77),0)</f>
        <v>0</v>
      </c>
      <c r="BD77" t="str">
        <f>IF($A77&lt;&gt;"",VLOOKUP(TRUNC(MID($A77,1,2),0),Plano_Contas!$H$3:$J$103,2,TRUE),"")</f>
        <v/>
      </c>
      <c r="BE77" s="201" t="str">
        <f t="shared" si="3"/>
        <v/>
      </c>
      <c r="BF77" t="str">
        <f ca="1">IF($BT77&lt;&gt;"",SUMIF($BD$3:$BD$1004,"="&amp;$BD77,INDIRECT(ADDRESS(3,BF$2,1,1)):INDIRECT(ADDRESS(1004,BF$2,1,1))),"")</f>
        <v/>
      </c>
      <c r="BG77" t="str">
        <f ca="1">IF($BT77&lt;&gt;"",SUMIF($BD$3:$BD$1004,"="&amp;$BD77,INDIRECT(ADDRESS(3,BG$2,1,1)):INDIRECT(ADDRESS(1004,BG$2,1,1))),"")</f>
        <v/>
      </c>
      <c r="BH77" t="str">
        <f ca="1">IF($BT77&lt;&gt;"",SUMIF($BD$3:$BD$1004,"="&amp;$BD77,INDIRECT(ADDRESS(3,BH$2,1,1)):INDIRECT(ADDRESS(1004,BH$2,1,1))),"")</f>
        <v/>
      </c>
      <c r="BI77" t="str">
        <f ca="1">IF($BT77&lt;&gt;"",SUMIF($BD$3:$BD$1004,"="&amp;$BD77,INDIRECT(ADDRESS(3,BI$2,1,1)):INDIRECT(ADDRESS(1004,BI$2,1,1))),"")</f>
        <v/>
      </c>
      <c r="BJ77" t="str">
        <f ca="1">IF($BT77&lt;&gt;"",SUMIF($BD$3:$BD$1004,"="&amp;$BD77,INDIRECT(ADDRESS(3,BJ$2,1,1)):INDIRECT(ADDRESS(1004,BJ$2,1,1))),"")</f>
        <v/>
      </c>
      <c r="BK77" t="str">
        <f ca="1">IF($BT77&lt;&gt;"",SUMIF($BD$3:$BD$1004,"="&amp;$BD77,INDIRECT(ADDRESS(3,BK$2,1,1)):INDIRECT(ADDRESS(1004,BK$2,1,1))),"")</f>
        <v/>
      </c>
      <c r="BL77" t="str">
        <f ca="1">IF($BT77&lt;&gt;"",SUMIF($BD$3:$BD$1004,"="&amp;$BD77,INDIRECT(ADDRESS(3,BL$2,1,1)):INDIRECT(ADDRESS(1004,BL$2,1,1))),"")</f>
        <v/>
      </c>
      <c r="BM77" t="str">
        <f ca="1">IF($BT77&lt;&gt;"",SUMIF($BD$3:$BD$1004,"="&amp;$BD77,INDIRECT(ADDRESS(3,BM$2,1,1)):INDIRECT(ADDRESS(1004,BM$2,1,1))),"")</f>
        <v/>
      </c>
      <c r="BN77" t="str">
        <f ca="1">IF($BT77&lt;&gt;"",SUMIF($BD$3:$BD$1004,"="&amp;$BD77,INDIRECT(ADDRESS(3,BN$2,1,1)):INDIRECT(ADDRESS(1004,BN$2,1,1))),"")</f>
        <v/>
      </c>
      <c r="BO77" t="str">
        <f ca="1">IF($BT77&lt;&gt;"",SUMIF($BD$3:$BD$1004,"="&amp;$BD77,INDIRECT(ADDRESS(3,BO$2,1,1)):INDIRECT(ADDRESS(1004,BO$2,1,1))),"")</f>
        <v/>
      </c>
      <c r="BP77" t="str">
        <f ca="1">IF($BT77&lt;&gt;"",SUMIF($BD$3:$BD$1004,"="&amp;$BD77,INDIRECT(ADDRESS(3,BP$2,1,1)):INDIRECT(ADDRESS(1004,BP$2,1,1))),"")</f>
        <v/>
      </c>
      <c r="BQ77" t="str">
        <f ca="1">IF($BT77&lt;&gt;"",SUMIF($BD$3:$BD$1004,"="&amp;$BD77,INDIRECT(ADDRESS(3,BQ$2,1,1)):INDIRECT(ADDRESS(1004,BQ$2,1,1))),"")</f>
        <v/>
      </c>
      <c r="BR77" t="str">
        <f ca="1">IF($BT77&lt;&gt;"",SUMIF($BD$3:$BD$1004,"="&amp;$BD77,INDIRECT(ADDRESS(3,BR$2,1,1)):INDIRECT(ADDRESS(1004,BR$2,1,1))),"")</f>
        <v/>
      </c>
      <c r="BS77" t="str">
        <f>IF($A77&lt;&gt;"",VLOOKUP(TRUNC(MID($A77,1,2),0),Plano_Contas!$H$3:$J$103,3,TRUE),"")</f>
        <v/>
      </c>
      <c r="BT77" t="str">
        <f t="shared" si="4"/>
        <v/>
      </c>
      <c r="BV77">
        <f>Empresas!C77</f>
        <v>0</v>
      </c>
    </row>
    <row r="78" spans="1:74" ht="13.5" hidden="1" thickBot="1" x14ac:dyDescent="0.25">
      <c r="A78" s="89"/>
      <c r="B78" s="94" t="str">
        <f>IF($A78&lt;&gt;"",VLOOKUP(""&amp;$A78,Plano_Contas!$A$3:$F$1003,6,0),"")</f>
        <v/>
      </c>
      <c r="C78" s="113"/>
      <c r="D78" s="111"/>
      <c r="E78" s="112"/>
      <c r="F78" s="87"/>
      <c r="G78" s="85"/>
      <c r="H78" s="111"/>
      <c r="I78" s="112"/>
      <c r="J78" s="87"/>
      <c r="K78" s="85"/>
      <c r="L78" s="111"/>
      <c r="M78" s="112"/>
      <c r="N78" s="87"/>
      <c r="O78" s="85"/>
      <c r="P78" s="111"/>
      <c r="Q78" s="112"/>
      <c r="R78" s="87"/>
      <c r="S78" s="85"/>
      <c r="T78" s="111"/>
      <c r="U78" s="112"/>
      <c r="V78" s="87"/>
      <c r="W78" s="85"/>
      <c r="X78" s="111"/>
      <c r="Y78" s="112"/>
      <c r="Z78" s="87"/>
      <c r="AA78" s="85"/>
      <c r="AB78" s="111"/>
      <c r="AC78" s="112"/>
      <c r="AD78" s="87"/>
      <c r="AE78" s="85"/>
      <c r="AF78" s="111"/>
      <c r="AG78" s="112"/>
      <c r="AH78" s="87"/>
      <c r="AI78" s="85"/>
      <c r="AJ78" s="111"/>
      <c r="AK78" s="112"/>
      <c r="AL78" s="87"/>
      <c r="AM78" s="85"/>
      <c r="AN78" s="111"/>
      <c r="AO78" s="112"/>
      <c r="AP78" s="87"/>
      <c r="AQ78" s="85"/>
      <c r="AR78" s="111"/>
      <c r="AS78" s="112"/>
      <c r="AT78" s="87"/>
      <c r="AU78" s="85"/>
      <c r="AV78" s="111"/>
      <c r="AW78" s="112"/>
      <c r="AX78" s="87"/>
      <c r="AY78" s="85"/>
      <c r="AZ78" s="267">
        <f>SUM(E78,I78,M78,Q78,U78,Y78,AC78,AG78,AK78,AO78,AS78,AW78)</f>
        <v>0</v>
      </c>
      <c r="BA78" s="88">
        <f>SUM($G78,$K78,$O78,$S78,$W78,$AA78,$AE78,$AI78,$AM78,$AQ78,$AU78,$AY78)</f>
        <v>0</v>
      </c>
      <c r="BC78">
        <f>IF($A78&lt;&gt;"",COUNTIF($BD$3:$BD78,$BD78),0)</f>
        <v>0</v>
      </c>
      <c r="BD78" t="str">
        <f>IF($A78&lt;&gt;"",VLOOKUP(TRUNC(MID($A78,1,2),0),Plano_Contas!$H$3:$J$103,2,TRUE),"")</f>
        <v/>
      </c>
      <c r="BE78" s="201" t="str">
        <f t="shared" si="3"/>
        <v/>
      </c>
      <c r="BF78" t="str">
        <f ca="1">IF($BT78&lt;&gt;"",SUMIF($BD$3:$BD$1004,"="&amp;$BD78,INDIRECT(ADDRESS(3,BF$2,1,1)):INDIRECT(ADDRESS(1004,BF$2,1,1))),"")</f>
        <v/>
      </c>
      <c r="BG78" t="str">
        <f ca="1">IF($BT78&lt;&gt;"",SUMIF($BD$3:$BD$1004,"="&amp;$BD78,INDIRECT(ADDRESS(3,BG$2,1,1)):INDIRECT(ADDRESS(1004,BG$2,1,1))),"")</f>
        <v/>
      </c>
      <c r="BH78" t="str">
        <f ca="1">IF($BT78&lt;&gt;"",SUMIF($BD$3:$BD$1004,"="&amp;$BD78,INDIRECT(ADDRESS(3,BH$2,1,1)):INDIRECT(ADDRESS(1004,BH$2,1,1))),"")</f>
        <v/>
      </c>
      <c r="BI78" t="str">
        <f ca="1">IF($BT78&lt;&gt;"",SUMIF($BD$3:$BD$1004,"="&amp;$BD78,INDIRECT(ADDRESS(3,BI$2,1,1)):INDIRECT(ADDRESS(1004,BI$2,1,1))),"")</f>
        <v/>
      </c>
      <c r="BJ78" t="str">
        <f ca="1">IF($BT78&lt;&gt;"",SUMIF($BD$3:$BD$1004,"="&amp;$BD78,INDIRECT(ADDRESS(3,BJ$2,1,1)):INDIRECT(ADDRESS(1004,BJ$2,1,1))),"")</f>
        <v/>
      </c>
      <c r="BK78" t="str">
        <f ca="1">IF($BT78&lt;&gt;"",SUMIF($BD$3:$BD$1004,"="&amp;$BD78,INDIRECT(ADDRESS(3,BK$2,1,1)):INDIRECT(ADDRESS(1004,BK$2,1,1))),"")</f>
        <v/>
      </c>
      <c r="BL78" t="str">
        <f ca="1">IF($BT78&lt;&gt;"",SUMIF($BD$3:$BD$1004,"="&amp;$BD78,INDIRECT(ADDRESS(3,BL$2,1,1)):INDIRECT(ADDRESS(1004,BL$2,1,1))),"")</f>
        <v/>
      </c>
      <c r="BM78" t="str">
        <f ca="1">IF($BT78&lt;&gt;"",SUMIF($BD$3:$BD$1004,"="&amp;$BD78,INDIRECT(ADDRESS(3,BM$2,1,1)):INDIRECT(ADDRESS(1004,BM$2,1,1))),"")</f>
        <v/>
      </c>
      <c r="BN78" t="str">
        <f ca="1">IF($BT78&lt;&gt;"",SUMIF($BD$3:$BD$1004,"="&amp;$BD78,INDIRECT(ADDRESS(3,BN$2,1,1)):INDIRECT(ADDRESS(1004,BN$2,1,1))),"")</f>
        <v/>
      </c>
      <c r="BO78" t="str">
        <f ca="1">IF($BT78&lt;&gt;"",SUMIF($BD$3:$BD$1004,"="&amp;$BD78,INDIRECT(ADDRESS(3,BO$2,1,1)):INDIRECT(ADDRESS(1004,BO$2,1,1))),"")</f>
        <v/>
      </c>
      <c r="BP78" t="str">
        <f ca="1">IF($BT78&lt;&gt;"",SUMIF($BD$3:$BD$1004,"="&amp;$BD78,INDIRECT(ADDRESS(3,BP$2,1,1)):INDIRECT(ADDRESS(1004,BP$2,1,1))),"")</f>
        <v/>
      </c>
      <c r="BQ78" t="str">
        <f ca="1">IF($BT78&lt;&gt;"",SUMIF($BD$3:$BD$1004,"="&amp;$BD78,INDIRECT(ADDRESS(3,BQ$2,1,1)):INDIRECT(ADDRESS(1004,BQ$2,1,1))),"")</f>
        <v/>
      </c>
      <c r="BR78" t="str">
        <f ca="1">IF($BT78&lt;&gt;"",SUMIF($BD$3:$BD$1004,"="&amp;$BD78,INDIRECT(ADDRESS(3,BR$2,1,1)):INDIRECT(ADDRESS(1004,BR$2,1,1))),"")</f>
        <v/>
      </c>
      <c r="BS78" t="str">
        <f>IF($A78&lt;&gt;"",VLOOKUP(TRUNC(MID($A78,1,2),0),Plano_Contas!$H$3:$J$103,3,TRUE),"")</f>
        <v/>
      </c>
      <c r="BT78" t="str">
        <f t="shared" si="4"/>
        <v/>
      </c>
      <c r="BV78">
        <f>Empresas!C78</f>
        <v>0</v>
      </c>
    </row>
    <row r="79" spans="1:74" ht="13.5" hidden="1" thickBot="1" x14ac:dyDescent="0.25">
      <c r="A79" s="89"/>
      <c r="B79" s="94" t="str">
        <f>IF($A79&lt;&gt;"",VLOOKUP(""&amp;$A79,Plano_Contas!$A$3:$F$1003,6,0),"")</f>
        <v/>
      </c>
      <c r="C79" s="91"/>
      <c r="D79" s="111"/>
      <c r="E79" s="112"/>
      <c r="F79" s="87"/>
      <c r="G79" s="85"/>
      <c r="H79" s="111"/>
      <c r="I79" s="112"/>
      <c r="J79" s="87"/>
      <c r="K79" s="85"/>
      <c r="L79" s="111"/>
      <c r="M79" s="112"/>
      <c r="N79" s="87"/>
      <c r="O79" s="85"/>
      <c r="P79" s="111"/>
      <c r="Q79" s="112"/>
      <c r="R79" s="87"/>
      <c r="S79" s="85"/>
      <c r="T79" s="111"/>
      <c r="U79" s="112"/>
      <c r="V79" s="87"/>
      <c r="W79" s="85"/>
      <c r="X79" s="111"/>
      <c r="Y79" s="112"/>
      <c r="Z79" s="87"/>
      <c r="AA79" s="85"/>
      <c r="AB79" s="111"/>
      <c r="AC79" s="112"/>
      <c r="AD79" s="87"/>
      <c r="AE79" s="85"/>
      <c r="AF79" s="111"/>
      <c r="AG79" s="112"/>
      <c r="AH79" s="87"/>
      <c r="AI79" s="85"/>
      <c r="AJ79" s="111"/>
      <c r="AK79" s="112"/>
      <c r="AL79" s="87"/>
      <c r="AM79" s="85"/>
      <c r="AN79" s="111"/>
      <c r="AO79" s="112"/>
      <c r="AP79" s="87"/>
      <c r="AQ79" s="85"/>
      <c r="AR79" s="111"/>
      <c r="AS79" s="112"/>
      <c r="AT79" s="87"/>
      <c r="AU79" s="85"/>
      <c r="AV79" s="111"/>
      <c r="AW79" s="112"/>
      <c r="AX79" s="87"/>
      <c r="AY79" s="85"/>
      <c r="AZ79" s="267">
        <f>SUM(E79,I79,M79,Q79,U79,Y79,AC79,AG79,AK79,AO79,AS79,AW79)</f>
        <v>0</v>
      </c>
      <c r="BA79" s="88">
        <f>SUM($G79,$K79,$O79,$S79,$W79,$AA79,$AE79,$AI79,$AM79,$AQ79,$AU79,$AY79)</f>
        <v>0</v>
      </c>
      <c r="BC79">
        <f>IF($A79&lt;&gt;"",COUNTIF($BD$3:$BD79,$BD79),0)</f>
        <v>0</v>
      </c>
      <c r="BD79" t="str">
        <f>IF($A79&lt;&gt;"",VLOOKUP(TRUNC(MID($A79,1,2),0),Plano_Contas!$H$3:$J$103,2,TRUE),"")</f>
        <v/>
      </c>
      <c r="BE79" s="201" t="str">
        <f t="shared" si="3"/>
        <v/>
      </c>
      <c r="BF79" t="str">
        <f ca="1">IF($BT79&lt;&gt;"",SUMIF($BD$3:$BD$1004,"="&amp;$BD79,INDIRECT(ADDRESS(3,BF$2,1,1)):INDIRECT(ADDRESS(1004,BF$2,1,1))),"")</f>
        <v/>
      </c>
      <c r="BG79" t="str">
        <f ca="1">IF($BT79&lt;&gt;"",SUMIF($BD$3:$BD$1004,"="&amp;$BD79,INDIRECT(ADDRESS(3,BG$2,1,1)):INDIRECT(ADDRESS(1004,BG$2,1,1))),"")</f>
        <v/>
      </c>
      <c r="BH79" t="str">
        <f ca="1">IF($BT79&lt;&gt;"",SUMIF($BD$3:$BD$1004,"="&amp;$BD79,INDIRECT(ADDRESS(3,BH$2,1,1)):INDIRECT(ADDRESS(1004,BH$2,1,1))),"")</f>
        <v/>
      </c>
      <c r="BI79" t="str">
        <f ca="1">IF($BT79&lt;&gt;"",SUMIF($BD$3:$BD$1004,"="&amp;$BD79,INDIRECT(ADDRESS(3,BI$2,1,1)):INDIRECT(ADDRESS(1004,BI$2,1,1))),"")</f>
        <v/>
      </c>
      <c r="BJ79" t="str">
        <f ca="1">IF($BT79&lt;&gt;"",SUMIF($BD$3:$BD$1004,"="&amp;$BD79,INDIRECT(ADDRESS(3,BJ$2,1,1)):INDIRECT(ADDRESS(1004,BJ$2,1,1))),"")</f>
        <v/>
      </c>
      <c r="BK79" t="str">
        <f ca="1">IF($BT79&lt;&gt;"",SUMIF($BD$3:$BD$1004,"="&amp;$BD79,INDIRECT(ADDRESS(3,BK$2,1,1)):INDIRECT(ADDRESS(1004,BK$2,1,1))),"")</f>
        <v/>
      </c>
      <c r="BL79" t="str">
        <f ca="1">IF($BT79&lt;&gt;"",SUMIF($BD$3:$BD$1004,"="&amp;$BD79,INDIRECT(ADDRESS(3,BL$2,1,1)):INDIRECT(ADDRESS(1004,BL$2,1,1))),"")</f>
        <v/>
      </c>
      <c r="BM79" t="str">
        <f ca="1">IF($BT79&lt;&gt;"",SUMIF($BD$3:$BD$1004,"="&amp;$BD79,INDIRECT(ADDRESS(3,BM$2,1,1)):INDIRECT(ADDRESS(1004,BM$2,1,1))),"")</f>
        <v/>
      </c>
      <c r="BN79" t="str">
        <f ca="1">IF($BT79&lt;&gt;"",SUMIF($BD$3:$BD$1004,"="&amp;$BD79,INDIRECT(ADDRESS(3,BN$2,1,1)):INDIRECT(ADDRESS(1004,BN$2,1,1))),"")</f>
        <v/>
      </c>
      <c r="BO79" t="str">
        <f ca="1">IF($BT79&lt;&gt;"",SUMIF($BD$3:$BD$1004,"="&amp;$BD79,INDIRECT(ADDRESS(3,BO$2,1,1)):INDIRECT(ADDRESS(1004,BO$2,1,1))),"")</f>
        <v/>
      </c>
      <c r="BP79" t="str">
        <f ca="1">IF($BT79&lt;&gt;"",SUMIF($BD$3:$BD$1004,"="&amp;$BD79,INDIRECT(ADDRESS(3,BP$2,1,1)):INDIRECT(ADDRESS(1004,BP$2,1,1))),"")</f>
        <v/>
      </c>
      <c r="BQ79" t="str">
        <f ca="1">IF($BT79&lt;&gt;"",SUMIF($BD$3:$BD$1004,"="&amp;$BD79,INDIRECT(ADDRESS(3,BQ$2,1,1)):INDIRECT(ADDRESS(1004,BQ$2,1,1))),"")</f>
        <v/>
      </c>
      <c r="BR79" t="str">
        <f ca="1">IF($BT79&lt;&gt;"",SUMIF($BD$3:$BD$1004,"="&amp;$BD79,INDIRECT(ADDRESS(3,BR$2,1,1)):INDIRECT(ADDRESS(1004,BR$2,1,1))),"")</f>
        <v/>
      </c>
      <c r="BS79" t="str">
        <f>IF($A79&lt;&gt;"",VLOOKUP(TRUNC(MID($A79,1,2),0),Plano_Contas!$H$3:$J$103,3,TRUE),"")</f>
        <v/>
      </c>
      <c r="BT79" t="str">
        <f t="shared" si="4"/>
        <v/>
      </c>
      <c r="BV79">
        <f>Empresas!C79</f>
        <v>0</v>
      </c>
    </row>
    <row r="80" spans="1:74" ht="13.5" hidden="1" thickBot="1" x14ac:dyDescent="0.25">
      <c r="A80" s="89"/>
      <c r="B80" s="52" t="str">
        <f>IF($A80&lt;&gt;"",VLOOKUP(""&amp;$A80,Plano_Contas!$A$3:$F$1003,6,0),"")</f>
        <v/>
      </c>
      <c r="C80" s="91"/>
      <c r="D80" s="111"/>
      <c r="E80" s="112"/>
      <c r="F80" s="87"/>
      <c r="G80" s="85"/>
      <c r="H80" s="111"/>
      <c r="I80" s="112"/>
      <c r="J80" s="87"/>
      <c r="K80" s="85"/>
      <c r="L80" s="111"/>
      <c r="M80" s="112"/>
      <c r="N80" s="87"/>
      <c r="O80" s="85"/>
      <c r="P80" s="111"/>
      <c r="Q80" s="112"/>
      <c r="R80" s="87"/>
      <c r="S80" s="85"/>
      <c r="T80" s="111"/>
      <c r="U80" s="112"/>
      <c r="V80" s="87"/>
      <c r="W80" s="85"/>
      <c r="X80" s="111"/>
      <c r="Y80" s="112"/>
      <c r="Z80" s="87"/>
      <c r="AA80" s="85"/>
      <c r="AB80" s="111"/>
      <c r="AC80" s="112"/>
      <c r="AD80" s="87"/>
      <c r="AE80" s="85"/>
      <c r="AF80" s="111"/>
      <c r="AG80" s="112"/>
      <c r="AH80" s="87"/>
      <c r="AI80" s="85"/>
      <c r="AJ80" s="111"/>
      <c r="AK80" s="112"/>
      <c r="AL80" s="87"/>
      <c r="AM80" s="85"/>
      <c r="AN80" s="111"/>
      <c r="AO80" s="112"/>
      <c r="AP80" s="87"/>
      <c r="AQ80" s="85"/>
      <c r="AR80" s="111"/>
      <c r="AS80" s="112"/>
      <c r="AT80" s="87"/>
      <c r="AU80" s="85"/>
      <c r="AV80" s="111"/>
      <c r="AW80" s="112"/>
      <c r="AX80" s="87"/>
      <c r="AY80" s="85"/>
      <c r="AZ80" s="267">
        <f>SUM(E80,I80,M80,Q80,U80,Y80,AC80,AG80,AK80,AO80,AS80,AW80)</f>
        <v>0</v>
      </c>
      <c r="BA80" s="88">
        <f>SUM($G80,$K80,$O80,$S80,$W80,$AA80,$AE80,$AI80,$AM80,$AQ80,$AU80,$AY80)</f>
        <v>0</v>
      </c>
      <c r="BC80">
        <f>IF($A80&lt;&gt;"",COUNTIF($BD$3:$BD80,$BD80),0)</f>
        <v>0</v>
      </c>
      <c r="BD80" t="str">
        <f>IF($A80&lt;&gt;"",VLOOKUP(TRUNC(MID($A80,1,2),0),Plano_Contas!$H$3:$J$103,2,TRUE),"")</f>
        <v/>
      </c>
      <c r="BE80" s="201" t="str">
        <f t="shared" si="3"/>
        <v/>
      </c>
      <c r="BF80" t="str">
        <f ca="1">IF($BT80&lt;&gt;"",SUMIF($BD$3:$BD$1004,"="&amp;$BD80,INDIRECT(ADDRESS(3,BF$2,1,1)):INDIRECT(ADDRESS(1004,BF$2,1,1))),"")</f>
        <v/>
      </c>
      <c r="BG80" t="str">
        <f ca="1">IF($BT80&lt;&gt;"",SUMIF($BD$3:$BD$1004,"="&amp;$BD80,INDIRECT(ADDRESS(3,BG$2,1,1)):INDIRECT(ADDRESS(1004,BG$2,1,1))),"")</f>
        <v/>
      </c>
      <c r="BH80" t="str">
        <f ca="1">IF($BT80&lt;&gt;"",SUMIF($BD$3:$BD$1004,"="&amp;$BD80,INDIRECT(ADDRESS(3,BH$2,1,1)):INDIRECT(ADDRESS(1004,BH$2,1,1))),"")</f>
        <v/>
      </c>
      <c r="BI80" t="str">
        <f ca="1">IF($BT80&lt;&gt;"",SUMIF($BD$3:$BD$1004,"="&amp;$BD80,INDIRECT(ADDRESS(3,BI$2,1,1)):INDIRECT(ADDRESS(1004,BI$2,1,1))),"")</f>
        <v/>
      </c>
      <c r="BJ80" t="str">
        <f ca="1">IF($BT80&lt;&gt;"",SUMIF($BD$3:$BD$1004,"="&amp;$BD80,INDIRECT(ADDRESS(3,BJ$2,1,1)):INDIRECT(ADDRESS(1004,BJ$2,1,1))),"")</f>
        <v/>
      </c>
      <c r="BK80" t="str">
        <f ca="1">IF($BT80&lt;&gt;"",SUMIF($BD$3:$BD$1004,"="&amp;$BD80,INDIRECT(ADDRESS(3,BK$2,1,1)):INDIRECT(ADDRESS(1004,BK$2,1,1))),"")</f>
        <v/>
      </c>
      <c r="BL80" t="str">
        <f ca="1">IF($BT80&lt;&gt;"",SUMIF($BD$3:$BD$1004,"="&amp;$BD80,INDIRECT(ADDRESS(3,BL$2,1,1)):INDIRECT(ADDRESS(1004,BL$2,1,1))),"")</f>
        <v/>
      </c>
      <c r="BM80" t="str">
        <f ca="1">IF($BT80&lt;&gt;"",SUMIF($BD$3:$BD$1004,"="&amp;$BD80,INDIRECT(ADDRESS(3,BM$2,1,1)):INDIRECT(ADDRESS(1004,BM$2,1,1))),"")</f>
        <v/>
      </c>
      <c r="BN80" t="str">
        <f ca="1">IF($BT80&lt;&gt;"",SUMIF($BD$3:$BD$1004,"="&amp;$BD80,INDIRECT(ADDRESS(3,BN$2,1,1)):INDIRECT(ADDRESS(1004,BN$2,1,1))),"")</f>
        <v/>
      </c>
      <c r="BO80" t="str">
        <f ca="1">IF($BT80&lt;&gt;"",SUMIF($BD$3:$BD$1004,"="&amp;$BD80,INDIRECT(ADDRESS(3,BO$2,1,1)):INDIRECT(ADDRESS(1004,BO$2,1,1))),"")</f>
        <v/>
      </c>
      <c r="BP80" t="str">
        <f ca="1">IF($BT80&lt;&gt;"",SUMIF($BD$3:$BD$1004,"="&amp;$BD80,INDIRECT(ADDRESS(3,BP$2,1,1)):INDIRECT(ADDRESS(1004,BP$2,1,1))),"")</f>
        <v/>
      </c>
      <c r="BQ80" t="str">
        <f ca="1">IF($BT80&lt;&gt;"",SUMIF($BD$3:$BD$1004,"="&amp;$BD80,INDIRECT(ADDRESS(3,BQ$2,1,1)):INDIRECT(ADDRESS(1004,BQ$2,1,1))),"")</f>
        <v/>
      </c>
      <c r="BR80" t="str">
        <f ca="1">IF($BT80&lt;&gt;"",SUMIF($BD$3:$BD$1004,"="&amp;$BD80,INDIRECT(ADDRESS(3,BR$2,1,1)):INDIRECT(ADDRESS(1004,BR$2,1,1))),"")</f>
        <v/>
      </c>
      <c r="BS80" t="str">
        <f>IF($A80&lt;&gt;"",VLOOKUP(TRUNC(MID($A80,1,2),0),Plano_Contas!$H$3:$J$103,3,TRUE),"")</f>
        <v/>
      </c>
      <c r="BT80" t="str">
        <f t="shared" si="4"/>
        <v/>
      </c>
      <c r="BV80">
        <f>Empresas!C80</f>
        <v>0</v>
      </c>
    </row>
    <row r="81" spans="1:74" ht="13.5" hidden="1" thickBot="1" x14ac:dyDescent="0.25">
      <c r="A81" s="89"/>
      <c r="B81" s="94" t="str">
        <f>IF($A81&lt;&gt;"",VLOOKUP(""&amp;$A81,Plano_Contas!$A$3:$F$1003,6,0),"")</f>
        <v/>
      </c>
      <c r="C81" s="91"/>
      <c r="D81" s="111"/>
      <c r="E81" s="112"/>
      <c r="F81" s="87"/>
      <c r="G81" s="85"/>
      <c r="H81" s="111"/>
      <c r="I81" s="112"/>
      <c r="J81" s="87"/>
      <c r="K81" s="85"/>
      <c r="L81" s="111"/>
      <c r="M81" s="112"/>
      <c r="N81" s="87"/>
      <c r="O81" s="85"/>
      <c r="P81" s="111"/>
      <c r="Q81" s="112"/>
      <c r="R81" s="87"/>
      <c r="S81" s="85"/>
      <c r="T81" s="111"/>
      <c r="U81" s="112"/>
      <c r="V81" s="87"/>
      <c r="W81" s="85"/>
      <c r="X81" s="111"/>
      <c r="Y81" s="112"/>
      <c r="Z81" s="87"/>
      <c r="AA81" s="85"/>
      <c r="AB81" s="111"/>
      <c r="AC81" s="112"/>
      <c r="AD81" s="87"/>
      <c r="AE81" s="85"/>
      <c r="AF81" s="111"/>
      <c r="AG81" s="112"/>
      <c r="AH81" s="87"/>
      <c r="AI81" s="85"/>
      <c r="AJ81" s="111"/>
      <c r="AK81" s="112"/>
      <c r="AL81" s="87"/>
      <c r="AM81" s="85"/>
      <c r="AN81" s="111"/>
      <c r="AO81" s="112"/>
      <c r="AP81" s="87"/>
      <c r="AQ81" s="85"/>
      <c r="AR81" s="111"/>
      <c r="AS81" s="112"/>
      <c r="AT81" s="87"/>
      <c r="AU81" s="85"/>
      <c r="AV81" s="111"/>
      <c r="AW81" s="112"/>
      <c r="AX81" s="87"/>
      <c r="AY81" s="85"/>
      <c r="AZ81" s="267">
        <f>SUM(E81,I81,M81,Q81,U81,Y81,AC81,AG81,AK81,AO81,AS81,AW81)</f>
        <v>0</v>
      </c>
      <c r="BA81" s="88">
        <f>SUM($G81,$K81,$O81,$S81,$W81,$AA81,$AE81,$AI81,$AM81,$AQ81,$AU81,$AY81)</f>
        <v>0</v>
      </c>
      <c r="BC81">
        <f>IF($A81&lt;&gt;"",COUNTIF($BD$3:$BD81,$BD81),0)</f>
        <v>0</v>
      </c>
      <c r="BD81" t="str">
        <f>IF($A81&lt;&gt;"",VLOOKUP(TRUNC(MID($A81,1,2),0),Plano_Contas!$H$3:$J$103,2,TRUE),"")</f>
        <v/>
      </c>
      <c r="BE81" s="201" t="str">
        <f t="shared" si="3"/>
        <v/>
      </c>
      <c r="BF81" t="str">
        <f ca="1">IF($BT81&lt;&gt;"",SUMIF($BD$3:$BD$1004,"="&amp;$BD81,INDIRECT(ADDRESS(3,BF$2,1,1)):INDIRECT(ADDRESS(1004,BF$2,1,1))),"")</f>
        <v/>
      </c>
      <c r="BG81" t="str">
        <f ca="1">IF($BT81&lt;&gt;"",SUMIF($BD$3:$BD$1004,"="&amp;$BD81,INDIRECT(ADDRESS(3,BG$2,1,1)):INDIRECT(ADDRESS(1004,BG$2,1,1))),"")</f>
        <v/>
      </c>
      <c r="BH81" t="str">
        <f ca="1">IF($BT81&lt;&gt;"",SUMIF($BD$3:$BD$1004,"="&amp;$BD81,INDIRECT(ADDRESS(3,BH$2,1,1)):INDIRECT(ADDRESS(1004,BH$2,1,1))),"")</f>
        <v/>
      </c>
      <c r="BI81" t="str">
        <f ca="1">IF($BT81&lt;&gt;"",SUMIF($BD$3:$BD$1004,"="&amp;$BD81,INDIRECT(ADDRESS(3,BI$2,1,1)):INDIRECT(ADDRESS(1004,BI$2,1,1))),"")</f>
        <v/>
      </c>
      <c r="BJ81" t="str">
        <f ca="1">IF($BT81&lt;&gt;"",SUMIF($BD$3:$BD$1004,"="&amp;$BD81,INDIRECT(ADDRESS(3,BJ$2,1,1)):INDIRECT(ADDRESS(1004,BJ$2,1,1))),"")</f>
        <v/>
      </c>
      <c r="BK81" t="str">
        <f ca="1">IF($BT81&lt;&gt;"",SUMIF($BD$3:$BD$1004,"="&amp;$BD81,INDIRECT(ADDRESS(3,BK$2,1,1)):INDIRECT(ADDRESS(1004,BK$2,1,1))),"")</f>
        <v/>
      </c>
      <c r="BL81" t="str">
        <f ca="1">IF($BT81&lt;&gt;"",SUMIF($BD$3:$BD$1004,"="&amp;$BD81,INDIRECT(ADDRESS(3,BL$2,1,1)):INDIRECT(ADDRESS(1004,BL$2,1,1))),"")</f>
        <v/>
      </c>
      <c r="BM81" t="str">
        <f ca="1">IF($BT81&lt;&gt;"",SUMIF($BD$3:$BD$1004,"="&amp;$BD81,INDIRECT(ADDRESS(3,BM$2,1,1)):INDIRECT(ADDRESS(1004,BM$2,1,1))),"")</f>
        <v/>
      </c>
      <c r="BN81" t="str">
        <f ca="1">IF($BT81&lt;&gt;"",SUMIF($BD$3:$BD$1004,"="&amp;$BD81,INDIRECT(ADDRESS(3,BN$2,1,1)):INDIRECT(ADDRESS(1004,BN$2,1,1))),"")</f>
        <v/>
      </c>
      <c r="BO81" t="str">
        <f ca="1">IF($BT81&lt;&gt;"",SUMIF($BD$3:$BD$1004,"="&amp;$BD81,INDIRECT(ADDRESS(3,BO$2,1,1)):INDIRECT(ADDRESS(1004,BO$2,1,1))),"")</f>
        <v/>
      </c>
      <c r="BP81" t="str">
        <f ca="1">IF($BT81&lt;&gt;"",SUMIF($BD$3:$BD$1004,"="&amp;$BD81,INDIRECT(ADDRESS(3,BP$2,1,1)):INDIRECT(ADDRESS(1004,BP$2,1,1))),"")</f>
        <v/>
      </c>
      <c r="BQ81" t="str">
        <f ca="1">IF($BT81&lt;&gt;"",SUMIF($BD$3:$BD$1004,"="&amp;$BD81,INDIRECT(ADDRESS(3,BQ$2,1,1)):INDIRECT(ADDRESS(1004,BQ$2,1,1))),"")</f>
        <v/>
      </c>
      <c r="BR81" t="str">
        <f ca="1">IF($BT81&lt;&gt;"",SUMIF($BD$3:$BD$1004,"="&amp;$BD81,INDIRECT(ADDRESS(3,BR$2,1,1)):INDIRECT(ADDRESS(1004,BR$2,1,1))),"")</f>
        <v/>
      </c>
      <c r="BS81" t="str">
        <f>IF($A81&lt;&gt;"",VLOOKUP(TRUNC(MID($A81,1,2),0),Plano_Contas!$H$3:$J$103,3,TRUE),"")</f>
        <v/>
      </c>
      <c r="BT81" t="str">
        <f t="shared" si="4"/>
        <v/>
      </c>
      <c r="BV81">
        <f>Empresas!C81</f>
        <v>0</v>
      </c>
    </row>
    <row r="82" spans="1:74" ht="13.5" hidden="1" thickBot="1" x14ac:dyDescent="0.25">
      <c r="A82" s="89"/>
      <c r="B82" s="52" t="str">
        <f>IF($A82&lt;&gt;"",VLOOKUP(""&amp;$A82,Plano_Contas!$A$3:$F$1003,6,0),"")</f>
        <v/>
      </c>
      <c r="C82" s="91"/>
      <c r="D82" s="111"/>
      <c r="E82" s="112"/>
      <c r="F82" s="87"/>
      <c r="G82" s="85"/>
      <c r="H82" s="111"/>
      <c r="I82" s="112"/>
      <c r="J82" s="87"/>
      <c r="K82" s="85"/>
      <c r="L82" s="111"/>
      <c r="M82" s="112"/>
      <c r="N82" s="87"/>
      <c r="O82" s="85"/>
      <c r="P82" s="111"/>
      <c r="Q82" s="112"/>
      <c r="R82" s="87"/>
      <c r="S82" s="85"/>
      <c r="T82" s="111"/>
      <c r="U82" s="112"/>
      <c r="V82" s="87"/>
      <c r="W82" s="85"/>
      <c r="X82" s="111"/>
      <c r="Y82" s="112"/>
      <c r="Z82" s="87"/>
      <c r="AA82" s="85"/>
      <c r="AB82" s="111"/>
      <c r="AC82" s="112"/>
      <c r="AD82" s="87"/>
      <c r="AE82" s="85"/>
      <c r="AF82" s="111"/>
      <c r="AG82" s="112"/>
      <c r="AH82" s="87"/>
      <c r="AI82" s="85"/>
      <c r="AJ82" s="111"/>
      <c r="AK82" s="112"/>
      <c r="AL82" s="87"/>
      <c r="AM82" s="85"/>
      <c r="AN82" s="111"/>
      <c r="AO82" s="112"/>
      <c r="AP82" s="87"/>
      <c r="AQ82" s="85"/>
      <c r="AR82" s="111"/>
      <c r="AS82" s="112"/>
      <c r="AT82" s="87"/>
      <c r="AU82" s="85"/>
      <c r="AV82" s="111"/>
      <c r="AW82" s="112"/>
      <c r="AX82" s="87"/>
      <c r="AY82" s="85"/>
      <c r="AZ82" s="267">
        <f>SUM(E82,I82,M82,Q82,U82,Y82,AC82,AG82,AK82,AO82,AS82,AW82)</f>
        <v>0</v>
      </c>
      <c r="BA82" s="88">
        <f>SUM($G82,$K82,$O82,$S82,$W82,$AA82,$AE82,$AI82,$AM82,$AQ82,$AU82,$AY82)</f>
        <v>0</v>
      </c>
      <c r="BC82">
        <f>IF($A82&lt;&gt;"",COUNTIF($BD$3:$BD82,$BD82),0)</f>
        <v>0</v>
      </c>
      <c r="BD82" t="str">
        <f>IF($A82&lt;&gt;"",VLOOKUP(TRUNC(MID($A82,1,2),0),Plano_Contas!$H$3:$J$103,2,TRUE),"")</f>
        <v/>
      </c>
      <c r="BE82" s="201" t="str">
        <f t="shared" si="3"/>
        <v/>
      </c>
      <c r="BF82" t="str">
        <f ca="1">IF($BT82&lt;&gt;"",SUMIF($BD$3:$BD$1004,"="&amp;$BD82,INDIRECT(ADDRESS(3,BF$2,1,1)):INDIRECT(ADDRESS(1004,BF$2,1,1))),"")</f>
        <v/>
      </c>
      <c r="BG82" t="str">
        <f ca="1">IF($BT82&lt;&gt;"",SUMIF($BD$3:$BD$1004,"="&amp;$BD82,INDIRECT(ADDRESS(3,BG$2,1,1)):INDIRECT(ADDRESS(1004,BG$2,1,1))),"")</f>
        <v/>
      </c>
      <c r="BH82" t="str">
        <f ca="1">IF($BT82&lt;&gt;"",SUMIF($BD$3:$BD$1004,"="&amp;$BD82,INDIRECT(ADDRESS(3,BH$2,1,1)):INDIRECT(ADDRESS(1004,BH$2,1,1))),"")</f>
        <v/>
      </c>
      <c r="BI82" t="str">
        <f ca="1">IF($BT82&lt;&gt;"",SUMIF($BD$3:$BD$1004,"="&amp;$BD82,INDIRECT(ADDRESS(3,BI$2,1,1)):INDIRECT(ADDRESS(1004,BI$2,1,1))),"")</f>
        <v/>
      </c>
      <c r="BJ82" t="str">
        <f ca="1">IF($BT82&lt;&gt;"",SUMIF($BD$3:$BD$1004,"="&amp;$BD82,INDIRECT(ADDRESS(3,BJ$2,1,1)):INDIRECT(ADDRESS(1004,BJ$2,1,1))),"")</f>
        <v/>
      </c>
      <c r="BK82" t="str">
        <f ca="1">IF($BT82&lt;&gt;"",SUMIF($BD$3:$BD$1004,"="&amp;$BD82,INDIRECT(ADDRESS(3,BK$2,1,1)):INDIRECT(ADDRESS(1004,BK$2,1,1))),"")</f>
        <v/>
      </c>
      <c r="BL82" t="str">
        <f ca="1">IF($BT82&lt;&gt;"",SUMIF($BD$3:$BD$1004,"="&amp;$BD82,INDIRECT(ADDRESS(3,BL$2,1,1)):INDIRECT(ADDRESS(1004,BL$2,1,1))),"")</f>
        <v/>
      </c>
      <c r="BM82" t="str">
        <f ca="1">IF($BT82&lt;&gt;"",SUMIF($BD$3:$BD$1004,"="&amp;$BD82,INDIRECT(ADDRESS(3,BM$2,1,1)):INDIRECT(ADDRESS(1004,BM$2,1,1))),"")</f>
        <v/>
      </c>
      <c r="BN82" t="str">
        <f ca="1">IF($BT82&lt;&gt;"",SUMIF($BD$3:$BD$1004,"="&amp;$BD82,INDIRECT(ADDRESS(3,BN$2,1,1)):INDIRECT(ADDRESS(1004,BN$2,1,1))),"")</f>
        <v/>
      </c>
      <c r="BO82" t="str">
        <f ca="1">IF($BT82&lt;&gt;"",SUMIF($BD$3:$BD$1004,"="&amp;$BD82,INDIRECT(ADDRESS(3,BO$2,1,1)):INDIRECT(ADDRESS(1004,BO$2,1,1))),"")</f>
        <v/>
      </c>
      <c r="BP82" t="str">
        <f ca="1">IF($BT82&lt;&gt;"",SUMIF($BD$3:$BD$1004,"="&amp;$BD82,INDIRECT(ADDRESS(3,BP$2,1,1)):INDIRECT(ADDRESS(1004,BP$2,1,1))),"")</f>
        <v/>
      </c>
      <c r="BQ82" t="str">
        <f ca="1">IF($BT82&lt;&gt;"",SUMIF($BD$3:$BD$1004,"="&amp;$BD82,INDIRECT(ADDRESS(3,BQ$2,1,1)):INDIRECT(ADDRESS(1004,BQ$2,1,1))),"")</f>
        <v/>
      </c>
      <c r="BR82" t="str">
        <f ca="1">IF($BT82&lt;&gt;"",SUMIF($BD$3:$BD$1004,"="&amp;$BD82,INDIRECT(ADDRESS(3,BR$2,1,1)):INDIRECT(ADDRESS(1004,BR$2,1,1))),"")</f>
        <v/>
      </c>
      <c r="BS82" t="str">
        <f>IF($A82&lt;&gt;"",VLOOKUP(TRUNC(MID($A82,1,2),0),Plano_Contas!$H$3:$J$103,3,TRUE),"")</f>
        <v/>
      </c>
      <c r="BT82" t="str">
        <f t="shared" si="4"/>
        <v/>
      </c>
      <c r="BV82">
        <f>Empresas!C82</f>
        <v>0</v>
      </c>
    </row>
    <row r="83" spans="1:74" ht="13.5" hidden="1" thickBot="1" x14ac:dyDescent="0.25">
      <c r="A83" s="89"/>
      <c r="B83" s="52" t="str">
        <f>IF($A83&lt;&gt;"",VLOOKUP(""&amp;$A83,Plano_Contas!$A$3:$F$1003,6,0),"")</f>
        <v/>
      </c>
      <c r="C83" s="91"/>
      <c r="D83" s="111"/>
      <c r="E83" s="112"/>
      <c r="F83" s="87"/>
      <c r="G83" s="85"/>
      <c r="H83" s="111"/>
      <c r="I83" s="112"/>
      <c r="J83" s="87"/>
      <c r="K83" s="85"/>
      <c r="L83" s="111"/>
      <c r="M83" s="112"/>
      <c r="N83" s="87"/>
      <c r="O83" s="85"/>
      <c r="P83" s="111"/>
      <c r="Q83" s="112"/>
      <c r="R83" s="87"/>
      <c r="S83" s="85"/>
      <c r="T83" s="111"/>
      <c r="U83" s="112"/>
      <c r="V83" s="87"/>
      <c r="W83" s="85"/>
      <c r="X83" s="111"/>
      <c r="Y83" s="112"/>
      <c r="Z83" s="87"/>
      <c r="AA83" s="85"/>
      <c r="AB83" s="111"/>
      <c r="AC83" s="112"/>
      <c r="AD83" s="87"/>
      <c r="AE83" s="85"/>
      <c r="AF83" s="111"/>
      <c r="AG83" s="112"/>
      <c r="AH83" s="87"/>
      <c r="AI83" s="85"/>
      <c r="AJ83" s="111"/>
      <c r="AK83" s="112"/>
      <c r="AL83" s="87"/>
      <c r="AM83" s="9"/>
      <c r="AN83" s="111"/>
      <c r="AO83" s="112"/>
      <c r="AP83" s="87"/>
      <c r="AQ83" s="85"/>
      <c r="AR83" s="111"/>
      <c r="AS83" s="112"/>
      <c r="AT83" s="87"/>
      <c r="AU83" s="85"/>
      <c r="AV83" s="111"/>
      <c r="AW83" s="112"/>
      <c r="AX83" s="87"/>
      <c r="AY83" s="85"/>
      <c r="AZ83" s="267">
        <f>SUM(E83,I83,M83,Q83,U83,Y83,AC83,AG83,AK83,AO83,AS83,AW83)</f>
        <v>0</v>
      </c>
      <c r="BA83" s="88">
        <f>SUM($G83,$K83,$O83,$S83,$W83,$AA83,$AE83,$AI83,$AM83,$AQ83,$AU83,$AY83)</f>
        <v>0</v>
      </c>
      <c r="BC83">
        <f>IF($A83&lt;&gt;"",COUNTIF($BD$3:$BD83,$BD83),0)</f>
        <v>0</v>
      </c>
      <c r="BD83" t="str">
        <f>IF($A83&lt;&gt;"",VLOOKUP(TRUNC(MID($A83,1,2),0),Plano_Contas!$H$3:$J$103,2,TRUE),"")</f>
        <v/>
      </c>
      <c r="BE83" s="201" t="str">
        <f t="shared" si="3"/>
        <v/>
      </c>
      <c r="BF83" t="str">
        <f ca="1">IF($BT83&lt;&gt;"",SUMIF($BD$3:$BD$1004,"="&amp;$BD83,INDIRECT(ADDRESS(3,BF$2,1,1)):INDIRECT(ADDRESS(1004,BF$2,1,1))),"")</f>
        <v/>
      </c>
      <c r="BG83" t="str">
        <f ca="1">IF($BT83&lt;&gt;"",SUMIF($BD$3:$BD$1004,"="&amp;$BD83,INDIRECT(ADDRESS(3,BG$2,1,1)):INDIRECT(ADDRESS(1004,BG$2,1,1))),"")</f>
        <v/>
      </c>
      <c r="BH83" t="str">
        <f ca="1">IF($BT83&lt;&gt;"",SUMIF($BD$3:$BD$1004,"="&amp;$BD83,INDIRECT(ADDRESS(3,BH$2,1,1)):INDIRECT(ADDRESS(1004,BH$2,1,1))),"")</f>
        <v/>
      </c>
      <c r="BI83" t="str">
        <f ca="1">IF($BT83&lt;&gt;"",SUMIF($BD$3:$BD$1004,"="&amp;$BD83,INDIRECT(ADDRESS(3,BI$2,1,1)):INDIRECT(ADDRESS(1004,BI$2,1,1))),"")</f>
        <v/>
      </c>
      <c r="BJ83" t="str">
        <f ca="1">IF($BT83&lt;&gt;"",SUMIF($BD$3:$BD$1004,"="&amp;$BD83,INDIRECT(ADDRESS(3,BJ$2,1,1)):INDIRECT(ADDRESS(1004,BJ$2,1,1))),"")</f>
        <v/>
      </c>
      <c r="BK83" t="str">
        <f ca="1">IF($BT83&lt;&gt;"",SUMIF($BD$3:$BD$1004,"="&amp;$BD83,INDIRECT(ADDRESS(3,BK$2,1,1)):INDIRECT(ADDRESS(1004,BK$2,1,1))),"")</f>
        <v/>
      </c>
      <c r="BL83" t="str">
        <f ca="1">IF($BT83&lt;&gt;"",SUMIF($BD$3:$BD$1004,"="&amp;$BD83,INDIRECT(ADDRESS(3,BL$2,1,1)):INDIRECT(ADDRESS(1004,BL$2,1,1))),"")</f>
        <v/>
      </c>
      <c r="BM83" t="str">
        <f ca="1">IF($BT83&lt;&gt;"",SUMIF($BD$3:$BD$1004,"="&amp;$BD83,INDIRECT(ADDRESS(3,BM$2,1,1)):INDIRECT(ADDRESS(1004,BM$2,1,1))),"")</f>
        <v/>
      </c>
      <c r="BN83" t="str">
        <f ca="1">IF($BT83&lt;&gt;"",SUMIF($BD$3:$BD$1004,"="&amp;$BD83,INDIRECT(ADDRESS(3,BN$2,1,1)):INDIRECT(ADDRESS(1004,BN$2,1,1))),"")</f>
        <v/>
      </c>
      <c r="BO83" t="str">
        <f ca="1">IF($BT83&lt;&gt;"",SUMIF($BD$3:$BD$1004,"="&amp;$BD83,INDIRECT(ADDRESS(3,BO$2,1,1)):INDIRECT(ADDRESS(1004,BO$2,1,1))),"")</f>
        <v/>
      </c>
      <c r="BP83" t="str">
        <f ca="1">IF($BT83&lt;&gt;"",SUMIF($BD$3:$BD$1004,"="&amp;$BD83,INDIRECT(ADDRESS(3,BP$2,1,1)):INDIRECT(ADDRESS(1004,BP$2,1,1))),"")</f>
        <v/>
      </c>
      <c r="BQ83" t="str">
        <f ca="1">IF($BT83&lt;&gt;"",SUMIF($BD$3:$BD$1004,"="&amp;$BD83,INDIRECT(ADDRESS(3,BQ$2,1,1)):INDIRECT(ADDRESS(1004,BQ$2,1,1))),"")</f>
        <v/>
      </c>
      <c r="BR83" t="str">
        <f ca="1">IF($BT83&lt;&gt;"",SUMIF($BD$3:$BD$1004,"="&amp;$BD83,INDIRECT(ADDRESS(3,BR$2,1,1)):INDIRECT(ADDRESS(1004,BR$2,1,1))),"")</f>
        <v/>
      </c>
      <c r="BS83" t="str">
        <f>IF($A83&lt;&gt;"",VLOOKUP(TRUNC(MID($A83,1,2),0),Plano_Contas!$H$3:$J$103,3,TRUE),"")</f>
        <v/>
      </c>
      <c r="BT83" t="str">
        <f t="shared" si="4"/>
        <v/>
      </c>
      <c r="BV83">
        <f>Empresas!C83</f>
        <v>0</v>
      </c>
    </row>
    <row r="84" spans="1:74" ht="13.5" hidden="1" thickBot="1" x14ac:dyDescent="0.25">
      <c r="A84" s="89"/>
      <c r="B84" s="52" t="str">
        <f>IF($A84&lt;&gt;"",VLOOKUP(""&amp;$A84,Plano_Contas!$A$3:$F$1003,6,0),"")</f>
        <v/>
      </c>
      <c r="C84" s="91"/>
      <c r="D84" s="111"/>
      <c r="E84" s="112"/>
      <c r="F84" s="87"/>
      <c r="G84" s="85"/>
      <c r="H84" s="111"/>
      <c r="I84" s="112"/>
      <c r="J84" s="87"/>
      <c r="K84" s="85"/>
      <c r="L84" s="111"/>
      <c r="M84" s="112"/>
      <c r="N84" s="87"/>
      <c r="O84" s="85"/>
      <c r="P84" s="111"/>
      <c r="Q84" s="112"/>
      <c r="R84" s="87"/>
      <c r="S84" s="85"/>
      <c r="T84" s="111"/>
      <c r="U84" s="112"/>
      <c r="V84" s="87"/>
      <c r="W84" s="85"/>
      <c r="X84" s="111"/>
      <c r="Y84" s="112"/>
      <c r="Z84" s="87"/>
      <c r="AA84" s="85"/>
      <c r="AB84" s="111"/>
      <c r="AC84" s="112"/>
      <c r="AD84" s="87"/>
      <c r="AE84" s="85"/>
      <c r="AF84" s="111"/>
      <c r="AG84" s="112"/>
      <c r="AH84" s="87"/>
      <c r="AI84" s="85"/>
      <c r="AJ84" s="111"/>
      <c r="AK84" s="112"/>
      <c r="AL84" s="87"/>
      <c r="AM84" s="85"/>
      <c r="AN84" s="111"/>
      <c r="AO84" s="112"/>
      <c r="AP84" s="87"/>
      <c r="AQ84" s="85"/>
      <c r="AR84" s="111"/>
      <c r="AS84" s="112"/>
      <c r="AT84" s="87"/>
      <c r="AU84" s="85"/>
      <c r="AV84" s="111"/>
      <c r="AW84" s="112"/>
      <c r="AX84" s="87"/>
      <c r="AY84" s="85"/>
      <c r="AZ84" s="267">
        <f>SUM(E84,I84,M84,Q84,U84,Y84,AC84,AG84,AK84,AO84,AS84,AW84)</f>
        <v>0</v>
      </c>
      <c r="BA84" s="88">
        <f>SUM($G84,$K84,$O84,$S84,$W84,$AA84,$AE84,$AI84,$AM84,$AQ84,$AU84,$AY84)</f>
        <v>0</v>
      </c>
      <c r="BC84">
        <f>IF($A84&lt;&gt;"",COUNTIF($BD$3:$BD84,$BD84),0)</f>
        <v>0</v>
      </c>
      <c r="BD84" t="str">
        <f>IF($A84&lt;&gt;"",VLOOKUP(TRUNC(MID($A84,1,2),0),Plano_Contas!$H$3:$J$103,2,TRUE),"")</f>
        <v/>
      </c>
      <c r="BE84" s="201" t="str">
        <f t="shared" si="3"/>
        <v/>
      </c>
      <c r="BF84" t="str">
        <f ca="1">IF($BT84&lt;&gt;"",SUMIF($BD$3:$BD$1004,"="&amp;$BD84,INDIRECT(ADDRESS(3,BF$2,1,1)):INDIRECT(ADDRESS(1004,BF$2,1,1))),"")</f>
        <v/>
      </c>
      <c r="BG84" t="str">
        <f ca="1">IF($BT84&lt;&gt;"",SUMIF($BD$3:$BD$1004,"="&amp;$BD84,INDIRECT(ADDRESS(3,BG$2,1,1)):INDIRECT(ADDRESS(1004,BG$2,1,1))),"")</f>
        <v/>
      </c>
      <c r="BH84" t="str">
        <f ca="1">IF($BT84&lt;&gt;"",SUMIF($BD$3:$BD$1004,"="&amp;$BD84,INDIRECT(ADDRESS(3,BH$2,1,1)):INDIRECT(ADDRESS(1004,BH$2,1,1))),"")</f>
        <v/>
      </c>
      <c r="BI84" t="str">
        <f ca="1">IF($BT84&lt;&gt;"",SUMIF($BD$3:$BD$1004,"="&amp;$BD84,INDIRECT(ADDRESS(3,BI$2,1,1)):INDIRECT(ADDRESS(1004,BI$2,1,1))),"")</f>
        <v/>
      </c>
      <c r="BJ84" t="str">
        <f ca="1">IF($BT84&lt;&gt;"",SUMIF($BD$3:$BD$1004,"="&amp;$BD84,INDIRECT(ADDRESS(3,BJ$2,1,1)):INDIRECT(ADDRESS(1004,BJ$2,1,1))),"")</f>
        <v/>
      </c>
      <c r="BK84" t="str">
        <f ca="1">IF($BT84&lt;&gt;"",SUMIF($BD$3:$BD$1004,"="&amp;$BD84,INDIRECT(ADDRESS(3,BK$2,1,1)):INDIRECT(ADDRESS(1004,BK$2,1,1))),"")</f>
        <v/>
      </c>
      <c r="BL84" t="str">
        <f ca="1">IF($BT84&lt;&gt;"",SUMIF($BD$3:$BD$1004,"="&amp;$BD84,INDIRECT(ADDRESS(3,BL$2,1,1)):INDIRECT(ADDRESS(1004,BL$2,1,1))),"")</f>
        <v/>
      </c>
      <c r="BM84" t="str">
        <f ca="1">IF($BT84&lt;&gt;"",SUMIF($BD$3:$BD$1004,"="&amp;$BD84,INDIRECT(ADDRESS(3,BM$2,1,1)):INDIRECT(ADDRESS(1004,BM$2,1,1))),"")</f>
        <v/>
      </c>
      <c r="BN84" t="str">
        <f ca="1">IF($BT84&lt;&gt;"",SUMIF($BD$3:$BD$1004,"="&amp;$BD84,INDIRECT(ADDRESS(3,BN$2,1,1)):INDIRECT(ADDRESS(1004,BN$2,1,1))),"")</f>
        <v/>
      </c>
      <c r="BO84" t="str">
        <f ca="1">IF($BT84&lt;&gt;"",SUMIF($BD$3:$BD$1004,"="&amp;$BD84,INDIRECT(ADDRESS(3,BO$2,1,1)):INDIRECT(ADDRESS(1004,BO$2,1,1))),"")</f>
        <v/>
      </c>
      <c r="BP84" t="str">
        <f ca="1">IF($BT84&lt;&gt;"",SUMIF($BD$3:$BD$1004,"="&amp;$BD84,INDIRECT(ADDRESS(3,BP$2,1,1)):INDIRECT(ADDRESS(1004,BP$2,1,1))),"")</f>
        <v/>
      </c>
      <c r="BQ84" t="str">
        <f ca="1">IF($BT84&lt;&gt;"",SUMIF($BD$3:$BD$1004,"="&amp;$BD84,INDIRECT(ADDRESS(3,BQ$2,1,1)):INDIRECT(ADDRESS(1004,BQ$2,1,1))),"")</f>
        <v/>
      </c>
      <c r="BR84" t="str">
        <f ca="1">IF($BT84&lt;&gt;"",SUMIF($BD$3:$BD$1004,"="&amp;$BD84,INDIRECT(ADDRESS(3,BR$2,1,1)):INDIRECT(ADDRESS(1004,BR$2,1,1))),"")</f>
        <v/>
      </c>
      <c r="BS84" t="str">
        <f>IF($A84&lt;&gt;"",VLOOKUP(TRUNC(MID($A84,1,2),0),Plano_Contas!$H$3:$J$103,3,TRUE),"")</f>
        <v/>
      </c>
      <c r="BT84" t="str">
        <f t="shared" si="4"/>
        <v/>
      </c>
      <c r="BV84">
        <f>Empresas!C84</f>
        <v>0</v>
      </c>
    </row>
    <row r="85" spans="1:74" ht="13.5" hidden="1" thickBot="1" x14ac:dyDescent="0.25">
      <c r="A85" s="89"/>
      <c r="B85" s="52" t="str">
        <f>IF($A85&lt;&gt;"",VLOOKUP(""&amp;$A85,Plano_Contas!$A$3:$F$1003,6,0),"")</f>
        <v/>
      </c>
      <c r="C85" s="91"/>
      <c r="D85" s="111"/>
      <c r="E85" s="112"/>
      <c r="F85" s="87"/>
      <c r="G85" s="85"/>
      <c r="H85" s="111"/>
      <c r="I85" s="112"/>
      <c r="J85" s="87"/>
      <c r="K85" s="85"/>
      <c r="L85" s="111"/>
      <c r="M85" s="112"/>
      <c r="N85" s="87"/>
      <c r="O85" s="85"/>
      <c r="P85" s="111"/>
      <c r="Q85" s="112"/>
      <c r="R85" s="87"/>
      <c r="S85" s="85"/>
      <c r="T85" s="111"/>
      <c r="U85" s="112"/>
      <c r="V85" s="87"/>
      <c r="W85" s="85"/>
      <c r="X85" s="111"/>
      <c r="Y85" s="112"/>
      <c r="Z85" s="87"/>
      <c r="AA85" s="85"/>
      <c r="AB85" s="111"/>
      <c r="AC85" s="112"/>
      <c r="AD85" s="87"/>
      <c r="AE85" s="85"/>
      <c r="AF85" s="111"/>
      <c r="AG85" s="112"/>
      <c r="AH85" s="87"/>
      <c r="AI85" s="85"/>
      <c r="AJ85" s="111"/>
      <c r="AK85" s="112"/>
      <c r="AL85" s="87"/>
      <c r="AM85" s="85"/>
      <c r="AN85" s="111"/>
      <c r="AO85" s="112"/>
      <c r="AP85" s="87"/>
      <c r="AQ85" s="85"/>
      <c r="AR85" s="111"/>
      <c r="AS85" s="112"/>
      <c r="AT85" s="87"/>
      <c r="AU85" s="85"/>
      <c r="AV85" s="111"/>
      <c r="AW85" s="112"/>
      <c r="AX85" s="87"/>
      <c r="AY85" s="85"/>
      <c r="AZ85" s="267">
        <f>SUM(E85,I85,M85,Q85,U85,Y85,AC85,AG85,AK85,AO85,AS85,AW85)</f>
        <v>0</v>
      </c>
      <c r="BA85" s="88">
        <f>SUM($G85,$K85,$O85,$S85,$W85,$AA85,$AE85,$AI85,$AM85,$AQ85,$AU85,$AY85)</f>
        <v>0</v>
      </c>
      <c r="BC85">
        <f>IF($A85&lt;&gt;"",COUNTIF($BD$3:$BD85,$BD85),0)</f>
        <v>0</v>
      </c>
      <c r="BD85" t="str">
        <f>IF($A85&lt;&gt;"",VLOOKUP(TRUNC(MID($A85,1,2),0),Plano_Contas!$H$3:$J$103,2,TRUE),"")</f>
        <v/>
      </c>
      <c r="BE85" s="201" t="str">
        <f t="shared" si="3"/>
        <v/>
      </c>
      <c r="BF85" t="str">
        <f ca="1">IF($BT85&lt;&gt;"",SUMIF($BD$3:$BD$1004,"="&amp;$BD85,INDIRECT(ADDRESS(3,BF$2,1,1)):INDIRECT(ADDRESS(1004,BF$2,1,1))),"")</f>
        <v/>
      </c>
      <c r="BG85" t="str">
        <f ca="1">IF($BT85&lt;&gt;"",SUMIF($BD$3:$BD$1004,"="&amp;$BD85,INDIRECT(ADDRESS(3,BG$2,1,1)):INDIRECT(ADDRESS(1004,BG$2,1,1))),"")</f>
        <v/>
      </c>
      <c r="BH85" t="str">
        <f ca="1">IF($BT85&lt;&gt;"",SUMIF($BD$3:$BD$1004,"="&amp;$BD85,INDIRECT(ADDRESS(3,BH$2,1,1)):INDIRECT(ADDRESS(1004,BH$2,1,1))),"")</f>
        <v/>
      </c>
      <c r="BI85" t="str">
        <f ca="1">IF($BT85&lt;&gt;"",SUMIF($BD$3:$BD$1004,"="&amp;$BD85,INDIRECT(ADDRESS(3,BI$2,1,1)):INDIRECT(ADDRESS(1004,BI$2,1,1))),"")</f>
        <v/>
      </c>
      <c r="BJ85" t="str">
        <f ca="1">IF($BT85&lt;&gt;"",SUMIF($BD$3:$BD$1004,"="&amp;$BD85,INDIRECT(ADDRESS(3,BJ$2,1,1)):INDIRECT(ADDRESS(1004,BJ$2,1,1))),"")</f>
        <v/>
      </c>
      <c r="BK85" t="str">
        <f ca="1">IF($BT85&lt;&gt;"",SUMIF($BD$3:$BD$1004,"="&amp;$BD85,INDIRECT(ADDRESS(3,BK$2,1,1)):INDIRECT(ADDRESS(1004,BK$2,1,1))),"")</f>
        <v/>
      </c>
      <c r="BL85" t="str">
        <f ca="1">IF($BT85&lt;&gt;"",SUMIF($BD$3:$BD$1004,"="&amp;$BD85,INDIRECT(ADDRESS(3,BL$2,1,1)):INDIRECT(ADDRESS(1004,BL$2,1,1))),"")</f>
        <v/>
      </c>
      <c r="BM85" t="str">
        <f ca="1">IF($BT85&lt;&gt;"",SUMIF($BD$3:$BD$1004,"="&amp;$BD85,INDIRECT(ADDRESS(3,BM$2,1,1)):INDIRECT(ADDRESS(1004,BM$2,1,1))),"")</f>
        <v/>
      </c>
      <c r="BN85" t="str">
        <f ca="1">IF($BT85&lt;&gt;"",SUMIF($BD$3:$BD$1004,"="&amp;$BD85,INDIRECT(ADDRESS(3,BN$2,1,1)):INDIRECT(ADDRESS(1004,BN$2,1,1))),"")</f>
        <v/>
      </c>
      <c r="BO85" t="str">
        <f ca="1">IF($BT85&lt;&gt;"",SUMIF($BD$3:$BD$1004,"="&amp;$BD85,INDIRECT(ADDRESS(3,BO$2,1,1)):INDIRECT(ADDRESS(1004,BO$2,1,1))),"")</f>
        <v/>
      </c>
      <c r="BP85" t="str">
        <f ca="1">IF($BT85&lt;&gt;"",SUMIF($BD$3:$BD$1004,"="&amp;$BD85,INDIRECT(ADDRESS(3,BP$2,1,1)):INDIRECT(ADDRESS(1004,BP$2,1,1))),"")</f>
        <v/>
      </c>
      <c r="BQ85" t="str">
        <f ca="1">IF($BT85&lt;&gt;"",SUMIF($BD$3:$BD$1004,"="&amp;$BD85,INDIRECT(ADDRESS(3,BQ$2,1,1)):INDIRECT(ADDRESS(1004,BQ$2,1,1))),"")</f>
        <v/>
      </c>
      <c r="BR85" t="str">
        <f ca="1">IF($BT85&lt;&gt;"",SUMIF($BD$3:$BD$1004,"="&amp;$BD85,INDIRECT(ADDRESS(3,BR$2,1,1)):INDIRECT(ADDRESS(1004,BR$2,1,1))),"")</f>
        <v/>
      </c>
      <c r="BS85" t="str">
        <f>IF($A85&lt;&gt;"",VLOOKUP(TRUNC(MID($A85,1,2),0),Plano_Contas!$H$3:$J$103,3,TRUE),"")</f>
        <v/>
      </c>
      <c r="BT85" t="str">
        <f t="shared" si="4"/>
        <v/>
      </c>
      <c r="BV85">
        <f>Empresas!C85</f>
        <v>0</v>
      </c>
    </row>
    <row r="86" spans="1:74" ht="13.5" hidden="1" thickBot="1" x14ac:dyDescent="0.25">
      <c r="A86" s="89"/>
      <c r="B86" s="52" t="str">
        <f>IF($A86&lt;&gt;"",VLOOKUP(""&amp;$A86,Plano_Contas!$A$3:$F$1003,6,0),"")</f>
        <v/>
      </c>
      <c r="C86" s="91"/>
      <c r="D86" s="111"/>
      <c r="E86" s="112"/>
      <c r="F86" s="87"/>
      <c r="G86" s="85"/>
      <c r="H86" s="111"/>
      <c r="I86" s="112"/>
      <c r="J86" s="87"/>
      <c r="K86" s="85"/>
      <c r="L86" s="111"/>
      <c r="M86" s="112"/>
      <c r="N86" s="87"/>
      <c r="O86" s="85"/>
      <c r="P86" s="111"/>
      <c r="Q86" s="112"/>
      <c r="R86" s="87"/>
      <c r="S86" s="85"/>
      <c r="T86" s="111"/>
      <c r="U86" s="112"/>
      <c r="V86" s="87"/>
      <c r="W86" s="85"/>
      <c r="X86" s="111"/>
      <c r="Y86" s="112"/>
      <c r="Z86" s="87"/>
      <c r="AA86" s="85"/>
      <c r="AB86" s="111"/>
      <c r="AC86" s="112"/>
      <c r="AD86" s="87"/>
      <c r="AE86" s="85"/>
      <c r="AF86" s="111"/>
      <c r="AG86" s="112"/>
      <c r="AH86" s="87"/>
      <c r="AI86" s="85"/>
      <c r="AJ86" s="111"/>
      <c r="AK86" s="112"/>
      <c r="AL86" s="87"/>
      <c r="AM86" s="85"/>
      <c r="AN86" s="111"/>
      <c r="AO86" s="112"/>
      <c r="AP86" s="87"/>
      <c r="AQ86" s="85"/>
      <c r="AR86" s="111"/>
      <c r="AS86" s="112"/>
      <c r="AT86" s="87"/>
      <c r="AU86" s="85"/>
      <c r="AV86" s="111"/>
      <c r="AW86" s="112"/>
      <c r="AX86" s="87"/>
      <c r="AY86" s="85"/>
      <c r="AZ86" s="267">
        <f>SUM(E86,I86,M86,Q86,U86,Y86,AC86,AG86,AK86,AO86,AS86,AW86)</f>
        <v>0</v>
      </c>
      <c r="BA86" s="88">
        <f>SUM($G86,$K86,$O86,$S86,$W86,$AA86,$AE86,$AI86,$AM86,$AQ86,$AU86,$AY86)</f>
        <v>0</v>
      </c>
      <c r="BC86">
        <f>IF($A86&lt;&gt;"",COUNTIF($BD$3:$BD86,$BD86),0)</f>
        <v>0</v>
      </c>
      <c r="BD86" t="str">
        <f>IF($A86&lt;&gt;"",VLOOKUP(TRUNC(MID($A86,1,2),0),Plano_Contas!$H$3:$J$103,2,TRUE),"")</f>
        <v/>
      </c>
      <c r="BE86" s="201" t="str">
        <f t="shared" si="3"/>
        <v/>
      </c>
      <c r="BF86" t="str">
        <f ca="1">IF($BT86&lt;&gt;"",SUMIF($BD$3:$BD$1004,"="&amp;$BD86,INDIRECT(ADDRESS(3,BF$2,1,1)):INDIRECT(ADDRESS(1004,BF$2,1,1))),"")</f>
        <v/>
      </c>
      <c r="BG86" t="str">
        <f ca="1">IF($BT86&lt;&gt;"",SUMIF($BD$3:$BD$1004,"="&amp;$BD86,INDIRECT(ADDRESS(3,BG$2,1,1)):INDIRECT(ADDRESS(1004,BG$2,1,1))),"")</f>
        <v/>
      </c>
      <c r="BH86" t="str">
        <f ca="1">IF($BT86&lt;&gt;"",SUMIF($BD$3:$BD$1004,"="&amp;$BD86,INDIRECT(ADDRESS(3,BH$2,1,1)):INDIRECT(ADDRESS(1004,BH$2,1,1))),"")</f>
        <v/>
      </c>
      <c r="BI86" t="str">
        <f ca="1">IF($BT86&lt;&gt;"",SUMIF($BD$3:$BD$1004,"="&amp;$BD86,INDIRECT(ADDRESS(3,BI$2,1,1)):INDIRECT(ADDRESS(1004,BI$2,1,1))),"")</f>
        <v/>
      </c>
      <c r="BJ86" t="str">
        <f ca="1">IF($BT86&lt;&gt;"",SUMIF($BD$3:$BD$1004,"="&amp;$BD86,INDIRECT(ADDRESS(3,BJ$2,1,1)):INDIRECT(ADDRESS(1004,BJ$2,1,1))),"")</f>
        <v/>
      </c>
      <c r="BK86" t="str">
        <f ca="1">IF($BT86&lt;&gt;"",SUMIF($BD$3:$BD$1004,"="&amp;$BD86,INDIRECT(ADDRESS(3,BK$2,1,1)):INDIRECT(ADDRESS(1004,BK$2,1,1))),"")</f>
        <v/>
      </c>
      <c r="BL86" t="str">
        <f ca="1">IF($BT86&lt;&gt;"",SUMIF($BD$3:$BD$1004,"="&amp;$BD86,INDIRECT(ADDRESS(3,BL$2,1,1)):INDIRECT(ADDRESS(1004,BL$2,1,1))),"")</f>
        <v/>
      </c>
      <c r="BM86" t="str">
        <f ca="1">IF($BT86&lt;&gt;"",SUMIF($BD$3:$BD$1004,"="&amp;$BD86,INDIRECT(ADDRESS(3,BM$2,1,1)):INDIRECT(ADDRESS(1004,BM$2,1,1))),"")</f>
        <v/>
      </c>
      <c r="BN86" t="str">
        <f ca="1">IF($BT86&lt;&gt;"",SUMIF($BD$3:$BD$1004,"="&amp;$BD86,INDIRECT(ADDRESS(3,BN$2,1,1)):INDIRECT(ADDRESS(1004,BN$2,1,1))),"")</f>
        <v/>
      </c>
      <c r="BO86" t="str">
        <f ca="1">IF($BT86&lt;&gt;"",SUMIF($BD$3:$BD$1004,"="&amp;$BD86,INDIRECT(ADDRESS(3,BO$2,1,1)):INDIRECT(ADDRESS(1004,BO$2,1,1))),"")</f>
        <v/>
      </c>
      <c r="BP86" t="str">
        <f ca="1">IF($BT86&lt;&gt;"",SUMIF($BD$3:$BD$1004,"="&amp;$BD86,INDIRECT(ADDRESS(3,BP$2,1,1)):INDIRECT(ADDRESS(1004,BP$2,1,1))),"")</f>
        <v/>
      </c>
      <c r="BQ86" t="str">
        <f ca="1">IF($BT86&lt;&gt;"",SUMIF($BD$3:$BD$1004,"="&amp;$BD86,INDIRECT(ADDRESS(3,BQ$2,1,1)):INDIRECT(ADDRESS(1004,BQ$2,1,1))),"")</f>
        <v/>
      </c>
      <c r="BR86" t="str">
        <f ca="1">IF($BT86&lt;&gt;"",SUMIF($BD$3:$BD$1004,"="&amp;$BD86,INDIRECT(ADDRESS(3,BR$2,1,1)):INDIRECT(ADDRESS(1004,BR$2,1,1))),"")</f>
        <v/>
      </c>
      <c r="BS86" t="str">
        <f>IF($A86&lt;&gt;"",VLOOKUP(TRUNC(MID($A86,1,2),0),Plano_Contas!$H$3:$J$103,3,TRUE),"")</f>
        <v/>
      </c>
      <c r="BT86" t="str">
        <f t="shared" si="4"/>
        <v/>
      </c>
      <c r="BV86">
        <f>Empresas!C86</f>
        <v>0</v>
      </c>
    </row>
    <row r="87" spans="1:74" ht="13.5" hidden="1" thickBot="1" x14ac:dyDescent="0.25">
      <c r="A87" s="89"/>
      <c r="B87" s="52" t="str">
        <f>IF($A87&lt;&gt;"",VLOOKUP(""&amp;$A87,Plano_Contas!$A$3:$F$1003,6,0),"")</f>
        <v/>
      </c>
      <c r="C87" s="91"/>
      <c r="D87" s="111"/>
      <c r="E87" s="112"/>
      <c r="F87" s="87"/>
      <c r="G87" s="85"/>
      <c r="H87" s="111"/>
      <c r="I87" s="112"/>
      <c r="J87" s="87"/>
      <c r="K87" s="85"/>
      <c r="L87" s="111"/>
      <c r="M87" s="112"/>
      <c r="N87" s="87"/>
      <c r="O87" s="85"/>
      <c r="P87" s="111"/>
      <c r="Q87" s="112"/>
      <c r="R87" s="87"/>
      <c r="S87" s="85"/>
      <c r="T87" s="111"/>
      <c r="U87" s="112"/>
      <c r="V87" s="87"/>
      <c r="W87" s="85"/>
      <c r="X87" s="111"/>
      <c r="Y87" s="112"/>
      <c r="Z87" s="87"/>
      <c r="AA87" s="85"/>
      <c r="AB87" s="111"/>
      <c r="AC87" s="112"/>
      <c r="AD87" s="87"/>
      <c r="AE87" s="85"/>
      <c r="AF87" s="111"/>
      <c r="AG87" s="112"/>
      <c r="AH87" s="87"/>
      <c r="AI87" s="85"/>
      <c r="AJ87" s="111"/>
      <c r="AK87" s="112"/>
      <c r="AL87" s="87"/>
      <c r="AM87" s="85"/>
      <c r="AN87" s="111"/>
      <c r="AO87" s="112"/>
      <c r="AP87" s="87"/>
      <c r="AQ87" s="85"/>
      <c r="AR87" s="111"/>
      <c r="AS87" s="112"/>
      <c r="AT87" s="87"/>
      <c r="AU87" s="85"/>
      <c r="AV87" s="111"/>
      <c r="AW87" s="112"/>
      <c r="AX87" s="87"/>
      <c r="AY87" s="85"/>
      <c r="AZ87" s="267">
        <f>SUM(E87,I87,M87,Q87,U87,Y87,AC87,AG87,AK87,AO87,AS87,AW87)</f>
        <v>0</v>
      </c>
      <c r="BA87" s="88">
        <f>SUM($G87,$K87,$O87,$S87,$W87,$AA87,$AE87,$AI87,$AM87,$AQ87,$AU87,$AY87)</f>
        <v>0</v>
      </c>
      <c r="BC87">
        <f>IF($A87&lt;&gt;"",COUNTIF($BD$3:$BD87,$BD87),0)</f>
        <v>0</v>
      </c>
      <c r="BD87" t="str">
        <f>IF($A87&lt;&gt;"",VLOOKUP(TRUNC(MID($A87,1,2),0),Plano_Contas!$H$3:$J$103,2,TRUE),"")</f>
        <v/>
      </c>
      <c r="BE87" s="201" t="str">
        <f t="shared" si="3"/>
        <v/>
      </c>
      <c r="BF87" t="str">
        <f ca="1">IF($BT87&lt;&gt;"",SUMIF($BD$3:$BD$1004,"="&amp;$BD87,INDIRECT(ADDRESS(3,BF$2,1,1)):INDIRECT(ADDRESS(1004,BF$2,1,1))),"")</f>
        <v/>
      </c>
      <c r="BG87" t="str">
        <f ca="1">IF($BT87&lt;&gt;"",SUMIF($BD$3:$BD$1004,"="&amp;$BD87,INDIRECT(ADDRESS(3,BG$2,1,1)):INDIRECT(ADDRESS(1004,BG$2,1,1))),"")</f>
        <v/>
      </c>
      <c r="BH87" t="str">
        <f ca="1">IF($BT87&lt;&gt;"",SUMIF($BD$3:$BD$1004,"="&amp;$BD87,INDIRECT(ADDRESS(3,BH$2,1,1)):INDIRECT(ADDRESS(1004,BH$2,1,1))),"")</f>
        <v/>
      </c>
      <c r="BI87" t="str">
        <f ca="1">IF($BT87&lt;&gt;"",SUMIF($BD$3:$BD$1004,"="&amp;$BD87,INDIRECT(ADDRESS(3,BI$2,1,1)):INDIRECT(ADDRESS(1004,BI$2,1,1))),"")</f>
        <v/>
      </c>
      <c r="BJ87" t="str">
        <f ca="1">IF($BT87&lt;&gt;"",SUMIF($BD$3:$BD$1004,"="&amp;$BD87,INDIRECT(ADDRESS(3,BJ$2,1,1)):INDIRECT(ADDRESS(1004,BJ$2,1,1))),"")</f>
        <v/>
      </c>
      <c r="BK87" t="str">
        <f ca="1">IF($BT87&lt;&gt;"",SUMIF($BD$3:$BD$1004,"="&amp;$BD87,INDIRECT(ADDRESS(3,BK$2,1,1)):INDIRECT(ADDRESS(1004,BK$2,1,1))),"")</f>
        <v/>
      </c>
      <c r="BL87" t="str">
        <f ca="1">IF($BT87&lt;&gt;"",SUMIF($BD$3:$BD$1004,"="&amp;$BD87,INDIRECT(ADDRESS(3,BL$2,1,1)):INDIRECT(ADDRESS(1004,BL$2,1,1))),"")</f>
        <v/>
      </c>
      <c r="BM87" t="str">
        <f ca="1">IF($BT87&lt;&gt;"",SUMIF($BD$3:$BD$1004,"="&amp;$BD87,INDIRECT(ADDRESS(3,BM$2,1,1)):INDIRECT(ADDRESS(1004,BM$2,1,1))),"")</f>
        <v/>
      </c>
      <c r="BN87" t="str">
        <f ca="1">IF($BT87&lt;&gt;"",SUMIF($BD$3:$BD$1004,"="&amp;$BD87,INDIRECT(ADDRESS(3,BN$2,1,1)):INDIRECT(ADDRESS(1004,BN$2,1,1))),"")</f>
        <v/>
      </c>
      <c r="BO87" t="str">
        <f ca="1">IF($BT87&lt;&gt;"",SUMIF($BD$3:$BD$1004,"="&amp;$BD87,INDIRECT(ADDRESS(3,BO$2,1,1)):INDIRECT(ADDRESS(1004,BO$2,1,1))),"")</f>
        <v/>
      </c>
      <c r="BP87" t="str">
        <f ca="1">IF($BT87&lt;&gt;"",SUMIF($BD$3:$BD$1004,"="&amp;$BD87,INDIRECT(ADDRESS(3,BP$2,1,1)):INDIRECT(ADDRESS(1004,BP$2,1,1))),"")</f>
        <v/>
      </c>
      <c r="BQ87" t="str">
        <f ca="1">IF($BT87&lt;&gt;"",SUMIF($BD$3:$BD$1004,"="&amp;$BD87,INDIRECT(ADDRESS(3,BQ$2,1,1)):INDIRECT(ADDRESS(1004,BQ$2,1,1))),"")</f>
        <v/>
      </c>
      <c r="BR87" t="str">
        <f ca="1">IF($BT87&lt;&gt;"",SUMIF($BD$3:$BD$1004,"="&amp;$BD87,INDIRECT(ADDRESS(3,BR$2,1,1)):INDIRECT(ADDRESS(1004,BR$2,1,1))),"")</f>
        <v/>
      </c>
      <c r="BS87" t="str">
        <f>IF($A87&lt;&gt;"",VLOOKUP(TRUNC(MID($A87,1,2),0),Plano_Contas!$H$3:$J$103,3,TRUE),"")</f>
        <v/>
      </c>
      <c r="BT87" t="str">
        <f t="shared" si="4"/>
        <v/>
      </c>
      <c r="BV87">
        <f>Empresas!C87</f>
        <v>0</v>
      </c>
    </row>
    <row r="88" spans="1:74" ht="13.5" hidden="1" thickBot="1" x14ac:dyDescent="0.25">
      <c r="A88" s="89"/>
      <c r="B88" s="52" t="str">
        <f>IF($A88&lt;&gt;"",VLOOKUP(""&amp;$A88,Plano_Contas!$A$3:$F$1003,6,0),"")</f>
        <v/>
      </c>
      <c r="C88" s="91"/>
      <c r="D88" s="111"/>
      <c r="E88" s="112"/>
      <c r="F88" s="87"/>
      <c r="G88" s="85"/>
      <c r="H88" s="111"/>
      <c r="I88" s="112"/>
      <c r="J88" s="87"/>
      <c r="K88" s="85"/>
      <c r="L88" s="111"/>
      <c r="M88" s="112"/>
      <c r="N88" s="87"/>
      <c r="O88" s="85"/>
      <c r="P88" s="111"/>
      <c r="Q88" s="112"/>
      <c r="R88" s="87"/>
      <c r="S88" s="85"/>
      <c r="T88" s="111"/>
      <c r="U88" s="112"/>
      <c r="V88" s="87"/>
      <c r="W88" s="85"/>
      <c r="X88" s="111"/>
      <c r="Y88" s="112"/>
      <c r="Z88" s="87"/>
      <c r="AA88" s="85"/>
      <c r="AB88" s="111"/>
      <c r="AC88" s="112"/>
      <c r="AD88" s="87"/>
      <c r="AE88" s="85"/>
      <c r="AF88" s="111"/>
      <c r="AG88" s="112"/>
      <c r="AH88" s="87"/>
      <c r="AI88" s="85"/>
      <c r="AJ88" s="111"/>
      <c r="AK88" s="112"/>
      <c r="AL88" s="87"/>
      <c r="AM88" s="85"/>
      <c r="AN88" s="111"/>
      <c r="AO88" s="112"/>
      <c r="AP88" s="87"/>
      <c r="AQ88" s="85"/>
      <c r="AR88" s="111"/>
      <c r="AS88" s="112"/>
      <c r="AT88" s="87"/>
      <c r="AU88" s="85"/>
      <c r="AV88" s="111"/>
      <c r="AW88" s="112"/>
      <c r="AX88" s="87"/>
      <c r="AY88" s="85"/>
      <c r="AZ88" s="267">
        <f>SUM(E88,I88,M88,Q88,U88,Y88,AC88,AG88,AK88,AO88,AS88,AW88)</f>
        <v>0</v>
      </c>
      <c r="BA88" s="88">
        <f>SUM($G88,$K88,$O88,$S88,$W88,$AA88,$AE88,$AI88,$AM88,$AQ88,$AU88,$AY88)</f>
        <v>0</v>
      </c>
      <c r="BC88">
        <f>IF($A88&lt;&gt;"",COUNTIF($BD$3:$BD88,$BD88),0)</f>
        <v>0</v>
      </c>
      <c r="BD88" t="str">
        <f>IF($A88&lt;&gt;"",VLOOKUP(TRUNC(MID($A88,1,2),0),Plano_Contas!$H$3:$J$103,2,TRUE),"")</f>
        <v/>
      </c>
      <c r="BE88" s="201" t="str">
        <f t="shared" si="3"/>
        <v/>
      </c>
      <c r="BF88" t="str">
        <f ca="1">IF($BT88&lt;&gt;"",SUMIF($BD$3:$BD$1004,"="&amp;$BD88,INDIRECT(ADDRESS(3,BF$2,1,1)):INDIRECT(ADDRESS(1004,BF$2,1,1))),"")</f>
        <v/>
      </c>
      <c r="BG88" t="str">
        <f ca="1">IF($BT88&lt;&gt;"",SUMIF($BD$3:$BD$1004,"="&amp;$BD88,INDIRECT(ADDRESS(3,BG$2,1,1)):INDIRECT(ADDRESS(1004,BG$2,1,1))),"")</f>
        <v/>
      </c>
      <c r="BH88" t="str">
        <f ca="1">IF($BT88&lt;&gt;"",SUMIF($BD$3:$BD$1004,"="&amp;$BD88,INDIRECT(ADDRESS(3,BH$2,1,1)):INDIRECT(ADDRESS(1004,BH$2,1,1))),"")</f>
        <v/>
      </c>
      <c r="BI88" t="str">
        <f ca="1">IF($BT88&lt;&gt;"",SUMIF($BD$3:$BD$1004,"="&amp;$BD88,INDIRECT(ADDRESS(3,BI$2,1,1)):INDIRECT(ADDRESS(1004,BI$2,1,1))),"")</f>
        <v/>
      </c>
      <c r="BJ88" t="str">
        <f ca="1">IF($BT88&lt;&gt;"",SUMIF($BD$3:$BD$1004,"="&amp;$BD88,INDIRECT(ADDRESS(3,BJ$2,1,1)):INDIRECT(ADDRESS(1004,BJ$2,1,1))),"")</f>
        <v/>
      </c>
      <c r="BK88" t="str">
        <f ca="1">IF($BT88&lt;&gt;"",SUMIF($BD$3:$BD$1004,"="&amp;$BD88,INDIRECT(ADDRESS(3,BK$2,1,1)):INDIRECT(ADDRESS(1004,BK$2,1,1))),"")</f>
        <v/>
      </c>
      <c r="BL88" t="str">
        <f ca="1">IF($BT88&lt;&gt;"",SUMIF($BD$3:$BD$1004,"="&amp;$BD88,INDIRECT(ADDRESS(3,BL$2,1,1)):INDIRECT(ADDRESS(1004,BL$2,1,1))),"")</f>
        <v/>
      </c>
      <c r="BM88" t="str">
        <f ca="1">IF($BT88&lt;&gt;"",SUMIF($BD$3:$BD$1004,"="&amp;$BD88,INDIRECT(ADDRESS(3,BM$2,1,1)):INDIRECT(ADDRESS(1004,BM$2,1,1))),"")</f>
        <v/>
      </c>
      <c r="BN88" t="str">
        <f ca="1">IF($BT88&lt;&gt;"",SUMIF($BD$3:$BD$1004,"="&amp;$BD88,INDIRECT(ADDRESS(3,BN$2,1,1)):INDIRECT(ADDRESS(1004,BN$2,1,1))),"")</f>
        <v/>
      </c>
      <c r="BO88" t="str">
        <f ca="1">IF($BT88&lt;&gt;"",SUMIF($BD$3:$BD$1004,"="&amp;$BD88,INDIRECT(ADDRESS(3,BO$2,1,1)):INDIRECT(ADDRESS(1004,BO$2,1,1))),"")</f>
        <v/>
      </c>
      <c r="BP88" t="str">
        <f ca="1">IF($BT88&lt;&gt;"",SUMIF($BD$3:$BD$1004,"="&amp;$BD88,INDIRECT(ADDRESS(3,BP$2,1,1)):INDIRECT(ADDRESS(1004,BP$2,1,1))),"")</f>
        <v/>
      </c>
      <c r="BQ88" t="str">
        <f ca="1">IF($BT88&lt;&gt;"",SUMIF($BD$3:$BD$1004,"="&amp;$BD88,INDIRECT(ADDRESS(3,BQ$2,1,1)):INDIRECT(ADDRESS(1004,BQ$2,1,1))),"")</f>
        <v/>
      </c>
      <c r="BR88" t="str">
        <f ca="1">IF($BT88&lt;&gt;"",SUMIF($BD$3:$BD$1004,"="&amp;$BD88,INDIRECT(ADDRESS(3,BR$2,1,1)):INDIRECT(ADDRESS(1004,BR$2,1,1))),"")</f>
        <v/>
      </c>
      <c r="BS88" t="str">
        <f>IF($A88&lt;&gt;"",VLOOKUP(TRUNC(MID($A88,1,2),0),Plano_Contas!$H$3:$J$103,3,TRUE),"")</f>
        <v/>
      </c>
      <c r="BT88" t="str">
        <f t="shared" si="4"/>
        <v/>
      </c>
      <c r="BV88">
        <f>Empresas!C88</f>
        <v>0</v>
      </c>
    </row>
    <row r="89" spans="1:74" ht="13.5" hidden="1" thickBot="1" x14ac:dyDescent="0.25">
      <c r="A89" s="89"/>
      <c r="B89" s="52" t="str">
        <f>IF($A89&lt;&gt;"",VLOOKUP(""&amp;$A89,Plano_Contas!$A$3:$F$1003,6,0),"")</f>
        <v/>
      </c>
      <c r="C89" s="91"/>
      <c r="D89" s="111"/>
      <c r="E89" s="112"/>
      <c r="F89" s="87"/>
      <c r="G89" s="85"/>
      <c r="H89" s="111"/>
      <c r="I89" s="112"/>
      <c r="J89" s="87"/>
      <c r="K89" s="85"/>
      <c r="L89" s="111"/>
      <c r="M89" s="112"/>
      <c r="N89" s="87"/>
      <c r="O89" s="85"/>
      <c r="P89" s="111"/>
      <c r="Q89" s="112"/>
      <c r="R89" s="87"/>
      <c r="S89" s="85"/>
      <c r="T89" s="111"/>
      <c r="U89" s="112"/>
      <c r="V89" s="87"/>
      <c r="W89" s="85"/>
      <c r="X89" s="111"/>
      <c r="Y89" s="112"/>
      <c r="Z89" s="87"/>
      <c r="AA89" s="85"/>
      <c r="AB89" s="111"/>
      <c r="AC89" s="112"/>
      <c r="AD89" s="87"/>
      <c r="AE89" s="85"/>
      <c r="AF89" s="111"/>
      <c r="AG89" s="112"/>
      <c r="AH89" s="87"/>
      <c r="AI89" s="85"/>
      <c r="AJ89" s="111"/>
      <c r="AK89" s="112"/>
      <c r="AL89" s="87"/>
      <c r="AM89" s="85"/>
      <c r="AN89" s="111"/>
      <c r="AO89" s="112"/>
      <c r="AP89" s="87"/>
      <c r="AQ89" s="85"/>
      <c r="AR89" s="111"/>
      <c r="AS89" s="112"/>
      <c r="AT89" s="87"/>
      <c r="AU89" s="85"/>
      <c r="AV89" s="111"/>
      <c r="AW89" s="112"/>
      <c r="AX89" s="87"/>
      <c r="AY89" s="85"/>
      <c r="AZ89" s="267">
        <f>SUM(E89,I89,M89,Q89,U89,Y89,AC89,AG89,AK89,AO89,AS89,AW89)</f>
        <v>0</v>
      </c>
      <c r="BA89" s="88">
        <f>SUM($G89,$K89,$O89,$S89,$W89,$AA89,$AE89,$AI89,$AM89,$AQ89,$AU89,$AY89)</f>
        <v>0</v>
      </c>
      <c r="BC89">
        <f>IF($A89&lt;&gt;"",COUNTIF($BD$3:$BD89,$BD89),0)</f>
        <v>0</v>
      </c>
      <c r="BD89" t="str">
        <f>IF($A89&lt;&gt;"",VLOOKUP(TRUNC(MID($A89,1,2),0),Plano_Contas!$H$3:$J$103,2,TRUE),"")</f>
        <v/>
      </c>
      <c r="BE89" s="201" t="str">
        <f t="shared" si="3"/>
        <v/>
      </c>
      <c r="BF89" t="str">
        <f ca="1">IF($BT89&lt;&gt;"",SUMIF($BD$3:$BD$1004,"="&amp;$BD89,INDIRECT(ADDRESS(3,BF$2,1,1)):INDIRECT(ADDRESS(1004,BF$2,1,1))),"")</f>
        <v/>
      </c>
      <c r="BG89" t="str">
        <f ca="1">IF($BT89&lt;&gt;"",SUMIF($BD$3:$BD$1004,"="&amp;$BD89,INDIRECT(ADDRESS(3,BG$2,1,1)):INDIRECT(ADDRESS(1004,BG$2,1,1))),"")</f>
        <v/>
      </c>
      <c r="BH89" t="str">
        <f ca="1">IF($BT89&lt;&gt;"",SUMIF($BD$3:$BD$1004,"="&amp;$BD89,INDIRECT(ADDRESS(3,BH$2,1,1)):INDIRECT(ADDRESS(1004,BH$2,1,1))),"")</f>
        <v/>
      </c>
      <c r="BI89" t="str">
        <f ca="1">IF($BT89&lt;&gt;"",SUMIF($BD$3:$BD$1004,"="&amp;$BD89,INDIRECT(ADDRESS(3,BI$2,1,1)):INDIRECT(ADDRESS(1004,BI$2,1,1))),"")</f>
        <v/>
      </c>
      <c r="BJ89" t="str">
        <f ca="1">IF($BT89&lt;&gt;"",SUMIF($BD$3:$BD$1004,"="&amp;$BD89,INDIRECT(ADDRESS(3,BJ$2,1,1)):INDIRECT(ADDRESS(1004,BJ$2,1,1))),"")</f>
        <v/>
      </c>
      <c r="BK89" t="str">
        <f ca="1">IF($BT89&lt;&gt;"",SUMIF($BD$3:$BD$1004,"="&amp;$BD89,INDIRECT(ADDRESS(3,BK$2,1,1)):INDIRECT(ADDRESS(1004,BK$2,1,1))),"")</f>
        <v/>
      </c>
      <c r="BL89" t="str">
        <f ca="1">IF($BT89&lt;&gt;"",SUMIF($BD$3:$BD$1004,"="&amp;$BD89,INDIRECT(ADDRESS(3,BL$2,1,1)):INDIRECT(ADDRESS(1004,BL$2,1,1))),"")</f>
        <v/>
      </c>
      <c r="BM89" t="str">
        <f ca="1">IF($BT89&lt;&gt;"",SUMIF($BD$3:$BD$1004,"="&amp;$BD89,INDIRECT(ADDRESS(3,BM$2,1,1)):INDIRECT(ADDRESS(1004,BM$2,1,1))),"")</f>
        <v/>
      </c>
      <c r="BN89" t="str">
        <f ca="1">IF($BT89&lt;&gt;"",SUMIF($BD$3:$BD$1004,"="&amp;$BD89,INDIRECT(ADDRESS(3,BN$2,1,1)):INDIRECT(ADDRESS(1004,BN$2,1,1))),"")</f>
        <v/>
      </c>
      <c r="BO89" t="str">
        <f ca="1">IF($BT89&lt;&gt;"",SUMIF($BD$3:$BD$1004,"="&amp;$BD89,INDIRECT(ADDRESS(3,BO$2,1,1)):INDIRECT(ADDRESS(1004,BO$2,1,1))),"")</f>
        <v/>
      </c>
      <c r="BP89" t="str">
        <f ca="1">IF($BT89&lt;&gt;"",SUMIF($BD$3:$BD$1004,"="&amp;$BD89,INDIRECT(ADDRESS(3,BP$2,1,1)):INDIRECT(ADDRESS(1004,BP$2,1,1))),"")</f>
        <v/>
      </c>
      <c r="BQ89" t="str">
        <f ca="1">IF($BT89&lt;&gt;"",SUMIF($BD$3:$BD$1004,"="&amp;$BD89,INDIRECT(ADDRESS(3,BQ$2,1,1)):INDIRECT(ADDRESS(1004,BQ$2,1,1))),"")</f>
        <v/>
      </c>
      <c r="BR89" t="str">
        <f ca="1">IF($BT89&lt;&gt;"",SUMIF($BD$3:$BD$1004,"="&amp;$BD89,INDIRECT(ADDRESS(3,BR$2,1,1)):INDIRECT(ADDRESS(1004,BR$2,1,1))),"")</f>
        <v/>
      </c>
      <c r="BS89" t="str">
        <f>IF($A89&lt;&gt;"",VLOOKUP(TRUNC(MID($A89,1,2),0),Plano_Contas!$H$3:$J$103,3,TRUE),"")</f>
        <v/>
      </c>
      <c r="BT89" t="str">
        <f t="shared" si="4"/>
        <v/>
      </c>
      <c r="BV89">
        <f>Empresas!C89</f>
        <v>0</v>
      </c>
    </row>
    <row r="90" spans="1:74" ht="13.5" hidden="1" thickBot="1" x14ac:dyDescent="0.25">
      <c r="A90" s="89"/>
      <c r="B90" s="94" t="str">
        <f>IF($A90&lt;&gt;"",VLOOKUP(""&amp;$A90,Plano_Contas!$A$3:$F$1003,6,0),"")</f>
        <v/>
      </c>
      <c r="C90" s="91"/>
      <c r="D90" s="111"/>
      <c r="E90" s="112"/>
      <c r="F90" s="87"/>
      <c r="G90" s="85"/>
      <c r="H90" s="111"/>
      <c r="I90" s="112"/>
      <c r="J90" s="87"/>
      <c r="K90" s="85"/>
      <c r="L90" s="111"/>
      <c r="M90" s="112"/>
      <c r="N90" s="87"/>
      <c r="O90" s="85"/>
      <c r="P90" s="111"/>
      <c r="Q90" s="112"/>
      <c r="R90" s="87"/>
      <c r="S90" s="85"/>
      <c r="T90" s="111"/>
      <c r="U90" s="112"/>
      <c r="V90" s="87"/>
      <c r="W90" s="85"/>
      <c r="X90" s="111"/>
      <c r="Y90" s="112"/>
      <c r="Z90" s="87"/>
      <c r="AA90" s="85"/>
      <c r="AB90" s="111"/>
      <c r="AC90" s="112"/>
      <c r="AD90" s="87"/>
      <c r="AE90" s="85"/>
      <c r="AF90" s="111"/>
      <c r="AG90" s="112"/>
      <c r="AH90" s="87"/>
      <c r="AI90" s="85"/>
      <c r="AJ90" s="111"/>
      <c r="AK90" s="112"/>
      <c r="AL90" s="87"/>
      <c r="AM90" s="85"/>
      <c r="AN90" s="111"/>
      <c r="AO90" s="112"/>
      <c r="AP90" s="87"/>
      <c r="AQ90" s="85"/>
      <c r="AR90" s="111"/>
      <c r="AS90" s="112"/>
      <c r="AT90" s="87"/>
      <c r="AU90" s="85"/>
      <c r="AV90" s="111"/>
      <c r="AW90" s="112"/>
      <c r="AX90" s="87"/>
      <c r="AY90" s="85"/>
      <c r="AZ90" s="267">
        <f>SUM(E90,I90,M90,Q90,U90,Y90,AC90,AG90,AK90,AO90,AS90,AW90)</f>
        <v>0</v>
      </c>
      <c r="BA90" s="88">
        <f>SUM($G90,$K90,$O90,$S90,$W90,$AA90,$AE90,$AI90,$AM90,$AQ90,$AU90,$AY90)</f>
        <v>0</v>
      </c>
      <c r="BC90">
        <f>IF($A90&lt;&gt;"",COUNTIF($BD$3:$BD90,$BD90),0)</f>
        <v>0</v>
      </c>
      <c r="BD90" t="str">
        <f>IF($A90&lt;&gt;"",VLOOKUP(TRUNC(MID($A90,1,2),0),Plano_Contas!$H$3:$J$103,2,TRUE),"")</f>
        <v/>
      </c>
      <c r="BE90" s="201" t="str">
        <f t="shared" si="3"/>
        <v/>
      </c>
      <c r="BF90" t="str">
        <f ca="1">IF($BT90&lt;&gt;"",SUMIF($BD$3:$BD$1004,"="&amp;$BD90,INDIRECT(ADDRESS(3,BF$2,1,1)):INDIRECT(ADDRESS(1004,BF$2,1,1))),"")</f>
        <v/>
      </c>
      <c r="BG90" t="str">
        <f ca="1">IF($BT90&lt;&gt;"",SUMIF($BD$3:$BD$1004,"="&amp;$BD90,INDIRECT(ADDRESS(3,BG$2,1,1)):INDIRECT(ADDRESS(1004,BG$2,1,1))),"")</f>
        <v/>
      </c>
      <c r="BH90" t="str">
        <f ca="1">IF($BT90&lt;&gt;"",SUMIF($BD$3:$BD$1004,"="&amp;$BD90,INDIRECT(ADDRESS(3,BH$2,1,1)):INDIRECT(ADDRESS(1004,BH$2,1,1))),"")</f>
        <v/>
      </c>
      <c r="BI90" t="str">
        <f ca="1">IF($BT90&lt;&gt;"",SUMIF($BD$3:$BD$1004,"="&amp;$BD90,INDIRECT(ADDRESS(3,BI$2,1,1)):INDIRECT(ADDRESS(1004,BI$2,1,1))),"")</f>
        <v/>
      </c>
      <c r="BJ90" t="str">
        <f ca="1">IF($BT90&lt;&gt;"",SUMIF($BD$3:$BD$1004,"="&amp;$BD90,INDIRECT(ADDRESS(3,BJ$2,1,1)):INDIRECT(ADDRESS(1004,BJ$2,1,1))),"")</f>
        <v/>
      </c>
      <c r="BK90" t="str">
        <f ca="1">IF($BT90&lt;&gt;"",SUMIF($BD$3:$BD$1004,"="&amp;$BD90,INDIRECT(ADDRESS(3,BK$2,1,1)):INDIRECT(ADDRESS(1004,BK$2,1,1))),"")</f>
        <v/>
      </c>
      <c r="BL90" t="str">
        <f ca="1">IF($BT90&lt;&gt;"",SUMIF($BD$3:$BD$1004,"="&amp;$BD90,INDIRECT(ADDRESS(3,BL$2,1,1)):INDIRECT(ADDRESS(1004,BL$2,1,1))),"")</f>
        <v/>
      </c>
      <c r="BM90" t="str">
        <f ca="1">IF($BT90&lt;&gt;"",SUMIF($BD$3:$BD$1004,"="&amp;$BD90,INDIRECT(ADDRESS(3,BM$2,1,1)):INDIRECT(ADDRESS(1004,BM$2,1,1))),"")</f>
        <v/>
      </c>
      <c r="BN90" t="str">
        <f ca="1">IF($BT90&lt;&gt;"",SUMIF($BD$3:$BD$1004,"="&amp;$BD90,INDIRECT(ADDRESS(3,BN$2,1,1)):INDIRECT(ADDRESS(1004,BN$2,1,1))),"")</f>
        <v/>
      </c>
      <c r="BO90" t="str">
        <f ca="1">IF($BT90&lt;&gt;"",SUMIF($BD$3:$BD$1004,"="&amp;$BD90,INDIRECT(ADDRESS(3,BO$2,1,1)):INDIRECT(ADDRESS(1004,BO$2,1,1))),"")</f>
        <v/>
      </c>
      <c r="BP90" t="str">
        <f ca="1">IF($BT90&lt;&gt;"",SUMIF($BD$3:$BD$1004,"="&amp;$BD90,INDIRECT(ADDRESS(3,BP$2,1,1)):INDIRECT(ADDRESS(1004,BP$2,1,1))),"")</f>
        <v/>
      </c>
      <c r="BQ90" t="str">
        <f ca="1">IF($BT90&lt;&gt;"",SUMIF($BD$3:$BD$1004,"="&amp;$BD90,INDIRECT(ADDRESS(3,BQ$2,1,1)):INDIRECT(ADDRESS(1004,BQ$2,1,1))),"")</f>
        <v/>
      </c>
      <c r="BR90" t="str">
        <f ca="1">IF($BT90&lt;&gt;"",SUMIF($BD$3:$BD$1004,"="&amp;$BD90,INDIRECT(ADDRESS(3,BR$2,1,1)):INDIRECT(ADDRESS(1004,BR$2,1,1))),"")</f>
        <v/>
      </c>
      <c r="BS90" t="str">
        <f>IF($A90&lt;&gt;"",VLOOKUP(TRUNC(MID($A90,1,2),0),Plano_Contas!$H$3:$J$103,3,TRUE),"")</f>
        <v/>
      </c>
      <c r="BT90" t="str">
        <f t="shared" si="4"/>
        <v/>
      </c>
      <c r="BV90">
        <f>Empresas!C90</f>
        <v>0</v>
      </c>
    </row>
    <row r="91" spans="1:74" ht="13.5" hidden="1" thickBot="1" x14ac:dyDescent="0.25">
      <c r="A91" s="89"/>
      <c r="B91" s="94" t="str">
        <f>IF($A91&lt;&gt;"",VLOOKUP(""&amp;$A91,Plano_Contas!$A$3:$F$1003,6,0),"")</f>
        <v/>
      </c>
      <c r="C91" s="91"/>
      <c r="D91" s="111"/>
      <c r="E91" s="112"/>
      <c r="F91" s="87"/>
      <c r="G91" s="85"/>
      <c r="H91" s="111"/>
      <c r="I91" s="112"/>
      <c r="J91" s="87"/>
      <c r="K91" s="85"/>
      <c r="L91" s="111"/>
      <c r="M91" s="112"/>
      <c r="N91" s="87"/>
      <c r="O91" s="85"/>
      <c r="P91" s="111"/>
      <c r="Q91" s="112"/>
      <c r="R91" s="87"/>
      <c r="S91" s="85"/>
      <c r="T91" s="111"/>
      <c r="U91" s="112"/>
      <c r="V91" s="87"/>
      <c r="W91" s="85"/>
      <c r="X91" s="111"/>
      <c r="Y91" s="112"/>
      <c r="Z91" s="87"/>
      <c r="AA91" s="85"/>
      <c r="AB91" s="111"/>
      <c r="AC91" s="112"/>
      <c r="AD91" s="87"/>
      <c r="AE91" s="85"/>
      <c r="AF91" s="111"/>
      <c r="AG91" s="112"/>
      <c r="AH91" s="87"/>
      <c r="AI91" s="85"/>
      <c r="AJ91" s="111"/>
      <c r="AK91" s="112"/>
      <c r="AL91" s="87"/>
      <c r="AM91" s="85"/>
      <c r="AN91" s="111"/>
      <c r="AO91" s="112"/>
      <c r="AP91" s="87"/>
      <c r="AQ91" s="85"/>
      <c r="AR91" s="111"/>
      <c r="AS91" s="112"/>
      <c r="AT91" s="87"/>
      <c r="AU91" s="85"/>
      <c r="AV91" s="111"/>
      <c r="AW91" s="112"/>
      <c r="AX91" s="87"/>
      <c r="AY91" s="85"/>
      <c r="AZ91" s="267">
        <f>SUM(E91,I91,M91,Q91,U91,Y91,AC91,AG91,AK91,AO91,AS91,AW91)</f>
        <v>0</v>
      </c>
      <c r="BA91" s="88">
        <f>SUM($G91,$K91,$O91,$S91,$W91,$AA91,$AE91,$AI91,$AM91,$AQ91,$AU91,$AY91)</f>
        <v>0</v>
      </c>
      <c r="BC91">
        <f>IF($A91&lt;&gt;"",COUNTIF($BD$3:$BD91,$BD91),0)</f>
        <v>0</v>
      </c>
      <c r="BD91" t="str">
        <f>IF($A91&lt;&gt;"",VLOOKUP(TRUNC(MID($A91,1,2),0),Plano_Contas!$H$3:$J$103,2,TRUE),"")</f>
        <v/>
      </c>
      <c r="BE91" s="201" t="str">
        <f t="shared" si="3"/>
        <v/>
      </c>
      <c r="BF91" t="str">
        <f ca="1">IF($BT91&lt;&gt;"",SUMIF($BD$3:$BD$1004,"="&amp;$BD91,INDIRECT(ADDRESS(3,BF$2,1,1)):INDIRECT(ADDRESS(1004,BF$2,1,1))),"")</f>
        <v/>
      </c>
      <c r="BG91" t="str">
        <f ca="1">IF($BT91&lt;&gt;"",SUMIF($BD$3:$BD$1004,"="&amp;$BD91,INDIRECT(ADDRESS(3,BG$2,1,1)):INDIRECT(ADDRESS(1004,BG$2,1,1))),"")</f>
        <v/>
      </c>
      <c r="BH91" t="str">
        <f ca="1">IF($BT91&lt;&gt;"",SUMIF($BD$3:$BD$1004,"="&amp;$BD91,INDIRECT(ADDRESS(3,BH$2,1,1)):INDIRECT(ADDRESS(1004,BH$2,1,1))),"")</f>
        <v/>
      </c>
      <c r="BI91" t="str">
        <f ca="1">IF($BT91&lt;&gt;"",SUMIF($BD$3:$BD$1004,"="&amp;$BD91,INDIRECT(ADDRESS(3,BI$2,1,1)):INDIRECT(ADDRESS(1004,BI$2,1,1))),"")</f>
        <v/>
      </c>
      <c r="BJ91" t="str">
        <f ca="1">IF($BT91&lt;&gt;"",SUMIF($BD$3:$BD$1004,"="&amp;$BD91,INDIRECT(ADDRESS(3,BJ$2,1,1)):INDIRECT(ADDRESS(1004,BJ$2,1,1))),"")</f>
        <v/>
      </c>
      <c r="BK91" t="str">
        <f ca="1">IF($BT91&lt;&gt;"",SUMIF($BD$3:$BD$1004,"="&amp;$BD91,INDIRECT(ADDRESS(3,BK$2,1,1)):INDIRECT(ADDRESS(1004,BK$2,1,1))),"")</f>
        <v/>
      </c>
      <c r="BL91" t="str">
        <f ca="1">IF($BT91&lt;&gt;"",SUMIF($BD$3:$BD$1004,"="&amp;$BD91,INDIRECT(ADDRESS(3,BL$2,1,1)):INDIRECT(ADDRESS(1004,BL$2,1,1))),"")</f>
        <v/>
      </c>
      <c r="BM91" t="str">
        <f ca="1">IF($BT91&lt;&gt;"",SUMIF($BD$3:$BD$1004,"="&amp;$BD91,INDIRECT(ADDRESS(3,BM$2,1,1)):INDIRECT(ADDRESS(1004,BM$2,1,1))),"")</f>
        <v/>
      </c>
      <c r="BN91" t="str">
        <f ca="1">IF($BT91&lt;&gt;"",SUMIF($BD$3:$BD$1004,"="&amp;$BD91,INDIRECT(ADDRESS(3,BN$2,1,1)):INDIRECT(ADDRESS(1004,BN$2,1,1))),"")</f>
        <v/>
      </c>
      <c r="BO91" t="str">
        <f ca="1">IF($BT91&lt;&gt;"",SUMIF($BD$3:$BD$1004,"="&amp;$BD91,INDIRECT(ADDRESS(3,BO$2,1,1)):INDIRECT(ADDRESS(1004,BO$2,1,1))),"")</f>
        <v/>
      </c>
      <c r="BP91" t="str">
        <f ca="1">IF($BT91&lt;&gt;"",SUMIF($BD$3:$BD$1004,"="&amp;$BD91,INDIRECT(ADDRESS(3,BP$2,1,1)):INDIRECT(ADDRESS(1004,BP$2,1,1))),"")</f>
        <v/>
      </c>
      <c r="BQ91" t="str">
        <f ca="1">IF($BT91&lt;&gt;"",SUMIF($BD$3:$BD$1004,"="&amp;$BD91,INDIRECT(ADDRESS(3,BQ$2,1,1)):INDIRECT(ADDRESS(1004,BQ$2,1,1))),"")</f>
        <v/>
      </c>
      <c r="BR91" t="str">
        <f ca="1">IF($BT91&lt;&gt;"",SUMIF($BD$3:$BD$1004,"="&amp;$BD91,INDIRECT(ADDRESS(3,BR$2,1,1)):INDIRECT(ADDRESS(1004,BR$2,1,1))),"")</f>
        <v/>
      </c>
      <c r="BS91" t="str">
        <f>IF($A91&lt;&gt;"",VLOOKUP(TRUNC(MID($A91,1,2),0),Plano_Contas!$H$3:$J$103,3,TRUE),"")</f>
        <v/>
      </c>
      <c r="BT91" t="str">
        <f t="shared" si="4"/>
        <v/>
      </c>
      <c r="BV91">
        <f>Empresas!C91</f>
        <v>0</v>
      </c>
    </row>
    <row r="92" spans="1:74" ht="13.5" hidden="1" thickBot="1" x14ac:dyDescent="0.25">
      <c r="A92" s="89"/>
      <c r="B92" s="94" t="str">
        <f>IF($A92&lt;&gt;"",VLOOKUP(""&amp;$A92,Plano_Contas!$A$3:$F$1003,6,0),"")</f>
        <v/>
      </c>
      <c r="C92" s="91"/>
      <c r="D92" s="111"/>
      <c r="E92" s="112"/>
      <c r="F92" s="87"/>
      <c r="G92" s="85"/>
      <c r="H92" s="111"/>
      <c r="I92" s="112"/>
      <c r="J92" s="87"/>
      <c r="K92" s="85"/>
      <c r="L92" s="111"/>
      <c r="M92" s="112"/>
      <c r="N92" s="87"/>
      <c r="O92" s="85"/>
      <c r="P92" s="111"/>
      <c r="Q92" s="112"/>
      <c r="R92" s="87"/>
      <c r="S92" s="85"/>
      <c r="T92" s="111"/>
      <c r="U92" s="112"/>
      <c r="V92" s="87"/>
      <c r="W92" s="85"/>
      <c r="X92" s="111"/>
      <c r="Y92" s="112"/>
      <c r="Z92" s="87"/>
      <c r="AA92" s="85"/>
      <c r="AB92" s="111"/>
      <c r="AC92" s="112"/>
      <c r="AD92" s="87"/>
      <c r="AE92" s="85"/>
      <c r="AF92" s="111"/>
      <c r="AG92" s="112"/>
      <c r="AH92" s="87"/>
      <c r="AI92" s="85"/>
      <c r="AJ92" s="111"/>
      <c r="AK92" s="112"/>
      <c r="AL92" s="87"/>
      <c r="AM92" s="85"/>
      <c r="AN92" s="111"/>
      <c r="AO92" s="112"/>
      <c r="AP92" s="87"/>
      <c r="AQ92" s="85"/>
      <c r="AR92" s="111"/>
      <c r="AS92" s="112"/>
      <c r="AT92" s="87"/>
      <c r="AU92" s="85"/>
      <c r="AV92" s="111"/>
      <c r="AW92" s="112"/>
      <c r="AX92" s="87"/>
      <c r="AY92" s="85"/>
      <c r="AZ92" s="267">
        <f>SUM(E92,I92,M92,Q92,U92,Y92,AC92,AG92,AK92,AO92,AS92,AW92)</f>
        <v>0</v>
      </c>
      <c r="BA92" s="88">
        <f>SUM($G92,$K92,$O92,$S92,$W92,$AA92,$AE92,$AI92,$AM92,$AQ92,$AU92,$AY92)</f>
        <v>0</v>
      </c>
      <c r="BC92">
        <f>IF($A92&lt;&gt;"",COUNTIF($BD$3:$BD92,$BD92),0)</f>
        <v>0</v>
      </c>
      <c r="BD92" t="str">
        <f>IF($A92&lt;&gt;"",VLOOKUP(TRUNC(MID($A92,1,2),0),Plano_Contas!$H$3:$J$103,2,TRUE),"")</f>
        <v/>
      </c>
      <c r="BE92" s="201" t="str">
        <f t="shared" si="3"/>
        <v/>
      </c>
      <c r="BF92" t="str">
        <f ca="1">IF($BT92&lt;&gt;"",SUMIF($BD$3:$BD$1004,"="&amp;$BD92,INDIRECT(ADDRESS(3,BF$2,1,1)):INDIRECT(ADDRESS(1004,BF$2,1,1))),"")</f>
        <v/>
      </c>
      <c r="BG92" t="str">
        <f ca="1">IF($BT92&lt;&gt;"",SUMIF($BD$3:$BD$1004,"="&amp;$BD92,INDIRECT(ADDRESS(3,BG$2,1,1)):INDIRECT(ADDRESS(1004,BG$2,1,1))),"")</f>
        <v/>
      </c>
      <c r="BH92" t="str">
        <f ca="1">IF($BT92&lt;&gt;"",SUMIF($BD$3:$BD$1004,"="&amp;$BD92,INDIRECT(ADDRESS(3,BH$2,1,1)):INDIRECT(ADDRESS(1004,BH$2,1,1))),"")</f>
        <v/>
      </c>
      <c r="BI92" t="str">
        <f ca="1">IF($BT92&lt;&gt;"",SUMIF($BD$3:$BD$1004,"="&amp;$BD92,INDIRECT(ADDRESS(3,BI$2,1,1)):INDIRECT(ADDRESS(1004,BI$2,1,1))),"")</f>
        <v/>
      </c>
      <c r="BJ92" t="str">
        <f ca="1">IF($BT92&lt;&gt;"",SUMIF($BD$3:$BD$1004,"="&amp;$BD92,INDIRECT(ADDRESS(3,BJ$2,1,1)):INDIRECT(ADDRESS(1004,BJ$2,1,1))),"")</f>
        <v/>
      </c>
      <c r="BK92" t="str">
        <f ca="1">IF($BT92&lt;&gt;"",SUMIF($BD$3:$BD$1004,"="&amp;$BD92,INDIRECT(ADDRESS(3,BK$2,1,1)):INDIRECT(ADDRESS(1004,BK$2,1,1))),"")</f>
        <v/>
      </c>
      <c r="BL92" t="str">
        <f ca="1">IF($BT92&lt;&gt;"",SUMIF($BD$3:$BD$1004,"="&amp;$BD92,INDIRECT(ADDRESS(3,BL$2,1,1)):INDIRECT(ADDRESS(1004,BL$2,1,1))),"")</f>
        <v/>
      </c>
      <c r="BM92" t="str">
        <f ca="1">IF($BT92&lt;&gt;"",SUMIF($BD$3:$BD$1004,"="&amp;$BD92,INDIRECT(ADDRESS(3,BM$2,1,1)):INDIRECT(ADDRESS(1004,BM$2,1,1))),"")</f>
        <v/>
      </c>
      <c r="BN92" t="str">
        <f ca="1">IF($BT92&lt;&gt;"",SUMIF($BD$3:$BD$1004,"="&amp;$BD92,INDIRECT(ADDRESS(3,BN$2,1,1)):INDIRECT(ADDRESS(1004,BN$2,1,1))),"")</f>
        <v/>
      </c>
      <c r="BO92" t="str">
        <f ca="1">IF($BT92&lt;&gt;"",SUMIF($BD$3:$BD$1004,"="&amp;$BD92,INDIRECT(ADDRESS(3,BO$2,1,1)):INDIRECT(ADDRESS(1004,BO$2,1,1))),"")</f>
        <v/>
      </c>
      <c r="BP92" t="str">
        <f ca="1">IF($BT92&lt;&gt;"",SUMIF($BD$3:$BD$1004,"="&amp;$BD92,INDIRECT(ADDRESS(3,BP$2,1,1)):INDIRECT(ADDRESS(1004,BP$2,1,1))),"")</f>
        <v/>
      </c>
      <c r="BQ92" t="str">
        <f ca="1">IF($BT92&lt;&gt;"",SUMIF($BD$3:$BD$1004,"="&amp;$BD92,INDIRECT(ADDRESS(3,BQ$2,1,1)):INDIRECT(ADDRESS(1004,BQ$2,1,1))),"")</f>
        <v/>
      </c>
      <c r="BR92" t="str">
        <f ca="1">IF($BT92&lt;&gt;"",SUMIF($BD$3:$BD$1004,"="&amp;$BD92,INDIRECT(ADDRESS(3,BR$2,1,1)):INDIRECT(ADDRESS(1004,BR$2,1,1))),"")</f>
        <v/>
      </c>
      <c r="BS92" t="str">
        <f>IF($A92&lt;&gt;"",VLOOKUP(TRUNC(MID($A92,1,2),0),Plano_Contas!$H$3:$J$103,3,TRUE),"")</f>
        <v/>
      </c>
      <c r="BT92" t="str">
        <f t="shared" si="4"/>
        <v/>
      </c>
      <c r="BV92">
        <f>Empresas!C92</f>
        <v>0</v>
      </c>
    </row>
    <row r="93" spans="1:74" ht="13.5" hidden="1" thickBot="1" x14ac:dyDescent="0.25">
      <c r="A93" s="89"/>
      <c r="B93" s="52" t="str">
        <f>IF($A93&lt;&gt;"",VLOOKUP(""&amp;$A93,Plano_Contas!$A$3:$F$1003,6,0),"")</f>
        <v/>
      </c>
      <c r="C93" s="91"/>
      <c r="D93" s="111"/>
      <c r="E93" s="112"/>
      <c r="F93" s="87"/>
      <c r="G93" s="85"/>
      <c r="H93" s="111"/>
      <c r="I93" s="112"/>
      <c r="J93" s="87"/>
      <c r="K93" s="85"/>
      <c r="L93" s="111"/>
      <c r="M93" s="112"/>
      <c r="N93" s="87"/>
      <c r="O93" s="85"/>
      <c r="P93" s="111"/>
      <c r="Q93" s="112"/>
      <c r="R93" s="87"/>
      <c r="S93" s="85"/>
      <c r="T93" s="111"/>
      <c r="U93" s="112"/>
      <c r="V93" s="87"/>
      <c r="W93" s="85"/>
      <c r="X93" s="111"/>
      <c r="Y93" s="112"/>
      <c r="Z93" s="87"/>
      <c r="AA93" s="85"/>
      <c r="AB93" s="111"/>
      <c r="AC93" s="112"/>
      <c r="AD93" s="87"/>
      <c r="AE93" s="85"/>
      <c r="AF93" s="111"/>
      <c r="AG93" s="112"/>
      <c r="AH93" s="87"/>
      <c r="AI93" s="85"/>
      <c r="AJ93" s="111"/>
      <c r="AK93" s="112"/>
      <c r="AL93" s="87"/>
      <c r="AM93" s="85"/>
      <c r="AN93" s="111"/>
      <c r="AO93" s="112"/>
      <c r="AP93" s="87"/>
      <c r="AQ93" s="85"/>
      <c r="AR93" s="111"/>
      <c r="AS93" s="112"/>
      <c r="AT93" s="87"/>
      <c r="AU93" s="85"/>
      <c r="AV93" s="111"/>
      <c r="AW93" s="112"/>
      <c r="AX93" s="87"/>
      <c r="AY93" s="85"/>
      <c r="AZ93" s="267">
        <f>SUM(E93,I93,M93,Q93,U93,Y93,AC93,AG93,AK93,AO93,AS93,AW93)</f>
        <v>0</v>
      </c>
      <c r="BA93" s="88">
        <f>SUM($G93,$K93,$O93,$S93,$W93,$AA93,$AE93,$AI93,$AM93,$AQ93,$AU93,$AY93)</f>
        <v>0</v>
      </c>
      <c r="BC93">
        <f>IF($A93&lt;&gt;"",COUNTIF($BD$3:$BD93,$BD93),0)</f>
        <v>0</v>
      </c>
      <c r="BD93" t="str">
        <f>IF($A93&lt;&gt;"",VLOOKUP(TRUNC(MID($A93,1,2),0),Plano_Contas!$H$3:$J$103,2,TRUE),"")</f>
        <v/>
      </c>
      <c r="BE93" s="201" t="str">
        <f t="shared" si="3"/>
        <v/>
      </c>
      <c r="BF93" t="str">
        <f ca="1">IF($BT93&lt;&gt;"",SUMIF($BD$3:$BD$1004,"="&amp;$BD93,INDIRECT(ADDRESS(3,BF$2,1,1)):INDIRECT(ADDRESS(1004,BF$2,1,1))),"")</f>
        <v/>
      </c>
      <c r="BG93" t="str">
        <f ca="1">IF($BT93&lt;&gt;"",SUMIF($BD$3:$BD$1004,"="&amp;$BD93,INDIRECT(ADDRESS(3,BG$2,1,1)):INDIRECT(ADDRESS(1004,BG$2,1,1))),"")</f>
        <v/>
      </c>
      <c r="BH93" t="str">
        <f ca="1">IF($BT93&lt;&gt;"",SUMIF($BD$3:$BD$1004,"="&amp;$BD93,INDIRECT(ADDRESS(3,BH$2,1,1)):INDIRECT(ADDRESS(1004,BH$2,1,1))),"")</f>
        <v/>
      </c>
      <c r="BI93" t="str">
        <f ca="1">IF($BT93&lt;&gt;"",SUMIF($BD$3:$BD$1004,"="&amp;$BD93,INDIRECT(ADDRESS(3,BI$2,1,1)):INDIRECT(ADDRESS(1004,BI$2,1,1))),"")</f>
        <v/>
      </c>
      <c r="BJ93" t="str">
        <f ca="1">IF($BT93&lt;&gt;"",SUMIF($BD$3:$BD$1004,"="&amp;$BD93,INDIRECT(ADDRESS(3,BJ$2,1,1)):INDIRECT(ADDRESS(1004,BJ$2,1,1))),"")</f>
        <v/>
      </c>
      <c r="BK93" t="str">
        <f ca="1">IF($BT93&lt;&gt;"",SUMIF($BD$3:$BD$1004,"="&amp;$BD93,INDIRECT(ADDRESS(3,BK$2,1,1)):INDIRECT(ADDRESS(1004,BK$2,1,1))),"")</f>
        <v/>
      </c>
      <c r="BL93" t="str">
        <f ca="1">IF($BT93&lt;&gt;"",SUMIF($BD$3:$BD$1004,"="&amp;$BD93,INDIRECT(ADDRESS(3,BL$2,1,1)):INDIRECT(ADDRESS(1004,BL$2,1,1))),"")</f>
        <v/>
      </c>
      <c r="BM93" t="str">
        <f ca="1">IF($BT93&lt;&gt;"",SUMIF($BD$3:$BD$1004,"="&amp;$BD93,INDIRECT(ADDRESS(3,BM$2,1,1)):INDIRECT(ADDRESS(1004,BM$2,1,1))),"")</f>
        <v/>
      </c>
      <c r="BN93" t="str">
        <f ca="1">IF($BT93&lt;&gt;"",SUMIF($BD$3:$BD$1004,"="&amp;$BD93,INDIRECT(ADDRESS(3,BN$2,1,1)):INDIRECT(ADDRESS(1004,BN$2,1,1))),"")</f>
        <v/>
      </c>
      <c r="BO93" t="str">
        <f ca="1">IF($BT93&lt;&gt;"",SUMIF($BD$3:$BD$1004,"="&amp;$BD93,INDIRECT(ADDRESS(3,BO$2,1,1)):INDIRECT(ADDRESS(1004,BO$2,1,1))),"")</f>
        <v/>
      </c>
      <c r="BP93" t="str">
        <f ca="1">IF($BT93&lt;&gt;"",SUMIF($BD$3:$BD$1004,"="&amp;$BD93,INDIRECT(ADDRESS(3,BP$2,1,1)):INDIRECT(ADDRESS(1004,BP$2,1,1))),"")</f>
        <v/>
      </c>
      <c r="BQ93" t="str">
        <f ca="1">IF($BT93&lt;&gt;"",SUMIF($BD$3:$BD$1004,"="&amp;$BD93,INDIRECT(ADDRESS(3,BQ$2,1,1)):INDIRECT(ADDRESS(1004,BQ$2,1,1))),"")</f>
        <v/>
      </c>
      <c r="BR93" t="str">
        <f ca="1">IF($BT93&lt;&gt;"",SUMIF($BD$3:$BD$1004,"="&amp;$BD93,INDIRECT(ADDRESS(3,BR$2,1,1)):INDIRECT(ADDRESS(1004,BR$2,1,1))),"")</f>
        <v/>
      </c>
      <c r="BS93" t="str">
        <f>IF($A93&lt;&gt;"",VLOOKUP(TRUNC(MID($A93,1,2),0),Plano_Contas!$H$3:$J$103,3,TRUE),"")</f>
        <v/>
      </c>
      <c r="BT93" t="str">
        <f t="shared" si="4"/>
        <v/>
      </c>
      <c r="BV93">
        <f>Empresas!C93</f>
        <v>0</v>
      </c>
    </row>
    <row r="94" spans="1:74" ht="13.5" hidden="1" thickBot="1" x14ac:dyDescent="0.25">
      <c r="A94" s="89"/>
      <c r="B94" s="52" t="str">
        <f>IF($A94&lt;&gt;"",VLOOKUP(""&amp;$A94,Plano_Contas!$A$3:$F$1003,6,0),"")</f>
        <v/>
      </c>
      <c r="C94" s="91"/>
      <c r="D94" s="111"/>
      <c r="E94" s="112"/>
      <c r="F94" s="87"/>
      <c r="G94" s="85"/>
      <c r="H94" s="111"/>
      <c r="I94" s="112"/>
      <c r="J94" s="87"/>
      <c r="K94" s="85"/>
      <c r="L94" s="111"/>
      <c r="M94" s="112"/>
      <c r="N94" s="87"/>
      <c r="O94" s="85"/>
      <c r="P94" s="111"/>
      <c r="Q94" s="112"/>
      <c r="R94" s="87"/>
      <c r="S94" s="85"/>
      <c r="T94" s="111"/>
      <c r="U94" s="112"/>
      <c r="V94" s="118"/>
      <c r="W94" s="85"/>
      <c r="X94" s="111"/>
      <c r="Y94" s="112"/>
      <c r="Z94" s="87"/>
      <c r="AA94" s="85"/>
      <c r="AB94" s="111"/>
      <c r="AC94" s="112"/>
      <c r="AD94" s="87"/>
      <c r="AE94" s="85"/>
      <c r="AF94" s="111"/>
      <c r="AG94" s="112"/>
      <c r="AH94" s="87"/>
      <c r="AI94" s="85"/>
      <c r="AJ94" s="111"/>
      <c r="AK94" s="112"/>
      <c r="AL94" s="87"/>
      <c r="AM94" s="85"/>
      <c r="AN94" s="111"/>
      <c r="AO94" s="112"/>
      <c r="AP94" s="87"/>
      <c r="AQ94" s="85"/>
      <c r="AR94" s="111"/>
      <c r="AS94" s="112"/>
      <c r="AT94" s="87"/>
      <c r="AU94" s="85"/>
      <c r="AV94" s="111"/>
      <c r="AW94" s="112"/>
      <c r="AX94" s="87"/>
      <c r="AY94" s="85"/>
      <c r="AZ94" s="267">
        <f>SUM(E94,I94,M94,Q94,U94,Y94,AC94,AG94,AK94,AO94,AS94,AW94)</f>
        <v>0</v>
      </c>
      <c r="BA94" s="88">
        <f>SUM($G94,$K94,$O94,$S94,$W94,$AA94,$AE94,$AI94,$AM94,$AQ94,$AU94,$AY94)</f>
        <v>0</v>
      </c>
      <c r="BC94">
        <f>IF($A94&lt;&gt;"",COUNTIF($BD$3:$BD94,$BD94),0)</f>
        <v>0</v>
      </c>
      <c r="BD94" t="str">
        <f>IF($A94&lt;&gt;"",VLOOKUP(TRUNC(MID($A94,1,2),0),Plano_Contas!$H$3:$J$103,2,TRUE),"")</f>
        <v/>
      </c>
      <c r="BE94" s="201" t="str">
        <f t="shared" si="3"/>
        <v/>
      </c>
      <c r="BF94" t="str">
        <f ca="1">IF($BT94&lt;&gt;"",SUMIF($BD$3:$BD$1004,"="&amp;$BD94,INDIRECT(ADDRESS(3,BF$2,1,1)):INDIRECT(ADDRESS(1004,BF$2,1,1))),"")</f>
        <v/>
      </c>
      <c r="BG94" t="str">
        <f ca="1">IF($BT94&lt;&gt;"",SUMIF($BD$3:$BD$1004,"="&amp;$BD94,INDIRECT(ADDRESS(3,BG$2,1,1)):INDIRECT(ADDRESS(1004,BG$2,1,1))),"")</f>
        <v/>
      </c>
      <c r="BH94" t="str">
        <f ca="1">IF($BT94&lt;&gt;"",SUMIF($BD$3:$BD$1004,"="&amp;$BD94,INDIRECT(ADDRESS(3,BH$2,1,1)):INDIRECT(ADDRESS(1004,BH$2,1,1))),"")</f>
        <v/>
      </c>
      <c r="BI94" t="str">
        <f ca="1">IF($BT94&lt;&gt;"",SUMIF($BD$3:$BD$1004,"="&amp;$BD94,INDIRECT(ADDRESS(3,BI$2,1,1)):INDIRECT(ADDRESS(1004,BI$2,1,1))),"")</f>
        <v/>
      </c>
      <c r="BJ94" t="str">
        <f ca="1">IF($BT94&lt;&gt;"",SUMIF($BD$3:$BD$1004,"="&amp;$BD94,INDIRECT(ADDRESS(3,BJ$2,1,1)):INDIRECT(ADDRESS(1004,BJ$2,1,1))),"")</f>
        <v/>
      </c>
      <c r="BK94" t="str">
        <f ca="1">IF($BT94&lt;&gt;"",SUMIF($BD$3:$BD$1004,"="&amp;$BD94,INDIRECT(ADDRESS(3,BK$2,1,1)):INDIRECT(ADDRESS(1004,BK$2,1,1))),"")</f>
        <v/>
      </c>
      <c r="BL94" t="str">
        <f ca="1">IF($BT94&lt;&gt;"",SUMIF($BD$3:$BD$1004,"="&amp;$BD94,INDIRECT(ADDRESS(3,BL$2,1,1)):INDIRECT(ADDRESS(1004,BL$2,1,1))),"")</f>
        <v/>
      </c>
      <c r="BM94" t="str">
        <f ca="1">IF($BT94&lt;&gt;"",SUMIF($BD$3:$BD$1004,"="&amp;$BD94,INDIRECT(ADDRESS(3,BM$2,1,1)):INDIRECT(ADDRESS(1004,BM$2,1,1))),"")</f>
        <v/>
      </c>
      <c r="BN94" t="str">
        <f ca="1">IF($BT94&lt;&gt;"",SUMIF($BD$3:$BD$1004,"="&amp;$BD94,INDIRECT(ADDRESS(3,BN$2,1,1)):INDIRECT(ADDRESS(1004,BN$2,1,1))),"")</f>
        <v/>
      </c>
      <c r="BO94" t="str">
        <f ca="1">IF($BT94&lt;&gt;"",SUMIF($BD$3:$BD$1004,"="&amp;$BD94,INDIRECT(ADDRESS(3,BO$2,1,1)):INDIRECT(ADDRESS(1004,BO$2,1,1))),"")</f>
        <v/>
      </c>
      <c r="BP94" t="str">
        <f ca="1">IF($BT94&lt;&gt;"",SUMIF($BD$3:$BD$1004,"="&amp;$BD94,INDIRECT(ADDRESS(3,BP$2,1,1)):INDIRECT(ADDRESS(1004,BP$2,1,1))),"")</f>
        <v/>
      </c>
      <c r="BQ94" t="str">
        <f ca="1">IF($BT94&lt;&gt;"",SUMIF($BD$3:$BD$1004,"="&amp;$BD94,INDIRECT(ADDRESS(3,BQ$2,1,1)):INDIRECT(ADDRESS(1004,BQ$2,1,1))),"")</f>
        <v/>
      </c>
      <c r="BR94" t="str">
        <f ca="1">IF($BT94&lt;&gt;"",SUMIF($BD$3:$BD$1004,"="&amp;$BD94,INDIRECT(ADDRESS(3,BR$2,1,1)):INDIRECT(ADDRESS(1004,BR$2,1,1))),"")</f>
        <v/>
      </c>
      <c r="BS94" t="str">
        <f>IF($A94&lt;&gt;"",VLOOKUP(TRUNC(MID($A94,1,2),0),Plano_Contas!$H$3:$J$103,3,TRUE),"")</f>
        <v/>
      </c>
      <c r="BT94" t="str">
        <f t="shared" si="4"/>
        <v/>
      </c>
      <c r="BV94">
        <f>Empresas!C94</f>
        <v>0</v>
      </c>
    </row>
    <row r="95" spans="1:74" ht="13.5" hidden="1" thickBot="1" x14ac:dyDescent="0.25">
      <c r="A95" s="89"/>
      <c r="B95" s="52" t="str">
        <f>IF($A95&lt;&gt;"",VLOOKUP(""&amp;$A95,Plano_Contas!$A$3:$F$1003,6,0),"")</f>
        <v/>
      </c>
      <c r="C95" s="91"/>
      <c r="D95" s="111"/>
      <c r="E95" s="112"/>
      <c r="F95" s="87"/>
      <c r="G95" s="85"/>
      <c r="H95" s="111"/>
      <c r="I95" s="112"/>
      <c r="J95" s="87"/>
      <c r="K95" s="85"/>
      <c r="L95" s="111"/>
      <c r="M95" s="112"/>
      <c r="N95" s="87"/>
      <c r="O95" s="85"/>
      <c r="P95" s="111"/>
      <c r="Q95" s="112"/>
      <c r="R95" s="87"/>
      <c r="S95" s="85"/>
      <c r="T95" s="111"/>
      <c r="U95" s="112"/>
      <c r="V95" s="87"/>
      <c r="W95" s="85"/>
      <c r="X95" s="111"/>
      <c r="Y95" s="112"/>
      <c r="Z95" s="87"/>
      <c r="AA95" s="85"/>
      <c r="AB95" s="111"/>
      <c r="AC95" s="112"/>
      <c r="AD95" s="87"/>
      <c r="AE95" s="85"/>
      <c r="AF95" s="111"/>
      <c r="AG95" s="112"/>
      <c r="AH95" s="87"/>
      <c r="AI95" s="85"/>
      <c r="AJ95" s="111"/>
      <c r="AK95" s="112"/>
      <c r="AL95" s="87"/>
      <c r="AM95" s="85"/>
      <c r="AN95" s="111"/>
      <c r="AO95" s="112"/>
      <c r="AP95" s="87"/>
      <c r="AQ95" s="85"/>
      <c r="AR95" s="111"/>
      <c r="AS95" s="112"/>
      <c r="AT95" s="87"/>
      <c r="AU95" s="85"/>
      <c r="AV95" s="111"/>
      <c r="AW95" s="112"/>
      <c r="AX95" s="87"/>
      <c r="AY95" s="85"/>
      <c r="AZ95" s="267">
        <f>SUM(E95,I95,M95,Q95,U95,Y95,AC95,AG95,AK95,AO95,AS95,AW95)</f>
        <v>0</v>
      </c>
      <c r="BA95" s="88">
        <f>SUM($G95,$K95,$O95,$S95,$W95,$AA95,$AE95,$AI95,$AM95,$AQ95,$AU95,$AY95)</f>
        <v>0</v>
      </c>
      <c r="BC95">
        <f>IF($A95&lt;&gt;"",COUNTIF($BD$3:$BD95,$BD95),0)</f>
        <v>0</v>
      </c>
      <c r="BD95" t="str">
        <f>IF($A95&lt;&gt;"",VLOOKUP(TRUNC(MID($A95,1,2),0),Plano_Contas!$H$3:$J$103,2,TRUE),"")</f>
        <v/>
      </c>
      <c r="BE95" s="201" t="str">
        <f t="shared" si="3"/>
        <v/>
      </c>
      <c r="BF95" t="str">
        <f ca="1">IF($BT95&lt;&gt;"",SUMIF($BD$3:$BD$1004,"="&amp;$BD95,INDIRECT(ADDRESS(3,BF$2,1,1)):INDIRECT(ADDRESS(1004,BF$2,1,1))),"")</f>
        <v/>
      </c>
      <c r="BG95" t="str">
        <f ca="1">IF($BT95&lt;&gt;"",SUMIF($BD$3:$BD$1004,"="&amp;$BD95,INDIRECT(ADDRESS(3,BG$2,1,1)):INDIRECT(ADDRESS(1004,BG$2,1,1))),"")</f>
        <v/>
      </c>
      <c r="BH95" t="str">
        <f ca="1">IF($BT95&lt;&gt;"",SUMIF($BD$3:$BD$1004,"="&amp;$BD95,INDIRECT(ADDRESS(3,BH$2,1,1)):INDIRECT(ADDRESS(1004,BH$2,1,1))),"")</f>
        <v/>
      </c>
      <c r="BI95" t="str">
        <f ca="1">IF($BT95&lt;&gt;"",SUMIF($BD$3:$BD$1004,"="&amp;$BD95,INDIRECT(ADDRESS(3,BI$2,1,1)):INDIRECT(ADDRESS(1004,BI$2,1,1))),"")</f>
        <v/>
      </c>
      <c r="BJ95" t="str">
        <f ca="1">IF($BT95&lt;&gt;"",SUMIF($BD$3:$BD$1004,"="&amp;$BD95,INDIRECT(ADDRESS(3,BJ$2,1,1)):INDIRECT(ADDRESS(1004,BJ$2,1,1))),"")</f>
        <v/>
      </c>
      <c r="BK95" t="str">
        <f ca="1">IF($BT95&lt;&gt;"",SUMIF($BD$3:$BD$1004,"="&amp;$BD95,INDIRECT(ADDRESS(3,BK$2,1,1)):INDIRECT(ADDRESS(1004,BK$2,1,1))),"")</f>
        <v/>
      </c>
      <c r="BL95" t="str">
        <f ca="1">IF($BT95&lt;&gt;"",SUMIF($BD$3:$BD$1004,"="&amp;$BD95,INDIRECT(ADDRESS(3,BL$2,1,1)):INDIRECT(ADDRESS(1004,BL$2,1,1))),"")</f>
        <v/>
      </c>
      <c r="BM95" t="str">
        <f ca="1">IF($BT95&lt;&gt;"",SUMIF($BD$3:$BD$1004,"="&amp;$BD95,INDIRECT(ADDRESS(3,BM$2,1,1)):INDIRECT(ADDRESS(1004,BM$2,1,1))),"")</f>
        <v/>
      </c>
      <c r="BN95" t="str">
        <f ca="1">IF($BT95&lt;&gt;"",SUMIF($BD$3:$BD$1004,"="&amp;$BD95,INDIRECT(ADDRESS(3,BN$2,1,1)):INDIRECT(ADDRESS(1004,BN$2,1,1))),"")</f>
        <v/>
      </c>
      <c r="BO95" t="str">
        <f ca="1">IF($BT95&lt;&gt;"",SUMIF($BD$3:$BD$1004,"="&amp;$BD95,INDIRECT(ADDRESS(3,BO$2,1,1)):INDIRECT(ADDRESS(1004,BO$2,1,1))),"")</f>
        <v/>
      </c>
      <c r="BP95" t="str">
        <f ca="1">IF($BT95&lt;&gt;"",SUMIF($BD$3:$BD$1004,"="&amp;$BD95,INDIRECT(ADDRESS(3,BP$2,1,1)):INDIRECT(ADDRESS(1004,BP$2,1,1))),"")</f>
        <v/>
      </c>
      <c r="BQ95" t="str">
        <f ca="1">IF($BT95&lt;&gt;"",SUMIF($BD$3:$BD$1004,"="&amp;$BD95,INDIRECT(ADDRESS(3,BQ$2,1,1)):INDIRECT(ADDRESS(1004,BQ$2,1,1))),"")</f>
        <v/>
      </c>
      <c r="BR95" t="str">
        <f ca="1">IF($BT95&lt;&gt;"",SUMIF($BD$3:$BD$1004,"="&amp;$BD95,INDIRECT(ADDRESS(3,BR$2,1,1)):INDIRECT(ADDRESS(1004,BR$2,1,1))),"")</f>
        <v/>
      </c>
      <c r="BS95" t="str">
        <f>IF($A95&lt;&gt;"",VLOOKUP(TRUNC(MID($A95,1,2),0),Plano_Contas!$H$3:$J$103,3,TRUE),"")</f>
        <v/>
      </c>
      <c r="BT95" t="str">
        <f t="shared" si="4"/>
        <v/>
      </c>
      <c r="BV95">
        <f>Empresas!C95</f>
        <v>0</v>
      </c>
    </row>
    <row r="96" spans="1:74" ht="13.5" hidden="1" thickBot="1" x14ac:dyDescent="0.25">
      <c r="A96" s="89"/>
      <c r="B96" s="52" t="str">
        <f>IF($A96&lt;&gt;"",VLOOKUP(""&amp;$A96,Plano_Contas!$A$3:$F$1003,6,0),"")</f>
        <v/>
      </c>
      <c r="C96" s="91"/>
      <c r="D96" s="111"/>
      <c r="E96" s="112"/>
      <c r="F96" s="87"/>
      <c r="G96" s="85"/>
      <c r="H96" s="111"/>
      <c r="I96" s="112"/>
      <c r="J96" s="87"/>
      <c r="K96" s="85"/>
      <c r="L96" s="111"/>
      <c r="M96" s="112"/>
      <c r="N96" s="87"/>
      <c r="O96" s="85"/>
      <c r="P96" s="111"/>
      <c r="Q96" s="112"/>
      <c r="R96" s="87"/>
      <c r="S96" s="85"/>
      <c r="T96" s="111"/>
      <c r="U96" s="112"/>
      <c r="V96" s="87"/>
      <c r="W96" s="85"/>
      <c r="X96" s="111"/>
      <c r="Y96" s="112"/>
      <c r="Z96" s="87"/>
      <c r="AA96" s="85"/>
      <c r="AB96" s="111"/>
      <c r="AC96" s="112"/>
      <c r="AD96" s="87"/>
      <c r="AE96" s="85"/>
      <c r="AF96" s="111"/>
      <c r="AG96" s="112"/>
      <c r="AH96" s="87"/>
      <c r="AI96" s="85"/>
      <c r="AJ96" s="111"/>
      <c r="AK96" s="112"/>
      <c r="AL96" s="87"/>
      <c r="AM96" s="85"/>
      <c r="AN96" s="111"/>
      <c r="AO96" s="112"/>
      <c r="AP96" s="87"/>
      <c r="AQ96" s="85"/>
      <c r="AR96" s="111"/>
      <c r="AS96" s="112"/>
      <c r="AT96" s="87"/>
      <c r="AU96" s="85"/>
      <c r="AV96" s="111"/>
      <c r="AW96" s="112"/>
      <c r="AX96" s="87"/>
      <c r="AY96" s="85"/>
      <c r="AZ96" s="267">
        <f>SUM(E96,I96,M96,Q96,U96,Y96,AC96,AG96,AK96,AO96,AS96,AW96)</f>
        <v>0</v>
      </c>
      <c r="BA96" s="88">
        <f>SUM($G96,$K96,$O96,$S96,$W96,$AA96,$AE96,$AI96,$AM96,$AQ96,$AU96,$AY96)</f>
        <v>0</v>
      </c>
      <c r="BC96">
        <f>IF($A96&lt;&gt;"",COUNTIF($BD$3:$BD96,$BD96),0)</f>
        <v>0</v>
      </c>
      <c r="BD96" t="str">
        <f>IF($A96&lt;&gt;"",VLOOKUP(TRUNC(MID($A96,1,2),0),Plano_Contas!$H$3:$J$103,2,TRUE),"")</f>
        <v/>
      </c>
      <c r="BE96" s="201" t="str">
        <f t="shared" si="3"/>
        <v/>
      </c>
      <c r="BF96" t="str">
        <f ca="1">IF($BT96&lt;&gt;"",SUMIF($BD$3:$BD$1004,"="&amp;$BD96,INDIRECT(ADDRESS(3,BF$2,1,1)):INDIRECT(ADDRESS(1004,BF$2,1,1))),"")</f>
        <v/>
      </c>
      <c r="BG96" t="str">
        <f ca="1">IF($BT96&lt;&gt;"",SUMIF($BD$3:$BD$1004,"="&amp;$BD96,INDIRECT(ADDRESS(3,BG$2,1,1)):INDIRECT(ADDRESS(1004,BG$2,1,1))),"")</f>
        <v/>
      </c>
      <c r="BH96" t="str">
        <f ca="1">IF($BT96&lt;&gt;"",SUMIF($BD$3:$BD$1004,"="&amp;$BD96,INDIRECT(ADDRESS(3,BH$2,1,1)):INDIRECT(ADDRESS(1004,BH$2,1,1))),"")</f>
        <v/>
      </c>
      <c r="BI96" t="str">
        <f ca="1">IF($BT96&lt;&gt;"",SUMIF($BD$3:$BD$1004,"="&amp;$BD96,INDIRECT(ADDRESS(3,BI$2,1,1)):INDIRECT(ADDRESS(1004,BI$2,1,1))),"")</f>
        <v/>
      </c>
      <c r="BJ96" t="str">
        <f ca="1">IF($BT96&lt;&gt;"",SUMIF($BD$3:$BD$1004,"="&amp;$BD96,INDIRECT(ADDRESS(3,BJ$2,1,1)):INDIRECT(ADDRESS(1004,BJ$2,1,1))),"")</f>
        <v/>
      </c>
      <c r="BK96" t="str">
        <f ca="1">IF($BT96&lt;&gt;"",SUMIF($BD$3:$BD$1004,"="&amp;$BD96,INDIRECT(ADDRESS(3,BK$2,1,1)):INDIRECT(ADDRESS(1004,BK$2,1,1))),"")</f>
        <v/>
      </c>
      <c r="BL96" t="str">
        <f ca="1">IF($BT96&lt;&gt;"",SUMIF($BD$3:$BD$1004,"="&amp;$BD96,INDIRECT(ADDRESS(3,BL$2,1,1)):INDIRECT(ADDRESS(1004,BL$2,1,1))),"")</f>
        <v/>
      </c>
      <c r="BM96" t="str">
        <f ca="1">IF($BT96&lt;&gt;"",SUMIF($BD$3:$BD$1004,"="&amp;$BD96,INDIRECT(ADDRESS(3,BM$2,1,1)):INDIRECT(ADDRESS(1004,BM$2,1,1))),"")</f>
        <v/>
      </c>
      <c r="BN96" t="str">
        <f ca="1">IF($BT96&lt;&gt;"",SUMIF($BD$3:$BD$1004,"="&amp;$BD96,INDIRECT(ADDRESS(3,BN$2,1,1)):INDIRECT(ADDRESS(1004,BN$2,1,1))),"")</f>
        <v/>
      </c>
      <c r="BO96" t="str">
        <f ca="1">IF($BT96&lt;&gt;"",SUMIF($BD$3:$BD$1004,"="&amp;$BD96,INDIRECT(ADDRESS(3,BO$2,1,1)):INDIRECT(ADDRESS(1004,BO$2,1,1))),"")</f>
        <v/>
      </c>
      <c r="BP96" t="str">
        <f ca="1">IF($BT96&lt;&gt;"",SUMIF($BD$3:$BD$1004,"="&amp;$BD96,INDIRECT(ADDRESS(3,BP$2,1,1)):INDIRECT(ADDRESS(1004,BP$2,1,1))),"")</f>
        <v/>
      </c>
      <c r="BQ96" t="str">
        <f ca="1">IF($BT96&lt;&gt;"",SUMIF($BD$3:$BD$1004,"="&amp;$BD96,INDIRECT(ADDRESS(3,BQ$2,1,1)):INDIRECT(ADDRESS(1004,BQ$2,1,1))),"")</f>
        <v/>
      </c>
      <c r="BR96" t="str">
        <f ca="1">IF($BT96&lt;&gt;"",SUMIF($BD$3:$BD$1004,"="&amp;$BD96,INDIRECT(ADDRESS(3,BR$2,1,1)):INDIRECT(ADDRESS(1004,BR$2,1,1))),"")</f>
        <v/>
      </c>
      <c r="BS96" t="str">
        <f>IF($A96&lt;&gt;"",VLOOKUP(TRUNC(MID($A96,1,2),0),Plano_Contas!$H$3:$J$103,3,TRUE),"")</f>
        <v/>
      </c>
      <c r="BT96" t="str">
        <f t="shared" si="4"/>
        <v/>
      </c>
      <c r="BV96">
        <f>Empresas!C96</f>
        <v>0</v>
      </c>
    </row>
    <row r="97" spans="1:74" ht="13.5" hidden="1" thickBot="1" x14ac:dyDescent="0.25">
      <c r="A97" s="89"/>
      <c r="B97" s="52" t="str">
        <f>IF($A97&lt;&gt;"",VLOOKUP(""&amp;$A97,Plano_Contas!$A$3:$F$1003,6,0),"")</f>
        <v/>
      </c>
      <c r="C97" s="91"/>
      <c r="D97" s="111"/>
      <c r="E97" s="112"/>
      <c r="F97" s="87"/>
      <c r="G97" s="85"/>
      <c r="H97" s="111"/>
      <c r="I97" s="112"/>
      <c r="J97" s="87"/>
      <c r="K97" s="85"/>
      <c r="L97" s="111"/>
      <c r="M97" s="112"/>
      <c r="N97" s="87"/>
      <c r="O97" s="85"/>
      <c r="P97" s="111"/>
      <c r="Q97" s="112"/>
      <c r="R97" s="87"/>
      <c r="S97" s="85"/>
      <c r="T97" s="111"/>
      <c r="U97" s="112"/>
      <c r="V97" s="87"/>
      <c r="W97" s="85"/>
      <c r="X97" s="111"/>
      <c r="Y97" s="112"/>
      <c r="Z97" s="87"/>
      <c r="AA97" s="85"/>
      <c r="AB97" s="111"/>
      <c r="AC97" s="112"/>
      <c r="AD97" s="87"/>
      <c r="AE97" s="85"/>
      <c r="AF97" s="111"/>
      <c r="AG97" s="112"/>
      <c r="AH97" s="87"/>
      <c r="AI97" s="85"/>
      <c r="AJ97" s="111"/>
      <c r="AK97" s="112"/>
      <c r="AL97" s="87"/>
      <c r="AM97" s="85"/>
      <c r="AN97" s="111"/>
      <c r="AO97" s="112"/>
      <c r="AP97" s="87"/>
      <c r="AQ97" s="85"/>
      <c r="AR97" s="111"/>
      <c r="AS97" s="112"/>
      <c r="AT97" s="87"/>
      <c r="AU97" s="85"/>
      <c r="AV97" s="111"/>
      <c r="AW97" s="112"/>
      <c r="AX97" s="87"/>
      <c r="AY97" s="85"/>
      <c r="AZ97" s="267">
        <f>SUM(E97,I97,M97,Q97,U97,Y97,AC97,AG97,AK97,AO97,AS97,AW97)</f>
        <v>0</v>
      </c>
      <c r="BA97" s="88">
        <f>SUM($G97,$K97,$O97,$S97,$W97,$AA97,$AE97,$AI97,$AM97,$AQ97,$AU97,$AY97)</f>
        <v>0</v>
      </c>
      <c r="BC97">
        <f>IF($A97&lt;&gt;"",COUNTIF($BD$3:$BD97,$BD97),0)</f>
        <v>0</v>
      </c>
      <c r="BD97" t="str">
        <f>IF($A97&lt;&gt;"",VLOOKUP(TRUNC(MID($A97,1,2),0),Plano_Contas!$H$3:$J$103,2,TRUE),"")</f>
        <v/>
      </c>
      <c r="BE97" s="201" t="str">
        <f t="shared" si="3"/>
        <v/>
      </c>
      <c r="BF97" t="str">
        <f ca="1">IF($BT97&lt;&gt;"",SUMIF($BD$3:$BD$1004,"="&amp;$BD97,INDIRECT(ADDRESS(3,BF$2,1,1)):INDIRECT(ADDRESS(1004,BF$2,1,1))),"")</f>
        <v/>
      </c>
      <c r="BG97" t="str">
        <f ca="1">IF($BT97&lt;&gt;"",SUMIF($BD$3:$BD$1004,"="&amp;$BD97,INDIRECT(ADDRESS(3,BG$2,1,1)):INDIRECT(ADDRESS(1004,BG$2,1,1))),"")</f>
        <v/>
      </c>
      <c r="BH97" t="str">
        <f ca="1">IF($BT97&lt;&gt;"",SUMIF($BD$3:$BD$1004,"="&amp;$BD97,INDIRECT(ADDRESS(3,BH$2,1,1)):INDIRECT(ADDRESS(1004,BH$2,1,1))),"")</f>
        <v/>
      </c>
      <c r="BI97" t="str">
        <f ca="1">IF($BT97&lt;&gt;"",SUMIF($BD$3:$BD$1004,"="&amp;$BD97,INDIRECT(ADDRESS(3,BI$2,1,1)):INDIRECT(ADDRESS(1004,BI$2,1,1))),"")</f>
        <v/>
      </c>
      <c r="BJ97" t="str">
        <f ca="1">IF($BT97&lt;&gt;"",SUMIF($BD$3:$BD$1004,"="&amp;$BD97,INDIRECT(ADDRESS(3,BJ$2,1,1)):INDIRECT(ADDRESS(1004,BJ$2,1,1))),"")</f>
        <v/>
      </c>
      <c r="BK97" t="str">
        <f ca="1">IF($BT97&lt;&gt;"",SUMIF($BD$3:$BD$1004,"="&amp;$BD97,INDIRECT(ADDRESS(3,BK$2,1,1)):INDIRECT(ADDRESS(1004,BK$2,1,1))),"")</f>
        <v/>
      </c>
      <c r="BL97" t="str">
        <f ca="1">IF($BT97&lt;&gt;"",SUMIF($BD$3:$BD$1004,"="&amp;$BD97,INDIRECT(ADDRESS(3,BL$2,1,1)):INDIRECT(ADDRESS(1004,BL$2,1,1))),"")</f>
        <v/>
      </c>
      <c r="BM97" t="str">
        <f ca="1">IF($BT97&lt;&gt;"",SUMIF($BD$3:$BD$1004,"="&amp;$BD97,INDIRECT(ADDRESS(3,BM$2,1,1)):INDIRECT(ADDRESS(1004,BM$2,1,1))),"")</f>
        <v/>
      </c>
      <c r="BN97" t="str">
        <f ca="1">IF($BT97&lt;&gt;"",SUMIF($BD$3:$BD$1004,"="&amp;$BD97,INDIRECT(ADDRESS(3,BN$2,1,1)):INDIRECT(ADDRESS(1004,BN$2,1,1))),"")</f>
        <v/>
      </c>
      <c r="BO97" t="str">
        <f ca="1">IF($BT97&lt;&gt;"",SUMIF($BD$3:$BD$1004,"="&amp;$BD97,INDIRECT(ADDRESS(3,BO$2,1,1)):INDIRECT(ADDRESS(1004,BO$2,1,1))),"")</f>
        <v/>
      </c>
      <c r="BP97" t="str">
        <f ca="1">IF($BT97&lt;&gt;"",SUMIF($BD$3:$BD$1004,"="&amp;$BD97,INDIRECT(ADDRESS(3,BP$2,1,1)):INDIRECT(ADDRESS(1004,BP$2,1,1))),"")</f>
        <v/>
      </c>
      <c r="BQ97" t="str">
        <f ca="1">IF($BT97&lt;&gt;"",SUMIF($BD$3:$BD$1004,"="&amp;$BD97,INDIRECT(ADDRESS(3,BQ$2,1,1)):INDIRECT(ADDRESS(1004,BQ$2,1,1))),"")</f>
        <v/>
      </c>
      <c r="BR97" t="str">
        <f ca="1">IF($BT97&lt;&gt;"",SUMIF($BD$3:$BD$1004,"="&amp;$BD97,INDIRECT(ADDRESS(3,BR$2,1,1)):INDIRECT(ADDRESS(1004,BR$2,1,1))),"")</f>
        <v/>
      </c>
      <c r="BS97" t="str">
        <f>IF($A97&lt;&gt;"",VLOOKUP(TRUNC(MID($A97,1,2),0),Plano_Contas!$H$3:$J$103,3,TRUE),"")</f>
        <v/>
      </c>
      <c r="BT97" t="str">
        <f t="shared" si="4"/>
        <v/>
      </c>
      <c r="BV97">
        <f>Empresas!C97</f>
        <v>0</v>
      </c>
    </row>
    <row r="98" spans="1:74" ht="13.5" hidden="1" thickBot="1" x14ac:dyDescent="0.25">
      <c r="A98" s="89"/>
      <c r="B98" s="52" t="str">
        <f>IF($A98&lt;&gt;"",VLOOKUP(""&amp;$A98,Plano_Contas!$A$3:$F$1003,6,0),"")</f>
        <v/>
      </c>
      <c r="C98" s="91"/>
      <c r="D98" s="111"/>
      <c r="E98" s="112"/>
      <c r="F98" s="87"/>
      <c r="G98" s="85"/>
      <c r="H98" s="111"/>
      <c r="I98" s="112"/>
      <c r="J98" s="87"/>
      <c r="K98" s="85"/>
      <c r="L98" s="111"/>
      <c r="M98" s="112"/>
      <c r="N98" s="87"/>
      <c r="O98" s="85"/>
      <c r="P98" s="111"/>
      <c r="Q98" s="112"/>
      <c r="R98" s="87"/>
      <c r="S98" s="85"/>
      <c r="T98" s="111"/>
      <c r="U98" s="112"/>
      <c r="V98" s="87"/>
      <c r="W98" s="85"/>
      <c r="X98" s="111"/>
      <c r="Y98" s="112"/>
      <c r="Z98" s="87"/>
      <c r="AA98" s="85"/>
      <c r="AB98" s="111"/>
      <c r="AC98" s="112"/>
      <c r="AD98" s="87"/>
      <c r="AE98" s="85"/>
      <c r="AF98" s="111"/>
      <c r="AG98" s="112"/>
      <c r="AH98" s="87"/>
      <c r="AI98" s="85"/>
      <c r="AJ98" s="111"/>
      <c r="AK98" s="112"/>
      <c r="AL98" s="87"/>
      <c r="AM98" s="85"/>
      <c r="AN98" s="111"/>
      <c r="AO98" s="112"/>
      <c r="AP98" s="87"/>
      <c r="AQ98" s="85"/>
      <c r="AR98" s="111"/>
      <c r="AS98" s="112"/>
      <c r="AT98" s="87"/>
      <c r="AU98" s="85"/>
      <c r="AV98" s="111"/>
      <c r="AW98" s="112"/>
      <c r="AX98" s="87"/>
      <c r="AY98" s="85"/>
      <c r="AZ98" s="267">
        <f>SUM(E98,I98,M98,Q98,U98,Y98,AC98,AG98,AK98,AO98,AS98,AW98)</f>
        <v>0</v>
      </c>
      <c r="BA98" s="88">
        <f>SUM($G98,$K98,$O98,$S98,$W98,$AA98,$AE98,$AI98,$AM98,$AQ98,$AU98,$AY98)</f>
        <v>0</v>
      </c>
      <c r="BC98">
        <f>IF($A98&lt;&gt;"",COUNTIF($BD$3:$BD98,$BD98),0)</f>
        <v>0</v>
      </c>
      <c r="BD98" t="str">
        <f>IF($A98&lt;&gt;"",VLOOKUP(TRUNC(MID($A98,1,2),0),Plano_Contas!$H$3:$J$103,2,TRUE),"")</f>
        <v/>
      </c>
      <c r="BE98" s="201" t="str">
        <f t="shared" si="3"/>
        <v/>
      </c>
      <c r="BF98" t="str">
        <f ca="1">IF($BT98&lt;&gt;"",SUMIF($BD$3:$BD$1004,"="&amp;$BD98,INDIRECT(ADDRESS(3,BF$2,1,1)):INDIRECT(ADDRESS(1004,BF$2,1,1))),"")</f>
        <v/>
      </c>
      <c r="BG98" t="str">
        <f ca="1">IF($BT98&lt;&gt;"",SUMIF($BD$3:$BD$1004,"="&amp;$BD98,INDIRECT(ADDRESS(3,BG$2,1,1)):INDIRECT(ADDRESS(1004,BG$2,1,1))),"")</f>
        <v/>
      </c>
      <c r="BH98" t="str">
        <f ca="1">IF($BT98&lt;&gt;"",SUMIF($BD$3:$BD$1004,"="&amp;$BD98,INDIRECT(ADDRESS(3,BH$2,1,1)):INDIRECT(ADDRESS(1004,BH$2,1,1))),"")</f>
        <v/>
      </c>
      <c r="BI98" t="str">
        <f ca="1">IF($BT98&lt;&gt;"",SUMIF($BD$3:$BD$1004,"="&amp;$BD98,INDIRECT(ADDRESS(3,BI$2,1,1)):INDIRECT(ADDRESS(1004,BI$2,1,1))),"")</f>
        <v/>
      </c>
      <c r="BJ98" t="str">
        <f ca="1">IF($BT98&lt;&gt;"",SUMIF($BD$3:$BD$1004,"="&amp;$BD98,INDIRECT(ADDRESS(3,BJ$2,1,1)):INDIRECT(ADDRESS(1004,BJ$2,1,1))),"")</f>
        <v/>
      </c>
      <c r="BK98" t="str">
        <f ca="1">IF($BT98&lt;&gt;"",SUMIF($BD$3:$BD$1004,"="&amp;$BD98,INDIRECT(ADDRESS(3,BK$2,1,1)):INDIRECT(ADDRESS(1004,BK$2,1,1))),"")</f>
        <v/>
      </c>
      <c r="BL98" t="str">
        <f ca="1">IF($BT98&lt;&gt;"",SUMIF($BD$3:$BD$1004,"="&amp;$BD98,INDIRECT(ADDRESS(3,BL$2,1,1)):INDIRECT(ADDRESS(1004,BL$2,1,1))),"")</f>
        <v/>
      </c>
      <c r="BM98" t="str">
        <f ca="1">IF($BT98&lt;&gt;"",SUMIF($BD$3:$BD$1004,"="&amp;$BD98,INDIRECT(ADDRESS(3,BM$2,1,1)):INDIRECT(ADDRESS(1004,BM$2,1,1))),"")</f>
        <v/>
      </c>
      <c r="BN98" t="str">
        <f ca="1">IF($BT98&lt;&gt;"",SUMIF($BD$3:$BD$1004,"="&amp;$BD98,INDIRECT(ADDRESS(3,BN$2,1,1)):INDIRECT(ADDRESS(1004,BN$2,1,1))),"")</f>
        <v/>
      </c>
      <c r="BO98" t="str">
        <f ca="1">IF($BT98&lt;&gt;"",SUMIF($BD$3:$BD$1004,"="&amp;$BD98,INDIRECT(ADDRESS(3,BO$2,1,1)):INDIRECT(ADDRESS(1004,BO$2,1,1))),"")</f>
        <v/>
      </c>
      <c r="BP98" t="str">
        <f ca="1">IF($BT98&lt;&gt;"",SUMIF($BD$3:$BD$1004,"="&amp;$BD98,INDIRECT(ADDRESS(3,BP$2,1,1)):INDIRECT(ADDRESS(1004,BP$2,1,1))),"")</f>
        <v/>
      </c>
      <c r="BQ98" t="str">
        <f ca="1">IF($BT98&lt;&gt;"",SUMIF($BD$3:$BD$1004,"="&amp;$BD98,INDIRECT(ADDRESS(3,BQ$2,1,1)):INDIRECT(ADDRESS(1004,BQ$2,1,1))),"")</f>
        <v/>
      </c>
      <c r="BR98" t="str">
        <f ca="1">IF($BT98&lt;&gt;"",SUMIF($BD$3:$BD$1004,"="&amp;$BD98,INDIRECT(ADDRESS(3,BR$2,1,1)):INDIRECT(ADDRESS(1004,BR$2,1,1))),"")</f>
        <v/>
      </c>
      <c r="BS98" t="str">
        <f>IF($A98&lt;&gt;"",VLOOKUP(TRUNC(MID($A98,1,2),0),Plano_Contas!$H$3:$J$103,3,TRUE),"")</f>
        <v/>
      </c>
      <c r="BT98" t="str">
        <f t="shared" si="4"/>
        <v/>
      </c>
      <c r="BV98">
        <f>Empresas!C98</f>
        <v>0</v>
      </c>
    </row>
    <row r="99" spans="1:74" ht="13.5" hidden="1" thickBot="1" x14ac:dyDescent="0.25">
      <c r="A99" s="89"/>
      <c r="B99" s="52" t="str">
        <f>IF($A99&lt;&gt;"",VLOOKUP(""&amp;$A99,Plano_Contas!$A$3:$F$1003,6,0),"")</f>
        <v/>
      </c>
      <c r="C99" s="91"/>
      <c r="D99" s="111"/>
      <c r="E99" s="112"/>
      <c r="F99" s="87"/>
      <c r="G99" s="85"/>
      <c r="H99" s="111"/>
      <c r="I99" s="112"/>
      <c r="J99" s="87"/>
      <c r="K99" s="85"/>
      <c r="L99" s="111"/>
      <c r="M99" s="112"/>
      <c r="N99" s="87"/>
      <c r="O99" s="85"/>
      <c r="P99" s="111"/>
      <c r="Q99" s="112"/>
      <c r="R99" s="87"/>
      <c r="S99" s="85"/>
      <c r="T99" s="111"/>
      <c r="U99" s="112"/>
      <c r="V99" s="87"/>
      <c r="W99" s="85"/>
      <c r="X99" s="111"/>
      <c r="Y99" s="112"/>
      <c r="Z99" s="87"/>
      <c r="AA99" s="85"/>
      <c r="AB99" s="111"/>
      <c r="AC99" s="112"/>
      <c r="AD99" s="87"/>
      <c r="AE99" s="85"/>
      <c r="AF99" s="111"/>
      <c r="AG99" s="112"/>
      <c r="AH99" s="87"/>
      <c r="AI99" s="85"/>
      <c r="AJ99" s="111"/>
      <c r="AK99" s="112"/>
      <c r="AL99" s="87"/>
      <c r="AM99" s="85"/>
      <c r="AN99" s="111"/>
      <c r="AO99" s="112"/>
      <c r="AP99" s="87"/>
      <c r="AQ99" s="85"/>
      <c r="AR99" s="111"/>
      <c r="AS99" s="112"/>
      <c r="AT99" s="87"/>
      <c r="AU99" s="85"/>
      <c r="AV99" s="111"/>
      <c r="AW99" s="112"/>
      <c r="AX99" s="87"/>
      <c r="AY99" s="85"/>
      <c r="AZ99" s="267">
        <f>SUM(E99,I99,M99,Q99,U99,Y99,AC99,AG99,AK99,AO99,AS99,AW99)</f>
        <v>0</v>
      </c>
      <c r="BA99" s="88">
        <f>SUM($G99,$K99,$O99,$S99,$W99,$AA99,$AE99,$AI99,$AM99,$AQ99,$AU99,$AY99)</f>
        <v>0</v>
      </c>
      <c r="BC99">
        <f>IF($A99&lt;&gt;"",COUNTIF($BD$3:$BD99,$BD99),0)</f>
        <v>0</v>
      </c>
      <c r="BD99" t="str">
        <f>IF($A99&lt;&gt;"",VLOOKUP(TRUNC(MID($A99,1,2),0),Plano_Contas!$H$3:$J$103,2,TRUE),"")</f>
        <v/>
      </c>
      <c r="BE99" s="201" t="str">
        <f t="shared" si="3"/>
        <v/>
      </c>
      <c r="BF99" t="str">
        <f ca="1">IF($BT99&lt;&gt;"",SUMIF($BD$3:$BD$1004,"="&amp;$BD99,INDIRECT(ADDRESS(3,BF$2,1,1)):INDIRECT(ADDRESS(1004,BF$2,1,1))),"")</f>
        <v/>
      </c>
      <c r="BG99" t="str">
        <f ca="1">IF($BT99&lt;&gt;"",SUMIF($BD$3:$BD$1004,"="&amp;$BD99,INDIRECT(ADDRESS(3,BG$2,1,1)):INDIRECT(ADDRESS(1004,BG$2,1,1))),"")</f>
        <v/>
      </c>
      <c r="BH99" t="str">
        <f ca="1">IF($BT99&lt;&gt;"",SUMIF($BD$3:$BD$1004,"="&amp;$BD99,INDIRECT(ADDRESS(3,BH$2,1,1)):INDIRECT(ADDRESS(1004,BH$2,1,1))),"")</f>
        <v/>
      </c>
      <c r="BI99" t="str">
        <f ca="1">IF($BT99&lt;&gt;"",SUMIF($BD$3:$BD$1004,"="&amp;$BD99,INDIRECT(ADDRESS(3,BI$2,1,1)):INDIRECT(ADDRESS(1004,BI$2,1,1))),"")</f>
        <v/>
      </c>
      <c r="BJ99" t="str">
        <f ca="1">IF($BT99&lt;&gt;"",SUMIF($BD$3:$BD$1004,"="&amp;$BD99,INDIRECT(ADDRESS(3,BJ$2,1,1)):INDIRECT(ADDRESS(1004,BJ$2,1,1))),"")</f>
        <v/>
      </c>
      <c r="BK99" t="str">
        <f ca="1">IF($BT99&lt;&gt;"",SUMIF($BD$3:$BD$1004,"="&amp;$BD99,INDIRECT(ADDRESS(3,BK$2,1,1)):INDIRECT(ADDRESS(1004,BK$2,1,1))),"")</f>
        <v/>
      </c>
      <c r="BL99" t="str">
        <f ca="1">IF($BT99&lt;&gt;"",SUMIF($BD$3:$BD$1004,"="&amp;$BD99,INDIRECT(ADDRESS(3,BL$2,1,1)):INDIRECT(ADDRESS(1004,BL$2,1,1))),"")</f>
        <v/>
      </c>
      <c r="BM99" t="str">
        <f ca="1">IF($BT99&lt;&gt;"",SUMIF($BD$3:$BD$1004,"="&amp;$BD99,INDIRECT(ADDRESS(3,BM$2,1,1)):INDIRECT(ADDRESS(1004,BM$2,1,1))),"")</f>
        <v/>
      </c>
      <c r="BN99" t="str">
        <f ca="1">IF($BT99&lt;&gt;"",SUMIF($BD$3:$BD$1004,"="&amp;$BD99,INDIRECT(ADDRESS(3,BN$2,1,1)):INDIRECT(ADDRESS(1004,BN$2,1,1))),"")</f>
        <v/>
      </c>
      <c r="BO99" t="str">
        <f ca="1">IF($BT99&lt;&gt;"",SUMIF($BD$3:$BD$1004,"="&amp;$BD99,INDIRECT(ADDRESS(3,BO$2,1,1)):INDIRECT(ADDRESS(1004,BO$2,1,1))),"")</f>
        <v/>
      </c>
      <c r="BP99" t="str">
        <f ca="1">IF($BT99&lt;&gt;"",SUMIF($BD$3:$BD$1004,"="&amp;$BD99,INDIRECT(ADDRESS(3,BP$2,1,1)):INDIRECT(ADDRESS(1004,BP$2,1,1))),"")</f>
        <v/>
      </c>
      <c r="BQ99" t="str">
        <f ca="1">IF($BT99&lt;&gt;"",SUMIF($BD$3:$BD$1004,"="&amp;$BD99,INDIRECT(ADDRESS(3,BQ$2,1,1)):INDIRECT(ADDRESS(1004,BQ$2,1,1))),"")</f>
        <v/>
      </c>
      <c r="BR99" t="str">
        <f ca="1">IF($BT99&lt;&gt;"",SUMIF($BD$3:$BD$1004,"="&amp;$BD99,INDIRECT(ADDRESS(3,BR$2,1,1)):INDIRECT(ADDRESS(1004,BR$2,1,1))),"")</f>
        <v/>
      </c>
      <c r="BS99" t="str">
        <f>IF($A99&lt;&gt;"",VLOOKUP(TRUNC(MID($A99,1,2),0),Plano_Contas!$H$3:$J$103,3,TRUE),"")</f>
        <v/>
      </c>
      <c r="BT99" t="str">
        <f t="shared" si="4"/>
        <v/>
      </c>
      <c r="BV99">
        <f>Empresas!C99</f>
        <v>0</v>
      </c>
    </row>
    <row r="100" spans="1:74" ht="13.5" hidden="1" thickBot="1" x14ac:dyDescent="0.25">
      <c r="A100" s="89"/>
      <c r="B100" s="52" t="str">
        <f>IF($A100&lt;&gt;"",VLOOKUP(""&amp;$A100,Plano_Contas!$A$3:$F$1003,6,0),"")</f>
        <v/>
      </c>
      <c r="C100" s="91"/>
      <c r="D100" s="111"/>
      <c r="E100" s="112"/>
      <c r="F100" s="87"/>
      <c r="G100" s="85"/>
      <c r="H100" s="111"/>
      <c r="I100" s="112"/>
      <c r="J100" s="87"/>
      <c r="K100" s="85"/>
      <c r="L100" s="111"/>
      <c r="M100" s="112"/>
      <c r="N100" s="87"/>
      <c r="O100" s="85"/>
      <c r="P100" s="111"/>
      <c r="Q100" s="112"/>
      <c r="R100" s="87"/>
      <c r="S100" s="85"/>
      <c r="T100" s="111"/>
      <c r="U100" s="112"/>
      <c r="V100" s="87"/>
      <c r="W100" s="85"/>
      <c r="X100" s="111"/>
      <c r="Y100" s="112"/>
      <c r="Z100" s="87"/>
      <c r="AA100" s="85"/>
      <c r="AB100" s="111"/>
      <c r="AC100" s="112"/>
      <c r="AD100" s="87"/>
      <c r="AE100" s="85"/>
      <c r="AF100" s="111"/>
      <c r="AG100" s="112"/>
      <c r="AH100" s="87"/>
      <c r="AI100" s="85"/>
      <c r="AJ100" s="111"/>
      <c r="AK100" s="112"/>
      <c r="AL100" s="87"/>
      <c r="AM100" s="85"/>
      <c r="AN100" s="111"/>
      <c r="AO100" s="112"/>
      <c r="AP100" s="87"/>
      <c r="AQ100" s="85"/>
      <c r="AR100" s="111"/>
      <c r="AS100" s="112"/>
      <c r="AT100" s="87"/>
      <c r="AU100" s="85"/>
      <c r="AV100" s="111"/>
      <c r="AW100" s="112"/>
      <c r="AX100" s="87"/>
      <c r="AY100" s="85"/>
      <c r="AZ100" s="267">
        <f>SUM(E100,I100,M100,Q100,U100,Y100,AC100,AG100,AK100,AO100,AS100,AW100)</f>
        <v>0</v>
      </c>
      <c r="BA100" s="88">
        <f>SUM($G100,$K100,$O100,$S100,$W100,$AA100,$AE100,$AI100,$AM100,$AQ100,$AU100,$AY100)</f>
        <v>0</v>
      </c>
      <c r="BC100">
        <f>IF($A100&lt;&gt;"",COUNTIF($BD$3:$BD100,$BD100),0)</f>
        <v>0</v>
      </c>
      <c r="BD100" t="str">
        <f>IF($A100&lt;&gt;"",VLOOKUP(TRUNC(MID($A100,1,2),0),Plano_Contas!$H$3:$J$103,2,TRUE),"")</f>
        <v/>
      </c>
      <c r="BE100" s="201" t="str">
        <f t="shared" si="3"/>
        <v/>
      </c>
      <c r="BF100" t="str">
        <f ca="1">IF($BT100&lt;&gt;"",SUMIF($BD$3:$BD$1004,"="&amp;$BD100,INDIRECT(ADDRESS(3,BF$2,1,1)):INDIRECT(ADDRESS(1004,BF$2,1,1))),"")</f>
        <v/>
      </c>
      <c r="BG100" t="str">
        <f ca="1">IF($BT100&lt;&gt;"",SUMIF($BD$3:$BD$1004,"="&amp;$BD100,INDIRECT(ADDRESS(3,BG$2,1,1)):INDIRECT(ADDRESS(1004,BG$2,1,1))),"")</f>
        <v/>
      </c>
      <c r="BH100" t="str">
        <f ca="1">IF($BT100&lt;&gt;"",SUMIF($BD$3:$BD$1004,"="&amp;$BD100,INDIRECT(ADDRESS(3,BH$2,1,1)):INDIRECT(ADDRESS(1004,BH$2,1,1))),"")</f>
        <v/>
      </c>
      <c r="BI100" t="str">
        <f ca="1">IF($BT100&lt;&gt;"",SUMIF($BD$3:$BD$1004,"="&amp;$BD100,INDIRECT(ADDRESS(3,BI$2,1,1)):INDIRECT(ADDRESS(1004,BI$2,1,1))),"")</f>
        <v/>
      </c>
      <c r="BJ100" t="str">
        <f ca="1">IF($BT100&lt;&gt;"",SUMIF($BD$3:$BD$1004,"="&amp;$BD100,INDIRECT(ADDRESS(3,BJ$2,1,1)):INDIRECT(ADDRESS(1004,BJ$2,1,1))),"")</f>
        <v/>
      </c>
      <c r="BK100" t="str">
        <f ca="1">IF($BT100&lt;&gt;"",SUMIF($BD$3:$BD$1004,"="&amp;$BD100,INDIRECT(ADDRESS(3,BK$2,1,1)):INDIRECT(ADDRESS(1004,BK$2,1,1))),"")</f>
        <v/>
      </c>
      <c r="BL100" t="str">
        <f ca="1">IF($BT100&lt;&gt;"",SUMIF($BD$3:$BD$1004,"="&amp;$BD100,INDIRECT(ADDRESS(3,BL$2,1,1)):INDIRECT(ADDRESS(1004,BL$2,1,1))),"")</f>
        <v/>
      </c>
      <c r="BM100" t="str">
        <f ca="1">IF($BT100&lt;&gt;"",SUMIF($BD$3:$BD$1004,"="&amp;$BD100,INDIRECT(ADDRESS(3,BM$2,1,1)):INDIRECT(ADDRESS(1004,BM$2,1,1))),"")</f>
        <v/>
      </c>
      <c r="BN100" t="str">
        <f ca="1">IF($BT100&lt;&gt;"",SUMIF($BD$3:$BD$1004,"="&amp;$BD100,INDIRECT(ADDRESS(3,BN$2,1,1)):INDIRECT(ADDRESS(1004,BN$2,1,1))),"")</f>
        <v/>
      </c>
      <c r="BO100" t="str">
        <f ca="1">IF($BT100&lt;&gt;"",SUMIF($BD$3:$BD$1004,"="&amp;$BD100,INDIRECT(ADDRESS(3,BO$2,1,1)):INDIRECT(ADDRESS(1004,BO$2,1,1))),"")</f>
        <v/>
      </c>
      <c r="BP100" t="str">
        <f ca="1">IF($BT100&lt;&gt;"",SUMIF($BD$3:$BD$1004,"="&amp;$BD100,INDIRECT(ADDRESS(3,BP$2,1,1)):INDIRECT(ADDRESS(1004,BP$2,1,1))),"")</f>
        <v/>
      </c>
      <c r="BQ100" t="str">
        <f ca="1">IF($BT100&lt;&gt;"",SUMIF($BD$3:$BD$1004,"="&amp;$BD100,INDIRECT(ADDRESS(3,BQ$2,1,1)):INDIRECT(ADDRESS(1004,BQ$2,1,1))),"")</f>
        <v/>
      </c>
      <c r="BR100" t="str">
        <f ca="1">IF($BT100&lt;&gt;"",SUMIF($BD$3:$BD$1004,"="&amp;$BD100,INDIRECT(ADDRESS(3,BR$2,1,1)):INDIRECT(ADDRESS(1004,BR$2,1,1))),"")</f>
        <v/>
      </c>
      <c r="BS100" t="str">
        <f>IF($A100&lt;&gt;"",VLOOKUP(TRUNC(MID($A100,1,2),0),Plano_Contas!$H$3:$J$103,3,TRUE),"")</f>
        <v/>
      </c>
      <c r="BT100" t="str">
        <f t="shared" si="4"/>
        <v/>
      </c>
      <c r="BV100">
        <f>Empresas!C100</f>
        <v>0</v>
      </c>
    </row>
    <row r="101" spans="1:74" ht="13.5" hidden="1" thickBot="1" x14ac:dyDescent="0.25">
      <c r="A101" s="89"/>
      <c r="B101" s="52" t="str">
        <f>IF($A101&lt;&gt;"",VLOOKUP(""&amp;$A101,Plano_Contas!$A$3:$F$1003,6,0),"")</f>
        <v/>
      </c>
      <c r="C101" s="91"/>
      <c r="D101" s="111"/>
      <c r="E101" s="112"/>
      <c r="F101" s="87"/>
      <c r="G101" s="85"/>
      <c r="H101" s="111"/>
      <c r="I101" s="112"/>
      <c r="J101" s="87"/>
      <c r="K101" s="85"/>
      <c r="L101" s="111"/>
      <c r="M101" s="112"/>
      <c r="N101" s="87"/>
      <c r="O101" s="85"/>
      <c r="P101" s="111"/>
      <c r="Q101" s="112"/>
      <c r="R101" s="87"/>
      <c r="S101" s="85"/>
      <c r="T101" s="111"/>
      <c r="U101" s="112"/>
      <c r="V101" s="87"/>
      <c r="W101" s="85"/>
      <c r="X101" s="111"/>
      <c r="Y101" s="112"/>
      <c r="Z101" s="87"/>
      <c r="AA101" s="85"/>
      <c r="AB101" s="111"/>
      <c r="AC101" s="112"/>
      <c r="AD101" s="87"/>
      <c r="AE101" s="85"/>
      <c r="AF101" s="111"/>
      <c r="AG101" s="112"/>
      <c r="AH101" s="87"/>
      <c r="AI101" s="85"/>
      <c r="AJ101" s="111"/>
      <c r="AK101" s="112"/>
      <c r="AL101" s="87"/>
      <c r="AM101" s="85"/>
      <c r="AN101" s="111"/>
      <c r="AO101" s="112"/>
      <c r="AP101" s="87"/>
      <c r="AQ101" s="85"/>
      <c r="AR101" s="111"/>
      <c r="AS101" s="112"/>
      <c r="AT101" s="87"/>
      <c r="AU101" s="85"/>
      <c r="AV101" s="111"/>
      <c r="AW101" s="112"/>
      <c r="AX101" s="87"/>
      <c r="AY101" s="85"/>
      <c r="AZ101" s="267">
        <f>SUM(E101,I101,M101,Q101,U101,Y101,AC101,AG101,AK101,AO101,AS101,AW101)</f>
        <v>0</v>
      </c>
      <c r="BA101" s="88">
        <f>SUM($G101,$K101,$O101,$S101,$W101,$AA101,$AE101,$AI101,$AM101,$AQ101,$AU101,$AY101)</f>
        <v>0</v>
      </c>
      <c r="BC101">
        <f>IF($A101&lt;&gt;"",COUNTIF($BD$3:$BD101,$BD101),0)</f>
        <v>0</v>
      </c>
      <c r="BD101" t="str">
        <f>IF($A101&lt;&gt;"",VLOOKUP(TRUNC(MID($A101,1,2),0),Plano_Contas!$H$3:$J$103,2,TRUE),"")</f>
        <v/>
      </c>
      <c r="BE101" s="201" t="str">
        <f t="shared" si="3"/>
        <v/>
      </c>
      <c r="BF101" t="str">
        <f ca="1">IF($BT101&lt;&gt;"",SUMIF($BD$3:$BD$1004,"="&amp;$BD101,INDIRECT(ADDRESS(3,BF$2,1,1)):INDIRECT(ADDRESS(1004,BF$2,1,1))),"")</f>
        <v/>
      </c>
      <c r="BG101" t="str">
        <f ca="1">IF($BT101&lt;&gt;"",SUMIF($BD$3:$BD$1004,"="&amp;$BD101,INDIRECT(ADDRESS(3,BG$2,1,1)):INDIRECT(ADDRESS(1004,BG$2,1,1))),"")</f>
        <v/>
      </c>
      <c r="BH101" t="str">
        <f ca="1">IF($BT101&lt;&gt;"",SUMIF($BD$3:$BD$1004,"="&amp;$BD101,INDIRECT(ADDRESS(3,BH$2,1,1)):INDIRECT(ADDRESS(1004,BH$2,1,1))),"")</f>
        <v/>
      </c>
      <c r="BI101" t="str">
        <f ca="1">IF($BT101&lt;&gt;"",SUMIF($BD$3:$BD$1004,"="&amp;$BD101,INDIRECT(ADDRESS(3,BI$2,1,1)):INDIRECT(ADDRESS(1004,BI$2,1,1))),"")</f>
        <v/>
      </c>
      <c r="BJ101" t="str">
        <f ca="1">IF($BT101&lt;&gt;"",SUMIF($BD$3:$BD$1004,"="&amp;$BD101,INDIRECT(ADDRESS(3,BJ$2,1,1)):INDIRECT(ADDRESS(1004,BJ$2,1,1))),"")</f>
        <v/>
      </c>
      <c r="BK101" t="str">
        <f ca="1">IF($BT101&lt;&gt;"",SUMIF($BD$3:$BD$1004,"="&amp;$BD101,INDIRECT(ADDRESS(3,BK$2,1,1)):INDIRECT(ADDRESS(1004,BK$2,1,1))),"")</f>
        <v/>
      </c>
      <c r="BL101" t="str">
        <f ca="1">IF($BT101&lt;&gt;"",SUMIF($BD$3:$BD$1004,"="&amp;$BD101,INDIRECT(ADDRESS(3,BL$2,1,1)):INDIRECT(ADDRESS(1004,BL$2,1,1))),"")</f>
        <v/>
      </c>
      <c r="BM101" t="str">
        <f ca="1">IF($BT101&lt;&gt;"",SUMIF($BD$3:$BD$1004,"="&amp;$BD101,INDIRECT(ADDRESS(3,BM$2,1,1)):INDIRECT(ADDRESS(1004,BM$2,1,1))),"")</f>
        <v/>
      </c>
      <c r="BN101" t="str">
        <f ca="1">IF($BT101&lt;&gt;"",SUMIF($BD$3:$BD$1004,"="&amp;$BD101,INDIRECT(ADDRESS(3,BN$2,1,1)):INDIRECT(ADDRESS(1004,BN$2,1,1))),"")</f>
        <v/>
      </c>
      <c r="BO101" t="str">
        <f ca="1">IF($BT101&lt;&gt;"",SUMIF($BD$3:$BD$1004,"="&amp;$BD101,INDIRECT(ADDRESS(3,BO$2,1,1)):INDIRECT(ADDRESS(1004,BO$2,1,1))),"")</f>
        <v/>
      </c>
      <c r="BP101" t="str">
        <f ca="1">IF($BT101&lt;&gt;"",SUMIF($BD$3:$BD$1004,"="&amp;$BD101,INDIRECT(ADDRESS(3,BP$2,1,1)):INDIRECT(ADDRESS(1004,BP$2,1,1))),"")</f>
        <v/>
      </c>
      <c r="BQ101" t="str">
        <f ca="1">IF($BT101&lt;&gt;"",SUMIF($BD$3:$BD$1004,"="&amp;$BD101,INDIRECT(ADDRESS(3,BQ$2,1,1)):INDIRECT(ADDRESS(1004,BQ$2,1,1))),"")</f>
        <v/>
      </c>
      <c r="BR101" t="str">
        <f ca="1">IF($BT101&lt;&gt;"",SUMIF($BD$3:$BD$1004,"="&amp;$BD101,INDIRECT(ADDRESS(3,BR$2,1,1)):INDIRECT(ADDRESS(1004,BR$2,1,1))),"")</f>
        <v/>
      </c>
      <c r="BS101" t="str">
        <f>IF($A101&lt;&gt;"",VLOOKUP(TRUNC(MID($A101,1,2),0),Plano_Contas!$H$3:$J$103,3,TRUE),"")</f>
        <v/>
      </c>
      <c r="BT101" t="str">
        <f t="shared" si="4"/>
        <v/>
      </c>
      <c r="BV101">
        <f>Empresas!C101</f>
        <v>0</v>
      </c>
    </row>
    <row r="102" spans="1:74" ht="13.5" hidden="1" thickBot="1" x14ac:dyDescent="0.25">
      <c r="A102" s="89"/>
      <c r="B102" s="52" t="str">
        <f>IF($A102&lt;&gt;"",VLOOKUP(""&amp;$A102,Plano_Contas!$A$3:$F$1003,6,0),"")</f>
        <v/>
      </c>
      <c r="C102" s="91"/>
      <c r="D102" s="111"/>
      <c r="E102" s="112"/>
      <c r="F102" s="87"/>
      <c r="G102" s="85"/>
      <c r="H102" s="111"/>
      <c r="I102" s="112"/>
      <c r="J102" s="87"/>
      <c r="K102" s="85"/>
      <c r="L102" s="111"/>
      <c r="M102" s="112"/>
      <c r="N102" s="87"/>
      <c r="O102" s="85"/>
      <c r="P102" s="111"/>
      <c r="Q102" s="112"/>
      <c r="R102" s="87"/>
      <c r="S102" s="85"/>
      <c r="T102" s="111"/>
      <c r="U102" s="112"/>
      <c r="V102" s="87"/>
      <c r="W102" s="85"/>
      <c r="X102" s="111"/>
      <c r="Y102" s="112"/>
      <c r="Z102" s="87"/>
      <c r="AA102" s="85"/>
      <c r="AB102" s="111"/>
      <c r="AC102" s="112"/>
      <c r="AD102" s="87"/>
      <c r="AE102" s="85"/>
      <c r="AF102" s="111"/>
      <c r="AG102" s="112"/>
      <c r="AH102" s="87"/>
      <c r="AI102" s="85"/>
      <c r="AJ102" s="111"/>
      <c r="AK102" s="112"/>
      <c r="AL102" s="87"/>
      <c r="AM102" s="85"/>
      <c r="AN102" s="111"/>
      <c r="AO102" s="112"/>
      <c r="AP102" s="87"/>
      <c r="AQ102" s="85"/>
      <c r="AR102" s="111"/>
      <c r="AS102" s="112"/>
      <c r="AT102" s="87"/>
      <c r="AU102" s="85"/>
      <c r="AV102" s="111"/>
      <c r="AW102" s="112"/>
      <c r="AX102" s="87"/>
      <c r="AY102" s="85"/>
      <c r="AZ102" s="267">
        <f>SUM(E102,I102,M102,Q102,U102,Y102,AC102,AG102,AK102,AO102,AS102,AW102)</f>
        <v>0</v>
      </c>
      <c r="BA102" s="88">
        <f>SUM($G102,$K102,$O102,$S102,$W102,$AA102,$AE102,$AI102,$AM102,$AQ102,$AU102,$AY102)</f>
        <v>0</v>
      </c>
      <c r="BC102">
        <f>IF($A102&lt;&gt;"",COUNTIF($BD$3:$BD102,$BD102),0)</f>
        <v>0</v>
      </c>
      <c r="BD102" t="str">
        <f>IF($A102&lt;&gt;"",VLOOKUP(TRUNC(MID($A102,1,2),0),Plano_Contas!$H$3:$J$103,2,TRUE),"")</f>
        <v/>
      </c>
      <c r="BE102" s="201" t="str">
        <f t="shared" si="3"/>
        <v/>
      </c>
      <c r="BF102" t="str">
        <f ca="1">IF($BT102&lt;&gt;"",SUMIF($BD$3:$BD$1004,"="&amp;$BD102,INDIRECT(ADDRESS(3,BF$2,1,1)):INDIRECT(ADDRESS(1004,BF$2,1,1))),"")</f>
        <v/>
      </c>
      <c r="BG102" t="str">
        <f ca="1">IF($BT102&lt;&gt;"",SUMIF($BD$3:$BD$1004,"="&amp;$BD102,INDIRECT(ADDRESS(3,BG$2,1,1)):INDIRECT(ADDRESS(1004,BG$2,1,1))),"")</f>
        <v/>
      </c>
      <c r="BH102" t="str">
        <f ca="1">IF($BT102&lt;&gt;"",SUMIF($BD$3:$BD$1004,"="&amp;$BD102,INDIRECT(ADDRESS(3,BH$2,1,1)):INDIRECT(ADDRESS(1004,BH$2,1,1))),"")</f>
        <v/>
      </c>
      <c r="BI102" t="str">
        <f ca="1">IF($BT102&lt;&gt;"",SUMIF($BD$3:$BD$1004,"="&amp;$BD102,INDIRECT(ADDRESS(3,BI$2,1,1)):INDIRECT(ADDRESS(1004,BI$2,1,1))),"")</f>
        <v/>
      </c>
      <c r="BJ102" t="str">
        <f ca="1">IF($BT102&lt;&gt;"",SUMIF($BD$3:$BD$1004,"="&amp;$BD102,INDIRECT(ADDRESS(3,BJ$2,1,1)):INDIRECT(ADDRESS(1004,BJ$2,1,1))),"")</f>
        <v/>
      </c>
      <c r="BK102" t="str">
        <f ca="1">IF($BT102&lt;&gt;"",SUMIF($BD$3:$BD$1004,"="&amp;$BD102,INDIRECT(ADDRESS(3,BK$2,1,1)):INDIRECT(ADDRESS(1004,BK$2,1,1))),"")</f>
        <v/>
      </c>
      <c r="BL102" t="str">
        <f ca="1">IF($BT102&lt;&gt;"",SUMIF($BD$3:$BD$1004,"="&amp;$BD102,INDIRECT(ADDRESS(3,BL$2,1,1)):INDIRECT(ADDRESS(1004,BL$2,1,1))),"")</f>
        <v/>
      </c>
      <c r="BM102" t="str">
        <f ca="1">IF($BT102&lt;&gt;"",SUMIF($BD$3:$BD$1004,"="&amp;$BD102,INDIRECT(ADDRESS(3,BM$2,1,1)):INDIRECT(ADDRESS(1004,BM$2,1,1))),"")</f>
        <v/>
      </c>
      <c r="BN102" t="str">
        <f ca="1">IF($BT102&lt;&gt;"",SUMIF($BD$3:$BD$1004,"="&amp;$BD102,INDIRECT(ADDRESS(3,BN$2,1,1)):INDIRECT(ADDRESS(1004,BN$2,1,1))),"")</f>
        <v/>
      </c>
      <c r="BO102" t="str">
        <f ca="1">IF($BT102&lt;&gt;"",SUMIF($BD$3:$BD$1004,"="&amp;$BD102,INDIRECT(ADDRESS(3,BO$2,1,1)):INDIRECT(ADDRESS(1004,BO$2,1,1))),"")</f>
        <v/>
      </c>
      <c r="BP102" t="str">
        <f ca="1">IF($BT102&lt;&gt;"",SUMIF($BD$3:$BD$1004,"="&amp;$BD102,INDIRECT(ADDRESS(3,BP$2,1,1)):INDIRECT(ADDRESS(1004,BP$2,1,1))),"")</f>
        <v/>
      </c>
      <c r="BQ102" t="str">
        <f ca="1">IF($BT102&lt;&gt;"",SUMIF($BD$3:$BD$1004,"="&amp;$BD102,INDIRECT(ADDRESS(3,BQ$2,1,1)):INDIRECT(ADDRESS(1004,BQ$2,1,1))),"")</f>
        <v/>
      </c>
      <c r="BR102" t="str">
        <f ca="1">IF($BT102&lt;&gt;"",SUMIF($BD$3:$BD$1004,"="&amp;$BD102,INDIRECT(ADDRESS(3,BR$2,1,1)):INDIRECT(ADDRESS(1004,BR$2,1,1))),"")</f>
        <v/>
      </c>
      <c r="BS102" t="str">
        <f>IF($A102&lt;&gt;"",VLOOKUP(TRUNC(MID($A102,1,2),0),Plano_Contas!$H$3:$J$103,3,TRUE),"")</f>
        <v/>
      </c>
      <c r="BT102" t="str">
        <f t="shared" si="4"/>
        <v/>
      </c>
      <c r="BV102">
        <f>Empresas!C102</f>
        <v>0</v>
      </c>
    </row>
    <row r="103" spans="1:74" ht="13.5" hidden="1" thickBot="1" x14ac:dyDescent="0.25">
      <c r="A103" s="89"/>
      <c r="B103" s="52" t="str">
        <f>IF($A103&lt;&gt;"",VLOOKUP(""&amp;$A103,Plano_Contas!$A$3:$F$1003,6,0),"")</f>
        <v/>
      </c>
      <c r="C103" s="91"/>
      <c r="D103" s="111"/>
      <c r="E103" s="112"/>
      <c r="F103" s="87"/>
      <c r="G103" s="85"/>
      <c r="H103" s="111"/>
      <c r="I103" s="112"/>
      <c r="J103" s="87"/>
      <c r="K103" s="85"/>
      <c r="L103" s="111"/>
      <c r="M103" s="112"/>
      <c r="N103" s="87"/>
      <c r="O103" s="85"/>
      <c r="P103" s="111"/>
      <c r="Q103" s="112"/>
      <c r="R103" s="87"/>
      <c r="S103" s="85"/>
      <c r="T103" s="111"/>
      <c r="U103" s="112"/>
      <c r="V103" s="87"/>
      <c r="W103" s="85"/>
      <c r="X103" s="111"/>
      <c r="Y103" s="112"/>
      <c r="Z103" s="87"/>
      <c r="AA103" s="85"/>
      <c r="AB103" s="111"/>
      <c r="AC103" s="112"/>
      <c r="AD103" s="87"/>
      <c r="AE103" s="85"/>
      <c r="AF103" s="111"/>
      <c r="AG103" s="112"/>
      <c r="AH103" s="87"/>
      <c r="AI103" s="85"/>
      <c r="AJ103" s="111"/>
      <c r="AK103" s="112"/>
      <c r="AL103" s="87"/>
      <c r="AM103" s="85"/>
      <c r="AN103" s="111"/>
      <c r="AO103" s="112"/>
      <c r="AP103" s="87"/>
      <c r="AQ103" s="85"/>
      <c r="AR103" s="111"/>
      <c r="AS103" s="112"/>
      <c r="AT103" s="87"/>
      <c r="AU103" s="85"/>
      <c r="AV103" s="111"/>
      <c r="AW103" s="112"/>
      <c r="AX103" s="87"/>
      <c r="AY103" s="85"/>
      <c r="AZ103" s="267">
        <f>SUM(E103,I103,M103,Q103,U103,Y103,AC103,AG103,AK103,AO103,AS103,AW103)</f>
        <v>0</v>
      </c>
      <c r="BA103" s="88">
        <f>SUM($G103,$K103,$O103,$S103,$W103,$AA103,$AE103,$AI103,$AM103,$AQ103,$AU103,$AY103)</f>
        <v>0</v>
      </c>
      <c r="BC103">
        <f>IF($A103&lt;&gt;"",COUNTIF($BD$3:$BD103,$BD103),0)</f>
        <v>0</v>
      </c>
      <c r="BD103" t="str">
        <f>IF($A103&lt;&gt;"",VLOOKUP(TRUNC(MID($A103,1,2),0),Plano_Contas!$H$3:$J$103,2,TRUE),"")</f>
        <v/>
      </c>
      <c r="BE103" s="201" t="str">
        <f t="shared" si="3"/>
        <v/>
      </c>
      <c r="BF103" t="str">
        <f ca="1">IF($BT103&lt;&gt;"",SUMIF($BD$3:$BD$1004,"="&amp;$BD103,INDIRECT(ADDRESS(3,BF$2,1,1)):INDIRECT(ADDRESS(1004,BF$2,1,1))),"")</f>
        <v/>
      </c>
      <c r="BG103" t="str">
        <f ca="1">IF($BT103&lt;&gt;"",SUMIF($BD$3:$BD$1004,"="&amp;$BD103,INDIRECT(ADDRESS(3,BG$2,1,1)):INDIRECT(ADDRESS(1004,BG$2,1,1))),"")</f>
        <v/>
      </c>
      <c r="BH103" t="str">
        <f ca="1">IF($BT103&lt;&gt;"",SUMIF($BD$3:$BD$1004,"="&amp;$BD103,INDIRECT(ADDRESS(3,BH$2,1,1)):INDIRECT(ADDRESS(1004,BH$2,1,1))),"")</f>
        <v/>
      </c>
      <c r="BI103" t="str">
        <f ca="1">IF($BT103&lt;&gt;"",SUMIF($BD$3:$BD$1004,"="&amp;$BD103,INDIRECT(ADDRESS(3,BI$2,1,1)):INDIRECT(ADDRESS(1004,BI$2,1,1))),"")</f>
        <v/>
      </c>
      <c r="BJ103" t="str">
        <f ca="1">IF($BT103&lt;&gt;"",SUMIF($BD$3:$BD$1004,"="&amp;$BD103,INDIRECT(ADDRESS(3,BJ$2,1,1)):INDIRECT(ADDRESS(1004,BJ$2,1,1))),"")</f>
        <v/>
      </c>
      <c r="BK103" t="str">
        <f ca="1">IF($BT103&lt;&gt;"",SUMIF($BD$3:$BD$1004,"="&amp;$BD103,INDIRECT(ADDRESS(3,BK$2,1,1)):INDIRECT(ADDRESS(1004,BK$2,1,1))),"")</f>
        <v/>
      </c>
      <c r="BL103" t="str">
        <f ca="1">IF($BT103&lt;&gt;"",SUMIF($BD$3:$BD$1004,"="&amp;$BD103,INDIRECT(ADDRESS(3,BL$2,1,1)):INDIRECT(ADDRESS(1004,BL$2,1,1))),"")</f>
        <v/>
      </c>
      <c r="BM103" t="str">
        <f ca="1">IF($BT103&lt;&gt;"",SUMIF($BD$3:$BD$1004,"="&amp;$BD103,INDIRECT(ADDRESS(3,BM$2,1,1)):INDIRECT(ADDRESS(1004,BM$2,1,1))),"")</f>
        <v/>
      </c>
      <c r="BN103" t="str">
        <f ca="1">IF($BT103&lt;&gt;"",SUMIF($BD$3:$BD$1004,"="&amp;$BD103,INDIRECT(ADDRESS(3,BN$2,1,1)):INDIRECT(ADDRESS(1004,BN$2,1,1))),"")</f>
        <v/>
      </c>
      <c r="BO103" t="str">
        <f ca="1">IF($BT103&lt;&gt;"",SUMIF($BD$3:$BD$1004,"="&amp;$BD103,INDIRECT(ADDRESS(3,BO$2,1,1)):INDIRECT(ADDRESS(1004,BO$2,1,1))),"")</f>
        <v/>
      </c>
      <c r="BP103" t="str">
        <f ca="1">IF($BT103&lt;&gt;"",SUMIF($BD$3:$BD$1004,"="&amp;$BD103,INDIRECT(ADDRESS(3,BP$2,1,1)):INDIRECT(ADDRESS(1004,BP$2,1,1))),"")</f>
        <v/>
      </c>
      <c r="BQ103" t="str">
        <f ca="1">IF($BT103&lt;&gt;"",SUMIF($BD$3:$BD$1004,"="&amp;$BD103,INDIRECT(ADDRESS(3,BQ$2,1,1)):INDIRECT(ADDRESS(1004,BQ$2,1,1))),"")</f>
        <v/>
      </c>
      <c r="BR103" t="str">
        <f ca="1">IF($BT103&lt;&gt;"",SUMIF($BD$3:$BD$1004,"="&amp;$BD103,INDIRECT(ADDRESS(3,BR$2,1,1)):INDIRECT(ADDRESS(1004,BR$2,1,1))),"")</f>
        <v/>
      </c>
      <c r="BS103" t="str">
        <f>IF($A103&lt;&gt;"",VLOOKUP(TRUNC(MID($A103,1,2),0),Plano_Contas!$H$3:$J$103,3,TRUE),"")</f>
        <v/>
      </c>
      <c r="BT103" t="str">
        <f t="shared" si="4"/>
        <v/>
      </c>
      <c r="BV103">
        <f>Empresas!C103</f>
        <v>0</v>
      </c>
    </row>
    <row r="104" spans="1:74" ht="13.5" hidden="1" thickBot="1" x14ac:dyDescent="0.25">
      <c r="A104" s="89"/>
      <c r="B104" s="52" t="str">
        <f>IF($A104&lt;&gt;"",VLOOKUP(""&amp;$A104,Plano_Contas!$A$3:$F$1003,6,0),"")</f>
        <v/>
      </c>
      <c r="C104" s="91"/>
      <c r="D104" s="111"/>
      <c r="E104" s="112"/>
      <c r="F104" s="87"/>
      <c r="G104" s="85"/>
      <c r="H104" s="111"/>
      <c r="I104" s="112"/>
      <c r="J104" s="87"/>
      <c r="K104" s="85"/>
      <c r="L104" s="111"/>
      <c r="M104" s="112"/>
      <c r="N104" s="87"/>
      <c r="O104" s="85"/>
      <c r="P104" s="111"/>
      <c r="Q104" s="112"/>
      <c r="R104" s="87"/>
      <c r="S104" s="85"/>
      <c r="T104" s="111"/>
      <c r="U104" s="112"/>
      <c r="V104" s="87"/>
      <c r="W104" s="85"/>
      <c r="X104" s="111"/>
      <c r="Y104" s="112"/>
      <c r="Z104" s="87"/>
      <c r="AA104" s="85"/>
      <c r="AB104" s="111"/>
      <c r="AC104" s="112"/>
      <c r="AD104" s="87"/>
      <c r="AE104" s="85"/>
      <c r="AF104" s="111"/>
      <c r="AG104" s="112"/>
      <c r="AH104" s="87"/>
      <c r="AI104" s="85"/>
      <c r="AJ104" s="111"/>
      <c r="AK104" s="112"/>
      <c r="AL104" s="87"/>
      <c r="AM104" s="85"/>
      <c r="AN104" s="111"/>
      <c r="AO104" s="112"/>
      <c r="AP104" s="87"/>
      <c r="AQ104" s="85"/>
      <c r="AR104" s="111"/>
      <c r="AS104" s="112"/>
      <c r="AT104" s="87"/>
      <c r="AU104" s="85"/>
      <c r="AV104" s="111"/>
      <c r="AW104" s="112"/>
      <c r="AX104" s="87"/>
      <c r="AY104" s="85"/>
      <c r="AZ104" s="267">
        <f>SUM(E104,I104,M104,Q104,U104,Y104,AC104,AG104,AK104,AO104,AS104,AW104)</f>
        <v>0</v>
      </c>
      <c r="BA104" s="88">
        <f>SUM($G104,$K104,$O104,$S104,$W104,$AA104,$AE104,$AI104,$AM104,$AQ104,$AU104,$AY104)</f>
        <v>0</v>
      </c>
      <c r="BC104">
        <f>IF($A104&lt;&gt;"",COUNTIF($BD$3:$BD104,$BD104),0)</f>
        <v>0</v>
      </c>
      <c r="BD104" t="str">
        <f>IF($A104&lt;&gt;"",VLOOKUP(TRUNC(MID($A104,1,2),0),Plano_Contas!$H$3:$J$103,2,TRUE),"")</f>
        <v/>
      </c>
      <c r="BE104" s="201" t="str">
        <f t="shared" si="3"/>
        <v/>
      </c>
      <c r="BF104" t="str">
        <f ca="1">IF($BT104&lt;&gt;"",SUMIF($BD$3:$BD$1004,"="&amp;$BD104,INDIRECT(ADDRESS(3,BF$2,1,1)):INDIRECT(ADDRESS(1004,BF$2,1,1))),"")</f>
        <v/>
      </c>
      <c r="BG104" t="str">
        <f ca="1">IF($BT104&lt;&gt;"",SUMIF($BD$3:$BD$1004,"="&amp;$BD104,INDIRECT(ADDRESS(3,BG$2,1,1)):INDIRECT(ADDRESS(1004,BG$2,1,1))),"")</f>
        <v/>
      </c>
      <c r="BH104" t="str">
        <f ca="1">IF($BT104&lt;&gt;"",SUMIF($BD$3:$BD$1004,"="&amp;$BD104,INDIRECT(ADDRESS(3,BH$2,1,1)):INDIRECT(ADDRESS(1004,BH$2,1,1))),"")</f>
        <v/>
      </c>
      <c r="BI104" t="str">
        <f ca="1">IF($BT104&lt;&gt;"",SUMIF($BD$3:$BD$1004,"="&amp;$BD104,INDIRECT(ADDRESS(3,BI$2,1,1)):INDIRECT(ADDRESS(1004,BI$2,1,1))),"")</f>
        <v/>
      </c>
      <c r="BJ104" t="str">
        <f ca="1">IF($BT104&lt;&gt;"",SUMIF($BD$3:$BD$1004,"="&amp;$BD104,INDIRECT(ADDRESS(3,BJ$2,1,1)):INDIRECT(ADDRESS(1004,BJ$2,1,1))),"")</f>
        <v/>
      </c>
      <c r="BK104" t="str">
        <f ca="1">IF($BT104&lt;&gt;"",SUMIF($BD$3:$BD$1004,"="&amp;$BD104,INDIRECT(ADDRESS(3,BK$2,1,1)):INDIRECT(ADDRESS(1004,BK$2,1,1))),"")</f>
        <v/>
      </c>
      <c r="BL104" t="str">
        <f ca="1">IF($BT104&lt;&gt;"",SUMIF($BD$3:$BD$1004,"="&amp;$BD104,INDIRECT(ADDRESS(3,BL$2,1,1)):INDIRECT(ADDRESS(1004,BL$2,1,1))),"")</f>
        <v/>
      </c>
      <c r="BM104" t="str">
        <f ca="1">IF($BT104&lt;&gt;"",SUMIF($BD$3:$BD$1004,"="&amp;$BD104,INDIRECT(ADDRESS(3,BM$2,1,1)):INDIRECT(ADDRESS(1004,BM$2,1,1))),"")</f>
        <v/>
      </c>
      <c r="BN104" t="str">
        <f ca="1">IF($BT104&lt;&gt;"",SUMIF($BD$3:$BD$1004,"="&amp;$BD104,INDIRECT(ADDRESS(3,BN$2,1,1)):INDIRECT(ADDRESS(1004,BN$2,1,1))),"")</f>
        <v/>
      </c>
      <c r="BO104" t="str">
        <f ca="1">IF($BT104&lt;&gt;"",SUMIF($BD$3:$BD$1004,"="&amp;$BD104,INDIRECT(ADDRESS(3,BO$2,1,1)):INDIRECT(ADDRESS(1004,BO$2,1,1))),"")</f>
        <v/>
      </c>
      <c r="BP104" t="str">
        <f ca="1">IF($BT104&lt;&gt;"",SUMIF($BD$3:$BD$1004,"="&amp;$BD104,INDIRECT(ADDRESS(3,BP$2,1,1)):INDIRECT(ADDRESS(1004,BP$2,1,1))),"")</f>
        <v/>
      </c>
      <c r="BQ104" t="str">
        <f ca="1">IF($BT104&lt;&gt;"",SUMIF($BD$3:$BD$1004,"="&amp;$BD104,INDIRECT(ADDRESS(3,BQ$2,1,1)):INDIRECT(ADDRESS(1004,BQ$2,1,1))),"")</f>
        <v/>
      </c>
      <c r="BR104" t="str">
        <f ca="1">IF($BT104&lt;&gt;"",SUMIF($BD$3:$BD$1004,"="&amp;$BD104,INDIRECT(ADDRESS(3,BR$2,1,1)):INDIRECT(ADDRESS(1004,BR$2,1,1))),"")</f>
        <v/>
      </c>
      <c r="BS104" t="str">
        <f>IF($A104&lt;&gt;"",VLOOKUP(TRUNC(MID($A104,1,2),0),Plano_Contas!$H$3:$J$103,3,TRUE),"")</f>
        <v/>
      </c>
      <c r="BT104" t="str">
        <f t="shared" si="4"/>
        <v/>
      </c>
      <c r="BV104">
        <f>Empresas!C104</f>
        <v>0</v>
      </c>
    </row>
    <row r="105" spans="1:74" ht="13.5" hidden="1" thickBot="1" x14ac:dyDescent="0.25">
      <c r="A105" s="89"/>
      <c r="B105" s="52" t="str">
        <f>IF($A105&lt;&gt;"",VLOOKUP(""&amp;$A105,Plano_Contas!$A$3:$F$1003,6,0),"")</f>
        <v/>
      </c>
      <c r="C105" s="91"/>
      <c r="D105" s="111"/>
      <c r="E105" s="112"/>
      <c r="F105" s="87"/>
      <c r="G105" s="85"/>
      <c r="H105" s="111"/>
      <c r="I105" s="112"/>
      <c r="J105" s="87"/>
      <c r="K105" s="85"/>
      <c r="L105" s="111"/>
      <c r="M105" s="112"/>
      <c r="N105" s="87"/>
      <c r="O105" s="85"/>
      <c r="P105" s="111"/>
      <c r="Q105" s="112"/>
      <c r="R105" s="87"/>
      <c r="S105" s="85"/>
      <c r="T105" s="111"/>
      <c r="U105" s="112"/>
      <c r="V105" s="87"/>
      <c r="W105" s="85"/>
      <c r="X105" s="111"/>
      <c r="Y105" s="112"/>
      <c r="Z105" s="87"/>
      <c r="AA105" s="85"/>
      <c r="AB105" s="111"/>
      <c r="AC105" s="112"/>
      <c r="AD105" s="87"/>
      <c r="AE105" s="85"/>
      <c r="AF105" s="111"/>
      <c r="AG105" s="112"/>
      <c r="AH105" s="87"/>
      <c r="AI105" s="85"/>
      <c r="AJ105" s="111"/>
      <c r="AK105" s="112"/>
      <c r="AL105" s="87"/>
      <c r="AM105" s="85"/>
      <c r="AN105" s="111"/>
      <c r="AO105" s="112"/>
      <c r="AP105" s="87"/>
      <c r="AQ105" s="85"/>
      <c r="AR105" s="111"/>
      <c r="AS105" s="112"/>
      <c r="AT105" s="87"/>
      <c r="AU105" s="85"/>
      <c r="AV105" s="111"/>
      <c r="AW105" s="112"/>
      <c r="AX105" s="87"/>
      <c r="AY105" s="85"/>
      <c r="AZ105" s="267">
        <f>SUM(E105,I105,M105,Q105,U105,Y105,AC105,AG105,AK105,AO105,AS105,AW105)</f>
        <v>0</v>
      </c>
      <c r="BA105" s="88">
        <f>SUM($G105,$K105,$O105,$S105,$W105,$AA105,$AE105,$AI105,$AM105,$AQ105,$AU105,$AY105)</f>
        <v>0</v>
      </c>
      <c r="BC105">
        <f>IF($A105&lt;&gt;"",COUNTIF($BD$3:$BD105,$BD105),0)</f>
        <v>0</v>
      </c>
      <c r="BD105" t="str">
        <f>IF($A105&lt;&gt;"",VLOOKUP(TRUNC(MID($A105,1,2),0),Plano_Contas!$H$3:$J$103,2,TRUE),"")</f>
        <v/>
      </c>
      <c r="BE105" s="201" t="str">
        <f t="shared" si="3"/>
        <v/>
      </c>
      <c r="BF105" t="str">
        <f ca="1">IF($BT105&lt;&gt;"",SUMIF($BD$3:$BD$1004,"="&amp;$BD105,INDIRECT(ADDRESS(3,BF$2,1,1)):INDIRECT(ADDRESS(1004,BF$2,1,1))),"")</f>
        <v/>
      </c>
      <c r="BG105" t="str">
        <f ca="1">IF($BT105&lt;&gt;"",SUMIF($BD$3:$BD$1004,"="&amp;$BD105,INDIRECT(ADDRESS(3,BG$2,1,1)):INDIRECT(ADDRESS(1004,BG$2,1,1))),"")</f>
        <v/>
      </c>
      <c r="BH105" t="str">
        <f ca="1">IF($BT105&lt;&gt;"",SUMIF($BD$3:$BD$1004,"="&amp;$BD105,INDIRECT(ADDRESS(3,BH$2,1,1)):INDIRECT(ADDRESS(1004,BH$2,1,1))),"")</f>
        <v/>
      </c>
      <c r="BI105" t="str">
        <f ca="1">IF($BT105&lt;&gt;"",SUMIF($BD$3:$BD$1004,"="&amp;$BD105,INDIRECT(ADDRESS(3,BI$2,1,1)):INDIRECT(ADDRESS(1004,BI$2,1,1))),"")</f>
        <v/>
      </c>
      <c r="BJ105" t="str">
        <f ca="1">IF($BT105&lt;&gt;"",SUMIF($BD$3:$BD$1004,"="&amp;$BD105,INDIRECT(ADDRESS(3,BJ$2,1,1)):INDIRECT(ADDRESS(1004,BJ$2,1,1))),"")</f>
        <v/>
      </c>
      <c r="BK105" t="str">
        <f ca="1">IF($BT105&lt;&gt;"",SUMIF($BD$3:$BD$1004,"="&amp;$BD105,INDIRECT(ADDRESS(3,BK$2,1,1)):INDIRECT(ADDRESS(1004,BK$2,1,1))),"")</f>
        <v/>
      </c>
      <c r="BL105" t="str">
        <f ca="1">IF($BT105&lt;&gt;"",SUMIF($BD$3:$BD$1004,"="&amp;$BD105,INDIRECT(ADDRESS(3,BL$2,1,1)):INDIRECT(ADDRESS(1004,BL$2,1,1))),"")</f>
        <v/>
      </c>
      <c r="BM105" t="str">
        <f ca="1">IF($BT105&lt;&gt;"",SUMIF($BD$3:$BD$1004,"="&amp;$BD105,INDIRECT(ADDRESS(3,BM$2,1,1)):INDIRECT(ADDRESS(1004,BM$2,1,1))),"")</f>
        <v/>
      </c>
      <c r="BN105" t="str">
        <f ca="1">IF($BT105&lt;&gt;"",SUMIF($BD$3:$BD$1004,"="&amp;$BD105,INDIRECT(ADDRESS(3,BN$2,1,1)):INDIRECT(ADDRESS(1004,BN$2,1,1))),"")</f>
        <v/>
      </c>
      <c r="BO105" t="str">
        <f ca="1">IF($BT105&lt;&gt;"",SUMIF($BD$3:$BD$1004,"="&amp;$BD105,INDIRECT(ADDRESS(3,BO$2,1,1)):INDIRECT(ADDRESS(1004,BO$2,1,1))),"")</f>
        <v/>
      </c>
      <c r="BP105" t="str">
        <f ca="1">IF($BT105&lt;&gt;"",SUMIF($BD$3:$BD$1004,"="&amp;$BD105,INDIRECT(ADDRESS(3,BP$2,1,1)):INDIRECT(ADDRESS(1004,BP$2,1,1))),"")</f>
        <v/>
      </c>
      <c r="BQ105" t="str">
        <f ca="1">IF($BT105&lt;&gt;"",SUMIF($BD$3:$BD$1004,"="&amp;$BD105,INDIRECT(ADDRESS(3,BQ$2,1,1)):INDIRECT(ADDRESS(1004,BQ$2,1,1))),"")</f>
        <v/>
      </c>
      <c r="BR105" t="str">
        <f ca="1">IF($BT105&lt;&gt;"",SUMIF($BD$3:$BD$1004,"="&amp;$BD105,INDIRECT(ADDRESS(3,BR$2,1,1)):INDIRECT(ADDRESS(1004,BR$2,1,1))),"")</f>
        <v/>
      </c>
      <c r="BS105" t="str">
        <f>IF($A105&lt;&gt;"",VLOOKUP(TRUNC(MID($A105,1,2),0),Plano_Contas!$H$3:$J$103,3,TRUE),"")</f>
        <v/>
      </c>
      <c r="BT105" t="str">
        <f t="shared" si="4"/>
        <v/>
      </c>
      <c r="BV105">
        <f>Empresas!C105</f>
        <v>0</v>
      </c>
    </row>
    <row r="106" spans="1:74" ht="13.5" hidden="1" thickBot="1" x14ac:dyDescent="0.25">
      <c r="A106" s="89"/>
      <c r="B106" s="52" t="str">
        <f>IF($A106&lt;&gt;"",VLOOKUP(""&amp;$A106,Plano_Contas!$A$3:$F$1003,6,0),"")</f>
        <v/>
      </c>
      <c r="C106" s="91"/>
      <c r="D106" s="111"/>
      <c r="E106" s="112"/>
      <c r="F106" s="87"/>
      <c r="G106" s="85"/>
      <c r="H106" s="111"/>
      <c r="I106" s="112"/>
      <c r="J106" s="87"/>
      <c r="K106" s="85"/>
      <c r="L106" s="111"/>
      <c r="M106" s="112"/>
      <c r="N106" s="87"/>
      <c r="O106" s="85"/>
      <c r="P106" s="111"/>
      <c r="Q106" s="112"/>
      <c r="R106" s="87"/>
      <c r="S106" s="85"/>
      <c r="T106" s="111"/>
      <c r="U106" s="112"/>
      <c r="V106" s="87"/>
      <c r="W106" s="85"/>
      <c r="X106" s="111"/>
      <c r="Y106" s="112"/>
      <c r="Z106" s="87"/>
      <c r="AA106" s="85"/>
      <c r="AB106" s="111"/>
      <c r="AC106" s="112"/>
      <c r="AD106" s="87"/>
      <c r="AE106" s="85"/>
      <c r="AF106" s="111"/>
      <c r="AG106" s="112"/>
      <c r="AH106" s="87"/>
      <c r="AI106" s="85"/>
      <c r="AJ106" s="111"/>
      <c r="AK106" s="112"/>
      <c r="AL106" s="87"/>
      <c r="AM106" s="85"/>
      <c r="AN106" s="111"/>
      <c r="AO106" s="112"/>
      <c r="AP106" s="87"/>
      <c r="AQ106" s="85"/>
      <c r="AR106" s="111"/>
      <c r="AS106" s="112"/>
      <c r="AT106" s="87"/>
      <c r="AU106" s="85"/>
      <c r="AV106" s="111"/>
      <c r="AW106" s="112"/>
      <c r="AX106" s="87"/>
      <c r="AY106" s="85"/>
      <c r="AZ106" s="267">
        <f>SUM(E106,I106,M106,Q106,U106,Y106,AC106,AG106,AK106,AO106,AS106,AW106)</f>
        <v>0</v>
      </c>
      <c r="BA106" s="88">
        <f>SUM($G106,$K106,$O106,$S106,$W106,$AA106,$AE106,$AI106,$AM106,$AQ106,$AU106,$AY106)</f>
        <v>0</v>
      </c>
      <c r="BC106">
        <f>IF($A106&lt;&gt;"",COUNTIF($BD$3:$BD106,$BD106),0)</f>
        <v>0</v>
      </c>
      <c r="BD106" t="str">
        <f>IF($A106&lt;&gt;"",VLOOKUP(TRUNC(MID($A106,1,2),0),Plano_Contas!$H$3:$J$103,2,TRUE),"")</f>
        <v/>
      </c>
      <c r="BE106" s="201" t="str">
        <f t="shared" si="3"/>
        <v/>
      </c>
      <c r="BF106" t="str">
        <f ca="1">IF($BT106&lt;&gt;"",SUMIF($BD$3:$BD$1004,"="&amp;$BD106,INDIRECT(ADDRESS(3,BF$2,1,1)):INDIRECT(ADDRESS(1004,BF$2,1,1))),"")</f>
        <v/>
      </c>
      <c r="BG106" t="str">
        <f ca="1">IF($BT106&lt;&gt;"",SUMIF($BD$3:$BD$1004,"="&amp;$BD106,INDIRECT(ADDRESS(3,BG$2,1,1)):INDIRECT(ADDRESS(1004,BG$2,1,1))),"")</f>
        <v/>
      </c>
      <c r="BH106" t="str">
        <f ca="1">IF($BT106&lt;&gt;"",SUMIF($BD$3:$BD$1004,"="&amp;$BD106,INDIRECT(ADDRESS(3,BH$2,1,1)):INDIRECT(ADDRESS(1004,BH$2,1,1))),"")</f>
        <v/>
      </c>
      <c r="BI106" t="str">
        <f ca="1">IF($BT106&lt;&gt;"",SUMIF($BD$3:$BD$1004,"="&amp;$BD106,INDIRECT(ADDRESS(3,BI$2,1,1)):INDIRECT(ADDRESS(1004,BI$2,1,1))),"")</f>
        <v/>
      </c>
      <c r="BJ106" t="str">
        <f ca="1">IF($BT106&lt;&gt;"",SUMIF($BD$3:$BD$1004,"="&amp;$BD106,INDIRECT(ADDRESS(3,BJ$2,1,1)):INDIRECT(ADDRESS(1004,BJ$2,1,1))),"")</f>
        <v/>
      </c>
      <c r="BK106" t="str">
        <f ca="1">IF($BT106&lt;&gt;"",SUMIF($BD$3:$BD$1004,"="&amp;$BD106,INDIRECT(ADDRESS(3,BK$2,1,1)):INDIRECT(ADDRESS(1004,BK$2,1,1))),"")</f>
        <v/>
      </c>
      <c r="BL106" t="str">
        <f ca="1">IF($BT106&lt;&gt;"",SUMIF($BD$3:$BD$1004,"="&amp;$BD106,INDIRECT(ADDRESS(3,BL$2,1,1)):INDIRECT(ADDRESS(1004,BL$2,1,1))),"")</f>
        <v/>
      </c>
      <c r="BM106" t="str">
        <f ca="1">IF($BT106&lt;&gt;"",SUMIF($BD$3:$BD$1004,"="&amp;$BD106,INDIRECT(ADDRESS(3,BM$2,1,1)):INDIRECT(ADDRESS(1004,BM$2,1,1))),"")</f>
        <v/>
      </c>
      <c r="BN106" t="str">
        <f ca="1">IF($BT106&lt;&gt;"",SUMIF($BD$3:$BD$1004,"="&amp;$BD106,INDIRECT(ADDRESS(3,BN$2,1,1)):INDIRECT(ADDRESS(1004,BN$2,1,1))),"")</f>
        <v/>
      </c>
      <c r="BO106" t="str">
        <f ca="1">IF($BT106&lt;&gt;"",SUMIF($BD$3:$BD$1004,"="&amp;$BD106,INDIRECT(ADDRESS(3,BO$2,1,1)):INDIRECT(ADDRESS(1004,BO$2,1,1))),"")</f>
        <v/>
      </c>
      <c r="BP106" t="str">
        <f ca="1">IF($BT106&lt;&gt;"",SUMIF($BD$3:$BD$1004,"="&amp;$BD106,INDIRECT(ADDRESS(3,BP$2,1,1)):INDIRECT(ADDRESS(1004,BP$2,1,1))),"")</f>
        <v/>
      </c>
      <c r="BQ106" t="str">
        <f ca="1">IF($BT106&lt;&gt;"",SUMIF($BD$3:$BD$1004,"="&amp;$BD106,INDIRECT(ADDRESS(3,BQ$2,1,1)):INDIRECT(ADDRESS(1004,BQ$2,1,1))),"")</f>
        <v/>
      </c>
      <c r="BR106" t="str">
        <f ca="1">IF($BT106&lt;&gt;"",SUMIF($BD$3:$BD$1004,"="&amp;$BD106,INDIRECT(ADDRESS(3,BR$2,1,1)):INDIRECT(ADDRESS(1004,BR$2,1,1))),"")</f>
        <v/>
      </c>
      <c r="BS106" t="str">
        <f>IF($A106&lt;&gt;"",VLOOKUP(TRUNC(MID($A106,1,2),0),Plano_Contas!$H$3:$J$103,3,TRUE),"")</f>
        <v/>
      </c>
      <c r="BT106" t="str">
        <f t="shared" si="4"/>
        <v/>
      </c>
      <c r="BV106">
        <f>Empresas!C106</f>
        <v>0</v>
      </c>
    </row>
    <row r="107" spans="1:74" ht="13.5" hidden="1" thickBot="1" x14ac:dyDescent="0.25">
      <c r="A107" s="89"/>
      <c r="B107" s="52" t="str">
        <f>IF($A107&lt;&gt;"",VLOOKUP(""&amp;$A107,Plano_Contas!$A$3:$F$1003,6,0),"")</f>
        <v/>
      </c>
      <c r="C107" s="91"/>
      <c r="D107" s="111"/>
      <c r="E107" s="112"/>
      <c r="F107" s="87"/>
      <c r="G107" s="85"/>
      <c r="H107" s="111"/>
      <c r="I107" s="112"/>
      <c r="J107" s="87"/>
      <c r="K107" s="85"/>
      <c r="L107" s="111"/>
      <c r="M107" s="112"/>
      <c r="N107" s="87"/>
      <c r="O107" s="85"/>
      <c r="P107" s="111"/>
      <c r="Q107" s="112"/>
      <c r="R107" s="87"/>
      <c r="S107" s="85"/>
      <c r="T107" s="111"/>
      <c r="U107" s="112"/>
      <c r="V107" s="87"/>
      <c r="W107" s="85"/>
      <c r="X107" s="111"/>
      <c r="Y107" s="112"/>
      <c r="Z107" s="87"/>
      <c r="AA107" s="85"/>
      <c r="AB107" s="111"/>
      <c r="AC107" s="112"/>
      <c r="AD107" s="87"/>
      <c r="AE107" s="85"/>
      <c r="AF107" s="111"/>
      <c r="AG107" s="112"/>
      <c r="AH107" s="87"/>
      <c r="AI107" s="85"/>
      <c r="AJ107" s="111"/>
      <c r="AK107" s="112"/>
      <c r="AL107" s="87"/>
      <c r="AM107" s="85"/>
      <c r="AN107" s="111"/>
      <c r="AO107" s="112"/>
      <c r="AP107" s="87"/>
      <c r="AQ107" s="85"/>
      <c r="AR107" s="111"/>
      <c r="AS107" s="112"/>
      <c r="AT107" s="87"/>
      <c r="AU107" s="85"/>
      <c r="AV107" s="111"/>
      <c r="AW107" s="112"/>
      <c r="AX107" s="87"/>
      <c r="AY107" s="85"/>
      <c r="AZ107" s="267">
        <f>SUM(E107,I107,M107,Q107,U107,Y107,AC107,AG107,AK107,AO107,AS107,AW107)</f>
        <v>0</v>
      </c>
      <c r="BA107" s="88">
        <f>SUM($G107,$K107,$O107,$S107,$W107,$AA107,$AE107,$AI107,$AM107,$AQ107,$AU107,$AY107)</f>
        <v>0</v>
      </c>
      <c r="BC107">
        <f>IF($A107&lt;&gt;"",COUNTIF($BD$3:$BD107,$BD107),0)</f>
        <v>0</v>
      </c>
      <c r="BD107" t="str">
        <f>IF($A107&lt;&gt;"",VLOOKUP(TRUNC(MID($A107,1,2),0),Plano_Contas!$H$3:$J$103,2,TRUE),"")</f>
        <v/>
      </c>
      <c r="BE107" s="201" t="str">
        <f t="shared" si="3"/>
        <v/>
      </c>
      <c r="BF107" t="str">
        <f ca="1">IF($BT107&lt;&gt;"",SUMIF($BD$3:$BD$1004,"="&amp;$BD107,INDIRECT(ADDRESS(3,BF$2,1,1)):INDIRECT(ADDRESS(1004,BF$2,1,1))),"")</f>
        <v/>
      </c>
      <c r="BG107" t="str">
        <f ca="1">IF($BT107&lt;&gt;"",SUMIF($BD$3:$BD$1004,"="&amp;$BD107,INDIRECT(ADDRESS(3,BG$2,1,1)):INDIRECT(ADDRESS(1004,BG$2,1,1))),"")</f>
        <v/>
      </c>
      <c r="BH107" t="str">
        <f ca="1">IF($BT107&lt;&gt;"",SUMIF($BD$3:$BD$1004,"="&amp;$BD107,INDIRECT(ADDRESS(3,BH$2,1,1)):INDIRECT(ADDRESS(1004,BH$2,1,1))),"")</f>
        <v/>
      </c>
      <c r="BI107" t="str">
        <f ca="1">IF($BT107&lt;&gt;"",SUMIF($BD$3:$BD$1004,"="&amp;$BD107,INDIRECT(ADDRESS(3,BI$2,1,1)):INDIRECT(ADDRESS(1004,BI$2,1,1))),"")</f>
        <v/>
      </c>
      <c r="BJ107" t="str">
        <f ca="1">IF($BT107&lt;&gt;"",SUMIF($BD$3:$BD$1004,"="&amp;$BD107,INDIRECT(ADDRESS(3,BJ$2,1,1)):INDIRECT(ADDRESS(1004,BJ$2,1,1))),"")</f>
        <v/>
      </c>
      <c r="BK107" t="str">
        <f ca="1">IF($BT107&lt;&gt;"",SUMIF($BD$3:$BD$1004,"="&amp;$BD107,INDIRECT(ADDRESS(3,BK$2,1,1)):INDIRECT(ADDRESS(1004,BK$2,1,1))),"")</f>
        <v/>
      </c>
      <c r="BL107" t="str">
        <f ca="1">IF($BT107&lt;&gt;"",SUMIF($BD$3:$BD$1004,"="&amp;$BD107,INDIRECT(ADDRESS(3,BL$2,1,1)):INDIRECT(ADDRESS(1004,BL$2,1,1))),"")</f>
        <v/>
      </c>
      <c r="BM107" t="str">
        <f ca="1">IF($BT107&lt;&gt;"",SUMIF($BD$3:$BD$1004,"="&amp;$BD107,INDIRECT(ADDRESS(3,BM$2,1,1)):INDIRECT(ADDRESS(1004,BM$2,1,1))),"")</f>
        <v/>
      </c>
      <c r="BN107" t="str">
        <f ca="1">IF($BT107&lt;&gt;"",SUMIF($BD$3:$BD$1004,"="&amp;$BD107,INDIRECT(ADDRESS(3,BN$2,1,1)):INDIRECT(ADDRESS(1004,BN$2,1,1))),"")</f>
        <v/>
      </c>
      <c r="BO107" t="str">
        <f ca="1">IF($BT107&lt;&gt;"",SUMIF($BD$3:$BD$1004,"="&amp;$BD107,INDIRECT(ADDRESS(3,BO$2,1,1)):INDIRECT(ADDRESS(1004,BO$2,1,1))),"")</f>
        <v/>
      </c>
      <c r="BP107" t="str">
        <f ca="1">IF($BT107&lt;&gt;"",SUMIF($BD$3:$BD$1004,"="&amp;$BD107,INDIRECT(ADDRESS(3,BP$2,1,1)):INDIRECT(ADDRESS(1004,BP$2,1,1))),"")</f>
        <v/>
      </c>
      <c r="BQ107" t="str">
        <f ca="1">IF($BT107&lt;&gt;"",SUMIF($BD$3:$BD$1004,"="&amp;$BD107,INDIRECT(ADDRESS(3,BQ$2,1,1)):INDIRECT(ADDRESS(1004,BQ$2,1,1))),"")</f>
        <v/>
      </c>
      <c r="BR107" t="str">
        <f ca="1">IF($BT107&lt;&gt;"",SUMIF($BD$3:$BD$1004,"="&amp;$BD107,INDIRECT(ADDRESS(3,BR$2,1,1)):INDIRECT(ADDRESS(1004,BR$2,1,1))),"")</f>
        <v/>
      </c>
      <c r="BS107" t="str">
        <f>IF($A107&lt;&gt;"",VLOOKUP(TRUNC(MID($A107,1,2),0),Plano_Contas!$H$3:$J$103,3,TRUE),"")</f>
        <v/>
      </c>
      <c r="BT107" t="str">
        <f t="shared" si="4"/>
        <v/>
      </c>
      <c r="BV107">
        <f>Empresas!C107</f>
        <v>0</v>
      </c>
    </row>
    <row r="108" spans="1:74" ht="13.5" hidden="1" thickBot="1" x14ac:dyDescent="0.25">
      <c r="A108" s="89"/>
      <c r="B108" s="52" t="str">
        <f>IF($A108&lt;&gt;"",VLOOKUP(""&amp;$A108,Plano_Contas!$A$3:$F$1003,6,0),"")</f>
        <v/>
      </c>
      <c r="C108" s="91"/>
      <c r="D108" s="111"/>
      <c r="E108" s="112">
        <v>0</v>
      </c>
      <c r="F108" s="87"/>
      <c r="G108" s="85"/>
      <c r="H108" s="111"/>
      <c r="I108" s="112">
        <v>0</v>
      </c>
      <c r="J108" s="87"/>
      <c r="K108" s="85"/>
      <c r="L108" s="111"/>
      <c r="M108" s="112">
        <v>0</v>
      </c>
      <c r="N108" s="87"/>
      <c r="O108" s="85"/>
      <c r="P108" s="111"/>
      <c r="Q108" s="112">
        <v>0</v>
      </c>
      <c r="R108" s="87"/>
      <c r="S108" s="85"/>
      <c r="T108" s="111"/>
      <c r="U108" s="112">
        <v>0</v>
      </c>
      <c r="V108" s="87"/>
      <c r="W108" s="85"/>
      <c r="X108" s="111"/>
      <c r="Y108" s="112">
        <v>0</v>
      </c>
      <c r="Z108" s="87"/>
      <c r="AA108" s="85"/>
      <c r="AB108" s="111"/>
      <c r="AC108" s="112">
        <v>0</v>
      </c>
      <c r="AD108" s="87"/>
      <c r="AE108" s="85"/>
      <c r="AF108" s="111"/>
      <c r="AG108" s="112">
        <v>0</v>
      </c>
      <c r="AH108" s="87"/>
      <c r="AI108" s="85"/>
      <c r="AJ108" s="111"/>
      <c r="AK108" s="112">
        <v>0</v>
      </c>
      <c r="AL108" s="87"/>
      <c r="AM108" s="85"/>
      <c r="AN108" s="111"/>
      <c r="AO108" s="112">
        <v>0</v>
      </c>
      <c r="AP108" s="87"/>
      <c r="AQ108" s="85"/>
      <c r="AR108" s="111"/>
      <c r="AS108" s="112">
        <v>0</v>
      </c>
      <c r="AT108" s="87"/>
      <c r="AU108" s="85"/>
      <c r="AV108" s="111"/>
      <c r="AW108" s="112">
        <v>0</v>
      </c>
      <c r="AX108" s="87"/>
      <c r="AY108" s="85"/>
      <c r="AZ108" s="267">
        <f>SUM(E108,I108,M108,Q108,U108,Y108,AC108,AG108,AK108,AO108,AS108,AW108)</f>
        <v>0</v>
      </c>
      <c r="BA108" s="88">
        <f>SUM($G108,$K108,$O108,$S108,$W108,$AA108,$AE108,$AI108,$AM108,$AQ108,$AU108,$AY108)</f>
        <v>0</v>
      </c>
      <c r="BC108">
        <f>IF($A108&lt;&gt;"",COUNTIF($BD$3:$BD108,$BD108),0)</f>
        <v>0</v>
      </c>
      <c r="BD108" t="str">
        <f>IF($A108&lt;&gt;"",VLOOKUP(TRUNC(MID($A108,1,2),0),Plano_Contas!$H$3:$J$103,2,TRUE),"")</f>
        <v/>
      </c>
      <c r="BE108" s="201" t="str">
        <f t="shared" si="3"/>
        <v/>
      </c>
      <c r="BF108" t="str">
        <f ca="1">IF($BT108&lt;&gt;"",SUMIF($BD$3:$BD$1004,"="&amp;$BD108,INDIRECT(ADDRESS(3,BF$2,1,1)):INDIRECT(ADDRESS(1004,BF$2,1,1))),"")</f>
        <v/>
      </c>
      <c r="BG108" t="str">
        <f ca="1">IF($BT108&lt;&gt;"",SUMIF($BD$3:$BD$1004,"="&amp;$BD108,INDIRECT(ADDRESS(3,BG$2,1,1)):INDIRECT(ADDRESS(1004,BG$2,1,1))),"")</f>
        <v/>
      </c>
      <c r="BH108" t="str">
        <f ca="1">IF($BT108&lt;&gt;"",SUMIF($BD$3:$BD$1004,"="&amp;$BD108,INDIRECT(ADDRESS(3,BH$2,1,1)):INDIRECT(ADDRESS(1004,BH$2,1,1))),"")</f>
        <v/>
      </c>
      <c r="BI108" t="str">
        <f ca="1">IF($BT108&lt;&gt;"",SUMIF($BD$3:$BD$1004,"="&amp;$BD108,INDIRECT(ADDRESS(3,BI$2,1,1)):INDIRECT(ADDRESS(1004,BI$2,1,1))),"")</f>
        <v/>
      </c>
      <c r="BJ108" t="str">
        <f ca="1">IF($BT108&lt;&gt;"",SUMIF($BD$3:$BD$1004,"="&amp;$BD108,INDIRECT(ADDRESS(3,BJ$2,1,1)):INDIRECT(ADDRESS(1004,BJ$2,1,1))),"")</f>
        <v/>
      </c>
      <c r="BK108" t="str">
        <f ca="1">IF($BT108&lt;&gt;"",SUMIF($BD$3:$BD$1004,"="&amp;$BD108,INDIRECT(ADDRESS(3,BK$2,1,1)):INDIRECT(ADDRESS(1004,BK$2,1,1))),"")</f>
        <v/>
      </c>
      <c r="BL108" t="str">
        <f ca="1">IF($BT108&lt;&gt;"",SUMIF($BD$3:$BD$1004,"="&amp;$BD108,INDIRECT(ADDRESS(3,BL$2,1,1)):INDIRECT(ADDRESS(1004,BL$2,1,1))),"")</f>
        <v/>
      </c>
      <c r="BM108" t="str">
        <f ca="1">IF($BT108&lt;&gt;"",SUMIF($BD$3:$BD$1004,"="&amp;$BD108,INDIRECT(ADDRESS(3,BM$2,1,1)):INDIRECT(ADDRESS(1004,BM$2,1,1))),"")</f>
        <v/>
      </c>
      <c r="BN108" t="str">
        <f ca="1">IF($BT108&lt;&gt;"",SUMIF($BD$3:$BD$1004,"="&amp;$BD108,INDIRECT(ADDRESS(3,BN$2,1,1)):INDIRECT(ADDRESS(1004,BN$2,1,1))),"")</f>
        <v/>
      </c>
      <c r="BO108" t="str">
        <f ca="1">IF($BT108&lt;&gt;"",SUMIF($BD$3:$BD$1004,"="&amp;$BD108,INDIRECT(ADDRESS(3,BO$2,1,1)):INDIRECT(ADDRESS(1004,BO$2,1,1))),"")</f>
        <v/>
      </c>
      <c r="BP108" t="str">
        <f ca="1">IF($BT108&lt;&gt;"",SUMIF($BD$3:$BD$1004,"="&amp;$BD108,INDIRECT(ADDRESS(3,BP$2,1,1)):INDIRECT(ADDRESS(1004,BP$2,1,1))),"")</f>
        <v/>
      </c>
      <c r="BQ108" t="str">
        <f ca="1">IF($BT108&lt;&gt;"",SUMIF($BD$3:$BD$1004,"="&amp;$BD108,INDIRECT(ADDRESS(3,BQ$2,1,1)):INDIRECT(ADDRESS(1004,BQ$2,1,1))),"")</f>
        <v/>
      </c>
      <c r="BR108" t="str">
        <f ca="1">IF($BT108&lt;&gt;"",SUMIF($BD$3:$BD$1004,"="&amp;$BD108,INDIRECT(ADDRESS(3,BR$2,1,1)):INDIRECT(ADDRESS(1004,BR$2,1,1))),"")</f>
        <v/>
      </c>
      <c r="BS108" t="str">
        <f>IF($A108&lt;&gt;"",VLOOKUP(TRUNC(MID($A108,1,2),0),Plano_Contas!$H$3:$J$103,3,TRUE),"")</f>
        <v/>
      </c>
      <c r="BT108" t="str">
        <f t="shared" si="4"/>
        <v/>
      </c>
      <c r="BV108">
        <f>Empresas!C108</f>
        <v>0</v>
      </c>
    </row>
    <row r="109" spans="1:74" ht="13.5" hidden="1" thickBot="1" x14ac:dyDescent="0.25">
      <c r="A109" s="89"/>
      <c r="B109" s="52" t="str">
        <f>IF($A109&lt;&gt;"",VLOOKUP(""&amp;$A109,Plano_Contas!$A$3:$F$1003,6,0),"")</f>
        <v/>
      </c>
      <c r="C109" s="91"/>
      <c r="D109" s="111"/>
      <c r="E109" s="112">
        <v>0</v>
      </c>
      <c r="F109" s="87"/>
      <c r="G109" s="85"/>
      <c r="H109" s="111"/>
      <c r="I109" s="112">
        <v>0</v>
      </c>
      <c r="J109" s="87"/>
      <c r="K109" s="85"/>
      <c r="L109" s="111"/>
      <c r="M109" s="112">
        <v>0</v>
      </c>
      <c r="N109" s="87"/>
      <c r="O109" s="85"/>
      <c r="P109" s="111"/>
      <c r="Q109" s="112">
        <v>0</v>
      </c>
      <c r="R109" s="87"/>
      <c r="S109" s="85"/>
      <c r="T109" s="111"/>
      <c r="U109" s="112">
        <v>0</v>
      </c>
      <c r="V109" s="87"/>
      <c r="W109" s="85"/>
      <c r="X109" s="111"/>
      <c r="Y109" s="112">
        <v>0</v>
      </c>
      <c r="Z109" s="87"/>
      <c r="AA109" s="85"/>
      <c r="AB109" s="111"/>
      <c r="AC109" s="112">
        <v>0</v>
      </c>
      <c r="AD109" s="87"/>
      <c r="AE109" s="85"/>
      <c r="AF109" s="111"/>
      <c r="AG109" s="112">
        <v>0</v>
      </c>
      <c r="AH109" s="87"/>
      <c r="AI109" s="85"/>
      <c r="AJ109" s="111"/>
      <c r="AK109" s="112">
        <v>0</v>
      </c>
      <c r="AL109" s="87"/>
      <c r="AM109" s="85"/>
      <c r="AN109" s="111"/>
      <c r="AO109" s="112">
        <v>0</v>
      </c>
      <c r="AP109" s="87"/>
      <c r="AQ109" s="85"/>
      <c r="AR109" s="111"/>
      <c r="AS109" s="112">
        <v>0</v>
      </c>
      <c r="AT109" s="87"/>
      <c r="AU109" s="85"/>
      <c r="AV109" s="111"/>
      <c r="AW109" s="112">
        <v>0</v>
      </c>
      <c r="AX109" s="87"/>
      <c r="AY109" s="85"/>
      <c r="AZ109" s="267">
        <f>SUM(E109,I109,M109,Q109,U109,Y109,AC109,AG109,AK109,AO109,AS109,AW109)</f>
        <v>0</v>
      </c>
      <c r="BA109" s="88">
        <f>SUM($G109,$K109,$O109,$S109,$W109,$AA109,$AE109,$AI109,$AM109,$AQ109,$AU109,$AY109)</f>
        <v>0</v>
      </c>
      <c r="BC109">
        <f>IF($A109&lt;&gt;"",COUNTIF($BD$3:$BD109,$BD109),0)</f>
        <v>0</v>
      </c>
      <c r="BD109" t="str">
        <f>IF($A109&lt;&gt;"",VLOOKUP(TRUNC(MID($A109,1,2),0),Plano_Contas!$H$3:$J$103,2,TRUE),"")</f>
        <v/>
      </c>
      <c r="BE109" s="201" t="str">
        <f t="shared" si="3"/>
        <v/>
      </c>
      <c r="BF109" t="str">
        <f ca="1">IF($BT109&lt;&gt;"",SUMIF($BD$3:$BD$1004,"="&amp;$BD109,INDIRECT(ADDRESS(3,BF$2,1,1)):INDIRECT(ADDRESS(1004,BF$2,1,1))),"")</f>
        <v/>
      </c>
      <c r="BG109" t="str">
        <f ca="1">IF($BT109&lt;&gt;"",SUMIF($BD$3:$BD$1004,"="&amp;$BD109,INDIRECT(ADDRESS(3,BG$2,1,1)):INDIRECT(ADDRESS(1004,BG$2,1,1))),"")</f>
        <v/>
      </c>
      <c r="BH109" t="str">
        <f ca="1">IF($BT109&lt;&gt;"",SUMIF($BD$3:$BD$1004,"="&amp;$BD109,INDIRECT(ADDRESS(3,BH$2,1,1)):INDIRECT(ADDRESS(1004,BH$2,1,1))),"")</f>
        <v/>
      </c>
      <c r="BI109" t="str">
        <f ca="1">IF($BT109&lt;&gt;"",SUMIF($BD$3:$BD$1004,"="&amp;$BD109,INDIRECT(ADDRESS(3,BI$2,1,1)):INDIRECT(ADDRESS(1004,BI$2,1,1))),"")</f>
        <v/>
      </c>
      <c r="BJ109" t="str">
        <f ca="1">IF($BT109&lt;&gt;"",SUMIF($BD$3:$BD$1004,"="&amp;$BD109,INDIRECT(ADDRESS(3,BJ$2,1,1)):INDIRECT(ADDRESS(1004,BJ$2,1,1))),"")</f>
        <v/>
      </c>
      <c r="BK109" t="str">
        <f ca="1">IF($BT109&lt;&gt;"",SUMIF($BD$3:$BD$1004,"="&amp;$BD109,INDIRECT(ADDRESS(3,BK$2,1,1)):INDIRECT(ADDRESS(1004,BK$2,1,1))),"")</f>
        <v/>
      </c>
      <c r="BL109" t="str">
        <f ca="1">IF($BT109&lt;&gt;"",SUMIF($BD$3:$BD$1004,"="&amp;$BD109,INDIRECT(ADDRESS(3,BL$2,1,1)):INDIRECT(ADDRESS(1004,BL$2,1,1))),"")</f>
        <v/>
      </c>
      <c r="BM109" t="str">
        <f ca="1">IF($BT109&lt;&gt;"",SUMIF($BD$3:$BD$1004,"="&amp;$BD109,INDIRECT(ADDRESS(3,BM$2,1,1)):INDIRECT(ADDRESS(1004,BM$2,1,1))),"")</f>
        <v/>
      </c>
      <c r="BN109" t="str">
        <f ca="1">IF($BT109&lt;&gt;"",SUMIF($BD$3:$BD$1004,"="&amp;$BD109,INDIRECT(ADDRESS(3,BN$2,1,1)):INDIRECT(ADDRESS(1004,BN$2,1,1))),"")</f>
        <v/>
      </c>
      <c r="BO109" t="str">
        <f ca="1">IF($BT109&lt;&gt;"",SUMIF($BD$3:$BD$1004,"="&amp;$BD109,INDIRECT(ADDRESS(3,BO$2,1,1)):INDIRECT(ADDRESS(1004,BO$2,1,1))),"")</f>
        <v/>
      </c>
      <c r="BP109" t="str">
        <f ca="1">IF($BT109&lt;&gt;"",SUMIF($BD$3:$BD$1004,"="&amp;$BD109,INDIRECT(ADDRESS(3,BP$2,1,1)):INDIRECT(ADDRESS(1004,BP$2,1,1))),"")</f>
        <v/>
      </c>
      <c r="BQ109" t="str">
        <f ca="1">IF($BT109&lt;&gt;"",SUMIF($BD$3:$BD$1004,"="&amp;$BD109,INDIRECT(ADDRESS(3,BQ$2,1,1)):INDIRECT(ADDRESS(1004,BQ$2,1,1))),"")</f>
        <v/>
      </c>
      <c r="BR109" t="str">
        <f ca="1">IF($BT109&lt;&gt;"",SUMIF($BD$3:$BD$1004,"="&amp;$BD109,INDIRECT(ADDRESS(3,BR$2,1,1)):INDIRECT(ADDRESS(1004,BR$2,1,1))),"")</f>
        <v/>
      </c>
      <c r="BS109" t="str">
        <f>IF($A109&lt;&gt;"",VLOOKUP(TRUNC(MID($A109,1,2),0),Plano_Contas!$H$3:$J$103,3,TRUE),"")</f>
        <v/>
      </c>
      <c r="BT109" t="str">
        <f t="shared" si="4"/>
        <v/>
      </c>
      <c r="BV109">
        <f>Empresas!C109</f>
        <v>0</v>
      </c>
    </row>
    <row r="110" spans="1:74" ht="13.5" hidden="1" thickBot="1" x14ac:dyDescent="0.25">
      <c r="A110" s="89"/>
      <c r="B110" s="52" t="str">
        <f>IF($A110&lt;&gt;"",VLOOKUP(""&amp;$A110,Plano_Contas!$A$3:$F$1003,6,0),"")</f>
        <v/>
      </c>
      <c r="C110" s="91"/>
      <c r="D110" s="111"/>
      <c r="E110" s="112">
        <v>0</v>
      </c>
      <c r="F110" s="87"/>
      <c r="G110" s="85"/>
      <c r="H110" s="111"/>
      <c r="I110" s="112">
        <v>0</v>
      </c>
      <c r="J110" s="87"/>
      <c r="K110" s="85"/>
      <c r="L110" s="111"/>
      <c r="M110" s="112">
        <v>0</v>
      </c>
      <c r="N110" s="87"/>
      <c r="O110" s="85"/>
      <c r="P110" s="111"/>
      <c r="Q110" s="112">
        <v>0</v>
      </c>
      <c r="R110" s="87"/>
      <c r="S110" s="85"/>
      <c r="T110" s="111"/>
      <c r="U110" s="112">
        <v>0</v>
      </c>
      <c r="V110" s="87"/>
      <c r="W110" s="85"/>
      <c r="X110" s="111"/>
      <c r="Y110" s="112">
        <v>0</v>
      </c>
      <c r="Z110" s="87"/>
      <c r="AA110" s="85"/>
      <c r="AB110" s="111"/>
      <c r="AC110" s="112">
        <v>0</v>
      </c>
      <c r="AD110" s="87"/>
      <c r="AE110" s="85"/>
      <c r="AF110" s="111"/>
      <c r="AG110" s="112">
        <v>0</v>
      </c>
      <c r="AH110" s="87"/>
      <c r="AI110" s="85"/>
      <c r="AJ110" s="111"/>
      <c r="AK110" s="112">
        <v>0</v>
      </c>
      <c r="AL110" s="87"/>
      <c r="AM110" s="85"/>
      <c r="AN110" s="111"/>
      <c r="AO110" s="112">
        <v>0</v>
      </c>
      <c r="AP110" s="87"/>
      <c r="AQ110" s="85"/>
      <c r="AR110" s="111"/>
      <c r="AS110" s="112">
        <v>0</v>
      </c>
      <c r="AT110" s="87"/>
      <c r="AU110" s="85"/>
      <c r="AV110" s="111"/>
      <c r="AW110" s="112">
        <v>0</v>
      </c>
      <c r="AX110" s="87"/>
      <c r="AY110" s="85"/>
      <c r="AZ110" s="267">
        <f>SUM(E110,I110,M110,Q110,U110,Y110,AC110,AG110,AK110,AO110,AS110,AW110)</f>
        <v>0</v>
      </c>
      <c r="BA110" s="88">
        <f>SUM($G110,$K110,$O110,$S110,$W110,$AA110,$AE110,$AI110,$AM110,$AQ110,$AU110,$AY110)</f>
        <v>0</v>
      </c>
      <c r="BC110">
        <f>IF($A110&lt;&gt;"",COUNTIF($BD$3:$BD110,$BD110),0)</f>
        <v>0</v>
      </c>
      <c r="BD110" t="str">
        <f>IF($A110&lt;&gt;"",VLOOKUP(TRUNC(MID($A110,1,2),0),Plano_Contas!$H$3:$J$103,2,TRUE),"")</f>
        <v/>
      </c>
      <c r="BE110" s="201" t="str">
        <f t="shared" si="3"/>
        <v/>
      </c>
      <c r="BF110" t="str">
        <f ca="1">IF($BT110&lt;&gt;"",SUMIF($BD$3:$BD$1004,"="&amp;$BD110,INDIRECT(ADDRESS(3,BF$2,1,1)):INDIRECT(ADDRESS(1004,BF$2,1,1))),"")</f>
        <v/>
      </c>
      <c r="BG110" t="str">
        <f ca="1">IF($BT110&lt;&gt;"",SUMIF($BD$3:$BD$1004,"="&amp;$BD110,INDIRECT(ADDRESS(3,BG$2,1,1)):INDIRECT(ADDRESS(1004,BG$2,1,1))),"")</f>
        <v/>
      </c>
      <c r="BH110" t="str">
        <f ca="1">IF($BT110&lt;&gt;"",SUMIF($BD$3:$BD$1004,"="&amp;$BD110,INDIRECT(ADDRESS(3,BH$2,1,1)):INDIRECT(ADDRESS(1004,BH$2,1,1))),"")</f>
        <v/>
      </c>
      <c r="BI110" t="str">
        <f ca="1">IF($BT110&lt;&gt;"",SUMIF($BD$3:$BD$1004,"="&amp;$BD110,INDIRECT(ADDRESS(3,BI$2,1,1)):INDIRECT(ADDRESS(1004,BI$2,1,1))),"")</f>
        <v/>
      </c>
      <c r="BJ110" t="str">
        <f ca="1">IF($BT110&lt;&gt;"",SUMIF($BD$3:$BD$1004,"="&amp;$BD110,INDIRECT(ADDRESS(3,BJ$2,1,1)):INDIRECT(ADDRESS(1004,BJ$2,1,1))),"")</f>
        <v/>
      </c>
      <c r="BK110" t="str">
        <f ca="1">IF($BT110&lt;&gt;"",SUMIF($BD$3:$BD$1004,"="&amp;$BD110,INDIRECT(ADDRESS(3,BK$2,1,1)):INDIRECT(ADDRESS(1004,BK$2,1,1))),"")</f>
        <v/>
      </c>
      <c r="BL110" t="str">
        <f ca="1">IF($BT110&lt;&gt;"",SUMIF($BD$3:$BD$1004,"="&amp;$BD110,INDIRECT(ADDRESS(3,BL$2,1,1)):INDIRECT(ADDRESS(1004,BL$2,1,1))),"")</f>
        <v/>
      </c>
      <c r="BM110" t="str">
        <f ca="1">IF($BT110&lt;&gt;"",SUMIF($BD$3:$BD$1004,"="&amp;$BD110,INDIRECT(ADDRESS(3,BM$2,1,1)):INDIRECT(ADDRESS(1004,BM$2,1,1))),"")</f>
        <v/>
      </c>
      <c r="BN110" t="str">
        <f ca="1">IF($BT110&lt;&gt;"",SUMIF($BD$3:$BD$1004,"="&amp;$BD110,INDIRECT(ADDRESS(3,BN$2,1,1)):INDIRECT(ADDRESS(1004,BN$2,1,1))),"")</f>
        <v/>
      </c>
      <c r="BO110" t="str">
        <f ca="1">IF($BT110&lt;&gt;"",SUMIF($BD$3:$BD$1004,"="&amp;$BD110,INDIRECT(ADDRESS(3,BO$2,1,1)):INDIRECT(ADDRESS(1004,BO$2,1,1))),"")</f>
        <v/>
      </c>
      <c r="BP110" t="str">
        <f ca="1">IF($BT110&lt;&gt;"",SUMIF($BD$3:$BD$1004,"="&amp;$BD110,INDIRECT(ADDRESS(3,BP$2,1,1)):INDIRECT(ADDRESS(1004,BP$2,1,1))),"")</f>
        <v/>
      </c>
      <c r="BQ110" t="str">
        <f ca="1">IF($BT110&lt;&gt;"",SUMIF($BD$3:$BD$1004,"="&amp;$BD110,INDIRECT(ADDRESS(3,BQ$2,1,1)):INDIRECT(ADDRESS(1004,BQ$2,1,1))),"")</f>
        <v/>
      </c>
      <c r="BR110" t="str">
        <f ca="1">IF($BT110&lt;&gt;"",SUMIF($BD$3:$BD$1004,"="&amp;$BD110,INDIRECT(ADDRESS(3,BR$2,1,1)):INDIRECT(ADDRESS(1004,BR$2,1,1))),"")</f>
        <v/>
      </c>
      <c r="BS110" t="str">
        <f>IF($A110&lt;&gt;"",VLOOKUP(TRUNC(MID($A110,1,2),0),Plano_Contas!$H$3:$J$103,3,TRUE),"")</f>
        <v/>
      </c>
      <c r="BT110" t="str">
        <f t="shared" si="4"/>
        <v/>
      </c>
      <c r="BV110">
        <f>Empresas!C110</f>
        <v>0</v>
      </c>
    </row>
    <row r="111" spans="1:74" ht="13.5" hidden="1" thickBot="1" x14ac:dyDescent="0.25">
      <c r="A111" s="89"/>
      <c r="B111" s="52" t="str">
        <f>IF($A111&lt;&gt;"",VLOOKUP(""&amp;$A111,Plano_Contas!$A$3:$F$1003,6,0),"")</f>
        <v/>
      </c>
      <c r="C111" s="91"/>
      <c r="D111" s="111"/>
      <c r="E111" s="112">
        <v>0</v>
      </c>
      <c r="F111" s="87"/>
      <c r="G111" s="85"/>
      <c r="H111" s="111"/>
      <c r="I111" s="112">
        <v>0</v>
      </c>
      <c r="J111" s="87"/>
      <c r="K111" s="85"/>
      <c r="L111" s="111"/>
      <c r="M111" s="112">
        <v>0</v>
      </c>
      <c r="N111" s="87"/>
      <c r="O111" s="85"/>
      <c r="P111" s="111"/>
      <c r="Q111" s="112">
        <v>0</v>
      </c>
      <c r="R111" s="87"/>
      <c r="S111" s="85"/>
      <c r="T111" s="111"/>
      <c r="U111" s="112">
        <v>0</v>
      </c>
      <c r="V111" s="87"/>
      <c r="W111" s="85"/>
      <c r="X111" s="111"/>
      <c r="Y111" s="112">
        <v>0</v>
      </c>
      <c r="Z111" s="87"/>
      <c r="AA111" s="85"/>
      <c r="AB111" s="111"/>
      <c r="AC111" s="112">
        <v>0</v>
      </c>
      <c r="AD111" s="87"/>
      <c r="AE111" s="85"/>
      <c r="AF111" s="111"/>
      <c r="AG111" s="112">
        <v>0</v>
      </c>
      <c r="AH111" s="87"/>
      <c r="AI111" s="85"/>
      <c r="AJ111" s="111"/>
      <c r="AK111" s="112">
        <v>0</v>
      </c>
      <c r="AL111" s="87"/>
      <c r="AM111" s="85"/>
      <c r="AN111" s="111"/>
      <c r="AO111" s="112">
        <v>0</v>
      </c>
      <c r="AP111" s="87"/>
      <c r="AQ111" s="85"/>
      <c r="AR111" s="111"/>
      <c r="AS111" s="112">
        <v>0</v>
      </c>
      <c r="AT111" s="87"/>
      <c r="AU111" s="85"/>
      <c r="AV111" s="111"/>
      <c r="AW111" s="112">
        <v>0</v>
      </c>
      <c r="AX111" s="87"/>
      <c r="AY111" s="85"/>
      <c r="AZ111" s="267">
        <f>SUM(E111,I111,M111,Q111,U111,Y111,AC111,AG111,AK111,AO111,AS111,AW111)</f>
        <v>0</v>
      </c>
      <c r="BA111" s="88">
        <f>SUM($G111,$K111,$O111,$S111,$W111,$AA111,$AE111,$AI111,$AM111,$AQ111,$AU111,$AY111)</f>
        <v>0</v>
      </c>
      <c r="BC111">
        <f>IF($A111&lt;&gt;"",COUNTIF($BD$3:$BD111,$BD111),0)</f>
        <v>0</v>
      </c>
      <c r="BD111" t="str">
        <f>IF($A111&lt;&gt;"",VLOOKUP(TRUNC(MID($A111,1,2),0),Plano_Contas!$H$3:$J$103,2,TRUE),"")</f>
        <v/>
      </c>
      <c r="BE111" s="201" t="str">
        <f t="shared" si="3"/>
        <v/>
      </c>
      <c r="BF111" t="str">
        <f ca="1">IF($BT111&lt;&gt;"",SUMIF($BD$3:$BD$1004,"="&amp;$BD111,INDIRECT(ADDRESS(3,BF$2,1,1)):INDIRECT(ADDRESS(1004,BF$2,1,1))),"")</f>
        <v/>
      </c>
      <c r="BG111" t="str">
        <f ca="1">IF($BT111&lt;&gt;"",SUMIF($BD$3:$BD$1004,"="&amp;$BD111,INDIRECT(ADDRESS(3,BG$2,1,1)):INDIRECT(ADDRESS(1004,BG$2,1,1))),"")</f>
        <v/>
      </c>
      <c r="BH111" t="str">
        <f ca="1">IF($BT111&lt;&gt;"",SUMIF($BD$3:$BD$1004,"="&amp;$BD111,INDIRECT(ADDRESS(3,BH$2,1,1)):INDIRECT(ADDRESS(1004,BH$2,1,1))),"")</f>
        <v/>
      </c>
      <c r="BI111" t="str">
        <f ca="1">IF($BT111&lt;&gt;"",SUMIF($BD$3:$BD$1004,"="&amp;$BD111,INDIRECT(ADDRESS(3,BI$2,1,1)):INDIRECT(ADDRESS(1004,BI$2,1,1))),"")</f>
        <v/>
      </c>
      <c r="BJ111" t="str">
        <f ca="1">IF($BT111&lt;&gt;"",SUMIF($BD$3:$BD$1004,"="&amp;$BD111,INDIRECT(ADDRESS(3,BJ$2,1,1)):INDIRECT(ADDRESS(1004,BJ$2,1,1))),"")</f>
        <v/>
      </c>
      <c r="BK111" t="str">
        <f ca="1">IF($BT111&lt;&gt;"",SUMIF($BD$3:$BD$1004,"="&amp;$BD111,INDIRECT(ADDRESS(3,BK$2,1,1)):INDIRECT(ADDRESS(1004,BK$2,1,1))),"")</f>
        <v/>
      </c>
      <c r="BL111" t="str">
        <f ca="1">IF($BT111&lt;&gt;"",SUMIF($BD$3:$BD$1004,"="&amp;$BD111,INDIRECT(ADDRESS(3,BL$2,1,1)):INDIRECT(ADDRESS(1004,BL$2,1,1))),"")</f>
        <v/>
      </c>
      <c r="BM111" t="str">
        <f ca="1">IF($BT111&lt;&gt;"",SUMIF($BD$3:$BD$1004,"="&amp;$BD111,INDIRECT(ADDRESS(3,BM$2,1,1)):INDIRECT(ADDRESS(1004,BM$2,1,1))),"")</f>
        <v/>
      </c>
      <c r="BN111" t="str">
        <f ca="1">IF($BT111&lt;&gt;"",SUMIF($BD$3:$BD$1004,"="&amp;$BD111,INDIRECT(ADDRESS(3,BN$2,1,1)):INDIRECT(ADDRESS(1004,BN$2,1,1))),"")</f>
        <v/>
      </c>
      <c r="BO111" t="str">
        <f ca="1">IF($BT111&lt;&gt;"",SUMIF($BD$3:$BD$1004,"="&amp;$BD111,INDIRECT(ADDRESS(3,BO$2,1,1)):INDIRECT(ADDRESS(1004,BO$2,1,1))),"")</f>
        <v/>
      </c>
      <c r="BP111" t="str">
        <f ca="1">IF($BT111&lt;&gt;"",SUMIF($BD$3:$BD$1004,"="&amp;$BD111,INDIRECT(ADDRESS(3,BP$2,1,1)):INDIRECT(ADDRESS(1004,BP$2,1,1))),"")</f>
        <v/>
      </c>
      <c r="BQ111" t="str">
        <f ca="1">IF($BT111&lt;&gt;"",SUMIF($BD$3:$BD$1004,"="&amp;$BD111,INDIRECT(ADDRESS(3,BQ$2,1,1)):INDIRECT(ADDRESS(1004,BQ$2,1,1))),"")</f>
        <v/>
      </c>
      <c r="BR111" t="str">
        <f ca="1">IF($BT111&lt;&gt;"",SUMIF($BD$3:$BD$1004,"="&amp;$BD111,INDIRECT(ADDRESS(3,BR$2,1,1)):INDIRECT(ADDRESS(1004,BR$2,1,1))),"")</f>
        <v/>
      </c>
      <c r="BS111" t="str">
        <f>IF($A111&lt;&gt;"",VLOOKUP(TRUNC(MID($A111,1,2),0),Plano_Contas!$H$3:$J$103,3,TRUE),"")</f>
        <v/>
      </c>
      <c r="BT111" t="str">
        <f t="shared" si="4"/>
        <v/>
      </c>
      <c r="BV111">
        <f>Empresas!C111</f>
        <v>0</v>
      </c>
    </row>
    <row r="112" spans="1:74" ht="13.5" hidden="1" thickBot="1" x14ac:dyDescent="0.25">
      <c r="A112" s="89"/>
      <c r="B112" s="52" t="str">
        <f>IF($A112&lt;&gt;"",VLOOKUP(""&amp;$A112,Plano_Contas!$A$3:$F$1003,6,0),"")</f>
        <v/>
      </c>
      <c r="C112" s="91"/>
      <c r="D112" s="111"/>
      <c r="E112" s="112">
        <v>0</v>
      </c>
      <c r="F112" s="87"/>
      <c r="G112" s="85"/>
      <c r="H112" s="111"/>
      <c r="I112" s="112">
        <v>0</v>
      </c>
      <c r="J112" s="87"/>
      <c r="K112" s="85"/>
      <c r="L112" s="111"/>
      <c r="M112" s="112">
        <v>0</v>
      </c>
      <c r="N112" s="87"/>
      <c r="O112" s="85"/>
      <c r="P112" s="111"/>
      <c r="Q112" s="112">
        <v>0</v>
      </c>
      <c r="R112" s="87"/>
      <c r="S112" s="85"/>
      <c r="T112" s="111"/>
      <c r="U112" s="112">
        <v>0</v>
      </c>
      <c r="V112" s="87"/>
      <c r="W112" s="85"/>
      <c r="X112" s="111"/>
      <c r="Y112" s="112">
        <v>0</v>
      </c>
      <c r="Z112" s="87"/>
      <c r="AA112" s="85"/>
      <c r="AB112" s="111"/>
      <c r="AC112" s="112">
        <v>0</v>
      </c>
      <c r="AD112" s="87"/>
      <c r="AE112" s="85"/>
      <c r="AF112" s="111"/>
      <c r="AG112" s="112">
        <v>0</v>
      </c>
      <c r="AH112" s="87"/>
      <c r="AI112" s="85"/>
      <c r="AJ112" s="111"/>
      <c r="AK112" s="112">
        <v>0</v>
      </c>
      <c r="AL112" s="87"/>
      <c r="AM112" s="85"/>
      <c r="AN112" s="111"/>
      <c r="AO112" s="112">
        <v>0</v>
      </c>
      <c r="AP112" s="87"/>
      <c r="AQ112" s="85"/>
      <c r="AR112" s="111"/>
      <c r="AS112" s="112">
        <v>0</v>
      </c>
      <c r="AT112" s="87"/>
      <c r="AU112" s="85"/>
      <c r="AV112" s="111"/>
      <c r="AW112" s="112">
        <v>0</v>
      </c>
      <c r="AX112" s="87"/>
      <c r="AY112" s="85"/>
      <c r="AZ112" s="267">
        <f>SUM(E112,I112,M112,Q112,U112,Y112,AC112,AG112,AK112,AO112,AS112,AW112)</f>
        <v>0</v>
      </c>
      <c r="BA112" s="88">
        <f>SUM($G112,$K112,$O112,$S112,$W112,$AA112,$AE112,$AI112,$AM112,$AQ112,$AU112,$AY112)</f>
        <v>0</v>
      </c>
      <c r="BC112">
        <f>IF($A112&lt;&gt;"",COUNTIF($BD$3:$BD112,$BD112),0)</f>
        <v>0</v>
      </c>
      <c r="BD112" t="str">
        <f>IF($A112&lt;&gt;"",VLOOKUP(TRUNC(MID($A112,1,2),0),Plano_Contas!$H$3:$J$103,2,TRUE),"")</f>
        <v/>
      </c>
      <c r="BE112" s="201" t="str">
        <f t="shared" si="3"/>
        <v/>
      </c>
      <c r="BF112" t="str">
        <f ca="1">IF($BT112&lt;&gt;"",SUMIF($BD$3:$BD$1004,"="&amp;$BD112,INDIRECT(ADDRESS(3,BF$2,1,1)):INDIRECT(ADDRESS(1004,BF$2,1,1))),"")</f>
        <v/>
      </c>
      <c r="BG112" t="str">
        <f ca="1">IF($BT112&lt;&gt;"",SUMIF($BD$3:$BD$1004,"="&amp;$BD112,INDIRECT(ADDRESS(3,BG$2,1,1)):INDIRECT(ADDRESS(1004,BG$2,1,1))),"")</f>
        <v/>
      </c>
      <c r="BH112" t="str">
        <f ca="1">IF($BT112&lt;&gt;"",SUMIF($BD$3:$BD$1004,"="&amp;$BD112,INDIRECT(ADDRESS(3,BH$2,1,1)):INDIRECT(ADDRESS(1004,BH$2,1,1))),"")</f>
        <v/>
      </c>
      <c r="BI112" t="str">
        <f ca="1">IF($BT112&lt;&gt;"",SUMIF($BD$3:$BD$1004,"="&amp;$BD112,INDIRECT(ADDRESS(3,BI$2,1,1)):INDIRECT(ADDRESS(1004,BI$2,1,1))),"")</f>
        <v/>
      </c>
      <c r="BJ112" t="str">
        <f ca="1">IF($BT112&lt;&gt;"",SUMIF($BD$3:$BD$1004,"="&amp;$BD112,INDIRECT(ADDRESS(3,BJ$2,1,1)):INDIRECT(ADDRESS(1004,BJ$2,1,1))),"")</f>
        <v/>
      </c>
      <c r="BK112" t="str">
        <f ca="1">IF($BT112&lt;&gt;"",SUMIF($BD$3:$BD$1004,"="&amp;$BD112,INDIRECT(ADDRESS(3,BK$2,1,1)):INDIRECT(ADDRESS(1004,BK$2,1,1))),"")</f>
        <v/>
      </c>
      <c r="BL112" t="str">
        <f ca="1">IF($BT112&lt;&gt;"",SUMIF($BD$3:$BD$1004,"="&amp;$BD112,INDIRECT(ADDRESS(3,BL$2,1,1)):INDIRECT(ADDRESS(1004,BL$2,1,1))),"")</f>
        <v/>
      </c>
      <c r="BM112" t="str">
        <f ca="1">IF($BT112&lt;&gt;"",SUMIF($BD$3:$BD$1004,"="&amp;$BD112,INDIRECT(ADDRESS(3,BM$2,1,1)):INDIRECT(ADDRESS(1004,BM$2,1,1))),"")</f>
        <v/>
      </c>
      <c r="BN112" t="str">
        <f ca="1">IF($BT112&lt;&gt;"",SUMIF($BD$3:$BD$1004,"="&amp;$BD112,INDIRECT(ADDRESS(3,BN$2,1,1)):INDIRECT(ADDRESS(1004,BN$2,1,1))),"")</f>
        <v/>
      </c>
      <c r="BO112" t="str">
        <f ca="1">IF($BT112&lt;&gt;"",SUMIF($BD$3:$BD$1004,"="&amp;$BD112,INDIRECT(ADDRESS(3,BO$2,1,1)):INDIRECT(ADDRESS(1004,BO$2,1,1))),"")</f>
        <v/>
      </c>
      <c r="BP112" t="str">
        <f ca="1">IF($BT112&lt;&gt;"",SUMIF($BD$3:$BD$1004,"="&amp;$BD112,INDIRECT(ADDRESS(3,BP$2,1,1)):INDIRECT(ADDRESS(1004,BP$2,1,1))),"")</f>
        <v/>
      </c>
      <c r="BQ112" t="str">
        <f ca="1">IF($BT112&lt;&gt;"",SUMIF($BD$3:$BD$1004,"="&amp;$BD112,INDIRECT(ADDRESS(3,BQ$2,1,1)):INDIRECT(ADDRESS(1004,BQ$2,1,1))),"")</f>
        <v/>
      </c>
      <c r="BR112" t="str">
        <f ca="1">IF($BT112&lt;&gt;"",SUMIF($BD$3:$BD$1004,"="&amp;$BD112,INDIRECT(ADDRESS(3,BR$2,1,1)):INDIRECT(ADDRESS(1004,BR$2,1,1))),"")</f>
        <v/>
      </c>
      <c r="BS112" t="str">
        <f>IF($A112&lt;&gt;"",VLOOKUP(TRUNC(MID($A112,1,2),0),Plano_Contas!$H$3:$J$103,3,TRUE),"")</f>
        <v/>
      </c>
      <c r="BT112" t="str">
        <f t="shared" si="4"/>
        <v/>
      </c>
      <c r="BV112">
        <f>Empresas!C112</f>
        <v>0</v>
      </c>
    </row>
    <row r="113" spans="1:74" ht="13.5" hidden="1" thickBot="1" x14ac:dyDescent="0.25">
      <c r="A113" s="89"/>
      <c r="B113" s="52" t="str">
        <f>IF($A113&lt;&gt;"",VLOOKUP(""&amp;$A113,Plano_Contas!$A$3:$F$1003,6,0),"")</f>
        <v/>
      </c>
      <c r="C113" s="91"/>
      <c r="D113" s="111"/>
      <c r="E113" s="112">
        <v>0</v>
      </c>
      <c r="F113" s="87"/>
      <c r="G113" s="85"/>
      <c r="H113" s="111"/>
      <c r="I113" s="112">
        <v>0</v>
      </c>
      <c r="J113" s="87"/>
      <c r="K113" s="85"/>
      <c r="L113" s="111"/>
      <c r="M113" s="112">
        <v>0</v>
      </c>
      <c r="N113" s="87"/>
      <c r="O113" s="85"/>
      <c r="P113" s="111"/>
      <c r="Q113" s="112">
        <v>0</v>
      </c>
      <c r="R113" s="87"/>
      <c r="S113" s="85"/>
      <c r="T113" s="111"/>
      <c r="U113" s="112">
        <v>0</v>
      </c>
      <c r="V113" s="87"/>
      <c r="W113" s="85"/>
      <c r="X113" s="111"/>
      <c r="Y113" s="112">
        <v>0</v>
      </c>
      <c r="Z113" s="87"/>
      <c r="AA113" s="85"/>
      <c r="AB113" s="111"/>
      <c r="AC113" s="112">
        <v>0</v>
      </c>
      <c r="AD113" s="87"/>
      <c r="AE113" s="85"/>
      <c r="AF113" s="111"/>
      <c r="AG113" s="112">
        <v>0</v>
      </c>
      <c r="AH113" s="87"/>
      <c r="AI113" s="85"/>
      <c r="AJ113" s="111"/>
      <c r="AK113" s="112">
        <v>0</v>
      </c>
      <c r="AL113" s="87"/>
      <c r="AM113" s="85"/>
      <c r="AN113" s="111"/>
      <c r="AO113" s="112">
        <v>0</v>
      </c>
      <c r="AP113" s="87"/>
      <c r="AQ113" s="85"/>
      <c r="AR113" s="111"/>
      <c r="AS113" s="112">
        <v>0</v>
      </c>
      <c r="AT113" s="87"/>
      <c r="AU113" s="85"/>
      <c r="AV113" s="111"/>
      <c r="AW113" s="112">
        <v>0</v>
      </c>
      <c r="AX113" s="87"/>
      <c r="AY113" s="85"/>
      <c r="AZ113" s="267">
        <f>SUM(E113,I113,M113,Q113,U113,Y113,AC113,AG113,AK113,AO113,AS113,AW113)</f>
        <v>0</v>
      </c>
      <c r="BA113" s="88">
        <f>SUM($G113,$K113,$O113,$S113,$W113,$AA113,$AE113,$AI113,$AM113,$AQ113,$AU113,$AY113)</f>
        <v>0</v>
      </c>
      <c r="BC113">
        <f>IF($A113&lt;&gt;"",COUNTIF($BD$3:$BD113,$BD113),0)</f>
        <v>0</v>
      </c>
      <c r="BD113" t="str">
        <f>IF($A113&lt;&gt;"",VLOOKUP(TRUNC(MID($A113,1,2),0),Plano_Contas!$H$3:$J$103,2,TRUE),"")</f>
        <v/>
      </c>
      <c r="BE113" s="201" t="str">
        <f t="shared" si="3"/>
        <v/>
      </c>
      <c r="BF113" t="str">
        <f ca="1">IF($BT113&lt;&gt;"",SUMIF($BD$3:$BD$1004,"="&amp;$BD113,INDIRECT(ADDRESS(3,BF$2,1,1)):INDIRECT(ADDRESS(1004,BF$2,1,1))),"")</f>
        <v/>
      </c>
      <c r="BG113" t="str">
        <f ca="1">IF($BT113&lt;&gt;"",SUMIF($BD$3:$BD$1004,"="&amp;$BD113,INDIRECT(ADDRESS(3,BG$2,1,1)):INDIRECT(ADDRESS(1004,BG$2,1,1))),"")</f>
        <v/>
      </c>
      <c r="BH113" t="str">
        <f ca="1">IF($BT113&lt;&gt;"",SUMIF($BD$3:$BD$1004,"="&amp;$BD113,INDIRECT(ADDRESS(3,BH$2,1,1)):INDIRECT(ADDRESS(1004,BH$2,1,1))),"")</f>
        <v/>
      </c>
      <c r="BI113" t="str">
        <f ca="1">IF($BT113&lt;&gt;"",SUMIF($BD$3:$BD$1004,"="&amp;$BD113,INDIRECT(ADDRESS(3,BI$2,1,1)):INDIRECT(ADDRESS(1004,BI$2,1,1))),"")</f>
        <v/>
      </c>
      <c r="BJ113" t="str">
        <f ca="1">IF($BT113&lt;&gt;"",SUMIF($BD$3:$BD$1004,"="&amp;$BD113,INDIRECT(ADDRESS(3,BJ$2,1,1)):INDIRECT(ADDRESS(1004,BJ$2,1,1))),"")</f>
        <v/>
      </c>
      <c r="BK113" t="str">
        <f ca="1">IF($BT113&lt;&gt;"",SUMIF($BD$3:$BD$1004,"="&amp;$BD113,INDIRECT(ADDRESS(3,BK$2,1,1)):INDIRECT(ADDRESS(1004,BK$2,1,1))),"")</f>
        <v/>
      </c>
      <c r="BL113" t="str">
        <f ca="1">IF($BT113&lt;&gt;"",SUMIF($BD$3:$BD$1004,"="&amp;$BD113,INDIRECT(ADDRESS(3,BL$2,1,1)):INDIRECT(ADDRESS(1004,BL$2,1,1))),"")</f>
        <v/>
      </c>
      <c r="BM113" t="str">
        <f ca="1">IF($BT113&lt;&gt;"",SUMIF($BD$3:$BD$1004,"="&amp;$BD113,INDIRECT(ADDRESS(3,BM$2,1,1)):INDIRECT(ADDRESS(1004,BM$2,1,1))),"")</f>
        <v/>
      </c>
      <c r="BN113" t="str">
        <f ca="1">IF($BT113&lt;&gt;"",SUMIF($BD$3:$BD$1004,"="&amp;$BD113,INDIRECT(ADDRESS(3,BN$2,1,1)):INDIRECT(ADDRESS(1004,BN$2,1,1))),"")</f>
        <v/>
      </c>
      <c r="BO113" t="str">
        <f ca="1">IF($BT113&lt;&gt;"",SUMIF($BD$3:$BD$1004,"="&amp;$BD113,INDIRECT(ADDRESS(3,BO$2,1,1)):INDIRECT(ADDRESS(1004,BO$2,1,1))),"")</f>
        <v/>
      </c>
      <c r="BP113" t="str">
        <f ca="1">IF($BT113&lt;&gt;"",SUMIF($BD$3:$BD$1004,"="&amp;$BD113,INDIRECT(ADDRESS(3,BP$2,1,1)):INDIRECT(ADDRESS(1004,BP$2,1,1))),"")</f>
        <v/>
      </c>
      <c r="BQ113" t="str">
        <f ca="1">IF($BT113&lt;&gt;"",SUMIF($BD$3:$BD$1004,"="&amp;$BD113,INDIRECT(ADDRESS(3,BQ$2,1,1)):INDIRECT(ADDRESS(1004,BQ$2,1,1))),"")</f>
        <v/>
      </c>
      <c r="BR113" t="str">
        <f ca="1">IF($BT113&lt;&gt;"",SUMIF($BD$3:$BD$1004,"="&amp;$BD113,INDIRECT(ADDRESS(3,BR$2,1,1)):INDIRECT(ADDRESS(1004,BR$2,1,1))),"")</f>
        <v/>
      </c>
      <c r="BS113" t="str">
        <f>IF($A113&lt;&gt;"",VLOOKUP(TRUNC(MID($A113,1,2),0),Plano_Contas!$H$3:$J$103,3,TRUE),"")</f>
        <v/>
      </c>
      <c r="BT113" t="str">
        <f t="shared" si="4"/>
        <v/>
      </c>
      <c r="BV113">
        <f>Empresas!C113</f>
        <v>0</v>
      </c>
    </row>
    <row r="114" spans="1:74" ht="13.5" hidden="1" thickBot="1" x14ac:dyDescent="0.25">
      <c r="A114" s="89"/>
      <c r="B114" s="52" t="str">
        <f>IF($A114&lt;&gt;"",VLOOKUP(""&amp;$A114,Plano_Contas!$A$3:$F$1003,6,0),"")</f>
        <v/>
      </c>
      <c r="C114" s="91"/>
      <c r="D114" s="111"/>
      <c r="E114" s="112">
        <v>0</v>
      </c>
      <c r="F114" s="87"/>
      <c r="G114" s="85"/>
      <c r="H114" s="111"/>
      <c r="I114" s="112">
        <v>0</v>
      </c>
      <c r="J114" s="87"/>
      <c r="K114" s="85"/>
      <c r="L114" s="111"/>
      <c r="M114" s="112">
        <v>0</v>
      </c>
      <c r="N114" s="87"/>
      <c r="O114" s="85"/>
      <c r="P114" s="111"/>
      <c r="Q114" s="112">
        <v>0</v>
      </c>
      <c r="R114" s="87"/>
      <c r="S114" s="85"/>
      <c r="T114" s="111"/>
      <c r="U114" s="112">
        <v>0</v>
      </c>
      <c r="V114" s="87"/>
      <c r="W114" s="85"/>
      <c r="X114" s="111"/>
      <c r="Y114" s="112">
        <v>0</v>
      </c>
      <c r="Z114" s="87"/>
      <c r="AA114" s="85"/>
      <c r="AB114" s="111"/>
      <c r="AC114" s="112">
        <v>0</v>
      </c>
      <c r="AD114" s="87"/>
      <c r="AE114" s="85"/>
      <c r="AF114" s="111"/>
      <c r="AG114" s="112">
        <v>0</v>
      </c>
      <c r="AH114" s="87"/>
      <c r="AI114" s="85"/>
      <c r="AJ114" s="111"/>
      <c r="AK114" s="112">
        <v>0</v>
      </c>
      <c r="AL114" s="87"/>
      <c r="AM114" s="85"/>
      <c r="AN114" s="111"/>
      <c r="AO114" s="112">
        <v>0</v>
      </c>
      <c r="AP114" s="87"/>
      <c r="AQ114" s="85"/>
      <c r="AR114" s="111"/>
      <c r="AS114" s="112">
        <v>0</v>
      </c>
      <c r="AT114" s="87"/>
      <c r="AU114" s="85"/>
      <c r="AV114" s="111"/>
      <c r="AW114" s="112">
        <v>0</v>
      </c>
      <c r="AX114" s="87"/>
      <c r="AY114" s="85"/>
      <c r="AZ114" s="267">
        <f>SUM(E114,I114,M114,Q114,U114,Y114,AC114,AG114,AK114,AO114,AS114,AW114)</f>
        <v>0</v>
      </c>
      <c r="BA114" s="88">
        <f>SUM($G114,$K114,$O114,$S114,$W114,$AA114,$AE114,$AI114,$AM114,$AQ114,$AU114,$AY114)</f>
        <v>0</v>
      </c>
      <c r="BC114">
        <f>IF($A114&lt;&gt;"",COUNTIF($BD$3:$BD114,$BD114),0)</f>
        <v>0</v>
      </c>
      <c r="BD114" t="str">
        <f>IF($A114&lt;&gt;"",VLOOKUP(TRUNC(MID($A114,1,2),0),Plano_Contas!$H$3:$J$103,2,TRUE),"")</f>
        <v/>
      </c>
      <c r="BE114" s="201" t="str">
        <f t="shared" si="3"/>
        <v/>
      </c>
      <c r="BF114" t="str">
        <f ca="1">IF($BT114&lt;&gt;"",SUMIF($BD$3:$BD$1004,"="&amp;$BD114,INDIRECT(ADDRESS(3,BF$2,1,1)):INDIRECT(ADDRESS(1004,BF$2,1,1))),"")</f>
        <v/>
      </c>
      <c r="BG114" t="str">
        <f ca="1">IF($BT114&lt;&gt;"",SUMIF($BD$3:$BD$1004,"="&amp;$BD114,INDIRECT(ADDRESS(3,BG$2,1,1)):INDIRECT(ADDRESS(1004,BG$2,1,1))),"")</f>
        <v/>
      </c>
      <c r="BH114" t="str">
        <f ca="1">IF($BT114&lt;&gt;"",SUMIF($BD$3:$BD$1004,"="&amp;$BD114,INDIRECT(ADDRESS(3,BH$2,1,1)):INDIRECT(ADDRESS(1004,BH$2,1,1))),"")</f>
        <v/>
      </c>
      <c r="BI114" t="str">
        <f ca="1">IF($BT114&lt;&gt;"",SUMIF($BD$3:$BD$1004,"="&amp;$BD114,INDIRECT(ADDRESS(3,BI$2,1,1)):INDIRECT(ADDRESS(1004,BI$2,1,1))),"")</f>
        <v/>
      </c>
      <c r="BJ114" t="str">
        <f ca="1">IF($BT114&lt;&gt;"",SUMIF($BD$3:$BD$1004,"="&amp;$BD114,INDIRECT(ADDRESS(3,BJ$2,1,1)):INDIRECT(ADDRESS(1004,BJ$2,1,1))),"")</f>
        <v/>
      </c>
      <c r="BK114" t="str">
        <f ca="1">IF($BT114&lt;&gt;"",SUMIF($BD$3:$BD$1004,"="&amp;$BD114,INDIRECT(ADDRESS(3,BK$2,1,1)):INDIRECT(ADDRESS(1004,BK$2,1,1))),"")</f>
        <v/>
      </c>
      <c r="BL114" t="str">
        <f ca="1">IF($BT114&lt;&gt;"",SUMIF($BD$3:$BD$1004,"="&amp;$BD114,INDIRECT(ADDRESS(3,BL$2,1,1)):INDIRECT(ADDRESS(1004,BL$2,1,1))),"")</f>
        <v/>
      </c>
      <c r="BM114" t="str">
        <f ca="1">IF($BT114&lt;&gt;"",SUMIF($BD$3:$BD$1004,"="&amp;$BD114,INDIRECT(ADDRESS(3,BM$2,1,1)):INDIRECT(ADDRESS(1004,BM$2,1,1))),"")</f>
        <v/>
      </c>
      <c r="BN114" t="str">
        <f ca="1">IF($BT114&lt;&gt;"",SUMIF($BD$3:$BD$1004,"="&amp;$BD114,INDIRECT(ADDRESS(3,BN$2,1,1)):INDIRECT(ADDRESS(1004,BN$2,1,1))),"")</f>
        <v/>
      </c>
      <c r="BO114" t="str">
        <f ca="1">IF($BT114&lt;&gt;"",SUMIF($BD$3:$BD$1004,"="&amp;$BD114,INDIRECT(ADDRESS(3,BO$2,1,1)):INDIRECT(ADDRESS(1004,BO$2,1,1))),"")</f>
        <v/>
      </c>
      <c r="BP114" t="str">
        <f ca="1">IF($BT114&lt;&gt;"",SUMIF($BD$3:$BD$1004,"="&amp;$BD114,INDIRECT(ADDRESS(3,BP$2,1,1)):INDIRECT(ADDRESS(1004,BP$2,1,1))),"")</f>
        <v/>
      </c>
      <c r="BQ114" t="str">
        <f ca="1">IF($BT114&lt;&gt;"",SUMIF($BD$3:$BD$1004,"="&amp;$BD114,INDIRECT(ADDRESS(3,BQ$2,1,1)):INDIRECT(ADDRESS(1004,BQ$2,1,1))),"")</f>
        <v/>
      </c>
      <c r="BR114" t="str">
        <f ca="1">IF($BT114&lt;&gt;"",SUMIF($BD$3:$BD$1004,"="&amp;$BD114,INDIRECT(ADDRESS(3,BR$2,1,1)):INDIRECT(ADDRESS(1004,BR$2,1,1))),"")</f>
        <v/>
      </c>
      <c r="BS114" t="str">
        <f>IF($A114&lt;&gt;"",VLOOKUP(TRUNC(MID($A114,1,2),0),Plano_Contas!$H$3:$J$103,3,TRUE),"")</f>
        <v/>
      </c>
      <c r="BT114" t="str">
        <f t="shared" si="4"/>
        <v/>
      </c>
      <c r="BV114">
        <f>Empresas!C114</f>
        <v>0</v>
      </c>
    </row>
    <row r="115" spans="1:74" ht="13.5" hidden="1" thickBot="1" x14ac:dyDescent="0.25">
      <c r="A115" s="89"/>
      <c r="B115" s="52" t="str">
        <f>IF($A115&lt;&gt;"",VLOOKUP(""&amp;$A115,Plano_Contas!$A$3:$F$1003,6,0),"")</f>
        <v/>
      </c>
      <c r="C115" s="91"/>
      <c r="D115" s="111"/>
      <c r="E115" s="112">
        <v>0</v>
      </c>
      <c r="F115" s="87"/>
      <c r="G115" s="85"/>
      <c r="H115" s="111"/>
      <c r="I115" s="112">
        <v>0</v>
      </c>
      <c r="J115" s="87"/>
      <c r="K115" s="85"/>
      <c r="L115" s="111"/>
      <c r="M115" s="112">
        <v>0</v>
      </c>
      <c r="N115" s="87"/>
      <c r="O115" s="85"/>
      <c r="P115" s="111"/>
      <c r="Q115" s="112">
        <v>0</v>
      </c>
      <c r="R115" s="87"/>
      <c r="S115" s="85"/>
      <c r="T115" s="111"/>
      <c r="U115" s="112">
        <v>0</v>
      </c>
      <c r="V115" s="87"/>
      <c r="W115" s="85"/>
      <c r="X115" s="111"/>
      <c r="Y115" s="112">
        <v>0</v>
      </c>
      <c r="Z115" s="87"/>
      <c r="AA115" s="85"/>
      <c r="AB115" s="111"/>
      <c r="AC115" s="112">
        <v>0</v>
      </c>
      <c r="AD115" s="87"/>
      <c r="AE115" s="85"/>
      <c r="AF115" s="111"/>
      <c r="AG115" s="112">
        <v>0</v>
      </c>
      <c r="AH115" s="87"/>
      <c r="AI115" s="85"/>
      <c r="AJ115" s="111"/>
      <c r="AK115" s="112">
        <v>0</v>
      </c>
      <c r="AL115" s="87"/>
      <c r="AM115" s="85"/>
      <c r="AN115" s="111"/>
      <c r="AO115" s="112">
        <v>0</v>
      </c>
      <c r="AP115" s="87"/>
      <c r="AQ115" s="85"/>
      <c r="AR115" s="111"/>
      <c r="AS115" s="112">
        <v>0</v>
      </c>
      <c r="AT115" s="87"/>
      <c r="AU115" s="85"/>
      <c r="AV115" s="111"/>
      <c r="AW115" s="112">
        <v>0</v>
      </c>
      <c r="AX115" s="87"/>
      <c r="AY115" s="85"/>
      <c r="AZ115" s="267">
        <f>SUM(E115,I115,M115,Q115,U115,Y115,AC115,AG115,AK115,AO115,AS115,AW115)</f>
        <v>0</v>
      </c>
      <c r="BA115" s="88">
        <f>SUM($G115,$K115,$O115,$S115,$W115,$AA115,$AE115,$AI115,$AM115,$AQ115,$AU115,$AY115)</f>
        <v>0</v>
      </c>
      <c r="BC115">
        <f>IF($A115&lt;&gt;"",COUNTIF($BD$3:$BD115,$BD115),0)</f>
        <v>0</v>
      </c>
      <c r="BD115" t="str">
        <f>IF($A115&lt;&gt;"",VLOOKUP(TRUNC(MID($A115,1,2),0),Plano_Contas!$H$3:$J$103,2,TRUE),"")</f>
        <v/>
      </c>
      <c r="BE115" s="201" t="str">
        <f t="shared" si="3"/>
        <v/>
      </c>
      <c r="BF115" t="str">
        <f ca="1">IF($BT115&lt;&gt;"",SUMIF($BD$3:$BD$1004,"="&amp;$BD115,INDIRECT(ADDRESS(3,BF$2,1,1)):INDIRECT(ADDRESS(1004,BF$2,1,1))),"")</f>
        <v/>
      </c>
      <c r="BG115" t="str">
        <f ca="1">IF($BT115&lt;&gt;"",SUMIF($BD$3:$BD$1004,"="&amp;$BD115,INDIRECT(ADDRESS(3,BG$2,1,1)):INDIRECT(ADDRESS(1004,BG$2,1,1))),"")</f>
        <v/>
      </c>
      <c r="BH115" t="str">
        <f ca="1">IF($BT115&lt;&gt;"",SUMIF($BD$3:$BD$1004,"="&amp;$BD115,INDIRECT(ADDRESS(3,BH$2,1,1)):INDIRECT(ADDRESS(1004,BH$2,1,1))),"")</f>
        <v/>
      </c>
      <c r="BI115" t="str">
        <f ca="1">IF($BT115&lt;&gt;"",SUMIF($BD$3:$BD$1004,"="&amp;$BD115,INDIRECT(ADDRESS(3,BI$2,1,1)):INDIRECT(ADDRESS(1004,BI$2,1,1))),"")</f>
        <v/>
      </c>
      <c r="BJ115" t="str">
        <f ca="1">IF($BT115&lt;&gt;"",SUMIF($BD$3:$BD$1004,"="&amp;$BD115,INDIRECT(ADDRESS(3,BJ$2,1,1)):INDIRECT(ADDRESS(1004,BJ$2,1,1))),"")</f>
        <v/>
      </c>
      <c r="BK115" t="str">
        <f ca="1">IF($BT115&lt;&gt;"",SUMIF($BD$3:$BD$1004,"="&amp;$BD115,INDIRECT(ADDRESS(3,BK$2,1,1)):INDIRECT(ADDRESS(1004,BK$2,1,1))),"")</f>
        <v/>
      </c>
      <c r="BL115" t="str">
        <f ca="1">IF($BT115&lt;&gt;"",SUMIF($BD$3:$BD$1004,"="&amp;$BD115,INDIRECT(ADDRESS(3,BL$2,1,1)):INDIRECT(ADDRESS(1004,BL$2,1,1))),"")</f>
        <v/>
      </c>
      <c r="BM115" t="str">
        <f ca="1">IF($BT115&lt;&gt;"",SUMIF($BD$3:$BD$1004,"="&amp;$BD115,INDIRECT(ADDRESS(3,BM$2,1,1)):INDIRECT(ADDRESS(1004,BM$2,1,1))),"")</f>
        <v/>
      </c>
      <c r="BN115" t="str">
        <f ca="1">IF($BT115&lt;&gt;"",SUMIF($BD$3:$BD$1004,"="&amp;$BD115,INDIRECT(ADDRESS(3,BN$2,1,1)):INDIRECT(ADDRESS(1004,BN$2,1,1))),"")</f>
        <v/>
      </c>
      <c r="BO115" t="str">
        <f ca="1">IF($BT115&lt;&gt;"",SUMIF($BD$3:$BD$1004,"="&amp;$BD115,INDIRECT(ADDRESS(3,BO$2,1,1)):INDIRECT(ADDRESS(1004,BO$2,1,1))),"")</f>
        <v/>
      </c>
      <c r="BP115" t="str">
        <f ca="1">IF($BT115&lt;&gt;"",SUMIF($BD$3:$BD$1004,"="&amp;$BD115,INDIRECT(ADDRESS(3,BP$2,1,1)):INDIRECT(ADDRESS(1004,BP$2,1,1))),"")</f>
        <v/>
      </c>
      <c r="BQ115" t="str">
        <f ca="1">IF($BT115&lt;&gt;"",SUMIF($BD$3:$BD$1004,"="&amp;$BD115,INDIRECT(ADDRESS(3,BQ$2,1,1)):INDIRECT(ADDRESS(1004,BQ$2,1,1))),"")</f>
        <v/>
      </c>
      <c r="BR115" t="str">
        <f ca="1">IF($BT115&lt;&gt;"",SUMIF($BD$3:$BD$1004,"="&amp;$BD115,INDIRECT(ADDRESS(3,BR$2,1,1)):INDIRECT(ADDRESS(1004,BR$2,1,1))),"")</f>
        <v/>
      </c>
      <c r="BS115" t="str">
        <f>IF($A115&lt;&gt;"",VLOOKUP(TRUNC(MID($A115,1,2),0),Plano_Contas!$H$3:$J$103,3,TRUE),"")</f>
        <v/>
      </c>
      <c r="BT115" t="str">
        <f t="shared" si="4"/>
        <v/>
      </c>
      <c r="BV115">
        <f>Empresas!C115</f>
        <v>0</v>
      </c>
    </row>
    <row r="116" spans="1:74" ht="13.5" hidden="1" thickBot="1" x14ac:dyDescent="0.25">
      <c r="A116" s="89"/>
      <c r="B116" s="52" t="str">
        <f>IF($A116&lt;&gt;"",VLOOKUP(""&amp;$A116,Plano_Contas!$A$3:$F$1003,6,0),"")</f>
        <v/>
      </c>
      <c r="C116" s="91"/>
      <c r="D116" s="111"/>
      <c r="E116" s="112">
        <v>0</v>
      </c>
      <c r="F116" s="87"/>
      <c r="G116" s="85"/>
      <c r="H116" s="111"/>
      <c r="I116" s="112">
        <v>0</v>
      </c>
      <c r="J116" s="87"/>
      <c r="K116" s="85"/>
      <c r="L116" s="111"/>
      <c r="M116" s="112">
        <v>0</v>
      </c>
      <c r="N116" s="87"/>
      <c r="O116" s="85"/>
      <c r="P116" s="111"/>
      <c r="Q116" s="112">
        <v>0</v>
      </c>
      <c r="R116" s="87"/>
      <c r="S116" s="85"/>
      <c r="T116" s="111"/>
      <c r="U116" s="112">
        <v>0</v>
      </c>
      <c r="V116" s="87"/>
      <c r="W116" s="85"/>
      <c r="X116" s="111"/>
      <c r="Y116" s="112">
        <v>0</v>
      </c>
      <c r="Z116" s="87"/>
      <c r="AA116" s="85"/>
      <c r="AB116" s="111"/>
      <c r="AC116" s="112">
        <v>0</v>
      </c>
      <c r="AD116" s="87"/>
      <c r="AE116" s="85"/>
      <c r="AF116" s="111"/>
      <c r="AG116" s="112">
        <v>0</v>
      </c>
      <c r="AH116" s="87"/>
      <c r="AI116" s="85"/>
      <c r="AJ116" s="111"/>
      <c r="AK116" s="112">
        <v>0</v>
      </c>
      <c r="AL116" s="87"/>
      <c r="AM116" s="85"/>
      <c r="AN116" s="111"/>
      <c r="AO116" s="112">
        <v>0</v>
      </c>
      <c r="AP116" s="87"/>
      <c r="AQ116" s="85"/>
      <c r="AR116" s="111"/>
      <c r="AS116" s="112">
        <v>0</v>
      </c>
      <c r="AT116" s="87"/>
      <c r="AU116" s="85"/>
      <c r="AV116" s="111"/>
      <c r="AW116" s="112">
        <v>0</v>
      </c>
      <c r="AX116" s="87"/>
      <c r="AY116" s="85"/>
      <c r="AZ116" s="267">
        <f>SUM(E116,I116,M116,Q116,U116,Y116,AC116,AG116,AK116,AO116,AS116,AW116)</f>
        <v>0</v>
      </c>
      <c r="BA116" s="88">
        <f>SUM($G116,$K116,$O116,$S116,$W116,$AA116,$AE116,$AI116,$AM116,$AQ116,$AU116,$AY116)</f>
        <v>0</v>
      </c>
      <c r="BC116">
        <f>IF($A116&lt;&gt;"",COUNTIF($BD$3:$BD116,$BD116),0)</f>
        <v>0</v>
      </c>
      <c r="BD116" t="str">
        <f>IF($A116&lt;&gt;"",VLOOKUP(TRUNC(MID($A116,1,2),0),Plano_Contas!$H$3:$J$103,2,TRUE),"")</f>
        <v/>
      </c>
      <c r="BE116" s="201" t="str">
        <f t="shared" si="3"/>
        <v/>
      </c>
      <c r="BF116" t="str">
        <f ca="1">IF($BT116&lt;&gt;"",SUMIF($BD$3:$BD$1004,"="&amp;$BD116,INDIRECT(ADDRESS(3,BF$2,1,1)):INDIRECT(ADDRESS(1004,BF$2,1,1))),"")</f>
        <v/>
      </c>
      <c r="BG116" t="str">
        <f ca="1">IF($BT116&lt;&gt;"",SUMIF($BD$3:$BD$1004,"="&amp;$BD116,INDIRECT(ADDRESS(3,BG$2,1,1)):INDIRECT(ADDRESS(1004,BG$2,1,1))),"")</f>
        <v/>
      </c>
      <c r="BH116" t="str">
        <f ca="1">IF($BT116&lt;&gt;"",SUMIF($BD$3:$BD$1004,"="&amp;$BD116,INDIRECT(ADDRESS(3,BH$2,1,1)):INDIRECT(ADDRESS(1004,BH$2,1,1))),"")</f>
        <v/>
      </c>
      <c r="BI116" t="str">
        <f ca="1">IF($BT116&lt;&gt;"",SUMIF($BD$3:$BD$1004,"="&amp;$BD116,INDIRECT(ADDRESS(3,BI$2,1,1)):INDIRECT(ADDRESS(1004,BI$2,1,1))),"")</f>
        <v/>
      </c>
      <c r="BJ116" t="str">
        <f ca="1">IF($BT116&lt;&gt;"",SUMIF($BD$3:$BD$1004,"="&amp;$BD116,INDIRECT(ADDRESS(3,BJ$2,1,1)):INDIRECT(ADDRESS(1004,BJ$2,1,1))),"")</f>
        <v/>
      </c>
      <c r="BK116" t="str">
        <f ca="1">IF($BT116&lt;&gt;"",SUMIF($BD$3:$BD$1004,"="&amp;$BD116,INDIRECT(ADDRESS(3,BK$2,1,1)):INDIRECT(ADDRESS(1004,BK$2,1,1))),"")</f>
        <v/>
      </c>
      <c r="BL116" t="str">
        <f ca="1">IF($BT116&lt;&gt;"",SUMIF($BD$3:$BD$1004,"="&amp;$BD116,INDIRECT(ADDRESS(3,BL$2,1,1)):INDIRECT(ADDRESS(1004,BL$2,1,1))),"")</f>
        <v/>
      </c>
      <c r="BM116" t="str">
        <f ca="1">IF($BT116&lt;&gt;"",SUMIF($BD$3:$BD$1004,"="&amp;$BD116,INDIRECT(ADDRESS(3,BM$2,1,1)):INDIRECT(ADDRESS(1004,BM$2,1,1))),"")</f>
        <v/>
      </c>
      <c r="BN116" t="str">
        <f ca="1">IF($BT116&lt;&gt;"",SUMIF($BD$3:$BD$1004,"="&amp;$BD116,INDIRECT(ADDRESS(3,BN$2,1,1)):INDIRECT(ADDRESS(1004,BN$2,1,1))),"")</f>
        <v/>
      </c>
      <c r="BO116" t="str">
        <f ca="1">IF($BT116&lt;&gt;"",SUMIF($BD$3:$BD$1004,"="&amp;$BD116,INDIRECT(ADDRESS(3,BO$2,1,1)):INDIRECT(ADDRESS(1004,BO$2,1,1))),"")</f>
        <v/>
      </c>
      <c r="BP116" t="str">
        <f ca="1">IF($BT116&lt;&gt;"",SUMIF($BD$3:$BD$1004,"="&amp;$BD116,INDIRECT(ADDRESS(3,BP$2,1,1)):INDIRECT(ADDRESS(1004,BP$2,1,1))),"")</f>
        <v/>
      </c>
      <c r="BQ116" t="str">
        <f ca="1">IF($BT116&lt;&gt;"",SUMIF($BD$3:$BD$1004,"="&amp;$BD116,INDIRECT(ADDRESS(3,BQ$2,1,1)):INDIRECT(ADDRESS(1004,BQ$2,1,1))),"")</f>
        <v/>
      </c>
      <c r="BR116" t="str">
        <f ca="1">IF($BT116&lt;&gt;"",SUMIF($BD$3:$BD$1004,"="&amp;$BD116,INDIRECT(ADDRESS(3,BR$2,1,1)):INDIRECT(ADDRESS(1004,BR$2,1,1))),"")</f>
        <v/>
      </c>
      <c r="BS116" t="str">
        <f>IF($A116&lt;&gt;"",VLOOKUP(TRUNC(MID($A116,1,2),0),Plano_Contas!$H$3:$J$103,3,TRUE),"")</f>
        <v/>
      </c>
      <c r="BT116" t="str">
        <f t="shared" si="4"/>
        <v/>
      </c>
      <c r="BV116">
        <f>Empresas!C116</f>
        <v>0</v>
      </c>
    </row>
    <row r="117" spans="1:74" ht="13.5" hidden="1" thickBot="1" x14ac:dyDescent="0.25">
      <c r="A117" s="89"/>
      <c r="B117" s="52" t="str">
        <f>IF($A117&lt;&gt;"",VLOOKUP(""&amp;$A117,Plano_Contas!$A$3:$F$1003,6,0),"")</f>
        <v/>
      </c>
      <c r="C117" s="91"/>
      <c r="D117" s="111"/>
      <c r="E117" s="112">
        <v>0</v>
      </c>
      <c r="F117" s="87"/>
      <c r="G117" s="85"/>
      <c r="H117" s="111"/>
      <c r="I117" s="112">
        <v>0</v>
      </c>
      <c r="J117" s="87"/>
      <c r="K117" s="85"/>
      <c r="L117" s="111"/>
      <c r="M117" s="112">
        <v>0</v>
      </c>
      <c r="N117" s="87"/>
      <c r="O117" s="85"/>
      <c r="P117" s="111"/>
      <c r="Q117" s="112">
        <v>0</v>
      </c>
      <c r="R117" s="87"/>
      <c r="S117" s="85"/>
      <c r="T117" s="111"/>
      <c r="U117" s="112">
        <v>0</v>
      </c>
      <c r="V117" s="87"/>
      <c r="W117" s="85"/>
      <c r="X117" s="111"/>
      <c r="Y117" s="112">
        <v>0</v>
      </c>
      <c r="Z117" s="87"/>
      <c r="AA117" s="85"/>
      <c r="AB117" s="111"/>
      <c r="AC117" s="112">
        <v>0</v>
      </c>
      <c r="AD117" s="87"/>
      <c r="AE117" s="85"/>
      <c r="AF117" s="111"/>
      <c r="AG117" s="112">
        <v>0</v>
      </c>
      <c r="AH117" s="87"/>
      <c r="AI117" s="85"/>
      <c r="AJ117" s="111"/>
      <c r="AK117" s="112">
        <v>0</v>
      </c>
      <c r="AL117" s="87"/>
      <c r="AM117" s="85"/>
      <c r="AN117" s="111"/>
      <c r="AO117" s="112">
        <v>0</v>
      </c>
      <c r="AP117" s="87"/>
      <c r="AQ117" s="85"/>
      <c r="AR117" s="111"/>
      <c r="AS117" s="112">
        <v>0</v>
      </c>
      <c r="AT117" s="87"/>
      <c r="AU117" s="85"/>
      <c r="AV117" s="111"/>
      <c r="AW117" s="112">
        <v>0</v>
      </c>
      <c r="AX117" s="87"/>
      <c r="AY117" s="85"/>
      <c r="AZ117" s="267">
        <f>SUM(E117,I117,M117,Q117,U117,Y117,AC117,AG117,AK117,AO117,AS117,AW117)</f>
        <v>0</v>
      </c>
      <c r="BA117" s="88">
        <f>SUM($G117,$K117,$O117,$S117,$W117,$AA117,$AE117,$AI117,$AM117,$AQ117,$AU117,$AY117)</f>
        <v>0</v>
      </c>
      <c r="BC117">
        <f>IF($A117&lt;&gt;"",COUNTIF($BD$3:$BD117,$BD117),0)</f>
        <v>0</v>
      </c>
      <c r="BD117" t="str">
        <f>IF($A117&lt;&gt;"",VLOOKUP(TRUNC(MID($A117,1,2),0),Plano_Contas!$H$3:$J$103,2,TRUE),"")</f>
        <v/>
      </c>
      <c r="BE117" s="201" t="str">
        <f t="shared" si="3"/>
        <v/>
      </c>
      <c r="BF117" t="str">
        <f ca="1">IF($BT117&lt;&gt;"",SUMIF($BD$3:$BD$1004,"="&amp;$BD117,INDIRECT(ADDRESS(3,BF$2,1,1)):INDIRECT(ADDRESS(1004,BF$2,1,1))),"")</f>
        <v/>
      </c>
      <c r="BG117" t="str">
        <f ca="1">IF($BT117&lt;&gt;"",SUMIF($BD$3:$BD$1004,"="&amp;$BD117,INDIRECT(ADDRESS(3,BG$2,1,1)):INDIRECT(ADDRESS(1004,BG$2,1,1))),"")</f>
        <v/>
      </c>
      <c r="BH117" t="str">
        <f ca="1">IF($BT117&lt;&gt;"",SUMIF($BD$3:$BD$1004,"="&amp;$BD117,INDIRECT(ADDRESS(3,BH$2,1,1)):INDIRECT(ADDRESS(1004,BH$2,1,1))),"")</f>
        <v/>
      </c>
      <c r="BI117" t="str">
        <f ca="1">IF($BT117&lt;&gt;"",SUMIF($BD$3:$BD$1004,"="&amp;$BD117,INDIRECT(ADDRESS(3,BI$2,1,1)):INDIRECT(ADDRESS(1004,BI$2,1,1))),"")</f>
        <v/>
      </c>
      <c r="BJ117" t="str">
        <f ca="1">IF($BT117&lt;&gt;"",SUMIF($BD$3:$BD$1004,"="&amp;$BD117,INDIRECT(ADDRESS(3,BJ$2,1,1)):INDIRECT(ADDRESS(1004,BJ$2,1,1))),"")</f>
        <v/>
      </c>
      <c r="BK117" t="str">
        <f ca="1">IF($BT117&lt;&gt;"",SUMIF($BD$3:$BD$1004,"="&amp;$BD117,INDIRECT(ADDRESS(3,BK$2,1,1)):INDIRECT(ADDRESS(1004,BK$2,1,1))),"")</f>
        <v/>
      </c>
      <c r="BL117" t="str">
        <f ca="1">IF($BT117&lt;&gt;"",SUMIF($BD$3:$BD$1004,"="&amp;$BD117,INDIRECT(ADDRESS(3,BL$2,1,1)):INDIRECT(ADDRESS(1004,BL$2,1,1))),"")</f>
        <v/>
      </c>
      <c r="BM117" t="str">
        <f ca="1">IF($BT117&lt;&gt;"",SUMIF($BD$3:$BD$1004,"="&amp;$BD117,INDIRECT(ADDRESS(3,BM$2,1,1)):INDIRECT(ADDRESS(1004,BM$2,1,1))),"")</f>
        <v/>
      </c>
      <c r="BN117" t="str">
        <f ca="1">IF($BT117&lt;&gt;"",SUMIF($BD$3:$BD$1004,"="&amp;$BD117,INDIRECT(ADDRESS(3,BN$2,1,1)):INDIRECT(ADDRESS(1004,BN$2,1,1))),"")</f>
        <v/>
      </c>
      <c r="BO117" t="str">
        <f ca="1">IF($BT117&lt;&gt;"",SUMIF($BD$3:$BD$1004,"="&amp;$BD117,INDIRECT(ADDRESS(3,BO$2,1,1)):INDIRECT(ADDRESS(1004,BO$2,1,1))),"")</f>
        <v/>
      </c>
      <c r="BP117" t="str">
        <f ca="1">IF($BT117&lt;&gt;"",SUMIF($BD$3:$BD$1004,"="&amp;$BD117,INDIRECT(ADDRESS(3,BP$2,1,1)):INDIRECT(ADDRESS(1004,BP$2,1,1))),"")</f>
        <v/>
      </c>
      <c r="BQ117" t="str">
        <f ca="1">IF($BT117&lt;&gt;"",SUMIF($BD$3:$BD$1004,"="&amp;$BD117,INDIRECT(ADDRESS(3,BQ$2,1,1)):INDIRECT(ADDRESS(1004,BQ$2,1,1))),"")</f>
        <v/>
      </c>
      <c r="BR117" t="str">
        <f ca="1">IF($BT117&lt;&gt;"",SUMIF($BD$3:$BD$1004,"="&amp;$BD117,INDIRECT(ADDRESS(3,BR$2,1,1)):INDIRECT(ADDRESS(1004,BR$2,1,1))),"")</f>
        <v/>
      </c>
      <c r="BS117" t="str">
        <f>IF($A117&lt;&gt;"",VLOOKUP(TRUNC(MID($A117,1,2),0),Plano_Contas!$H$3:$J$103,3,TRUE),"")</f>
        <v/>
      </c>
      <c r="BT117" t="str">
        <f t="shared" si="4"/>
        <v/>
      </c>
      <c r="BV117">
        <f>Empresas!C117</f>
        <v>0</v>
      </c>
    </row>
    <row r="118" spans="1:74" ht="13.5" hidden="1" thickBot="1" x14ac:dyDescent="0.25">
      <c r="A118" s="89"/>
      <c r="B118" s="52" t="str">
        <f>IF($A118&lt;&gt;"",VLOOKUP(""&amp;$A118,Plano_Contas!$A$3:$F$1003,6,0),"")</f>
        <v/>
      </c>
      <c r="C118" s="91"/>
      <c r="D118" s="111"/>
      <c r="E118" s="112">
        <v>0</v>
      </c>
      <c r="F118" s="87"/>
      <c r="G118" s="85"/>
      <c r="H118" s="111"/>
      <c r="I118" s="112">
        <v>0</v>
      </c>
      <c r="J118" s="87"/>
      <c r="K118" s="85"/>
      <c r="L118" s="111"/>
      <c r="M118" s="112">
        <v>0</v>
      </c>
      <c r="N118" s="87"/>
      <c r="O118" s="85"/>
      <c r="P118" s="111"/>
      <c r="Q118" s="112">
        <v>0</v>
      </c>
      <c r="R118" s="87"/>
      <c r="S118" s="85"/>
      <c r="T118" s="111"/>
      <c r="U118" s="112">
        <v>0</v>
      </c>
      <c r="V118" s="87"/>
      <c r="W118" s="85"/>
      <c r="X118" s="111"/>
      <c r="Y118" s="112">
        <v>0</v>
      </c>
      <c r="Z118" s="87"/>
      <c r="AA118" s="85"/>
      <c r="AB118" s="111"/>
      <c r="AC118" s="112">
        <v>0</v>
      </c>
      <c r="AD118" s="87"/>
      <c r="AE118" s="85"/>
      <c r="AF118" s="111"/>
      <c r="AG118" s="112">
        <v>0</v>
      </c>
      <c r="AH118" s="87"/>
      <c r="AI118" s="85"/>
      <c r="AJ118" s="111"/>
      <c r="AK118" s="112">
        <v>0</v>
      </c>
      <c r="AL118" s="87"/>
      <c r="AM118" s="85"/>
      <c r="AN118" s="111"/>
      <c r="AO118" s="112">
        <v>0</v>
      </c>
      <c r="AP118" s="87"/>
      <c r="AQ118" s="85"/>
      <c r="AR118" s="111"/>
      <c r="AS118" s="112">
        <v>0</v>
      </c>
      <c r="AT118" s="87"/>
      <c r="AU118" s="85"/>
      <c r="AV118" s="111"/>
      <c r="AW118" s="112">
        <v>0</v>
      </c>
      <c r="AX118" s="87"/>
      <c r="AY118" s="85"/>
      <c r="AZ118" s="267">
        <f>SUM(E118,I118,M118,Q118,U118,Y118,AC118,AG118,AK118,AO118,AS118,AW118)</f>
        <v>0</v>
      </c>
      <c r="BA118" s="88">
        <f>SUM($G118,$K118,$O118,$S118,$W118,$AA118,$AE118,$AI118,$AM118,$AQ118,$AU118,$AY118)</f>
        <v>0</v>
      </c>
      <c r="BC118">
        <f>IF($A118&lt;&gt;"",COUNTIF($BD$3:$BD118,$BD118),0)</f>
        <v>0</v>
      </c>
      <c r="BD118" t="str">
        <f>IF($A118&lt;&gt;"",VLOOKUP(TRUNC(MID($A118,1,2),0),Plano_Contas!$H$3:$J$103,2,TRUE),"")</f>
        <v/>
      </c>
      <c r="BE118" s="201" t="str">
        <f t="shared" si="3"/>
        <v/>
      </c>
      <c r="BF118" t="str">
        <f ca="1">IF($BT118&lt;&gt;"",SUMIF($BD$3:$BD$1004,"="&amp;$BD118,INDIRECT(ADDRESS(3,BF$2,1,1)):INDIRECT(ADDRESS(1004,BF$2,1,1))),"")</f>
        <v/>
      </c>
      <c r="BG118" t="str">
        <f ca="1">IF($BT118&lt;&gt;"",SUMIF($BD$3:$BD$1004,"="&amp;$BD118,INDIRECT(ADDRESS(3,BG$2,1,1)):INDIRECT(ADDRESS(1004,BG$2,1,1))),"")</f>
        <v/>
      </c>
      <c r="BH118" t="str">
        <f ca="1">IF($BT118&lt;&gt;"",SUMIF($BD$3:$BD$1004,"="&amp;$BD118,INDIRECT(ADDRESS(3,BH$2,1,1)):INDIRECT(ADDRESS(1004,BH$2,1,1))),"")</f>
        <v/>
      </c>
      <c r="BI118" t="str">
        <f ca="1">IF($BT118&lt;&gt;"",SUMIF($BD$3:$BD$1004,"="&amp;$BD118,INDIRECT(ADDRESS(3,BI$2,1,1)):INDIRECT(ADDRESS(1004,BI$2,1,1))),"")</f>
        <v/>
      </c>
      <c r="BJ118" t="str">
        <f ca="1">IF($BT118&lt;&gt;"",SUMIF($BD$3:$BD$1004,"="&amp;$BD118,INDIRECT(ADDRESS(3,BJ$2,1,1)):INDIRECT(ADDRESS(1004,BJ$2,1,1))),"")</f>
        <v/>
      </c>
      <c r="BK118" t="str">
        <f ca="1">IF($BT118&lt;&gt;"",SUMIF($BD$3:$BD$1004,"="&amp;$BD118,INDIRECT(ADDRESS(3,BK$2,1,1)):INDIRECT(ADDRESS(1004,BK$2,1,1))),"")</f>
        <v/>
      </c>
      <c r="BL118" t="str">
        <f ca="1">IF($BT118&lt;&gt;"",SUMIF($BD$3:$BD$1004,"="&amp;$BD118,INDIRECT(ADDRESS(3,BL$2,1,1)):INDIRECT(ADDRESS(1004,BL$2,1,1))),"")</f>
        <v/>
      </c>
      <c r="BM118" t="str">
        <f ca="1">IF($BT118&lt;&gt;"",SUMIF($BD$3:$BD$1004,"="&amp;$BD118,INDIRECT(ADDRESS(3,BM$2,1,1)):INDIRECT(ADDRESS(1004,BM$2,1,1))),"")</f>
        <v/>
      </c>
      <c r="BN118" t="str">
        <f ca="1">IF($BT118&lt;&gt;"",SUMIF($BD$3:$BD$1004,"="&amp;$BD118,INDIRECT(ADDRESS(3,BN$2,1,1)):INDIRECT(ADDRESS(1004,BN$2,1,1))),"")</f>
        <v/>
      </c>
      <c r="BO118" t="str">
        <f ca="1">IF($BT118&lt;&gt;"",SUMIF($BD$3:$BD$1004,"="&amp;$BD118,INDIRECT(ADDRESS(3,BO$2,1,1)):INDIRECT(ADDRESS(1004,BO$2,1,1))),"")</f>
        <v/>
      </c>
      <c r="BP118" t="str">
        <f ca="1">IF($BT118&lt;&gt;"",SUMIF($BD$3:$BD$1004,"="&amp;$BD118,INDIRECT(ADDRESS(3,BP$2,1,1)):INDIRECT(ADDRESS(1004,BP$2,1,1))),"")</f>
        <v/>
      </c>
      <c r="BQ118" t="str">
        <f ca="1">IF($BT118&lt;&gt;"",SUMIF($BD$3:$BD$1004,"="&amp;$BD118,INDIRECT(ADDRESS(3,BQ$2,1,1)):INDIRECT(ADDRESS(1004,BQ$2,1,1))),"")</f>
        <v/>
      </c>
      <c r="BR118" t="str">
        <f ca="1">IF($BT118&lt;&gt;"",SUMIF($BD$3:$BD$1004,"="&amp;$BD118,INDIRECT(ADDRESS(3,BR$2,1,1)):INDIRECT(ADDRESS(1004,BR$2,1,1))),"")</f>
        <v/>
      </c>
      <c r="BS118" t="str">
        <f>IF($A118&lt;&gt;"",VLOOKUP(TRUNC(MID($A118,1,2),0),Plano_Contas!$H$3:$J$103,3,TRUE),"")</f>
        <v/>
      </c>
      <c r="BT118" t="str">
        <f t="shared" si="4"/>
        <v/>
      </c>
      <c r="BV118">
        <f>Empresas!C118</f>
        <v>0</v>
      </c>
    </row>
    <row r="119" spans="1:74" ht="13.5" hidden="1" thickBot="1" x14ac:dyDescent="0.25">
      <c r="A119" s="89"/>
      <c r="B119" s="52" t="str">
        <f>IF($A119&lt;&gt;"",VLOOKUP(""&amp;$A119,Plano_Contas!$A$3:$F$1003,6,0),"")</f>
        <v/>
      </c>
      <c r="C119" s="91"/>
      <c r="D119" s="111"/>
      <c r="E119" s="112">
        <v>0</v>
      </c>
      <c r="F119" s="87"/>
      <c r="G119" s="85"/>
      <c r="H119" s="111"/>
      <c r="I119" s="112">
        <v>0</v>
      </c>
      <c r="J119" s="87"/>
      <c r="K119" s="85"/>
      <c r="L119" s="111"/>
      <c r="M119" s="112">
        <v>0</v>
      </c>
      <c r="N119" s="87"/>
      <c r="O119" s="85"/>
      <c r="P119" s="111"/>
      <c r="Q119" s="112">
        <v>0</v>
      </c>
      <c r="R119" s="87"/>
      <c r="S119" s="85"/>
      <c r="T119" s="111"/>
      <c r="U119" s="112">
        <v>0</v>
      </c>
      <c r="V119" s="87"/>
      <c r="W119" s="85"/>
      <c r="X119" s="111"/>
      <c r="Y119" s="112">
        <v>0</v>
      </c>
      <c r="Z119" s="87"/>
      <c r="AA119" s="85"/>
      <c r="AB119" s="111"/>
      <c r="AC119" s="112">
        <v>0</v>
      </c>
      <c r="AD119" s="87"/>
      <c r="AE119" s="85"/>
      <c r="AF119" s="111"/>
      <c r="AG119" s="112">
        <v>0</v>
      </c>
      <c r="AH119" s="87"/>
      <c r="AI119" s="85"/>
      <c r="AJ119" s="111"/>
      <c r="AK119" s="112">
        <v>0</v>
      </c>
      <c r="AL119" s="87"/>
      <c r="AM119" s="85"/>
      <c r="AN119" s="111"/>
      <c r="AO119" s="112">
        <v>0</v>
      </c>
      <c r="AP119" s="87"/>
      <c r="AQ119" s="85"/>
      <c r="AR119" s="111"/>
      <c r="AS119" s="112">
        <v>0</v>
      </c>
      <c r="AT119" s="87"/>
      <c r="AU119" s="85"/>
      <c r="AV119" s="111"/>
      <c r="AW119" s="112">
        <v>0</v>
      </c>
      <c r="AX119" s="87"/>
      <c r="AY119" s="85"/>
      <c r="AZ119" s="267">
        <f>SUM(E119,I119,M119,Q119,U119,Y119,AC119,AG119,AK119,AO119,AS119,AW119)</f>
        <v>0</v>
      </c>
      <c r="BA119" s="88">
        <f>SUM($G119,$K119,$O119,$S119,$W119,$AA119,$AE119,$AI119,$AM119,$AQ119,$AU119,$AY119)</f>
        <v>0</v>
      </c>
      <c r="BC119">
        <f>IF($A119&lt;&gt;"",COUNTIF($BD$3:$BD119,$BD119),0)</f>
        <v>0</v>
      </c>
      <c r="BD119" t="str">
        <f>IF($A119&lt;&gt;"",VLOOKUP(TRUNC(MID($A119,1,2),0),Plano_Contas!$H$3:$J$103,2,TRUE),"")</f>
        <v/>
      </c>
      <c r="BE119" s="201" t="str">
        <f t="shared" si="3"/>
        <v/>
      </c>
      <c r="BF119" t="str">
        <f ca="1">IF($BT119&lt;&gt;"",SUMIF($BD$3:$BD$1004,"="&amp;$BD119,INDIRECT(ADDRESS(3,BF$2,1,1)):INDIRECT(ADDRESS(1004,BF$2,1,1))),"")</f>
        <v/>
      </c>
      <c r="BG119" t="str">
        <f ca="1">IF($BT119&lt;&gt;"",SUMIF($BD$3:$BD$1004,"="&amp;$BD119,INDIRECT(ADDRESS(3,BG$2,1,1)):INDIRECT(ADDRESS(1004,BG$2,1,1))),"")</f>
        <v/>
      </c>
      <c r="BH119" t="str">
        <f ca="1">IF($BT119&lt;&gt;"",SUMIF($BD$3:$BD$1004,"="&amp;$BD119,INDIRECT(ADDRESS(3,BH$2,1,1)):INDIRECT(ADDRESS(1004,BH$2,1,1))),"")</f>
        <v/>
      </c>
      <c r="BI119" t="str">
        <f ca="1">IF($BT119&lt;&gt;"",SUMIF($BD$3:$BD$1004,"="&amp;$BD119,INDIRECT(ADDRESS(3,BI$2,1,1)):INDIRECT(ADDRESS(1004,BI$2,1,1))),"")</f>
        <v/>
      </c>
      <c r="BJ119" t="str">
        <f ca="1">IF($BT119&lt;&gt;"",SUMIF($BD$3:$BD$1004,"="&amp;$BD119,INDIRECT(ADDRESS(3,BJ$2,1,1)):INDIRECT(ADDRESS(1004,BJ$2,1,1))),"")</f>
        <v/>
      </c>
      <c r="BK119" t="str">
        <f ca="1">IF($BT119&lt;&gt;"",SUMIF($BD$3:$BD$1004,"="&amp;$BD119,INDIRECT(ADDRESS(3,BK$2,1,1)):INDIRECT(ADDRESS(1004,BK$2,1,1))),"")</f>
        <v/>
      </c>
      <c r="BL119" t="str">
        <f ca="1">IF($BT119&lt;&gt;"",SUMIF($BD$3:$BD$1004,"="&amp;$BD119,INDIRECT(ADDRESS(3,BL$2,1,1)):INDIRECT(ADDRESS(1004,BL$2,1,1))),"")</f>
        <v/>
      </c>
      <c r="BM119" t="str">
        <f ca="1">IF($BT119&lt;&gt;"",SUMIF($BD$3:$BD$1004,"="&amp;$BD119,INDIRECT(ADDRESS(3,BM$2,1,1)):INDIRECT(ADDRESS(1004,BM$2,1,1))),"")</f>
        <v/>
      </c>
      <c r="BN119" t="str">
        <f ca="1">IF($BT119&lt;&gt;"",SUMIF($BD$3:$BD$1004,"="&amp;$BD119,INDIRECT(ADDRESS(3,BN$2,1,1)):INDIRECT(ADDRESS(1004,BN$2,1,1))),"")</f>
        <v/>
      </c>
      <c r="BO119" t="str">
        <f ca="1">IF($BT119&lt;&gt;"",SUMIF($BD$3:$BD$1004,"="&amp;$BD119,INDIRECT(ADDRESS(3,BO$2,1,1)):INDIRECT(ADDRESS(1004,BO$2,1,1))),"")</f>
        <v/>
      </c>
      <c r="BP119" t="str">
        <f ca="1">IF($BT119&lt;&gt;"",SUMIF($BD$3:$BD$1004,"="&amp;$BD119,INDIRECT(ADDRESS(3,BP$2,1,1)):INDIRECT(ADDRESS(1004,BP$2,1,1))),"")</f>
        <v/>
      </c>
      <c r="BQ119" t="str">
        <f ca="1">IF($BT119&lt;&gt;"",SUMIF($BD$3:$BD$1004,"="&amp;$BD119,INDIRECT(ADDRESS(3,BQ$2,1,1)):INDIRECT(ADDRESS(1004,BQ$2,1,1))),"")</f>
        <v/>
      </c>
      <c r="BR119" t="str">
        <f ca="1">IF($BT119&lt;&gt;"",SUMIF($BD$3:$BD$1004,"="&amp;$BD119,INDIRECT(ADDRESS(3,BR$2,1,1)):INDIRECT(ADDRESS(1004,BR$2,1,1))),"")</f>
        <v/>
      </c>
      <c r="BS119" t="str">
        <f>IF($A119&lt;&gt;"",VLOOKUP(TRUNC(MID($A119,1,2),0),Plano_Contas!$H$3:$J$103,3,TRUE),"")</f>
        <v/>
      </c>
      <c r="BT119" t="str">
        <f t="shared" si="4"/>
        <v/>
      </c>
      <c r="BV119">
        <f>Empresas!C119</f>
        <v>0</v>
      </c>
    </row>
    <row r="120" spans="1:74" ht="13.5" hidden="1" thickBot="1" x14ac:dyDescent="0.25">
      <c r="A120" s="89"/>
      <c r="B120" s="52" t="str">
        <f>IF($A120&lt;&gt;"",VLOOKUP(""&amp;$A120,Plano_Contas!$A$3:$F$1003,6,0),"")</f>
        <v/>
      </c>
      <c r="C120" s="91"/>
      <c r="D120" s="111"/>
      <c r="E120" s="112">
        <v>0</v>
      </c>
      <c r="F120" s="87"/>
      <c r="G120" s="85"/>
      <c r="H120" s="111"/>
      <c r="I120" s="112">
        <v>0</v>
      </c>
      <c r="J120" s="87"/>
      <c r="K120" s="85"/>
      <c r="L120" s="111"/>
      <c r="M120" s="112">
        <v>0</v>
      </c>
      <c r="N120" s="87"/>
      <c r="O120" s="85"/>
      <c r="P120" s="111"/>
      <c r="Q120" s="112">
        <v>0</v>
      </c>
      <c r="R120" s="87"/>
      <c r="S120" s="85"/>
      <c r="T120" s="111"/>
      <c r="U120" s="112">
        <v>0</v>
      </c>
      <c r="V120" s="87"/>
      <c r="W120" s="85"/>
      <c r="X120" s="111"/>
      <c r="Y120" s="112">
        <v>0</v>
      </c>
      <c r="Z120" s="87"/>
      <c r="AA120" s="85"/>
      <c r="AB120" s="111"/>
      <c r="AC120" s="112">
        <v>0</v>
      </c>
      <c r="AD120" s="87"/>
      <c r="AE120" s="85"/>
      <c r="AF120" s="111"/>
      <c r="AG120" s="112">
        <v>0</v>
      </c>
      <c r="AH120" s="87"/>
      <c r="AI120" s="85"/>
      <c r="AJ120" s="111"/>
      <c r="AK120" s="112">
        <v>0</v>
      </c>
      <c r="AL120" s="87"/>
      <c r="AM120" s="85"/>
      <c r="AN120" s="111"/>
      <c r="AO120" s="112">
        <v>0</v>
      </c>
      <c r="AP120" s="87"/>
      <c r="AQ120" s="85"/>
      <c r="AR120" s="111"/>
      <c r="AS120" s="112">
        <v>0</v>
      </c>
      <c r="AT120" s="87"/>
      <c r="AU120" s="85"/>
      <c r="AV120" s="111"/>
      <c r="AW120" s="112">
        <v>0</v>
      </c>
      <c r="AX120" s="87"/>
      <c r="AY120" s="85"/>
      <c r="AZ120" s="267">
        <f>SUM(E120,I120,M120,Q120,U120,Y120,AC120,AG120,AK120,AO120,AS120,AW120)</f>
        <v>0</v>
      </c>
      <c r="BA120" s="88">
        <f>SUM($G120,$K120,$O120,$S120,$W120,$AA120,$AE120,$AI120,$AM120,$AQ120,$AU120,$AY120)</f>
        <v>0</v>
      </c>
      <c r="BC120">
        <f>IF($A120&lt;&gt;"",COUNTIF($BD$3:$BD120,$BD120),0)</f>
        <v>0</v>
      </c>
      <c r="BD120" t="str">
        <f>IF($A120&lt;&gt;"",VLOOKUP(TRUNC(MID($A120,1,2),0),Plano_Contas!$H$3:$J$103,2,TRUE),"")</f>
        <v/>
      </c>
      <c r="BE120" s="201" t="str">
        <f t="shared" si="3"/>
        <v/>
      </c>
      <c r="BF120" t="str">
        <f ca="1">IF($BT120&lt;&gt;"",SUMIF($BD$3:$BD$1004,"="&amp;$BD120,INDIRECT(ADDRESS(3,BF$2,1,1)):INDIRECT(ADDRESS(1004,BF$2,1,1))),"")</f>
        <v/>
      </c>
      <c r="BG120" t="str">
        <f ca="1">IF($BT120&lt;&gt;"",SUMIF($BD$3:$BD$1004,"="&amp;$BD120,INDIRECT(ADDRESS(3,BG$2,1,1)):INDIRECT(ADDRESS(1004,BG$2,1,1))),"")</f>
        <v/>
      </c>
      <c r="BH120" t="str">
        <f ca="1">IF($BT120&lt;&gt;"",SUMIF($BD$3:$BD$1004,"="&amp;$BD120,INDIRECT(ADDRESS(3,BH$2,1,1)):INDIRECT(ADDRESS(1004,BH$2,1,1))),"")</f>
        <v/>
      </c>
      <c r="BI120" t="str">
        <f ca="1">IF($BT120&lt;&gt;"",SUMIF($BD$3:$BD$1004,"="&amp;$BD120,INDIRECT(ADDRESS(3,BI$2,1,1)):INDIRECT(ADDRESS(1004,BI$2,1,1))),"")</f>
        <v/>
      </c>
      <c r="BJ120" t="str">
        <f ca="1">IF($BT120&lt;&gt;"",SUMIF($BD$3:$BD$1004,"="&amp;$BD120,INDIRECT(ADDRESS(3,BJ$2,1,1)):INDIRECT(ADDRESS(1004,BJ$2,1,1))),"")</f>
        <v/>
      </c>
      <c r="BK120" t="str">
        <f ca="1">IF($BT120&lt;&gt;"",SUMIF($BD$3:$BD$1004,"="&amp;$BD120,INDIRECT(ADDRESS(3,BK$2,1,1)):INDIRECT(ADDRESS(1004,BK$2,1,1))),"")</f>
        <v/>
      </c>
      <c r="BL120" t="str">
        <f ca="1">IF($BT120&lt;&gt;"",SUMIF($BD$3:$BD$1004,"="&amp;$BD120,INDIRECT(ADDRESS(3,BL$2,1,1)):INDIRECT(ADDRESS(1004,BL$2,1,1))),"")</f>
        <v/>
      </c>
      <c r="BM120" t="str">
        <f ca="1">IF($BT120&lt;&gt;"",SUMIF($BD$3:$BD$1004,"="&amp;$BD120,INDIRECT(ADDRESS(3,BM$2,1,1)):INDIRECT(ADDRESS(1004,BM$2,1,1))),"")</f>
        <v/>
      </c>
      <c r="BN120" t="str">
        <f ca="1">IF($BT120&lt;&gt;"",SUMIF($BD$3:$BD$1004,"="&amp;$BD120,INDIRECT(ADDRESS(3,BN$2,1,1)):INDIRECT(ADDRESS(1004,BN$2,1,1))),"")</f>
        <v/>
      </c>
      <c r="BO120" t="str">
        <f ca="1">IF($BT120&lt;&gt;"",SUMIF($BD$3:$BD$1004,"="&amp;$BD120,INDIRECT(ADDRESS(3,BO$2,1,1)):INDIRECT(ADDRESS(1004,BO$2,1,1))),"")</f>
        <v/>
      </c>
      <c r="BP120" t="str">
        <f ca="1">IF($BT120&lt;&gt;"",SUMIF($BD$3:$BD$1004,"="&amp;$BD120,INDIRECT(ADDRESS(3,BP$2,1,1)):INDIRECT(ADDRESS(1004,BP$2,1,1))),"")</f>
        <v/>
      </c>
      <c r="BQ120" t="str">
        <f ca="1">IF($BT120&lt;&gt;"",SUMIF($BD$3:$BD$1004,"="&amp;$BD120,INDIRECT(ADDRESS(3,BQ$2,1,1)):INDIRECT(ADDRESS(1004,BQ$2,1,1))),"")</f>
        <v/>
      </c>
      <c r="BR120" t="str">
        <f ca="1">IF($BT120&lt;&gt;"",SUMIF($BD$3:$BD$1004,"="&amp;$BD120,INDIRECT(ADDRESS(3,BR$2,1,1)):INDIRECT(ADDRESS(1004,BR$2,1,1))),"")</f>
        <v/>
      </c>
      <c r="BS120" t="str">
        <f>IF($A120&lt;&gt;"",VLOOKUP(TRUNC(MID($A120,1,2),0),Plano_Contas!$H$3:$J$103,3,TRUE),"")</f>
        <v/>
      </c>
      <c r="BT120" t="str">
        <f t="shared" si="4"/>
        <v/>
      </c>
      <c r="BV120">
        <f>Empresas!C120</f>
        <v>0</v>
      </c>
    </row>
    <row r="121" spans="1:74" ht="13.5" hidden="1" thickBot="1" x14ac:dyDescent="0.25">
      <c r="A121" s="89"/>
      <c r="B121" s="52" t="str">
        <f>IF($A121&lt;&gt;"",VLOOKUP(""&amp;$A121,Plano_Contas!$A$3:$F$1003,6,0),"")</f>
        <v/>
      </c>
      <c r="C121" s="91"/>
      <c r="D121" s="111"/>
      <c r="E121" s="112">
        <v>0</v>
      </c>
      <c r="F121" s="87"/>
      <c r="G121" s="85"/>
      <c r="H121" s="111"/>
      <c r="I121" s="112">
        <v>0</v>
      </c>
      <c r="J121" s="87"/>
      <c r="K121" s="85"/>
      <c r="L121" s="111"/>
      <c r="M121" s="112">
        <v>0</v>
      </c>
      <c r="N121" s="87"/>
      <c r="O121" s="85"/>
      <c r="P121" s="111"/>
      <c r="Q121" s="112">
        <v>0</v>
      </c>
      <c r="R121" s="87"/>
      <c r="S121" s="85"/>
      <c r="T121" s="111"/>
      <c r="U121" s="112">
        <v>0</v>
      </c>
      <c r="V121" s="87"/>
      <c r="W121" s="85"/>
      <c r="X121" s="111"/>
      <c r="Y121" s="112">
        <v>0</v>
      </c>
      <c r="Z121" s="87"/>
      <c r="AA121" s="85"/>
      <c r="AB121" s="111"/>
      <c r="AC121" s="112">
        <v>0</v>
      </c>
      <c r="AD121" s="87"/>
      <c r="AE121" s="85"/>
      <c r="AF121" s="111"/>
      <c r="AG121" s="112">
        <v>0</v>
      </c>
      <c r="AH121" s="87"/>
      <c r="AI121" s="85"/>
      <c r="AJ121" s="111"/>
      <c r="AK121" s="112">
        <v>0</v>
      </c>
      <c r="AL121" s="87"/>
      <c r="AM121" s="85"/>
      <c r="AN121" s="111"/>
      <c r="AO121" s="112">
        <v>0</v>
      </c>
      <c r="AP121" s="87"/>
      <c r="AQ121" s="85"/>
      <c r="AR121" s="111"/>
      <c r="AS121" s="112">
        <v>0</v>
      </c>
      <c r="AT121" s="87"/>
      <c r="AU121" s="85"/>
      <c r="AV121" s="111"/>
      <c r="AW121" s="112">
        <v>0</v>
      </c>
      <c r="AX121" s="87"/>
      <c r="AY121" s="85"/>
      <c r="AZ121" s="267">
        <f>SUM(E121,I121,M121,Q121,U121,Y121,AC121,AG121,AK121,AO121,AS121,AW121)</f>
        <v>0</v>
      </c>
      <c r="BA121" s="88">
        <f>SUM($G121,$K121,$O121,$S121,$W121,$AA121,$AE121,$AI121,$AM121,$AQ121,$AU121,$AY121)</f>
        <v>0</v>
      </c>
      <c r="BC121">
        <f>IF($A121&lt;&gt;"",COUNTIF($BD$3:$BD121,$BD121),0)</f>
        <v>0</v>
      </c>
      <c r="BD121" t="str">
        <f>IF($A121&lt;&gt;"",VLOOKUP(TRUNC(MID($A121,1,2),0),Plano_Contas!$H$3:$J$103,2,TRUE),"")</f>
        <v/>
      </c>
      <c r="BE121" s="201" t="str">
        <f t="shared" si="3"/>
        <v/>
      </c>
      <c r="BF121" t="str">
        <f ca="1">IF($BT121&lt;&gt;"",SUMIF($BD$3:$BD$1004,"="&amp;$BD121,INDIRECT(ADDRESS(3,BF$2,1,1)):INDIRECT(ADDRESS(1004,BF$2,1,1))),"")</f>
        <v/>
      </c>
      <c r="BG121" t="str">
        <f ca="1">IF($BT121&lt;&gt;"",SUMIF($BD$3:$BD$1004,"="&amp;$BD121,INDIRECT(ADDRESS(3,BG$2,1,1)):INDIRECT(ADDRESS(1004,BG$2,1,1))),"")</f>
        <v/>
      </c>
      <c r="BH121" t="str">
        <f ca="1">IF($BT121&lt;&gt;"",SUMIF($BD$3:$BD$1004,"="&amp;$BD121,INDIRECT(ADDRESS(3,BH$2,1,1)):INDIRECT(ADDRESS(1004,BH$2,1,1))),"")</f>
        <v/>
      </c>
      <c r="BI121" t="str">
        <f ca="1">IF($BT121&lt;&gt;"",SUMIF($BD$3:$BD$1004,"="&amp;$BD121,INDIRECT(ADDRESS(3,BI$2,1,1)):INDIRECT(ADDRESS(1004,BI$2,1,1))),"")</f>
        <v/>
      </c>
      <c r="BJ121" t="str">
        <f ca="1">IF($BT121&lt;&gt;"",SUMIF($BD$3:$BD$1004,"="&amp;$BD121,INDIRECT(ADDRESS(3,BJ$2,1,1)):INDIRECT(ADDRESS(1004,BJ$2,1,1))),"")</f>
        <v/>
      </c>
      <c r="BK121" t="str">
        <f ca="1">IF($BT121&lt;&gt;"",SUMIF($BD$3:$BD$1004,"="&amp;$BD121,INDIRECT(ADDRESS(3,BK$2,1,1)):INDIRECT(ADDRESS(1004,BK$2,1,1))),"")</f>
        <v/>
      </c>
      <c r="BL121" t="str">
        <f ca="1">IF($BT121&lt;&gt;"",SUMIF($BD$3:$BD$1004,"="&amp;$BD121,INDIRECT(ADDRESS(3,BL$2,1,1)):INDIRECT(ADDRESS(1004,BL$2,1,1))),"")</f>
        <v/>
      </c>
      <c r="BM121" t="str">
        <f ca="1">IF($BT121&lt;&gt;"",SUMIF($BD$3:$BD$1004,"="&amp;$BD121,INDIRECT(ADDRESS(3,BM$2,1,1)):INDIRECT(ADDRESS(1004,BM$2,1,1))),"")</f>
        <v/>
      </c>
      <c r="BN121" t="str">
        <f ca="1">IF($BT121&lt;&gt;"",SUMIF($BD$3:$BD$1004,"="&amp;$BD121,INDIRECT(ADDRESS(3,BN$2,1,1)):INDIRECT(ADDRESS(1004,BN$2,1,1))),"")</f>
        <v/>
      </c>
      <c r="BO121" t="str">
        <f ca="1">IF($BT121&lt;&gt;"",SUMIF($BD$3:$BD$1004,"="&amp;$BD121,INDIRECT(ADDRESS(3,BO$2,1,1)):INDIRECT(ADDRESS(1004,BO$2,1,1))),"")</f>
        <v/>
      </c>
      <c r="BP121" t="str">
        <f ca="1">IF($BT121&lt;&gt;"",SUMIF($BD$3:$BD$1004,"="&amp;$BD121,INDIRECT(ADDRESS(3,BP$2,1,1)):INDIRECT(ADDRESS(1004,BP$2,1,1))),"")</f>
        <v/>
      </c>
      <c r="BQ121" t="str">
        <f ca="1">IF($BT121&lt;&gt;"",SUMIF($BD$3:$BD$1004,"="&amp;$BD121,INDIRECT(ADDRESS(3,BQ$2,1,1)):INDIRECT(ADDRESS(1004,BQ$2,1,1))),"")</f>
        <v/>
      </c>
      <c r="BR121" t="str">
        <f ca="1">IF($BT121&lt;&gt;"",SUMIF($BD$3:$BD$1004,"="&amp;$BD121,INDIRECT(ADDRESS(3,BR$2,1,1)):INDIRECT(ADDRESS(1004,BR$2,1,1))),"")</f>
        <v/>
      </c>
      <c r="BS121" t="str">
        <f>IF($A121&lt;&gt;"",VLOOKUP(TRUNC(MID($A121,1,2),0),Plano_Contas!$H$3:$J$103,3,TRUE),"")</f>
        <v/>
      </c>
      <c r="BT121" t="str">
        <f t="shared" si="4"/>
        <v/>
      </c>
      <c r="BV121">
        <f>Empresas!C121</f>
        <v>0</v>
      </c>
    </row>
    <row r="122" spans="1:74" ht="13.5" hidden="1" thickBot="1" x14ac:dyDescent="0.25">
      <c r="A122" s="89"/>
      <c r="B122" s="52" t="str">
        <f>IF($A122&lt;&gt;"",VLOOKUP(""&amp;$A122,Plano_Contas!$A$3:$F$1003,6,0),"")</f>
        <v/>
      </c>
      <c r="C122" s="91"/>
      <c r="D122" s="111"/>
      <c r="E122" s="112">
        <v>0</v>
      </c>
      <c r="F122" s="87"/>
      <c r="G122" s="85"/>
      <c r="H122" s="111"/>
      <c r="I122" s="112">
        <v>0</v>
      </c>
      <c r="J122" s="87"/>
      <c r="K122" s="85"/>
      <c r="L122" s="111"/>
      <c r="M122" s="112">
        <v>0</v>
      </c>
      <c r="N122" s="87"/>
      <c r="O122" s="85"/>
      <c r="P122" s="111"/>
      <c r="Q122" s="112">
        <v>0</v>
      </c>
      <c r="R122" s="87"/>
      <c r="S122" s="85"/>
      <c r="T122" s="111"/>
      <c r="U122" s="112">
        <v>0</v>
      </c>
      <c r="V122" s="87"/>
      <c r="W122" s="85"/>
      <c r="X122" s="111"/>
      <c r="Y122" s="112">
        <v>0</v>
      </c>
      <c r="Z122" s="87"/>
      <c r="AA122" s="85"/>
      <c r="AB122" s="111"/>
      <c r="AC122" s="112">
        <v>0</v>
      </c>
      <c r="AD122" s="87"/>
      <c r="AE122" s="85"/>
      <c r="AF122" s="111"/>
      <c r="AG122" s="112">
        <v>0</v>
      </c>
      <c r="AH122" s="87"/>
      <c r="AI122" s="85"/>
      <c r="AJ122" s="111"/>
      <c r="AK122" s="112">
        <v>0</v>
      </c>
      <c r="AL122" s="87"/>
      <c r="AM122" s="85"/>
      <c r="AN122" s="111"/>
      <c r="AO122" s="112">
        <v>0</v>
      </c>
      <c r="AP122" s="87"/>
      <c r="AQ122" s="85"/>
      <c r="AR122" s="111"/>
      <c r="AS122" s="112">
        <v>0</v>
      </c>
      <c r="AT122" s="87"/>
      <c r="AU122" s="85"/>
      <c r="AV122" s="111"/>
      <c r="AW122" s="112">
        <v>0</v>
      </c>
      <c r="AX122" s="87"/>
      <c r="AY122" s="85"/>
      <c r="AZ122" s="267">
        <f>SUM(E122,I122,M122,Q122,U122,Y122,AC122,AG122,AK122,AO122,AS122,AW122)</f>
        <v>0</v>
      </c>
      <c r="BA122" s="88">
        <f>SUM($G122,$K122,$O122,$S122,$W122,$AA122,$AE122,$AI122,$AM122,$AQ122,$AU122,$AY122)</f>
        <v>0</v>
      </c>
      <c r="BC122">
        <f>IF($A122&lt;&gt;"",COUNTIF($BD$3:$BD122,$BD122),0)</f>
        <v>0</v>
      </c>
      <c r="BD122" t="str">
        <f>IF($A122&lt;&gt;"",VLOOKUP(TRUNC(MID($A122,1,2),0),Plano_Contas!$H$3:$J$103,2,TRUE),"")</f>
        <v/>
      </c>
      <c r="BE122" s="201" t="str">
        <f t="shared" si="3"/>
        <v/>
      </c>
      <c r="BF122" t="str">
        <f ca="1">IF($BT122&lt;&gt;"",SUMIF($BD$3:$BD$1004,"="&amp;$BD122,INDIRECT(ADDRESS(3,BF$2,1,1)):INDIRECT(ADDRESS(1004,BF$2,1,1))),"")</f>
        <v/>
      </c>
      <c r="BG122" t="str">
        <f ca="1">IF($BT122&lt;&gt;"",SUMIF($BD$3:$BD$1004,"="&amp;$BD122,INDIRECT(ADDRESS(3,BG$2,1,1)):INDIRECT(ADDRESS(1004,BG$2,1,1))),"")</f>
        <v/>
      </c>
      <c r="BH122" t="str">
        <f ca="1">IF($BT122&lt;&gt;"",SUMIF($BD$3:$BD$1004,"="&amp;$BD122,INDIRECT(ADDRESS(3,BH$2,1,1)):INDIRECT(ADDRESS(1004,BH$2,1,1))),"")</f>
        <v/>
      </c>
      <c r="BI122" t="str">
        <f ca="1">IF($BT122&lt;&gt;"",SUMIF($BD$3:$BD$1004,"="&amp;$BD122,INDIRECT(ADDRESS(3,BI$2,1,1)):INDIRECT(ADDRESS(1004,BI$2,1,1))),"")</f>
        <v/>
      </c>
      <c r="BJ122" t="str">
        <f ca="1">IF($BT122&lt;&gt;"",SUMIF($BD$3:$BD$1004,"="&amp;$BD122,INDIRECT(ADDRESS(3,BJ$2,1,1)):INDIRECT(ADDRESS(1004,BJ$2,1,1))),"")</f>
        <v/>
      </c>
      <c r="BK122" t="str">
        <f ca="1">IF($BT122&lt;&gt;"",SUMIF($BD$3:$BD$1004,"="&amp;$BD122,INDIRECT(ADDRESS(3,BK$2,1,1)):INDIRECT(ADDRESS(1004,BK$2,1,1))),"")</f>
        <v/>
      </c>
      <c r="BL122" t="str">
        <f ca="1">IF($BT122&lt;&gt;"",SUMIF($BD$3:$BD$1004,"="&amp;$BD122,INDIRECT(ADDRESS(3,BL$2,1,1)):INDIRECT(ADDRESS(1004,BL$2,1,1))),"")</f>
        <v/>
      </c>
      <c r="BM122" t="str">
        <f ca="1">IF($BT122&lt;&gt;"",SUMIF($BD$3:$BD$1004,"="&amp;$BD122,INDIRECT(ADDRESS(3,BM$2,1,1)):INDIRECT(ADDRESS(1004,BM$2,1,1))),"")</f>
        <v/>
      </c>
      <c r="BN122" t="str">
        <f ca="1">IF($BT122&lt;&gt;"",SUMIF($BD$3:$BD$1004,"="&amp;$BD122,INDIRECT(ADDRESS(3,BN$2,1,1)):INDIRECT(ADDRESS(1004,BN$2,1,1))),"")</f>
        <v/>
      </c>
      <c r="BO122" t="str">
        <f ca="1">IF($BT122&lt;&gt;"",SUMIF($BD$3:$BD$1004,"="&amp;$BD122,INDIRECT(ADDRESS(3,BO$2,1,1)):INDIRECT(ADDRESS(1004,BO$2,1,1))),"")</f>
        <v/>
      </c>
      <c r="BP122" t="str">
        <f ca="1">IF($BT122&lt;&gt;"",SUMIF($BD$3:$BD$1004,"="&amp;$BD122,INDIRECT(ADDRESS(3,BP$2,1,1)):INDIRECT(ADDRESS(1004,BP$2,1,1))),"")</f>
        <v/>
      </c>
      <c r="BQ122" t="str">
        <f ca="1">IF($BT122&lt;&gt;"",SUMIF($BD$3:$BD$1004,"="&amp;$BD122,INDIRECT(ADDRESS(3,BQ$2,1,1)):INDIRECT(ADDRESS(1004,BQ$2,1,1))),"")</f>
        <v/>
      </c>
      <c r="BR122" t="str">
        <f ca="1">IF($BT122&lt;&gt;"",SUMIF($BD$3:$BD$1004,"="&amp;$BD122,INDIRECT(ADDRESS(3,BR$2,1,1)):INDIRECT(ADDRESS(1004,BR$2,1,1))),"")</f>
        <v/>
      </c>
      <c r="BS122" t="str">
        <f>IF($A122&lt;&gt;"",VLOOKUP(TRUNC(MID($A122,1,2),0),Plano_Contas!$H$3:$J$103,3,TRUE),"")</f>
        <v/>
      </c>
      <c r="BT122" t="str">
        <f t="shared" si="4"/>
        <v/>
      </c>
      <c r="BV122">
        <f>Empresas!C122</f>
        <v>0</v>
      </c>
    </row>
    <row r="123" spans="1:74" ht="13.5" hidden="1" thickBot="1" x14ac:dyDescent="0.25">
      <c r="A123" s="89"/>
      <c r="B123" s="52" t="str">
        <f>IF($A123&lt;&gt;"",VLOOKUP(""&amp;$A123,Plano_Contas!$A$3:$F$1003,6,0),"")</f>
        <v/>
      </c>
      <c r="C123" s="91"/>
      <c r="D123" s="111"/>
      <c r="E123" s="112">
        <v>0</v>
      </c>
      <c r="F123" s="87"/>
      <c r="G123" s="85"/>
      <c r="H123" s="111"/>
      <c r="I123" s="112">
        <v>0</v>
      </c>
      <c r="J123" s="87"/>
      <c r="K123" s="85"/>
      <c r="L123" s="111"/>
      <c r="M123" s="112">
        <v>0</v>
      </c>
      <c r="N123" s="87"/>
      <c r="O123" s="85"/>
      <c r="P123" s="111"/>
      <c r="Q123" s="112">
        <v>0</v>
      </c>
      <c r="R123" s="87"/>
      <c r="S123" s="85"/>
      <c r="T123" s="111"/>
      <c r="U123" s="112">
        <v>0</v>
      </c>
      <c r="V123" s="87"/>
      <c r="W123" s="85"/>
      <c r="X123" s="111"/>
      <c r="Y123" s="112">
        <v>0</v>
      </c>
      <c r="Z123" s="87"/>
      <c r="AA123" s="85"/>
      <c r="AB123" s="111"/>
      <c r="AC123" s="112">
        <v>0</v>
      </c>
      <c r="AD123" s="87"/>
      <c r="AE123" s="85"/>
      <c r="AF123" s="111"/>
      <c r="AG123" s="112">
        <v>0</v>
      </c>
      <c r="AH123" s="87"/>
      <c r="AI123" s="85"/>
      <c r="AJ123" s="111"/>
      <c r="AK123" s="112">
        <v>0</v>
      </c>
      <c r="AL123" s="87"/>
      <c r="AM123" s="85"/>
      <c r="AN123" s="111"/>
      <c r="AO123" s="112">
        <v>0</v>
      </c>
      <c r="AP123" s="87"/>
      <c r="AQ123" s="85"/>
      <c r="AR123" s="111"/>
      <c r="AS123" s="112">
        <v>0</v>
      </c>
      <c r="AT123" s="87"/>
      <c r="AU123" s="85"/>
      <c r="AV123" s="111"/>
      <c r="AW123" s="112">
        <v>0</v>
      </c>
      <c r="AX123" s="87"/>
      <c r="AY123" s="85"/>
      <c r="AZ123" s="267">
        <f>SUM(E123,I123,M123,Q123,U123,Y123,AC123,AG123,AK123,AO123,AS123,AW123)</f>
        <v>0</v>
      </c>
      <c r="BA123" s="88">
        <f>SUM($G123,$K123,$O123,$S123,$W123,$AA123,$AE123,$AI123,$AM123,$AQ123,$AU123,$AY123)</f>
        <v>0</v>
      </c>
      <c r="BC123">
        <f>IF($A123&lt;&gt;"",COUNTIF($BD$3:$BD123,$BD123),0)</f>
        <v>0</v>
      </c>
      <c r="BD123" t="str">
        <f>IF($A123&lt;&gt;"",VLOOKUP(TRUNC(MID($A123,1,2),0),Plano_Contas!$H$3:$J$103,2,TRUE),"")</f>
        <v/>
      </c>
      <c r="BE123" s="201" t="str">
        <f t="shared" si="3"/>
        <v/>
      </c>
      <c r="BF123" t="str">
        <f ca="1">IF($BT123&lt;&gt;"",SUMIF($BD$3:$BD$1004,"="&amp;$BD123,INDIRECT(ADDRESS(3,BF$2,1,1)):INDIRECT(ADDRESS(1004,BF$2,1,1))),"")</f>
        <v/>
      </c>
      <c r="BG123" t="str">
        <f ca="1">IF($BT123&lt;&gt;"",SUMIF($BD$3:$BD$1004,"="&amp;$BD123,INDIRECT(ADDRESS(3,BG$2,1,1)):INDIRECT(ADDRESS(1004,BG$2,1,1))),"")</f>
        <v/>
      </c>
      <c r="BH123" t="str">
        <f ca="1">IF($BT123&lt;&gt;"",SUMIF($BD$3:$BD$1004,"="&amp;$BD123,INDIRECT(ADDRESS(3,BH$2,1,1)):INDIRECT(ADDRESS(1004,BH$2,1,1))),"")</f>
        <v/>
      </c>
      <c r="BI123" t="str">
        <f ca="1">IF($BT123&lt;&gt;"",SUMIF($BD$3:$BD$1004,"="&amp;$BD123,INDIRECT(ADDRESS(3,BI$2,1,1)):INDIRECT(ADDRESS(1004,BI$2,1,1))),"")</f>
        <v/>
      </c>
      <c r="BJ123" t="str">
        <f ca="1">IF($BT123&lt;&gt;"",SUMIF($BD$3:$BD$1004,"="&amp;$BD123,INDIRECT(ADDRESS(3,BJ$2,1,1)):INDIRECT(ADDRESS(1004,BJ$2,1,1))),"")</f>
        <v/>
      </c>
      <c r="BK123" t="str">
        <f ca="1">IF($BT123&lt;&gt;"",SUMIF($BD$3:$BD$1004,"="&amp;$BD123,INDIRECT(ADDRESS(3,BK$2,1,1)):INDIRECT(ADDRESS(1004,BK$2,1,1))),"")</f>
        <v/>
      </c>
      <c r="BL123" t="str">
        <f ca="1">IF($BT123&lt;&gt;"",SUMIF($BD$3:$BD$1004,"="&amp;$BD123,INDIRECT(ADDRESS(3,BL$2,1,1)):INDIRECT(ADDRESS(1004,BL$2,1,1))),"")</f>
        <v/>
      </c>
      <c r="BM123" t="str">
        <f ca="1">IF($BT123&lt;&gt;"",SUMIF($BD$3:$BD$1004,"="&amp;$BD123,INDIRECT(ADDRESS(3,BM$2,1,1)):INDIRECT(ADDRESS(1004,BM$2,1,1))),"")</f>
        <v/>
      </c>
      <c r="BN123" t="str">
        <f ca="1">IF($BT123&lt;&gt;"",SUMIF($BD$3:$BD$1004,"="&amp;$BD123,INDIRECT(ADDRESS(3,BN$2,1,1)):INDIRECT(ADDRESS(1004,BN$2,1,1))),"")</f>
        <v/>
      </c>
      <c r="BO123" t="str">
        <f ca="1">IF($BT123&lt;&gt;"",SUMIF($BD$3:$BD$1004,"="&amp;$BD123,INDIRECT(ADDRESS(3,BO$2,1,1)):INDIRECT(ADDRESS(1004,BO$2,1,1))),"")</f>
        <v/>
      </c>
      <c r="BP123" t="str">
        <f ca="1">IF($BT123&lt;&gt;"",SUMIF($BD$3:$BD$1004,"="&amp;$BD123,INDIRECT(ADDRESS(3,BP$2,1,1)):INDIRECT(ADDRESS(1004,BP$2,1,1))),"")</f>
        <v/>
      </c>
      <c r="BQ123" t="str">
        <f ca="1">IF($BT123&lt;&gt;"",SUMIF($BD$3:$BD$1004,"="&amp;$BD123,INDIRECT(ADDRESS(3,BQ$2,1,1)):INDIRECT(ADDRESS(1004,BQ$2,1,1))),"")</f>
        <v/>
      </c>
      <c r="BR123" t="str">
        <f ca="1">IF($BT123&lt;&gt;"",SUMIF($BD$3:$BD$1004,"="&amp;$BD123,INDIRECT(ADDRESS(3,BR$2,1,1)):INDIRECT(ADDRESS(1004,BR$2,1,1))),"")</f>
        <v/>
      </c>
      <c r="BS123" t="str">
        <f>IF($A123&lt;&gt;"",VLOOKUP(TRUNC(MID($A123,1,2),0),Plano_Contas!$H$3:$J$103,3,TRUE),"")</f>
        <v/>
      </c>
      <c r="BT123" t="str">
        <f t="shared" si="4"/>
        <v/>
      </c>
      <c r="BV123">
        <f>Empresas!C123</f>
        <v>0</v>
      </c>
    </row>
    <row r="124" spans="1:74" ht="13.5" hidden="1" thickBot="1" x14ac:dyDescent="0.25">
      <c r="A124" s="89"/>
      <c r="B124" s="52" t="str">
        <f>IF($A124&lt;&gt;"",VLOOKUP(""&amp;$A124,Plano_Contas!$A$3:$F$1003,6,0),"")</f>
        <v/>
      </c>
      <c r="C124" s="91"/>
      <c r="D124" s="111"/>
      <c r="E124" s="112">
        <v>0</v>
      </c>
      <c r="F124" s="87"/>
      <c r="G124" s="85"/>
      <c r="H124" s="111"/>
      <c r="I124" s="112">
        <v>0</v>
      </c>
      <c r="J124" s="87"/>
      <c r="K124" s="85"/>
      <c r="L124" s="111"/>
      <c r="M124" s="112">
        <v>0</v>
      </c>
      <c r="N124" s="87"/>
      <c r="O124" s="85"/>
      <c r="P124" s="111"/>
      <c r="Q124" s="112">
        <v>0</v>
      </c>
      <c r="R124" s="87"/>
      <c r="S124" s="85"/>
      <c r="T124" s="111"/>
      <c r="U124" s="112">
        <v>0</v>
      </c>
      <c r="V124" s="87"/>
      <c r="W124" s="85"/>
      <c r="X124" s="111"/>
      <c r="Y124" s="112">
        <v>0</v>
      </c>
      <c r="Z124" s="87"/>
      <c r="AA124" s="85"/>
      <c r="AB124" s="111"/>
      <c r="AC124" s="112">
        <v>0</v>
      </c>
      <c r="AD124" s="87"/>
      <c r="AE124" s="85"/>
      <c r="AF124" s="111"/>
      <c r="AG124" s="112">
        <v>0</v>
      </c>
      <c r="AH124" s="87"/>
      <c r="AI124" s="85"/>
      <c r="AJ124" s="111"/>
      <c r="AK124" s="112">
        <v>0</v>
      </c>
      <c r="AL124" s="87"/>
      <c r="AM124" s="85"/>
      <c r="AN124" s="111"/>
      <c r="AO124" s="112">
        <v>0</v>
      </c>
      <c r="AP124" s="87"/>
      <c r="AQ124" s="85"/>
      <c r="AR124" s="111"/>
      <c r="AS124" s="112">
        <v>0</v>
      </c>
      <c r="AT124" s="87"/>
      <c r="AU124" s="85"/>
      <c r="AV124" s="111"/>
      <c r="AW124" s="112">
        <v>0</v>
      </c>
      <c r="AX124" s="87"/>
      <c r="AY124" s="85"/>
      <c r="AZ124" s="267">
        <f t="shared" ref="AZ68:AZ131" si="5">SUM(E124,I124,M124,Q124,U124,Y124,AC124,AG124,AK124,AO124,AS124,AW124)</f>
        <v>0</v>
      </c>
      <c r="BA124" s="88">
        <f t="shared" ref="BA67:BA130" si="6">SUM($G124,$K124,$O124,$S124,$W124,$AA124,$AE124,$AI124,$AM124,$AQ124,$AU124,$AY124)</f>
        <v>0</v>
      </c>
      <c r="BC124">
        <f>IF($A124&lt;&gt;"",COUNTIF($BD$3:$BD124,$BD124),0)</f>
        <v>0</v>
      </c>
      <c r="BD124" t="str">
        <f>IF($A124&lt;&gt;"",VLOOKUP(TRUNC(MID($A124,1,2),0),Plano_Contas!$H$3:$J$103,2,TRUE),"")</f>
        <v/>
      </c>
      <c r="BE124" s="201" t="str">
        <f t="shared" si="3"/>
        <v/>
      </c>
      <c r="BF124" t="str">
        <f ca="1">IF($BT124&lt;&gt;"",SUMIF($BD$3:$BD$1004,"="&amp;$BD124,INDIRECT(ADDRESS(3,BF$2,1,1)):INDIRECT(ADDRESS(1004,BF$2,1,1))),"")</f>
        <v/>
      </c>
      <c r="BG124" t="str">
        <f ca="1">IF($BT124&lt;&gt;"",SUMIF($BD$3:$BD$1004,"="&amp;$BD124,INDIRECT(ADDRESS(3,BG$2,1,1)):INDIRECT(ADDRESS(1004,BG$2,1,1))),"")</f>
        <v/>
      </c>
      <c r="BH124" t="str">
        <f ca="1">IF($BT124&lt;&gt;"",SUMIF($BD$3:$BD$1004,"="&amp;$BD124,INDIRECT(ADDRESS(3,BH$2,1,1)):INDIRECT(ADDRESS(1004,BH$2,1,1))),"")</f>
        <v/>
      </c>
      <c r="BI124" t="str">
        <f ca="1">IF($BT124&lt;&gt;"",SUMIF($BD$3:$BD$1004,"="&amp;$BD124,INDIRECT(ADDRESS(3,BI$2,1,1)):INDIRECT(ADDRESS(1004,BI$2,1,1))),"")</f>
        <v/>
      </c>
      <c r="BJ124" t="str">
        <f ca="1">IF($BT124&lt;&gt;"",SUMIF($BD$3:$BD$1004,"="&amp;$BD124,INDIRECT(ADDRESS(3,BJ$2,1,1)):INDIRECT(ADDRESS(1004,BJ$2,1,1))),"")</f>
        <v/>
      </c>
      <c r="BK124" t="str">
        <f ca="1">IF($BT124&lt;&gt;"",SUMIF($BD$3:$BD$1004,"="&amp;$BD124,INDIRECT(ADDRESS(3,BK$2,1,1)):INDIRECT(ADDRESS(1004,BK$2,1,1))),"")</f>
        <v/>
      </c>
      <c r="BL124" t="str">
        <f ca="1">IF($BT124&lt;&gt;"",SUMIF($BD$3:$BD$1004,"="&amp;$BD124,INDIRECT(ADDRESS(3,BL$2,1,1)):INDIRECT(ADDRESS(1004,BL$2,1,1))),"")</f>
        <v/>
      </c>
      <c r="BM124" t="str">
        <f ca="1">IF($BT124&lt;&gt;"",SUMIF($BD$3:$BD$1004,"="&amp;$BD124,INDIRECT(ADDRESS(3,BM$2,1,1)):INDIRECT(ADDRESS(1004,BM$2,1,1))),"")</f>
        <v/>
      </c>
      <c r="BN124" t="str">
        <f ca="1">IF($BT124&lt;&gt;"",SUMIF($BD$3:$BD$1004,"="&amp;$BD124,INDIRECT(ADDRESS(3,BN$2,1,1)):INDIRECT(ADDRESS(1004,BN$2,1,1))),"")</f>
        <v/>
      </c>
      <c r="BO124" t="str">
        <f ca="1">IF($BT124&lt;&gt;"",SUMIF($BD$3:$BD$1004,"="&amp;$BD124,INDIRECT(ADDRESS(3,BO$2,1,1)):INDIRECT(ADDRESS(1004,BO$2,1,1))),"")</f>
        <v/>
      </c>
      <c r="BP124" t="str">
        <f ca="1">IF($BT124&lt;&gt;"",SUMIF($BD$3:$BD$1004,"="&amp;$BD124,INDIRECT(ADDRESS(3,BP$2,1,1)):INDIRECT(ADDRESS(1004,BP$2,1,1))),"")</f>
        <v/>
      </c>
      <c r="BQ124" t="str">
        <f ca="1">IF($BT124&lt;&gt;"",SUMIF($BD$3:$BD$1004,"="&amp;$BD124,INDIRECT(ADDRESS(3,BQ$2,1,1)):INDIRECT(ADDRESS(1004,BQ$2,1,1))),"")</f>
        <v/>
      </c>
      <c r="BR124" t="str">
        <f ca="1">IF($BT124&lt;&gt;"",SUMIF($BD$3:$BD$1004,"="&amp;$BD124,INDIRECT(ADDRESS(3,BR$2,1,1)):INDIRECT(ADDRESS(1004,BR$2,1,1))),"")</f>
        <v/>
      </c>
      <c r="BS124" t="str">
        <f>IF($A124&lt;&gt;"",VLOOKUP(TRUNC(MID($A124,1,2),0),Plano_Contas!$H$3:$J$103,3,TRUE),"")</f>
        <v/>
      </c>
      <c r="BT124" t="str">
        <f t="shared" si="4"/>
        <v/>
      </c>
      <c r="BV124">
        <f>Empresas!C124</f>
        <v>0</v>
      </c>
    </row>
    <row r="125" spans="1:74" ht="13.5" hidden="1" thickBot="1" x14ac:dyDescent="0.25">
      <c r="A125" s="89"/>
      <c r="B125" s="52" t="str">
        <f>IF($A125&lt;&gt;"",VLOOKUP(""&amp;$A125,Plano_Contas!$A$3:$F$1003,6,0),"")</f>
        <v/>
      </c>
      <c r="C125" s="91"/>
      <c r="D125" s="111"/>
      <c r="E125" s="112">
        <v>0</v>
      </c>
      <c r="F125" s="87"/>
      <c r="G125" s="85"/>
      <c r="H125" s="111"/>
      <c r="I125" s="112">
        <v>0</v>
      </c>
      <c r="J125" s="87"/>
      <c r="K125" s="85"/>
      <c r="L125" s="111"/>
      <c r="M125" s="112">
        <v>0</v>
      </c>
      <c r="N125" s="87"/>
      <c r="O125" s="85"/>
      <c r="P125" s="111"/>
      <c r="Q125" s="112">
        <v>0</v>
      </c>
      <c r="R125" s="87"/>
      <c r="S125" s="85"/>
      <c r="T125" s="111"/>
      <c r="U125" s="112">
        <v>0</v>
      </c>
      <c r="V125" s="87"/>
      <c r="W125" s="85"/>
      <c r="X125" s="111"/>
      <c r="Y125" s="112">
        <v>0</v>
      </c>
      <c r="Z125" s="87"/>
      <c r="AA125" s="85"/>
      <c r="AB125" s="111"/>
      <c r="AC125" s="112">
        <v>0</v>
      </c>
      <c r="AD125" s="87"/>
      <c r="AE125" s="85"/>
      <c r="AF125" s="111"/>
      <c r="AG125" s="112">
        <v>0</v>
      </c>
      <c r="AH125" s="87"/>
      <c r="AI125" s="85"/>
      <c r="AJ125" s="111"/>
      <c r="AK125" s="112">
        <v>0</v>
      </c>
      <c r="AL125" s="87"/>
      <c r="AM125" s="85"/>
      <c r="AN125" s="111"/>
      <c r="AO125" s="112">
        <v>0</v>
      </c>
      <c r="AP125" s="87"/>
      <c r="AQ125" s="85"/>
      <c r="AR125" s="111"/>
      <c r="AS125" s="112">
        <v>0</v>
      </c>
      <c r="AT125" s="87"/>
      <c r="AU125" s="85"/>
      <c r="AV125" s="111"/>
      <c r="AW125" s="112">
        <v>0</v>
      </c>
      <c r="AX125" s="87"/>
      <c r="AY125" s="85"/>
      <c r="AZ125" s="267">
        <f t="shared" si="5"/>
        <v>0</v>
      </c>
      <c r="BA125" s="88">
        <f t="shared" si="6"/>
        <v>0</v>
      </c>
      <c r="BC125">
        <f>IF($A125&lt;&gt;"",COUNTIF($BD$3:$BD125,$BD125),0)</f>
        <v>0</v>
      </c>
      <c r="BD125" t="str">
        <f>IF($A125&lt;&gt;"",VLOOKUP(TRUNC(MID($A125,1,2),0),Plano_Contas!$H$3:$J$103,2,TRUE),"")</f>
        <v/>
      </c>
      <c r="BE125" s="201" t="str">
        <f t="shared" si="3"/>
        <v/>
      </c>
      <c r="BF125" t="str">
        <f ca="1">IF($BT125&lt;&gt;"",SUMIF($BD$3:$BD$1004,"="&amp;$BD125,INDIRECT(ADDRESS(3,BF$2,1,1)):INDIRECT(ADDRESS(1004,BF$2,1,1))),"")</f>
        <v/>
      </c>
      <c r="BG125" t="str">
        <f ca="1">IF($BT125&lt;&gt;"",SUMIF($BD$3:$BD$1004,"="&amp;$BD125,INDIRECT(ADDRESS(3,BG$2,1,1)):INDIRECT(ADDRESS(1004,BG$2,1,1))),"")</f>
        <v/>
      </c>
      <c r="BH125" t="str">
        <f ca="1">IF($BT125&lt;&gt;"",SUMIF($BD$3:$BD$1004,"="&amp;$BD125,INDIRECT(ADDRESS(3,BH$2,1,1)):INDIRECT(ADDRESS(1004,BH$2,1,1))),"")</f>
        <v/>
      </c>
      <c r="BI125" t="str">
        <f ca="1">IF($BT125&lt;&gt;"",SUMIF($BD$3:$BD$1004,"="&amp;$BD125,INDIRECT(ADDRESS(3,BI$2,1,1)):INDIRECT(ADDRESS(1004,BI$2,1,1))),"")</f>
        <v/>
      </c>
      <c r="BJ125" t="str">
        <f ca="1">IF($BT125&lt;&gt;"",SUMIF($BD$3:$BD$1004,"="&amp;$BD125,INDIRECT(ADDRESS(3,BJ$2,1,1)):INDIRECT(ADDRESS(1004,BJ$2,1,1))),"")</f>
        <v/>
      </c>
      <c r="BK125" t="str">
        <f ca="1">IF($BT125&lt;&gt;"",SUMIF($BD$3:$BD$1004,"="&amp;$BD125,INDIRECT(ADDRESS(3,BK$2,1,1)):INDIRECT(ADDRESS(1004,BK$2,1,1))),"")</f>
        <v/>
      </c>
      <c r="BL125" t="str">
        <f ca="1">IF($BT125&lt;&gt;"",SUMIF($BD$3:$BD$1004,"="&amp;$BD125,INDIRECT(ADDRESS(3,BL$2,1,1)):INDIRECT(ADDRESS(1004,BL$2,1,1))),"")</f>
        <v/>
      </c>
      <c r="BM125" t="str">
        <f ca="1">IF($BT125&lt;&gt;"",SUMIF($BD$3:$BD$1004,"="&amp;$BD125,INDIRECT(ADDRESS(3,BM$2,1,1)):INDIRECT(ADDRESS(1004,BM$2,1,1))),"")</f>
        <v/>
      </c>
      <c r="BN125" t="str">
        <f ca="1">IF($BT125&lt;&gt;"",SUMIF($BD$3:$BD$1004,"="&amp;$BD125,INDIRECT(ADDRESS(3,BN$2,1,1)):INDIRECT(ADDRESS(1004,BN$2,1,1))),"")</f>
        <v/>
      </c>
      <c r="BO125" t="str">
        <f ca="1">IF($BT125&lt;&gt;"",SUMIF($BD$3:$BD$1004,"="&amp;$BD125,INDIRECT(ADDRESS(3,BO$2,1,1)):INDIRECT(ADDRESS(1004,BO$2,1,1))),"")</f>
        <v/>
      </c>
      <c r="BP125" t="str">
        <f ca="1">IF($BT125&lt;&gt;"",SUMIF($BD$3:$BD$1004,"="&amp;$BD125,INDIRECT(ADDRESS(3,BP$2,1,1)):INDIRECT(ADDRESS(1004,BP$2,1,1))),"")</f>
        <v/>
      </c>
      <c r="BQ125" t="str">
        <f ca="1">IF($BT125&lt;&gt;"",SUMIF($BD$3:$BD$1004,"="&amp;$BD125,INDIRECT(ADDRESS(3,BQ$2,1,1)):INDIRECT(ADDRESS(1004,BQ$2,1,1))),"")</f>
        <v/>
      </c>
      <c r="BR125" t="str">
        <f ca="1">IF($BT125&lt;&gt;"",SUMIF($BD$3:$BD$1004,"="&amp;$BD125,INDIRECT(ADDRESS(3,BR$2,1,1)):INDIRECT(ADDRESS(1004,BR$2,1,1))),"")</f>
        <v/>
      </c>
      <c r="BS125" t="str">
        <f>IF($A125&lt;&gt;"",VLOOKUP(TRUNC(MID($A125,1,2),0),Plano_Contas!$H$3:$J$103,3,TRUE),"")</f>
        <v/>
      </c>
      <c r="BT125" t="str">
        <f t="shared" si="4"/>
        <v/>
      </c>
      <c r="BV125">
        <f>Empresas!C125</f>
        <v>0</v>
      </c>
    </row>
    <row r="126" spans="1:74" ht="13.5" hidden="1" thickBot="1" x14ac:dyDescent="0.25">
      <c r="A126" s="89"/>
      <c r="B126" s="52" t="str">
        <f>IF($A126&lt;&gt;"",VLOOKUP(""&amp;$A126,Plano_Contas!$A$3:$F$1003,6,0),"")</f>
        <v/>
      </c>
      <c r="C126" s="91"/>
      <c r="D126" s="111"/>
      <c r="E126" s="112">
        <v>0</v>
      </c>
      <c r="F126" s="87"/>
      <c r="G126" s="85"/>
      <c r="H126" s="111"/>
      <c r="I126" s="112">
        <v>0</v>
      </c>
      <c r="J126" s="87"/>
      <c r="K126" s="85"/>
      <c r="L126" s="111"/>
      <c r="M126" s="112">
        <v>0</v>
      </c>
      <c r="N126" s="87"/>
      <c r="O126" s="85"/>
      <c r="P126" s="111"/>
      <c r="Q126" s="112">
        <v>0</v>
      </c>
      <c r="R126" s="87"/>
      <c r="S126" s="85"/>
      <c r="T126" s="111"/>
      <c r="U126" s="112">
        <v>0</v>
      </c>
      <c r="V126" s="87"/>
      <c r="W126" s="85"/>
      <c r="X126" s="111"/>
      <c r="Y126" s="112">
        <v>0</v>
      </c>
      <c r="Z126" s="87"/>
      <c r="AA126" s="85"/>
      <c r="AB126" s="111"/>
      <c r="AC126" s="112">
        <v>0</v>
      </c>
      <c r="AD126" s="87"/>
      <c r="AE126" s="85"/>
      <c r="AF126" s="111"/>
      <c r="AG126" s="112">
        <v>0</v>
      </c>
      <c r="AH126" s="87"/>
      <c r="AI126" s="85"/>
      <c r="AJ126" s="111"/>
      <c r="AK126" s="112">
        <v>0</v>
      </c>
      <c r="AL126" s="87"/>
      <c r="AM126" s="85"/>
      <c r="AN126" s="111"/>
      <c r="AO126" s="112">
        <v>0</v>
      </c>
      <c r="AP126" s="87"/>
      <c r="AQ126" s="85"/>
      <c r="AR126" s="111"/>
      <c r="AS126" s="112">
        <v>0</v>
      </c>
      <c r="AT126" s="87"/>
      <c r="AU126" s="85"/>
      <c r="AV126" s="111"/>
      <c r="AW126" s="112">
        <v>0</v>
      </c>
      <c r="AX126" s="87"/>
      <c r="AY126" s="85"/>
      <c r="AZ126" s="267">
        <f t="shared" si="5"/>
        <v>0</v>
      </c>
      <c r="BA126" s="88">
        <f t="shared" si="6"/>
        <v>0</v>
      </c>
      <c r="BC126">
        <f>IF($A126&lt;&gt;"",COUNTIF($BD$3:$BD126,$BD126),0)</f>
        <v>0</v>
      </c>
      <c r="BD126" t="str">
        <f>IF($A126&lt;&gt;"",VLOOKUP(TRUNC(MID($A126,1,2),0),Plano_Contas!$H$3:$J$103,2,TRUE),"")</f>
        <v/>
      </c>
      <c r="BE126" s="201" t="str">
        <f t="shared" si="3"/>
        <v/>
      </c>
      <c r="BF126" t="str">
        <f ca="1">IF($BT126&lt;&gt;"",SUMIF($BD$3:$BD$1004,"="&amp;$BD126,INDIRECT(ADDRESS(3,BF$2,1,1)):INDIRECT(ADDRESS(1004,BF$2,1,1))),"")</f>
        <v/>
      </c>
      <c r="BG126" t="str">
        <f ca="1">IF($BT126&lt;&gt;"",SUMIF($BD$3:$BD$1004,"="&amp;$BD126,INDIRECT(ADDRESS(3,BG$2,1,1)):INDIRECT(ADDRESS(1004,BG$2,1,1))),"")</f>
        <v/>
      </c>
      <c r="BH126" t="str">
        <f ca="1">IF($BT126&lt;&gt;"",SUMIF($BD$3:$BD$1004,"="&amp;$BD126,INDIRECT(ADDRESS(3,BH$2,1,1)):INDIRECT(ADDRESS(1004,BH$2,1,1))),"")</f>
        <v/>
      </c>
      <c r="BI126" t="str">
        <f ca="1">IF($BT126&lt;&gt;"",SUMIF($BD$3:$BD$1004,"="&amp;$BD126,INDIRECT(ADDRESS(3,BI$2,1,1)):INDIRECT(ADDRESS(1004,BI$2,1,1))),"")</f>
        <v/>
      </c>
      <c r="BJ126" t="str">
        <f ca="1">IF($BT126&lt;&gt;"",SUMIF($BD$3:$BD$1004,"="&amp;$BD126,INDIRECT(ADDRESS(3,BJ$2,1,1)):INDIRECT(ADDRESS(1004,BJ$2,1,1))),"")</f>
        <v/>
      </c>
      <c r="BK126" t="str">
        <f ca="1">IF($BT126&lt;&gt;"",SUMIF($BD$3:$BD$1004,"="&amp;$BD126,INDIRECT(ADDRESS(3,BK$2,1,1)):INDIRECT(ADDRESS(1004,BK$2,1,1))),"")</f>
        <v/>
      </c>
      <c r="BL126" t="str">
        <f ca="1">IF($BT126&lt;&gt;"",SUMIF($BD$3:$BD$1004,"="&amp;$BD126,INDIRECT(ADDRESS(3,BL$2,1,1)):INDIRECT(ADDRESS(1004,BL$2,1,1))),"")</f>
        <v/>
      </c>
      <c r="BM126" t="str">
        <f ca="1">IF($BT126&lt;&gt;"",SUMIF($BD$3:$BD$1004,"="&amp;$BD126,INDIRECT(ADDRESS(3,BM$2,1,1)):INDIRECT(ADDRESS(1004,BM$2,1,1))),"")</f>
        <v/>
      </c>
      <c r="BN126" t="str">
        <f ca="1">IF($BT126&lt;&gt;"",SUMIF($BD$3:$BD$1004,"="&amp;$BD126,INDIRECT(ADDRESS(3,BN$2,1,1)):INDIRECT(ADDRESS(1004,BN$2,1,1))),"")</f>
        <v/>
      </c>
      <c r="BO126" t="str">
        <f ca="1">IF($BT126&lt;&gt;"",SUMIF($BD$3:$BD$1004,"="&amp;$BD126,INDIRECT(ADDRESS(3,BO$2,1,1)):INDIRECT(ADDRESS(1004,BO$2,1,1))),"")</f>
        <v/>
      </c>
      <c r="BP126" t="str">
        <f ca="1">IF($BT126&lt;&gt;"",SUMIF($BD$3:$BD$1004,"="&amp;$BD126,INDIRECT(ADDRESS(3,BP$2,1,1)):INDIRECT(ADDRESS(1004,BP$2,1,1))),"")</f>
        <v/>
      </c>
      <c r="BQ126" t="str">
        <f ca="1">IF($BT126&lt;&gt;"",SUMIF($BD$3:$BD$1004,"="&amp;$BD126,INDIRECT(ADDRESS(3,BQ$2,1,1)):INDIRECT(ADDRESS(1004,BQ$2,1,1))),"")</f>
        <v/>
      </c>
      <c r="BR126" t="str">
        <f ca="1">IF($BT126&lt;&gt;"",SUMIF($BD$3:$BD$1004,"="&amp;$BD126,INDIRECT(ADDRESS(3,BR$2,1,1)):INDIRECT(ADDRESS(1004,BR$2,1,1))),"")</f>
        <v/>
      </c>
      <c r="BS126" t="str">
        <f>IF($A126&lt;&gt;"",VLOOKUP(TRUNC(MID($A126,1,2),0),Plano_Contas!$H$3:$J$103,3,TRUE),"")</f>
        <v/>
      </c>
      <c r="BT126" t="str">
        <f t="shared" si="4"/>
        <v/>
      </c>
      <c r="BV126">
        <f>Empresas!C126</f>
        <v>0</v>
      </c>
    </row>
    <row r="127" spans="1:74" ht="13.5" hidden="1" thickBot="1" x14ac:dyDescent="0.25">
      <c r="A127" s="89"/>
      <c r="B127" s="52" t="str">
        <f>IF($A127&lt;&gt;"",VLOOKUP(""&amp;$A127,Plano_Contas!$A$3:$F$1003,6,0),"")</f>
        <v/>
      </c>
      <c r="C127" s="91"/>
      <c r="D127" s="111"/>
      <c r="E127" s="112">
        <v>0</v>
      </c>
      <c r="F127" s="87"/>
      <c r="G127" s="85"/>
      <c r="H127" s="111"/>
      <c r="I127" s="112">
        <v>0</v>
      </c>
      <c r="J127" s="87"/>
      <c r="K127" s="85"/>
      <c r="L127" s="111"/>
      <c r="M127" s="112">
        <v>0</v>
      </c>
      <c r="N127" s="87"/>
      <c r="O127" s="85"/>
      <c r="P127" s="111"/>
      <c r="Q127" s="112">
        <v>0</v>
      </c>
      <c r="R127" s="87"/>
      <c r="S127" s="85"/>
      <c r="T127" s="111"/>
      <c r="U127" s="112">
        <v>0</v>
      </c>
      <c r="V127" s="87"/>
      <c r="W127" s="85"/>
      <c r="X127" s="111"/>
      <c r="Y127" s="112">
        <v>0</v>
      </c>
      <c r="Z127" s="87"/>
      <c r="AA127" s="85"/>
      <c r="AB127" s="111"/>
      <c r="AC127" s="112">
        <v>0</v>
      </c>
      <c r="AD127" s="87"/>
      <c r="AE127" s="85"/>
      <c r="AF127" s="111"/>
      <c r="AG127" s="112">
        <v>0</v>
      </c>
      <c r="AH127" s="87"/>
      <c r="AI127" s="85"/>
      <c r="AJ127" s="111"/>
      <c r="AK127" s="112">
        <v>0</v>
      </c>
      <c r="AL127" s="87"/>
      <c r="AM127" s="85"/>
      <c r="AN127" s="111"/>
      <c r="AO127" s="112">
        <v>0</v>
      </c>
      <c r="AP127" s="87"/>
      <c r="AQ127" s="85"/>
      <c r="AR127" s="111"/>
      <c r="AS127" s="112">
        <v>0</v>
      </c>
      <c r="AT127" s="87"/>
      <c r="AU127" s="85"/>
      <c r="AV127" s="111"/>
      <c r="AW127" s="112">
        <v>0</v>
      </c>
      <c r="AX127" s="87"/>
      <c r="AY127" s="85"/>
      <c r="AZ127" s="267">
        <f t="shared" si="5"/>
        <v>0</v>
      </c>
      <c r="BA127" s="88">
        <f t="shared" si="6"/>
        <v>0</v>
      </c>
      <c r="BC127">
        <f>IF($A127&lt;&gt;"",COUNTIF($BD$3:$BD127,$BD127),0)</f>
        <v>0</v>
      </c>
      <c r="BD127" t="str">
        <f>IF($A127&lt;&gt;"",VLOOKUP(TRUNC(MID($A127,1,2),0),Plano_Contas!$H$3:$J$103,2,TRUE),"")</f>
        <v/>
      </c>
      <c r="BE127" s="201" t="str">
        <f t="shared" si="3"/>
        <v/>
      </c>
      <c r="BF127" t="str">
        <f ca="1">IF($BT127&lt;&gt;"",SUMIF($BD$3:$BD$1004,"="&amp;$BD127,INDIRECT(ADDRESS(3,BF$2,1,1)):INDIRECT(ADDRESS(1004,BF$2,1,1))),"")</f>
        <v/>
      </c>
      <c r="BG127" t="str">
        <f ca="1">IF($BT127&lt;&gt;"",SUMIF($BD$3:$BD$1004,"="&amp;$BD127,INDIRECT(ADDRESS(3,BG$2,1,1)):INDIRECT(ADDRESS(1004,BG$2,1,1))),"")</f>
        <v/>
      </c>
      <c r="BH127" t="str">
        <f ca="1">IF($BT127&lt;&gt;"",SUMIF($BD$3:$BD$1004,"="&amp;$BD127,INDIRECT(ADDRESS(3,BH$2,1,1)):INDIRECT(ADDRESS(1004,BH$2,1,1))),"")</f>
        <v/>
      </c>
      <c r="BI127" t="str">
        <f ca="1">IF($BT127&lt;&gt;"",SUMIF($BD$3:$BD$1004,"="&amp;$BD127,INDIRECT(ADDRESS(3,BI$2,1,1)):INDIRECT(ADDRESS(1004,BI$2,1,1))),"")</f>
        <v/>
      </c>
      <c r="BJ127" t="str">
        <f ca="1">IF($BT127&lt;&gt;"",SUMIF($BD$3:$BD$1004,"="&amp;$BD127,INDIRECT(ADDRESS(3,BJ$2,1,1)):INDIRECT(ADDRESS(1004,BJ$2,1,1))),"")</f>
        <v/>
      </c>
      <c r="BK127" t="str">
        <f ca="1">IF($BT127&lt;&gt;"",SUMIF($BD$3:$BD$1004,"="&amp;$BD127,INDIRECT(ADDRESS(3,BK$2,1,1)):INDIRECT(ADDRESS(1004,BK$2,1,1))),"")</f>
        <v/>
      </c>
      <c r="BL127" t="str">
        <f ca="1">IF($BT127&lt;&gt;"",SUMIF($BD$3:$BD$1004,"="&amp;$BD127,INDIRECT(ADDRESS(3,BL$2,1,1)):INDIRECT(ADDRESS(1004,BL$2,1,1))),"")</f>
        <v/>
      </c>
      <c r="BM127" t="str">
        <f ca="1">IF($BT127&lt;&gt;"",SUMIF($BD$3:$BD$1004,"="&amp;$BD127,INDIRECT(ADDRESS(3,BM$2,1,1)):INDIRECT(ADDRESS(1004,BM$2,1,1))),"")</f>
        <v/>
      </c>
      <c r="BN127" t="str">
        <f ca="1">IF($BT127&lt;&gt;"",SUMIF($BD$3:$BD$1004,"="&amp;$BD127,INDIRECT(ADDRESS(3,BN$2,1,1)):INDIRECT(ADDRESS(1004,BN$2,1,1))),"")</f>
        <v/>
      </c>
      <c r="BO127" t="str">
        <f ca="1">IF($BT127&lt;&gt;"",SUMIF($BD$3:$BD$1004,"="&amp;$BD127,INDIRECT(ADDRESS(3,BO$2,1,1)):INDIRECT(ADDRESS(1004,BO$2,1,1))),"")</f>
        <v/>
      </c>
      <c r="BP127" t="str">
        <f ca="1">IF($BT127&lt;&gt;"",SUMIF($BD$3:$BD$1004,"="&amp;$BD127,INDIRECT(ADDRESS(3,BP$2,1,1)):INDIRECT(ADDRESS(1004,BP$2,1,1))),"")</f>
        <v/>
      </c>
      <c r="BQ127" t="str">
        <f ca="1">IF($BT127&lt;&gt;"",SUMIF($BD$3:$BD$1004,"="&amp;$BD127,INDIRECT(ADDRESS(3,BQ$2,1,1)):INDIRECT(ADDRESS(1004,BQ$2,1,1))),"")</f>
        <v/>
      </c>
      <c r="BR127" t="str">
        <f ca="1">IF($BT127&lt;&gt;"",SUMIF($BD$3:$BD$1004,"="&amp;$BD127,INDIRECT(ADDRESS(3,BR$2,1,1)):INDIRECT(ADDRESS(1004,BR$2,1,1))),"")</f>
        <v/>
      </c>
      <c r="BS127" t="str">
        <f>IF($A127&lt;&gt;"",VLOOKUP(TRUNC(MID($A127,1,2),0),Plano_Contas!$H$3:$J$103,3,TRUE),"")</f>
        <v/>
      </c>
      <c r="BT127" t="str">
        <f t="shared" si="4"/>
        <v/>
      </c>
      <c r="BV127">
        <f>Empresas!C127</f>
        <v>0</v>
      </c>
    </row>
    <row r="128" spans="1:74" ht="13.5" hidden="1" thickBot="1" x14ac:dyDescent="0.25">
      <c r="A128" s="89"/>
      <c r="B128" s="52" t="str">
        <f>IF($A128&lt;&gt;"",VLOOKUP(""&amp;$A128,Plano_Contas!$A$3:$F$1003,6,0),"")</f>
        <v/>
      </c>
      <c r="C128" s="91"/>
      <c r="D128" s="111"/>
      <c r="E128" s="112">
        <v>0</v>
      </c>
      <c r="F128" s="87"/>
      <c r="G128" s="85"/>
      <c r="H128" s="111"/>
      <c r="I128" s="112">
        <v>0</v>
      </c>
      <c r="J128" s="87"/>
      <c r="K128" s="85"/>
      <c r="L128" s="111"/>
      <c r="M128" s="112">
        <v>0</v>
      </c>
      <c r="N128" s="87"/>
      <c r="O128" s="85"/>
      <c r="P128" s="111"/>
      <c r="Q128" s="112">
        <v>0</v>
      </c>
      <c r="R128" s="87"/>
      <c r="S128" s="85"/>
      <c r="T128" s="111"/>
      <c r="U128" s="112">
        <v>0</v>
      </c>
      <c r="V128" s="87"/>
      <c r="W128" s="85"/>
      <c r="X128" s="111"/>
      <c r="Y128" s="112">
        <v>0</v>
      </c>
      <c r="Z128" s="87"/>
      <c r="AA128" s="85"/>
      <c r="AB128" s="111"/>
      <c r="AC128" s="112">
        <v>0</v>
      </c>
      <c r="AD128" s="87"/>
      <c r="AE128" s="85"/>
      <c r="AF128" s="111"/>
      <c r="AG128" s="112">
        <v>0</v>
      </c>
      <c r="AH128" s="87"/>
      <c r="AI128" s="85"/>
      <c r="AJ128" s="111"/>
      <c r="AK128" s="112">
        <v>0</v>
      </c>
      <c r="AL128" s="87"/>
      <c r="AM128" s="85"/>
      <c r="AN128" s="111"/>
      <c r="AO128" s="112">
        <v>0</v>
      </c>
      <c r="AP128" s="87"/>
      <c r="AQ128" s="85"/>
      <c r="AR128" s="111"/>
      <c r="AS128" s="112">
        <v>0</v>
      </c>
      <c r="AT128" s="87"/>
      <c r="AU128" s="85"/>
      <c r="AV128" s="111"/>
      <c r="AW128" s="112">
        <v>0</v>
      </c>
      <c r="AX128" s="87"/>
      <c r="AY128" s="85"/>
      <c r="AZ128" s="267">
        <f t="shared" si="5"/>
        <v>0</v>
      </c>
      <c r="BA128" s="88">
        <f t="shared" si="6"/>
        <v>0</v>
      </c>
      <c r="BC128">
        <f>IF($A128&lt;&gt;"",COUNTIF($BD$3:$BD128,$BD128),0)</f>
        <v>0</v>
      </c>
      <c r="BD128" t="str">
        <f>IF($A128&lt;&gt;"",VLOOKUP(TRUNC(MID($A128,1,2),0),Plano_Contas!$H$3:$J$103,2,TRUE),"")</f>
        <v/>
      </c>
      <c r="BE128" s="201" t="str">
        <f t="shared" si="3"/>
        <v/>
      </c>
      <c r="BF128" t="str">
        <f ca="1">IF($BT128&lt;&gt;"",SUMIF($BD$3:$BD$1004,"="&amp;$BD128,INDIRECT(ADDRESS(3,BF$2,1,1)):INDIRECT(ADDRESS(1004,BF$2,1,1))),"")</f>
        <v/>
      </c>
      <c r="BG128" t="str">
        <f ca="1">IF($BT128&lt;&gt;"",SUMIF($BD$3:$BD$1004,"="&amp;$BD128,INDIRECT(ADDRESS(3,BG$2,1,1)):INDIRECT(ADDRESS(1004,BG$2,1,1))),"")</f>
        <v/>
      </c>
      <c r="BH128" t="str">
        <f ca="1">IF($BT128&lt;&gt;"",SUMIF($BD$3:$BD$1004,"="&amp;$BD128,INDIRECT(ADDRESS(3,BH$2,1,1)):INDIRECT(ADDRESS(1004,BH$2,1,1))),"")</f>
        <v/>
      </c>
      <c r="BI128" t="str">
        <f ca="1">IF($BT128&lt;&gt;"",SUMIF($BD$3:$BD$1004,"="&amp;$BD128,INDIRECT(ADDRESS(3,BI$2,1,1)):INDIRECT(ADDRESS(1004,BI$2,1,1))),"")</f>
        <v/>
      </c>
      <c r="BJ128" t="str">
        <f ca="1">IF($BT128&lt;&gt;"",SUMIF($BD$3:$BD$1004,"="&amp;$BD128,INDIRECT(ADDRESS(3,BJ$2,1,1)):INDIRECT(ADDRESS(1004,BJ$2,1,1))),"")</f>
        <v/>
      </c>
      <c r="BK128" t="str">
        <f ca="1">IF($BT128&lt;&gt;"",SUMIF($BD$3:$BD$1004,"="&amp;$BD128,INDIRECT(ADDRESS(3,BK$2,1,1)):INDIRECT(ADDRESS(1004,BK$2,1,1))),"")</f>
        <v/>
      </c>
      <c r="BL128" t="str">
        <f ca="1">IF($BT128&lt;&gt;"",SUMIF($BD$3:$BD$1004,"="&amp;$BD128,INDIRECT(ADDRESS(3,BL$2,1,1)):INDIRECT(ADDRESS(1004,BL$2,1,1))),"")</f>
        <v/>
      </c>
      <c r="BM128" t="str">
        <f ca="1">IF($BT128&lt;&gt;"",SUMIF($BD$3:$BD$1004,"="&amp;$BD128,INDIRECT(ADDRESS(3,BM$2,1,1)):INDIRECT(ADDRESS(1004,BM$2,1,1))),"")</f>
        <v/>
      </c>
      <c r="BN128" t="str">
        <f ca="1">IF($BT128&lt;&gt;"",SUMIF($BD$3:$BD$1004,"="&amp;$BD128,INDIRECT(ADDRESS(3,BN$2,1,1)):INDIRECT(ADDRESS(1004,BN$2,1,1))),"")</f>
        <v/>
      </c>
      <c r="BO128" t="str">
        <f ca="1">IF($BT128&lt;&gt;"",SUMIF($BD$3:$BD$1004,"="&amp;$BD128,INDIRECT(ADDRESS(3,BO$2,1,1)):INDIRECT(ADDRESS(1004,BO$2,1,1))),"")</f>
        <v/>
      </c>
      <c r="BP128" t="str">
        <f ca="1">IF($BT128&lt;&gt;"",SUMIF($BD$3:$BD$1004,"="&amp;$BD128,INDIRECT(ADDRESS(3,BP$2,1,1)):INDIRECT(ADDRESS(1004,BP$2,1,1))),"")</f>
        <v/>
      </c>
      <c r="BQ128" t="str">
        <f ca="1">IF($BT128&lt;&gt;"",SUMIF($BD$3:$BD$1004,"="&amp;$BD128,INDIRECT(ADDRESS(3,BQ$2,1,1)):INDIRECT(ADDRESS(1004,BQ$2,1,1))),"")</f>
        <v/>
      </c>
      <c r="BR128" t="str">
        <f ca="1">IF($BT128&lt;&gt;"",SUMIF($BD$3:$BD$1004,"="&amp;$BD128,INDIRECT(ADDRESS(3,BR$2,1,1)):INDIRECT(ADDRESS(1004,BR$2,1,1))),"")</f>
        <v/>
      </c>
      <c r="BS128" t="str">
        <f>IF($A128&lt;&gt;"",VLOOKUP(TRUNC(MID($A128,1,2),0),Plano_Contas!$H$3:$J$103,3,TRUE),"")</f>
        <v/>
      </c>
      <c r="BT128" t="str">
        <f t="shared" si="4"/>
        <v/>
      </c>
      <c r="BV128">
        <f>Empresas!C128</f>
        <v>0</v>
      </c>
    </row>
    <row r="129" spans="1:74" ht="13.5" hidden="1" thickBot="1" x14ac:dyDescent="0.25">
      <c r="A129" s="89"/>
      <c r="B129" s="52" t="str">
        <f>IF($A129&lt;&gt;"",VLOOKUP(""&amp;$A129,Plano_Contas!$A$3:$F$1003,6,0),"")</f>
        <v/>
      </c>
      <c r="C129" s="91"/>
      <c r="D129" s="111"/>
      <c r="E129" s="112">
        <v>0</v>
      </c>
      <c r="F129" s="87"/>
      <c r="G129" s="85"/>
      <c r="H129" s="111"/>
      <c r="I129" s="112">
        <v>0</v>
      </c>
      <c r="J129" s="87"/>
      <c r="K129" s="85"/>
      <c r="L129" s="111"/>
      <c r="M129" s="112">
        <v>0</v>
      </c>
      <c r="N129" s="87"/>
      <c r="O129" s="85"/>
      <c r="P129" s="111"/>
      <c r="Q129" s="112">
        <v>0</v>
      </c>
      <c r="R129" s="87"/>
      <c r="S129" s="85"/>
      <c r="T129" s="111"/>
      <c r="U129" s="112">
        <v>0</v>
      </c>
      <c r="V129" s="87"/>
      <c r="W129" s="85"/>
      <c r="X129" s="111"/>
      <c r="Y129" s="112">
        <v>0</v>
      </c>
      <c r="Z129" s="87"/>
      <c r="AA129" s="85"/>
      <c r="AB129" s="111"/>
      <c r="AC129" s="112">
        <v>0</v>
      </c>
      <c r="AD129" s="87"/>
      <c r="AE129" s="85"/>
      <c r="AF129" s="111"/>
      <c r="AG129" s="112">
        <v>0</v>
      </c>
      <c r="AH129" s="87"/>
      <c r="AI129" s="85"/>
      <c r="AJ129" s="111"/>
      <c r="AK129" s="112">
        <v>0</v>
      </c>
      <c r="AL129" s="87"/>
      <c r="AM129" s="85"/>
      <c r="AN129" s="111"/>
      <c r="AO129" s="112">
        <v>0</v>
      </c>
      <c r="AP129" s="87"/>
      <c r="AQ129" s="85"/>
      <c r="AR129" s="111"/>
      <c r="AS129" s="112">
        <v>0</v>
      </c>
      <c r="AT129" s="87"/>
      <c r="AU129" s="85"/>
      <c r="AV129" s="111"/>
      <c r="AW129" s="112">
        <v>0</v>
      </c>
      <c r="AX129" s="87"/>
      <c r="AY129" s="85"/>
      <c r="AZ129" s="267">
        <f t="shared" si="5"/>
        <v>0</v>
      </c>
      <c r="BA129" s="88">
        <f t="shared" si="6"/>
        <v>0</v>
      </c>
      <c r="BC129">
        <f>IF($A129&lt;&gt;"",COUNTIF($BD$3:$BD129,$BD129),0)</f>
        <v>0</v>
      </c>
      <c r="BD129" t="str">
        <f>IF($A129&lt;&gt;"",VLOOKUP(TRUNC(MID($A129,1,2),0),Plano_Contas!$H$3:$J$103,2,TRUE),"")</f>
        <v/>
      </c>
      <c r="BE129" s="201" t="str">
        <f t="shared" si="3"/>
        <v/>
      </c>
      <c r="BF129" t="str">
        <f ca="1">IF($BT129&lt;&gt;"",SUMIF($BD$3:$BD$1004,"="&amp;$BD129,INDIRECT(ADDRESS(3,BF$2,1,1)):INDIRECT(ADDRESS(1004,BF$2,1,1))),"")</f>
        <v/>
      </c>
      <c r="BG129" t="str">
        <f ca="1">IF($BT129&lt;&gt;"",SUMIF($BD$3:$BD$1004,"="&amp;$BD129,INDIRECT(ADDRESS(3,BG$2,1,1)):INDIRECT(ADDRESS(1004,BG$2,1,1))),"")</f>
        <v/>
      </c>
      <c r="BH129" t="str">
        <f ca="1">IF($BT129&lt;&gt;"",SUMIF($BD$3:$BD$1004,"="&amp;$BD129,INDIRECT(ADDRESS(3,BH$2,1,1)):INDIRECT(ADDRESS(1004,BH$2,1,1))),"")</f>
        <v/>
      </c>
      <c r="BI129" t="str">
        <f ca="1">IF($BT129&lt;&gt;"",SUMIF($BD$3:$BD$1004,"="&amp;$BD129,INDIRECT(ADDRESS(3,BI$2,1,1)):INDIRECT(ADDRESS(1004,BI$2,1,1))),"")</f>
        <v/>
      </c>
      <c r="BJ129" t="str">
        <f ca="1">IF($BT129&lt;&gt;"",SUMIF($BD$3:$BD$1004,"="&amp;$BD129,INDIRECT(ADDRESS(3,BJ$2,1,1)):INDIRECT(ADDRESS(1004,BJ$2,1,1))),"")</f>
        <v/>
      </c>
      <c r="BK129" t="str">
        <f ca="1">IF($BT129&lt;&gt;"",SUMIF($BD$3:$BD$1004,"="&amp;$BD129,INDIRECT(ADDRESS(3,BK$2,1,1)):INDIRECT(ADDRESS(1004,BK$2,1,1))),"")</f>
        <v/>
      </c>
      <c r="BL129" t="str">
        <f ca="1">IF($BT129&lt;&gt;"",SUMIF($BD$3:$BD$1004,"="&amp;$BD129,INDIRECT(ADDRESS(3,BL$2,1,1)):INDIRECT(ADDRESS(1004,BL$2,1,1))),"")</f>
        <v/>
      </c>
      <c r="BM129" t="str">
        <f ca="1">IF($BT129&lt;&gt;"",SUMIF($BD$3:$BD$1004,"="&amp;$BD129,INDIRECT(ADDRESS(3,BM$2,1,1)):INDIRECT(ADDRESS(1004,BM$2,1,1))),"")</f>
        <v/>
      </c>
      <c r="BN129" t="str">
        <f ca="1">IF($BT129&lt;&gt;"",SUMIF($BD$3:$BD$1004,"="&amp;$BD129,INDIRECT(ADDRESS(3,BN$2,1,1)):INDIRECT(ADDRESS(1004,BN$2,1,1))),"")</f>
        <v/>
      </c>
      <c r="BO129" t="str">
        <f ca="1">IF($BT129&lt;&gt;"",SUMIF($BD$3:$BD$1004,"="&amp;$BD129,INDIRECT(ADDRESS(3,BO$2,1,1)):INDIRECT(ADDRESS(1004,BO$2,1,1))),"")</f>
        <v/>
      </c>
      <c r="BP129" t="str">
        <f ca="1">IF($BT129&lt;&gt;"",SUMIF($BD$3:$BD$1004,"="&amp;$BD129,INDIRECT(ADDRESS(3,BP$2,1,1)):INDIRECT(ADDRESS(1004,BP$2,1,1))),"")</f>
        <v/>
      </c>
      <c r="BQ129" t="str">
        <f ca="1">IF($BT129&lt;&gt;"",SUMIF($BD$3:$BD$1004,"="&amp;$BD129,INDIRECT(ADDRESS(3,BQ$2,1,1)):INDIRECT(ADDRESS(1004,BQ$2,1,1))),"")</f>
        <v/>
      </c>
      <c r="BR129" t="str">
        <f ca="1">IF($BT129&lt;&gt;"",SUMIF($BD$3:$BD$1004,"="&amp;$BD129,INDIRECT(ADDRESS(3,BR$2,1,1)):INDIRECT(ADDRESS(1004,BR$2,1,1))),"")</f>
        <v/>
      </c>
      <c r="BS129" t="str">
        <f>IF($A129&lt;&gt;"",VLOOKUP(TRUNC(MID($A129,1,2),0),Plano_Contas!$H$3:$J$103,3,TRUE),"")</f>
        <v/>
      </c>
      <c r="BT129" t="str">
        <f t="shared" si="4"/>
        <v/>
      </c>
      <c r="BV129">
        <f>Empresas!C129</f>
        <v>0</v>
      </c>
    </row>
    <row r="130" spans="1:74" ht="13.5" hidden="1" thickBot="1" x14ac:dyDescent="0.25">
      <c r="A130" s="89"/>
      <c r="B130" s="52" t="str">
        <f>IF($A130&lt;&gt;"",VLOOKUP(""&amp;$A130,Plano_Contas!$A$3:$F$1003,6,0),"")</f>
        <v/>
      </c>
      <c r="C130" s="91"/>
      <c r="D130" s="111"/>
      <c r="E130" s="112">
        <v>0</v>
      </c>
      <c r="F130" s="87"/>
      <c r="G130" s="85"/>
      <c r="H130" s="111"/>
      <c r="I130" s="112">
        <v>0</v>
      </c>
      <c r="J130" s="87"/>
      <c r="K130" s="85"/>
      <c r="L130" s="111"/>
      <c r="M130" s="112">
        <v>0</v>
      </c>
      <c r="N130" s="87"/>
      <c r="O130" s="85"/>
      <c r="P130" s="111"/>
      <c r="Q130" s="112">
        <v>0</v>
      </c>
      <c r="R130" s="87"/>
      <c r="S130" s="85"/>
      <c r="T130" s="111"/>
      <c r="U130" s="112">
        <v>0</v>
      </c>
      <c r="V130" s="87"/>
      <c r="W130" s="85"/>
      <c r="X130" s="111"/>
      <c r="Y130" s="112">
        <v>0</v>
      </c>
      <c r="Z130" s="87"/>
      <c r="AA130" s="85"/>
      <c r="AB130" s="111"/>
      <c r="AC130" s="112">
        <v>0</v>
      </c>
      <c r="AD130" s="87"/>
      <c r="AE130" s="85"/>
      <c r="AF130" s="111"/>
      <c r="AG130" s="112">
        <v>0</v>
      </c>
      <c r="AH130" s="87"/>
      <c r="AI130" s="85"/>
      <c r="AJ130" s="111"/>
      <c r="AK130" s="112">
        <v>0</v>
      </c>
      <c r="AL130" s="87"/>
      <c r="AM130" s="85"/>
      <c r="AN130" s="111"/>
      <c r="AO130" s="112">
        <v>0</v>
      </c>
      <c r="AP130" s="87"/>
      <c r="AQ130" s="85"/>
      <c r="AR130" s="111"/>
      <c r="AS130" s="112">
        <v>0</v>
      </c>
      <c r="AT130" s="87"/>
      <c r="AU130" s="85"/>
      <c r="AV130" s="111"/>
      <c r="AW130" s="112">
        <v>0</v>
      </c>
      <c r="AX130" s="87"/>
      <c r="AY130" s="85"/>
      <c r="AZ130" s="267">
        <f t="shared" si="5"/>
        <v>0</v>
      </c>
      <c r="BA130" s="88">
        <f t="shared" si="6"/>
        <v>0</v>
      </c>
      <c r="BC130">
        <f>IF($A130&lt;&gt;"",COUNTIF($BD$3:$BD130,$BD130),0)</f>
        <v>0</v>
      </c>
      <c r="BD130" t="str">
        <f>IF($A130&lt;&gt;"",VLOOKUP(TRUNC(MID($A130,1,2),0),Plano_Contas!$H$3:$J$103,2,TRUE),"")</f>
        <v/>
      </c>
      <c r="BE130" s="201" t="str">
        <f t="shared" si="3"/>
        <v/>
      </c>
      <c r="BF130" t="str">
        <f ca="1">IF($BT130&lt;&gt;"",SUMIF($BD$3:$BD$1004,"="&amp;$BD130,INDIRECT(ADDRESS(3,BF$2,1,1)):INDIRECT(ADDRESS(1004,BF$2,1,1))),"")</f>
        <v/>
      </c>
      <c r="BG130" t="str">
        <f ca="1">IF($BT130&lt;&gt;"",SUMIF($BD$3:$BD$1004,"="&amp;$BD130,INDIRECT(ADDRESS(3,BG$2,1,1)):INDIRECT(ADDRESS(1004,BG$2,1,1))),"")</f>
        <v/>
      </c>
      <c r="BH130" t="str">
        <f ca="1">IF($BT130&lt;&gt;"",SUMIF($BD$3:$BD$1004,"="&amp;$BD130,INDIRECT(ADDRESS(3,BH$2,1,1)):INDIRECT(ADDRESS(1004,BH$2,1,1))),"")</f>
        <v/>
      </c>
      <c r="BI130" t="str">
        <f ca="1">IF($BT130&lt;&gt;"",SUMIF($BD$3:$BD$1004,"="&amp;$BD130,INDIRECT(ADDRESS(3,BI$2,1,1)):INDIRECT(ADDRESS(1004,BI$2,1,1))),"")</f>
        <v/>
      </c>
      <c r="BJ130" t="str">
        <f ca="1">IF($BT130&lt;&gt;"",SUMIF($BD$3:$BD$1004,"="&amp;$BD130,INDIRECT(ADDRESS(3,BJ$2,1,1)):INDIRECT(ADDRESS(1004,BJ$2,1,1))),"")</f>
        <v/>
      </c>
      <c r="BK130" t="str">
        <f ca="1">IF($BT130&lt;&gt;"",SUMIF($BD$3:$BD$1004,"="&amp;$BD130,INDIRECT(ADDRESS(3,BK$2,1,1)):INDIRECT(ADDRESS(1004,BK$2,1,1))),"")</f>
        <v/>
      </c>
      <c r="BL130" t="str">
        <f ca="1">IF($BT130&lt;&gt;"",SUMIF($BD$3:$BD$1004,"="&amp;$BD130,INDIRECT(ADDRESS(3,BL$2,1,1)):INDIRECT(ADDRESS(1004,BL$2,1,1))),"")</f>
        <v/>
      </c>
      <c r="BM130" t="str">
        <f ca="1">IF($BT130&lt;&gt;"",SUMIF($BD$3:$BD$1004,"="&amp;$BD130,INDIRECT(ADDRESS(3,BM$2,1,1)):INDIRECT(ADDRESS(1004,BM$2,1,1))),"")</f>
        <v/>
      </c>
      <c r="BN130" t="str">
        <f ca="1">IF($BT130&lt;&gt;"",SUMIF($BD$3:$BD$1004,"="&amp;$BD130,INDIRECT(ADDRESS(3,BN$2,1,1)):INDIRECT(ADDRESS(1004,BN$2,1,1))),"")</f>
        <v/>
      </c>
      <c r="BO130" t="str">
        <f ca="1">IF($BT130&lt;&gt;"",SUMIF($BD$3:$BD$1004,"="&amp;$BD130,INDIRECT(ADDRESS(3,BO$2,1,1)):INDIRECT(ADDRESS(1004,BO$2,1,1))),"")</f>
        <v/>
      </c>
      <c r="BP130" t="str">
        <f ca="1">IF($BT130&lt;&gt;"",SUMIF($BD$3:$BD$1004,"="&amp;$BD130,INDIRECT(ADDRESS(3,BP$2,1,1)):INDIRECT(ADDRESS(1004,BP$2,1,1))),"")</f>
        <v/>
      </c>
      <c r="BQ130" t="str">
        <f ca="1">IF($BT130&lt;&gt;"",SUMIF($BD$3:$BD$1004,"="&amp;$BD130,INDIRECT(ADDRESS(3,BQ$2,1,1)):INDIRECT(ADDRESS(1004,BQ$2,1,1))),"")</f>
        <v/>
      </c>
      <c r="BR130" t="str">
        <f ca="1">IF($BT130&lt;&gt;"",SUMIF($BD$3:$BD$1004,"="&amp;$BD130,INDIRECT(ADDRESS(3,BR$2,1,1)):INDIRECT(ADDRESS(1004,BR$2,1,1))),"")</f>
        <v/>
      </c>
      <c r="BS130" t="str">
        <f>IF($A130&lt;&gt;"",VLOOKUP(TRUNC(MID($A130,1,2),0),Plano_Contas!$H$3:$J$103,3,TRUE),"")</f>
        <v/>
      </c>
      <c r="BT130" t="str">
        <f t="shared" si="4"/>
        <v/>
      </c>
      <c r="BV130">
        <f>Empresas!C130</f>
        <v>0</v>
      </c>
    </row>
    <row r="131" spans="1:74" ht="13.5" hidden="1" thickBot="1" x14ac:dyDescent="0.25">
      <c r="A131" s="89"/>
      <c r="B131" s="52" t="str">
        <f>IF($A131&lt;&gt;"",VLOOKUP(""&amp;$A131,Plano_Contas!$A$3:$F$1003,6,0),"")</f>
        <v/>
      </c>
      <c r="C131" s="91"/>
      <c r="D131" s="111"/>
      <c r="E131" s="112">
        <v>0</v>
      </c>
      <c r="F131" s="87"/>
      <c r="G131" s="85"/>
      <c r="H131" s="111"/>
      <c r="I131" s="112">
        <v>0</v>
      </c>
      <c r="J131" s="87"/>
      <c r="K131" s="85"/>
      <c r="L131" s="111"/>
      <c r="M131" s="112">
        <v>0</v>
      </c>
      <c r="N131" s="87"/>
      <c r="O131" s="85"/>
      <c r="P131" s="111"/>
      <c r="Q131" s="112">
        <v>0</v>
      </c>
      <c r="R131" s="87"/>
      <c r="S131" s="85"/>
      <c r="T131" s="111"/>
      <c r="U131" s="112">
        <v>0</v>
      </c>
      <c r="V131" s="87"/>
      <c r="W131" s="85"/>
      <c r="X131" s="111"/>
      <c r="Y131" s="112">
        <v>0</v>
      </c>
      <c r="Z131" s="87"/>
      <c r="AA131" s="85"/>
      <c r="AB131" s="111"/>
      <c r="AC131" s="112">
        <v>0</v>
      </c>
      <c r="AD131" s="87"/>
      <c r="AE131" s="85"/>
      <c r="AF131" s="111"/>
      <c r="AG131" s="112">
        <v>0</v>
      </c>
      <c r="AH131" s="87"/>
      <c r="AI131" s="85"/>
      <c r="AJ131" s="111"/>
      <c r="AK131" s="112">
        <v>0</v>
      </c>
      <c r="AL131" s="87"/>
      <c r="AM131" s="85"/>
      <c r="AN131" s="111"/>
      <c r="AO131" s="112">
        <v>0</v>
      </c>
      <c r="AP131" s="87"/>
      <c r="AQ131" s="85"/>
      <c r="AR131" s="111"/>
      <c r="AS131" s="112">
        <v>0</v>
      </c>
      <c r="AT131" s="87"/>
      <c r="AU131" s="85"/>
      <c r="AV131" s="111"/>
      <c r="AW131" s="112">
        <v>0</v>
      </c>
      <c r="AX131" s="87"/>
      <c r="AY131" s="85"/>
      <c r="AZ131" s="267">
        <f t="shared" si="5"/>
        <v>0</v>
      </c>
      <c r="BA131" s="88">
        <f t="shared" ref="BA131:BA194" si="7">SUM($G131,$K131,$O131,$S131,$W131,$AA131,$AE131,$AI131,$AM131,$AQ131,$AU131,$AY131)</f>
        <v>0</v>
      </c>
      <c r="BC131">
        <f>IF($A131&lt;&gt;"",COUNTIF($BD$3:$BD131,$BD131),0)</f>
        <v>0</v>
      </c>
      <c r="BD131" t="str">
        <f>IF($A131&lt;&gt;"",VLOOKUP(TRUNC(MID($A131,1,2),0),Plano_Contas!$H$3:$J$103,2,TRUE),"")</f>
        <v/>
      </c>
      <c r="BE131" s="201" t="str">
        <f t="shared" ref="BE131:BE194" si="8">IF(ISERR(SEARCH("[",$B131))=FALSE,MID($B131,SEARCH("[",$B131)+1,SEARCH("]",$B131)-SEARCH("[",$B131)-1),"")</f>
        <v/>
      </c>
      <c r="BF131" t="str">
        <f ca="1">IF($BT131&lt;&gt;"",SUMIF($BD$3:$BD$1004,"="&amp;$BD131,INDIRECT(ADDRESS(3,BF$2,1,1)):INDIRECT(ADDRESS(1004,BF$2,1,1))),"")</f>
        <v/>
      </c>
      <c r="BG131" t="str">
        <f ca="1">IF($BT131&lt;&gt;"",SUMIF($BD$3:$BD$1004,"="&amp;$BD131,INDIRECT(ADDRESS(3,BG$2,1,1)):INDIRECT(ADDRESS(1004,BG$2,1,1))),"")</f>
        <v/>
      </c>
      <c r="BH131" t="str">
        <f ca="1">IF($BT131&lt;&gt;"",SUMIF($BD$3:$BD$1004,"="&amp;$BD131,INDIRECT(ADDRESS(3,BH$2,1,1)):INDIRECT(ADDRESS(1004,BH$2,1,1))),"")</f>
        <v/>
      </c>
      <c r="BI131" t="str">
        <f ca="1">IF($BT131&lt;&gt;"",SUMIF($BD$3:$BD$1004,"="&amp;$BD131,INDIRECT(ADDRESS(3,BI$2,1,1)):INDIRECT(ADDRESS(1004,BI$2,1,1))),"")</f>
        <v/>
      </c>
      <c r="BJ131" t="str">
        <f ca="1">IF($BT131&lt;&gt;"",SUMIF($BD$3:$BD$1004,"="&amp;$BD131,INDIRECT(ADDRESS(3,BJ$2,1,1)):INDIRECT(ADDRESS(1004,BJ$2,1,1))),"")</f>
        <v/>
      </c>
      <c r="BK131" t="str">
        <f ca="1">IF($BT131&lt;&gt;"",SUMIF($BD$3:$BD$1004,"="&amp;$BD131,INDIRECT(ADDRESS(3,BK$2,1,1)):INDIRECT(ADDRESS(1004,BK$2,1,1))),"")</f>
        <v/>
      </c>
      <c r="BL131" t="str">
        <f ca="1">IF($BT131&lt;&gt;"",SUMIF($BD$3:$BD$1004,"="&amp;$BD131,INDIRECT(ADDRESS(3,BL$2,1,1)):INDIRECT(ADDRESS(1004,BL$2,1,1))),"")</f>
        <v/>
      </c>
      <c r="BM131" t="str">
        <f ca="1">IF($BT131&lt;&gt;"",SUMIF($BD$3:$BD$1004,"="&amp;$BD131,INDIRECT(ADDRESS(3,BM$2,1,1)):INDIRECT(ADDRESS(1004,BM$2,1,1))),"")</f>
        <v/>
      </c>
      <c r="BN131" t="str">
        <f ca="1">IF($BT131&lt;&gt;"",SUMIF($BD$3:$BD$1004,"="&amp;$BD131,INDIRECT(ADDRESS(3,BN$2,1,1)):INDIRECT(ADDRESS(1004,BN$2,1,1))),"")</f>
        <v/>
      </c>
      <c r="BO131" t="str">
        <f ca="1">IF($BT131&lt;&gt;"",SUMIF($BD$3:$BD$1004,"="&amp;$BD131,INDIRECT(ADDRESS(3,BO$2,1,1)):INDIRECT(ADDRESS(1004,BO$2,1,1))),"")</f>
        <v/>
      </c>
      <c r="BP131" t="str">
        <f ca="1">IF($BT131&lt;&gt;"",SUMIF($BD$3:$BD$1004,"="&amp;$BD131,INDIRECT(ADDRESS(3,BP$2,1,1)):INDIRECT(ADDRESS(1004,BP$2,1,1))),"")</f>
        <v/>
      </c>
      <c r="BQ131" t="str">
        <f ca="1">IF($BT131&lt;&gt;"",SUMIF($BD$3:$BD$1004,"="&amp;$BD131,INDIRECT(ADDRESS(3,BQ$2,1,1)):INDIRECT(ADDRESS(1004,BQ$2,1,1))),"")</f>
        <v/>
      </c>
      <c r="BR131" t="str">
        <f ca="1">IF($BT131&lt;&gt;"",SUMIF($BD$3:$BD$1004,"="&amp;$BD131,INDIRECT(ADDRESS(3,BR$2,1,1)):INDIRECT(ADDRESS(1004,BR$2,1,1))),"")</f>
        <v/>
      </c>
      <c r="BS131" t="str">
        <f>IF($A131&lt;&gt;"",VLOOKUP(TRUNC(MID($A131,1,2),0),Plano_Contas!$H$3:$J$103,3,TRUE),"")</f>
        <v/>
      </c>
      <c r="BT131" t="str">
        <f t="shared" ref="BT131:BT194" si="9">IF(($BC131=1)*($BS131&lt;&gt;"T"),$BD131&amp;IF($BE131&lt;&gt;""," ("&amp;$BE131&amp;")",""),"")</f>
        <v/>
      </c>
      <c r="BV131">
        <f>Empresas!C131</f>
        <v>0</v>
      </c>
    </row>
    <row r="132" spans="1:74" ht="13.5" hidden="1" thickBot="1" x14ac:dyDescent="0.25">
      <c r="A132" s="89"/>
      <c r="B132" s="52" t="str">
        <f>IF($A132&lt;&gt;"",VLOOKUP(""&amp;$A132,Plano_Contas!$A$3:$F$1003,6,0),"")</f>
        <v/>
      </c>
      <c r="C132" s="91"/>
      <c r="D132" s="111"/>
      <c r="E132" s="112">
        <v>0</v>
      </c>
      <c r="F132" s="87"/>
      <c r="G132" s="85"/>
      <c r="H132" s="111"/>
      <c r="I132" s="112">
        <v>0</v>
      </c>
      <c r="J132" s="87"/>
      <c r="K132" s="85"/>
      <c r="L132" s="111"/>
      <c r="M132" s="112">
        <v>0</v>
      </c>
      <c r="N132" s="87"/>
      <c r="O132" s="85"/>
      <c r="P132" s="111"/>
      <c r="Q132" s="112">
        <v>0</v>
      </c>
      <c r="R132" s="87"/>
      <c r="S132" s="85"/>
      <c r="T132" s="111"/>
      <c r="U132" s="112">
        <v>0</v>
      </c>
      <c r="V132" s="87"/>
      <c r="W132" s="85"/>
      <c r="X132" s="111"/>
      <c r="Y132" s="112">
        <v>0</v>
      </c>
      <c r="Z132" s="87"/>
      <c r="AA132" s="85"/>
      <c r="AB132" s="111"/>
      <c r="AC132" s="112">
        <v>0</v>
      </c>
      <c r="AD132" s="87"/>
      <c r="AE132" s="85"/>
      <c r="AF132" s="111"/>
      <c r="AG132" s="112">
        <v>0</v>
      </c>
      <c r="AH132" s="87"/>
      <c r="AI132" s="85"/>
      <c r="AJ132" s="111"/>
      <c r="AK132" s="112">
        <v>0</v>
      </c>
      <c r="AL132" s="87"/>
      <c r="AM132" s="85"/>
      <c r="AN132" s="111"/>
      <c r="AO132" s="112">
        <v>0</v>
      </c>
      <c r="AP132" s="87"/>
      <c r="AQ132" s="85"/>
      <c r="AR132" s="111"/>
      <c r="AS132" s="112">
        <v>0</v>
      </c>
      <c r="AT132" s="87"/>
      <c r="AU132" s="85"/>
      <c r="AV132" s="111"/>
      <c r="AW132" s="112">
        <v>0</v>
      </c>
      <c r="AX132" s="87"/>
      <c r="AY132" s="85"/>
      <c r="AZ132" s="267">
        <f t="shared" ref="AZ132:AZ195" si="10">SUM(E132,I132,M132,Q132,U132,Y132,AC132,AG132,AK132,AO132,AS132,AW132)</f>
        <v>0</v>
      </c>
      <c r="BA132" s="88">
        <f t="shared" si="7"/>
        <v>0</v>
      </c>
      <c r="BC132">
        <f>IF($A132&lt;&gt;"",COUNTIF($BD$3:$BD132,$BD132),0)</f>
        <v>0</v>
      </c>
      <c r="BD132" t="str">
        <f>IF($A132&lt;&gt;"",VLOOKUP(TRUNC(MID($A132,1,2),0),Plano_Contas!$H$3:$J$103,2,TRUE),"")</f>
        <v/>
      </c>
      <c r="BE132" s="201" t="str">
        <f t="shared" si="8"/>
        <v/>
      </c>
      <c r="BF132" t="str">
        <f ca="1">IF($BT132&lt;&gt;"",SUMIF($BD$3:$BD$1004,"="&amp;$BD132,INDIRECT(ADDRESS(3,BF$2,1,1)):INDIRECT(ADDRESS(1004,BF$2,1,1))),"")</f>
        <v/>
      </c>
      <c r="BG132" t="str">
        <f ca="1">IF($BT132&lt;&gt;"",SUMIF($BD$3:$BD$1004,"="&amp;$BD132,INDIRECT(ADDRESS(3,BG$2,1,1)):INDIRECT(ADDRESS(1004,BG$2,1,1))),"")</f>
        <v/>
      </c>
      <c r="BH132" t="str">
        <f ca="1">IF($BT132&lt;&gt;"",SUMIF($BD$3:$BD$1004,"="&amp;$BD132,INDIRECT(ADDRESS(3,BH$2,1,1)):INDIRECT(ADDRESS(1004,BH$2,1,1))),"")</f>
        <v/>
      </c>
      <c r="BI132" t="str">
        <f ca="1">IF($BT132&lt;&gt;"",SUMIF($BD$3:$BD$1004,"="&amp;$BD132,INDIRECT(ADDRESS(3,BI$2,1,1)):INDIRECT(ADDRESS(1004,BI$2,1,1))),"")</f>
        <v/>
      </c>
      <c r="BJ132" t="str">
        <f ca="1">IF($BT132&lt;&gt;"",SUMIF($BD$3:$BD$1004,"="&amp;$BD132,INDIRECT(ADDRESS(3,BJ$2,1,1)):INDIRECT(ADDRESS(1004,BJ$2,1,1))),"")</f>
        <v/>
      </c>
      <c r="BK132" t="str">
        <f ca="1">IF($BT132&lt;&gt;"",SUMIF($BD$3:$BD$1004,"="&amp;$BD132,INDIRECT(ADDRESS(3,BK$2,1,1)):INDIRECT(ADDRESS(1004,BK$2,1,1))),"")</f>
        <v/>
      </c>
      <c r="BL132" t="str">
        <f ca="1">IF($BT132&lt;&gt;"",SUMIF($BD$3:$BD$1004,"="&amp;$BD132,INDIRECT(ADDRESS(3,BL$2,1,1)):INDIRECT(ADDRESS(1004,BL$2,1,1))),"")</f>
        <v/>
      </c>
      <c r="BM132" t="str">
        <f ca="1">IF($BT132&lt;&gt;"",SUMIF($BD$3:$BD$1004,"="&amp;$BD132,INDIRECT(ADDRESS(3,BM$2,1,1)):INDIRECT(ADDRESS(1004,BM$2,1,1))),"")</f>
        <v/>
      </c>
      <c r="BN132" t="str">
        <f ca="1">IF($BT132&lt;&gt;"",SUMIF($BD$3:$BD$1004,"="&amp;$BD132,INDIRECT(ADDRESS(3,BN$2,1,1)):INDIRECT(ADDRESS(1004,BN$2,1,1))),"")</f>
        <v/>
      </c>
      <c r="BO132" t="str">
        <f ca="1">IF($BT132&lt;&gt;"",SUMIF($BD$3:$BD$1004,"="&amp;$BD132,INDIRECT(ADDRESS(3,BO$2,1,1)):INDIRECT(ADDRESS(1004,BO$2,1,1))),"")</f>
        <v/>
      </c>
      <c r="BP132" t="str">
        <f ca="1">IF($BT132&lt;&gt;"",SUMIF($BD$3:$BD$1004,"="&amp;$BD132,INDIRECT(ADDRESS(3,BP$2,1,1)):INDIRECT(ADDRESS(1004,BP$2,1,1))),"")</f>
        <v/>
      </c>
      <c r="BQ132" t="str">
        <f ca="1">IF($BT132&lt;&gt;"",SUMIF($BD$3:$BD$1004,"="&amp;$BD132,INDIRECT(ADDRESS(3,BQ$2,1,1)):INDIRECT(ADDRESS(1004,BQ$2,1,1))),"")</f>
        <v/>
      </c>
      <c r="BR132" t="str">
        <f ca="1">IF($BT132&lt;&gt;"",SUMIF($BD$3:$BD$1004,"="&amp;$BD132,INDIRECT(ADDRESS(3,BR$2,1,1)):INDIRECT(ADDRESS(1004,BR$2,1,1))),"")</f>
        <v/>
      </c>
      <c r="BS132" t="str">
        <f>IF($A132&lt;&gt;"",VLOOKUP(TRUNC(MID($A132,1,2),0),Plano_Contas!$H$3:$J$103,3,TRUE),"")</f>
        <v/>
      </c>
      <c r="BT132" t="str">
        <f t="shared" si="9"/>
        <v/>
      </c>
      <c r="BV132">
        <f>Empresas!C132</f>
        <v>0</v>
      </c>
    </row>
    <row r="133" spans="1:74" ht="13.5" hidden="1" thickBot="1" x14ac:dyDescent="0.25">
      <c r="A133" s="89"/>
      <c r="B133" s="52" t="str">
        <f>IF($A133&lt;&gt;"",VLOOKUP(""&amp;$A133,Plano_Contas!$A$3:$F$1003,6,0),"")</f>
        <v/>
      </c>
      <c r="C133" s="91"/>
      <c r="D133" s="111"/>
      <c r="E133" s="112">
        <v>0</v>
      </c>
      <c r="F133" s="87"/>
      <c r="G133" s="85"/>
      <c r="H133" s="111"/>
      <c r="I133" s="112">
        <v>0</v>
      </c>
      <c r="J133" s="87"/>
      <c r="K133" s="85"/>
      <c r="L133" s="111"/>
      <c r="M133" s="112">
        <v>0</v>
      </c>
      <c r="N133" s="87"/>
      <c r="O133" s="85"/>
      <c r="P133" s="111"/>
      <c r="Q133" s="112">
        <v>0</v>
      </c>
      <c r="R133" s="87"/>
      <c r="S133" s="85"/>
      <c r="T133" s="111"/>
      <c r="U133" s="112">
        <v>0</v>
      </c>
      <c r="V133" s="87"/>
      <c r="W133" s="85"/>
      <c r="X133" s="111"/>
      <c r="Y133" s="112">
        <v>0</v>
      </c>
      <c r="Z133" s="87"/>
      <c r="AA133" s="85"/>
      <c r="AB133" s="111"/>
      <c r="AC133" s="112">
        <v>0</v>
      </c>
      <c r="AD133" s="87"/>
      <c r="AE133" s="85"/>
      <c r="AF133" s="111"/>
      <c r="AG133" s="112">
        <v>0</v>
      </c>
      <c r="AH133" s="87"/>
      <c r="AI133" s="85"/>
      <c r="AJ133" s="111"/>
      <c r="AK133" s="112">
        <v>0</v>
      </c>
      <c r="AL133" s="87"/>
      <c r="AM133" s="85"/>
      <c r="AN133" s="111"/>
      <c r="AO133" s="112">
        <v>0</v>
      </c>
      <c r="AP133" s="87"/>
      <c r="AQ133" s="85"/>
      <c r="AR133" s="111"/>
      <c r="AS133" s="112">
        <v>0</v>
      </c>
      <c r="AT133" s="87"/>
      <c r="AU133" s="85"/>
      <c r="AV133" s="111"/>
      <c r="AW133" s="112">
        <v>0</v>
      </c>
      <c r="AX133" s="87"/>
      <c r="AY133" s="85"/>
      <c r="AZ133" s="267">
        <f t="shared" si="10"/>
        <v>0</v>
      </c>
      <c r="BA133" s="88">
        <f t="shared" si="7"/>
        <v>0</v>
      </c>
      <c r="BC133">
        <f>IF($A133&lt;&gt;"",COUNTIF($BD$3:$BD133,$BD133),0)</f>
        <v>0</v>
      </c>
      <c r="BD133" t="str">
        <f>IF($A133&lt;&gt;"",VLOOKUP(TRUNC(MID($A133,1,2),0),Plano_Contas!$H$3:$J$103,2,TRUE),"")</f>
        <v/>
      </c>
      <c r="BE133" s="201" t="str">
        <f t="shared" si="8"/>
        <v/>
      </c>
      <c r="BF133" t="str">
        <f ca="1">IF($BT133&lt;&gt;"",SUMIF($BD$3:$BD$1004,"="&amp;$BD133,INDIRECT(ADDRESS(3,BF$2,1,1)):INDIRECT(ADDRESS(1004,BF$2,1,1))),"")</f>
        <v/>
      </c>
      <c r="BG133" t="str">
        <f ca="1">IF($BT133&lt;&gt;"",SUMIF($BD$3:$BD$1004,"="&amp;$BD133,INDIRECT(ADDRESS(3,BG$2,1,1)):INDIRECT(ADDRESS(1004,BG$2,1,1))),"")</f>
        <v/>
      </c>
      <c r="BH133" t="str">
        <f ca="1">IF($BT133&lt;&gt;"",SUMIF($BD$3:$BD$1004,"="&amp;$BD133,INDIRECT(ADDRESS(3,BH$2,1,1)):INDIRECT(ADDRESS(1004,BH$2,1,1))),"")</f>
        <v/>
      </c>
      <c r="BI133" t="str">
        <f ca="1">IF($BT133&lt;&gt;"",SUMIF($BD$3:$BD$1004,"="&amp;$BD133,INDIRECT(ADDRESS(3,BI$2,1,1)):INDIRECT(ADDRESS(1004,BI$2,1,1))),"")</f>
        <v/>
      </c>
      <c r="BJ133" t="str">
        <f ca="1">IF($BT133&lt;&gt;"",SUMIF($BD$3:$BD$1004,"="&amp;$BD133,INDIRECT(ADDRESS(3,BJ$2,1,1)):INDIRECT(ADDRESS(1004,BJ$2,1,1))),"")</f>
        <v/>
      </c>
      <c r="BK133" t="str">
        <f ca="1">IF($BT133&lt;&gt;"",SUMIF($BD$3:$BD$1004,"="&amp;$BD133,INDIRECT(ADDRESS(3,BK$2,1,1)):INDIRECT(ADDRESS(1004,BK$2,1,1))),"")</f>
        <v/>
      </c>
      <c r="BL133" t="str">
        <f ca="1">IF($BT133&lt;&gt;"",SUMIF($BD$3:$BD$1004,"="&amp;$BD133,INDIRECT(ADDRESS(3,BL$2,1,1)):INDIRECT(ADDRESS(1004,BL$2,1,1))),"")</f>
        <v/>
      </c>
      <c r="BM133" t="str">
        <f ca="1">IF($BT133&lt;&gt;"",SUMIF($BD$3:$BD$1004,"="&amp;$BD133,INDIRECT(ADDRESS(3,BM$2,1,1)):INDIRECT(ADDRESS(1004,BM$2,1,1))),"")</f>
        <v/>
      </c>
      <c r="BN133" t="str">
        <f ca="1">IF($BT133&lt;&gt;"",SUMIF($BD$3:$BD$1004,"="&amp;$BD133,INDIRECT(ADDRESS(3,BN$2,1,1)):INDIRECT(ADDRESS(1004,BN$2,1,1))),"")</f>
        <v/>
      </c>
      <c r="BO133" t="str">
        <f ca="1">IF($BT133&lt;&gt;"",SUMIF($BD$3:$BD$1004,"="&amp;$BD133,INDIRECT(ADDRESS(3,BO$2,1,1)):INDIRECT(ADDRESS(1004,BO$2,1,1))),"")</f>
        <v/>
      </c>
      <c r="BP133" t="str">
        <f ca="1">IF($BT133&lt;&gt;"",SUMIF($BD$3:$BD$1004,"="&amp;$BD133,INDIRECT(ADDRESS(3,BP$2,1,1)):INDIRECT(ADDRESS(1004,BP$2,1,1))),"")</f>
        <v/>
      </c>
      <c r="BQ133" t="str">
        <f ca="1">IF($BT133&lt;&gt;"",SUMIF($BD$3:$BD$1004,"="&amp;$BD133,INDIRECT(ADDRESS(3,BQ$2,1,1)):INDIRECT(ADDRESS(1004,BQ$2,1,1))),"")</f>
        <v/>
      </c>
      <c r="BR133" t="str">
        <f ca="1">IF($BT133&lt;&gt;"",SUMIF($BD$3:$BD$1004,"="&amp;$BD133,INDIRECT(ADDRESS(3,BR$2,1,1)):INDIRECT(ADDRESS(1004,BR$2,1,1))),"")</f>
        <v/>
      </c>
      <c r="BS133" t="str">
        <f>IF($A133&lt;&gt;"",VLOOKUP(TRUNC(MID($A133,1,2),0),Plano_Contas!$H$3:$J$103,3,TRUE),"")</f>
        <v/>
      </c>
      <c r="BT133" t="str">
        <f t="shared" si="9"/>
        <v/>
      </c>
      <c r="BV133">
        <f>Empresas!C133</f>
        <v>0</v>
      </c>
    </row>
    <row r="134" spans="1:74" ht="13.5" hidden="1" thickBot="1" x14ac:dyDescent="0.25">
      <c r="A134" s="89"/>
      <c r="B134" s="52" t="str">
        <f>IF($A134&lt;&gt;"",VLOOKUP(""&amp;$A134,Plano_Contas!$A$3:$F$1003,6,0),"")</f>
        <v/>
      </c>
      <c r="C134" s="91"/>
      <c r="D134" s="111"/>
      <c r="E134" s="112">
        <v>0</v>
      </c>
      <c r="F134" s="87"/>
      <c r="G134" s="85"/>
      <c r="H134" s="111"/>
      <c r="I134" s="112">
        <v>0</v>
      </c>
      <c r="J134" s="87"/>
      <c r="K134" s="85"/>
      <c r="L134" s="111"/>
      <c r="M134" s="112">
        <v>0</v>
      </c>
      <c r="N134" s="87"/>
      <c r="O134" s="85"/>
      <c r="P134" s="111"/>
      <c r="Q134" s="112">
        <v>0</v>
      </c>
      <c r="R134" s="87"/>
      <c r="S134" s="85"/>
      <c r="T134" s="111"/>
      <c r="U134" s="112">
        <v>0</v>
      </c>
      <c r="V134" s="87"/>
      <c r="W134" s="85"/>
      <c r="X134" s="111"/>
      <c r="Y134" s="112">
        <v>0</v>
      </c>
      <c r="Z134" s="87"/>
      <c r="AA134" s="85"/>
      <c r="AB134" s="111"/>
      <c r="AC134" s="112">
        <v>0</v>
      </c>
      <c r="AD134" s="87"/>
      <c r="AE134" s="85"/>
      <c r="AF134" s="111"/>
      <c r="AG134" s="112">
        <v>0</v>
      </c>
      <c r="AH134" s="87"/>
      <c r="AI134" s="85"/>
      <c r="AJ134" s="111"/>
      <c r="AK134" s="112">
        <v>0</v>
      </c>
      <c r="AL134" s="87"/>
      <c r="AM134" s="85"/>
      <c r="AN134" s="111"/>
      <c r="AO134" s="112">
        <v>0</v>
      </c>
      <c r="AP134" s="87"/>
      <c r="AQ134" s="85"/>
      <c r="AR134" s="111"/>
      <c r="AS134" s="112">
        <v>0</v>
      </c>
      <c r="AT134" s="87"/>
      <c r="AU134" s="85"/>
      <c r="AV134" s="111"/>
      <c r="AW134" s="112">
        <v>0</v>
      </c>
      <c r="AX134" s="87"/>
      <c r="AY134" s="85"/>
      <c r="AZ134" s="267">
        <f t="shared" si="10"/>
        <v>0</v>
      </c>
      <c r="BA134" s="88">
        <f t="shared" si="7"/>
        <v>0</v>
      </c>
      <c r="BC134">
        <f>IF($A134&lt;&gt;"",COUNTIF($BD$3:$BD134,$BD134),0)</f>
        <v>0</v>
      </c>
      <c r="BD134" t="str">
        <f>IF($A134&lt;&gt;"",VLOOKUP(TRUNC(MID($A134,1,2),0),Plano_Contas!$H$3:$J$103,2,TRUE),"")</f>
        <v/>
      </c>
      <c r="BE134" s="201" t="str">
        <f t="shared" si="8"/>
        <v/>
      </c>
      <c r="BF134" t="str">
        <f ca="1">IF($BT134&lt;&gt;"",SUMIF($BD$3:$BD$1004,"="&amp;$BD134,INDIRECT(ADDRESS(3,BF$2,1,1)):INDIRECT(ADDRESS(1004,BF$2,1,1))),"")</f>
        <v/>
      </c>
      <c r="BG134" t="str">
        <f ca="1">IF($BT134&lt;&gt;"",SUMIF($BD$3:$BD$1004,"="&amp;$BD134,INDIRECT(ADDRESS(3,BG$2,1,1)):INDIRECT(ADDRESS(1004,BG$2,1,1))),"")</f>
        <v/>
      </c>
      <c r="BH134" t="str">
        <f ca="1">IF($BT134&lt;&gt;"",SUMIF($BD$3:$BD$1004,"="&amp;$BD134,INDIRECT(ADDRESS(3,BH$2,1,1)):INDIRECT(ADDRESS(1004,BH$2,1,1))),"")</f>
        <v/>
      </c>
      <c r="BI134" t="str">
        <f ca="1">IF($BT134&lt;&gt;"",SUMIF($BD$3:$BD$1004,"="&amp;$BD134,INDIRECT(ADDRESS(3,BI$2,1,1)):INDIRECT(ADDRESS(1004,BI$2,1,1))),"")</f>
        <v/>
      </c>
      <c r="BJ134" t="str">
        <f ca="1">IF($BT134&lt;&gt;"",SUMIF($BD$3:$BD$1004,"="&amp;$BD134,INDIRECT(ADDRESS(3,BJ$2,1,1)):INDIRECT(ADDRESS(1004,BJ$2,1,1))),"")</f>
        <v/>
      </c>
      <c r="BK134" t="str">
        <f ca="1">IF($BT134&lt;&gt;"",SUMIF($BD$3:$BD$1004,"="&amp;$BD134,INDIRECT(ADDRESS(3,BK$2,1,1)):INDIRECT(ADDRESS(1004,BK$2,1,1))),"")</f>
        <v/>
      </c>
      <c r="BL134" t="str">
        <f ca="1">IF($BT134&lt;&gt;"",SUMIF($BD$3:$BD$1004,"="&amp;$BD134,INDIRECT(ADDRESS(3,BL$2,1,1)):INDIRECT(ADDRESS(1004,BL$2,1,1))),"")</f>
        <v/>
      </c>
      <c r="BM134" t="str">
        <f ca="1">IF($BT134&lt;&gt;"",SUMIF($BD$3:$BD$1004,"="&amp;$BD134,INDIRECT(ADDRESS(3,BM$2,1,1)):INDIRECT(ADDRESS(1004,BM$2,1,1))),"")</f>
        <v/>
      </c>
      <c r="BN134" t="str">
        <f ca="1">IF($BT134&lt;&gt;"",SUMIF($BD$3:$BD$1004,"="&amp;$BD134,INDIRECT(ADDRESS(3,BN$2,1,1)):INDIRECT(ADDRESS(1004,BN$2,1,1))),"")</f>
        <v/>
      </c>
      <c r="BO134" t="str">
        <f ca="1">IF($BT134&lt;&gt;"",SUMIF($BD$3:$BD$1004,"="&amp;$BD134,INDIRECT(ADDRESS(3,BO$2,1,1)):INDIRECT(ADDRESS(1004,BO$2,1,1))),"")</f>
        <v/>
      </c>
      <c r="BP134" t="str">
        <f ca="1">IF($BT134&lt;&gt;"",SUMIF($BD$3:$BD$1004,"="&amp;$BD134,INDIRECT(ADDRESS(3,BP$2,1,1)):INDIRECT(ADDRESS(1004,BP$2,1,1))),"")</f>
        <v/>
      </c>
      <c r="BQ134" t="str">
        <f ca="1">IF($BT134&lt;&gt;"",SUMIF($BD$3:$BD$1004,"="&amp;$BD134,INDIRECT(ADDRESS(3,BQ$2,1,1)):INDIRECT(ADDRESS(1004,BQ$2,1,1))),"")</f>
        <v/>
      </c>
      <c r="BR134" t="str">
        <f ca="1">IF($BT134&lt;&gt;"",SUMIF($BD$3:$BD$1004,"="&amp;$BD134,INDIRECT(ADDRESS(3,BR$2,1,1)):INDIRECT(ADDRESS(1004,BR$2,1,1))),"")</f>
        <v/>
      </c>
      <c r="BS134" t="str">
        <f>IF($A134&lt;&gt;"",VLOOKUP(TRUNC(MID($A134,1,2),0),Plano_Contas!$H$3:$J$103,3,TRUE),"")</f>
        <v/>
      </c>
      <c r="BT134" t="str">
        <f t="shared" si="9"/>
        <v/>
      </c>
      <c r="BV134">
        <f>Empresas!C134</f>
        <v>0</v>
      </c>
    </row>
    <row r="135" spans="1:74" ht="13.5" hidden="1" thickBot="1" x14ac:dyDescent="0.25">
      <c r="A135" s="89"/>
      <c r="B135" s="52" t="str">
        <f>IF($A135&lt;&gt;"",VLOOKUP(""&amp;$A135,Plano_Contas!$A$3:$F$1003,6,0),"")</f>
        <v/>
      </c>
      <c r="C135" s="91"/>
      <c r="D135" s="111"/>
      <c r="E135" s="112">
        <v>0</v>
      </c>
      <c r="F135" s="87"/>
      <c r="G135" s="85"/>
      <c r="H135" s="111"/>
      <c r="I135" s="112">
        <v>0</v>
      </c>
      <c r="J135" s="87"/>
      <c r="K135" s="85"/>
      <c r="L135" s="111"/>
      <c r="M135" s="112">
        <v>0</v>
      </c>
      <c r="N135" s="87"/>
      <c r="O135" s="85"/>
      <c r="P135" s="111"/>
      <c r="Q135" s="112">
        <v>0</v>
      </c>
      <c r="R135" s="87"/>
      <c r="S135" s="85"/>
      <c r="T135" s="111"/>
      <c r="U135" s="112">
        <v>0</v>
      </c>
      <c r="V135" s="87"/>
      <c r="W135" s="85"/>
      <c r="X135" s="111"/>
      <c r="Y135" s="112">
        <v>0</v>
      </c>
      <c r="Z135" s="87"/>
      <c r="AA135" s="85"/>
      <c r="AB135" s="111"/>
      <c r="AC135" s="112">
        <v>0</v>
      </c>
      <c r="AD135" s="87"/>
      <c r="AE135" s="85"/>
      <c r="AF135" s="111"/>
      <c r="AG135" s="112">
        <v>0</v>
      </c>
      <c r="AH135" s="87"/>
      <c r="AI135" s="85"/>
      <c r="AJ135" s="111"/>
      <c r="AK135" s="112">
        <v>0</v>
      </c>
      <c r="AL135" s="87"/>
      <c r="AM135" s="85"/>
      <c r="AN135" s="111"/>
      <c r="AO135" s="112">
        <v>0</v>
      </c>
      <c r="AP135" s="87"/>
      <c r="AQ135" s="85"/>
      <c r="AR135" s="111"/>
      <c r="AS135" s="112">
        <v>0</v>
      </c>
      <c r="AT135" s="87"/>
      <c r="AU135" s="85"/>
      <c r="AV135" s="111"/>
      <c r="AW135" s="112">
        <v>0</v>
      </c>
      <c r="AX135" s="87"/>
      <c r="AY135" s="85"/>
      <c r="AZ135" s="267">
        <f t="shared" si="10"/>
        <v>0</v>
      </c>
      <c r="BA135" s="88">
        <f t="shared" si="7"/>
        <v>0</v>
      </c>
      <c r="BC135">
        <f>IF($A135&lt;&gt;"",COUNTIF($BD$3:$BD135,$BD135),0)</f>
        <v>0</v>
      </c>
      <c r="BD135" t="str">
        <f>IF($A135&lt;&gt;"",VLOOKUP(TRUNC(MID($A135,1,2),0),Plano_Contas!$H$3:$J$103,2,TRUE),"")</f>
        <v/>
      </c>
      <c r="BE135" s="201" t="str">
        <f t="shared" si="8"/>
        <v/>
      </c>
      <c r="BF135" t="str">
        <f ca="1">IF($BT135&lt;&gt;"",SUMIF($BD$3:$BD$1004,"="&amp;$BD135,INDIRECT(ADDRESS(3,BF$2,1,1)):INDIRECT(ADDRESS(1004,BF$2,1,1))),"")</f>
        <v/>
      </c>
      <c r="BG135" t="str">
        <f ca="1">IF($BT135&lt;&gt;"",SUMIF($BD$3:$BD$1004,"="&amp;$BD135,INDIRECT(ADDRESS(3,BG$2,1,1)):INDIRECT(ADDRESS(1004,BG$2,1,1))),"")</f>
        <v/>
      </c>
      <c r="BH135" t="str">
        <f ca="1">IF($BT135&lt;&gt;"",SUMIF($BD$3:$BD$1004,"="&amp;$BD135,INDIRECT(ADDRESS(3,BH$2,1,1)):INDIRECT(ADDRESS(1004,BH$2,1,1))),"")</f>
        <v/>
      </c>
      <c r="BI135" t="str">
        <f ca="1">IF($BT135&lt;&gt;"",SUMIF($BD$3:$BD$1004,"="&amp;$BD135,INDIRECT(ADDRESS(3,BI$2,1,1)):INDIRECT(ADDRESS(1004,BI$2,1,1))),"")</f>
        <v/>
      </c>
      <c r="BJ135" t="str">
        <f ca="1">IF($BT135&lt;&gt;"",SUMIF($BD$3:$BD$1004,"="&amp;$BD135,INDIRECT(ADDRESS(3,BJ$2,1,1)):INDIRECT(ADDRESS(1004,BJ$2,1,1))),"")</f>
        <v/>
      </c>
      <c r="BK135" t="str">
        <f ca="1">IF($BT135&lt;&gt;"",SUMIF($BD$3:$BD$1004,"="&amp;$BD135,INDIRECT(ADDRESS(3,BK$2,1,1)):INDIRECT(ADDRESS(1004,BK$2,1,1))),"")</f>
        <v/>
      </c>
      <c r="BL135" t="str">
        <f ca="1">IF($BT135&lt;&gt;"",SUMIF($BD$3:$BD$1004,"="&amp;$BD135,INDIRECT(ADDRESS(3,BL$2,1,1)):INDIRECT(ADDRESS(1004,BL$2,1,1))),"")</f>
        <v/>
      </c>
      <c r="BM135" t="str">
        <f ca="1">IF($BT135&lt;&gt;"",SUMIF($BD$3:$BD$1004,"="&amp;$BD135,INDIRECT(ADDRESS(3,BM$2,1,1)):INDIRECT(ADDRESS(1004,BM$2,1,1))),"")</f>
        <v/>
      </c>
      <c r="BN135" t="str">
        <f ca="1">IF($BT135&lt;&gt;"",SUMIF($BD$3:$BD$1004,"="&amp;$BD135,INDIRECT(ADDRESS(3,BN$2,1,1)):INDIRECT(ADDRESS(1004,BN$2,1,1))),"")</f>
        <v/>
      </c>
      <c r="BO135" t="str">
        <f ca="1">IF($BT135&lt;&gt;"",SUMIF($BD$3:$BD$1004,"="&amp;$BD135,INDIRECT(ADDRESS(3,BO$2,1,1)):INDIRECT(ADDRESS(1004,BO$2,1,1))),"")</f>
        <v/>
      </c>
      <c r="BP135" t="str">
        <f ca="1">IF($BT135&lt;&gt;"",SUMIF($BD$3:$BD$1004,"="&amp;$BD135,INDIRECT(ADDRESS(3,BP$2,1,1)):INDIRECT(ADDRESS(1004,BP$2,1,1))),"")</f>
        <v/>
      </c>
      <c r="BQ135" t="str">
        <f ca="1">IF($BT135&lt;&gt;"",SUMIF($BD$3:$BD$1004,"="&amp;$BD135,INDIRECT(ADDRESS(3,BQ$2,1,1)):INDIRECT(ADDRESS(1004,BQ$2,1,1))),"")</f>
        <v/>
      </c>
      <c r="BR135" t="str">
        <f ca="1">IF($BT135&lt;&gt;"",SUMIF($BD$3:$BD$1004,"="&amp;$BD135,INDIRECT(ADDRESS(3,BR$2,1,1)):INDIRECT(ADDRESS(1004,BR$2,1,1))),"")</f>
        <v/>
      </c>
      <c r="BS135" t="str">
        <f>IF($A135&lt;&gt;"",VLOOKUP(TRUNC(MID($A135,1,2),0),Plano_Contas!$H$3:$J$103,3,TRUE),"")</f>
        <v/>
      </c>
      <c r="BT135" t="str">
        <f t="shared" si="9"/>
        <v/>
      </c>
      <c r="BV135">
        <f>Empresas!C135</f>
        <v>0</v>
      </c>
    </row>
    <row r="136" spans="1:74" ht="13.5" hidden="1" thickBot="1" x14ac:dyDescent="0.25">
      <c r="A136" s="89"/>
      <c r="B136" s="52" t="str">
        <f>IF($A136&lt;&gt;"",VLOOKUP(""&amp;$A136,Plano_Contas!$A$3:$F$1003,6,0),"")</f>
        <v/>
      </c>
      <c r="C136" s="91"/>
      <c r="D136" s="111"/>
      <c r="E136" s="112">
        <v>0</v>
      </c>
      <c r="F136" s="87"/>
      <c r="G136" s="85"/>
      <c r="H136" s="111"/>
      <c r="I136" s="112">
        <v>0</v>
      </c>
      <c r="J136" s="87"/>
      <c r="K136" s="85"/>
      <c r="L136" s="111"/>
      <c r="M136" s="112">
        <v>0</v>
      </c>
      <c r="N136" s="87"/>
      <c r="O136" s="85"/>
      <c r="P136" s="111"/>
      <c r="Q136" s="112">
        <v>0</v>
      </c>
      <c r="R136" s="87"/>
      <c r="S136" s="85"/>
      <c r="T136" s="111"/>
      <c r="U136" s="112">
        <v>0</v>
      </c>
      <c r="V136" s="87"/>
      <c r="W136" s="85"/>
      <c r="X136" s="111"/>
      <c r="Y136" s="112">
        <v>0</v>
      </c>
      <c r="Z136" s="87"/>
      <c r="AA136" s="85"/>
      <c r="AB136" s="111"/>
      <c r="AC136" s="112">
        <v>0</v>
      </c>
      <c r="AD136" s="87"/>
      <c r="AE136" s="85"/>
      <c r="AF136" s="111"/>
      <c r="AG136" s="112">
        <v>0</v>
      </c>
      <c r="AH136" s="87"/>
      <c r="AI136" s="85"/>
      <c r="AJ136" s="111"/>
      <c r="AK136" s="112">
        <v>0</v>
      </c>
      <c r="AL136" s="87"/>
      <c r="AM136" s="85"/>
      <c r="AN136" s="111"/>
      <c r="AO136" s="112">
        <v>0</v>
      </c>
      <c r="AP136" s="87"/>
      <c r="AQ136" s="85"/>
      <c r="AR136" s="111"/>
      <c r="AS136" s="112">
        <v>0</v>
      </c>
      <c r="AT136" s="87"/>
      <c r="AU136" s="85"/>
      <c r="AV136" s="111"/>
      <c r="AW136" s="112">
        <v>0</v>
      </c>
      <c r="AX136" s="87"/>
      <c r="AY136" s="85"/>
      <c r="AZ136" s="267">
        <f t="shared" si="10"/>
        <v>0</v>
      </c>
      <c r="BA136" s="88">
        <f t="shared" si="7"/>
        <v>0</v>
      </c>
      <c r="BC136">
        <f>IF($A136&lt;&gt;"",COUNTIF($BD$3:$BD136,$BD136),0)</f>
        <v>0</v>
      </c>
      <c r="BD136" t="str">
        <f>IF($A136&lt;&gt;"",VLOOKUP(TRUNC(MID($A136,1,2),0),Plano_Contas!$H$3:$J$103,2,TRUE),"")</f>
        <v/>
      </c>
      <c r="BE136" s="201" t="str">
        <f t="shared" si="8"/>
        <v/>
      </c>
      <c r="BF136" t="str">
        <f ca="1">IF($BT136&lt;&gt;"",SUMIF($BD$3:$BD$1004,"="&amp;$BD136,INDIRECT(ADDRESS(3,BF$2,1,1)):INDIRECT(ADDRESS(1004,BF$2,1,1))),"")</f>
        <v/>
      </c>
      <c r="BG136" t="str">
        <f ca="1">IF($BT136&lt;&gt;"",SUMIF($BD$3:$BD$1004,"="&amp;$BD136,INDIRECT(ADDRESS(3,BG$2,1,1)):INDIRECT(ADDRESS(1004,BG$2,1,1))),"")</f>
        <v/>
      </c>
      <c r="BH136" t="str">
        <f ca="1">IF($BT136&lt;&gt;"",SUMIF($BD$3:$BD$1004,"="&amp;$BD136,INDIRECT(ADDRESS(3,BH$2,1,1)):INDIRECT(ADDRESS(1004,BH$2,1,1))),"")</f>
        <v/>
      </c>
      <c r="BI136" t="str">
        <f ca="1">IF($BT136&lt;&gt;"",SUMIF($BD$3:$BD$1004,"="&amp;$BD136,INDIRECT(ADDRESS(3,BI$2,1,1)):INDIRECT(ADDRESS(1004,BI$2,1,1))),"")</f>
        <v/>
      </c>
      <c r="BJ136" t="str">
        <f ca="1">IF($BT136&lt;&gt;"",SUMIF($BD$3:$BD$1004,"="&amp;$BD136,INDIRECT(ADDRESS(3,BJ$2,1,1)):INDIRECT(ADDRESS(1004,BJ$2,1,1))),"")</f>
        <v/>
      </c>
      <c r="BK136" t="str">
        <f ca="1">IF($BT136&lt;&gt;"",SUMIF($BD$3:$BD$1004,"="&amp;$BD136,INDIRECT(ADDRESS(3,BK$2,1,1)):INDIRECT(ADDRESS(1004,BK$2,1,1))),"")</f>
        <v/>
      </c>
      <c r="BL136" t="str">
        <f ca="1">IF($BT136&lt;&gt;"",SUMIF($BD$3:$BD$1004,"="&amp;$BD136,INDIRECT(ADDRESS(3,BL$2,1,1)):INDIRECT(ADDRESS(1004,BL$2,1,1))),"")</f>
        <v/>
      </c>
      <c r="BM136" t="str">
        <f ca="1">IF($BT136&lt;&gt;"",SUMIF($BD$3:$BD$1004,"="&amp;$BD136,INDIRECT(ADDRESS(3,BM$2,1,1)):INDIRECT(ADDRESS(1004,BM$2,1,1))),"")</f>
        <v/>
      </c>
      <c r="BN136" t="str">
        <f ca="1">IF($BT136&lt;&gt;"",SUMIF($BD$3:$BD$1004,"="&amp;$BD136,INDIRECT(ADDRESS(3,BN$2,1,1)):INDIRECT(ADDRESS(1004,BN$2,1,1))),"")</f>
        <v/>
      </c>
      <c r="BO136" t="str">
        <f ca="1">IF($BT136&lt;&gt;"",SUMIF($BD$3:$BD$1004,"="&amp;$BD136,INDIRECT(ADDRESS(3,BO$2,1,1)):INDIRECT(ADDRESS(1004,BO$2,1,1))),"")</f>
        <v/>
      </c>
      <c r="BP136" t="str">
        <f ca="1">IF($BT136&lt;&gt;"",SUMIF($BD$3:$BD$1004,"="&amp;$BD136,INDIRECT(ADDRESS(3,BP$2,1,1)):INDIRECT(ADDRESS(1004,BP$2,1,1))),"")</f>
        <v/>
      </c>
      <c r="BQ136" t="str">
        <f ca="1">IF($BT136&lt;&gt;"",SUMIF($BD$3:$BD$1004,"="&amp;$BD136,INDIRECT(ADDRESS(3,BQ$2,1,1)):INDIRECT(ADDRESS(1004,BQ$2,1,1))),"")</f>
        <v/>
      </c>
      <c r="BR136" t="str">
        <f ca="1">IF($BT136&lt;&gt;"",SUMIF($BD$3:$BD$1004,"="&amp;$BD136,INDIRECT(ADDRESS(3,BR$2,1,1)):INDIRECT(ADDRESS(1004,BR$2,1,1))),"")</f>
        <v/>
      </c>
      <c r="BS136" t="str">
        <f>IF($A136&lt;&gt;"",VLOOKUP(TRUNC(MID($A136,1,2),0),Plano_Contas!$H$3:$J$103,3,TRUE),"")</f>
        <v/>
      </c>
      <c r="BT136" t="str">
        <f t="shared" si="9"/>
        <v/>
      </c>
      <c r="BV136">
        <f>Empresas!C136</f>
        <v>0</v>
      </c>
    </row>
    <row r="137" spans="1:74" ht="13.5" hidden="1" thickBot="1" x14ac:dyDescent="0.25">
      <c r="A137" s="89"/>
      <c r="B137" s="52" t="str">
        <f>IF($A137&lt;&gt;"",VLOOKUP(""&amp;$A137,Plano_Contas!$A$3:$F$1003,6,0),"")</f>
        <v/>
      </c>
      <c r="C137" s="91"/>
      <c r="D137" s="111"/>
      <c r="E137" s="112">
        <v>0</v>
      </c>
      <c r="F137" s="87"/>
      <c r="G137" s="85"/>
      <c r="H137" s="111"/>
      <c r="I137" s="112">
        <v>0</v>
      </c>
      <c r="J137" s="87"/>
      <c r="K137" s="85"/>
      <c r="L137" s="111"/>
      <c r="M137" s="112">
        <v>0</v>
      </c>
      <c r="N137" s="87"/>
      <c r="O137" s="85"/>
      <c r="P137" s="111"/>
      <c r="Q137" s="112">
        <v>0</v>
      </c>
      <c r="R137" s="87"/>
      <c r="S137" s="85"/>
      <c r="T137" s="111"/>
      <c r="U137" s="112">
        <v>0</v>
      </c>
      <c r="V137" s="87"/>
      <c r="W137" s="85"/>
      <c r="X137" s="111"/>
      <c r="Y137" s="112">
        <v>0</v>
      </c>
      <c r="Z137" s="87"/>
      <c r="AA137" s="85"/>
      <c r="AB137" s="111"/>
      <c r="AC137" s="112">
        <v>0</v>
      </c>
      <c r="AD137" s="87"/>
      <c r="AE137" s="85"/>
      <c r="AF137" s="111"/>
      <c r="AG137" s="112">
        <v>0</v>
      </c>
      <c r="AH137" s="87"/>
      <c r="AI137" s="85"/>
      <c r="AJ137" s="111"/>
      <c r="AK137" s="112">
        <v>0</v>
      </c>
      <c r="AL137" s="87"/>
      <c r="AM137" s="85"/>
      <c r="AN137" s="111"/>
      <c r="AO137" s="112">
        <v>0</v>
      </c>
      <c r="AP137" s="87"/>
      <c r="AQ137" s="85"/>
      <c r="AR137" s="111"/>
      <c r="AS137" s="112">
        <v>0</v>
      </c>
      <c r="AT137" s="87"/>
      <c r="AU137" s="85"/>
      <c r="AV137" s="111"/>
      <c r="AW137" s="112">
        <v>0</v>
      </c>
      <c r="AX137" s="87"/>
      <c r="AY137" s="85"/>
      <c r="AZ137" s="267">
        <f t="shared" si="10"/>
        <v>0</v>
      </c>
      <c r="BA137" s="88">
        <f t="shared" si="7"/>
        <v>0</v>
      </c>
      <c r="BC137">
        <f>IF($A137&lt;&gt;"",COUNTIF($BD$3:$BD137,$BD137),0)</f>
        <v>0</v>
      </c>
      <c r="BD137" t="str">
        <f>IF($A137&lt;&gt;"",VLOOKUP(TRUNC(MID($A137,1,2),0),Plano_Contas!$H$3:$J$103,2,TRUE),"")</f>
        <v/>
      </c>
      <c r="BE137" s="201" t="str">
        <f t="shared" si="8"/>
        <v/>
      </c>
      <c r="BF137" t="str">
        <f ca="1">IF($BT137&lt;&gt;"",SUMIF($BD$3:$BD$1004,"="&amp;$BD137,INDIRECT(ADDRESS(3,BF$2,1,1)):INDIRECT(ADDRESS(1004,BF$2,1,1))),"")</f>
        <v/>
      </c>
      <c r="BG137" t="str">
        <f ca="1">IF($BT137&lt;&gt;"",SUMIF($BD$3:$BD$1004,"="&amp;$BD137,INDIRECT(ADDRESS(3,BG$2,1,1)):INDIRECT(ADDRESS(1004,BG$2,1,1))),"")</f>
        <v/>
      </c>
      <c r="BH137" t="str">
        <f ca="1">IF($BT137&lt;&gt;"",SUMIF($BD$3:$BD$1004,"="&amp;$BD137,INDIRECT(ADDRESS(3,BH$2,1,1)):INDIRECT(ADDRESS(1004,BH$2,1,1))),"")</f>
        <v/>
      </c>
      <c r="BI137" t="str">
        <f ca="1">IF($BT137&lt;&gt;"",SUMIF($BD$3:$BD$1004,"="&amp;$BD137,INDIRECT(ADDRESS(3,BI$2,1,1)):INDIRECT(ADDRESS(1004,BI$2,1,1))),"")</f>
        <v/>
      </c>
      <c r="BJ137" t="str">
        <f ca="1">IF($BT137&lt;&gt;"",SUMIF($BD$3:$BD$1004,"="&amp;$BD137,INDIRECT(ADDRESS(3,BJ$2,1,1)):INDIRECT(ADDRESS(1004,BJ$2,1,1))),"")</f>
        <v/>
      </c>
      <c r="BK137" t="str">
        <f ca="1">IF($BT137&lt;&gt;"",SUMIF($BD$3:$BD$1004,"="&amp;$BD137,INDIRECT(ADDRESS(3,BK$2,1,1)):INDIRECT(ADDRESS(1004,BK$2,1,1))),"")</f>
        <v/>
      </c>
      <c r="BL137" t="str">
        <f ca="1">IF($BT137&lt;&gt;"",SUMIF($BD$3:$BD$1004,"="&amp;$BD137,INDIRECT(ADDRESS(3,BL$2,1,1)):INDIRECT(ADDRESS(1004,BL$2,1,1))),"")</f>
        <v/>
      </c>
      <c r="BM137" t="str">
        <f ca="1">IF($BT137&lt;&gt;"",SUMIF($BD$3:$BD$1004,"="&amp;$BD137,INDIRECT(ADDRESS(3,BM$2,1,1)):INDIRECT(ADDRESS(1004,BM$2,1,1))),"")</f>
        <v/>
      </c>
      <c r="BN137" t="str">
        <f ca="1">IF($BT137&lt;&gt;"",SUMIF($BD$3:$BD$1004,"="&amp;$BD137,INDIRECT(ADDRESS(3,BN$2,1,1)):INDIRECT(ADDRESS(1004,BN$2,1,1))),"")</f>
        <v/>
      </c>
      <c r="BO137" t="str">
        <f ca="1">IF($BT137&lt;&gt;"",SUMIF($BD$3:$BD$1004,"="&amp;$BD137,INDIRECT(ADDRESS(3,BO$2,1,1)):INDIRECT(ADDRESS(1004,BO$2,1,1))),"")</f>
        <v/>
      </c>
      <c r="BP137" t="str">
        <f ca="1">IF($BT137&lt;&gt;"",SUMIF($BD$3:$BD$1004,"="&amp;$BD137,INDIRECT(ADDRESS(3,BP$2,1,1)):INDIRECT(ADDRESS(1004,BP$2,1,1))),"")</f>
        <v/>
      </c>
      <c r="BQ137" t="str">
        <f ca="1">IF($BT137&lt;&gt;"",SUMIF($BD$3:$BD$1004,"="&amp;$BD137,INDIRECT(ADDRESS(3,BQ$2,1,1)):INDIRECT(ADDRESS(1004,BQ$2,1,1))),"")</f>
        <v/>
      </c>
      <c r="BR137" t="str">
        <f ca="1">IF($BT137&lt;&gt;"",SUMIF($BD$3:$BD$1004,"="&amp;$BD137,INDIRECT(ADDRESS(3,BR$2,1,1)):INDIRECT(ADDRESS(1004,BR$2,1,1))),"")</f>
        <v/>
      </c>
      <c r="BS137" t="str">
        <f>IF($A137&lt;&gt;"",VLOOKUP(TRUNC(MID($A137,1,2),0),Plano_Contas!$H$3:$J$103,3,TRUE),"")</f>
        <v/>
      </c>
      <c r="BT137" t="str">
        <f t="shared" si="9"/>
        <v/>
      </c>
      <c r="BV137">
        <f>Empresas!C137</f>
        <v>0</v>
      </c>
    </row>
    <row r="138" spans="1:74" ht="13.5" hidden="1" thickBot="1" x14ac:dyDescent="0.25">
      <c r="A138" s="89"/>
      <c r="B138" s="52" t="str">
        <f>IF($A138&lt;&gt;"",VLOOKUP(""&amp;$A138,Plano_Contas!$A$3:$F$1003,6,0),"")</f>
        <v/>
      </c>
      <c r="C138" s="91"/>
      <c r="D138" s="111"/>
      <c r="E138" s="112">
        <v>0</v>
      </c>
      <c r="F138" s="87"/>
      <c r="G138" s="85"/>
      <c r="H138" s="111"/>
      <c r="I138" s="112">
        <v>0</v>
      </c>
      <c r="J138" s="87"/>
      <c r="K138" s="85"/>
      <c r="L138" s="111"/>
      <c r="M138" s="112">
        <v>0</v>
      </c>
      <c r="N138" s="87"/>
      <c r="O138" s="85"/>
      <c r="P138" s="111"/>
      <c r="Q138" s="112">
        <v>0</v>
      </c>
      <c r="R138" s="87"/>
      <c r="S138" s="85"/>
      <c r="T138" s="111"/>
      <c r="U138" s="112">
        <v>0</v>
      </c>
      <c r="V138" s="87"/>
      <c r="W138" s="85"/>
      <c r="X138" s="111"/>
      <c r="Y138" s="112">
        <v>0</v>
      </c>
      <c r="Z138" s="87"/>
      <c r="AA138" s="85"/>
      <c r="AB138" s="111"/>
      <c r="AC138" s="112">
        <v>0</v>
      </c>
      <c r="AD138" s="87"/>
      <c r="AE138" s="85"/>
      <c r="AF138" s="111"/>
      <c r="AG138" s="112">
        <v>0</v>
      </c>
      <c r="AH138" s="87"/>
      <c r="AI138" s="85"/>
      <c r="AJ138" s="111"/>
      <c r="AK138" s="112">
        <v>0</v>
      </c>
      <c r="AL138" s="87"/>
      <c r="AM138" s="85"/>
      <c r="AN138" s="111"/>
      <c r="AO138" s="112">
        <v>0</v>
      </c>
      <c r="AP138" s="87"/>
      <c r="AQ138" s="85"/>
      <c r="AR138" s="111"/>
      <c r="AS138" s="112">
        <v>0</v>
      </c>
      <c r="AT138" s="87"/>
      <c r="AU138" s="85"/>
      <c r="AV138" s="111"/>
      <c r="AW138" s="112">
        <v>0</v>
      </c>
      <c r="AX138" s="87"/>
      <c r="AY138" s="85"/>
      <c r="AZ138" s="267">
        <f t="shared" si="10"/>
        <v>0</v>
      </c>
      <c r="BA138" s="88">
        <f t="shared" si="7"/>
        <v>0</v>
      </c>
      <c r="BC138">
        <f>IF($A138&lt;&gt;"",COUNTIF($BD$3:$BD138,$BD138),0)</f>
        <v>0</v>
      </c>
      <c r="BD138" t="str">
        <f>IF($A138&lt;&gt;"",VLOOKUP(TRUNC(MID($A138,1,2),0),Plano_Contas!$H$3:$J$103,2,TRUE),"")</f>
        <v/>
      </c>
      <c r="BE138" s="201" t="str">
        <f t="shared" si="8"/>
        <v/>
      </c>
      <c r="BF138" t="str">
        <f ca="1">IF($BT138&lt;&gt;"",SUMIF($BD$3:$BD$1004,"="&amp;$BD138,INDIRECT(ADDRESS(3,BF$2,1,1)):INDIRECT(ADDRESS(1004,BF$2,1,1))),"")</f>
        <v/>
      </c>
      <c r="BG138" t="str">
        <f ca="1">IF($BT138&lt;&gt;"",SUMIF($BD$3:$BD$1004,"="&amp;$BD138,INDIRECT(ADDRESS(3,BG$2,1,1)):INDIRECT(ADDRESS(1004,BG$2,1,1))),"")</f>
        <v/>
      </c>
      <c r="BH138" t="str">
        <f ca="1">IF($BT138&lt;&gt;"",SUMIF($BD$3:$BD$1004,"="&amp;$BD138,INDIRECT(ADDRESS(3,BH$2,1,1)):INDIRECT(ADDRESS(1004,BH$2,1,1))),"")</f>
        <v/>
      </c>
      <c r="BI138" t="str">
        <f ca="1">IF($BT138&lt;&gt;"",SUMIF($BD$3:$BD$1004,"="&amp;$BD138,INDIRECT(ADDRESS(3,BI$2,1,1)):INDIRECT(ADDRESS(1004,BI$2,1,1))),"")</f>
        <v/>
      </c>
      <c r="BJ138" t="str">
        <f ca="1">IF($BT138&lt;&gt;"",SUMIF($BD$3:$BD$1004,"="&amp;$BD138,INDIRECT(ADDRESS(3,BJ$2,1,1)):INDIRECT(ADDRESS(1004,BJ$2,1,1))),"")</f>
        <v/>
      </c>
      <c r="BK138" t="str">
        <f ca="1">IF($BT138&lt;&gt;"",SUMIF($BD$3:$BD$1004,"="&amp;$BD138,INDIRECT(ADDRESS(3,BK$2,1,1)):INDIRECT(ADDRESS(1004,BK$2,1,1))),"")</f>
        <v/>
      </c>
      <c r="BL138" t="str">
        <f ca="1">IF($BT138&lt;&gt;"",SUMIF($BD$3:$BD$1004,"="&amp;$BD138,INDIRECT(ADDRESS(3,BL$2,1,1)):INDIRECT(ADDRESS(1004,BL$2,1,1))),"")</f>
        <v/>
      </c>
      <c r="BM138" t="str">
        <f ca="1">IF($BT138&lt;&gt;"",SUMIF($BD$3:$BD$1004,"="&amp;$BD138,INDIRECT(ADDRESS(3,BM$2,1,1)):INDIRECT(ADDRESS(1004,BM$2,1,1))),"")</f>
        <v/>
      </c>
      <c r="BN138" t="str">
        <f ca="1">IF($BT138&lt;&gt;"",SUMIF($BD$3:$BD$1004,"="&amp;$BD138,INDIRECT(ADDRESS(3,BN$2,1,1)):INDIRECT(ADDRESS(1004,BN$2,1,1))),"")</f>
        <v/>
      </c>
      <c r="BO138" t="str">
        <f ca="1">IF($BT138&lt;&gt;"",SUMIF($BD$3:$BD$1004,"="&amp;$BD138,INDIRECT(ADDRESS(3,BO$2,1,1)):INDIRECT(ADDRESS(1004,BO$2,1,1))),"")</f>
        <v/>
      </c>
      <c r="BP138" t="str">
        <f ca="1">IF($BT138&lt;&gt;"",SUMIF($BD$3:$BD$1004,"="&amp;$BD138,INDIRECT(ADDRESS(3,BP$2,1,1)):INDIRECT(ADDRESS(1004,BP$2,1,1))),"")</f>
        <v/>
      </c>
      <c r="BQ138" t="str">
        <f ca="1">IF($BT138&lt;&gt;"",SUMIF($BD$3:$BD$1004,"="&amp;$BD138,INDIRECT(ADDRESS(3,BQ$2,1,1)):INDIRECT(ADDRESS(1004,BQ$2,1,1))),"")</f>
        <v/>
      </c>
      <c r="BR138" t="str">
        <f ca="1">IF($BT138&lt;&gt;"",SUMIF($BD$3:$BD$1004,"="&amp;$BD138,INDIRECT(ADDRESS(3,BR$2,1,1)):INDIRECT(ADDRESS(1004,BR$2,1,1))),"")</f>
        <v/>
      </c>
      <c r="BS138" t="str">
        <f>IF($A138&lt;&gt;"",VLOOKUP(TRUNC(MID($A138,1,2),0),Plano_Contas!$H$3:$J$103,3,TRUE),"")</f>
        <v/>
      </c>
      <c r="BT138" t="str">
        <f t="shared" si="9"/>
        <v/>
      </c>
      <c r="BV138">
        <f>Empresas!C138</f>
        <v>0</v>
      </c>
    </row>
    <row r="139" spans="1:74" ht="13.5" hidden="1" thickBot="1" x14ac:dyDescent="0.25">
      <c r="A139" s="89"/>
      <c r="B139" s="52" t="str">
        <f>IF($A139&lt;&gt;"",VLOOKUP(""&amp;$A139,Plano_Contas!$A$3:$F$1003,6,0),"")</f>
        <v/>
      </c>
      <c r="C139" s="91"/>
      <c r="D139" s="111"/>
      <c r="E139" s="112">
        <v>0</v>
      </c>
      <c r="F139" s="87"/>
      <c r="G139" s="85"/>
      <c r="H139" s="111"/>
      <c r="I139" s="112">
        <v>0</v>
      </c>
      <c r="J139" s="87"/>
      <c r="K139" s="85"/>
      <c r="L139" s="111"/>
      <c r="M139" s="112">
        <v>0</v>
      </c>
      <c r="N139" s="87"/>
      <c r="O139" s="85"/>
      <c r="P139" s="111"/>
      <c r="Q139" s="112">
        <v>0</v>
      </c>
      <c r="R139" s="87"/>
      <c r="S139" s="85"/>
      <c r="T139" s="111"/>
      <c r="U139" s="112">
        <v>0</v>
      </c>
      <c r="V139" s="87"/>
      <c r="W139" s="85"/>
      <c r="X139" s="111"/>
      <c r="Y139" s="112">
        <v>0</v>
      </c>
      <c r="Z139" s="87"/>
      <c r="AA139" s="85"/>
      <c r="AB139" s="111"/>
      <c r="AC139" s="112">
        <v>0</v>
      </c>
      <c r="AD139" s="87"/>
      <c r="AE139" s="85"/>
      <c r="AF139" s="111"/>
      <c r="AG139" s="112">
        <v>0</v>
      </c>
      <c r="AH139" s="87"/>
      <c r="AI139" s="85"/>
      <c r="AJ139" s="111"/>
      <c r="AK139" s="112">
        <v>0</v>
      </c>
      <c r="AL139" s="87"/>
      <c r="AM139" s="85"/>
      <c r="AN139" s="111"/>
      <c r="AO139" s="112">
        <v>0</v>
      </c>
      <c r="AP139" s="87"/>
      <c r="AQ139" s="85"/>
      <c r="AR139" s="111"/>
      <c r="AS139" s="112">
        <v>0</v>
      </c>
      <c r="AT139" s="87"/>
      <c r="AU139" s="85"/>
      <c r="AV139" s="111"/>
      <c r="AW139" s="112">
        <v>0</v>
      </c>
      <c r="AX139" s="87"/>
      <c r="AY139" s="85"/>
      <c r="AZ139" s="267">
        <f t="shared" si="10"/>
        <v>0</v>
      </c>
      <c r="BA139" s="88">
        <f t="shared" si="7"/>
        <v>0</v>
      </c>
      <c r="BC139">
        <f>IF($A139&lt;&gt;"",COUNTIF($BD$3:$BD139,$BD139),0)</f>
        <v>0</v>
      </c>
      <c r="BD139" t="str">
        <f>IF($A139&lt;&gt;"",VLOOKUP(TRUNC(MID($A139,1,2),0),Plano_Contas!$H$3:$J$103,2,TRUE),"")</f>
        <v/>
      </c>
      <c r="BE139" s="201" t="str">
        <f t="shared" si="8"/>
        <v/>
      </c>
      <c r="BF139" t="str">
        <f ca="1">IF($BT139&lt;&gt;"",SUMIF($BD$3:$BD$1004,"="&amp;$BD139,INDIRECT(ADDRESS(3,BF$2,1,1)):INDIRECT(ADDRESS(1004,BF$2,1,1))),"")</f>
        <v/>
      </c>
      <c r="BG139" t="str">
        <f ca="1">IF($BT139&lt;&gt;"",SUMIF($BD$3:$BD$1004,"="&amp;$BD139,INDIRECT(ADDRESS(3,BG$2,1,1)):INDIRECT(ADDRESS(1004,BG$2,1,1))),"")</f>
        <v/>
      </c>
      <c r="BH139" t="str">
        <f ca="1">IF($BT139&lt;&gt;"",SUMIF($BD$3:$BD$1004,"="&amp;$BD139,INDIRECT(ADDRESS(3,BH$2,1,1)):INDIRECT(ADDRESS(1004,BH$2,1,1))),"")</f>
        <v/>
      </c>
      <c r="BI139" t="str">
        <f ca="1">IF($BT139&lt;&gt;"",SUMIF($BD$3:$BD$1004,"="&amp;$BD139,INDIRECT(ADDRESS(3,BI$2,1,1)):INDIRECT(ADDRESS(1004,BI$2,1,1))),"")</f>
        <v/>
      </c>
      <c r="BJ139" t="str">
        <f ca="1">IF($BT139&lt;&gt;"",SUMIF($BD$3:$BD$1004,"="&amp;$BD139,INDIRECT(ADDRESS(3,BJ$2,1,1)):INDIRECT(ADDRESS(1004,BJ$2,1,1))),"")</f>
        <v/>
      </c>
      <c r="BK139" t="str">
        <f ca="1">IF($BT139&lt;&gt;"",SUMIF($BD$3:$BD$1004,"="&amp;$BD139,INDIRECT(ADDRESS(3,BK$2,1,1)):INDIRECT(ADDRESS(1004,BK$2,1,1))),"")</f>
        <v/>
      </c>
      <c r="BL139" t="str">
        <f ca="1">IF($BT139&lt;&gt;"",SUMIF($BD$3:$BD$1004,"="&amp;$BD139,INDIRECT(ADDRESS(3,BL$2,1,1)):INDIRECT(ADDRESS(1004,BL$2,1,1))),"")</f>
        <v/>
      </c>
      <c r="BM139" t="str">
        <f ca="1">IF($BT139&lt;&gt;"",SUMIF($BD$3:$BD$1004,"="&amp;$BD139,INDIRECT(ADDRESS(3,BM$2,1,1)):INDIRECT(ADDRESS(1004,BM$2,1,1))),"")</f>
        <v/>
      </c>
      <c r="BN139" t="str">
        <f ca="1">IF($BT139&lt;&gt;"",SUMIF($BD$3:$BD$1004,"="&amp;$BD139,INDIRECT(ADDRESS(3,BN$2,1,1)):INDIRECT(ADDRESS(1004,BN$2,1,1))),"")</f>
        <v/>
      </c>
      <c r="BO139" t="str">
        <f ca="1">IF($BT139&lt;&gt;"",SUMIF($BD$3:$BD$1004,"="&amp;$BD139,INDIRECT(ADDRESS(3,BO$2,1,1)):INDIRECT(ADDRESS(1004,BO$2,1,1))),"")</f>
        <v/>
      </c>
      <c r="BP139" t="str">
        <f ca="1">IF($BT139&lt;&gt;"",SUMIF($BD$3:$BD$1004,"="&amp;$BD139,INDIRECT(ADDRESS(3,BP$2,1,1)):INDIRECT(ADDRESS(1004,BP$2,1,1))),"")</f>
        <v/>
      </c>
      <c r="BQ139" t="str">
        <f ca="1">IF($BT139&lt;&gt;"",SUMIF($BD$3:$BD$1004,"="&amp;$BD139,INDIRECT(ADDRESS(3,BQ$2,1,1)):INDIRECT(ADDRESS(1004,BQ$2,1,1))),"")</f>
        <v/>
      </c>
      <c r="BR139" t="str">
        <f ca="1">IF($BT139&lt;&gt;"",SUMIF($BD$3:$BD$1004,"="&amp;$BD139,INDIRECT(ADDRESS(3,BR$2,1,1)):INDIRECT(ADDRESS(1004,BR$2,1,1))),"")</f>
        <v/>
      </c>
      <c r="BS139" t="str">
        <f>IF($A139&lt;&gt;"",VLOOKUP(TRUNC(MID($A139,1,2),0),Plano_Contas!$H$3:$J$103,3,TRUE),"")</f>
        <v/>
      </c>
      <c r="BT139" t="str">
        <f t="shared" si="9"/>
        <v/>
      </c>
      <c r="BV139">
        <f>Empresas!C139</f>
        <v>0</v>
      </c>
    </row>
    <row r="140" spans="1:74" ht="13.5" hidden="1" thickBot="1" x14ac:dyDescent="0.25">
      <c r="A140" s="89"/>
      <c r="B140" s="52" t="str">
        <f>IF($A140&lt;&gt;"",VLOOKUP(""&amp;$A140,Plano_Contas!$A$3:$F$1003,6,0),"")</f>
        <v/>
      </c>
      <c r="C140" s="91"/>
      <c r="D140" s="111"/>
      <c r="E140" s="112">
        <v>0</v>
      </c>
      <c r="F140" s="87"/>
      <c r="G140" s="85"/>
      <c r="H140" s="111"/>
      <c r="I140" s="112">
        <v>0</v>
      </c>
      <c r="J140" s="87"/>
      <c r="K140" s="85"/>
      <c r="L140" s="111"/>
      <c r="M140" s="112">
        <v>0</v>
      </c>
      <c r="N140" s="87"/>
      <c r="O140" s="85"/>
      <c r="P140" s="111"/>
      <c r="Q140" s="112">
        <v>0</v>
      </c>
      <c r="R140" s="87"/>
      <c r="S140" s="85"/>
      <c r="T140" s="111"/>
      <c r="U140" s="112">
        <v>0</v>
      </c>
      <c r="V140" s="87"/>
      <c r="W140" s="85"/>
      <c r="X140" s="111"/>
      <c r="Y140" s="112">
        <v>0</v>
      </c>
      <c r="Z140" s="87"/>
      <c r="AA140" s="85"/>
      <c r="AB140" s="111"/>
      <c r="AC140" s="112">
        <v>0</v>
      </c>
      <c r="AD140" s="87"/>
      <c r="AE140" s="85"/>
      <c r="AF140" s="111"/>
      <c r="AG140" s="112">
        <v>0</v>
      </c>
      <c r="AH140" s="87"/>
      <c r="AI140" s="85"/>
      <c r="AJ140" s="111"/>
      <c r="AK140" s="112">
        <v>0</v>
      </c>
      <c r="AL140" s="87"/>
      <c r="AM140" s="85"/>
      <c r="AN140" s="111"/>
      <c r="AO140" s="112">
        <v>0</v>
      </c>
      <c r="AP140" s="87"/>
      <c r="AQ140" s="85"/>
      <c r="AR140" s="111"/>
      <c r="AS140" s="112">
        <v>0</v>
      </c>
      <c r="AT140" s="87"/>
      <c r="AU140" s="85"/>
      <c r="AV140" s="111"/>
      <c r="AW140" s="112">
        <v>0</v>
      </c>
      <c r="AX140" s="87"/>
      <c r="AY140" s="85"/>
      <c r="AZ140" s="267">
        <f t="shared" si="10"/>
        <v>0</v>
      </c>
      <c r="BA140" s="88">
        <f t="shared" si="7"/>
        <v>0</v>
      </c>
      <c r="BC140">
        <f>IF($A140&lt;&gt;"",COUNTIF($BD$3:$BD140,$BD140),0)</f>
        <v>0</v>
      </c>
      <c r="BD140" t="str">
        <f>IF($A140&lt;&gt;"",VLOOKUP(TRUNC(MID($A140,1,2),0),Plano_Contas!$H$3:$J$103,2,TRUE),"")</f>
        <v/>
      </c>
      <c r="BE140" s="201" t="str">
        <f t="shared" si="8"/>
        <v/>
      </c>
      <c r="BF140" t="str">
        <f ca="1">IF($BT140&lt;&gt;"",SUMIF($BD$3:$BD$1004,"="&amp;$BD140,INDIRECT(ADDRESS(3,BF$2,1,1)):INDIRECT(ADDRESS(1004,BF$2,1,1))),"")</f>
        <v/>
      </c>
      <c r="BG140" t="str">
        <f ca="1">IF($BT140&lt;&gt;"",SUMIF($BD$3:$BD$1004,"="&amp;$BD140,INDIRECT(ADDRESS(3,BG$2,1,1)):INDIRECT(ADDRESS(1004,BG$2,1,1))),"")</f>
        <v/>
      </c>
      <c r="BH140" t="str">
        <f ca="1">IF($BT140&lt;&gt;"",SUMIF($BD$3:$BD$1004,"="&amp;$BD140,INDIRECT(ADDRESS(3,BH$2,1,1)):INDIRECT(ADDRESS(1004,BH$2,1,1))),"")</f>
        <v/>
      </c>
      <c r="BI140" t="str">
        <f ca="1">IF($BT140&lt;&gt;"",SUMIF($BD$3:$BD$1004,"="&amp;$BD140,INDIRECT(ADDRESS(3,BI$2,1,1)):INDIRECT(ADDRESS(1004,BI$2,1,1))),"")</f>
        <v/>
      </c>
      <c r="BJ140" t="str">
        <f ca="1">IF($BT140&lt;&gt;"",SUMIF($BD$3:$BD$1004,"="&amp;$BD140,INDIRECT(ADDRESS(3,BJ$2,1,1)):INDIRECT(ADDRESS(1004,BJ$2,1,1))),"")</f>
        <v/>
      </c>
      <c r="BK140" t="str">
        <f ca="1">IF($BT140&lt;&gt;"",SUMIF($BD$3:$BD$1004,"="&amp;$BD140,INDIRECT(ADDRESS(3,BK$2,1,1)):INDIRECT(ADDRESS(1004,BK$2,1,1))),"")</f>
        <v/>
      </c>
      <c r="BL140" t="str">
        <f ca="1">IF($BT140&lt;&gt;"",SUMIF($BD$3:$BD$1004,"="&amp;$BD140,INDIRECT(ADDRESS(3,BL$2,1,1)):INDIRECT(ADDRESS(1004,BL$2,1,1))),"")</f>
        <v/>
      </c>
      <c r="BM140" t="str">
        <f ca="1">IF($BT140&lt;&gt;"",SUMIF($BD$3:$BD$1004,"="&amp;$BD140,INDIRECT(ADDRESS(3,BM$2,1,1)):INDIRECT(ADDRESS(1004,BM$2,1,1))),"")</f>
        <v/>
      </c>
      <c r="BN140" t="str">
        <f ca="1">IF($BT140&lt;&gt;"",SUMIF($BD$3:$BD$1004,"="&amp;$BD140,INDIRECT(ADDRESS(3,BN$2,1,1)):INDIRECT(ADDRESS(1004,BN$2,1,1))),"")</f>
        <v/>
      </c>
      <c r="BO140" t="str">
        <f ca="1">IF($BT140&lt;&gt;"",SUMIF($BD$3:$BD$1004,"="&amp;$BD140,INDIRECT(ADDRESS(3,BO$2,1,1)):INDIRECT(ADDRESS(1004,BO$2,1,1))),"")</f>
        <v/>
      </c>
      <c r="BP140" t="str">
        <f ca="1">IF($BT140&lt;&gt;"",SUMIF($BD$3:$BD$1004,"="&amp;$BD140,INDIRECT(ADDRESS(3,BP$2,1,1)):INDIRECT(ADDRESS(1004,BP$2,1,1))),"")</f>
        <v/>
      </c>
      <c r="BQ140" t="str">
        <f ca="1">IF($BT140&lt;&gt;"",SUMIF($BD$3:$BD$1004,"="&amp;$BD140,INDIRECT(ADDRESS(3,BQ$2,1,1)):INDIRECT(ADDRESS(1004,BQ$2,1,1))),"")</f>
        <v/>
      </c>
      <c r="BR140" t="str">
        <f ca="1">IF($BT140&lt;&gt;"",SUMIF($BD$3:$BD$1004,"="&amp;$BD140,INDIRECT(ADDRESS(3,BR$2,1,1)):INDIRECT(ADDRESS(1004,BR$2,1,1))),"")</f>
        <v/>
      </c>
      <c r="BS140" t="str">
        <f>IF($A140&lt;&gt;"",VLOOKUP(TRUNC(MID($A140,1,2),0),Plano_Contas!$H$3:$J$103,3,TRUE),"")</f>
        <v/>
      </c>
      <c r="BT140" t="str">
        <f t="shared" si="9"/>
        <v/>
      </c>
      <c r="BV140">
        <f>Empresas!C140</f>
        <v>0</v>
      </c>
    </row>
    <row r="141" spans="1:74" ht="13.5" hidden="1" thickBot="1" x14ac:dyDescent="0.25">
      <c r="A141" s="89"/>
      <c r="B141" s="52" t="str">
        <f>IF($A141&lt;&gt;"",VLOOKUP(""&amp;$A141,Plano_Contas!$A$3:$F$1003,6,0),"")</f>
        <v/>
      </c>
      <c r="C141" s="91"/>
      <c r="D141" s="111"/>
      <c r="E141" s="112">
        <v>0</v>
      </c>
      <c r="F141" s="87"/>
      <c r="G141" s="85"/>
      <c r="H141" s="111"/>
      <c r="I141" s="112">
        <v>0</v>
      </c>
      <c r="J141" s="87"/>
      <c r="K141" s="85"/>
      <c r="L141" s="111"/>
      <c r="M141" s="112">
        <v>0</v>
      </c>
      <c r="N141" s="87"/>
      <c r="O141" s="85"/>
      <c r="P141" s="111"/>
      <c r="Q141" s="112">
        <v>0</v>
      </c>
      <c r="R141" s="87"/>
      <c r="S141" s="85"/>
      <c r="T141" s="111"/>
      <c r="U141" s="112">
        <v>0</v>
      </c>
      <c r="V141" s="87"/>
      <c r="W141" s="85"/>
      <c r="X141" s="111"/>
      <c r="Y141" s="112">
        <v>0</v>
      </c>
      <c r="Z141" s="87"/>
      <c r="AA141" s="85"/>
      <c r="AB141" s="111"/>
      <c r="AC141" s="112">
        <v>0</v>
      </c>
      <c r="AD141" s="87"/>
      <c r="AE141" s="85"/>
      <c r="AF141" s="111"/>
      <c r="AG141" s="112">
        <v>0</v>
      </c>
      <c r="AH141" s="87"/>
      <c r="AI141" s="85"/>
      <c r="AJ141" s="111"/>
      <c r="AK141" s="112">
        <v>0</v>
      </c>
      <c r="AL141" s="87"/>
      <c r="AM141" s="85"/>
      <c r="AN141" s="111"/>
      <c r="AO141" s="112">
        <v>0</v>
      </c>
      <c r="AP141" s="87"/>
      <c r="AQ141" s="85"/>
      <c r="AR141" s="111"/>
      <c r="AS141" s="112">
        <v>0</v>
      </c>
      <c r="AT141" s="87"/>
      <c r="AU141" s="85"/>
      <c r="AV141" s="111"/>
      <c r="AW141" s="112">
        <v>0</v>
      </c>
      <c r="AX141" s="87"/>
      <c r="AY141" s="85"/>
      <c r="AZ141" s="267">
        <f t="shared" si="10"/>
        <v>0</v>
      </c>
      <c r="BA141" s="88">
        <f t="shared" si="7"/>
        <v>0</v>
      </c>
      <c r="BC141">
        <f>IF($A141&lt;&gt;"",COUNTIF($BD$3:$BD141,$BD141),0)</f>
        <v>0</v>
      </c>
      <c r="BD141" t="str">
        <f>IF($A141&lt;&gt;"",VLOOKUP(TRUNC(MID($A141,1,2),0),Plano_Contas!$H$3:$J$103,2,TRUE),"")</f>
        <v/>
      </c>
      <c r="BE141" s="201" t="str">
        <f t="shared" si="8"/>
        <v/>
      </c>
      <c r="BF141" t="str">
        <f ca="1">IF($BT141&lt;&gt;"",SUMIF($BD$3:$BD$1004,"="&amp;$BD141,INDIRECT(ADDRESS(3,BF$2,1,1)):INDIRECT(ADDRESS(1004,BF$2,1,1))),"")</f>
        <v/>
      </c>
      <c r="BG141" t="str">
        <f ca="1">IF($BT141&lt;&gt;"",SUMIF($BD$3:$BD$1004,"="&amp;$BD141,INDIRECT(ADDRESS(3,BG$2,1,1)):INDIRECT(ADDRESS(1004,BG$2,1,1))),"")</f>
        <v/>
      </c>
      <c r="BH141" t="str">
        <f ca="1">IF($BT141&lt;&gt;"",SUMIF($BD$3:$BD$1004,"="&amp;$BD141,INDIRECT(ADDRESS(3,BH$2,1,1)):INDIRECT(ADDRESS(1004,BH$2,1,1))),"")</f>
        <v/>
      </c>
      <c r="BI141" t="str">
        <f ca="1">IF($BT141&lt;&gt;"",SUMIF($BD$3:$BD$1004,"="&amp;$BD141,INDIRECT(ADDRESS(3,BI$2,1,1)):INDIRECT(ADDRESS(1004,BI$2,1,1))),"")</f>
        <v/>
      </c>
      <c r="BJ141" t="str">
        <f ca="1">IF($BT141&lt;&gt;"",SUMIF($BD$3:$BD$1004,"="&amp;$BD141,INDIRECT(ADDRESS(3,BJ$2,1,1)):INDIRECT(ADDRESS(1004,BJ$2,1,1))),"")</f>
        <v/>
      </c>
      <c r="BK141" t="str">
        <f ca="1">IF($BT141&lt;&gt;"",SUMIF($BD$3:$BD$1004,"="&amp;$BD141,INDIRECT(ADDRESS(3,BK$2,1,1)):INDIRECT(ADDRESS(1004,BK$2,1,1))),"")</f>
        <v/>
      </c>
      <c r="BL141" t="str">
        <f ca="1">IF($BT141&lt;&gt;"",SUMIF($BD$3:$BD$1004,"="&amp;$BD141,INDIRECT(ADDRESS(3,BL$2,1,1)):INDIRECT(ADDRESS(1004,BL$2,1,1))),"")</f>
        <v/>
      </c>
      <c r="BM141" t="str">
        <f ca="1">IF($BT141&lt;&gt;"",SUMIF($BD$3:$BD$1004,"="&amp;$BD141,INDIRECT(ADDRESS(3,BM$2,1,1)):INDIRECT(ADDRESS(1004,BM$2,1,1))),"")</f>
        <v/>
      </c>
      <c r="BN141" t="str">
        <f ca="1">IF($BT141&lt;&gt;"",SUMIF($BD$3:$BD$1004,"="&amp;$BD141,INDIRECT(ADDRESS(3,BN$2,1,1)):INDIRECT(ADDRESS(1004,BN$2,1,1))),"")</f>
        <v/>
      </c>
      <c r="BO141" t="str">
        <f ca="1">IF($BT141&lt;&gt;"",SUMIF($BD$3:$BD$1004,"="&amp;$BD141,INDIRECT(ADDRESS(3,BO$2,1,1)):INDIRECT(ADDRESS(1004,BO$2,1,1))),"")</f>
        <v/>
      </c>
      <c r="BP141" t="str">
        <f ca="1">IF($BT141&lt;&gt;"",SUMIF($BD$3:$BD$1004,"="&amp;$BD141,INDIRECT(ADDRESS(3,BP$2,1,1)):INDIRECT(ADDRESS(1004,BP$2,1,1))),"")</f>
        <v/>
      </c>
      <c r="BQ141" t="str">
        <f ca="1">IF($BT141&lt;&gt;"",SUMIF($BD$3:$BD$1004,"="&amp;$BD141,INDIRECT(ADDRESS(3,BQ$2,1,1)):INDIRECT(ADDRESS(1004,BQ$2,1,1))),"")</f>
        <v/>
      </c>
      <c r="BR141" t="str">
        <f ca="1">IF($BT141&lt;&gt;"",SUMIF($BD$3:$BD$1004,"="&amp;$BD141,INDIRECT(ADDRESS(3,BR$2,1,1)):INDIRECT(ADDRESS(1004,BR$2,1,1))),"")</f>
        <v/>
      </c>
      <c r="BS141" t="str">
        <f>IF($A141&lt;&gt;"",VLOOKUP(TRUNC(MID($A141,1,2),0),Plano_Contas!$H$3:$J$103,3,TRUE),"")</f>
        <v/>
      </c>
      <c r="BT141" t="str">
        <f t="shared" si="9"/>
        <v/>
      </c>
      <c r="BV141">
        <f>Empresas!C141</f>
        <v>0</v>
      </c>
    </row>
    <row r="142" spans="1:74" ht="13.5" hidden="1" thickBot="1" x14ac:dyDescent="0.25">
      <c r="A142" s="89"/>
      <c r="B142" s="52" t="str">
        <f>IF($A142&lt;&gt;"",VLOOKUP(""&amp;$A142,Plano_Contas!$A$3:$F$1003,6,0),"")</f>
        <v/>
      </c>
      <c r="C142" s="91"/>
      <c r="D142" s="111"/>
      <c r="E142" s="112">
        <v>0</v>
      </c>
      <c r="F142" s="87"/>
      <c r="G142" s="85"/>
      <c r="H142" s="111"/>
      <c r="I142" s="112">
        <v>0</v>
      </c>
      <c r="J142" s="87"/>
      <c r="K142" s="85"/>
      <c r="L142" s="111"/>
      <c r="M142" s="112">
        <v>0</v>
      </c>
      <c r="N142" s="87"/>
      <c r="O142" s="85"/>
      <c r="P142" s="111"/>
      <c r="Q142" s="112">
        <v>0</v>
      </c>
      <c r="R142" s="87"/>
      <c r="S142" s="85"/>
      <c r="T142" s="111"/>
      <c r="U142" s="112">
        <v>0</v>
      </c>
      <c r="V142" s="87"/>
      <c r="W142" s="85"/>
      <c r="X142" s="111"/>
      <c r="Y142" s="112">
        <v>0</v>
      </c>
      <c r="Z142" s="87"/>
      <c r="AA142" s="85"/>
      <c r="AB142" s="111"/>
      <c r="AC142" s="112">
        <v>0</v>
      </c>
      <c r="AD142" s="87"/>
      <c r="AE142" s="85"/>
      <c r="AF142" s="111"/>
      <c r="AG142" s="112">
        <v>0</v>
      </c>
      <c r="AH142" s="87"/>
      <c r="AI142" s="85"/>
      <c r="AJ142" s="111"/>
      <c r="AK142" s="112">
        <v>0</v>
      </c>
      <c r="AL142" s="87"/>
      <c r="AM142" s="85"/>
      <c r="AN142" s="111"/>
      <c r="AO142" s="112">
        <v>0</v>
      </c>
      <c r="AP142" s="87"/>
      <c r="AQ142" s="85"/>
      <c r="AR142" s="111"/>
      <c r="AS142" s="112">
        <v>0</v>
      </c>
      <c r="AT142" s="87"/>
      <c r="AU142" s="85"/>
      <c r="AV142" s="111"/>
      <c r="AW142" s="112">
        <v>0</v>
      </c>
      <c r="AX142" s="87"/>
      <c r="AY142" s="85"/>
      <c r="AZ142" s="267">
        <f t="shared" si="10"/>
        <v>0</v>
      </c>
      <c r="BA142" s="88">
        <f t="shared" si="7"/>
        <v>0</v>
      </c>
      <c r="BC142">
        <f>IF($A142&lt;&gt;"",COUNTIF($BD$3:$BD142,$BD142),0)</f>
        <v>0</v>
      </c>
      <c r="BD142" t="str">
        <f>IF($A142&lt;&gt;"",VLOOKUP(TRUNC(MID($A142,1,2),0),Plano_Contas!$H$3:$J$103,2,TRUE),"")</f>
        <v/>
      </c>
      <c r="BE142" s="201" t="str">
        <f t="shared" si="8"/>
        <v/>
      </c>
      <c r="BF142" t="str">
        <f ca="1">IF($BT142&lt;&gt;"",SUMIF($BD$3:$BD$1004,"="&amp;$BD142,INDIRECT(ADDRESS(3,BF$2,1,1)):INDIRECT(ADDRESS(1004,BF$2,1,1))),"")</f>
        <v/>
      </c>
      <c r="BG142" t="str">
        <f ca="1">IF($BT142&lt;&gt;"",SUMIF($BD$3:$BD$1004,"="&amp;$BD142,INDIRECT(ADDRESS(3,BG$2,1,1)):INDIRECT(ADDRESS(1004,BG$2,1,1))),"")</f>
        <v/>
      </c>
      <c r="BH142" t="str">
        <f ca="1">IF($BT142&lt;&gt;"",SUMIF($BD$3:$BD$1004,"="&amp;$BD142,INDIRECT(ADDRESS(3,BH$2,1,1)):INDIRECT(ADDRESS(1004,BH$2,1,1))),"")</f>
        <v/>
      </c>
      <c r="BI142" t="str">
        <f ca="1">IF($BT142&lt;&gt;"",SUMIF($BD$3:$BD$1004,"="&amp;$BD142,INDIRECT(ADDRESS(3,BI$2,1,1)):INDIRECT(ADDRESS(1004,BI$2,1,1))),"")</f>
        <v/>
      </c>
      <c r="BJ142" t="str">
        <f ca="1">IF($BT142&lt;&gt;"",SUMIF($BD$3:$BD$1004,"="&amp;$BD142,INDIRECT(ADDRESS(3,BJ$2,1,1)):INDIRECT(ADDRESS(1004,BJ$2,1,1))),"")</f>
        <v/>
      </c>
      <c r="BK142" t="str">
        <f ca="1">IF($BT142&lt;&gt;"",SUMIF($BD$3:$BD$1004,"="&amp;$BD142,INDIRECT(ADDRESS(3,BK$2,1,1)):INDIRECT(ADDRESS(1004,BK$2,1,1))),"")</f>
        <v/>
      </c>
      <c r="BL142" t="str">
        <f ca="1">IF($BT142&lt;&gt;"",SUMIF($BD$3:$BD$1004,"="&amp;$BD142,INDIRECT(ADDRESS(3,BL$2,1,1)):INDIRECT(ADDRESS(1004,BL$2,1,1))),"")</f>
        <v/>
      </c>
      <c r="BM142" t="str">
        <f ca="1">IF($BT142&lt;&gt;"",SUMIF($BD$3:$BD$1004,"="&amp;$BD142,INDIRECT(ADDRESS(3,BM$2,1,1)):INDIRECT(ADDRESS(1004,BM$2,1,1))),"")</f>
        <v/>
      </c>
      <c r="BN142" t="str">
        <f ca="1">IF($BT142&lt;&gt;"",SUMIF($BD$3:$BD$1004,"="&amp;$BD142,INDIRECT(ADDRESS(3,BN$2,1,1)):INDIRECT(ADDRESS(1004,BN$2,1,1))),"")</f>
        <v/>
      </c>
      <c r="BO142" t="str">
        <f ca="1">IF($BT142&lt;&gt;"",SUMIF($BD$3:$BD$1004,"="&amp;$BD142,INDIRECT(ADDRESS(3,BO$2,1,1)):INDIRECT(ADDRESS(1004,BO$2,1,1))),"")</f>
        <v/>
      </c>
      <c r="BP142" t="str">
        <f ca="1">IF($BT142&lt;&gt;"",SUMIF($BD$3:$BD$1004,"="&amp;$BD142,INDIRECT(ADDRESS(3,BP$2,1,1)):INDIRECT(ADDRESS(1004,BP$2,1,1))),"")</f>
        <v/>
      </c>
      <c r="BQ142" t="str">
        <f ca="1">IF($BT142&lt;&gt;"",SUMIF($BD$3:$BD$1004,"="&amp;$BD142,INDIRECT(ADDRESS(3,BQ$2,1,1)):INDIRECT(ADDRESS(1004,BQ$2,1,1))),"")</f>
        <v/>
      </c>
      <c r="BR142" t="str">
        <f ca="1">IF($BT142&lt;&gt;"",SUMIF($BD$3:$BD$1004,"="&amp;$BD142,INDIRECT(ADDRESS(3,BR$2,1,1)):INDIRECT(ADDRESS(1004,BR$2,1,1))),"")</f>
        <v/>
      </c>
      <c r="BS142" t="str">
        <f>IF($A142&lt;&gt;"",VLOOKUP(TRUNC(MID($A142,1,2),0),Plano_Contas!$H$3:$J$103,3,TRUE),"")</f>
        <v/>
      </c>
      <c r="BT142" t="str">
        <f t="shared" si="9"/>
        <v/>
      </c>
      <c r="BV142">
        <f>Empresas!C142</f>
        <v>0</v>
      </c>
    </row>
    <row r="143" spans="1:74" ht="13.5" hidden="1" thickBot="1" x14ac:dyDescent="0.25">
      <c r="A143" s="89"/>
      <c r="B143" s="52" t="str">
        <f>IF($A143&lt;&gt;"",VLOOKUP(""&amp;$A143,Plano_Contas!$A$3:$F$1003,6,0),"")</f>
        <v/>
      </c>
      <c r="C143" s="91"/>
      <c r="D143" s="111"/>
      <c r="E143" s="112">
        <v>0</v>
      </c>
      <c r="F143" s="87"/>
      <c r="G143" s="85"/>
      <c r="H143" s="111"/>
      <c r="I143" s="112">
        <v>0</v>
      </c>
      <c r="J143" s="87"/>
      <c r="K143" s="85"/>
      <c r="L143" s="111"/>
      <c r="M143" s="112">
        <v>0</v>
      </c>
      <c r="N143" s="87"/>
      <c r="O143" s="85"/>
      <c r="P143" s="111"/>
      <c r="Q143" s="112">
        <v>0</v>
      </c>
      <c r="R143" s="87"/>
      <c r="S143" s="85"/>
      <c r="T143" s="111"/>
      <c r="U143" s="112">
        <v>0</v>
      </c>
      <c r="V143" s="87"/>
      <c r="W143" s="85"/>
      <c r="X143" s="111"/>
      <c r="Y143" s="112">
        <v>0</v>
      </c>
      <c r="Z143" s="87"/>
      <c r="AA143" s="85"/>
      <c r="AB143" s="111"/>
      <c r="AC143" s="112">
        <v>0</v>
      </c>
      <c r="AD143" s="87"/>
      <c r="AE143" s="85"/>
      <c r="AF143" s="111"/>
      <c r="AG143" s="112">
        <v>0</v>
      </c>
      <c r="AH143" s="87"/>
      <c r="AI143" s="85"/>
      <c r="AJ143" s="111"/>
      <c r="AK143" s="112">
        <v>0</v>
      </c>
      <c r="AL143" s="87"/>
      <c r="AM143" s="85"/>
      <c r="AN143" s="111"/>
      <c r="AO143" s="112">
        <v>0</v>
      </c>
      <c r="AP143" s="87"/>
      <c r="AQ143" s="85"/>
      <c r="AR143" s="111"/>
      <c r="AS143" s="112">
        <v>0</v>
      </c>
      <c r="AT143" s="87"/>
      <c r="AU143" s="85"/>
      <c r="AV143" s="111"/>
      <c r="AW143" s="112">
        <v>0</v>
      </c>
      <c r="AX143" s="87"/>
      <c r="AY143" s="85"/>
      <c r="AZ143" s="267">
        <f t="shared" si="10"/>
        <v>0</v>
      </c>
      <c r="BA143" s="88">
        <f t="shared" si="7"/>
        <v>0</v>
      </c>
      <c r="BC143">
        <f>IF($A143&lt;&gt;"",COUNTIF($BD$3:$BD143,$BD143),0)</f>
        <v>0</v>
      </c>
      <c r="BD143" t="str">
        <f>IF($A143&lt;&gt;"",VLOOKUP(TRUNC(MID($A143,1,2),0),Plano_Contas!$H$3:$J$103,2,TRUE),"")</f>
        <v/>
      </c>
      <c r="BE143" s="201" t="str">
        <f t="shared" si="8"/>
        <v/>
      </c>
      <c r="BF143" t="str">
        <f ca="1">IF($BT143&lt;&gt;"",SUMIF($BD$3:$BD$1004,"="&amp;$BD143,INDIRECT(ADDRESS(3,BF$2,1,1)):INDIRECT(ADDRESS(1004,BF$2,1,1))),"")</f>
        <v/>
      </c>
      <c r="BG143" t="str">
        <f ca="1">IF($BT143&lt;&gt;"",SUMIF($BD$3:$BD$1004,"="&amp;$BD143,INDIRECT(ADDRESS(3,BG$2,1,1)):INDIRECT(ADDRESS(1004,BG$2,1,1))),"")</f>
        <v/>
      </c>
      <c r="BH143" t="str">
        <f ca="1">IF($BT143&lt;&gt;"",SUMIF($BD$3:$BD$1004,"="&amp;$BD143,INDIRECT(ADDRESS(3,BH$2,1,1)):INDIRECT(ADDRESS(1004,BH$2,1,1))),"")</f>
        <v/>
      </c>
      <c r="BI143" t="str">
        <f ca="1">IF($BT143&lt;&gt;"",SUMIF($BD$3:$BD$1004,"="&amp;$BD143,INDIRECT(ADDRESS(3,BI$2,1,1)):INDIRECT(ADDRESS(1004,BI$2,1,1))),"")</f>
        <v/>
      </c>
      <c r="BJ143" t="str">
        <f ca="1">IF($BT143&lt;&gt;"",SUMIF($BD$3:$BD$1004,"="&amp;$BD143,INDIRECT(ADDRESS(3,BJ$2,1,1)):INDIRECT(ADDRESS(1004,BJ$2,1,1))),"")</f>
        <v/>
      </c>
      <c r="BK143" t="str">
        <f ca="1">IF($BT143&lt;&gt;"",SUMIF($BD$3:$BD$1004,"="&amp;$BD143,INDIRECT(ADDRESS(3,BK$2,1,1)):INDIRECT(ADDRESS(1004,BK$2,1,1))),"")</f>
        <v/>
      </c>
      <c r="BL143" t="str">
        <f ca="1">IF($BT143&lt;&gt;"",SUMIF($BD$3:$BD$1004,"="&amp;$BD143,INDIRECT(ADDRESS(3,BL$2,1,1)):INDIRECT(ADDRESS(1004,BL$2,1,1))),"")</f>
        <v/>
      </c>
      <c r="BM143" t="str">
        <f ca="1">IF($BT143&lt;&gt;"",SUMIF($BD$3:$BD$1004,"="&amp;$BD143,INDIRECT(ADDRESS(3,BM$2,1,1)):INDIRECT(ADDRESS(1004,BM$2,1,1))),"")</f>
        <v/>
      </c>
      <c r="BN143" t="str">
        <f ca="1">IF($BT143&lt;&gt;"",SUMIF($BD$3:$BD$1004,"="&amp;$BD143,INDIRECT(ADDRESS(3,BN$2,1,1)):INDIRECT(ADDRESS(1004,BN$2,1,1))),"")</f>
        <v/>
      </c>
      <c r="BO143" t="str">
        <f ca="1">IF($BT143&lt;&gt;"",SUMIF($BD$3:$BD$1004,"="&amp;$BD143,INDIRECT(ADDRESS(3,BO$2,1,1)):INDIRECT(ADDRESS(1004,BO$2,1,1))),"")</f>
        <v/>
      </c>
      <c r="BP143" t="str">
        <f ca="1">IF($BT143&lt;&gt;"",SUMIF($BD$3:$BD$1004,"="&amp;$BD143,INDIRECT(ADDRESS(3,BP$2,1,1)):INDIRECT(ADDRESS(1004,BP$2,1,1))),"")</f>
        <v/>
      </c>
      <c r="BQ143" t="str">
        <f ca="1">IF($BT143&lt;&gt;"",SUMIF($BD$3:$BD$1004,"="&amp;$BD143,INDIRECT(ADDRESS(3,BQ$2,1,1)):INDIRECT(ADDRESS(1004,BQ$2,1,1))),"")</f>
        <v/>
      </c>
      <c r="BR143" t="str">
        <f ca="1">IF($BT143&lt;&gt;"",SUMIF($BD$3:$BD$1004,"="&amp;$BD143,INDIRECT(ADDRESS(3,BR$2,1,1)):INDIRECT(ADDRESS(1004,BR$2,1,1))),"")</f>
        <v/>
      </c>
      <c r="BS143" t="str">
        <f>IF($A143&lt;&gt;"",VLOOKUP(TRUNC(MID($A143,1,2),0),Plano_Contas!$H$3:$J$103,3,TRUE),"")</f>
        <v/>
      </c>
      <c r="BT143" t="str">
        <f t="shared" si="9"/>
        <v/>
      </c>
      <c r="BV143">
        <f>Empresas!C143</f>
        <v>0</v>
      </c>
    </row>
    <row r="144" spans="1:74" ht="13.5" hidden="1" thickBot="1" x14ac:dyDescent="0.25">
      <c r="A144" s="89"/>
      <c r="B144" s="52" t="str">
        <f>IF($A144&lt;&gt;"",VLOOKUP(""&amp;$A144,Plano_Contas!$A$3:$F$1003,6,0),"")</f>
        <v/>
      </c>
      <c r="C144" s="91"/>
      <c r="D144" s="111"/>
      <c r="E144" s="112">
        <v>0</v>
      </c>
      <c r="F144" s="87"/>
      <c r="G144" s="85"/>
      <c r="H144" s="111"/>
      <c r="I144" s="112">
        <v>0</v>
      </c>
      <c r="J144" s="87"/>
      <c r="K144" s="85"/>
      <c r="L144" s="111"/>
      <c r="M144" s="112">
        <v>0</v>
      </c>
      <c r="N144" s="87"/>
      <c r="O144" s="85"/>
      <c r="P144" s="111"/>
      <c r="Q144" s="112">
        <v>0</v>
      </c>
      <c r="R144" s="87"/>
      <c r="S144" s="85"/>
      <c r="T144" s="111"/>
      <c r="U144" s="112">
        <v>0</v>
      </c>
      <c r="V144" s="87"/>
      <c r="W144" s="85"/>
      <c r="X144" s="111"/>
      <c r="Y144" s="112">
        <v>0</v>
      </c>
      <c r="Z144" s="87"/>
      <c r="AA144" s="85"/>
      <c r="AB144" s="111"/>
      <c r="AC144" s="112">
        <v>0</v>
      </c>
      <c r="AD144" s="87"/>
      <c r="AE144" s="85"/>
      <c r="AF144" s="111"/>
      <c r="AG144" s="112">
        <v>0</v>
      </c>
      <c r="AH144" s="87"/>
      <c r="AI144" s="85"/>
      <c r="AJ144" s="111"/>
      <c r="AK144" s="112">
        <v>0</v>
      </c>
      <c r="AL144" s="87"/>
      <c r="AM144" s="85"/>
      <c r="AN144" s="111"/>
      <c r="AO144" s="112">
        <v>0</v>
      </c>
      <c r="AP144" s="87"/>
      <c r="AQ144" s="85"/>
      <c r="AR144" s="111"/>
      <c r="AS144" s="112">
        <v>0</v>
      </c>
      <c r="AT144" s="87"/>
      <c r="AU144" s="85"/>
      <c r="AV144" s="111"/>
      <c r="AW144" s="112">
        <v>0</v>
      </c>
      <c r="AX144" s="87"/>
      <c r="AY144" s="85"/>
      <c r="AZ144" s="267">
        <f t="shared" si="10"/>
        <v>0</v>
      </c>
      <c r="BA144" s="88">
        <f t="shared" si="7"/>
        <v>0</v>
      </c>
      <c r="BC144">
        <f>IF($A144&lt;&gt;"",COUNTIF($BD$3:$BD144,$BD144),0)</f>
        <v>0</v>
      </c>
      <c r="BD144" t="str">
        <f>IF($A144&lt;&gt;"",VLOOKUP(TRUNC(MID($A144,1,2),0),Plano_Contas!$H$3:$J$103,2,TRUE),"")</f>
        <v/>
      </c>
      <c r="BE144" s="201" t="str">
        <f t="shared" si="8"/>
        <v/>
      </c>
      <c r="BF144" t="str">
        <f ca="1">IF($BT144&lt;&gt;"",SUMIF($BD$3:$BD$1004,"="&amp;$BD144,INDIRECT(ADDRESS(3,BF$2,1,1)):INDIRECT(ADDRESS(1004,BF$2,1,1))),"")</f>
        <v/>
      </c>
      <c r="BG144" t="str">
        <f ca="1">IF($BT144&lt;&gt;"",SUMIF($BD$3:$BD$1004,"="&amp;$BD144,INDIRECT(ADDRESS(3,BG$2,1,1)):INDIRECT(ADDRESS(1004,BG$2,1,1))),"")</f>
        <v/>
      </c>
      <c r="BH144" t="str">
        <f ca="1">IF($BT144&lt;&gt;"",SUMIF($BD$3:$BD$1004,"="&amp;$BD144,INDIRECT(ADDRESS(3,BH$2,1,1)):INDIRECT(ADDRESS(1004,BH$2,1,1))),"")</f>
        <v/>
      </c>
      <c r="BI144" t="str">
        <f ca="1">IF($BT144&lt;&gt;"",SUMIF($BD$3:$BD$1004,"="&amp;$BD144,INDIRECT(ADDRESS(3,BI$2,1,1)):INDIRECT(ADDRESS(1004,BI$2,1,1))),"")</f>
        <v/>
      </c>
      <c r="BJ144" t="str">
        <f ca="1">IF($BT144&lt;&gt;"",SUMIF($BD$3:$BD$1004,"="&amp;$BD144,INDIRECT(ADDRESS(3,BJ$2,1,1)):INDIRECT(ADDRESS(1004,BJ$2,1,1))),"")</f>
        <v/>
      </c>
      <c r="BK144" t="str">
        <f ca="1">IF($BT144&lt;&gt;"",SUMIF($BD$3:$BD$1004,"="&amp;$BD144,INDIRECT(ADDRESS(3,BK$2,1,1)):INDIRECT(ADDRESS(1004,BK$2,1,1))),"")</f>
        <v/>
      </c>
      <c r="BL144" t="str">
        <f ca="1">IF($BT144&lt;&gt;"",SUMIF($BD$3:$BD$1004,"="&amp;$BD144,INDIRECT(ADDRESS(3,BL$2,1,1)):INDIRECT(ADDRESS(1004,BL$2,1,1))),"")</f>
        <v/>
      </c>
      <c r="BM144" t="str">
        <f ca="1">IF($BT144&lt;&gt;"",SUMIF($BD$3:$BD$1004,"="&amp;$BD144,INDIRECT(ADDRESS(3,BM$2,1,1)):INDIRECT(ADDRESS(1004,BM$2,1,1))),"")</f>
        <v/>
      </c>
      <c r="BN144" t="str">
        <f ca="1">IF($BT144&lt;&gt;"",SUMIF($BD$3:$BD$1004,"="&amp;$BD144,INDIRECT(ADDRESS(3,BN$2,1,1)):INDIRECT(ADDRESS(1004,BN$2,1,1))),"")</f>
        <v/>
      </c>
      <c r="BO144" t="str">
        <f ca="1">IF($BT144&lt;&gt;"",SUMIF($BD$3:$BD$1004,"="&amp;$BD144,INDIRECT(ADDRESS(3,BO$2,1,1)):INDIRECT(ADDRESS(1004,BO$2,1,1))),"")</f>
        <v/>
      </c>
      <c r="BP144" t="str">
        <f ca="1">IF($BT144&lt;&gt;"",SUMIF($BD$3:$BD$1004,"="&amp;$BD144,INDIRECT(ADDRESS(3,BP$2,1,1)):INDIRECT(ADDRESS(1004,BP$2,1,1))),"")</f>
        <v/>
      </c>
      <c r="BQ144" t="str">
        <f ca="1">IF($BT144&lt;&gt;"",SUMIF($BD$3:$BD$1004,"="&amp;$BD144,INDIRECT(ADDRESS(3,BQ$2,1,1)):INDIRECT(ADDRESS(1004,BQ$2,1,1))),"")</f>
        <v/>
      </c>
      <c r="BR144" t="str">
        <f ca="1">IF($BT144&lt;&gt;"",SUMIF($BD$3:$BD$1004,"="&amp;$BD144,INDIRECT(ADDRESS(3,BR$2,1,1)):INDIRECT(ADDRESS(1004,BR$2,1,1))),"")</f>
        <v/>
      </c>
      <c r="BS144" t="str">
        <f>IF($A144&lt;&gt;"",VLOOKUP(TRUNC(MID($A144,1,2),0),Plano_Contas!$H$3:$J$103,3,TRUE),"")</f>
        <v/>
      </c>
      <c r="BT144" t="str">
        <f t="shared" si="9"/>
        <v/>
      </c>
      <c r="BV144">
        <f>Empresas!C144</f>
        <v>0</v>
      </c>
    </row>
    <row r="145" spans="1:74" ht="13.5" hidden="1" thickBot="1" x14ac:dyDescent="0.25">
      <c r="A145" s="89"/>
      <c r="B145" s="52" t="str">
        <f>IF($A145&lt;&gt;"",VLOOKUP(""&amp;$A145,Plano_Contas!$A$3:$F$1003,6,0),"")</f>
        <v/>
      </c>
      <c r="C145" s="91"/>
      <c r="D145" s="111"/>
      <c r="E145" s="112">
        <v>0</v>
      </c>
      <c r="F145" s="87"/>
      <c r="G145" s="85"/>
      <c r="H145" s="111"/>
      <c r="I145" s="112">
        <v>0</v>
      </c>
      <c r="J145" s="87"/>
      <c r="K145" s="85"/>
      <c r="L145" s="111"/>
      <c r="M145" s="112">
        <v>0</v>
      </c>
      <c r="N145" s="87"/>
      <c r="O145" s="85"/>
      <c r="P145" s="111"/>
      <c r="Q145" s="112">
        <v>0</v>
      </c>
      <c r="R145" s="87"/>
      <c r="S145" s="85"/>
      <c r="T145" s="111"/>
      <c r="U145" s="112">
        <v>0</v>
      </c>
      <c r="V145" s="87"/>
      <c r="W145" s="85"/>
      <c r="X145" s="111"/>
      <c r="Y145" s="112">
        <v>0</v>
      </c>
      <c r="Z145" s="87"/>
      <c r="AA145" s="85"/>
      <c r="AB145" s="111"/>
      <c r="AC145" s="112">
        <v>0</v>
      </c>
      <c r="AD145" s="87"/>
      <c r="AE145" s="85"/>
      <c r="AF145" s="111"/>
      <c r="AG145" s="112">
        <v>0</v>
      </c>
      <c r="AH145" s="87"/>
      <c r="AI145" s="85"/>
      <c r="AJ145" s="111"/>
      <c r="AK145" s="112">
        <v>0</v>
      </c>
      <c r="AL145" s="87"/>
      <c r="AM145" s="85"/>
      <c r="AN145" s="111"/>
      <c r="AO145" s="112">
        <v>0</v>
      </c>
      <c r="AP145" s="87"/>
      <c r="AQ145" s="85"/>
      <c r="AR145" s="111"/>
      <c r="AS145" s="112">
        <v>0</v>
      </c>
      <c r="AT145" s="87"/>
      <c r="AU145" s="85"/>
      <c r="AV145" s="111"/>
      <c r="AW145" s="112">
        <v>0</v>
      </c>
      <c r="AX145" s="87"/>
      <c r="AY145" s="85"/>
      <c r="AZ145" s="267">
        <f t="shared" si="10"/>
        <v>0</v>
      </c>
      <c r="BA145" s="88">
        <f t="shared" si="7"/>
        <v>0</v>
      </c>
      <c r="BC145">
        <f>IF($A145&lt;&gt;"",COUNTIF($BD$3:$BD145,$BD145),0)</f>
        <v>0</v>
      </c>
      <c r="BD145" t="str">
        <f>IF($A145&lt;&gt;"",VLOOKUP(TRUNC(MID($A145,1,2),0),Plano_Contas!$H$3:$J$103,2,TRUE),"")</f>
        <v/>
      </c>
      <c r="BE145" s="201" t="str">
        <f t="shared" si="8"/>
        <v/>
      </c>
      <c r="BF145" t="str">
        <f ca="1">IF($BT145&lt;&gt;"",SUMIF($BD$3:$BD$1004,"="&amp;$BD145,INDIRECT(ADDRESS(3,BF$2,1,1)):INDIRECT(ADDRESS(1004,BF$2,1,1))),"")</f>
        <v/>
      </c>
      <c r="BG145" t="str">
        <f ca="1">IF($BT145&lt;&gt;"",SUMIF($BD$3:$BD$1004,"="&amp;$BD145,INDIRECT(ADDRESS(3,BG$2,1,1)):INDIRECT(ADDRESS(1004,BG$2,1,1))),"")</f>
        <v/>
      </c>
      <c r="BH145" t="str">
        <f ca="1">IF($BT145&lt;&gt;"",SUMIF($BD$3:$BD$1004,"="&amp;$BD145,INDIRECT(ADDRESS(3,BH$2,1,1)):INDIRECT(ADDRESS(1004,BH$2,1,1))),"")</f>
        <v/>
      </c>
      <c r="BI145" t="str">
        <f ca="1">IF($BT145&lt;&gt;"",SUMIF($BD$3:$BD$1004,"="&amp;$BD145,INDIRECT(ADDRESS(3,BI$2,1,1)):INDIRECT(ADDRESS(1004,BI$2,1,1))),"")</f>
        <v/>
      </c>
      <c r="BJ145" t="str">
        <f ca="1">IF($BT145&lt;&gt;"",SUMIF($BD$3:$BD$1004,"="&amp;$BD145,INDIRECT(ADDRESS(3,BJ$2,1,1)):INDIRECT(ADDRESS(1004,BJ$2,1,1))),"")</f>
        <v/>
      </c>
      <c r="BK145" t="str">
        <f ca="1">IF($BT145&lt;&gt;"",SUMIF($BD$3:$BD$1004,"="&amp;$BD145,INDIRECT(ADDRESS(3,BK$2,1,1)):INDIRECT(ADDRESS(1004,BK$2,1,1))),"")</f>
        <v/>
      </c>
      <c r="BL145" t="str">
        <f ca="1">IF($BT145&lt;&gt;"",SUMIF($BD$3:$BD$1004,"="&amp;$BD145,INDIRECT(ADDRESS(3,BL$2,1,1)):INDIRECT(ADDRESS(1004,BL$2,1,1))),"")</f>
        <v/>
      </c>
      <c r="BM145" t="str">
        <f ca="1">IF($BT145&lt;&gt;"",SUMIF($BD$3:$BD$1004,"="&amp;$BD145,INDIRECT(ADDRESS(3,BM$2,1,1)):INDIRECT(ADDRESS(1004,BM$2,1,1))),"")</f>
        <v/>
      </c>
      <c r="BN145" t="str">
        <f ca="1">IF($BT145&lt;&gt;"",SUMIF($BD$3:$BD$1004,"="&amp;$BD145,INDIRECT(ADDRESS(3,BN$2,1,1)):INDIRECT(ADDRESS(1004,BN$2,1,1))),"")</f>
        <v/>
      </c>
      <c r="BO145" t="str">
        <f ca="1">IF($BT145&lt;&gt;"",SUMIF($BD$3:$BD$1004,"="&amp;$BD145,INDIRECT(ADDRESS(3,BO$2,1,1)):INDIRECT(ADDRESS(1004,BO$2,1,1))),"")</f>
        <v/>
      </c>
      <c r="BP145" t="str">
        <f ca="1">IF($BT145&lt;&gt;"",SUMIF($BD$3:$BD$1004,"="&amp;$BD145,INDIRECT(ADDRESS(3,BP$2,1,1)):INDIRECT(ADDRESS(1004,BP$2,1,1))),"")</f>
        <v/>
      </c>
      <c r="BQ145" t="str">
        <f ca="1">IF($BT145&lt;&gt;"",SUMIF($BD$3:$BD$1004,"="&amp;$BD145,INDIRECT(ADDRESS(3,BQ$2,1,1)):INDIRECT(ADDRESS(1004,BQ$2,1,1))),"")</f>
        <v/>
      </c>
      <c r="BR145" t="str">
        <f ca="1">IF($BT145&lt;&gt;"",SUMIF($BD$3:$BD$1004,"="&amp;$BD145,INDIRECT(ADDRESS(3,BR$2,1,1)):INDIRECT(ADDRESS(1004,BR$2,1,1))),"")</f>
        <v/>
      </c>
      <c r="BS145" t="str">
        <f>IF($A145&lt;&gt;"",VLOOKUP(TRUNC(MID($A145,1,2),0),Plano_Contas!$H$3:$J$103,3,TRUE),"")</f>
        <v/>
      </c>
      <c r="BT145" t="str">
        <f t="shared" si="9"/>
        <v/>
      </c>
      <c r="BV145">
        <f>Empresas!C145</f>
        <v>0</v>
      </c>
    </row>
    <row r="146" spans="1:74" ht="13.5" hidden="1" thickBot="1" x14ac:dyDescent="0.25">
      <c r="A146" s="89"/>
      <c r="B146" s="52" t="str">
        <f>IF($A146&lt;&gt;"",VLOOKUP(""&amp;$A146,Plano_Contas!$A$3:$F$1003,6,0),"")</f>
        <v/>
      </c>
      <c r="C146" s="91"/>
      <c r="D146" s="111"/>
      <c r="E146" s="112">
        <v>0</v>
      </c>
      <c r="F146" s="87"/>
      <c r="G146" s="85"/>
      <c r="H146" s="111"/>
      <c r="I146" s="112">
        <v>0</v>
      </c>
      <c r="J146" s="87"/>
      <c r="K146" s="85"/>
      <c r="L146" s="111"/>
      <c r="M146" s="112">
        <v>0</v>
      </c>
      <c r="N146" s="87"/>
      <c r="O146" s="85"/>
      <c r="P146" s="111"/>
      <c r="Q146" s="112">
        <v>0</v>
      </c>
      <c r="R146" s="87"/>
      <c r="S146" s="85"/>
      <c r="T146" s="111"/>
      <c r="U146" s="112">
        <v>0</v>
      </c>
      <c r="V146" s="87"/>
      <c r="W146" s="85"/>
      <c r="X146" s="111"/>
      <c r="Y146" s="112">
        <v>0</v>
      </c>
      <c r="Z146" s="87"/>
      <c r="AA146" s="85"/>
      <c r="AB146" s="111"/>
      <c r="AC146" s="112">
        <v>0</v>
      </c>
      <c r="AD146" s="87"/>
      <c r="AE146" s="85"/>
      <c r="AF146" s="111"/>
      <c r="AG146" s="112">
        <v>0</v>
      </c>
      <c r="AH146" s="87"/>
      <c r="AI146" s="85"/>
      <c r="AJ146" s="111"/>
      <c r="AK146" s="112">
        <v>0</v>
      </c>
      <c r="AL146" s="87"/>
      <c r="AM146" s="85"/>
      <c r="AN146" s="111"/>
      <c r="AO146" s="112">
        <v>0</v>
      </c>
      <c r="AP146" s="87"/>
      <c r="AQ146" s="85"/>
      <c r="AR146" s="111"/>
      <c r="AS146" s="112">
        <v>0</v>
      </c>
      <c r="AT146" s="87"/>
      <c r="AU146" s="85"/>
      <c r="AV146" s="111"/>
      <c r="AW146" s="112">
        <v>0</v>
      </c>
      <c r="AX146" s="87"/>
      <c r="AY146" s="85"/>
      <c r="AZ146" s="267">
        <f t="shared" si="10"/>
        <v>0</v>
      </c>
      <c r="BA146" s="88">
        <f t="shared" si="7"/>
        <v>0</v>
      </c>
      <c r="BC146">
        <f>IF($A146&lt;&gt;"",COUNTIF($BD$3:$BD146,$BD146),0)</f>
        <v>0</v>
      </c>
      <c r="BD146" t="str">
        <f>IF($A146&lt;&gt;"",VLOOKUP(TRUNC(MID($A146,1,2),0),Plano_Contas!$H$3:$J$103,2,TRUE),"")</f>
        <v/>
      </c>
      <c r="BE146" s="201" t="str">
        <f t="shared" si="8"/>
        <v/>
      </c>
      <c r="BF146" t="str">
        <f ca="1">IF($BT146&lt;&gt;"",SUMIF($BD$3:$BD$1004,"="&amp;$BD146,INDIRECT(ADDRESS(3,BF$2,1,1)):INDIRECT(ADDRESS(1004,BF$2,1,1))),"")</f>
        <v/>
      </c>
      <c r="BG146" t="str">
        <f ca="1">IF($BT146&lt;&gt;"",SUMIF($BD$3:$BD$1004,"="&amp;$BD146,INDIRECT(ADDRESS(3,BG$2,1,1)):INDIRECT(ADDRESS(1004,BG$2,1,1))),"")</f>
        <v/>
      </c>
      <c r="BH146" t="str">
        <f ca="1">IF($BT146&lt;&gt;"",SUMIF($BD$3:$BD$1004,"="&amp;$BD146,INDIRECT(ADDRESS(3,BH$2,1,1)):INDIRECT(ADDRESS(1004,BH$2,1,1))),"")</f>
        <v/>
      </c>
      <c r="BI146" t="str">
        <f ca="1">IF($BT146&lt;&gt;"",SUMIF($BD$3:$BD$1004,"="&amp;$BD146,INDIRECT(ADDRESS(3,BI$2,1,1)):INDIRECT(ADDRESS(1004,BI$2,1,1))),"")</f>
        <v/>
      </c>
      <c r="BJ146" t="str">
        <f ca="1">IF($BT146&lt;&gt;"",SUMIF($BD$3:$BD$1004,"="&amp;$BD146,INDIRECT(ADDRESS(3,BJ$2,1,1)):INDIRECT(ADDRESS(1004,BJ$2,1,1))),"")</f>
        <v/>
      </c>
      <c r="BK146" t="str">
        <f ca="1">IF($BT146&lt;&gt;"",SUMIF($BD$3:$BD$1004,"="&amp;$BD146,INDIRECT(ADDRESS(3,BK$2,1,1)):INDIRECT(ADDRESS(1004,BK$2,1,1))),"")</f>
        <v/>
      </c>
      <c r="BL146" t="str">
        <f ca="1">IF($BT146&lt;&gt;"",SUMIF($BD$3:$BD$1004,"="&amp;$BD146,INDIRECT(ADDRESS(3,BL$2,1,1)):INDIRECT(ADDRESS(1004,BL$2,1,1))),"")</f>
        <v/>
      </c>
      <c r="BM146" t="str">
        <f ca="1">IF($BT146&lt;&gt;"",SUMIF($BD$3:$BD$1004,"="&amp;$BD146,INDIRECT(ADDRESS(3,BM$2,1,1)):INDIRECT(ADDRESS(1004,BM$2,1,1))),"")</f>
        <v/>
      </c>
      <c r="BN146" t="str">
        <f ca="1">IF($BT146&lt;&gt;"",SUMIF($BD$3:$BD$1004,"="&amp;$BD146,INDIRECT(ADDRESS(3,BN$2,1,1)):INDIRECT(ADDRESS(1004,BN$2,1,1))),"")</f>
        <v/>
      </c>
      <c r="BO146" t="str">
        <f ca="1">IF($BT146&lt;&gt;"",SUMIF($BD$3:$BD$1004,"="&amp;$BD146,INDIRECT(ADDRESS(3,BO$2,1,1)):INDIRECT(ADDRESS(1004,BO$2,1,1))),"")</f>
        <v/>
      </c>
      <c r="BP146" t="str">
        <f ca="1">IF($BT146&lt;&gt;"",SUMIF($BD$3:$BD$1004,"="&amp;$BD146,INDIRECT(ADDRESS(3,BP$2,1,1)):INDIRECT(ADDRESS(1004,BP$2,1,1))),"")</f>
        <v/>
      </c>
      <c r="BQ146" t="str">
        <f ca="1">IF($BT146&lt;&gt;"",SUMIF($BD$3:$BD$1004,"="&amp;$BD146,INDIRECT(ADDRESS(3,BQ$2,1,1)):INDIRECT(ADDRESS(1004,BQ$2,1,1))),"")</f>
        <v/>
      </c>
      <c r="BR146" t="str">
        <f ca="1">IF($BT146&lt;&gt;"",SUMIF($BD$3:$BD$1004,"="&amp;$BD146,INDIRECT(ADDRESS(3,BR$2,1,1)):INDIRECT(ADDRESS(1004,BR$2,1,1))),"")</f>
        <v/>
      </c>
      <c r="BS146" t="str">
        <f>IF($A146&lt;&gt;"",VLOOKUP(TRUNC(MID($A146,1,2),0),Plano_Contas!$H$3:$J$103,3,TRUE),"")</f>
        <v/>
      </c>
      <c r="BT146" t="str">
        <f t="shared" si="9"/>
        <v/>
      </c>
      <c r="BV146">
        <f>Empresas!C146</f>
        <v>0</v>
      </c>
    </row>
    <row r="147" spans="1:74" ht="13.5" hidden="1" thickBot="1" x14ac:dyDescent="0.25">
      <c r="A147" s="89"/>
      <c r="B147" s="52" t="str">
        <f>IF($A147&lt;&gt;"",VLOOKUP(""&amp;$A147,Plano_Contas!$A$3:$F$1003,6,0),"")</f>
        <v/>
      </c>
      <c r="C147" s="91"/>
      <c r="D147" s="111"/>
      <c r="E147" s="112">
        <v>0</v>
      </c>
      <c r="F147" s="87"/>
      <c r="G147" s="85"/>
      <c r="H147" s="111"/>
      <c r="I147" s="112">
        <v>0</v>
      </c>
      <c r="J147" s="87"/>
      <c r="K147" s="85"/>
      <c r="L147" s="111"/>
      <c r="M147" s="112">
        <v>0</v>
      </c>
      <c r="N147" s="87"/>
      <c r="O147" s="85"/>
      <c r="P147" s="111"/>
      <c r="Q147" s="112">
        <v>0</v>
      </c>
      <c r="R147" s="87"/>
      <c r="S147" s="85"/>
      <c r="T147" s="111"/>
      <c r="U147" s="112">
        <v>0</v>
      </c>
      <c r="V147" s="87"/>
      <c r="W147" s="85"/>
      <c r="X147" s="111"/>
      <c r="Y147" s="112">
        <v>0</v>
      </c>
      <c r="Z147" s="87"/>
      <c r="AA147" s="85"/>
      <c r="AB147" s="111"/>
      <c r="AC147" s="112">
        <v>0</v>
      </c>
      <c r="AD147" s="87"/>
      <c r="AE147" s="85"/>
      <c r="AF147" s="111"/>
      <c r="AG147" s="112">
        <v>0</v>
      </c>
      <c r="AH147" s="87"/>
      <c r="AI147" s="85"/>
      <c r="AJ147" s="111"/>
      <c r="AK147" s="112">
        <v>0</v>
      </c>
      <c r="AL147" s="87"/>
      <c r="AM147" s="85"/>
      <c r="AN147" s="111"/>
      <c r="AO147" s="112">
        <v>0</v>
      </c>
      <c r="AP147" s="87"/>
      <c r="AQ147" s="85"/>
      <c r="AR147" s="111"/>
      <c r="AS147" s="112">
        <v>0</v>
      </c>
      <c r="AT147" s="87"/>
      <c r="AU147" s="85"/>
      <c r="AV147" s="111"/>
      <c r="AW147" s="112">
        <v>0</v>
      </c>
      <c r="AX147" s="87"/>
      <c r="AY147" s="85"/>
      <c r="AZ147" s="267">
        <f t="shared" si="10"/>
        <v>0</v>
      </c>
      <c r="BA147" s="88">
        <f t="shared" si="7"/>
        <v>0</v>
      </c>
      <c r="BC147">
        <f>IF($A147&lt;&gt;"",COUNTIF($BD$3:$BD147,$BD147),0)</f>
        <v>0</v>
      </c>
      <c r="BD147" t="str">
        <f>IF($A147&lt;&gt;"",VLOOKUP(TRUNC(MID($A147,1,2),0),Plano_Contas!$H$3:$J$103,2,TRUE),"")</f>
        <v/>
      </c>
      <c r="BE147" s="201" t="str">
        <f t="shared" si="8"/>
        <v/>
      </c>
      <c r="BF147" t="str">
        <f ca="1">IF($BT147&lt;&gt;"",SUMIF($BD$3:$BD$1004,"="&amp;$BD147,INDIRECT(ADDRESS(3,BF$2,1,1)):INDIRECT(ADDRESS(1004,BF$2,1,1))),"")</f>
        <v/>
      </c>
      <c r="BG147" t="str">
        <f ca="1">IF($BT147&lt;&gt;"",SUMIF($BD$3:$BD$1004,"="&amp;$BD147,INDIRECT(ADDRESS(3,BG$2,1,1)):INDIRECT(ADDRESS(1004,BG$2,1,1))),"")</f>
        <v/>
      </c>
      <c r="BH147" t="str">
        <f ca="1">IF($BT147&lt;&gt;"",SUMIF($BD$3:$BD$1004,"="&amp;$BD147,INDIRECT(ADDRESS(3,BH$2,1,1)):INDIRECT(ADDRESS(1004,BH$2,1,1))),"")</f>
        <v/>
      </c>
      <c r="BI147" t="str">
        <f ca="1">IF($BT147&lt;&gt;"",SUMIF($BD$3:$BD$1004,"="&amp;$BD147,INDIRECT(ADDRESS(3,BI$2,1,1)):INDIRECT(ADDRESS(1004,BI$2,1,1))),"")</f>
        <v/>
      </c>
      <c r="BJ147" t="str">
        <f ca="1">IF($BT147&lt;&gt;"",SUMIF($BD$3:$BD$1004,"="&amp;$BD147,INDIRECT(ADDRESS(3,BJ$2,1,1)):INDIRECT(ADDRESS(1004,BJ$2,1,1))),"")</f>
        <v/>
      </c>
      <c r="BK147" t="str">
        <f ca="1">IF($BT147&lt;&gt;"",SUMIF($BD$3:$BD$1004,"="&amp;$BD147,INDIRECT(ADDRESS(3,BK$2,1,1)):INDIRECT(ADDRESS(1004,BK$2,1,1))),"")</f>
        <v/>
      </c>
      <c r="BL147" t="str">
        <f ca="1">IF($BT147&lt;&gt;"",SUMIF($BD$3:$BD$1004,"="&amp;$BD147,INDIRECT(ADDRESS(3,BL$2,1,1)):INDIRECT(ADDRESS(1004,BL$2,1,1))),"")</f>
        <v/>
      </c>
      <c r="BM147" t="str">
        <f ca="1">IF($BT147&lt;&gt;"",SUMIF($BD$3:$BD$1004,"="&amp;$BD147,INDIRECT(ADDRESS(3,BM$2,1,1)):INDIRECT(ADDRESS(1004,BM$2,1,1))),"")</f>
        <v/>
      </c>
      <c r="BN147" t="str">
        <f ca="1">IF($BT147&lt;&gt;"",SUMIF($BD$3:$BD$1004,"="&amp;$BD147,INDIRECT(ADDRESS(3,BN$2,1,1)):INDIRECT(ADDRESS(1004,BN$2,1,1))),"")</f>
        <v/>
      </c>
      <c r="BO147" t="str">
        <f ca="1">IF($BT147&lt;&gt;"",SUMIF($BD$3:$BD$1004,"="&amp;$BD147,INDIRECT(ADDRESS(3,BO$2,1,1)):INDIRECT(ADDRESS(1004,BO$2,1,1))),"")</f>
        <v/>
      </c>
      <c r="BP147" t="str">
        <f ca="1">IF($BT147&lt;&gt;"",SUMIF($BD$3:$BD$1004,"="&amp;$BD147,INDIRECT(ADDRESS(3,BP$2,1,1)):INDIRECT(ADDRESS(1004,BP$2,1,1))),"")</f>
        <v/>
      </c>
      <c r="BQ147" t="str">
        <f ca="1">IF($BT147&lt;&gt;"",SUMIF($BD$3:$BD$1004,"="&amp;$BD147,INDIRECT(ADDRESS(3,BQ$2,1,1)):INDIRECT(ADDRESS(1004,BQ$2,1,1))),"")</f>
        <v/>
      </c>
      <c r="BR147" t="str">
        <f ca="1">IF($BT147&lt;&gt;"",SUMIF($BD$3:$BD$1004,"="&amp;$BD147,INDIRECT(ADDRESS(3,BR$2,1,1)):INDIRECT(ADDRESS(1004,BR$2,1,1))),"")</f>
        <v/>
      </c>
      <c r="BS147" t="str">
        <f>IF($A147&lt;&gt;"",VLOOKUP(TRUNC(MID($A147,1,2),0),Plano_Contas!$H$3:$J$103,3,TRUE),"")</f>
        <v/>
      </c>
      <c r="BT147" t="str">
        <f t="shared" si="9"/>
        <v/>
      </c>
      <c r="BV147">
        <f>Empresas!C147</f>
        <v>0</v>
      </c>
    </row>
    <row r="148" spans="1:74" ht="13.5" hidden="1" thickBot="1" x14ac:dyDescent="0.25">
      <c r="A148" s="89"/>
      <c r="B148" s="52" t="str">
        <f>IF($A148&lt;&gt;"",VLOOKUP(""&amp;$A148,Plano_Contas!$A$3:$F$1003,6,0),"")</f>
        <v/>
      </c>
      <c r="C148" s="91"/>
      <c r="D148" s="111"/>
      <c r="E148" s="112">
        <v>0</v>
      </c>
      <c r="F148" s="87"/>
      <c r="G148" s="85"/>
      <c r="H148" s="111"/>
      <c r="I148" s="112">
        <v>0</v>
      </c>
      <c r="J148" s="87"/>
      <c r="K148" s="85"/>
      <c r="L148" s="111"/>
      <c r="M148" s="112">
        <v>0</v>
      </c>
      <c r="N148" s="87"/>
      <c r="O148" s="85"/>
      <c r="P148" s="111"/>
      <c r="Q148" s="112">
        <v>0</v>
      </c>
      <c r="R148" s="87"/>
      <c r="S148" s="85"/>
      <c r="T148" s="111"/>
      <c r="U148" s="112">
        <v>0</v>
      </c>
      <c r="V148" s="87"/>
      <c r="W148" s="85"/>
      <c r="X148" s="111"/>
      <c r="Y148" s="112">
        <v>0</v>
      </c>
      <c r="Z148" s="87"/>
      <c r="AA148" s="85"/>
      <c r="AB148" s="111"/>
      <c r="AC148" s="112">
        <v>0</v>
      </c>
      <c r="AD148" s="87"/>
      <c r="AE148" s="85"/>
      <c r="AF148" s="111"/>
      <c r="AG148" s="112">
        <v>0</v>
      </c>
      <c r="AH148" s="87"/>
      <c r="AI148" s="85"/>
      <c r="AJ148" s="111"/>
      <c r="AK148" s="112">
        <v>0</v>
      </c>
      <c r="AL148" s="87"/>
      <c r="AM148" s="85"/>
      <c r="AN148" s="111"/>
      <c r="AO148" s="112">
        <v>0</v>
      </c>
      <c r="AP148" s="87"/>
      <c r="AQ148" s="85"/>
      <c r="AR148" s="111"/>
      <c r="AS148" s="112">
        <v>0</v>
      </c>
      <c r="AT148" s="87"/>
      <c r="AU148" s="85"/>
      <c r="AV148" s="111"/>
      <c r="AW148" s="112">
        <v>0</v>
      </c>
      <c r="AX148" s="87"/>
      <c r="AY148" s="85"/>
      <c r="AZ148" s="267">
        <f t="shared" si="10"/>
        <v>0</v>
      </c>
      <c r="BA148" s="88">
        <f t="shared" si="7"/>
        <v>0</v>
      </c>
      <c r="BC148">
        <f>IF($A148&lt;&gt;"",COUNTIF($BD$3:$BD148,$BD148),0)</f>
        <v>0</v>
      </c>
      <c r="BD148" t="str">
        <f>IF($A148&lt;&gt;"",VLOOKUP(TRUNC(MID($A148,1,2),0),Plano_Contas!$H$3:$J$103,2,TRUE),"")</f>
        <v/>
      </c>
      <c r="BE148" s="201" t="str">
        <f t="shared" si="8"/>
        <v/>
      </c>
      <c r="BF148" t="str">
        <f ca="1">IF($BT148&lt;&gt;"",SUMIF($BD$3:$BD$1004,"="&amp;$BD148,INDIRECT(ADDRESS(3,BF$2,1,1)):INDIRECT(ADDRESS(1004,BF$2,1,1))),"")</f>
        <v/>
      </c>
      <c r="BG148" t="str">
        <f ca="1">IF($BT148&lt;&gt;"",SUMIF($BD$3:$BD$1004,"="&amp;$BD148,INDIRECT(ADDRESS(3,BG$2,1,1)):INDIRECT(ADDRESS(1004,BG$2,1,1))),"")</f>
        <v/>
      </c>
      <c r="BH148" t="str">
        <f ca="1">IF($BT148&lt;&gt;"",SUMIF($BD$3:$BD$1004,"="&amp;$BD148,INDIRECT(ADDRESS(3,BH$2,1,1)):INDIRECT(ADDRESS(1004,BH$2,1,1))),"")</f>
        <v/>
      </c>
      <c r="BI148" t="str">
        <f ca="1">IF($BT148&lt;&gt;"",SUMIF($BD$3:$BD$1004,"="&amp;$BD148,INDIRECT(ADDRESS(3,BI$2,1,1)):INDIRECT(ADDRESS(1004,BI$2,1,1))),"")</f>
        <v/>
      </c>
      <c r="BJ148" t="str">
        <f ca="1">IF($BT148&lt;&gt;"",SUMIF($BD$3:$BD$1004,"="&amp;$BD148,INDIRECT(ADDRESS(3,BJ$2,1,1)):INDIRECT(ADDRESS(1004,BJ$2,1,1))),"")</f>
        <v/>
      </c>
      <c r="BK148" t="str">
        <f ca="1">IF($BT148&lt;&gt;"",SUMIF($BD$3:$BD$1004,"="&amp;$BD148,INDIRECT(ADDRESS(3,BK$2,1,1)):INDIRECT(ADDRESS(1004,BK$2,1,1))),"")</f>
        <v/>
      </c>
      <c r="BL148" t="str">
        <f ca="1">IF($BT148&lt;&gt;"",SUMIF($BD$3:$BD$1004,"="&amp;$BD148,INDIRECT(ADDRESS(3,BL$2,1,1)):INDIRECT(ADDRESS(1004,BL$2,1,1))),"")</f>
        <v/>
      </c>
      <c r="BM148" t="str">
        <f ca="1">IF($BT148&lt;&gt;"",SUMIF($BD$3:$BD$1004,"="&amp;$BD148,INDIRECT(ADDRESS(3,BM$2,1,1)):INDIRECT(ADDRESS(1004,BM$2,1,1))),"")</f>
        <v/>
      </c>
      <c r="BN148" t="str">
        <f ca="1">IF($BT148&lt;&gt;"",SUMIF($BD$3:$BD$1004,"="&amp;$BD148,INDIRECT(ADDRESS(3,BN$2,1,1)):INDIRECT(ADDRESS(1004,BN$2,1,1))),"")</f>
        <v/>
      </c>
      <c r="BO148" t="str">
        <f ca="1">IF($BT148&lt;&gt;"",SUMIF($BD$3:$BD$1004,"="&amp;$BD148,INDIRECT(ADDRESS(3,BO$2,1,1)):INDIRECT(ADDRESS(1004,BO$2,1,1))),"")</f>
        <v/>
      </c>
      <c r="BP148" t="str">
        <f ca="1">IF($BT148&lt;&gt;"",SUMIF($BD$3:$BD$1004,"="&amp;$BD148,INDIRECT(ADDRESS(3,BP$2,1,1)):INDIRECT(ADDRESS(1004,BP$2,1,1))),"")</f>
        <v/>
      </c>
      <c r="BQ148" t="str">
        <f ca="1">IF($BT148&lt;&gt;"",SUMIF($BD$3:$BD$1004,"="&amp;$BD148,INDIRECT(ADDRESS(3,BQ$2,1,1)):INDIRECT(ADDRESS(1004,BQ$2,1,1))),"")</f>
        <v/>
      </c>
      <c r="BR148" t="str">
        <f ca="1">IF($BT148&lt;&gt;"",SUMIF($BD$3:$BD$1004,"="&amp;$BD148,INDIRECT(ADDRESS(3,BR$2,1,1)):INDIRECT(ADDRESS(1004,BR$2,1,1))),"")</f>
        <v/>
      </c>
      <c r="BS148" t="str">
        <f>IF($A148&lt;&gt;"",VLOOKUP(TRUNC(MID($A148,1,2),0),Plano_Contas!$H$3:$J$103,3,TRUE),"")</f>
        <v/>
      </c>
      <c r="BT148" t="str">
        <f t="shared" si="9"/>
        <v/>
      </c>
      <c r="BV148">
        <f>Empresas!C148</f>
        <v>0</v>
      </c>
    </row>
    <row r="149" spans="1:74" ht="13.5" hidden="1" thickBot="1" x14ac:dyDescent="0.25">
      <c r="A149" s="89"/>
      <c r="B149" s="52" t="str">
        <f>IF($A149&lt;&gt;"",VLOOKUP(""&amp;$A149,Plano_Contas!$A$3:$F$1003,6,0),"")</f>
        <v/>
      </c>
      <c r="C149" s="91"/>
      <c r="D149" s="111"/>
      <c r="E149" s="112">
        <v>0</v>
      </c>
      <c r="F149" s="87"/>
      <c r="G149" s="85"/>
      <c r="H149" s="111"/>
      <c r="I149" s="112">
        <v>0</v>
      </c>
      <c r="J149" s="87"/>
      <c r="K149" s="85"/>
      <c r="L149" s="111"/>
      <c r="M149" s="112">
        <v>0</v>
      </c>
      <c r="N149" s="87"/>
      <c r="O149" s="85"/>
      <c r="P149" s="111"/>
      <c r="Q149" s="112">
        <v>0</v>
      </c>
      <c r="R149" s="87"/>
      <c r="S149" s="85"/>
      <c r="T149" s="111"/>
      <c r="U149" s="112">
        <v>0</v>
      </c>
      <c r="V149" s="87"/>
      <c r="W149" s="85"/>
      <c r="X149" s="111"/>
      <c r="Y149" s="112">
        <v>0</v>
      </c>
      <c r="Z149" s="87"/>
      <c r="AA149" s="85"/>
      <c r="AB149" s="111"/>
      <c r="AC149" s="112">
        <v>0</v>
      </c>
      <c r="AD149" s="87"/>
      <c r="AE149" s="85"/>
      <c r="AF149" s="111"/>
      <c r="AG149" s="112">
        <v>0</v>
      </c>
      <c r="AH149" s="87"/>
      <c r="AI149" s="85"/>
      <c r="AJ149" s="111"/>
      <c r="AK149" s="112">
        <v>0</v>
      </c>
      <c r="AL149" s="87"/>
      <c r="AM149" s="85"/>
      <c r="AN149" s="111"/>
      <c r="AO149" s="112">
        <v>0</v>
      </c>
      <c r="AP149" s="87"/>
      <c r="AQ149" s="85"/>
      <c r="AR149" s="111"/>
      <c r="AS149" s="112">
        <v>0</v>
      </c>
      <c r="AT149" s="87"/>
      <c r="AU149" s="85"/>
      <c r="AV149" s="111"/>
      <c r="AW149" s="112">
        <v>0</v>
      </c>
      <c r="AX149" s="87"/>
      <c r="AY149" s="85"/>
      <c r="AZ149" s="267">
        <f t="shared" si="10"/>
        <v>0</v>
      </c>
      <c r="BA149" s="88">
        <f t="shared" si="7"/>
        <v>0</v>
      </c>
      <c r="BC149">
        <f>IF($A149&lt;&gt;"",COUNTIF($BD$3:$BD149,$BD149),0)</f>
        <v>0</v>
      </c>
      <c r="BD149" t="str">
        <f>IF($A149&lt;&gt;"",VLOOKUP(TRUNC(MID($A149,1,2),0),Plano_Contas!$H$3:$J$103,2,TRUE),"")</f>
        <v/>
      </c>
      <c r="BE149" s="201" t="str">
        <f t="shared" si="8"/>
        <v/>
      </c>
      <c r="BF149" t="str">
        <f ca="1">IF($BT149&lt;&gt;"",SUMIF($BD$3:$BD$1004,"="&amp;$BD149,INDIRECT(ADDRESS(3,BF$2,1,1)):INDIRECT(ADDRESS(1004,BF$2,1,1))),"")</f>
        <v/>
      </c>
      <c r="BG149" t="str">
        <f ca="1">IF($BT149&lt;&gt;"",SUMIF($BD$3:$BD$1004,"="&amp;$BD149,INDIRECT(ADDRESS(3,BG$2,1,1)):INDIRECT(ADDRESS(1004,BG$2,1,1))),"")</f>
        <v/>
      </c>
      <c r="BH149" t="str">
        <f ca="1">IF($BT149&lt;&gt;"",SUMIF($BD$3:$BD$1004,"="&amp;$BD149,INDIRECT(ADDRESS(3,BH$2,1,1)):INDIRECT(ADDRESS(1004,BH$2,1,1))),"")</f>
        <v/>
      </c>
      <c r="BI149" t="str">
        <f ca="1">IF($BT149&lt;&gt;"",SUMIF($BD$3:$BD$1004,"="&amp;$BD149,INDIRECT(ADDRESS(3,BI$2,1,1)):INDIRECT(ADDRESS(1004,BI$2,1,1))),"")</f>
        <v/>
      </c>
      <c r="BJ149" t="str">
        <f ca="1">IF($BT149&lt;&gt;"",SUMIF($BD$3:$BD$1004,"="&amp;$BD149,INDIRECT(ADDRESS(3,BJ$2,1,1)):INDIRECT(ADDRESS(1004,BJ$2,1,1))),"")</f>
        <v/>
      </c>
      <c r="BK149" t="str">
        <f ca="1">IF($BT149&lt;&gt;"",SUMIF($BD$3:$BD$1004,"="&amp;$BD149,INDIRECT(ADDRESS(3,BK$2,1,1)):INDIRECT(ADDRESS(1004,BK$2,1,1))),"")</f>
        <v/>
      </c>
      <c r="BL149" t="str">
        <f ca="1">IF($BT149&lt;&gt;"",SUMIF($BD$3:$BD$1004,"="&amp;$BD149,INDIRECT(ADDRESS(3,BL$2,1,1)):INDIRECT(ADDRESS(1004,BL$2,1,1))),"")</f>
        <v/>
      </c>
      <c r="BM149" t="str">
        <f ca="1">IF($BT149&lt;&gt;"",SUMIF($BD$3:$BD$1004,"="&amp;$BD149,INDIRECT(ADDRESS(3,BM$2,1,1)):INDIRECT(ADDRESS(1004,BM$2,1,1))),"")</f>
        <v/>
      </c>
      <c r="BN149" t="str">
        <f ca="1">IF($BT149&lt;&gt;"",SUMIF($BD$3:$BD$1004,"="&amp;$BD149,INDIRECT(ADDRESS(3,BN$2,1,1)):INDIRECT(ADDRESS(1004,BN$2,1,1))),"")</f>
        <v/>
      </c>
      <c r="BO149" t="str">
        <f ca="1">IF($BT149&lt;&gt;"",SUMIF($BD$3:$BD$1004,"="&amp;$BD149,INDIRECT(ADDRESS(3,BO$2,1,1)):INDIRECT(ADDRESS(1004,BO$2,1,1))),"")</f>
        <v/>
      </c>
      <c r="BP149" t="str">
        <f ca="1">IF($BT149&lt;&gt;"",SUMIF($BD$3:$BD$1004,"="&amp;$BD149,INDIRECT(ADDRESS(3,BP$2,1,1)):INDIRECT(ADDRESS(1004,BP$2,1,1))),"")</f>
        <v/>
      </c>
      <c r="BQ149" t="str">
        <f ca="1">IF($BT149&lt;&gt;"",SUMIF($BD$3:$BD$1004,"="&amp;$BD149,INDIRECT(ADDRESS(3,BQ$2,1,1)):INDIRECT(ADDRESS(1004,BQ$2,1,1))),"")</f>
        <v/>
      </c>
      <c r="BR149" t="str">
        <f ca="1">IF($BT149&lt;&gt;"",SUMIF($BD$3:$BD$1004,"="&amp;$BD149,INDIRECT(ADDRESS(3,BR$2,1,1)):INDIRECT(ADDRESS(1004,BR$2,1,1))),"")</f>
        <v/>
      </c>
      <c r="BS149" t="str">
        <f>IF($A149&lt;&gt;"",VLOOKUP(TRUNC(MID($A149,1,2),0),Plano_Contas!$H$3:$J$103,3,TRUE),"")</f>
        <v/>
      </c>
      <c r="BT149" t="str">
        <f t="shared" si="9"/>
        <v/>
      </c>
      <c r="BV149">
        <f>Empresas!C149</f>
        <v>0</v>
      </c>
    </row>
    <row r="150" spans="1:74" ht="13.5" hidden="1" thickBot="1" x14ac:dyDescent="0.25">
      <c r="A150" s="89"/>
      <c r="B150" s="52" t="str">
        <f>IF($A150&lt;&gt;"",VLOOKUP(""&amp;$A150,Plano_Contas!$A$3:$F$1003,6,0),"")</f>
        <v/>
      </c>
      <c r="C150" s="91"/>
      <c r="D150" s="111"/>
      <c r="E150" s="112">
        <v>0</v>
      </c>
      <c r="F150" s="87"/>
      <c r="G150" s="85"/>
      <c r="H150" s="111"/>
      <c r="I150" s="112">
        <v>0</v>
      </c>
      <c r="J150" s="87"/>
      <c r="K150" s="85"/>
      <c r="L150" s="111"/>
      <c r="M150" s="112">
        <v>0</v>
      </c>
      <c r="N150" s="87"/>
      <c r="O150" s="85"/>
      <c r="P150" s="111"/>
      <c r="Q150" s="112">
        <v>0</v>
      </c>
      <c r="R150" s="87"/>
      <c r="S150" s="85"/>
      <c r="T150" s="111"/>
      <c r="U150" s="112">
        <v>0</v>
      </c>
      <c r="V150" s="87"/>
      <c r="W150" s="85"/>
      <c r="X150" s="111"/>
      <c r="Y150" s="112">
        <v>0</v>
      </c>
      <c r="Z150" s="87"/>
      <c r="AA150" s="85"/>
      <c r="AB150" s="111"/>
      <c r="AC150" s="112">
        <v>0</v>
      </c>
      <c r="AD150" s="87"/>
      <c r="AE150" s="85"/>
      <c r="AF150" s="111"/>
      <c r="AG150" s="112">
        <v>0</v>
      </c>
      <c r="AH150" s="87"/>
      <c r="AI150" s="85"/>
      <c r="AJ150" s="111"/>
      <c r="AK150" s="112">
        <v>0</v>
      </c>
      <c r="AL150" s="87"/>
      <c r="AM150" s="85"/>
      <c r="AN150" s="111"/>
      <c r="AO150" s="112">
        <v>0</v>
      </c>
      <c r="AP150" s="87"/>
      <c r="AQ150" s="85"/>
      <c r="AR150" s="111"/>
      <c r="AS150" s="112">
        <v>0</v>
      </c>
      <c r="AT150" s="87"/>
      <c r="AU150" s="85"/>
      <c r="AV150" s="111"/>
      <c r="AW150" s="112">
        <v>0</v>
      </c>
      <c r="AX150" s="87"/>
      <c r="AY150" s="85"/>
      <c r="AZ150" s="267">
        <f t="shared" si="10"/>
        <v>0</v>
      </c>
      <c r="BA150" s="88">
        <f t="shared" si="7"/>
        <v>0</v>
      </c>
      <c r="BC150">
        <f>IF($A150&lt;&gt;"",COUNTIF($BD$3:$BD150,$BD150),0)</f>
        <v>0</v>
      </c>
      <c r="BD150" t="str">
        <f>IF($A150&lt;&gt;"",VLOOKUP(TRUNC(MID($A150,1,2),0),Plano_Contas!$H$3:$J$103,2,TRUE),"")</f>
        <v/>
      </c>
      <c r="BE150" s="201" t="str">
        <f t="shared" si="8"/>
        <v/>
      </c>
      <c r="BF150" t="str">
        <f ca="1">IF($BT150&lt;&gt;"",SUMIF($BD$3:$BD$1004,"="&amp;$BD150,INDIRECT(ADDRESS(3,BF$2,1,1)):INDIRECT(ADDRESS(1004,BF$2,1,1))),"")</f>
        <v/>
      </c>
      <c r="BG150" t="str">
        <f ca="1">IF($BT150&lt;&gt;"",SUMIF($BD$3:$BD$1004,"="&amp;$BD150,INDIRECT(ADDRESS(3,BG$2,1,1)):INDIRECT(ADDRESS(1004,BG$2,1,1))),"")</f>
        <v/>
      </c>
      <c r="BH150" t="str">
        <f ca="1">IF($BT150&lt;&gt;"",SUMIF($BD$3:$BD$1004,"="&amp;$BD150,INDIRECT(ADDRESS(3,BH$2,1,1)):INDIRECT(ADDRESS(1004,BH$2,1,1))),"")</f>
        <v/>
      </c>
      <c r="BI150" t="str">
        <f ca="1">IF($BT150&lt;&gt;"",SUMIF($BD$3:$BD$1004,"="&amp;$BD150,INDIRECT(ADDRESS(3,BI$2,1,1)):INDIRECT(ADDRESS(1004,BI$2,1,1))),"")</f>
        <v/>
      </c>
      <c r="BJ150" t="str">
        <f ca="1">IF($BT150&lt;&gt;"",SUMIF($BD$3:$BD$1004,"="&amp;$BD150,INDIRECT(ADDRESS(3,BJ$2,1,1)):INDIRECT(ADDRESS(1004,BJ$2,1,1))),"")</f>
        <v/>
      </c>
      <c r="BK150" t="str">
        <f ca="1">IF($BT150&lt;&gt;"",SUMIF($BD$3:$BD$1004,"="&amp;$BD150,INDIRECT(ADDRESS(3,BK$2,1,1)):INDIRECT(ADDRESS(1004,BK$2,1,1))),"")</f>
        <v/>
      </c>
      <c r="BL150" t="str">
        <f ca="1">IF($BT150&lt;&gt;"",SUMIF($BD$3:$BD$1004,"="&amp;$BD150,INDIRECT(ADDRESS(3,BL$2,1,1)):INDIRECT(ADDRESS(1004,BL$2,1,1))),"")</f>
        <v/>
      </c>
      <c r="BM150" t="str">
        <f ca="1">IF($BT150&lt;&gt;"",SUMIF($BD$3:$BD$1004,"="&amp;$BD150,INDIRECT(ADDRESS(3,BM$2,1,1)):INDIRECT(ADDRESS(1004,BM$2,1,1))),"")</f>
        <v/>
      </c>
      <c r="BN150" t="str">
        <f ca="1">IF($BT150&lt;&gt;"",SUMIF($BD$3:$BD$1004,"="&amp;$BD150,INDIRECT(ADDRESS(3,BN$2,1,1)):INDIRECT(ADDRESS(1004,BN$2,1,1))),"")</f>
        <v/>
      </c>
      <c r="BO150" t="str">
        <f ca="1">IF($BT150&lt;&gt;"",SUMIF($BD$3:$BD$1004,"="&amp;$BD150,INDIRECT(ADDRESS(3,BO$2,1,1)):INDIRECT(ADDRESS(1004,BO$2,1,1))),"")</f>
        <v/>
      </c>
      <c r="BP150" t="str">
        <f ca="1">IF($BT150&lt;&gt;"",SUMIF($BD$3:$BD$1004,"="&amp;$BD150,INDIRECT(ADDRESS(3,BP$2,1,1)):INDIRECT(ADDRESS(1004,BP$2,1,1))),"")</f>
        <v/>
      </c>
      <c r="BQ150" t="str">
        <f ca="1">IF($BT150&lt;&gt;"",SUMIF($BD$3:$BD$1004,"="&amp;$BD150,INDIRECT(ADDRESS(3,BQ$2,1,1)):INDIRECT(ADDRESS(1004,BQ$2,1,1))),"")</f>
        <v/>
      </c>
      <c r="BR150" t="str">
        <f ca="1">IF($BT150&lt;&gt;"",SUMIF($BD$3:$BD$1004,"="&amp;$BD150,INDIRECT(ADDRESS(3,BR$2,1,1)):INDIRECT(ADDRESS(1004,BR$2,1,1))),"")</f>
        <v/>
      </c>
      <c r="BS150" t="str">
        <f>IF($A150&lt;&gt;"",VLOOKUP(TRUNC(MID($A150,1,2),0),Plano_Contas!$H$3:$J$103,3,TRUE),"")</f>
        <v/>
      </c>
      <c r="BT150" t="str">
        <f t="shared" si="9"/>
        <v/>
      </c>
      <c r="BV150">
        <f>Empresas!C150</f>
        <v>0</v>
      </c>
    </row>
    <row r="151" spans="1:74" ht="13.5" hidden="1" thickBot="1" x14ac:dyDescent="0.25">
      <c r="A151" s="89"/>
      <c r="B151" s="52" t="str">
        <f>IF($A151&lt;&gt;"",VLOOKUP(""&amp;$A151,Plano_Contas!$A$3:$F$1003,6,0),"")</f>
        <v/>
      </c>
      <c r="C151" s="91"/>
      <c r="D151" s="111"/>
      <c r="E151" s="112">
        <v>0</v>
      </c>
      <c r="F151" s="87"/>
      <c r="G151" s="85"/>
      <c r="H151" s="111"/>
      <c r="I151" s="112">
        <v>0</v>
      </c>
      <c r="J151" s="87"/>
      <c r="K151" s="85"/>
      <c r="L151" s="111"/>
      <c r="M151" s="112">
        <v>0</v>
      </c>
      <c r="N151" s="87"/>
      <c r="O151" s="85"/>
      <c r="P151" s="111"/>
      <c r="Q151" s="112">
        <v>0</v>
      </c>
      <c r="R151" s="87"/>
      <c r="S151" s="85"/>
      <c r="T151" s="111"/>
      <c r="U151" s="112">
        <v>0</v>
      </c>
      <c r="V151" s="87"/>
      <c r="W151" s="85"/>
      <c r="X151" s="111"/>
      <c r="Y151" s="112">
        <v>0</v>
      </c>
      <c r="Z151" s="87"/>
      <c r="AA151" s="85"/>
      <c r="AB151" s="111"/>
      <c r="AC151" s="112">
        <v>0</v>
      </c>
      <c r="AD151" s="87"/>
      <c r="AE151" s="85"/>
      <c r="AF151" s="111"/>
      <c r="AG151" s="112">
        <v>0</v>
      </c>
      <c r="AH151" s="87"/>
      <c r="AI151" s="85"/>
      <c r="AJ151" s="111"/>
      <c r="AK151" s="112">
        <v>0</v>
      </c>
      <c r="AL151" s="87"/>
      <c r="AM151" s="85"/>
      <c r="AN151" s="111"/>
      <c r="AO151" s="112">
        <v>0</v>
      </c>
      <c r="AP151" s="87"/>
      <c r="AQ151" s="85"/>
      <c r="AR151" s="111"/>
      <c r="AS151" s="112">
        <v>0</v>
      </c>
      <c r="AT151" s="87"/>
      <c r="AU151" s="85"/>
      <c r="AV151" s="111"/>
      <c r="AW151" s="112">
        <v>0</v>
      </c>
      <c r="AX151" s="87"/>
      <c r="AY151" s="85"/>
      <c r="AZ151" s="267">
        <f t="shared" si="10"/>
        <v>0</v>
      </c>
      <c r="BA151" s="88">
        <f t="shared" si="7"/>
        <v>0</v>
      </c>
      <c r="BC151">
        <f>IF($A151&lt;&gt;"",COUNTIF($BD$3:$BD151,$BD151),0)</f>
        <v>0</v>
      </c>
      <c r="BD151" t="str">
        <f>IF($A151&lt;&gt;"",VLOOKUP(TRUNC(MID($A151,1,2),0),Plano_Contas!$H$3:$J$103,2,TRUE),"")</f>
        <v/>
      </c>
      <c r="BE151" s="201" t="str">
        <f t="shared" si="8"/>
        <v/>
      </c>
      <c r="BF151" t="str">
        <f ca="1">IF($BT151&lt;&gt;"",SUMIF($BD$3:$BD$1004,"="&amp;$BD151,INDIRECT(ADDRESS(3,BF$2,1,1)):INDIRECT(ADDRESS(1004,BF$2,1,1))),"")</f>
        <v/>
      </c>
      <c r="BG151" t="str">
        <f ca="1">IF($BT151&lt;&gt;"",SUMIF($BD$3:$BD$1004,"="&amp;$BD151,INDIRECT(ADDRESS(3,BG$2,1,1)):INDIRECT(ADDRESS(1004,BG$2,1,1))),"")</f>
        <v/>
      </c>
      <c r="BH151" t="str">
        <f ca="1">IF($BT151&lt;&gt;"",SUMIF($BD$3:$BD$1004,"="&amp;$BD151,INDIRECT(ADDRESS(3,BH$2,1,1)):INDIRECT(ADDRESS(1004,BH$2,1,1))),"")</f>
        <v/>
      </c>
      <c r="BI151" t="str">
        <f ca="1">IF($BT151&lt;&gt;"",SUMIF($BD$3:$BD$1004,"="&amp;$BD151,INDIRECT(ADDRESS(3,BI$2,1,1)):INDIRECT(ADDRESS(1004,BI$2,1,1))),"")</f>
        <v/>
      </c>
      <c r="BJ151" t="str">
        <f ca="1">IF($BT151&lt;&gt;"",SUMIF($BD$3:$BD$1004,"="&amp;$BD151,INDIRECT(ADDRESS(3,BJ$2,1,1)):INDIRECT(ADDRESS(1004,BJ$2,1,1))),"")</f>
        <v/>
      </c>
      <c r="BK151" t="str">
        <f ca="1">IF($BT151&lt;&gt;"",SUMIF($BD$3:$BD$1004,"="&amp;$BD151,INDIRECT(ADDRESS(3,BK$2,1,1)):INDIRECT(ADDRESS(1004,BK$2,1,1))),"")</f>
        <v/>
      </c>
      <c r="BL151" t="str">
        <f ca="1">IF($BT151&lt;&gt;"",SUMIF($BD$3:$BD$1004,"="&amp;$BD151,INDIRECT(ADDRESS(3,BL$2,1,1)):INDIRECT(ADDRESS(1004,BL$2,1,1))),"")</f>
        <v/>
      </c>
      <c r="BM151" t="str">
        <f ca="1">IF($BT151&lt;&gt;"",SUMIF($BD$3:$BD$1004,"="&amp;$BD151,INDIRECT(ADDRESS(3,BM$2,1,1)):INDIRECT(ADDRESS(1004,BM$2,1,1))),"")</f>
        <v/>
      </c>
      <c r="BN151" t="str">
        <f ca="1">IF($BT151&lt;&gt;"",SUMIF($BD$3:$BD$1004,"="&amp;$BD151,INDIRECT(ADDRESS(3,BN$2,1,1)):INDIRECT(ADDRESS(1004,BN$2,1,1))),"")</f>
        <v/>
      </c>
      <c r="BO151" t="str">
        <f ca="1">IF($BT151&lt;&gt;"",SUMIF($BD$3:$BD$1004,"="&amp;$BD151,INDIRECT(ADDRESS(3,BO$2,1,1)):INDIRECT(ADDRESS(1004,BO$2,1,1))),"")</f>
        <v/>
      </c>
      <c r="BP151" t="str">
        <f ca="1">IF($BT151&lt;&gt;"",SUMIF($BD$3:$BD$1004,"="&amp;$BD151,INDIRECT(ADDRESS(3,BP$2,1,1)):INDIRECT(ADDRESS(1004,BP$2,1,1))),"")</f>
        <v/>
      </c>
      <c r="BQ151" t="str">
        <f ca="1">IF($BT151&lt;&gt;"",SUMIF($BD$3:$BD$1004,"="&amp;$BD151,INDIRECT(ADDRESS(3,BQ$2,1,1)):INDIRECT(ADDRESS(1004,BQ$2,1,1))),"")</f>
        <v/>
      </c>
      <c r="BR151" t="str">
        <f ca="1">IF($BT151&lt;&gt;"",SUMIF($BD$3:$BD$1004,"="&amp;$BD151,INDIRECT(ADDRESS(3,BR$2,1,1)):INDIRECT(ADDRESS(1004,BR$2,1,1))),"")</f>
        <v/>
      </c>
      <c r="BS151" t="str">
        <f>IF($A151&lt;&gt;"",VLOOKUP(TRUNC(MID($A151,1,2),0),Plano_Contas!$H$3:$J$103,3,TRUE),"")</f>
        <v/>
      </c>
      <c r="BT151" t="str">
        <f t="shared" si="9"/>
        <v/>
      </c>
      <c r="BV151">
        <f>Empresas!C151</f>
        <v>0</v>
      </c>
    </row>
    <row r="152" spans="1:74" ht="13.5" hidden="1" thickBot="1" x14ac:dyDescent="0.25">
      <c r="A152" s="89"/>
      <c r="B152" s="52" t="str">
        <f>IF($A152&lt;&gt;"",VLOOKUP(""&amp;$A152,Plano_Contas!$A$3:$F$1003,6,0),"")</f>
        <v/>
      </c>
      <c r="C152" s="91"/>
      <c r="D152" s="111"/>
      <c r="E152" s="112">
        <v>0</v>
      </c>
      <c r="F152" s="87"/>
      <c r="G152" s="85"/>
      <c r="H152" s="111"/>
      <c r="I152" s="112">
        <v>0</v>
      </c>
      <c r="J152" s="87"/>
      <c r="K152" s="85"/>
      <c r="L152" s="111"/>
      <c r="M152" s="112">
        <v>0</v>
      </c>
      <c r="N152" s="87"/>
      <c r="O152" s="85"/>
      <c r="P152" s="111"/>
      <c r="Q152" s="112">
        <v>0</v>
      </c>
      <c r="R152" s="87"/>
      <c r="S152" s="85"/>
      <c r="T152" s="111"/>
      <c r="U152" s="112">
        <v>0</v>
      </c>
      <c r="V152" s="87"/>
      <c r="W152" s="85"/>
      <c r="X152" s="111"/>
      <c r="Y152" s="112">
        <v>0</v>
      </c>
      <c r="Z152" s="87"/>
      <c r="AA152" s="85"/>
      <c r="AB152" s="111"/>
      <c r="AC152" s="112">
        <v>0</v>
      </c>
      <c r="AD152" s="87"/>
      <c r="AE152" s="85"/>
      <c r="AF152" s="111"/>
      <c r="AG152" s="112">
        <v>0</v>
      </c>
      <c r="AH152" s="87"/>
      <c r="AI152" s="85"/>
      <c r="AJ152" s="111"/>
      <c r="AK152" s="112">
        <v>0</v>
      </c>
      <c r="AL152" s="87"/>
      <c r="AM152" s="85"/>
      <c r="AN152" s="111"/>
      <c r="AO152" s="112">
        <v>0</v>
      </c>
      <c r="AP152" s="87"/>
      <c r="AQ152" s="85"/>
      <c r="AR152" s="111"/>
      <c r="AS152" s="112">
        <v>0</v>
      </c>
      <c r="AT152" s="87"/>
      <c r="AU152" s="85"/>
      <c r="AV152" s="111"/>
      <c r="AW152" s="112">
        <v>0</v>
      </c>
      <c r="AX152" s="87"/>
      <c r="AY152" s="85"/>
      <c r="AZ152" s="267">
        <f t="shared" si="10"/>
        <v>0</v>
      </c>
      <c r="BA152" s="88">
        <f t="shared" si="7"/>
        <v>0</v>
      </c>
      <c r="BC152">
        <f>IF($A152&lt;&gt;"",COUNTIF($BD$3:$BD152,$BD152),0)</f>
        <v>0</v>
      </c>
      <c r="BD152" t="str">
        <f>IF($A152&lt;&gt;"",VLOOKUP(TRUNC(MID($A152,1,2),0),Plano_Contas!$H$3:$J$103,2,TRUE),"")</f>
        <v/>
      </c>
      <c r="BE152" s="201" t="str">
        <f t="shared" si="8"/>
        <v/>
      </c>
      <c r="BF152" t="str">
        <f ca="1">IF($BT152&lt;&gt;"",SUMIF($BD$3:$BD$1004,"="&amp;$BD152,INDIRECT(ADDRESS(3,BF$2,1,1)):INDIRECT(ADDRESS(1004,BF$2,1,1))),"")</f>
        <v/>
      </c>
      <c r="BG152" t="str">
        <f ca="1">IF($BT152&lt;&gt;"",SUMIF($BD$3:$BD$1004,"="&amp;$BD152,INDIRECT(ADDRESS(3,BG$2,1,1)):INDIRECT(ADDRESS(1004,BG$2,1,1))),"")</f>
        <v/>
      </c>
      <c r="BH152" t="str">
        <f ca="1">IF($BT152&lt;&gt;"",SUMIF($BD$3:$BD$1004,"="&amp;$BD152,INDIRECT(ADDRESS(3,BH$2,1,1)):INDIRECT(ADDRESS(1004,BH$2,1,1))),"")</f>
        <v/>
      </c>
      <c r="BI152" t="str">
        <f ca="1">IF($BT152&lt;&gt;"",SUMIF($BD$3:$BD$1004,"="&amp;$BD152,INDIRECT(ADDRESS(3,BI$2,1,1)):INDIRECT(ADDRESS(1004,BI$2,1,1))),"")</f>
        <v/>
      </c>
      <c r="BJ152" t="str">
        <f ca="1">IF($BT152&lt;&gt;"",SUMIF($BD$3:$BD$1004,"="&amp;$BD152,INDIRECT(ADDRESS(3,BJ$2,1,1)):INDIRECT(ADDRESS(1004,BJ$2,1,1))),"")</f>
        <v/>
      </c>
      <c r="BK152" t="str">
        <f ca="1">IF($BT152&lt;&gt;"",SUMIF($BD$3:$BD$1004,"="&amp;$BD152,INDIRECT(ADDRESS(3,BK$2,1,1)):INDIRECT(ADDRESS(1004,BK$2,1,1))),"")</f>
        <v/>
      </c>
      <c r="BL152" t="str">
        <f ca="1">IF($BT152&lt;&gt;"",SUMIF($BD$3:$BD$1004,"="&amp;$BD152,INDIRECT(ADDRESS(3,BL$2,1,1)):INDIRECT(ADDRESS(1004,BL$2,1,1))),"")</f>
        <v/>
      </c>
      <c r="BM152" t="str">
        <f ca="1">IF($BT152&lt;&gt;"",SUMIF($BD$3:$BD$1004,"="&amp;$BD152,INDIRECT(ADDRESS(3,BM$2,1,1)):INDIRECT(ADDRESS(1004,BM$2,1,1))),"")</f>
        <v/>
      </c>
      <c r="BN152" t="str">
        <f ca="1">IF($BT152&lt;&gt;"",SUMIF($BD$3:$BD$1004,"="&amp;$BD152,INDIRECT(ADDRESS(3,BN$2,1,1)):INDIRECT(ADDRESS(1004,BN$2,1,1))),"")</f>
        <v/>
      </c>
      <c r="BO152" t="str">
        <f ca="1">IF($BT152&lt;&gt;"",SUMIF($BD$3:$BD$1004,"="&amp;$BD152,INDIRECT(ADDRESS(3,BO$2,1,1)):INDIRECT(ADDRESS(1004,BO$2,1,1))),"")</f>
        <v/>
      </c>
      <c r="BP152" t="str">
        <f ca="1">IF($BT152&lt;&gt;"",SUMIF($BD$3:$BD$1004,"="&amp;$BD152,INDIRECT(ADDRESS(3,BP$2,1,1)):INDIRECT(ADDRESS(1004,BP$2,1,1))),"")</f>
        <v/>
      </c>
      <c r="BQ152" t="str">
        <f ca="1">IF($BT152&lt;&gt;"",SUMIF($BD$3:$BD$1004,"="&amp;$BD152,INDIRECT(ADDRESS(3,BQ$2,1,1)):INDIRECT(ADDRESS(1004,BQ$2,1,1))),"")</f>
        <v/>
      </c>
      <c r="BR152" t="str">
        <f ca="1">IF($BT152&lt;&gt;"",SUMIF($BD$3:$BD$1004,"="&amp;$BD152,INDIRECT(ADDRESS(3,BR$2,1,1)):INDIRECT(ADDRESS(1004,BR$2,1,1))),"")</f>
        <v/>
      </c>
      <c r="BS152" t="str">
        <f>IF($A152&lt;&gt;"",VLOOKUP(TRUNC(MID($A152,1,2),0),Plano_Contas!$H$3:$J$103,3,TRUE),"")</f>
        <v/>
      </c>
      <c r="BT152" t="str">
        <f t="shared" si="9"/>
        <v/>
      </c>
      <c r="BV152">
        <f>Empresas!C152</f>
        <v>0</v>
      </c>
    </row>
    <row r="153" spans="1:74" ht="13.5" hidden="1" thickBot="1" x14ac:dyDescent="0.25">
      <c r="A153" s="89"/>
      <c r="B153" s="52" t="str">
        <f>IF($A153&lt;&gt;"",VLOOKUP(""&amp;$A153,Plano_Contas!$A$3:$F$1003,6,0),"")</f>
        <v/>
      </c>
      <c r="C153" s="91"/>
      <c r="D153" s="111"/>
      <c r="E153" s="112">
        <v>0</v>
      </c>
      <c r="F153" s="87"/>
      <c r="G153" s="85"/>
      <c r="H153" s="111"/>
      <c r="I153" s="112">
        <v>0</v>
      </c>
      <c r="J153" s="87"/>
      <c r="K153" s="85"/>
      <c r="L153" s="111"/>
      <c r="M153" s="112">
        <v>0</v>
      </c>
      <c r="N153" s="87"/>
      <c r="O153" s="85"/>
      <c r="P153" s="111"/>
      <c r="Q153" s="112">
        <v>0</v>
      </c>
      <c r="R153" s="87"/>
      <c r="S153" s="85"/>
      <c r="T153" s="111"/>
      <c r="U153" s="112">
        <v>0</v>
      </c>
      <c r="V153" s="87"/>
      <c r="W153" s="85"/>
      <c r="X153" s="111"/>
      <c r="Y153" s="112">
        <v>0</v>
      </c>
      <c r="Z153" s="87"/>
      <c r="AA153" s="85"/>
      <c r="AB153" s="111"/>
      <c r="AC153" s="112">
        <v>0</v>
      </c>
      <c r="AD153" s="87"/>
      <c r="AE153" s="85"/>
      <c r="AF153" s="111"/>
      <c r="AG153" s="112">
        <v>0</v>
      </c>
      <c r="AH153" s="87"/>
      <c r="AI153" s="85"/>
      <c r="AJ153" s="111"/>
      <c r="AK153" s="112">
        <v>0</v>
      </c>
      <c r="AL153" s="87"/>
      <c r="AM153" s="85"/>
      <c r="AN153" s="111"/>
      <c r="AO153" s="112">
        <v>0</v>
      </c>
      <c r="AP153" s="87"/>
      <c r="AQ153" s="85"/>
      <c r="AR153" s="111"/>
      <c r="AS153" s="112">
        <v>0</v>
      </c>
      <c r="AT153" s="87"/>
      <c r="AU153" s="85"/>
      <c r="AV153" s="111"/>
      <c r="AW153" s="112">
        <v>0</v>
      </c>
      <c r="AX153" s="87"/>
      <c r="AY153" s="85"/>
      <c r="AZ153" s="267">
        <f t="shared" si="10"/>
        <v>0</v>
      </c>
      <c r="BA153" s="88">
        <f t="shared" si="7"/>
        <v>0</v>
      </c>
      <c r="BC153">
        <f>IF($A153&lt;&gt;"",COUNTIF($BD$3:$BD153,$BD153),0)</f>
        <v>0</v>
      </c>
      <c r="BD153" t="str">
        <f>IF($A153&lt;&gt;"",VLOOKUP(TRUNC(MID($A153,1,2),0),Plano_Contas!$H$3:$J$103,2,TRUE),"")</f>
        <v/>
      </c>
      <c r="BE153" s="201" t="str">
        <f t="shared" si="8"/>
        <v/>
      </c>
      <c r="BF153" t="str">
        <f ca="1">IF($BT153&lt;&gt;"",SUMIF($BD$3:$BD$1004,"="&amp;$BD153,INDIRECT(ADDRESS(3,BF$2,1,1)):INDIRECT(ADDRESS(1004,BF$2,1,1))),"")</f>
        <v/>
      </c>
      <c r="BG153" t="str">
        <f ca="1">IF($BT153&lt;&gt;"",SUMIF($BD$3:$BD$1004,"="&amp;$BD153,INDIRECT(ADDRESS(3,BG$2,1,1)):INDIRECT(ADDRESS(1004,BG$2,1,1))),"")</f>
        <v/>
      </c>
      <c r="BH153" t="str">
        <f ca="1">IF($BT153&lt;&gt;"",SUMIF($BD$3:$BD$1004,"="&amp;$BD153,INDIRECT(ADDRESS(3,BH$2,1,1)):INDIRECT(ADDRESS(1004,BH$2,1,1))),"")</f>
        <v/>
      </c>
      <c r="BI153" t="str">
        <f ca="1">IF($BT153&lt;&gt;"",SUMIF($BD$3:$BD$1004,"="&amp;$BD153,INDIRECT(ADDRESS(3,BI$2,1,1)):INDIRECT(ADDRESS(1004,BI$2,1,1))),"")</f>
        <v/>
      </c>
      <c r="BJ153" t="str">
        <f ca="1">IF($BT153&lt;&gt;"",SUMIF($BD$3:$BD$1004,"="&amp;$BD153,INDIRECT(ADDRESS(3,BJ$2,1,1)):INDIRECT(ADDRESS(1004,BJ$2,1,1))),"")</f>
        <v/>
      </c>
      <c r="BK153" t="str">
        <f ca="1">IF($BT153&lt;&gt;"",SUMIF($BD$3:$BD$1004,"="&amp;$BD153,INDIRECT(ADDRESS(3,BK$2,1,1)):INDIRECT(ADDRESS(1004,BK$2,1,1))),"")</f>
        <v/>
      </c>
      <c r="BL153" t="str">
        <f ca="1">IF($BT153&lt;&gt;"",SUMIF($BD$3:$BD$1004,"="&amp;$BD153,INDIRECT(ADDRESS(3,BL$2,1,1)):INDIRECT(ADDRESS(1004,BL$2,1,1))),"")</f>
        <v/>
      </c>
      <c r="BM153" t="str">
        <f ca="1">IF($BT153&lt;&gt;"",SUMIF($BD$3:$BD$1004,"="&amp;$BD153,INDIRECT(ADDRESS(3,BM$2,1,1)):INDIRECT(ADDRESS(1004,BM$2,1,1))),"")</f>
        <v/>
      </c>
      <c r="BN153" t="str">
        <f ca="1">IF($BT153&lt;&gt;"",SUMIF($BD$3:$BD$1004,"="&amp;$BD153,INDIRECT(ADDRESS(3,BN$2,1,1)):INDIRECT(ADDRESS(1004,BN$2,1,1))),"")</f>
        <v/>
      </c>
      <c r="BO153" t="str">
        <f ca="1">IF($BT153&lt;&gt;"",SUMIF($BD$3:$BD$1004,"="&amp;$BD153,INDIRECT(ADDRESS(3,BO$2,1,1)):INDIRECT(ADDRESS(1004,BO$2,1,1))),"")</f>
        <v/>
      </c>
      <c r="BP153" t="str">
        <f ca="1">IF($BT153&lt;&gt;"",SUMIF($BD$3:$BD$1004,"="&amp;$BD153,INDIRECT(ADDRESS(3,BP$2,1,1)):INDIRECT(ADDRESS(1004,BP$2,1,1))),"")</f>
        <v/>
      </c>
      <c r="BQ153" t="str">
        <f ca="1">IF($BT153&lt;&gt;"",SUMIF($BD$3:$BD$1004,"="&amp;$BD153,INDIRECT(ADDRESS(3,BQ$2,1,1)):INDIRECT(ADDRESS(1004,BQ$2,1,1))),"")</f>
        <v/>
      </c>
      <c r="BR153" t="str">
        <f ca="1">IF($BT153&lt;&gt;"",SUMIF($BD$3:$BD$1004,"="&amp;$BD153,INDIRECT(ADDRESS(3,BR$2,1,1)):INDIRECT(ADDRESS(1004,BR$2,1,1))),"")</f>
        <v/>
      </c>
      <c r="BS153" t="str">
        <f>IF($A153&lt;&gt;"",VLOOKUP(TRUNC(MID($A153,1,2),0),Plano_Contas!$H$3:$J$103,3,TRUE),"")</f>
        <v/>
      </c>
      <c r="BT153" t="str">
        <f t="shared" si="9"/>
        <v/>
      </c>
      <c r="BV153">
        <f>Empresas!C153</f>
        <v>0</v>
      </c>
    </row>
    <row r="154" spans="1:74" ht="13.5" hidden="1" thickBot="1" x14ac:dyDescent="0.25">
      <c r="A154" s="89"/>
      <c r="B154" s="52" t="str">
        <f>IF($A154&lt;&gt;"",VLOOKUP(""&amp;$A154,Plano_Contas!$A$3:$F$1003,6,0),"")</f>
        <v/>
      </c>
      <c r="C154" s="91"/>
      <c r="D154" s="111"/>
      <c r="E154" s="112">
        <v>0</v>
      </c>
      <c r="F154" s="87"/>
      <c r="G154" s="85"/>
      <c r="H154" s="111"/>
      <c r="I154" s="112">
        <v>0</v>
      </c>
      <c r="J154" s="87"/>
      <c r="K154" s="85"/>
      <c r="L154" s="111"/>
      <c r="M154" s="112">
        <v>0</v>
      </c>
      <c r="N154" s="87"/>
      <c r="O154" s="85"/>
      <c r="P154" s="111"/>
      <c r="Q154" s="112">
        <v>0</v>
      </c>
      <c r="R154" s="87"/>
      <c r="S154" s="85"/>
      <c r="T154" s="111"/>
      <c r="U154" s="112">
        <v>0</v>
      </c>
      <c r="V154" s="87"/>
      <c r="W154" s="85"/>
      <c r="X154" s="111"/>
      <c r="Y154" s="112">
        <v>0</v>
      </c>
      <c r="Z154" s="87"/>
      <c r="AA154" s="85"/>
      <c r="AB154" s="111"/>
      <c r="AC154" s="112">
        <v>0</v>
      </c>
      <c r="AD154" s="87"/>
      <c r="AE154" s="85"/>
      <c r="AF154" s="111"/>
      <c r="AG154" s="112">
        <v>0</v>
      </c>
      <c r="AH154" s="87"/>
      <c r="AI154" s="85"/>
      <c r="AJ154" s="111"/>
      <c r="AK154" s="112">
        <v>0</v>
      </c>
      <c r="AL154" s="87"/>
      <c r="AM154" s="85"/>
      <c r="AN154" s="111"/>
      <c r="AO154" s="112">
        <v>0</v>
      </c>
      <c r="AP154" s="87"/>
      <c r="AQ154" s="85"/>
      <c r="AR154" s="111"/>
      <c r="AS154" s="112">
        <v>0</v>
      </c>
      <c r="AT154" s="87"/>
      <c r="AU154" s="85"/>
      <c r="AV154" s="111"/>
      <c r="AW154" s="112">
        <v>0</v>
      </c>
      <c r="AX154" s="87"/>
      <c r="AY154" s="85"/>
      <c r="AZ154" s="267">
        <f t="shared" si="10"/>
        <v>0</v>
      </c>
      <c r="BA154" s="88">
        <f t="shared" si="7"/>
        <v>0</v>
      </c>
      <c r="BC154">
        <f>IF($A154&lt;&gt;"",COUNTIF($BD$3:$BD154,$BD154),0)</f>
        <v>0</v>
      </c>
      <c r="BD154" t="str">
        <f>IF($A154&lt;&gt;"",VLOOKUP(TRUNC(MID($A154,1,2),0),Plano_Contas!$H$3:$J$103,2,TRUE),"")</f>
        <v/>
      </c>
      <c r="BE154" s="201" t="str">
        <f t="shared" si="8"/>
        <v/>
      </c>
      <c r="BF154" t="str">
        <f ca="1">IF($BT154&lt;&gt;"",SUMIF($BD$3:$BD$1004,"="&amp;$BD154,INDIRECT(ADDRESS(3,BF$2,1,1)):INDIRECT(ADDRESS(1004,BF$2,1,1))),"")</f>
        <v/>
      </c>
      <c r="BG154" t="str">
        <f ca="1">IF($BT154&lt;&gt;"",SUMIF($BD$3:$BD$1004,"="&amp;$BD154,INDIRECT(ADDRESS(3,BG$2,1,1)):INDIRECT(ADDRESS(1004,BG$2,1,1))),"")</f>
        <v/>
      </c>
      <c r="BH154" t="str">
        <f ca="1">IF($BT154&lt;&gt;"",SUMIF($BD$3:$BD$1004,"="&amp;$BD154,INDIRECT(ADDRESS(3,BH$2,1,1)):INDIRECT(ADDRESS(1004,BH$2,1,1))),"")</f>
        <v/>
      </c>
      <c r="BI154" t="str">
        <f ca="1">IF($BT154&lt;&gt;"",SUMIF($BD$3:$BD$1004,"="&amp;$BD154,INDIRECT(ADDRESS(3,BI$2,1,1)):INDIRECT(ADDRESS(1004,BI$2,1,1))),"")</f>
        <v/>
      </c>
      <c r="BJ154" t="str">
        <f ca="1">IF($BT154&lt;&gt;"",SUMIF($BD$3:$BD$1004,"="&amp;$BD154,INDIRECT(ADDRESS(3,BJ$2,1,1)):INDIRECT(ADDRESS(1004,BJ$2,1,1))),"")</f>
        <v/>
      </c>
      <c r="BK154" t="str">
        <f ca="1">IF($BT154&lt;&gt;"",SUMIF($BD$3:$BD$1004,"="&amp;$BD154,INDIRECT(ADDRESS(3,BK$2,1,1)):INDIRECT(ADDRESS(1004,BK$2,1,1))),"")</f>
        <v/>
      </c>
      <c r="BL154" t="str">
        <f ca="1">IF($BT154&lt;&gt;"",SUMIF($BD$3:$BD$1004,"="&amp;$BD154,INDIRECT(ADDRESS(3,BL$2,1,1)):INDIRECT(ADDRESS(1004,BL$2,1,1))),"")</f>
        <v/>
      </c>
      <c r="BM154" t="str">
        <f ca="1">IF($BT154&lt;&gt;"",SUMIF($BD$3:$BD$1004,"="&amp;$BD154,INDIRECT(ADDRESS(3,BM$2,1,1)):INDIRECT(ADDRESS(1004,BM$2,1,1))),"")</f>
        <v/>
      </c>
      <c r="BN154" t="str">
        <f ca="1">IF($BT154&lt;&gt;"",SUMIF($BD$3:$BD$1004,"="&amp;$BD154,INDIRECT(ADDRESS(3,BN$2,1,1)):INDIRECT(ADDRESS(1004,BN$2,1,1))),"")</f>
        <v/>
      </c>
      <c r="BO154" t="str">
        <f ca="1">IF($BT154&lt;&gt;"",SUMIF($BD$3:$BD$1004,"="&amp;$BD154,INDIRECT(ADDRESS(3,BO$2,1,1)):INDIRECT(ADDRESS(1004,BO$2,1,1))),"")</f>
        <v/>
      </c>
      <c r="BP154" t="str">
        <f ca="1">IF($BT154&lt;&gt;"",SUMIF($BD$3:$BD$1004,"="&amp;$BD154,INDIRECT(ADDRESS(3,BP$2,1,1)):INDIRECT(ADDRESS(1004,BP$2,1,1))),"")</f>
        <v/>
      </c>
      <c r="BQ154" t="str">
        <f ca="1">IF($BT154&lt;&gt;"",SUMIF($BD$3:$BD$1004,"="&amp;$BD154,INDIRECT(ADDRESS(3,BQ$2,1,1)):INDIRECT(ADDRESS(1004,BQ$2,1,1))),"")</f>
        <v/>
      </c>
      <c r="BR154" t="str">
        <f ca="1">IF($BT154&lt;&gt;"",SUMIF($BD$3:$BD$1004,"="&amp;$BD154,INDIRECT(ADDRESS(3,BR$2,1,1)):INDIRECT(ADDRESS(1004,BR$2,1,1))),"")</f>
        <v/>
      </c>
      <c r="BS154" t="str">
        <f>IF($A154&lt;&gt;"",VLOOKUP(TRUNC(MID($A154,1,2),0),Plano_Contas!$H$3:$J$103,3,TRUE),"")</f>
        <v/>
      </c>
      <c r="BT154" t="str">
        <f t="shared" si="9"/>
        <v/>
      </c>
      <c r="BV154">
        <f>Empresas!C154</f>
        <v>0</v>
      </c>
    </row>
    <row r="155" spans="1:74" ht="13.5" hidden="1" thickBot="1" x14ac:dyDescent="0.25">
      <c r="A155" s="89"/>
      <c r="B155" s="52" t="str">
        <f>IF($A155&lt;&gt;"",VLOOKUP(""&amp;$A155,Plano_Contas!$A$3:$F$1003,6,0),"")</f>
        <v/>
      </c>
      <c r="C155" s="91"/>
      <c r="D155" s="111"/>
      <c r="E155" s="112">
        <v>0</v>
      </c>
      <c r="F155" s="87"/>
      <c r="G155" s="85"/>
      <c r="H155" s="111"/>
      <c r="I155" s="112">
        <v>0</v>
      </c>
      <c r="J155" s="87"/>
      <c r="K155" s="85"/>
      <c r="L155" s="111"/>
      <c r="M155" s="112">
        <v>0</v>
      </c>
      <c r="N155" s="87"/>
      <c r="O155" s="85"/>
      <c r="P155" s="111"/>
      <c r="Q155" s="112">
        <v>0</v>
      </c>
      <c r="R155" s="87"/>
      <c r="S155" s="85"/>
      <c r="T155" s="111"/>
      <c r="U155" s="112">
        <v>0</v>
      </c>
      <c r="V155" s="87"/>
      <c r="W155" s="85"/>
      <c r="X155" s="111"/>
      <c r="Y155" s="112">
        <v>0</v>
      </c>
      <c r="Z155" s="87"/>
      <c r="AA155" s="85"/>
      <c r="AB155" s="111"/>
      <c r="AC155" s="112">
        <v>0</v>
      </c>
      <c r="AD155" s="87"/>
      <c r="AE155" s="85"/>
      <c r="AF155" s="111"/>
      <c r="AG155" s="112">
        <v>0</v>
      </c>
      <c r="AH155" s="87"/>
      <c r="AI155" s="85"/>
      <c r="AJ155" s="111"/>
      <c r="AK155" s="112">
        <v>0</v>
      </c>
      <c r="AL155" s="87"/>
      <c r="AM155" s="85"/>
      <c r="AN155" s="111"/>
      <c r="AO155" s="112">
        <v>0</v>
      </c>
      <c r="AP155" s="87"/>
      <c r="AQ155" s="85"/>
      <c r="AR155" s="111"/>
      <c r="AS155" s="112">
        <v>0</v>
      </c>
      <c r="AT155" s="87"/>
      <c r="AU155" s="85"/>
      <c r="AV155" s="111"/>
      <c r="AW155" s="112">
        <v>0</v>
      </c>
      <c r="AX155" s="87"/>
      <c r="AY155" s="85"/>
      <c r="AZ155" s="267">
        <f t="shared" si="10"/>
        <v>0</v>
      </c>
      <c r="BA155" s="88">
        <f t="shared" si="7"/>
        <v>0</v>
      </c>
      <c r="BC155">
        <f>IF($A155&lt;&gt;"",COUNTIF($BD$3:$BD155,$BD155),0)</f>
        <v>0</v>
      </c>
      <c r="BD155" t="str">
        <f>IF($A155&lt;&gt;"",VLOOKUP(TRUNC(MID($A155,1,2),0),Plano_Contas!$H$3:$J$103,2,TRUE),"")</f>
        <v/>
      </c>
      <c r="BE155" s="201" t="str">
        <f t="shared" si="8"/>
        <v/>
      </c>
      <c r="BF155" t="str">
        <f ca="1">IF($BT155&lt;&gt;"",SUMIF($BD$3:$BD$1004,"="&amp;$BD155,INDIRECT(ADDRESS(3,BF$2,1,1)):INDIRECT(ADDRESS(1004,BF$2,1,1))),"")</f>
        <v/>
      </c>
      <c r="BG155" t="str">
        <f ca="1">IF($BT155&lt;&gt;"",SUMIF($BD$3:$BD$1004,"="&amp;$BD155,INDIRECT(ADDRESS(3,BG$2,1,1)):INDIRECT(ADDRESS(1004,BG$2,1,1))),"")</f>
        <v/>
      </c>
      <c r="BH155" t="str">
        <f ca="1">IF($BT155&lt;&gt;"",SUMIF($BD$3:$BD$1004,"="&amp;$BD155,INDIRECT(ADDRESS(3,BH$2,1,1)):INDIRECT(ADDRESS(1004,BH$2,1,1))),"")</f>
        <v/>
      </c>
      <c r="BI155" t="str">
        <f ca="1">IF($BT155&lt;&gt;"",SUMIF($BD$3:$BD$1004,"="&amp;$BD155,INDIRECT(ADDRESS(3,BI$2,1,1)):INDIRECT(ADDRESS(1004,BI$2,1,1))),"")</f>
        <v/>
      </c>
      <c r="BJ155" t="str">
        <f ca="1">IF($BT155&lt;&gt;"",SUMIF($BD$3:$BD$1004,"="&amp;$BD155,INDIRECT(ADDRESS(3,BJ$2,1,1)):INDIRECT(ADDRESS(1004,BJ$2,1,1))),"")</f>
        <v/>
      </c>
      <c r="BK155" t="str">
        <f ca="1">IF($BT155&lt;&gt;"",SUMIF($BD$3:$BD$1004,"="&amp;$BD155,INDIRECT(ADDRESS(3,BK$2,1,1)):INDIRECT(ADDRESS(1004,BK$2,1,1))),"")</f>
        <v/>
      </c>
      <c r="BL155" t="str">
        <f ca="1">IF($BT155&lt;&gt;"",SUMIF($BD$3:$BD$1004,"="&amp;$BD155,INDIRECT(ADDRESS(3,BL$2,1,1)):INDIRECT(ADDRESS(1004,BL$2,1,1))),"")</f>
        <v/>
      </c>
      <c r="BM155" t="str">
        <f ca="1">IF($BT155&lt;&gt;"",SUMIF($BD$3:$BD$1004,"="&amp;$BD155,INDIRECT(ADDRESS(3,BM$2,1,1)):INDIRECT(ADDRESS(1004,BM$2,1,1))),"")</f>
        <v/>
      </c>
      <c r="BN155" t="str">
        <f ca="1">IF($BT155&lt;&gt;"",SUMIF($BD$3:$BD$1004,"="&amp;$BD155,INDIRECT(ADDRESS(3,BN$2,1,1)):INDIRECT(ADDRESS(1004,BN$2,1,1))),"")</f>
        <v/>
      </c>
      <c r="BO155" t="str">
        <f ca="1">IF($BT155&lt;&gt;"",SUMIF($BD$3:$BD$1004,"="&amp;$BD155,INDIRECT(ADDRESS(3,BO$2,1,1)):INDIRECT(ADDRESS(1004,BO$2,1,1))),"")</f>
        <v/>
      </c>
      <c r="BP155" t="str">
        <f ca="1">IF($BT155&lt;&gt;"",SUMIF($BD$3:$BD$1004,"="&amp;$BD155,INDIRECT(ADDRESS(3,BP$2,1,1)):INDIRECT(ADDRESS(1004,BP$2,1,1))),"")</f>
        <v/>
      </c>
      <c r="BQ155" t="str">
        <f ca="1">IF($BT155&lt;&gt;"",SUMIF($BD$3:$BD$1004,"="&amp;$BD155,INDIRECT(ADDRESS(3,BQ$2,1,1)):INDIRECT(ADDRESS(1004,BQ$2,1,1))),"")</f>
        <v/>
      </c>
      <c r="BR155" t="str">
        <f ca="1">IF($BT155&lt;&gt;"",SUMIF($BD$3:$BD$1004,"="&amp;$BD155,INDIRECT(ADDRESS(3,BR$2,1,1)):INDIRECT(ADDRESS(1004,BR$2,1,1))),"")</f>
        <v/>
      </c>
      <c r="BS155" t="str">
        <f>IF($A155&lt;&gt;"",VLOOKUP(TRUNC(MID($A155,1,2),0),Plano_Contas!$H$3:$J$103,3,TRUE),"")</f>
        <v/>
      </c>
      <c r="BT155" t="str">
        <f t="shared" si="9"/>
        <v/>
      </c>
      <c r="BV155">
        <f>Empresas!C155</f>
        <v>0</v>
      </c>
    </row>
    <row r="156" spans="1:74" ht="13.5" hidden="1" thickBot="1" x14ac:dyDescent="0.25">
      <c r="A156" s="89"/>
      <c r="B156" s="52" t="str">
        <f>IF($A156&lt;&gt;"",VLOOKUP(""&amp;$A156,Plano_Contas!$A$3:$F$1003,6,0),"")</f>
        <v/>
      </c>
      <c r="C156" s="91"/>
      <c r="D156" s="111"/>
      <c r="E156" s="112">
        <v>0</v>
      </c>
      <c r="F156" s="87"/>
      <c r="G156" s="85"/>
      <c r="H156" s="111"/>
      <c r="I156" s="112">
        <v>0</v>
      </c>
      <c r="J156" s="87"/>
      <c r="K156" s="85"/>
      <c r="L156" s="111"/>
      <c r="M156" s="112">
        <v>0</v>
      </c>
      <c r="N156" s="87"/>
      <c r="O156" s="85"/>
      <c r="P156" s="111"/>
      <c r="Q156" s="112">
        <v>0</v>
      </c>
      <c r="R156" s="87"/>
      <c r="S156" s="85"/>
      <c r="T156" s="111"/>
      <c r="U156" s="112">
        <v>0</v>
      </c>
      <c r="V156" s="87"/>
      <c r="W156" s="85"/>
      <c r="X156" s="111"/>
      <c r="Y156" s="112">
        <v>0</v>
      </c>
      <c r="Z156" s="87"/>
      <c r="AA156" s="85"/>
      <c r="AB156" s="111"/>
      <c r="AC156" s="112">
        <v>0</v>
      </c>
      <c r="AD156" s="87"/>
      <c r="AE156" s="85"/>
      <c r="AF156" s="111"/>
      <c r="AG156" s="112">
        <v>0</v>
      </c>
      <c r="AH156" s="87"/>
      <c r="AI156" s="85"/>
      <c r="AJ156" s="111"/>
      <c r="AK156" s="112">
        <v>0</v>
      </c>
      <c r="AL156" s="87"/>
      <c r="AM156" s="85"/>
      <c r="AN156" s="111"/>
      <c r="AO156" s="112">
        <v>0</v>
      </c>
      <c r="AP156" s="87"/>
      <c r="AQ156" s="85"/>
      <c r="AR156" s="111"/>
      <c r="AS156" s="112">
        <v>0</v>
      </c>
      <c r="AT156" s="87"/>
      <c r="AU156" s="85"/>
      <c r="AV156" s="111"/>
      <c r="AW156" s="112">
        <v>0</v>
      </c>
      <c r="AX156" s="87"/>
      <c r="AY156" s="85"/>
      <c r="AZ156" s="267">
        <f t="shared" si="10"/>
        <v>0</v>
      </c>
      <c r="BA156" s="88">
        <f t="shared" si="7"/>
        <v>0</v>
      </c>
      <c r="BC156">
        <f>IF($A156&lt;&gt;"",COUNTIF($BD$3:$BD156,$BD156),0)</f>
        <v>0</v>
      </c>
      <c r="BD156" t="str">
        <f>IF($A156&lt;&gt;"",VLOOKUP(TRUNC(MID($A156,1,2),0),Plano_Contas!$H$3:$J$103,2,TRUE),"")</f>
        <v/>
      </c>
      <c r="BE156" s="201" t="str">
        <f t="shared" si="8"/>
        <v/>
      </c>
      <c r="BF156" t="str">
        <f ca="1">IF($BT156&lt;&gt;"",SUMIF($BD$3:$BD$1004,"="&amp;$BD156,INDIRECT(ADDRESS(3,BF$2,1,1)):INDIRECT(ADDRESS(1004,BF$2,1,1))),"")</f>
        <v/>
      </c>
      <c r="BG156" t="str">
        <f ca="1">IF($BT156&lt;&gt;"",SUMIF($BD$3:$BD$1004,"="&amp;$BD156,INDIRECT(ADDRESS(3,BG$2,1,1)):INDIRECT(ADDRESS(1004,BG$2,1,1))),"")</f>
        <v/>
      </c>
      <c r="BH156" t="str">
        <f ca="1">IF($BT156&lt;&gt;"",SUMIF($BD$3:$BD$1004,"="&amp;$BD156,INDIRECT(ADDRESS(3,BH$2,1,1)):INDIRECT(ADDRESS(1004,BH$2,1,1))),"")</f>
        <v/>
      </c>
      <c r="BI156" t="str">
        <f ca="1">IF($BT156&lt;&gt;"",SUMIF($BD$3:$BD$1004,"="&amp;$BD156,INDIRECT(ADDRESS(3,BI$2,1,1)):INDIRECT(ADDRESS(1004,BI$2,1,1))),"")</f>
        <v/>
      </c>
      <c r="BJ156" t="str">
        <f ca="1">IF($BT156&lt;&gt;"",SUMIF($BD$3:$BD$1004,"="&amp;$BD156,INDIRECT(ADDRESS(3,BJ$2,1,1)):INDIRECT(ADDRESS(1004,BJ$2,1,1))),"")</f>
        <v/>
      </c>
      <c r="BK156" t="str">
        <f ca="1">IF($BT156&lt;&gt;"",SUMIF($BD$3:$BD$1004,"="&amp;$BD156,INDIRECT(ADDRESS(3,BK$2,1,1)):INDIRECT(ADDRESS(1004,BK$2,1,1))),"")</f>
        <v/>
      </c>
      <c r="BL156" t="str">
        <f ca="1">IF($BT156&lt;&gt;"",SUMIF($BD$3:$BD$1004,"="&amp;$BD156,INDIRECT(ADDRESS(3,BL$2,1,1)):INDIRECT(ADDRESS(1004,BL$2,1,1))),"")</f>
        <v/>
      </c>
      <c r="BM156" t="str">
        <f ca="1">IF($BT156&lt;&gt;"",SUMIF($BD$3:$BD$1004,"="&amp;$BD156,INDIRECT(ADDRESS(3,BM$2,1,1)):INDIRECT(ADDRESS(1004,BM$2,1,1))),"")</f>
        <v/>
      </c>
      <c r="BN156" t="str">
        <f ca="1">IF($BT156&lt;&gt;"",SUMIF($BD$3:$BD$1004,"="&amp;$BD156,INDIRECT(ADDRESS(3,BN$2,1,1)):INDIRECT(ADDRESS(1004,BN$2,1,1))),"")</f>
        <v/>
      </c>
      <c r="BO156" t="str">
        <f ca="1">IF($BT156&lt;&gt;"",SUMIF($BD$3:$BD$1004,"="&amp;$BD156,INDIRECT(ADDRESS(3,BO$2,1,1)):INDIRECT(ADDRESS(1004,BO$2,1,1))),"")</f>
        <v/>
      </c>
      <c r="BP156" t="str">
        <f ca="1">IF($BT156&lt;&gt;"",SUMIF($BD$3:$BD$1004,"="&amp;$BD156,INDIRECT(ADDRESS(3,BP$2,1,1)):INDIRECT(ADDRESS(1004,BP$2,1,1))),"")</f>
        <v/>
      </c>
      <c r="BQ156" t="str">
        <f ca="1">IF($BT156&lt;&gt;"",SUMIF($BD$3:$BD$1004,"="&amp;$BD156,INDIRECT(ADDRESS(3,BQ$2,1,1)):INDIRECT(ADDRESS(1004,BQ$2,1,1))),"")</f>
        <v/>
      </c>
      <c r="BR156" t="str">
        <f ca="1">IF($BT156&lt;&gt;"",SUMIF($BD$3:$BD$1004,"="&amp;$BD156,INDIRECT(ADDRESS(3,BR$2,1,1)):INDIRECT(ADDRESS(1004,BR$2,1,1))),"")</f>
        <v/>
      </c>
      <c r="BS156" t="str">
        <f>IF($A156&lt;&gt;"",VLOOKUP(TRUNC(MID($A156,1,2),0),Plano_Contas!$H$3:$J$103,3,TRUE),"")</f>
        <v/>
      </c>
      <c r="BT156" t="str">
        <f t="shared" si="9"/>
        <v/>
      </c>
      <c r="BV156">
        <f>Empresas!C156</f>
        <v>0</v>
      </c>
    </row>
    <row r="157" spans="1:74" ht="13.5" hidden="1" thickBot="1" x14ac:dyDescent="0.25">
      <c r="A157" s="89"/>
      <c r="B157" s="52" t="str">
        <f>IF($A157&lt;&gt;"",VLOOKUP(""&amp;$A157,Plano_Contas!$A$3:$F$1003,6,0),"")</f>
        <v/>
      </c>
      <c r="C157" s="91"/>
      <c r="D157" s="111"/>
      <c r="E157" s="112">
        <v>0</v>
      </c>
      <c r="F157" s="87"/>
      <c r="G157" s="85"/>
      <c r="H157" s="111"/>
      <c r="I157" s="112">
        <v>0</v>
      </c>
      <c r="J157" s="87"/>
      <c r="K157" s="85"/>
      <c r="L157" s="111"/>
      <c r="M157" s="112">
        <v>0</v>
      </c>
      <c r="N157" s="87"/>
      <c r="O157" s="85"/>
      <c r="P157" s="111"/>
      <c r="Q157" s="112">
        <v>0</v>
      </c>
      <c r="R157" s="87"/>
      <c r="S157" s="85"/>
      <c r="T157" s="111"/>
      <c r="U157" s="112">
        <v>0</v>
      </c>
      <c r="V157" s="87"/>
      <c r="W157" s="85"/>
      <c r="X157" s="111"/>
      <c r="Y157" s="112">
        <v>0</v>
      </c>
      <c r="Z157" s="87"/>
      <c r="AA157" s="85"/>
      <c r="AB157" s="111"/>
      <c r="AC157" s="112">
        <v>0</v>
      </c>
      <c r="AD157" s="87"/>
      <c r="AE157" s="85"/>
      <c r="AF157" s="111"/>
      <c r="AG157" s="112">
        <v>0</v>
      </c>
      <c r="AH157" s="87"/>
      <c r="AI157" s="85"/>
      <c r="AJ157" s="111"/>
      <c r="AK157" s="112">
        <v>0</v>
      </c>
      <c r="AL157" s="87"/>
      <c r="AM157" s="85"/>
      <c r="AN157" s="111"/>
      <c r="AO157" s="112">
        <v>0</v>
      </c>
      <c r="AP157" s="87"/>
      <c r="AQ157" s="85"/>
      <c r="AR157" s="111"/>
      <c r="AS157" s="112">
        <v>0</v>
      </c>
      <c r="AT157" s="87"/>
      <c r="AU157" s="85"/>
      <c r="AV157" s="111"/>
      <c r="AW157" s="112">
        <v>0</v>
      </c>
      <c r="AX157" s="87"/>
      <c r="AY157" s="85"/>
      <c r="AZ157" s="267">
        <f t="shared" si="10"/>
        <v>0</v>
      </c>
      <c r="BA157" s="88">
        <f t="shared" si="7"/>
        <v>0</v>
      </c>
      <c r="BC157">
        <f>IF($A157&lt;&gt;"",COUNTIF($BD$3:$BD157,$BD157),0)</f>
        <v>0</v>
      </c>
      <c r="BD157" t="str">
        <f>IF($A157&lt;&gt;"",VLOOKUP(TRUNC(MID($A157,1,2),0),Plano_Contas!$H$3:$J$103,2,TRUE),"")</f>
        <v/>
      </c>
      <c r="BE157" s="201" t="str">
        <f t="shared" si="8"/>
        <v/>
      </c>
      <c r="BF157" t="str">
        <f ca="1">IF($BT157&lt;&gt;"",SUMIF($BD$3:$BD$1004,"="&amp;$BD157,INDIRECT(ADDRESS(3,BF$2,1,1)):INDIRECT(ADDRESS(1004,BF$2,1,1))),"")</f>
        <v/>
      </c>
      <c r="BG157" t="str">
        <f ca="1">IF($BT157&lt;&gt;"",SUMIF($BD$3:$BD$1004,"="&amp;$BD157,INDIRECT(ADDRESS(3,BG$2,1,1)):INDIRECT(ADDRESS(1004,BG$2,1,1))),"")</f>
        <v/>
      </c>
      <c r="BH157" t="str">
        <f ca="1">IF($BT157&lt;&gt;"",SUMIF($BD$3:$BD$1004,"="&amp;$BD157,INDIRECT(ADDRESS(3,BH$2,1,1)):INDIRECT(ADDRESS(1004,BH$2,1,1))),"")</f>
        <v/>
      </c>
      <c r="BI157" t="str">
        <f ca="1">IF($BT157&lt;&gt;"",SUMIF($BD$3:$BD$1004,"="&amp;$BD157,INDIRECT(ADDRESS(3,BI$2,1,1)):INDIRECT(ADDRESS(1004,BI$2,1,1))),"")</f>
        <v/>
      </c>
      <c r="BJ157" t="str">
        <f ca="1">IF($BT157&lt;&gt;"",SUMIF($BD$3:$BD$1004,"="&amp;$BD157,INDIRECT(ADDRESS(3,BJ$2,1,1)):INDIRECT(ADDRESS(1004,BJ$2,1,1))),"")</f>
        <v/>
      </c>
      <c r="BK157" t="str">
        <f ca="1">IF($BT157&lt;&gt;"",SUMIF($BD$3:$BD$1004,"="&amp;$BD157,INDIRECT(ADDRESS(3,BK$2,1,1)):INDIRECT(ADDRESS(1004,BK$2,1,1))),"")</f>
        <v/>
      </c>
      <c r="BL157" t="str">
        <f ca="1">IF($BT157&lt;&gt;"",SUMIF($BD$3:$BD$1004,"="&amp;$BD157,INDIRECT(ADDRESS(3,BL$2,1,1)):INDIRECT(ADDRESS(1004,BL$2,1,1))),"")</f>
        <v/>
      </c>
      <c r="BM157" t="str">
        <f ca="1">IF($BT157&lt;&gt;"",SUMIF($BD$3:$BD$1004,"="&amp;$BD157,INDIRECT(ADDRESS(3,BM$2,1,1)):INDIRECT(ADDRESS(1004,BM$2,1,1))),"")</f>
        <v/>
      </c>
      <c r="BN157" t="str">
        <f ca="1">IF($BT157&lt;&gt;"",SUMIF($BD$3:$BD$1004,"="&amp;$BD157,INDIRECT(ADDRESS(3,BN$2,1,1)):INDIRECT(ADDRESS(1004,BN$2,1,1))),"")</f>
        <v/>
      </c>
      <c r="BO157" t="str">
        <f ca="1">IF($BT157&lt;&gt;"",SUMIF($BD$3:$BD$1004,"="&amp;$BD157,INDIRECT(ADDRESS(3,BO$2,1,1)):INDIRECT(ADDRESS(1004,BO$2,1,1))),"")</f>
        <v/>
      </c>
      <c r="BP157" t="str">
        <f ca="1">IF($BT157&lt;&gt;"",SUMIF($BD$3:$BD$1004,"="&amp;$BD157,INDIRECT(ADDRESS(3,BP$2,1,1)):INDIRECT(ADDRESS(1004,BP$2,1,1))),"")</f>
        <v/>
      </c>
      <c r="BQ157" t="str">
        <f ca="1">IF($BT157&lt;&gt;"",SUMIF($BD$3:$BD$1004,"="&amp;$BD157,INDIRECT(ADDRESS(3,BQ$2,1,1)):INDIRECT(ADDRESS(1004,BQ$2,1,1))),"")</f>
        <v/>
      </c>
      <c r="BR157" t="str">
        <f ca="1">IF($BT157&lt;&gt;"",SUMIF($BD$3:$BD$1004,"="&amp;$BD157,INDIRECT(ADDRESS(3,BR$2,1,1)):INDIRECT(ADDRESS(1004,BR$2,1,1))),"")</f>
        <v/>
      </c>
      <c r="BS157" t="str">
        <f>IF($A157&lt;&gt;"",VLOOKUP(TRUNC(MID($A157,1,2),0),Plano_Contas!$H$3:$J$103,3,TRUE),"")</f>
        <v/>
      </c>
      <c r="BT157" t="str">
        <f t="shared" si="9"/>
        <v/>
      </c>
      <c r="BV157">
        <f>Empresas!C157</f>
        <v>0</v>
      </c>
    </row>
    <row r="158" spans="1:74" ht="13.5" hidden="1" thickBot="1" x14ac:dyDescent="0.25">
      <c r="A158" s="89"/>
      <c r="B158" s="52" t="str">
        <f>IF($A158&lt;&gt;"",VLOOKUP(""&amp;$A158,Plano_Contas!$A$3:$F$1003,6,0),"")</f>
        <v/>
      </c>
      <c r="C158" s="91"/>
      <c r="D158" s="111"/>
      <c r="E158" s="112">
        <v>0</v>
      </c>
      <c r="F158" s="87"/>
      <c r="G158" s="85"/>
      <c r="H158" s="111"/>
      <c r="I158" s="112">
        <v>0</v>
      </c>
      <c r="J158" s="87"/>
      <c r="K158" s="85"/>
      <c r="L158" s="111"/>
      <c r="M158" s="112">
        <v>0</v>
      </c>
      <c r="N158" s="87"/>
      <c r="O158" s="85"/>
      <c r="P158" s="111"/>
      <c r="Q158" s="112">
        <v>0</v>
      </c>
      <c r="R158" s="87"/>
      <c r="S158" s="85"/>
      <c r="T158" s="111"/>
      <c r="U158" s="112">
        <v>0</v>
      </c>
      <c r="V158" s="87"/>
      <c r="W158" s="85"/>
      <c r="X158" s="111"/>
      <c r="Y158" s="112">
        <v>0</v>
      </c>
      <c r="Z158" s="87"/>
      <c r="AA158" s="85"/>
      <c r="AB158" s="111"/>
      <c r="AC158" s="112">
        <v>0</v>
      </c>
      <c r="AD158" s="87"/>
      <c r="AE158" s="85"/>
      <c r="AF158" s="111"/>
      <c r="AG158" s="112">
        <v>0</v>
      </c>
      <c r="AH158" s="87"/>
      <c r="AI158" s="85"/>
      <c r="AJ158" s="111"/>
      <c r="AK158" s="112">
        <v>0</v>
      </c>
      <c r="AL158" s="87"/>
      <c r="AM158" s="85"/>
      <c r="AN158" s="111"/>
      <c r="AO158" s="112">
        <v>0</v>
      </c>
      <c r="AP158" s="87"/>
      <c r="AQ158" s="85"/>
      <c r="AR158" s="111"/>
      <c r="AS158" s="112">
        <v>0</v>
      </c>
      <c r="AT158" s="87"/>
      <c r="AU158" s="85"/>
      <c r="AV158" s="111"/>
      <c r="AW158" s="112">
        <v>0</v>
      </c>
      <c r="AX158" s="87"/>
      <c r="AY158" s="85"/>
      <c r="AZ158" s="267">
        <f t="shared" si="10"/>
        <v>0</v>
      </c>
      <c r="BA158" s="88">
        <f t="shared" si="7"/>
        <v>0</v>
      </c>
      <c r="BC158">
        <f>IF($A158&lt;&gt;"",COUNTIF($BD$3:$BD158,$BD158),0)</f>
        <v>0</v>
      </c>
      <c r="BD158" t="str">
        <f>IF($A158&lt;&gt;"",VLOOKUP(TRUNC(MID($A158,1,2),0),Plano_Contas!$H$3:$J$103,2,TRUE),"")</f>
        <v/>
      </c>
      <c r="BE158" s="201" t="str">
        <f t="shared" si="8"/>
        <v/>
      </c>
      <c r="BF158" t="str">
        <f ca="1">IF($BT158&lt;&gt;"",SUMIF($BD$3:$BD$1004,"="&amp;$BD158,INDIRECT(ADDRESS(3,BF$2,1,1)):INDIRECT(ADDRESS(1004,BF$2,1,1))),"")</f>
        <v/>
      </c>
      <c r="BG158" t="str">
        <f ca="1">IF($BT158&lt;&gt;"",SUMIF($BD$3:$BD$1004,"="&amp;$BD158,INDIRECT(ADDRESS(3,BG$2,1,1)):INDIRECT(ADDRESS(1004,BG$2,1,1))),"")</f>
        <v/>
      </c>
      <c r="BH158" t="str">
        <f ca="1">IF($BT158&lt;&gt;"",SUMIF($BD$3:$BD$1004,"="&amp;$BD158,INDIRECT(ADDRESS(3,BH$2,1,1)):INDIRECT(ADDRESS(1004,BH$2,1,1))),"")</f>
        <v/>
      </c>
      <c r="BI158" t="str">
        <f ca="1">IF($BT158&lt;&gt;"",SUMIF($BD$3:$BD$1004,"="&amp;$BD158,INDIRECT(ADDRESS(3,BI$2,1,1)):INDIRECT(ADDRESS(1004,BI$2,1,1))),"")</f>
        <v/>
      </c>
      <c r="BJ158" t="str">
        <f ca="1">IF($BT158&lt;&gt;"",SUMIF($BD$3:$BD$1004,"="&amp;$BD158,INDIRECT(ADDRESS(3,BJ$2,1,1)):INDIRECT(ADDRESS(1004,BJ$2,1,1))),"")</f>
        <v/>
      </c>
      <c r="BK158" t="str">
        <f ca="1">IF($BT158&lt;&gt;"",SUMIF($BD$3:$BD$1004,"="&amp;$BD158,INDIRECT(ADDRESS(3,BK$2,1,1)):INDIRECT(ADDRESS(1004,BK$2,1,1))),"")</f>
        <v/>
      </c>
      <c r="BL158" t="str">
        <f ca="1">IF($BT158&lt;&gt;"",SUMIF($BD$3:$BD$1004,"="&amp;$BD158,INDIRECT(ADDRESS(3,BL$2,1,1)):INDIRECT(ADDRESS(1004,BL$2,1,1))),"")</f>
        <v/>
      </c>
      <c r="BM158" t="str">
        <f ca="1">IF($BT158&lt;&gt;"",SUMIF($BD$3:$BD$1004,"="&amp;$BD158,INDIRECT(ADDRESS(3,BM$2,1,1)):INDIRECT(ADDRESS(1004,BM$2,1,1))),"")</f>
        <v/>
      </c>
      <c r="BN158" t="str">
        <f ca="1">IF($BT158&lt;&gt;"",SUMIF($BD$3:$BD$1004,"="&amp;$BD158,INDIRECT(ADDRESS(3,BN$2,1,1)):INDIRECT(ADDRESS(1004,BN$2,1,1))),"")</f>
        <v/>
      </c>
      <c r="BO158" t="str">
        <f ca="1">IF($BT158&lt;&gt;"",SUMIF($BD$3:$BD$1004,"="&amp;$BD158,INDIRECT(ADDRESS(3,BO$2,1,1)):INDIRECT(ADDRESS(1004,BO$2,1,1))),"")</f>
        <v/>
      </c>
      <c r="BP158" t="str">
        <f ca="1">IF($BT158&lt;&gt;"",SUMIF($BD$3:$BD$1004,"="&amp;$BD158,INDIRECT(ADDRESS(3,BP$2,1,1)):INDIRECT(ADDRESS(1004,BP$2,1,1))),"")</f>
        <v/>
      </c>
      <c r="BQ158" t="str">
        <f ca="1">IF($BT158&lt;&gt;"",SUMIF($BD$3:$BD$1004,"="&amp;$BD158,INDIRECT(ADDRESS(3,BQ$2,1,1)):INDIRECT(ADDRESS(1004,BQ$2,1,1))),"")</f>
        <v/>
      </c>
      <c r="BR158" t="str">
        <f ca="1">IF($BT158&lt;&gt;"",SUMIF($BD$3:$BD$1004,"="&amp;$BD158,INDIRECT(ADDRESS(3,BR$2,1,1)):INDIRECT(ADDRESS(1004,BR$2,1,1))),"")</f>
        <v/>
      </c>
      <c r="BS158" t="str">
        <f>IF($A158&lt;&gt;"",VLOOKUP(TRUNC(MID($A158,1,2),0),Plano_Contas!$H$3:$J$103,3,TRUE),"")</f>
        <v/>
      </c>
      <c r="BT158" t="str">
        <f t="shared" si="9"/>
        <v/>
      </c>
      <c r="BV158">
        <f>Empresas!C158</f>
        <v>0</v>
      </c>
    </row>
    <row r="159" spans="1:74" ht="13.5" hidden="1" thickBot="1" x14ac:dyDescent="0.25">
      <c r="A159" s="89"/>
      <c r="B159" s="52" t="str">
        <f>IF($A159&lt;&gt;"",VLOOKUP(""&amp;$A159,Plano_Contas!$A$3:$F$1003,6,0),"")</f>
        <v/>
      </c>
      <c r="C159" s="91"/>
      <c r="D159" s="111"/>
      <c r="E159" s="112">
        <v>0</v>
      </c>
      <c r="F159" s="87"/>
      <c r="G159" s="85"/>
      <c r="H159" s="111"/>
      <c r="I159" s="112">
        <v>0</v>
      </c>
      <c r="J159" s="87"/>
      <c r="K159" s="85"/>
      <c r="L159" s="111"/>
      <c r="M159" s="112">
        <v>0</v>
      </c>
      <c r="N159" s="87"/>
      <c r="O159" s="85"/>
      <c r="P159" s="111"/>
      <c r="Q159" s="112">
        <v>0</v>
      </c>
      <c r="R159" s="87"/>
      <c r="S159" s="85"/>
      <c r="T159" s="111"/>
      <c r="U159" s="112">
        <v>0</v>
      </c>
      <c r="V159" s="87"/>
      <c r="W159" s="85"/>
      <c r="X159" s="111"/>
      <c r="Y159" s="112">
        <v>0</v>
      </c>
      <c r="Z159" s="87"/>
      <c r="AA159" s="85"/>
      <c r="AB159" s="111"/>
      <c r="AC159" s="112">
        <v>0</v>
      </c>
      <c r="AD159" s="87"/>
      <c r="AE159" s="85"/>
      <c r="AF159" s="111"/>
      <c r="AG159" s="112">
        <v>0</v>
      </c>
      <c r="AH159" s="87"/>
      <c r="AI159" s="85"/>
      <c r="AJ159" s="111"/>
      <c r="AK159" s="112">
        <v>0</v>
      </c>
      <c r="AL159" s="87"/>
      <c r="AM159" s="85"/>
      <c r="AN159" s="111"/>
      <c r="AO159" s="112">
        <v>0</v>
      </c>
      <c r="AP159" s="87"/>
      <c r="AQ159" s="85"/>
      <c r="AR159" s="111"/>
      <c r="AS159" s="112">
        <v>0</v>
      </c>
      <c r="AT159" s="87"/>
      <c r="AU159" s="85"/>
      <c r="AV159" s="111"/>
      <c r="AW159" s="112">
        <v>0</v>
      </c>
      <c r="AX159" s="87"/>
      <c r="AY159" s="85"/>
      <c r="AZ159" s="267">
        <f t="shared" si="10"/>
        <v>0</v>
      </c>
      <c r="BA159" s="88">
        <f t="shared" si="7"/>
        <v>0</v>
      </c>
      <c r="BC159">
        <f>IF($A159&lt;&gt;"",COUNTIF($BD$3:$BD159,$BD159),0)</f>
        <v>0</v>
      </c>
      <c r="BD159" t="str">
        <f>IF($A159&lt;&gt;"",VLOOKUP(TRUNC(MID($A159,1,2),0),Plano_Contas!$H$3:$J$103,2,TRUE),"")</f>
        <v/>
      </c>
      <c r="BE159" s="201" t="str">
        <f t="shared" si="8"/>
        <v/>
      </c>
      <c r="BF159" t="str">
        <f ca="1">IF($BT159&lt;&gt;"",SUMIF($BD$3:$BD$1004,"="&amp;$BD159,INDIRECT(ADDRESS(3,BF$2,1,1)):INDIRECT(ADDRESS(1004,BF$2,1,1))),"")</f>
        <v/>
      </c>
      <c r="BG159" t="str">
        <f ca="1">IF($BT159&lt;&gt;"",SUMIF($BD$3:$BD$1004,"="&amp;$BD159,INDIRECT(ADDRESS(3,BG$2,1,1)):INDIRECT(ADDRESS(1004,BG$2,1,1))),"")</f>
        <v/>
      </c>
      <c r="BH159" t="str">
        <f ca="1">IF($BT159&lt;&gt;"",SUMIF($BD$3:$BD$1004,"="&amp;$BD159,INDIRECT(ADDRESS(3,BH$2,1,1)):INDIRECT(ADDRESS(1004,BH$2,1,1))),"")</f>
        <v/>
      </c>
      <c r="BI159" t="str">
        <f ca="1">IF($BT159&lt;&gt;"",SUMIF($BD$3:$BD$1004,"="&amp;$BD159,INDIRECT(ADDRESS(3,BI$2,1,1)):INDIRECT(ADDRESS(1004,BI$2,1,1))),"")</f>
        <v/>
      </c>
      <c r="BJ159" t="str">
        <f ca="1">IF($BT159&lt;&gt;"",SUMIF($BD$3:$BD$1004,"="&amp;$BD159,INDIRECT(ADDRESS(3,BJ$2,1,1)):INDIRECT(ADDRESS(1004,BJ$2,1,1))),"")</f>
        <v/>
      </c>
      <c r="BK159" t="str">
        <f ca="1">IF($BT159&lt;&gt;"",SUMIF($BD$3:$BD$1004,"="&amp;$BD159,INDIRECT(ADDRESS(3,BK$2,1,1)):INDIRECT(ADDRESS(1004,BK$2,1,1))),"")</f>
        <v/>
      </c>
      <c r="BL159" t="str">
        <f ca="1">IF($BT159&lt;&gt;"",SUMIF($BD$3:$BD$1004,"="&amp;$BD159,INDIRECT(ADDRESS(3,BL$2,1,1)):INDIRECT(ADDRESS(1004,BL$2,1,1))),"")</f>
        <v/>
      </c>
      <c r="BM159" t="str">
        <f ca="1">IF($BT159&lt;&gt;"",SUMIF($BD$3:$BD$1004,"="&amp;$BD159,INDIRECT(ADDRESS(3,BM$2,1,1)):INDIRECT(ADDRESS(1004,BM$2,1,1))),"")</f>
        <v/>
      </c>
      <c r="BN159" t="str">
        <f ca="1">IF($BT159&lt;&gt;"",SUMIF($BD$3:$BD$1004,"="&amp;$BD159,INDIRECT(ADDRESS(3,BN$2,1,1)):INDIRECT(ADDRESS(1004,BN$2,1,1))),"")</f>
        <v/>
      </c>
      <c r="BO159" t="str">
        <f ca="1">IF($BT159&lt;&gt;"",SUMIF($BD$3:$BD$1004,"="&amp;$BD159,INDIRECT(ADDRESS(3,BO$2,1,1)):INDIRECT(ADDRESS(1004,BO$2,1,1))),"")</f>
        <v/>
      </c>
      <c r="BP159" t="str">
        <f ca="1">IF($BT159&lt;&gt;"",SUMIF($BD$3:$BD$1004,"="&amp;$BD159,INDIRECT(ADDRESS(3,BP$2,1,1)):INDIRECT(ADDRESS(1004,BP$2,1,1))),"")</f>
        <v/>
      </c>
      <c r="BQ159" t="str">
        <f ca="1">IF($BT159&lt;&gt;"",SUMIF($BD$3:$BD$1004,"="&amp;$BD159,INDIRECT(ADDRESS(3,BQ$2,1,1)):INDIRECT(ADDRESS(1004,BQ$2,1,1))),"")</f>
        <v/>
      </c>
      <c r="BR159" t="str">
        <f ca="1">IF($BT159&lt;&gt;"",SUMIF($BD$3:$BD$1004,"="&amp;$BD159,INDIRECT(ADDRESS(3,BR$2,1,1)):INDIRECT(ADDRESS(1004,BR$2,1,1))),"")</f>
        <v/>
      </c>
      <c r="BS159" t="str">
        <f>IF($A159&lt;&gt;"",VLOOKUP(TRUNC(MID($A159,1,2),0),Plano_Contas!$H$3:$J$103,3,TRUE),"")</f>
        <v/>
      </c>
      <c r="BT159" t="str">
        <f t="shared" si="9"/>
        <v/>
      </c>
      <c r="BV159">
        <f>Empresas!C159</f>
        <v>0</v>
      </c>
    </row>
    <row r="160" spans="1:74" ht="13.5" hidden="1" thickBot="1" x14ac:dyDescent="0.25">
      <c r="A160" s="89"/>
      <c r="B160" s="52" t="str">
        <f>IF($A160&lt;&gt;"",VLOOKUP(""&amp;$A160,Plano_Contas!$A$3:$F$1003,6,0),"")</f>
        <v/>
      </c>
      <c r="C160" s="91"/>
      <c r="D160" s="111"/>
      <c r="E160" s="112">
        <v>0</v>
      </c>
      <c r="F160" s="87"/>
      <c r="G160" s="85"/>
      <c r="H160" s="111"/>
      <c r="I160" s="112">
        <v>0</v>
      </c>
      <c r="J160" s="87"/>
      <c r="K160" s="85"/>
      <c r="L160" s="111"/>
      <c r="M160" s="112">
        <v>0</v>
      </c>
      <c r="N160" s="87"/>
      <c r="O160" s="85"/>
      <c r="P160" s="111"/>
      <c r="Q160" s="112">
        <v>0</v>
      </c>
      <c r="R160" s="87"/>
      <c r="S160" s="85"/>
      <c r="T160" s="111"/>
      <c r="U160" s="112">
        <v>0</v>
      </c>
      <c r="V160" s="87"/>
      <c r="W160" s="85"/>
      <c r="X160" s="111"/>
      <c r="Y160" s="112">
        <v>0</v>
      </c>
      <c r="Z160" s="87"/>
      <c r="AA160" s="85"/>
      <c r="AB160" s="111"/>
      <c r="AC160" s="112">
        <v>0</v>
      </c>
      <c r="AD160" s="87"/>
      <c r="AE160" s="85"/>
      <c r="AF160" s="111"/>
      <c r="AG160" s="112">
        <v>0</v>
      </c>
      <c r="AH160" s="87"/>
      <c r="AI160" s="85"/>
      <c r="AJ160" s="111"/>
      <c r="AK160" s="112">
        <v>0</v>
      </c>
      <c r="AL160" s="87"/>
      <c r="AM160" s="85"/>
      <c r="AN160" s="111"/>
      <c r="AO160" s="112">
        <v>0</v>
      </c>
      <c r="AP160" s="87"/>
      <c r="AQ160" s="85"/>
      <c r="AR160" s="111"/>
      <c r="AS160" s="112">
        <v>0</v>
      </c>
      <c r="AT160" s="87"/>
      <c r="AU160" s="85"/>
      <c r="AV160" s="111"/>
      <c r="AW160" s="112">
        <v>0</v>
      </c>
      <c r="AX160" s="87"/>
      <c r="AY160" s="85"/>
      <c r="AZ160" s="267">
        <f t="shared" si="10"/>
        <v>0</v>
      </c>
      <c r="BA160" s="88">
        <f t="shared" si="7"/>
        <v>0</v>
      </c>
      <c r="BC160">
        <f>IF($A160&lt;&gt;"",COUNTIF($BD$3:$BD160,$BD160),0)</f>
        <v>0</v>
      </c>
      <c r="BD160" t="str">
        <f>IF($A160&lt;&gt;"",VLOOKUP(TRUNC(MID($A160,1,2),0),Plano_Contas!$H$3:$J$103,2,TRUE),"")</f>
        <v/>
      </c>
      <c r="BE160" s="201" t="str">
        <f t="shared" si="8"/>
        <v/>
      </c>
      <c r="BF160" t="str">
        <f ca="1">IF($BT160&lt;&gt;"",SUMIF($BD$3:$BD$1004,"="&amp;$BD160,INDIRECT(ADDRESS(3,BF$2,1,1)):INDIRECT(ADDRESS(1004,BF$2,1,1))),"")</f>
        <v/>
      </c>
      <c r="BG160" t="str">
        <f ca="1">IF($BT160&lt;&gt;"",SUMIF($BD$3:$BD$1004,"="&amp;$BD160,INDIRECT(ADDRESS(3,BG$2,1,1)):INDIRECT(ADDRESS(1004,BG$2,1,1))),"")</f>
        <v/>
      </c>
      <c r="BH160" t="str">
        <f ca="1">IF($BT160&lt;&gt;"",SUMIF($BD$3:$BD$1004,"="&amp;$BD160,INDIRECT(ADDRESS(3,BH$2,1,1)):INDIRECT(ADDRESS(1004,BH$2,1,1))),"")</f>
        <v/>
      </c>
      <c r="BI160" t="str">
        <f ca="1">IF($BT160&lt;&gt;"",SUMIF($BD$3:$BD$1004,"="&amp;$BD160,INDIRECT(ADDRESS(3,BI$2,1,1)):INDIRECT(ADDRESS(1004,BI$2,1,1))),"")</f>
        <v/>
      </c>
      <c r="BJ160" t="str">
        <f ca="1">IF($BT160&lt;&gt;"",SUMIF($BD$3:$BD$1004,"="&amp;$BD160,INDIRECT(ADDRESS(3,BJ$2,1,1)):INDIRECT(ADDRESS(1004,BJ$2,1,1))),"")</f>
        <v/>
      </c>
      <c r="BK160" t="str">
        <f ca="1">IF($BT160&lt;&gt;"",SUMIF($BD$3:$BD$1004,"="&amp;$BD160,INDIRECT(ADDRESS(3,BK$2,1,1)):INDIRECT(ADDRESS(1004,BK$2,1,1))),"")</f>
        <v/>
      </c>
      <c r="BL160" t="str">
        <f ca="1">IF($BT160&lt;&gt;"",SUMIF($BD$3:$BD$1004,"="&amp;$BD160,INDIRECT(ADDRESS(3,BL$2,1,1)):INDIRECT(ADDRESS(1004,BL$2,1,1))),"")</f>
        <v/>
      </c>
      <c r="BM160" t="str">
        <f ca="1">IF($BT160&lt;&gt;"",SUMIF($BD$3:$BD$1004,"="&amp;$BD160,INDIRECT(ADDRESS(3,BM$2,1,1)):INDIRECT(ADDRESS(1004,BM$2,1,1))),"")</f>
        <v/>
      </c>
      <c r="BN160" t="str">
        <f ca="1">IF($BT160&lt;&gt;"",SUMIF($BD$3:$BD$1004,"="&amp;$BD160,INDIRECT(ADDRESS(3,BN$2,1,1)):INDIRECT(ADDRESS(1004,BN$2,1,1))),"")</f>
        <v/>
      </c>
      <c r="BO160" t="str">
        <f ca="1">IF($BT160&lt;&gt;"",SUMIF($BD$3:$BD$1004,"="&amp;$BD160,INDIRECT(ADDRESS(3,BO$2,1,1)):INDIRECT(ADDRESS(1004,BO$2,1,1))),"")</f>
        <v/>
      </c>
      <c r="BP160" t="str">
        <f ca="1">IF($BT160&lt;&gt;"",SUMIF($BD$3:$BD$1004,"="&amp;$BD160,INDIRECT(ADDRESS(3,BP$2,1,1)):INDIRECT(ADDRESS(1004,BP$2,1,1))),"")</f>
        <v/>
      </c>
      <c r="BQ160" t="str">
        <f ca="1">IF($BT160&lt;&gt;"",SUMIF($BD$3:$BD$1004,"="&amp;$BD160,INDIRECT(ADDRESS(3,BQ$2,1,1)):INDIRECT(ADDRESS(1004,BQ$2,1,1))),"")</f>
        <v/>
      </c>
      <c r="BR160" t="str">
        <f ca="1">IF($BT160&lt;&gt;"",SUMIF($BD$3:$BD$1004,"="&amp;$BD160,INDIRECT(ADDRESS(3,BR$2,1,1)):INDIRECT(ADDRESS(1004,BR$2,1,1))),"")</f>
        <v/>
      </c>
      <c r="BS160" t="str">
        <f>IF($A160&lt;&gt;"",VLOOKUP(TRUNC(MID($A160,1,2),0),Plano_Contas!$H$3:$J$103,3,TRUE),"")</f>
        <v/>
      </c>
      <c r="BT160" t="str">
        <f t="shared" si="9"/>
        <v/>
      </c>
      <c r="BV160">
        <f>Empresas!C160</f>
        <v>0</v>
      </c>
    </row>
    <row r="161" spans="1:74" ht="13.5" hidden="1" thickBot="1" x14ac:dyDescent="0.25">
      <c r="A161" s="89"/>
      <c r="B161" s="52" t="str">
        <f>IF($A161&lt;&gt;"",VLOOKUP(""&amp;$A161,Plano_Contas!$A$3:$F$1003,6,0),"")</f>
        <v/>
      </c>
      <c r="C161" s="91"/>
      <c r="D161" s="111"/>
      <c r="E161" s="112">
        <v>0</v>
      </c>
      <c r="F161" s="87"/>
      <c r="G161" s="85"/>
      <c r="H161" s="111"/>
      <c r="I161" s="112">
        <v>0</v>
      </c>
      <c r="J161" s="87"/>
      <c r="K161" s="85"/>
      <c r="L161" s="111"/>
      <c r="M161" s="112">
        <v>0</v>
      </c>
      <c r="N161" s="87"/>
      <c r="O161" s="85"/>
      <c r="P161" s="111"/>
      <c r="Q161" s="112">
        <v>0</v>
      </c>
      <c r="R161" s="87"/>
      <c r="S161" s="85"/>
      <c r="T161" s="111"/>
      <c r="U161" s="112">
        <v>0</v>
      </c>
      <c r="V161" s="87"/>
      <c r="W161" s="85"/>
      <c r="X161" s="111"/>
      <c r="Y161" s="112">
        <v>0</v>
      </c>
      <c r="Z161" s="87"/>
      <c r="AA161" s="85"/>
      <c r="AB161" s="111"/>
      <c r="AC161" s="112">
        <v>0</v>
      </c>
      <c r="AD161" s="87"/>
      <c r="AE161" s="85"/>
      <c r="AF161" s="111"/>
      <c r="AG161" s="112">
        <v>0</v>
      </c>
      <c r="AH161" s="87"/>
      <c r="AI161" s="85"/>
      <c r="AJ161" s="111"/>
      <c r="AK161" s="112">
        <v>0</v>
      </c>
      <c r="AL161" s="87"/>
      <c r="AM161" s="85"/>
      <c r="AN161" s="111"/>
      <c r="AO161" s="112">
        <v>0</v>
      </c>
      <c r="AP161" s="87"/>
      <c r="AQ161" s="85"/>
      <c r="AR161" s="111"/>
      <c r="AS161" s="112">
        <v>0</v>
      </c>
      <c r="AT161" s="87"/>
      <c r="AU161" s="85"/>
      <c r="AV161" s="111"/>
      <c r="AW161" s="112">
        <v>0</v>
      </c>
      <c r="AX161" s="87"/>
      <c r="AY161" s="85"/>
      <c r="AZ161" s="267">
        <f t="shared" si="10"/>
        <v>0</v>
      </c>
      <c r="BA161" s="88">
        <f t="shared" si="7"/>
        <v>0</v>
      </c>
      <c r="BC161">
        <f>IF($A161&lt;&gt;"",COUNTIF($BD$3:$BD161,$BD161),0)</f>
        <v>0</v>
      </c>
      <c r="BD161" t="str">
        <f>IF($A161&lt;&gt;"",VLOOKUP(TRUNC(MID($A161,1,2),0),Plano_Contas!$H$3:$J$103,2,TRUE),"")</f>
        <v/>
      </c>
      <c r="BE161" s="201" t="str">
        <f t="shared" si="8"/>
        <v/>
      </c>
      <c r="BF161" t="str">
        <f ca="1">IF($BT161&lt;&gt;"",SUMIF($BD$3:$BD$1004,"="&amp;$BD161,INDIRECT(ADDRESS(3,BF$2,1,1)):INDIRECT(ADDRESS(1004,BF$2,1,1))),"")</f>
        <v/>
      </c>
      <c r="BG161" t="str">
        <f ca="1">IF($BT161&lt;&gt;"",SUMIF($BD$3:$BD$1004,"="&amp;$BD161,INDIRECT(ADDRESS(3,BG$2,1,1)):INDIRECT(ADDRESS(1004,BG$2,1,1))),"")</f>
        <v/>
      </c>
      <c r="BH161" t="str">
        <f ca="1">IF($BT161&lt;&gt;"",SUMIF($BD$3:$BD$1004,"="&amp;$BD161,INDIRECT(ADDRESS(3,BH$2,1,1)):INDIRECT(ADDRESS(1004,BH$2,1,1))),"")</f>
        <v/>
      </c>
      <c r="BI161" t="str">
        <f ca="1">IF($BT161&lt;&gt;"",SUMIF($BD$3:$BD$1004,"="&amp;$BD161,INDIRECT(ADDRESS(3,BI$2,1,1)):INDIRECT(ADDRESS(1004,BI$2,1,1))),"")</f>
        <v/>
      </c>
      <c r="BJ161" t="str">
        <f ca="1">IF($BT161&lt;&gt;"",SUMIF($BD$3:$BD$1004,"="&amp;$BD161,INDIRECT(ADDRESS(3,BJ$2,1,1)):INDIRECT(ADDRESS(1004,BJ$2,1,1))),"")</f>
        <v/>
      </c>
      <c r="BK161" t="str">
        <f ca="1">IF($BT161&lt;&gt;"",SUMIF($BD$3:$BD$1004,"="&amp;$BD161,INDIRECT(ADDRESS(3,BK$2,1,1)):INDIRECT(ADDRESS(1004,BK$2,1,1))),"")</f>
        <v/>
      </c>
      <c r="BL161" t="str">
        <f ca="1">IF($BT161&lt;&gt;"",SUMIF($BD$3:$BD$1004,"="&amp;$BD161,INDIRECT(ADDRESS(3,BL$2,1,1)):INDIRECT(ADDRESS(1004,BL$2,1,1))),"")</f>
        <v/>
      </c>
      <c r="BM161" t="str">
        <f ca="1">IF($BT161&lt;&gt;"",SUMIF($BD$3:$BD$1004,"="&amp;$BD161,INDIRECT(ADDRESS(3,BM$2,1,1)):INDIRECT(ADDRESS(1004,BM$2,1,1))),"")</f>
        <v/>
      </c>
      <c r="BN161" t="str">
        <f ca="1">IF($BT161&lt;&gt;"",SUMIF($BD$3:$BD$1004,"="&amp;$BD161,INDIRECT(ADDRESS(3,BN$2,1,1)):INDIRECT(ADDRESS(1004,BN$2,1,1))),"")</f>
        <v/>
      </c>
      <c r="BO161" t="str">
        <f ca="1">IF($BT161&lt;&gt;"",SUMIF($BD$3:$BD$1004,"="&amp;$BD161,INDIRECT(ADDRESS(3,BO$2,1,1)):INDIRECT(ADDRESS(1004,BO$2,1,1))),"")</f>
        <v/>
      </c>
      <c r="BP161" t="str">
        <f ca="1">IF($BT161&lt;&gt;"",SUMIF($BD$3:$BD$1004,"="&amp;$BD161,INDIRECT(ADDRESS(3,BP$2,1,1)):INDIRECT(ADDRESS(1004,BP$2,1,1))),"")</f>
        <v/>
      </c>
      <c r="BQ161" t="str">
        <f ca="1">IF($BT161&lt;&gt;"",SUMIF($BD$3:$BD$1004,"="&amp;$BD161,INDIRECT(ADDRESS(3,BQ$2,1,1)):INDIRECT(ADDRESS(1004,BQ$2,1,1))),"")</f>
        <v/>
      </c>
      <c r="BR161" t="str">
        <f ca="1">IF($BT161&lt;&gt;"",SUMIF($BD$3:$BD$1004,"="&amp;$BD161,INDIRECT(ADDRESS(3,BR$2,1,1)):INDIRECT(ADDRESS(1004,BR$2,1,1))),"")</f>
        <v/>
      </c>
      <c r="BS161" t="str">
        <f>IF($A161&lt;&gt;"",VLOOKUP(TRUNC(MID($A161,1,2),0),Plano_Contas!$H$3:$J$103,3,TRUE),"")</f>
        <v/>
      </c>
      <c r="BT161" t="str">
        <f t="shared" si="9"/>
        <v/>
      </c>
      <c r="BV161">
        <f>Empresas!C161</f>
        <v>0</v>
      </c>
    </row>
    <row r="162" spans="1:74" ht="13.5" hidden="1" thickBot="1" x14ac:dyDescent="0.25">
      <c r="A162" s="89"/>
      <c r="B162" s="52" t="str">
        <f>IF($A162&lt;&gt;"",VLOOKUP(""&amp;$A162,Plano_Contas!$A$3:$F$1003,6,0),"")</f>
        <v/>
      </c>
      <c r="C162" s="91"/>
      <c r="D162" s="111"/>
      <c r="E162" s="112">
        <v>0</v>
      </c>
      <c r="F162" s="87"/>
      <c r="G162" s="85"/>
      <c r="H162" s="111"/>
      <c r="I162" s="112">
        <v>0</v>
      </c>
      <c r="J162" s="87"/>
      <c r="K162" s="85"/>
      <c r="L162" s="111"/>
      <c r="M162" s="112">
        <v>0</v>
      </c>
      <c r="N162" s="87"/>
      <c r="O162" s="85"/>
      <c r="P162" s="111"/>
      <c r="Q162" s="112">
        <v>0</v>
      </c>
      <c r="R162" s="87"/>
      <c r="S162" s="85"/>
      <c r="T162" s="111"/>
      <c r="U162" s="112">
        <v>0</v>
      </c>
      <c r="V162" s="87"/>
      <c r="W162" s="85"/>
      <c r="X162" s="111"/>
      <c r="Y162" s="112">
        <v>0</v>
      </c>
      <c r="Z162" s="87"/>
      <c r="AA162" s="85"/>
      <c r="AB162" s="111"/>
      <c r="AC162" s="112">
        <v>0</v>
      </c>
      <c r="AD162" s="87"/>
      <c r="AE162" s="85"/>
      <c r="AF162" s="111"/>
      <c r="AG162" s="112">
        <v>0</v>
      </c>
      <c r="AH162" s="87"/>
      <c r="AI162" s="85"/>
      <c r="AJ162" s="111"/>
      <c r="AK162" s="112">
        <v>0</v>
      </c>
      <c r="AL162" s="87"/>
      <c r="AM162" s="85"/>
      <c r="AN162" s="111"/>
      <c r="AO162" s="112">
        <v>0</v>
      </c>
      <c r="AP162" s="87"/>
      <c r="AQ162" s="85"/>
      <c r="AR162" s="111"/>
      <c r="AS162" s="112">
        <v>0</v>
      </c>
      <c r="AT162" s="87"/>
      <c r="AU162" s="85"/>
      <c r="AV162" s="111"/>
      <c r="AW162" s="112">
        <v>0</v>
      </c>
      <c r="AX162" s="87"/>
      <c r="AY162" s="85"/>
      <c r="AZ162" s="267">
        <f t="shared" si="10"/>
        <v>0</v>
      </c>
      <c r="BA162" s="88">
        <f t="shared" si="7"/>
        <v>0</v>
      </c>
      <c r="BC162">
        <f>IF($A162&lt;&gt;"",COUNTIF($BD$3:$BD162,$BD162),0)</f>
        <v>0</v>
      </c>
      <c r="BD162" t="str">
        <f>IF($A162&lt;&gt;"",VLOOKUP(TRUNC(MID($A162,1,2),0),Plano_Contas!$H$3:$J$103,2,TRUE),"")</f>
        <v/>
      </c>
      <c r="BE162" s="201" t="str">
        <f t="shared" si="8"/>
        <v/>
      </c>
      <c r="BF162" t="str">
        <f ca="1">IF($BT162&lt;&gt;"",SUMIF($BD$3:$BD$1004,"="&amp;$BD162,INDIRECT(ADDRESS(3,BF$2,1,1)):INDIRECT(ADDRESS(1004,BF$2,1,1))),"")</f>
        <v/>
      </c>
      <c r="BG162" t="str">
        <f ca="1">IF($BT162&lt;&gt;"",SUMIF($BD$3:$BD$1004,"="&amp;$BD162,INDIRECT(ADDRESS(3,BG$2,1,1)):INDIRECT(ADDRESS(1004,BG$2,1,1))),"")</f>
        <v/>
      </c>
      <c r="BH162" t="str">
        <f ca="1">IF($BT162&lt;&gt;"",SUMIF($BD$3:$BD$1004,"="&amp;$BD162,INDIRECT(ADDRESS(3,BH$2,1,1)):INDIRECT(ADDRESS(1004,BH$2,1,1))),"")</f>
        <v/>
      </c>
      <c r="BI162" t="str">
        <f ca="1">IF($BT162&lt;&gt;"",SUMIF($BD$3:$BD$1004,"="&amp;$BD162,INDIRECT(ADDRESS(3,BI$2,1,1)):INDIRECT(ADDRESS(1004,BI$2,1,1))),"")</f>
        <v/>
      </c>
      <c r="BJ162" t="str">
        <f ca="1">IF($BT162&lt;&gt;"",SUMIF($BD$3:$BD$1004,"="&amp;$BD162,INDIRECT(ADDRESS(3,BJ$2,1,1)):INDIRECT(ADDRESS(1004,BJ$2,1,1))),"")</f>
        <v/>
      </c>
      <c r="BK162" t="str">
        <f ca="1">IF($BT162&lt;&gt;"",SUMIF($BD$3:$BD$1004,"="&amp;$BD162,INDIRECT(ADDRESS(3,BK$2,1,1)):INDIRECT(ADDRESS(1004,BK$2,1,1))),"")</f>
        <v/>
      </c>
      <c r="BL162" t="str">
        <f ca="1">IF($BT162&lt;&gt;"",SUMIF($BD$3:$BD$1004,"="&amp;$BD162,INDIRECT(ADDRESS(3,BL$2,1,1)):INDIRECT(ADDRESS(1004,BL$2,1,1))),"")</f>
        <v/>
      </c>
      <c r="BM162" t="str">
        <f ca="1">IF($BT162&lt;&gt;"",SUMIF($BD$3:$BD$1004,"="&amp;$BD162,INDIRECT(ADDRESS(3,BM$2,1,1)):INDIRECT(ADDRESS(1004,BM$2,1,1))),"")</f>
        <v/>
      </c>
      <c r="BN162" t="str">
        <f ca="1">IF($BT162&lt;&gt;"",SUMIF($BD$3:$BD$1004,"="&amp;$BD162,INDIRECT(ADDRESS(3,BN$2,1,1)):INDIRECT(ADDRESS(1004,BN$2,1,1))),"")</f>
        <v/>
      </c>
      <c r="BO162" t="str">
        <f ca="1">IF($BT162&lt;&gt;"",SUMIF($BD$3:$BD$1004,"="&amp;$BD162,INDIRECT(ADDRESS(3,BO$2,1,1)):INDIRECT(ADDRESS(1004,BO$2,1,1))),"")</f>
        <v/>
      </c>
      <c r="BP162" t="str">
        <f ca="1">IF($BT162&lt;&gt;"",SUMIF($BD$3:$BD$1004,"="&amp;$BD162,INDIRECT(ADDRESS(3,BP$2,1,1)):INDIRECT(ADDRESS(1004,BP$2,1,1))),"")</f>
        <v/>
      </c>
      <c r="BQ162" t="str">
        <f ca="1">IF($BT162&lt;&gt;"",SUMIF($BD$3:$BD$1004,"="&amp;$BD162,INDIRECT(ADDRESS(3,BQ$2,1,1)):INDIRECT(ADDRESS(1004,BQ$2,1,1))),"")</f>
        <v/>
      </c>
      <c r="BR162" t="str">
        <f ca="1">IF($BT162&lt;&gt;"",SUMIF($BD$3:$BD$1004,"="&amp;$BD162,INDIRECT(ADDRESS(3,BR$2,1,1)):INDIRECT(ADDRESS(1004,BR$2,1,1))),"")</f>
        <v/>
      </c>
      <c r="BS162" t="str">
        <f>IF($A162&lt;&gt;"",VLOOKUP(TRUNC(MID($A162,1,2),0),Plano_Contas!$H$3:$J$103,3,TRUE),"")</f>
        <v/>
      </c>
      <c r="BT162" t="str">
        <f t="shared" si="9"/>
        <v/>
      </c>
      <c r="BV162">
        <f>Empresas!C162</f>
        <v>0</v>
      </c>
    </row>
    <row r="163" spans="1:74" ht="13.5" hidden="1" thickBot="1" x14ac:dyDescent="0.25">
      <c r="A163" s="89"/>
      <c r="B163" s="52" t="str">
        <f>IF($A163&lt;&gt;"",VLOOKUP(""&amp;$A163,Plano_Contas!$A$3:$F$1003,6,0),"")</f>
        <v/>
      </c>
      <c r="C163" s="91"/>
      <c r="D163" s="111"/>
      <c r="E163" s="112">
        <v>0</v>
      </c>
      <c r="F163" s="87"/>
      <c r="G163" s="85"/>
      <c r="H163" s="111"/>
      <c r="I163" s="112">
        <v>0</v>
      </c>
      <c r="J163" s="87"/>
      <c r="K163" s="85"/>
      <c r="L163" s="111"/>
      <c r="M163" s="112">
        <v>0</v>
      </c>
      <c r="N163" s="87"/>
      <c r="O163" s="85"/>
      <c r="P163" s="111"/>
      <c r="Q163" s="112">
        <v>0</v>
      </c>
      <c r="R163" s="87"/>
      <c r="S163" s="85"/>
      <c r="T163" s="111"/>
      <c r="U163" s="112">
        <v>0</v>
      </c>
      <c r="V163" s="87"/>
      <c r="W163" s="85"/>
      <c r="X163" s="111"/>
      <c r="Y163" s="112">
        <v>0</v>
      </c>
      <c r="Z163" s="87"/>
      <c r="AA163" s="85"/>
      <c r="AB163" s="111"/>
      <c r="AC163" s="112">
        <v>0</v>
      </c>
      <c r="AD163" s="87"/>
      <c r="AE163" s="85"/>
      <c r="AF163" s="111"/>
      <c r="AG163" s="112">
        <v>0</v>
      </c>
      <c r="AH163" s="87"/>
      <c r="AI163" s="85"/>
      <c r="AJ163" s="111"/>
      <c r="AK163" s="112">
        <v>0</v>
      </c>
      <c r="AL163" s="87"/>
      <c r="AM163" s="85"/>
      <c r="AN163" s="111"/>
      <c r="AO163" s="112">
        <v>0</v>
      </c>
      <c r="AP163" s="87"/>
      <c r="AQ163" s="85"/>
      <c r="AR163" s="111"/>
      <c r="AS163" s="112">
        <v>0</v>
      </c>
      <c r="AT163" s="87"/>
      <c r="AU163" s="85"/>
      <c r="AV163" s="111"/>
      <c r="AW163" s="112">
        <v>0</v>
      </c>
      <c r="AX163" s="87"/>
      <c r="AY163" s="85"/>
      <c r="AZ163" s="267">
        <f t="shared" si="10"/>
        <v>0</v>
      </c>
      <c r="BA163" s="88">
        <f t="shared" si="7"/>
        <v>0</v>
      </c>
      <c r="BC163">
        <f>IF($A163&lt;&gt;"",COUNTIF($BD$3:$BD163,$BD163),0)</f>
        <v>0</v>
      </c>
      <c r="BD163" t="str">
        <f>IF($A163&lt;&gt;"",VLOOKUP(TRUNC(MID($A163,1,2),0),Plano_Contas!$H$3:$J$103,2,TRUE),"")</f>
        <v/>
      </c>
      <c r="BE163" s="201" t="str">
        <f t="shared" si="8"/>
        <v/>
      </c>
      <c r="BF163" t="str">
        <f ca="1">IF($BT163&lt;&gt;"",SUMIF($BD$3:$BD$1004,"="&amp;$BD163,INDIRECT(ADDRESS(3,BF$2,1,1)):INDIRECT(ADDRESS(1004,BF$2,1,1))),"")</f>
        <v/>
      </c>
      <c r="BG163" t="str">
        <f ca="1">IF($BT163&lt;&gt;"",SUMIF($BD$3:$BD$1004,"="&amp;$BD163,INDIRECT(ADDRESS(3,BG$2,1,1)):INDIRECT(ADDRESS(1004,BG$2,1,1))),"")</f>
        <v/>
      </c>
      <c r="BH163" t="str">
        <f ca="1">IF($BT163&lt;&gt;"",SUMIF($BD$3:$BD$1004,"="&amp;$BD163,INDIRECT(ADDRESS(3,BH$2,1,1)):INDIRECT(ADDRESS(1004,BH$2,1,1))),"")</f>
        <v/>
      </c>
      <c r="BI163" t="str">
        <f ca="1">IF($BT163&lt;&gt;"",SUMIF($BD$3:$BD$1004,"="&amp;$BD163,INDIRECT(ADDRESS(3,BI$2,1,1)):INDIRECT(ADDRESS(1004,BI$2,1,1))),"")</f>
        <v/>
      </c>
      <c r="BJ163" t="str">
        <f ca="1">IF($BT163&lt;&gt;"",SUMIF($BD$3:$BD$1004,"="&amp;$BD163,INDIRECT(ADDRESS(3,BJ$2,1,1)):INDIRECT(ADDRESS(1004,BJ$2,1,1))),"")</f>
        <v/>
      </c>
      <c r="BK163" t="str">
        <f ca="1">IF($BT163&lt;&gt;"",SUMIF($BD$3:$BD$1004,"="&amp;$BD163,INDIRECT(ADDRESS(3,BK$2,1,1)):INDIRECT(ADDRESS(1004,BK$2,1,1))),"")</f>
        <v/>
      </c>
      <c r="BL163" t="str">
        <f ca="1">IF($BT163&lt;&gt;"",SUMIF($BD$3:$BD$1004,"="&amp;$BD163,INDIRECT(ADDRESS(3,BL$2,1,1)):INDIRECT(ADDRESS(1004,BL$2,1,1))),"")</f>
        <v/>
      </c>
      <c r="BM163" t="str">
        <f ca="1">IF($BT163&lt;&gt;"",SUMIF($BD$3:$BD$1004,"="&amp;$BD163,INDIRECT(ADDRESS(3,BM$2,1,1)):INDIRECT(ADDRESS(1004,BM$2,1,1))),"")</f>
        <v/>
      </c>
      <c r="BN163" t="str">
        <f ca="1">IF($BT163&lt;&gt;"",SUMIF($BD$3:$BD$1004,"="&amp;$BD163,INDIRECT(ADDRESS(3,BN$2,1,1)):INDIRECT(ADDRESS(1004,BN$2,1,1))),"")</f>
        <v/>
      </c>
      <c r="BO163" t="str">
        <f ca="1">IF($BT163&lt;&gt;"",SUMIF($BD$3:$BD$1004,"="&amp;$BD163,INDIRECT(ADDRESS(3,BO$2,1,1)):INDIRECT(ADDRESS(1004,BO$2,1,1))),"")</f>
        <v/>
      </c>
      <c r="BP163" t="str">
        <f ca="1">IF($BT163&lt;&gt;"",SUMIF($BD$3:$BD$1004,"="&amp;$BD163,INDIRECT(ADDRESS(3,BP$2,1,1)):INDIRECT(ADDRESS(1004,BP$2,1,1))),"")</f>
        <v/>
      </c>
      <c r="BQ163" t="str">
        <f ca="1">IF($BT163&lt;&gt;"",SUMIF($BD$3:$BD$1004,"="&amp;$BD163,INDIRECT(ADDRESS(3,BQ$2,1,1)):INDIRECT(ADDRESS(1004,BQ$2,1,1))),"")</f>
        <v/>
      </c>
      <c r="BR163" t="str">
        <f ca="1">IF($BT163&lt;&gt;"",SUMIF($BD$3:$BD$1004,"="&amp;$BD163,INDIRECT(ADDRESS(3,BR$2,1,1)):INDIRECT(ADDRESS(1004,BR$2,1,1))),"")</f>
        <v/>
      </c>
      <c r="BS163" t="str">
        <f>IF($A163&lt;&gt;"",VLOOKUP(TRUNC(MID($A163,1,2),0),Plano_Contas!$H$3:$J$103,3,TRUE),"")</f>
        <v/>
      </c>
      <c r="BT163" t="str">
        <f t="shared" si="9"/>
        <v/>
      </c>
      <c r="BV163">
        <f>Empresas!C163</f>
        <v>0</v>
      </c>
    </row>
    <row r="164" spans="1:74" ht="13.5" hidden="1" thickBot="1" x14ac:dyDescent="0.25">
      <c r="A164" s="89"/>
      <c r="B164" s="52" t="str">
        <f>IF($A164&lt;&gt;"",VLOOKUP(""&amp;$A164,Plano_Contas!$A$3:$F$1003,6,0),"")</f>
        <v/>
      </c>
      <c r="C164" s="91"/>
      <c r="D164" s="111"/>
      <c r="E164" s="112">
        <v>0</v>
      </c>
      <c r="F164" s="87"/>
      <c r="G164" s="85"/>
      <c r="H164" s="111"/>
      <c r="I164" s="112">
        <v>0</v>
      </c>
      <c r="J164" s="87"/>
      <c r="K164" s="85"/>
      <c r="L164" s="111"/>
      <c r="M164" s="112">
        <v>0</v>
      </c>
      <c r="N164" s="87"/>
      <c r="O164" s="85"/>
      <c r="P164" s="111"/>
      <c r="Q164" s="112">
        <v>0</v>
      </c>
      <c r="R164" s="87"/>
      <c r="S164" s="85"/>
      <c r="T164" s="111"/>
      <c r="U164" s="112">
        <v>0</v>
      </c>
      <c r="V164" s="87"/>
      <c r="W164" s="85"/>
      <c r="X164" s="111"/>
      <c r="Y164" s="112">
        <v>0</v>
      </c>
      <c r="Z164" s="87"/>
      <c r="AA164" s="85"/>
      <c r="AB164" s="111"/>
      <c r="AC164" s="112">
        <v>0</v>
      </c>
      <c r="AD164" s="87"/>
      <c r="AE164" s="85"/>
      <c r="AF164" s="111"/>
      <c r="AG164" s="112">
        <v>0</v>
      </c>
      <c r="AH164" s="87"/>
      <c r="AI164" s="85"/>
      <c r="AJ164" s="111"/>
      <c r="AK164" s="112">
        <v>0</v>
      </c>
      <c r="AL164" s="87"/>
      <c r="AM164" s="85"/>
      <c r="AN164" s="111"/>
      <c r="AO164" s="112">
        <v>0</v>
      </c>
      <c r="AP164" s="87"/>
      <c r="AQ164" s="85"/>
      <c r="AR164" s="111"/>
      <c r="AS164" s="112">
        <v>0</v>
      </c>
      <c r="AT164" s="87"/>
      <c r="AU164" s="85"/>
      <c r="AV164" s="111"/>
      <c r="AW164" s="112">
        <v>0</v>
      </c>
      <c r="AX164" s="87"/>
      <c r="AY164" s="85"/>
      <c r="AZ164" s="267">
        <f t="shared" si="10"/>
        <v>0</v>
      </c>
      <c r="BA164" s="88">
        <f t="shared" si="7"/>
        <v>0</v>
      </c>
      <c r="BC164">
        <f>IF($A164&lt;&gt;"",COUNTIF($BD$3:$BD164,$BD164),0)</f>
        <v>0</v>
      </c>
      <c r="BD164" t="str">
        <f>IF($A164&lt;&gt;"",VLOOKUP(TRUNC(MID($A164,1,2),0),Plano_Contas!$H$3:$J$103,2,TRUE),"")</f>
        <v/>
      </c>
      <c r="BE164" s="201" t="str">
        <f t="shared" si="8"/>
        <v/>
      </c>
      <c r="BF164" t="str">
        <f ca="1">IF($BT164&lt;&gt;"",SUMIF($BD$3:$BD$1004,"="&amp;$BD164,INDIRECT(ADDRESS(3,BF$2,1,1)):INDIRECT(ADDRESS(1004,BF$2,1,1))),"")</f>
        <v/>
      </c>
      <c r="BG164" t="str">
        <f ca="1">IF($BT164&lt;&gt;"",SUMIF($BD$3:$BD$1004,"="&amp;$BD164,INDIRECT(ADDRESS(3,BG$2,1,1)):INDIRECT(ADDRESS(1004,BG$2,1,1))),"")</f>
        <v/>
      </c>
      <c r="BH164" t="str">
        <f ca="1">IF($BT164&lt;&gt;"",SUMIF($BD$3:$BD$1004,"="&amp;$BD164,INDIRECT(ADDRESS(3,BH$2,1,1)):INDIRECT(ADDRESS(1004,BH$2,1,1))),"")</f>
        <v/>
      </c>
      <c r="BI164" t="str">
        <f ca="1">IF($BT164&lt;&gt;"",SUMIF($BD$3:$BD$1004,"="&amp;$BD164,INDIRECT(ADDRESS(3,BI$2,1,1)):INDIRECT(ADDRESS(1004,BI$2,1,1))),"")</f>
        <v/>
      </c>
      <c r="BJ164" t="str">
        <f ca="1">IF($BT164&lt;&gt;"",SUMIF($BD$3:$BD$1004,"="&amp;$BD164,INDIRECT(ADDRESS(3,BJ$2,1,1)):INDIRECT(ADDRESS(1004,BJ$2,1,1))),"")</f>
        <v/>
      </c>
      <c r="BK164" t="str">
        <f ca="1">IF($BT164&lt;&gt;"",SUMIF($BD$3:$BD$1004,"="&amp;$BD164,INDIRECT(ADDRESS(3,BK$2,1,1)):INDIRECT(ADDRESS(1004,BK$2,1,1))),"")</f>
        <v/>
      </c>
      <c r="BL164" t="str">
        <f ca="1">IF($BT164&lt;&gt;"",SUMIF($BD$3:$BD$1004,"="&amp;$BD164,INDIRECT(ADDRESS(3,BL$2,1,1)):INDIRECT(ADDRESS(1004,BL$2,1,1))),"")</f>
        <v/>
      </c>
      <c r="BM164" t="str">
        <f ca="1">IF($BT164&lt;&gt;"",SUMIF($BD$3:$BD$1004,"="&amp;$BD164,INDIRECT(ADDRESS(3,BM$2,1,1)):INDIRECT(ADDRESS(1004,BM$2,1,1))),"")</f>
        <v/>
      </c>
      <c r="BN164" t="str">
        <f ca="1">IF($BT164&lt;&gt;"",SUMIF($BD$3:$BD$1004,"="&amp;$BD164,INDIRECT(ADDRESS(3,BN$2,1,1)):INDIRECT(ADDRESS(1004,BN$2,1,1))),"")</f>
        <v/>
      </c>
      <c r="BO164" t="str">
        <f ca="1">IF($BT164&lt;&gt;"",SUMIF($BD$3:$BD$1004,"="&amp;$BD164,INDIRECT(ADDRESS(3,BO$2,1,1)):INDIRECT(ADDRESS(1004,BO$2,1,1))),"")</f>
        <v/>
      </c>
      <c r="BP164" t="str">
        <f ca="1">IF($BT164&lt;&gt;"",SUMIF($BD$3:$BD$1004,"="&amp;$BD164,INDIRECT(ADDRESS(3,BP$2,1,1)):INDIRECT(ADDRESS(1004,BP$2,1,1))),"")</f>
        <v/>
      </c>
      <c r="BQ164" t="str">
        <f ca="1">IF($BT164&lt;&gt;"",SUMIF($BD$3:$BD$1004,"="&amp;$BD164,INDIRECT(ADDRESS(3,BQ$2,1,1)):INDIRECT(ADDRESS(1004,BQ$2,1,1))),"")</f>
        <v/>
      </c>
      <c r="BR164" t="str">
        <f ca="1">IF($BT164&lt;&gt;"",SUMIF($BD$3:$BD$1004,"="&amp;$BD164,INDIRECT(ADDRESS(3,BR$2,1,1)):INDIRECT(ADDRESS(1004,BR$2,1,1))),"")</f>
        <v/>
      </c>
      <c r="BS164" t="str">
        <f>IF($A164&lt;&gt;"",VLOOKUP(TRUNC(MID($A164,1,2),0),Plano_Contas!$H$3:$J$103,3,TRUE),"")</f>
        <v/>
      </c>
      <c r="BT164" t="str">
        <f t="shared" si="9"/>
        <v/>
      </c>
      <c r="BV164">
        <f>Empresas!C164</f>
        <v>0</v>
      </c>
    </row>
    <row r="165" spans="1:74" ht="13.5" hidden="1" thickBot="1" x14ac:dyDescent="0.25">
      <c r="A165" s="89"/>
      <c r="B165" s="52" t="str">
        <f>IF($A165&lt;&gt;"",VLOOKUP(""&amp;$A165,Plano_Contas!$A$3:$F$1003,6,0),"")</f>
        <v/>
      </c>
      <c r="C165" s="91"/>
      <c r="D165" s="111"/>
      <c r="E165" s="112">
        <v>0</v>
      </c>
      <c r="F165" s="87"/>
      <c r="G165" s="85"/>
      <c r="H165" s="111"/>
      <c r="I165" s="112">
        <v>0</v>
      </c>
      <c r="J165" s="87"/>
      <c r="K165" s="85"/>
      <c r="L165" s="111"/>
      <c r="M165" s="112">
        <v>0</v>
      </c>
      <c r="N165" s="87"/>
      <c r="O165" s="85"/>
      <c r="P165" s="111"/>
      <c r="Q165" s="112">
        <v>0</v>
      </c>
      <c r="R165" s="87"/>
      <c r="S165" s="85"/>
      <c r="T165" s="111"/>
      <c r="U165" s="112">
        <v>0</v>
      </c>
      <c r="V165" s="87"/>
      <c r="W165" s="85"/>
      <c r="X165" s="111"/>
      <c r="Y165" s="112">
        <v>0</v>
      </c>
      <c r="Z165" s="87"/>
      <c r="AA165" s="85"/>
      <c r="AB165" s="111"/>
      <c r="AC165" s="112">
        <v>0</v>
      </c>
      <c r="AD165" s="87"/>
      <c r="AE165" s="85"/>
      <c r="AF165" s="111"/>
      <c r="AG165" s="112">
        <v>0</v>
      </c>
      <c r="AH165" s="87"/>
      <c r="AI165" s="85"/>
      <c r="AJ165" s="111"/>
      <c r="AK165" s="112">
        <v>0</v>
      </c>
      <c r="AL165" s="87"/>
      <c r="AM165" s="85"/>
      <c r="AN165" s="111"/>
      <c r="AO165" s="112">
        <v>0</v>
      </c>
      <c r="AP165" s="87"/>
      <c r="AQ165" s="85"/>
      <c r="AR165" s="111"/>
      <c r="AS165" s="112">
        <v>0</v>
      </c>
      <c r="AT165" s="87"/>
      <c r="AU165" s="85"/>
      <c r="AV165" s="111"/>
      <c r="AW165" s="112">
        <v>0</v>
      </c>
      <c r="AX165" s="87"/>
      <c r="AY165" s="85"/>
      <c r="AZ165" s="267">
        <f t="shared" si="10"/>
        <v>0</v>
      </c>
      <c r="BA165" s="88">
        <f t="shared" si="7"/>
        <v>0</v>
      </c>
      <c r="BC165">
        <f>IF($A165&lt;&gt;"",COUNTIF($BD$3:$BD165,$BD165),0)</f>
        <v>0</v>
      </c>
      <c r="BD165" t="str">
        <f>IF($A165&lt;&gt;"",VLOOKUP(TRUNC(MID($A165,1,2),0),Plano_Contas!$H$3:$J$103,2,TRUE),"")</f>
        <v/>
      </c>
      <c r="BE165" s="201" t="str">
        <f t="shared" si="8"/>
        <v/>
      </c>
      <c r="BF165" t="str">
        <f ca="1">IF($BT165&lt;&gt;"",SUMIF($BD$3:$BD$1004,"="&amp;$BD165,INDIRECT(ADDRESS(3,BF$2,1,1)):INDIRECT(ADDRESS(1004,BF$2,1,1))),"")</f>
        <v/>
      </c>
      <c r="BG165" t="str">
        <f ca="1">IF($BT165&lt;&gt;"",SUMIF($BD$3:$BD$1004,"="&amp;$BD165,INDIRECT(ADDRESS(3,BG$2,1,1)):INDIRECT(ADDRESS(1004,BG$2,1,1))),"")</f>
        <v/>
      </c>
      <c r="BH165" t="str">
        <f ca="1">IF($BT165&lt;&gt;"",SUMIF($BD$3:$BD$1004,"="&amp;$BD165,INDIRECT(ADDRESS(3,BH$2,1,1)):INDIRECT(ADDRESS(1004,BH$2,1,1))),"")</f>
        <v/>
      </c>
      <c r="BI165" t="str">
        <f ca="1">IF($BT165&lt;&gt;"",SUMIF($BD$3:$BD$1004,"="&amp;$BD165,INDIRECT(ADDRESS(3,BI$2,1,1)):INDIRECT(ADDRESS(1004,BI$2,1,1))),"")</f>
        <v/>
      </c>
      <c r="BJ165" t="str">
        <f ca="1">IF($BT165&lt;&gt;"",SUMIF($BD$3:$BD$1004,"="&amp;$BD165,INDIRECT(ADDRESS(3,BJ$2,1,1)):INDIRECT(ADDRESS(1004,BJ$2,1,1))),"")</f>
        <v/>
      </c>
      <c r="BK165" t="str">
        <f ca="1">IF($BT165&lt;&gt;"",SUMIF($BD$3:$BD$1004,"="&amp;$BD165,INDIRECT(ADDRESS(3,BK$2,1,1)):INDIRECT(ADDRESS(1004,BK$2,1,1))),"")</f>
        <v/>
      </c>
      <c r="BL165" t="str">
        <f ca="1">IF($BT165&lt;&gt;"",SUMIF($BD$3:$BD$1004,"="&amp;$BD165,INDIRECT(ADDRESS(3,BL$2,1,1)):INDIRECT(ADDRESS(1004,BL$2,1,1))),"")</f>
        <v/>
      </c>
      <c r="BM165" t="str">
        <f ca="1">IF($BT165&lt;&gt;"",SUMIF($BD$3:$BD$1004,"="&amp;$BD165,INDIRECT(ADDRESS(3,BM$2,1,1)):INDIRECT(ADDRESS(1004,BM$2,1,1))),"")</f>
        <v/>
      </c>
      <c r="BN165" t="str">
        <f ca="1">IF($BT165&lt;&gt;"",SUMIF($BD$3:$BD$1004,"="&amp;$BD165,INDIRECT(ADDRESS(3,BN$2,1,1)):INDIRECT(ADDRESS(1004,BN$2,1,1))),"")</f>
        <v/>
      </c>
      <c r="BO165" t="str">
        <f ca="1">IF($BT165&lt;&gt;"",SUMIF($BD$3:$BD$1004,"="&amp;$BD165,INDIRECT(ADDRESS(3,BO$2,1,1)):INDIRECT(ADDRESS(1004,BO$2,1,1))),"")</f>
        <v/>
      </c>
      <c r="BP165" t="str">
        <f ca="1">IF($BT165&lt;&gt;"",SUMIF($BD$3:$BD$1004,"="&amp;$BD165,INDIRECT(ADDRESS(3,BP$2,1,1)):INDIRECT(ADDRESS(1004,BP$2,1,1))),"")</f>
        <v/>
      </c>
      <c r="BQ165" t="str">
        <f ca="1">IF($BT165&lt;&gt;"",SUMIF($BD$3:$BD$1004,"="&amp;$BD165,INDIRECT(ADDRESS(3,BQ$2,1,1)):INDIRECT(ADDRESS(1004,BQ$2,1,1))),"")</f>
        <v/>
      </c>
      <c r="BR165" t="str">
        <f ca="1">IF($BT165&lt;&gt;"",SUMIF($BD$3:$BD$1004,"="&amp;$BD165,INDIRECT(ADDRESS(3,BR$2,1,1)):INDIRECT(ADDRESS(1004,BR$2,1,1))),"")</f>
        <v/>
      </c>
      <c r="BS165" t="str">
        <f>IF($A165&lt;&gt;"",VLOOKUP(TRUNC(MID($A165,1,2),0),Plano_Contas!$H$3:$J$103,3,TRUE),"")</f>
        <v/>
      </c>
      <c r="BT165" t="str">
        <f t="shared" si="9"/>
        <v/>
      </c>
      <c r="BV165">
        <f>Empresas!C165</f>
        <v>0</v>
      </c>
    </row>
    <row r="166" spans="1:74" ht="13.5" hidden="1" thickBot="1" x14ac:dyDescent="0.25">
      <c r="A166" s="89"/>
      <c r="B166" s="52" t="str">
        <f>IF($A166&lt;&gt;"",VLOOKUP(""&amp;$A166,Plano_Contas!$A$3:$F$1003,6,0),"")</f>
        <v/>
      </c>
      <c r="C166" s="91"/>
      <c r="D166" s="111"/>
      <c r="E166" s="112">
        <v>0</v>
      </c>
      <c r="F166" s="87"/>
      <c r="G166" s="85"/>
      <c r="H166" s="111"/>
      <c r="I166" s="112">
        <v>0</v>
      </c>
      <c r="J166" s="87"/>
      <c r="K166" s="85"/>
      <c r="L166" s="111"/>
      <c r="M166" s="112">
        <v>0</v>
      </c>
      <c r="N166" s="87"/>
      <c r="O166" s="85"/>
      <c r="P166" s="111"/>
      <c r="Q166" s="112">
        <v>0</v>
      </c>
      <c r="R166" s="87"/>
      <c r="S166" s="85"/>
      <c r="T166" s="111"/>
      <c r="U166" s="112">
        <v>0</v>
      </c>
      <c r="V166" s="87"/>
      <c r="W166" s="85"/>
      <c r="X166" s="111"/>
      <c r="Y166" s="112">
        <v>0</v>
      </c>
      <c r="Z166" s="87"/>
      <c r="AA166" s="85"/>
      <c r="AB166" s="111"/>
      <c r="AC166" s="112">
        <v>0</v>
      </c>
      <c r="AD166" s="87"/>
      <c r="AE166" s="85"/>
      <c r="AF166" s="111"/>
      <c r="AG166" s="112">
        <v>0</v>
      </c>
      <c r="AH166" s="87"/>
      <c r="AI166" s="85"/>
      <c r="AJ166" s="111"/>
      <c r="AK166" s="112">
        <v>0</v>
      </c>
      <c r="AL166" s="87"/>
      <c r="AM166" s="85"/>
      <c r="AN166" s="111"/>
      <c r="AO166" s="112">
        <v>0</v>
      </c>
      <c r="AP166" s="87"/>
      <c r="AQ166" s="85"/>
      <c r="AR166" s="111"/>
      <c r="AS166" s="112">
        <v>0</v>
      </c>
      <c r="AT166" s="87"/>
      <c r="AU166" s="85"/>
      <c r="AV166" s="111"/>
      <c r="AW166" s="112">
        <v>0</v>
      </c>
      <c r="AX166" s="87"/>
      <c r="AY166" s="85"/>
      <c r="AZ166" s="267">
        <f t="shared" si="10"/>
        <v>0</v>
      </c>
      <c r="BA166" s="88">
        <f t="shared" si="7"/>
        <v>0</v>
      </c>
      <c r="BC166">
        <f>IF($A166&lt;&gt;"",COUNTIF($BD$3:$BD166,$BD166),0)</f>
        <v>0</v>
      </c>
      <c r="BD166" t="str">
        <f>IF($A166&lt;&gt;"",VLOOKUP(TRUNC(MID($A166,1,2),0),Plano_Contas!$H$3:$J$103,2,TRUE),"")</f>
        <v/>
      </c>
      <c r="BE166" s="201" t="str">
        <f t="shared" si="8"/>
        <v/>
      </c>
      <c r="BF166" t="str">
        <f ca="1">IF($BT166&lt;&gt;"",SUMIF($BD$3:$BD$1004,"="&amp;$BD166,INDIRECT(ADDRESS(3,BF$2,1,1)):INDIRECT(ADDRESS(1004,BF$2,1,1))),"")</f>
        <v/>
      </c>
      <c r="BG166" t="str">
        <f ca="1">IF($BT166&lt;&gt;"",SUMIF($BD$3:$BD$1004,"="&amp;$BD166,INDIRECT(ADDRESS(3,BG$2,1,1)):INDIRECT(ADDRESS(1004,BG$2,1,1))),"")</f>
        <v/>
      </c>
      <c r="BH166" t="str">
        <f ca="1">IF($BT166&lt;&gt;"",SUMIF($BD$3:$BD$1004,"="&amp;$BD166,INDIRECT(ADDRESS(3,BH$2,1,1)):INDIRECT(ADDRESS(1004,BH$2,1,1))),"")</f>
        <v/>
      </c>
      <c r="BI166" t="str">
        <f ca="1">IF($BT166&lt;&gt;"",SUMIF($BD$3:$BD$1004,"="&amp;$BD166,INDIRECT(ADDRESS(3,BI$2,1,1)):INDIRECT(ADDRESS(1004,BI$2,1,1))),"")</f>
        <v/>
      </c>
      <c r="BJ166" t="str">
        <f ca="1">IF($BT166&lt;&gt;"",SUMIF($BD$3:$BD$1004,"="&amp;$BD166,INDIRECT(ADDRESS(3,BJ$2,1,1)):INDIRECT(ADDRESS(1004,BJ$2,1,1))),"")</f>
        <v/>
      </c>
      <c r="BK166" t="str">
        <f ca="1">IF($BT166&lt;&gt;"",SUMIF($BD$3:$BD$1004,"="&amp;$BD166,INDIRECT(ADDRESS(3,BK$2,1,1)):INDIRECT(ADDRESS(1004,BK$2,1,1))),"")</f>
        <v/>
      </c>
      <c r="BL166" t="str">
        <f ca="1">IF($BT166&lt;&gt;"",SUMIF($BD$3:$BD$1004,"="&amp;$BD166,INDIRECT(ADDRESS(3,BL$2,1,1)):INDIRECT(ADDRESS(1004,BL$2,1,1))),"")</f>
        <v/>
      </c>
      <c r="BM166" t="str">
        <f ca="1">IF($BT166&lt;&gt;"",SUMIF($BD$3:$BD$1004,"="&amp;$BD166,INDIRECT(ADDRESS(3,BM$2,1,1)):INDIRECT(ADDRESS(1004,BM$2,1,1))),"")</f>
        <v/>
      </c>
      <c r="BN166" t="str">
        <f ca="1">IF($BT166&lt;&gt;"",SUMIF($BD$3:$BD$1004,"="&amp;$BD166,INDIRECT(ADDRESS(3,BN$2,1,1)):INDIRECT(ADDRESS(1004,BN$2,1,1))),"")</f>
        <v/>
      </c>
      <c r="BO166" t="str">
        <f ca="1">IF($BT166&lt;&gt;"",SUMIF($BD$3:$BD$1004,"="&amp;$BD166,INDIRECT(ADDRESS(3,BO$2,1,1)):INDIRECT(ADDRESS(1004,BO$2,1,1))),"")</f>
        <v/>
      </c>
      <c r="BP166" t="str">
        <f ca="1">IF($BT166&lt;&gt;"",SUMIF($BD$3:$BD$1004,"="&amp;$BD166,INDIRECT(ADDRESS(3,BP$2,1,1)):INDIRECT(ADDRESS(1004,BP$2,1,1))),"")</f>
        <v/>
      </c>
      <c r="BQ166" t="str">
        <f ca="1">IF($BT166&lt;&gt;"",SUMIF($BD$3:$BD$1004,"="&amp;$BD166,INDIRECT(ADDRESS(3,BQ$2,1,1)):INDIRECT(ADDRESS(1004,BQ$2,1,1))),"")</f>
        <v/>
      </c>
      <c r="BR166" t="str">
        <f ca="1">IF($BT166&lt;&gt;"",SUMIF($BD$3:$BD$1004,"="&amp;$BD166,INDIRECT(ADDRESS(3,BR$2,1,1)):INDIRECT(ADDRESS(1004,BR$2,1,1))),"")</f>
        <v/>
      </c>
      <c r="BS166" t="str">
        <f>IF($A166&lt;&gt;"",VLOOKUP(TRUNC(MID($A166,1,2),0),Plano_Contas!$H$3:$J$103,3,TRUE),"")</f>
        <v/>
      </c>
      <c r="BT166" t="str">
        <f t="shared" si="9"/>
        <v/>
      </c>
      <c r="BV166">
        <f>Empresas!C166</f>
        <v>0</v>
      </c>
    </row>
    <row r="167" spans="1:74" ht="13.5" hidden="1" thickBot="1" x14ac:dyDescent="0.25">
      <c r="A167" s="89"/>
      <c r="B167" s="52" t="str">
        <f>IF($A167&lt;&gt;"",VLOOKUP(""&amp;$A167,Plano_Contas!$A$3:$F$1003,6,0),"")</f>
        <v/>
      </c>
      <c r="C167" s="91"/>
      <c r="D167" s="111"/>
      <c r="E167" s="112">
        <v>0</v>
      </c>
      <c r="F167" s="87"/>
      <c r="G167" s="85"/>
      <c r="H167" s="111"/>
      <c r="I167" s="112">
        <v>0</v>
      </c>
      <c r="J167" s="87"/>
      <c r="K167" s="85"/>
      <c r="L167" s="111"/>
      <c r="M167" s="112">
        <v>0</v>
      </c>
      <c r="N167" s="87"/>
      <c r="O167" s="85"/>
      <c r="P167" s="111"/>
      <c r="Q167" s="112">
        <v>0</v>
      </c>
      <c r="R167" s="87"/>
      <c r="S167" s="85"/>
      <c r="T167" s="111"/>
      <c r="U167" s="112">
        <v>0</v>
      </c>
      <c r="V167" s="87"/>
      <c r="W167" s="85"/>
      <c r="X167" s="111"/>
      <c r="Y167" s="112">
        <v>0</v>
      </c>
      <c r="Z167" s="87"/>
      <c r="AA167" s="85"/>
      <c r="AB167" s="111"/>
      <c r="AC167" s="112">
        <v>0</v>
      </c>
      <c r="AD167" s="87"/>
      <c r="AE167" s="85"/>
      <c r="AF167" s="111"/>
      <c r="AG167" s="112">
        <v>0</v>
      </c>
      <c r="AH167" s="87"/>
      <c r="AI167" s="85"/>
      <c r="AJ167" s="111"/>
      <c r="AK167" s="112">
        <v>0</v>
      </c>
      <c r="AL167" s="87"/>
      <c r="AM167" s="85"/>
      <c r="AN167" s="111"/>
      <c r="AO167" s="112">
        <v>0</v>
      </c>
      <c r="AP167" s="87"/>
      <c r="AQ167" s="85"/>
      <c r="AR167" s="111"/>
      <c r="AS167" s="112">
        <v>0</v>
      </c>
      <c r="AT167" s="87"/>
      <c r="AU167" s="85"/>
      <c r="AV167" s="111"/>
      <c r="AW167" s="112">
        <v>0</v>
      </c>
      <c r="AX167" s="87"/>
      <c r="AY167" s="85"/>
      <c r="AZ167" s="267">
        <f t="shared" si="10"/>
        <v>0</v>
      </c>
      <c r="BA167" s="88">
        <f t="shared" si="7"/>
        <v>0</v>
      </c>
      <c r="BC167">
        <f>IF($A167&lt;&gt;"",COUNTIF($BD$3:$BD167,$BD167),0)</f>
        <v>0</v>
      </c>
      <c r="BD167" t="str">
        <f>IF($A167&lt;&gt;"",VLOOKUP(TRUNC(MID($A167,1,2),0),Plano_Contas!$H$3:$J$103,2,TRUE),"")</f>
        <v/>
      </c>
      <c r="BE167" s="201" t="str">
        <f t="shared" si="8"/>
        <v/>
      </c>
      <c r="BF167" t="str">
        <f ca="1">IF($BT167&lt;&gt;"",SUMIF($BD$3:$BD$1004,"="&amp;$BD167,INDIRECT(ADDRESS(3,BF$2,1,1)):INDIRECT(ADDRESS(1004,BF$2,1,1))),"")</f>
        <v/>
      </c>
      <c r="BG167" t="str">
        <f ca="1">IF($BT167&lt;&gt;"",SUMIF($BD$3:$BD$1004,"="&amp;$BD167,INDIRECT(ADDRESS(3,BG$2,1,1)):INDIRECT(ADDRESS(1004,BG$2,1,1))),"")</f>
        <v/>
      </c>
      <c r="BH167" t="str">
        <f ca="1">IF($BT167&lt;&gt;"",SUMIF($BD$3:$BD$1004,"="&amp;$BD167,INDIRECT(ADDRESS(3,BH$2,1,1)):INDIRECT(ADDRESS(1004,BH$2,1,1))),"")</f>
        <v/>
      </c>
      <c r="BI167" t="str">
        <f ca="1">IF($BT167&lt;&gt;"",SUMIF($BD$3:$BD$1004,"="&amp;$BD167,INDIRECT(ADDRESS(3,BI$2,1,1)):INDIRECT(ADDRESS(1004,BI$2,1,1))),"")</f>
        <v/>
      </c>
      <c r="BJ167" t="str">
        <f ca="1">IF($BT167&lt;&gt;"",SUMIF($BD$3:$BD$1004,"="&amp;$BD167,INDIRECT(ADDRESS(3,BJ$2,1,1)):INDIRECT(ADDRESS(1004,BJ$2,1,1))),"")</f>
        <v/>
      </c>
      <c r="BK167" t="str">
        <f ca="1">IF($BT167&lt;&gt;"",SUMIF($BD$3:$BD$1004,"="&amp;$BD167,INDIRECT(ADDRESS(3,BK$2,1,1)):INDIRECT(ADDRESS(1004,BK$2,1,1))),"")</f>
        <v/>
      </c>
      <c r="BL167" t="str">
        <f ca="1">IF($BT167&lt;&gt;"",SUMIF($BD$3:$BD$1004,"="&amp;$BD167,INDIRECT(ADDRESS(3,BL$2,1,1)):INDIRECT(ADDRESS(1004,BL$2,1,1))),"")</f>
        <v/>
      </c>
      <c r="BM167" t="str">
        <f ca="1">IF($BT167&lt;&gt;"",SUMIF($BD$3:$BD$1004,"="&amp;$BD167,INDIRECT(ADDRESS(3,BM$2,1,1)):INDIRECT(ADDRESS(1004,BM$2,1,1))),"")</f>
        <v/>
      </c>
      <c r="BN167" t="str">
        <f ca="1">IF($BT167&lt;&gt;"",SUMIF($BD$3:$BD$1004,"="&amp;$BD167,INDIRECT(ADDRESS(3,BN$2,1,1)):INDIRECT(ADDRESS(1004,BN$2,1,1))),"")</f>
        <v/>
      </c>
      <c r="BO167" t="str">
        <f ca="1">IF($BT167&lt;&gt;"",SUMIF($BD$3:$BD$1004,"="&amp;$BD167,INDIRECT(ADDRESS(3,BO$2,1,1)):INDIRECT(ADDRESS(1004,BO$2,1,1))),"")</f>
        <v/>
      </c>
      <c r="BP167" t="str">
        <f ca="1">IF($BT167&lt;&gt;"",SUMIF($BD$3:$BD$1004,"="&amp;$BD167,INDIRECT(ADDRESS(3,BP$2,1,1)):INDIRECT(ADDRESS(1004,BP$2,1,1))),"")</f>
        <v/>
      </c>
      <c r="BQ167" t="str">
        <f ca="1">IF($BT167&lt;&gt;"",SUMIF($BD$3:$BD$1004,"="&amp;$BD167,INDIRECT(ADDRESS(3,BQ$2,1,1)):INDIRECT(ADDRESS(1004,BQ$2,1,1))),"")</f>
        <v/>
      </c>
      <c r="BR167" t="str">
        <f ca="1">IF($BT167&lt;&gt;"",SUMIF($BD$3:$BD$1004,"="&amp;$BD167,INDIRECT(ADDRESS(3,BR$2,1,1)):INDIRECT(ADDRESS(1004,BR$2,1,1))),"")</f>
        <v/>
      </c>
      <c r="BS167" t="str">
        <f>IF($A167&lt;&gt;"",VLOOKUP(TRUNC(MID($A167,1,2),0),Plano_Contas!$H$3:$J$103,3,TRUE),"")</f>
        <v/>
      </c>
      <c r="BT167" t="str">
        <f t="shared" si="9"/>
        <v/>
      </c>
      <c r="BV167">
        <f>Empresas!C167</f>
        <v>0</v>
      </c>
    </row>
    <row r="168" spans="1:74" ht="13.5" hidden="1" thickBot="1" x14ac:dyDescent="0.25">
      <c r="A168" s="89"/>
      <c r="B168" s="52" t="str">
        <f>IF($A168&lt;&gt;"",VLOOKUP(""&amp;$A168,Plano_Contas!$A$3:$F$1003,6,0),"")</f>
        <v/>
      </c>
      <c r="C168" s="91"/>
      <c r="D168" s="111"/>
      <c r="E168" s="112">
        <v>0</v>
      </c>
      <c r="F168" s="87"/>
      <c r="G168" s="85"/>
      <c r="H168" s="111"/>
      <c r="I168" s="112">
        <v>0</v>
      </c>
      <c r="J168" s="87"/>
      <c r="K168" s="85"/>
      <c r="L168" s="111"/>
      <c r="M168" s="112">
        <v>0</v>
      </c>
      <c r="N168" s="87"/>
      <c r="O168" s="85"/>
      <c r="P168" s="111"/>
      <c r="Q168" s="112">
        <v>0</v>
      </c>
      <c r="R168" s="87"/>
      <c r="S168" s="85"/>
      <c r="T168" s="111"/>
      <c r="U168" s="112">
        <v>0</v>
      </c>
      <c r="V168" s="87"/>
      <c r="W168" s="85"/>
      <c r="X168" s="111"/>
      <c r="Y168" s="112">
        <v>0</v>
      </c>
      <c r="Z168" s="87"/>
      <c r="AA168" s="85"/>
      <c r="AB168" s="111"/>
      <c r="AC168" s="112">
        <v>0</v>
      </c>
      <c r="AD168" s="87"/>
      <c r="AE168" s="85"/>
      <c r="AF168" s="111"/>
      <c r="AG168" s="112">
        <v>0</v>
      </c>
      <c r="AH168" s="87"/>
      <c r="AI168" s="85"/>
      <c r="AJ168" s="111"/>
      <c r="AK168" s="112">
        <v>0</v>
      </c>
      <c r="AL168" s="87"/>
      <c r="AM168" s="85"/>
      <c r="AN168" s="111"/>
      <c r="AO168" s="112">
        <v>0</v>
      </c>
      <c r="AP168" s="87"/>
      <c r="AQ168" s="85"/>
      <c r="AR168" s="111"/>
      <c r="AS168" s="112">
        <v>0</v>
      </c>
      <c r="AT168" s="87"/>
      <c r="AU168" s="85"/>
      <c r="AV168" s="111"/>
      <c r="AW168" s="112">
        <v>0</v>
      </c>
      <c r="AX168" s="87"/>
      <c r="AY168" s="85"/>
      <c r="AZ168" s="267">
        <f t="shared" si="10"/>
        <v>0</v>
      </c>
      <c r="BA168" s="88">
        <f t="shared" si="7"/>
        <v>0</v>
      </c>
      <c r="BC168">
        <f>IF($A168&lt;&gt;"",COUNTIF($BD$3:$BD168,$BD168),0)</f>
        <v>0</v>
      </c>
      <c r="BD168" t="str">
        <f>IF($A168&lt;&gt;"",VLOOKUP(TRUNC(MID($A168,1,2),0),Plano_Contas!$H$3:$J$103,2,TRUE),"")</f>
        <v/>
      </c>
      <c r="BE168" s="201" t="str">
        <f t="shared" si="8"/>
        <v/>
      </c>
      <c r="BF168" t="str">
        <f ca="1">IF($BT168&lt;&gt;"",SUMIF($BD$3:$BD$1004,"="&amp;$BD168,INDIRECT(ADDRESS(3,BF$2,1,1)):INDIRECT(ADDRESS(1004,BF$2,1,1))),"")</f>
        <v/>
      </c>
      <c r="BG168" t="str">
        <f ca="1">IF($BT168&lt;&gt;"",SUMIF($BD$3:$BD$1004,"="&amp;$BD168,INDIRECT(ADDRESS(3,BG$2,1,1)):INDIRECT(ADDRESS(1004,BG$2,1,1))),"")</f>
        <v/>
      </c>
      <c r="BH168" t="str">
        <f ca="1">IF($BT168&lt;&gt;"",SUMIF($BD$3:$BD$1004,"="&amp;$BD168,INDIRECT(ADDRESS(3,BH$2,1,1)):INDIRECT(ADDRESS(1004,BH$2,1,1))),"")</f>
        <v/>
      </c>
      <c r="BI168" t="str">
        <f ca="1">IF($BT168&lt;&gt;"",SUMIF($BD$3:$BD$1004,"="&amp;$BD168,INDIRECT(ADDRESS(3,BI$2,1,1)):INDIRECT(ADDRESS(1004,BI$2,1,1))),"")</f>
        <v/>
      </c>
      <c r="BJ168" t="str">
        <f ca="1">IF($BT168&lt;&gt;"",SUMIF($BD$3:$BD$1004,"="&amp;$BD168,INDIRECT(ADDRESS(3,BJ$2,1,1)):INDIRECT(ADDRESS(1004,BJ$2,1,1))),"")</f>
        <v/>
      </c>
      <c r="BK168" t="str">
        <f ca="1">IF($BT168&lt;&gt;"",SUMIF($BD$3:$BD$1004,"="&amp;$BD168,INDIRECT(ADDRESS(3,BK$2,1,1)):INDIRECT(ADDRESS(1004,BK$2,1,1))),"")</f>
        <v/>
      </c>
      <c r="BL168" t="str">
        <f ca="1">IF($BT168&lt;&gt;"",SUMIF($BD$3:$BD$1004,"="&amp;$BD168,INDIRECT(ADDRESS(3,BL$2,1,1)):INDIRECT(ADDRESS(1004,BL$2,1,1))),"")</f>
        <v/>
      </c>
      <c r="BM168" t="str">
        <f ca="1">IF($BT168&lt;&gt;"",SUMIF($BD$3:$BD$1004,"="&amp;$BD168,INDIRECT(ADDRESS(3,BM$2,1,1)):INDIRECT(ADDRESS(1004,BM$2,1,1))),"")</f>
        <v/>
      </c>
      <c r="BN168" t="str">
        <f ca="1">IF($BT168&lt;&gt;"",SUMIF($BD$3:$BD$1004,"="&amp;$BD168,INDIRECT(ADDRESS(3,BN$2,1,1)):INDIRECT(ADDRESS(1004,BN$2,1,1))),"")</f>
        <v/>
      </c>
      <c r="BO168" t="str">
        <f ca="1">IF($BT168&lt;&gt;"",SUMIF($BD$3:$BD$1004,"="&amp;$BD168,INDIRECT(ADDRESS(3,BO$2,1,1)):INDIRECT(ADDRESS(1004,BO$2,1,1))),"")</f>
        <v/>
      </c>
      <c r="BP168" t="str">
        <f ca="1">IF($BT168&lt;&gt;"",SUMIF($BD$3:$BD$1004,"="&amp;$BD168,INDIRECT(ADDRESS(3,BP$2,1,1)):INDIRECT(ADDRESS(1004,BP$2,1,1))),"")</f>
        <v/>
      </c>
      <c r="BQ168" t="str">
        <f ca="1">IF($BT168&lt;&gt;"",SUMIF($BD$3:$BD$1004,"="&amp;$BD168,INDIRECT(ADDRESS(3,BQ$2,1,1)):INDIRECT(ADDRESS(1004,BQ$2,1,1))),"")</f>
        <v/>
      </c>
      <c r="BR168" t="str">
        <f ca="1">IF($BT168&lt;&gt;"",SUMIF($BD$3:$BD$1004,"="&amp;$BD168,INDIRECT(ADDRESS(3,BR$2,1,1)):INDIRECT(ADDRESS(1004,BR$2,1,1))),"")</f>
        <v/>
      </c>
      <c r="BS168" t="str">
        <f>IF($A168&lt;&gt;"",VLOOKUP(TRUNC(MID($A168,1,2),0),Plano_Contas!$H$3:$J$103,3,TRUE),"")</f>
        <v/>
      </c>
      <c r="BT168" t="str">
        <f t="shared" si="9"/>
        <v/>
      </c>
      <c r="BV168">
        <f>Empresas!C168</f>
        <v>0</v>
      </c>
    </row>
    <row r="169" spans="1:74" ht="13.5" hidden="1" thickBot="1" x14ac:dyDescent="0.25">
      <c r="A169" s="89"/>
      <c r="B169" s="52" t="str">
        <f>IF($A169&lt;&gt;"",VLOOKUP(""&amp;$A169,Plano_Contas!$A$3:$F$1003,6,0),"")</f>
        <v/>
      </c>
      <c r="C169" s="91"/>
      <c r="D169" s="111"/>
      <c r="E169" s="112">
        <v>0</v>
      </c>
      <c r="F169" s="87"/>
      <c r="G169" s="85"/>
      <c r="H169" s="111"/>
      <c r="I169" s="112">
        <v>0</v>
      </c>
      <c r="J169" s="87"/>
      <c r="K169" s="85"/>
      <c r="L169" s="111"/>
      <c r="M169" s="112">
        <v>0</v>
      </c>
      <c r="N169" s="87"/>
      <c r="O169" s="85"/>
      <c r="P169" s="111"/>
      <c r="Q169" s="112">
        <v>0</v>
      </c>
      <c r="R169" s="87"/>
      <c r="S169" s="85"/>
      <c r="T169" s="111"/>
      <c r="U169" s="112">
        <v>0</v>
      </c>
      <c r="V169" s="87"/>
      <c r="W169" s="85"/>
      <c r="X169" s="111"/>
      <c r="Y169" s="112">
        <v>0</v>
      </c>
      <c r="Z169" s="87"/>
      <c r="AA169" s="85"/>
      <c r="AB169" s="111"/>
      <c r="AC169" s="112">
        <v>0</v>
      </c>
      <c r="AD169" s="87"/>
      <c r="AE169" s="85"/>
      <c r="AF169" s="111"/>
      <c r="AG169" s="112">
        <v>0</v>
      </c>
      <c r="AH169" s="87"/>
      <c r="AI169" s="85"/>
      <c r="AJ169" s="111"/>
      <c r="AK169" s="112">
        <v>0</v>
      </c>
      <c r="AL169" s="87"/>
      <c r="AM169" s="85"/>
      <c r="AN169" s="111"/>
      <c r="AO169" s="112">
        <v>0</v>
      </c>
      <c r="AP169" s="87"/>
      <c r="AQ169" s="85"/>
      <c r="AR169" s="111"/>
      <c r="AS169" s="112">
        <v>0</v>
      </c>
      <c r="AT169" s="87"/>
      <c r="AU169" s="85"/>
      <c r="AV169" s="111"/>
      <c r="AW169" s="112">
        <v>0</v>
      </c>
      <c r="AX169" s="87"/>
      <c r="AY169" s="85"/>
      <c r="AZ169" s="267">
        <f t="shared" si="10"/>
        <v>0</v>
      </c>
      <c r="BA169" s="88">
        <f t="shared" si="7"/>
        <v>0</v>
      </c>
      <c r="BC169">
        <f>IF($A169&lt;&gt;"",COUNTIF($BD$3:$BD169,$BD169),0)</f>
        <v>0</v>
      </c>
      <c r="BD169" t="str">
        <f>IF($A169&lt;&gt;"",VLOOKUP(TRUNC(MID($A169,1,2),0),Plano_Contas!$H$3:$J$103,2,TRUE),"")</f>
        <v/>
      </c>
      <c r="BE169" s="201" t="str">
        <f t="shared" si="8"/>
        <v/>
      </c>
      <c r="BF169" t="str">
        <f ca="1">IF($BT169&lt;&gt;"",SUMIF($BD$3:$BD$1004,"="&amp;$BD169,INDIRECT(ADDRESS(3,BF$2,1,1)):INDIRECT(ADDRESS(1004,BF$2,1,1))),"")</f>
        <v/>
      </c>
      <c r="BG169" t="str">
        <f ca="1">IF($BT169&lt;&gt;"",SUMIF($BD$3:$BD$1004,"="&amp;$BD169,INDIRECT(ADDRESS(3,BG$2,1,1)):INDIRECT(ADDRESS(1004,BG$2,1,1))),"")</f>
        <v/>
      </c>
      <c r="BH169" t="str">
        <f ca="1">IF($BT169&lt;&gt;"",SUMIF($BD$3:$BD$1004,"="&amp;$BD169,INDIRECT(ADDRESS(3,BH$2,1,1)):INDIRECT(ADDRESS(1004,BH$2,1,1))),"")</f>
        <v/>
      </c>
      <c r="BI169" t="str">
        <f ca="1">IF($BT169&lt;&gt;"",SUMIF($BD$3:$BD$1004,"="&amp;$BD169,INDIRECT(ADDRESS(3,BI$2,1,1)):INDIRECT(ADDRESS(1004,BI$2,1,1))),"")</f>
        <v/>
      </c>
      <c r="BJ169" t="str">
        <f ca="1">IF($BT169&lt;&gt;"",SUMIF($BD$3:$BD$1004,"="&amp;$BD169,INDIRECT(ADDRESS(3,BJ$2,1,1)):INDIRECT(ADDRESS(1004,BJ$2,1,1))),"")</f>
        <v/>
      </c>
      <c r="BK169" t="str">
        <f ca="1">IF($BT169&lt;&gt;"",SUMIF($BD$3:$BD$1004,"="&amp;$BD169,INDIRECT(ADDRESS(3,BK$2,1,1)):INDIRECT(ADDRESS(1004,BK$2,1,1))),"")</f>
        <v/>
      </c>
      <c r="BL169" t="str">
        <f ca="1">IF($BT169&lt;&gt;"",SUMIF($BD$3:$BD$1004,"="&amp;$BD169,INDIRECT(ADDRESS(3,BL$2,1,1)):INDIRECT(ADDRESS(1004,BL$2,1,1))),"")</f>
        <v/>
      </c>
      <c r="BM169" t="str">
        <f ca="1">IF($BT169&lt;&gt;"",SUMIF($BD$3:$BD$1004,"="&amp;$BD169,INDIRECT(ADDRESS(3,BM$2,1,1)):INDIRECT(ADDRESS(1004,BM$2,1,1))),"")</f>
        <v/>
      </c>
      <c r="BN169" t="str">
        <f ca="1">IF($BT169&lt;&gt;"",SUMIF($BD$3:$BD$1004,"="&amp;$BD169,INDIRECT(ADDRESS(3,BN$2,1,1)):INDIRECT(ADDRESS(1004,BN$2,1,1))),"")</f>
        <v/>
      </c>
      <c r="BO169" t="str">
        <f ca="1">IF($BT169&lt;&gt;"",SUMIF($BD$3:$BD$1004,"="&amp;$BD169,INDIRECT(ADDRESS(3,BO$2,1,1)):INDIRECT(ADDRESS(1004,BO$2,1,1))),"")</f>
        <v/>
      </c>
      <c r="BP169" t="str">
        <f ca="1">IF($BT169&lt;&gt;"",SUMIF($BD$3:$BD$1004,"="&amp;$BD169,INDIRECT(ADDRESS(3,BP$2,1,1)):INDIRECT(ADDRESS(1004,BP$2,1,1))),"")</f>
        <v/>
      </c>
      <c r="BQ169" t="str">
        <f ca="1">IF($BT169&lt;&gt;"",SUMIF($BD$3:$BD$1004,"="&amp;$BD169,INDIRECT(ADDRESS(3,BQ$2,1,1)):INDIRECT(ADDRESS(1004,BQ$2,1,1))),"")</f>
        <v/>
      </c>
      <c r="BR169" t="str">
        <f ca="1">IF($BT169&lt;&gt;"",SUMIF($BD$3:$BD$1004,"="&amp;$BD169,INDIRECT(ADDRESS(3,BR$2,1,1)):INDIRECT(ADDRESS(1004,BR$2,1,1))),"")</f>
        <v/>
      </c>
      <c r="BS169" t="str">
        <f>IF($A169&lt;&gt;"",VLOOKUP(TRUNC(MID($A169,1,2),0),Plano_Contas!$H$3:$J$103,3,TRUE),"")</f>
        <v/>
      </c>
      <c r="BT169" t="str">
        <f t="shared" si="9"/>
        <v/>
      </c>
      <c r="BV169">
        <f>Empresas!C169</f>
        <v>0</v>
      </c>
    </row>
    <row r="170" spans="1:74" ht="13.5" hidden="1" thickBot="1" x14ac:dyDescent="0.25">
      <c r="A170" s="89"/>
      <c r="B170" s="52" t="str">
        <f>IF($A170&lt;&gt;"",VLOOKUP(""&amp;$A170,Plano_Contas!$A$3:$F$1003,6,0),"")</f>
        <v/>
      </c>
      <c r="C170" s="91"/>
      <c r="D170" s="111"/>
      <c r="E170" s="112">
        <v>0</v>
      </c>
      <c r="F170" s="87"/>
      <c r="G170" s="85"/>
      <c r="H170" s="111"/>
      <c r="I170" s="112">
        <v>0</v>
      </c>
      <c r="J170" s="87"/>
      <c r="K170" s="85"/>
      <c r="L170" s="111"/>
      <c r="M170" s="112">
        <v>0</v>
      </c>
      <c r="N170" s="87"/>
      <c r="O170" s="85"/>
      <c r="P170" s="111"/>
      <c r="Q170" s="112">
        <v>0</v>
      </c>
      <c r="R170" s="87"/>
      <c r="S170" s="85"/>
      <c r="T170" s="111"/>
      <c r="U170" s="112">
        <v>0</v>
      </c>
      <c r="V170" s="87"/>
      <c r="W170" s="85"/>
      <c r="X170" s="111"/>
      <c r="Y170" s="112">
        <v>0</v>
      </c>
      <c r="Z170" s="87"/>
      <c r="AA170" s="85"/>
      <c r="AB170" s="111"/>
      <c r="AC170" s="112">
        <v>0</v>
      </c>
      <c r="AD170" s="87"/>
      <c r="AE170" s="85"/>
      <c r="AF170" s="111"/>
      <c r="AG170" s="112">
        <v>0</v>
      </c>
      <c r="AH170" s="87"/>
      <c r="AI170" s="85"/>
      <c r="AJ170" s="111"/>
      <c r="AK170" s="112">
        <v>0</v>
      </c>
      <c r="AL170" s="87"/>
      <c r="AM170" s="85"/>
      <c r="AN170" s="111"/>
      <c r="AO170" s="112">
        <v>0</v>
      </c>
      <c r="AP170" s="87"/>
      <c r="AQ170" s="85"/>
      <c r="AR170" s="111"/>
      <c r="AS170" s="112">
        <v>0</v>
      </c>
      <c r="AT170" s="87"/>
      <c r="AU170" s="85"/>
      <c r="AV170" s="111"/>
      <c r="AW170" s="112">
        <v>0</v>
      </c>
      <c r="AX170" s="87"/>
      <c r="AY170" s="85"/>
      <c r="AZ170" s="267">
        <f t="shared" si="10"/>
        <v>0</v>
      </c>
      <c r="BA170" s="88">
        <f t="shared" si="7"/>
        <v>0</v>
      </c>
      <c r="BC170">
        <f>IF($A170&lt;&gt;"",COUNTIF($BD$3:$BD170,$BD170),0)</f>
        <v>0</v>
      </c>
      <c r="BD170" t="str">
        <f>IF($A170&lt;&gt;"",VLOOKUP(TRUNC(MID($A170,1,2),0),Plano_Contas!$H$3:$J$103,2,TRUE),"")</f>
        <v/>
      </c>
      <c r="BE170" s="201" t="str">
        <f t="shared" si="8"/>
        <v/>
      </c>
      <c r="BF170" t="str">
        <f ca="1">IF($BT170&lt;&gt;"",SUMIF($BD$3:$BD$1004,"="&amp;$BD170,INDIRECT(ADDRESS(3,BF$2,1,1)):INDIRECT(ADDRESS(1004,BF$2,1,1))),"")</f>
        <v/>
      </c>
      <c r="BG170" t="str">
        <f ca="1">IF($BT170&lt;&gt;"",SUMIF($BD$3:$BD$1004,"="&amp;$BD170,INDIRECT(ADDRESS(3,BG$2,1,1)):INDIRECT(ADDRESS(1004,BG$2,1,1))),"")</f>
        <v/>
      </c>
      <c r="BH170" t="str">
        <f ca="1">IF($BT170&lt;&gt;"",SUMIF($BD$3:$BD$1004,"="&amp;$BD170,INDIRECT(ADDRESS(3,BH$2,1,1)):INDIRECT(ADDRESS(1004,BH$2,1,1))),"")</f>
        <v/>
      </c>
      <c r="BI170" t="str">
        <f ca="1">IF($BT170&lt;&gt;"",SUMIF($BD$3:$BD$1004,"="&amp;$BD170,INDIRECT(ADDRESS(3,BI$2,1,1)):INDIRECT(ADDRESS(1004,BI$2,1,1))),"")</f>
        <v/>
      </c>
      <c r="BJ170" t="str">
        <f ca="1">IF($BT170&lt;&gt;"",SUMIF($BD$3:$BD$1004,"="&amp;$BD170,INDIRECT(ADDRESS(3,BJ$2,1,1)):INDIRECT(ADDRESS(1004,BJ$2,1,1))),"")</f>
        <v/>
      </c>
      <c r="BK170" t="str">
        <f ca="1">IF($BT170&lt;&gt;"",SUMIF($BD$3:$BD$1004,"="&amp;$BD170,INDIRECT(ADDRESS(3,BK$2,1,1)):INDIRECT(ADDRESS(1004,BK$2,1,1))),"")</f>
        <v/>
      </c>
      <c r="BL170" t="str">
        <f ca="1">IF($BT170&lt;&gt;"",SUMIF($BD$3:$BD$1004,"="&amp;$BD170,INDIRECT(ADDRESS(3,BL$2,1,1)):INDIRECT(ADDRESS(1004,BL$2,1,1))),"")</f>
        <v/>
      </c>
      <c r="BM170" t="str">
        <f ca="1">IF($BT170&lt;&gt;"",SUMIF($BD$3:$BD$1004,"="&amp;$BD170,INDIRECT(ADDRESS(3,BM$2,1,1)):INDIRECT(ADDRESS(1004,BM$2,1,1))),"")</f>
        <v/>
      </c>
      <c r="BN170" t="str">
        <f ca="1">IF($BT170&lt;&gt;"",SUMIF($BD$3:$BD$1004,"="&amp;$BD170,INDIRECT(ADDRESS(3,BN$2,1,1)):INDIRECT(ADDRESS(1004,BN$2,1,1))),"")</f>
        <v/>
      </c>
      <c r="BO170" t="str">
        <f ca="1">IF($BT170&lt;&gt;"",SUMIF($BD$3:$BD$1004,"="&amp;$BD170,INDIRECT(ADDRESS(3,BO$2,1,1)):INDIRECT(ADDRESS(1004,BO$2,1,1))),"")</f>
        <v/>
      </c>
      <c r="BP170" t="str">
        <f ca="1">IF($BT170&lt;&gt;"",SUMIF($BD$3:$BD$1004,"="&amp;$BD170,INDIRECT(ADDRESS(3,BP$2,1,1)):INDIRECT(ADDRESS(1004,BP$2,1,1))),"")</f>
        <v/>
      </c>
      <c r="BQ170" t="str">
        <f ca="1">IF($BT170&lt;&gt;"",SUMIF($BD$3:$BD$1004,"="&amp;$BD170,INDIRECT(ADDRESS(3,BQ$2,1,1)):INDIRECT(ADDRESS(1004,BQ$2,1,1))),"")</f>
        <v/>
      </c>
      <c r="BR170" t="str">
        <f ca="1">IF($BT170&lt;&gt;"",SUMIF($BD$3:$BD$1004,"="&amp;$BD170,INDIRECT(ADDRESS(3,BR$2,1,1)):INDIRECT(ADDRESS(1004,BR$2,1,1))),"")</f>
        <v/>
      </c>
      <c r="BS170" t="str">
        <f>IF($A170&lt;&gt;"",VLOOKUP(TRUNC(MID($A170,1,2),0),Plano_Contas!$H$3:$J$103,3,TRUE),"")</f>
        <v/>
      </c>
      <c r="BT170" t="str">
        <f t="shared" si="9"/>
        <v/>
      </c>
      <c r="BV170">
        <f>Empresas!C170</f>
        <v>0</v>
      </c>
    </row>
    <row r="171" spans="1:74" ht="13.5" hidden="1" thickBot="1" x14ac:dyDescent="0.25">
      <c r="A171" s="89"/>
      <c r="B171" s="52" t="str">
        <f>IF($A171&lt;&gt;"",VLOOKUP(""&amp;$A171,Plano_Contas!$A$3:$F$1003,6,0),"")</f>
        <v/>
      </c>
      <c r="C171" s="91"/>
      <c r="D171" s="111"/>
      <c r="E171" s="112">
        <v>0</v>
      </c>
      <c r="F171" s="87"/>
      <c r="G171" s="85"/>
      <c r="H171" s="111"/>
      <c r="I171" s="112">
        <v>0</v>
      </c>
      <c r="J171" s="87"/>
      <c r="K171" s="85"/>
      <c r="L171" s="111"/>
      <c r="M171" s="112">
        <v>0</v>
      </c>
      <c r="N171" s="87"/>
      <c r="O171" s="85"/>
      <c r="P171" s="111"/>
      <c r="Q171" s="112">
        <v>0</v>
      </c>
      <c r="R171" s="87"/>
      <c r="S171" s="85"/>
      <c r="T171" s="111"/>
      <c r="U171" s="112">
        <v>0</v>
      </c>
      <c r="V171" s="87"/>
      <c r="W171" s="85"/>
      <c r="X171" s="111"/>
      <c r="Y171" s="112">
        <v>0</v>
      </c>
      <c r="Z171" s="87"/>
      <c r="AA171" s="85"/>
      <c r="AB171" s="111"/>
      <c r="AC171" s="112">
        <v>0</v>
      </c>
      <c r="AD171" s="87"/>
      <c r="AE171" s="85"/>
      <c r="AF171" s="111"/>
      <c r="AG171" s="112">
        <v>0</v>
      </c>
      <c r="AH171" s="87"/>
      <c r="AI171" s="85"/>
      <c r="AJ171" s="111"/>
      <c r="AK171" s="112">
        <v>0</v>
      </c>
      <c r="AL171" s="87"/>
      <c r="AM171" s="85"/>
      <c r="AN171" s="111"/>
      <c r="AO171" s="112">
        <v>0</v>
      </c>
      <c r="AP171" s="87"/>
      <c r="AQ171" s="85"/>
      <c r="AR171" s="111"/>
      <c r="AS171" s="112">
        <v>0</v>
      </c>
      <c r="AT171" s="87"/>
      <c r="AU171" s="85"/>
      <c r="AV171" s="111"/>
      <c r="AW171" s="112">
        <v>0</v>
      </c>
      <c r="AX171" s="87"/>
      <c r="AY171" s="85"/>
      <c r="AZ171" s="267">
        <f t="shared" si="10"/>
        <v>0</v>
      </c>
      <c r="BA171" s="88">
        <f t="shared" si="7"/>
        <v>0</v>
      </c>
      <c r="BC171">
        <f>IF($A171&lt;&gt;"",COUNTIF($BD$3:$BD171,$BD171),0)</f>
        <v>0</v>
      </c>
      <c r="BD171" t="str">
        <f>IF($A171&lt;&gt;"",VLOOKUP(TRUNC(MID($A171,1,2),0),Plano_Contas!$H$3:$J$103,2,TRUE),"")</f>
        <v/>
      </c>
      <c r="BE171" s="201" t="str">
        <f t="shared" si="8"/>
        <v/>
      </c>
      <c r="BF171" t="str">
        <f ca="1">IF($BT171&lt;&gt;"",SUMIF($BD$3:$BD$1004,"="&amp;$BD171,INDIRECT(ADDRESS(3,BF$2,1,1)):INDIRECT(ADDRESS(1004,BF$2,1,1))),"")</f>
        <v/>
      </c>
      <c r="BG171" t="str">
        <f ca="1">IF($BT171&lt;&gt;"",SUMIF($BD$3:$BD$1004,"="&amp;$BD171,INDIRECT(ADDRESS(3,BG$2,1,1)):INDIRECT(ADDRESS(1004,BG$2,1,1))),"")</f>
        <v/>
      </c>
      <c r="BH171" t="str">
        <f ca="1">IF($BT171&lt;&gt;"",SUMIF($BD$3:$BD$1004,"="&amp;$BD171,INDIRECT(ADDRESS(3,BH$2,1,1)):INDIRECT(ADDRESS(1004,BH$2,1,1))),"")</f>
        <v/>
      </c>
      <c r="BI171" t="str">
        <f ca="1">IF($BT171&lt;&gt;"",SUMIF($BD$3:$BD$1004,"="&amp;$BD171,INDIRECT(ADDRESS(3,BI$2,1,1)):INDIRECT(ADDRESS(1004,BI$2,1,1))),"")</f>
        <v/>
      </c>
      <c r="BJ171" t="str">
        <f ca="1">IF($BT171&lt;&gt;"",SUMIF($BD$3:$BD$1004,"="&amp;$BD171,INDIRECT(ADDRESS(3,BJ$2,1,1)):INDIRECT(ADDRESS(1004,BJ$2,1,1))),"")</f>
        <v/>
      </c>
      <c r="BK171" t="str">
        <f ca="1">IF($BT171&lt;&gt;"",SUMIF($BD$3:$BD$1004,"="&amp;$BD171,INDIRECT(ADDRESS(3,BK$2,1,1)):INDIRECT(ADDRESS(1004,BK$2,1,1))),"")</f>
        <v/>
      </c>
      <c r="BL171" t="str">
        <f ca="1">IF($BT171&lt;&gt;"",SUMIF($BD$3:$BD$1004,"="&amp;$BD171,INDIRECT(ADDRESS(3,BL$2,1,1)):INDIRECT(ADDRESS(1004,BL$2,1,1))),"")</f>
        <v/>
      </c>
      <c r="BM171" t="str">
        <f ca="1">IF($BT171&lt;&gt;"",SUMIF($BD$3:$BD$1004,"="&amp;$BD171,INDIRECT(ADDRESS(3,BM$2,1,1)):INDIRECT(ADDRESS(1004,BM$2,1,1))),"")</f>
        <v/>
      </c>
      <c r="BN171" t="str">
        <f ca="1">IF($BT171&lt;&gt;"",SUMIF($BD$3:$BD$1004,"="&amp;$BD171,INDIRECT(ADDRESS(3,BN$2,1,1)):INDIRECT(ADDRESS(1004,BN$2,1,1))),"")</f>
        <v/>
      </c>
      <c r="BO171" t="str">
        <f ca="1">IF($BT171&lt;&gt;"",SUMIF($BD$3:$BD$1004,"="&amp;$BD171,INDIRECT(ADDRESS(3,BO$2,1,1)):INDIRECT(ADDRESS(1004,BO$2,1,1))),"")</f>
        <v/>
      </c>
      <c r="BP171" t="str">
        <f ca="1">IF($BT171&lt;&gt;"",SUMIF($BD$3:$BD$1004,"="&amp;$BD171,INDIRECT(ADDRESS(3,BP$2,1,1)):INDIRECT(ADDRESS(1004,BP$2,1,1))),"")</f>
        <v/>
      </c>
      <c r="BQ171" t="str">
        <f ca="1">IF($BT171&lt;&gt;"",SUMIF($BD$3:$BD$1004,"="&amp;$BD171,INDIRECT(ADDRESS(3,BQ$2,1,1)):INDIRECT(ADDRESS(1004,BQ$2,1,1))),"")</f>
        <v/>
      </c>
      <c r="BR171" t="str">
        <f ca="1">IF($BT171&lt;&gt;"",SUMIF($BD$3:$BD$1004,"="&amp;$BD171,INDIRECT(ADDRESS(3,BR$2,1,1)):INDIRECT(ADDRESS(1004,BR$2,1,1))),"")</f>
        <v/>
      </c>
      <c r="BS171" t="str">
        <f>IF($A171&lt;&gt;"",VLOOKUP(TRUNC(MID($A171,1,2),0),Plano_Contas!$H$3:$J$103,3,TRUE),"")</f>
        <v/>
      </c>
      <c r="BT171" t="str">
        <f t="shared" si="9"/>
        <v/>
      </c>
      <c r="BV171">
        <f>Empresas!C171</f>
        <v>0</v>
      </c>
    </row>
    <row r="172" spans="1:74" ht="13.5" hidden="1" thickBot="1" x14ac:dyDescent="0.25">
      <c r="A172" s="89"/>
      <c r="B172" s="52" t="str">
        <f>IF($A172&lt;&gt;"",VLOOKUP(""&amp;$A172,Plano_Contas!$A$3:$F$1003,6,0),"")</f>
        <v/>
      </c>
      <c r="C172" s="91"/>
      <c r="D172" s="111"/>
      <c r="E172" s="112">
        <v>0</v>
      </c>
      <c r="F172" s="87"/>
      <c r="G172" s="85"/>
      <c r="H172" s="111"/>
      <c r="I172" s="112">
        <v>0</v>
      </c>
      <c r="J172" s="87"/>
      <c r="K172" s="85"/>
      <c r="L172" s="111"/>
      <c r="M172" s="112">
        <v>0</v>
      </c>
      <c r="N172" s="87"/>
      <c r="O172" s="85"/>
      <c r="P172" s="111"/>
      <c r="Q172" s="112">
        <v>0</v>
      </c>
      <c r="R172" s="87"/>
      <c r="S172" s="85"/>
      <c r="T172" s="111"/>
      <c r="U172" s="112">
        <v>0</v>
      </c>
      <c r="V172" s="87"/>
      <c r="W172" s="85"/>
      <c r="X172" s="111"/>
      <c r="Y172" s="112">
        <v>0</v>
      </c>
      <c r="Z172" s="87"/>
      <c r="AA172" s="85"/>
      <c r="AB172" s="111"/>
      <c r="AC172" s="112">
        <v>0</v>
      </c>
      <c r="AD172" s="87"/>
      <c r="AE172" s="85"/>
      <c r="AF172" s="111"/>
      <c r="AG172" s="112">
        <v>0</v>
      </c>
      <c r="AH172" s="87"/>
      <c r="AI172" s="85"/>
      <c r="AJ172" s="111"/>
      <c r="AK172" s="112">
        <v>0</v>
      </c>
      <c r="AL172" s="87"/>
      <c r="AM172" s="85"/>
      <c r="AN172" s="111"/>
      <c r="AO172" s="112">
        <v>0</v>
      </c>
      <c r="AP172" s="87"/>
      <c r="AQ172" s="85"/>
      <c r="AR172" s="111"/>
      <c r="AS172" s="112">
        <v>0</v>
      </c>
      <c r="AT172" s="87"/>
      <c r="AU172" s="85"/>
      <c r="AV172" s="111"/>
      <c r="AW172" s="112">
        <v>0</v>
      </c>
      <c r="AX172" s="87"/>
      <c r="AY172" s="85"/>
      <c r="AZ172" s="267">
        <f t="shared" si="10"/>
        <v>0</v>
      </c>
      <c r="BA172" s="88">
        <f t="shared" si="7"/>
        <v>0</v>
      </c>
      <c r="BC172">
        <f>IF($A172&lt;&gt;"",COUNTIF($BD$3:$BD172,$BD172),0)</f>
        <v>0</v>
      </c>
      <c r="BD172" t="str">
        <f>IF($A172&lt;&gt;"",VLOOKUP(TRUNC(MID($A172,1,2),0),Plano_Contas!$H$3:$J$103,2,TRUE),"")</f>
        <v/>
      </c>
      <c r="BE172" s="201" t="str">
        <f t="shared" si="8"/>
        <v/>
      </c>
      <c r="BF172" t="str">
        <f ca="1">IF($BT172&lt;&gt;"",SUMIF($BD$3:$BD$1004,"="&amp;$BD172,INDIRECT(ADDRESS(3,BF$2,1,1)):INDIRECT(ADDRESS(1004,BF$2,1,1))),"")</f>
        <v/>
      </c>
      <c r="BG172" t="str">
        <f ca="1">IF($BT172&lt;&gt;"",SUMIF($BD$3:$BD$1004,"="&amp;$BD172,INDIRECT(ADDRESS(3,BG$2,1,1)):INDIRECT(ADDRESS(1004,BG$2,1,1))),"")</f>
        <v/>
      </c>
      <c r="BH172" t="str">
        <f ca="1">IF($BT172&lt;&gt;"",SUMIF($BD$3:$BD$1004,"="&amp;$BD172,INDIRECT(ADDRESS(3,BH$2,1,1)):INDIRECT(ADDRESS(1004,BH$2,1,1))),"")</f>
        <v/>
      </c>
      <c r="BI172" t="str">
        <f ca="1">IF($BT172&lt;&gt;"",SUMIF($BD$3:$BD$1004,"="&amp;$BD172,INDIRECT(ADDRESS(3,BI$2,1,1)):INDIRECT(ADDRESS(1004,BI$2,1,1))),"")</f>
        <v/>
      </c>
      <c r="BJ172" t="str">
        <f ca="1">IF($BT172&lt;&gt;"",SUMIF($BD$3:$BD$1004,"="&amp;$BD172,INDIRECT(ADDRESS(3,BJ$2,1,1)):INDIRECT(ADDRESS(1004,BJ$2,1,1))),"")</f>
        <v/>
      </c>
      <c r="BK172" t="str">
        <f ca="1">IF($BT172&lt;&gt;"",SUMIF($BD$3:$BD$1004,"="&amp;$BD172,INDIRECT(ADDRESS(3,BK$2,1,1)):INDIRECT(ADDRESS(1004,BK$2,1,1))),"")</f>
        <v/>
      </c>
      <c r="BL172" t="str">
        <f ca="1">IF($BT172&lt;&gt;"",SUMIF($BD$3:$BD$1004,"="&amp;$BD172,INDIRECT(ADDRESS(3,BL$2,1,1)):INDIRECT(ADDRESS(1004,BL$2,1,1))),"")</f>
        <v/>
      </c>
      <c r="BM172" t="str">
        <f ca="1">IF($BT172&lt;&gt;"",SUMIF($BD$3:$BD$1004,"="&amp;$BD172,INDIRECT(ADDRESS(3,BM$2,1,1)):INDIRECT(ADDRESS(1004,BM$2,1,1))),"")</f>
        <v/>
      </c>
      <c r="BN172" t="str">
        <f ca="1">IF($BT172&lt;&gt;"",SUMIF($BD$3:$BD$1004,"="&amp;$BD172,INDIRECT(ADDRESS(3,BN$2,1,1)):INDIRECT(ADDRESS(1004,BN$2,1,1))),"")</f>
        <v/>
      </c>
      <c r="BO172" t="str">
        <f ca="1">IF($BT172&lt;&gt;"",SUMIF($BD$3:$BD$1004,"="&amp;$BD172,INDIRECT(ADDRESS(3,BO$2,1,1)):INDIRECT(ADDRESS(1004,BO$2,1,1))),"")</f>
        <v/>
      </c>
      <c r="BP172" t="str">
        <f ca="1">IF($BT172&lt;&gt;"",SUMIF($BD$3:$BD$1004,"="&amp;$BD172,INDIRECT(ADDRESS(3,BP$2,1,1)):INDIRECT(ADDRESS(1004,BP$2,1,1))),"")</f>
        <v/>
      </c>
      <c r="BQ172" t="str">
        <f ca="1">IF($BT172&lt;&gt;"",SUMIF($BD$3:$BD$1004,"="&amp;$BD172,INDIRECT(ADDRESS(3,BQ$2,1,1)):INDIRECT(ADDRESS(1004,BQ$2,1,1))),"")</f>
        <v/>
      </c>
      <c r="BR172" t="str">
        <f ca="1">IF($BT172&lt;&gt;"",SUMIF($BD$3:$BD$1004,"="&amp;$BD172,INDIRECT(ADDRESS(3,BR$2,1,1)):INDIRECT(ADDRESS(1004,BR$2,1,1))),"")</f>
        <v/>
      </c>
      <c r="BS172" t="str">
        <f>IF($A172&lt;&gt;"",VLOOKUP(TRUNC(MID($A172,1,2),0),Plano_Contas!$H$3:$J$103,3,TRUE),"")</f>
        <v/>
      </c>
      <c r="BT172" t="str">
        <f t="shared" si="9"/>
        <v/>
      </c>
      <c r="BV172">
        <f>Empresas!C172</f>
        <v>0</v>
      </c>
    </row>
    <row r="173" spans="1:74" ht="13.5" hidden="1" thickBot="1" x14ac:dyDescent="0.25">
      <c r="A173" s="89"/>
      <c r="B173" s="52" t="str">
        <f>IF($A173&lt;&gt;"",VLOOKUP(""&amp;$A173,Plano_Contas!$A$3:$F$1003,6,0),"")</f>
        <v/>
      </c>
      <c r="C173" s="91"/>
      <c r="D173" s="111"/>
      <c r="E173" s="112">
        <v>0</v>
      </c>
      <c r="F173" s="87"/>
      <c r="G173" s="85"/>
      <c r="H173" s="111"/>
      <c r="I173" s="112">
        <v>0</v>
      </c>
      <c r="J173" s="87"/>
      <c r="K173" s="85"/>
      <c r="L173" s="111"/>
      <c r="M173" s="112">
        <v>0</v>
      </c>
      <c r="N173" s="87"/>
      <c r="O173" s="85"/>
      <c r="P173" s="111"/>
      <c r="Q173" s="112">
        <v>0</v>
      </c>
      <c r="R173" s="87"/>
      <c r="S173" s="85"/>
      <c r="T173" s="111"/>
      <c r="U173" s="112">
        <v>0</v>
      </c>
      <c r="V173" s="87"/>
      <c r="W173" s="85"/>
      <c r="X173" s="111"/>
      <c r="Y173" s="112">
        <v>0</v>
      </c>
      <c r="Z173" s="87"/>
      <c r="AA173" s="85"/>
      <c r="AB173" s="111"/>
      <c r="AC173" s="112">
        <v>0</v>
      </c>
      <c r="AD173" s="87"/>
      <c r="AE173" s="85"/>
      <c r="AF173" s="111"/>
      <c r="AG173" s="112">
        <v>0</v>
      </c>
      <c r="AH173" s="87"/>
      <c r="AI173" s="85"/>
      <c r="AJ173" s="111"/>
      <c r="AK173" s="112">
        <v>0</v>
      </c>
      <c r="AL173" s="87"/>
      <c r="AM173" s="85"/>
      <c r="AN173" s="111"/>
      <c r="AO173" s="112">
        <v>0</v>
      </c>
      <c r="AP173" s="87"/>
      <c r="AQ173" s="85"/>
      <c r="AR173" s="111"/>
      <c r="AS173" s="112">
        <v>0</v>
      </c>
      <c r="AT173" s="87"/>
      <c r="AU173" s="85"/>
      <c r="AV173" s="111"/>
      <c r="AW173" s="112">
        <v>0</v>
      </c>
      <c r="AX173" s="87"/>
      <c r="AY173" s="85"/>
      <c r="AZ173" s="267">
        <f t="shared" si="10"/>
        <v>0</v>
      </c>
      <c r="BA173" s="88">
        <f t="shared" si="7"/>
        <v>0</v>
      </c>
      <c r="BC173">
        <f>IF($A173&lt;&gt;"",COUNTIF($BD$3:$BD173,$BD173),0)</f>
        <v>0</v>
      </c>
      <c r="BD173" t="str">
        <f>IF($A173&lt;&gt;"",VLOOKUP(TRUNC(MID($A173,1,2),0),Plano_Contas!$H$3:$J$103,2,TRUE),"")</f>
        <v/>
      </c>
      <c r="BE173" s="201" t="str">
        <f t="shared" si="8"/>
        <v/>
      </c>
      <c r="BF173" t="str">
        <f ca="1">IF($BT173&lt;&gt;"",SUMIF($BD$3:$BD$1004,"="&amp;$BD173,INDIRECT(ADDRESS(3,BF$2,1,1)):INDIRECT(ADDRESS(1004,BF$2,1,1))),"")</f>
        <v/>
      </c>
      <c r="BG173" t="str">
        <f ca="1">IF($BT173&lt;&gt;"",SUMIF($BD$3:$BD$1004,"="&amp;$BD173,INDIRECT(ADDRESS(3,BG$2,1,1)):INDIRECT(ADDRESS(1004,BG$2,1,1))),"")</f>
        <v/>
      </c>
      <c r="BH173" t="str">
        <f ca="1">IF($BT173&lt;&gt;"",SUMIF($BD$3:$BD$1004,"="&amp;$BD173,INDIRECT(ADDRESS(3,BH$2,1,1)):INDIRECT(ADDRESS(1004,BH$2,1,1))),"")</f>
        <v/>
      </c>
      <c r="BI173" t="str">
        <f ca="1">IF($BT173&lt;&gt;"",SUMIF($BD$3:$BD$1004,"="&amp;$BD173,INDIRECT(ADDRESS(3,BI$2,1,1)):INDIRECT(ADDRESS(1004,BI$2,1,1))),"")</f>
        <v/>
      </c>
      <c r="BJ173" t="str">
        <f ca="1">IF($BT173&lt;&gt;"",SUMIF($BD$3:$BD$1004,"="&amp;$BD173,INDIRECT(ADDRESS(3,BJ$2,1,1)):INDIRECT(ADDRESS(1004,BJ$2,1,1))),"")</f>
        <v/>
      </c>
      <c r="BK173" t="str">
        <f ca="1">IF($BT173&lt;&gt;"",SUMIF($BD$3:$BD$1004,"="&amp;$BD173,INDIRECT(ADDRESS(3,BK$2,1,1)):INDIRECT(ADDRESS(1004,BK$2,1,1))),"")</f>
        <v/>
      </c>
      <c r="BL173" t="str">
        <f ca="1">IF($BT173&lt;&gt;"",SUMIF($BD$3:$BD$1004,"="&amp;$BD173,INDIRECT(ADDRESS(3,BL$2,1,1)):INDIRECT(ADDRESS(1004,BL$2,1,1))),"")</f>
        <v/>
      </c>
      <c r="BM173" t="str">
        <f ca="1">IF($BT173&lt;&gt;"",SUMIF($BD$3:$BD$1004,"="&amp;$BD173,INDIRECT(ADDRESS(3,BM$2,1,1)):INDIRECT(ADDRESS(1004,BM$2,1,1))),"")</f>
        <v/>
      </c>
      <c r="BN173" t="str">
        <f ca="1">IF($BT173&lt;&gt;"",SUMIF($BD$3:$BD$1004,"="&amp;$BD173,INDIRECT(ADDRESS(3,BN$2,1,1)):INDIRECT(ADDRESS(1004,BN$2,1,1))),"")</f>
        <v/>
      </c>
      <c r="BO173" t="str">
        <f ca="1">IF($BT173&lt;&gt;"",SUMIF($BD$3:$BD$1004,"="&amp;$BD173,INDIRECT(ADDRESS(3,BO$2,1,1)):INDIRECT(ADDRESS(1004,BO$2,1,1))),"")</f>
        <v/>
      </c>
      <c r="BP173" t="str">
        <f ca="1">IF($BT173&lt;&gt;"",SUMIF($BD$3:$BD$1004,"="&amp;$BD173,INDIRECT(ADDRESS(3,BP$2,1,1)):INDIRECT(ADDRESS(1004,BP$2,1,1))),"")</f>
        <v/>
      </c>
      <c r="BQ173" t="str">
        <f ca="1">IF($BT173&lt;&gt;"",SUMIF($BD$3:$BD$1004,"="&amp;$BD173,INDIRECT(ADDRESS(3,BQ$2,1,1)):INDIRECT(ADDRESS(1004,BQ$2,1,1))),"")</f>
        <v/>
      </c>
      <c r="BR173" t="str">
        <f ca="1">IF($BT173&lt;&gt;"",SUMIF($BD$3:$BD$1004,"="&amp;$BD173,INDIRECT(ADDRESS(3,BR$2,1,1)):INDIRECT(ADDRESS(1004,BR$2,1,1))),"")</f>
        <v/>
      </c>
      <c r="BS173" t="str">
        <f>IF($A173&lt;&gt;"",VLOOKUP(TRUNC(MID($A173,1,2),0),Plano_Contas!$H$3:$J$103,3,TRUE),"")</f>
        <v/>
      </c>
      <c r="BT173" t="str">
        <f t="shared" si="9"/>
        <v/>
      </c>
      <c r="BV173">
        <f>Empresas!C173</f>
        <v>0</v>
      </c>
    </row>
    <row r="174" spans="1:74" ht="13.5" hidden="1" thickBot="1" x14ac:dyDescent="0.25">
      <c r="A174" s="89"/>
      <c r="B174" s="52" t="str">
        <f>IF($A174&lt;&gt;"",VLOOKUP(""&amp;$A174,Plano_Contas!$A$3:$F$1003,6,0),"")</f>
        <v/>
      </c>
      <c r="C174" s="91"/>
      <c r="D174" s="111"/>
      <c r="E174" s="112">
        <v>0</v>
      </c>
      <c r="F174" s="87"/>
      <c r="G174" s="85"/>
      <c r="H174" s="111"/>
      <c r="I174" s="112">
        <v>0</v>
      </c>
      <c r="J174" s="87"/>
      <c r="K174" s="85"/>
      <c r="L174" s="111"/>
      <c r="M174" s="112">
        <v>0</v>
      </c>
      <c r="N174" s="87"/>
      <c r="O174" s="85"/>
      <c r="P174" s="111"/>
      <c r="Q174" s="112">
        <v>0</v>
      </c>
      <c r="R174" s="87"/>
      <c r="S174" s="85"/>
      <c r="T174" s="111"/>
      <c r="U174" s="112">
        <v>0</v>
      </c>
      <c r="V174" s="87"/>
      <c r="W174" s="85"/>
      <c r="X174" s="111"/>
      <c r="Y174" s="112">
        <v>0</v>
      </c>
      <c r="Z174" s="87"/>
      <c r="AA174" s="85"/>
      <c r="AB174" s="111"/>
      <c r="AC174" s="112">
        <v>0</v>
      </c>
      <c r="AD174" s="87"/>
      <c r="AE174" s="85"/>
      <c r="AF174" s="111"/>
      <c r="AG174" s="112">
        <v>0</v>
      </c>
      <c r="AH174" s="87"/>
      <c r="AI174" s="85"/>
      <c r="AJ174" s="111"/>
      <c r="AK174" s="112">
        <v>0</v>
      </c>
      <c r="AL174" s="87"/>
      <c r="AM174" s="85"/>
      <c r="AN174" s="111"/>
      <c r="AO174" s="112">
        <v>0</v>
      </c>
      <c r="AP174" s="87"/>
      <c r="AQ174" s="85"/>
      <c r="AR174" s="111"/>
      <c r="AS174" s="112">
        <v>0</v>
      </c>
      <c r="AT174" s="87"/>
      <c r="AU174" s="85"/>
      <c r="AV174" s="111"/>
      <c r="AW174" s="112">
        <v>0</v>
      </c>
      <c r="AX174" s="87"/>
      <c r="AY174" s="85"/>
      <c r="AZ174" s="267">
        <f t="shared" si="10"/>
        <v>0</v>
      </c>
      <c r="BA174" s="88">
        <f t="shared" si="7"/>
        <v>0</v>
      </c>
      <c r="BC174">
        <f>IF($A174&lt;&gt;"",COUNTIF($BD$3:$BD174,$BD174),0)</f>
        <v>0</v>
      </c>
      <c r="BD174" t="str">
        <f>IF($A174&lt;&gt;"",VLOOKUP(TRUNC(MID($A174,1,2),0),Plano_Contas!$H$3:$J$103,2,TRUE),"")</f>
        <v/>
      </c>
      <c r="BE174" s="201" t="str">
        <f t="shared" si="8"/>
        <v/>
      </c>
      <c r="BF174" t="str">
        <f ca="1">IF($BT174&lt;&gt;"",SUMIF($BD$3:$BD$1004,"="&amp;$BD174,INDIRECT(ADDRESS(3,BF$2,1,1)):INDIRECT(ADDRESS(1004,BF$2,1,1))),"")</f>
        <v/>
      </c>
      <c r="BG174" t="str">
        <f ca="1">IF($BT174&lt;&gt;"",SUMIF($BD$3:$BD$1004,"="&amp;$BD174,INDIRECT(ADDRESS(3,BG$2,1,1)):INDIRECT(ADDRESS(1004,BG$2,1,1))),"")</f>
        <v/>
      </c>
      <c r="BH174" t="str">
        <f ca="1">IF($BT174&lt;&gt;"",SUMIF($BD$3:$BD$1004,"="&amp;$BD174,INDIRECT(ADDRESS(3,BH$2,1,1)):INDIRECT(ADDRESS(1004,BH$2,1,1))),"")</f>
        <v/>
      </c>
      <c r="BI174" t="str">
        <f ca="1">IF($BT174&lt;&gt;"",SUMIF($BD$3:$BD$1004,"="&amp;$BD174,INDIRECT(ADDRESS(3,BI$2,1,1)):INDIRECT(ADDRESS(1004,BI$2,1,1))),"")</f>
        <v/>
      </c>
      <c r="BJ174" t="str">
        <f ca="1">IF($BT174&lt;&gt;"",SUMIF($BD$3:$BD$1004,"="&amp;$BD174,INDIRECT(ADDRESS(3,BJ$2,1,1)):INDIRECT(ADDRESS(1004,BJ$2,1,1))),"")</f>
        <v/>
      </c>
      <c r="BK174" t="str">
        <f ca="1">IF($BT174&lt;&gt;"",SUMIF($BD$3:$BD$1004,"="&amp;$BD174,INDIRECT(ADDRESS(3,BK$2,1,1)):INDIRECT(ADDRESS(1004,BK$2,1,1))),"")</f>
        <v/>
      </c>
      <c r="BL174" t="str">
        <f ca="1">IF($BT174&lt;&gt;"",SUMIF($BD$3:$BD$1004,"="&amp;$BD174,INDIRECT(ADDRESS(3,BL$2,1,1)):INDIRECT(ADDRESS(1004,BL$2,1,1))),"")</f>
        <v/>
      </c>
      <c r="BM174" t="str">
        <f ca="1">IF($BT174&lt;&gt;"",SUMIF($BD$3:$BD$1004,"="&amp;$BD174,INDIRECT(ADDRESS(3,BM$2,1,1)):INDIRECT(ADDRESS(1004,BM$2,1,1))),"")</f>
        <v/>
      </c>
      <c r="BN174" t="str">
        <f ca="1">IF($BT174&lt;&gt;"",SUMIF($BD$3:$BD$1004,"="&amp;$BD174,INDIRECT(ADDRESS(3,BN$2,1,1)):INDIRECT(ADDRESS(1004,BN$2,1,1))),"")</f>
        <v/>
      </c>
      <c r="BO174" t="str">
        <f ca="1">IF($BT174&lt;&gt;"",SUMIF($BD$3:$BD$1004,"="&amp;$BD174,INDIRECT(ADDRESS(3,BO$2,1,1)):INDIRECT(ADDRESS(1004,BO$2,1,1))),"")</f>
        <v/>
      </c>
      <c r="BP174" t="str">
        <f ca="1">IF($BT174&lt;&gt;"",SUMIF($BD$3:$BD$1004,"="&amp;$BD174,INDIRECT(ADDRESS(3,BP$2,1,1)):INDIRECT(ADDRESS(1004,BP$2,1,1))),"")</f>
        <v/>
      </c>
      <c r="BQ174" t="str">
        <f ca="1">IF($BT174&lt;&gt;"",SUMIF($BD$3:$BD$1004,"="&amp;$BD174,INDIRECT(ADDRESS(3,BQ$2,1,1)):INDIRECT(ADDRESS(1004,BQ$2,1,1))),"")</f>
        <v/>
      </c>
      <c r="BR174" t="str">
        <f ca="1">IF($BT174&lt;&gt;"",SUMIF($BD$3:$BD$1004,"="&amp;$BD174,INDIRECT(ADDRESS(3,BR$2,1,1)):INDIRECT(ADDRESS(1004,BR$2,1,1))),"")</f>
        <v/>
      </c>
      <c r="BS174" t="str">
        <f>IF($A174&lt;&gt;"",VLOOKUP(TRUNC(MID($A174,1,2),0),Plano_Contas!$H$3:$J$103,3,TRUE),"")</f>
        <v/>
      </c>
      <c r="BT174" t="str">
        <f t="shared" si="9"/>
        <v/>
      </c>
      <c r="BV174">
        <f>Empresas!C174</f>
        <v>0</v>
      </c>
    </row>
    <row r="175" spans="1:74" ht="13.5" hidden="1" thickBot="1" x14ac:dyDescent="0.25">
      <c r="A175" s="89"/>
      <c r="B175" s="52" t="str">
        <f>IF($A175&lt;&gt;"",VLOOKUP(""&amp;$A175,Plano_Contas!$A$3:$F$1003,6,0),"")</f>
        <v/>
      </c>
      <c r="C175" s="91"/>
      <c r="D175" s="111"/>
      <c r="E175" s="112">
        <v>0</v>
      </c>
      <c r="F175" s="87"/>
      <c r="G175" s="85"/>
      <c r="H175" s="111"/>
      <c r="I175" s="112">
        <v>0</v>
      </c>
      <c r="J175" s="87"/>
      <c r="K175" s="85"/>
      <c r="L175" s="111"/>
      <c r="M175" s="112">
        <v>0</v>
      </c>
      <c r="N175" s="87"/>
      <c r="O175" s="85"/>
      <c r="P175" s="111"/>
      <c r="Q175" s="112">
        <v>0</v>
      </c>
      <c r="R175" s="87"/>
      <c r="S175" s="85"/>
      <c r="T175" s="111"/>
      <c r="U175" s="112">
        <v>0</v>
      </c>
      <c r="V175" s="87"/>
      <c r="W175" s="85"/>
      <c r="X175" s="111"/>
      <c r="Y175" s="112">
        <v>0</v>
      </c>
      <c r="Z175" s="87"/>
      <c r="AA175" s="85"/>
      <c r="AB175" s="111"/>
      <c r="AC175" s="112">
        <v>0</v>
      </c>
      <c r="AD175" s="87"/>
      <c r="AE175" s="85"/>
      <c r="AF175" s="111"/>
      <c r="AG175" s="112">
        <v>0</v>
      </c>
      <c r="AH175" s="87"/>
      <c r="AI175" s="85"/>
      <c r="AJ175" s="111"/>
      <c r="AK175" s="112">
        <v>0</v>
      </c>
      <c r="AL175" s="87"/>
      <c r="AM175" s="85"/>
      <c r="AN175" s="111"/>
      <c r="AO175" s="112">
        <v>0</v>
      </c>
      <c r="AP175" s="87"/>
      <c r="AQ175" s="85"/>
      <c r="AR175" s="111"/>
      <c r="AS175" s="112">
        <v>0</v>
      </c>
      <c r="AT175" s="87"/>
      <c r="AU175" s="85"/>
      <c r="AV175" s="111"/>
      <c r="AW175" s="112">
        <v>0</v>
      </c>
      <c r="AX175" s="87"/>
      <c r="AY175" s="85"/>
      <c r="AZ175" s="267">
        <f t="shared" si="10"/>
        <v>0</v>
      </c>
      <c r="BA175" s="88">
        <f t="shared" si="7"/>
        <v>0</v>
      </c>
      <c r="BC175">
        <f>IF($A175&lt;&gt;"",COUNTIF($BD$3:$BD175,$BD175),0)</f>
        <v>0</v>
      </c>
      <c r="BD175" t="str">
        <f>IF($A175&lt;&gt;"",VLOOKUP(TRUNC(MID($A175,1,2),0),Plano_Contas!$H$3:$J$103,2,TRUE),"")</f>
        <v/>
      </c>
      <c r="BE175" s="201" t="str">
        <f t="shared" si="8"/>
        <v/>
      </c>
      <c r="BF175" t="str">
        <f ca="1">IF($BT175&lt;&gt;"",SUMIF($BD$3:$BD$1004,"="&amp;$BD175,INDIRECT(ADDRESS(3,BF$2,1,1)):INDIRECT(ADDRESS(1004,BF$2,1,1))),"")</f>
        <v/>
      </c>
      <c r="BG175" t="str">
        <f ca="1">IF($BT175&lt;&gt;"",SUMIF($BD$3:$BD$1004,"="&amp;$BD175,INDIRECT(ADDRESS(3,BG$2,1,1)):INDIRECT(ADDRESS(1004,BG$2,1,1))),"")</f>
        <v/>
      </c>
      <c r="BH175" t="str">
        <f ca="1">IF($BT175&lt;&gt;"",SUMIF($BD$3:$BD$1004,"="&amp;$BD175,INDIRECT(ADDRESS(3,BH$2,1,1)):INDIRECT(ADDRESS(1004,BH$2,1,1))),"")</f>
        <v/>
      </c>
      <c r="BI175" t="str">
        <f ca="1">IF($BT175&lt;&gt;"",SUMIF($BD$3:$BD$1004,"="&amp;$BD175,INDIRECT(ADDRESS(3,BI$2,1,1)):INDIRECT(ADDRESS(1004,BI$2,1,1))),"")</f>
        <v/>
      </c>
      <c r="BJ175" t="str">
        <f ca="1">IF($BT175&lt;&gt;"",SUMIF($BD$3:$BD$1004,"="&amp;$BD175,INDIRECT(ADDRESS(3,BJ$2,1,1)):INDIRECT(ADDRESS(1004,BJ$2,1,1))),"")</f>
        <v/>
      </c>
      <c r="BK175" t="str">
        <f ca="1">IF($BT175&lt;&gt;"",SUMIF($BD$3:$BD$1004,"="&amp;$BD175,INDIRECT(ADDRESS(3,BK$2,1,1)):INDIRECT(ADDRESS(1004,BK$2,1,1))),"")</f>
        <v/>
      </c>
      <c r="BL175" t="str">
        <f ca="1">IF($BT175&lt;&gt;"",SUMIF($BD$3:$BD$1004,"="&amp;$BD175,INDIRECT(ADDRESS(3,BL$2,1,1)):INDIRECT(ADDRESS(1004,BL$2,1,1))),"")</f>
        <v/>
      </c>
      <c r="BM175" t="str">
        <f ca="1">IF($BT175&lt;&gt;"",SUMIF($BD$3:$BD$1004,"="&amp;$BD175,INDIRECT(ADDRESS(3,BM$2,1,1)):INDIRECT(ADDRESS(1004,BM$2,1,1))),"")</f>
        <v/>
      </c>
      <c r="BN175" t="str">
        <f ca="1">IF($BT175&lt;&gt;"",SUMIF($BD$3:$BD$1004,"="&amp;$BD175,INDIRECT(ADDRESS(3,BN$2,1,1)):INDIRECT(ADDRESS(1004,BN$2,1,1))),"")</f>
        <v/>
      </c>
      <c r="BO175" t="str">
        <f ca="1">IF($BT175&lt;&gt;"",SUMIF($BD$3:$BD$1004,"="&amp;$BD175,INDIRECT(ADDRESS(3,BO$2,1,1)):INDIRECT(ADDRESS(1004,BO$2,1,1))),"")</f>
        <v/>
      </c>
      <c r="BP175" t="str">
        <f ca="1">IF($BT175&lt;&gt;"",SUMIF($BD$3:$BD$1004,"="&amp;$BD175,INDIRECT(ADDRESS(3,BP$2,1,1)):INDIRECT(ADDRESS(1004,BP$2,1,1))),"")</f>
        <v/>
      </c>
      <c r="BQ175" t="str">
        <f ca="1">IF($BT175&lt;&gt;"",SUMIF($BD$3:$BD$1004,"="&amp;$BD175,INDIRECT(ADDRESS(3,BQ$2,1,1)):INDIRECT(ADDRESS(1004,BQ$2,1,1))),"")</f>
        <v/>
      </c>
      <c r="BR175" t="str">
        <f ca="1">IF($BT175&lt;&gt;"",SUMIF($BD$3:$BD$1004,"="&amp;$BD175,INDIRECT(ADDRESS(3,BR$2,1,1)):INDIRECT(ADDRESS(1004,BR$2,1,1))),"")</f>
        <v/>
      </c>
      <c r="BS175" t="str">
        <f>IF($A175&lt;&gt;"",VLOOKUP(TRUNC(MID($A175,1,2),0),Plano_Contas!$H$3:$J$103,3,TRUE),"")</f>
        <v/>
      </c>
      <c r="BT175" t="str">
        <f t="shared" si="9"/>
        <v/>
      </c>
      <c r="BV175">
        <f>Empresas!C175</f>
        <v>0</v>
      </c>
    </row>
    <row r="176" spans="1:74" ht="13.5" hidden="1" thickBot="1" x14ac:dyDescent="0.25">
      <c r="A176" s="89"/>
      <c r="B176" s="52" t="str">
        <f>IF($A176&lt;&gt;"",VLOOKUP(""&amp;$A176,Plano_Contas!$A$3:$F$1003,6,0),"")</f>
        <v/>
      </c>
      <c r="C176" s="91"/>
      <c r="D176" s="111"/>
      <c r="E176" s="112">
        <v>0</v>
      </c>
      <c r="F176" s="87"/>
      <c r="G176" s="85"/>
      <c r="H176" s="111"/>
      <c r="I176" s="112">
        <v>0</v>
      </c>
      <c r="J176" s="87"/>
      <c r="K176" s="85"/>
      <c r="L176" s="111"/>
      <c r="M176" s="112">
        <v>0</v>
      </c>
      <c r="N176" s="87"/>
      <c r="O176" s="85"/>
      <c r="P176" s="111"/>
      <c r="Q176" s="112">
        <v>0</v>
      </c>
      <c r="R176" s="87"/>
      <c r="S176" s="85"/>
      <c r="T176" s="111"/>
      <c r="U176" s="112">
        <v>0</v>
      </c>
      <c r="V176" s="87"/>
      <c r="W176" s="85"/>
      <c r="X176" s="111"/>
      <c r="Y176" s="112">
        <v>0</v>
      </c>
      <c r="Z176" s="87"/>
      <c r="AA176" s="85"/>
      <c r="AB176" s="111"/>
      <c r="AC176" s="112">
        <v>0</v>
      </c>
      <c r="AD176" s="87"/>
      <c r="AE176" s="85"/>
      <c r="AF176" s="111"/>
      <c r="AG176" s="112">
        <v>0</v>
      </c>
      <c r="AH176" s="87"/>
      <c r="AI176" s="85"/>
      <c r="AJ176" s="111"/>
      <c r="AK176" s="112">
        <v>0</v>
      </c>
      <c r="AL176" s="87"/>
      <c r="AM176" s="85"/>
      <c r="AN176" s="111"/>
      <c r="AO176" s="112">
        <v>0</v>
      </c>
      <c r="AP176" s="87"/>
      <c r="AQ176" s="85"/>
      <c r="AR176" s="111"/>
      <c r="AS176" s="112">
        <v>0</v>
      </c>
      <c r="AT176" s="87"/>
      <c r="AU176" s="85"/>
      <c r="AV176" s="111"/>
      <c r="AW176" s="112">
        <v>0</v>
      </c>
      <c r="AX176" s="87"/>
      <c r="AY176" s="85"/>
      <c r="AZ176" s="267">
        <f t="shared" si="10"/>
        <v>0</v>
      </c>
      <c r="BA176" s="88">
        <f t="shared" si="7"/>
        <v>0</v>
      </c>
      <c r="BC176">
        <f>IF($A176&lt;&gt;"",COUNTIF($BD$3:$BD176,$BD176),0)</f>
        <v>0</v>
      </c>
      <c r="BD176" t="str">
        <f>IF($A176&lt;&gt;"",VLOOKUP(TRUNC(MID($A176,1,2),0),Plano_Contas!$H$3:$J$103,2,TRUE),"")</f>
        <v/>
      </c>
      <c r="BE176" s="201" t="str">
        <f t="shared" si="8"/>
        <v/>
      </c>
      <c r="BF176" t="str">
        <f ca="1">IF($BT176&lt;&gt;"",SUMIF($BD$3:$BD$1004,"="&amp;$BD176,INDIRECT(ADDRESS(3,BF$2,1,1)):INDIRECT(ADDRESS(1004,BF$2,1,1))),"")</f>
        <v/>
      </c>
      <c r="BG176" t="str">
        <f ca="1">IF($BT176&lt;&gt;"",SUMIF($BD$3:$BD$1004,"="&amp;$BD176,INDIRECT(ADDRESS(3,BG$2,1,1)):INDIRECT(ADDRESS(1004,BG$2,1,1))),"")</f>
        <v/>
      </c>
      <c r="BH176" t="str">
        <f ca="1">IF($BT176&lt;&gt;"",SUMIF($BD$3:$BD$1004,"="&amp;$BD176,INDIRECT(ADDRESS(3,BH$2,1,1)):INDIRECT(ADDRESS(1004,BH$2,1,1))),"")</f>
        <v/>
      </c>
      <c r="BI176" t="str">
        <f ca="1">IF($BT176&lt;&gt;"",SUMIF($BD$3:$BD$1004,"="&amp;$BD176,INDIRECT(ADDRESS(3,BI$2,1,1)):INDIRECT(ADDRESS(1004,BI$2,1,1))),"")</f>
        <v/>
      </c>
      <c r="BJ176" t="str">
        <f ca="1">IF($BT176&lt;&gt;"",SUMIF($BD$3:$BD$1004,"="&amp;$BD176,INDIRECT(ADDRESS(3,BJ$2,1,1)):INDIRECT(ADDRESS(1004,BJ$2,1,1))),"")</f>
        <v/>
      </c>
      <c r="BK176" t="str">
        <f ca="1">IF($BT176&lt;&gt;"",SUMIF($BD$3:$BD$1004,"="&amp;$BD176,INDIRECT(ADDRESS(3,BK$2,1,1)):INDIRECT(ADDRESS(1004,BK$2,1,1))),"")</f>
        <v/>
      </c>
      <c r="BL176" t="str">
        <f ca="1">IF($BT176&lt;&gt;"",SUMIF($BD$3:$BD$1004,"="&amp;$BD176,INDIRECT(ADDRESS(3,BL$2,1,1)):INDIRECT(ADDRESS(1004,BL$2,1,1))),"")</f>
        <v/>
      </c>
      <c r="BM176" t="str">
        <f ca="1">IF($BT176&lt;&gt;"",SUMIF($BD$3:$BD$1004,"="&amp;$BD176,INDIRECT(ADDRESS(3,BM$2,1,1)):INDIRECT(ADDRESS(1004,BM$2,1,1))),"")</f>
        <v/>
      </c>
      <c r="BN176" t="str">
        <f ca="1">IF($BT176&lt;&gt;"",SUMIF($BD$3:$BD$1004,"="&amp;$BD176,INDIRECT(ADDRESS(3,BN$2,1,1)):INDIRECT(ADDRESS(1004,BN$2,1,1))),"")</f>
        <v/>
      </c>
      <c r="BO176" t="str">
        <f ca="1">IF($BT176&lt;&gt;"",SUMIF($BD$3:$BD$1004,"="&amp;$BD176,INDIRECT(ADDRESS(3,BO$2,1,1)):INDIRECT(ADDRESS(1004,BO$2,1,1))),"")</f>
        <v/>
      </c>
      <c r="BP176" t="str">
        <f ca="1">IF($BT176&lt;&gt;"",SUMIF($BD$3:$BD$1004,"="&amp;$BD176,INDIRECT(ADDRESS(3,BP$2,1,1)):INDIRECT(ADDRESS(1004,BP$2,1,1))),"")</f>
        <v/>
      </c>
      <c r="BQ176" t="str">
        <f ca="1">IF($BT176&lt;&gt;"",SUMIF($BD$3:$BD$1004,"="&amp;$BD176,INDIRECT(ADDRESS(3,BQ$2,1,1)):INDIRECT(ADDRESS(1004,BQ$2,1,1))),"")</f>
        <v/>
      </c>
      <c r="BR176" t="str">
        <f ca="1">IF($BT176&lt;&gt;"",SUMIF($BD$3:$BD$1004,"="&amp;$BD176,INDIRECT(ADDRESS(3,BR$2,1,1)):INDIRECT(ADDRESS(1004,BR$2,1,1))),"")</f>
        <v/>
      </c>
      <c r="BS176" t="str">
        <f>IF($A176&lt;&gt;"",VLOOKUP(TRUNC(MID($A176,1,2),0),Plano_Contas!$H$3:$J$103,3,TRUE),"")</f>
        <v/>
      </c>
      <c r="BT176" t="str">
        <f t="shared" si="9"/>
        <v/>
      </c>
      <c r="BV176">
        <f>Empresas!C176</f>
        <v>0</v>
      </c>
    </row>
    <row r="177" spans="1:74" ht="13.5" hidden="1" thickBot="1" x14ac:dyDescent="0.25">
      <c r="A177" s="89"/>
      <c r="B177" s="52" t="str">
        <f>IF($A177&lt;&gt;"",VLOOKUP(""&amp;$A177,Plano_Contas!$A$3:$F$1003,6,0),"")</f>
        <v/>
      </c>
      <c r="C177" s="91"/>
      <c r="D177" s="111"/>
      <c r="E177" s="112">
        <v>0</v>
      </c>
      <c r="F177" s="87"/>
      <c r="G177" s="85"/>
      <c r="H177" s="111"/>
      <c r="I177" s="112">
        <v>0</v>
      </c>
      <c r="J177" s="87"/>
      <c r="K177" s="85"/>
      <c r="L177" s="111"/>
      <c r="M177" s="112">
        <v>0</v>
      </c>
      <c r="N177" s="87"/>
      <c r="O177" s="85"/>
      <c r="P177" s="111"/>
      <c r="Q177" s="112">
        <v>0</v>
      </c>
      <c r="R177" s="87"/>
      <c r="S177" s="85"/>
      <c r="T177" s="111"/>
      <c r="U177" s="112">
        <v>0</v>
      </c>
      <c r="V177" s="87"/>
      <c r="W177" s="85"/>
      <c r="X177" s="111"/>
      <c r="Y177" s="112">
        <v>0</v>
      </c>
      <c r="Z177" s="87"/>
      <c r="AA177" s="85"/>
      <c r="AB177" s="111"/>
      <c r="AC177" s="112">
        <v>0</v>
      </c>
      <c r="AD177" s="87"/>
      <c r="AE177" s="85"/>
      <c r="AF177" s="111"/>
      <c r="AG177" s="112">
        <v>0</v>
      </c>
      <c r="AH177" s="87"/>
      <c r="AI177" s="85"/>
      <c r="AJ177" s="111"/>
      <c r="AK177" s="112">
        <v>0</v>
      </c>
      <c r="AL177" s="87"/>
      <c r="AM177" s="85"/>
      <c r="AN177" s="111"/>
      <c r="AO177" s="112">
        <v>0</v>
      </c>
      <c r="AP177" s="87"/>
      <c r="AQ177" s="85"/>
      <c r="AR177" s="111"/>
      <c r="AS177" s="112">
        <v>0</v>
      </c>
      <c r="AT177" s="87"/>
      <c r="AU177" s="85"/>
      <c r="AV177" s="111"/>
      <c r="AW177" s="112">
        <v>0</v>
      </c>
      <c r="AX177" s="87"/>
      <c r="AY177" s="85"/>
      <c r="AZ177" s="267">
        <f t="shared" si="10"/>
        <v>0</v>
      </c>
      <c r="BA177" s="88">
        <f t="shared" si="7"/>
        <v>0</v>
      </c>
      <c r="BC177">
        <f>IF($A177&lt;&gt;"",COUNTIF($BD$3:$BD177,$BD177),0)</f>
        <v>0</v>
      </c>
      <c r="BD177" t="str">
        <f>IF($A177&lt;&gt;"",VLOOKUP(TRUNC(MID($A177,1,2),0),Plano_Contas!$H$3:$J$103,2,TRUE),"")</f>
        <v/>
      </c>
      <c r="BE177" s="201" t="str">
        <f t="shared" si="8"/>
        <v/>
      </c>
      <c r="BF177" t="str">
        <f ca="1">IF($BT177&lt;&gt;"",SUMIF($BD$3:$BD$1004,"="&amp;$BD177,INDIRECT(ADDRESS(3,BF$2,1,1)):INDIRECT(ADDRESS(1004,BF$2,1,1))),"")</f>
        <v/>
      </c>
      <c r="BG177" t="str">
        <f ca="1">IF($BT177&lt;&gt;"",SUMIF($BD$3:$BD$1004,"="&amp;$BD177,INDIRECT(ADDRESS(3,BG$2,1,1)):INDIRECT(ADDRESS(1004,BG$2,1,1))),"")</f>
        <v/>
      </c>
      <c r="BH177" t="str">
        <f ca="1">IF($BT177&lt;&gt;"",SUMIF($BD$3:$BD$1004,"="&amp;$BD177,INDIRECT(ADDRESS(3,BH$2,1,1)):INDIRECT(ADDRESS(1004,BH$2,1,1))),"")</f>
        <v/>
      </c>
      <c r="BI177" t="str">
        <f ca="1">IF($BT177&lt;&gt;"",SUMIF($BD$3:$BD$1004,"="&amp;$BD177,INDIRECT(ADDRESS(3,BI$2,1,1)):INDIRECT(ADDRESS(1004,BI$2,1,1))),"")</f>
        <v/>
      </c>
      <c r="BJ177" t="str">
        <f ca="1">IF($BT177&lt;&gt;"",SUMIF($BD$3:$BD$1004,"="&amp;$BD177,INDIRECT(ADDRESS(3,BJ$2,1,1)):INDIRECT(ADDRESS(1004,BJ$2,1,1))),"")</f>
        <v/>
      </c>
      <c r="BK177" t="str">
        <f ca="1">IF($BT177&lt;&gt;"",SUMIF($BD$3:$BD$1004,"="&amp;$BD177,INDIRECT(ADDRESS(3,BK$2,1,1)):INDIRECT(ADDRESS(1004,BK$2,1,1))),"")</f>
        <v/>
      </c>
      <c r="BL177" t="str">
        <f ca="1">IF($BT177&lt;&gt;"",SUMIF($BD$3:$BD$1004,"="&amp;$BD177,INDIRECT(ADDRESS(3,BL$2,1,1)):INDIRECT(ADDRESS(1004,BL$2,1,1))),"")</f>
        <v/>
      </c>
      <c r="BM177" t="str">
        <f ca="1">IF($BT177&lt;&gt;"",SUMIF($BD$3:$BD$1004,"="&amp;$BD177,INDIRECT(ADDRESS(3,BM$2,1,1)):INDIRECT(ADDRESS(1004,BM$2,1,1))),"")</f>
        <v/>
      </c>
      <c r="BN177" t="str">
        <f ca="1">IF($BT177&lt;&gt;"",SUMIF($BD$3:$BD$1004,"="&amp;$BD177,INDIRECT(ADDRESS(3,BN$2,1,1)):INDIRECT(ADDRESS(1004,BN$2,1,1))),"")</f>
        <v/>
      </c>
      <c r="BO177" t="str">
        <f ca="1">IF($BT177&lt;&gt;"",SUMIF($BD$3:$BD$1004,"="&amp;$BD177,INDIRECT(ADDRESS(3,BO$2,1,1)):INDIRECT(ADDRESS(1004,BO$2,1,1))),"")</f>
        <v/>
      </c>
      <c r="BP177" t="str">
        <f ca="1">IF($BT177&lt;&gt;"",SUMIF($BD$3:$BD$1004,"="&amp;$BD177,INDIRECT(ADDRESS(3,BP$2,1,1)):INDIRECT(ADDRESS(1004,BP$2,1,1))),"")</f>
        <v/>
      </c>
      <c r="BQ177" t="str">
        <f ca="1">IF($BT177&lt;&gt;"",SUMIF($BD$3:$BD$1004,"="&amp;$BD177,INDIRECT(ADDRESS(3,BQ$2,1,1)):INDIRECT(ADDRESS(1004,BQ$2,1,1))),"")</f>
        <v/>
      </c>
      <c r="BR177" t="str">
        <f ca="1">IF($BT177&lt;&gt;"",SUMIF($BD$3:$BD$1004,"="&amp;$BD177,INDIRECT(ADDRESS(3,BR$2,1,1)):INDIRECT(ADDRESS(1004,BR$2,1,1))),"")</f>
        <v/>
      </c>
      <c r="BS177" t="str">
        <f>IF($A177&lt;&gt;"",VLOOKUP(TRUNC(MID($A177,1,2),0),Plano_Contas!$H$3:$J$103,3,TRUE),"")</f>
        <v/>
      </c>
      <c r="BT177" t="str">
        <f t="shared" si="9"/>
        <v/>
      </c>
      <c r="BV177">
        <f>Empresas!C177</f>
        <v>0</v>
      </c>
    </row>
    <row r="178" spans="1:74" ht="13.5" hidden="1" thickBot="1" x14ac:dyDescent="0.25">
      <c r="A178" s="89"/>
      <c r="B178" s="52" t="str">
        <f>IF($A178&lt;&gt;"",VLOOKUP(""&amp;$A178,Plano_Contas!$A$3:$F$1003,6,0),"")</f>
        <v/>
      </c>
      <c r="C178" s="91"/>
      <c r="D178" s="111"/>
      <c r="E178" s="112">
        <v>0</v>
      </c>
      <c r="F178" s="87"/>
      <c r="G178" s="85"/>
      <c r="H178" s="111"/>
      <c r="I178" s="112">
        <v>0</v>
      </c>
      <c r="J178" s="87"/>
      <c r="K178" s="85"/>
      <c r="L178" s="111"/>
      <c r="M178" s="112">
        <v>0</v>
      </c>
      <c r="N178" s="87"/>
      <c r="O178" s="85"/>
      <c r="P178" s="111"/>
      <c r="Q178" s="112">
        <v>0</v>
      </c>
      <c r="R178" s="87"/>
      <c r="S178" s="85"/>
      <c r="T178" s="111"/>
      <c r="U178" s="112">
        <v>0</v>
      </c>
      <c r="V178" s="87"/>
      <c r="W178" s="85"/>
      <c r="X178" s="111"/>
      <c r="Y178" s="112">
        <v>0</v>
      </c>
      <c r="Z178" s="87"/>
      <c r="AA178" s="85"/>
      <c r="AB178" s="111"/>
      <c r="AC178" s="112">
        <v>0</v>
      </c>
      <c r="AD178" s="87"/>
      <c r="AE178" s="85"/>
      <c r="AF178" s="111"/>
      <c r="AG178" s="112">
        <v>0</v>
      </c>
      <c r="AH178" s="87"/>
      <c r="AI178" s="85"/>
      <c r="AJ178" s="111"/>
      <c r="AK178" s="112">
        <v>0</v>
      </c>
      <c r="AL178" s="87"/>
      <c r="AM178" s="85"/>
      <c r="AN178" s="111"/>
      <c r="AO178" s="112">
        <v>0</v>
      </c>
      <c r="AP178" s="87"/>
      <c r="AQ178" s="85"/>
      <c r="AR178" s="111"/>
      <c r="AS178" s="112">
        <v>0</v>
      </c>
      <c r="AT178" s="87"/>
      <c r="AU178" s="85"/>
      <c r="AV178" s="111"/>
      <c r="AW178" s="112">
        <v>0</v>
      </c>
      <c r="AX178" s="87"/>
      <c r="AY178" s="85"/>
      <c r="AZ178" s="267">
        <f t="shared" si="10"/>
        <v>0</v>
      </c>
      <c r="BA178" s="88">
        <f t="shared" si="7"/>
        <v>0</v>
      </c>
      <c r="BC178">
        <f>IF($A178&lt;&gt;"",COUNTIF($BD$3:$BD178,$BD178),0)</f>
        <v>0</v>
      </c>
      <c r="BD178" t="str">
        <f>IF($A178&lt;&gt;"",VLOOKUP(TRUNC(MID($A178,1,2),0),Plano_Contas!$H$3:$J$103,2,TRUE),"")</f>
        <v/>
      </c>
      <c r="BE178" s="201" t="str">
        <f t="shared" si="8"/>
        <v/>
      </c>
      <c r="BF178" t="str">
        <f ca="1">IF($BT178&lt;&gt;"",SUMIF($BD$3:$BD$1004,"="&amp;$BD178,INDIRECT(ADDRESS(3,BF$2,1,1)):INDIRECT(ADDRESS(1004,BF$2,1,1))),"")</f>
        <v/>
      </c>
      <c r="BG178" t="str">
        <f ca="1">IF($BT178&lt;&gt;"",SUMIF($BD$3:$BD$1004,"="&amp;$BD178,INDIRECT(ADDRESS(3,BG$2,1,1)):INDIRECT(ADDRESS(1004,BG$2,1,1))),"")</f>
        <v/>
      </c>
      <c r="BH178" t="str">
        <f ca="1">IF($BT178&lt;&gt;"",SUMIF($BD$3:$BD$1004,"="&amp;$BD178,INDIRECT(ADDRESS(3,BH$2,1,1)):INDIRECT(ADDRESS(1004,BH$2,1,1))),"")</f>
        <v/>
      </c>
      <c r="BI178" t="str">
        <f ca="1">IF($BT178&lt;&gt;"",SUMIF($BD$3:$BD$1004,"="&amp;$BD178,INDIRECT(ADDRESS(3,BI$2,1,1)):INDIRECT(ADDRESS(1004,BI$2,1,1))),"")</f>
        <v/>
      </c>
      <c r="BJ178" t="str">
        <f ca="1">IF($BT178&lt;&gt;"",SUMIF($BD$3:$BD$1004,"="&amp;$BD178,INDIRECT(ADDRESS(3,BJ$2,1,1)):INDIRECT(ADDRESS(1004,BJ$2,1,1))),"")</f>
        <v/>
      </c>
      <c r="BK178" t="str">
        <f ca="1">IF($BT178&lt;&gt;"",SUMIF($BD$3:$BD$1004,"="&amp;$BD178,INDIRECT(ADDRESS(3,BK$2,1,1)):INDIRECT(ADDRESS(1004,BK$2,1,1))),"")</f>
        <v/>
      </c>
      <c r="BL178" t="str">
        <f ca="1">IF($BT178&lt;&gt;"",SUMIF($BD$3:$BD$1004,"="&amp;$BD178,INDIRECT(ADDRESS(3,BL$2,1,1)):INDIRECT(ADDRESS(1004,BL$2,1,1))),"")</f>
        <v/>
      </c>
      <c r="BM178" t="str">
        <f ca="1">IF($BT178&lt;&gt;"",SUMIF($BD$3:$BD$1004,"="&amp;$BD178,INDIRECT(ADDRESS(3,BM$2,1,1)):INDIRECT(ADDRESS(1004,BM$2,1,1))),"")</f>
        <v/>
      </c>
      <c r="BN178" t="str">
        <f ca="1">IF($BT178&lt;&gt;"",SUMIF($BD$3:$BD$1004,"="&amp;$BD178,INDIRECT(ADDRESS(3,BN$2,1,1)):INDIRECT(ADDRESS(1004,BN$2,1,1))),"")</f>
        <v/>
      </c>
      <c r="BO178" t="str">
        <f ca="1">IF($BT178&lt;&gt;"",SUMIF($BD$3:$BD$1004,"="&amp;$BD178,INDIRECT(ADDRESS(3,BO$2,1,1)):INDIRECT(ADDRESS(1004,BO$2,1,1))),"")</f>
        <v/>
      </c>
      <c r="BP178" t="str">
        <f ca="1">IF($BT178&lt;&gt;"",SUMIF($BD$3:$BD$1004,"="&amp;$BD178,INDIRECT(ADDRESS(3,BP$2,1,1)):INDIRECT(ADDRESS(1004,BP$2,1,1))),"")</f>
        <v/>
      </c>
      <c r="BQ178" t="str">
        <f ca="1">IF($BT178&lt;&gt;"",SUMIF($BD$3:$BD$1004,"="&amp;$BD178,INDIRECT(ADDRESS(3,BQ$2,1,1)):INDIRECT(ADDRESS(1004,BQ$2,1,1))),"")</f>
        <v/>
      </c>
      <c r="BR178" t="str">
        <f ca="1">IF($BT178&lt;&gt;"",SUMIF($BD$3:$BD$1004,"="&amp;$BD178,INDIRECT(ADDRESS(3,BR$2,1,1)):INDIRECT(ADDRESS(1004,BR$2,1,1))),"")</f>
        <v/>
      </c>
      <c r="BS178" t="str">
        <f>IF($A178&lt;&gt;"",VLOOKUP(TRUNC(MID($A178,1,2),0),Plano_Contas!$H$3:$J$103,3,TRUE),"")</f>
        <v/>
      </c>
      <c r="BT178" t="str">
        <f t="shared" si="9"/>
        <v/>
      </c>
      <c r="BV178">
        <f>Empresas!C178</f>
        <v>0</v>
      </c>
    </row>
    <row r="179" spans="1:74" ht="13.5" hidden="1" thickBot="1" x14ac:dyDescent="0.25">
      <c r="A179" s="89"/>
      <c r="B179" s="52" t="str">
        <f>IF($A179&lt;&gt;"",VLOOKUP(""&amp;$A179,Plano_Contas!$A$3:$F$1003,6,0),"")</f>
        <v/>
      </c>
      <c r="C179" s="91"/>
      <c r="D179" s="111"/>
      <c r="E179" s="112">
        <v>0</v>
      </c>
      <c r="F179" s="87"/>
      <c r="G179" s="85"/>
      <c r="H179" s="111"/>
      <c r="I179" s="112">
        <v>0</v>
      </c>
      <c r="J179" s="87"/>
      <c r="K179" s="85"/>
      <c r="L179" s="111"/>
      <c r="M179" s="112">
        <v>0</v>
      </c>
      <c r="N179" s="87"/>
      <c r="O179" s="85"/>
      <c r="P179" s="111"/>
      <c r="Q179" s="112">
        <v>0</v>
      </c>
      <c r="R179" s="87"/>
      <c r="S179" s="85"/>
      <c r="T179" s="111"/>
      <c r="U179" s="112">
        <v>0</v>
      </c>
      <c r="V179" s="87"/>
      <c r="W179" s="85"/>
      <c r="X179" s="111"/>
      <c r="Y179" s="112">
        <v>0</v>
      </c>
      <c r="Z179" s="87"/>
      <c r="AA179" s="85"/>
      <c r="AB179" s="111"/>
      <c r="AC179" s="112">
        <v>0</v>
      </c>
      <c r="AD179" s="87"/>
      <c r="AE179" s="85"/>
      <c r="AF179" s="111"/>
      <c r="AG179" s="112">
        <v>0</v>
      </c>
      <c r="AH179" s="87"/>
      <c r="AI179" s="85"/>
      <c r="AJ179" s="111"/>
      <c r="AK179" s="112">
        <v>0</v>
      </c>
      <c r="AL179" s="87"/>
      <c r="AM179" s="85"/>
      <c r="AN179" s="111"/>
      <c r="AO179" s="112">
        <v>0</v>
      </c>
      <c r="AP179" s="87"/>
      <c r="AQ179" s="85"/>
      <c r="AR179" s="111"/>
      <c r="AS179" s="112">
        <v>0</v>
      </c>
      <c r="AT179" s="87"/>
      <c r="AU179" s="85"/>
      <c r="AV179" s="111"/>
      <c r="AW179" s="112">
        <v>0</v>
      </c>
      <c r="AX179" s="87"/>
      <c r="AY179" s="85"/>
      <c r="AZ179" s="267">
        <f t="shared" si="10"/>
        <v>0</v>
      </c>
      <c r="BA179" s="88">
        <f t="shared" si="7"/>
        <v>0</v>
      </c>
      <c r="BC179">
        <f>IF($A179&lt;&gt;"",COUNTIF($BD$3:$BD179,$BD179),0)</f>
        <v>0</v>
      </c>
      <c r="BD179" t="str">
        <f>IF($A179&lt;&gt;"",VLOOKUP(TRUNC(MID($A179,1,2),0),Plano_Contas!$H$3:$J$103,2,TRUE),"")</f>
        <v/>
      </c>
      <c r="BE179" s="201" t="str">
        <f t="shared" si="8"/>
        <v/>
      </c>
      <c r="BF179" t="str">
        <f ca="1">IF($BT179&lt;&gt;"",SUMIF($BD$3:$BD$1004,"="&amp;$BD179,INDIRECT(ADDRESS(3,BF$2,1,1)):INDIRECT(ADDRESS(1004,BF$2,1,1))),"")</f>
        <v/>
      </c>
      <c r="BG179" t="str">
        <f ca="1">IF($BT179&lt;&gt;"",SUMIF($BD$3:$BD$1004,"="&amp;$BD179,INDIRECT(ADDRESS(3,BG$2,1,1)):INDIRECT(ADDRESS(1004,BG$2,1,1))),"")</f>
        <v/>
      </c>
      <c r="BH179" t="str">
        <f ca="1">IF($BT179&lt;&gt;"",SUMIF($BD$3:$BD$1004,"="&amp;$BD179,INDIRECT(ADDRESS(3,BH$2,1,1)):INDIRECT(ADDRESS(1004,BH$2,1,1))),"")</f>
        <v/>
      </c>
      <c r="BI179" t="str">
        <f ca="1">IF($BT179&lt;&gt;"",SUMIF($BD$3:$BD$1004,"="&amp;$BD179,INDIRECT(ADDRESS(3,BI$2,1,1)):INDIRECT(ADDRESS(1004,BI$2,1,1))),"")</f>
        <v/>
      </c>
      <c r="BJ179" t="str">
        <f ca="1">IF($BT179&lt;&gt;"",SUMIF($BD$3:$BD$1004,"="&amp;$BD179,INDIRECT(ADDRESS(3,BJ$2,1,1)):INDIRECT(ADDRESS(1004,BJ$2,1,1))),"")</f>
        <v/>
      </c>
      <c r="BK179" t="str">
        <f ca="1">IF($BT179&lt;&gt;"",SUMIF($BD$3:$BD$1004,"="&amp;$BD179,INDIRECT(ADDRESS(3,BK$2,1,1)):INDIRECT(ADDRESS(1004,BK$2,1,1))),"")</f>
        <v/>
      </c>
      <c r="BL179" t="str">
        <f ca="1">IF($BT179&lt;&gt;"",SUMIF($BD$3:$BD$1004,"="&amp;$BD179,INDIRECT(ADDRESS(3,BL$2,1,1)):INDIRECT(ADDRESS(1004,BL$2,1,1))),"")</f>
        <v/>
      </c>
      <c r="BM179" t="str">
        <f ca="1">IF($BT179&lt;&gt;"",SUMIF($BD$3:$BD$1004,"="&amp;$BD179,INDIRECT(ADDRESS(3,BM$2,1,1)):INDIRECT(ADDRESS(1004,BM$2,1,1))),"")</f>
        <v/>
      </c>
      <c r="BN179" t="str">
        <f ca="1">IF($BT179&lt;&gt;"",SUMIF($BD$3:$BD$1004,"="&amp;$BD179,INDIRECT(ADDRESS(3,BN$2,1,1)):INDIRECT(ADDRESS(1004,BN$2,1,1))),"")</f>
        <v/>
      </c>
      <c r="BO179" t="str">
        <f ca="1">IF($BT179&lt;&gt;"",SUMIF($BD$3:$BD$1004,"="&amp;$BD179,INDIRECT(ADDRESS(3,BO$2,1,1)):INDIRECT(ADDRESS(1004,BO$2,1,1))),"")</f>
        <v/>
      </c>
      <c r="BP179" t="str">
        <f ca="1">IF($BT179&lt;&gt;"",SUMIF($BD$3:$BD$1004,"="&amp;$BD179,INDIRECT(ADDRESS(3,BP$2,1,1)):INDIRECT(ADDRESS(1004,BP$2,1,1))),"")</f>
        <v/>
      </c>
      <c r="BQ179" t="str">
        <f ca="1">IF($BT179&lt;&gt;"",SUMIF($BD$3:$BD$1004,"="&amp;$BD179,INDIRECT(ADDRESS(3,BQ$2,1,1)):INDIRECT(ADDRESS(1004,BQ$2,1,1))),"")</f>
        <v/>
      </c>
      <c r="BR179" t="str">
        <f ca="1">IF($BT179&lt;&gt;"",SUMIF($BD$3:$BD$1004,"="&amp;$BD179,INDIRECT(ADDRESS(3,BR$2,1,1)):INDIRECT(ADDRESS(1004,BR$2,1,1))),"")</f>
        <v/>
      </c>
      <c r="BS179" t="str">
        <f>IF($A179&lt;&gt;"",VLOOKUP(TRUNC(MID($A179,1,2),0),Plano_Contas!$H$3:$J$103,3,TRUE),"")</f>
        <v/>
      </c>
      <c r="BT179" t="str">
        <f t="shared" si="9"/>
        <v/>
      </c>
      <c r="BV179">
        <f>Empresas!C179</f>
        <v>0</v>
      </c>
    </row>
    <row r="180" spans="1:74" ht="13.5" hidden="1" thickBot="1" x14ac:dyDescent="0.25">
      <c r="A180" s="89"/>
      <c r="B180" s="52" t="str">
        <f>IF($A180&lt;&gt;"",VLOOKUP(""&amp;$A180,Plano_Contas!$A$3:$F$1003,6,0),"")</f>
        <v/>
      </c>
      <c r="C180" s="91"/>
      <c r="D180" s="111"/>
      <c r="E180" s="112">
        <v>0</v>
      </c>
      <c r="F180" s="87"/>
      <c r="G180" s="85"/>
      <c r="H180" s="111"/>
      <c r="I180" s="112">
        <v>0</v>
      </c>
      <c r="J180" s="87"/>
      <c r="K180" s="85"/>
      <c r="L180" s="111"/>
      <c r="M180" s="112">
        <v>0</v>
      </c>
      <c r="N180" s="87"/>
      <c r="O180" s="85"/>
      <c r="P180" s="111"/>
      <c r="Q180" s="112">
        <v>0</v>
      </c>
      <c r="R180" s="87"/>
      <c r="S180" s="85"/>
      <c r="T180" s="111"/>
      <c r="U180" s="112">
        <v>0</v>
      </c>
      <c r="V180" s="87"/>
      <c r="W180" s="85"/>
      <c r="X180" s="111"/>
      <c r="Y180" s="112">
        <v>0</v>
      </c>
      <c r="Z180" s="87"/>
      <c r="AA180" s="85"/>
      <c r="AB180" s="111"/>
      <c r="AC180" s="112">
        <v>0</v>
      </c>
      <c r="AD180" s="87"/>
      <c r="AE180" s="85"/>
      <c r="AF180" s="111"/>
      <c r="AG180" s="112">
        <v>0</v>
      </c>
      <c r="AH180" s="87"/>
      <c r="AI180" s="85"/>
      <c r="AJ180" s="111"/>
      <c r="AK180" s="112">
        <v>0</v>
      </c>
      <c r="AL180" s="87"/>
      <c r="AM180" s="85"/>
      <c r="AN180" s="111"/>
      <c r="AO180" s="112">
        <v>0</v>
      </c>
      <c r="AP180" s="87"/>
      <c r="AQ180" s="85"/>
      <c r="AR180" s="111"/>
      <c r="AS180" s="112">
        <v>0</v>
      </c>
      <c r="AT180" s="87"/>
      <c r="AU180" s="85"/>
      <c r="AV180" s="111"/>
      <c r="AW180" s="112">
        <v>0</v>
      </c>
      <c r="AX180" s="87"/>
      <c r="AY180" s="85"/>
      <c r="AZ180" s="267">
        <f t="shared" si="10"/>
        <v>0</v>
      </c>
      <c r="BA180" s="88">
        <f t="shared" si="7"/>
        <v>0</v>
      </c>
      <c r="BC180">
        <f>IF($A180&lt;&gt;"",COUNTIF($BD$3:$BD180,$BD180),0)</f>
        <v>0</v>
      </c>
      <c r="BD180" t="str">
        <f>IF($A180&lt;&gt;"",VLOOKUP(TRUNC(MID($A180,1,2),0),Plano_Contas!$H$3:$J$103,2,TRUE),"")</f>
        <v/>
      </c>
      <c r="BE180" s="201" t="str">
        <f t="shared" si="8"/>
        <v/>
      </c>
      <c r="BF180" t="str">
        <f ca="1">IF($BT180&lt;&gt;"",SUMIF($BD$3:$BD$1004,"="&amp;$BD180,INDIRECT(ADDRESS(3,BF$2,1,1)):INDIRECT(ADDRESS(1004,BF$2,1,1))),"")</f>
        <v/>
      </c>
      <c r="BG180" t="str">
        <f ca="1">IF($BT180&lt;&gt;"",SUMIF($BD$3:$BD$1004,"="&amp;$BD180,INDIRECT(ADDRESS(3,BG$2,1,1)):INDIRECT(ADDRESS(1004,BG$2,1,1))),"")</f>
        <v/>
      </c>
      <c r="BH180" t="str">
        <f ca="1">IF($BT180&lt;&gt;"",SUMIF($BD$3:$BD$1004,"="&amp;$BD180,INDIRECT(ADDRESS(3,BH$2,1,1)):INDIRECT(ADDRESS(1004,BH$2,1,1))),"")</f>
        <v/>
      </c>
      <c r="BI180" t="str">
        <f ca="1">IF($BT180&lt;&gt;"",SUMIF($BD$3:$BD$1004,"="&amp;$BD180,INDIRECT(ADDRESS(3,BI$2,1,1)):INDIRECT(ADDRESS(1004,BI$2,1,1))),"")</f>
        <v/>
      </c>
      <c r="BJ180" t="str">
        <f ca="1">IF($BT180&lt;&gt;"",SUMIF($BD$3:$BD$1004,"="&amp;$BD180,INDIRECT(ADDRESS(3,BJ$2,1,1)):INDIRECT(ADDRESS(1004,BJ$2,1,1))),"")</f>
        <v/>
      </c>
      <c r="BK180" t="str">
        <f ca="1">IF($BT180&lt;&gt;"",SUMIF($BD$3:$BD$1004,"="&amp;$BD180,INDIRECT(ADDRESS(3,BK$2,1,1)):INDIRECT(ADDRESS(1004,BK$2,1,1))),"")</f>
        <v/>
      </c>
      <c r="BL180" t="str">
        <f ca="1">IF($BT180&lt;&gt;"",SUMIF($BD$3:$BD$1004,"="&amp;$BD180,INDIRECT(ADDRESS(3,BL$2,1,1)):INDIRECT(ADDRESS(1004,BL$2,1,1))),"")</f>
        <v/>
      </c>
      <c r="BM180" t="str">
        <f ca="1">IF($BT180&lt;&gt;"",SUMIF($BD$3:$BD$1004,"="&amp;$BD180,INDIRECT(ADDRESS(3,BM$2,1,1)):INDIRECT(ADDRESS(1004,BM$2,1,1))),"")</f>
        <v/>
      </c>
      <c r="BN180" t="str">
        <f ca="1">IF($BT180&lt;&gt;"",SUMIF($BD$3:$BD$1004,"="&amp;$BD180,INDIRECT(ADDRESS(3,BN$2,1,1)):INDIRECT(ADDRESS(1004,BN$2,1,1))),"")</f>
        <v/>
      </c>
      <c r="BO180" t="str">
        <f ca="1">IF($BT180&lt;&gt;"",SUMIF($BD$3:$BD$1004,"="&amp;$BD180,INDIRECT(ADDRESS(3,BO$2,1,1)):INDIRECT(ADDRESS(1004,BO$2,1,1))),"")</f>
        <v/>
      </c>
      <c r="BP180" t="str">
        <f ca="1">IF($BT180&lt;&gt;"",SUMIF($BD$3:$BD$1004,"="&amp;$BD180,INDIRECT(ADDRESS(3,BP$2,1,1)):INDIRECT(ADDRESS(1004,BP$2,1,1))),"")</f>
        <v/>
      </c>
      <c r="BQ180" t="str">
        <f ca="1">IF($BT180&lt;&gt;"",SUMIF($BD$3:$BD$1004,"="&amp;$BD180,INDIRECT(ADDRESS(3,BQ$2,1,1)):INDIRECT(ADDRESS(1004,BQ$2,1,1))),"")</f>
        <v/>
      </c>
      <c r="BR180" t="str">
        <f ca="1">IF($BT180&lt;&gt;"",SUMIF($BD$3:$BD$1004,"="&amp;$BD180,INDIRECT(ADDRESS(3,BR$2,1,1)):INDIRECT(ADDRESS(1004,BR$2,1,1))),"")</f>
        <v/>
      </c>
      <c r="BS180" t="str">
        <f>IF($A180&lt;&gt;"",VLOOKUP(TRUNC(MID($A180,1,2),0),Plano_Contas!$H$3:$J$103,3,TRUE),"")</f>
        <v/>
      </c>
      <c r="BT180" t="str">
        <f t="shared" si="9"/>
        <v/>
      </c>
      <c r="BV180">
        <f>Empresas!C180</f>
        <v>0</v>
      </c>
    </row>
    <row r="181" spans="1:74" ht="13.5" hidden="1" thickBot="1" x14ac:dyDescent="0.25">
      <c r="A181" s="89"/>
      <c r="B181" s="52" t="str">
        <f>IF($A181&lt;&gt;"",VLOOKUP(""&amp;$A181,Plano_Contas!$A$3:$F$1003,6,0),"")</f>
        <v/>
      </c>
      <c r="C181" s="91"/>
      <c r="D181" s="111"/>
      <c r="E181" s="112">
        <v>0</v>
      </c>
      <c r="F181" s="87"/>
      <c r="G181" s="85"/>
      <c r="H181" s="111"/>
      <c r="I181" s="112">
        <v>0</v>
      </c>
      <c r="J181" s="87"/>
      <c r="K181" s="85"/>
      <c r="L181" s="111"/>
      <c r="M181" s="112">
        <v>0</v>
      </c>
      <c r="N181" s="87"/>
      <c r="O181" s="85"/>
      <c r="P181" s="111"/>
      <c r="Q181" s="112">
        <v>0</v>
      </c>
      <c r="R181" s="87"/>
      <c r="S181" s="85"/>
      <c r="T181" s="111"/>
      <c r="U181" s="112">
        <v>0</v>
      </c>
      <c r="V181" s="87"/>
      <c r="W181" s="85"/>
      <c r="X181" s="111"/>
      <c r="Y181" s="112">
        <v>0</v>
      </c>
      <c r="Z181" s="87"/>
      <c r="AA181" s="85"/>
      <c r="AB181" s="111"/>
      <c r="AC181" s="112">
        <v>0</v>
      </c>
      <c r="AD181" s="87"/>
      <c r="AE181" s="85"/>
      <c r="AF181" s="111"/>
      <c r="AG181" s="112">
        <v>0</v>
      </c>
      <c r="AH181" s="87"/>
      <c r="AI181" s="85"/>
      <c r="AJ181" s="111"/>
      <c r="AK181" s="112">
        <v>0</v>
      </c>
      <c r="AL181" s="87"/>
      <c r="AM181" s="85"/>
      <c r="AN181" s="111"/>
      <c r="AO181" s="112">
        <v>0</v>
      </c>
      <c r="AP181" s="87"/>
      <c r="AQ181" s="85"/>
      <c r="AR181" s="111"/>
      <c r="AS181" s="112">
        <v>0</v>
      </c>
      <c r="AT181" s="87"/>
      <c r="AU181" s="85"/>
      <c r="AV181" s="111"/>
      <c r="AW181" s="112">
        <v>0</v>
      </c>
      <c r="AX181" s="87"/>
      <c r="AY181" s="85"/>
      <c r="AZ181" s="267">
        <f t="shared" si="10"/>
        <v>0</v>
      </c>
      <c r="BA181" s="88">
        <f t="shared" si="7"/>
        <v>0</v>
      </c>
      <c r="BC181">
        <f>IF($A181&lt;&gt;"",COUNTIF($BD$3:$BD181,$BD181),0)</f>
        <v>0</v>
      </c>
      <c r="BD181" t="str">
        <f>IF($A181&lt;&gt;"",VLOOKUP(TRUNC(MID($A181,1,2),0),Plano_Contas!$H$3:$J$103,2,TRUE),"")</f>
        <v/>
      </c>
      <c r="BE181" s="201" t="str">
        <f t="shared" si="8"/>
        <v/>
      </c>
      <c r="BF181" t="str">
        <f ca="1">IF($BT181&lt;&gt;"",SUMIF($BD$3:$BD$1004,"="&amp;$BD181,INDIRECT(ADDRESS(3,BF$2,1,1)):INDIRECT(ADDRESS(1004,BF$2,1,1))),"")</f>
        <v/>
      </c>
      <c r="BG181" t="str">
        <f ca="1">IF($BT181&lt;&gt;"",SUMIF($BD$3:$BD$1004,"="&amp;$BD181,INDIRECT(ADDRESS(3,BG$2,1,1)):INDIRECT(ADDRESS(1004,BG$2,1,1))),"")</f>
        <v/>
      </c>
      <c r="BH181" t="str">
        <f ca="1">IF($BT181&lt;&gt;"",SUMIF($BD$3:$BD$1004,"="&amp;$BD181,INDIRECT(ADDRESS(3,BH$2,1,1)):INDIRECT(ADDRESS(1004,BH$2,1,1))),"")</f>
        <v/>
      </c>
      <c r="BI181" t="str">
        <f ca="1">IF($BT181&lt;&gt;"",SUMIF($BD$3:$BD$1004,"="&amp;$BD181,INDIRECT(ADDRESS(3,BI$2,1,1)):INDIRECT(ADDRESS(1004,BI$2,1,1))),"")</f>
        <v/>
      </c>
      <c r="BJ181" t="str">
        <f ca="1">IF($BT181&lt;&gt;"",SUMIF($BD$3:$BD$1004,"="&amp;$BD181,INDIRECT(ADDRESS(3,BJ$2,1,1)):INDIRECT(ADDRESS(1004,BJ$2,1,1))),"")</f>
        <v/>
      </c>
      <c r="BK181" t="str">
        <f ca="1">IF($BT181&lt;&gt;"",SUMIF($BD$3:$BD$1004,"="&amp;$BD181,INDIRECT(ADDRESS(3,BK$2,1,1)):INDIRECT(ADDRESS(1004,BK$2,1,1))),"")</f>
        <v/>
      </c>
      <c r="BL181" t="str">
        <f ca="1">IF($BT181&lt;&gt;"",SUMIF($BD$3:$BD$1004,"="&amp;$BD181,INDIRECT(ADDRESS(3,BL$2,1,1)):INDIRECT(ADDRESS(1004,BL$2,1,1))),"")</f>
        <v/>
      </c>
      <c r="BM181" t="str">
        <f ca="1">IF($BT181&lt;&gt;"",SUMIF($BD$3:$BD$1004,"="&amp;$BD181,INDIRECT(ADDRESS(3,BM$2,1,1)):INDIRECT(ADDRESS(1004,BM$2,1,1))),"")</f>
        <v/>
      </c>
      <c r="BN181" t="str">
        <f ca="1">IF($BT181&lt;&gt;"",SUMIF($BD$3:$BD$1004,"="&amp;$BD181,INDIRECT(ADDRESS(3,BN$2,1,1)):INDIRECT(ADDRESS(1004,BN$2,1,1))),"")</f>
        <v/>
      </c>
      <c r="BO181" t="str">
        <f ca="1">IF($BT181&lt;&gt;"",SUMIF($BD$3:$BD$1004,"="&amp;$BD181,INDIRECT(ADDRESS(3,BO$2,1,1)):INDIRECT(ADDRESS(1004,BO$2,1,1))),"")</f>
        <v/>
      </c>
      <c r="BP181" t="str">
        <f ca="1">IF($BT181&lt;&gt;"",SUMIF($BD$3:$BD$1004,"="&amp;$BD181,INDIRECT(ADDRESS(3,BP$2,1,1)):INDIRECT(ADDRESS(1004,BP$2,1,1))),"")</f>
        <v/>
      </c>
      <c r="BQ181" t="str">
        <f ca="1">IF($BT181&lt;&gt;"",SUMIF($BD$3:$BD$1004,"="&amp;$BD181,INDIRECT(ADDRESS(3,BQ$2,1,1)):INDIRECT(ADDRESS(1004,BQ$2,1,1))),"")</f>
        <v/>
      </c>
      <c r="BR181" t="str">
        <f ca="1">IF($BT181&lt;&gt;"",SUMIF($BD$3:$BD$1004,"="&amp;$BD181,INDIRECT(ADDRESS(3,BR$2,1,1)):INDIRECT(ADDRESS(1004,BR$2,1,1))),"")</f>
        <v/>
      </c>
      <c r="BS181" t="str">
        <f>IF($A181&lt;&gt;"",VLOOKUP(TRUNC(MID($A181,1,2),0),Plano_Contas!$H$3:$J$103,3,TRUE),"")</f>
        <v/>
      </c>
      <c r="BT181" t="str">
        <f t="shared" si="9"/>
        <v/>
      </c>
      <c r="BV181">
        <f>Empresas!C181</f>
        <v>0</v>
      </c>
    </row>
    <row r="182" spans="1:74" ht="13.5" hidden="1" thickBot="1" x14ac:dyDescent="0.25">
      <c r="A182" s="89"/>
      <c r="B182" s="52" t="str">
        <f>IF($A182&lt;&gt;"",VLOOKUP(""&amp;$A182,Plano_Contas!$A$3:$F$1003,6,0),"")</f>
        <v/>
      </c>
      <c r="C182" s="91"/>
      <c r="D182" s="111"/>
      <c r="E182" s="112">
        <v>0</v>
      </c>
      <c r="F182" s="87"/>
      <c r="G182" s="85"/>
      <c r="H182" s="111"/>
      <c r="I182" s="112">
        <v>0</v>
      </c>
      <c r="J182" s="87"/>
      <c r="K182" s="85"/>
      <c r="L182" s="111"/>
      <c r="M182" s="112">
        <v>0</v>
      </c>
      <c r="N182" s="87"/>
      <c r="O182" s="85"/>
      <c r="P182" s="111"/>
      <c r="Q182" s="112">
        <v>0</v>
      </c>
      <c r="R182" s="87"/>
      <c r="S182" s="85"/>
      <c r="T182" s="111"/>
      <c r="U182" s="112">
        <v>0</v>
      </c>
      <c r="V182" s="87"/>
      <c r="W182" s="85"/>
      <c r="X182" s="111"/>
      <c r="Y182" s="112">
        <v>0</v>
      </c>
      <c r="Z182" s="87"/>
      <c r="AA182" s="85"/>
      <c r="AB182" s="111"/>
      <c r="AC182" s="112">
        <v>0</v>
      </c>
      <c r="AD182" s="87"/>
      <c r="AE182" s="85"/>
      <c r="AF182" s="111"/>
      <c r="AG182" s="112">
        <v>0</v>
      </c>
      <c r="AH182" s="87"/>
      <c r="AI182" s="85"/>
      <c r="AJ182" s="111"/>
      <c r="AK182" s="112">
        <v>0</v>
      </c>
      <c r="AL182" s="87"/>
      <c r="AM182" s="85"/>
      <c r="AN182" s="111"/>
      <c r="AO182" s="112">
        <v>0</v>
      </c>
      <c r="AP182" s="87"/>
      <c r="AQ182" s="85"/>
      <c r="AR182" s="111"/>
      <c r="AS182" s="112">
        <v>0</v>
      </c>
      <c r="AT182" s="87"/>
      <c r="AU182" s="85"/>
      <c r="AV182" s="111"/>
      <c r="AW182" s="112">
        <v>0</v>
      </c>
      <c r="AX182" s="87"/>
      <c r="AY182" s="85"/>
      <c r="AZ182" s="267">
        <f t="shared" si="10"/>
        <v>0</v>
      </c>
      <c r="BA182" s="88">
        <f t="shared" si="7"/>
        <v>0</v>
      </c>
      <c r="BC182">
        <f>IF($A182&lt;&gt;"",COUNTIF($BD$3:$BD182,$BD182),0)</f>
        <v>0</v>
      </c>
      <c r="BD182" t="str">
        <f>IF($A182&lt;&gt;"",VLOOKUP(TRUNC(MID($A182,1,2),0),Plano_Contas!$H$3:$J$103,2,TRUE),"")</f>
        <v/>
      </c>
      <c r="BE182" s="201" t="str">
        <f t="shared" si="8"/>
        <v/>
      </c>
      <c r="BF182" t="str">
        <f ca="1">IF($BT182&lt;&gt;"",SUMIF($BD$3:$BD$1004,"="&amp;$BD182,INDIRECT(ADDRESS(3,BF$2,1,1)):INDIRECT(ADDRESS(1004,BF$2,1,1))),"")</f>
        <v/>
      </c>
      <c r="BG182" t="str">
        <f ca="1">IF($BT182&lt;&gt;"",SUMIF($BD$3:$BD$1004,"="&amp;$BD182,INDIRECT(ADDRESS(3,BG$2,1,1)):INDIRECT(ADDRESS(1004,BG$2,1,1))),"")</f>
        <v/>
      </c>
      <c r="BH182" t="str">
        <f ca="1">IF($BT182&lt;&gt;"",SUMIF($BD$3:$BD$1004,"="&amp;$BD182,INDIRECT(ADDRESS(3,BH$2,1,1)):INDIRECT(ADDRESS(1004,BH$2,1,1))),"")</f>
        <v/>
      </c>
      <c r="BI182" t="str">
        <f ca="1">IF($BT182&lt;&gt;"",SUMIF($BD$3:$BD$1004,"="&amp;$BD182,INDIRECT(ADDRESS(3,BI$2,1,1)):INDIRECT(ADDRESS(1004,BI$2,1,1))),"")</f>
        <v/>
      </c>
      <c r="BJ182" t="str">
        <f ca="1">IF($BT182&lt;&gt;"",SUMIF($BD$3:$BD$1004,"="&amp;$BD182,INDIRECT(ADDRESS(3,BJ$2,1,1)):INDIRECT(ADDRESS(1004,BJ$2,1,1))),"")</f>
        <v/>
      </c>
      <c r="BK182" t="str">
        <f ca="1">IF($BT182&lt;&gt;"",SUMIF($BD$3:$BD$1004,"="&amp;$BD182,INDIRECT(ADDRESS(3,BK$2,1,1)):INDIRECT(ADDRESS(1004,BK$2,1,1))),"")</f>
        <v/>
      </c>
      <c r="BL182" t="str">
        <f ca="1">IF($BT182&lt;&gt;"",SUMIF($BD$3:$BD$1004,"="&amp;$BD182,INDIRECT(ADDRESS(3,BL$2,1,1)):INDIRECT(ADDRESS(1004,BL$2,1,1))),"")</f>
        <v/>
      </c>
      <c r="BM182" t="str">
        <f ca="1">IF($BT182&lt;&gt;"",SUMIF($BD$3:$BD$1004,"="&amp;$BD182,INDIRECT(ADDRESS(3,BM$2,1,1)):INDIRECT(ADDRESS(1004,BM$2,1,1))),"")</f>
        <v/>
      </c>
      <c r="BN182" t="str">
        <f ca="1">IF($BT182&lt;&gt;"",SUMIF($BD$3:$BD$1004,"="&amp;$BD182,INDIRECT(ADDRESS(3,BN$2,1,1)):INDIRECT(ADDRESS(1004,BN$2,1,1))),"")</f>
        <v/>
      </c>
      <c r="BO182" t="str">
        <f ca="1">IF($BT182&lt;&gt;"",SUMIF($BD$3:$BD$1004,"="&amp;$BD182,INDIRECT(ADDRESS(3,BO$2,1,1)):INDIRECT(ADDRESS(1004,BO$2,1,1))),"")</f>
        <v/>
      </c>
      <c r="BP182" t="str">
        <f ca="1">IF($BT182&lt;&gt;"",SUMIF($BD$3:$BD$1004,"="&amp;$BD182,INDIRECT(ADDRESS(3,BP$2,1,1)):INDIRECT(ADDRESS(1004,BP$2,1,1))),"")</f>
        <v/>
      </c>
      <c r="BQ182" t="str">
        <f ca="1">IF($BT182&lt;&gt;"",SUMIF($BD$3:$BD$1004,"="&amp;$BD182,INDIRECT(ADDRESS(3,BQ$2,1,1)):INDIRECT(ADDRESS(1004,BQ$2,1,1))),"")</f>
        <v/>
      </c>
      <c r="BR182" t="str">
        <f ca="1">IF($BT182&lt;&gt;"",SUMIF($BD$3:$BD$1004,"="&amp;$BD182,INDIRECT(ADDRESS(3,BR$2,1,1)):INDIRECT(ADDRESS(1004,BR$2,1,1))),"")</f>
        <v/>
      </c>
      <c r="BS182" t="str">
        <f>IF($A182&lt;&gt;"",VLOOKUP(TRUNC(MID($A182,1,2),0),Plano_Contas!$H$3:$J$103,3,TRUE),"")</f>
        <v/>
      </c>
      <c r="BT182" t="str">
        <f t="shared" si="9"/>
        <v/>
      </c>
      <c r="BV182">
        <f>Empresas!C182</f>
        <v>0</v>
      </c>
    </row>
    <row r="183" spans="1:74" ht="13.5" hidden="1" thickBot="1" x14ac:dyDescent="0.25">
      <c r="A183" s="89"/>
      <c r="B183" s="52" t="str">
        <f>IF($A183&lt;&gt;"",VLOOKUP(""&amp;$A183,Plano_Contas!$A$3:$F$1003,6,0),"")</f>
        <v/>
      </c>
      <c r="C183" s="91"/>
      <c r="D183" s="111"/>
      <c r="E183" s="112">
        <v>0</v>
      </c>
      <c r="F183" s="87"/>
      <c r="G183" s="85"/>
      <c r="H183" s="111"/>
      <c r="I183" s="112">
        <v>0</v>
      </c>
      <c r="J183" s="87"/>
      <c r="K183" s="85"/>
      <c r="L183" s="111"/>
      <c r="M183" s="112">
        <v>0</v>
      </c>
      <c r="N183" s="87"/>
      <c r="O183" s="85"/>
      <c r="P183" s="111"/>
      <c r="Q183" s="112">
        <v>0</v>
      </c>
      <c r="R183" s="87"/>
      <c r="S183" s="85"/>
      <c r="T183" s="111"/>
      <c r="U183" s="112">
        <v>0</v>
      </c>
      <c r="V183" s="87"/>
      <c r="W183" s="85"/>
      <c r="X183" s="111"/>
      <c r="Y183" s="112">
        <v>0</v>
      </c>
      <c r="Z183" s="87"/>
      <c r="AA183" s="85"/>
      <c r="AB183" s="111"/>
      <c r="AC183" s="112">
        <v>0</v>
      </c>
      <c r="AD183" s="87"/>
      <c r="AE183" s="85"/>
      <c r="AF183" s="111"/>
      <c r="AG183" s="112">
        <v>0</v>
      </c>
      <c r="AH183" s="87"/>
      <c r="AI183" s="85"/>
      <c r="AJ183" s="111"/>
      <c r="AK183" s="112">
        <v>0</v>
      </c>
      <c r="AL183" s="87"/>
      <c r="AM183" s="85"/>
      <c r="AN183" s="111"/>
      <c r="AO183" s="112">
        <v>0</v>
      </c>
      <c r="AP183" s="87"/>
      <c r="AQ183" s="85"/>
      <c r="AR183" s="111"/>
      <c r="AS183" s="112">
        <v>0</v>
      </c>
      <c r="AT183" s="87"/>
      <c r="AU183" s="85"/>
      <c r="AV183" s="111"/>
      <c r="AW183" s="112">
        <v>0</v>
      </c>
      <c r="AX183" s="87"/>
      <c r="AY183" s="85"/>
      <c r="AZ183" s="267">
        <f t="shared" si="10"/>
        <v>0</v>
      </c>
      <c r="BA183" s="88">
        <f t="shared" si="7"/>
        <v>0</v>
      </c>
      <c r="BC183">
        <f>IF($A183&lt;&gt;"",COUNTIF($BD$3:$BD183,$BD183),0)</f>
        <v>0</v>
      </c>
      <c r="BD183" t="str">
        <f>IF($A183&lt;&gt;"",VLOOKUP(TRUNC(MID($A183,1,2),0),Plano_Contas!$H$3:$J$103,2,TRUE),"")</f>
        <v/>
      </c>
      <c r="BE183" s="201" t="str">
        <f t="shared" si="8"/>
        <v/>
      </c>
      <c r="BF183" t="str">
        <f ca="1">IF($BT183&lt;&gt;"",SUMIF($BD$3:$BD$1004,"="&amp;$BD183,INDIRECT(ADDRESS(3,BF$2,1,1)):INDIRECT(ADDRESS(1004,BF$2,1,1))),"")</f>
        <v/>
      </c>
      <c r="BG183" t="str">
        <f ca="1">IF($BT183&lt;&gt;"",SUMIF($BD$3:$BD$1004,"="&amp;$BD183,INDIRECT(ADDRESS(3,BG$2,1,1)):INDIRECT(ADDRESS(1004,BG$2,1,1))),"")</f>
        <v/>
      </c>
      <c r="BH183" t="str">
        <f ca="1">IF($BT183&lt;&gt;"",SUMIF($BD$3:$BD$1004,"="&amp;$BD183,INDIRECT(ADDRESS(3,BH$2,1,1)):INDIRECT(ADDRESS(1004,BH$2,1,1))),"")</f>
        <v/>
      </c>
      <c r="BI183" t="str">
        <f ca="1">IF($BT183&lt;&gt;"",SUMIF($BD$3:$BD$1004,"="&amp;$BD183,INDIRECT(ADDRESS(3,BI$2,1,1)):INDIRECT(ADDRESS(1004,BI$2,1,1))),"")</f>
        <v/>
      </c>
      <c r="BJ183" t="str">
        <f ca="1">IF($BT183&lt;&gt;"",SUMIF($BD$3:$BD$1004,"="&amp;$BD183,INDIRECT(ADDRESS(3,BJ$2,1,1)):INDIRECT(ADDRESS(1004,BJ$2,1,1))),"")</f>
        <v/>
      </c>
      <c r="BK183" t="str">
        <f ca="1">IF($BT183&lt;&gt;"",SUMIF($BD$3:$BD$1004,"="&amp;$BD183,INDIRECT(ADDRESS(3,BK$2,1,1)):INDIRECT(ADDRESS(1004,BK$2,1,1))),"")</f>
        <v/>
      </c>
      <c r="BL183" t="str">
        <f ca="1">IF($BT183&lt;&gt;"",SUMIF($BD$3:$BD$1004,"="&amp;$BD183,INDIRECT(ADDRESS(3,BL$2,1,1)):INDIRECT(ADDRESS(1004,BL$2,1,1))),"")</f>
        <v/>
      </c>
      <c r="BM183" t="str">
        <f ca="1">IF($BT183&lt;&gt;"",SUMIF($BD$3:$BD$1004,"="&amp;$BD183,INDIRECT(ADDRESS(3,BM$2,1,1)):INDIRECT(ADDRESS(1004,BM$2,1,1))),"")</f>
        <v/>
      </c>
      <c r="BN183" t="str">
        <f ca="1">IF($BT183&lt;&gt;"",SUMIF($BD$3:$BD$1004,"="&amp;$BD183,INDIRECT(ADDRESS(3,BN$2,1,1)):INDIRECT(ADDRESS(1004,BN$2,1,1))),"")</f>
        <v/>
      </c>
      <c r="BO183" t="str">
        <f ca="1">IF($BT183&lt;&gt;"",SUMIF($BD$3:$BD$1004,"="&amp;$BD183,INDIRECT(ADDRESS(3,BO$2,1,1)):INDIRECT(ADDRESS(1004,BO$2,1,1))),"")</f>
        <v/>
      </c>
      <c r="BP183" t="str">
        <f ca="1">IF($BT183&lt;&gt;"",SUMIF($BD$3:$BD$1004,"="&amp;$BD183,INDIRECT(ADDRESS(3,BP$2,1,1)):INDIRECT(ADDRESS(1004,BP$2,1,1))),"")</f>
        <v/>
      </c>
      <c r="BQ183" t="str">
        <f ca="1">IF($BT183&lt;&gt;"",SUMIF($BD$3:$BD$1004,"="&amp;$BD183,INDIRECT(ADDRESS(3,BQ$2,1,1)):INDIRECT(ADDRESS(1004,BQ$2,1,1))),"")</f>
        <v/>
      </c>
      <c r="BR183" t="str">
        <f ca="1">IF($BT183&lt;&gt;"",SUMIF($BD$3:$BD$1004,"="&amp;$BD183,INDIRECT(ADDRESS(3,BR$2,1,1)):INDIRECT(ADDRESS(1004,BR$2,1,1))),"")</f>
        <v/>
      </c>
      <c r="BS183" t="str">
        <f>IF($A183&lt;&gt;"",VLOOKUP(TRUNC(MID($A183,1,2),0),Plano_Contas!$H$3:$J$103,3,TRUE),"")</f>
        <v/>
      </c>
      <c r="BT183" t="str">
        <f t="shared" si="9"/>
        <v/>
      </c>
      <c r="BV183">
        <f>Empresas!C183</f>
        <v>0</v>
      </c>
    </row>
    <row r="184" spans="1:74" ht="13.5" hidden="1" thickBot="1" x14ac:dyDescent="0.25">
      <c r="A184" s="89"/>
      <c r="B184" s="52" t="str">
        <f>IF($A184&lt;&gt;"",VLOOKUP(""&amp;$A184,Plano_Contas!$A$3:$F$1003,6,0),"")</f>
        <v/>
      </c>
      <c r="C184" s="91"/>
      <c r="D184" s="111"/>
      <c r="E184" s="112">
        <v>0</v>
      </c>
      <c r="F184" s="87"/>
      <c r="G184" s="85"/>
      <c r="H184" s="111"/>
      <c r="I184" s="112">
        <v>0</v>
      </c>
      <c r="J184" s="87"/>
      <c r="K184" s="85"/>
      <c r="L184" s="111"/>
      <c r="M184" s="112">
        <v>0</v>
      </c>
      <c r="N184" s="87"/>
      <c r="O184" s="85"/>
      <c r="P184" s="111"/>
      <c r="Q184" s="112">
        <v>0</v>
      </c>
      <c r="R184" s="87"/>
      <c r="S184" s="85"/>
      <c r="T184" s="111"/>
      <c r="U184" s="112">
        <v>0</v>
      </c>
      <c r="V184" s="87"/>
      <c r="W184" s="85"/>
      <c r="X184" s="111"/>
      <c r="Y184" s="112">
        <v>0</v>
      </c>
      <c r="Z184" s="87"/>
      <c r="AA184" s="85"/>
      <c r="AB184" s="111"/>
      <c r="AC184" s="112">
        <v>0</v>
      </c>
      <c r="AD184" s="87"/>
      <c r="AE184" s="85"/>
      <c r="AF184" s="111"/>
      <c r="AG184" s="112">
        <v>0</v>
      </c>
      <c r="AH184" s="87"/>
      <c r="AI184" s="85"/>
      <c r="AJ184" s="111"/>
      <c r="AK184" s="112">
        <v>0</v>
      </c>
      <c r="AL184" s="87"/>
      <c r="AM184" s="85"/>
      <c r="AN184" s="111"/>
      <c r="AO184" s="112">
        <v>0</v>
      </c>
      <c r="AP184" s="87"/>
      <c r="AQ184" s="85"/>
      <c r="AR184" s="111"/>
      <c r="AS184" s="112">
        <v>0</v>
      </c>
      <c r="AT184" s="87"/>
      <c r="AU184" s="85"/>
      <c r="AV184" s="111"/>
      <c r="AW184" s="112">
        <v>0</v>
      </c>
      <c r="AX184" s="87"/>
      <c r="AY184" s="85"/>
      <c r="AZ184" s="267">
        <f t="shared" si="10"/>
        <v>0</v>
      </c>
      <c r="BA184" s="88">
        <f t="shared" si="7"/>
        <v>0</v>
      </c>
      <c r="BC184">
        <f>IF($A184&lt;&gt;"",COUNTIF($BD$3:$BD184,$BD184),0)</f>
        <v>0</v>
      </c>
      <c r="BD184" t="str">
        <f>IF($A184&lt;&gt;"",VLOOKUP(TRUNC(MID($A184,1,2),0),Plano_Contas!$H$3:$J$103,2,TRUE),"")</f>
        <v/>
      </c>
      <c r="BE184" s="201" t="str">
        <f t="shared" si="8"/>
        <v/>
      </c>
      <c r="BF184" t="str">
        <f ca="1">IF($BT184&lt;&gt;"",SUMIF($BD$3:$BD$1004,"="&amp;$BD184,INDIRECT(ADDRESS(3,BF$2,1,1)):INDIRECT(ADDRESS(1004,BF$2,1,1))),"")</f>
        <v/>
      </c>
      <c r="BG184" t="str">
        <f ca="1">IF($BT184&lt;&gt;"",SUMIF($BD$3:$BD$1004,"="&amp;$BD184,INDIRECT(ADDRESS(3,BG$2,1,1)):INDIRECT(ADDRESS(1004,BG$2,1,1))),"")</f>
        <v/>
      </c>
      <c r="BH184" t="str">
        <f ca="1">IF($BT184&lt;&gt;"",SUMIF($BD$3:$BD$1004,"="&amp;$BD184,INDIRECT(ADDRESS(3,BH$2,1,1)):INDIRECT(ADDRESS(1004,BH$2,1,1))),"")</f>
        <v/>
      </c>
      <c r="BI184" t="str">
        <f ca="1">IF($BT184&lt;&gt;"",SUMIF($BD$3:$BD$1004,"="&amp;$BD184,INDIRECT(ADDRESS(3,BI$2,1,1)):INDIRECT(ADDRESS(1004,BI$2,1,1))),"")</f>
        <v/>
      </c>
      <c r="BJ184" t="str">
        <f ca="1">IF($BT184&lt;&gt;"",SUMIF($BD$3:$BD$1004,"="&amp;$BD184,INDIRECT(ADDRESS(3,BJ$2,1,1)):INDIRECT(ADDRESS(1004,BJ$2,1,1))),"")</f>
        <v/>
      </c>
      <c r="BK184" t="str">
        <f ca="1">IF($BT184&lt;&gt;"",SUMIF($BD$3:$BD$1004,"="&amp;$BD184,INDIRECT(ADDRESS(3,BK$2,1,1)):INDIRECT(ADDRESS(1004,BK$2,1,1))),"")</f>
        <v/>
      </c>
      <c r="BL184" t="str">
        <f ca="1">IF($BT184&lt;&gt;"",SUMIF($BD$3:$BD$1004,"="&amp;$BD184,INDIRECT(ADDRESS(3,BL$2,1,1)):INDIRECT(ADDRESS(1004,BL$2,1,1))),"")</f>
        <v/>
      </c>
      <c r="BM184" t="str">
        <f ca="1">IF($BT184&lt;&gt;"",SUMIF($BD$3:$BD$1004,"="&amp;$BD184,INDIRECT(ADDRESS(3,BM$2,1,1)):INDIRECT(ADDRESS(1004,BM$2,1,1))),"")</f>
        <v/>
      </c>
      <c r="BN184" t="str">
        <f ca="1">IF($BT184&lt;&gt;"",SUMIF($BD$3:$BD$1004,"="&amp;$BD184,INDIRECT(ADDRESS(3,BN$2,1,1)):INDIRECT(ADDRESS(1004,BN$2,1,1))),"")</f>
        <v/>
      </c>
      <c r="BO184" t="str">
        <f ca="1">IF($BT184&lt;&gt;"",SUMIF($BD$3:$BD$1004,"="&amp;$BD184,INDIRECT(ADDRESS(3,BO$2,1,1)):INDIRECT(ADDRESS(1004,BO$2,1,1))),"")</f>
        <v/>
      </c>
      <c r="BP184" t="str">
        <f ca="1">IF($BT184&lt;&gt;"",SUMIF($BD$3:$BD$1004,"="&amp;$BD184,INDIRECT(ADDRESS(3,BP$2,1,1)):INDIRECT(ADDRESS(1004,BP$2,1,1))),"")</f>
        <v/>
      </c>
      <c r="BQ184" t="str">
        <f ca="1">IF($BT184&lt;&gt;"",SUMIF($BD$3:$BD$1004,"="&amp;$BD184,INDIRECT(ADDRESS(3,BQ$2,1,1)):INDIRECT(ADDRESS(1004,BQ$2,1,1))),"")</f>
        <v/>
      </c>
      <c r="BR184" t="str">
        <f ca="1">IF($BT184&lt;&gt;"",SUMIF($BD$3:$BD$1004,"="&amp;$BD184,INDIRECT(ADDRESS(3,BR$2,1,1)):INDIRECT(ADDRESS(1004,BR$2,1,1))),"")</f>
        <v/>
      </c>
      <c r="BS184" t="str">
        <f>IF($A184&lt;&gt;"",VLOOKUP(TRUNC(MID($A184,1,2),0),Plano_Contas!$H$3:$J$103,3,TRUE),"")</f>
        <v/>
      </c>
      <c r="BT184" t="str">
        <f t="shared" si="9"/>
        <v/>
      </c>
      <c r="BV184">
        <f>Empresas!C184</f>
        <v>0</v>
      </c>
    </row>
    <row r="185" spans="1:74" ht="13.5" hidden="1" thickBot="1" x14ac:dyDescent="0.25">
      <c r="A185" s="89"/>
      <c r="B185" s="52" t="str">
        <f>IF($A185&lt;&gt;"",VLOOKUP(""&amp;$A185,Plano_Contas!$A$3:$F$1003,6,0),"")</f>
        <v/>
      </c>
      <c r="C185" s="91"/>
      <c r="D185" s="111"/>
      <c r="E185" s="112">
        <v>0</v>
      </c>
      <c r="F185" s="87"/>
      <c r="G185" s="85"/>
      <c r="H185" s="111"/>
      <c r="I185" s="112">
        <v>0</v>
      </c>
      <c r="J185" s="87"/>
      <c r="K185" s="85"/>
      <c r="L185" s="111"/>
      <c r="M185" s="112">
        <v>0</v>
      </c>
      <c r="N185" s="87"/>
      <c r="O185" s="85"/>
      <c r="P185" s="111"/>
      <c r="Q185" s="112">
        <v>0</v>
      </c>
      <c r="R185" s="87"/>
      <c r="S185" s="85"/>
      <c r="T185" s="111"/>
      <c r="U185" s="112">
        <v>0</v>
      </c>
      <c r="V185" s="87"/>
      <c r="W185" s="85"/>
      <c r="X185" s="111"/>
      <c r="Y185" s="112">
        <v>0</v>
      </c>
      <c r="Z185" s="87"/>
      <c r="AA185" s="85"/>
      <c r="AB185" s="111"/>
      <c r="AC185" s="112">
        <v>0</v>
      </c>
      <c r="AD185" s="87"/>
      <c r="AE185" s="85"/>
      <c r="AF185" s="111"/>
      <c r="AG185" s="112">
        <v>0</v>
      </c>
      <c r="AH185" s="87"/>
      <c r="AI185" s="85"/>
      <c r="AJ185" s="111"/>
      <c r="AK185" s="112">
        <v>0</v>
      </c>
      <c r="AL185" s="87"/>
      <c r="AM185" s="85"/>
      <c r="AN185" s="111"/>
      <c r="AO185" s="112">
        <v>0</v>
      </c>
      <c r="AP185" s="87"/>
      <c r="AQ185" s="85"/>
      <c r="AR185" s="111"/>
      <c r="AS185" s="112">
        <v>0</v>
      </c>
      <c r="AT185" s="87"/>
      <c r="AU185" s="85"/>
      <c r="AV185" s="111"/>
      <c r="AW185" s="112">
        <v>0</v>
      </c>
      <c r="AX185" s="87"/>
      <c r="AY185" s="85"/>
      <c r="AZ185" s="267">
        <f t="shared" si="10"/>
        <v>0</v>
      </c>
      <c r="BA185" s="88">
        <f t="shared" si="7"/>
        <v>0</v>
      </c>
      <c r="BC185">
        <f>IF($A185&lt;&gt;"",COUNTIF($BD$3:$BD185,$BD185),0)</f>
        <v>0</v>
      </c>
      <c r="BD185" t="str">
        <f>IF($A185&lt;&gt;"",VLOOKUP(TRUNC(MID($A185,1,2),0),Plano_Contas!$H$3:$J$103,2,TRUE),"")</f>
        <v/>
      </c>
      <c r="BE185" s="201" t="str">
        <f t="shared" si="8"/>
        <v/>
      </c>
      <c r="BF185" t="str">
        <f ca="1">IF($BT185&lt;&gt;"",SUMIF($BD$3:$BD$1004,"="&amp;$BD185,INDIRECT(ADDRESS(3,BF$2,1,1)):INDIRECT(ADDRESS(1004,BF$2,1,1))),"")</f>
        <v/>
      </c>
      <c r="BG185" t="str">
        <f ca="1">IF($BT185&lt;&gt;"",SUMIF($BD$3:$BD$1004,"="&amp;$BD185,INDIRECT(ADDRESS(3,BG$2,1,1)):INDIRECT(ADDRESS(1004,BG$2,1,1))),"")</f>
        <v/>
      </c>
      <c r="BH185" t="str">
        <f ca="1">IF($BT185&lt;&gt;"",SUMIF($BD$3:$BD$1004,"="&amp;$BD185,INDIRECT(ADDRESS(3,BH$2,1,1)):INDIRECT(ADDRESS(1004,BH$2,1,1))),"")</f>
        <v/>
      </c>
      <c r="BI185" t="str">
        <f ca="1">IF($BT185&lt;&gt;"",SUMIF($BD$3:$BD$1004,"="&amp;$BD185,INDIRECT(ADDRESS(3,BI$2,1,1)):INDIRECT(ADDRESS(1004,BI$2,1,1))),"")</f>
        <v/>
      </c>
      <c r="BJ185" t="str">
        <f ca="1">IF($BT185&lt;&gt;"",SUMIF($BD$3:$BD$1004,"="&amp;$BD185,INDIRECT(ADDRESS(3,BJ$2,1,1)):INDIRECT(ADDRESS(1004,BJ$2,1,1))),"")</f>
        <v/>
      </c>
      <c r="BK185" t="str">
        <f ca="1">IF($BT185&lt;&gt;"",SUMIF($BD$3:$BD$1004,"="&amp;$BD185,INDIRECT(ADDRESS(3,BK$2,1,1)):INDIRECT(ADDRESS(1004,BK$2,1,1))),"")</f>
        <v/>
      </c>
      <c r="BL185" t="str">
        <f ca="1">IF($BT185&lt;&gt;"",SUMIF($BD$3:$BD$1004,"="&amp;$BD185,INDIRECT(ADDRESS(3,BL$2,1,1)):INDIRECT(ADDRESS(1004,BL$2,1,1))),"")</f>
        <v/>
      </c>
      <c r="BM185" t="str">
        <f ca="1">IF($BT185&lt;&gt;"",SUMIF($BD$3:$BD$1004,"="&amp;$BD185,INDIRECT(ADDRESS(3,BM$2,1,1)):INDIRECT(ADDRESS(1004,BM$2,1,1))),"")</f>
        <v/>
      </c>
      <c r="BN185" t="str">
        <f ca="1">IF($BT185&lt;&gt;"",SUMIF($BD$3:$BD$1004,"="&amp;$BD185,INDIRECT(ADDRESS(3,BN$2,1,1)):INDIRECT(ADDRESS(1004,BN$2,1,1))),"")</f>
        <v/>
      </c>
      <c r="BO185" t="str">
        <f ca="1">IF($BT185&lt;&gt;"",SUMIF($BD$3:$BD$1004,"="&amp;$BD185,INDIRECT(ADDRESS(3,BO$2,1,1)):INDIRECT(ADDRESS(1004,BO$2,1,1))),"")</f>
        <v/>
      </c>
      <c r="BP185" t="str">
        <f ca="1">IF($BT185&lt;&gt;"",SUMIF($BD$3:$BD$1004,"="&amp;$BD185,INDIRECT(ADDRESS(3,BP$2,1,1)):INDIRECT(ADDRESS(1004,BP$2,1,1))),"")</f>
        <v/>
      </c>
      <c r="BQ185" t="str">
        <f ca="1">IF($BT185&lt;&gt;"",SUMIF($BD$3:$BD$1004,"="&amp;$BD185,INDIRECT(ADDRESS(3,BQ$2,1,1)):INDIRECT(ADDRESS(1004,BQ$2,1,1))),"")</f>
        <v/>
      </c>
      <c r="BR185" t="str">
        <f ca="1">IF($BT185&lt;&gt;"",SUMIF($BD$3:$BD$1004,"="&amp;$BD185,INDIRECT(ADDRESS(3,BR$2,1,1)):INDIRECT(ADDRESS(1004,BR$2,1,1))),"")</f>
        <v/>
      </c>
      <c r="BS185" t="str">
        <f>IF($A185&lt;&gt;"",VLOOKUP(TRUNC(MID($A185,1,2),0),Plano_Contas!$H$3:$J$103,3,TRUE),"")</f>
        <v/>
      </c>
      <c r="BT185" t="str">
        <f t="shared" si="9"/>
        <v/>
      </c>
      <c r="BV185">
        <f>Empresas!C185</f>
        <v>0</v>
      </c>
    </row>
    <row r="186" spans="1:74" ht="13.5" hidden="1" thickBot="1" x14ac:dyDescent="0.25">
      <c r="A186" s="89"/>
      <c r="B186" s="52" t="str">
        <f>IF($A186&lt;&gt;"",VLOOKUP(""&amp;$A186,Plano_Contas!$A$3:$F$1003,6,0),"")</f>
        <v/>
      </c>
      <c r="C186" s="91"/>
      <c r="D186" s="111"/>
      <c r="E186" s="112">
        <v>0</v>
      </c>
      <c r="F186" s="87"/>
      <c r="G186" s="85"/>
      <c r="H186" s="111"/>
      <c r="I186" s="112">
        <v>0</v>
      </c>
      <c r="J186" s="87"/>
      <c r="K186" s="85"/>
      <c r="L186" s="111"/>
      <c r="M186" s="112">
        <v>0</v>
      </c>
      <c r="N186" s="87"/>
      <c r="O186" s="85"/>
      <c r="P186" s="111"/>
      <c r="Q186" s="112">
        <v>0</v>
      </c>
      <c r="R186" s="87"/>
      <c r="S186" s="85"/>
      <c r="T186" s="111"/>
      <c r="U186" s="112">
        <v>0</v>
      </c>
      <c r="V186" s="87"/>
      <c r="W186" s="85"/>
      <c r="X186" s="111"/>
      <c r="Y186" s="112">
        <v>0</v>
      </c>
      <c r="Z186" s="87"/>
      <c r="AA186" s="85"/>
      <c r="AB186" s="111"/>
      <c r="AC186" s="112">
        <v>0</v>
      </c>
      <c r="AD186" s="87"/>
      <c r="AE186" s="85"/>
      <c r="AF186" s="111"/>
      <c r="AG186" s="112">
        <v>0</v>
      </c>
      <c r="AH186" s="87"/>
      <c r="AI186" s="85"/>
      <c r="AJ186" s="111"/>
      <c r="AK186" s="112">
        <v>0</v>
      </c>
      <c r="AL186" s="87"/>
      <c r="AM186" s="85"/>
      <c r="AN186" s="111"/>
      <c r="AO186" s="112">
        <v>0</v>
      </c>
      <c r="AP186" s="87"/>
      <c r="AQ186" s="85"/>
      <c r="AR186" s="111"/>
      <c r="AS186" s="112">
        <v>0</v>
      </c>
      <c r="AT186" s="87"/>
      <c r="AU186" s="85"/>
      <c r="AV186" s="111"/>
      <c r="AW186" s="112">
        <v>0</v>
      </c>
      <c r="AX186" s="87"/>
      <c r="AY186" s="85"/>
      <c r="AZ186" s="267">
        <f t="shared" si="10"/>
        <v>0</v>
      </c>
      <c r="BA186" s="88">
        <f t="shared" si="7"/>
        <v>0</v>
      </c>
      <c r="BC186">
        <f>IF($A186&lt;&gt;"",COUNTIF($BD$3:$BD186,$BD186),0)</f>
        <v>0</v>
      </c>
      <c r="BD186" t="str">
        <f>IF($A186&lt;&gt;"",VLOOKUP(TRUNC(MID($A186,1,2),0),Plano_Contas!$H$3:$J$103,2,TRUE),"")</f>
        <v/>
      </c>
      <c r="BE186" s="201" t="str">
        <f t="shared" si="8"/>
        <v/>
      </c>
      <c r="BF186" t="str">
        <f ca="1">IF($BT186&lt;&gt;"",SUMIF($BD$3:$BD$1004,"="&amp;$BD186,INDIRECT(ADDRESS(3,BF$2,1,1)):INDIRECT(ADDRESS(1004,BF$2,1,1))),"")</f>
        <v/>
      </c>
      <c r="BG186" t="str">
        <f ca="1">IF($BT186&lt;&gt;"",SUMIF($BD$3:$BD$1004,"="&amp;$BD186,INDIRECT(ADDRESS(3,BG$2,1,1)):INDIRECT(ADDRESS(1004,BG$2,1,1))),"")</f>
        <v/>
      </c>
      <c r="BH186" t="str">
        <f ca="1">IF($BT186&lt;&gt;"",SUMIF($BD$3:$BD$1004,"="&amp;$BD186,INDIRECT(ADDRESS(3,BH$2,1,1)):INDIRECT(ADDRESS(1004,BH$2,1,1))),"")</f>
        <v/>
      </c>
      <c r="BI186" t="str">
        <f ca="1">IF($BT186&lt;&gt;"",SUMIF($BD$3:$BD$1004,"="&amp;$BD186,INDIRECT(ADDRESS(3,BI$2,1,1)):INDIRECT(ADDRESS(1004,BI$2,1,1))),"")</f>
        <v/>
      </c>
      <c r="BJ186" t="str">
        <f ca="1">IF($BT186&lt;&gt;"",SUMIF($BD$3:$BD$1004,"="&amp;$BD186,INDIRECT(ADDRESS(3,BJ$2,1,1)):INDIRECT(ADDRESS(1004,BJ$2,1,1))),"")</f>
        <v/>
      </c>
      <c r="BK186" t="str">
        <f ca="1">IF($BT186&lt;&gt;"",SUMIF($BD$3:$BD$1004,"="&amp;$BD186,INDIRECT(ADDRESS(3,BK$2,1,1)):INDIRECT(ADDRESS(1004,BK$2,1,1))),"")</f>
        <v/>
      </c>
      <c r="BL186" t="str">
        <f ca="1">IF($BT186&lt;&gt;"",SUMIF($BD$3:$BD$1004,"="&amp;$BD186,INDIRECT(ADDRESS(3,BL$2,1,1)):INDIRECT(ADDRESS(1004,BL$2,1,1))),"")</f>
        <v/>
      </c>
      <c r="BM186" t="str">
        <f ca="1">IF($BT186&lt;&gt;"",SUMIF($BD$3:$BD$1004,"="&amp;$BD186,INDIRECT(ADDRESS(3,BM$2,1,1)):INDIRECT(ADDRESS(1004,BM$2,1,1))),"")</f>
        <v/>
      </c>
      <c r="BN186" t="str">
        <f ca="1">IF($BT186&lt;&gt;"",SUMIF($BD$3:$BD$1004,"="&amp;$BD186,INDIRECT(ADDRESS(3,BN$2,1,1)):INDIRECT(ADDRESS(1004,BN$2,1,1))),"")</f>
        <v/>
      </c>
      <c r="BO186" t="str">
        <f ca="1">IF($BT186&lt;&gt;"",SUMIF($BD$3:$BD$1004,"="&amp;$BD186,INDIRECT(ADDRESS(3,BO$2,1,1)):INDIRECT(ADDRESS(1004,BO$2,1,1))),"")</f>
        <v/>
      </c>
      <c r="BP186" t="str">
        <f ca="1">IF($BT186&lt;&gt;"",SUMIF($BD$3:$BD$1004,"="&amp;$BD186,INDIRECT(ADDRESS(3,BP$2,1,1)):INDIRECT(ADDRESS(1004,BP$2,1,1))),"")</f>
        <v/>
      </c>
      <c r="BQ186" t="str">
        <f ca="1">IF($BT186&lt;&gt;"",SUMIF($BD$3:$BD$1004,"="&amp;$BD186,INDIRECT(ADDRESS(3,BQ$2,1,1)):INDIRECT(ADDRESS(1004,BQ$2,1,1))),"")</f>
        <v/>
      </c>
      <c r="BR186" t="str">
        <f ca="1">IF($BT186&lt;&gt;"",SUMIF($BD$3:$BD$1004,"="&amp;$BD186,INDIRECT(ADDRESS(3,BR$2,1,1)):INDIRECT(ADDRESS(1004,BR$2,1,1))),"")</f>
        <v/>
      </c>
      <c r="BS186" t="str">
        <f>IF($A186&lt;&gt;"",VLOOKUP(TRUNC(MID($A186,1,2),0),Plano_Contas!$H$3:$J$103,3,TRUE),"")</f>
        <v/>
      </c>
      <c r="BT186" t="str">
        <f t="shared" si="9"/>
        <v/>
      </c>
      <c r="BV186">
        <f>Empresas!C186</f>
        <v>0</v>
      </c>
    </row>
    <row r="187" spans="1:74" ht="13.5" hidden="1" thickBot="1" x14ac:dyDescent="0.25">
      <c r="A187" s="89"/>
      <c r="B187" s="52" t="str">
        <f>IF($A187&lt;&gt;"",VLOOKUP(""&amp;$A187,Plano_Contas!$A$3:$F$1003,6,0),"")</f>
        <v/>
      </c>
      <c r="C187" s="91"/>
      <c r="D187" s="111"/>
      <c r="E187" s="112">
        <v>0</v>
      </c>
      <c r="F187" s="87"/>
      <c r="G187" s="85"/>
      <c r="H187" s="111"/>
      <c r="I187" s="112">
        <v>0</v>
      </c>
      <c r="J187" s="87"/>
      <c r="K187" s="85"/>
      <c r="L187" s="111"/>
      <c r="M187" s="112">
        <v>0</v>
      </c>
      <c r="N187" s="87"/>
      <c r="O187" s="85"/>
      <c r="P187" s="111"/>
      <c r="Q187" s="112">
        <v>0</v>
      </c>
      <c r="R187" s="87"/>
      <c r="S187" s="85"/>
      <c r="T187" s="111"/>
      <c r="U187" s="112">
        <v>0</v>
      </c>
      <c r="V187" s="87"/>
      <c r="W187" s="85"/>
      <c r="X187" s="111"/>
      <c r="Y187" s="112">
        <v>0</v>
      </c>
      <c r="Z187" s="87"/>
      <c r="AA187" s="85"/>
      <c r="AB187" s="111"/>
      <c r="AC187" s="112">
        <v>0</v>
      </c>
      <c r="AD187" s="87"/>
      <c r="AE187" s="85"/>
      <c r="AF187" s="111"/>
      <c r="AG187" s="112">
        <v>0</v>
      </c>
      <c r="AH187" s="87"/>
      <c r="AI187" s="85"/>
      <c r="AJ187" s="111"/>
      <c r="AK187" s="112">
        <v>0</v>
      </c>
      <c r="AL187" s="87"/>
      <c r="AM187" s="85"/>
      <c r="AN187" s="111"/>
      <c r="AO187" s="112">
        <v>0</v>
      </c>
      <c r="AP187" s="87"/>
      <c r="AQ187" s="85"/>
      <c r="AR187" s="111"/>
      <c r="AS187" s="112">
        <v>0</v>
      </c>
      <c r="AT187" s="87"/>
      <c r="AU187" s="85"/>
      <c r="AV187" s="111"/>
      <c r="AW187" s="112">
        <v>0</v>
      </c>
      <c r="AX187" s="87"/>
      <c r="AY187" s="85"/>
      <c r="AZ187" s="267">
        <f t="shared" si="10"/>
        <v>0</v>
      </c>
      <c r="BA187" s="88">
        <f t="shared" si="7"/>
        <v>0</v>
      </c>
      <c r="BC187">
        <f>IF($A187&lt;&gt;"",COUNTIF($BD$3:$BD187,$BD187),0)</f>
        <v>0</v>
      </c>
      <c r="BD187" t="str">
        <f>IF($A187&lt;&gt;"",VLOOKUP(TRUNC(MID($A187,1,2),0),Plano_Contas!$H$3:$J$103,2,TRUE),"")</f>
        <v/>
      </c>
      <c r="BE187" s="201" t="str">
        <f t="shared" si="8"/>
        <v/>
      </c>
      <c r="BF187" t="str">
        <f ca="1">IF($BT187&lt;&gt;"",SUMIF($BD$3:$BD$1004,"="&amp;$BD187,INDIRECT(ADDRESS(3,BF$2,1,1)):INDIRECT(ADDRESS(1004,BF$2,1,1))),"")</f>
        <v/>
      </c>
      <c r="BG187" t="str">
        <f ca="1">IF($BT187&lt;&gt;"",SUMIF($BD$3:$BD$1004,"="&amp;$BD187,INDIRECT(ADDRESS(3,BG$2,1,1)):INDIRECT(ADDRESS(1004,BG$2,1,1))),"")</f>
        <v/>
      </c>
      <c r="BH187" t="str">
        <f ca="1">IF($BT187&lt;&gt;"",SUMIF($BD$3:$BD$1004,"="&amp;$BD187,INDIRECT(ADDRESS(3,BH$2,1,1)):INDIRECT(ADDRESS(1004,BH$2,1,1))),"")</f>
        <v/>
      </c>
      <c r="BI187" t="str">
        <f ca="1">IF($BT187&lt;&gt;"",SUMIF($BD$3:$BD$1004,"="&amp;$BD187,INDIRECT(ADDRESS(3,BI$2,1,1)):INDIRECT(ADDRESS(1004,BI$2,1,1))),"")</f>
        <v/>
      </c>
      <c r="BJ187" t="str">
        <f ca="1">IF($BT187&lt;&gt;"",SUMIF($BD$3:$BD$1004,"="&amp;$BD187,INDIRECT(ADDRESS(3,BJ$2,1,1)):INDIRECT(ADDRESS(1004,BJ$2,1,1))),"")</f>
        <v/>
      </c>
      <c r="BK187" t="str">
        <f ca="1">IF($BT187&lt;&gt;"",SUMIF($BD$3:$BD$1004,"="&amp;$BD187,INDIRECT(ADDRESS(3,BK$2,1,1)):INDIRECT(ADDRESS(1004,BK$2,1,1))),"")</f>
        <v/>
      </c>
      <c r="BL187" t="str">
        <f ca="1">IF($BT187&lt;&gt;"",SUMIF($BD$3:$BD$1004,"="&amp;$BD187,INDIRECT(ADDRESS(3,BL$2,1,1)):INDIRECT(ADDRESS(1004,BL$2,1,1))),"")</f>
        <v/>
      </c>
      <c r="BM187" t="str">
        <f ca="1">IF($BT187&lt;&gt;"",SUMIF($BD$3:$BD$1004,"="&amp;$BD187,INDIRECT(ADDRESS(3,BM$2,1,1)):INDIRECT(ADDRESS(1004,BM$2,1,1))),"")</f>
        <v/>
      </c>
      <c r="BN187" t="str">
        <f ca="1">IF($BT187&lt;&gt;"",SUMIF($BD$3:$BD$1004,"="&amp;$BD187,INDIRECT(ADDRESS(3,BN$2,1,1)):INDIRECT(ADDRESS(1004,BN$2,1,1))),"")</f>
        <v/>
      </c>
      <c r="BO187" t="str">
        <f ca="1">IF($BT187&lt;&gt;"",SUMIF($BD$3:$BD$1004,"="&amp;$BD187,INDIRECT(ADDRESS(3,BO$2,1,1)):INDIRECT(ADDRESS(1004,BO$2,1,1))),"")</f>
        <v/>
      </c>
      <c r="BP187" t="str">
        <f ca="1">IF($BT187&lt;&gt;"",SUMIF($BD$3:$BD$1004,"="&amp;$BD187,INDIRECT(ADDRESS(3,BP$2,1,1)):INDIRECT(ADDRESS(1004,BP$2,1,1))),"")</f>
        <v/>
      </c>
      <c r="BQ187" t="str">
        <f ca="1">IF($BT187&lt;&gt;"",SUMIF($BD$3:$BD$1004,"="&amp;$BD187,INDIRECT(ADDRESS(3,BQ$2,1,1)):INDIRECT(ADDRESS(1004,BQ$2,1,1))),"")</f>
        <v/>
      </c>
      <c r="BR187" t="str">
        <f ca="1">IF($BT187&lt;&gt;"",SUMIF($BD$3:$BD$1004,"="&amp;$BD187,INDIRECT(ADDRESS(3,BR$2,1,1)):INDIRECT(ADDRESS(1004,BR$2,1,1))),"")</f>
        <v/>
      </c>
      <c r="BS187" t="str">
        <f>IF($A187&lt;&gt;"",VLOOKUP(TRUNC(MID($A187,1,2),0),Plano_Contas!$H$3:$J$103,3,TRUE),"")</f>
        <v/>
      </c>
      <c r="BT187" t="str">
        <f t="shared" si="9"/>
        <v/>
      </c>
      <c r="BV187">
        <f>Empresas!C187</f>
        <v>0</v>
      </c>
    </row>
    <row r="188" spans="1:74" ht="13.5" hidden="1" thickBot="1" x14ac:dyDescent="0.25">
      <c r="A188" s="89"/>
      <c r="B188" s="52" t="str">
        <f>IF($A188&lt;&gt;"",VLOOKUP(""&amp;$A188,Plano_Contas!$A$3:$F$1003,6,0),"")</f>
        <v/>
      </c>
      <c r="C188" s="91"/>
      <c r="D188" s="111"/>
      <c r="E188" s="112">
        <v>0</v>
      </c>
      <c r="F188" s="87"/>
      <c r="G188" s="85"/>
      <c r="H188" s="111"/>
      <c r="I188" s="112">
        <v>0</v>
      </c>
      <c r="J188" s="87"/>
      <c r="K188" s="85"/>
      <c r="L188" s="111"/>
      <c r="M188" s="112">
        <v>0</v>
      </c>
      <c r="N188" s="87"/>
      <c r="O188" s="85"/>
      <c r="P188" s="111"/>
      <c r="Q188" s="112">
        <v>0</v>
      </c>
      <c r="R188" s="87"/>
      <c r="S188" s="85"/>
      <c r="T188" s="111"/>
      <c r="U188" s="112">
        <v>0</v>
      </c>
      <c r="V188" s="87"/>
      <c r="W188" s="85"/>
      <c r="X188" s="111"/>
      <c r="Y188" s="112">
        <v>0</v>
      </c>
      <c r="Z188" s="87"/>
      <c r="AA188" s="85"/>
      <c r="AB188" s="111"/>
      <c r="AC188" s="112">
        <v>0</v>
      </c>
      <c r="AD188" s="87"/>
      <c r="AE188" s="85"/>
      <c r="AF188" s="111"/>
      <c r="AG188" s="112">
        <v>0</v>
      </c>
      <c r="AH188" s="87"/>
      <c r="AI188" s="85"/>
      <c r="AJ188" s="111"/>
      <c r="AK188" s="112">
        <v>0</v>
      </c>
      <c r="AL188" s="87"/>
      <c r="AM188" s="85"/>
      <c r="AN188" s="111"/>
      <c r="AO188" s="112">
        <v>0</v>
      </c>
      <c r="AP188" s="87"/>
      <c r="AQ188" s="85"/>
      <c r="AR188" s="111"/>
      <c r="AS188" s="112">
        <v>0</v>
      </c>
      <c r="AT188" s="87"/>
      <c r="AU188" s="85"/>
      <c r="AV188" s="111"/>
      <c r="AW188" s="112">
        <v>0</v>
      </c>
      <c r="AX188" s="87"/>
      <c r="AY188" s="85"/>
      <c r="AZ188" s="267">
        <f t="shared" si="10"/>
        <v>0</v>
      </c>
      <c r="BA188" s="88">
        <f t="shared" si="7"/>
        <v>0</v>
      </c>
      <c r="BC188">
        <f>IF($A188&lt;&gt;"",COUNTIF($BD$3:$BD188,$BD188),0)</f>
        <v>0</v>
      </c>
      <c r="BD188" t="str">
        <f>IF($A188&lt;&gt;"",VLOOKUP(TRUNC(MID($A188,1,2),0),Plano_Contas!$H$3:$J$103,2,TRUE),"")</f>
        <v/>
      </c>
      <c r="BE188" s="201" t="str">
        <f t="shared" si="8"/>
        <v/>
      </c>
      <c r="BF188" t="str">
        <f ca="1">IF($BT188&lt;&gt;"",SUMIF($BD$3:$BD$1004,"="&amp;$BD188,INDIRECT(ADDRESS(3,BF$2,1,1)):INDIRECT(ADDRESS(1004,BF$2,1,1))),"")</f>
        <v/>
      </c>
      <c r="BG188" t="str">
        <f ca="1">IF($BT188&lt;&gt;"",SUMIF($BD$3:$BD$1004,"="&amp;$BD188,INDIRECT(ADDRESS(3,BG$2,1,1)):INDIRECT(ADDRESS(1004,BG$2,1,1))),"")</f>
        <v/>
      </c>
      <c r="BH188" t="str">
        <f ca="1">IF($BT188&lt;&gt;"",SUMIF($BD$3:$BD$1004,"="&amp;$BD188,INDIRECT(ADDRESS(3,BH$2,1,1)):INDIRECT(ADDRESS(1004,BH$2,1,1))),"")</f>
        <v/>
      </c>
      <c r="BI188" t="str">
        <f ca="1">IF($BT188&lt;&gt;"",SUMIF($BD$3:$BD$1004,"="&amp;$BD188,INDIRECT(ADDRESS(3,BI$2,1,1)):INDIRECT(ADDRESS(1004,BI$2,1,1))),"")</f>
        <v/>
      </c>
      <c r="BJ188" t="str">
        <f ca="1">IF($BT188&lt;&gt;"",SUMIF($BD$3:$BD$1004,"="&amp;$BD188,INDIRECT(ADDRESS(3,BJ$2,1,1)):INDIRECT(ADDRESS(1004,BJ$2,1,1))),"")</f>
        <v/>
      </c>
      <c r="BK188" t="str">
        <f ca="1">IF($BT188&lt;&gt;"",SUMIF($BD$3:$BD$1004,"="&amp;$BD188,INDIRECT(ADDRESS(3,BK$2,1,1)):INDIRECT(ADDRESS(1004,BK$2,1,1))),"")</f>
        <v/>
      </c>
      <c r="BL188" t="str">
        <f ca="1">IF($BT188&lt;&gt;"",SUMIF($BD$3:$BD$1004,"="&amp;$BD188,INDIRECT(ADDRESS(3,BL$2,1,1)):INDIRECT(ADDRESS(1004,BL$2,1,1))),"")</f>
        <v/>
      </c>
      <c r="BM188" t="str">
        <f ca="1">IF($BT188&lt;&gt;"",SUMIF($BD$3:$BD$1004,"="&amp;$BD188,INDIRECT(ADDRESS(3,BM$2,1,1)):INDIRECT(ADDRESS(1004,BM$2,1,1))),"")</f>
        <v/>
      </c>
      <c r="BN188" t="str">
        <f ca="1">IF($BT188&lt;&gt;"",SUMIF($BD$3:$BD$1004,"="&amp;$BD188,INDIRECT(ADDRESS(3,BN$2,1,1)):INDIRECT(ADDRESS(1004,BN$2,1,1))),"")</f>
        <v/>
      </c>
      <c r="BO188" t="str">
        <f ca="1">IF($BT188&lt;&gt;"",SUMIF($BD$3:$BD$1004,"="&amp;$BD188,INDIRECT(ADDRESS(3,BO$2,1,1)):INDIRECT(ADDRESS(1004,BO$2,1,1))),"")</f>
        <v/>
      </c>
      <c r="BP188" t="str">
        <f ca="1">IF($BT188&lt;&gt;"",SUMIF($BD$3:$BD$1004,"="&amp;$BD188,INDIRECT(ADDRESS(3,BP$2,1,1)):INDIRECT(ADDRESS(1004,BP$2,1,1))),"")</f>
        <v/>
      </c>
      <c r="BQ188" t="str">
        <f ca="1">IF($BT188&lt;&gt;"",SUMIF($BD$3:$BD$1004,"="&amp;$BD188,INDIRECT(ADDRESS(3,BQ$2,1,1)):INDIRECT(ADDRESS(1004,BQ$2,1,1))),"")</f>
        <v/>
      </c>
      <c r="BR188" t="str">
        <f ca="1">IF($BT188&lt;&gt;"",SUMIF($BD$3:$BD$1004,"="&amp;$BD188,INDIRECT(ADDRESS(3,BR$2,1,1)):INDIRECT(ADDRESS(1004,BR$2,1,1))),"")</f>
        <v/>
      </c>
      <c r="BS188" t="str">
        <f>IF($A188&lt;&gt;"",VLOOKUP(TRUNC(MID($A188,1,2),0),Plano_Contas!$H$3:$J$103,3,TRUE),"")</f>
        <v/>
      </c>
      <c r="BT188" t="str">
        <f t="shared" si="9"/>
        <v/>
      </c>
      <c r="BV188">
        <f>Empresas!C188</f>
        <v>0</v>
      </c>
    </row>
    <row r="189" spans="1:74" ht="13.5" hidden="1" thickBot="1" x14ac:dyDescent="0.25">
      <c r="A189" s="89"/>
      <c r="B189" s="52" t="str">
        <f>IF($A189&lt;&gt;"",VLOOKUP(""&amp;$A189,Plano_Contas!$A$3:$F$1003,6,0),"")</f>
        <v/>
      </c>
      <c r="C189" s="91"/>
      <c r="D189" s="111"/>
      <c r="E189" s="112">
        <v>0</v>
      </c>
      <c r="F189" s="87"/>
      <c r="G189" s="85"/>
      <c r="H189" s="111"/>
      <c r="I189" s="112">
        <v>0</v>
      </c>
      <c r="J189" s="87"/>
      <c r="K189" s="85"/>
      <c r="L189" s="111"/>
      <c r="M189" s="112">
        <v>0</v>
      </c>
      <c r="N189" s="87"/>
      <c r="O189" s="85"/>
      <c r="P189" s="111"/>
      <c r="Q189" s="112">
        <v>0</v>
      </c>
      <c r="R189" s="87"/>
      <c r="S189" s="85"/>
      <c r="T189" s="111"/>
      <c r="U189" s="112">
        <v>0</v>
      </c>
      <c r="V189" s="87"/>
      <c r="W189" s="85"/>
      <c r="X189" s="111"/>
      <c r="Y189" s="112">
        <v>0</v>
      </c>
      <c r="Z189" s="87"/>
      <c r="AA189" s="85"/>
      <c r="AB189" s="111"/>
      <c r="AC189" s="112">
        <v>0</v>
      </c>
      <c r="AD189" s="87"/>
      <c r="AE189" s="85"/>
      <c r="AF189" s="111"/>
      <c r="AG189" s="112">
        <v>0</v>
      </c>
      <c r="AH189" s="87"/>
      <c r="AI189" s="85"/>
      <c r="AJ189" s="111"/>
      <c r="AK189" s="112">
        <v>0</v>
      </c>
      <c r="AL189" s="87"/>
      <c r="AM189" s="85"/>
      <c r="AN189" s="111"/>
      <c r="AO189" s="112">
        <v>0</v>
      </c>
      <c r="AP189" s="87"/>
      <c r="AQ189" s="85"/>
      <c r="AR189" s="111"/>
      <c r="AS189" s="112">
        <v>0</v>
      </c>
      <c r="AT189" s="87"/>
      <c r="AU189" s="85"/>
      <c r="AV189" s="111"/>
      <c r="AW189" s="112">
        <v>0</v>
      </c>
      <c r="AX189" s="87"/>
      <c r="AY189" s="85"/>
      <c r="AZ189" s="267">
        <f t="shared" si="10"/>
        <v>0</v>
      </c>
      <c r="BA189" s="88">
        <f t="shared" si="7"/>
        <v>0</v>
      </c>
      <c r="BC189">
        <f>IF($A189&lt;&gt;"",COUNTIF($BD$3:$BD189,$BD189),0)</f>
        <v>0</v>
      </c>
      <c r="BD189" t="str">
        <f>IF($A189&lt;&gt;"",VLOOKUP(TRUNC(MID($A189,1,2),0),Plano_Contas!$H$3:$J$103,2,TRUE),"")</f>
        <v/>
      </c>
      <c r="BE189" s="201" t="str">
        <f t="shared" si="8"/>
        <v/>
      </c>
      <c r="BF189" t="str">
        <f ca="1">IF($BT189&lt;&gt;"",SUMIF($BD$3:$BD$1004,"="&amp;$BD189,INDIRECT(ADDRESS(3,BF$2,1,1)):INDIRECT(ADDRESS(1004,BF$2,1,1))),"")</f>
        <v/>
      </c>
      <c r="BG189" t="str">
        <f ca="1">IF($BT189&lt;&gt;"",SUMIF($BD$3:$BD$1004,"="&amp;$BD189,INDIRECT(ADDRESS(3,BG$2,1,1)):INDIRECT(ADDRESS(1004,BG$2,1,1))),"")</f>
        <v/>
      </c>
      <c r="BH189" t="str">
        <f ca="1">IF($BT189&lt;&gt;"",SUMIF($BD$3:$BD$1004,"="&amp;$BD189,INDIRECT(ADDRESS(3,BH$2,1,1)):INDIRECT(ADDRESS(1004,BH$2,1,1))),"")</f>
        <v/>
      </c>
      <c r="BI189" t="str">
        <f ca="1">IF($BT189&lt;&gt;"",SUMIF($BD$3:$BD$1004,"="&amp;$BD189,INDIRECT(ADDRESS(3,BI$2,1,1)):INDIRECT(ADDRESS(1004,BI$2,1,1))),"")</f>
        <v/>
      </c>
      <c r="BJ189" t="str">
        <f ca="1">IF($BT189&lt;&gt;"",SUMIF($BD$3:$BD$1004,"="&amp;$BD189,INDIRECT(ADDRESS(3,BJ$2,1,1)):INDIRECT(ADDRESS(1004,BJ$2,1,1))),"")</f>
        <v/>
      </c>
      <c r="BK189" t="str">
        <f ca="1">IF($BT189&lt;&gt;"",SUMIF($BD$3:$BD$1004,"="&amp;$BD189,INDIRECT(ADDRESS(3,BK$2,1,1)):INDIRECT(ADDRESS(1004,BK$2,1,1))),"")</f>
        <v/>
      </c>
      <c r="BL189" t="str">
        <f ca="1">IF($BT189&lt;&gt;"",SUMIF($BD$3:$BD$1004,"="&amp;$BD189,INDIRECT(ADDRESS(3,BL$2,1,1)):INDIRECT(ADDRESS(1004,BL$2,1,1))),"")</f>
        <v/>
      </c>
      <c r="BM189" t="str">
        <f ca="1">IF($BT189&lt;&gt;"",SUMIF($BD$3:$BD$1004,"="&amp;$BD189,INDIRECT(ADDRESS(3,BM$2,1,1)):INDIRECT(ADDRESS(1004,BM$2,1,1))),"")</f>
        <v/>
      </c>
      <c r="BN189" t="str">
        <f ca="1">IF($BT189&lt;&gt;"",SUMIF($BD$3:$BD$1004,"="&amp;$BD189,INDIRECT(ADDRESS(3,BN$2,1,1)):INDIRECT(ADDRESS(1004,BN$2,1,1))),"")</f>
        <v/>
      </c>
      <c r="BO189" t="str">
        <f ca="1">IF($BT189&lt;&gt;"",SUMIF($BD$3:$BD$1004,"="&amp;$BD189,INDIRECT(ADDRESS(3,BO$2,1,1)):INDIRECT(ADDRESS(1004,BO$2,1,1))),"")</f>
        <v/>
      </c>
      <c r="BP189" t="str">
        <f ca="1">IF($BT189&lt;&gt;"",SUMIF($BD$3:$BD$1004,"="&amp;$BD189,INDIRECT(ADDRESS(3,BP$2,1,1)):INDIRECT(ADDRESS(1004,BP$2,1,1))),"")</f>
        <v/>
      </c>
      <c r="BQ189" t="str">
        <f ca="1">IF($BT189&lt;&gt;"",SUMIF($BD$3:$BD$1004,"="&amp;$BD189,INDIRECT(ADDRESS(3,BQ$2,1,1)):INDIRECT(ADDRESS(1004,BQ$2,1,1))),"")</f>
        <v/>
      </c>
      <c r="BR189" t="str">
        <f ca="1">IF($BT189&lt;&gt;"",SUMIF($BD$3:$BD$1004,"="&amp;$BD189,INDIRECT(ADDRESS(3,BR$2,1,1)):INDIRECT(ADDRESS(1004,BR$2,1,1))),"")</f>
        <v/>
      </c>
      <c r="BS189" t="str">
        <f>IF($A189&lt;&gt;"",VLOOKUP(TRUNC(MID($A189,1,2),0),Plano_Contas!$H$3:$J$103,3,TRUE),"")</f>
        <v/>
      </c>
      <c r="BT189" t="str">
        <f t="shared" si="9"/>
        <v/>
      </c>
      <c r="BV189">
        <f>Empresas!C189</f>
        <v>0</v>
      </c>
    </row>
    <row r="190" spans="1:74" ht="13.5" hidden="1" thickBot="1" x14ac:dyDescent="0.25">
      <c r="A190" s="89"/>
      <c r="B190" s="52" t="str">
        <f>IF($A190&lt;&gt;"",VLOOKUP(""&amp;$A190,Plano_Contas!$A$3:$F$1003,6,0),"")</f>
        <v/>
      </c>
      <c r="C190" s="91"/>
      <c r="D190" s="111"/>
      <c r="E190" s="112">
        <v>0</v>
      </c>
      <c r="F190" s="87"/>
      <c r="G190" s="85"/>
      <c r="H190" s="111"/>
      <c r="I190" s="112">
        <v>0</v>
      </c>
      <c r="J190" s="87"/>
      <c r="K190" s="85"/>
      <c r="L190" s="111"/>
      <c r="M190" s="112">
        <v>0</v>
      </c>
      <c r="N190" s="87"/>
      <c r="O190" s="85"/>
      <c r="P190" s="111"/>
      <c r="Q190" s="112">
        <v>0</v>
      </c>
      <c r="R190" s="87"/>
      <c r="S190" s="85"/>
      <c r="T190" s="111"/>
      <c r="U190" s="112">
        <v>0</v>
      </c>
      <c r="V190" s="87"/>
      <c r="W190" s="85"/>
      <c r="X190" s="111"/>
      <c r="Y190" s="112">
        <v>0</v>
      </c>
      <c r="Z190" s="87"/>
      <c r="AA190" s="85"/>
      <c r="AB190" s="111"/>
      <c r="AC190" s="112">
        <v>0</v>
      </c>
      <c r="AD190" s="87"/>
      <c r="AE190" s="85"/>
      <c r="AF190" s="111"/>
      <c r="AG190" s="112">
        <v>0</v>
      </c>
      <c r="AH190" s="87"/>
      <c r="AI190" s="85"/>
      <c r="AJ190" s="111"/>
      <c r="AK190" s="112">
        <v>0</v>
      </c>
      <c r="AL190" s="87"/>
      <c r="AM190" s="85"/>
      <c r="AN190" s="111"/>
      <c r="AO190" s="112">
        <v>0</v>
      </c>
      <c r="AP190" s="87"/>
      <c r="AQ190" s="85"/>
      <c r="AR190" s="111"/>
      <c r="AS190" s="112">
        <v>0</v>
      </c>
      <c r="AT190" s="87"/>
      <c r="AU190" s="85"/>
      <c r="AV190" s="111"/>
      <c r="AW190" s="112">
        <v>0</v>
      </c>
      <c r="AX190" s="87"/>
      <c r="AY190" s="85"/>
      <c r="AZ190" s="267">
        <f t="shared" si="10"/>
        <v>0</v>
      </c>
      <c r="BA190" s="88">
        <f t="shared" si="7"/>
        <v>0</v>
      </c>
      <c r="BC190">
        <f>IF($A190&lt;&gt;"",COUNTIF($BD$3:$BD190,$BD190),0)</f>
        <v>0</v>
      </c>
      <c r="BD190" t="str">
        <f>IF($A190&lt;&gt;"",VLOOKUP(TRUNC(MID($A190,1,2),0),Plano_Contas!$H$3:$J$103,2,TRUE),"")</f>
        <v/>
      </c>
      <c r="BE190" s="201" t="str">
        <f t="shared" si="8"/>
        <v/>
      </c>
      <c r="BF190" t="str">
        <f ca="1">IF($BT190&lt;&gt;"",SUMIF($BD$3:$BD$1004,"="&amp;$BD190,INDIRECT(ADDRESS(3,BF$2,1,1)):INDIRECT(ADDRESS(1004,BF$2,1,1))),"")</f>
        <v/>
      </c>
      <c r="BG190" t="str">
        <f ca="1">IF($BT190&lt;&gt;"",SUMIF($BD$3:$BD$1004,"="&amp;$BD190,INDIRECT(ADDRESS(3,BG$2,1,1)):INDIRECT(ADDRESS(1004,BG$2,1,1))),"")</f>
        <v/>
      </c>
      <c r="BH190" t="str">
        <f ca="1">IF($BT190&lt;&gt;"",SUMIF($BD$3:$BD$1004,"="&amp;$BD190,INDIRECT(ADDRESS(3,BH$2,1,1)):INDIRECT(ADDRESS(1004,BH$2,1,1))),"")</f>
        <v/>
      </c>
      <c r="BI190" t="str">
        <f ca="1">IF($BT190&lt;&gt;"",SUMIF($BD$3:$BD$1004,"="&amp;$BD190,INDIRECT(ADDRESS(3,BI$2,1,1)):INDIRECT(ADDRESS(1004,BI$2,1,1))),"")</f>
        <v/>
      </c>
      <c r="BJ190" t="str">
        <f ca="1">IF($BT190&lt;&gt;"",SUMIF($BD$3:$BD$1004,"="&amp;$BD190,INDIRECT(ADDRESS(3,BJ$2,1,1)):INDIRECT(ADDRESS(1004,BJ$2,1,1))),"")</f>
        <v/>
      </c>
      <c r="BK190" t="str">
        <f ca="1">IF($BT190&lt;&gt;"",SUMIF($BD$3:$BD$1004,"="&amp;$BD190,INDIRECT(ADDRESS(3,BK$2,1,1)):INDIRECT(ADDRESS(1004,BK$2,1,1))),"")</f>
        <v/>
      </c>
      <c r="BL190" t="str">
        <f ca="1">IF($BT190&lt;&gt;"",SUMIF($BD$3:$BD$1004,"="&amp;$BD190,INDIRECT(ADDRESS(3,BL$2,1,1)):INDIRECT(ADDRESS(1004,BL$2,1,1))),"")</f>
        <v/>
      </c>
      <c r="BM190" t="str">
        <f ca="1">IF($BT190&lt;&gt;"",SUMIF($BD$3:$BD$1004,"="&amp;$BD190,INDIRECT(ADDRESS(3,BM$2,1,1)):INDIRECT(ADDRESS(1004,BM$2,1,1))),"")</f>
        <v/>
      </c>
      <c r="BN190" t="str">
        <f ca="1">IF($BT190&lt;&gt;"",SUMIF($BD$3:$BD$1004,"="&amp;$BD190,INDIRECT(ADDRESS(3,BN$2,1,1)):INDIRECT(ADDRESS(1004,BN$2,1,1))),"")</f>
        <v/>
      </c>
      <c r="BO190" t="str">
        <f ca="1">IF($BT190&lt;&gt;"",SUMIF($BD$3:$BD$1004,"="&amp;$BD190,INDIRECT(ADDRESS(3,BO$2,1,1)):INDIRECT(ADDRESS(1004,BO$2,1,1))),"")</f>
        <v/>
      </c>
      <c r="BP190" t="str">
        <f ca="1">IF($BT190&lt;&gt;"",SUMIF($BD$3:$BD$1004,"="&amp;$BD190,INDIRECT(ADDRESS(3,BP$2,1,1)):INDIRECT(ADDRESS(1004,BP$2,1,1))),"")</f>
        <v/>
      </c>
      <c r="BQ190" t="str">
        <f ca="1">IF($BT190&lt;&gt;"",SUMIF($BD$3:$BD$1004,"="&amp;$BD190,INDIRECT(ADDRESS(3,BQ$2,1,1)):INDIRECT(ADDRESS(1004,BQ$2,1,1))),"")</f>
        <v/>
      </c>
      <c r="BR190" t="str">
        <f ca="1">IF($BT190&lt;&gt;"",SUMIF($BD$3:$BD$1004,"="&amp;$BD190,INDIRECT(ADDRESS(3,BR$2,1,1)):INDIRECT(ADDRESS(1004,BR$2,1,1))),"")</f>
        <v/>
      </c>
      <c r="BS190" t="str">
        <f>IF($A190&lt;&gt;"",VLOOKUP(TRUNC(MID($A190,1,2),0),Plano_Contas!$H$3:$J$103,3,TRUE),"")</f>
        <v/>
      </c>
      <c r="BT190" t="str">
        <f t="shared" si="9"/>
        <v/>
      </c>
      <c r="BV190">
        <f>Empresas!C190</f>
        <v>0</v>
      </c>
    </row>
    <row r="191" spans="1:74" ht="13.5" hidden="1" thickBot="1" x14ac:dyDescent="0.25">
      <c r="A191" s="89"/>
      <c r="B191" s="52" t="str">
        <f>IF($A191&lt;&gt;"",VLOOKUP(""&amp;$A191,Plano_Contas!$A$3:$F$1003,6,0),"")</f>
        <v/>
      </c>
      <c r="C191" s="91"/>
      <c r="D191" s="111"/>
      <c r="E191" s="112">
        <v>0</v>
      </c>
      <c r="F191" s="87"/>
      <c r="G191" s="85"/>
      <c r="H191" s="111"/>
      <c r="I191" s="112">
        <v>0</v>
      </c>
      <c r="J191" s="87"/>
      <c r="K191" s="85"/>
      <c r="L191" s="111"/>
      <c r="M191" s="112">
        <v>0</v>
      </c>
      <c r="N191" s="87"/>
      <c r="O191" s="85"/>
      <c r="P191" s="111"/>
      <c r="Q191" s="112">
        <v>0</v>
      </c>
      <c r="R191" s="87"/>
      <c r="S191" s="85"/>
      <c r="T191" s="111"/>
      <c r="U191" s="112">
        <v>0</v>
      </c>
      <c r="V191" s="87"/>
      <c r="W191" s="85"/>
      <c r="X191" s="111"/>
      <c r="Y191" s="112">
        <v>0</v>
      </c>
      <c r="Z191" s="87"/>
      <c r="AA191" s="85"/>
      <c r="AB191" s="111"/>
      <c r="AC191" s="112">
        <v>0</v>
      </c>
      <c r="AD191" s="87"/>
      <c r="AE191" s="85"/>
      <c r="AF191" s="111"/>
      <c r="AG191" s="112">
        <v>0</v>
      </c>
      <c r="AH191" s="87"/>
      <c r="AI191" s="85"/>
      <c r="AJ191" s="111"/>
      <c r="AK191" s="112">
        <v>0</v>
      </c>
      <c r="AL191" s="87"/>
      <c r="AM191" s="85"/>
      <c r="AN191" s="111"/>
      <c r="AO191" s="112">
        <v>0</v>
      </c>
      <c r="AP191" s="87"/>
      <c r="AQ191" s="85"/>
      <c r="AR191" s="111"/>
      <c r="AS191" s="112">
        <v>0</v>
      </c>
      <c r="AT191" s="87"/>
      <c r="AU191" s="85"/>
      <c r="AV191" s="111"/>
      <c r="AW191" s="112">
        <v>0</v>
      </c>
      <c r="AX191" s="87"/>
      <c r="AY191" s="85"/>
      <c r="AZ191" s="267">
        <f t="shared" si="10"/>
        <v>0</v>
      </c>
      <c r="BA191" s="88">
        <f t="shared" si="7"/>
        <v>0</v>
      </c>
      <c r="BC191">
        <f>IF($A191&lt;&gt;"",COUNTIF($BD$3:$BD191,$BD191),0)</f>
        <v>0</v>
      </c>
      <c r="BD191" t="str">
        <f>IF($A191&lt;&gt;"",VLOOKUP(TRUNC(MID($A191,1,2),0),Plano_Contas!$H$3:$J$103,2,TRUE),"")</f>
        <v/>
      </c>
      <c r="BE191" s="201" t="str">
        <f t="shared" si="8"/>
        <v/>
      </c>
      <c r="BF191" t="str">
        <f ca="1">IF($BT191&lt;&gt;"",SUMIF($BD$3:$BD$1004,"="&amp;$BD191,INDIRECT(ADDRESS(3,BF$2,1,1)):INDIRECT(ADDRESS(1004,BF$2,1,1))),"")</f>
        <v/>
      </c>
      <c r="BG191" t="str">
        <f ca="1">IF($BT191&lt;&gt;"",SUMIF($BD$3:$BD$1004,"="&amp;$BD191,INDIRECT(ADDRESS(3,BG$2,1,1)):INDIRECT(ADDRESS(1004,BG$2,1,1))),"")</f>
        <v/>
      </c>
      <c r="BH191" t="str">
        <f ca="1">IF($BT191&lt;&gt;"",SUMIF($BD$3:$BD$1004,"="&amp;$BD191,INDIRECT(ADDRESS(3,BH$2,1,1)):INDIRECT(ADDRESS(1004,BH$2,1,1))),"")</f>
        <v/>
      </c>
      <c r="BI191" t="str">
        <f ca="1">IF($BT191&lt;&gt;"",SUMIF($BD$3:$BD$1004,"="&amp;$BD191,INDIRECT(ADDRESS(3,BI$2,1,1)):INDIRECT(ADDRESS(1004,BI$2,1,1))),"")</f>
        <v/>
      </c>
      <c r="BJ191" t="str">
        <f ca="1">IF($BT191&lt;&gt;"",SUMIF($BD$3:$BD$1004,"="&amp;$BD191,INDIRECT(ADDRESS(3,BJ$2,1,1)):INDIRECT(ADDRESS(1004,BJ$2,1,1))),"")</f>
        <v/>
      </c>
      <c r="BK191" t="str">
        <f ca="1">IF($BT191&lt;&gt;"",SUMIF($BD$3:$BD$1004,"="&amp;$BD191,INDIRECT(ADDRESS(3,BK$2,1,1)):INDIRECT(ADDRESS(1004,BK$2,1,1))),"")</f>
        <v/>
      </c>
      <c r="BL191" t="str">
        <f ca="1">IF($BT191&lt;&gt;"",SUMIF($BD$3:$BD$1004,"="&amp;$BD191,INDIRECT(ADDRESS(3,BL$2,1,1)):INDIRECT(ADDRESS(1004,BL$2,1,1))),"")</f>
        <v/>
      </c>
      <c r="BM191" t="str">
        <f ca="1">IF($BT191&lt;&gt;"",SUMIF($BD$3:$BD$1004,"="&amp;$BD191,INDIRECT(ADDRESS(3,BM$2,1,1)):INDIRECT(ADDRESS(1004,BM$2,1,1))),"")</f>
        <v/>
      </c>
      <c r="BN191" t="str">
        <f ca="1">IF($BT191&lt;&gt;"",SUMIF($BD$3:$BD$1004,"="&amp;$BD191,INDIRECT(ADDRESS(3,BN$2,1,1)):INDIRECT(ADDRESS(1004,BN$2,1,1))),"")</f>
        <v/>
      </c>
      <c r="BO191" t="str">
        <f ca="1">IF($BT191&lt;&gt;"",SUMIF($BD$3:$BD$1004,"="&amp;$BD191,INDIRECT(ADDRESS(3,BO$2,1,1)):INDIRECT(ADDRESS(1004,BO$2,1,1))),"")</f>
        <v/>
      </c>
      <c r="BP191" t="str">
        <f ca="1">IF($BT191&lt;&gt;"",SUMIF($BD$3:$BD$1004,"="&amp;$BD191,INDIRECT(ADDRESS(3,BP$2,1,1)):INDIRECT(ADDRESS(1004,BP$2,1,1))),"")</f>
        <v/>
      </c>
      <c r="BQ191" t="str">
        <f ca="1">IF($BT191&lt;&gt;"",SUMIF($BD$3:$BD$1004,"="&amp;$BD191,INDIRECT(ADDRESS(3,BQ$2,1,1)):INDIRECT(ADDRESS(1004,BQ$2,1,1))),"")</f>
        <v/>
      </c>
      <c r="BR191" t="str">
        <f ca="1">IF($BT191&lt;&gt;"",SUMIF($BD$3:$BD$1004,"="&amp;$BD191,INDIRECT(ADDRESS(3,BR$2,1,1)):INDIRECT(ADDRESS(1004,BR$2,1,1))),"")</f>
        <v/>
      </c>
      <c r="BS191" t="str">
        <f>IF($A191&lt;&gt;"",VLOOKUP(TRUNC(MID($A191,1,2),0),Plano_Contas!$H$3:$J$103,3,TRUE),"")</f>
        <v/>
      </c>
      <c r="BT191" t="str">
        <f t="shared" si="9"/>
        <v/>
      </c>
      <c r="BV191">
        <f>Empresas!C191</f>
        <v>0</v>
      </c>
    </row>
    <row r="192" spans="1:74" ht="13.5" hidden="1" thickBot="1" x14ac:dyDescent="0.25">
      <c r="A192" s="89"/>
      <c r="B192" s="52" t="str">
        <f>IF($A192&lt;&gt;"",VLOOKUP(""&amp;$A192,Plano_Contas!$A$3:$F$1003,6,0),"")</f>
        <v/>
      </c>
      <c r="C192" s="91"/>
      <c r="D192" s="111"/>
      <c r="E192" s="112">
        <v>0</v>
      </c>
      <c r="F192" s="87"/>
      <c r="G192" s="85"/>
      <c r="H192" s="111"/>
      <c r="I192" s="112">
        <v>0</v>
      </c>
      <c r="J192" s="87"/>
      <c r="K192" s="85"/>
      <c r="L192" s="111"/>
      <c r="M192" s="112">
        <v>0</v>
      </c>
      <c r="N192" s="87"/>
      <c r="O192" s="85"/>
      <c r="P192" s="111"/>
      <c r="Q192" s="112">
        <v>0</v>
      </c>
      <c r="R192" s="87"/>
      <c r="S192" s="85"/>
      <c r="T192" s="111"/>
      <c r="U192" s="112">
        <v>0</v>
      </c>
      <c r="V192" s="87"/>
      <c r="W192" s="85"/>
      <c r="X192" s="111"/>
      <c r="Y192" s="112">
        <v>0</v>
      </c>
      <c r="Z192" s="87"/>
      <c r="AA192" s="85"/>
      <c r="AB192" s="111"/>
      <c r="AC192" s="112">
        <v>0</v>
      </c>
      <c r="AD192" s="87"/>
      <c r="AE192" s="85"/>
      <c r="AF192" s="111"/>
      <c r="AG192" s="112">
        <v>0</v>
      </c>
      <c r="AH192" s="87"/>
      <c r="AI192" s="85"/>
      <c r="AJ192" s="111"/>
      <c r="AK192" s="112">
        <v>0</v>
      </c>
      <c r="AL192" s="87"/>
      <c r="AM192" s="85"/>
      <c r="AN192" s="111"/>
      <c r="AO192" s="112">
        <v>0</v>
      </c>
      <c r="AP192" s="87"/>
      <c r="AQ192" s="85"/>
      <c r="AR192" s="111"/>
      <c r="AS192" s="112">
        <v>0</v>
      </c>
      <c r="AT192" s="87"/>
      <c r="AU192" s="85"/>
      <c r="AV192" s="111"/>
      <c r="AW192" s="112">
        <v>0</v>
      </c>
      <c r="AX192" s="87"/>
      <c r="AY192" s="85"/>
      <c r="AZ192" s="267">
        <f t="shared" si="10"/>
        <v>0</v>
      </c>
      <c r="BA192" s="88">
        <f t="shared" si="7"/>
        <v>0</v>
      </c>
      <c r="BC192">
        <f>IF($A192&lt;&gt;"",COUNTIF($BD$3:$BD192,$BD192),0)</f>
        <v>0</v>
      </c>
      <c r="BD192" t="str">
        <f>IF($A192&lt;&gt;"",VLOOKUP(TRUNC(MID($A192,1,2),0),Plano_Contas!$H$3:$J$103,2,TRUE),"")</f>
        <v/>
      </c>
      <c r="BE192" s="201" t="str">
        <f t="shared" si="8"/>
        <v/>
      </c>
      <c r="BF192" t="str">
        <f ca="1">IF($BT192&lt;&gt;"",SUMIF($BD$3:$BD$1004,"="&amp;$BD192,INDIRECT(ADDRESS(3,BF$2,1,1)):INDIRECT(ADDRESS(1004,BF$2,1,1))),"")</f>
        <v/>
      </c>
      <c r="BG192" t="str">
        <f ca="1">IF($BT192&lt;&gt;"",SUMIF($BD$3:$BD$1004,"="&amp;$BD192,INDIRECT(ADDRESS(3,BG$2,1,1)):INDIRECT(ADDRESS(1004,BG$2,1,1))),"")</f>
        <v/>
      </c>
      <c r="BH192" t="str">
        <f ca="1">IF($BT192&lt;&gt;"",SUMIF($BD$3:$BD$1004,"="&amp;$BD192,INDIRECT(ADDRESS(3,BH$2,1,1)):INDIRECT(ADDRESS(1004,BH$2,1,1))),"")</f>
        <v/>
      </c>
      <c r="BI192" t="str">
        <f ca="1">IF($BT192&lt;&gt;"",SUMIF($BD$3:$BD$1004,"="&amp;$BD192,INDIRECT(ADDRESS(3,BI$2,1,1)):INDIRECT(ADDRESS(1004,BI$2,1,1))),"")</f>
        <v/>
      </c>
      <c r="BJ192" t="str">
        <f ca="1">IF($BT192&lt;&gt;"",SUMIF($BD$3:$BD$1004,"="&amp;$BD192,INDIRECT(ADDRESS(3,BJ$2,1,1)):INDIRECT(ADDRESS(1004,BJ$2,1,1))),"")</f>
        <v/>
      </c>
      <c r="BK192" t="str">
        <f ca="1">IF($BT192&lt;&gt;"",SUMIF($BD$3:$BD$1004,"="&amp;$BD192,INDIRECT(ADDRESS(3,BK$2,1,1)):INDIRECT(ADDRESS(1004,BK$2,1,1))),"")</f>
        <v/>
      </c>
      <c r="BL192" t="str">
        <f ca="1">IF($BT192&lt;&gt;"",SUMIF($BD$3:$BD$1004,"="&amp;$BD192,INDIRECT(ADDRESS(3,BL$2,1,1)):INDIRECT(ADDRESS(1004,BL$2,1,1))),"")</f>
        <v/>
      </c>
      <c r="BM192" t="str">
        <f ca="1">IF($BT192&lt;&gt;"",SUMIF($BD$3:$BD$1004,"="&amp;$BD192,INDIRECT(ADDRESS(3,BM$2,1,1)):INDIRECT(ADDRESS(1004,BM$2,1,1))),"")</f>
        <v/>
      </c>
      <c r="BN192" t="str">
        <f ca="1">IF($BT192&lt;&gt;"",SUMIF($BD$3:$BD$1004,"="&amp;$BD192,INDIRECT(ADDRESS(3,BN$2,1,1)):INDIRECT(ADDRESS(1004,BN$2,1,1))),"")</f>
        <v/>
      </c>
      <c r="BO192" t="str">
        <f ca="1">IF($BT192&lt;&gt;"",SUMIF($BD$3:$BD$1004,"="&amp;$BD192,INDIRECT(ADDRESS(3,BO$2,1,1)):INDIRECT(ADDRESS(1004,BO$2,1,1))),"")</f>
        <v/>
      </c>
      <c r="BP192" t="str">
        <f ca="1">IF($BT192&lt;&gt;"",SUMIF($BD$3:$BD$1004,"="&amp;$BD192,INDIRECT(ADDRESS(3,BP$2,1,1)):INDIRECT(ADDRESS(1004,BP$2,1,1))),"")</f>
        <v/>
      </c>
      <c r="BQ192" t="str">
        <f ca="1">IF($BT192&lt;&gt;"",SUMIF($BD$3:$BD$1004,"="&amp;$BD192,INDIRECT(ADDRESS(3,BQ$2,1,1)):INDIRECT(ADDRESS(1004,BQ$2,1,1))),"")</f>
        <v/>
      </c>
      <c r="BR192" t="str">
        <f ca="1">IF($BT192&lt;&gt;"",SUMIF($BD$3:$BD$1004,"="&amp;$BD192,INDIRECT(ADDRESS(3,BR$2,1,1)):INDIRECT(ADDRESS(1004,BR$2,1,1))),"")</f>
        <v/>
      </c>
      <c r="BS192" t="str">
        <f>IF($A192&lt;&gt;"",VLOOKUP(TRUNC(MID($A192,1,2),0),Plano_Contas!$H$3:$J$103,3,TRUE),"")</f>
        <v/>
      </c>
      <c r="BT192" t="str">
        <f t="shared" si="9"/>
        <v/>
      </c>
      <c r="BV192">
        <f>Empresas!C192</f>
        <v>0</v>
      </c>
    </row>
    <row r="193" spans="1:74" ht="13.5" hidden="1" thickBot="1" x14ac:dyDescent="0.25">
      <c r="A193" s="89"/>
      <c r="B193" s="52" t="str">
        <f>IF($A193&lt;&gt;"",VLOOKUP(""&amp;$A193,Plano_Contas!$A$3:$F$1003,6,0),"")</f>
        <v/>
      </c>
      <c r="C193" s="91"/>
      <c r="D193" s="111"/>
      <c r="E193" s="112">
        <v>0</v>
      </c>
      <c r="F193" s="87"/>
      <c r="G193" s="85"/>
      <c r="H193" s="111"/>
      <c r="I193" s="112">
        <v>0</v>
      </c>
      <c r="J193" s="87"/>
      <c r="K193" s="85"/>
      <c r="L193" s="111"/>
      <c r="M193" s="112">
        <v>0</v>
      </c>
      <c r="N193" s="87"/>
      <c r="O193" s="85"/>
      <c r="P193" s="111"/>
      <c r="Q193" s="112">
        <v>0</v>
      </c>
      <c r="R193" s="87"/>
      <c r="S193" s="85"/>
      <c r="T193" s="111"/>
      <c r="U193" s="112">
        <v>0</v>
      </c>
      <c r="V193" s="87"/>
      <c r="W193" s="85"/>
      <c r="X193" s="111"/>
      <c r="Y193" s="112">
        <v>0</v>
      </c>
      <c r="Z193" s="87"/>
      <c r="AA193" s="85"/>
      <c r="AB193" s="111"/>
      <c r="AC193" s="112">
        <v>0</v>
      </c>
      <c r="AD193" s="87"/>
      <c r="AE193" s="85"/>
      <c r="AF193" s="111"/>
      <c r="AG193" s="112">
        <v>0</v>
      </c>
      <c r="AH193" s="87"/>
      <c r="AI193" s="85"/>
      <c r="AJ193" s="111"/>
      <c r="AK193" s="112">
        <v>0</v>
      </c>
      <c r="AL193" s="87"/>
      <c r="AM193" s="85"/>
      <c r="AN193" s="111"/>
      <c r="AO193" s="112">
        <v>0</v>
      </c>
      <c r="AP193" s="87"/>
      <c r="AQ193" s="85"/>
      <c r="AR193" s="111"/>
      <c r="AS193" s="112">
        <v>0</v>
      </c>
      <c r="AT193" s="87"/>
      <c r="AU193" s="85"/>
      <c r="AV193" s="111"/>
      <c r="AW193" s="112">
        <v>0</v>
      </c>
      <c r="AX193" s="87"/>
      <c r="AY193" s="85"/>
      <c r="AZ193" s="267">
        <f t="shared" si="10"/>
        <v>0</v>
      </c>
      <c r="BA193" s="88">
        <f t="shared" si="7"/>
        <v>0</v>
      </c>
      <c r="BC193">
        <f>IF($A193&lt;&gt;"",COUNTIF($BD$3:$BD193,$BD193),0)</f>
        <v>0</v>
      </c>
      <c r="BD193" t="str">
        <f>IF($A193&lt;&gt;"",VLOOKUP(TRUNC(MID($A193,1,2),0),Plano_Contas!$H$3:$J$103,2,TRUE),"")</f>
        <v/>
      </c>
      <c r="BE193" s="201" t="str">
        <f t="shared" si="8"/>
        <v/>
      </c>
      <c r="BF193" t="str">
        <f ca="1">IF($BT193&lt;&gt;"",SUMIF($BD$3:$BD$1004,"="&amp;$BD193,INDIRECT(ADDRESS(3,BF$2,1,1)):INDIRECT(ADDRESS(1004,BF$2,1,1))),"")</f>
        <v/>
      </c>
      <c r="BG193" t="str">
        <f ca="1">IF($BT193&lt;&gt;"",SUMIF($BD$3:$BD$1004,"="&amp;$BD193,INDIRECT(ADDRESS(3,BG$2,1,1)):INDIRECT(ADDRESS(1004,BG$2,1,1))),"")</f>
        <v/>
      </c>
      <c r="BH193" t="str">
        <f ca="1">IF($BT193&lt;&gt;"",SUMIF($BD$3:$BD$1004,"="&amp;$BD193,INDIRECT(ADDRESS(3,BH$2,1,1)):INDIRECT(ADDRESS(1004,BH$2,1,1))),"")</f>
        <v/>
      </c>
      <c r="BI193" t="str">
        <f ca="1">IF($BT193&lt;&gt;"",SUMIF($BD$3:$BD$1004,"="&amp;$BD193,INDIRECT(ADDRESS(3,BI$2,1,1)):INDIRECT(ADDRESS(1004,BI$2,1,1))),"")</f>
        <v/>
      </c>
      <c r="BJ193" t="str">
        <f ca="1">IF($BT193&lt;&gt;"",SUMIF($BD$3:$BD$1004,"="&amp;$BD193,INDIRECT(ADDRESS(3,BJ$2,1,1)):INDIRECT(ADDRESS(1004,BJ$2,1,1))),"")</f>
        <v/>
      </c>
      <c r="BK193" t="str">
        <f ca="1">IF($BT193&lt;&gt;"",SUMIF($BD$3:$BD$1004,"="&amp;$BD193,INDIRECT(ADDRESS(3,BK$2,1,1)):INDIRECT(ADDRESS(1004,BK$2,1,1))),"")</f>
        <v/>
      </c>
      <c r="BL193" t="str">
        <f ca="1">IF($BT193&lt;&gt;"",SUMIF($BD$3:$BD$1004,"="&amp;$BD193,INDIRECT(ADDRESS(3,BL$2,1,1)):INDIRECT(ADDRESS(1004,BL$2,1,1))),"")</f>
        <v/>
      </c>
      <c r="BM193" t="str">
        <f ca="1">IF($BT193&lt;&gt;"",SUMIF($BD$3:$BD$1004,"="&amp;$BD193,INDIRECT(ADDRESS(3,BM$2,1,1)):INDIRECT(ADDRESS(1004,BM$2,1,1))),"")</f>
        <v/>
      </c>
      <c r="BN193" t="str">
        <f ca="1">IF($BT193&lt;&gt;"",SUMIF($BD$3:$BD$1004,"="&amp;$BD193,INDIRECT(ADDRESS(3,BN$2,1,1)):INDIRECT(ADDRESS(1004,BN$2,1,1))),"")</f>
        <v/>
      </c>
      <c r="BO193" t="str">
        <f ca="1">IF($BT193&lt;&gt;"",SUMIF($BD$3:$BD$1004,"="&amp;$BD193,INDIRECT(ADDRESS(3,BO$2,1,1)):INDIRECT(ADDRESS(1004,BO$2,1,1))),"")</f>
        <v/>
      </c>
      <c r="BP193" t="str">
        <f ca="1">IF($BT193&lt;&gt;"",SUMIF($BD$3:$BD$1004,"="&amp;$BD193,INDIRECT(ADDRESS(3,BP$2,1,1)):INDIRECT(ADDRESS(1004,BP$2,1,1))),"")</f>
        <v/>
      </c>
      <c r="BQ193" t="str">
        <f ca="1">IF($BT193&lt;&gt;"",SUMIF($BD$3:$BD$1004,"="&amp;$BD193,INDIRECT(ADDRESS(3,BQ$2,1,1)):INDIRECT(ADDRESS(1004,BQ$2,1,1))),"")</f>
        <v/>
      </c>
      <c r="BR193" t="str">
        <f ca="1">IF($BT193&lt;&gt;"",SUMIF($BD$3:$BD$1004,"="&amp;$BD193,INDIRECT(ADDRESS(3,BR$2,1,1)):INDIRECT(ADDRESS(1004,BR$2,1,1))),"")</f>
        <v/>
      </c>
      <c r="BS193" t="str">
        <f>IF($A193&lt;&gt;"",VLOOKUP(TRUNC(MID($A193,1,2),0),Plano_Contas!$H$3:$J$103,3,TRUE),"")</f>
        <v/>
      </c>
      <c r="BT193" t="str">
        <f t="shared" si="9"/>
        <v/>
      </c>
      <c r="BV193">
        <f>Empresas!C193</f>
        <v>0</v>
      </c>
    </row>
    <row r="194" spans="1:74" ht="13.5" hidden="1" thickBot="1" x14ac:dyDescent="0.25">
      <c r="A194" s="89"/>
      <c r="B194" s="52" t="str">
        <f>IF($A194&lt;&gt;"",VLOOKUP(""&amp;$A194,Plano_Contas!$A$3:$F$1003,6,0),"")</f>
        <v/>
      </c>
      <c r="C194" s="91"/>
      <c r="D194" s="111"/>
      <c r="E194" s="112">
        <v>0</v>
      </c>
      <c r="F194" s="87"/>
      <c r="G194" s="85"/>
      <c r="H194" s="111"/>
      <c r="I194" s="112">
        <v>0</v>
      </c>
      <c r="J194" s="87"/>
      <c r="K194" s="85"/>
      <c r="L194" s="111"/>
      <c r="M194" s="112">
        <v>0</v>
      </c>
      <c r="N194" s="87"/>
      <c r="O194" s="85"/>
      <c r="P194" s="111"/>
      <c r="Q194" s="112">
        <v>0</v>
      </c>
      <c r="R194" s="87"/>
      <c r="S194" s="85"/>
      <c r="T194" s="111"/>
      <c r="U194" s="112">
        <v>0</v>
      </c>
      <c r="V194" s="87"/>
      <c r="W194" s="85"/>
      <c r="X194" s="111"/>
      <c r="Y194" s="112">
        <v>0</v>
      </c>
      <c r="Z194" s="87"/>
      <c r="AA194" s="85"/>
      <c r="AB194" s="111"/>
      <c r="AC194" s="112">
        <v>0</v>
      </c>
      <c r="AD194" s="87"/>
      <c r="AE194" s="85"/>
      <c r="AF194" s="111"/>
      <c r="AG194" s="112">
        <v>0</v>
      </c>
      <c r="AH194" s="87"/>
      <c r="AI194" s="85"/>
      <c r="AJ194" s="111"/>
      <c r="AK194" s="112">
        <v>0</v>
      </c>
      <c r="AL194" s="87"/>
      <c r="AM194" s="85"/>
      <c r="AN194" s="111"/>
      <c r="AO194" s="112">
        <v>0</v>
      </c>
      <c r="AP194" s="87"/>
      <c r="AQ194" s="85"/>
      <c r="AR194" s="111"/>
      <c r="AS194" s="112">
        <v>0</v>
      </c>
      <c r="AT194" s="87"/>
      <c r="AU194" s="85"/>
      <c r="AV194" s="111"/>
      <c r="AW194" s="112">
        <v>0</v>
      </c>
      <c r="AX194" s="87"/>
      <c r="AY194" s="85"/>
      <c r="AZ194" s="267">
        <f t="shared" si="10"/>
        <v>0</v>
      </c>
      <c r="BA194" s="88">
        <f t="shared" si="7"/>
        <v>0</v>
      </c>
      <c r="BC194">
        <f>IF($A194&lt;&gt;"",COUNTIF($BD$3:$BD194,$BD194),0)</f>
        <v>0</v>
      </c>
      <c r="BD194" t="str">
        <f>IF($A194&lt;&gt;"",VLOOKUP(TRUNC(MID($A194,1,2),0),Plano_Contas!$H$3:$J$103,2,TRUE),"")</f>
        <v/>
      </c>
      <c r="BE194" s="201" t="str">
        <f t="shared" si="8"/>
        <v/>
      </c>
      <c r="BF194" t="str">
        <f ca="1">IF($BT194&lt;&gt;"",SUMIF($BD$3:$BD$1004,"="&amp;$BD194,INDIRECT(ADDRESS(3,BF$2,1,1)):INDIRECT(ADDRESS(1004,BF$2,1,1))),"")</f>
        <v/>
      </c>
      <c r="BG194" t="str">
        <f ca="1">IF($BT194&lt;&gt;"",SUMIF($BD$3:$BD$1004,"="&amp;$BD194,INDIRECT(ADDRESS(3,BG$2,1,1)):INDIRECT(ADDRESS(1004,BG$2,1,1))),"")</f>
        <v/>
      </c>
      <c r="BH194" t="str">
        <f ca="1">IF($BT194&lt;&gt;"",SUMIF($BD$3:$BD$1004,"="&amp;$BD194,INDIRECT(ADDRESS(3,BH$2,1,1)):INDIRECT(ADDRESS(1004,BH$2,1,1))),"")</f>
        <v/>
      </c>
      <c r="BI194" t="str">
        <f ca="1">IF($BT194&lt;&gt;"",SUMIF($BD$3:$BD$1004,"="&amp;$BD194,INDIRECT(ADDRESS(3,BI$2,1,1)):INDIRECT(ADDRESS(1004,BI$2,1,1))),"")</f>
        <v/>
      </c>
      <c r="BJ194" t="str">
        <f ca="1">IF($BT194&lt;&gt;"",SUMIF($BD$3:$BD$1004,"="&amp;$BD194,INDIRECT(ADDRESS(3,BJ$2,1,1)):INDIRECT(ADDRESS(1004,BJ$2,1,1))),"")</f>
        <v/>
      </c>
      <c r="BK194" t="str">
        <f ca="1">IF($BT194&lt;&gt;"",SUMIF($BD$3:$BD$1004,"="&amp;$BD194,INDIRECT(ADDRESS(3,BK$2,1,1)):INDIRECT(ADDRESS(1004,BK$2,1,1))),"")</f>
        <v/>
      </c>
      <c r="BL194" t="str">
        <f ca="1">IF($BT194&lt;&gt;"",SUMIF($BD$3:$BD$1004,"="&amp;$BD194,INDIRECT(ADDRESS(3,BL$2,1,1)):INDIRECT(ADDRESS(1004,BL$2,1,1))),"")</f>
        <v/>
      </c>
      <c r="BM194" t="str">
        <f ca="1">IF($BT194&lt;&gt;"",SUMIF($BD$3:$BD$1004,"="&amp;$BD194,INDIRECT(ADDRESS(3,BM$2,1,1)):INDIRECT(ADDRESS(1004,BM$2,1,1))),"")</f>
        <v/>
      </c>
      <c r="BN194" t="str">
        <f ca="1">IF($BT194&lt;&gt;"",SUMIF($BD$3:$BD$1004,"="&amp;$BD194,INDIRECT(ADDRESS(3,BN$2,1,1)):INDIRECT(ADDRESS(1004,BN$2,1,1))),"")</f>
        <v/>
      </c>
      <c r="BO194" t="str">
        <f ca="1">IF($BT194&lt;&gt;"",SUMIF($BD$3:$BD$1004,"="&amp;$BD194,INDIRECT(ADDRESS(3,BO$2,1,1)):INDIRECT(ADDRESS(1004,BO$2,1,1))),"")</f>
        <v/>
      </c>
      <c r="BP194" t="str">
        <f ca="1">IF($BT194&lt;&gt;"",SUMIF($BD$3:$BD$1004,"="&amp;$BD194,INDIRECT(ADDRESS(3,BP$2,1,1)):INDIRECT(ADDRESS(1004,BP$2,1,1))),"")</f>
        <v/>
      </c>
      <c r="BQ194" t="str">
        <f ca="1">IF($BT194&lt;&gt;"",SUMIF($BD$3:$BD$1004,"="&amp;$BD194,INDIRECT(ADDRESS(3,BQ$2,1,1)):INDIRECT(ADDRESS(1004,BQ$2,1,1))),"")</f>
        <v/>
      </c>
      <c r="BR194" t="str">
        <f ca="1">IF($BT194&lt;&gt;"",SUMIF($BD$3:$BD$1004,"="&amp;$BD194,INDIRECT(ADDRESS(3,BR$2,1,1)):INDIRECT(ADDRESS(1004,BR$2,1,1))),"")</f>
        <v/>
      </c>
      <c r="BS194" t="str">
        <f>IF($A194&lt;&gt;"",VLOOKUP(TRUNC(MID($A194,1,2),0),Plano_Contas!$H$3:$J$103,3,TRUE),"")</f>
        <v/>
      </c>
      <c r="BT194" t="str">
        <f t="shared" si="9"/>
        <v/>
      </c>
      <c r="BV194">
        <f>Empresas!C194</f>
        <v>0</v>
      </c>
    </row>
    <row r="195" spans="1:74" ht="13.5" hidden="1" thickBot="1" x14ac:dyDescent="0.25">
      <c r="A195" s="89"/>
      <c r="B195" s="52" t="str">
        <f>IF($A195&lt;&gt;"",VLOOKUP(""&amp;$A195,Plano_Contas!$A$3:$F$1003,6,0),"")</f>
        <v/>
      </c>
      <c r="C195" s="91"/>
      <c r="D195" s="111"/>
      <c r="E195" s="112">
        <v>0</v>
      </c>
      <c r="F195" s="87"/>
      <c r="G195" s="85"/>
      <c r="H195" s="111"/>
      <c r="I195" s="112">
        <v>0</v>
      </c>
      <c r="J195" s="87"/>
      <c r="K195" s="85"/>
      <c r="L195" s="111"/>
      <c r="M195" s="112">
        <v>0</v>
      </c>
      <c r="N195" s="87"/>
      <c r="O195" s="85"/>
      <c r="P195" s="111"/>
      <c r="Q195" s="112">
        <v>0</v>
      </c>
      <c r="R195" s="87"/>
      <c r="S195" s="85"/>
      <c r="T195" s="111"/>
      <c r="U195" s="112">
        <v>0</v>
      </c>
      <c r="V195" s="87"/>
      <c r="W195" s="85"/>
      <c r="X195" s="111"/>
      <c r="Y195" s="112">
        <v>0</v>
      </c>
      <c r="Z195" s="87"/>
      <c r="AA195" s="85"/>
      <c r="AB195" s="111"/>
      <c r="AC195" s="112">
        <v>0</v>
      </c>
      <c r="AD195" s="87"/>
      <c r="AE195" s="85"/>
      <c r="AF195" s="111"/>
      <c r="AG195" s="112">
        <v>0</v>
      </c>
      <c r="AH195" s="87"/>
      <c r="AI195" s="85"/>
      <c r="AJ195" s="111"/>
      <c r="AK195" s="112">
        <v>0</v>
      </c>
      <c r="AL195" s="87"/>
      <c r="AM195" s="85"/>
      <c r="AN195" s="111"/>
      <c r="AO195" s="112">
        <v>0</v>
      </c>
      <c r="AP195" s="87"/>
      <c r="AQ195" s="85"/>
      <c r="AR195" s="111"/>
      <c r="AS195" s="112">
        <v>0</v>
      </c>
      <c r="AT195" s="87"/>
      <c r="AU195" s="85"/>
      <c r="AV195" s="111"/>
      <c r="AW195" s="112">
        <v>0</v>
      </c>
      <c r="AX195" s="87"/>
      <c r="AY195" s="85"/>
      <c r="AZ195" s="267">
        <f t="shared" si="10"/>
        <v>0</v>
      </c>
      <c r="BA195" s="88">
        <f t="shared" ref="BA195:BA258" si="11">SUM($G195,$K195,$O195,$S195,$W195,$AA195,$AE195,$AI195,$AM195,$AQ195,$AU195,$AY195)</f>
        <v>0</v>
      </c>
      <c r="BC195">
        <f>IF($A195&lt;&gt;"",COUNTIF($BD$3:$BD195,$BD195),0)</f>
        <v>0</v>
      </c>
      <c r="BD195" t="str">
        <f>IF($A195&lt;&gt;"",VLOOKUP(TRUNC(MID($A195,1,2),0),Plano_Contas!$H$3:$J$103,2,TRUE),"")</f>
        <v/>
      </c>
      <c r="BE195" s="201" t="str">
        <f t="shared" ref="BE195:BE258" si="12">IF(ISERR(SEARCH("[",$B195))=FALSE,MID($B195,SEARCH("[",$B195)+1,SEARCH("]",$B195)-SEARCH("[",$B195)-1),"")</f>
        <v/>
      </c>
      <c r="BF195" t="str">
        <f ca="1">IF($BT195&lt;&gt;"",SUMIF($BD$3:$BD$1004,"="&amp;$BD195,INDIRECT(ADDRESS(3,BF$2,1,1)):INDIRECT(ADDRESS(1004,BF$2,1,1))),"")</f>
        <v/>
      </c>
      <c r="BG195" t="str">
        <f ca="1">IF($BT195&lt;&gt;"",SUMIF($BD$3:$BD$1004,"="&amp;$BD195,INDIRECT(ADDRESS(3,BG$2,1,1)):INDIRECT(ADDRESS(1004,BG$2,1,1))),"")</f>
        <v/>
      </c>
      <c r="BH195" t="str">
        <f ca="1">IF($BT195&lt;&gt;"",SUMIF($BD$3:$BD$1004,"="&amp;$BD195,INDIRECT(ADDRESS(3,BH$2,1,1)):INDIRECT(ADDRESS(1004,BH$2,1,1))),"")</f>
        <v/>
      </c>
      <c r="BI195" t="str">
        <f ca="1">IF($BT195&lt;&gt;"",SUMIF($BD$3:$BD$1004,"="&amp;$BD195,INDIRECT(ADDRESS(3,BI$2,1,1)):INDIRECT(ADDRESS(1004,BI$2,1,1))),"")</f>
        <v/>
      </c>
      <c r="BJ195" t="str">
        <f ca="1">IF($BT195&lt;&gt;"",SUMIF($BD$3:$BD$1004,"="&amp;$BD195,INDIRECT(ADDRESS(3,BJ$2,1,1)):INDIRECT(ADDRESS(1004,BJ$2,1,1))),"")</f>
        <v/>
      </c>
      <c r="BK195" t="str">
        <f ca="1">IF($BT195&lt;&gt;"",SUMIF($BD$3:$BD$1004,"="&amp;$BD195,INDIRECT(ADDRESS(3,BK$2,1,1)):INDIRECT(ADDRESS(1004,BK$2,1,1))),"")</f>
        <v/>
      </c>
      <c r="BL195" t="str">
        <f ca="1">IF($BT195&lt;&gt;"",SUMIF($BD$3:$BD$1004,"="&amp;$BD195,INDIRECT(ADDRESS(3,BL$2,1,1)):INDIRECT(ADDRESS(1004,BL$2,1,1))),"")</f>
        <v/>
      </c>
      <c r="BM195" t="str">
        <f ca="1">IF($BT195&lt;&gt;"",SUMIF($BD$3:$BD$1004,"="&amp;$BD195,INDIRECT(ADDRESS(3,BM$2,1,1)):INDIRECT(ADDRESS(1004,BM$2,1,1))),"")</f>
        <v/>
      </c>
      <c r="BN195" t="str">
        <f ca="1">IF($BT195&lt;&gt;"",SUMIF($BD$3:$BD$1004,"="&amp;$BD195,INDIRECT(ADDRESS(3,BN$2,1,1)):INDIRECT(ADDRESS(1004,BN$2,1,1))),"")</f>
        <v/>
      </c>
      <c r="BO195" t="str">
        <f ca="1">IF($BT195&lt;&gt;"",SUMIF($BD$3:$BD$1004,"="&amp;$BD195,INDIRECT(ADDRESS(3,BO$2,1,1)):INDIRECT(ADDRESS(1004,BO$2,1,1))),"")</f>
        <v/>
      </c>
      <c r="BP195" t="str">
        <f ca="1">IF($BT195&lt;&gt;"",SUMIF($BD$3:$BD$1004,"="&amp;$BD195,INDIRECT(ADDRESS(3,BP$2,1,1)):INDIRECT(ADDRESS(1004,BP$2,1,1))),"")</f>
        <v/>
      </c>
      <c r="BQ195" t="str">
        <f ca="1">IF($BT195&lt;&gt;"",SUMIF($BD$3:$BD$1004,"="&amp;$BD195,INDIRECT(ADDRESS(3,BQ$2,1,1)):INDIRECT(ADDRESS(1004,BQ$2,1,1))),"")</f>
        <v/>
      </c>
      <c r="BR195" t="str">
        <f ca="1">IF($BT195&lt;&gt;"",SUMIF($BD$3:$BD$1004,"="&amp;$BD195,INDIRECT(ADDRESS(3,BR$2,1,1)):INDIRECT(ADDRESS(1004,BR$2,1,1))),"")</f>
        <v/>
      </c>
      <c r="BS195" t="str">
        <f>IF($A195&lt;&gt;"",VLOOKUP(TRUNC(MID($A195,1,2),0),Plano_Contas!$H$3:$J$103,3,TRUE),"")</f>
        <v/>
      </c>
      <c r="BT195" t="str">
        <f t="shared" ref="BT195:BT258" si="13">IF(($BC195=1)*($BS195&lt;&gt;"T"),$BD195&amp;IF($BE195&lt;&gt;""," ("&amp;$BE195&amp;")",""),"")</f>
        <v/>
      </c>
      <c r="BV195">
        <f>Empresas!C195</f>
        <v>0</v>
      </c>
    </row>
    <row r="196" spans="1:74" ht="13.5" hidden="1" thickBot="1" x14ac:dyDescent="0.25">
      <c r="A196" s="89"/>
      <c r="B196" s="52" t="str">
        <f>IF($A196&lt;&gt;"",VLOOKUP(""&amp;$A196,Plano_Contas!$A$3:$F$1003,6,0),"")</f>
        <v/>
      </c>
      <c r="C196" s="91"/>
      <c r="D196" s="111"/>
      <c r="E196" s="112">
        <v>0</v>
      </c>
      <c r="F196" s="87"/>
      <c r="G196" s="85"/>
      <c r="H196" s="111"/>
      <c r="I196" s="112">
        <v>0</v>
      </c>
      <c r="J196" s="87"/>
      <c r="K196" s="85"/>
      <c r="L196" s="111"/>
      <c r="M196" s="112">
        <v>0</v>
      </c>
      <c r="N196" s="87"/>
      <c r="O196" s="85"/>
      <c r="P196" s="111"/>
      <c r="Q196" s="112">
        <v>0</v>
      </c>
      <c r="R196" s="87"/>
      <c r="S196" s="85"/>
      <c r="T196" s="111"/>
      <c r="U196" s="112">
        <v>0</v>
      </c>
      <c r="V196" s="87"/>
      <c r="W196" s="85"/>
      <c r="X196" s="111"/>
      <c r="Y196" s="112">
        <v>0</v>
      </c>
      <c r="Z196" s="87"/>
      <c r="AA196" s="85"/>
      <c r="AB196" s="111"/>
      <c r="AC196" s="112">
        <v>0</v>
      </c>
      <c r="AD196" s="87"/>
      <c r="AE196" s="85"/>
      <c r="AF196" s="111"/>
      <c r="AG196" s="112">
        <v>0</v>
      </c>
      <c r="AH196" s="87"/>
      <c r="AI196" s="85"/>
      <c r="AJ196" s="111"/>
      <c r="AK196" s="112">
        <v>0</v>
      </c>
      <c r="AL196" s="87"/>
      <c r="AM196" s="85"/>
      <c r="AN196" s="111"/>
      <c r="AO196" s="112">
        <v>0</v>
      </c>
      <c r="AP196" s="87"/>
      <c r="AQ196" s="85"/>
      <c r="AR196" s="111"/>
      <c r="AS196" s="112">
        <v>0</v>
      </c>
      <c r="AT196" s="87"/>
      <c r="AU196" s="85"/>
      <c r="AV196" s="111"/>
      <c r="AW196" s="112">
        <v>0</v>
      </c>
      <c r="AX196" s="87"/>
      <c r="AY196" s="85"/>
      <c r="AZ196" s="267">
        <f t="shared" ref="AZ196:AZ259" si="14">SUM(E196,I196,M196,Q196,U196,Y196,AC196,AG196,AK196,AO196,AS196,AW196)</f>
        <v>0</v>
      </c>
      <c r="BA196" s="88">
        <f t="shared" si="11"/>
        <v>0</v>
      </c>
      <c r="BC196">
        <f>IF($A196&lt;&gt;"",COUNTIF($BD$3:$BD196,$BD196),0)</f>
        <v>0</v>
      </c>
      <c r="BD196" t="str">
        <f>IF($A196&lt;&gt;"",VLOOKUP(TRUNC(MID($A196,1,2),0),Plano_Contas!$H$3:$J$103,2,TRUE),"")</f>
        <v/>
      </c>
      <c r="BE196" s="201" t="str">
        <f t="shared" si="12"/>
        <v/>
      </c>
      <c r="BF196" t="str">
        <f ca="1">IF($BT196&lt;&gt;"",SUMIF($BD$3:$BD$1004,"="&amp;$BD196,INDIRECT(ADDRESS(3,BF$2,1,1)):INDIRECT(ADDRESS(1004,BF$2,1,1))),"")</f>
        <v/>
      </c>
      <c r="BG196" t="str">
        <f ca="1">IF($BT196&lt;&gt;"",SUMIF($BD$3:$BD$1004,"="&amp;$BD196,INDIRECT(ADDRESS(3,BG$2,1,1)):INDIRECT(ADDRESS(1004,BG$2,1,1))),"")</f>
        <v/>
      </c>
      <c r="BH196" t="str">
        <f ca="1">IF($BT196&lt;&gt;"",SUMIF($BD$3:$BD$1004,"="&amp;$BD196,INDIRECT(ADDRESS(3,BH$2,1,1)):INDIRECT(ADDRESS(1004,BH$2,1,1))),"")</f>
        <v/>
      </c>
      <c r="BI196" t="str">
        <f ca="1">IF($BT196&lt;&gt;"",SUMIF($BD$3:$BD$1004,"="&amp;$BD196,INDIRECT(ADDRESS(3,BI$2,1,1)):INDIRECT(ADDRESS(1004,BI$2,1,1))),"")</f>
        <v/>
      </c>
      <c r="BJ196" t="str">
        <f ca="1">IF($BT196&lt;&gt;"",SUMIF($BD$3:$BD$1004,"="&amp;$BD196,INDIRECT(ADDRESS(3,BJ$2,1,1)):INDIRECT(ADDRESS(1004,BJ$2,1,1))),"")</f>
        <v/>
      </c>
      <c r="BK196" t="str">
        <f ca="1">IF($BT196&lt;&gt;"",SUMIF($BD$3:$BD$1004,"="&amp;$BD196,INDIRECT(ADDRESS(3,BK$2,1,1)):INDIRECT(ADDRESS(1004,BK$2,1,1))),"")</f>
        <v/>
      </c>
      <c r="BL196" t="str">
        <f ca="1">IF($BT196&lt;&gt;"",SUMIF($BD$3:$BD$1004,"="&amp;$BD196,INDIRECT(ADDRESS(3,BL$2,1,1)):INDIRECT(ADDRESS(1004,BL$2,1,1))),"")</f>
        <v/>
      </c>
      <c r="BM196" t="str">
        <f ca="1">IF($BT196&lt;&gt;"",SUMIF($BD$3:$BD$1004,"="&amp;$BD196,INDIRECT(ADDRESS(3,BM$2,1,1)):INDIRECT(ADDRESS(1004,BM$2,1,1))),"")</f>
        <v/>
      </c>
      <c r="BN196" t="str">
        <f ca="1">IF($BT196&lt;&gt;"",SUMIF($BD$3:$BD$1004,"="&amp;$BD196,INDIRECT(ADDRESS(3,BN$2,1,1)):INDIRECT(ADDRESS(1004,BN$2,1,1))),"")</f>
        <v/>
      </c>
      <c r="BO196" t="str">
        <f ca="1">IF($BT196&lt;&gt;"",SUMIF($BD$3:$BD$1004,"="&amp;$BD196,INDIRECT(ADDRESS(3,BO$2,1,1)):INDIRECT(ADDRESS(1004,BO$2,1,1))),"")</f>
        <v/>
      </c>
      <c r="BP196" t="str">
        <f ca="1">IF($BT196&lt;&gt;"",SUMIF($BD$3:$BD$1004,"="&amp;$BD196,INDIRECT(ADDRESS(3,BP$2,1,1)):INDIRECT(ADDRESS(1004,BP$2,1,1))),"")</f>
        <v/>
      </c>
      <c r="BQ196" t="str">
        <f ca="1">IF($BT196&lt;&gt;"",SUMIF($BD$3:$BD$1004,"="&amp;$BD196,INDIRECT(ADDRESS(3,BQ$2,1,1)):INDIRECT(ADDRESS(1004,BQ$2,1,1))),"")</f>
        <v/>
      </c>
      <c r="BR196" t="str">
        <f ca="1">IF($BT196&lt;&gt;"",SUMIF($BD$3:$BD$1004,"="&amp;$BD196,INDIRECT(ADDRESS(3,BR$2,1,1)):INDIRECT(ADDRESS(1004,BR$2,1,1))),"")</f>
        <v/>
      </c>
      <c r="BS196" t="str">
        <f>IF($A196&lt;&gt;"",VLOOKUP(TRUNC(MID($A196,1,2),0),Plano_Contas!$H$3:$J$103,3,TRUE),"")</f>
        <v/>
      </c>
      <c r="BT196" t="str">
        <f t="shared" si="13"/>
        <v/>
      </c>
      <c r="BV196">
        <f>Empresas!C196</f>
        <v>0</v>
      </c>
    </row>
    <row r="197" spans="1:74" ht="13.5" hidden="1" thickBot="1" x14ac:dyDescent="0.25">
      <c r="A197" s="89"/>
      <c r="B197" s="52" t="str">
        <f>IF($A197&lt;&gt;"",VLOOKUP(""&amp;$A197,Plano_Contas!$A$3:$F$1003,6,0),"")</f>
        <v/>
      </c>
      <c r="C197" s="91"/>
      <c r="D197" s="111"/>
      <c r="E197" s="112">
        <v>0</v>
      </c>
      <c r="F197" s="87"/>
      <c r="G197" s="85"/>
      <c r="H197" s="111"/>
      <c r="I197" s="112">
        <v>0</v>
      </c>
      <c r="J197" s="87"/>
      <c r="K197" s="85"/>
      <c r="L197" s="111"/>
      <c r="M197" s="112">
        <v>0</v>
      </c>
      <c r="N197" s="87"/>
      <c r="O197" s="85"/>
      <c r="P197" s="111"/>
      <c r="Q197" s="112">
        <v>0</v>
      </c>
      <c r="R197" s="87"/>
      <c r="S197" s="85"/>
      <c r="T197" s="111"/>
      <c r="U197" s="112">
        <v>0</v>
      </c>
      <c r="V197" s="87"/>
      <c r="W197" s="85"/>
      <c r="X197" s="111"/>
      <c r="Y197" s="112">
        <v>0</v>
      </c>
      <c r="Z197" s="87"/>
      <c r="AA197" s="85"/>
      <c r="AB197" s="111"/>
      <c r="AC197" s="112">
        <v>0</v>
      </c>
      <c r="AD197" s="87"/>
      <c r="AE197" s="85"/>
      <c r="AF197" s="111"/>
      <c r="AG197" s="112">
        <v>0</v>
      </c>
      <c r="AH197" s="87"/>
      <c r="AI197" s="85"/>
      <c r="AJ197" s="111"/>
      <c r="AK197" s="112">
        <v>0</v>
      </c>
      <c r="AL197" s="87"/>
      <c r="AM197" s="85"/>
      <c r="AN197" s="111"/>
      <c r="AO197" s="112">
        <v>0</v>
      </c>
      <c r="AP197" s="87"/>
      <c r="AQ197" s="85"/>
      <c r="AR197" s="111"/>
      <c r="AS197" s="112">
        <v>0</v>
      </c>
      <c r="AT197" s="87"/>
      <c r="AU197" s="85"/>
      <c r="AV197" s="111"/>
      <c r="AW197" s="112">
        <v>0</v>
      </c>
      <c r="AX197" s="87"/>
      <c r="AY197" s="85"/>
      <c r="AZ197" s="267">
        <f t="shared" si="14"/>
        <v>0</v>
      </c>
      <c r="BA197" s="88">
        <f t="shared" si="11"/>
        <v>0</v>
      </c>
      <c r="BC197">
        <f>IF($A197&lt;&gt;"",COUNTIF($BD$3:$BD197,$BD197),0)</f>
        <v>0</v>
      </c>
      <c r="BD197" t="str">
        <f>IF($A197&lt;&gt;"",VLOOKUP(TRUNC(MID($A197,1,2),0),Plano_Contas!$H$3:$J$103,2,TRUE),"")</f>
        <v/>
      </c>
      <c r="BE197" s="201" t="str">
        <f t="shared" si="12"/>
        <v/>
      </c>
      <c r="BF197" t="str">
        <f ca="1">IF($BT197&lt;&gt;"",SUMIF($BD$3:$BD$1004,"="&amp;$BD197,INDIRECT(ADDRESS(3,BF$2,1,1)):INDIRECT(ADDRESS(1004,BF$2,1,1))),"")</f>
        <v/>
      </c>
      <c r="BG197" t="str">
        <f ca="1">IF($BT197&lt;&gt;"",SUMIF($BD$3:$BD$1004,"="&amp;$BD197,INDIRECT(ADDRESS(3,BG$2,1,1)):INDIRECT(ADDRESS(1004,BG$2,1,1))),"")</f>
        <v/>
      </c>
      <c r="BH197" t="str">
        <f ca="1">IF($BT197&lt;&gt;"",SUMIF($BD$3:$BD$1004,"="&amp;$BD197,INDIRECT(ADDRESS(3,BH$2,1,1)):INDIRECT(ADDRESS(1004,BH$2,1,1))),"")</f>
        <v/>
      </c>
      <c r="BI197" t="str">
        <f ca="1">IF($BT197&lt;&gt;"",SUMIF($BD$3:$BD$1004,"="&amp;$BD197,INDIRECT(ADDRESS(3,BI$2,1,1)):INDIRECT(ADDRESS(1004,BI$2,1,1))),"")</f>
        <v/>
      </c>
      <c r="BJ197" t="str">
        <f ca="1">IF($BT197&lt;&gt;"",SUMIF($BD$3:$BD$1004,"="&amp;$BD197,INDIRECT(ADDRESS(3,BJ$2,1,1)):INDIRECT(ADDRESS(1004,BJ$2,1,1))),"")</f>
        <v/>
      </c>
      <c r="BK197" t="str">
        <f ca="1">IF($BT197&lt;&gt;"",SUMIF($BD$3:$BD$1004,"="&amp;$BD197,INDIRECT(ADDRESS(3,BK$2,1,1)):INDIRECT(ADDRESS(1004,BK$2,1,1))),"")</f>
        <v/>
      </c>
      <c r="BL197" t="str">
        <f ca="1">IF($BT197&lt;&gt;"",SUMIF($BD$3:$BD$1004,"="&amp;$BD197,INDIRECT(ADDRESS(3,BL$2,1,1)):INDIRECT(ADDRESS(1004,BL$2,1,1))),"")</f>
        <v/>
      </c>
      <c r="BM197" t="str">
        <f ca="1">IF($BT197&lt;&gt;"",SUMIF($BD$3:$BD$1004,"="&amp;$BD197,INDIRECT(ADDRESS(3,BM$2,1,1)):INDIRECT(ADDRESS(1004,BM$2,1,1))),"")</f>
        <v/>
      </c>
      <c r="BN197" t="str">
        <f ca="1">IF($BT197&lt;&gt;"",SUMIF($BD$3:$BD$1004,"="&amp;$BD197,INDIRECT(ADDRESS(3,BN$2,1,1)):INDIRECT(ADDRESS(1004,BN$2,1,1))),"")</f>
        <v/>
      </c>
      <c r="BO197" t="str">
        <f ca="1">IF($BT197&lt;&gt;"",SUMIF($BD$3:$BD$1004,"="&amp;$BD197,INDIRECT(ADDRESS(3,BO$2,1,1)):INDIRECT(ADDRESS(1004,BO$2,1,1))),"")</f>
        <v/>
      </c>
      <c r="BP197" t="str">
        <f ca="1">IF($BT197&lt;&gt;"",SUMIF($BD$3:$BD$1004,"="&amp;$BD197,INDIRECT(ADDRESS(3,BP$2,1,1)):INDIRECT(ADDRESS(1004,BP$2,1,1))),"")</f>
        <v/>
      </c>
      <c r="BQ197" t="str">
        <f ca="1">IF($BT197&lt;&gt;"",SUMIF($BD$3:$BD$1004,"="&amp;$BD197,INDIRECT(ADDRESS(3,BQ$2,1,1)):INDIRECT(ADDRESS(1004,BQ$2,1,1))),"")</f>
        <v/>
      </c>
      <c r="BR197" t="str">
        <f ca="1">IF($BT197&lt;&gt;"",SUMIF($BD$3:$BD$1004,"="&amp;$BD197,INDIRECT(ADDRESS(3,BR$2,1,1)):INDIRECT(ADDRESS(1004,BR$2,1,1))),"")</f>
        <v/>
      </c>
      <c r="BS197" t="str">
        <f>IF($A197&lt;&gt;"",VLOOKUP(TRUNC(MID($A197,1,2),0),Plano_Contas!$H$3:$J$103,3,TRUE),"")</f>
        <v/>
      </c>
      <c r="BT197" t="str">
        <f t="shared" si="13"/>
        <v/>
      </c>
      <c r="BV197">
        <f>Empresas!C197</f>
        <v>0</v>
      </c>
    </row>
    <row r="198" spans="1:74" ht="13.5" hidden="1" thickBot="1" x14ac:dyDescent="0.25">
      <c r="A198" s="89"/>
      <c r="B198" s="52" t="str">
        <f>IF($A198&lt;&gt;"",VLOOKUP(""&amp;$A198,Plano_Contas!$A$3:$F$1003,6,0),"")</f>
        <v/>
      </c>
      <c r="C198" s="91"/>
      <c r="D198" s="111"/>
      <c r="E198" s="112">
        <v>0</v>
      </c>
      <c r="F198" s="87"/>
      <c r="G198" s="85"/>
      <c r="H198" s="111"/>
      <c r="I198" s="112">
        <v>0</v>
      </c>
      <c r="J198" s="87"/>
      <c r="K198" s="85"/>
      <c r="L198" s="111"/>
      <c r="M198" s="112">
        <v>0</v>
      </c>
      <c r="N198" s="87"/>
      <c r="O198" s="85"/>
      <c r="P198" s="111"/>
      <c r="Q198" s="112">
        <v>0</v>
      </c>
      <c r="R198" s="87"/>
      <c r="S198" s="85"/>
      <c r="T198" s="111"/>
      <c r="U198" s="112">
        <v>0</v>
      </c>
      <c r="V198" s="87"/>
      <c r="W198" s="85"/>
      <c r="X198" s="111"/>
      <c r="Y198" s="112">
        <v>0</v>
      </c>
      <c r="Z198" s="87"/>
      <c r="AA198" s="85"/>
      <c r="AB198" s="111"/>
      <c r="AC198" s="112">
        <v>0</v>
      </c>
      <c r="AD198" s="87"/>
      <c r="AE198" s="85"/>
      <c r="AF198" s="111"/>
      <c r="AG198" s="112">
        <v>0</v>
      </c>
      <c r="AH198" s="87"/>
      <c r="AI198" s="85"/>
      <c r="AJ198" s="111"/>
      <c r="AK198" s="112">
        <v>0</v>
      </c>
      <c r="AL198" s="87"/>
      <c r="AM198" s="85"/>
      <c r="AN198" s="111"/>
      <c r="AO198" s="112">
        <v>0</v>
      </c>
      <c r="AP198" s="87"/>
      <c r="AQ198" s="85"/>
      <c r="AR198" s="111"/>
      <c r="AS198" s="112">
        <v>0</v>
      </c>
      <c r="AT198" s="87"/>
      <c r="AU198" s="85"/>
      <c r="AV198" s="111"/>
      <c r="AW198" s="112">
        <v>0</v>
      </c>
      <c r="AX198" s="87"/>
      <c r="AY198" s="85"/>
      <c r="AZ198" s="267">
        <f t="shared" si="14"/>
        <v>0</v>
      </c>
      <c r="BA198" s="88">
        <f t="shared" si="11"/>
        <v>0</v>
      </c>
      <c r="BC198">
        <f>IF($A198&lt;&gt;"",COUNTIF($BD$3:$BD198,$BD198),0)</f>
        <v>0</v>
      </c>
      <c r="BD198" t="str">
        <f>IF($A198&lt;&gt;"",VLOOKUP(TRUNC(MID($A198,1,2),0),Plano_Contas!$H$3:$J$103,2,TRUE),"")</f>
        <v/>
      </c>
      <c r="BE198" s="201" t="str">
        <f t="shared" si="12"/>
        <v/>
      </c>
      <c r="BF198" t="str">
        <f ca="1">IF($BT198&lt;&gt;"",SUMIF($BD$3:$BD$1004,"="&amp;$BD198,INDIRECT(ADDRESS(3,BF$2,1,1)):INDIRECT(ADDRESS(1004,BF$2,1,1))),"")</f>
        <v/>
      </c>
      <c r="BG198" t="str">
        <f ca="1">IF($BT198&lt;&gt;"",SUMIF($BD$3:$BD$1004,"="&amp;$BD198,INDIRECT(ADDRESS(3,BG$2,1,1)):INDIRECT(ADDRESS(1004,BG$2,1,1))),"")</f>
        <v/>
      </c>
      <c r="BH198" t="str">
        <f ca="1">IF($BT198&lt;&gt;"",SUMIF($BD$3:$BD$1004,"="&amp;$BD198,INDIRECT(ADDRESS(3,BH$2,1,1)):INDIRECT(ADDRESS(1004,BH$2,1,1))),"")</f>
        <v/>
      </c>
      <c r="BI198" t="str">
        <f ca="1">IF($BT198&lt;&gt;"",SUMIF($BD$3:$BD$1004,"="&amp;$BD198,INDIRECT(ADDRESS(3,BI$2,1,1)):INDIRECT(ADDRESS(1004,BI$2,1,1))),"")</f>
        <v/>
      </c>
      <c r="BJ198" t="str">
        <f ca="1">IF($BT198&lt;&gt;"",SUMIF($BD$3:$BD$1004,"="&amp;$BD198,INDIRECT(ADDRESS(3,BJ$2,1,1)):INDIRECT(ADDRESS(1004,BJ$2,1,1))),"")</f>
        <v/>
      </c>
      <c r="BK198" t="str">
        <f ca="1">IF($BT198&lt;&gt;"",SUMIF($BD$3:$BD$1004,"="&amp;$BD198,INDIRECT(ADDRESS(3,BK$2,1,1)):INDIRECT(ADDRESS(1004,BK$2,1,1))),"")</f>
        <v/>
      </c>
      <c r="BL198" t="str">
        <f ca="1">IF($BT198&lt;&gt;"",SUMIF($BD$3:$BD$1004,"="&amp;$BD198,INDIRECT(ADDRESS(3,BL$2,1,1)):INDIRECT(ADDRESS(1004,BL$2,1,1))),"")</f>
        <v/>
      </c>
      <c r="BM198" t="str">
        <f ca="1">IF($BT198&lt;&gt;"",SUMIF($BD$3:$BD$1004,"="&amp;$BD198,INDIRECT(ADDRESS(3,BM$2,1,1)):INDIRECT(ADDRESS(1004,BM$2,1,1))),"")</f>
        <v/>
      </c>
      <c r="BN198" t="str">
        <f ca="1">IF($BT198&lt;&gt;"",SUMIF($BD$3:$BD$1004,"="&amp;$BD198,INDIRECT(ADDRESS(3,BN$2,1,1)):INDIRECT(ADDRESS(1004,BN$2,1,1))),"")</f>
        <v/>
      </c>
      <c r="BO198" t="str">
        <f ca="1">IF($BT198&lt;&gt;"",SUMIF($BD$3:$BD$1004,"="&amp;$BD198,INDIRECT(ADDRESS(3,BO$2,1,1)):INDIRECT(ADDRESS(1004,BO$2,1,1))),"")</f>
        <v/>
      </c>
      <c r="BP198" t="str">
        <f ca="1">IF($BT198&lt;&gt;"",SUMIF($BD$3:$BD$1004,"="&amp;$BD198,INDIRECT(ADDRESS(3,BP$2,1,1)):INDIRECT(ADDRESS(1004,BP$2,1,1))),"")</f>
        <v/>
      </c>
      <c r="BQ198" t="str">
        <f ca="1">IF($BT198&lt;&gt;"",SUMIF($BD$3:$BD$1004,"="&amp;$BD198,INDIRECT(ADDRESS(3,BQ$2,1,1)):INDIRECT(ADDRESS(1004,BQ$2,1,1))),"")</f>
        <v/>
      </c>
      <c r="BR198" t="str">
        <f ca="1">IF($BT198&lt;&gt;"",SUMIF($BD$3:$BD$1004,"="&amp;$BD198,INDIRECT(ADDRESS(3,BR$2,1,1)):INDIRECT(ADDRESS(1004,BR$2,1,1))),"")</f>
        <v/>
      </c>
      <c r="BS198" t="str">
        <f>IF($A198&lt;&gt;"",VLOOKUP(TRUNC(MID($A198,1,2),0),Plano_Contas!$H$3:$J$103,3,TRUE),"")</f>
        <v/>
      </c>
      <c r="BT198" t="str">
        <f t="shared" si="13"/>
        <v/>
      </c>
      <c r="BV198">
        <f>Empresas!C198</f>
        <v>0</v>
      </c>
    </row>
    <row r="199" spans="1:74" ht="13.5" hidden="1" thickBot="1" x14ac:dyDescent="0.25">
      <c r="A199" s="89"/>
      <c r="B199" s="52" t="str">
        <f>IF($A199&lt;&gt;"",VLOOKUP(""&amp;$A199,Plano_Contas!$A$3:$F$1003,6,0),"")</f>
        <v/>
      </c>
      <c r="C199" s="91"/>
      <c r="D199" s="111"/>
      <c r="E199" s="112">
        <v>0</v>
      </c>
      <c r="F199" s="87"/>
      <c r="G199" s="85"/>
      <c r="H199" s="111"/>
      <c r="I199" s="112">
        <v>0</v>
      </c>
      <c r="J199" s="87"/>
      <c r="K199" s="85"/>
      <c r="L199" s="111"/>
      <c r="M199" s="112">
        <v>0</v>
      </c>
      <c r="N199" s="87"/>
      <c r="O199" s="85"/>
      <c r="P199" s="111"/>
      <c r="Q199" s="112">
        <v>0</v>
      </c>
      <c r="R199" s="87"/>
      <c r="S199" s="85"/>
      <c r="T199" s="111"/>
      <c r="U199" s="112">
        <v>0</v>
      </c>
      <c r="V199" s="87"/>
      <c r="W199" s="85"/>
      <c r="X199" s="111"/>
      <c r="Y199" s="112">
        <v>0</v>
      </c>
      <c r="Z199" s="87"/>
      <c r="AA199" s="85"/>
      <c r="AB199" s="111"/>
      <c r="AC199" s="112">
        <v>0</v>
      </c>
      <c r="AD199" s="87"/>
      <c r="AE199" s="85"/>
      <c r="AF199" s="111"/>
      <c r="AG199" s="112">
        <v>0</v>
      </c>
      <c r="AH199" s="87"/>
      <c r="AI199" s="85"/>
      <c r="AJ199" s="111"/>
      <c r="AK199" s="112">
        <v>0</v>
      </c>
      <c r="AL199" s="87"/>
      <c r="AM199" s="85"/>
      <c r="AN199" s="111"/>
      <c r="AO199" s="112">
        <v>0</v>
      </c>
      <c r="AP199" s="87"/>
      <c r="AQ199" s="85"/>
      <c r="AR199" s="111"/>
      <c r="AS199" s="112">
        <v>0</v>
      </c>
      <c r="AT199" s="87"/>
      <c r="AU199" s="85"/>
      <c r="AV199" s="111"/>
      <c r="AW199" s="112">
        <v>0</v>
      </c>
      <c r="AX199" s="87"/>
      <c r="AY199" s="85"/>
      <c r="AZ199" s="267">
        <f t="shared" si="14"/>
        <v>0</v>
      </c>
      <c r="BA199" s="88">
        <f t="shared" si="11"/>
        <v>0</v>
      </c>
      <c r="BC199">
        <f>IF($A199&lt;&gt;"",COUNTIF($BD$3:$BD199,$BD199),0)</f>
        <v>0</v>
      </c>
      <c r="BD199" t="str">
        <f>IF($A199&lt;&gt;"",VLOOKUP(TRUNC(MID($A199,1,2),0),Plano_Contas!$H$3:$J$103,2,TRUE),"")</f>
        <v/>
      </c>
      <c r="BE199" s="201" t="str">
        <f t="shared" si="12"/>
        <v/>
      </c>
      <c r="BF199" t="str">
        <f ca="1">IF($BT199&lt;&gt;"",SUMIF($BD$3:$BD$1004,"="&amp;$BD199,INDIRECT(ADDRESS(3,BF$2,1,1)):INDIRECT(ADDRESS(1004,BF$2,1,1))),"")</f>
        <v/>
      </c>
      <c r="BG199" t="str">
        <f ca="1">IF($BT199&lt;&gt;"",SUMIF($BD$3:$BD$1004,"="&amp;$BD199,INDIRECT(ADDRESS(3,BG$2,1,1)):INDIRECT(ADDRESS(1004,BG$2,1,1))),"")</f>
        <v/>
      </c>
      <c r="BH199" t="str">
        <f ca="1">IF($BT199&lt;&gt;"",SUMIF($BD$3:$BD$1004,"="&amp;$BD199,INDIRECT(ADDRESS(3,BH$2,1,1)):INDIRECT(ADDRESS(1004,BH$2,1,1))),"")</f>
        <v/>
      </c>
      <c r="BI199" t="str">
        <f ca="1">IF($BT199&lt;&gt;"",SUMIF($BD$3:$BD$1004,"="&amp;$BD199,INDIRECT(ADDRESS(3,BI$2,1,1)):INDIRECT(ADDRESS(1004,BI$2,1,1))),"")</f>
        <v/>
      </c>
      <c r="BJ199" t="str">
        <f ca="1">IF($BT199&lt;&gt;"",SUMIF($BD$3:$BD$1004,"="&amp;$BD199,INDIRECT(ADDRESS(3,BJ$2,1,1)):INDIRECT(ADDRESS(1004,BJ$2,1,1))),"")</f>
        <v/>
      </c>
      <c r="BK199" t="str">
        <f ca="1">IF($BT199&lt;&gt;"",SUMIF($BD$3:$BD$1004,"="&amp;$BD199,INDIRECT(ADDRESS(3,BK$2,1,1)):INDIRECT(ADDRESS(1004,BK$2,1,1))),"")</f>
        <v/>
      </c>
      <c r="BL199" t="str">
        <f ca="1">IF($BT199&lt;&gt;"",SUMIF($BD$3:$BD$1004,"="&amp;$BD199,INDIRECT(ADDRESS(3,BL$2,1,1)):INDIRECT(ADDRESS(1004,BL$2,1,1))),"")</f>
        <v/>
      </c>
      <c r="BM199" t="str">
        <f ca="1">IF($BT199&lt;&gt;"",SUMIF($BD$3:$BD$1004,"="&amp;$BD199,INDIRECT(ADDRESS(3,BM$2,1,1)):INDIRECT(ADDRESS(1004,BM$2,1,1))),"")</f>
        <v/>
      </c>
      <c r="BN199" t="str">
        <f ca="1">IF($BT199&lt;&gt;"",SUMIF($BD$3:$BD$1004,"="&amp;$BD199,INDIRECT(ADDRESS(3,BN$2,1,1)):INDIRECT(ADDRESS(1004,BN$2,1,1))),"")</f>
        <v/>
      </c>
      <c r="BO199" t="str">
        <f ca="1">IF($BT199&lt;&gt;"",SUMIF($BD$3:$BD$1004,"="&amp;$BD199,INDIRECT(ADDRESS(3,BO$2,1,1)):INDIRECT(ADDRESS(1004,BO$2,1,1))),"")</f>
        <v/>
      </c>
      <c r="BP199" t="str">
        <f ca="1">IF($BT199&lt;&gt;"",SUMIF($BD$3:$BD$1004,"="&amp;$BD199,INDIRECT(ADDRESS(3,BP$2,1,1)):INDIRECT(ADDRESS(1004,BP$2,1,1))),"")</f>
        <v/>
      </c>
      <c r="BQ199" t="str">
        <f ca="1">IF($BT199&lt;&gt;"",SUMIF($BD$3:$BD$1004,"="&amp;$BD199,INDIRECT(ADDRESS(3,BQ$2,1,1)):INDIRECT(ADDRESS(1004,BQ$2,1,1))),"")</f>
        <v/>
      </c>
      <c r="BR199" t="str">
        <f ca="1">IF($BT199&lt;&gt;"",SUMIF($BD$3:$BD$1004,"="&amp;$BD199,INDIRECT(ADDRESS(3,BR$2,1,1)):INDIRECT(ADDRESS(1004,BR$2,1,1))),"")</f>
        <v/>
      </c>
      <c r="BS199" t="str">
        <f>IF($A199&lt;&gt;"",VLOOKUP(TRUNC(MID($A199,1,2),0),Plano_Contas!$H$3:$J$103,3,TRUE),"")</f>
        <v/>
      </c>
      <c r="BT199" t="str">
        <f t="shared" si="13"/>
        <v/>
      </c>
      <c r="BV199">
        <f>Empresas!C199</f>
        <v>0</v>
      </c>
    </row>
    <row r="200" spans="1:74" ht="13.5" hidden="1" thickBot="1" x14ac:dyDescent="0.25">
      <c r="A200" s="89"/>
      <c r="B200" s="52" t="str">
        <f>IF($A200&lt;&gt;"",VLOOKUP(""&amp;$A200,Plano_Contas!$A$3:$F$1003,6,0),"")</f>
        <v/>
      </c>
      <c r="C200" s="91"/>
      <c r="D200" s="111"/>
      <c r="E200" s="112">
        <v>0</v>
      </c>
      <c r="F200" s="87"/>
      <c r="G200" s="85"/>
      <c r="H200" s="111"/>
      <c r="I200" s="112">
        <v>0</v>
      </c>
      <c r="J200" s="87"/>
      <c r="K200" s="85"/>
      <c r="L200" s="111"/>
      <c r="M200" s="112">
        <v>0</v>
      </c>
      <c r="N200" s="87"/>
      <c r="O200" s="85"/>
      <c r="P200" s="111"/>
      <c r="Q200" s="112">
        <v>0</v>
      </c>
      <c r="R200" s="87"/>
      <c r="S200" s="85"/>
      <c r="T200" s="111"/>
      <c r="U200" s="112">
        <v>0</v>
      </c>
      <c r="V200" s="87"/>
      <c r="W200" s="85"/>
      <c r="X200" s="111"/>
      <c r="Y200" s="112">
        <v>0</v>
      </c>
      <c r="Z200" s="87"/>
      <c r="AA200" s="85"/>
      <c r="AB200" s="111"/>
      <c r="AC200" s="112">
        <v>0</v>
      </c>
      <c r="AD200" s="87"/>
      <c r="AE200" s="85"/>
      <c r="AF200" s="111"/>
      <c r="AG200" s="112">
        <v>0</v>
      </c>
      <c r="AH200" s="87"/>
      <c r="AI200" s="85"/>
      <c r="AJ200" s="111"/>
      <c r="AK200" s="112">
        <v>0</v>
      </c>
      <c r="AL200" s="87"/>
      <c r="AM200" s="85"/>
      <c r="AN200" s="111"/>
      <c r="AO200" s="112">
        <v>0</v>
      </c>
      <c r="AP200" s="87"/>
      <c r="AQ200" s="85"/>
      <c r="AR200" s="111"/>
      <c r="AS200" s="112">
        <v>0</v>
      </c>
      <c r="AT200" s="87"/>
      <c r="AU200" s="85"/>
      <c r="AV200" s="111"/>
      <c r="AW200" s="112">
        <v>0</v>
      </c>
      <c r="AX200" s="87"/>
      <c r="AY200" s="85"/>
      <c r="AZ200" s="267">
        <f t="shared" si="14"/>
        <v>0</v>
      </c>
      <c r="BA200" s="88">
        <f t="shared" si="11"/>
        <v>0</v>
      </c>
      <c r="BC200">
        <f>IF($A200&lt;&gt;"",COUNTIF($BD$3:$BD200,$BD200),0)</f>
        <v>0</v>
      </c>
      <c r="BD200" t="str">
        <f>IF($A200&lt;&gt;"",VLOOKUP(TRUNC(MID($A200,1,2),0),Plano_Contas!$H$3:$J$103,2,TRUE),"")</f>
        <v/>
      </c>
      <c r="BE200" s="201" t="str">
        <f t="shared" si="12"/>
        <v/>
      </c>
      <c r="BF200" t="str">
        <f ca="1">IF($BT200&lt;&gt;"",SUMIF($BD$3:$BD$1004,"="&amp;$BD200,INDIRECT(ADDRESS(3,BF$2,1,1)):INDIRECT(ADDRESS(1004,BF$2,1,1))),"")</f>
        <v/>
      </c>
      <c r="BG200" t="str">
        <f ca="1">IF($BT200&lt;&gt;"",SUMIF($BD$3:$BD$1004,"="&amp;$BD200,INDIRECT(ADDRESS(3,BG$2,1,1)):INDIRECT(ADDRESS(1004,BG$2,1,1))),"")</f>
        <v/>
      </c>
      <c r="BH200" t="str">
        <f ca="1">IF($BT200&lt;&gt;"",SUMIF($BD$3:$BD$1004,"="&amp;$BD200,INDIRECT(ADDRESS(3,BH$2,1,1)):INDIRECT(ADDRESS(1004,BH$2,1,1))),"")</f>
        <v/>
      </c>
      <c r="BI200" t="str">
        <f ca="1">IF($BT200&lt;&gt;"",SUMIF($BD$3:$BD$1004,"="&amp;$BD200,INDIRECT(ADDRESS(3,BI$2,1,1)):INDIRECT(ADDRESS(1004,BI$2,1,1))),"")</f>
        <v/>
      </c>
      <c r="BJ200" t="str">
        <f ca="1">IF($BT200&lt;&gt;"",SUMIF($BD$3:$BD$1004,"="&amp;$BD200,INDIRECT(ADDRESS(3,BJ$2,1,1)):INDIRECT(ADDRESS(1004,BJ$2,1,1))),"")</f>
        <v/>
      </c>
      <c r="BK200" t="str">
        <f ca="1">IF($BT200&lt;&gt;"",SUMIF($BD$3:$BD$1004,"="&amp;$BD200,INDIRECT(ADDRESS(3,BK$2,1,1)):INDIRECT(ADDRESS(1004,BK$2,1,1))),"")</f>
        <v/>
      </c>
      <c r="BL200" t="str">
        <f ca="1">IF($BT200&lt;&gt;"",SUMIF($BD$3:$BD$1004,"="&amp;$BD200,INDIRECT(ADDRESS(3,BL$2,1,1)):INDIRECT(ADDRESS(1004,BL$2,1,1))),"")</f>
        <v/>
      </c>
      <c r="BM200" t="str">
        <f ca="1">IF($BT200&lt;&gt;"",SUMIF($BD$3:$BD$1004,"="&amp;$BD200,INDIRECT(ADDRESS(3,BM$2,1,1)):INDIRECT(ADDRESS(1004,BM$2,1,1))),"")</f>
        <v/>
      </c>
      <c r="BN200" t="str">
        <f ca="1">IF($BT200&lt;&gt;"",SUMIF($BD$3:$BD$1004,"="&amp;$BD200,INDIRECT(ADDRESS(3,BN$2,1,1)):INDIRECT(ADDRESS(1004,BN$2,1,1))),"")</f>
        <v/>
      </c>
      <c r="BO200" t="str">
        <f ca="1">IF($BT200&lt;&gt;"",SUMIF($BD$3:$BD$1004,"="&amp;$BD200,INDIRECT(ADDRESS(3,BO$2,1,1)):INDIRECT(ADDRESS(1004,BO$2,1,1))),"")</f>
        <v/>
      </c>
      <c r="BP200" t="str">
        <f ca="1">IF($BT200&lt;&gt;"",SUMIF($BD$3:$BD$1004,"="&amp;$BD200,INDIRECT(ADDRESS(3,BP$2,1,1)):INDIRECT(ADDRESS(1004,BP$2,1,1))),"")</f>
        <v/>
      </c>
      <c r="BQ200" t="str">
        <f ca="1">IF($BT200&lt;&gt;"",SUMIF($BD$3:$BD$1004,"="&amp;$BD200,INDIRECT(ADDRESS(3,BQ$2,1,1)):INDIRECT(ADDRESS(1004,BQ$2,1,1))),"")</f>
        <v/>
      </c>
      <c r="BR200" t="str">
        <f ca="1">IF($BT200&lt;&gt;"",SUMIF($BD$3:$BD$1004,"="&amp;$BD200,INDIRECT(ADDRESS(3,BR$2,1,1)):INDIRECT(ADDRESS(1004,BR$2,1,1))),"")</f>
        <v/>
      </c>
      <c r="BS200" t="str">
        <f>IF($A200&lt;&gt;"",VLOOKUP(TRUNC(MID($A200,1,2),0),Plano_Contas!$H$3:$J$103,3,TRUE),"")</f>
        <v/>
      </c>
      <c r="BT200" t="str">
        <f t="shared" si="13"/>
        <v/>
      </c>
      <c r="BV200">
        <f>Empresas!C200</f>
        <v>0</v>
      </c>
    </row>
    <row r="201" spans="1:74" ht="13.5" hidden="1" thickBot="1" x14ac:dyDescent="0.25">
      <c r="A201" s="89"/>
      <c r="B201" s="52" t="str">
        <f>IF($A201&lt;&gt;"",VLOOKUP(""&amp;$A201,Plano_Contas!$A$3:$F$1003,6,0),"")</f>
        <v/>
      </c>
      <c r="C201" s="91"/>
      <c r="D201" s="111"/>
      <c r="E201" s="112">
        <v>0</v>
      </c>
      <c r="F201" s="87"/>
      <c r="G201" s="85"/>
      <c r="H201" s="111"/>
      <c r="I201" s="112">
        <v>0</v>
      </c>
      <c r="J201" s="87"/>
      <c r="K201" s="85"/>
      <c r="L201" s="111"/>
      <c r="M201" s="112">
        <v>0</v>
      </c>
      <c r="N201" s="87"/>
      <c r="O201" s="85"/>
      <c r="P201" s="111"/>
      <c r="Q201" s="112">
        <v>0</v>
      </c>
      <c r="R201" s="87"/>
      <c r="S201" s="85"/>
      <c r="T201" s="111"/>
      <c r="U201" s="112">
        <v>0</v>
      </c>
      <c r="V201" s="87"/>
      <c r="W201" s="85"/>
      <c r="X201" s="111"/>
      <c r="Y201" s="112">
        <v>0</v>
      </c>
      <c r="Z201" s="87"/>
      <c r="AA201" s="85"/>
      <c r="AB201" s="111"/>
      <c r="AC201" s="112">
        <v>0</v>
      </c>
      <c r="AD201" s="87"/>
      <c r="AE201" s="85"/>
      <c r="AF201" s="111"/>
      <c r="AG201" s="112">
        <v>0</v>
      </c>
      <c r="AH201" s="87"/>
      <c r="AI201" s="85"/>
      <c r="AJ201" s="111"/>
      <c r="AK201" s="112">
        <v>0</v>
      </c>
      <c r="AL201" s="87"/>
      <c r="AM201" s="85"/>
      <c r="AN201" s="111"/>
      <c r="AO201" s="112">
        <v>0</v>
      </c>
      <c r="AP201" s="87"/>
      <c r="AQ201" s="85"/>
      <c r="AR201" s="111"/>
      <c r="AS201" s="112">
        <v>0</v>
      </c>
      <c r="AT201" s="87"/>
      <c r="AU201" s="85"/>
      <c r="AV201" s="111"/>
      <c r="AW201" s="112">
        <v>0</v>
      </c>
      <c r="AX201" s="87"/>
      <c r="AY201" s="85"/>
      <c r="AZ201" s="267">
        <f t="shared" si="14"/>
        <v>0</v>
      </c>
      <c r="BA201" s="88">
        <f t="shared" si="11"/>
        <v>0</v>
      </c>
      <c r="BC201">
        <f>IF($A201&lt;&gt;"",COUNTIF($BD$3:$BD201,$BD201),0)</f>
        <v>0</v>
      </c>
      <c r="BD201" t="str">
        <f>IF($A201&lt;&gt;"",VLOOKUP(TRUNC(MID($A201,1,2),0),Plano_Contas!$H$3:$J$103,2,TRUE),"")</f>
        <v/>
      </c>
      <c r="BE201" s="201" t="str">
        <f t="shared" si="12"/>
        <v/>
      </c>
      <c r="BF201" t="str">
        <f ca="1">IF($BT201&lt;&gt;"",SUMIF($BD$3:$BD$1004,"="&amp;$BD201,INDIRECT(ADDRESS(3,BF$2,1,1)):INDIRECT(ADDRESS(1004,BF$2,1,1))),"")</f>
        <v/>
      </c>
      <c r="BG201" t="str">
        <f ca="1">IF($BT201&lt;&gt;"",SUMIF($BD$3:$BD$1004,"="&amp;$BD201,INDIRECT(ADDRESS(3,BG$2,1,1)):INDIRECT(ADDRESS(1004,BG$2,1,1))),"")</f>
        <v/>
      </c>
      <c r="BH201" t="str">
        <f ca="1">IF($BT201&lt;&gt;"",SUMIF($BD$3:$BD$1004,"="&amp;$BD201,INDIRECT(ADDRESS(3,BH$2,1,1)):INDIRECT(ADDRESS(1004,BH$2,1,1))),"")</f>
        <v/>
      </c>
      <c r="BI201" t="str">
        <f ca="1">IF($BT201&lt;&gt;"",SUMIF($BD$3:$BD$1004,"="&amp;$BD201,INDIRECT(ADDRESS(3,BI$2,1,1)):INDIRECT(ADDRESS(1004,BI$2,1,1))),"")</f>
        <v/>
      </c>
      <c r="BJ201" t="str">
        <f ca="1">IF($BT201&lt;&gt;"",SUMIF($BD$3:$BD$1004,"="&amp;$BD201,INDIRECT(ADDRESS(3,BJ$2,1,1)):INDIRECT(ADDRESS(1004,BJ$2,1,1))),"")</f>
        <v/>
      </c>
      <c r="BK201" t="str">
        <f ca="1">IF($BT201&lt;&gt;"",SUMIF($BD$3:$BD$1004,"="&amp;$BD201,INDIRECT(ADDRESS(3,BK$2,1,1)):INDIRECT(ADDRESS(1004,BK$2,1,1))),"")</f>
        <v/>
      </c>
      <c r="BL201" t="str">
        <f ca="1">IF($BT201&lt;&gt;"",SUMIF($BD$3:$BD$1004,"="&amp;$BD201,INDIRECT(ADDRESS(3,BL$2,1,1)):INDIRECT(ADDRESS(1004,BL$2,1,1))),"")</f>
        <v/>
      </c>
      <c r="BM201" t="str">
        <f ca="1">IF($BT201&lt;&gt;"",SUMIF($BD$3:$BD$1004,"="&amp;$BD201,INDIRECT(ADDRESS(3,BM$2,1,1)):INDIRECT(ADDRESS(1004,BM$2,1,1))),"")</f>
        <v/>
      </c>
      <c r="BN201" t="str">
        <f ca="1">IF($BT201&lt;&gt;"",SUMIF($BD$3:$BD$1004,"="&amp;$BD201,INDIRECT(ADDRESS(3,BN$2,1,1)):INDIRECT(ADDRESS(1004,BN$2,1,1))),"")</f>
        <v/>
      </c>
      <c r="BO201" t="str">
        <f ca="1">IF($BT201&lt;&gt;"",SUMIF($BD$3:$BD$1004,"="&amp;$BD201,INDIRECT(ADDRESS(3,BO$2,1,1)):INDIRECT(ADDRESS(1004,BO$2,1,1))),"")</f>
        <v/>
      </c>
      <c r="BP201" t="str">
        <f ca="1">IF($BT201&lt;&gt;"",SUMIF($BD$3:$BD$1004,"="&amp;$BD201,INDIRECT(ADDRESS(3,BP$2,1,1)):INDIRECT(ADDRESS(1004,BP$2,1,1))),"")</f>
        <v/>
      </c>
      <c r="BQ201" t="str">
        <f ca="1">IF($BT201&lt;&gt;"",SUMIF($BD$3:$BD$1004,"="&amp;$BD201,INDIRECT(ADDRESS(3,BQ$2,1,1)):INDIRECT(ADDRESS(1004,BQ$2,1,1))),"")</f>
        <v/>
      </c>
      <c r="BR201" t="str">
        <f ca="1">IF($BT201&lt;&gt;"",SUMIF($BD$3:$BD$1004,"="&amp;$BD201,INDIRECT(ADDRESS(3,BR$2,1,1)):INDIRECT(ADDRESS(1004,BR$2,1,1))),"")</f>
        <v/>
      </c>
      <c r="BS201" t="str">
        <f>IF($A201&lt;&gt;"",VLOOKUP(TRUNC(MID($A201,1,2),0),Plano_Contas!$H$3:$J$103,3,TRUE),"")</f>
        <v/>
      </c>
      <c r="BT201" t="str">
        <f t="shared" si="13"/>
        <v/>
      </c>
      <c r="BV201">
        <f>Empresas!C201</f>
        <v>0</v>
      </c>
    </row>
    <row r="202" spans="1:74" ht="13.5" hidden="1" thickBot="1" x14ac:dyDescent="0.25">
      <c r="A202" s="89"/>
      <c r="B202" s="52" t="str">
        <f>IF($A202&lt;&gt;"",VLOOKUP(""&amp;$A202,Plano_Contas!$A$3:$F$1003,6,0),"")</f>
        <v/>
      </c>
      <c r="C202" s="91"/>
      <c r="D202" s="111"/>
      <c r="E202" s="112">
        <v>0</v>
      </c>
      <c r="F202" s="87"/>
      <c r="G202" s="85"/>
      <c r="H202" s="111"/>
      <c r="I202" s="112">
        <v>0</v>
      </c>
      <c r="J202" s="87"/>
      <c r="K202" s="85"/>
      <c r="L202" s="111"/>
      <c r="M202" s="112">
        <v>0</v>
      </c>
      <c r="N202" s="87"/>
      <c r="O202" s="85"/>
      <c r="P202" s="111"/>
      <c r="Q202" s="112">
        <v>0</v>
      </c>
      <c r="R202" s="87"/>
      <c r="S202" s="85"/>
      <c r="T202" s="111"/>
      <c r="U202" s="112">
        <v>0</v>
      </c>
      <c r="V202" s="87"/>
      <c r="W202" s="85"/>
      <c r="X202" s="111"/>
      <c r="Y202" s="112">
        <v>0</v>
      </c>
      <c r="Z202" s="87"/>
      <c r="AA202" s="85"/>
      <c r="AB202" s="111"/>
      <c r="AC202" s="112">
        <v>0</v>
      </c>
      <c r="AD202" s="87"/>
      <c r="AE202" s="85"/>
      <c r="AF202" s="111"/>
      <c r="AG202" s="112">
        <v>0</v>
      </c>
      <c r="AH202" s="87"/>
      <c r="AI202" s="85"/>
      <c r="AJ202" s="111"/>
      <c r="AK202" s="112">
        <v>0</v>
      </c>
      <c r="AL202" s="87"/>
      <c r="AM202" s="85"/>
      <c r="AN202" s="111"/>
      <c r="AO202" s="112">
        <v>0</v>
      </c>
      <c r="AP202" s="87"/>
      <c r="AQ202" s="85"/>
      <c r="AR202" s="111"/>
      <c r="AS202" s="112">
        <v>0</v>
      </c>
      <c r="AT202" s="87"/>
      <c r="AU202" s="85"/>
      <c r="AV202" s="111"/>
      <c r="AW202" s="112">
        <v>0</v>
      </c>
      <c r="AX202" s="87"/>
      <c r="AY202" s="85"/>
      <c r="AZ202" s="267">
        <f t="shared" si="14"/>
        <v>0</v>
      </c>
      <c r="BA202" s="88">
        <f t="shared" si="11"/>
        <v>0</v>
      </c>
      <c r="BC202">
        <f>IF($A202&lt;&gt;"",COUNTIF($BD$3:$BD202,$BD202),0)</f>
        <v>0</v>
      </c>
      <c r="BD202" t="str">
        <f>IF($A202&lt;&gt;"",VLOOKUP(TRUNC(MID($A202,1,2),0),Plano_Contas!$H$3:$J$103,2,TRUE),"")</f>
        <v/>
      </c>
      <c r="BE202" s="201" t="str">
        <f t="shared" si="12"/>
        <v/>
      </c>
      <c r="BF202" t="str">
        <f ca="1">IF($BT202&lt;&gt;"",SUMIF($BD$3:$BD$1004,"="&amp;$BD202,INDIRECT(ADDRESS(3,BF$2,1,1)):INDIRECT(ADDRESS(1004,BF$2,1,1))),"")</f>
        <v/>
      </c>
      <c r="BG202" t="str">
        <f ca="1">IF($BT202&lt;&gt;"",SUMIF($BD$3:$BD$1004,"="&amp;$BD202,INDIRECT(ADDRESS(3,BG$2,1,1)):INDIRECT(ADDRESS(1004,BG$2,1,1))),"")</f>
        <v/>
      </c>
      <c r="BH202" t="str">
        <f ca="1">IF($BT202&lt;&gt;"",SUMIF($BD$3:$BD$1004,"="&amp;$BD202,INDIRECT(ADDRESS(3,BH$2,1,1)):INDIRECT(ADDRESS(1004,BH$2,1,1))),"")</f>
        <v/>
      </c>
      <c r="BI202" t="str">
        <f ca="1">IF($BT202&lt;&gt;"",SUMIF($BD$3:$BD$1004,"="&amp;$BD202,INDIRECT(ADDRESS(3,BI$2,1,1)):INDIRECT(ADDRESS(1004,BI$2,1,1))),"")</f>
        <v/>
      </c>
      <c r="BJ202" t="str">
        <f ca="1">IF($BT202&lt;&gt;"",SUMIF($BD$3:$BD$1004,"="&amp;$BD202,INDIRECT(ADDRESS(3,BJ$2,1,1)):INDIRECT(ADDRESS(1004,BJ$2,1,1))),"")</f>
        <v/>
      </c>
      <c r="BK202" t="str">
        <f ca="1">IF($BT202&lt;&gt;"",SUMIF($BD$3:$BD$1004,"="&amp;$BD202,INDIRECT(ADDRESS(3,BK$2,1,1)):INDIRECT(ADDRESS(1004,BK$2,1,1))),"")</f>
        <v/>
      </c>
      <c r="BL202" t="str">
        <f ca="1">IF($BT202&lt;&gt;"",SUMIF($BD$3:$BD$1004,"="&amp;$BD202,INDIRECT(ADDRESS(3,BL$2,1,1)):INDIRECT(ADDRESS(1004,BL$2,1,1))),"")</f>
        <v/>
      </c>
      <c r="BM202" t="str">
        <f ca="1">IF($BT202&lt;&gt;"",SUMIF($BD$3:$BD$1004,"="&amp;$BD202,INDIRECT(ADDRESS(3,BM$2,1,1)):INDIRECT(ADDRESS(1004,BM$2,1,1))),"")</f>
        <v/>
      </c>
      <c r="BN202" t="str">
        <f ca="1">IF($BT202&lt;&gt;"",SUMIF($BD$3:$BD$1004,"="&amp;$BD202,INDIRECT(ADDRESS(3,BN$2,1,1)):INDIRECT(ADDRESS(1004,BN$2,1,1))),"")</f>
        <v/>
      </c>
      <c r="BO202" t="str">
        <f ca="1">IF($BT202&lt;&gt;"",SUMIF($BD$3:$BD$1004,"="&amp;$BD202,INDIRECT(ADDRESS(3,BO$2,1,1)):INDIRECT(ADDRESS(1004,BO$2,1,1))),"")</f>
        <v/>
      </c>
      <c r="BP202" t="str">
        <f ca="1">IF($BT202&lt;&gt;"",SUMIF($BD$3:$BD$1004,"="&amp;$BD202,INDIRECT(ADDRESS(3,BP$2,1,1)):INDIRECT(ADDRESS(1004,BP$2,1,1))),"")</f>
        <v/>
      </c>
      <c r="BQ202" t="str">
        <f ca="1">IF($BT202&lt;&gt;"",SUMIF($BD$3:$BD$1004,"="&amp;$BD202,INDIRECT(ADDRESS(3,BQ$2,1,1)):INDIRECT(ADDRESS(1004,BQ$2,1,1))),"")</f>
        <v/>
      </c>
      <c r="BR202" t="str">
        <f ca="1">IF($BT202&lt;&gt;"",SUMIF($BD$3:$BD$1004,"="&amp;$BD202,INDIRECT(ADDRESS(3,BR$2,1,1)):INDIRECT(ADDRESS(1004,BR$2,1,1))),"")</f>
        <v/>
      </c>
      <c r="BS202" t="str">
        <f>IF($A202&lt;&gt;"",VLOOKUP(TRUNC(MID($A202,1,2),0),Plano_Contas!$H$3:$J$103,3,TRUE),"")</f>
        <v/>
      </c>
      <c r="BT202" t="str">
        <f t="shared" si="13"/>
        <v/>
      </c>
      <c r="BV202">
        <f>Empresas!C202</f>
        <v>0</v>
      </c>
    </row>
    <row r="203" spans="1:74" ht="13.5" hidden="1" thickBot="1" x14ac:dyDescent="0.25">
      <c r="A203" s="89"/>
      <c r="B203" s="52" t="str">
        <f>IF($A203&lt;&gt;"",VLOOKUP(""&amp;$A203,Plano_Contas!$A$3:$F$1003,6,0),"")</f>
        <v/>
      </c>
      <c r="C203" s="91"/>
      <c r="D203" s="111"/>
      <c r="E203" s="112">
        <v>0</v>
      </c>
      <c r="F203" s="87"/>
      <c r="G203" s="85"/>
      <c r="H203" s="111"/>
      <c r="I203" s="112">
        <v>0</v>
      </c>
      <c r="J203" s="87"/>
      <c r="K203" s="85"/>
      <c r="L203" s="111"/>
      <c r="M203" s="112">
        <v>0</v>
      </c>
      <c r="N203" s="87"/>
      <c r="O203" s="85"/>
      <c r="P203" s="111"/>
      <c r="Q203" s="112">
        <v>0</v>
      </c>
      <c r="R203" s="87"/>
      <c r="S203" s="85"/>
      <c r="T203" s="111"/>
      <c r="U203" s="112">
        <v>0</v>
      </c>
      <c r="V203" s="87"/>
      <c r="W203" s="85"/>
      <c r="X203" s="111"/>
      <c r="Y203" s="112">
        <v>0</v>
      </c>
      <c r="Z203" s="87"/>
      <c r="AA203" s="85"/>
      <c r="AB203" s="111"/>
      <c r="AC203" s="112">
        <v>0</v>
      </c>
      <c r="AD203" s="87"/>
      <c r="AE203" s="85"/>
      <c r="AF203" s="111"/>
      <c r="AG203" s="112">
        <v>0</v>
      </c>
      <c r="AH203" s="87"/>
      <c r="AI203" s="85"/>
      <c r="AJ203" s="111"/>
      <c r="AK203" s="112">
        <v>0</v>
      </c>
      <c r="AL203" s="87"/>
      <c r="AM203" s="85"/>
      <c r="AN203" s="111"/>
      <c r="AO203" s="112">
        <v>0</v>
      </c>
      <c r="AP203" s="87"/>
      <c r="AQ203" s="85"/>
      <c r="AR203" s="111"/>
      <c r="AS203" s="112">
        <v>0</v>
      </c>
      <c r="AT203" s="87"/>
      <c r="AU203" s="85"/>
      <c r="AV203" s="111"/>
      <c r="AW203" s="112">
        <v>0</v>
      </c>
      <c r="AX203" s="87"/>
      <c r="AY203" s="85"/>
      <c r="AZ203" s="267">
        <f t="shared" si="14"/>
        <v>0</v>
      </c>
      <c r="BA203" s="88">
        <f t="shared" si="11"/>
        <v>0</v>
      </c>
      <c r="BC203">
        <f>IF($A203&lt;&gt;"",COUNTIF($BD$3:$BD203,$BD203),0)</f>
        <v>0</v>
      </c>
      <c r="BD203" t="str">
        <f>IF($A203&lt;&gt;"",VLOOKUP(TRUNC(MID($A203,1,2),0),Plano_Contas!$H$3:$J$103,2,TRUE),"")</f>
        <v/>
      </c>
      <c r="BE203" s="201" t="str">
        <f t="shared" si="12"/>
        <v/>
      </c>
      <c r="BF203" t="str">
        <f ca="1">IF($BT203&lt;&gt;"",SUMIF($BD$3:$BD$1004,"="&amp;$BD203,INDIRECT(ADDRESS(3,BF$2,1,1)):INDIRECT(ADDRESS(1004,BF$2,1,1))),"")</f>
        <v/>
      </c>
      <c r="BG203" t="str">
        <f ca="1">IF($BT203&lt;&gt;"",SUMIF($BD$3:$BD$1004,"="&amp;$BD203,INDIRECT(ADDRESS(3,BG$2,1,1)):INDIRECT(ADDRESS(1004,BG$2,1,1))),"")</f>
        <v/>
      </c>
      <c r="BH203" t="str">
        <f ca="1">IF($BT203&lt;&gt;"",SUMIF($BD$3:$BD$1004,"="&amp;$BD203,INDIRECT(ADDRESS(3,BH$2,1,1)):INDIRECT(ADDRESS(1004,BH$2,1,1))),"")</f>
        <v/>
      </c>
      <c r="BI203" t="str">
        <f ca="1">IF($BT203&lt;&gt;"",SUMIF($BD$3:$BD$1004,"="&amp;$BD203,INDIRECT(ADDRESS(3,BI$2,1,1)):INDIRECT(ADDRESS(1004,BI$2,1,1))),"")</f>
        <v/>
      </c>
      <c r="BJ203" t="str">
        <f ca="1">IF($BT203&lt;&gt;"",SUMIF($BD$3:$BD$1004,"="&amp;$BD203,INDIRECT(ADDRESS(3,BJ$2,1,1)):INDIRECT(ADDRESS(1004,BJ$2,1,1))),"")</f>
        <v/>
      </c>
      <c r="BK203" t="str">
        <f ca="1">IF($BT203&lt;&gt;"",SUMIF($BD$3:$BD$1004,"="&amp;$BD203,INDIRECT(ADDRESS(3,BK$2,1,1)):INDIRECT(ADDRESS(1004,BK$2,1,1))),"")</f>
        <v/>
      </c>
      <c r="BL203" t="str">
        <f ca="1">IF($BT203&lt;&gt;"",SUMIF($BD$3:$BD$1004,"="&amp;$BD203,INDIRECT(ADDRESS(3,BL$2,1,1)):INDIRECT(ADDRESS(1004,BL$2,1,1))),"")</f>
        <v/>
      </c>
      <c r="BM203" t="str">
        <f ca="1">IF($BT203&lt;&gt;"",SUMIF($BD$3:$BD$1004,"="&amp;$BD203,INDIRECT(ADDRESS(3,BM$2,1,1)):INDIRECT(ADDRESS(1004,BM$2,1,1))),"")</f>
        <v/>
      </c>
      <c r="BN203" t="str">
        <f ca="1">IF($BT203&lt;&gt;"",SUMIF($BD$3:$BD$1004,"="&amp;$BD203,INDIRECT(ADDRESS(3,BN$2,1,1)):INDIRECT(ADDRESS(1004,BN$2,1,1))),"")</f>
        <v/>
      </c>
      <c r="BO203" t="str">
        <f ca="1">IF($BT203&lt;&gt;"",SUMIF($BD$3:$BD$1004,"="&amp;$BD203,INDIRECT(ADDRESS(3,BO$2,1,1)):INDIRECT(ADDRESS(1004,BO$2,1,1))),"")</f>
        <v/>
      </c>
      <c r="BP203" t="str">
        <f ca="1">IF($BT203&lt;&gt;"",SUMIF($BD$3:$BD$1004,"="&amp;$BD203,INDIRECT(ADDRESS(3,BP$2,1,1)):INDIRECT(ADDRESS(1004,BP$2,1,1))),"")</f>
        <v/>
      </c>
      <c r="BQ203" t="str">
        <f ca="1">IF($BT203&lt;&gt;"",SUMIF($BD$3:$BD$1004,"="&amp;$BD203,INDIRECT(ADDRESS(3,BQ$2,1,1)):INDIRECT(ADDRESS(1004,BQ$2,1,1))),"")</f>
        <v/>
      </c>
      <c r="BR203" t="str">
        <f ca="1">IF($BT203&lt;&gt;"",SUMIF($BD$3:$BD$1004,"="&amp;$BD203,INDIRECT(ADDRESS(3,BR$2,1,1)):INDIRECT(ADDRESS(1004,BR$2,1,1))),"")</f>
        <v/>
      </c>
      <c r="BS203" t="str">
        <f>IF($A203&lt;&gt;"",VLOOKUP(TRUNC(MID($A203,1,2),0),Plano_Contas!$H$3:$J$103,3,TRUE),"")</f>
        <v/>
      </c>
      <c r="BT203" t="str">
        <f t="shared" si="13"/>
        <v/>
      </c>
      <c r="BV203">
        <f>Empresas!C203</f>
        <v>0</v>
      </c>
    </row>
    <row r="204" spans="1:74" ht="13.5" hidden="1" thickBot="1" x14ac:dyDescent="0.25">
      <c r="A204" s="89"/>
      <c r="B204" s="52" t="str">
        <f>IF($A204&lt;&gt;"",VLOOKUP(""&amp;$A204,Plano_Contas!$A$3:$F$1003,6,0),"")</f>
        <v/>
      </c>
      <c r="C204" s="91"/>
      <c r="D204" s="111"/>
      <c r="E204" s="112">
        <v>0</v>
      </c>
      <c r="F204" s="87"/>
      <c r="G204" s="85"/>
      <c r="H204" s="111"/>
      <c r="I204" s="112">
        <v>0</v>
      </c>
      <c r="J204" s="87"/>
      <c r="K204" s="85"/>
      <c r="L204" s="111"/>
      <c r="M204" s="112">
        <v>0</v>
      </c>
      <c r="N204" s="87"/>
      <c r="O204" s="85"/>
      <c r="P204" s="111"/>
      <c r="Q204" s="112">
        <v>0</v>
      </c>
      <c r="R204" s="87"/>
      <c r="S204" s="85"/>
      <c r="T204" s="111"/>
      <c r="U204" s="112">
        <v>0</v>
      </c>
      <c r="V204" s="87"/>
      <c r="W204" s="85"/>
      <c r="X204" s="111"/>
      <c r="Y204" s="112">
        <v>0</v>
      </c>
      <c r="Z204" s="87"/>
      <c r="AA204" s="85"/>
      <c r="AB204" s="111"/>
      <c r="AC204" s="112">
        <v>0</v>
      </c>
      <c r="AD204" s="87"/>
      <c r="AE204" s="85"/>
      <c r="AF204" s="111"/>
      <c r="AG204" s="112">
        <v>0</v>
      </c>
      <c r="AH204" s="87"/>
      <c r="AI204" s="85"/>
      <c r="AJ204" s="111"/>
      <c r="AK204" s="112">
        <v>0</v>
      </c>
      <c r="AL204" s="87"/>
      <c r="AM204" s="85"/>
      <c r="AN204" s="111"/>
      <c r="AO204" s="112">
        <v>0</v>
      </c>
      <c r="AP204" s="87"/>
      <c r="AQ204" s="85"/>
      <c r="AR204" s="111"/>
      <c r="AS204" s="112">
        <v>0</v>
      </c>
      <c r="AT204" s="87"/>
      <c r="AU204" s="85"/>
      <c r="AV204" s="111"/>
      <c r="AW204" s="112">
        <v>0</v>
      </c>
      <c r="AX204" s="87"/>
      <c r="AY204" s="85"/>
      <c r="AZ204" s="267">
        <f t="shared" si="14"/>
        <v>0</v>
      </c>
      <c r="BA204" s="88">
        <f t="shared" si="11"/>
        <v>0</v>
      </c>
      <c r="BC204">
        <f>IF($A204&lt;&gt;"",COUNTIF($BD$3:$BD204,$BD204),0)</f>
        <v>0</v>
      </c>
      <c r="BD204" t="str">
        <f>IF($A204&lt;&gt;"",VLOOKUP(TRUNC(MID($A204,1,2),0),Plano_Contas!$H$3:$J$103,2,TRUE),"")</f>
        <v/>
      </c>
      <c r="BE204" s="201" t="str">
        <f t="shared" si="12"/>
        <v/>
      </c>
      <c r="BF204" t="str">
        <f ca="1">IF($BT204&lt;&gt;"",SUMIF($BD$3:$BD$1004,"="&amp;$BD204,INDIRECT(ADDRESS(3,BF$2,1,1)):INDIRECT(ADDRESS(1004,BF$2,1,1))),"")</f>
        <v/>
      </c>
      <c r="BG204" t="str">
        <f ca="1">IF($BT204&lt;&gt;"",SUMIF($BD$3:$BD$1004,"="&amp;$BD204,INDIRECT(ADDRESS(3,BG$2,1,1)):INDIRECT(ADDRESS(1004,BG$2,1,1))),"")</f>
        <v/>
      </c>
      <c r="BH204" t="str">
        <f ca="1">IF($BT204&lt;&gt;"",SUMIF($BD$3:$BD$1004,"="&amp;$BD204,INDIRECT(ADDRESS(3,BH$2,1,1)):INDIRECT(ADDRESS(1004,BH$2,1,1))),"")</f>
        <v/>
      </c>
      <c r="BI204" t="str">
        <f ca="1">IF($BT204&lt;&gt;"",SUMIF($BD$3:$BD$1004,"="&amp;$BD204,INDIRECT(ADDRESS(3,BI$2,1,1)):INDIRECT(ADDRESS(1004,BI$2,1,1))),"")</f>
        <v/>
      </c>
      <c r="BJ204" t="str">
        <f ca="1">IF($BT204&lt;&gt;"",SUMIF($BD$3:$BD$1004,"="&amp;$BD204,INDIRECT(ADDRESS(3,BJ$2,1,1)):INDIRECT(ADDRESS(1004,BJ$2,1,1))),"")</f>
        <v/>
      </c>
      <c r="BK204" t="str">
        <f ca="1">IF($BT204&lt;&gt;"",SUMIF($BD$3:$BD$1004,"="&amp;$BD204,INDIRECT(ADDRESS(3,BK$2,1,1)):INDIRECT(ADDRESS(1004,BK$2,1,1))),"")</f>
        <v/>
      </c>
      <c r="BL204" t="str">
        <f ca="1">IF($BT204&lt;&gt;"",SUMIF($BD$3:$BD$1004,"="&amp;$BD204,INDIRECT(ADDRESS(3,BL$2,1,1)):INDIRECT(ADDRESS(1004,BL$2,1,1))),"")</f>
        <v/>
      </c>
      <c r="BM204" t="str">
        <f ca="1">IF($BT204&lt;&gt;"",SUMIF($BD$3:$BD$1004,"="&amp;$BD204,INDIRECT(ADDRESS(3,BM$2,1,1)):INDIRECT(ADDRESS(1004,BM$2,1,1))),"")</f>
        <v/>
      </c>
      <c r="BN204" t="str">
        <f ca="1">IF($BT204&lt;&gt;"",SUMIF($BD$3:$BD$1004,"="&amp;$BD204,INDIRECT(ADDRESS(3,BN$2,1,1)):INDIRECT(ADDRESS(1004,BN$2,1,1))),"")</f>
        <v/>
      </c>
      <c r="BO204" t="str">
        <f ca="1">IF($BT204&lt;&gt;"",SUMIF($BD$3:$BD$1004,"="&amp;$BD204,INDIRECT(ADDRESS(3,BO$2,1,1)):INDIRECT(ADDRESS(1004,BO$2,1,1))),"")</f>
        <v/>
      </c>
      <c r="BP204" t="str">
        <f ca="1">IF($BT204&lt;&gt;"",SUMIF($BD$3:$BD$1004,"="&amp;$BD204,INDIRECT(ADDRESS(3,BP$2,1,1)):INDIRECT(ADDRESS(1004,BP$2,1,1))),"")</f>
        <v/>
      </c>
      <c r="BQ204" t="str">
        <f ca="1">IF($BT204&lt;&gt;"",SUMIF($BD$3:$BD$1004,"="&amp;$BD204,INDIRECT(ADDRESS(3,BQ$2,1,1)):INDIRECT(ADDRESS(1004,BQ$2,1,1))),"")</f>
        <v/>
      </c>
      <c r="BR204" t="str">
        <f ca="1">IF($BT204&lt;&gt;"",SUMIF($BD$3:$BD$1004,"="&amp;$BD204,INDIRECT(ADDRESS(3,BR$2,1,1)):INDIRECT(ADDRESS(1004,BR$2,1,1))),"")</f>
        <v/>
      </c>
      <c r="BS204" t="str">
        <f>IF($A204&lt;&gt;"",VLOOKUP(TRUNC(MID($A204,1,2),0),Plano_Contas!$H$3:$J$103,3,TRUE),"")</f>
        <v/>
      </c>
      <c r="BT204" t="str">
        <f t="shared" si="13"/>
        <v/>
      </c>
      <c r="BV204">
        <f>Empresas!C204</f>
        <v>0</v>
      </c>
    </row>
    <row r="205" spans="1:74" ht="13.5" hidden="1" thickBot="1" x14ac:dyDescent="0.25">
      <c r="A205" s="89"/>
      <c r="B205" s="52" t="str">
        <f>IF($A205&lt;&gt;"",VLOOKUP(""&amp;$A205,Plano_Contas!$A$3:$F$1003,6,0),"")</f>
        <v/>
      </c>
      <c r="C205" s="91"/>
      <c r="D205" s="111"/>
      <c r="E205" s="112">
        <v>0</v>
      </c>
      <c r="F205" s="87"/>
      <c r="G205" s="85"/>
      <c r="H205" s="111"/>
      <c r="I205" s="112">
        <v>0</v>
      </c>
      <c r="J205" s="87"/>
      <c r="K205" s="85"/>
      <c r="L205" s="111"/>
      <c r="M205" s="112">
        <v>0</v>
      </c>
      <c r="N205" s="87"/>
      <c r="O205" s="85"/>
      <c r="P205" s="111"/>
      <c r="Q205" s="112">
        <v>0</v>
      </c>
      <c r="R205" s="87"/>
      <c r="S205" s="85"/>
      <c r="T205" s="111"/>
      <c r="U205" s="112">
        <v>0</v>
      </c>
      <c r="V205" s="87"/>
      <c r="W205" s="85"/>
      <c r="X205" s="111"/>
      <c r="Y205" s="112">
        <v>0</v>
      </c>
      <c r="Z205" s="87"/>
      <c r="AA205" s="85"/>
      <c r="AB205" s="111"/>
      <c r="AC205" s="112">
        <v>0</v>
      </c>
      <c r="AD205" s="87"/>
      <c r="AE205" s="85"/>
      <c r="AF205" s="111"/>
      <c r="AG205" s="112">
        <v>0</v>
      </c>
      <c r="AH205" s="87"/>
      <c r="AI205" s="85"/>
      <c r="AJ205" s="111"/>
      <c r="AK205" s="112">
        <v>0</v>
      </c>
      <c r="AL205" s="87"/>
      <c r="AM205" s="85"/>
      <c r="AN205" s="111"/>
      <c r="AO205" s="112">
        <v>0</v>
      </c>
      <c r="AP205" s="87"/>
      <c r="AQ205" s="85"/>
      <c r="AR205" s="111"/>
      <c r="AS205" s="112">
        <v>0</v>
      </c>
      <c r="AT205" s="87"/>
      <c r="AU205" s="85"/>
      <c r="AV205" s="111"/>
      <c r="AW205" s="112">
        <v>0</v>
      </c>
      <c r="AX205" s="87"/>
      <c r="AY205" s="85"/>
      <c r="AZ205" s="267">
        <f t="shared" si="14"/>
        <v>0</v>
      </c>
      <c r="BA205" s="88">
        <f t="shared" si="11"/>
        <v>0</v>
      </c>
      <c r="BC205">
        <f>IF($A205&lt;&gt;"",COUNTIF($BD$3:$BD205,$BD205),0)</f>
        <v>0</v>
      </c>
      <c r="BD205" t="str">
        <f>IF($A205&lt;&gt;"",VLOOKUP(TRUNC(MID($A205,1,2),0),Plano_Contas!$H$3:$J$103,2,TRUE),"")</f>
        <v/>
      </c>
      <c r="BE205" s="201" t="str">
        <f t="shared" si="12"/>
        <v/>
      </c>
      <c r="BF205" t="str">
        <f ca="1">IF($BT205&lt;&gt;"",SUMIF($BD$3:$BD$1004,"="&amp;$BD205,INDIRECT(ADDRESS(3,BF$2,1,1)):INDIRECT(ADDRESS(1004,BF$2,1,1))),"")</f>
        <v/>
      </c>
      <c r="BG205" t="str">
        <f ca="1">IF($BT205&lt;&gt;"",SUMIF($BD$3:$BD$1004,"="&amp;$BD205,INDIRECT(ADDRESS(3,BG$2,1,1)):INDIRECT(ADDRESS(1004,BG$2,1,1))),"")</f>
        <v/>
      </c>
      <c r="BH205" t="str">
        <f ca="1">IF($BT205&lt;&gt;"",SUMIF($BD$3:$BD$1004,"="&amp;$BD205,INDIRECT(ADDRESS(3,BH$2,1,1)):INDIRECT(ADDRESS(1004,BH$2,1,1))),"")</f>
        <v/>
      </c>
      <c r="BI205" t="str">
        <f ca="1">IF($BT205&lt;&gt;"",SUMIF($BD$3:$BD$1004,"="&amp;$BD205,INDIRECT(ADDRESS(3,BI$2,1,1)):INDIRECT(ADDRESS(1004,BI$2,1,1))),"")</f>
        <v/>
      </c>
      <c r="BJ205" t="str">
        <f ca="1">IF($BT205&lt;&gt;"",SUMIF($BD$3:$BD$1004,"="&amp;$BD205,INDIRECT(ADDRESS(3,BJ$2,1,1)):INDIRECT(ADDRESS(1004,BJ$2,1,1))),"")</f>
        <v/>
      </c>
      <c r="BK205" t="str">
        <f ca="1">IF($BT205&lt;&gt;"",SUMIF($BD$3:$BD$1004,"="&amp;$BD205,INDIRECT(ADDRESS(3,BK$2,1,1)):INDIRECT(ADDRESS(1004,BK$2,1,1))),"")</f>
        <v/>
      </c>
      <c r="BL205" t="str">
        <f ca="1">IF($BT205&lt;&gt;"",SUMIF($BD$3:$BD$1004,"="&amp;$BD205,INDIRECT(ADDRESS(3,BL$2,1,1)):INDIRECT(ADDRESS(1004,BL$2,1,1))),"")</f>
        <v/>
      </c>
      <c r="BM205" t="str">
        <f ca="1">IF($BT205&lt;&gt;"",SUMIF($BD$3:$BD$1004,"="&amp;$BD205,INDIRECT(ADDRESS(3,BM$2,1,1)):INDIRECT(ADDRESS(1004,BM$2,1,1))),"")</f>
        <v/>
      </c>
      <c r="BN205" t="str">
        <f ca="1">IF($BT205&lt;&gt;"",SUMIF($BD$3:$BD$1004,"="&amp;$BD205,INDIRECT(ADDRESS(3,BN$2,1,1)):INDIRECT(ADDRESS(1004,BN$2,1,1))),"")</f>
        <v/>
      </c>
      <c r="BO205" t="str">
        <f ca="1">IF($BT205&lt;&gt;"",SUMIF($BD$3:$BD$1004,"="&amp;$BD205,INDIRECT(ADDRESS(3,BO$2,1,1)):INDIRECT(ADDRESS(1004,BO$2,1,1))),"")</f>
        <v/>
      </c>
      <c r="BP205" t="str">
        <f ca="1">IF($BT205&lt;&gt;"",SUMIF($BD$3:$BD$1004,"="&amp;$BD205,INDIRECT(ADDRESS(3,BP$2,1,1)):INDIRECT(ADDRESS(1004,BP$2,1,1))),"")</f>
        <v/>
      </c>
      <c r="BQ205" t="str">
        <f ca="1">IF($BT205&lt;&gt;"",SUMIF($BD$3:$BD$1004,"="&amp;$BD205,INDIRECT(ADDRESS(3,BQ$2,1,1)):INDIRECT(ADDRESS(1004,BQ$2,1,1))),"")</f>
        <v/>
      </c>
      <c r="BR205" t="str">
        <f ca="1">IF($BT205&lt;&gt;"",SUMIF($BD$3:$BD$1004,"="&amp;$BD205,INDIRECT(ADDRESS(3,BR$2,1,1)):INDIRECT(ADDRESS(1004,BR$2,1,1))),"")</f>
        <v/>
      </c>
      <c r="BS205" t="str">
        <f>IF($A205&lt;&gt;"",VLOOKUP(TRUNC(MID($A205,1,2),0),Plano_Contas!$H$3:$J$103,3,TRUE),"")</f>
        <v/>
      </c>
      <c r="BT205" t="str">
        <f t="shared" si="13"/>
        <v/>
      </c>
      <c r="BV205">
        <f>Empresas!C205</f>
        <v>0</v>
      </c>
    </row>
    <row r="206" spans="1:74" ht="13.5" hidden="1" thickBot="1" x14ac:dyDescent="0.25">
      <c r="A206" s="89"/>
      <c r="B206" s="52" t="str">
        <f>IF($A206&lt;&gt;"",VLOOKUP(""&amp;$A206,Plano_Contas!$A$3:$F$1003,6,0),"")</f>
        <v/>
      </c>
      <c r="C206" s="91"/>
      <c r="D206" s="111"/>
      <c r="E206" s="112">
        <v>0</v>
      </c>
      <c r="F206" s="87"/>
      <c r="G206" s="85"/>
      <c r="H206" s="111"/>
      <c r="I206" s="112">
        <v>0</v>
      </c>
      <c r="J206" s="87"/>
      <c r="K206" s="85"/>
      <c r="L206" s="111"/>
      <c r="M206" s="112">
        <v>0</v>
      </c>
      <c r="N206" s="87"/>
      <c r="O206" s="85"/>
      <c r="P206" s="111"/>
      <c r="Q206" s="112">
        <v>0</v>
      </c>
      <c r="R206" s="87"/>
      <c r="S206" s="85"/>
      <c r="T206" s="111"/>
      <c r="U206" s="112">
        <v>0</v>
      </c>
      <c r="V206" s="87"/>
      <c r="W206" s="85"/>
      <c r="X206" s="111"/>
      <c r="Y206" s="112">
        <v>0</v>
      </c>
      <c r="Z206" s="87"/>
      <c r="AA206" s="85"/>
      <c r="AB206" s="111"/>
      <c r="AC206" s="112">
        <v>0</v>
      </c>
      <c r="AD206" s="87"/>
      <c r="AE206" s="85"/>
      <c r="AF206" s="111"/>
      <c r="AG206" s="112">
        <v>0</v>
      </c>
      <c r="AH206" s="87"/>
      <c r="AI206" s="85"/>
      <c r="AJ206" s="111"/>
      <c r="AK206" s="112">
        <v>0</v>
      </c>
      <c r="AL206" s="87"/>
      <c r="AM206" s="85"/>
      <c r="AN206" s="111"/>
      <c r="AO206" s="112">
        <v>0</v>
      </c>
      <c r="AP206" s="87"/>
      <c r="AQ206" s="85"/>
      <c r="AR206" s="111"/>
      <c r="AS206" s="112">
        <v>0</v>
      </c>
      <c r="AT206" s="87"/>
      <c r="AU206" s="85"/>
      <c r="AV206" s="111"/>
      <c r="AW206" s="112">
        <v>0</v>
      </c>
      <c r="AX206" s="87"/>
      <c r="AY206" s="85"/>
      <c r="AZ206" s="267">
        <f t="shared" si="14"/>
        <v>0</v>
      </c>
      <c r="BA206" s="88">
        <f t="shared" si="11"/>
        <v>0</v>
      </c>
      <c r="BC206">
        <f>IF($A206&lt;&gt;"",COUNTIF($BD$3:$BD206,$BD206),0)</f>
        <v>0</v>
      </c>
      <c r="BD206" t="str">
        <f>IF($A206&lt;&gt;"",VLOOKUP(TRUNC(MID($A206,1,2),0),Plano_Contas!$H$3:$J$103,2,TRUE),"")</f>
        <v/>
      </c>
      <c r="BE206" s="201" t="str">
        <f t="shared" si="12"/>
        <v/>
      </c>
      <c r="BF206" t="str">
        <f ca="1">IF($BT206&lt;&gt;"",SUMIF($BD$3:$BD$1004,"="&amp;$BD206,INDIRECT(ADDRESS(3,BF$2,1,1)):INDIRECT(ADDRESS(1004,BF$2,1,1))),"")</f>
        <v/>
      </c>
      <c r="BG206" t="str">
        <f ca="1">IF($BT206&lt;&gt;"",SUMIF($BD$3:$BD$1004,"="&amp;$BD206,INDIRECT(ADDRESS(3,BG$2,1,1)):INDIRECT(ADDRESS(1004,BG$2,1,1))),"")</f>
        <v/>
      </c>
      <c r="BH206" t="str">
        <f ca="1">IF($BT206&lt;&gt;"",SUMIF($BD$3:$BD$1004,"="&amp;$BD206,INDIRECT(ADDRESS(3,BH$2,1,1)):INDIRECT(ADDRESS(1004,BH$2,1,1))),"")</f>
        <v/>
      </c>
      <c r="BI206" t="str">
        <f ca="1">IF($BT206&lt;&gt;"",SUMIF($BD$3:$BD$1004,"="&amp;$BD206,INDIRECT(ADDRESS(3,BI$2,1,1)):INDIRECT(ADDRESS(1004,BI$2,1,1))),"")</f>
        <v/>
      </c>
      <c r="BJ206" t="str">
        <f ca="1">IF($BT206&lt;&gt;"",SUMIF($BD$3:$BD$1004,"="&amp;$BD206,INDIRECT(ADDRESS(3,BJ$2,1,1)):INDIRECT(ADDRESS(1004,BJ$2,1,1))),"")</f>
        <v/>
      </c>
      <c r="BK206" t="str">
        <f ca="1">IF($BT206&lt;&gt;"",SUMIF($BD$3:$BD$1004,"="&amp;$BD206,INDIRECT(ADDRESS(3,BK$2,1,1)):INDIRECT(ADDRESS(1004,BK$2,1,1))),"")</f>
        <v/>
      </c>
      <c r="BL206" t="str">
        <f ca="1">IF($BT206&lt;&gt;"",SUMIF($BD$3:$BD$1004,"="&amp;$BD206,INDIRECT(ADDRESS(3,BL$2,1,1)):INDIRECT(ADDRESS(1004,BL$2,1,1))),"")</f>
        <v/>
      </c>
      <c r="BM206" t="str">
        <f ca="1">IF($BT206&lt;&gt;"",SUMIF($BD$3:$BD$1004,"="&amp;$BD206,INDIRECT(ADDRESS(3,BM$2,1,1)):INDIRECT(ADDRESS(1004,BM$2,1,1))),"")</f>
        <v/>
      </c>
      <c r="BN206" t="str">
        <f ca="1">IF($BT206&lt;&gt;"",SUMIF($BD$3:$BD$1004,"="&amp;$BD206,INDIRECT(ADDRESS(3,BN$2,1,1)):INDIRECT(ADDRESS(1004,BN$2,1,1))),"")</f>
        <v/>
      </c>
      <c r="BO206" t="str">
        <f ca="1">IF($BT206&lt;&gt;"",SUMIF($BD$3:$BD$1004,"="&amp;$BD206,INDIRECT(ADDRESS(3,BO$2,1,1)):INDIRECT(ADDRESS(1004,BO$2,1,1))),"")</f>
        <v/>
      </c>
      <c r="BP206" t="str">
        <f ca="1">IF($BT206&lt;&gt;"",SUMIF($BD$3:$BD$1004,"="&amp;$BD206,INDIRECT(ADDRESS(3,BP$2,1,1)):INDIRECT(ADDRESS(1004,BP$2,1,1))),"")</f>
        <v/>
      </c>
      <c r="BQ206" t="str">
        <f ca="1">IF($BT206&lt;&gt;"",SUMIF($BD$3:$BD$1004,"="&amp;$BD206,INDIRECT(ADDRESS(3,BQ$2,1,1)):INDIRECT(ADDRESS(1004,BQ$2,1,1))),"")</f>
        <v/>
      </c>
      <c r="BR206" t="str">
        <f ca="1">IF($BT206&lt;&gt;"",SUMIF($BD$3:$BD$1004,"="&amp;$BD206,INDIRECT(ADDRESS(3,BR$2,1,1)):INDIRECT(ADDRESS(1004,BR$2,1,1))),"")</f>
        <v/>
      </c>
      <c r="BS206" t="str">
        <f>IF($A206&lt;&gt;"",VLOOKUP(TRUNC(MID($A206,1,2),0),Plano_Contas!$H$3:$J$103,3,TRUE),"")</f>
        <v/>
      </c>
      <c r="BT206" t="str">
        <f t="shared" si="13"/>
        <v/>
      </c>
      <c r="BV206">
        <f>Empresas!C206</f>
        <v>0</v>
      </c>
    </row>
    <row r="207" spans="1:74" ht="13.5" hidden="1" thickBot="1" x14ac:dyDescent="0.25">
      <c r="A207" s="89"/>
      <c r="B207" s="52" t="str">
        <f>IF($A207&lt;&gt;"",VLOOKUP(""&amp;$A207,Plano_Contas!$A$3:$F$1003,6,0),"")</f>
        <v/>
      </c>
      <c r="C207" s="91"/>
      <c r="D207" s="111"/>
      <c r="E207" s="112">
        <v>0</v>
      </c>
      <c r="F207" s="87"/>
      <c r="G207" s="85"/>
      <c r="H207" s="111"/>
      <c r="I207" s="112">
        <v>0</v>
      </c>
      <c r="J207" s="87"/>
      <c r="K207" s="85"/>
      <c r="L207" s="111"/>
      <c r="M207" s="112">
        <v>0</v>
      </c>
      <c r="N207" s="87"/>
      <c r="O207" s="85"/>
      <c r="P207" s="111"/>
      <c r="Q207" s="112">
        <v>0</v>
      </c>
      <c r="R207" s="87"/>
      <c r="S207" s="85"/>
      <c r="T207" s="111"/>
      <c r="U207" s="112">
        <v>0</v>
      </c>
      <c r="V207" s="87"/>
      <c r="W207" s="85"/>
      <c r="X207" s="111"/>
      <c r="Y207" s="112">
        <v>0</v>
      </c>
      <c r="Z207" s="87"/>
      <c r="AA207" s="85"/>
      <c r="AB207" s="111"/>
      <c r="AC207" s="112">
        <v>0</v>
      </c>
      <c r="AD207" s="87"/>
      <c r="AE207" s="85"/>
      <c r="AF207" s="111"/>
      <c r="AG207" s="112">
        <v>0</v>
      </c>
      <c r="AH207" s="87"/>
      <c r="AI207" s="85"/>
      <c r="AJ207" s="111"/>
      <c r="AK207" s="112">
        <v>0</v>
      </c>
      <c r="AL207" s="87"/>
      <c r="AM207" s="85"/>
      <c r="AN207" s="111"/>
      <c r="AO207" s="112">
        <v>0</v>
      </c>
      <c r="AP207" s="87"/>
      <c r="AQ207" s="85"/>
      <c r="AR207" s="111"/>
      <c r="AS207" s="112">
        <v>0</v>
      </c>
      <c r="AT207" s="87"/>
      <c r="AU207" s="85"/>
      <c r="AV207" s="111"/>
      <c r="AW207" s="112">
        <v>0</v>
      </c>
      <c r="AX207" s="87"/>
      <c r="AY207" s="85"/>
      <c r="AZ207" s="267">
        <f t="shared" si="14"/>
        <v>0</v>
      </c>
      <c r="BA207" s="88">
        <f t="shared" si="11"/>
        <v>0</v>
      </c>
      <c r="BC207">
        <f>IF($A207&lt;&gt;"",COUNTIF($BD$3:$BD207,$BD207),0)</f>
        <v>0</v>
      </c>
      <c r="BD207" t="str">
        <f>IF($A207&lt;&gt;"",VLOOKUP(TRUNC(MID($A207,1,2),0),Plano_Contas!$H$3:$J$103,2,TRUE),"")</f>
        <v/>
      </c>
      <c r="BE207" s="201" t="str">
        <f t="shared" si="12"/>
        <v/>
      </c>
      <c r="BF207" t="str">
        <f ca="1">IF($BT207&lt;&gt;"",SUMIF($BD$3:$BD$1004,"="&amp;$BD207,INDIRECT(ADDRESS(3,BF$2,1,1)):INDIRECT(ADDRESS(1004,BF$2,1,1))),"")</f>
        <v/>
      </c>
      <c r="BG207" t="str">
        <f ca="1">IF($BT207&lt;&gt;"",SUMIF($BD$3:$BD$1004,"="&amp;$BD207,INDIRECT(ADDRESS(3,BG$2,1,1)):INDIRECT(ADDRESS(1004,BG$2,1,1))),"")</f>
        <v/>
      </c>
      <c r="BH207" t="str">
        <f ca="1">IF($BT207&lt;&gt;"",SUMIF($BD$3:$BD$1004,"="&amp;$BD207,INDIRECT(ADDRESS(3,BH$2,1,1)):INDIRECT(ADDRESS(1004,BH$2,1,1))),"")</f>
        <v/>
      </c>
      <c r="BI207" t="str">
        <f ca="1">IF($BT207&lt;&gt;"",SUMIF($BD$3:$BD$1004,"="&amp;$BD207,INDIRECT(ADDRESS(3,BI$2,1,1)):INDIRECT(ADDRESS(1004,BI$2,1,1))),"")</f>
        <v/>
      </c>
      <c r="BJ207" t="str">
        <f ca="1">IF($BT207&lt;&gt;"",SUMIF($BD$3:$BD$1004,"="&amp;$BD207,INDIRECT(ADDRESS(3,BJ$2,1,1)):INDIRECT(ADDRESS(1004,BJ$2,1,1))),"")</f>
        <v/>
      </c>
      <c r="BK207" t="str">
        <f ca="1">IF($BT207&lt;&gt;"",SUMIF($BD$3:$BD$1004,"="&amp;$BD207,INDIRECT(ADDRESS(3,BK$2,1,1)):INDIRECT(ADDRESS(1004,BK$2,1,1))),"")</f>
        <v/>
      </c>
      <c r="BL207" t="str">
        <f ca="1">IF($BT207&lt;&gt;"",SUMIF($BD$3:$BD$1004,"="&amp;$BD207,INDIRECT(ADDRESS(3,BL$2,1,1)):INDIRECT(ADDRESS(1004,BL$2,1,1))),"")</f>
        <v/>
      </c>
      <c r="BM207" t="str">
        <f ca="1">IF($BT207&lt;&gt;"",SUMIF($BD$3:$BD$1004,"="&amp;$BD207,INDIRECT(ADDRESS(3,BM$2,1,1)):INDIRECT(ADDRESS(1004,BM$2,1,1))),"")</f>
        <v/>
      </c>
      <c r="BN207" t="str">
        <f ca="1">IF($BT207&lt;&gt;"",SUMIF($BD$3:$BD$1004,"="&amp;$BD207,INDIRECT(ADDRESS(3,BN$2,1,1)):INDIRECT(ADDRESS(1004,BN$2,1,1))),"")</f>
        <v/>
      </c>
      <c r="BO207" t="str">
        <f ca="1">IF($BT207&lt;&gt;"",SUMIF($BD$3:$BD$1004,"="&amp;$BD207,INDIRECT(ADDRESS(3,BO$2,1,1)):INDIRECT(ADDRESS(1004,BO$2,1,1))),"")</f>
        <v/>
      </c>
      <c r="BP207" t="str">
        <f ca="1">IF($BT207&lt;&gt;"",SUMIF($BD$3:$BD$1004,"="&amp;$BD207,INDIRECT(ADDRESS(3,BP$2,1,1)):INDIRECT(ADDRESS(1004,BP$2,1,1))),"")</f>
        <v/>
      </c>
      <c r="BQ207" t="str">
        <f ca="1">IF($BT207&lt;&gt;"",SUMIF($BD$3:$BD$1004,"="&amp;$BD207,INDIRECT(ADDRESS(3,BQ$2,1,1)):INDIRECT(ADDRESS(1004,BQ$2,1,1))),"")</f>
        <v/>
      </c>
      <c r="BR207" t="str">
        <f ca="1">IF($BT207&lt;&gt;"",SUMIF($BD$3:$BD$1004,"="&amp;$BD207,INDIRECT(ADDRESS(3,BR$2,1,1)):INDIRECT(ADDRESS(1004,BR$2,1,1))),"")</f>
        <v/>
      </c>
      <c r="BS207" t="str">
        <f>IF($A207&lt;&gt;"",VLOOKUP(TRUNC(MID($A207,1,2),0),Plano_Contas!$H$3:$J$103,3,TRUE),"")</f>
        <v/>
      </c>
      <c r="BT207" t="str">
        <f t="shared" si="13"/>
        <v/>
      </c>
      <c r="BV207">
        <f>Empresas!C207</f>
        <v>0</v>
      </c>
    </row>
    <row r="208" spans="1:74" ht="13.5" hidden="1" thickBot="1" x14ac:dyDescent="0.25">
      <c r="A208" s="89"/>
      <c r="B208" s="52" t="str">
        <f>IF($A208&lt;&gt;"",VLOOKUP(""&amp;$A208,Plano_Contas!$A$3:$F$1003,6,0),"")</f>
        <v/>
      </c>
      <c r="C208" s="91"/>
      <c r="D208" s="111"/>
      <c r="E208" s="112">
        <v>0</v>
      </c>
      <c r="F208" s="87"/>
      <c r="G208" s="85"/>
      <c r="H208" s="111"/>
      <c r="I208" s="112">
        <v>0</v>
      </c>
      <c r="J208" s="87"/>
      <c r="K208" s="85"/>
      <c r="L208" s="111"/>
      <c r="M208" s="112">
        <v>0</v>
      </c>
      <c r="N208" s="87"/>
      <c r="O208" s="85"/>
      <c r="P208" s="111"/>
      <c r="Q208" s="112">
        <v>0</v>
      </c>
      <c r="R208" s="87"/>
      <c r="S208" s="85"/>
      <c r="T208" s="111"/>
      <c r="U208" s="112">
        <v>0</v>
      </c>
      <c r="V208" s="87"/>
      <c r="W208" s="85"/>
      <c r="X208" s="111"/>
      <c r="Y208" s="112">
        <v>0</v>
      </c>
      <c r="Z208" s="87"/>
      <c r="AA208" s="85"/>
      <c r="AB208" s="111"/>
      <c r="AC208" s="112">
        <v>0</v>
      </c>
      <c r="AD208" s="87"/>
      <c r="AE208" s="85"/>
      <c r="AF208" s="111"/>
      <c r="AG208" s="112">
        <v>0</v>
      </c>
      <c r="AH208" s="87"/>
      <c r="AI208" s="85"/>
      <c r="AJ208" s="111"/>
      <c r="AK208" s="112">
        <v>0</v>
      </c>
      <c r="AL208" s="87"/>
      <c r="AM208" s="85"/>
      <c r="AN208" s="111"/>
      <c r="AO208" s="112">
        <v>0</v>
      </c>
      <c r="AP208" s="87"/>
      <c r="AQ208" s="85"/>
      <c r="AR208" s="111"/>
      <c r="AS208" s="112">
        <v>0</v>
      </c>
      <c r="AT208" s="87"/>
      <c r="AU208" s="85"/>
      <c r="AV208" s="111"/>
      <c r="AW208" s="112">
        <v>0</v>
      </c>
      <c r="AX208" s="87"/>
      <c r="AY208" s="85"/>
      <c r="AZ208" s="267">
        <f t="shared" si="14"/>
        <v>0</v>
      </c>
      <c r="BA208" s="88">
        <f t="shared" si="11"/>
        <v>0</v>
      </c>
      <c r="BC208">
        <f>IF($A208&lt;&gt;"",COUNTIF($BD$3:$BD208,$BD208),0)</f>
        <v>0</v>
      </c>
      <c r="BD208" t="str">
        <f>IF($A208&lt;&gt;"",VLOOKUP(TRUNC(MID($A208,1,2),0),Plano_Contas!$H$3:$J$103,2,TRUE),"")</f>
        <v/>
      </c>
      <c r="BE208" s="201" t="str">
        <f t="shared" si="12"/>
        <v/>
      </c>
      <c r="BF208" t="str">
        <f ca="1">IF($BT208&lt;&gt;"",SUMIF($BD$3:$BD$1004,"="&amp;$BD208,INDIRECT(ADDRESS(3,BF$2,1,1)):INDIRECT(ADDRESS(1004,BF$2,1,1))),"")</f>
        <v/>
      </c>
      <c r="BG208" t="str">
        <f ca="1">IF($BT208&lt;&gt;"",SUMIF($BD$3:$BD$1004,"="&amp;$BD208,INDIRECT(ADDRESS(3,BG$2,1,1)):INDIRECT(ADDRESS(1004,BG$2,1,1))),"")</f>
        <v/>
      </c>
      <c r="BH208" t="str">
        <f ca="1">IF($BT208&lt;&gt;"",SUMIF($BD$3:$BD$1004,"="&amp;$BD208,INDIRECT(ADDRESS(3,BH$2,1,1)):INDIRECT(ADDRESS(1004,BH$2,1,1))),"")</f>
        <v/>
      </c>
      <c r="BI208" t="str">
        <f ca="1">IF($BT208&lt;&gt;"",SUMIF($BD$3:$BD$1004,"="&amp;$BD208,INDIRECT(ADDRESS(3,BI$2,1,1)):INDIRECT(ADDRESS(1004,BI$2,1,1))),"")</f>
        <v/>
      </c>
      <c r="BJ208" t="str">
        <f ca="1">IF($BT208&lt;&gt;"",SUMIF($BD$3:$BD$1004,"="&amp;$BD208,INDIRECT(ADDRESS(3,BJ$2,1,1)):INDIRECT(ADDRESS(1004,BJ$2,1,1))),"")</f>
        <v/>
      </c>
      <c r="BK208" t="str">
        <f ca="1">IF($BT208&lt;&gt;"",SUMIF($BD$3:$BD$1004,"="&amp;$BD208,INDIRECT(ADDRESS(3,BK$2,1,1)):INDIRECT(ADDRESS(1004,BK$2,1,1))),"")</f>
        <v/>
      </c>
      <c r="BL208" t="str">
        <f ca="1">IF($BT208&lt;&gt;"",SUMIF($BD$3:$BD$1004,"="&amp;$BD208,INDIRECT(ADDRESS(3,BL$2,1,1)):INDIRECT(ADDRESS(1004,BL$2,1,1))),"")</f>
        <v/>
      </c>
      <c r="BM208" t="str">
        <f ca="1">IF($BT208&lt;&gt;"",SUMIF($BD$3:$BD$1004,"="&amp;$BD208,INDIRECT(ADDRESS(3,BM$2,1,1)):INDIRECT(ADDRESS(1004,BM$2,1,1))),"")</f>
        <v/>
      </c>
      <c r="BN208" t="str">
        <f ca="1">IF($BT208&lt;&gt;"",SUMIF($BD$3:$BD$1004,"="&amp;$BD208,INDIRECT(ADDRESS(3,BN$2,1,1)):INDIRECT(ADDRESS(1004,BN$2,1,1))),"")</f>
        <v/>
      </c>
      <c r="BO208" t="str">
        <f ca="1">IF($BT208&lt;&gt;"",SUMIF($BD$3:$BD$1004,"="&amp;$BD208,INDIRECT(ADDRESS(3,BO$2,1,1)):INDIRECT(ADDRESS(1004,BO$2,1,1))),"")</f>
        <v/>
      </c>
      <c r="BP208" t="str">
        <f ca="1">IF($BT208&lt;&gt;"",SUMIF($BD$3:$BD$1004,"="&amp;$BD208,INDIRECT(ADDRESS(3,BP$2,1,1)):INDIRECT(ADDRESS(1004,BP$2,1,1))),"")</f>
        <v/>
      </c>
      <c r="BQ208" t="str">
        <f ca="1">IF($BT208&lt;&gt;"",SUMIF($BD$3:$BD$1004,"="&amp;$BD208,INDIRECT(ADDRESS(3,BQ$2,1,1)):INDIRECT(ADDRESS(1004,BQ$2,1,1))),"")</f>
        <v/>
      </c>
      <c r="BR208" t="str">
        <f ca="1">IF($BT208&lt;&gt;"",SUMIF($BD$3:$BD$1004,"="&amp;$BD208,INDIRECT(ADDRESS(3,BR$2,1,1)):INDIRECT(ADDRESS(1004,BR$2,1,1))),"")</f>
        <v/>
      </c>
      <c r="BS208" t="str">
        <f>IF($A208&lt;&gt;"",VLOOKUP(TRUNC(MID($A208,1,2),0),Plano_Contas!$H$3:$J$103,3,TRUE),"")</f>
        <v/>
      </c>
      <c r="BT208" t="str">
        <f t="shared" si="13"/>
        <v/>
      </c>
      <c r="BV208">
        <f>Empresas!C208</f>
        <v>0</v>
      </c>
    </row>
    <row r="209" spans="1:74" ht="13.5" hidden="1" thickBot="1" x14ac:dyDescent="0.25">
      <c r="A209" s="89"/>
      <c r="B209" s="52" t="str">
        <f>IF($A209&lt;&gt;"",VLOOKUP(""&amp;$A209,Plano_Contas!$A$3:$F$1003,6,0),"")</f>
        <v/>
      </c>
      <c r="C209" s="91"/>
      <c r="D209" s="111"/>
      <c r="E209" s="112">
        <v>0</v>
      </c>
      <c r="F209" s="87"/>
      <c r="G209" s="85"/>
      <c r="H209" s="111"/>
      <c r="I209" s="112">
        <v>0</v>
      </c>
      <c r="J209" s="87"/>
      <c r="K209" s="85"/>
      <c r="L209" s="111"/>
      <c r="M209" s="112">
        <v>0</v>
      </c>
      <c r="N209" s="87"/>
      <c r="O209" s="85"/>
      <c r="P209" s="111"/>
      <c r="Q209" s="112">
        <v>0</v>
      </c>
      <c r="R209" s="87"/>
      <c r="S209" s="85"/>
      <c r="T209" s="111"/>
      <c r="U209" s="112">
        <v>0</v>
      </c>
      <c r="V209" s="87"/>
      <c r="W209" s="85"/>
      <c r="X209" s="111"/>
      <c r="Y209" s="112">
        <v>0</v>
      </c>
      <c r="Z209" s="87"/>
      <c r="AA209" s="85"/>
      <c r="AB209" s="111"/>
      <c r="AC209" s="112">
        <v>0</v>
      </c>
      <c r="AD209" s="87"/>
      <c r="AE209" s="85"/>
      <c r="AF209" s="111"/>
      <c r="AG209" s="112">
        <v>0</v>
      </c>
      <c r="AH209" s="87"/>
      <c r="AI209" s="85"/>
      <c r="AJ209" s="111"/>
      <c r="AK209" s="112">
        <v>0</v>
      </c>
      <c r="AL209" s="87"/>
      <c r="AM209" s="85"/>
      <c r="AN209" s="111"/>
      <c r="AO209" s="112">
        <v>0</v>
      </c>
      <c r="AP209" s="87"/>
      <c r="AQ209" s="85"/>
      <c r="AR209" s="111"/>
      <c r="AS209" s="112">
        <v>0</v>
      </c>
      <c r="AT209" s="87"/>
      <c r="AU209" s="85"/>
      <c r="AV209" s="111"/>
      <c r="AW209" s="112">
        <v>0</v>
      </c>
      <c r="AX209" s="87"/>
      <c r="AY209" s="85"/>
      <c r="AZ209" s="267">
        <f t="shared" si="14"/>
        <v>0</v>
      </c>
      <c r="BA209" s="88">
        <f t="shared" si="11"/>
        <v>0</v>
      </c>
      <c r="BC209">
        <f>IF($A209&lt;&gt;"",COUNTIF($BD$3:$BD209,$BD209),0)</f>
        <v>0</v>
      </c>
      <c r="BD209" t="str">
        <f>IF($A209&lt;&gt;"",VLOOKUP(TRUNC(MID($A209,1,2),0),Plano_Contas!$H$3:$J$103,2,TRUE),"")</f>
        <v/>
      </c>
      <c r="BE209" s="201" t="str">
        <f t="shared" si="12"/>
        <v/>
      </c>
      <c r="BF209" t="str">
        <f ca="1">IF($BT209&lt;&gt;"",SUMIF($BD$3:$BD$1004,"="&amp;$BD209,INDIRECT(ADDRESS(3,BF$2,1,1)):INDIRECT(ADDRESS(1004,BF$2,1,1))),"")</f>
        <v/>
      </c>
      <c r="BG209" t="str">
        <f ca="1">IF($BT209&lt;&gt;"",SUMIF($BD$3:$BD$1004,"="&amp;$BD209,INDIRECT(ADDRESS(3,BG$2,1,1)):INDIRECT(ADDRESS(1004,BG$2,1,1))),"")</f>
        <v/>
      </c>
      <c r="BH209" t="str">
        <f ca="1">IF($BT209&lt;&gt;"",SUMIF($BD$3:$BD$1004,"="&amp;$BD209,INDIRECT(ADDRESS(3,BH$2,1,1)):INDIRECT(ADDRESS(1004,BH$2,1,1))),"")</f>
        <v/>
      </c>
      <c r="BI209" t="str">
        <f ca="1">IF($BT209&lt;&gt;"",SUMIF($BD$3:$BD$1004,"="&amp;$BD209,INDIRECT(ADDRESS(3,BI$2,1,1)):INDIRECT(ADDRESS(1004,BI$2,1,1))),"")</f>
        <v/>
      </c>
      <c r="BJ209" t="str">
        <f ca="1">IF($BT209&lt;&gt;"",SUMIF($BD$3:$BD$1004,"="&amp;$BD209,INDIRECT(ADDRESS(3,BJ$2,1,1)):INDIRECT(ADDRESS(1004,BJ$2,1,1))),"")</f>
        <v/>
      </c>
      <c r="BK209" t="str">
        <f ca="1">IF($BT209&lt;&gt;"",SUMIF($BD$3:$BD$1004,"="&amp;$BD209,INDIRECT(ADDRESS(3,BK$2,1,1)):INDIRECT(ADDRESS(1004,BK$2,1,1))),"")</f>
        <v/>
      </c>
      <c r="BL209" t="str">
        <f ca="1">IF($BT209&lt;&gt;"",SUMIF($BD$3:$BD$1004,"="&amp;$BD209,INDIRECT(ADDRESS(3,BL$2,1,1)):INDIRECT(ADDRESS(1004,BL$2,1,1))),"")</f>
        <v/>
      </c>
      <c r="BM209" t="str">
        <f ca="1">IF($BT209&lt;&gt;"",SUMIF($BD$3:$BD$1004,"="&amp;$BD209,INDIRECT(ADDRESS(3,BM$2,1,1)):INDIRECT(ADDRESS(1004,BM$2,1,1))),"")</f>
        <v/>
      </c>
      <c r="BN209" t="str">
        <f ca="1">IF($BT209&lt;&gt;"",SUMIF($BD$3:$BD$1004,"="&amp;$BD209,INDIRECT(ADDRESS(3,BN$2,1,1)):INDIRECT(ADDRESS(1004,BN$2,1,1))),"")</f>
        <v/>
      </c>
      <c r="BO209" t="str">
        <f ca="1">IF($BT209&lt;&gt;"",SUMIF($BD$3:$BD$1004,"="&amp;$BD209,INDIRECT(ADDRESS(3,BO$2,1,1)):INDIRECT(ADDRESS(1004,BO$2,1,1))),"")</f>
        <v/>
      </c>
      <c r="BP209" t="str">
        <f ca="1">IF($BT209&lt;&gt;"",SUMIF($BD$3:$BD$1004,"="&amp;$BD209,INDIRECT(ADDRESS(3,BP$2,1,1)):INDIRECT(ADDRESS(1004,BP$2,1,1))),"")</f>
        <v/>
      </c>
      <c r="BQ209" t="str">
        <f ca="1">IF($BT209&lt;&gt;"",SUMIF($BD$3:$BD$1004,"="&amp;$BD209,INDIRECT(ADDRESS(3,BQ$2,1,1)):INDIRECT(ADDRESS(1004,BQ$2,1,1))),"")</f>
        <v/>
      </c>
      <c r="BR209" t="str">
        <f ca="1">IF($BT209&lt;&gt;"",SUMIF($BD$3:$BD$1004,"="&amp;$BD209,INDIRECT(ADDRESS(3,BR$2,1,1)):INDIRECT(ADDRESS(1004,BR$2,1,1))),"")</f>
        <v/>
      </c>
      <c r="BS209" t="str">
        <f>IF($A209&lt;&gt;"",VLOOKUP(TRUNC(MID($A209,1,2),0),Plano_Contas!$H$3:$J$103,3,TRUE),"")</f>
        <v/>
      </c>
      <c r="BT209" t="str">
        <f t="shared" si="13"/>
        <v/>
      </c>
      <c r="BV209">
        <f>Empresas!C209</f>
        <v>0</v>
      </c>
    </row>
    <row r="210" spans="1:74" ht="13.5" hidden="1" thickBot="1" x14ac:dyDescent="0.25">
      <c r="A210" s="89"/>
      <c r="B210" s="52" t="str">
        <f>IF($A210&lt;&gt;"",VLOOKUP(""&amp;$A210,Plano_Contas!$A$3:$F$1003,6,0),"")</f>
        <v/>
      </c>
      <c r="C210" s="91"/>
      <c r="D210" s="111"/>
      <c r="E210" s="112">
        <v>0</v>
      </c>
      <c r="F210" s="87"/>
      <c r="G210" s="85"/>
      <c r="H210" s="111"/>
      <c r="I210" s="112">
        <v>0</v>
      </c>
      <c r="J210" s="87"/>
      <c r="K210" s="85"/>
      <c r="L210" s="111"/>
      <c r="M210" s="112">
        <v>0</v>
      </c>
      <c r="N210" s="87"/>
      <c r="O210" s="85"/>
      <c r="P210" s="111"/>
      <c r="Q210" s="112">
        <v>0</v>
      </c>
      <c r="R210" s="87"/>
      <c r="S210" s="85"/>
      <c r="T210" s="111"/>
      <c r="U210" s="112">
        <v>0</v>
      </c>
      <c r="V210" s="87"/>
      <c r="W210" s="85"/>
      <c r="X210" s="111"/>
      <c r="Y210" s="112">
        <v>0</v>
      </c>
      <c r="Z210" s="87"/>
      <c r="AA210" s="85"/>
      <c r="AB210" s="111"/>
      <c r="AC210" s="112">
        <v>0</v>
      </c>
      <c r="AD210" s="87"/>
      <c r="AE210" s="85"/>
      <c r="AF210" s="111"/>
      <c r="AG210" s="112">
        <v>0</v>
      </c>
      <c r="AH210" s="87"/>
      <c r="AI210" s="85"/>
      <c r="AJ210" s="111"/>
      <c r="AK210" s="112">
        <v>0</v>
      </c>
      <c r="AL210" s="87"/>
      <c r="AM210" s="85"/>
      <c r="AN210" s="111"/>
      <c r="AO210" s="112">
        <v>0</v>
      </c>
      <c r="AP210" s="87"/>
      <c r="AQ210" s="85"/>
      <c r="AR210" s="111"/>
      <c r="AS210" s="112">
        <v>0</v>
      </c>
      <c r="AT210" s="87"/>
      <c r="AU210" s="85"/>
      <c r="AV210" s="111"/>
      <c r="AW210" s="112">
        <v>0</v>
      </c>
      <c r="AX210" s="87"/>
      <c r="AY210" s="85"/>
      <c r="AZ210" s="267">
        <f t="shared" si="14"/>
        <v>0</v>
      </c>
      <c r="BA210" s="88">
        <f t="shared" si="11"/>
        <v>0</v>
      </c>
      <c r="BC210">
        <f>IF($A210&lt;&gt;"",COUNTIF($BD$3:$BD210,$BD210),0)</f>
        <v>0</v>
      </c>
      <c r="BD210" t="str">
        <f>IF($A210&lt;&gt;"",VLOOKUP(TRUNC(MID($A210,1,2),0),Plano_Contas!$H$3:$J$103,2,TRUE),"")</f>
        <v/>
      </c>
      <c r="BE210" s="201" t="str">
        <f t="shared" si="12"/>
        <v/>
      </c>
      <c r="BF210" t="str">
        <f ca="1">IF($BT210&lt;&gt;"",SUMIF($BD$3:$BD$1004,"="&amp;$BD210,INDIRECT(ADDRESS(3,BF$2,1,1)):INDIRECT(ADDRESS(1004,BF$2,1,1))),"")</f>
        <v/>
      </c>
      <c r="BG210" t="str">
        <f ca="1">IF($BT210&lt;&gt;"",SUMIF($BD$3:$BD$1004,"="&amp;$BD210,INDIRECT(ADDRESS(3,BG$2,1,1)):INDIRECT(ADDRESS(1004,BG$2,1,1))),"")</f>
        <v/>
      </c>
      <c r="BH210" t="str">
        <f ca="1">IF($BT210&lt;&gt;"",SUMIF($BD$3:$BD$1004,"="&amp;$BD210,INDIRECT(ADDRESS(3,BH$2,1,1)):INDIRECT(ADDRESS(1004,BH$2,1,1))),"")</f>
        <v/>
      </c>
      <c r="BI210" t="str">
        <f ca="1">IF($BT210&lt;&gt;"",SUMIF($BD$3:$BD$1004,"="&amp;$BD210,INDIRECT(ADDRESS(3,BI$2,1,1)):INDIRECT(ADDRESS(1004,BI$2,1,1))),"")</f>
        <v/>
      </c>
      <c r="BJ210" t="str">
        <f ca="1">IF($BT210&lt;&gt;"",SUMIF($BD$3:$BD$1004,"="&amp;$BD210,INDIRECT(ADDRESS(3,BJ$2,1,1)):INDIRECT(ADDRESS(1004,BJ$2,1,1))),"")</f>
        <v/>
      </c>
      <c r="BK210" t="str">
        <f ca="1">IF($BT210&lt;&gt;"",SUMIF($BD$3:$BD$1004,"="&amp;$BD210,INDIRECT(ADDRESS(3,BK$2,1,1)):INDIRECT(ADDRESS(1004,BK$2,1,1))),"")</f>
        <v/>
      </c>
      <c r="BL210" t="str">
        <f ca="1">IF($BT210&lt;&gt;"",SUMIF($BD$3:$BD$1004,"="&amp;$BD210,INDIRECT(ADDRESS(3,BL$2,1,1)):INDIRECT(ADDRESS(1004,BL$2,1,1))),"")</f>
        <v/>
      </c>
      <c r="BM210" t="str">
        <f ca="1">IF($BT210&lt;&gt;"",SUMIF($BD$3:$BD$1004,"="&amp;$BD210,INDIRECT(ADDRESS(3,BM$2,1,1)):INDIRECT(ADDRESS(1004,BM$2,1,1))),"")</f>
        <v/>
      </c>
      <c r="BN210" t="str">
        <f ca="1">IF($BT210&lt;&gt;"",SUMIF($BD$3:$BD$1004,"="&amp;$BD210,INDIRECT(ADDRESS(3,BN$2,1,1)):INDIRECT(ADDRESS(1004,BN$2,1,1))),"")</f>
        <v/>
      </c>
      <c r="BO210" t="str">
        <f ca="1">IF($BT210&lt;&gt;"",SUMIF($BD$3:$BD$1004,"="&amp;$BD210,INDIRECT(ADDRESS(3,BO$2,1,1)):INDIRECT(ADDRESS(1004,BO$2,1,1))),"")</f>
        <v/>
      </c>
      <c r="BP210" t="str">
        <f ca="1">IF($BT210&lt;&gt;"",SUMIF($BD$3:$BD$1004,"="&amp;$BD210,INDIRECT(ADDRESS(3,BP$2,1,1)):INDIRECT(ADDRESS(1004,BP$2,1,1))),"")</f>
        <v/>
      </c>
      <c r="BQ210" t="str">
        <f ca="1">IF($BT210&lt;&gt;"",SUMIF($BD$3:$BD$1004,"="&amp;$BD210,INDIRECT(ADDRESS(3,BQ$2,1,1)):INDIRECT(ADDRESS(1004,BQ$2,1,1))),"")</f>
        <v/>
      </c>
      <c r="BR210" t="str">
        <f ca="1">IF($BT210&lt;&gt;"",SUMIF($BD$3:$BD$1004,"="&amp;$BD210,INDIRECT(ADDRESS(3,BR$2,1,1)):INDIRECT(ADDRESS(1004,BR$2,1,1))),"")</f>
        <v/>
      </c>
      <c r="BS210" t="str">
        <f>IF($A210&lt;&gt;"",VLOOKUP(TRUNC(MID($A210,1,2),0),Plano_Contas!$H$3:$J$103,3,TRUE),"")</f>
        <v/>
      </c>
      <c r="BT210" t="str">
        <f t="shared" si="13"/>
        <v/>
      </c>
      <c r="BV210">
        <f>Empresas!C210</f>
        <v>0</v>
      </c>
    </row>
    <row r="211" spans="1:74" ht="13.5" hidden="1" thickBot="1" x14ac:dyDescent="0.25">
      <c r="A211" s="89"/>
      <c r="B211" s="52" t="str">
        <f>IF($A211&lt;&gt;"",VLOOKUP(""&amp;$A211,Plano_Contas!$A$3:$F$1003,6,0),"")</f>
        <v/>
      </c>
      <c r="C211" s="91"/>
      <c r="D211" s="111"/>
      <c r="E211" s="112">
        <v>0</v>
      </c>
      <c r="F211" s="87"/>
      <c r="G211" s="85"/>
      <c r="H211" s="111"/>
      <c r="I211" s="112">
        <v>0</v>
      </c>
      <c r="J211" s="87"/>
      <c r="K211" s="85"/>
      <c r="L211" s="111"/>
      <c r="M211" s="112">
        <v>0</v>
      </c>
      <c r="N211" s="87"/>
      <c r="O211" s="85"/>
      <c r="P211" s="111"/>
      <c r="Q211" s="112">
        <v>0</v>
      </c>
      <c r="R211" s="87"/>
      <c r="S211" s="85"/>
      <c r="T211" s="111"/>
      <c r="U211" s="112">
        <v>0</v>
      </c>
      <c r="V211" s="87"/>
      <c r="W211" s="85"/>
      <c r="X211" s="111"/>
      <c r="Y211" s="112">
        <v>0</v>
      </c>
      <c r="Z211" s="87"/>
      <c r="AA211" s="85"/>
      <c r="AB211" s="111"/>
      <c r="AC211" s="112">
        <v>0</v>
      </c>
      <c r="AD211" s="87"/>
      <c r="AE211" s="85"/>
      <c r="AF211" s="111"/>
      <c r="AG211" s="112">
        <v>0</v>
      </c>
      <c r="AH211" s="87"/>
      <c r="AI211" s="85"/>
      <c r="AJ211" s="111"/>
      <c r="AK211" s="112">
        <v>0</v>
      </c>
      <c r="AL211" s="87"/>
      <c r="AM211" s="85"/>
      <c r="AN211" s="111"/>
      <c r="AO211" s="112">
        <v>0</v>
      </c>
      <c r="AP211" s="87"/>
      <c r="AQ211" s="85"/>
      <c r="AR211" s="111"/>
      <c r="AS211" s="112">
        <v>0</v>
      </c>
      <c r="AT211" s="87"/>
      <c r="AU211" s="85"/>
      <c r="AV211" s="111"/>
      <c r="AW211" s="112">
        <v>0</v>
      </c>
      <c r="AX211" s="87"/>
      <c r="AY211" s="85"/>
      <c r="AZ211" s="267">
        <f t="shared" si="14"/>
        <v>0</v>
      </c>
      <c r="BA211" s="88">
        <f t="shared" si="11"/>
        <v>0</v>
      </c>
      <c r="BC211">
        <f>IF($A211&lt;&gt;"",COUNTIF($BD$3:$BD211,$BD211),0)</f>
        <v>0</v>
      </c>
      <c r="BD211" t="str">
        <f>IF($A211&lt;&gt;"",VLOOKUP(TRUNC(MID($A211,1,2),0),Plano_Contas!$H$3:$J$103,2,TRUE),"")</f>
        <v/>
      </c>
      <c r="BE211" s="201" t="str">
        <f t="shared" si="12"/>
        <v/>
      </c>
      <c r="BF211" t="str">
        <f ca="1">IF($BT211&lt;&gt;"",SUMIF($BD$3:$BD$1004,"="&amp;$BD211,INDIRECT(ADDRESS(3,BF$2,1,1)):INDIRECT(ADDRESS(1004,BF$2,1,1))),"")</f>
        <v/>
      </c>
      <c r="BG211" t="str">
        <f ca="1">IF($BT211&lt;&gt;"",SUMIF($BD$3:$BD$1004,"="&amp;$BD211,INDIRECT(ADDRESS(3,BG$2,1,1)):INDIRECT(ADDRESS(1004,BG$2,1,1))),"")</f>
        <v/>
      </c>
      <c r="BH211" t="str">
        <f ca="1">IF($BT211&lt;&gt;"",SUMIF($BD$3:$BD$1004,"="&amp;$BD211,INDIRECT(ADDRESS(3,BH$2,1,1)):INDIRECT(ADDRESS(1004,BH$2,1,1))),"")</f>
        <v/>
      </c>
      <c r="BI211" t="str">
        <f ca="1">IF($BT211&lt;&gt;"",SUMIF($BD$3:$BD$1004,"="&amp;$BD211,INDIRECT(ADDRESS(3,BI$2,1,1)):INDIRECT(ADDRESS(1004,BI$2,1,1))),"")</f>
        <v/>
      </c>
      <c r="BJ211" t="str">
        <f ca="1">IF($BT211&lt;&gt;"",SUMIF($BD$3:$BD$1004,"="&amp;$BD211,INDIRECT(ADDRESS(3,BJ$2,1,1)):INDIRECT(ADDRESS(1004,BJ$2,1,1))),"")</f>
        <v/>
      </c>
      <c r="BK211" t="str">
        <f ca="1">IF($BT211&lt;&gt;"",SUMIF($BD$3:$BD$1004,"="&amp;$BD211,INDIRECT(ADDRESS(3,BK$2,1,1)):INDIRECT(ADDRESS(1004,BK$2,1,1))),"")</f>
        <v/>
      </c>
      <c r="BL211" t="str">
        <f ca="1">IF($BT211&lt;&gt;"",SUMIF($BD$3:$BD$1004,"="&amp;$BD211,INDIRECT(ADDRESS(3,BL$2,1,1)):INDIRECT(ADDRESS(1004,BL$2,1,1))),"")</f>
        <v/>
      </c>
      <c r="BM211" t="str">
        <f ca="1">IF($BT211&lt;&gt;"",SUMIF($BD$3:$BD$1004,"="&amp;$BD211,INDIRECT(ADDRESS(3,BM$2,1,1)):INDIRECT(ADDRESS(1004,BM$2,1,1))),"")</f>
        <v/>
      </c>
      <c r="BN211" t="str">
        <f ca="1">IF($BT211&lt;&gt;"",SUMIF($BD$3:$BD$1004,"="&amp;$BD211,INDIRECT(ADDRESS(3,BN$2,1,1)):INDIRECT(ADDRESS(1004,BN$2,1,1))),"")</f>
        <v/>
      </c>
      <c r="BO211" t="str">
        <f ca="1">IF($BT211&lt;&gt;"",SUMIF($BD$3:$BD$1004,"="&amp;$BD211,INDIRECT(ADDRESS(3,BO$2,1,1)):INDIRECT(ADDRESS(1004,BO$2,1,1))),"")</f>
        <v/>
      </c>
      <c r="BP211" t="str">
        <f ca="1">IF($BT211&lt;&gt;"",SUMIF($BD$3:$BD$1004,"="&amp;$BD211,INDIRECT(ADDRESS(3,BP$2,1,1)):INDIRECT(ADDRESS(1004,BP$2,1,1))),"")</f>
        <v/>
      </c>
      <c r="BQ211" t="str">
        <f ca="1">IF($BT211&lt;&gt;"",SUMIF($BD$3:$BD$1004,"="&amp;$BD211,INDIRECT(ADDRESS(3,BQ$2,1,1)):INDIRECT(ADDRESS(1004,BQ$2,1,1))),"")</f>
        <v/>
      </c>
      <c r="BR211" t="str">
        <f ca="1">IF($BT211&lt;&gt;"",SUMIF($BD$3:$BD$1004,"="&amp;$BD211,INDIRECT(ADDRESS(3,BR$2,1,1)):INDIRECT(ADDRESS(1004,BR$2,1,1))),"")</f>
        <v/>
      </c>
      <c r="BS211" t="str">
        <f>IF($A211&lt;&gt;"",VLOOKUP(TRUNC(MID($A211,1,2),0),Plano_Contas!$H$3:$J$103,3,TRUE),"")</f>
        <v/>
      </c>
      <c r="BT211" t="str">
        <f t="shared" si="13"/>
        <v/>
      </c>
      <c r="BV211">
        <f>Empresas!C211</f>
        <v>0</v>
      </c>
    </row>
    <row r="212" spans="1:74" ht="13.5" hidden="1" thickBot="1" x14ac:dyDescent="0.25">
      <c r="A212" s="89"/>
      <c r="B212" s="52" t="str">
        <f>IF($A212&lt;&gt;"",VLOOKUP(""&amp;$A212,Plano_Contas!$A$3:$F$1003,6,0),"")</f>
        <v/>
      </c>
      <c r="C212" s="91"/>
      <c r="D212" s="111"/>
      <c r="E212" s="112">
        <v>0</v>
      </c>
      <c r="F212" s="87"/>
      <c r="G212" s="85"/>
      <c r="H212" s="111"/>
      <c r="I212" s="112">
        <v>0</v>
      </c>
      <c r="J212" s="87"/>
      <c r="K212" s="85"/>
      <c r="L212" s="111"/>
      <c r="M212" s="112">
        <v>0</v>
      </c>
      <c r="N212" s="87"/>
      <c r="O212" s="85"/>
      <c r="P212" s="111"/>
      <c r="Q212" s="112">
        <v>0</v>
      </c>
      <c r="R212" s="87"/>
      <c r="S212" s="85"/>
      <c r="T212" s="111"/>
      <c r="U212" s="112">
        <v>0</v>
      </c>
      <c r="V212" s="87"/>
      <c r="W212" s="85"/>
      <c r="X212" s="111"/>
      <c r="Y212" s="112">
        <v>0</v>
      </c>
      <c r="Z212" s="87"/>
      <c r="AA212" s="85"/>
      <c r="AB212" s="111"/>
      <c r="AC212" s="112">
        <v>0</v>
      </c>
      <c r="AD212" s="87"/>
      <c r="AE212" s="85"/>
      <c r="AF212" s="111"/>
      <c r="AG212" s="112">
        <v>0</v>
      </c>
      <c r="AH212" s="87"/>
      <c r="AI212" s="85"/>
      <c r="AJ212" s="111"/>
      <c r="AK212" s="112">
        <v>0</v>
      </c>
      <c r="AL212" s="87"/>
      <c r="AM212" s="85"/>
      <c r="AN212" s="111"/>
      <c r="AO212" s="112">
        <v>0</v>
      </c>
      <c r="AP212" s="87"/>
      <c r="AQ212" s="85"/>
      <c r="AR212" s="111"/>
      <c r="AS212" s="112">
        <v>0</v>
      </c>
      <c r="AT212" s="87"/>
      <c r="AU212" s="85"/>
      <c r="AV212" s="111"/>
      <c r="AW212" s="112">
        <v>0</v>
      </c>
      <c r="AX212" s="87"/>
      <c r="AY212" s="85"/>
      <c r="AZ212" s="267">
        <f t="shared" si="14"/>
        <v>0</v>
      </c>
      <c r="BA212" s="88">
        <f t="shared" si="11"/>
        <v>0</v>
      </c>
      <c r="BC212">
        <f>IF($A212&lt;&gt;"",COUNTIF($BD$3:$BD212,$BD212),0)</f>
        <v>0</v>
      </c>
      <c r="BD212" t="str">
        <f>IF($A212&lt;&gt;"",VLOOKUP(TRUNC(MID($A212,1,2),0),Plano_Contas!$H$3:$J$103,2,TRUE),"")</f>
        <v/>
      </c>
      <c r="BE212" s="201" t="str">
        <f t="shared" si="12"/>
        <v/>
      </c>
      <c r="BF212" t="str">
        <f ca="1">IF($BT212&lt;&gt;"",SUMIF($BD$3:$BD$1004,"="&amp;$BD212,INDIRECT(ADDRESS(3,BF$2,1,1)):INDIRECT(ADDRESS(1004,BF$2,1,1))),"")</f>
        <v/>
      </c>
      <c r="BG212" t="str">
        <f ca="1">IF($BT212&lt;&gt;"",SUMIF($BD$3:$BD$1004,"="&amp;$BD212,INDIRECT(ADDRESS(3,BG$2,1,1)):INDIRECT(ADDRESS(1004,BG$2,1,1))),"")</f>
        <v/>
      </c>
      <c r="BH212" t="str">
        <f ca="1">IF($BT212&lt;&gt;"",SUMIF($BD$3:$BD$1004,"="&amp;$BD212,INDIRECT(ADDRESS(3,BH$2,1,1)):INDIRECT(ADDRESS(1004,BH$2,1,1))),"")</f>
        <v/>
      </c>
      <c r="BI212" t="str">
        <f ca="1">IF($BT212&lt;&gt;"",SUMIF($BD$3:$BD$1004,"="&amp;$BD212,INDIRECT(ADDRESS(3,BI$2,1,1)):INDIRECT(ADDRESS(1004,BI$2,1,1))),"")</f>
        <v/>
      </c>
      <c r="BJ212" t="str">
        <f ca="1">IF($BT212&lt;&gt;"",SUMIF($BD$3:$BD$1004,"="&amp;$BD212,INDIRECT(ADDRESS(3,BJ$2,1,1)):INDIRECT(ADDRESS(1004,BJ$2,1,1))),"")</f>
        <v/>
      </c>
      <c r="BK212" t="str">
        <f ca="1">IF($BT212&lt;&gt;"",SUMIF($BD$3:$BD$1004,"="&amp;$BD212,INDIRECT(ADDRESS(3,BK$2,1,1)):INDIRECT(ADDRESS(1004,BK$2,1,1))),"")</f>
        <v/>
      </c>
      <c r="BL212" t="str">
        <f ca="1">IF($BT212&lt;&gt;"",SUMIF($BD$3:$BD$1004,"="&amp;$BD212,INDIRECT(ADDRESS(3,BL$2,1,1)):INDIRECT(ADDRESS(1004,BL$2,1,1))),"")</f>
        <v/>
      </c>
      <c r="BM212" t="str">
        <f ca="1">IF($BT212&lt;&gt;"",SUMIF($BD$3:$BD$1004,"="&amp;$BD212,INDIRECT(ADDRESS(3,BM$2,1,1)):INDIRECT(ADDRESS(1004,BM$2,1,1))),"")</f>
        <v/>
      </c>
      <c r="BN212" t="str">
        <f ca="1">IF($BT212&lt;&gt;"",SUMIF($BD$3:$BD$1004,"="&amp;$BD212,INDIRECT(ADDRESS(3,BN$2,1,1)):INDIRECT(ADDRESS(1004,BN$2,1,1))),"")</f>
        <v/>
      </c>
      <c r="BO212" t="str">
        <f ca="1">IF($BT212&lt;&gt;"",SUMIF($BD$3:$BD$1004,"="&amp;$BD212,INDIRECT(ADDRESS(3,BO$2,1,1)):INDIRECT(ADDRESS(1004,BO$2,1,1))),"")</f>
        <v/>
      </c>
      <c r="BP212" t="str">
        <f ca="1">IF($BT212&lt;&gt;"",SUMIF($BD$3:$BD$1004,"="&amp;$BD212,INDIRECT(ADDRESS(3,BP$2,1,1)):INDIRECT(ADDRESS(1004,BP$2,1,1))),"")</f>
        <v/>
      </c>
      <c r="BQ212" t="str">
        <f ca="1">IF($BT212&lt;&gt;"",SUMIF($BD$3:$BD$1004,"="&amp;$BD212,INDIRECT(ADDRESS(3,BQ$2,1,1)):INDIRECT(ADDRESS(1004,BQ$2,1,1))),"")</f>
        <v/>
      </c>
      <c r="BR212" t="str">
        <f ca="1">IF($BT212&lt;&gt;"",SUMIF($BD$3:$BD$1004,"="&amp;$BD212,INDIRECT(ADDRESS(3,BR$2,1,1)):INDIRECT(ADDRESS(1004,BR$2,1,1))),"")</f>
        <v/>
      </c>
      <c r="BS212" t="str">
        <f>IF($A212&lt;&gt;"",VLOOKUP(TRUNC(MID($A212,1,2),0),Plano_Contas!$H$3:$J$103,3,TRUE),"")</f>
        <v/>
      </c>
      <c r="BT212" t="str">
        <f t="shared" si="13"/>
        <v/>
      </c>
      <c r="BV212">
        <f>Empresas!C212</f>
        <v>0</v>
      </c>
    </row>
    <row r="213" spans="1:74" ht="13.5" hidden="1" thickBot="1" x14ac:dyDescent="0.25">
      <c r="A213" s="89"/>
      <c r="B213" s="52" t="str">
        <f>IF($A213&lt;&gt;"",VLOOKUP(""&amp;$A213,Plano_Contas!$A$3:$F$1003,6,0),"")</f>
        <v/>
      </c>
      <c r="C213" s="91"/>
      <c r="D213" s="111"/>
      <c r="E213" s="112">
        <v>0</v>
      </c>
      <c r="F213" s="87"/>
      <c r="G213" s="85"/>
      <c r="H213" s="111"/>
      <c r="I213" s="112">
        <v>0</v>
      </c>
      <c r="J213" s="87"/>
      <c r="K213" s="85"/>
      <c r="L213" s="111"/>
      <c r="M213" s="112">
        <v>0</v>
      </c>
      <c r="N213" s="87"/>
      <c r="O213" s="85"/>
      <c r="P213" s="111"/>
      <c r="Q213" s="112">
        <v>0</v>
      </c>
      <c r="R213" s="87"/>
      <c r="S213" s="85"/>
      <c r="T213" s="111"/>
      <c r="U213" s="112">
        <v>0</v>
      </c>
      <c r="V213" s="87"/>
      <c r="W213" s="85"/>
      <c r="X213" s="111"/>
      <c r="Y213" s="112">
        <v>0</v>
      </c>
      <c r="Z213" s="87"/>
      <c r="AA213" s="85"/>
      <c r="AB213" s="111"/>
      <c r="AC213" s="112">
        <v>0</v>
      </c>
      <c r="AD213" s="87"/>
      <c r="AE213" s="85"/>
      <c r="AF213" s="111"/>
      <c r="AG213" s="112">
        <v>0</v>
      </c>
      <c r="AH213" s="87"/>
      <c r="AI213" s="85"/>
      <c r="AJ213" s="111"/>
      <c r="AK213" s="112">
        <v>0</v>
      </c>
      <c r="AL213" s="87"/>
      <c r="AM213" s="85"/>
      <c r="AN213" s="111"/>
      <c r="AO213" s="112">
        <v>0</v>
      </c>
      <c r="AP213" s="87"/>
      <c r="AQ213" s="85"/>
      <c r="AR213" s="111"/>
      <c r="AS213" s="112">
        <v>0</v>
      </c>
      <c r="AT213" s="87"/>
      <c r="AU213" s="85"/>
      <c r="AV213" s="111"/>
      <c r="AW213" s="112">
        <v>0</v>
      </c>
      <c r="AX213" s="87"/>
      <c r="AY213" s="85"/>
      <c r="AZ213" s="267">
        <f t="shared" si="14"/>
        <v>0</v>
      </c>
      <c r="BA213" s="88">
        <f t="shared" si="11"/>
        <v>0</v>
      </c>
      <c r="BC213">
        <f>IF($A213&lt;&gt;"",COUNTIF($BD$3:$BD213,$BD213),0)</f>
        <v>0</v>
      </c>
      <c r="BD213" t="str">
        <f>IF($A213&lt;&gt;"",VLOOKUP(TRUNC(MID($A213,1,2),0),Plano_Contas!$H$3:$J$103,2,TRUE),"")</f>
        <v/>
      </c>
      <c r="BE213" s="201" t="str">
        <f t="shared" si="12"/>
        <v/>
      </c>
      <c r="BF213" t="str">
        <f ca="1">IF($BT213&lt;&gt;"",SUMIF($BD$3:$BD$1004,"="&amp;$BD213,INDIRECT(ADDRESS(3,BF$2,1,1)):INDIRECT(ADDRESS(1004,BF$2,1,1))),"")</f>
        <v/>
      </c>
      <c r="BG213" t="str">
        <f ca="1">IF($BT213&lt;&gt;"",SUMIF($BD$3:$BD$1004,"="&amp;$BD213,INDIRECT(ADDRESS(3,BG$2,1,1)):INDIRECT(ADDRESS(1004,BG$2,1,1))),"")</f>
        <v/>
      </c>
      <c r="BH213" t="str">
        <f ca="1">IF($BT213&lt;&gt;"",SUMIF($BD$3:$BD$1004,"="&amp;$BD213,INDIRECT(ADDRESS(3,BH$2,1,1)):INDIRECT(ADDRESS(1004,BH$2,1,1))),"")</f>
        <v/>
      </c>
      <c r="BI213" t="str">
        <f ca="1">IF($BT213&lt;&gt;"",SUMIF($BD$3:$BD$1004,"="&amp;$BD213,INDIRECT(ADDRESS(3,BI$2,1,1)):INDIRECT(ADDRESS(1004,BI$2,1,1))),"")</f>
        <v/>
      </c>
      <c r="BJ213" t="str">
        <f ca="1">IF($BT213&lt;&gt;"",SUMIF($BD$3:$BD$1004,"="&amp;$BD213,INDIRECT(ADDRESS(3,BJ$2,1,1)):INDIRECT(ADDRESS(1004,BJ$2,1,1))),"")</f>
        <v/>
      </c>
      <c r="BK213" t="str">
        <f ca="1">IF($BT213&lt;&gt;"",SUMIF($BD$3:$BD$1004,"="&amp;$BD213,INDIRECT(ADDRESS(3,BK$2,1,1)):INDIRECT(ADDRESS(1004,BK$2,1,1))),"")</f>
        <v/>
      </c>
      <c r="BL213" t="str">
        <f ca="1">IF($BT213&lt;&gt;"",SUMIF($BD$3:$BD$1004,"="&amp;$BD213,INDIRECT(ADDRESS(3,BL$2,1,1)):INDIRECT(ADDRESS(1004,BL$2,1,1))),"")</f>
        <v/>
      </c>
      <c r="BM213" t="str">
        <f ca="1">IF($BT213&lt;&gt;"",SUMIF($BD$3:$BD$1004,"="&amp;$BD213,INDIRECT(ADDRESS(3,BM$2,1,1)):INDIRECT(ADDRESS(1004,BM$2,1,1))),"")</f>
        <v/>
      </c>
      <c r="BN213" t="str">
        <f ca="1">IF($BT213&lt;&gt;"",SUMIF($BD$3:$BD$1004,"="&amp;$BD213,INDIRECT(ADDRESS(3,BN$2,1,1)):INDIRECT(ADDRESS(1004,BN$2,1,1))),"")</f>
        <v/>
      </c>
      <c r="BO213" t="str">
        <f ca="1">IF($BT213&lt;&gt;"",SUMIF($BD$3:$BD$1004,"="&amp;$BD213,INDIRECT(ADDRESS(3,BO$2,1,1)):INDIRECT(ADDRESS(1004,BO$2,1,1))),"")</f>
        <v/>
      </c>
      <c r="BP213" t="str">
        <f ca="1">IF($BT213&lt;&gt;"",SUMIF($BD$3:$BD$1004,"="&amp;$BD213,INDIRECT(ADDRESS(3,BP$2,1,1)):INDIRECT(ADDRESS(1004,BP$2,1,1))),"")</f>
        <v/>
      </c>
      <c r="BQ213" t="str">
        <f ca="1">IF($BT213&lt;&gt;"",SUMIF($BD$3:$BD$1004,"="&amp;$BD213,INDIRECT(ADDRESS(3,BQ$2,1,1)):INDIRECT(ADDRESS(1004,BQ$2,1,1))),"")</f>
        <v/>
      </c>
      <c r="BR213" t="str">
        <f ca="1">IF($BT213&lt;&gt;"",SUMIF($BD$3:$BD$1004,"="&amp;$BD213,INDIRECT(ADDRESS(3,BR$2,1,1)):INDIRECT(ADDRESS(1004,BR$2,1,1))),"")</f>
        <v/>
      </c>
      <c r="BS213" t="str">
        <f>IF($A213&lt;&gt;"",VLOOKUP(TRUNC(MID($A213,1,2),0),Plano_Contas!$H$3:$J$103,3,TRUE),"")</f>
        <v/>
      </c>
      <c r="BT213" t="str">
        <f t="shared" si="13"/>
        <v/>
      </c>
      <c r="BV213">
        <f>Empresas!C213</f>
        <v>0</v>
      </c>
    </row>
    <row r="214" spans="1:74" ht="13.5" hidden="1" thickBot="1" x14ac:dyDescent="0.25">
      <c r="A214" s="89"/>
      <c r="B214" s="52" t="str">
        <f>IF($A214&lt;&gt;"",VLOOKUP(""&amp;$A214,Plano_Contas!$A$3:$F$1003,6,0),"")</f>
        <v/>
      </c>
      <c r="C214" s="91"/>
      <c r="D214" s="111"/>
      <c r="E214" s="112">
        <v>0</v>
      </c>
      <c r="F214" s="87"/>
      <c r="G214" s="85"/>
      <c r="H214" s="111"/>
      <c r="I214" s="112">
        <v>0</v>
      </c>
      <c r="J214" s="87"/>
      <c r="K214" s="85"/>
      <c r="L214" s="111"/>
      <c r="M214" s="112">
        <v>0</v>
      </c>
      <c r="N214" s="87"/>
      <c r="O214" s="85"/>
      <c r="P214" s="111"/>
      <c r="Q214" s="112">
        <v>0</v>
      </c>
      <c r="R214" s="87"/>
      <c r="S214" s="85"/>
      <c r="T214" s="111"/>
      <c r="U214" s="112">
        <v>0</v>
      </c>
      <c r="V214" s="87"/>
      <c r="W214" s="85"/>
      <c r="X214" s="111"/>
      <c r="Y214" s="112">
        <v>0</v>
      </c>
      <c r="Z214" s="87"/>
      <c r="AA214" s="85"/>
      <c r="AB214" s="111"/>
      <c r="AC214" s="112">
        <v>0</v>
      </c>
      <c r="AD214" s="87"/>
      <c r="AE214" s="85"/>
      <c r="AF214" s="111"/>
      <c r="AG214" s="112">
        <v>0</v>
      </c>
      <c r="AH214" s="87"/>
      <c r="AI214" s="85"/>
      <c r="AJ214" s="111"/>
      <c r="AK214" s="112">
        <v>0</v>
      </c>
      <c r="AL214" s="87"/>
      <c r="AM214" s="85"/>
      <c r="AN214" s="111"/>
      <c r="AO214" s="112">
        <v>0</v>
      </c>
      <c r="AP214" s="87"/>
      <c r="AQ214" s="85"/>
      <c r="AR214" s="111"/>
      <c r="AS214" s="112">
        <v>0</v>
      </c>
      <c r="AT214" s="87"/>
      <c r="AU214" s="85"/>
      <c r="AV214" s="111"/>
      <c r="AW214" s="112">
        <v>0</v>
      </c>
      <c r="AX214" s="87"/>
      <c r="AY214" s="85"/>
      <c r="AZ214" s="267">
        <f t="shared" si="14"/>
        <v>0</v>
      </c>
      <c r="BA214" s="88">
        <f t="shared" si="11"/>
        <v>0</v>
      </c>
      <c r="BC214">
        <f>IF($A214&lt;&gt;"",COUNTIF($BD$3:$BD214,$BD214),0)</f>
        <v>0</v>
      </c>
      <c r="BD214" t="str">
        <f>IF($A214&lt;&gt;"",VLOOKUP(TRUNC(MID($A214,1,2),0),Plano_Contas!$H$3:$J$103,2,TRUE),"")</f>
        <v/>
      </c>
      <c r="BE214" s="201" t="str">
        <f t="shared" si="12"/>
        <v/>
      </c>
      <c r="BF214" t="str">
        <f ca="1">IF($BT214&lt;&gt;"",SUMIF($BD$3:$BD$1004,"="&amp;$BD214,INDIRECT(ADDRESS(3,BF$2,1,1)):INDIRECT(ADDRESS(1004,BF$2,1,1))),"")</f>
        <v/>
      </c>
      <c r="BG214" t="str">
        <f ca="1">IF($BT214&lt;&gt;"",SUMIF($BD$3:$BD$1004,"="&amp;$BD214,INDIRECT(ADDRESS(3,BG$2,1,1)):INDIRECT(ADDRESS(1004,BG$2,1,1))),"")</f>
        <v/>
      </c>
      <c r="BH214" t="str">
        <f ca="1">IF($BT214&lt;&gt;"",SUMIF($BD$3:$BD$1004,"="&amp;$BD214,INDIRECT(ADDRESS(3,BH$2,1,1)):INDIRECT(ADDRESS(1004,BH$2,1,1))),"")</f>
        <v/>
      </c>
      <c r="BI214" t="str">
        <f ca="1">IF($BT214&lt;&gt;"",SUMIF($BD$3:$BD$1004,"="&amp;$BD214,INDIRECT(ADDRESS(3,BI$2,1,1)):INDIRECT(ADDRESS(1004,BI$2,1,1))),"")</f>
        <v/>
      </c>
      <c r="BJ214" t="str">
        <f ca="1">IF($BT214&lt;&gt;"",SUMIF($BD$3:$BD$1004,"="&amp;$BD214,INDIRECT(ADDRESS(3,BJ$2,1,1)):INDIRECT(ADDRESS(1004,BJ$2,1,1))),"")</f>
        <v/>
      </c>
      <c r="BK214" t="str">
        <f ca="1">IF($BT214&lt;&gt;"",SUMIF($BD$3:$BD$1004,"="&amp;$BD214,INDIRECT(ADDRESS(3,BK$2,1,1)):INDIRECT(ADDRESS(1004,BK$2,1,1))),"")</f>
        <v/>
      </c>
      <c r="BL214" t="str">
        <f ca="1">IF($BT214&lt;&gt;"",SUMIF($BD$3:$BD$1004,"="&amp;$BD214,INDIRECT(ADDRESS(3,BL$2,1,1)):INDIRECT(ADDRESS(1004,BL$2,1,1))),"")</f>
        <v/>
      </c>
      <c r="BM214" t="str">
        <f ca="1">IF($BT214&lt;&gt;"",SUMIF($BD$3:$BD$1004,"="&amp;$BD214,INDIRECT(ADDRESS(3,BM$2,1,1)):INDIRECT(ADDRESS(1004,BM$2,1,1))),"")</f>
        <v/>
      </c>
      <c r="BN214" t="str">
        <f ca="1">IF($BT214&lt;&gt;"",SUMIF($BD$3:$BD$1004,"="&amp;$BD214,INDIRECT(ADDRESS(3,BN$2,1,1)):INDIRECT(ADDRESS(1004,BN$2,1,1))),"")</f>
        <v/>
      </c>
      <c r="BO214" t="str">
        <f ca="1">IF($BT214&lt;&gt;"",SUMIF($BD$3:$BD$1004,"="&amp;$BD214,INDIRECT(ADDRESS(3,BO$2,1,1)):INDIRECT(ADDRESS(1004,BO$2,1,1))),"")</f>
        <v/>
      </c>
      <c r="BP214" t="str">
        <f ca="1">IF($BT214&lt;&gt;"",SUMIF($BD$3:$BD$1004,"="&amp;$BD214,INDIRECT(ADDRESS(3,BP$2,1,1)):INDIRECT(ADDRESS(1004,BP$2,1,1))),"")</f>
        <v/>
      </c>
      <c r="BQ214" t="str">
        <f ca="1">IF($BT214&lt;&gt;"",SUMIF($BD$3:$BD$1004,"="&amp;$BD214,INDIRECT(ADDRESS(3,BQ$2,1,1)):INDIRECT(ADDRESS(1004,BQ$2,1,1))),"")</f>
        <v/>
      </c>
      <c r="BR214" t="str">
        <f ca="1">IF($BT214&lt;&gt;"",SUMIF($BD$3:$BD$1004,"="&amp;$BD214,INDIRECT(ADDRESS(3,BR$2,1,1)):INDIRECT(ADDRESS(1004,BR$2,1,1))),"")</f>
        <v/>
      </c>
      <c r="BS214" t="str">
        <f>IF($A214&lt;&gt;"",VLOOKUP(TRUNC(MID($A214,1,2),0),Plano_Contas!$H$3:$J$103,3,TRUE),"")</f>
        <v/>
      </c>
      <c r="BT214" t="str">
        <f t="shared" si="13"/>
        <v/>
      </c>
      <c r="BV214">
        <f>Empresas!C214</f>
        <v>0</v>
      </c>
    </row>
    <row r="215" spans="1:74" ht="13.5" hidden="1" thickBot="1" x14ac:dyDescent="0.25">
      <c r="A215" s="89"/>
      <c r="B215" s="52" t="str">
        <f>IF($A215&lt;&gt;"",VLOOKUP(""&amp;$A215,Plano_Contas!$A$3:$F$1003,6,0),"")</f>
        <v/>
      </c>
      <c r="C215" s="91"/>
      <c r="D215" s="111"/>
      <c r="E215" s="112">
        <v>0</v>
      </c>
      <c r="F215" s="87"/>
      <c r="G215" s="85"/>
      <c r="H215" s="111"/>
      <c r="I215" s="112">
        <v>0</v>
      </c>
      <c r="J215" s="87"/>
      <c r="K215" s="85"/>
      <c r="L215" s="111"/>
      <c r="M215" s="112">
        <v>0</v>
      </c>
      <c r="N215" s="87"/>
      <c r="O215" s="85"/>
      <c r="P215" s="111"/>
      <c r="Q215" s="112">
        <v>0</v>
      </c>
      <c r="R215" s="87"/>
      <c r="S215" s="85"/>
      <c r="T215" s="111"/>
      <c r="U215" s="112">
        <v>0</v>
      </c>
      <c r="V215" s="87"/>
      <c r="W215" s="85"/>
      <c r="X215" s="111"/>
      <c r="Y215" s="112">
        <v>0</v>
      </c>
      <c r="Z215" s="87"/>
      <c r="AA215" s="85"/>
      <c r="AB215" s="111"/>
      <c r="AC215" s="112">
        <v>0</v>
      </c>
      <c r="AD215" s="87"/>
      <c r="AE215" s="85"/>
      <c r="AF215" s="111"/>
      <c r="AG215" s="112">
        <v>0</v>
      </c>
      <c r="AH215" s="87"/>
      <c r="AI215" s="85"/>
      <c r="AJ215" s="111"/>
      <c r="AK215" s="112">
        <v>0</v>
      </c>
      <c r="AL215" s="87"/>
      <c r="AM215" s="85"/>
      <c r="AN215" s="111"/>
      <c r="AO215" s="112">
        <v>0</v>
      </c>
      <c r="AP215" s="87"/>
      <c r="AQ215" s="85"/>
      <c r="AR215" s="111"/>
      <c r="AS215" s="112">
        <v>0</v>
      </c>
      <c r="AT215" s="87"/>
      <c r="AU215" s="85"/>
      <c r="AV215" s="111"/>
      <c r="AW215" s="112">
        <v>0</v>
      </c>
      <c r="AX215" s="87"/>
      <c r="AY215" s="85"/>
      <c r="AZ215" s="267">
        <f t="shared" si="14"/>
        <v>0</v>
      </c>
      <c r="BA215" s="88">
        <f t="shared" si="11"/>
        <v>0</v>
      </c>
      <c r="BC215">
        <f>IF($A215&lt;&gt;"",COUNTIF($BD$3:$BD215,$BD215),0)</f>
        <v>0</v>
      </c>
      <c r="BD215" t="str">
        <f>IF($A215&lt;&gt;"",VLOOKUP(TRUNC(MID($A215,1,2),0),Plano_Contas!$H$3:$J$103,2,TRUE),"")</f>
        <v/>
      </c>
      <c r="BE215" s="201" t="str">
        <f t="shared" si="12"/>
        <v/>
      </c>
      <c r="BF215" t="str">
        <f ca="1">IF($BT215&lt;&gt;"",SUMIF($BD$3:$BD$1004,"="&amp;$BD215,INDIRECT(ADDRESS(3,BF$2,1,1)):INDIRECT(ADDRESS(1004,BF$2,1,1))),"")</f>
        <v/>
      </c>
      <c r="BG215" t="str">
        <f ca="1">IF($BT215&lt;&gt;"",SUMIF($BD$3:$BD$1004,"="&amp;$BD215,INDIRECT(ADDRESS(3,BG$2,1,1)):INDIRECT(ADDRESS(1004,BG$2,1,1))),"")</f>
        <v/>
      </c>
      <c r="BH215" t="str">
        <f ca="1">IF($BT215&lt;&gt;"",SUMIF($BD$3:$BD$1004,"="&amp;$BD215,INDIRECT(ADDRESS(3,BH$2,1,1)):INDIRECT(ADDRESS(1004,BH$2,1,1))),"")</f>
        <v/>
      </c>
      <c r="BI215" t="str">
        <f ca="1">IF($BT215&lt;&gt;"",SUMIF($BD$3:$BD$1004,"="&amp;$BD215,INDIRECT(ADDRESS(3,BI$2,1,1)):INDIRECT(ADDRESS(1004,BI$2,1,1))),"")</f>
        <v/>
      </c>
      <c r="BJ215" t="str">
        <f ca="1">IF($BT215&lt;&gt;"",SUMIF($BD$3:$BD$1004,"="&amp;$BD215,INDIRECT(ADDRESS(3,BJ$2,1,1)):INDIRECT(ADDRESS(1004,BJ$2,1,1))),"")</f>
        <v/>
      </c>
      <c r="BK215" t="str">
        <f ca="1">IF($BT215&lt;&gt;"",SUMIF($BD$3:$BD$1004,"="&amp;$BD215,INDIRECT(ADDRESS(3,BK$2,1,1)):INDIRECT(ADDRESS(1004,BK$2,1,1))),"")</f>
        <v/>
      </c>
      <c r="BL215" t="str">
        <f ca="1">IF($BT215&lt;&gt;"",SUMIF($BD$3:$BD$1004,"="&amp;$BD215,INDIRECT(ADDRESS(3,BL$2,1,1)):INDIRECT(ADDRESS(1004,BL$2,1,1))),"")</f>
        <v/>
      </c>
      <c r="BM215" t="str">
        <f ca="1">IF($BT215&lt;&gt;"",SUMIF($BD$3:$BD$1004,"="&amp;$BD215,INDIRECT(ADDRESS(3,BM$2,1,1)):INDIRECT(ADDRESS(1004,BM$2,1,1))),"")</f>
        <v/>
      </c>
      <c r="BN215" t="str">
        <f ca="1">IF($BT215&lt;&gt;"",SUMIF($BD$3:$BD$1004,"="&amp;$BD215,INDIRECT(ADDRESS(3,BN$2,1,1)):INDIRECT(ADDRESS(1004,BN$2,1,1))),"")</f>
        <v/>
      </c>
      <c r="BO215" t="str">
        <f ca="1">IF($BT215&lt;&gt;"",SUMIF($BD$3:$BD$1004,"="&amp;$BD215,INDIRECT(ADDRESS(3,BO$2,1,1)):INDIRECT(ADDRESS(1004,BO$2,1,1))),"")</f>
        <v/>
      </c>
      <c r="BP215" t="str">
        <f ca="1">IF($BT215&lt;&gt;"",SUMIF($BD$3:$BD$1004,"="&amp;$BD215,INDIRECT(ADDRESS(3,BP$2,1,1)):INDIRECT(ADDRESS(1004,BP$2,1,1))),"")</f>
        <v/>
      </c>
      <c r="BQ215" t="str">
        <f ca="1">IF($BT215&lt;&gt;"",SUMIF($BD$3:$BD$1004,"="&amp;$BD215,INDIRECT(ADDRESS(3,BQ$2,1,1)):INDIRECT(ADDRESS(1004,BQ$2,1,1))),"")</f>
        <v/>
      </c>
      <c r="BR215" t="str">
        <f ca="1">IF($BT215&lt;&gt;"",SUMIF($BD$3:$BD$1004,"="&amp;$BD215,INDIRECT(ADDRESS(3,BR$2,1,1)):INDIRECT(ADDRESS(1004,BR$2,1,1))),"")</f>
        <v/>
      </c>
      <c r="BS215" t="str">
        <f>IF($A215&lt;&gt;"",VLOOKUP(TRUNC(MID($A215,1,2),0),Plano_Contas!$H$3:$J$103,3,TRUE),"")</f>
        <v/>
      </c>
      <c r="BT215" t="str">
        <f t="shared" si="13"/>
        <v/>
      </c>
      <c r="BV215">
        <f>Empresas!C215</f>
        <v>0</v>
      </c>
    </row>
    <row r="216" spans="1:74" ht="13.5" hidden="1" thickBot="1" x14ac:dyDescent="0.25">
      <c r="A216" s="89"/>
      <c r="B216" s="52" t="str">
        <f>IF($A216&lt;&gt;"",VLOOKUP(""&amp;$A216,Plano_Contas!$A$3:$F$1003,6,0),"")</f>
        <v/>
      </c>
      <c r="C216" s="91"/>
      <c r="D216" s="111"/>
      <c r="E216" s="112">
        <v>0</v>
      </c>
      <c r="F216" s="87"/>
      <c r="G216" s="85"/>
      <c r="H216" s="111"/>
      <c r="I216" s="112">
        <v>0</v>
      </c>
      <c r="J216" s="87"/>
      <c r="K216" s="85"/>
      <c r="L216" s="111"/>
      <c r="M216" s="112">
        <v>0</v>
      </c>
      <c r="N216" s="87"/>
      <c r="O216" s="85"/>
      <c r="P216" s="111"/>
      <c r="Q216" s="112">
        <v>0</v>
      </c>
      <c r="R216" s="87"/>
      <c r="S216" s="85"/>
      <c r="T216" s="111"/>
      <c r="U216" s="112">
        <v>0</v>
      </c>
      <c r="V216" s="87"/>
      <c r="W216" s="85"/>
      <c r="X216" s="111"/>
      <c r="Y216" s="112">
        <v>0</v>
      </c>
      <c r="Z216" s="87"/>
      <c r="AA216" s="85"/>
      <c r="AB216" s="111"/>
      <c r="AC216" s="112">
        <v>0</v>
      </c>
      <c r="AD216" s="87"/>
      <c r="AE216" s="85"/>
      <c r="AF216" s="111"/>
      <c r="AG216" s="112">
        <v>0</v>
      </c>
      <c r="AH216" s="87"/>
      <c r="AI216" s="85"/>
      <c r="AJ216" s="111"/>
      <c r="AK216" s="112">
        <v>0</v>
      </c>
      <c r="AL216" s="87"/>
      <c r="AM216" s="85"/>
      <c r="AN216" s="111"/>
      <c r="AO216" s="112">
        <v>0</v>
      </c>
      <c r="AP216" s="87"/>
      <c r="AQ216" s="85"/>
      <c r="AR216" s="111"/>
      <c r="AS216" s="112">
        <v>0</v>
      </c>
      <c r="AT216" s="87"/>
      <c r="AU216" s="85"/>
      <c r="AV216" s="111"/>
      <c r="AW216" s="112">
        <v>0</v>
      </c>
      <c r="AX216" s="87"/>
      <c r="AY216" s="85"/>
      <c r="AZ216" s="267">
        <f t="shared" si="14"/>
        <v>0</v>
      </c>
      <c r="BA216" s="88">
        <f t="shared" si="11"/>
        <v>0</v>
      </c>
      <c r="BC216">
        <f>IF($A216&lt;&gt;"",COUNTIF($BD$3:$BD216,$BD216),0)</f>
        <v>0</v>
      </c>
      <c r="BD216" t="str">
        <f>IF($A216&lt;&gt;"",VLOOKUP(TRUNC(MID($A216,1,2),0),Plano_Contas!$H$3:$J$103,2,TRUE),"")</f>
        <v/>
      </c>
      <c r="BE216" s="201" t="str">
        <f t="shared" si="12"/>
        <v/>
      </c>
      <c r="BF216" t="str">
        <f ca="1">IF($BT216&lt;&gt;"",SUMIF($BD$3:$BD$1004,"="&amp;$BD216,INDIRECT(ADDRESS(3,BF$2,1,1)):INDIRECT(ADDRESS(1004,BF$2,1,1))),"")</f>
        <v/>
      </c>
      <c r="BG216" t="str">
        <f ca="1">IF($BT216&lt;&gt;"",SUMIF($BD$3:$BD$1004,"="&amp;$BD216,INDIRECT(ADDRESS(3,BG$2,1,1)):INDIRECT(ADDRESS(1004,BG$2,1,1))),"")</f>
        <v/>
      </c>
      <c r="BH216" t="str">
        <f ca="1">IF($BT216&lt;&gt;"",SUMIF($BD$3:$BD$1004,"="&amp;$BD216,INDIRECT(ADDRESS(3,BH$2,1,1)):INDIRECT(ADDRESS(1004,BH$2,1,1))),"")</f>
        <v/>
      </c>
      <c r="BI216" t="str">
        <f ca="1">IF($BT216&lt;&gt;"",SUMIF($BD$3:$BD$1004,"="&amp;$BD216,INDIRECT(ADDRESS(3,BI$2,1,1)):INDIRECT(ADDRESS(1004,BI$2,1,1))),"")</f>
        <v/>
      </c>
      <c r="BJ216" t="str">
        <f ca="1">IF($BT216&lt;&gt;"",SUMIF($BD$3:$BD$1004,"="&amp;$BD216,INDIRECT(ADDRESS(3,BJ$2,1,1)):INDIRECT(ADDRESS(1004,BJ$2,1,1))),"")</f>
        <v/>
      </c>
      <c r="BK216" t="str">
        <f ca="1">IF($BT216&lt;&gt;"",SUMIF($BD$3:$BD$1004,"="&amp;$BD216,INDIRECT(ADDRESS(3,BK$2,1,1)):INDIRECT(ADDRESS(1004,BK$2,1,1))),"")</f>
        <v/>
      </c>
      <c r="BL216" t="str">
        <f ca="1">IF($BT216&lt;&gt;"",SUMIF($BD$3:$BD$1004,"="&amp;$BD216,INDIRECT(ADDRESS(3,BL$2,1,1)):INDIRECT(ADDRESS(1004,BL$2,1,1))),"")</f>
        <v/>
      </c>
      <c r="BM216" t="str">
        <f ca="1">IF($BT216&lt;&gt;"",SUMIF($BD$3:$BD$1004,"="&amp;$BD216,INDIRECT(ADDRESS(3,BM$2,1,1)):INDIRECT(ADDRESS(1004,BM$2,1,1))),"")</f>
        <v/>
      </c>
      <c r="BN216" t="str">
        <f ca="1">IF($BT216&lt;&gt;"",SUMIF($BD$3:$BD$1004,"="&amp;$BD216,INDIRECT(ADDRESS(3,BN$2,1,1)):INDIRECT(ADDRESS(1004,BN$2,1,1))),"")</f>
        <v/>
      </c>
      <c r="BO216" t="str">
        <f ca="1">IF($BT216&lt;&gt;"",SUMIF($BD$3:$BD$1004,"="&amp;$BD216,INDIRECT(ADDRESS(3,BO$2,1,1)):INDIRECT(ADDRESS(1004,BO$2,1,1))),"")</f>
        <v/>
      </c>
      <c r="BP216" t="str">
        <f ca="1">IF($BT216&lt;&gt;"",SUMIF($BD$3:$BD$1004,"="&amp;$BD216,INDIRECT(ADDRESS(3,BP$2,1,1)):INDIRECT(ADDRESS(1004,BP$2,1,1))),"")</f>
        <v/>
      </c>
      <c r="BQ216" t="str">
        <f ca="1">IF($BT216&lt;&gt;"",SUMIF($BD$3:$BD$1004,"="&amp;$BD216,INDIRECT(ADDRESS(3,BQ$2,1,1)):INDIRECT(ADDRESS(1004,BQ$2,1,1))),"")</f>
        <v/>
      </c>
      <c r="BR216" t="str">
        <f ca="1">IF($BT216&lt;&gt;"",SUMIF($BD$3:$BD$1004,"="&amp;$BD216,INDIRECT(ADDRESS(3,BR$2,1,1)):INDIRECT(ADDRESS(1004,BR$2,1,1))),"")</f>
        <v/>
      </c>
      <c r="BS216" t="str">
        <f>IF($A216&lt;&gt;"",VLOOKUP(TRUNC(MID($A216,1,2),0),Plano_Contas!$H$3:$J$103,3,TRUE),"")</f>
        <v/>
      </c>
      <c r="BT216" t="str">
        <f t="shared" si="13"/>
        <v/>
      </c>
      <c r="BV216">
        <f>Empresas!C216</f>
        <v>0</v>
      </c>
    </row>
    <row r="217" spans="1:74" ht="13.5" hidden="1" thickBot="1" x14ac:dyDescent="0.25">
      <c r="A217" s="89"/>
      <c r="B217" s="52" t="str">
        <f>IF($A217&lt;&gt;"",VLOOKUP(""&amp;$A217,Plano_Contas!$A$3:$F$1003,6,0),"")</f>
        <v/>
      </c>
      <c r="C217" s="91"/>
      <c r="D217" s="111"/>
      <c r="E217" s="112">
        <v>0</v>
      </c>
      <c r="F217" s="87"/>
      <c r="G217" s="85"/>
      <c r="H217" s="111"/>
      <c r="I217" s="112">
        <v>0</v>
      </c>
      <c r="J217" s="87"/>
      <c r="K217" s="85"/>
      <c r="L217" s="111"/>
      <c r="M217" s="112">
        <v>0</v>
      </c>
      <c r="N217" s="87"/>
      <c r="O217" s="85"/>
      <c r="P217" s="111"/>
      <c r="Q217" s="112">
        <v>0</v>
      </c>
      <c r="R217" s="87"/>
      <c r="S217" s="85"/>
      <c r="T217" s="111"/>
      <c r="U217" s="112">
        <v>0</v>
      </c>
      <c r="V217" s="87"/>
      <c r="W217" s="85"/>
      <c r="X217" s="111"/>
      <c r="Y217" s="112">
        <v>0</v>
      </c>
      <c r="Z217" s="87"/>
      <c r="AA217" s="85"/>
      <c r="AB217" s="111"/>
      <c r="AC217" s="112">
        <v>0</v>
      </c>
      <c r="AD217" s="87"/>
      <c r="AE217" s="85"/>
      <c r="AF217" s="111"/>
      <c r="AG217" s="112">
        <v>0</v>
      </c>
      <c r="AH217" s="87"/>
      <c r="AI217" s="85"/>
      <c r="AJ217" s="111"/>
      <c r="AK217" s="112">
        <v>0</v>
      </c>
      <c r="AL217" s="87"/>
      <c r="AM217" s="85"/>
      <c r="AN217" s="111"/>
      <c r="AO217" s="112">
        <v>0</v>
      </c>
      <c r="AP217" s="87"/>
      <c r="AQ217" s="85"/>
      <c r="AR217" s="111"/>
      <c r="AS217" s="112">
        <v>0</v>
      </c>
      <c r="AT217" s="87"/>
      <c r="AU217" s="85"/>
      <c r="AV217" s="111"/>
      <c r="AW217" s="112">
        <v>0</v>
      </c>
      <c r="AX217" s="87"/>
      <c r="AY217" s="85"/>
      <c r="AZ217" s="267">
        <f t="shared" si="14"/>
        <v>0</v>
      </c>
      <c r="BA217" s="88">
        <f t="shared" si="11"/>
        <v>0</v>
      </c>
      <c r="BC217">
        <f>IF($A217&lt;&gt;"",COUNTIF($BD$3:$BD217,$BD217),0)</f>
        <v>0</v>
      </c>
      <c r="BD217" t="str">
        <f>IF($A217&lt;&gt;"",VLOOKUP(TRUNC(MID($A217,1,2),0),Plano_Contas!$H$3:$J$103,2,TRUE),"")</f>
        <v/>
      </c>
      <c r="BE217" s="201" t="str">
        <f t="shared" si="12"/>
        <v/>
      </c>
      <c r="BF217" t="str">
        <f ca="1">IF($BT217&lt;&gt;"",SUMIF($BD$3:$BD$1004,"="&amp;$BD217,INDIRECT(ADDRESS(3,BF$2,1,1)):INDIRECT(ADDRESS(1004,BF$2,1,1))),"")</f>
        <v/>
      </c>
      <c r="BG217" t="str">
        <f ca="1">IF($BT217&lt;&gt;"",SUMIF($BD$3:$BD$1004,"="&amp;$BD217,INDIRECT(ADDRESS(3,BG$2,1,1)):INDIRECT(ADDRESS(1004,BG$2,1,1))),"")</f>
        <v/>
      </c>
      <c r="BH217" t="str">
        <f ca="1">IF($BT217&lt;&gt;"",SUMIF($BD$3:$BD$1004,"="&amp;$BD217,INDIRECT(ADDRESS(3,BH$2,1,1)):INDIRECT(ADDRESS(1004,BH$2,1,1))),"")</f>
        <v/>
      </c>
      <c r="BI217" t="str">
        <f ca="1">IF($BT217&lt;&gt;"",SUMIF($BD$3:$BD$1004,"="&amp;$BD217,INDIRECT(ADDRESS(3,BI$2,1,1)):INDIRECT(ADDRESS(1004,BI$2,1,1))),"")</f>
        <v/>
      </c>
      <c r="BJ217" t="str">
        <f ca="1">IF($BT217&lt;&gt;"",SUMIF($BD$3:$BD$1004,"="&amp;$BD217,INDIRECT(ADDRESS(3,BJ$2,1,1)):INDIRECT(ADDRESS(1004,BJ$2,1,1))),"")</f>
        <v/>
      </c>
      <c r="BK217" t="str">
        <f ca="1">IF($BT217&lt;&gt;"",SUMIF($BD$3:$BD$1004,"="&amp;$BD217,INDIRECT(ADDRESS(3,BK$2,1,1)):INDIRECT(ADDRESS(1004,BK$2,1,1))),"")</f>
        <v/>
      </c>
      <c r="BL217" t="str">
        <f ca="1">IF($BT217&lt;&gt;"",SUMIF($BD$3:$BD$1004,"="&amp;$BD217,INDIRECT(ADDRESS(3,BL$2,1,1)):INDIRECT(ADDRESS(1004,BL$2,1,1))),"")</f>
        <v/>
      </c>
      <c r="BM217" t="str">
        <f ca="1">IF($BT217&lt;&gt;"",SUMIF($BD$3:$BD$1004,"="&amp;$BD217,INDIRECT(ADDRESS(3,BM$2,1,1)):INDIRECT(ADDRESS(1004,BM$2,1,1))),"")</f>
        <v/>
      </c>
      <c r="BN217" t="str">
        <f ca="1">IF($BT217&lt;&gt;"",SUMIF($BD$3:$BD$1004,"="&amp;$BD217,INDIRECT(ADDRESS(3,BN$2,1,1)):INDIRECT(ADDRESS(1004,BN$2,1,1))),"")</f>
        <v/>
      </c>
      <c r="BO217" t="str">
        <f ca="1">IF($BT217&lt;&gt;"",SUMIF($BD$3:$BD$1004,"="&amp;$BD217,INDIRECT(ADDRESS(3,BO$2,1,1)):INDIRECT(ADDRESS(1004,BO$2,1,1))),"")</f>
        <v/>
      </c>
      <c r="BP217" t="str">
        <f ca="1">IF($BT217&lt;&gt;"",SUMIF($BD$3:$BD$1004,"="&amp;$BD217,INDIRECT(ADDRESS(3,BP$2,1,1)):INDIRECT(ADDRESS(1004,BP$2,1,1))),"")</f>
        <v/>
      </c>
      <c r="BQ217" t="str">
        <f ca="1">IF($BT217&lt;&gt;"",SUMIF($BD$3:$BD$1004,"="&amp;$BD217,INDIRECT(ADDRESS(3,BQ$2,1,1)):INDIRECT(ADDRESS(1004,BQ$2,1,1))),"")</f>
        <v/>
      </c>
      <c r="BR217" t="str">
        <f ca="1">IF($BT217&lt;&gt;"",SUMIF($BD$3:$BD$1004,"="&amp;$BD217,INDIRECT(ADDRESS(3,BR$2,1,1)):INDIRECT(ADDRESS(1004,BR$2,1,1))),"")</f>
        <v/>
      </c>
      <c r="BS217" t="str">
        <f>IF($A217&lt;&gt;"",VLOOKUP(TRUNC(MID($A217,1,2),0),Plano_Contas!$H$3:$J$103,3,TRUE),"")</f>
        <v/>
      </c>
      <c r="BT217" t="str">
        <f t="shared" si="13"/>
        <v/>
      </c>
      <c r="BV217">
        <f>Empresas!C217</f>
        <v>0</v>
      </c>
    </row>
    <row r="218" spans="1:74" ht="13.5" hidden="1" thickBot="1" x14ac:dyDescent="0.25">
      <c r="A218" s="89"/>
      <c r="B218" s="52" t="str">
        <f>IF($A218&lt;&gt;"",VLOOKUP(""&amp;$A218,Plano_Contas!$A$3:$F$1003,6,0),"")</f>
        <v/>
      </c>
      <c r="C218" s="91"/>
      <c r="D218" s="111"/>
      <c r="E218" s="112">
        <v>0</v>
      </c>
      <c r="F218" s="87"/>
      <c r="G218" s="85"/>
      <c r="H218" s="111"/>
      <c r="I218" s="112">
        <v>0</v>
      </c>
      <c r="J218" s="87"/>
      <c r="K218" s="85"/>
      <c r="L218" s="111"/>
      <c r="M218" s="112">
        <v>0</v>
      </c>
      <c r="N218" s="87"/>
      <c r="O218" s="85"/>
      <c r="P218" s="111"/>
      <c r="Q218" s="112">
        <v>0</v>
      </c>
      <c r="R218" s="87"/>
      <c r="S218" s="85"/>
      <c r="T218" s="111"/>
      <c r="U218" s="112">
        <v>0</v>
      </c>
      <c r="V218" s="87"/>
      <c r="W218" s="85"/>
      <c r="X218" s="111"/>
      <c r="Y218" s="112">
        <v>0</v>
      </c>
      <c r="Z218" s="87"/>
      <c r="AA218" s="85"/>
      <c r="AB218" s="111"/>
      <c r="AC218" s="112">
        <v>0</v>
      </c>
      <c r="AD218" s="87"/>
      <c r="AE218" s="85"/>
      <c r="AF218" s="111"/>
      <c r="AG218" s="112">
        <v>0</v>
      </c>
      <c r="AH218" s="87"/>
      <c r="AI218" s="85"/>
      <c r="AJ218" s="111"/>
      <c r="AK218" s="112">
        <v>0</v>
      </c>
      <c r="AL218" s="87"/>
      <c r="AM218" s="85"/>
      <c r="AN218" s="111"/>
      <c r="AO218" s="112">
        <v>0</v>
      </c>
      <c r="AP218" s="87"/>
      <c r="AQ218" s="85"/>
      <c r="AR218" s="111"/>
      <c r="AS218" s="112">
        <v>0</v>
      </c>
      <c r="AT218" s="87"/>
      <c r="AU218" s="85"/>
      <c r="AV218" s="111"/>
      <c r="AW218" s="112">
        <v>0</v>
      </c>
      <c r="AX218" s="87"/>
      <c r="AY218" s="85"/>
      <c r="AZ218" s="267">
        <f t="shared" si="14"/>
        <v>0</v>
      </c>
      <c r="BA218" s="88">
        <f t="shared" si="11"/>
        <v>0</v>
      </c>
      <c r="BC218">
        <f>IF($A218&lt;&gt;"",COUNTIF($BD$3:$BD218,$BD218),0)</f>
        <v>0</v>
      </c>
      <c r="BD218" t="str">
        <f>IF($A218&lt;&gt;"",VLOOKUP(TRUNC(MID($A218,1,2),0),Plano_Contas!$H$3:$J$103,2,TRUE),"")</f>
        <v/>
      </c>
      <c r="BE218" s="201" t="str">
        <f t="shared" si="12"/>
        <v/>
      </c>
      <c r="BF218" t="str">
        <f ca="1">IF($BT218&lt;&gt;"",SUMIF($BD$3:$BD$1004,"="&amp;$BD218,INDIRECT(ADDRESS(3,BF$2,1,1)):INDIRECT(ADDRESS(1004,BF$2,1,1))),"")</f>
        <v/>
      </c>
      <c r="BG218" t="str">
        <f ca="1">IF($BT218&lt;&gt;"",SUMIF($BD$3:$BD$1004,"="&amp;$BD218,INDIRECT(ADDRESS(3,BG$2,1,1)):INDIRECT(ADDRESS(1004,BG$2,1,1))),"")</f>
        <v/>
      </c>
      <c r="BH218" t="str">
        <f ca="1">IF($BT218&lt;&gt;"",SUMIF($BD$3:$BD$1004,"="&amp;$BD218,INDIRECT(ADDRESS(3,BH$2,1,1)):INDIRECT(ADDRESS(1004,BH$2,1,1))),"")</f>
        <v/>
      </c>
      <c r="BI218" t="str">
        <f ca="1">IF($BT218&lt;&gt;"",SUMIF($BD$3:$BD$1004,"="&amp;$BD218,INDIRECT(ADDRESS(3,BI$2,1,1)):INDIRECT(ADDRESS(1004,BI$2,1,1))),"")</f>
        <v/>
      </c>
      <c r="BJ218" t="str">
        <f ca="1">IF($BT218&lt;&gt;"",SUMIF($BD$3:$BD$1004,"="&amp;$BD218,INDIRECT(ADDRESS(3,BJ$2,1,1)):INDIRECT(ADDRESS(1004,BJ$2,1,1))),"")</f>
        <v/>
      </c>
      <c r="BK218" t="str">
        <f ca="1">IF($BT218&lt;&gt;"",SUMIF($BD$3:$BD$1004,"="&amp;$BD218,INDIRECT(ADDRESS(3,BK$2,1,1)):INDIRECT(ADDRESS(1004,BK$2,1,1))),"")</f>
        <v/>
      </c>
      <c r="BL218" t="str">
        <f ca="1">IF($BT218&lt;&gt;"",SUMIF($BD$3:$BD$1004,"="&amp;$BD218,INDIRECT(ADDRESS(3,BL$2,1,1)):INDIRECT(ADDRESS(1004,BL$2,1,1))),"")</f>
        <v/>
      </c>
      <c r="BM218" t="str">
        <f ca="1">IF($BT218&lt;&gt;"",SUMIF($BD$3:$BD$1004,"="&amp;$BD218,INDIRECT(ADDRESS(3,BM$2,1,1)):INDIRECT(ADDRESS(1004,BM$2,1,1))),"")</f>
        <v/>
      </c>
      <c r="BN218" t="str">
        <f ca="1">IF($BT218&lt;&gt;"",SUMIF($BD$3:$BD$1004,"="&amp;$BD218,INDIRECT(ADDRESS(3,BN$2,1,1)):INDIRECT(ADDRESS(1004,BN$2,1,1))),"")</f>
        <v/>
      </c>
      <c r="BO218" t="str">
        <f ca="1">IF($BT218&lt;&gt;"",SUMIF($BD$3:$BD$1004,"="&amp;$BD218,INDIRECT(ADDRESS(3,BO$2,1,1)):INDIRECT(ADDRESS(1004,BO$2,1,1))),"")</f>
        <v/>
      </c>
      <c r="BP218" t="str">
        <f ca="1">IF($BT218&lt;&gt;"",SUMIF($BD$3:$BD$1004,"="&amp;$BD218,INDIRECT(ADDRESS(3,BP$2,1,1)):INDIRECT(ADDRESS(1004,BP$2,1,1))),"")</f>
        <v/>
      </c>
      <c r="BQ218" t="str">
        <f ca="1">IF($BT218&lt;&gt;"",SUMIF($BD$3:$BD$1004,"="&amp;$BD218,INDIRECT(ADDRESS(3,BQ$2,1,1)):INDIRECT(ADDRESS(1004,BQ$2,1,1))),"")</f>
        <v/>
      </c>
      <c r="BR218" t="str">
        <f ca="1">IF($BT218&lt;&gt;"",SUMIF($BD$3:$BD$1004,"="&amp;$BD218,INDIRECT(ADDRESS(3,BR$2,1,1)):INDIRECT(ADDRESS(1004,BR$2,1,1))),"")</f>
        <v/>
      </c>
      <c r="BS218" t="str">
        <f>IF($A218&lt;&gt;"",VLOOKUP(TRUNC(MID($A218,1,2),0),Plano_Contas!$H$3:$J$103,3,TRUE),"")</f>
        <v/>
      </c>
      <c r="BT218" t="str">
        <f t="shared" si="13"/>
        <v/>
      </c>
      <c r="BV218">
        <f>Empresas!C218</f>
        <v>0</v>
      </c>
    </row>
    <row r="219" spans="1:74" ht="13.5" hidden="1" thickBot="1" x14ac:dyDescent="0.25">
      <c r="A219" s="89"/>
      <c r="B219" s="52" t="str">
        <f>IF($A219&lt;&gt;"",VLOOKUP(""&amp;$A219,Plano_Contas!$A$3:$F$1003,6,0),"")</f>
        <v/>
      </c>
      <c r="C219" s="91"/>
      <c r="D219" s="111"/>
      <c r="E219" s="112">
        <v>0</v>
      </c>
      <c r="F219" s="87"/>
      <c r="G219" s="85"/>
      <c r="H219" s="111"/>
      <c r="I219" s="112">
        <v>0</v>
      </c>
      <c r="J219" s="87"/>
      <c r="K219" s="85"/>
      <c r="L219" s="111"/>
      <c r="M219" s="112">
        <v>0</v>
      </c>
      <c r="N219" s="87"/>
      <c r="O219" s="85"/>
      <c r="P219" s="111"/>
      <c r="Q219" s="112">
        <v>0</v>
      </c>
      <c r="R219" s="87"/>
      <c r="S219" s="85"/>
      <c r="T219" s="111"/>
      <c r="U219" s="112">
        <v>0</v>
      </c>
      <c r="V219" s="87"/>
      <c r="W219" s="85"/>
      <c r="X219" s="111"/>
      <c r="Y219" s="112">
        <v>0</v>
      </c>
      <c r="Z219" s="87"/>
      <c r="AA219" s="85"/>
      <c r="AB219" s="111"/>
      <c r="AC219" s="112">
        <v>0</v>
      </c>
      <c r="AD219" s="87"/>
      <c r="AE219" s="85"/>
      <c r="AF219" s="111"/>
      <c r="AG219" s="112">
        <v>0</v>
      </c>
      <c r="AH219" s="87"/>
      <c r="AI219" s="85"/>
      <c r="AJ219" s="111"/>
      <c r="AK219" s="112">
        <v>0</v>
      </c>
      <c r="AL219" s="87"/>
      <c r="AM219" s="85"/>
      <c r="AN219" s="111"/>
      <c r="AO219" s="112">
        <v>0</v>
      </c>
      <c r="AP219" s="87"/>
      <c r="AQ219" s="85"/>
      <c r="AR219" s="111"/>
      <c r="AS219" s="112">
        <v>0</v>
      </c>
      <c r="AT219" s="87"/>
      <c r="AU219" s="85"/>
      <c r="AV219" s="111"/>
      <c r="AW219" s="112">
        <v>0</v>
      </c>
      <c r="AX219" s="87"/>
      <c r="AY219" s="85"/>
      <c r="AZ219" s="267">
        <f t="shared" si="14"/>
        <v>0</v>
      </c>
      <c r="BA219" s="88">
        <f t="shared" si="11"/>
        <v>0</v>
      </c>
      <c r="BC219">
        <f>IF($A219&lt;&gt;"",COUNTIF($BD$3:$BD219,$BD219),0)</f>
        <v>0</v>
      </c>
      <c r="BD219" t="str">
        <f>IF($A219&lt;&gt;"",VLOOKUP(TRUNC(MID($A219,1,2),0),Plano_Contas!$H$3:$J$103,2,TRUE),"")</f>
        <v/>
      </c>
      <c r="BE219" s="201" t="str">
        <f t="shared" si="12"/>
        <v/>
      </c>
      <c r="BF219" t="str">
        <f ca="1">IF($BT219&lt;&gt;"",SUMIF($BD$3:$BD$1004,"="&amp;$BD219,INDIRECT(ADDRESS(3,BF$2,1,1)):INDIRECT(ADDRESS(1004,BF$2,1,1))),"")</f>
        <v/>
      </c>
      <c r="BG219" t="str">
        <f ca="1">IF($BT219&lt;&gt;"",SUMIF($BD$3:$BD$1004,"="&amp;$BD219,INDIRECT(ADDRESS(3,BG$2,1,1)):INDIRECT(ADDRESS(1004,BG$2,1,1))),"")</f>
        <v/>
      </c>
      <c r="BH219" t="str">
        <f ca="1">IF($BT219&lt;&gt;"",SUMIF($BD$3:$BD$1004,"="&amp;$BD219,INDIRECT(ADDRESS(3,BH$2,1,1)):INDIRECT(ADDRESS(1004,BH$2,1,1))),"")</f>
        <v/>
      </c>
      <c r="BI219" t="str">
        <f ca="1">IF($BT219&lt;&gt;"",SUMIF($BD$3:$BD$1004,"="&amp;$BD219,INDIRECT(ADDRESS(3,BI$2,1,1)):INDIRECT(ADDRESS(1004,BI$2,1,1))),"")</f>
        <v/>
      </c>
      <c r="BJ219" t="str">
        <f ca="1">IF($BT219&lt;&gt;"",SUMIF($BD$3:$BD$1004,"="&amp;$BD219,INDIRECT(ADDRESS(3,BJ$2,1,1)):INDIRECT(ADDRESS(1004,BJ$2,1,1))),"")</f>
        <v/>
      </c>
      <c r="BK219" t="str">
        <f ca="1">IF($BT219&lt;&gt;"",SUMIF($BD$3:$BD$1004,"="&amp;$BD219,INDIRECT(ADDRESS(3,BK$2,1,1)):INDIRECT(ADDRESS(1004,BK$2,1,1))),"")</f>
        <v/>
      </c>
      <c r="BL219" t="str">
        <f ca="1">IF($BT219&lt;&gt;"",SUMIF($BD$3:$BD$1004,"="&amp;$BD219,INDIRECT(ADDRESS(3,BL$2,1,1)):INDIRECT(ADDRESS(1004,BL$2,1,1))),"")</f>
        <v/>
      </c>
      <c r="BM219" t="str">
        <f ca="1">IF($BT219&lt;&gt;"",SUMIF($BD$3:$BD$1004,"="&amp;$BD219,INDIRECT(ADDRESS(3,BM$2,1,1)):INDIRECT(ADDRESS(1004,BM$2,1,1))),"")</f>
        <v/>
      </c>
      <c r="BN219" t="str">
        <f ca="1">IF($BT219&lt;&gt;"",SUMIF($BD$3:$BD$1004,"="&amp;$BD219,INDIRECT(ADDRESS(3,BN$2,1,1)):INDIRECT(ADDRESS(1004,BN$2,1,1))),"")</f>
        <v/>
      </c>
      <c r="BO219" t="str">
        <f ca="1">IF($BT219&lt;&gt;"",SUMIF($BD$3:$BD$1004,"="&amp;$BD219,INDIRECT(ADDRESS(3,BO$2,1,1)):INDIRECT(ADDRESS(1004,BO$2,1,1))),"")</f>
        <v/>
      </c>
      <c r="BP219" t="str">
        <f ca="1">IF($BT219&lt;&gt;"",SUMIF($BD$3:$BD$1004,"="&amp;$BD219,INDIRECT(ADDRESS(3,BP$2,1,1)):INDIRECT(ADDRESS(1004,BP$2,1,1))),"")</f>
        <v/>
      </c>
      <c r="BQ219" t="str">
        <f ca="1">IF($BT219&lt;&gt;"",SUMIF($BD$3:$BD$1004,"="&amp;$BD219,INDIRECT(ADDRESS(3,BQ$2,1,1)):INDIRECT(ADDRESS(1004,BQ$2,1,1))),"")</f>
        <v/>
      </c>
      <c r="BR219" t="str">
        <f ca="1">IF($BT219&lt;&gt;"",SUMIF($BD$3:$BD$1004,"="&amp;$BD219,INDIRECT(ADDRESS(3,BR$2,1,1)):INDIRECT(ADDRESS(1004,BR$2,1,1))),"")</f>
        <v/>
      </c>
      <c r="BS219" t="str">
        <f>IF($A219&lt;&gt;"",VLOOKUP(TRUNC(MID($A219,1,2),0),Plano_Contas!$H$3:$J$103,3,TRUE),"")</f>
        <v/>
      </c>
      <c r="BT219" t="str">
        <f t="shared" si="13"/>
        <v/>
      </c>
      <c r="BV219">
        <f>Empresas!C219</f>
        <v>0</v>
      </c>
    </row>
    <row r="220" spans="1:74" ht="13.5" hidden="1" thickBot="1" x14ac:dyDescent="0.25">
      <c r="A220" s="89"/>
      <c r="B220" s="52" t="str">
        <f>IF($A220&lt;&gt;"",VLOOKUP(""&amp;$A220,Plano_Contas!$A$3:$F$1003,6,0),"")</f>
        <v/>
      </c>
      <c r="C220" s="91"/>
      <c r="D220" s="111"/>
      <c r="E220" s="112">
        <v>0</v>
      </c>
      <c r="F220" s="87"/>
      <c r="G220" s="85"/>
      <c r="H220" s="111"/>
      <c r="I220" s="112">
        <v>0</v>
      </c>
      <c r="J220" s="87"/>
      <c r="K220" s="85"/>
      <c r="L220" s="111"/>
      <c r="M220" s="112">
        <v>0</v>
      </c>
      <c r="N220" s="87"/>
      <c r="O220" s="85"/>
      <c r="P220" s="111"/>
      <c r="Q220" s="112">
        <v>0</v>
      </c>
      <c r="R220" s="87"/>
      <c r="S220" s="85"/>
      <c r="T220" s="111"/>
      <c r="U220" s="112">
        <v>0</v>
      </c>
      <c r="V220" s="87"/>
      <c r="W220" s="85"/>
      <c r="X220" s="111"/>
      <c r="Y220" s="112">
        <v>0</v>
      </c>
      <c r="Z220" s="87"/>
      <c r="AA220" s="85"/>
      <c r="AB220" s="111"/>
      <c r="AC220" s="112">
        <v>0</v>
      </c>
      <c r="AD220" s="87"/>
      <c r="AE220" s="85"/>
      <c r="AF220" s="111"/>
      <c r="AG220" s="112">
        <v>0</v>
      </c>
      <c r="AH220" s="87"/>
      <c r="AI220" s="85"/>
      <c r="AJ220" s="111"/>
      <c r="AK220" s="112">
        <v>0</v>
      </c>
      <c r="AL220" s="87"/>
      <c r="AM220" s="85"/>
      <c r="AN220" s="111"/>
      <c r="AO220" s="112">
        <v>0</v>
      </c>
      <c r="AP220" s="87"/>
      <c r="AQ220" s="85"/>
      <c r="AR220" s="111"/>
      <c r="AS220" s="112">
        <v>0</v>
      </c>
      <c r="AT220" s="87"/>
      <c r="AU220" s="85"/>
      <c r="AV220" s="111"/>
      <c r="AW220" s="112">
        <v>0</v>
      </c>
      <c r="AX220" s="87"/>
      <c r="AY220" s="85"/>
      <c r="AZ220" s="267">
        <f t="shared" si="14"/>
        <v>0</v>
      </c>
      <c r="BA220" s="88">
        <f t="shared" si="11"/>
        <v>0</v>
      </c>
      <c r="BC220">
        <f>IF($A220&lt;&gt;"",COUNTIF($BD$3:$BD220,$BD220),0)</f>
        <v>0</v>
      </c>
      <c r="BD220" t="str">
        <f>IF($A220&lt;&gt;"",VLOOKUP(TRUNC(MID($A220,1,2),0),Plano_Contas!$H$3:$J$103,2,TRUE),"")</f>
        <v/>
      </c>
      <c r="BE220" s="201" t="str">
        <f t="shared" si="12"/>
        <v/>
      </c>
      <c r="BF220" t="str">
        <f ca="1">IF($BT220&lt;&gt;"",SUMIF($BD$3:$BD$1004,"="&amp;$BD220,INDIRECT(ADDRESS(3,BF$2,1,1)):INDIRECT(ADDRESS(1004,BF$2,1,1))),"")</f>
        <v/>
      </c>
      <c r="BG220" t="str">
        <f ca="1">IF($BT220&lt;&gt;"",SUMIF($BD$3:$BD$1004,"="&amp;$BD220,INDIRECT(ADDRESS(3,BG$2,1,1)):INDIRECT(ADDRESS(1004,BG$2,1,1))),"")</f>
        <v/>
      </c>
      <c r="BH220" t="str">
        <f ca="1">IF($BT220&lt;&gt;"",SUMIF($BD$3:$BD$1004,"="&amp;$BD220,INDIRECT(ADDRESS(3,BH$2,1,1)):INDIRECT(ADDRESS(1004,BH$2,1,1))),"")</f>
        <v/>
      </c>
      <c r="BI220" t="str">
        <f ca="1">IF($BT220&lt;&gt;"",SUMIF($BD$3:$BD$1004,"="&amp;$BD220,INDIRECT(ADDRESS(3,BI$2,1,1)):INDIRECT(ADDRESS(1004,BI$2,1,1))),"")</f>
        <v/>
      </c>
      <c r="BJ220" t="str">
        <f ca="1">IF($BT220&lt;&gt;"",SUMIF($BD$3:$BD$1004,"="&amp;$BD220,INDIRECT(ADDRESS(3,BJ$2,1,1)):INDIRECT(ADDRESS(1004,BJ$2,1,1))),"")</f>
        <v/>
      </c>
      <c r="BK220" t="str">
        <f ca="1">IF($BT220&lt;&gt;"",SUMIF($BD$3:$BD$1004,"="&amp;$BD220,INDIRECT(ADDRESS(3,BK$2,1,1)):INDIRECT(ADDRESS(1004,BK$2,1,1))),"")</f>
        <v/>
      </c>
      <c r="BL220" t="str">
        <f ca="1">IF($BT220&lt;&gt;"",SUMIF($BD$3:$BD$1004,"="&amp;$BD220,INDIRECT(ADDRESS(3,BL$2,1,1)):INDIRECT(ADDRESS(1004,BL$2,1,1))),"")</f>
        <v/>
      </c>
      <c r="BM220" t="str">
        <f ca="1">IF($BT220&lt;&gt;"",SUMIF($BD$3:$BD$1004,"="&amp;$BD220,INDIRECT(ADDRESS(3,BM$2,1,1)):INDIRECT(ADDRESS(1004,BM$2,1,1))),"")</f>
        <v/>
      </c>
      <c r="BN220" t="str">
        <f ca="1">IF($BT220&lt;&gt;"",SUMIF($BD$3:$BD$1004,"="&amp;$BD220,INDIRECT(ADDRESS(3,BN$2,1,1)):INDIRECT(ADDRESS(1004,BN$2,1,1))),"")</f>
        <v/>
      </c>
      <c r="BO220" t="str">
        <f ca="1">IF($BT220&lt;&gt;"",SUMIF($BD$3:$BD$1004,"="&amp;$BD220,INDIRECT(ADDRESS(3,BO$2,1,1)):INDIRECT(ADDRESS(1004,BO$2,1,1))),"")</f>
        <v/>
      </c>
      <c r="BP220" t="str">
        <f ca="1">IF($BT220&lt;&gt;"",SUMIF($BD$3:$BD$1004,"="&amp;$BD220,INDIRECT(ADDRESS(3,BP$2,1,1)):INDIRECT(ADDRESS(1004,BP$2,1,1))),"")</f>
        <v/>
      </c>
      <c r="BQ220" t="str">
        <f ca="1">IF($BT220&lt;&gt;"",SUMIF($BD$3:$BD$1004,"="&amp;$BD220,INDIRECT(ADDRESS(3,BQ$2,1,1)):INDIRECT(ADDRESS(1004,BQ$2,1,1))),"")</f>
        <v/>
      </c>
      <c r="BR220" t="str">
        <f ca="1">IF($BT220&lt;&gt;"",SUMIF($BD$3:$BD$1004,"="&amp;$BD220,INDIRECT(ADDRESS(3,BR$2,1,1)):INDIRECT(ADDRESS(1004,BR$2,1,1))),"")</f>
        <v/>
      </c>
      <c r="BS220" t="str">
        <f>IF($A220&lt;&gt;"",VLOOKUP(TRUNC(MID($A220,1,2),0),Plano_Contas!$H$3:$J$103,3,TRUE),"")</f>
        <v/>
      </c>
      <c r="BT220" t="str">
        <f t="shared" si="13"/>
        <v/>
      </c>
      <c r="BV220">
        <f>Empresas!C220</f>
        <v>0</v>
      </c>
    </row>
    <row r="221" spans="1:74" ht="13.5" hidden="1" thickBot="1" x14ac:dyDescent="0.25">
      <c r="A221" s="89"/>
      <c r="B221" s="52" t="str">
        <f>IF($A221&lt;&gt;"",VLOOKUP(""&amp;$A221,Plano_Contas!$A$3:$F$1003,6,0),"")</f>
        <v/>
      </c>
      <c r="C221" s="91"/>
      <c r="D221" s="111"/>
      <c r="E221" s="112">
        <v>0</v>
      </c>
      <c r="F221" s="87"/>
      <c r="G221" s="85"/>
      <c r="H221" s="111"/>
      <c r="I221" s="112">
        <v>0</v>
      </c>
      <c r="J221" s="87"/>
      <c r="K221" s="85"/>
      <c r="L221" s="111"/>
      <c r="M221" s="112">
        <v>0</v>
      </c>
      <c r="N221" s="87"/>
      <c r="O221" s="85"/>
      <c r="P221" s="111"/>
      <c r="Q221" s="112">
        <v>0</v>
      </c>
      <c r="R221" s="87"/>
      <c r="S221" s="85"/>
      <c r="T221" s="111"/>
      <c r="U221" s="112">
        <v>0</v>
      </c>
      <c r="V221" s="87"/>
      <c r="W221" s="85"/>
      <c r="X221" s="111"/>
      <c r="Y221" s="112">
        <v>0</v>
      </c>
      <c r="Z221" s="87"/>
      <c r="AA221" s="85"/>
      <c r="AB221" s="111"/>
      <c r="AC221" s="112">
        <v>0</v>
      </c>
      <c r="AD221" s="87"/>
      <c r="AE221" s="85"/>
      <c r="AF221" s="111"/>
      <c r="AG221" s="112">
        <v>0</v>
      </c>
      <c r="AH221" s="87"/>
      <c r="AI221" s="85"/>
      <c r="AJ221" s="111"/>
      <c r="AK221" s="112">
        <v>0</v>
      </c>
      <c r="AL221" s="87"/>
      <c r="AM221" s="85"/>
      <c r="AN221" s="111"/>
      <c r="AO221" s="112">
        <v>0</v>
      </c>
      <c r="AP221" s="87"/>
      <c r="AQ221" s="85"/>
      <c r="AR221" s="111"/>
      <c r="AS221" s="112">
        <v>0</v>
      </c>
      <c r="AT221" s="87"/>
      <c r="AU221" s="85"/>
      <c r="AV221" s="111"/>
      <c r="AW221" s="112">
        <v>0</v>
      </c>
      <c r="AX221" s="87"/>
      <c r="AY221" s="85"/>
      <c r="AZ221" s="267">
        <f t="shared" si="14"/>
        <v>0</v>
      </c>
      <c r="BA221" s="88">
        <f t="shared" si="11"/>
        <v>0</v>
      </c>
      <c r="BC221">
        <f>IF($A221&lt;&gt;"",COUNTIF($BD$3:$BD221,$BD221),0)</f>
        <v>0</v>
      </c>
      <c r="BD221" t="str">
        <f>IF($A221&lt;&gt;"",VLOOKUP(TRUNC(MID($A221,1,2),0),Plano_Contas!$H$3:$J$103,2,TRUE),"")</f>
        <v/>
      </c>
      <c r="BE221" s="201" t="str">
        <f t="shared" si="12"/>
        <v/>
      </c>
      <c r="BF221" t="str">
        <f ca="1">IF($BT221&lt;&gt;"",SUMIF($BD$3:$BD$1004,"="&amp;$BD221,INDIRECT(ADDRESS(3,BF$2,1,1)):INDIRECT(ADDRESS(1004,BF$2,1,1))),"")</f>
        <v/>
      </c>
      <c r="BG221" t="str">
        <f ca="1">IF($BT221&lt;&gt;"",SUMIF($BD$3:$BD$1004,"="&amp;$BD221,INDIRECT(ADDRESS(3,BG$2,1,1)):INDIRECT(ADDRESS(1004,BG$2,1,1))),"")</f>
        <v/>
      </c>
      <c r="BH221" t="str">
        <f ca="1">IF($BT221&lt;&gt;"",SUMIF($BD$3:$BD$1004,"="&amp;$BD221,INDIRECT(ADDRESS(3,BH$2,1,1)):INDIRECT(ADDRESS(1004,BH$2,1,1))),"")</f>
        <v/>
      </c>
      <c r="BI221" t="str">
        <f ca="1">IF($BT221&lt;&gt;"",SUMIF($BD$3:$BD$1004,"="&amp;$BD221,INDIRECT(ADDRESS(3,BI$2,1,1)):INDIRECT(ADDRESS(1004,BI$2,1,1))),"")</f>
        <v/>
      </c>
      <c r="BJ221" t="str">
        <f ca="1">IF($BT221&lt;&gt;"",SUMIF($BD$3:$BD$1004,"="&amp;$BD221,INDIRECT(ADDRESS(3,BJ$2,1,1)):INDIRECT(ADDRESS(1004,BJ$2,1,1))),"")</f>
        <v/>
      </c>
      <c r="BK221" t="str">
        <f ca="1">IF($BT221&lt;&gt;"",SUMIF($BD$3:$BD$1004,"="&amp;$BD221,INDIRECT(ADDRESS(3,BK$2,1,1)):INDIRECT(ADDRESS(1004,BK$2,1,1))),"")</f>
        <v/>
      </c>
      <c r="BL221" t="str">
        <f ca="1">IF($BT221&lt;&gt;"",SUMIF($BD$3:$BD$1004,"="&amp;$BD221,INDIRECT(ADDRESS(3,BL$2,1,1)):INDIRECT(ADDRESS(1004,BL$2,1,1))),"")</f>
        <v/>
      </c>
      <c r="BM221" t="str">
        <f ca="1">IF($BT221&lt;&gt;"",SUMIF($BD$3:$BD$1004,"="&amp;$BD221,INDIRECT(ADDRESS(3,BM$2,1,1)):INDIRECT(ADDRESS(1004,BM$2,1,1))),"")</f>
        <v/>
      </c>
      <c r="BN221" t="str">
        <f ca="1">IF($BT221&lt;&gt;"",SUMIF($BD$3:$BD$1004,"="&amp;$BD221,INDIRECT(ADDRESS(3,BN$2,1,1)):INDIRECT(ADDRESS(1004,BN$2,1,1))),"")</f>
        <v/>
      </c>
      <c r="BO221" t="str">
        <f ca="1">IF($BT221&lt;&gt;"",SUMIF($BD$3:$BD$1004,"="&amp;$BD221,INDIRECT(ADDRESS(3,BO$2,1,1)):INDIRECT(ADDRESS(1004,BO$2,1,1))),"")</f>
        <v/>
      </c>
      <c r="BP221" t="str">
        <f ca="1">IF($BT221&lt;&gt;"",SUMIF($BD$3:$BD$1004,"="&amp;$BD221,INDIRECT(ADDRESS(3,BP$2,1,1)):INDIRECT(ADDRESS(1004,BP$2,1,1))),"")</f>
        <v/>
      </c>
      <c r="BQ221" t="str">
        <f ca="1">IF($BT221&lt;&gt;"",SUMIF($BD$3:$BD$1004,"="&amp;$BD221,INDIRECT(ADDRESS(3,BQ$2,1,1)):INDIRECT(ADDRESS(1004,BQ$2,1,1))),"")</f>
        <v/>
      </c>
      <c r="BR221" t="str">
        <f ca="1">IF($BT221&lt;&gt;"",SUMIF($BD$3:$BD$1004,"="&amp;$BD221,INDIRECT(ADDRESS(3,BR$2,1,1)):INDIRECT(ADDRESS(1004,BR$2,1,1))),"")</f>
        <v/>
      </c>
      <c r="BS221" t="str">
        <f>IF($A221&lt;&gt;"",VLOOKUP(TRUNC(MID($A221,1,2),0),Plano_Contas!$H$3:$J$103,3,TRUE),"")</f>
        <v/>
      </c>
      <c r="BT221" t="str">
        <f t="shared" si="13"/>
        <v/>
      </c>
      <c r="BV221">
        <f>Empresas!C221</f>
        <v>0</v>
      </c>
    </row>
    <row r="222" spans="1:74" ht="13.5" hidden="1" thickBot="1" x14ac:dyDescent="0.25">
      <c r="A222" s="89"/>
      <c r="B222" s="52" t="str">
        <f>IF($A222&lt;&gt;"",VLOOKUP(""&amp;$A222,Plano_Contas!$A$3:$F$1003,6,0),"")</f>
        <v/>
      </c>
      <c r="C222" s="91"/>
      <c r="D222" s="111"/>
      <c r="E222" s="112">
        <v>0</v>
      </c>
      <c r="F222" s="87"/>
      <c r="G222" s="85"/>
      <c r="H222" s="111"/>
      <c r="I222" s="112">
        <v>0</v>
      </c>
      <c r="J222" s="87"/>
      <c r="K222" s="85"/>
      <c r="L222" s="111"/>
      <c r="M222" s="112">
        <v>0</v>
      </c>
      <c r="N222" s="87"/>
      <c r="O222" s="85"/>
      <c r="P222" s="111"/>
      <c r="Q222" s="112">
        <v>0</v>
      </c>
      <c r="R222" s="87"/>
      <c r="S222" s="85"/>
      <c r="T222" s="111"/>
      <c r="U222" s="112">
        <v>0</v>
      </c>
      <c r="V222" s="87"/>
      <c r="W222" s="85"/>
      <c r="X222" s="111"/>
      <c r="Y222" s="112">
        <v>0</v>
      </c>
      <c r="Z222" s="87"/>
      <c r="AA222" s="85"/>
      <c r="AB222" s="111"/>
      <c r="AC222" s="112">
        <v>0</v>
      </c>
      <c r="AD222" s="87"/>
      <c r="AE222" s="85"/>
      <c r="AF222" s="111"/>
      <c r="AG222" s="112">
        <v>0</v>
      </c>
      <c r="AH222" s="87"/>
      <c r="AI222" s="85"/>
      <c r="AJ222" s="111"/>
      <c r="AK222" s="112">
        <v>0</v>
      </c>
      <c r="AL222" s="87"/>
      <c r="AM222" s="85"/>
      <c r="AN222" s="111"/>
      <c r="AO222" s="112">
        <v>0</v>
      </c>
      <c r="AP222" s="87"/>
      <c r="AQ222" s="85"/>
      <c r="AR222" s="111"/>
      <c r="AS222" s="112">
        <v>0</v>
      </c>
      <c r="AT222" s="87"/>
      <c r="AU222" s="85"/>
      <c r="AV222" s="111"/>
      <c r="AW222" s="112">
        <v>0</v>
      </c>
      <c r="AX222" s="87"/>
      <c r="AY222" s="85"/>
      <c r="AZ222" s="267">
        <f t="shared" si="14"/>
        <v>0</v>
      </c>
      <c r="BA222" s="88">
        <f t="shared" si="11"/>
        <v>0</v>
      </c>
      <c r="BC222">
        <f>IF($A222&lt;&gt;"",COUNTIF($BD$3:$BD222,$BD222),0)</f>
        <v>0</v>
      </c>
      <c r="BD222" t="str">
        <f>IF($A222&lt;&gt;"",VLOOKUP(TRUNC(MID($A222,1,2),0),Plano_Contas!$H$3:$J$103,2,TRUE),"")</f>
        <v/>
      </c>
      <c r="BE222" s="201" t="str">
        <f t="shared" si="12"/>
        <v/>
      </c>
      <c r="BF222" t="str">
        <f ca="1">IF($BT222&lt;&gt;"",SUMIF($BD$3:$BD$1004,"="&amp;$BD222,INDIRECT(ADDRESS(3,BF$2,1,1)):INDIRECT(ADDRESS(1004,BF$2,1,1))),"")</f>
        <v/>
      </c>
      <c r="BG222" t="str">
        <f ca="1">IF($BT222&lt;&gt;"",SUMIF($BD$3:$BD$1004,"="&amp;$BD222,INDIRECT(ADDRESS(3,BG$2,1,1)):INDIRECT(ADDRESS(1004,BG$2,1,1))),"")</f>
        <v/>
      </c>
      <c r="BH222" t="str">
        <f ca="1">IF($BT222&lt;&gt;"",SUMIF($BD$3:$BD$1004,"="&amp;$BD222,INDIRECT(ADDRESS(3,BH$2,1,1)):INDIRECT(ADDRESS(1004,BH$2,1,1))),"")</f>
        <v/>
      </c>
      <c r="BI222" t="str">
        <f ca="1">IF($BT222&lt;&gt;"",SUMIF($BD$3:$BD$1004,"="&amp;$BD222,INDIRECT(ADDRESS(3,BI$2,1,1)):INDIRECT(ADDRESS(1004,BI$2,1,1))),"")</f>
        <v/>
      </c>
      <c r="BJ222" t="str">
        <f ca="1">IF($BT222&lt;&gt;"",SUMIF($BD$3:$BD$1004,"="&amp;$BD222,INDIRECT(ADDRESS(3,BJ$2,1,1)):INDIRECT(ADDRESS(1004,BJ$2,1,1))),"")</f>
        <v/>
      </c>
      <c r="BK222" t="str">
        <f ca="1">IF($BT222&lt;&gt;"",SUMIF($BD$3:$BD$1004,"="&amp;$BD222,INDIRECT(ADDRESS(3,BK$2,1,1)):INDIRECT(ADDRESS(1004,BK$2,1,1))),"")</f>
        <v/>
      </c>
      <c r="BL222" t="str">
        <f ca="1">IF($BT222&lt;&gt;"",SUMIF($BD$3:$BD$1004,"="&amp;$BD222,INDIRECT(ADDRESS(3,BL$2,1,1)):INDIRECT(ADDRESS(1004,BL$2,1,1))),"")</f>
        <v/>
      </c>
      <c r="BM222" t="str">
        <f ca="1">IF($BT222&lt;&gt;"",SUMIF($BD$3:$BD$1004,"="&amp;$BD222,INDIRECT(ADDRESS(3,BM$2,1,1)):INDIRECT(ADDRESS(1004,BM$2,1,1))),"")</f>
        <v/>
      </c>
      <c r="BN222" t="str">
        <f ca="1">IF($BT222&lt;&gt;"",SUMIF($BD$3:$BD$1004,"="&amp;$BD222,INDIRECT(ADDRESS(3,BN$2,1,1)):INDIRECT(ADDRESS(1004,BN$2,1,1))),"")</f>
        <v/>
      </c>
      <c r="BO222" t="str">
        <f ca="1">IF($BT222&lt;&gt;"",SUMIF($BD$3:$BD$1004,"="&amp;$BD222,INDIRECT(ADDRESS(3,BO$2,1,1)):INDIRECT(ADDRESS(1004,BO$2,1,1))),"")</f>
        <v/>
      </c>
      <c r="BP222" t="str">
        <f ca="1">IF($BT222&lt;&gt;"",SUMIF($BD$3:$BD$1004,"="&amp;$BD222,INDIRECT(ADDRESS(3,BP$2,1,1)):INDIRECT(ADDRESS(1004,BP$2,1,1))),"")</f>
        <v/>
      </c>
      <c r="BQ222" t="str">
        <f ca="1">IF($BT222&lt;&gt;"",SUMIF($BD$3:$BD$1004,"="&amp;$BD222,INDIRECT(ADDRESS(3,BQ$2,1,1)):INDIRECT(ADDRESS(1004,BQ$2,1,1))),"")</f>
        <v/>
      </c>
      <c r="BR222" t="str">
        <f ca="1">IF($BT222&lt;&gt;"",SUMIF($BD$3:$BD$1004,"="&amp;$BD222,INDIRECT(ADDRESS(3,BR$2,1,1)):INDIRECT(ADDRESS(1004,BR$2,1,1))),"")</f>
        <v/>
      </c>
      <c r="BS222" t="str">
        <f>IF($A222&lt;&gt;"",VLOOKUP(TRUNC(MID($A222,1,2),0),Plano_Contas!$H$3:$J$103,3,TRUE),"")</f>
        <v/>
      </c>
      <c r="BT222" t="str">
        <f t="shared" si="13"/>
        <v/>
      </c>
      <c r="BV222">
        <f>Empresas!C222</f>
        <v>0</v>
      </c>
    </row>
    <row r="223" spans="1:74" ht="13.5" hidden="1" thickBot="1" x14ac:dyDescent="0.25">
      <c r="A223" s="89"/>
      <c r="B223" s="52" t="str">
        <f>IF($A223&lt;&gt;"",VLOOKUP(""&amp;$A223,Plano_Contas!$A$3:$F$1003,6,0),"")</f>
        <v/>
      </c>
      <c r="C223" s="91"/>
      <c r="D223" s="111"/>
      <c r="E223" s="112">
        <v>0</v>
      </c>
      <c r="F223" s="87"/>
      <c r="G223" s="85"/>
      <c r="H223" s="111"/>
      <c r="I223" s="112">
        <v>0</v>
      </c>
      <c r="J223" s="87"/>
      <c r="K223" s="85"/>
      <c r="L223" s="111"/>
      <c r="M223" s="112">
        <v>0</v>
      </c>
      <c r="N223" s="87"/>
      <c r="O223" s="85"/>
      <c r="P223" s="111"/>
      <c r="Q223" s="112">
        <v>0</v>
      </c>
      <c r="R223" s="87"/>
      <c r="S223" s="85"/>
      <c r="T223" s="111"/>
      <c r="U223" s="112">
        <v>0</v>
      </c>
      <c r="V223" s="87"/>
      <c r="W223" s="85"/>
      <c r="X223" s="111"/>
      <c r="Y223" s="112">
        <v>0</v>
      </c>
      <c r="Z223" s="87"/>
      <c r="AA223" s="85"/>
      <c r="AB223" s="111"/>
      <c r="AC223" s="112">
        <v>0</v>
      </c>
      <c r="AD223" s="87"/>
      <c r="AE223" s="85"/>
      <c r="AF223" s="111"/>
      <c r="AG223" s="112">
        <v>0</v>
      </c>
      <c r="AH223" s="87"/>
      <c r="AI223" s="85"/>
      <c r="AJ223" s="111"/>
      <c r="AK223" s="112">
        <v>0</v>
      </c>
      <c r="AL223" s="87"/>
      <c r="AM223" s="85"/>
      <c r="AN223" s="111"/>
      <c r="AO223" s="112">
        <v>0</v>
      </c>
      <c r="AP223" s="87"/>
      <c r="AQ223" s="85"/>
      <c r="AR223" s="111"/>
      <c r="AS223" s="112">
        <v>0</v>
      </c>
      <c r="AT223" s="87"/>
      <c r="AU223" s="85"/>
      <c r="AV223" s="111"/>
      <c r="AW223" s="112">
        <v>0</v>
      </c>
      <c r="AX223" s="87"/>
      <c r="AY223" s="85"/>
      <c r="AZ223" s="267">
        <f t="shared" si="14"/>
        <v>0</v>
      </c>
      <c r="BA223" s="88">
        <f t="shared" si="11"/>
        <v>0</v>
      </c>
      <c r="BC223">
        <f>IF($A223&lt;&gt;"",COUNTIF($BD$3:$BD223,$BD223),0)</f>
        <v>0</v>
      </c>
      <c r="BD223" t="str">
        <f>IF($A223&lt;&gt;"",VLOOKUP(TRUNC(MID($A223,1,2),0),Plano_Contas!$H$3:$J$103,2,TRUE),"")</f>
        <v/>
      </c>
      <c r="BE223" s="201" t="str">
        <f t="shared" si="12"/>
        <v/>
      </c>
      <c r="BF223" t="str">
        <f ca="1">IF($BT223&lt;&gt;"",SUMIF($BD$3:$BD$1004,"="&amp;$BD223,INDIRECT(ADDRESS(3,BF$2,1,1)):INDIRECT(ADDRESS(1004,BF$2,1,1))),"")</f>
        <v/>
      </c>
      <c r="BG223" t="str">
        <f ca="1">IF($BT223&lt;&gt;"",SUMIF($BD$3:$BD$1004,"="&amp;$BD223,INDIRECT(ADDRESS(3,BG$2,1,1)):INDIRECT(ADDRESS(1004,BG$2,1,1))),"")</f>
        <v/>
      </c>
      <c r="BH223" t="str">
        <f ca="1">IF($BT223&lt;&gt;"",SUMIF($BD$3:$BD$1004,"="&amp;$BD223,INDIRECT(ADDRESS(3,BH$2,1,1)):INDIRECT(ADDRESS(1004,BH$2,1,1))),"")</f>
        <v/>
      </c>
      <c r="BI223" t="str">
        <f ca="1">IF($BT223&lt;&gt;"",SUMIF($BD$3:$BD$1004,"="&amp;$BD223,INDIRECT(ADDRESS(3,BI$2,1,1)):INDIRECT(ADDRESS(1004,BI$2,1,1))),"")</f>
        <v/>
      </c>
      <c r="BJ223" t="str">
        <f ca="1">IF($BT223&lt;&gt;"",SUMIF($BD$3:$BD$1004,"="&amp;$BD223,INDIRECT(ADDRESS(3,BJ$2,1,1)):INDIRECT(ADDRESS(1004,BJ$2,1,1))),"")</f>
        <v/>
      </c>
      <c r="BK223" t="str">
        <f ca="1">IF($BT223&lt;&gt;"",SUMIF($BD$3:$BD$1004,"="&amp;$BD223,INDIRECT(ADDRESS(3,BK$2,1,1)):INDIRECT(ADDRESS(1004,BK$2,1,1))),"")</f>
        <v/>
      </c>
      <c r="BL223" t="str">
        <f ca="1">IF($BT223&lt;&gt;"",SUMIF($BD$3:$BD$1004,"="&amp;$BD223,INDIRECT(ADDRESS(3,BL$2,1,1)):INDIRECT(ADDRESS(1004,BL$2,1,1))),"")</f>
        <v/>
      </c>
      <c r="BM223" t="str">
        <f ca="1">IF($BT223&lt;&gt;"",SUMIF($BD$3:$BD$1004,"="&amp;$BD223,INDIRECT(ADDRESS(3,BM$2,1,1)):INDIRECT(ADDRESS(1004,BM$2,1,1))),"")</f>
        <v/>
      </c>
      <c r="BN223" t="str">
        <f ca="1">IF($BT223&lt;&gt;"",SUMIF($BD$3:$BD$1004,"="&amp;$BD223,INDIRECT(ADDRESS(3,BN$2,1,1)):INDIRECT(ADDRESS(1004,BN$2,1,1))),"")</f>
        <v/>
      </c>
      <c r="BO223" t="str">
        <f ca="1">IF($BT223&lt;&gt;"",SUMIF($BD$3:$BD$1004,"="&amp;$BD223,INDIRECT(ADDRESS(3,BO$2,1,1)):INDIRECT(ADDRESS(1004,BO$2,1,1))),"")</f>
        <v/>
      </c>
      <c r="BP223" t="str">
        <f ca="1">IF($BT223&lt;&gt;"",SUMIF($BD$3:$BD$1004,"="&amp;$BD223,INDIRECT(ADDRESS(3,BP$2,1,1)):INDIRECT(ADDRESS(1004,BP$2,1,1))),"")</f>
        <v/>
      </c>
      <c r="BQ223" t="str">
        <f ca="1">IF($BT223&lt;&gt;"",SUMIF($BD$3:$BD$1004,"="&amp;$BD223,INDIRECT(ADDRESS(3,BQ$2,1,1)):INDIRECT(ADDRESS(1004,BQ$2,1,1))),"")</f>
        <v/>
      </c>
      <c r="BR223" t="str">
        <f ca="1">IF($BT223&lt;&gt;"",SUMIF($BD$3:$BD$1004,"="&amp;$BD223,INDIRECT(ADDRESS(3,BR$2,1,1)):INDIRECT(ADDRESS(1004,BR$2,1,1))),"")</f>
        <v/>
      </c>
      <c r="BS223" t="str">
        <f>IF($A223&lt;&gt;"",VLOOKUP(TRUNC(MID($A223,1,2),0),Plano_Contas!$H$3:$J$103,3,TRUE),"")</f>
        <v/>
      </c>
      <c r="BT223" t="str">
        <f t="shared" si="13"/>
        <v/>
      </c>
      <c r="BV223">
        <f>Empresas!C223</f>
        <v>0</v>
      </c>
    </row>
    <row r="224" spans="1:74" ht="13.5" hidden="1" thickBot="1" x14ac:dyDescent="0.25">
      <c r="A224" s="89"/>
      <c r="B224" s="52" t="str">
        <f>IF($A224&lt;&gt;"",VLOOKUP(""&amp;$A224,Plano_Contas!$A$3:$F$1003,6,0),"")</f>
        <v/>
      </c>
      <c r="C224" s="91"/>
      <c r="D224" s="111"/>
      <c r="E224" s="112">
        <v>0</v>
      </c>
      <c r="F224" s="87"/>
      <c r="G224" s="85"/>
      <c r="H224" s="111"/>
      <c r="I224" s="112">
        <v>0</v>
      </c>
      <c r="J224" s="87"/>
      <c r="K224" s="85"/>
      <c r="L224" s="111"/>
      <c r="M224" s="112">
        <v>0</v>
      </c>
      <c r="N224" s="87"/>
      <c r="O224" s="85"/>
      <c r="P224" s="111"/>
      <c r="Q224" s="112">
        <v>0</v>
      </c>
      <c r="R224" s="87"/>
      <c r="S224" s="85"/>
      <c r="T224" s="111"/>
      <c r="U224" s="112">
        <v>0</v>
      </c>
      <c r="V224" s="87"/>
      <c r="W224" s="85"/>
      <c r="X224" s="111"/>
      <c r="Y224" s="112">
        <v>0</v>
      </c>
      <c r="Z224" s="87"/>
      <c r="AA224" s="85"/>
      <c r="AB224" s="111"/>
      <c r="AC224" s="112">
        <v>0</v>
      </c>
      <c r="AD224" s="87"/>
      <c r="AE224" s="85"/>
      <c r="AF224" s="111"/>
      <c r="AG224" s="112">
        <v>0</v>
      </c>
      <c r="AH224" s="87"/>
      <c r="AI224" s="85"/>
      <c r="AJ224" s="111"/>
      <c r="AK224" s="112">
        <v>0</v>
      </c>
      <c r="AL224" s="87"/>
      <c r="AM224" s="85"/>
      <c r="AN224" s="111"/>
      <c r="AO224" s="112">
        <v>0</v>
      </c>
      <c r="AP224" s="87"/>
      <c r="AQ224" s="85"/>
      <c r="AR224" s="111"/>
      <c r="AS224" s="112">
        <v>0</v>
      </c>
      <c r="AT224" s="87"/>
      <c r="AU224" s="85"/>
      <c r="AV224" s="111"/>
      <c r="AW224" s="112">
        <v>0</v>
      </c>
      <c r="AX224" s="87"/>
      <c r="AY224" s="85"/>
      <c r="AZ224" s="267">
        <f t="shared" si="14"/>
        <v>0</v>
      </c>
      <c r="BA224" s="88">
        <f t="shared" si="11"/>
        <v>0</v>
      </c>
      <c r="BC224">
        <f>IF($A224&lt;&gt;"",COUNTIF($BD$3:$BD224,$BD224),0)</f>
        <v>0</v>
      </c>
      <c r="BD224" t="str">
        <f>IF($A224&lt;&gt;"",VLOOKUP(TRUNC(MID($A224,1,2),0),Plano_Contas!$H$3:$J$103,2,TRUE),"")</f>
        <v/>
      </c>
      <c r="BE224" s="201" t="str">
        <f t="shared" si="12"/>
        <v/>
      </c>
      <c r="BF224" t="str">
        <f ca="1">IF($BT224&lt;&gt;"",SUMIF($BD$3:$BD$1004,"="&amp;$BD224,INDIRECT(ADDRESS(3,BF$2,1,1)):INDIRECT(ADDRESS(1004,BF$2,1,1))),"")</f>
        <v/>
      </c>
      <c r="BG224" t="str">
        <f ca="1">IF($BT224&lt;&gt;"",SUMIF($BD$3:$BD$1004,"="&amp;$BD224,INDIRECT(ADDRESS(3,BG$2,1,1)):INDIRECT(ADDRESS(1004,BG$2,1,1))),"")</f>
        <v/>
      </c>
      <c r="BH224" t="str">
        <f ca="1">IF($BT224&lt;&gt;"",SUMIF($BD$3:$BD$1004,"="&amp;$BD224,INDIRECT(ADDRESS(3,BH$2,1,1)):INDIRECT(ADDRESS(1004,BH$2,1,1))),"")</f>
        <v/>
      </c>
      <c r="BI224" t="str">
        <f ca="1">IF($BT224&lt;&gt;"",SUMIF($BD$3:$BD$1004,"="&amp;$BD224,INDIRECT(ADDRESS(3,BI$2,1,1)):INDIRECT(ADDRESS(1004,BI$2,1,1))),"")</f>
        <v/>
      </c>
      <c r="BJ224" t="str">
        <f ca="1">IF($BT224&lt;&gt;"",SUMIF($BD$3:$BD$1004,"="&amp;$BD224,INDIRECT(ADDRESS(3,BJ$2,1,1)):INDIRECT(ADDRESS(1004,BJ$2,1,1))),"")</f>
        <v/>
      </c>
      <c r="BK224" t="str">
        <f ca="1">IF($BT224&lt;&gt;"",SUMIF($BD$3:$BD$1004,"="&amp;$BD224,INDIRECT(ADDRESS(3,BK$2,1,1)):INDIRECT(ADDRESS(1004,BK$2,1,1))),"")</f>
        <v/>
      </c>
      <c r="BL224" t="str">
        <f ca="1">IF($BT224&lt;&gt;"",SUMIF($BD$3:$BD$1004,"="&amp;$BD224,INDIRECT(ADDRESS(3,BL$2,1,1)):INDIRECT(ADDRESS(1004,BL$2,1,1))),"")</f>
        <v/>
      </c>
      <c r="BM224" t="str">
        <f ca="1">IF($BT224&lt;&gt;"",SUMIF($BD$3:$BD$1004,"="&amp;$BD224,INDIRECT(ADDRESS(3,BM$2,1,1)):INDIRECT(ADDRESS(1004,BM$2,1,1))),"")</f>
        <v/>
      </c>
      <c r="BN224" t="str">
        <f ca="1">IF($BT224&lt;&gt;"",SUMIF($BD$3:$BD$1004,"="&amp;$BD224,INDIRECT(ADDRESS(3,BN$2,1,1)):INDIRECT(ADDRESS(1004,BN$2,1,1))),"")</f>
        <v/>
      </c>
      <c r="BO224" t="str">
        <f ca="1">IF($BT224&lt;&gt;"",SUMIF($BD$3:$BD$1004,"="&amp;$BD224,INDIRECT(ADDRESS(3,BO$2,1,1)):INDIRECT(ADDRESS(1004,BO$2,1,1))),"")</f>
        <v/>
      </c>
      <c r="BP224" t="str">
        <f ca="1">IF($BT224&lt;&gt;"",SUMIF($BD$3:$BD$1004,"="&amp;$BD224,INDIRECT(ADDRESS(3,BP$2,1,1)):INDIRECT(ADDRESS(1004,BP$2,1,1))),"")</f>
        <v/>
      </c>
      <c r="BQ224" t="str">
        <f ca="1">IF($BT224&lt;&gt;"",SUMIF($BD$3:$BD$1004,"="&amp;$BD224,INDIRECT(ADDRESS(3,BQ$2,1,1)):INDIRECT(ADDRESS(1004,BQ$2,1,1))),"")</f>
        <v/>
      </c>
      <c r="BR224" t="str">
        <f ca="1">IF($BT224&lt;&gt;"",SUMIF($BD$3:$BD$1004,"="&amp;$BD224,INDIRECT(ADDRESS(3,BR$2,1,1)):INDIRECT(ADDRESS(1004,BR$2,1,1))),"")</f>
        <v/>
      </c>
      <c r="BS224" t="str">
        <f>IF($A224&lt;&gt;"",VLOOKUP(TRUNC(MID($A224,1,2),0),Plano_Contas!$H$3:$J$103,3,TRUE),"")</f>
        <v/>
      </c>
      <c r="BT224" t="str">
        <f t="shared" si="13"/>
        <v/>
      </c>
      <c r="BV224">
        <f>Empresas!C224</f>
        <v>0</v>
      </c>
    </row>
    <row r="225" spans="1:74" ht="13.5" hidden="1" thickBot="1" x14ac:dyDescent="0.25">
      <c r="A225" s="89"/>
      <c r="B225" s="52" t="str">
        <f>IF($A225&lt;&gt;"",VLOOKUP(""&amp;$A225,Plano_Contas!$A$3:$F$1003,6,0),"")</f>
        <v/>
      </c>
      <c r="C225" s="91"/>
      <c r="D225" s="111"/>
      <c r="E225" s="112">
        <v>0</v>
      </c>
      <c r="F225" s="87"/>
      <c r="G225" s="85"/>
      <c r="H225" s="111"/>
      <c r="I225" s="112">
        <v>0</v>
      </c>
      <c r="J225" s="87"/>
      <c r="K225" s="85"/>
      <c r="L225" s="111"/>
      <c r="M225" s="112">
        <v>0</v>
      </c>
      <c r="N225" s="87"/>
      <c r="O225" s="85"/>
      <c r="P225" s="111"/>
      <c r="Q225" s="112">
        <v>0</v>
      </c>
      <c r="R225" s="87"/>
      <c r="S225" s="85"/>
      <c r="T225" s="111"/>
      <c r="U225" s="112">
        <v>0</v>
      </c>
      <c r="V225" s="87"/>
      <c r="W225" s="85"/>
      <c r="X225" s="111"/>
      <c r="Y225" s="112">
        <v>0</v>
      </c>
      <c r="Z225" s="87"/>
      <c r="AA225" s="85"/>
      <c r="AB225" s="111"/>
      <c r="AC225" s="112">
        <v>0</v>
      </c>
      <c r="AD225" s="87"/>
      <c r="AE225" s="85"/>
      <c r="AF225" s="111"/>
      <c r="AG225" s="112">
        <v>0</v>
      </c>
      <c r="AH225" s="87"/>
      <c r="AI225" s="85"/>
      <c r="AJ225" s="111"/>
      <c r="AK225" s="112">
        <v>0</v>
      </c>
      <c r="AL225" s="87"/>
      <c r="AM225" s="85"/>
      <c r="AN225" s="111"/>
      <c r="AO225" s="112">
        <v>0</v>
      </c>
      <c r="AP225" s="87"/>
      <c r="AQ225" s="85"/>
      <c r="AR225" s="111"/>
      <c r="AS225" s="112">
        <v>0</v>
      </c>
      <c r="AT225" s="87"/>
      <c r="AU225" s="85"/>
      <c r="AV225" s="111"/>
      <c r="AW225" s="112">
        <v>0</v>
      </c>
      <c r="AX225" s="87"/>
      <c r="AY225" s="85"/>
      <c r="AZ225" s="267">
        <f t="shared" si="14"/>
        <v>0</v>
      </c>
      <c r="BA225" s="88">
        <f t="shared" si="11"/>
        <v>0</v>
      </c>
      <c r="BC225">
        <f>IF($A225&lt;&gt;"",COUNTIF($BD$3:$BD225,$BD225),0)</f>
        <v>0</v>
      </c>
      <c r="BD225" t="str">
        <f>IF($A225&lt;&gt;"",VLOOKUP(TRUNC(MID($A225,1,2),0),Plano_Contas!$H$3:$J$103,2,TRUE),"")</f>
        <v/>
      </c>
      <c r="BE225" s="201" t="str">
        <f t="shared" si="12"/>
        <v/>
      </c>
      <c r="BF225" t="str">
        <f ca="1">IF($BT225&lt;&gt;"",SUMIF($BD$3:$BD$1004,"="&amp;$BD225,INDIRECT(ADDRESS(3,BF$2,1,1)):INDIRECT(ADDRESS(1004,BF$2,1,1))),"")</f>
        <v/>
      </c>
      <c r="BG225" t="str">
        <f ca="1">IF($BT225&lt;&gt;"",SUMIF($BD$3:$BD$1004,"="&amp;$BD225,INDIRECT(ADDRESS(3,BG$2,1,1)):INDIRECT(ADDRESS(1004,BG$2,1,1))),"")</f>
        <v/>
      </c>
      <c r="BH225" t="str">
        <f ca="1">IF($BT225&lt;&gt;"",SUMIF($BD$3:$BD$1004,"="&amp;$BD225,INDIRECT(ADDRESS(3,BH$2,1,1)):INDIRECT(ADDRESS(1004,BH$2,1,1))),"")</f>
        <v/>
      </c>
      <c r="BI225" t="str">
        <f ca="1">IF($BT225&lt;&gt;"",SUMIF($BD$3:$BD$1004,"="&amp;$BD225,INDIRECT(ADDRESS(3,BI$2,1,1)):INDIRECT(ADDRESS(1004,BI$2,1,1))),"")</f>
        <v/>
      </c>
      <c r="BJ225" t="str">
        <f ca="1">IF($BT225&lt;&gt;"",SUMIF($BD$3:$BD$1004,"="&amp;$BD225,INDIRECT(ADDRESS(3,BJ$2,1,1)):INDIRECT(ADDRESS(1004,BJ$2,1,1))),"")</f>
        <v/>
      </c>
      <c r="BK225" t="str">
        <f ca="1">IF($BT225&lt;&gt;"",SUMIF($BD$3:$BD$1004,"="&amp;$BD225,INDIRECT(ADDRESS(3,BK$2,1,1)):INDIRECT(ADDRESS(1004,BK$2,1,1))),"")</f>
        <v/>
      </c>
      <c r="BL225" t="str">
        <f ca="1">IF($BT225&lt;&gt;"",SUMIF($BD$3:$BD$1004,"="&amp;$BD225,INDIRECT(ADDRESS(3,BL$2,1,1)):INDIRECT(ADDRESS(1004,BL$2,1,1))),"")</f>
        <v/>
      </c>
      <c r="BM225" t="str">
        <f ca="1">IF($BT225&lt;&gt;"",SUMIF($BD$3:$BD$1004,"="&amp;$BD225,INDIRECT(ADDRESS(3,BM$2,1,1)):INDIRECT(ADDRESS(1004,BM$2,1,1))),"")</f>
        <v/>
      </c>
      <c r="BN225" t="str">
        <f ca="1">IF($BT225&lt;&gt;"",SUMIF($BD$3:$BD$1004,"="&amp;$BD225,INDIRECT(ADDRESS(3,BN$2,1,1)):INDIRECT(ADDRESS(1004,BN$2,1,1))),"")</f>
        <v/>
      </c>
      <c r="BO225" t="str">
        <f ca="1">IF($BT225&lt;&gt;"",SUMIF($BD$3:$BD$1004,"="&amp;$BD225,INDIRECT(ADDRESS(3,BO$2,1,1)):INDIRECT(ADDRESS(1004,BO$2,1,1))),"")</f>
        <v/>
      </c>
      <c r="BP225" t="str">
        <f ca="1">IF($BT225&lt;&gt;"",SUMIF($BD$3:$BD$1004,"="&amp;$BD225,INDIRECT(ADDRESS(3,BP$2,1,1)):INDIRECT(ADDRESS(1004,BP$2,1,1))),"")</f>
        <v/>
      </c>
      <c r="BQ225" t="str">
        <f ca="1">IF($BT225&lt;&gt;"",SUMIF($BD$3:$BD$1004,"="&amp;$BD225,INDIRECT(ADDRESS(3,BQ$2,1,1)):INDIRECT(ADDRESS(1004,BQ$2,1,1))),"")</f>
        <v/>
      </c>
      <c r="BR225" t="str">
        <f ca="1">IF($BT225&lt;&gt;"",SUMIF($BD$3:$BD$1004,"="&amp;$BD225,INDIRECT(ADDRESS(3,BR$2,1,1)):INDIRECT(ADDRESS(1004,BR$2,1,1))),"")</f>
        <v/>
      </c>
      <c r="BS225" t="str">
        <f>IF($A225&lt;&gt;"",VLOOKUP(TRUNC(MID($A225,1,2),0),Plano_Contas!$H$3:$J$103,3,TRUE),"")</f>
        <v/>
      </c>
      <c r="BT225" t="str">
        <f t="shared" si="13"/>
        <v/>
      </c>
      <c r="BV225">
        <f>Empresas!C225</f>
        <v>0</v>
      </c>
    </row>
    <row r="226" spans="1:74" ht="13.5" hidden="1" thickBot="1" x14ac:dyDescent="0.25">
      <c r="A226" s="89"/>
      <c r="B226" s="52" t="str">
        <f>IF($A226&lt;&gt;"",VLOOKUP(""&amp;$A226,Plano_Contas!$A$3:$F$1003,6,0),"")</f>
        <v/>
      </c>
      <c r="C226" s="91"/>
      <c r="D226" s="111"/>
      <c r="E226" s="112">
        <v>0</v>
      </c>
      <c r="F226" s="87"/>
      <c r="G226" s="85"/>
      <c r="H226" s="111"/>
      <c r="I226" s="112">
        <v>0</v>
      </c>
      <c r="J226" s="87"/>
      <c r="K226" s="85"/>
      <c r="L226" s="111"/>
      <c r="M226" s="112">
        <v>0</v>
      </c>
      <c r="N226" s="87"/>
      <c r="O226" s="85"/>
      <c r="P226" s="111"/>
      <c r="Q226" s="112">
        <v>0</v>
      </c>
      <c r="R226" s="87"/>
      <c r="S226" s="85"/>
      <c r="T226" s="111"/>
      <c r="U226" s="112">
        <v>0</v>
      </c>
      <c r="V226" s="87"/>
      <c r="W226" s="85"/>
      <c r="X226" s="111"/>
      <c r="Y226" s="112">
        <v>0</v>
      </c>
      <c r="Z226" s="87"/>
      <c r="AA226" s="85"/>
      <c r="AB226" s="111"/>
      <c r="AC226" s="112">
        <v>0</v>
      </c>
      <c r="AD226" s="87"/>
      <c r="AE226" s="85"/>
      <c r="AF226" s="111"/>
      <c r="AG226" s="112">
        <v>0</v>
      </c>
      <c r="AH226" s="87"/>
      <c r="AI226" s="85"/>
      <c r="AJ226" s="111"/>
      <c r="AK226" s="112">
        <v>0</v>
      </c>
      <c r="AL226" s="87"/>
      <c r="AM226" s="85"/>
      <c r="AN226" s="111"/>
      <c r="AO226" s="112">
        <v>0</v>
      </c>
      <c r="AP226" s="87"/>
      <c r="AQ226" s="85"/>
      <c r="AR226" s="111"/>
      <c r="AS226" s="112">
        <v>0</v>
      </c>
      <c r="AT226" s="87"/>
      <c r="AU226" s="85"/>
      <c r="AV226" s="111"/>
      <c r="AW226" s="112">
        <v>0</v>
      </c>
      <c r="AX226" s="87"/>
      <c r="AY226" s="85"/>
      <c r="AZ226" s="267">
        <f t="shared" si="14"/>
        <v>0</v>
      </c>
      <c r="BA226" s="88">
        <f t="shared" si="11"/>
        <v>0</v>
      </c>
      <c r="BC226">
        <f>IF($A226&lt;&gt;"",COUNTIF($BD$3:$BD226,$BD226),0)</f>
        <v>0</v>
      </c>
      <c r="BD226" t="str">
        <f>IF($A226&lt;&gt;"",VLOOKUP(TRUNC(MID($A226,1,2),0),Plano_Contas!$H$3:$J$103,2,TRUE),"")</f>
        <v/>
      </c>
      <c r="BE226" s="201" t="str">
        <f t="shared" si="12"/>
        <v/>
      </c>
      <c r="BF226" t="str">
        <f ca="1">IF($BT226&lt;&gt;"",SUMIF($BD$3:$BD$1004,"="&amp;$BD226,INDIRECT(ADDRESS(3,BF$2,1,1)):INDIRECT(ADDRESS(1004,BF$2,1,1))),"")</f>
        <v/>
      </c>
      <c r="BG226" t="str">
        <f ca="1">IF($BT226&lt;&gt;"",SUMIF($BD$3:$BD$1004,"="&amp;$BD226,INDIRECT(ADDRESS(3,BG$2,1,1)):INDIRECT(ADDRESS(1004,BG$2,1,1))),"")</f>
        <v/>
      </c>
      <c r="BH226" t="str">
        <f ca="1">IF($BT226&lt;&gt;"",SUMIF($BD$3:$BD$1004,"="&amp;$BD226,INDIRECT(ADDRESS(3,BH$2,1,1)):INDIRECT(ADDRESS(1004,BH$2,1,1))),"")</f>
        <v/>
      </c>
      <c r="BI226" t="str">
        <f ca="1">IF($BT226&lt;&gt;"",SUMIF($BD$3:$BD$1004,"="&amp;$BD226,INDIRECT(ADDRESS(3,BI$2,1,1)):INDIRECT(ADDRESS(1004,BI$2,1,1))),"")</f>
        <v/>
      </c>
      <c r="BJ226" t="str">
        <f ca="1">IF($BT226&lt;&gt;"",SUMIF($BD$3:$BD$1004,"="&amp;$BD226,INDIRECT(ADDRESS(3,BJ$2,1,1)):INDIRECT(ADDRESS(1004,BJ$2,1,1))),"")</f>
        <v/>
      </c>
      <c r="BK226" t="str">
        <f ca="1">IF($BT226&lt;&gt;"",SUMIF($BD$3:$BD$1004,"="&amp;$BD226,INDIRECT(ADDRESS(3,BK$2,1,1)):INDIRECT(ADDRESS(1004,BK$2,1,1))),"")</f>
        <v/>
      </c>
      <c r="BL226" t="str">
        <f ca="1">IF($BT226&lt;&gt;"",SUMIF($BD$3:$BD$1004,"="&amp;$BD226,INDIRECT(ADDRESS(3,BL$2,1,1)):INDIRECT(ADDRESS(1004,BL$2,1,1))),"")</f>
        <v/>
      </c>
      <c r="BM226" t="str">
        <f ca="1">IF($BT226&lt;&gt;"",SUMIF($BD$3:$BD$1004,"="&amp;$BD226,INDIRECT(ADDRESS(3,BM$2,1,1)):INDIRECT(ADDRESS(1004,BM$2,1,1))),"")</f>
        <v/>
      </c>
      <c r="BN226" t="str">
        <f ca="1">IF($BT226&lt;&gt;"",SUMIF($BD$3:$BD$1004,"="&amp;$BD226,INDIRECT(ADDRESS(3,BN$2,1,1)):INDIRECT(ADDRESS(1004,BN$2,1,1))),"")</f>
        <v/>
      </c>
      <c r="BO226" t="str">
        <f ca="1">IF($BT226&lt;&gt;"",SUMIF($BD$3:$BD$1004,"="&amp;$BD226,INDIRECT(ADDRESS(3,BO$2,1,1)):INDIRECT(ADDRESS(1004,BO$2,1,1))),"")</f>
        <v/>
      </c>
      <c r="BP226" t="str">
        <f ca="1">IF($BT226&lt;&gt;"",SUMIF($BD$3:$BD$1004,"="&amp;$BD226,INDIRECT(ADDRESS(3,BP$2,1,1)):INDIRECT(ADDRESS(1004,BP$2,1,1))),"")</f>
        <v/>
      </c>
      <c r="BQ226" t="str">
        <f ca="1">IF($BT226&lt;&gt;"",SUMIF($BD$3:$BD$1004,"="&amp;$BD226,INDIRECT(ADDRESS(3,BQ$2,1,1)):INDIRECT(ADDRESS(1004,BQ$2,1,1))),"")</f>
        <v/>
      </c>
      <c r="BR226" t="str">
        <f ca="1">IF($BT226&lt;&gt;"",SUMIF($BD$3:$BD$1004,"="&amp;$BD226,INDIRECT(ADDRESS(3,BR$2,1,1)):INDIRECT(ADDRESS(1004,BR$2,1,1))),"")</f>
        <v/>
      </c>
      <c r="BS226" t="str">
        <f>IF($A226&lt;&gt;"",VLOOKUP(TRUNC(MID($A226,1,2),0),Plano_Contas!$H$3:$J$103,3,TRUE),"")</f>
        <v/>
      </c>
      <c r="BT226" t="str">
        <f t="shared" si="13"/>
        <v/>
      </c>
      <c r="BV226">
        <f>Empresas!C226</f>
        <v>0</v>
      </c>
    </row>
    <row r="227" spans="1:74" ht="13.5" hidden="1" thickBot="1" x14ac:dyDescent="0.25">
      <c r="A227" s="89"/>
      <c r="B227" s="52" t="str">
        <f>IF($A227&lt;&gt;"",VLOOKUP(""&amp;$A227,Plano_Contas!$A$3:$F$1003,6,0),"")</f>
        <v/>
      </c>
      <c r="C227" s="91"/>
      <c r="D227" s="111"/>
      <c r="E227" s="112">
        <v>0</v>
      </c>
      <c r="F227" s="87"/>
      <c r="G227" s="85"/>
      <c r="H227" s="111"/>
      <c r="I227" s="112">
        <v>0</v>
      </c>
      <c r="J227" s="87"/>
      <c r="K227" s="85"/>
      <c r="L227" s="111"/>
      <c r="M227" s="112">
        <v>0</v>
      </c>
      <c r="N227" s="87"/>
      <c r="O227" s="85"/>
      <c r="P227" s="111"/>
      <c r="Q227" s="112">
        <v>0</v>
      </c>
      <c r="R227" s="87"/>
      <c r="S227" s="85"/>
      <c r="T227" s="111"/>
      <c r="U227" s="112">
        <v>0</v>
      </c>
      <c r="V227" s="87"/>
      <c r="W227" s="85"/>
      <c r="X227" s="111"/>
      <c r="Y227" s="112">
        <v>0</v>
      </c>
      <c r="Z227" s="87"/>
      <c r="AA227" s="85"/>
      <c r="AB227" s="111"/>
      <c r="AC227" s="112">
        <v>0</v>
      </c>
      <c r="AD227" s="87"/>
      <c r="AE227" s="85"/>
      <c r="AF227" s="111"/>
      <c r="AG227" s="112">
        <v>0</v>
      </c>
      <c r="AH227" s="87"/>
      <c r="AI227" s="85"/>
      <c r="AJ227" s="111"/>
      <c r="AK227" s="112">
        <v>0</v>
      </c>
      <c r="AL227" s="87"/>
      <c r="AM227" s="85"/>
      <c r="AN227" s="111"/>
      <c r="AO227" s="112">
        <v>0</v>
      </c>
      <c r="AP227" s="87"/>
      <c r="AQ227" s="85"/>
      <c r="AR227" s="111"/>
      <c r="AS227" s="112">
        <v>0</v>
      </c>
      <c r="AT227" s="87"/>
      <c r="AU227" s="85"/>
      <c r="AV227" s="111"/>
      <c r="AW227" s="112">
        <v>0</v>
      </c>
      <c r="AX227" s="87"/>
      <c r="AY227" s="85"/>
      <c r="AZ227" s="267">
        <f t="shared" si="14"/>
        <v>0</v>
      </c>
      <c r="BA227" s="88">
        <f t="shared" si="11"/>
        <v>0</v>
      </c>
      <c r="BC227">
        <f>IF($A227&lt;&gt;"",COUNTIF($BD$3:$BD227,$BD227),0)</f>
        <v>0</v>
      </c>
      <c r="BD227" t="str">
        <f>IF($A227&lt;&gt;"",VLOOKUP(TRUNC(MID($A227,1,2),0),Plano_Contas!$H$3:$J$103,2,TRUE),"")</f>
        <v/>
      </c>
      <c r="BE227" s="201" t="str">
        <f t="shared" si="12"/>
        <v/>
      </c>
      <c r="BF227" t="str">
        <f ca="1">IF($BT227&lt;&gt;"",SUMIF($BD$3:$BD$1004,"="&amp;$BD227,INDIRECT(ADDRESS(3,BF$2,1,1)):INDIRECT(ADDRESS(1004,BF$2,1,1))),"")</f>
        <v/>
      </c>
      <c r="BG227" t="str">
        <f ca="1">IF($BT227&lt;&gt;"",SUMIF($BD$3:$BD$1004,"="&amp;$BD227,INDIRECT(ADDRESS(3,BG$2,1,1)):INDIRECT(ADDRESS(1004,BG$2,1,1))),"")</f>
        <v/>
      </c>
      <c r="BH227" t="str">
        <f ca="1">IF($BT227&lt;&gt;"",SUMIF($BD$3:$BD$1004,"="&amp;$BD227,INDIRECT(ADDRESS(3,BH$2,1,1)):INDIRECT(ADDRESS(1004,BH$2,1,1))),"")</f>
        <v/>
      </c>
      <c r="BI227" t="str">
        <f ca="1">IF($BT227&lt;&gt;"",SUMIF($BD$3:$BD$1004,"="&amp;$BD227,INDIRECT(ADDRESS(3,BI$2,1,1)):INDIRECT(ADDRESS(1004,BI$2,1,1))),"")</f>
        <v/>
      </c>
      <c r="BJ227" t="str">
        <f ca="1">IF($BT227&lt;&gt;"",SUMIF($BD$3:$BD$1004,"="&amp;$BD227,INDIRECT(ADDRESS(3,BJ$2,1,1)):INDIRECT(ADDRESS(1004,BJ$2,1,1))),"")</f>
        <v/>
      </c>
      <c r="BK227" t="str">
        <f ca="1">IF($BT227&lt;&gt;"",SUMIF($BD$3:$BD$1004,"="&amp;$BD227,INDIRECT(ADDRESS(3,BK$2,1,1)):INDIRECT(ADDRESS(1004,BK$2,1,1))),"")</f>
        <v/>
      </c>
      <c r="BL227" t="str">
        <f ca="1">IF($BT227&lt;&gt;"",SUMIF($BD$3:$BD$1004,"="&amp;$BD227,INDIRECT(ADDRESS(3,BL$2,1,1)):INDIRECT(ADDRESS(1004,BL$2,1,1))),"")</f>
        <v/>
      </c>
      <c r="BM227" t="str">
        <f ca="1">IF($BT227&lt;&gt;"",SUMIF($BD$3:$BD$1004,"="&amp;$BD227,INDIRECT(ADDRESS(3,BM$2,1,1)):INDIRECT(ADDRESS(1004,BM$2,1,1))),"")</f>
        <v/>
      </c>
      <c r="BN227" t="str">
        <f ca="1">IF($BT227&lt;&gt;"",SUMIF($BD$3:$BD$1004,"="&amp;$BD227,INDIRECT(ADDRESS(3,BN$2,1,1)):INDIRECT(ADDRESS(1004,BN$2,1,1))),"")</f>
        <v/>
      </c>
      <c r="BO227" t="str">
        <f ca="1">IF($BT227&lt;&gt;"",SUMIF($BD$3:$BD$1004,"="&amp;$BD227,INDIRECT(ADDRESS(3,BO$2,1,1)):INDIRECT(ADDRESS(1004,BO$2,1,1))),"")</f>
        <v/>
      </c>
      <c r="BP227" t="str">
        <f ca="1">IF($BT227&lt;&gt;"",SUMIF($BD$3:$BD$1004,"="&amp;$BD227,INDIRECT(ADDRESS(3,BP$2,1,1)):INDIRECT(ADDRESS(1004,BP$2,1,1))),"")</f>
        <v/>
      </c>
      <c r="BQ227" t="str">
        <f ca="1">IF($BT227&lt;&gt;"",SUMIF($BD$3:$BD$1004,"="&amp;$BD227,INDIRECT(ADDRESS(3,BQ$2,1,1)):INDIRECT(ADDRESS(1004,BQ$2,1,1))),"")</f>
        <v/>
      </c>
      <c r="BR227" t="str">
        <f ca="1">IF($BT227&lt;&gt;"",SUMIF($BD$3:$BD$1004,"="&amp;$BD227,INDIRECT(ADDRESS(3,BR$2,1,1)):INDIRECT(ADDRESS(1004,BR$2,1,1))),"")</f>
        <v/>
      </c>
      <c r="BS227" t="str">
        <f>IF($A227&lt;&gt;"",VLOOKUP(TRUNC(MID($A227,1,2),0),Plano_Contas!$H$3:$J$103,3,TRUE),"")</f>
        <v/>
      </c>
      <c r="BT227" t="str">
        <f t="shared" si="13"/>
        <v/>
      </c>
      <c r="BV227">
        <f>Empresas!C227</f>
        <v>0</v>
      </c>
    </row>
    <row r="228" spans="1:74" ht="13.5" hidden="1" thickBot="1" x14ac:dyDescent="0.25">
      <c r="A228" s="89"/>
      <c r="B228" s="52" t="str">
        <f>IF($A228&lt;&gt;"",VLOOKUP(""&amp;$A228,Plano_Contas!$A$3:$F$1003,6,0),"")</f>
        <v/>
      </c>
      <c r="C228" s="91"/>
      <c r="D228" s="111"/>
      <c r="E228" s="112">
        <v>0</v>
      </c>
      <c r="F228" s="87"/>
      <c r="G228" s="85"/>
      <c r="H228" s="111"/>
      <c r="I228" s="112">
        <v>0</v>
      </c>
      <c r="J228" s="87"/>
      <c r="K228" s="85"/>
      <c r="L228" s="111"/>
      <c r="M228" s="112">
        <v>0</v>
      </c>
      <c r="N228" s="87"/>
      <c r="O228" s="85"/>
      <c r="P228" s="111"/>
      <c r="Q228" s="112">
        <v>0</v>
      </c>
      <c r="R228" s="87"/>
      <c r="S228" s="85"/>
      <c r="T228" s="111"/>
      <c r="U228" s="112">
        <v>0</v>
      </c>
      <c r="V228" s="87"/>
      <c r="W228" s="85"/>
      <c r="X228" s="111"/>
      <c r="Y228" s="112">
        <v>0</v>
      </c>
      <c r="Z228" s="87"/>
      <c r="AA228" s="85"/>
      <c r="AB228" s="111"/>
      <c r="AC228" s="112">
        <v>0</v>
      </c>
      <c r="AD228" s="87"/>
      <c r="AE228" s="85"/>
      <c r="AF228" s="111"/>
      <c r="AG228" s="112">
        <v>0</v>
      </c>
      <c r="AH228" s="87"/>
      <c r="AI228" s="85"/>
      <c r="AJ228" s="111"/>
      <c r="AK228" s="112">
        <v>0</v>
      </c>
      <c r="AL228" s="87"/>
      <c r="AM228" s="85"/>
      <c r="AN228" s="111"/>
      <c r="AO228" s="112">
        <v>0</v>
      </c>
      <c r="AP228" s="87"/>
      <c r="AQ228" s="85"/>
      <c r="AR228" s="111"/>
      <c r="AS228" s="112">
        <v>0</v>
      </c>
      <c r="AT228" s="87"/>
      <c r="AU228" s="85"/>
      <c r="AV228" s="111"/>
      <c r="AW228" s="112">
        <v>0</v>
      </c>
      <c r="AX228" s="87"/>
      <c r="AY228" s="85"/>
      <c r="AZ228" s="267">
        <f t="shared" si="14"/>
        <v>0</v>
      </c>
      <c r="BA228" s="88">
        <f t="shared" si="11"/>
        <v>0</v>
      </c>
      <c r="BC228">
        <f>IF($A228&lt;&gt;"",COUNTIF($BD$3:$BD228,$BD228),0)</f>
        <v>0</v>
      </c>
      <c r="BD228" t="str">
        <f>IF($A228&lt;&gt;"",VLOOKUP(TRUNC(MID($A228,1,2),0),Plano_Contas!$H$3:$J$103,2,TRUE),"")</f>
        <v/>
      </c>
      <c r="BE228" s="201" t="str">
        <f t="shared" si="12"/>
        <v/>
      </c>
      <c r="BF228" t="str">
        <f ca="1">IF($BT228&lt;&gt;"",SUMIF($BD$3:$BD$1004,"="&amp;$BD228,INDIRECT(ADDRESS(3,BF$2,1,1)):INDIRECT(ADDRESS(1004,BF$2,1,1))),"")</f>
        <v/>
      </c>
      <c r="BG228" t="str">
        <f ca="1">IF($BT228&lt;&gt;"",SUMIF($BD$3:$BD$1004,"="&amp;$BD228,INDIRECT(ADDRESS(3,BG$2,1,1)):INDIRECT(ADDRESS(1004,BG$2,1,1))),"")</f>
        <v/>
      </c>
      <c r="BH228" t="str">
        <f ca="1">IF($BT228&lt;&gt;"",SUMIF($BD$3:$BD$1004,"="&amp;$BD228,INDIRECT(ADDRESS(3,BH$2,1,1)):INDIRECT(ADDRESS(1004,BH$2,1,1))),"")</f>
        <v/>
      </c>
      <c r="BI228" t="str">
        <f ca="1">IF($BT228&lt;&gt;"",SUMIF($BD$3:$BD$1004,"="&amp;$BD228,INDIRECT(ADDRESS(3,BI$2,1,1)):INDIRECT(ADDRESS(1004,BI$2,1,1))),"")</f>
        <v/>
      </c>
      <c r="BJ228" t="str">
        <f ca="1">IF($BT228&lt;&gt;"",SUMIF($BD$3:$BD$1004,"="&amp;$BD228,INDIRECT(ADDRESS(3,BJ$2,1,1)):INDIRECT(ADDRESS(1004,BJ$2,1,1))),"")</f>
        <v/>
      </c>
      <c r="BK228" t="str">
        <f ca="1">IF($BT228&lt;&gt;"",SUMIF($BD$3:$BD$1004,"="&amp;$BD228,INDIRECT(ADDRESS(3,BK$2,1,1)):INDIRECT(ADDRESS(1004,BK$2,1,1))),"")</f>
        <v/>
      </c>
      <c r="BL228" t="str">
        <f ca="1">IF($BT228&lt;&gt;"",SUMIF($BD$3:$BD$1004,"="&amp;$BD228,INDIRECT(ADDRESS(3,BL$2,1,1)):INDIRECT(ADDRESS(1004,BL$2,1,1))),"")</f>
        <v/>
      </c>
      <c r="BM228" t="str">
        <f ca="1">IF($BT228&lt;&gt;"",SUMIF($BD$3:$BD$1004,"="&amp;$BD228,INDIRECT(ADDRESS(3,BM$2,1,1)):INDIRECT(ADDRESS(1004,BM$2,1,1))),"")</f>
        <v/>
      </c>
      <c r="BN228" t="str">
        <f ca="1">IF($BT228&lt;&gt;"",SUMIF($BD$3:$BD$1004,"="&amp;$BD228,INDIRECT(ADDRESS(3,BN$2,1,1)):INDIRECT(ADDRESS(1004,BN$2,1,1))),"")</f>
        <v/>
      </c>
      <c r="BO228" t="str">
        <f ca="1">IF($BT228&lt;&gt;"",SUMIF($BD$3:$BD$1004,"="&amp;$BD228,INDIRECT(ADDRESS(3,BO$2,1,1)):INDIRECT(ADDRESS(1004,BO$2,1,1))),"")</f>
        <v/>
      </c>
      <c r="BP228" t="str">
        <f ca="1">IF($BT228&lt;&gt;"",SUMIF($BD$3:$BD$1004,"="&amp;$BD228,INDIRECT(ADDRESS(3,BP$2,1,1)):INDIRECT(ADDRESS(1004,BP$2,1,1))),"")</f>
        <v/>
      </c>
      <c r="BQ228" t="str">
        <f ca="1">IF($BT228&lt;&gt;"",SUMIF($BD$3:$BD$1004,"="&amp;$BD228,INDIRECT(ADDRESS(3,BQ$2,1,1)):INDIRECT(ADDRESS(1004,BQ$2,1,1))),"")</f>
        <v/>
      </c>
      <c r="BR228" t="str">
        <f ca="1">IF($BT228&lt;&gt;"",SUMIF($BD$3:$BD$1004,"="&amp;$BD228,INDIRECT(ADDRESS(3,BR$2,1,1)):INDIRECT(ADDRESS(1004,BR$2,1,1))),"")</f>
        <v/>
      </c>
      <c r="BS228" t="str">
        <f>IF($A228&lt;&gt;"",VLOOKUP(TRUNC(MID($A228,1,2),0),Plano_Contas!$H$3:$J$103,3,TRUE),"")</f>
        <v/>
      </c>
      <c r="BT228" t="str">
        <f t="shared" si="13"/>
        <v/>
      </c>
      <c r="BV228">
        <f>Empresas!C228</f>
        <v>0</v>
      </c>
    </row>
    <row r="229" spans="1:74" ht="13.5" hidden="1" thickBot="1" x14ac:dyDescent="0.25">
      <c r="A229" s="89"/>
      <c r="B229" s="52" t="str">
        <f>IF($A229&lt;&gt;"",VLOOKUP(""&amp;$A229,Plano_Contas!$A$3:$F$1003,6,0),"")</f>
        <v/>
      </c>
      <c r="C229" s="91"/>
      <c r="D229" s="111"/>
      <c r="E229" s="112">
        <v>0</v>
      </c>
      <c r="F229" s="87"/>
      <c r="G229" s="85"/>
      <c r="H229" s="111"/>
      <c r="I229" s="112">
        <v>0</v>
      </c>
      <c r="J229" s="87"/>
      <c r="K229" s="85"/>
      <c r="L229" s="111"/>
      <c r="M229" s="112">
        <v>0</v>
      </c>
      <c r="N229" s="87"/>
      <c r="O229" s="85"/>
      <c r="P229" s="111"/>
      <c r="Q229" s="112">
        <v>0</v>
      </c>
      <c r="R229" s="87"/>
      <c r="S229" s="85"/>
      <c r="T229" s="111"/>
      <c r="U229" s="112">
        <v>0</v>
      </c>
      <c r="V229" s="87"/>
      <c r="W229" s="85"/>
      <c r="X229" s="111"/>
      <c r="Y229" s="112">
        <v>0</v>
      </c>
      <c r="Z229" s="87"/>
      <c r="AA229" s="85"/>
      <c r="AB229" s="111"/>
      <c r="AC229" s="112">
        <v>0</v>
      </c>
      <c r="AD229" s="87"/>
      <c r="AE229" s="85"/>
      <c r="AF229" s="111"/>
      <c r="AG229" s="112">
        <v>0</v>
      </c>
      <c r="AH229" s="87"/>
      <c r="AI229" s="85"/>
      <c r="AJ229" s="111"/>
      <c r="AK229" s="112">
        <v>0</v>
      </c>
      <c r="AL229" s="87"/>
      <c r="AM229" s="85"/>
      <c r="AN229" s="111"/>
      <c r="AO229" s="112">
        <v>0</v>
      </c>
      <c r="AP229" s="87"/>
      <c r="AQ229" s="85"/>
      <c r="AR229" s="111"/>
      <c r="AS229" s="112">
        <v>0</v>
      </c>
      <c r="AT229" s="87"/>
      <c r="AU229" s="85"/>
      <c r="AV229" s="111"/>
      <c r="AW229" s="112">
        <v>0</v>
      </c>
      <c r="AX229" s="87"/>
      <c r="AY229" s="85"/>
      <c r="AZ229" s="267">
        <f t="shared" si="14"/>
        <v>0</v>
      </c>
      <c r="BA229" s="88">
        <f t="shared" si="11"/>
        <v>0</v>
      </c>
      <c r="BC229">
        <f>IF($A229&lt;&gt;"",COUNTIF($BD$3:$BD229,$BD229),0)</f>
        <v>0</v>
      </c>
      <c r="BD229" t="str">
        <f>IF($A229&lt;&gt;"",VLOOKUP(TRUNC(MID($A229,1,2),0),Plano_Contas!$H$3:$J$103,2,TRUE),"")</f>
        <v/>
      </c>
      <c r="BE229" s="201" t="str">
        <f t="shared" si="12"/>
        <v/>
      </c>
      <c r="BF229" t="str">
        <f ca="1">IF($BT229&lt;&gt;"",SUMIF($BD$3:$BD$1004,"="&amp;$BD229,INDIRECT(ADDRESS(3,BF$2,1,1)):INDIRECT(ADDRESS(1004,BF$2,1,1))),"")</f>
        <v/>
      </c>
      <c r="BG229" t="str">
        <f ca="1">IF($BT229&lt;&gt;"",SUMIF($BD$3:$BD$1004,"="&amp;$BD229,INDIRECT(ADDRESS(3,BG$2,1,1)):INDIRECT(ADDRESS(1004,BG$2,1,1))),"")</f>
        <v/>
      </c>
      <c r="BH229" t="str">
        <f ca="1">IF($BT229&lt;&gt;"",SUMIF($BD$3:$BD$1004,"="&amp;$BD229,INDIRECT(ADDRESS(3,BH$2,1,1)):INDIRECT(ADDRESS(1004,BH$2,1,1))),"")</f>
        <v/>
      </c>
      <c r="BI229" t="str">
        <f ca="1">IF($BT229&lt;&gt;"",SUMIF($BD$3:$BD$1004,"="&amp;$BD229,INDIRECT(ADDRESS(3,BI$2,1,1)):INDIRECT(ADDRESS(1004,BI$2,1,1))),"")</f>
        <v/>
      </c>
      <c r="BJ229" t="str">
        <f ca="1">IF($BT229&lt;&gt;"",SUMIF($BD$3:$BD$1004,"="&amp;$BD229,INDIRECT(ADDRESS(3,BJ$2,1,1)):INDIRECT(ADDRESS(1004,BJ$2,1,1))),"")</f>
        <v/>
      </c>
      <c r="BK229" t="str">
        <f ca="1">IF($BT229&lt;&gt;"",SUMIF($BD$3:$BD$1004,"="&amp;$BD229,INDIRECT(ADDRESS(3,BK$2,1,1)):INDIRECT(ADDRESS(1004,BK$2,1,1))),"")</f>
        <v/>
      </c>
      <c r="BL229" t="str">
        <f ca="1">IF($BT229&lt;&gt;"",SUMIF($BD$3:$BD$1004,"="&amp;$BD229,INDIRECT(ADDRESS(3,BL$2,1,1)):INDIRECT(ADDRESS(1004,BL$2,1,1))),"")</f>
        <v/>
      </c>
      <c r="BM229" t="str">
        <f ca="1">IF($BT229&lt;&gt;"",SUMIF($BD$3:$BD$1004,"="&amp;$BD229,INDIRECT(ADDRESS(3,BM$2,1,1)):INDIRECT(ADDRESS(1004,BM$2,1,1))),"")</f>
        <v/>
      </c>
      <c r="BN229" t="str">
        <f ca="1">IF($BT229&lt;&gt;"",SUMIF($BD$3:$BD$1004,"="&amp;$BD229,INDIRECT(ADDRESS(3,BN$2,1,1)):INDIRECT(ADDRESS(1004,BN$2,1,1))),"")</f>
        <v/>
      </c>
      <c r="BO229" t="str">
        <f ca="1">IF($BT229&lt;&gt;"",SUMIF($BD$3:$BD$1004,"="&amp;$BD229,INDIRECT(ADDRESS(3,BO$2,1,1)):INDIRECT(ADDRESS(1004,BO$2,1,1))),"")</f>
        <v/>
      </c>
      <c r="BP229" t="str">
        <f ca="1">IF($BT229&lt;&gt;"",SUMIF($BD$3:$BD$1004,"="&amp;$BD229,INDIRECT(ADDRESS(3,BP$2,1,1)):INDIRECT(ADDRESS(1004,BP$2,1,1))),"")</f>
        <v/>
      </c>
      <c r="BQ229" t="str">
        <f ca="1">IF($BT229&lt;&gt;"",SUMIF($BD$3:$BD$1004,"="&amp;$BD229,INDIRECT(ADDRESS(3,BQ$2,1,1)):INDIRECT(ADDRESS(1004,BQ$2,1,1))),"")</f>
        <v/>
      </c>
      <c r="BR229" t="str">
        <f ca="1">IF($BT229&lt;&gt;"",SUMIF($BD$3:$BD$1004,"="&amp;$BD229,INDIRECT(ADDRESS(3,BR$2,1,1)):INDIRECT(ADDRESS(1004,BR$2,1,1))),"")</f>
        <v/>
      </c>
      <c r="BS229" t="str">
        <f>IF($A229&lt;&gt;"",VLOOKUP(TRUNC(MID($A229,1,2),0),Plano_Contas!$H$3:$J$103,3,TRUE),"")</f>
        <v/>
      </c>
      <c r="BT229" t="str">
        <f t="shared" si="13"/>
        <v/>
      </c>
      <c r="BV229">
        <f>Empresas!C229</f>
        <v>0</v>
      </c>
    </row>
    <row r="230" spans="1:74" ht="13.5" hidden="1" thickBot="1" x14ac:dyDescent="0.25">
      <c r="A230" s="89"/>
      <c r="B230" s="52" t="str">
        <f>IF($A230&lt;&gt;"",VLOOKUP(""&amp;$A230,Plano_Contas!$A$3:$F$1003,6,0),"")</f>
        <v/>
      </c>
      <c r="C230" s="91"/>
      <c r="D230" s="111"/>
      <c r="E230" s="112">
        <v>0</v>
      </c>
      <c r="F230" s="87"/>
      <c r="G230" s="85"/>
      <c r="H230" s="111"/>
      <c r="I230" s="112">
        <v>0</v>
      </c>
      <c r="J230" s="87"/>
      <c r="K230" s="85"/>
      <c r="L230" s="111"/>
      <c r="M230" s="112">
        <v>0</v>
      </c>
      <c r="N230" s="87"/>
      <c r="O230" s="85"/>
      <c r="P230" s="111"/>
      <c r="Q230" s="112">
        <v>0</v>
      </c>
      <c r="R230" s="87"/>
      <c r="S230" s="85"/>
      <c r="T230" s="111"/>
      <c r="U230" s="112">
        <v>0</v>
      </c>
      <c r="V230" s="87"/>
      <c r="W230" s="85"/>
      <c r="X230" s="111"/>
      <c r="Y230" s="112">
        <v>0</v>
      </c>
      <c r="Z230" s="87"/>
      <c r="AA230" s="85"/>
      <c r="AB230" s="111"/>
      <c r="AC230" s="112">
        <v>0</v>
      </c>
      <c r="AD230" s="87"/>
      <c r="AE230" s="85"/>
      <c r="AF230" s="111"/>
      <c r="AG230" s="112">
        <v>0</v>
      </c>
      <c r="AH230" s="87"/>
      <c r="AI230" s="85"/>
      <c r="AJ230" s="111"/>
      <c r="AK230" s="112">
        <v>0</v>
      </c>
      <c r="AL230" s="87"/>
      <c r="AM230" s="85"/>
      <c r="AN230" s="111"/>
      <c r="AO230" s="112">
        <v>0</v>
      </c>
      <c r="AP230" s="87"/>
      <c r="AQ230" s="85"/>
      <c r="AR230" s="111"/>
      <c r="AS230" s="112">
        <v>0</v>
      </c>
      <c r="AT230" s="87"/>
      <c r="AU230" s="85"/>
      <c r="AV230" s="111"/>
      <c r="AW230" s="112">
        <v>0</v>
      </c>
      <c r="AX230" s="87"/>
      <c r="AY230" s="85"/>
      <c r="AZ230" s="267">
        <f t="shared" si="14"/>
        <v>0</v>
      </c>
      <c r="BA230" s="88">
        <f t="shared" si="11"/>
        <v>0</v>
      </c>
      <c r="BC230">
        <f>IF($A230&lt;&gt;"",COUNTIF($BD$3:$BD230,$BD230),0)</f>
        <v>0</v>
      </c>
      <c r="BD230" t="str">
        <f>IF($A230&lt;&gt;"",VLOOKUP(TRUNC(MID($A230,1,2),0),Plano_Contas!$H$3:$J$103,2,TRUE),"")</f>
        <v/>
      </c>
      <c r="BE230" s="201" t="str">
        <f t="shared" si="12"/>
        <v/>
      </c>
      <c r="BF230" t="str">
        <f ca="1">IF($BT230&lt;&gt;"",SUMIF($BD$3:$BD$1004,"="&amp;$BD230,INDIRECT(ADDRESS(3,BF$2,1,1)):INDIRECT(ADDRESS(1004,BF$2,1,1))),"")</f>
        <v/>
      </c>
      <c r="BG230" t="str">
        <f ca="1">IF($BT230&lt;&gt;"",SUMIF($BD$3:$BD$1004,"="&amp;$BD230,INDIRECT(ADDRESS(3,BG$2,1,1)):INDIRECT(ADDRESS(1004,BG$2,1,1))),"")</f>
        <v/>
      </c>
      <c r="BH230" t="str">
        <f ca="1">IF($BT230&lt;&gt;"",SUMIF($BD$3:$BD$1004,"="&amp;$BD230,INDIRECT(ADDRESS(3,BH$2,1,1)):INDIRECT(ADDRESS(1004,BH$2,1,1))),"")</f>
        <v/>
      </c>
      <c r="BI230" t="str">
        <f ca="1">IF($BT230&lt;&gt;"",SUMIF($BD$3:$BD$1004,"="&amp;$BD230,INDIRECT(ADDRESS(3,BI$2,1,1)):INDIRECT(ADDRESS(1004,BI$2,1,1))),"")</f>
        <v/>
      </c>
      <c r="BJ230" t="str">
        <f ca="1">IF($BT230&lt;&gt;"",SUMIF($BD$3:$BD$1004,"="&amp;$BD230,INDIRECT(ADDRESS(3,BJ$2,1,1)):INDIRECT(ADDRESS(1004,BJ$2,1,1))),"")</f>
        <v/>
      </c>
      <c r="BK230" t="str">
        <f ca="1">IF($BT230&lt;&gt;"",SUMIF($BD$3:$BD$1004,"="&amp;$BD230,INDIRECT(ADDRESS(3,BK$2,1,1)):INDIRECT(ADDRESS(1004,BK$2,1,1))),"")</f>
        <v/>
      </c>
      <c r="BL230" t="str">
        <f ca="1">IF($BT230&lt;&gt;"",SUMIF($BD$3:$BD$1004,"="&amp;$BD230,INDIRECT(ADDRESS(3,BL$2,1,1)):INDIRECT(ADDRESS(1004,BL$2,1,1))),"")</f>
        <v/>
      </c>
      <c r="BM230" t="str">
        <f ca="1">IF($BT230&lt;&gt;"",SUMIF($BD$3:$BD$1004,"="&amp;$BD230,INDIRECT(ADDRESS(3,BM$2,1,1)):INDIRECT(ADDRESS(1004,BM$2,1,1))),"")</f>
        <v/>
      </c>
      <c r="BN230" t="str">
        <f ca="1">IF($BT230&lt;&gt;"",SUMIF($BD$3:$BD$1004,"="&amp;$BD230,INDIRECT(ADDRESS(3,BN$2,1,1)):INDIRECT(ADDRESS(1004,BN$2,1,1))),"")</f>
        <v/>
      </c>
      <c r="BO230" t="str">
        <f ca="1">IF($BT230&lt;&gt;"",SUMIF($BD$3:$BD$1004,"="&amp;$BD230,INDIRECT(ADDRESS(3,BO$2,1,1)):INDIRECT(ADDRESS(1004,BO$2,1,1))),"")</f>
        <v/>
      </c>
      <c r="BP230" t="str">
        <f ca="1">IF($BT230&lt;&gt;"",SUMIF($BD$3:$BD$1004,"="&amp;$BD230,INDIRECT(ADDRESS(3,BP$2,1,1)):INDIRECT(ADDRESS(1004,BP$2,1,1))),"")</f>
        <v/>
      </c>
      <c r="BQ230" t="str">
        <f ca="1">IF($BT230&lt;&gt;"",SUMIF($BD$3:$BD$1004,"="&amp;$BD230,INDIRECT(ADDRESS(3,BQ$2,1,1)):INDIRECT(ADDRESS(1004,BQ$2,1,1))),"")</f>
        <v/>
      </c>
      <c r="BR230" t="str">
        <f ca="1">IF($BT230&lt;&gt;"",SUMIF($BD$3:$BD$1004,"="&amp;$BD230,INDIRECT(ADDRESS(3,BR$2,1,1)):INDIRECT(ADDRESS(1004,BR$2,1,1))),"")</f>
        <v/>
      </c>
      <c r="BS230" t="str">
        <f>IF($A230&lt;&gt;"",VLOOKUP(TRUNC(MID($A230,1,2),0),Plano_Contas!$H$3:$J$103,3,TRUE),"")</f>
        <v/>
      </c>
      <c r="BT230" t="str">
        <f t="shared" si="13"/>
        <v/>
      </c>
      <c r="BV230">
        <f>Empresas!C230</f>
        <v>0</v>
      </c>
    </row>
    <row r="231" spans="1:74" ht="13.5" hidden="1" thickBot="1" x14ac:dyDescent="0.25">
      <c r="A231" s="89"/>
      <c r="B231" s="52" t="str">
        <f>IF($A231&lt;&gt;"",VLOOKUP(""&amp;$A231,Plano_Contas!$A$3:$F$1003,6,0),"")</f>
        <v/>
      </c>
      <c r="C231" s="91"/>
      <c r="D231" s="111"/>
      <c r="E231" s="112">
        <v>0</v>
      </c>
      <c r="F231" s="87"/>
      <c r="G231" s="85"/>
      <c r="H231" s="111"/>
      <c r="I231" s="112">
        <v>0</v>
      </c>
      <c r="J231" s="87"/>
      <c r="K231" s="85"/>
      <c r="L231" s="111"/>
      <c r="M231" s="112">
        <v>0</v>
      </c>
      <c r="N231" s="87"/>
      <c r="O231" s="85"/>
      <c r="P231" s="111"/>
      <c r="Q231" s="112">
        <v>0</v>
      </c>
      <c r="R231" s="87"/>
      <c r="S231" s="85"/>
      <c r="T231" s="111"/>
      <c r="U231" s="112">
        <v>0</v>
      </c>
      <c r="V231" s="87"/>
      <c r="W231" s="85"/>
      <c r="X231" s="111"/>
      <c r="Y231" s="112">
        <v>0</v>
      </c>
      <c r="Z231" s="87"/>
      <c r="AA231" s="85"/>
      <c r="AB231" s="111"/>
      <c r="AC231" s="112">
        <v>0</v>
      </c>
      <c r="AD231" s="87"/>
      <c r="AE231" s="85"/>
      <c r="AF231" s="111"/>
      <c r="AG231" s="112">
        <v>0</v>
      </c>
      <c r="AH231" s="87"/>
      <c r="AI231" s="85"/>
      <c r="AJ231" s="111"/>
      <c r="AK231" s="112">
        <v>0</v>
      </c>
      <c r="AL231" s="87"/>
      <c r="AM231" s="85"/>
      <c r="AN231" s="111"/>
      <c r="AO231" s="112">
        <v>0</v>
      </c>
      <c r="AP231" s="87"/>
      <c r="AQ231" s="85"/>
      <c r="AR231" s="111"/>
      <c r="AS231" s="112">
        <v>0</v>
      </c>
      <c r="AT231" s="87"/>
      <c r="AU231" s="85"/>
      <c r="AV231" s="111"/>
      <c r="AW231" s="112">
        <v>0</v>
      </c>
      <c r="AX231" s="87"/>
      <c r="AY231" s="85"/>
      <c r="AZ231" s="267">
        <f t="shared" si="14"/>
        <v>0</v>
      </c>
      <c r="BA231" s="88">
        <f t="shared" si="11"/>
        <v>0</v>
      </c>
      <c r="BC231">
        <f>IF($A231&lt;&gt;"",COUNTIF($BD$3:$BD231,$BD231),0)</f>
        <v>0</v>
      </c>
      <c r="BD231" t="str">
        <f>IF($A231&lt;&gt;"",VLOOKUP(TRUNC(MID($A231,1,2),0),Plano_Contas!$H$3:$J$103,2,TRUE),"")</f>
        <v/>
      </c>
      <c r="BE231" s="201" t="str">
        <f t="shared" si="12"/>
        <v/>
      </c>
      <c r="BF231" t="str">
        <f ca="1">IF($BT231&lt;&gt;"",SUMIF($BD$3:$BD$1004,"="&amp;$BD231,INDIRECT(ADDRESS(3,BF$2,1,1)):INDIRECT(ADDRESS(1004,BF$2,1,1))),"")</f>
        <v/>
      </c>
      <c r="BG231" t="str">
        <f ca="1">IF($BT231&lt;&gt;"",SUMIF($BD$3:$BD$1004,"="&amp;$BD231,INDIRECT(ADDRESS(3,BG$2,1,1)):INDIRECT(ADDRESS(1004,BG$2,1,1))),"")</f>
        <v/>
      </c>
      <c r="BH231" t="str">
        <f ca="1">IF($BT231&lt;&gt;"",SUMIF($BD$3:$BD$1004,"="&amp;$BD231,INDIRECT(ADDRESS(3,BH$2,1,1)):INDIRECT(ADDRESS(1004,BH$2,1,1))),"")</f>
        <v/>
      </c>
      <c r="BI231" t="str">
        <f ca="1">IF($BT231&lt;&gt;"",SUMIF($BD$3:$BD$1004,"="&amp;$BD231,INDIRECT(ADDRESS(3,BI$2,1,1)):INDIRECT(ADDRESS(1004,BI$2,1,1))),"")</f>
        <v/>
      </c>
      <c r="BJ231" t="str">
        <f ca="1">IF($BT231&lt;&gt;"",SUMIF($BD$3:$BD$1004,"="&amp;$BD231,INDIRECT(ADDRESS(3,BJ$2,1,1)):INDIRECT(ADDRESS(1004,BJ$2,1,1))),"")</f>
        <v/>
      </c>
      <c r="BK231" t="str">
        <f ca="1">IF($BT231&lt;&gt;"",SUMIF($BD$3:$BD$1004,"="&amp;$BD231,INDIRECT(ADDRESS(3,BK$2,1,1)):INDIRECT(ADDRESS(1004,BK$2,1,1))),"")</f>
        <v/>
      </c>
      <c r="BL231" t="str">
        <f ca="1">IF($BT231&lt;&gt;"",SUMIF($BD$3:$BD$1004,"="&amp;$BD231,INDIRECT(ADDRESS(3,BL$2,1,1)):INDIRECT(ADDRESS(1004,BL$2,1,1))),"")</f>
        <v/>
      </c>
      <c r="BM231" t="str">
        <f ca="1">IF($BT231&lt;&gt;"",SUMIF($BD$3:$BD$1004,"="&amp;$BD231,INDIRECT(ADDRESS(3,BM$2,1,1)):INDIRECT(ADDRESS(1004,BM$2,1,1))),"")</f>
        <v/>
      </c>
      <c r="BN231" t="str">
        <f ca="1">IF($BT231&lt;&gt;"",SUMIF($BD$3:$BD$1004,"="&amp;$BD231,INDIRECT(ADDRESS(3,BN$2,1,1)):INDIRECT(ADDRESS(1004,BN$2,1,1))),"")</f>
        <v/>
      </c>
      <c r="BO231" t="str">
        <f ca="1">IF($BT231&lt;&gt;"",SUMIF($BD$3:$BD$1004,"="&amp;$BD231,INDIRECT(ADDRESS(3,BO$2,1,1)):INDIRECT(ADDRESS(1004,BO$2,1,1))),"")</f>
        <v/>
      </c>
      <c r="BP231" t="str">
        <f ca="1">IF($BT231&lt;&gt;"",SUMIF($BD$3:$BD$1004,"="&amp;$BD231,INDIRECT(ADDRESS(3,BP$2,1,1)):INDIRECT(ADDRESS(1004,BP$2,1,1))),"")</f>
        <v/>
      </c>
      <c r="BQ231" t="str">
        <f ca="1">IF($BT231&lt;&gt;"",SUMIF($BD$3:$BD$1004,"="&amp;$BD231,INDIRECT(ADDRESS(3,BQ$2,1,1)):INDIRECT(ADDRESS(1004,BQ$2,1,1))),"")</f>
        <v/>
      </c>
      <c r="BR231" t="str">
        <f ca="1">IF($BT231&lt;&gt;"",SUMIF($BD$3:$BD$1004,"="&amp;$BD231,INDIRECT(ADDRESS(3,BR$2,1,1)):INDIRECT(ADDRESS(1004,BR$2,1,1))),"")</f>
        <v/>
      </c>
      <c r="BS231" t="str">
        <f>IF($A231&lt;&gt;"",VLOOKUP(TRUNC(MID($A231,1,2),0),Plano_Contas!$H$3:$J$103,3,TRUE),"")</f>
        <v/>
      </c>
      <c r="BT231" t="str">
        <f t="shared" si="13"/>
        <v/>
      </c>
      <c r="BV231">
        <f>Empresas!C231</f>
        <v>0</v>
      </c>
    </row>
    <row r="232" spans="1:74" ht="13.5" hidden="1" thickBot="1" x14ac:dyDescent="0.25">
      <c r="A232" s="89"/>
      <c r="B232" s="52" t="str">
        <f>IF($A232&lt;&gt;"",VLOOKUP(""&amp;$A232,Plano_Contas!$A$3:$F$1003,6,0),"")</f>
        <v/>
      </c>
      <c r="C232" s="91"/>
      <c r="D232" s="111"/>
      <c r="E232" s="112">
        <v>0</v>
      </c>
      <c r="F232" s="87"/>
      <c r="G232" s="85"/>
      <c r="H232" s="111"/>
      <c r="I232" s="112">
        <v>0</v>
      </c>
      <c r="J232" s="87"/>
      <c r="K232" s="85"/>
      <c r="L232" s="111"/>
      <c r="M232" s="112">
        <v>0</v>
      </c>
      <c r="N232" s="87"/>
      <c r="O232" s="85"/>
      <c r="P232" s="111"/>
      <c r="Q232" s="112">
        <v>0</v>
      </c>
      <c r="R232" s="87"/>
      <c r="S232" s="85"/>
      <c r="T232" s="111"/>
      <c r="U232" s="112">
        <v>0</v>
      </c>
      <c r="V232" s="87"/>
      <c r="W232" s="85"/>
      <c r="X232" s="111"/>
      <c r="Y232" s="112">
        <v>0</v>
      </c>
      <c r="Z232" s="87"/>
      <c r="AA232" s="85"/>
      <c r="AB232" s="111"/>
      <c r="AC232" s="112">
        <v>0</v>
      </c>
      <c r="AD232" s="87"/>
      <c r="AE232" s="85"/>
      <c r="AF232" s="111"/>
      <c r="AG232" s="112">
        <v>0</v>
      </c>
      <c r="AH232" s="87"/>
      <c r="AI232" s="85"/>
      <c r="AJ232" s="111"/>
      <c r="AK232" s="112">
        <v>0</v>
      </c>
      <c r="AL232" s="87"/>
      <c r="AM232" s="85"/>
      <c r="AN232" s="111"/>
      <c r="AO232" s="112">
        <v>0</v>
      </c>
      <c r="AP232" s="87"/>
      <c r="AQ232" s="85"/>
      <c r="AR232" s="111"/>
      <c r="AS232" s="112">
        <v>0</v>
      </c>
      <c r="AT232" s="87"/>
      <c r="AU232" s="85"/>
      <c r="AV232" s="111"/>
      <c r="AW232" s="112">
        <v>0</v>
      </c>
      <c r="AX232" s="87"/>
      <c r="AY232" s="85"/>
      <c r="AZ232" s="267">
        <f t="shared" si="14"/>
        <v>0</v>
      </c>
      <c r="BA232" s="88">
        <f t="shared" si="11"/>
        <v>0</v>
      </c>
      <c r="BC232">
        <f>IF($A232&lt;&gt;"",COUNTIF($BD$3:$BD232,$BD232),0)</f>
        <v>0</v>
      </c>
      <c r="BD232" t="str">
        <f>IF($A232&lt;&gt;"",VLOOKUP(TRUNC(MID($A232,1,2),0),Plano_Contas!$H$3:$J$103,2,TRUE),"")</f>
        <v/>
      </c>
      <c r="BE232" s="201" t="str">
        <f t="shared" si="12"/>
        <v/>
      </c>
      <c r="BF232" t="str">
        <f ca="1">IF($BT232&lt;&gt;"",SUMIF($BD$3:$BD$1004,"="&amp;$BD232,INDIRECT(ADDRESS(3,BF$2,1,1)):INDIRECT(ADDRESS(1004,BF$2,1,1))),"")</f>
        <v/>
      </c>
      <c r="BG232" t="str">
        <f ca="1">IF($BT232&lt;&gt;"",SUMIF($BD$3:$BD$1004,"="&amp;$BD232,INDIRECT(ADDRESS(3,BG$2,1,1)):INDIRECT(ADDRESS(1004,BG$2,1,1))),"")</f>
        <v/>
      </c>
      <c r="BH232" t="str">
        <f ca="1">IF($BT232&lt;&gt;"",SUMIF($BD$3:$BD$1004,"="&amp;$BD232,INDIRECT(ADDRESS(3,BH$2,1,1)):INDIRECT(ADDRESS(1004,BH$2,1,1))),"")</f>
        <v/>
      </c>
      <c r="BI232" t="str">
        <f ca="1">IF($BT232&lt;&gt;"",SUMIF($BD$3:$BD$1004,"="&amp;$BD232,INDIRECT(ADDRESS(3,BI$2,1,1)):INDIRECT(ADDRESS(1004,BI$2,1,1))),"")</f>
        <v/>
      </c>
      <c r="BJ232" t="str">
        <f ca="1">IF($BT232&lt;&gt;"",SUMIF($BD$3:$BD$1004,"="&amp;$BD232,INDIRECT(ADDRESS(3,BJ$2,1,1)):INDIRECT(ADDRESS(1004,BJ$2,1,1))),"")</f>
        <v/>
      </c>
      <c r="BK232" t="str">
        <f ca="1">IF($BT232&lt;&gt;"",SUMIF($BD$3:$BD$1004,"="&amp;$BD232,INDIRECT(ADDRESS(3,BK$2,1,1)):INDIRECT(ADDRESS(1004,BK$2,1,1))),"")</f>
        <v/>
      </c>
      <c r="BL232" t="str">
        <f ca="1">IF($BT232&lt;&gt;"",SUMIF($BD$3:$BD$1004,"="&amp;$BD232,INDIRECT(ADDRESS(3,BL$2,1,1)):INDIRECT(ADDRESS(1004,BL$2,1,1))),"")</f>
        <v/>
      </c>
      <c r="BM232" t="str">
        <f ca="1">IF($BT232&lt;&gt;"",SUMIF($BD$3:$BD$1004,"="&amp;$BD232,INDIRECT(ADDRESS(3,BM$2,1,1)):INDIRECT(ADDRESS(1004,BM$2,1,1))),"")</f>
        <v/>
      </c>
      <c r="BN232" t="str">
        <f ca="1">IF($BT232&lt;&gt;"",SUMIF($BD$3:$BD$1004,"="&amp;$BD232,INDIRECT(ADDRESS(3,BN$2,1,1)):INDIRECT(ADDRESS(1004,BN$2,1,1))),"")</f>
        <v/>
      </c>
      <c r="BO232" t="str">
        <f ca="1">IF($BT232&lt;&gt;"",SUMIF($BD$3:$BD$1004,"="&amp;$BD232,INDIRECT(ADDRESS(3,BO$2,1,1)):INDIRECT(ADDRESS(1004,BO$2,1,1))),"")</f>
        <v/>
      </c>
      <c r="BP232" t="str">
        <f ca="1">IF($BT232&lt;&gt;"",SUMIF($BD$3:$BD$1004,"="&amp;$BD232,INDIRECT(ADDRESS(3,BP$2,1,1)):INDIRECT(ADDRESS(1004,BP$2,1,1))),"")</f>
        <v/>
      </c>
      <c r="BQ232" t="str">
        <f ca="1">IF($BT232&lt;&gt;"",SUMIF($BD$3:$BD$1004,"="&amp;$BD232,INDIRECT(ADDRESS(3,BQ$2,1,1)):INDIRECT(ADDRESS(1004,BQ$2,1,1))),"")</f>
        <v/>
      </c>
      <c r="BR232" t="str">
        <f ca="1">IF($BT232&lt;&gt;"",SUMIF($BD$3:$BD$1004,"="&amp;$BD232,INDIRECT(ADDRESS(3,BR$2,1,1)):INDIRECT(ADDRESS(1004,BR$2,1,1))),"")</f>
        <v/>
      </c>
      <c r="BS232" t="str">
        <f>IF($A232&lt;&gt;"",VLOOKUP(TRUNC(MID($A232,1,2),0),Plano_Contas!$H$3:$J$103,3,TRUE),"")</f>
        <v/>
      </c>
      <c r="BT232" t="str">
        <f t="shared" si="13"/>
        <v/>
      </c>
      <c r="BV232">
        <f>Empresas!C232</f>
        <v>0</v>
      </c>
    </row>
    <row r="233" spans="1:74" ht="13.5" hidden="1" thickBot="1" x14ac:dyDescent="0.25">
      <c r="A233" s="89"/>
      <c r="B233" s="52" t="str">
        <f>IF($A233&lt;&gt;"",VLOOKUP(""&amp;$A233,Plano_Contas!$A$3:$F$1003,6,0),"")</f>
        <v/>
      </c>
      <c r="C233" s="91"/>
      <c r="D233" s="111"/>
      <c r="E233" s="112">
        <v>0</v>
      </c>
      <c r="F233" s="87"/>
      <c r="G233" s="85"/>
      <c r="H233" s="111"/>
      <c r="I233" s="112">
        <v>0</v>
      </c>
      <c r="J233" s="87"/>
      <c r="K233" s="85"/>
      <c r="L233" s="111"/>
      <c r="M233" s="112">
        <v>0</v>
      </c>
      <c r="N233" s="87"/>
      <c r="O233" s="85"/>
      <c r="P233" s="111"/>
      <c r="Q233" s="112">
        <v>0</v>
      </c>
      <c r="R233" s="87"/>
      <c r="S233" s="85"/>
      <c r="T233" s="111"/>
      <c r="U233" s="112">
        <v>0</v>
      </c>
      <c r="V233" s="87"/>
      <c r="W233" s="85"/>
      <c r="X233" s="111"/>
      <c r="Y233" s="112">
        <v>0</v>
      </c>
      <c r="Z233" s="87"/>
      <c r="AA233" s="85"/>
      <c r="AB233" s="111"/>
      <c r="AC233" s="112">
        <v>0</v>
      </c>
      <c r="AD233" s="87"/>
      <c r="AE233" s="85"/>
      <c r="AF233" s="111"/>
      <c r="AG233" s="112">
        <v>0</v>
      </c>
      <c r="AH233" s="87"/>
      <c r="AI233" s="85"/>
      <c r="AJ233" s="111"/>
      <c r="AK233" s="112">
        <v>0</v>
      </c>
      <c r="AL233" s="87"/>
      <c r="AM233" s="85"/>
      <c r="AN233" s="111"/>
      <c r="AO233" s="112">
        <v>0</v>
      </c>
      <c r="AP233" s="87"/>
      <c r="AQ233" s="85"/>
      <c r="AR233" s="111"/>
      <c r="AS233" s="112">
        <v>0</v>
      </c>
      <c r="AT233" s="87"/>
      <c r="AU233" s="85"/>
      <c r="AV233" s="111"/>
      <c r="AW233" s="112">
        <v>0</v>
      </c>
      <c r="AX233" s="87"/>
      <c r="AY233" s="85"/>
      <c r="AZ233" s="267">
        <f t="shared" si="14"/>
        <v>0</v>
      </c>
      <c r="BA233" s="88">
        <f t="shared" si="11"/>
        <v>0</v>
      </c>
      <c r="BC233">
        <f>IF($A233&lt;&gt;"",COUNTIF($BD$3:$BD233,$BD233),0)</f>
        <v>0</v>
      </c>
      <c r="BD233" t="str">
        <f>IF($A233&lt;&gt;"",VLOOKUP(TRUNC(MID($A233,1,2),0),Plano_Contas!$H$3:$J$103,2,TRUE),"")</f>
        <v/>
      </c>
      <c r="BE233" s="201" t="str">
        <f t="shared" si="12"/>
        <v/>
      </c>
      <c r="BF233" t="str">
        <f ca="1">IF($BT233&lt;&gt;"",SUMIF($BD$3:$BD$1004,"="&amp;$BD233,INDIRECT(ADDRESS(3,BF$2,1,1)):INDIRECT(ADDRESS(1004,BF$2,1,1))),"")</f>
        <v/>
      </c>
      <c r="BG233" t="str">
        <f ca="1">IF($BT233&lt;&gt;"",SUMIF($BD$3:$BD$1004,"="&amp;$BD233,INDIRECT(ADDRESS(3,BG$2,1,1)):INDIRECT(ADDRESS(1004,BG$2,1,1))),"")</f>
        <v/>
      </c>
      <c r="BH233" t="str">
        <f ca="1">IF($BT233&lt;&gt;"",SUMIF($BD$3:$BD$1004,"="&amp;$BD233,INDIRECT(ADDRESS(3,BH$2,1,1)):INDIRECT(ADDRESS(1004,BH$2,1,1))),"")</f>
        <v/>
      </c>
      <c r="BI233" t="str">
        <f ca="1">IF($BT233&lt;&gt;"",SUMIF($BD$3:$BD$1004,"="&amp;$BD233,INDIRECT(ADDRESS(3,BI$2,1,1)):INDIRECT(ADDRESS(1004,BI$2,1,1))),"")</f>
        <v/>
      </c>
      <c r="BJ233" t="str">
        <f ca="1">IF($BT233&lt;&gt;"",SUMIF($BD$3:$BD$1004,"="&amp;$BD233,INDIRECT(ADDRESS(3,BJ$2,1,1)):INDIRECT(ADDRESS(1004,BJ$2,1,1))),"")</f>
        <v/>
      </c>
      <c r="BK233" t="str">
        <f ca="1">IF($BT233&lt;&gt;"",SUMIF($BD$3:$BD$1004,"="&amp;$BD233,INDIRECT(ADDRESS(3,BK$2,1,1)):INDIRECT(ADDRESS(1004,BK$2,1,1))),"")</f>
        <v/>
      </c>
      <c r="BL233" t="str">
        <f ca="1">IF($BT233&lt;&gt;"",SUMIF($BD$3:$BD$1004,"="&amp;$BD233,INDIRECT(ADDRESS(3,BL$2,1,1)):INDIRECT(ADDRESS(1004,BL$2,1,1))),"")</f>
        <v/>
      </c>
      <c r="BM233" t="str">
        <f ca="1">IF($BT233&lt;&gt;"",SUMIF($BD$3:$BD$1004,"="&amp;$BD233,INDIRECT(ADDRESS(3,BM$2,1,1)):INDIRECT(ADDRESS(1004,BM$2,1,1))),"")</f>
        <v/>
      </c>
      <c r="BN233" t="str">
        <f ca="1">IF($BT233&lt;&gt;"",SUMIF($BD$3:$BD$1004,"="&amp;$BD233,INDIRECT(ADDRESS(3,BN$2,1,1)):INDIRECT(ADDRESS(1004,BN$2,1,1))),"")</f>
        <v/>
      </c>
      <c r="BO233" t="str">
        <f ca="1">IF($BT233&lt;&gt;"",SUMIF($BD$3:$BD$1004,"="&amp;$BD233,INDIRECT(ADDRESS(3,BO$2,1,1)):INDIRECT(ADDRESS(1004,BO$2,1,1))),"")</f>
        <v/>
      </c>
      <c r="BP233" t="str">
        <f ca="1">IF($BT233&lt;&gt;"",SUMIF($BD$3:$BD$1004,"="&amp;$BD233,INDIRECT(ADDRESS(3,BP$2,1,1)):INDIRECT(ADDRESS(1004,BP$2,1,1))),"")</f>
        <v/>
      </c>
      <c r="BQ233" t="str">
        <f ca="1">IF($BT233&lt;&gt;"",SUMIF($BD$3:$BD$1004,"="&amp;$BD233,INDIRECT(ADDRESS(3,BQ$2,1,1)):INDIRECT(ADDRESS(1004,BQ$2,1,1))),"")</f>
        <v/>
      </c>
      <c r="BR233" t="str">
        <f ca="1">IF($BT233&lt;&gt;"",SUMIF($BD$3:$BD$1004,"="&amp;$BD233,INDIRECT(ADDRESS(3,BR$2,1,1)):INDIRECT(ADDRESS(1004,BR$2,1,1))),"")</f>
        <v/>
      </c>
      <c r="BS233" t="str">
        <f>IF($A233&lt;&gt;"",VLOOKUP(TRUNC(MID($A233,1,2),0),Plano_Contas!$H$3:$J$103,3,TRUE),"")</f>
        <v/>
      </c>
      <c r="BT233" t="str">
        <f t="shared" si="13"/>
        <v/>
      </c>
      <c r="BV233">
        <f>Empresas!C233</f>
        <v>0</v>
      </c>
    </row>
    <row r="234" spans="1:74" ht="13.5" hidden="1" thickBot="1" x14ac:dyDescent="0.25">
      <c r="A234" s="89"/>
      <c r="B234" s="52" t="str">
        <f>IF($A234&lt;&gt;"",VLOOKUP(""&amp;$A234,Plano_Contas!$A$3:$F$1003,6,0),"")</f>
        <v/>
      </c>
      <c r="C234" s="91"/>
      <c r="D234" s="111"/>
      <c r="E234" s="112">
        <v>0</v>
      </c>
      <c r="F234" s="87"/>
      <c r="G234" s="85"/>
      <c r="H234" s="111"/>
      <c r="I234" s="112">
        <v>0</v>
      </c>
      <c r="J234" s="87"/>
      <c r="K234" s="85"/>
      <c r="L234" s="111"/>
      <c r="M234" s="112">
        <v>0</v>
      </c>
      <c r="N234" s="87"/>
      <c r="O234" s="85"/>
      <c r="P234" s="111"/>
      <c r="Q234" s="112">
        <v>0</v>
      </c>
      <c r="R234" s="87"/>
      <c r="S234" s="85"/>
      <c r="T234" s="111"/>
      <c r="U234" s="112">
        <v>0</v>
      </c>
      <c r="V234" s="87"/>
      <c r="W234" s="85"/>
      <c r="X234" s="111"/>
      <c r="Y234" s="112">
        <v>0</v>
      </c>
      <c r="Z234" s="87"/>
      <c r="AA234" s="85"/>
      <c r="AB234" s="111"/>
      <c r="AC234" s="112">
        <v>0</v>
      </c>
      <c r="AD234" s="87"/>
      <c r="AE234" s="85"/>
      <c r="AF234" s="111"/>
      <c r="AG234" s="112">
        <v>0</v>
      </c>
      <c r="AH234" s="87"/>
      <c r="AI234" s="85"/>
      <c r="AJ234" s="111"/>
      <c r="AK234" s="112">
        <v>0</v>
      </c>
      <c r="AL234" s="87"/>
      <c r="AM234" s="85"/>
      <c r="AN234" s="111"/>
      <c r="AO234" s="112">
        <v>0</v>
      </c>
      <c r="AP234" s="87"/>
      <c r="AQ234" s="85"/>
      <c r="AR234" s="111"/>
      <c r="AS234" s="112">
        <v>0</v>
      </c>
      <c r="AT234" s="87"/>
      <c r="AU234" s="85"/>
      <c r="AV234" s="111"/>
      <c r="AW234" s="112">
        <v>0</v>
      </c>
      <c r="AX234" s="87"/>
      <c r="AY234" s="85"/>
      <c r="AZ234" s="267">
        <f t="shared" si="14"/>
        <v>0</v>
      </c>
      <c r="BA234" s="88">
        <f t="shared" si="11"/>
        <v>0</v>
      </c>
      <c r="BC234">
        <f>IF($A234&lt;&gt;"",COUNTIF($BD$3:$BD234,$BD234),0)</f>
        <v>0</v>
      </c>
      <c r="BD234" t="str">
        <f>IF($A234&lt;&gt;"",VLOOKUP(TRUNC(MID($A234,1,2),0),Plano_Contas!$H$3:$J$103,2,TRUE),"")</f>
        <v/>
      </c>
      <c r="BE234" s="201" t="str">
        <f t="shared" si="12"/>
        <v/>
      </c>
      <c r="BF234" t="str">
        <f ca="1">IF($BT234&lt;&gt;"",SUMIF($BD$3:$BD$1004,"="&amp;$BD234,INDIRECT(ADDRESS(3,BF$2,1,1)):INDIRECT(ADDRESS(1004,BF$2,1,1))),"")</f>
        <v/>
      </c>
      <c r="BG234" t="str">
        <f ca="1">IF($BT234&lt;&gt;"",SUMIF($BD$3:$BD$1004,"="&amp;$BD234,INDIRECT(ADDRESS(3,BG$2,1,1)):INDIRECT(ADDRESS(1004,BG$2,1,1))),"")</f>
        <v/>
      </c>
      <c r="BH234" t="str">
        <f ca="1">IF($BT234&lt;&gt;"",SUMIF($BD$3:$BD$1004,"="&amp;$BD234,INDIRECT(ADDRESS(3,BH$2,1,1)):INDIRECT(ADDRESS(1004,BH$2,1,1))),"")</f>
        <v/>
      </c>
      <c r="BI234" t="str">
        <f ca="1">IF($BT234&lt;&gt;"",SUMIF($BD$3:$BD$1004,"="&amp;$BD234,INDIRECT(ADDRESS(3,BI$2,1,1)):INDIRECT(ADDRESS(1004,BI$2,1,1))),"")</f>
        <v/>
      </c>
      <c r="BJ234" t="str">
        <f ca="1">IF($BT234&lt;&gt;"",SUMIF($BD$3:$BD$1004,"="&amp;$BD234,INDIRECT(ADDRESS(3,BJ$2,1,1)):INDIRECT(ADDRESS(1004,BJ$2,1,1))),"")</f>
        <v/>
      </c>
      <c r="BK234" t="str">
        <f ca="1">IF($BT234&lt;&gt;"",SUMIF($BD$3:$BD$1004,"="&amp;$BD234,INDIRECT(ADDRESS(3,BK$2,1,1)):INDIRECT(ADDRESS(1004,BK$2,1,1))),"")</f>
        <v/>
      </c>
      <c r="BL234" t="str">
        <f ca="1">IF($BT234&lt;&gt;"",SUMIF($BD$3:$BD$1004,"="&amp;$BD234,INDIRECT(ADDRESS(3,BL$2,1,1)):INDIRECT(ADDRESS(1004,BL$2,1,1))),"")</f>
        <v/>
      </c>
      <c r="BM234" t="str">
        <f ca="1">IF($BT234&lt;&gt;"",SUMIF($BD$3:$BD$1004,"="&amp;$BD234,INDIRECT(ADDRESS(3,BM$2,1,1)):INDIRECT(ADDRESS(1004,BM$2,1,1))),"")</f>
        <v/>
      </c>
      <c r="BN234" t="str">
        <f ca="1">IF($BT234&lt;&gt;"",SUMIF($BD$3:$BD$1004,"="&amp;$BD234,INDIRECT(ADDRESS(3,BN$2,1,1)):INDIRECT(ADDRESS(1004,BN$2,1,1))),"")</f>
        <v/>
      </c>
      <c r="BO234" t="str">
        <f ca="1">IF($BT234&lt;&gt;"",SUMIF($BD$3:$BD$1004,"="&amp;$BD234,INDIRECT(ADDRESS(3,BO$2,1,1)):INDIRECT(ADDRESS(1004,BO$2,1,1))),"")</f>
        <v/>
      </c>
      <c r="BP234" t="str">
        <f ca="1">IF($BT234&lt;&gt;"",SUMIF($BD$3:$BD$1004,"="&amp;$BD234,INDIRECT(ADDRESS(3,BP$2,1,1)):INDIRECT(ADDRESS(1004,BP$2,1,1))),"")</f>
        <v/>
      </c>
      <c r="BQ234" t="str">
        <f ca="1">IF($BT234&lt;&gt;"",SUMIF($BD$3:$BD$1004,"="&amp;$BD234,INDIRECT(ADDRESS(3,BQ$2,1,1)):INDIRECT(ADDRESS(1004,BQ$2,1,1))),"")</f>
        <v/>
      </c>
      <c r="BR234" t="str">
        <f ca="1">IF($BT234&lt;&gt;"",SUMIF($BD$3:$BD$1004,"="&amp;$BD234,INDIRECT(ADDRESS(3,BR$2,1,1)):INDIRECT(ADDRESS(1004,BR$2,1,1))),"")</f>
        <v/>
      </c>
      <c r="BS234" t="str">
        <f>IF($A234&lt;&gt;"",VLOOKUP(TRUNC(MID($A234,1,2),0),Plano_Contas!$H$3:$J$103,3,TRUE),"")</f>
        <v/>
      </c>
      <c r="BT234" t="str">
        <f t="shared" si="13"/>
        <v/>
      </c>
      <c r="BV234">
        <f>Empresas!C234</f>
        <v>0</v>
      </c>
    </row>
    <row r="235" spans="1:74" ht="13.5" hidden="1" thickBot="1" x14ac:dyDescent="0.25">
      <c r="A235" s="89"/>
      <c r="B235" s="52" t="str">
        <f>IF($A235&lt;&gt;"",VLOOKUP(""&amp;$A235,Plano_Contas!$A$3:$F$1003,6,0),"")</f>
        <v/>
      </c>
      <c r="C235" s="91"/>
      <c r="D235" s="111"/>
      <c r="E235" s="112">
        <v>0</v>
      </c>
      <c r="F235" s="87"/>
      <c r="G235" s="85"/>
      <c r="H235" s="111"/>
      <c r="I235" s="112">
        <v>0</v>
      </c>
      <c r="J235" s="87"/>
      <c r="K235" s="85"/>
      <c r="L235" s="111"/>
      <c r="M235" s="112">
        <v>0</v>
      </c>
      <c r="N235" s="87"/>
      <c r="O235" s="85"/>
      <c r="P235" s="111"/>
      <c r="Q235" s="112">
        <v>0</v>
      </c>
      <c r="R235" s="87"/>
      <c r="S235" s="85"/>
      <c r="T235" s="111"/>
      <c r="U235" s="112">
        <v>0</v>
      </c>
      <c r="V235" s="87"/>
      <c r="W235" s="85"/>
      <c r="X235" s="111"/>
      <c r="Y235" s="112">
        <v>0</v>
      </c>
      <c r="Z235" s="87"/>
      <c r="AA235" s="85"/>
      <c r="AB235" s="111"/>
      <c r="AC235" s="112">
        <v>0</v>
      </c>
      <c r="AD235" s="87"/>
      <c r="AE235" s="85"/>
      <c r="AF235" s="111"/>
      <c r="AG235" s="112">
        <v>0</v>
      </c>
      <c r="AH235" s="87"/>
      <c r="AI235" s="85"/>
      <c r="AJ235" s="111"/>
      <c r="AK235" s="112">
        <v>0</v>
      </c>
      <c r="AL235" s="87"/>
      <c r="AM235" s="85"/>
      <c r="AN235" s="111"/>
      <c r="AO235" s="112">
        <v>0</v>
      </c>
      <c r="AP235" s="87"/>
      <c r="AQ235" s="85"/>
      <c r="AR235" s="111"/>
      <c r="AS235" s="112">
        <v>0</v>
      </c>
      <c r="AT235" s="87"/>
      <c r="AU235" s="85"/>
      <c r="AV235" s="111"/>
      <c r="AW235" s="112">
        <v>0</v>
      </c>
      <c r="AX235" s="87"/>
      <c r="AY235" s="85"/>
      <c r="AZ235" s="267">
        <f t="shared" si="14"/>
        <v>0</v>
      </c>
      <c r="BA235" s="88">
        <f t="shared" si="11"/>
        <v>0</v>
      </c>
      <c r="BC235">
        <f>IF($A235&lt;&gt;"",COUNTIF($BD$3:$BD235,$BD235),0)</f>
        <v>0</v>
      </c>
      <c r="BD235" t="str">
        <f>IF($A235&lt;&gt;"",VLOOKUP(TRUNC(MID($A235,1,2),0),Plano_Contas!$H$3:$J$103,2,TRUE),"")</f>
        <v/>
      </c>
      <c r="BE235" s="201" t="str">
        <f t="shared" si="12"/>
        <v/>
      </c>
      <c r="BF235" t="str">
        <f ca="1">IF($BT235&lt;&gt;"",SUMIF($BD$3:$BD$1004,"="&amp;$BD235,INDIRECT(ADDRESS(3,BF$2,1,1)):INDIRECT(ADDRESS(1004,BF$2,1,1))),"")</f>
        <v/>
      </c>
      <c r="BG235" t="str">
        <f ca="1">IF($BT235&lt;&gt;"",SUMIF($BD$3:$BD$1004,"="&amp;$BD235,INDIRECT(ADDRESS(3,BG$2,1,1)):INDIRECT(ADDRESS(1004,BG$2,1,1))),"")</f>
        <v/>
      </c>
      <c r="BH235" t="str">
        <f ca="1">IF($BT235&lt;&gt;"",SUMIF($BD$3:$BD$1004,"="&amp;$BD235,INDIRECT(ADDRESS(3,BH$2,1,1)):INDIRECT(ADDRESS(1004,BH$2,1,1))),"")</f>
        <v/>
      </c>
      <c r="BI235" t="str">
        <f ca="1">IF($BT235&lt;&gt;"",SUMIF($BD$3:$BD$1004,"="&amp;$BD235,INDIRECT(ADDRESS(3,BI$2,1,1)):INDIRECT(ADDRESS(1004,BI$2,1,1))),"")</f>
        <v/>
      </c>
      <c r="BJ235" t="str">
        <f ca="1">IF($BT235&lt;&gt;"",SUMIF($BD$3:$BD$1004,"="&amp;$BD235,INDIRECT(ADDRESS(3,BJ$2,1,1)):INDIRECT(ADDRESS(1004,BJ$2,1,1))),"")</f>
        <v/>
      </c>
      <c r="BK235" t="str">
        <f ca="1">IF($BT235&lt;&gt;"",SUMIF($BD$3:$BD$1004,"="&amp;$BD235,INDIRECT(ADDRESS(3,BK$2,1,1)):INDIRECT(ADDRESS(1004,BK$2,1,1))),"")</f>
        <v/>
      </c>
      <c r="BL235" t="str">
        <f ca="1">IF($BT235&lt;&gt;"",SUMIF($BD$3:$BD$1004,"="&amp;$BD235,INDIRECT(ADDRESS(3,BL$2,1,1)):INDIRECT(ADDRESS(1004,BL$2,1,1))),"")</f>
        <v/>
      </c>
      <c r="BM235" t="str">
        <f ca="1">IF($BT235&lt;&gt;"",SUMIF($BD$3:$BD$1004,"="&amp;$BD235,INDIRECT(ADDRESS(3,BM$2,1,1)):INDIRECT(ADDRESS(1004,BM$2,1,1))),"")</f>
        <v/>
      </c>
      <c r="BN235" t="str">
        <f ca="1">IF($BT235&lt;&gt;"",SUMIF($BD$3:$BD$1004,"="&amp;$BD235,INDIRECT(ADDRESS(3,BN$2,1,1)):INDIRECT(ADDRESS(1004,BN$2,1,1))),"")</f>
        <v/>
      </c>
      <c r="BO235" t="str">
        <f ca="1">IF($BT235&lt;&gt;"",SUMIF($BD$3:$BD$1004,"="&amp;$BD235,INDIRECT(ADDRESS(3,BO$2,1,1)):INDIRECT(ADDRESS(1004,BO$2,1,1))),"")</f>
        <v/>
      </c>
      <c r="BP235" t="str">
        <f ca="1">IF($BT235&lt;&gt;"",SUMIF($BD$3:$BD$1004,"="&amp;$BD235,INDIRECT(ADDRESS(3,BP$2,1,1)):INDIRECT(ADDRESS(1004,BP$2,1,1))),"")</f>
        <v/>
      </c>
      <c r="BQ235" t="str">
        <f ca="1">IF($BT235&lt;&gt;"",SUMIF($BD$3:$BD$1004,"="&amp;$BD235,INDIRECT(ADDRESS(3,BQ$2,1,1)):INDIRECT(ADDRESS(1004,BQ$2,1,1))),"")</f>
        <v/>
      </c>
      <c r="BR235" t="str">
        <f ca="1">IF($BT235&lt;&gt;"",SUMIF($BD$3:$BD$1004,"="&amp;$BD235,INDIRECT(ADDRESS(3,BR$2,1,1)):INDIRECT(ADDRESS(1004,BR$2,1,1))),"")</f>
        <v/>
      </c>
      <c r="BS235" t="str">
        <f>IF($A235&lt;&gt;"",VLOOKUP(TRUNC(MID($A235,1,2),0),Plano_Contas!$H$3:$J$103,3,TRUE),"")</f>
        <v/>
      </c>
      <c r="BT235" t="str">
        <f t="shared" si="13"/>
        <v/>
      </c>
      <c r="BV235">
        <f>Empresas!C235</f>
        <v>0</v>
      </c>
    </row>
    <row r="236" spans="1:74" ht="13.5" hidden="1" thickBot="1" x14ac:dyDescent="0.25">
      <c r="A236" s="89"/>
      <c r="B236" s="52" t="str">
        <f>IF($A236&lt;&gt;"",VLOOKUP(""&amp;$A236,Plano_Contas!$A$3:$F$1003,6,0),"")</f>
        <v/>
      </c>
      <c r="C236" s="91"/>
      <c r="D236" s="111"/>
      <c r="E236" s="112">
        <v>0</v>
      </c>
      <c r="F236" s="87"/>
      <c r="G236" s="85"/>
      <c r="H236" s="111"/>
      <c r="I236" s="112">
        <v>0</v>
      </c>
      <c r="J236" s="87"/>
      <c r="K236" s="85"/>
      <c r="L236" s="111"/>
      <c r="M236" s="112">
        <v>0</v>
      </c>
      <c r="N236" s="87"/>
      <c r="O236" s="85"/>
      <c r="P236" s="111"/>
      <c r="Q236" s="112">
        <v>0</v>
      </c>
      <c r="R236" s="87"/>
      <c r="S236" s="85"/>
      <c r="T236" s="111"/>
      <c r="U236" s="112">
        <v>0</v>
      </c>
      <c r="V236" s="87"/>
      <c r="W236" s="85"/>
      <c r="X236" s="111"/>
      <c r="Y236" s="112">
        <v>0</v>
      </c>
      <c r="Z236" s="87"/>
      <c r="AA236" s="85"/>
      <c r="AB236" s="111"/>
      <c r="AC236" s="112">
        <v>0</v>
      </c>
      <c r="AD236" s="87"/>
      <c r="AE236" s="85"/>
      <c r="AF236" s="111"/>
      <c r="AG236" s="112">
        <v>0</v>
      </c>
      <c r="AH236" s="87"/>
      <c r="AI236" s="85"/>
      <c r="AJ236" s="111"/>
      <c r="AK236" s="112">
        <v>0</v>
      </c>
      <c r="AL236" s="87"/>
      <c r="AM236" s="85"/>
      <c r="AN236" s="111"/>
      <c r="AO236" s="112">
        <v>0</v>
      </c>
      <c r="AP236" s="87"/>
      <c r="AQ236" s="85"/>
      <c r="AR236" s="111"/>
      <c r="AS236" s="112">
        <v>0</v>
      </c>
      <c r="AT236" s="87"/>
      <c r="AU236" s="85"/>
      <c r="AV236" s="111"/>
      <c r="AW236" s="112">
        <v>0</v>
      </c>
      <c r="AX236" s="87"/>
      <c r="AY236" s="85"/>
      <c r="AZ236" s="267">
        <f t="shared" si="14"/>
        <v>0</v>
      </c>
      <c r="BA236" s="88">
        <f t="shared" si="11"/>
        <v>0</v>
      </c>
      <c r="BC236">
        <f>IF($A236&lt;&gt;"",COUNTIF($BD$3:$BD236,$BD236),0)</f>
        <v>0</v>
      </c>
      <c r="BD236" t="str">
        <f>IF($A236&lt;&gt;"",VLOOKUP(TRUNC(MID($A236,1,2),0),Plano_Contas!$H$3:$J$103,2,TRUE),"")</f>
        <v/>
      </c>
      <c r="BE236" s="201" t="str">
        <f t="shared" si="12"/>
        <v/>
      </c>
      <c r="BF236" t="str">
        <f ca="1">IF($BT236&lt;&gt;"",SUMIF($BD$3:$BD$1004,"="&amp;$BD236,INDIRECT(ADDRESS(3,BF$2,1,1)):INDIRECT(ADDRESS(1004,BF$2,1,1))),"")</f>
        <v/>
      </c>
      <c r="BG236" t="str">
        <f ca="1">IF($BT236&lt;&gt;"",SUMIF($BD$3:$BD$1004,"="&amp;$BD236,INDIRECT(ADDRESS(3,BG$2,1,1)):INDIRECT(ADDRESS(1004,BG$2,1,1))),"")</f>
        <v/>
      </c>
      <c r="BH236" t="str">
        <f ca="1">IF($BT236&lt;&gt;"",SUMIF($BD$3:$BD$1004,"="&amp;$BD236,INDIRECT(ADDRESS(3,BH$2,1,1)):INDIRECT(ADDRESS(1004,BH$2,1,1))),"")</f>
        <v/>
      </c>
      <c r="BI236" t="str">
        <f ca="1">IF($BT236&lt;&gt;"",SUMIF($BD$3:$BD$1004,"="&amp;$BD236,INDIRECT(ADDRESS(3,BI$2,1,1)):INDIRECT(ADDRESS(1004,BI$2,1,1))),"")</f>
        <v/>
      </c>
      <c r="BJ236" t="str">
        <f ca="1">IF($BT236&lt;&gt;"",SUMIF($BD$3:$BD$1004,"="&amp;$BD236,INDIRECT(ADDRESS(3,BJ$2,1,1)):INDIRECT(ADDRESS(1004,BJ$2,1,1))),"")</f>
        <v/>
      </c>
      <c r="BK236" t="str">
        <f ca="1">IF($BT236&lt;&gt;"",SUMIF($BD$3:$BD$1004,"="&amp;$BD236,INDIRECT(ADDRESS(3,BK$2,1,1)):INDIRECT(ADDRESS(1004,BK$2,1,1))),"")</f>
        <v/>
      </c>
      <c r="BL236" t="str">
        <f ca="1">IF($BT236&lt;&gt;"",SUMIF($BD$3:$BD$1004,"="&amp;$BD236,INDIRECT(ADDRESS(3,BL$2,1,1)):INDIRECT(ADDRESS(1004,BL$2,1,1))),"")</f>
        <v/>
      </c>
      <c r="BM236" t="str">
        <f ca="1">IF($BT236&lt;&gt;"",SUMIF($BD$3:$BD$1004,"="&amp;$BD236,INDIRECT(ADDRESS(3,BM$2,1,1)):INDIRECT(ADDRESS(1004,BM$2,1,1))),"")</f>
        <v/>
      </c>
      <c r="BN236" t="str">
        <f ca="1">IF($BT236&lt;&gt;"",SUMIF($BD$3:$BD$1004,"="&amp;$BD236,INDIRECT(ADDRESS(3,BN$2,1,1)):INDIRECT(ADDRESS(1004,BN$2,1,1))),"")</f>
        <v/>
      </c>
      <c r="BO236" t="str">
        <f ca="1">IF($BT236&lt;&gt;"",SUMIF($BD$3:$BD$1004,"="&amp;$BD236,INDIRECT(ADDRESS(3,BO$2,1,1)):INDIRECT(ADDRESS(1004,BO$2,1,1))),"")</f>
        <v/>
      </c>
      <c r="BP236" t="str">
        <f ca="1">IF($BT236&lt;&gt;"",SUMIF($BD$3:$BD$1004,"="&amp;$BD236,INDIRECT(ADDRESS(3,BP$2,1,1)):INDIRECT(ADDRESS(1004,BP$2,1,1))),"")</f>
        <v/>
      </c>
      <c r="BQ236" t="str">
        <f ca="1">IF($BT236&lt;&gt;"",SUMIF($BD$3:$BD$1004,"="&amp;$BD236,INDIRECT(ADDRESS(3,BQ$2,1,1)):INDIRECT(ADDRESS(1004,BQ$2,1,1))),"")</f>
        <v/>
      </c>
      <c r="BR236" t="str">
        <f ca="1">IF($BT236&lt;&gt;"",SUMIF($BD$3:$BD$1004,"="&amp;$BD236,INDIRECT(ADDRESS(3,BR$2,1,1)):INDIRECT(ADDRESS(1004,BR$2,1,1))),"")</f>
        <v/>
      </c>
      <c r="BS236" t="str">
        <f>IF($A236&lt;&gt;"",VLOOKUP(TRUNC(MID($A236,1,2),0),Plano_Contas!$H$3:$J$103,3,TRUE),"")</f>
        <v/>
      </c>
      <c r="BT236" t="str">
        <f t="shared" si="13"/>
        <v/>
      </c>
      <c r="BV236">
        <f>Empresas!C236</f>
        <v>0</v>
      </c>
    </row>
    <row r="237" spans="1:74" ht="13.5" hidden="1" thickBot="1" x14ac:dyDescent="0.25">
      <c r="A237" s="89"/>
      <c r="B237" s="52" t="str">
        <f>IF($A237&lt;&gt;"",VLOOKUP(""&amp;$A237,Plano_Contas!$A$3:$F$1003,6,0),"")</f>
        <v/>
      </c>
      <c r="C237" s="91"/>
      <c r="D237" s="111"/>
      <c r="E237" s="112">
        <v>0</v>
      </c>
      <c r="F237" s="87"/>
      <c r="G237" s="85"/>
      <c r="H237" s="111"/>
      <c r="I237" s="112">
        <v>0</v>
      </c>
      <c r="J237" s="87"/>
      <c r="K237" s="85"/>
      <c r="L237" s="111"/>
      <c r="M237" s="112">
        <v>0</v>
      </c>
      <c r="N237" s="87"/>
      <c r="O237" s="85"/>
      <c r="P237" s="111"/>
      <c r="Q237" s="112">
        <v>0</v>
      </c>
      <c r="R237" s="87"/>
      <c r="S237" s="85"/>
      <c r="T237" s="111"/>
      <c r="U237" s="112">
        <v>0</v>
      </c>
      <c r="V237" s="87"/>
      <c r="W237" s="85"/>
      <c r="X237" s="111"/>
      <c r="Y237" s="112">
        <v>0</v>
      </c>
      <c r="Z237" s="87"/>
      <c r="AA237" s="85"/>
      <c r="AB237" s="111"/>
      <c r="AC237" s="112">
        <v>0</v>
      </c>
      <c r="AD237" s="87"/>
      <c r="AE237" s="85"/>
      <c r="AF237" s="111"/>
      <c r="AG237" s="112">
        <v>0</v>
      </c>
      <c r="AH237" s="87"/>
      <c r="AI237" s="85"/>
      <c r="AJ237" s="111"/>
      <c r="AK237" s="112">
        <v>0</v>
      </c>
      <c r="AL237" s="87"/>
      <c r="AM237" s="85"/>
      <c r="AN237" s="111"/>
      <c r="AO237" s="112">
        <v>0</v>
      </c>
      <c r="AP237" s="87"/>
      <c r="AQ237" s="85"/>
      <c r="AR237" s="111"/>
      <c r="AS237" s="112">
        <v>0</v>
      </c>
      <c r="AT237" s="87"/>
      <c r="AU237" s="85"/>
      <c r="AV237" s="111"/>
      <c r="AW237" s="112">
        <v>0</v>
      </c>
      <c r="AX237" s="87"/>
      <c r="AY237" s="85"/>
      <c r="AZ237" s="267">
        <f t="shared" si="14"/>
        <v>0</v>
      </c>
      <c r="BA237" s="88">
        <f t="shared" si="11"/>
        <v>0</v>
      </c>
      <c r="BC237">
        <f>IF($A237&lt;&gt;"",COUNTIF($BD$3:$BD237,$BD237),0)</f>
        <v>0</v>
      </c>
      <c r="BD237" t="str">
        <f>IF($A237&lt;&gt;"",VLOOKUP(TRUNC(MID($A237,1,2),0),Plano_Contas!$H$3:$J$103,2,TRUE),"")</f>
        <v/>
      </c>
      <c r="BE237" s="201" t="str">
        <f t="shared" si="12"/>
        <v/>
      </c>
      <c r="BF237" t="str">
        <f ca="1">IF($BT237&lt;&gt;"",SUMIF($BD$3:$BD$1004,"="&amp;$BD237,INDIRECT(ADDRESS(3,BF$2,1,1)):INDIRECT(ADDRESS(1004,BF$2,1,1))),"")</f>
        <v/>
      </c>
      <c r="BG237" t="str">
        <f ca="1">IF($BT237&lt;&gt;"",SUMIF($BD$3:$BD$1004,"="&amp;$BD237,INDIRECT(ADDRESS(3,BG$2,1,1)):INDIRECT(ADDRESS(1004,BG$2,1,1))),"")</f>
        <v/>
      </c>
      <c r="BH237" t="str">
        <f ca="1">IF($BT237&lt;&gt;"",SUMIF($BD$3:$BD$1004,"="&amp;$BD237,INDIRECT(ADDRESS(3,BH$2,1,1)):INDIRECT(ADDRESS(1004,BH$2,1,1))),"")</f>
        <v/>
      </c>
      <c r="BI237" t="str">
        <f ca="1">IF($BT237&lt;&gt;"",SUMIF($BD$3:$BD$1004,"="&amp;$BD237,INDIRECT(ADDRESS(3,BI$2,1,1)):INDIRECT(ADDRESS(1004,BI$2,1,1))),"")</f>
        <v/>
      </c>
      <c r="BJ237" t="str">
        <f ca="1">IF($BT237&lt;&gt;"",SUMIF($BD$3:$BD$1004,"="&amp;$BD237,INDIRECT(ADDRESS(3,BJ$2,1,1)):INDIRECT(ADDRESS(1004,BJ$2,1,1))),"")</f>
        <v/>
      </c>
      <c r="BK237" t="str">
        <f ca="1">IF($BT237&lt;&gt;"",SUMIF($BD$3:$BD$1004,"="&amp;$BD237,INDIRECT(ADDRESS(3,BK$2,1,1)):INDIRECT(ADDRESS(1004,BK$2,1,1))),"")</f>
        <v/>
      </c>
      <c r="BL237" t="str">
        <f ca="1">IF($BT237&lt;&gt;"",SUMIF($BD$3:$BD$1004,"="&amp;$BD237,INDIRECT(ADDRESS(3,BL$2,1,1)):INDIRECT(ADDRESS(1004,BL$2,1,1))),"")</f>
        <v/>
      </c>
      <c r="BM237" t="str">
        <f ca="1">IF($BT237&lt;&gt;"",SUMIF($BD$3:$BD$1004,"="&amp;$BD237,INDIRECT(ADDRESS(3,BM$2,1,1)):INDIRECT(ADDRESS(1004,BM$2,1,1))),"")</f>
        <v/>
      </c>
      <c r="BN237" t="str">
        <f ca="1">IF($BT237&lt;&gt;"",SUMIF($BD$3:$BD$1004,"="&amp;$BD237,INDIRECT(ADDRESS(3,BN$2,1,1)):INDIRECT(ADDRESS(1004,BN$2,1,1))),"")</f>
        <v/>
      </c>
      <c r="BO237" t="str">
        <f ca="1">IF($BT237&lt;&gt;"",SUMIF($BD$3:$BD$1004,"="&amp;$BD237,INDIRECT(ADDRESS(3,BO$2,1,1)):INDIRECT(ADDRESS(1004,BO$2,1,1))),"")</f>
        <v/>
      </c>
      <c r="BP237" t="str">
        <f ca="1">IF($BT237&lt;&gt;"",SUMIF($BD$3:$BD$1004,"="&amp;$BD237,INDIRECT(ADDRESS(3,BP$2,1,1)):INDIRECT(ADDRESS(1004,BP$2,1,1))),"")</f>
        <v/>
      </c>
      <c r="BQ237" t="str">
        <f ca="1">IF($BT237&lt;&gt;"",SUMIF($BD$3:$BD$1004,"="&amp;$BD237,INDIRECT(ADDRESS(3,BQ$2,1,1)):INDIRECT(ADDRESS(1004,BQ$2,1,1))),"")</f>
        <v/>
      </c>
      <c r="BR237" t="str">
        <f ca="1">IF($BT237&lt;&gt;"",SUMIF($BD$3:$BD$1004,"="&amp;$BD237,INDIRECT(ADDRESS(3,BR$2,1,1)):INDIRECT(ADDRESS(1004,BR$2,1,1))),"")</f>
        <v/>
      </c>
      <c r="BS237" t="str">
        <f>IF($A237&lt;&gt;"",VLOOKUP(TRUNC(MID($A237,1,2),0),Plano_Contas!$H$3:$J$103,3,TRUE),"")</f>
        <v/>
      </c>
      <c r="BT237" t="str">
        <f t="shared" si="13"/>
        <v/>
      </c>
      <c r="BV237">
        <f>Empresas!C237</f>
        <v>0</v>
      </c>
    </row>
    <row r="238" spans="1:74" ht="13.5" hidden="1" thickBot="1" x14ac:dyDescent="0.25">
      <c r="A238" s="89"/>
      <c r="B238" s="52" t="str">
        <f>IF($A238&lt;&gt;"",VLOOKUP(""&amp;$A238,Plano_Contas!$A$3:$F$1003,6,0),"")</f>
        <v/>
      </c>
      <c r="C238" s="91"/>
      <c r="D238" s="111"/>
      <c r="E238" s="112">
        <v>0</v>
      </c>
      <c r="F238" s="87"/>
      <c r="G238" s="85"/>
      <c r="H238" s="111"/>
      <c r="I238" s="112">
        <v>0</v>
      </c>
      <c r="J238" s="87"/>
      <c r="K238" s="85"/>
      <c r="L238" s="111"/>
      <c r="M238" s="112">
        <v>0</v>
      </c>
      <c r="N238" s="87"/>
      <c r="O238" s="85"/>
      <c r="P238" s="111"/>
      <c r="Q238" s="112">
        <v>0</v>
      </c>
      <c r="R238" s="87"/>
      <c r="S238" s="85"/>
      <c r="T238" s="111"/>
      <c r="U238" s="112">
        <v>0</v>
      </c>
      <c r="V238" s="87"/>
      <c r="W238" s="85"/>
      <c r="X238" s="111"/>
      <c r="Y238" s="112">
        <v>0</v>
      </c>
      <c r="Z238" s="87"/>
      <c r="AA238" s="85"/>
      <c r="AB238" s="111"/>
      <c r="AC238" s="112">
        <v>0</v>
      </c>
      <c r="AD238" s="87"/>
      <c r="AE238" s="85"/>
      <c r="AF238" s="111"/>
      <c r="AG238" s="112">
        <v>0</v>
      </c>
      <c r="AH238" s="87"/>
      <c r="AI238" s="85"/>
      <c r="AJ238" s="111"/>
      <c r="AK238" s="112">
        <v>0</v>
      </c>
      <c r="AL238" s="87"/>
      <c r="AM238" s="85"/>
      <c r="AN238" s="111"/>
      <c r="AO238" s="112">
        <v>0</v>
      </c>
      <c r="AP238" s="87"/>
      <c r="AQ238" s="85"/>
      <c r="AR238" s="111"/>
      <c r="AS238" s="112">
        <v>0</v>
      </c>
      <c r="AT238" s="87"/>
      <c r="AU238" s="85"/>
      <c r="AV238" s="111"/>
      <c r="AW238" s="112">
        <v>0</v>
      </c>
      <c r="AX238" s="87"/>
      <c r="AY238" s="85"/>
      <c r="AZ238" s="267">
        <f t="shared" si="14"/>
        <v>0</v>
      </c>
      <c r="BA238" s="88">
        <f t="shared" si="11"/>
        <v>0</v>
      </c>
      <c r="BC238">
        <f>IF($A238&lt;&gt;"",COUNTIF($BD$3:$BD238,$BD238),0)</f>
        <v>0</v>
      </c>
      <c r="BD238" t="str">
        <f>IF($A238&lt;&gt;"",VLOOKUP(TRUNC(MID($A238,1,2),0),Plano_Contas!$H$3:$J$103,2,TRUE),"")</f>
        <v/>
      </c>
      <c r="BE238" s="201" t="str">
        <f t="shared" si="12"/>
        <v/>
      </c>
      <c r="BF238" t="str">
        <f ca="1">IF($BT238&lt;&gt;"",SUMIF($BD$3:$BD$1004,"="&amp;$BD238,INDIRECT(ADDRESS(3,BF$2,1,1)):INDIRECT(ADDRESS(1004,BF$2,1,1))),"")</f>
        <v/>
      </c>
      <c r="BG238" t="str">
        <f ca="1">IF($BT238&lt;&gt;"",SUMIF($BD$3:$BD$1004,"="&amp;$BD238,INDIRECT(ADDRESS(3,BG$2,1,1)):INDIRECT(ADDRESS(1004,BG$2,1,1))),"")</f>
        <v/>
      </c>
      <c r="BH238" t="str">
        <f ca="1">IF($BT238&lt;&gt;"",SUMIF($BD$3:$BD$1004,"="&amp;$BD238,INDIRECT(ADDRESS(3,BH$2,1,1)):INDIRECT(ADDRESS(1004,BH$2,1,1))),"")</f>
        <v/>
      </c>
      <c r="BI238" t="str">
        <f ca="1">IF($BT238&lt;&gt;"",SUMIF($BD$3:$BD$1004,"="&amp;$BD238,INDIRECT(ADDRESS(3,BI$2,1,1)):INDIRECT(ADDRESS(1004,BI$2,1,1))),"")</f>
        <v/>
      </c>
      <c r="BJ238" t="str">
        <f ca="1">IF($BT238&lt;&gt;"",SUMIF($BD$3:$BD$1004,"="&amp;$BD238,INDIRECT(ADDRESS(3,BJ$2,1,1)):INDIRECT(ADDRESS(1004,BJ$2,1,1))),"")</f>
        <v/>
      </c>
      <c r="BK238" t="str">
        <f ca="1">IF($BT238&lt;&gt;"",SUMIF($BD$3:$BD$1004,"="&amp;$BD238,INDIRECT(ADDRESS(3,BK$2,1,1)):INDIRECT(ADDRESS(1004,BK$2,1,1))),"")</f>
        <v/>
      </c>
      <c r="BL238" t="str">
        <f ca="1">IF($BT238&lt;&gt;"",SUMIF($BD$3:$BD$1004,"="&amp;$BD238,INDIRECT(ADDRESS(3,BL$2,1,1)):INDIRECT(ADDRESS(1004,BL$2,1,1))),"")</f>
        <v/>
      </c>
      <c r="BM238" t="str">
        <f ca="1">IF($BT238&lt;&gt;"",SUMIF($BD$3:$BD$1004,"="&amp;$BD238,INDIRECT(ADDRESS(3,BM$2,1,1)):INDIRECT(ADDRESS(1004,BM$2,1,1))),"")</f>
        <v/>
      </c>
      <c r="BN238" t="str">
        <f ca="1">IF($BT238&lt;&gt;"",SUMIF($BD$3:$BD$1004,"="&amp;$BD238,INDIRECT(ADDRESS(3,BN$2,1,1)):INDIRECT(ADDRESS(1004,BN$2,1,1))),"")</f>
        <v/>
      </c>
      <c r="BO238" t="str">
        <f ca="1">IF($BT238&lt;&gt;"",SUMIF($BD$3:$BD$1004,"="&amp;$BD238,INDIRECT(ADDRESS(3,BO$2,1,1)):INDIRECT(ADDRESS(1004,BO$2,1,1))),"")</f>
        <v/>
      </c>
      <c r="BP238" t="str">
        <f ca="1">IF($BT238&lt;&gt;"",SUMIF($BD$3:$BD$1004,"="&amp;$BD238,INDIRECT(ADDRESS(3,BP$2,1,1)):INDIRECT(ADDRESS(1004,BP$2,1,1))),"")</f>
        <v/>
      </c>
      <c r="BQ238" t="str">
        <f ca="1">IF($BT238&lt;&gt;"",SUMIF($BD$3:$BD$1004,"="&amp;$BD238,INDIRECT(ADDRESS(3,BQ$2,1,1)):INDIRECT(ADDRESS(1004,BQ$2,1,1))),"")</f>
        <v/>
      </c>
      <c r="BR238" t="str">
        <f ca="1">IF($BT238&lt;&gt;"",SUMIF($BD$3:$BD$1004,"="&amp;$BD238,INDIRECT(ADDRESS(3,BR$2,1,1)):INDIRECT(ADDRESS(1004,BR$2,1,1))),"")</f>
        <v/>
      </c>
      <c r="BS238" t="str">
        <f>IF($A238&lt;&gt;"",VLOOKUP(TRUNC(MID($A238,1,2),0),Plano_Contas!$H$3:$J$103,3,TRUE),"")</f>
        <v/>
      </c>
      <c r="BT238" t="str">
        <f t="shared" si="13"/>
        <v/>
      </c>
      <c r="BV238">
        <f>Empresas!C238</f>
        <v>0</v>
      </c>
    </row>
    <row r="239" spans="1:74" ht="13.5" hidden="1" thickBot="1" x14ac:dyDescent="0.25">
      <c r="A239" s="89"/>
      <c r="B239" s="52" t="str">
        <f>IF($A239&lt;&gt;"",VLOOKUP(""&amp;$A239,Plano_Contas!$A$3:$F$1003,6,0),"")</f>
        <v/>
      </c>
      <c r="C239" s="91"/>
      <c r="D239" s="111"/>
      <c r="E239" s="112">
        <v>0</v>
      </c>
      <c r="F239" s="87"/>
      <c r="G239" s="85"/>
      <c r="H239" s="111"/>
      <c r="I239" s="112">
        <v>0</v>
      </c>
      <c r="J239" s="87"/>
      <c r="K239" s="85"/>
      <c r="L239" s="111"/>
      <c r="M239" s="112">
        <v>0</v>
      </c>
      <c r="N239" s="87"/>
      <c r="O239" s="85"/>
      <c r="P239" s="111"/>
      <c r="Q239" s="112">
        <v>0</v>
      </c>
      <c r="R239" s="87"/>
      <c r="S239" s="85"/>
      <c r="T239" s="111"/>
      <c r="U239" s="112">
        <v>0</v>
      </c>
      <c r="V239" s="87"/>
      <c r="W239" s="85"/>
      <c r="X239" s="111"/>
      <c r="Y239" s="112">
        <v>0</v>
      </c>
      <c r="Z239" s="87"/>
      <c r="AA239" s="85"/>
      <c r="AB239" s="111"/>
      <c r="AC239" s="112">
        <v>0</v>
      </c>
      <c r="AD239" s="87"/>
      <c r="AE239" s="85"/>
      <c r="AF239" s="111"/>
      <c r="AG239" s="112">
        <v>0</v>
      </c>
      <c r="AH239" s="87"/>
      <c r="AI239" s="85"/>
      <c r="AJ239" s="111"/>
      <c r="AK239" s="112">
        <v>0</v>
      </c>
      <c r="AL239" s="87"/>
      <c r="AM239" s="85"/>
      <c r="AN239" s="111"/>
      <c r="AO239" s="112">
        <v>0</v>
      </c>
      <c r="AP239" s="87"/>
      <c r="AQ239" s="85"/>
      <c r="AR239" s="111"/>
      <c r="AS239" s="112">
        <v>0</v>
      </c>
      <c r="AT239" s="87"/>
      <c r="AU239" s="85"/>
      <c r="AV239" s="111"/>
      <c r="AW239" s="112">
        <v>0</v>
      </c>
      <c r="AX239" s="87"/>
      <c r="AY239" s="85"/>
      <c r="AZ239" s="267">
        <f t="shared" si="14"/>
        <v>0</v>
      </c>
      <c r="BA239" s="88">
        <f t="shared" si="11"/>
        <v>0</v>
      </c>
      <c r="BC239">
        <f>IF($A239&lt;&gt;"",COUNTIF($BD$3:$BD239,$BD239),0)</f>
        <v>0</v>
      </c>
      <c r="BD239" t="str">
        <f>IF($A239&lt;&gt;"",VLOOKUP(TRUNC(MID($A239,1,2),0),Plano_Contas!$H$3:$J$103,2,TRUE),"")</f>
        <v/>
      </c>
      <c r="BE239" s="201" t="str">
        <f t="shared" si="12"/>
        <v/>
      </c>
      <c r="BF239" t="str">
        <f ca="1">IF($BT239&lt;&gt;"",SUMIF($BD$3:$BD$1004,"="&amp;$BD239,INDIRECT(ADDRESS(3,BF$2,1,1)):INDIRECT(ADDRESS(1004,BF$2,1,1))),"")</f>
        <v/>
      </c>
      <c r="BG239" t="str">
        <f ca="1">IF($BT239&lt;&gt;"",SUMIF($BD$3:$BD$1004,"="&amp;$BD239,INDIRECT(ADDRESS(3,BG$2,1,1)):INDIRECT(ADDRESS(1004,BG$2,1,1))),"")</f>
        <v/>
      </c>
      <c r="BH239" t="str">
        <f ca="1">IF($BT239&lt;&gt;"",SUMIF($BD$3:$BD$1004,"="&amp;$BD239,INDIRECT(ADDRESS(3,BH$2,1,1)):INDIRECT(ADDRESS(1004,BH$2,1,1))),"")</f>
        <v/>
      </c>
      <c r="BI239" t="str">
        <f ca="1">IF($BT239&lt;&gt;"",SUMIF($BD$3:$BD$1004,"="&amp;$BD239,INDIRECT(ADDRESS(3,BI$2,1,1)):INDIRECT(ADDRESS(1004,BI$2,1,1))),"")</f>
        <v/>
      </c>
      <c r="BJ239" t="str">
        <f ca="1">IF($BT239&lt;&gt;"",SUMIF($BD$3:$BD$1004,"="&amp;$BD239,INDIRECT(ADDRESS(3,BJ$2,1,1)):INDIRECT(ADDRESS(1004,BJ$2,1,1))),"")</f>
        <v/>
      </c>
      <c r="BK239" t="str">
        <f ca="1">IF($BT239&lt;&gt;"",SUMIF($BD$3:$BD$1004,"="&amp;$BD239,INDIRECT(ADDRESS(3,BK$2,1,1)):INDIRECT(ADDRESS(1004,BK$2,1,1))),"")</f>
        <v/>
      </c>
      <c r="BL239" t="str">
        <f ca="1">IF($BT239&lt;&gt;"",SUMIF($BD$3:$BD$1004,"="&amp;$BD239,INDIRECT(ADDRESS(3,BL$2,1,1)):INDIRECT(ADDRESS(1004,BL$2,1,1))),"")</f>
        <v/>
      </c>
      <c r="BM239" t="str">
        <f ca="1">IF($BT239&lt;&gt;"",SUMIF($BD$3:$BD$1004,"="&amp;$BD239,INDIRECT(ADDRESS(3,BM$2,1,1)):INDIRECT(ADDRESS(1004,BM$2,1,1))),"")</f>
        <v/>
      </c>
      <c r="BN239" t="str">
        <f ca="1">IF($BT239&lt;&gt;"",SUMIF($BD$3:$BD$1004,"="&amp;$BD239,INDIRECT(ADDRESS(3,BN$2,1,1)):INDIRECT(ADDRESS(1004,BN$2,1,1))),"")</f>
        <v/>
      </c>
      <c r="BO239" t="str">
        <f ca="1">IF($BT239&lt;&gt;"",SUMIF($BD$3:$BD$1004,"="&amp;$BD239,INDIRECT(ADDRESS(3,BO$2,1,1)):INDIRECT(ADDRESS(1004,BO$2,1,1))),"")</f>
        <v/>
      </c>
      <c r="BP239" t="str">
        <f ca="1">IF($BT239&lt;&gt;"",SUMIF($BD$3:$BD$1004,"="&amp;$BD239,INDIRECT(ADDRESS(3,BP$2,1,1)):INDIRECT(ADDRESS(1004,BP$2,1,1))),"")</f>
        <v/>
      </c>
      <c r="BQ239" t="str">
        <f ca="1">IF($BT239&lt;&gt;"",SUMIF($BD$3:$BD$1004,"="&amp;$BD239,INDIRECT(ADDRESS(3,BQ$2,1,1)):INDIRECT(ADDRESS(1004,BQ$2,1,1))),"")</f>
        <v/>
      </c>
      <c r="BR239" t="str">
        <f ca="1">IF($BT239&lt;&gt;"",SUMIF($BD$3:$BD$1004,"="&amp;$BD239,INDIRECT(ADDRESS(3,BR$2,1,1)):INDIRECT(ADDRESS(1004,BR$2,1,1))),"")</f>
        <v/>
      </c>
      <c r="BS239" t="str">
        <f>IF($A239&lt;&gt;"",VLOOKUP(TRUNC(MID($A239,1,2),0),Plano_Contas!$H$3:$J$103,3,TRUE),"")</f>
        <v/>
      </c>
      <c r="BT239" t="str">
        <f t="shared" si="13"/>
        <v/>
      </c>
      <c r="BV239">
        <f>Empresas!C239</f>
        <v>0</v>
      </c>
    </row>
    <row r="240" spans="1:74" ht="13.5" hidden="1" thickBot="1" x14ac:dyDescent="0.25">
      <c r="A240" s="89"/>
      <c r="B240" s="52" t="str">
        <f>IF($A240&lt;&gt;"",VLOOKUP(""&amp;$A240,Plano_Contas!$A$3:$F$1003,6,0),"")</f>
        <v/>
      </c>
      <c r="C240" s="91"/>
      <c r="D240" s="111"/>
      <c r="E240" s="112">
        <v>0</v>
      </c>
      <c r="F240" s="87"/>
      <c r="G240" s="85"/>
      <c r="H240" s="111"/>
      <c r="I240" s="112">
        <v>0</v>
      </c>
      <c r="J240" s="87"/>
      <c r="K240" s="85"/>
      <c r="L240" s="111"/>
      <c r="M240" s="112">
        <v>0</v>
      </c>
      <c r="N240" s="87"/>
      <c r="O240" s="85"/>
      <c r="P240" s="111"/>
      <c r="Q240" s="112">
        <v>0</v>
      </c>
      <c r="R240" s="87"/>
      <c r="S240" s="85"/>
      <c r="T240" s="111"/>
      <c r="U240" s="112">
        <v>0</v>
      </c>
      <c r="V240" s="87"/>
      <c r="W240" s="85"/>
      <c r="X240" s="111"/>
      <c r="Y240" s="112">
        <v>0</v>
      </c>
      <c r="Z240" s="87"/>
      <c r="AA240" s="85"/>
      <c r="AB240" s="111"/>
      <c r="AC240" s="112">
        <v>0</v>
      </c>
      <c r="AD240" s="87"/>
      <c r="AE240" s="85"/>
      <c r="AF240" s="111"/>
      <c r="AG240" s="112">
        <v>0</v>
      </c>
      <c r="AH240" s="87"/>
      <c r="AI240" s="85"/>
      <c r="AJ240" s="111"/>
      <c r="AK240" s="112">
        <v>0</v>
      </c>
      <c r="AL240" s="87"/>
      <c r="AM240" s="85"/>
      <c r="AN240" s="111"/>
      <c r="AO240" s="112">
        <v>0</v>
      </c>
      <c r="AP240" s="87"/>
      <c r="AQ240" s="85"/>
      <c r="AR240" s="111"/>
      <c r="AS240" s="112">
        <v>0</v>
      </c>
      <c r="AT240" s="87"/>
      <c r="AU240" s="85"/>
      <c r="AV240" s="111"/>
      <c r="AW240" s="112">
        <v>0</v>
      </c>
      <c r="AX240" s="87"/>
      <c r="AY240" s="85"/>
      <c r="AZ240" s="267">
        <f t="shared" si="14"/>
        <v>0</v>
      </c>
      <c r="BA240" s="88">
        <f t="shared" si="11"/>
        <v>0</v>
      </c>
      <c r="BC240">
        <f>IF($A240&lt;&gt;"",COUNTIF($BD$3:$BD240,$BD240),0)</f>
        <v>0</v>
      </c>
      <c r="BD240" t="str">
        <f>IF($A240&lt;&gt;"",VLOOKUP(TRUNC(MID($A240,1,2),0),Plano_Contas!$H$3:$J$103,2,TRUE),"")</f>
        <v/>
      </c>
      <c r="BE240" s="201" t="str">
        <f t="shared" si="12"/>
        <v/>
      </c>
      <c r="BF240" t="str">
        <f ca="1">IF($BT240&lt;&gt;"",SUMIF($BD$3:$BD$1004,"="&amp;$BD240,INDIRECT(ADDRESS(3,BF$2,1,1)):INDIRECT(ADDRESS(1004,BF$2,1,1))),"")</f>
        <v/>
      </c>
      <c r="BG240" t="str">
        <f ca="1">IF($BT240&lt;&gt;"",SUMIF($BD$3:$BD$1004,"="&amp;$BD240,INDIRECT(ADDRESS(3,BG$2,1,1)):INDIRECT(ADDRESS(1004,BG$2,1,1))),"")</f>
        <v/>
      </c>
      <c r="BH240" t="str">
        <f ca="1">IF($BT240&lt;&gt;"",SUMIF($BD$3:$BD$1004,"="&amp;$BD240,INDIRECT(ADDRESS(3,BH$2,1,1)):INDIRECT(ADDRESS(1004,BH$2,1,1))),"")</f>
        <v/>
      </c>
      <c r="BI240" t="str">
        <f ca="1">IF($BT240&lt;&gt;"",SUMIF($BD$3:$BD$1004,"="&amp;$BD240,INDIRECT(ADDRESS(3,BI$2,1,1)):INDIRECT(ADDRESS(1004,BI$2,1,1))),"")</f>
        <v/>
      </c>
      <c r="BJ240" t="str">
        <f ca="1">IF($BT240&lt;&gt;"",SUMIF($BD$3:$BD$1004,"="&amp;$BD240,INDIRECT(ADDRESS(3,BJ$2,1,1)):INDIRECT(ADDRESS(1004,BJ$2,1,1))),"")</f>
        <v/>
      </c>
      <c r="BK240" t="str">
        <f ca="1">IF($BT240&lt;&gt;"",SUMIF($BD$3:$BD$1004,"="&amp;$BD240,INDIRECT(ADDRESS(3,BK$2,1,1)):INDIRECT(ADDRESS(1004,BK$2,1,1))),"")</f>
        <v/>
      </c>
      <c r="BL240" t="str">
        <f ca="1">IF($BT240&lt;&gt;"",SUMIF($BD$3:$BD$1004,"="&amp;$BD240,INDIRECT(ADDRESS(3,BL$2,1,1)):INDIRECT(ADDRESS(1004,BL$2,1,1))),"")</f>
        <v/>
      </c>
      <c r="BM240" t="str">
        <f ca="1">IF($BT240&lt;&gt;"",SUMIF($BD$3:$BD$1004,"="&amp;$BD240,INDIRECT(ADDRESS(3,BM$2,1,1)):INDIRECT(ADDRESS(1004,BM$2,1,1))),"")</f>
        <v/>
      </c>
      <c r="BN240" t="str">
        <f ca="1">IF($BT240&lt;&gt;"",SUMIF($BD$3:$BD$1004,"="&amp;$BD240,INDIRECT(ADDRESS(3,BN$2,1,1)):INDIRECT(ADDRESS(1004,BN$2,1,1))),"")</f>
        <v/>
      </c>
      <c r="BO240" t="str">
        <f ca="1">IF($BT240&lt;&gt;"",SUMIF($BD$3:$BD$1004,"="&amp;$BD240,INDIRECT(ADDRESS(3,BO$2,1,1)):INDIRECT(ADDRESS(1004,BO$2,1,1))),"")</f>
        <v/>
      </c>
      <c r="BP240" t="str">
        <f ca="1">IF($BT240&lt;&gt;"",SUMIF($BD$3:$BD$1004,"="&amp;$BD240,INDIRECT(ADDRESS(3,BP$2,1,1)):INDIRECT(ADDRESS(1004,BP$2,1,1))),"")</f>
        <v/>
      </c>
      <c r="BQ240" t="str">
        <f ca="1">IF($BT240&lt;&gt;"",SUMIF($BD$3:$BD$1004,"="&amp;$BD240,INDIRECT(ADDRESS(3,BQ$2,1,1)):INDIRECT(ADDRESS(1004,BQ$2,1,1))),"")</f>
        <v/>
      </c>
      <c r="BR240" t="str">
        <f ca="1">IF($BT240&lt;&gt;"",SUMIF($BD$3:$BD$1004,"="&amp;$BD240,INDIRECT(ADDRESS(3,BR$2,1,1)):INDIRECT(ADDRESS(1004,BR$2,1,1))),"")</f>
        <v/>
      </c>
      <c r="BS240" t="str">
        <f>IF($A240&lt;&gt;"",VLOOKUP(TRUNC(MID($A240,1,2),0),Plano_Contas!$H$3:$J$103,3,TRUE),"")</f>
        <v/>
      </c>
      <c r="BT240" t="str">
        <f t="shared" si="13"/>
        <v/>
      </c>
      <c r="BV240">
        <f>Empresas!C240</f>
        <v>0</v>
      </c>
    </row>
    <row r="241" spans="1:74" ht="13.5" hidden="1" thickBot="1" x14ac:dyDescent="0.25">
      <c r="A241" s="89"/>
      <c r="B241" s="52" t="str">
        <f>IF($A241&lt;&gt;"",VLOOKUP(""&amp;$A241,Plano_Contas!$A$3:$F$1003,6,0),"")</f>
        <v/>
      </c>
      <c r="C241" s="91"/>
      <c r="D241" s="111"/>
      <c r="E241" s="112">
        <v>0</v>
      </c>
      <c r="F241" s="87"/>
      <c r="G241" s="85"/>
      <c r="H241" s="111"/>
      <c r="I241" s="112">
        <v>0</v>
      </c>
      <c r="J241" s="87"/>
      <c r="K241" s="85"/>
      <c r="L241" s="111"/>
      <c r="M241" s="112">
        <v>0</v>
      </c>
      <c r="N241" s="87"/>
      <c r="O241" s="85"/>
      <c r="P241" s="111"/>
      <c r="Q241" s="112">
        <v>0</v>
      </c>
      <c r="R241" s="87"/>
      <c r="S241" s="85"/>
      <c r="T241" s="111"/>
      <c r="U241" s="112">
        <v>0</v>
      </c>
      <c r="V241" s="87"/>
      <c r="W241" s="85"/>
      <c r="X241" s="111"/>
      <c r="Y241" s="112">
        <v>0</v>
      </c>
      <c r="Z241" s="87"/>
      <c r="AA241" s="85"/>
      <c r="AB241" s="111"/>
      <c r="AC241" s="112">
        <v>0</v>
      </c>
      <c r="AD241" s="87"/>
      <c r="AE241" s="85"/>
      <c r="AF241" s="111"/>
      <c r="AG241" s="112">
        <v>0</v>
      </c>
      <c r="AH241" s="87"/>
      <c r="AI241" s="85"/>
      <c r="AJ241" s="111"/>
      <c r="AK241" s="112">
        <v>0</v>
      </c>
      <c r="AL241" s="87"/>
      <c r="AM241" s="85"/>
      <c r="AN241" s="111"/>
      <c r="AO241" s="112">
        <v>0</v>
      </c>
      <c r="AP241" s="87"/>
      <c r="AQ241" s="85"/>
      <c r="AR241" s="111"/>
      <c r="AS241" s="112">
        <v>0</v>
      </c>
      <c r="AT241" s="87"/>
      <c r="AU241" s="85"/>
      <c r="AV241" s="111"/>
      <c r="AW241" s="112">
        <v>0</v>
      </c>
      <c r="AX241" s="87"/>
      <c r="AY241" s="85"/>
      <c r="AZ241" s="267">
        <f t="shared" si="14"/>
        <v>0</v>
      </c>
      <c r="BA241" s="88">
        <f t="shared" si="11"/>
        <v>0</v>
      </c>
      <c r="BC241">
        <f>IF($A241&lt;&gt;"",COUNTIF($BD$3:$BD241,$BD241),0)</f>
        <v>0</v>
      </c>
      <c r="BD241" t="str">
        <f>IF($A241&lt;&gt;"",VLOOKUP(TRUNC(MID($A241,1,2),0),Plano_Contas!$H$3:$J$103,2,TRUE),"")</f>
        <v/>
      </c>
      <c r="BE241" s="201" t="str">
        <f t="shared" si="12"/>
        <v/>
      </c>
      <c r="BF241" t="str">
        <f ca="1">IF($BT241&lt;&gt;"",SUMIF($BD$3:$BD$1004,"="&amp;$BD241,INDIRECT(ADDRESS(3,BF$2,1,1)):INDIRECT(ADDRESS(1004,BF$2,1,1))),"")</f>
        <v/>
      </c>
      <c r="BG241" t="str">
        <f ca="1">IF($BT241&lt;&gt;"",SUMIF($BD$3:$BD$1004,"="&amp;$BD241,INDIRECT(ADDRESS(3,BG$2,1,1)):INDIRECT(ADDRESS(1004,BG$2,1,1))),"")</f>
        <v/>
      </c>
      <c r="BH241" t="str">
        <f ca="1">IF($BT241&lt;&gt;"",SUMIF($BD$3:$BD$1004,"="&amp;$BD241,INDIRECT(ADDRESS(3,BH$2,1,1)):INDIRECT(ADDRESS(1004,BH$2,1,1))),"")</f>
        <v/>
      </c>
      <c r="BI241" t="str">
        <f ca="1">IF($BT241&lt;&gt;"",SUMIF($BD$3:$BD$1004,"="&amp;$BD241,INDIRECT(ADDRESS(3,BI$2,1,1)):INDIRECT(ADDRESS(1004,BI$2,1,1))),"")</f>
        <v/>
      </c>
      <c r="BJ241" t="str">
        <f ca="1">IF($BT241&lt;&gt;"",SUMIF($BD$3:$BD$1004,"="&amp;$BD241,INDIRECT(ADDRESS(3,BJ$2,1,1)):INDIRECT(ADDRESS(1004,BJ$2,1,1))),"")</f>
        <v/>
      </c>
      <c r="BK241" t="str">
        <f ca="1">IF($BT241&lt;&gt;"",SUMIF($BD$3:$BD$1004,"="&amp;$BD241,INDIRECT(ADDRESS(3,BK$2,1,1)):INDIRECT(ADDRESS(1004,BK$2,1,1))),"")</f>
        <v/>
      </c>
      <c r="BL241" t="str">
        <f ca="1">IF($BT241&lt;&gt;"",SUMIF($BD$3:$BD$1004,"="&amp;$BD241,INDIRECT(ADDRESS(3,BL$2,1,1)):INDIRECT(ADDRESS(1004,BL$2,1,1))),"")</f>
        <v/>
      </c>
      <c r="BM241" t="str">
        <f ca="1">IF($BT241&lt;&gt;"",SUMIF($BD$3:$BD$1004,"="&amp;$BD241,INDIRECT(ADDRESS(3,BM$2,1,1)):INDIRECT(ADDRESS(1004,BM$2,1,1))),"")</f>
        <v/>
      </c>
      <c r="BN241" t="str">
        <f ca="1">IF($BT241&lt;&gt;"",SUMIF($BD$3:$BD$1004,"="&amp;$BD241,INDIRECT(ADDRESS(3,BN$2,1,1)):INDIRECT(ADDRESS(1004,BN$2,1,1))),"")</f>
        <v/>
      </c>
      <c r="BO241" t="str">
        <f ca="1">IF($BT241&lt;&gt;"",SUMIF($BD$3:$BD$1004,"="&amp;$BD241,INDIRECT(ADDRESS(3,BO$2,1,1)):INDIRECT(ADDRESS(1004,BO$2,1,1))),"")</f>
        <v/>
      </c>
      <c r="BP241" t="str">
        <f ca="1">IF($BT241&lt;&gt;"",SUMIF($BD$3:$BD$1004,"="&amp;$BD241,INDIRECT(ADDRESS(3,BP$2,1,1)):INDIRECT(ADDRESS(1004,BP$2,1,1))),"")</f>
        <v/>
      </c>
      <c r="BQ241" t="str">
        <f ca="1">IF($BT241&lt;&gt;"",SUMIF($BD$3:$BD$1004,"="&amp;$BD241,INDIRECT(ADDRESS(3,BQ$2,1,1)):INDIRECT(ADDRESS(1004,BQ$2,1,1))),"")</f>
        <v/>
      </c>
      <c r="BR241" t="str">
        <f ca="1">IF($BT241&lt;&gt;"",SUMIF($BD$3:$BD$1004,"="&amp;$BD241,INDIRECT(ADDRESS(3,BR$2,1,1)):INDIRECT(ADDRESS(1004,BR$2,1,1))),"")</f>
        <v/>
      </c>
      <c r="BS241" t="str">
        <f>IF($A241&lt;&gt;"",VLOOKUP(TRUNC(MID($A241,1,2),0),Plano_Contas!$H$3:$J$103,3,TRUE),"")</f>
        <v/>
      </c>
      <c r="BT241" t="str">
        <f t="shared" si="13"/>
        <v/>
      </c>
      <c r="BV241">
        <f>Empresas!C241</f>
        <v>0</v>
      </c>
    </row>
    <row r="242" spans="1:74" ht="13.5" hidden="1" thickBot="1" x14ac:dyDescent="0.25">
      <c r="A242" s="89"/>
      <c r="B242" s="52" t="str">
        <f>IF($A242&lt;&gt;"",VLOOKUP(""&amp;$A242,Plano_Contas!$A$3:$F$1003,6,0),"")</f>
        <v/>
      </c>
      <c r="C242" s="91"/>
      <c r="D242" s="111"/>
      <c r="E242" s="112">
        <v>0</v>
      </c>
      <c r="F242" s="87"/>
      <c r="G242" s="85"/>
      <c r="H242" s="111"/>
      <c r="I242" s="112">
        <v>0</v>
      </c>
      <c r="J242" s="87"/>
      <c r="K242" s="85"/>
      <c r="L242" s="111"/>
      <c r="M242" s="112">
        <v>0</v>
      </c>
      <c r="N242" s="87"/>
      <c r="O242" s="85"/>
      <c r="P242" s="111"/>
      <c r="Q242" s="112">
        <v>0</v>
      </c>
      <c r="R242" s="87"/>
      <c r="S242" s="85"/>
      <c r="T242" s="111"/>
      <c r="U242" s="112">
        <v>0</v>
      </c>
      <c r="V242" s="87"/>
      <c r="W242" s="85"/>
      <c r="X242" s="111"/>
      <c r="Y242" s="112">
        <v>0</v>
      </c>
      <c r="Z242" s="87"/>
      <c r="AA242" s="85"/>
      <c r="AB242" s="111"/>
      <c r="AC242" s="112">
        <v>0</v>
      </c>
      <c r="AD242" s="87"/>
      <c r="AE242" s="85"/>
      <c r="AF242" s="111"/>
      <c r="AG242" s="112">
        <v>0</v>
      </c>
      <c r="AH242" s="87"/>
      <c r="AI242" s="85"/>
      <c r="AJ242" s="111"/>
      <c r="AK242" s="112">
        <v>0</v>
      </c>
      <c r="AL242" s="87"/>
      <c r="AM242" s="85"/>
      <c r="AN242" s="111"/>
      <c r="AO242" s="112">
        <v>0</v>
      </c>
      <c r="AP242" s="87"/>
      <c r="AQ242" s="85"/>
      <c r="AR242" s="111"/>
      <c r="AS242" s="112">
        <v>0</v>
      </c>
      <c r="AT242" s="87"/>
      <c r="AU242" s="85"/>
      <c r="AV242" s="111"/>
      <c r="AW242" s="112">
        <v>0</v>
      </c>
      <c r="AX242" s="87"/>
      <c r="AY242" s="85"/>
      <c r="AZ242" s="267">
        <f t="shared" si="14"/>
        <v>0</v>
      </c>
      <c r="BA242" s="88">
        <f t="shared" si="11"/>
        <v>0</v>
      </c>
      <c r="BC242">
        <f>IF($A242&lt;&gt;"",COUNTIF($BD$3:$BD242,$BD242),0)</f>
        <v>0</v>
      </c>
      <c r="BD242" t="str">
        <f>IF($A242&lt;&gt;"",VLOOKUP(TRUNC(MID($A242,1,2),0),Plano_Contas!$H$3:$J$103,2,TRUE),"")</f>
        <v/>
      </c>
      <c r="BE242" s="201" t="str">
        <f t="shared" si="12"/>
        <v/>
      </c>
      <c r="BF242" t="str">
        <f ca="1">IF($BT242&lt;&gt;"",SUMIF($BD$3:$BD$1004,"="&amp;$BD242,INDIRECT(ADDRESS(3,BF$2,1,1)):INDIRECT(ADDRESS(1004,BF$2,1,1))),"")</f>
        <v/>
      </c>
      <c r="BG242" t="str">
        <f ca="1">IF($BT242&lt;&gt;"",SUMIF($BD$3:$BD$1004,"="&amp;$BD242,INDIRECT(ADDRESS(3,BG$2,1,1)):INDIRECT(ADDRESS(1004,BG$2,1,1))),"")</f>
        <v/>
      </c>
      <c r="BH242" t="str">
        <f ca="1">IF($BT242&lt;&gt;"",SUMIF($BD$3:$BD$1004,"="&amp;$BD242,INDIRECT(ADDRESS(3,BH$2,1,1)):INDIRECT(ADDRESS(1004,BH$2,1,1))),"")</f>
        <v/>
      </c>
      <c r="BI242" t="str">
        <f ca="1">IF($BT242&lt;&gt;"",SUMIF($BD$3:$BD$1004,"="&amp;$BD242,INDIRECT(ADDRESS(3,BI$2,1,1)):INDIRECT(ADDRESS(1004,BI$2,1,1))),"")</f>
        <v/>
      </c>
      <c r="BJ242" t="str">
        <f ca="1">IF($BT242&lt;&gt;"",SUMIF($BD$3:$BD$1004,"="&amp;$BD242,INDIRECT(ADDRESS(3,BJ$2,1,1)):INDIRECT(ADDRESS(1004,BJ$2,1,1))),"")</f>
        <v/>
      </c>
      <c r="BK242" t="str">
        <f ca="1">IF($BT242&lt;&gt;"",SUMIF($BD$3:$BD$1004,"="&amp;$BD242,INDIRECT(ADDRESS(3,BK$2,1,1)):INDIRECT(ADDRESS(1004,BK$2,1,1))),"")</f>
        <v/>
      </c>
      <c r="BL242" t="str">
        <f ca="1">IF($BT242&lt;&gt;"",SUMIF($BD$3:$BD$1004,"="&amp;$BD242,INDIRECT(ADDRESS(3,BL$2,1,1)):INDIRECT(ADDRESS(1004,BL$2,1,1))),"")</f>
        <v/>
      </c>
      <c r="BM242" t="str">
        <f ca="1">IF($BT242&lt;&gt;"",SUMIF($BD$3:$BD$1004,"="&amp;$BD242,INDIRECT(ADDRESS(3,BM$2,1,1)):INDIRECT(ADDRESS(1004,BM$2,1,1))),"")</f>
        <v/>
      </c>
      <c r="BN242" t="str">
        <f ca="1">IF($BT242&lt;&gt;"",SUMIF($BD$3:$BD$1004,"="&amp;$BD242,INDIRECT(ADDRESS(3,BN$2,1,1)):INDIRECT(ADDRESS(1004,BN$2,1,1))),"")</f>
        <v/>
      </c>
      <c r="BO242" t="str">
        <f ca="1">IF($BT242&lt;&gt;"",SUMIF($BD$3:$BD$1004,"="&amp;$BD242,INDIRECT(ADDRESS(3,BO$2,1,1)):INDIRECT(ADDRESS(1004,BO$2,1,1))),"")</f>
        <v/>
      </c>
      <c r="BP242" t="str">
        <f ca="1">IF($BT242&lt;&gt;"",SUMIF($BD$3:$BD$1004,"="&amp;$BD242,INDIRECT(ADDRESS(3,BP$2,1,1)):INDIRECT(ADDRESS(1004,BP$2,1,1))),"")</f>
        <v/>
      </c>
      <c r="BQ242" t="str">
        <f ca="1">IF($BT242&lt;&gt;"",SUMIF($BD$3:$BD$1004,"="&amp;$BD242,INDIRECT(ADDRESS(3,BQ$2,1,1)):INDIRECT(ADDRESS(1004,BQ$2,1,1))),"")</f>
        <v/>
      </c>
      <c r="BR242" t="str">
        <f ca="1">IF($BT242&lt;&gt;"",SUMIF($BD$3:$BD$1004,"="&amp;$BD242,INDIRECT(ADDRESS(3,BR$2,1,1)):INDIRECT(ADDRESS(1004,BR$2,1,1))),"")</f>
        <v/>
      </c>
      <c r="BS242" t="str">
        <f>IF($A242&lt;&gt;"",VLOOKUP(TRUNC(MID($A242,1,2),0),Plano_Contas!$H$3:$J$103,3,TRUE),"")</f>
        <v/>
      </c>
      <c r="BT242" t="str">
        <f t="shared" si="13"/>
        <v/>
      </c>
      <c r="BV242">
        <f>Empresas!C242</f>
        <v>0</v>
      </c>
    </row>
    <row r="243" spans="1:74" ht="13.5" hidden="1" thickBot="1" x14ac:dyDescent="0.25">
      <c r="A243" s="89"/>
      <c r="B243" s="52" t="str">
        <f>IF($A243&lt;&gt;"",VLOOKUP(""&amp;$A243,Plano_Contas!$A$3:$F$1003,6,0),"")</f>
        <v/>
      </c>
      <c r="C243" s="91"/>
      <c r="D243" s="111"/>
      <c r="E243" s="112">
        <v>0</v>
      </c>
      <c r="F243" s="87"/>
      <c r="G243" s="85"/>
      <c r="H243" s="111"/>
      <c r="I243" s="112">
        <v>0</v>
      </c>
      <c r="J243" s="87"/>
      <c r="K243" s="85"/>
      <c r="L243" s="111"/>
      <c r="M243" s="112">
        <v>0</v>
      </c>
      <c r="N243" s="87"/>
      <c r="O243" s="85"/>
      <c r="P243" s="111"/>
      <c r="Q243" s="112">
        <v>0</v>
      </c>
      <c r="R243" s="87"/>
      <c r="S243" s="85"/>
      <c r="T243" s="111"/>
      <c r="U243" s="112">
        <v>0</v>
      </c>
      <c r="V243" s="87"/>
      <c r="W243" s="85"/>
      <c r="X243" s="111"/>
      <c r="Y243" s="112">
        <v>0</v>
      </c>
      <c r="Z243" s="87"/>
      <c r="AA243" s="85"/>
      <c r="AB243" s="111"/>
      <c r="AC243" s="112">
        <v>0</v>
      </c>
      <c r="AD243" s="87"/>
      <c r="AE243" s="85"/>
      <c r="AF243" s="111"/>
      <c r="AG243" s="112">
        <v>0</v>
      </c>
      <c r="AH243" s="87"/>
      <c r="AI243" s="85"/>
      <c r="AJ243" s="111"/>
      <c r="AK243" s="112">
        <v>0</v>
      </c>
      <c r="AL243" s="87"/>
      <c r="AM243" s="85"/>
      <c r="AN243" s="111"/>
      <c r="AO243" s="112">
        <v>0</v>
      </c>
      <c r="AP243" s="87"/>
      <c r="AQ243" s="85"/>
      <c r="AR243" s="111"/>
      <c r="AS243" s="112">
        <v>0</v>
      </c>
      <c r="AT243" s="87"/>
      <c r="AU243" s="85"/>
      <c r="AV243" s="111"/>
      <c r="AW243" s="112">
        <v>0</v>
      </c>
      <c r="AX243" s="87"/>
      <c r="AY243" s="85"/>
      <c r="AZ243" s="267">
        <f t="shared" si="14"/>
        <v>0</v>
      </c>
      <c r="BA243" s="88">
        <f t="shared" si="11"/>
        <v>0</v>
      </c>
      <c r="BC243">
        <f>IF($A243&lt;&gt;"",COUNTIF($BD$3:$BD243,$BD243),0)</f>
        <v>0</v>
      </c>
      <c r="BD243" t="str">
        <f>IF($A243&lt;&gt;"",VLOOKUP(TRUNC(MID($A243,1,2),0),Plano_Contas!$H$3:$J$103,2,TRUE),"")</f>
        <v/>
      </c>
      <c r="BE243" s="201" t="str">
        <f t="shared" si="12"/>
        <v/>
      </c>
      <c r="BF243" t="str">
        <f ca="1">IF($BT243&lt;&gt;"",SUMIF($BD$3:$BD$1004,"="&amp;$BD243,INDIRECT(ADDRESS(3,BF$2,1,1)):INDIRECT(ADDRESS(1004,BF$2,1,1))),"")</f>
        <v/>
      </c>
      <c r="BG243" t="str">
        <f ca="1">IF($BT243&lt;&gt;"",SUMIF($BD$3:$BD$1004,"="&amp;$BD243,INDIRECT(ADDRESS(3,BG$2,1,1)):INDIRECT(ADDRESS(1004,BG$2,1,1))),"")</f>
        <v/>
      </c>
      <c r="BH243" t="str">
        <f ca="1">IF($BT243&lt;&gt;"",SUMIF($BD$3:$BD$1004,"="&amp;$BD243,INDIRECT(ADDRESS(3,BH$2,1,1)):INDIRECT(ADDRESS(1004,BH$2,1,1))),"")</f>
        <v/>
      </c>
      <c r="BI243" t="str">
        <f ca="1">IF($BT243&lt;&gt;"",SUMIF($BD$3:$BD$1004,"="&amp;$BD243,INDIRECT(ADDRESS(3,BI$2,1,1)):INDIRECT(ADDRESS(1004,BI$2,1,1))),"")</f>
        <v/>
      </c>
      <c r="BJ243" t="str">
        <f ca="1">IF($BT243&lt;&gt;"",SUMIF($BD$3:$BD$1004,"="&amp;$BD243,INDIRECT(ADDRESS(3,BJ$2,1,1)):INDIRECT(ADDRESS(1004,BJ$2,1,1))),"")</f>
        <v/>
      </c>
      <c r="BK243" t="str">
        <f ca="1">IF($BT243&lt;&gt;"",SUMIF($BD$3:$BD$1004,"="&amp;$BD243,INDIRECT(ADDRESS(3,BK$2,1,1)):INDIRECT(ADDRESS(1004,BK$2,1,1))),"")</f>
        <v/>
      </c>
      <c r="BL243" t="str">
        <f ca="1">IF($BT243&lt;&gt;"",SUMIF($BD$3:$BD$1004,"="&amp;$BD243,INDIRECT(ADDRESS(3,BL$2,1,1)):INDIRECT(ADDRESS(1004,BL$2,1,1))),"")</f>
        <v/>
      </c>
      <c r="BM243" t="str">
        <f ca="1">IF($BT243&lt;&gt;"",SUMIF($BD$3:$BD$1004,"="&amp;$BD243,INDIRECT(ADDRESS(3,BM$2,1,1)):INDIRECT(ADDRESS(1004,BM$2,1,1))),"")</f>
        <v/>
      </c>
      <c r="BN243" t="str">
        <f ca="1">IF($BT243&lt;&gt;"",SUMIF($BD$3:$BD$1004,"="&amp;$BD243,INDIRECT(ADDRESS(3,BN$2,1,1)):INDIRECT(ADDRESS(1004,BN$2,1,1))),"")</f>
        <v/>
      </c>
      <c r="BO243" t="str">
        <f ca="1">IF($BT243&lt;&gt;"",SUMIF($BD$3:$BD$1004,"="&amp;$BD243,INDIRECT(ADDRESS(3,BO$2,1,1)):INDIRECT(ADDRESS(1004,BO$2,1,1))),"")</f>
        <v/>
      </c>
      <c r="BP243" t="str">
        <f ca="1">IF($BT243&lt;&gt;"",SUMIF($BD$3:$BD$1004,"="&amp;$BD243,INDIRECT(ADDRESS(3,BP$2,1,1)):INDIRECT(ADDRESS(1004,BP$2,1,1))),"")</f>
        <v/>
      </c>
      <c r="BQ243" t="str">
        <f ca="1">IF($BT243&lt;&gt;"",SUMIF($BD$3:$BD$1004,"="&amp;$BD243,INDIRECT(ADDRESS(3,BQ$2,1,1)):INDIRECT(ADDRESS(1004,BQ$2,1,1))),"")</f>
        <v/>
      </c>
      <c r="BR243" t="str">
        <f ca="1">IF($BT243&lt;&gt;"",SUMIF($BD$3:$BD$1004,"="&amp;$BD243,INDIRECT(ADDRESS(3,BR$2,1,1)):INDIRECT(ADDRESS(1004,BR$2,1,1))),"")</f>
        <v/>
      </c>
      <c r="BS243" t="str">
        <f>IF($A243&lt;&gt;"",VLOOKUP(TRUNC(MID($A243,1,2),0),Plano_Contas!$H$3:$J$103,3,TRUE),"")</f>
        <v/>
      </c>
      <c r="BT243" t="str">
        <f t="shared" si="13"/>
        <v/>
      </c>
      <c r="BV243">
        <f>Empresas!C243</f>
        <v>0</v>
      </c>
    </row>
    <row r="244" spans="1:74" ht="13.5" hidden="1" thickBot="1" x14ac:dyDescent="0.25">
      <c r="A244" s="89"/>
      <c r="B244" s="52" t="str">
        <f>IF($A244&lt;&gt;"",VLOOKUP(""&amp;$A244,Plano_Contas!$A$3:$F$1003,6,0),"")</f>
        <v/>
      </c>
      <c r="C244" s="91"/>
      <c r="D244" s="111"/>
      <c r="E244" s="112">
        <v>0</v>
      </c>
      <c r="F244" s="87"/>
      <c r="G244" s="85"/>
      <c r="H244" s="111"/>
      <c r="I244" s="112">
        <v>0</v>
      </c>
      <c r="J244" s="87"/>
      <c r="K244" s="85"/>
      <c r="L244" s="111"/>
      <c r="M244" s="112">
        <v>0</v>
      </c>
      <c r="N244" s="87"/>
      <c r="O244" s="85"/>
      <c r="P244" s="111"/>
      <c r="Q244" s="112">
        <v>0</v>
      </c>
      <c r="R244" s="87"/>
      <c r="S244" s="85"/>
      <c r="T244" s="111"/>
      <c r="U244" s="112">
        <v>0</v>
      </c>
      <c r="V244" s="87"/>
      <c r="W244" s="85"/>
      <c r="X244" s="111"/>
      <c r="Y244" s="112">
        <v>0</v>
      </c>
      <c r="Z244" s="87"/>
      <c r="AA244" s="85"/>
      <c r="AB244" s="111"/>
      <c r="AC244" s="112">
        <v>0</v>
      </c>
      <c r="AD244" s="87"/>
      <c r="AE244" s="85"/>
      <c r="AF244" s="111"/>
      <c r="AG244" s="112">
        <v>0</v>
      </c>
      <c r="AH244" s="87"/>
      <c r="AI244" s="85"/>
      <c r="AJ244" s="111"/>
      <c r="AK244" s="112">
        <v>0</v>
      </c>
      <c r="AL244" s="87"/>
      <c r="AM244" s="85"/>
      <c r="AN244" s="111"/>
      <c r="AO244" s="112">
        <v>0</v>
      </c>
      <c r="AP244" s="87"/>
      <c r="AQ244" s="85"/>
      <c r="AR244" s="111"/>
      <c r="AS244" s="112">
        <v>0</v>
      </c>
      <c r="AT244" s="87"/>
      <c r="AU244" s="85"/>
      <c r="AV244" s="111"/>
      <c r="AW244" s="112">
        <v>0</v>
      </c>
      <c r="AX244" s="87"/>
      <c r="AY244" s="85"/>
      <c r="AZ244" s="267">
        <f t="shared" si="14"/>
        <v>0</v>
      </c>
      <c r="BA244" s="88">
        <f t="shared" si="11"/>
        <v>0</v>
      </c>
      <c r="BC244">
        <f>IF($A244&lt;&gt;"",COUNTIF($BD$3:$BD244,$BD244),0)</f>
        <v>0</v>
      </c>
      <c r="BD244" t="str">
        <f>IF($A244&lt;&gt;"",VLOOKUP(TRUNC(MID($A244,1,2),0),Plano_Contas!$H$3:$J$103,2,TRUE),"")</f>
        <v/>
      </c>
      <c r="BE244" s="201" t="str">
        <f t="shared" si="12"/>
        <v/>
      </c>
      <c r="BF244" t="str">
        <f ca="1">IF($BT244&lt;&gt;"",SUMIF($BD$3:$BD$1004,"="&amp;$BD244,INDIRECT(ADDRESS(3,BF$2,1,1)):INDIRECT(ADDRESS(1004,BF$2,1,1))),"")</f>
        <v/>
      </c>
      <c r="BG244" t="str">
        <f ca="1">IF($BT244&lt;&gt;"",SUMIF($BD$3:$BD$1004,"="&amp;$BD244,INDIRECT(ADDRESS(3,BG$2,1,1)):INDIRECT(ADDRESS(1004,BG$2,1,1))),"")</f>
        <v/>
      </c>
      <c r="BH244" t="str">
        <f ca="1">IF($BT244&lt;&gt;"",SUMIF($BD$3:$BD$1004,"="&amp;$BD244,INDIRECT(ADDRESS(3,BH$2,1,1)):INDIRECT(ADDRESS(1004,BH$2,1,1))),"")</f>
        <v/>
      </c>
      <c r="BI244" t="str">
        <f ca="1">IF($BT244&lt;&gt;"",SUMIF($BD$3:$BD$1004,"="&amp;$BD244,INDIRECT(ADDRESS(3,BI$2,1,1)):INDIRECT(ADDRESS(1004,BI$2,1,1))),"")</f>
        <v/>
      </c>
      <c r="BJ244" t="str">
        <f ca="1">IF($BT244&lt;&gt;"",SUMIF($BD$3:$BD$1004,"="&amp;$BD244,INDIRECT(ADDRESS(3,BJ$2,1,1)):INDIRECT(ADDRESS(1004,BJ$2,1,1))),"")</f>
        <v/>
      </c>
      <c r="BK244" t="str">
        <f ca="1">IF($BT244&lt;&gt;"",SUMIF($BD$3:$BD$1004,"="&amp;$BD244,INDIRECT(ADDRESS(3,BK$2,1,1)):INDIRECT(ADDRESS(1004,BK$2,1,1))),"")</f>
        <v/>
      </c>
      <c r="BL244" t="str">
        <f ca="1">IF($BT244&lt;&gt;"",SUMIF($BD$3:$BD$1004,"="&amp;$BD244,INDIRECT(ADDRESS(3,BL$2,1,1)):INDIRECT(ADDRESS(1004,BL$2,1,1))),"")</f>
        <v/>
      </c>
      <c r="BM244" t="str">
        <f ca="1">IF($BT244&lt;&gt;"",SUMIF($BD$3:$BD$1004,"="&amp;$BD244,INDIRECT(ADDRESS(3,BM$2,1,1)):INDIRECT(ADDRESS(1004,BM$2,1,1))),"")</f>
        <v/>
      </c>
      <c r="BN244" t="str">
        <f ca="1">IF($BT244&lt;&gt;"",SUMIF($BD$3:$BD$1004,"="&amp;$BD244,INDIRECT(ADDRESS(3,BN$2,1,1)):INDIRECT(ADDRESS(1004,BN$2,1,1))),"")</f>
        <v/>
      </c>
      <c r="BO244" t="str">
        <f ca="1">IF($BT244&lt;&gt;"",SUMIF($BD$3:$BD$1004,"="&amp;$BD244,INDIRECT(ADDRESS(3,BO$2,1,1)):INDIRECT(ADDRESS(1004,BO$2,1,1))),"")</f>
        <v/>
      </c>
      <c r="BP244" t="str">
        <f ca="1">IF($BT244&lt;&gt;"",SUMIF($BD$3:$BD$1004,"="&amp;$BD244,INDIRECT(ADDRESS(3,BP$2,1,1)):INDIRECT(ADDRESS(1004,BP$2,1,1))),"")</f>
        <v/>
      </c>
      <c r="BQ244" t="str">
        <f ca="1">IF($BT244&lt;&gt;"",SUMIF($BD$3:$BD$1004,"="&amp;$BD244,INDIRECT(ADDRESS(3,BQ$2,1,1)):INDIRECT(ADDRESS(1004,BQ$2,1,1))),"")</f>
        <v/>
      </c>
      <c r="BR244" t="str">
        <f ca="1">IF($BT244&lt;&gt;"",SUMIF($BD$3:$BD$1004,"="&amp;$BD244,INDIRECT(ADDRESS(3,BR$2,1,1)):INDIRECT(ADDRESS(1004,BR$2,1,1))),"")</f>
        <v/>
      </c>
      <c r="BS244" t="str">
        <f>IF($A244&lt;&gt;"",VLOOKUP(TRUNC(MID($A244,1,2),0),Plano_Contas!$H$3:$J$103,3,TRUE),"")</f>
        <v/>
      </c>
      <c r="BT244" t="str">
        <f t="shared" si="13"/>
        <v/>
      </c>
      <c r="BV244">
        <f>Empresas!C244</f>
        <v>0</v>
      </c>
    </row>
    <row r="245" spans="1:74" ht="13.5" hidden="1" thickBot="1" x14ac:dyDescent="0.25">
      <c r="A245" s="89"/>
      <c r="B245" s="52" t="str">
        <f>IF($A245&lt;&gt;"",VLOOKUP(""&amp;$A245,Plano_Contas!$A$3:$F$1003,6,0),"")</f>
        <v/>
      </c>
      <c r="C245" s="91"/>
      <c r="D245" s="111"/>
      <c r="E245" s="112">
        <v>0</v>
      </c>
      <c r="F245" s="87"/>
      <c r="G245" s="85"/>
      <c r="H245" s="111"/>
      <c r="I245" s="112">
        <v>0</v>
      </c>
      <c r="J245" s="87"/>
      <c r="K245" s="85"/>
      <c r="L245" s="111"/>
      <c r="M245" s="112">
        <v>0</v>
      </c>
      <c r="N245" s="87"/>
      <c r="O245" s="85"/>
      <c r="P245" s="111"/>
      <c r="Q245" s="112">
        <v>0</v>
      </c>
      <c r="R245" s="87"/>
      <c r="S245" s="85"/>
      <c r="T245" s="111"/>
      <c r="U245" s="112">
        <v>0</v>
      </c>
      <c r="V245" s="87"/>
      <c r="W245" s="85"/>
      <c r="X245" s="111"/>
      <c r="Y245" s="112">
        <v>0</v>
      </c>
      <c r="Z245" s="87"/>
      <c r="AA245" s="85"/>
      <c r="AB245" s="111"/>
      <c r="AC245" s="112">
        <v>0</v>
      </c>
      <c r="AD245" s="87"/>
      <c r="AE245" s="85"/>
      <c r="AF245" s="111"/>
      <c r="AG245" s="112">
        <v>0</v>
      </c>
      <c r="AH245" s="87"/>
      <c r="AI245" s="85"/>
      <c r="AJ245" s="111"/>
      <c r="AK245" s="112">
        <v>0</v>
      </c>
      <c r="AL245" s="87"/>
      <c r="AM245" s="85"/>
      <c r="AN245" s="111"/>
      <c r="AO245" s="112">
        <v>0</v>
      </c>
      <c r="AP245" s="87"/>
      <c r="AQ245" s="85"/>
      <c r="AR245" s="111"/>
      <c r="AS245" s="112">
        <v>0</v>
      </c>
      <c r="AT245" s="87"/>
      <c r="AU245" s="85"/>
      <c r="AV245" s="111"/>
      <c r="AW245" s="112">
        <v>0</v>
      </c>
      <c r="AX245" s="87"/>
      <c r="AY245" s="85"/>
      <c r="AZ245" s="267">
        <f t="shared" si="14"/>
        <v>0</v>
      </c>
      <c r="BA245" s="88">
        <f t="shared" si="11"/>
        <v>0</v>
      </c>
      <c r="BC245">
        <f>IF($A245&lt;&gt;"",COUNTIF($BD$3:$BD245,$BD245),0)</f>
        <v>0</v>
      </c>
      <c r="BD245" t="str">
        <f>IF($A245&lt;&gt;"",VLOOKUP(TRUNC(MID($A245,1,2),0),Plano_Contas!$H$3:$J$103,2,TRUE),"")</f>
        <v/>
      </c>
      <c r="BE245" s="201" t="str">
        <f t="shared" si="12"/>
        <v/>
      </c>
      <c r="BF245" t="str">
        <f ca="1">IF($BT245&lt;&gt;"",SUMIF($BD$3:$BD$1004,"="&amp;$BD245,INDIRECT(ADDRESS(3,BF$2,1,1)):INDIRECT(ADDRESS(1004,BF$2,1,1))),"")</f>
        <v/>
      </c>
      <c r="BG245" t="str">
        <f ca="1">IF($BT245&lt;&gt;"",SUMIF($BD$3:$BD$1004,"="&amp;$BD245,INDIRECT(ADDRESS(3,BG$2,1,1)):INDIRECT(ADDRESS(1004,BG$2,1,1))),"")</f>
        <v/>
      </c>
      <c r="BH245" t="str">
        <f ca="1">IF($BT245&lt;&gt;"",SUMIF($BD$3:$BD$1004,"="&amp;$BD245,INDIRECT(ADDRESS(3,BH$2,1,1)):INDIRECT(ADDRESS(1004,BH$2,1,1))),"")</f>
        <v/>
      </c>
      <c r="BI245" t="str">
        <f ca="1">IF($BT245&lt;&gt;"",SUMIF($BD$3:$BD$1004,"="&amp;$BD245,INDIRECT(ADDRESS(3,BI$2,1,1)):INDIRECT(ADDRESS(1004,BI$2,1,1))),"")</f>
        <v/>
      </c>
      <c r="BJ245" t="str">
        <f ca="1">IF($BT245&lt;&gt;"",SUMIF($BD$3:$BD$1004,"="&amp;$BD245,INDIRECT(ADDRESS(3,BJ$2,1,1)):INDIRECT(ADDRESS(1004,BJ$2,1,1))),"")</f>
        <v/>
      </c>
      <c r="BK245" t="str">
        <f ca="1">IF($BT245&lt;&gt;"",SUMIF($BD$3:$BD$1004,"="&amp;$BD245,INDIRECT(ADDRESS(3,BK$2,1,1)):INDIRECT(ADDRESS(1004,BK$2,1,1))),"")</f>
        <v/>
      </c>
      <c r="BL245" t="str">
        <f ca="1">IF($BT245&lt;&gt;"",SUMIF($BD$3:$BD$1004,"="&amp;$BD245,INDIRECT(ADDRESS(3,BL$2,1,1)):INDIRECT(ADDRESS(1004,BL$2,1,1))),"")</f>
        <v/>
      </c>
      <c r="BM245" t="str">
        <f ca="1">IF($BT245&lt;&gt;"",SUMIF($BD$3:$BD$1004,"="&amp;$BD245,INDIRECT(ADDRESS(3,BM$2,1,1)):INDIRECT(ADDRESS(1004,BM$2,1,1))),"")</f>
        <v/>
      </c>
      <c r="BN245" t="str">
        <f ca="1">IF($BT245&lt;&gt;"",SUMIF($BD$3:$BD$1004,"="&amp;$BD245,INDIRECT(ADDRESS(3,BN$2,1,1)):INDIRECT(ADDRESS(1004,BN$2,1,1))),"")</f>
        <v/>
      </c>
      <c r="BO245" t="str">
        <f ca="1">IF($BT245&lt;&gt;"",SUMIF($BD$3:$BD$1004,"="&amp;$BD245,INDIRECT(ADDRESS(3,BO$2,1,1)):INDIRECT(ADDRESS(1004,BO$2,1,1))),"")</f>
        <v/>
      </c>
      <c r="BP245" t="str">
        <f ca="1">IF($BT245&lt;&gt;"",SUMIF($BD$3:$BD$1004,"="&amp;$BD245,INDIRECT(ADDRESS(3,BP$2,1,1)):INDIRECT(ADDRESS(1004,BP$2,1,1))),"")</f>
        <v/>
      </c>
      <c r="BQ245" t="str">
        <f ca="1">IF($BT245&lt;&gt;"",SUMIF($BD$3:$BD$1004,"="&amp;$BD245,INDIRECT(ADDRESS(3,BQ$2,1,1)):INDIRECT(ADDRESS(1004,BQ$2,1,1))),"")</f>
        <v/>
      </c>
      <c r="BR245" t="str">
        <f ca="1">IF($BT245&lt;&gt;"",SUMIF($BD$3:$BD$1004,"="&amp;$BD245,INDIRECT(ADDRESS(3,BR$2,1,1)):INDIRECT(ADDRESS(1004,BR$2,1,1))),"")</f>
        <v/>
      </c>
      <c r="BS245" t="str">
        <f>IF($A245&lt;&gt;"",VLOOKUP(TRUNC(MID($A245,1,2),0),Plano_Contas!$H$3:$J$103,3,TRUE),"")</f>
        <v/>
      </c>
      <c r="BT245" t="str">
        <f t="shared" si="13"/>
        <v/>
      </c>
      <c r="BV245">
        <f>Empresas!C245</f>
        <v>0</v>
      </c>
    </row>
    <row r="246" spans="1:74" ht="13.5" hidden="1" thickBot="1" x14ac:dyDescent="0.25">
      <c r="A246" s="89"/>
      <c r="B246" s="52" t="str">
        <f>IF($A246&lt;&gt;"",VLOOKUP(""&amp;$A246,Plano_Contas!$A$3:$F$1003,6,0),"")</f>
        <v/>
      </c>
      <c r="C246" s="91"/>
      <c r="D246" s="111"/>
      <c r="E246" s="112">
        <v>0</v>
      </c>
      <c r="F246" s="87"/>
      <c r="G246" s="85"/>
      <c r="H246" s="111"/>
      <c r="I246" s="112">
        <v>0</v>
      </c>
      <c r="J246" s="87"/>
      <c r="K246" s="85"/>
      <c r="L246" s="111"/>
      <c r="M246" s="112">
        <v>0</v>
      </c>
      <c r="N246" s="87"/>
      <c r="O246" s="85"/>
      <c r="P246" s="111"/>
      <c r="Q246" s="112">
        <v>0</v>
      </c>
      <c r="R246" s="87"/>
      <c r="S246" s="85"/>
      <c r="T246" s="111"/>
      <c r="U246" s="112">
        <v>0</v>
      </c>
      <c r="V246" s="87"/>
      <c r="W246" s="85"/>
      <c r="X246" s="111"/>
      <c r="Y246" s="112">
        <v>0</v>
      </c>
      <c r="Z246" s="87"/>
      <c r="AA246" s="85"/>
      <c r="AB246" s="111"/>
      <c r="AC246" s="112">
        <v>0</v>
      </c>
      <c r="AD246" s="87"/>
      <c r="AE246" s="85"/>
      <c r="AF246" s="111"/>
      <c r="AG246" s="112">
        <v>0</v>
      </c>
      <c r="AH246" s="87"/>
      <c r="AI246" s="85"/>
      <c r="AJ246" s="111"/>
      <c r="AK246" s="112">
        <v>0</v>
      </c>
      <c r="AL246" s="87"/>
      <c r="AM246" s="85"/>
      <c r="AN246" s="111"/>
      <c r="AO246" s="112">
        <v>0</v>
      </c>
      <c r="AP246" s="87"/>
      <c r="AQ246" s="85"/>
      <c r="AR246" s="111"/>
      <c r="AS246" s="112">
        <v>0</v>
      </c>
      <c r="AT246" s="87"/>
      <c r="AU246" s="85"/>
      <c r="AV246" s="111"/>
      <c r="AW246" s="112">
        <v>0</v>
      </c>
      <c r="AX246" s="87"/>
      <c r="AY246" s="85"/>
      <c r="AZ246" s="267">
        <f t="shared" si="14"/>
        <v>0</v>
      </c>
      <c r="BA246" s="88">
        <f t="shared" si="11"/>
        <v>0</v>
      </c>
      <c r="BC246">
        <f>IF($A246&lt;&gt;"",COUNTIF($BD$3:$BD246,$BD246),0)</f>
        <v>0</v>
      </c>
      <c r="BD246" t="str">
        <f>IF($A246&lt;&gt;"",VLOOKUP(TRUNC(MID($A246,1,2),0),Plano_Contas!$H$3:$J$103,2,TRUE),"")</f>
        <v/>
      </c>
      <c r="BE246" s="201" t="str">
        <f t="shared" si="12"/>
        <v/>
      </c>
      <c r="BF246" t="str">
        <f ca="1">IF($BT246&lt;&gt;"",SUMIF($BD$3:$BD$1004,"="&amp;$BD246,INDIRECT(ADDRESS(3,BF$2,1,1)):INDIRECT(ADDRESS(1004,BF$2,1,1))),"")</f>
        <v/>
      </c>
      <c r="BG246" t="str">
        <f ca="1">IF($BT246&lt;&gt;"",SUMIF($BD$3:$BD$1004,"="&amp;$BD246,INDIRECT(ADDRESS(3,BG$2,1,1)):INDIRECT(ADDRESS(1004,BG$2,1,1))),"")</f>
        <v/>
      </c>
      <c r="BH246" t="str">
        <f ca="1">IF($BT246&lt;&gt;"",SUMIF($BD$3:$BD$1004,"="&amp;$BD246,INDIRECT(ADDRESS(3,BH$2,1,1)):INDIRECT(ADDRESS(1004,BH$2,1,1))),"")</f>
        <v/>
      </c>
      <c r="BI246" t="str">
        <f ca="1">IF($BT246&lt;&gt;"",SUMIF($BD$3:$BD$1004,"="&amp;$BD246,INDIRECT(ADDRESS(3,BI$2,1,1)):INDIRECT(ADDRESS(1004,BI$2,1,1))),"")</f>
        <v/>
      </c>
      <c r="BJ246" t="str">
        <f ca="1">IF($BT246&lt;&gt;"",SUMIF($BD$3:$BD$1004,"="&amp;$BD246,INDIRECT(ADDRESS(3,BJ$2,1,1)):INDIRECT(ADDRESS(1004,BJ$2,1,1))),"")</f>
        <v/>
      </c>
      <c r="BK246" t="str">
        <f ca="1">IF($BT246&lt;&gt;"",SUMIF($BD$3:$BD$1004,"="&amp;$BD246,INDIRECT(ADDRESS(3,BK$2,1,1)):INDIRECT(ADDRESS(1004,BK$2,1,1))),"")</f>
        <v/>
      </c>
      <c r="BL246" t="str">
        <f ca="1">IF($BT246&lt;&gt;"",SUMIF($BD$3:$BD$1004,"="&amp;$BD246,INDIRECT(ADDRESS(3,BL$2,1,1)):INDIRECT(ADDRESS(1004,BL$2,1,1))),"")</f>
        <v/>
      </c>
      <c r="BM246" t="str">
        <f ca="1">IF($BT246&lt;&gt;"",SUMIF($BD$3:$BD$1004,"="&amp;$BD246,INDIRECT(ADDRESS(3,BM$2,1,1)):INDIRECT(ADDRESS(1004,BM$2,1,1))),"")</f>
        <v/>
      </c>
      <c r="BN246" t="str">
        <f ca="1">IF($BT246&lt;&gt;"",SUMIF($BD$3:$BD$1004,"="&amp;$BD246,INDIRECT(ADDRESS(3,BN$2,1,1)):INDIRECT(ADDRESS(1004,BN$2,1,1))),"")</f>
        <v/>
      </c>
      <c r="BO246" t="str">
        <f ca="1">IF($BT246&lt;&gt;"",SUMIF($BD$3:$BD$1004,"="&amp;$BD246,INDIRECT(ADDRESS(3,BO$2,1,1)):INDIRECT(ADDRESS(1004,BO$2,1,1))),"")</f>
        <v/>
      </c>
      <c r="BP246" t="str">
        <f ca="1">IF($BT246&lt;&gt;"",SUMIF($BD$3:$BD$1004,"="&amp;$BD246,INDIRECT(ADDRESS(3,BP$2,1,1)):INDIRECT(ADDRESS(1004,BP$2,1,1))),"")</f>
        <v/>
      </c>
      <c r="BQ246" t="str">
        <f ca="1">IF($BT246&lt;&gt;"",SUMIF($BD$3:$BD$1004,"="&amp;$BD246,INDIRECT(ADDRESS(3,BQ$2,1,1)):INDIRECT(ADDRESS(1004,BQ$2,1,1))),"")</f>
        <v/>
      </c>
      <c r="BR246" t="str">
        <f ca="1">IF($BT246&lt;&gt;"",SUMIF($BD$3:$BD$1004,"="&amp;$BD246,INDIRECT(ADDRESS(3,BR$2,1,1)):INDIRECT(ADDRESS(1004,BR$2,1,1))),"")</f>
        <v/>
      </c>
      <c r="BS246" t="str">
        <f>IF($A246&lt;&gt;"",VLOOKUP(TRUNC(MID($A246,1,2),0),Plano_Contas!$H$3:$J$103,3,TRUE),"")</f>
        <v/>
      </c>
      <c r="BT246" t="str">
        <f t="shared" si="13"/>
        <v/>
      </c>
      <c r="BV246">
        <f>Empresas!C246</f>
        <v>0</v>
      </c>
    </row>
    <row r="247" spans="1:74" ht="13.5" hidden="1" thickBot="1" x14ac:dyDescent="0.25">
      <c r="A247" s="89"/>
      <c r="B247" s="52" t="str">
        <f>IF($A247&lt;&gt;"",VLOOKUP(""&amp;$A247,Plano_Contas!$A$3:$F$1003,6,0),"")</f>
        <v/>
      </c>
      <c r="C247" s="91"/>
      <c r="D247" s="111"/>
      <c r="E247" s="112">
        <v>0</v>
      </c>
      <c r="F247" s="87"/>
      <c r="G247" s="85"/>
      <c r="H247" s="111"/>
      <c r="I247" s="112">
        <v>0</v>
      </c>
      <c r="J247" s="87"/>
      <c r="K247" s="85"/>
      <c r="L247" s="111"/>
      <c r="M247" s="112">
        <v>0</v>
      </c>
      <c r="N247" s="87"/>
      <c r="O247" s="85"/>
      <c r="P247" s="111"/>
      <c r="Q247" s="112">
        <v>0</v>
      </c>
      <c r="R247" s="87"/>
      <c r="S247" s="85"/>
      <c r="T247" s="111"/>
      <c r="U247" s="112">
        <v>0</v>
      </c>
      <c r="V247" s="87"/>
      <c r="W247" s="85"/>
      <c r="X247" s="111"/>
      <c r="Y247" s="112">
        <v>0</v>
      </c>
      <c r="Z247" s="87"/>
      <c r="AA247" s="85"/>
      <c r="AB247" s="111"/>
      <c r="AC247" s="112">
        <v>0</v>
      </c>
      <c r="AD247" s="87"/>
      <c r="AE247" s="85"/>
      <c r="AF247" s="111"/>
      <c r="AG247" s="112">
        <v>0</v>
      </c>
      <c r="AH247" s="87"/>
      <c r="AI247" s="85"/>
      <c r="AJ247" s="111"/>
      <c r="AK247" s="112">
        <v>0</v>
      </c>
      <c r="AL247" s="87"/>
      <c r="AM247" s="85"/>
      <c r="AN247" s="111"/>
      <c r="AO247" s="112">
        <v>0</v>
      </c>
      <c r="AP247" s="87"/>
      <c r="AQ247" s="85"/>
      <c r="AR247" s="111"/>
      <c r="AS247" s="112">
        <v>0</v>
      </c>
      <c r="AT247" s="87"/>
      <c r="AU247" s="85"/>
      <c r="AV247" s="111"/>
      <c r="AW247" s="112">
        <v>0</v>
      </c>
      <c r="AX247" s="87"/>
      <c r="AY247" s="85"/>
      <c r="AZ247" s="267">
        <f t="shared" si="14"/>
        <v>0</v>
      </c>
      <c r="BA247" s="88">
        <f t="shared" si="11"/>
        <v>0</v>
      </c>
      <c r="BC247">
        <f>IF($A247&lt;&gt;"",COUNTIF($BD$3:$BD247,$BD247),0)</f>
        <v>0</v>
      </c>
      <c r="BD247" t="str">
        <f>IF($A247&lt;&gt;"",VLOOKUP(TRUNC(MID($A247,1,2),0),Plano_Contas!$H$3:$J$103,2,TRUE),"")</f>
        <v/>
      </c>
      <c r="BE247" s="201" t="str">
        <f t="shared" si="12"/>
        <v/>
      </c>
      <c r="BF247" t="str">
        <f ca="1">IF($BT247&lt;&gt;"",SUMIF($BD$3:$BD$1004,"="&amp;$BD247,INDIRECT(ADDRESS(3,BF$2,1,1)):INDIRECT(ADDRESS(1004,BF$2,1,1))),"")</f>
        <v/>
      </c>
      <c r="BG247" t="str">
        <f ca="1">IF($BT247&lt;&gt;"",SUMIF($BD$3:$BD$1004,"="&amp;$BD247,INDIRECT(ADDRESS(3,BG$2,1,1)):INDIRECT(ADDRESS(1004,BG$2,1,1))),"")</f>
        <v/>
      </c>
      <c r="BH247" t="str">
        <f ca="1">IF($BT247&lt;&gt;"",SUMIF($BD$3:$BD$1004,"="&amp;$BD247,INDIRECT(ADDRESS(3,BH$2,1,1)):INDIRECT(ADDRESS(1004,BH$2,1,1))),"")</f>
        <v/>
      </c>
      <c r="BI247" t="str">
        <f ca="1">IF($BT247&lt;&gt;"",SUMIF($BD$3:$BD$1004,"="&amp;$BD247,INDIRECT(ADDRESS(3,BI$2,1,1)):INDIRECT(ADDRESS(1004,BI$2,1,1))),"")</f>
        <v/>
      </c>
      <c r="BJ247" t="str">
        <f ca="1">IF($BT247&lt;&gt;"",SUMIF($BD$3:$BD$1004,"="&amp;$BD247,INDIRECT(ADDRESS(3,BJ$2,1,1)):INDIRECT(ADDRESS(1004,BJ$2,1,1))),"")</f>
        <v/>
      </c>
      <c r="BK247" t="str">
        <f ca="1">IF($BT247&lt;&gt;"",SUMIF($BD$3:$BD$1004,"="&amp;$BD247,INDIRECT(ADDRESS(3,BK$2,1,1)):INDIRECT(ADDRESS(1004,BK$2,1,1))),"")</f>
        <v/>
      </c>
      <c r="BL247" t="str">
        <f ca="1">IF($BT247&lt;&gt;"",SUMIF($BD$3:$BD$1004,"="&amp;$BD247,INDIRECT(ADDRESS(3,BL$2,1,1)):INDIRECT(ADDRESS(1004,BL$2,1,1))),"")</f>
        <v/>
      </c>
      <c r="BM247" t="str">
        <f ca="1">IF($BT247&lt;&gt;"",SUMIF($BD$3:$BD$1004,"="&amp;$BD247,INDIRECT(ADDRESS(3,BM$2,1,1)):INDIRECT(ADDRESS(1004,BM$2,1,1))),"")</f>
        <v/>
      </c>
      <c r="BN247" t="str">
        <f ca="1">IF($BT247&lt;&gt;"",SUMIF($BD$3:$BD$1004,"="&amp;$BD247,INDIRECT(ADDRESS(3,BN$2,1,1)):INDIRECT(ADDRESS(1004,BN$2,1,1))),"")</f>
        <v/>
      </c>
      <c r="BO247" t="str">
        <f ca="1">IF($BT247&lt;&gt;"",SUMIF($BD$3:$BD$1004,"="&amp;$BD247,INDIRECT(ADDRESS(3,BO$2,1,1)):INDIRECT(ADDRESS(1004,BO$2,1,1))),"")</f>
        <v/>
      </c>
      <c r="BP247" t="str">
        <f ca="1">IF($BT247&lt;&gt;"",SUMIF($BD$3:$BD$1004,"="&amp;$BD247,INDIRECT(ADDRESS(3,BP$2,1,1)):INDIRECT(ADDRESS(1004,BP$2,1,1))),"")</f>
        <v/>
      </c>
      <c r="BQ247" t="str">
        <f ca="1">IF($BT247&lt;&gt;"",SUMIF($BD$3:$BD$1004,"="&amp;$BD247,INDIRECT(ADDRESS(3,BQ$2,1,1)):INDIRECT(ADDRESS(1004,BQ$2,1,1))),"")</f>
        <v/>
      </c>
      <c r="BR247" t="str">
        <f ca="1">IF($BT247&lt;&gt;"",SUMIF($BD$3:$BD$1004,"="&amp;$BD247,INDIRECT(ADDRESS(3,BR$2,1,1)):INDIRECT(ADDRESS(1004,BR$2,1,1))),"")</f>
        <v/>
      </c>
      <c r="BS247" t="str">
        <f>IF($A247&lt;&gt;"",VLOOKUP(TRUNC(MID($A247,1,2),0),Plano_Contas!$H$3:$J$103,3,TRUE),"")</f>
        <v/>
      </c>
      <c r="BT247" t="str">
        <f t="shared" si="13"/>
        <v/>
      </c>
      <c r="BV247">
        <f>Empresas!C247</f>
        <v>0</v>
      </c>
    </row>
    <row r="248" spans="1:74" ht="13.5" hidden="1" thickBot="1" x14ac:dyDescent="0.25">
      <c r="A248" s="89"/>
      <c r="B248" s="52" t="str">
        <f>IF($A248&lt;&gt;"",VLOOKUP(""&amp;$A248,Plano_Contas!$A$3:$F$1003,6,0),"")</f>
        <v/>
      </c>
      <c r="C248" s="91"/>
      <c r="D248" s="111"/>
      <c r="E248" s="112">
        <v>0</v>
      </c>
      <c r="F248" s="87"/>
      <c r="G248" s="85"/>
      <c r="H248" s="111"/>
      <c r="I248" s="112">
        <v>0</v>
      </c>
      <c r="J248" s="87"/>
      <c r="K248" s="85"/>
      <c r="L248" s="111"/>
      <c r="M248" s="112">
        <v>0</v>
      </c>
      <c r="N248" s="87"/>
      <c r="O248" s="85"/>
      <c r="P248" s="111"/>
      <c r="Q248" s="112">
        <v>0</v>
      </c>
      <c r="R248" s="87"/>
      <c r="S248" s="85"/>
      <c r="T248" s="111"/>
      <c r="U248" s="112">
        <v>0</v>
      </c>
      <c r="V248" s="87"/>
      <c r="W248" s="85"/>
      <c r="X248" s="111"/>
      <c r="Y248" s="112">
        <v>0</v>
      </c>
      <c r="Z248" s="87"/>
      <c r="AA248" s="85"/>
      <c r="AB248" s="111"/>
      <c r="AC248" s="112">
        <v>0</v>
      </c>
      <c r="AD248" s="87"/>
      <c r="AE248" s="85"/>
      <c r="AF248" s="111"/>
      <c r="AG248" s="112">
        <v>0</v>
      </c>
      <c r="AH248" s="87"/>
      <c r="AI248" s="85"/>
      <c r="AJ248" s="111"/>
      <c r="AK248" s="112">
        <v>0</v>
      </c>
      <c r="AL248" s="87"/>
      <c r="AM248" s="85"/>
      <c r="AN248" s="111"/>
      <c r="AO248" s="112">
        <v>0</v>
      </c>
      <c r="AP248" s="87"/>
      <c r="AQ248" s="85"/>
      <c r="AR248" s="111"/>
      <c r="AS248" s="112">
        <v>0</v>
      </c>
      <c r="AT248" s="87"/>
      <c r="AU248" s="85"/>
      <c r="AV248" s="111"/>
      <c r="AW248" s="112">
        <v>0</v>
      </c>
      <c r="AX248" s="87"/>
      <c r="AY248" s="85"/>
      <c r="AZ248" s="267">
        <f t="shared" si="14"/>
        <v>0</v>
      </c>
      <c r="BA248" s="88">
        <f t="shared" si="11"/>
        <v>0</v>
      </c>
      <c r="BC248">
        <f>IF($A248&lt;&gt;"",COUNTIF($BD$3:$BD248,$BD248),0)</f>
        <v>0</v>
      </c>
      <c r="BD248" t="str">
        <f>IF($A248&lt;&gt;"",VLOOKUP(TRUNC(MID($A248,1,2),0),Plano_Contas!$H$3:$J$103,2,TRUE),"")</f>
        <v/>
      </c>
      <c r="BE248" s="201" t="str">
        <f t="shared" si="12"/>
        <v/>
      </c>
      <c r="BF248" t="str">
        <f ca="1">IF($BT248&lt;&gt;"",SUMIF($BD$3:$BD$1004,"="&amp;$BD248,INDIRECT(ADDRESS(3,BF$2,1,1)):INDIRECT(ADDRESS(1004,BF$2,1,1))),"")</f>
        <v/>
      </c>
      <c r="BG248" t="str">
        <f ca="1">IF($BT248&lt;&gt;"",SUMIF($BD$3:$BD$1004,"="&amp;$BD248,INDIRECT(ADDRESS(3,BG$2,1,1)):INDIRECT(ADDRESS(1004,BG$2,1,1))),"")</f>
        <v/>
      </c>
      <c r="BH248" t="str">
        <f ca="1">IF($BT248&lt;&gt;"",SUMIF($BD$3:$BD$1004,"="&amp;$BD248,INDIRECT(ADDRESS(3,BH$2,1,1)):INDIRECT(ADDRESS(1004,BH$2,1,1))),"")</f>
        <v/>
      </c>
      <c r="BI248" t="str">
        <f ca="1">IF($BT248&lt;&gt;"",SUMIF($BD$3:$BD$1004,"="&amp;$BD248,INDIRECT(ADDRESS(3,BI$2,1,1)):INDIRECT(ADDRESS(1004,BI$2,1,1))),"")</f>
        <v/>
      </c>
      <c r="BJ248" t="str">
        <f ca="1">IF($BT248&lt;&gt;"",SUMIF($BD$3:$BD$1004,"="&amp;$BD248,INDIRECT(ADDRESS(3,BJ$2,1,1)):INDIRECT(ADDRESS(1004,BJ$2,1,1))),"")</f>
        <v/>
      </c>
      <c r="BK248" t="str">
        <f ca="1">IF($BT248&lt;&gt;"",SUMIF($BD$3:$BD$1004,"="&amp;$BD248,INDIRECT(ADDRESS(3,BK$2,1,1)):INDIRECT(ADDRESS(1004,BK$2,1,1))),"")</f>
        <v/>
      </c>
      <c r="BL248" t="str">
        <f ca="1">IF($BT248&lt;&gt;"",SUMIF($BD$3:$BD$1004,"="&amp;$BD248,INDIRECT(ADDRESS(3,BL$2,1,1)):INDIRECT(ADDRESS(1004,BL$2,1,1))),"")</f>
        <v/>
      </c>
      <c r="BM248" t="str">
        <f ca="1">IF($BT248&lt;&gt;"",SUMIF($BD$3:$BD$1004,"="&amp;$BD248,INDIRECT(ADDRESS(3,BM$2,1,1)):INDIRECT(ADDRESS(1004,BM$2,1,1))),"")</f>
        <v/>
      </c>
      <c r="BN248" t="str">
        <f ca="1">IF($BT248&lt;&gt;"",SUMIF($BD$3:$BD$1004,"="&amp;$BD248,INDIRECT(ADDRESS(3,BN$2,1,1)):INDIRECT(ADDRESS(1004,BN$2,1,1))),"")</f>
        <v/>
      </c>
      <c r="BO248" t="str">
        <f ca="1">IF($BT248&lt;&gt;"",SUMIF($BD$3:$BD$1004,"="&amp;$BD248,INDIRECT(ADDRESS(3,BO$2,1,1)):INDIRECT(ADDRESS(1004,BO$2,1,1))),"")</f>
        <v/>
      </c>
      <c r="BP248" t="str">
        <f ca="1">IF($BT248&lt;&gt;"",SUMIF($BD$3:$BD$1004,"="&amp;$BD248,INDIRECT(ADDRESS(3,BP$2,1,1)):INDIRECT(ADDRESS(1004,BP$2,1,1))),"")</f>
        <v/>
      </c>
      <c r="BQ248" t="str">
        <f ca="1">IF($BT248&lt;&gt;"",SUMIF($BD$3:$BD$1004,"="&amp;$BD248,INDIRECT(ADDRESS(3,BQ$2,1,1)):INDIRECT(ADDRESS(1004,BQ$2,1,1))),"")</f>
        <v/>
      </c>
      <c r="BR248" t="str">
        <f ca="1">IF($BT248&lt;&gt;"",SUMIF($BD$3:$BD$1004,"="&amp;$BD248,INDIRECT(ADDRESS(3,BR$2,1,1)):INDIRECT(ADDRESS(1004,BR$2,1,1))),"")</f>
        <v/>
      </c>
      <c r="BS248" t="str">
        <f>IF($A248&lt;&gt;"",VLOOKUP(TRUNC(MID($A248,1,2),0),Plano_Contas!$H$3:$J$103,3,TRUE),"")</f>
        <v/>
      </c>
      <c r="BT248" t="str">
        <f t="shared" si="13"/>
        <v/>
      </c>
      <c r="BV248">
        <f>Empresas!C248</f>
        <v>0</v>
      </c>
    </row>
    <row r="249" spans="1:74" ht="13.5" hidden="1" thickBot="1" x14ac:dyDescent="0.25">
      <c r="A249" s="89"/>
      <c r="B249" s="52" t="str">
        <f>IF($A249&lt;&gt;"",VLOOKUP(""&amp;$A249,Plano_Contas!$A$3:$F$1003,6,0),"")</f>
        <v/>
      </c>
      <c r="C249" s="91"/>
      <c r="D249" s="111"/>
      <c r="E249" s="112">
        <v>0</v>
      </c>
      <c r="F249" s="87"/>
      <c r="G249" s="85"/>
      <c r="H249" s="111"/>
      <c r="I249" s="112">
        <v>0</v>
      </c>
      <c r="J249" s="87"/>
      <c r="K249" s="85"/>
      <c r="L249" s="111"/>
      <c r="M249" s="112">
        <v>0</v>
      </c>
      <c r="N249" s="87"/>
      <c r="O249" s="85"/>
      <c r="P249" s="111"/>
      <c r="Q249" s="112">
        <v>0</v>
      </c>
      <c r="R249" s="87"/>
      <c r="S249" s="85"/>
      <c r="T249" s="111"/>
      <c r="U249" s="112">
        <v>0</v>
      </c>
      <c r="V249" s="87"/>
      <c r="W249" s="85"/>
      <c r="X249" s="111"/>
      <c r="Y249" s="112">
        <v>0</v>
      </c>
      <c r="Z249" s="87"/>
      <c r="AA249" s="85"/>
      <c r="AB249" s="111"/>
      <c r="AC249" s="112">
        <v>0</v>
      </c>
      <c r="AD249" s="87"/>
      <c r="AE249" s="85"/>
      <c r="AF249" s="111"/>
      <c r="AG249" s="112">
        <v>0</v>
      </c>
      <c r="AH249" s="87"/>
      <c r="AI249" s="85"/>
      <c r="AJ249" s="111"/>
      <c r="AK249" s="112">
        <v>0</v>
      </c>
      <c r="AL249" s="87"/>
      <c r="AM249" s="85"/>
      <c r="AN249" s="111"/>
      <c r="AO249" s="112">
        <v>0</v>
      </c>
      <c r="AP249" s="87"/>
      <c r="AQ249" s="85"/>
      <c r="AR249" s="111"/>
      <c r="AS249" s="112">
        <v>0</v>
      </c>
      <c r="AT249" s="87"/>
      <c r="AU249" s="85"/>
      <c r="AV249" s="111"/>
      <c r="AW249" s="112">
        <v>0</v>
      </c>
      <c r="AX249" s="87"/>
      <c r="AY249" s="85"/>
      <c r="AZ249" s="267">
        <f t="shared" si="14"/>
        <v>0</v>
      </c>
      <c r="BA249" s="88">
        <f t="shared" si="11"/>
        <v>0</v>
      </c>
      <c r="BC249">
        <f>IF($A249&lt;&gt;"",COUNTIF($BD$3:$BD249,$BD249),0)</f>
        <v>0</v>
      </c>
      <c r="BD249" t="str">
        <f>IF($A249&lt;&gt;"",VLOOKUP(TRUNC(MID($A249,1,2),0),Plano_Contas!$H$3:$J$103,2,TRUE),"")</f>
        <v/>
      </c>
      <c r="BE249" s="201" t="str">
        <f t="shared" si="12"/>
        <v/>
      </c>
      <c r="BF249" t="str">
        <f ca="1">IF($BT249&lt;&gt;"",SUMIF($BD$3:$BD$1004,"="&amp;$BD249,INDIRECT(ADDRESS(3,BF$2,1,1)):INDIRECT(ADDRESS(1004,BF$2,1,1))),"")</f>
        <v/>
      </c>
      <c r="BG249" t="str">
        <f ca="1">IF($BT249&lt;&gt;"",SUMIF($BD$3:$BD$1004,"="&amp;$BD249,INDIRECT(ADDRESS(3,BG$2,1,1)):INDIRECT(ADDRESS(1004,BG$2,1,1))),"")</f>
        <v/>
      </c>
      <c r="BH249" t="str">
        <f ca="1">IF($BT249&lt;&gt;"",SUMIF($BD$3:$BD$1004,"="&amp;$BD249,INDIRECT(ADDRESS(3,BH$2,1,1)):INDIRECT(ADDRESS(1004,BH$2,1,1))),"")</f>
        <v/>
      </c>
      <c r="BI249" t="str">
        <f ca="1">IF($BT249&lt;&gt;"",SUMIF($BD$3:$BD$1004,"="&amp;$BD249,INDIRECT(ADDRESS(3,BI$2,1,1)):INDIRECT(ADDRESS(1004,BI$2,1,1))),"")</f>
        <v/>
      </c>
      <c r="BJ249" t="str">
        <f ca="1">IF($BT249&lt;&gt;"",SUMIF($BD$3:$BD$1004,"="&amp;$BD249,INDIRECT(ADDRESS(3,BJ$2,1,1)):INDIRECT(ADDRESS(1004,BJ$2,1,1))),"")</f>
        <v/>
      </c>
      <c r="BK249" t="str">
        <f ca="1">IF($BT249&lt;&gt;"",SUMIF($BD$3:$BD$1004,"="&amp;$BD249,INDIRECT(ADDRESS(3,BK$2,1,1)):INDIRECT(ADDRESS(1004,BK$2,1,1))),"")</f>
        <v/>
      </c>
      <c r="BL249" t="str">
        <f ca="1">IF($BT249&lt;&gt;"",SUMIF($BD$3:$BD$1004,"="&amp;$BD249,INDIRECT(ADDRESS(3,BL$2,1,1)):INDIRECT(ADDRESS(1004,BL$2,1,1))),"")</f>
        <v/>
      </c>
      <c r="BM249" t="str">
        <f ca="1">IF($BT249&lt;&gt;"",SUMIF($BD$3:$BD$1004,"="&amp;$BD249,INDIRECT(ADDRESS(3,BM$2,1,1)):INDIRECT(ADDRESS(1004,BM$2,1,1))),"")</f>
        <v/>
      </c>
      <c r="BN249" t="str">
        <f ca="1">IF($BT249&lt;&gt;"",SUMIF($BD$3:$BD$1004,"="&amp;$BD249,INDIRECT(ADDRESS(3,BN$2,1,1)):INDIRECT(ADDRESS(1004,BN$2,1,1))),"")</f>
        <v/>
      </c>
      <c r="BO249" t="str">
        <f ca="1">IF($BT249&lt;&gt;"",SUMIF($BD$3:$BD$1004,"="&amp;$BD249,INDIRECT(ADDRESS(3,BO$2,1,1)):INDIRECT(ADDRESS(1004,BO$2,1,1))),"")</f>
        <v/>
      </c>
      <c r="BP249" t="str">
        <f ca="1">IF($BT249&lt;&gt;"",SUMIF($BD$3:$BD$1004,"="&amp;$BD249,INDIRECT(ADDRESS(3,BP$2,1,1)):INDIRECT(ADDRESS(1004,BP$2,1,1))),"")</f>
        <v/>
      </c>
      <c r="BQ249" t="str">
        <f ca="1">IF($BT249&lt;&gt;"",SUMIF($BD$3:$BD$1004,"="&amp;$BD249,INDIRECT(ADDRESS(3,BQ$2,1,1)):INDIRECT(ADDRESS(1004,BQ$2,1,1))),"")</f>
        <v/>
      </c>
      <c r="BR249" t="str">
        <f ca="1">IF($BT249&lt;&gt;"",SUMIF($BD$3:$BD$1004,"="&amp;$BD249,INDIRECT(ADDRESS(3,BR$2,1,1)):INDIRECT(ADDRESS(1004,BR$2,1,1))),"")</f>
        <v/>
      </c>
      <c r="BS249" t="str">
        <f>IF($A249&lt;&gt;"",VLOOKUP(TRUNC(MID($A249,1,2),0),Plano_Contas!$H$3:$J$103,3,TRUE),"")</f>
        <v/>
      </c>
      <c r="BT249" t="str">
        <f t="shared" si="13"/>
        <v/>
      </c>
      <c r="BV249">
        <f>Empresas!C249</f>
        <v>0</v>
      </c>
    </row>
    <row r="250" spans="1:74" ht="13.5" hidden="1" thickBot="1" x14ac:dyDescent="0.25">
      <c r="A250" s="89"/>
      <c r="B250" s="52" t="str">
        <f>IF($A250&lt;&gt;"",VLOOKUP(""&amp;$A250,Plano_Contas!$A$3:$F$1003,6,0),"")</f>
        <v/>
      </c>
      <c r="C250" s="91"/>
      <c r="D250" s="111"/>
      <c r="E250" s="112">
        <v>0</v>
      </c>
      <c r="F250" s="87"/>
      <c r="G250" s="85"/>
      <c r="H250" s="111"/>
      <c r="I250" s="112">
        <v>0</v>
      </c>
      <c r="J250" s="87"/>
      <c r="K250" s="85"/>
      <c r="L250" s="111"/>
      <c r="M250" s="112">
        <v>0</v>
      </c>
      <c r="N250" s="87"/>
      <c r="O250" s="85"/>
      <c r="P250" s="111"/>
      <c r="Q250" s="112">
        <v>0</v>
      </c>
      <c r="R250" s="87"/>
      <c r="S250" s="85"/>
      <c r="T250" s="111"/>
      <c r="U250" s="112">
        <v>0</v>
      </c>
      <c r="V250" s="87"/>
      <c r="W250" s="85"/>
      <c r="X250" s="111"/>
      <c r="Y250" s="112">
        <v>0</v>
      </c>
      <c r="Z250" s="87"/>
      <c r="AA250" s="85"/>
      <c r="AB250" s="111"/>
      <c r="AC250" s="112">
        <v>0</v>
      </c>
      <c r="AD250" s="87"/>
      <c r="AE250" s="85"/>
      <c r="AF250" s="111"/>
      <c r="AG250" s="112">
        <v>0</v>
      </c>
      <c r="AH250" s="87"/>
      <c r="AI250" s="85"/>
      <c r="AJ250" s="111"/>
      <c r="AK250" s="112">
        <v>0</v>
      </c>
      <c r="AL250" s="87"/>
      <c r="AM250" s="85"/>
      <c r="AN250" s="111"/>
      <c r="AO250" s="112">
        <v>0</v>
      </c>
      <c r="AP250" s="87"/>
      <c r="AQ250" s="85"/>
      <c r="AR250" s="111"/>
      <c r="AS250" s="112">
        <v>0</v>
      </c>
      <c r="AT250" s="87"/>
      <c r="AU250" s="85"/>
      <c r="AV250" s="111"/>
      <c r="AW250" s="112">
        <v>0</v>
      </c>
      <c r="AX250" s="87"/>
      <c r="AY250" s="85"/>
      <c r="AZ250" s="267">
        <f t="shared" si="14"/>
        <v>0</v>
      </c>
      <c r="BA250" s="88">
        <f t="shared" si="11"/>
        <v>0</v>
      </c>
      <c r="BC250">
        <f>IF($A250&lt;&gt;"",COUNTIF($BD$3:$BD250,$BD250),0)</f>
        <v>0</v>
      </c>
      <c r="BD250" t="str">
        <f>IF($A250&lt;&gt;"",VLOOKUP(TRUNC(MID($A250,1,2),0),Plano_Contas!$H$3:$J$103,2,TRUE),"")</f>
        <v/>
      </c>
      <c r="BE250" s="201" t="str">
        <f t="shared" si="12"/>
        <v/>
      </c>
      <c r="BF250" t="str">
        <f ca="1">IF($BT250&lt;&gt;"",SUMIF($BD$3:$BD$1004,"="&amp;$BD250,INDIRECT(ADDRESS(3,BF$2,1,1)):INDIRECT(ADDRESS(1004,BF$2,1,1))),"")</f>
        <v/>
      </c>
      <c r="BG250" t="str">
        <f ca="1">IF($BT250&lt;&gt;"",SUMIF($BD$3:$BD$1004,"="&amp;$BD250,INDIRECT(ADDRESS(3,BG$2,1,1)):INDIRECT(ADDRESS(1004,BG$2,1,1))),"")</f>
        <v/>
      </c>
      <c r="BH250" t="str">
        <f ca="1">IF($BT250&lt;&gt;"",SUMIF($BD$3:$BD$1004,"="&amp;$BD250,INDIRECT(ADDRESS(3,BH$2,1,1)):INDIRECT(ADDRESS(1004,BH$2,1,1))),"")</f>
        <v/>
      </c>
      <c r="BI250" t="str">
        <f ca="1">IF($BT250&lt;&gt;"",SUMIF($BD$3:$BD$1004,"="&amp;$BD250,INDIRECT(ADDRESS(3,BI$2,1,1)):INDIRECT(ADDRESS(1004,BI$2,1,1))),"")</f>
        <v/>
      </c>
      <c r="BJ250" t="str">
        <f ca="1">IF($BT250&lt;&gt;"",SUMIF($BD$3:$BD$1004,"="&amp;$BD250,INDIRECT(ADDRESS(3,BJ$2,1,1)):INDIRECT(ADDRESS(1004,BJ$2,1,1))),"")</f>
        <v/>
      </c>
      <c r="BK250" t="str">
        <f ca="1">IF($BT250&lt;&gt;"",SUMIF($BD$3:$BD$1004,"="&amp;$BD250,INDIRECT(ADDRESS(3,BK$2,1,1)):INDIRECT(ADDRESS(1004,BK$2,1,1))),"")</f>
        <v/>
      </c>
      <c r="BL250" t="str">
        <f ca="1">IF($BT250&lt;&gt;"",SUMIF($BD$3:$BD$1004,"="&amp;$BD250,INDIRECT(ADDRESS(3,BL$2,1,1)):INDIRECT(ADDRESS(1004,BL$2,1,1))),"")</f>
        <v/>
      </c>
      <c r="BM250" t="str">
        <f ca="1">IF($BT250&lt;&gt;"",SUMIF($BD$3:$BD$1004,"="&amp;$BD250,INDIRECT(ADDRESS(3,BM$2,1,1)):INDIRECT(ADDRESS(1004,BM$2,1,1))),"")</f>
        <v/>
      </c>
      <c r="BN250" t="str">
        <f ca="1">IF($BT250&lt;&gt;"",SUMIF($BD$3:$BD$1004,"="&amp;$BD250,INDIRECT(ADDRESS(3,BN$2,1,1)):INDIRECT(ADDRESS(1004,BN$2,1,1))),"")</f>
        <v/>
      </c>
      <c r="BO250" t="str">
        <f ca="1">IF($BT250&lt;&gt;"",SUMIF($BD$3:$BD$1004,"="&amp;$BD250,INDIRECT(ADDRESS(3,BO$2,1,1)):INDIRECT(ADDRESS(1004,BO$2,1,1))),"")</f>
        <v/>
      </c>
      <c r="BP250" t="str">
        <f ca="1">IF($BT250&lt;&gt;"",SUMIF($BD$3:$BD$1004,"="&amp;$BD250,INDIRECT(ADDRESS(3,BP$2,1,1)):INDIRECT(ADDRESS(1004,BP$2,1,1))),"")</f>
        <v/>
      </c>
      <c r="BQ250" t="str">
        <f ca="1">IF($BT250&lt;&gt;"",SUMIF($BD$3:$BD$1004,"="&amp;$BD250,INDIRECT(ADDRESS(3,BQ$2,1,1)):INDIRECT(ADDRESS(1004,BQ$2,1,1))),"")</f>
        <v/>
      </c>
      <c r="BR250" t="str">
        <f ca="1">IF($BT250&lt;&gt;"",SUMIF($BD$3:$BD$1004,"="&amp;$BD250,INDIRECT(ADDRESS(3,BR$2,1,1)):INDIRECT(ADDRESS(1004,BR$2,1,1))),"")</f>
        <v/>
      </c>
      <c r="BS250" t="str">
        <f>IF($A250&lt;&gt;"",VLOOKUP(TRUNC(MID($A250,1,2),0),Plano_Contas!$H$3:$J$103,3,TRUE),"")</f>
        <v/>
      </c>
      <c r="BT250" t="str">
        <f t="shared" si="13"/>
        <v/>
      </c>
      <c r="BV250">
        <f>Empresas!C250</f>
        <v>0</v>
      </c>
    </row>
    <row r="251" spans="1:74" ht="13.5" hidden="1" thickBot="1" x14ac:dyDescent="0.25">
      <c r="A251" s="89"/>
      <c r="B251" s="52" t="str">
        <f>IF($A251&lt;&gt;"",VLOOKUP(""&amp;$A251,Plano_Contas!$A$3:$F$1003,6,0),"")</f>
        <v/>
      </c>
      <c r="C251" s="91"/>
      <c r="D251" s="111"/>
      <c r="E251" s="112">
        <v>0</v>
      </c>
      <c r="F251" s="87"/>
      <c r="G251" s="85"/>
      <c r="H251" s="111"/>
      <c r="I251" s="112">
        <v>0</v>
      </c>
      <c r="J251" s="87"/>
      <c r="K251" s="85"/>
      <c r="L251" s="111"/>
      <c r="M251" s="112">
        <v>0</v>
      </c>
      <c r="N251" s="87"/>
      <c r="O251" s="85"/>
      <c r="P251" s="111"/>
      <c r="Q251" s="112">
        <v>0</v>
      </c>
      <c r="R251" s="87"/>
      <c r="S251" s="85"/>
      <c r="T251" s="111"/>
      <c r="U251" s="112">
        <v>0</v>
      </c>
      <c r="V251" s="87"/>
      <c r="W251" s="85"/>
      <c r="X251" s="111"/>
      <c r="Y251" s="112">
        <v>0</v>
      </c>
      <c r="Z251" s="87"/>
      <c r="AA251" s="85"/>
      <c r="AB251" s="111"/>
      <c r="AC251" s="112">
        <v>0</v>
      </c>
      <c r="AD251" s="87"/>
      <c r="AE251" s="85"/>
      <c r="AF251" s="111"/>
      <c r="AG251" s="112">
        <v>0</v>
      </c>
      <c r="AH251" s="87"/>
      <c r="AI251" s="85"/>
      <c r="AJ251" s="111"/>
      <c r="AK251" s="112">
        <v>0</v>
      </c>
      <c r="AL251" s="87"/>
      <c r="AM251" s="85"/>
      <c r="AN251" s="111"/>
      <c r="AO251" s="112">
        <v>0</v>
      </c>
      <c r="AP251" s="87"/>
      <c r="AQ251" s="85"/>
      <c r="AR251" s="111"/>
      <c r="AS251" s="112">
        <v>0</v>
      </c>
      <c r="AT251" s="87"/>
      <c r="AU251" s="85"/>
      <c r="AV251" s="111"/>
      <c r="AW251" s="112">
        <v>0</v>
      </c>
      <c r="AX251" s="87"/>
      <c r="AY251" s="85"/>
      <c r="AZ251" s="267">
        <f t="shared" si="14"/>
        <v>0</v>
      </c>
      <c r="BA251" s="88">
        <f t="shared" si="11"/>
        <v>0</v>
      </c>
      <c r="BC251">
        <f>IF($A251&lt;&gt;"",COUNTIF($BD$3:$BD251,$BD251),0)</f>
        <v>0</v>
      </c>
      <c r="BD251" t="str">
        <f>IF($A251&lt;&gt;"",VLOOKUP(TRUNC(MID($A251,1,2),0),Plano_Contas!$H$3:$J$103,2,TRUE),"")</f>
        <v/>
      </c>
      <c r="BE251" s="201" t="str">
        <f t="shared" si="12"/>
        <v/>
      </c>
      <c r="BF251" t="str">
        <f ca="1">IF($BT251&lt;&gt;"",SUMIF($BD$3:$BD$1004,"="&amp;$BD251,INDIRECT(ADDRESS(3,BF$2,1,1)):INDIRECT(ADDRESS(1004,BF$2,1,1))),"")</f>
        <v/>
      </c>
      <c r="BG251" t="str">
        <f ca="1">IF($BT251&lt;&gt;"",SUMIF($BD$3:$BD$1004,"="&amp;$BD251,INDIRECT(ADDRESS(3,BG$2,1,1)):INDIRECT(ADDRESS(1004,BG$2,1,1))),"")</f>
        <v/>
      </c>
      <c r="BH251" t="str">
        <f ca="1">IF($BT251&lt;&gt;"",SUMIF($BD$3:$BD$1004,"="&amp;$BD251,INDIRECT(ADDRESS(3,BH$2,1,1)):INDIRECT(ADDRESS(1004,BH$2,1,1))),"")</f>
        <v/>
      </c>
      <c r="BI251" t="str">
        <f ca="1">IF($BT251&lt;&gt;"",SUMIF($BD$3:$BD$1004,"="&amp;$BD251,INDIRECT(ADDRESS(3,BI$2,1,1)):INDIRECT(ADDRESS(1004,BI$2,1,1))),"")</f>
        <v/>
      </c>
      <c r="BJ251" t="str">
        <f ca="1">IF($BT251&lt;&gt;"",SUMIF($BD$3:$BD$1004,"="&amp;$BD251,INDIRECT(ADDRESS(3,BJ$2,1,1)):INDIRECT(ADDRESS(1004,BJ$2,1,1))),"")</f>
        <v/>
      </c>
      <c r="BK251" t="str">
        <f ca="1">IF($BT251&lt;&gt;"",SUMIF($BD$3:$BD$1004,"="&amp;$BD251,INDIRECT(ADDRESS(3,BK$2,1,1)):INDIRECT(ADDRESS(1004,BK$2,1,1))),"")</f>
        <v/>
      </c>
      <c r="BL251" t="str">
        <f ca="1">IF($BT251&lt;&gt;"",SUMIF($BD$3:$BD$1004,"="&amp;$BD251,INDIRECT(ADDRESS(3,BL$2,1,1)):INDIRECT(ADDRESS(1004,BL$2,1,1))),"")</f>
        <v/>
      </c>
      <c r="BM251" t="str">
        <f ca="1">IF($BT251&lt;&gt;"",SUMIF($BD$3:$BD$1004,"="&amp;$BD251,INDIRECT(ADDRESS(3,BM$2,1,1)):INDIRECT(ADDRESS(1004,BM$2,1,1))),"")</f>
        <v/>
      </c>
      <c r="BN251" t="str">
        <f ca="1">IF($BT251&lt;&gt;"",SUMIF($BD$3:$BD$1004,"="&amp;$BD251,INDIRECT(ADDRESS(3,BN$2,1,1)):INDIRECT(ADDRESS(1004,BN$2,1,1))),"")</f>
        <v/>
      </c>
      <c r="BO251" t="str">
        <f ca="1">IF($BT251&lt;&gt;"",SUMIF($BD$3:$BD$1004,"="&amp;$BD251,INDIRECT(ADDRESS(3,BO$2,1,1)):INDIRECT(ADDRESS(1004,BO$2,1,1))),"")</f>
        <v/>
      </c>
      <c r="BP251" t="str">
        <f ca="1">IF($BT251&lt;&gt;"",SUMIF($BD$3:$BD$1004,"="&amp;$BD251,INDIRECT(ADDRESS(3,BP$2,1,1)):INDIRECT(ADDRESS(1004,BP$2,1,1))),"")</f>
        <v/>
      </c>
      <c r="BQ251" t="str">
        <f ca="1">IF($BT251&lt;&gt;"",SUMIF($BD$3:$BD$1004,"="&amp;$BD251,INDIRECT(ADDRESS(3,BQ$2,1,1)):INDIRECT(ADDRESS(1004,BQ$2,1,1))),"")</f>
        <v/>
      </c>
      <c r="BR251" t="str">
        <f ca="1">IF($BT251&lt;&gt;"",SUMIF($BD$3:$BD$1004,"="&amp;$BD251,INDIRECT(ADDRESS(3,BR$2,1,1)):INDIRECT(ADDRESS(1004,BR$2,1,1))),"")</f>
        <v/>
      </c>
      <c r="BS251" t="str">
        <f>IF($A251&lt;&gt;"",VLOOKUP(TRUNC(MID($A251,1,2),0),Plano_Contas!$H$3:$J$103,3,TRUE),"")</f>
        <v/>
      </c>
      <c r="BT251" t="str">
        <f t="shared" si="13"/>
        <v/>
      </c>
      <c r="BV251">
        <f>Empresas!C251</f>
        <v>0</v>
      </c>
    </row>
    <row r="252" spans="1:74" ht="13.5" hidden="1" thickBot="1" x14ac:dyDescent="0.25">
      <c r="A252" s="89"/>
      <c r="B252" s="52" t="str">
        <f>IF($A252&lt;&gt;"",VLOOKUP(""&amp;$A252,Plano_Contas!$A$3:$F$1003,6,0),"")</f>
        <v/>
      </c>
      <c r="C252" s="91"/>
      <c r="D252" s="111"/>
      <c r="E252" s="112">
        <v>0</v>
      </c>
      <c r="F252" s="87"/>
      <c r="G252" s="85"/>
      <c r="H252" s="111"/>
      <c r="I252" s="112">
        <v>0</v>
      </c>
      <c r="J252" s="87"/>
      <c r="K252" s="85"/>
      <c r="L252" s="111"/>
      <c r="M252" s="112">
        <v>0</v>
      </c>
      <c r="N252" s="87"/>
      <c r="O252" s="85"/>
      <c r="P252" s="111"/>
      <c r="Q252" s="112">
        <v>0</v>
      </c>
      <c r="R252" s="87"/>
      <c r="S252" s="85"/>
      <c r="T252" s="111"/>
      <c r="U252" s="112">
        <v>0</v>
      </c>
      <c r="V252" s="87"/>
      <c r="W252" s="85"/>
      <c r="X252" s="111"/>
      <c r="Y252" s="112">
        <v>0</v>
      </c>
      <c r="Z252" s="87"/>
      <c r="AA252" s="85"/>
      <c r="AB252" s="111"/>
      <c r="AC252" s="112">
        <v>0</v>
      </c>
      <c r="AD252" s="87"/>
      <c r="AE252" s="85"/>
      <c r="AF252" s="111"/>
      <c r="AG252" s="112">
        <v>0</v>
      </c>
      <c r="AH252" s="87"/>
      <c r="AI252" s="85"/>
      <c r="AJ252" s="111"/>
      <c r="AK252" s="112">
        <v>0</v>
      </c>
      <c r="AL252" s="87"/>
      <c r="AM252" s="85"/>
      <c r="AN252" s="111"/>
      <c r="AO252" s="112">
        <v>0</v>
      </c>
      <c r="AP252" s="87"/>
      <c r="AQ252" s="85"/>
      <c r="AR252" s="111"/>
      <c r="AS252" s="112">
        <v>0</v>
      </c>
      <c r="AT252" s="87"/>
      <c r="AU252" s="85"/>
      <c r="AV252" s="111"/>
      <c r="AW252" s="112">
        <v>0</v>
      </c>
      <c r="AX252" s="87"/>
      <c r="AY252" s="85"/>
      <c r="AZ252" s="267">
        <f t="shared" si="14"/>
        <v>0</v>
      </c>
      <c r="BA252" s="88">
        <f t="shared" si="11"/>
        <v>0</v>
      </c>
      <c r="BC252">
        <f>IF($A252&lt;&gt;"",COUNTIF($BD$3:$BD252,$BD252),0)</f>
        <v>0</v>
      </c>
      <c r="BD252" t="str">
        <f>IF($A252&lt;&gt;"",VLOOKUP(TRUNC(MID($A252,1,2),0),Plano_Contas!$H$3:$J$103,2,TRUE),"")</f>
        <v/>
      </c>
      <c r="BE252" s="201" t="str">
        <f t="shared" si="12"/>
        <v/>
      </c>
      <c r="BF252" t="str">
        <f ca="1">IF($BT252&lt;&gt;"",SUMIF($BD$3:$BD$1004,"="&amp;$BD252,INDIRECT(ADDRESS(3,BF$2,1,1)):INDIRECT(ADDRESS(1004,BF$2,1,1))),"")</f>
        <v/>
      </c>
      <c r="BG252" t="str">
        <f ca="1">IF($BT252&lt;&gt;"",SUMIF($BD$3:$BD$1004,"="&amp;$BD252,INDIRECT(ADDRESS(3,BG$2,1,1)):INDIRECT(ADDRESS(1004,BG$2,1,1))),"")</f>
        <v/>
      </c>
      <c r="BH252" t="str">
        <f ca="1">IF($BT252&lt;&gt;"",SUMIF($BD$3:$BD$1004,"="&amp;$BD252,INDIRECT(ADDRESS(3,BH$2,1,1)):INDIRECT(ADDRESS(1004,BH$2,1,1))),"")</f>
        <v/>
      </c>
      <c r="BI252" t="str">
        <f ca="1">IF($BT252&lt;&gt;"",SUMIF($BD$3:$BD$1004,"="&amp;$BD252,INDIRECT(ADDRESS(3,BI$2,1,1)):INDIRECT(ADDRESS(1004,BI$2,1,1))),"")</f>
        <v/>
      </c>
      <c r="BJ252" t="str">
        <f ca="1">IF($BT252&lt;&gt;"",SUMIF($BD$3:$BD$1004,"="&amp;$BD252,INDIRECT(ADDRESS(3,BJ$2,1,1)):INDIRECT(ADDRESS(1004,BJ$2,1,1))),"")</f>
        <v/>
      </c>
      <c r="BK252" t="str">
        <f ca="1">IF($BT252&lt;&gt;"",SUMIF($BD$3:$BD$1004,"="&amp;$BD252,INDIRECT(ADDRESS(3,BK$2,1,1)):INDIRECT(ADDRESS(1004,BK$2,1,1))),"")</f>
        <v/>
      </c>
      <c r="BL252" t="str">
        <f ca="1">IF($BT252&lt;&gt;"",SUMIF($BD$3:$BD$1004,"="&amp;$BD252,INDIRECT(ADDRESS(3,BL$2,1,1)):INDIRECT(ADDRESS(1004,BL$2,1,1))),"")</f>
        <v/>
      </c>
      <c r="BM252" t="str">
        <f ca="1">IF($BT252&lt;&gt;"",SUMIF($BD$3:$BD$1004,"="&amp;$BD252,INDIRECT(ADDRESS(3,BM$2,1,1)):INDIRECT(ADDRESS(1004,BM$2,1,1))),"")</f>
        <v/>
      </c>
      <c r="BN252" t="str">
        <f ca="1">IF($BT252&lt;&gt;"",SUMIF($BD$3:$BD$1004,"="&amp;$BD252,INDIRECT(ADDRESS(3,BN$2,1,1)):INDIRECT(ADDRESS(1004,BN$2,1,1))),"")</f>
        <v/>
      </c>
      <c r="BO252" t="str">
        <f ca="1">IF($BT252&lt;&gt;"",SUMIF($BD$3:$BD$1004,"="&amp;$BD252,INDIRECT(ADDRESS(3,BO$2,1,1)):INDIRECT(ADDRESS(1004,BO$2,1,1))),"")</f>
        <v/>
      </c>
      <c r="BP252" t="str">
        <f ca="1">IF($BT252&lt;&gt;"",SUMIF($BD$3:$BD$1004,"="&amp;$BD252,INDIRECT(ADDRESS(3,BP$2,1,1)):INDIRECT(ADDRESS(1004,BP$2,1,1))),"")</f>
        <v/>
      </c>
      <c r="BQ252" t="str">
        <f ca="1">IF($BT252&lt;&gt;"",SUMIF($BD$3:$BD$1004,"="&amp;$BD252,INDIRECT(ADDRESS(3,BQ$2,1,1)):INDIRECT(ADDRESS(1004,BQ$2,1,1))),"")</f>
        <v/>
      </c>
      <c r="BR252" t="str">
        <f ca="1">IF($BT252&lt;&gt;"",SUMIF($BD$3:$BD$1004,"="&amp;$BD252,INDIRECT(ADDRESS(3,BR$2,1,1)):INDIRECT(ADDRESS(1004,BR$2,1,1))),"")</f>
        <v/>
      </c>
      <c r="BS252" t="str">
        <f>IF($A252&lt;&gt;"",VLOOKUP(TRUNC(MID($A252,1,2),0),Plano_Contas!$H$3:$J$103,3,TRUE),"")</f>
        <v/>
      </c>
      <c r="BT252" t="str">
        <f t="shared" si="13"/>
        <v/>
      </c>
      <c r="BV252">
        <f>Empresas!C252</f>
        <v>0</v>
      </c>
    </row>
    <row r="253" spans="1:74" ht="13.5" hidden="1" thickBot="1" x14ac:dyDescent="0.25">
      <c r="A253" s="89"/>
      <c r="B253" s="52" t="str">
        <f>IF($A253&lt;&gt;"",VLOOKUP(""&amp;$A253,Plano_Contas!$A$3:$F$1003,6,0),"")</f>
        <v/>
      </c>
      <c r="C253" s="91"/>
      <c r="D253" s="111"/>
      <c r="E253" s="112">
        <v>0</v>
      </c>
      <c r="F253" s="87"/>
      <c r="G253" s="85"/>
      <c r="H253" s="111"/>
      <c r="I253" s="112">
        <v>0</v>
      </c>
      <c r="J253" s="87"/>
      <c r="K253" s="85"/>
      <c r="L253" s="111"/>
      <c r="M253" s="112">
        <v>0</v>
      </c>
      <c r="N253" s="87"/>
      <c r="O253" s="85"/>
      <c r="P253" s="111"/>
      <c r="Q253" s="112">
        <v>0</v>
      </c>
      <c r="R253" s="87"/>
      <c r="S253" s="85"/>
      <c r="T253" s="111"/>
      <c r="U253" s="112">
        <v>0</v>
      </c>
      <c r="V253" s="87"/>
      <c r="W253" s="85"/>
      <c r="X253" s="111"/>
      <c r="Y253" s="112">
        <v>0</v>
      </c>
      <c r="Z253" s="87"/>
      <c r="AA253" s="85"/>
      <c r="AB253" s="111"/>
      <c r="AC253" s="112">
        <v>0</v>
      </c>
      <c r="AD253" s="87"/>
      <c r="AE253" s="85"/>
      <c r="AF253" s="111"/>
      <c r="AG253" s="112">
        <v>0</v>
      </c>
      <c r="AH253" s="87"/>
      <c r="AI253" s="85"/>
      <c r="AJ253" s="111"/>
      <c r="AK253" s="112">
        <v>0</v>
      </c>
      <c r="AL253" s="87"/>
      <c r="AM253" s="85"/>
      <c r="AN253" s="111"/>
      <c r="AO253" s="112">
        <v>0</v>
      </c>
      <c r="AP253" s="87"/>
      <c r="AQ253" s="85"/>
      <c r="AR253" s="111"/>
      <c r="AS253" s="112">
        <v>0</v>
      </c>
      <c r="AT253" s="87"/>
      <c r="AU253" s="85"/>
      <c r="AV253" s="111"/>
      <c r="AW253" s="112">
        <v>0</v>
      </c>
      <c r="AX253" s="87"/>
      <c r="AY253" s="85"/>
      <c r="AZ253" s="267">
        <f t="shared" si="14"/>
        <v>0</v>
      </c>
      <c r="BA253" s="88">
        <f t="shared" si="11"/>
        <v>0</v>
      </c>
      <c r="BC253">
        <f>IF($A253&lt;&gt;"",COUNTIF($BD$3:$BD253,$BD253),0)</f>
        <v>0</v>
      </c>
      <c r="BD253" t="str">
        <f>IF($A253&lt;&gt;"",VLOOKUP(TRUNC(MID($A253,1,2),0),Plano_Contas!$H$3:$J$103,2,TRUE),"")</f>
        <v/>
      </c>
      <c r="BE253" s="201" t="str">
        <f t="shared" si="12"/>
        <v/>
      </c>
      <c r="BF253" t="str">
        <f ca="1">IF($BT253&lt;&gt;"",SUMIF($BD$3:$BD$1004,"="&amp;$BD253,INDIRECT(ADDRESS(3,BF$2,1,1)):INDIRECT(ADDRESS(1004,BF$2,1,1))),"")</f>
        <v/>
      </c>
      <c r="BG253" t="str">
        <f ca="1">IF($BT253&lt;&gt;"",SUMIF($BD$3:$BD$1004,"="&amp;$BD253,INDIRECT(ADDRESS(3,BG$2,1,1)):INDIRECT(ADDRESS(1004,BG$2,1,1))),"")</f>
        <v/>
      </c>
      <c r="BH253" t="str">
        <f ca="1">IF($BT253&lt;&gt;"",SUMIF($BD$3:$BD$1004,"="&amp;$BD253,INDIRECT(ADDRESS(3,BH$2,1,1)):INDIRECT(ADDRESS(1004,BH$2,1,1))),"")</f>
        <v/>
      </c>
      <c r="BI253" t="str">
        <f ca="1">IF($BT253&lt;&gt;"",SUMIF($BD$3:$BD$1004,"="&amp;$BD253,INDIRECT(ADDRESS(3,BI$2,1,1)):INDIRECT(ADDRESS(1004,BI$2,1,1))),"")</f>
        <v/>
      </c>
      <c r="BJ253" t="str">
        <f ca="1">IF($BT253&lt;&gt;"",SUMIF($BD$3:$BD$1004,"="&amp;$BD253,INDIRECT(ADDRESS(3,BJ$2,1,1)):INDIRECT(ADDRESS(1004,BJ$2,1,1))),"")</f>
        <v/>
      </c>
      <c r="BK253" t="str">
        <f ca="1">IF($BT253&lt;&gt;"",SUMIF($BD$3:$BD$1004,"="&amp;$BD253,INDIRECT(ADDRESS(3,BK$2,1,1)):INDIRECT(ADDRESS(1004,BK$2,1,1))),"")</f>
        <v/>
      </c>
      <c r="BL253" t="str">
        <f ca="1">IF($BT253&lt;&gt;"",SUMIF($BD$3:$BD$1004,"="&amp;$BD253,INDIRECT(ADDRESS(3,BL$2,1,1)):INDIRECT(ADDRESS(1004,BL$2,1,1))),"")</f>
        <v/>
      </c>
      <c r="BM253" t="str">
        <f ca="1">IF($BT253&lt;&gt;"",SUMIF($BD$3:$BD$1004,"="&amp;$BD253,INDIRECT(ADDRESS(3,BM$2,1,1)):INDIRECT(ADDRESS(1004,BM$2,1,1))),"")</f>
        <v/>
      </c>
      <c r="BN253" t="str">
        <f ca="1">IF($BT253&lt;&gt;"",SUMIF($BD$3:$BD$1004,"="&amp;$BD253,INDIRECT(ADDRESS(3,BN$2,1,1)):INDIRECT(ADDRESS(1004,BN$2,1,1))),"")</f>
        <v/>
      </c>
      <c r="BO253" t="str">
        <f ca="1">IF($BT253&lt;&gt;"",SUMIF($BD$3:$BD$1004,"="&amp;$BD253,INDIRECT(ADDRESS(3,BO$2,1,1)):INDIRECT(ADDRESS(1004,BO$2,1,1))),"")</f>
        <v/>
      </c>
      <c r="BP253" t="str">
        <f ca="1">IF($BT253&lt;&gt;"",SUMIF($BD$3:$BD$1004,"="&amp;$BD253,INDIRECT(ADDRESS(3,BP$2,1,1)):INDIRECT(ADDRESS(1004,BP$2,1,1))),"")</f>
        <v/>
      </c>
      <c r="BQ253" t="str">
        <f ca="1">IF($BT253&lt;&gt;"",SUMIF($BD$3:$BD$1004,"="&amp;$BD253,INDIRECT(ADDRESS(3,BQ$2,1,1)):INDIRECT(ADDRESS(1004,BQ$2,1,1))),"")</f>
        <v/>
      </c>
      <c r="BR253" t="str">
        <f ca="1">IF($BT253&lt;&gt;"",SUMIF($BD$3:$BD$1004,"="&amp;$BD253,INDIRECT(ADDRESS(3,BR$2,1,1)):INDIRECT(ADDRESS(1004,BR$2,1,1))),"")</f>
        <v/>
      </c>
      <c r="BS253" t="str">
        <f>IF($A253&lt;&gt;"",VLOOKUP(TRUNC(MID($A253,1,2),0),Plano_Contas!$H$3:$J$103,3,TRUE),"")</f>
        <v/>
      </c>
      <c r="BT253" t="str">
        <f t="shared" si="13"/>
        <v/>
      </c>
      <c r="BV253">
        <f>Empresas!C253</f>
        <v>0</v>
      </c>
    </row>
    <row r="254" spans="1:74" ht="13.5" hidden="1" thickBot="1" x14ac:dyDescent="0.25">
      <c r="A254" s="89"/>
      <c r="B254" s="52" t="str">
        <f>IF($A254&lt;&gt;"",VLOOKUP(""&amp;$A254,Plano_Contas!$A$3:$F$1003,6,0),"")</f>
        <v/>
      </c>
      <c r="C254" s="91"/>
      <c r="D254" s="111"/>
      <c r="E254" s="112">
        <v>0</v>
      </c>
      <c r="F254" s="87"/>
      <c r="G254" s="85"/>
      <c r="H254" s="111"/>
      <c r="I254" s="112">
        <v>0</v>
      </c>
      <c r="J254" s="87"/>
      <c r="K254" s="85"/>
      <c r="L254" s="111"/>
      <c r="M254" s="112">
        <v>0</v>
      </c>
      <c r="N254" s="87"/>
      <c r="O254" s="85"/>
      <c r="P254" s="111"/>
      <c r="Q254" s="112">
        <v>0</v>
      </c>
      <c r="R254" s="87"/>
      <c r="S254" s="85"/>
      <c r="T254" s="111"/>
      <c r="U254" s="112">
        <v>0</v>
      </c>
      <c r="V254" s="87"/>
      <c r="W254" s="85"/>
      <c r="X254" s="111"/>
      <c r="Y254" s="112">
        <v>0</v>
      </c>
      <c r="Z254" s="87"/>
      <c r="AA254" s="85"/>
      <c r="AB254" s="111"/>
      <c r="AC254" s="112">
        <v>0</v>
      </c>
      <c r="AD254" s="87"/>
      <c r="AE254" s="85"/>
      <c r="AF254" s="111"/>
      <c r="AG254" s="112">
        <v>0</v>
      </c>
      <c r="AH254" s="87"/>
      <c r="AI254" s="85"/>
      <c r="AJ254" s="111"/>
      <c r="AK254" s="112">
        <v>0</v>
      </c>
      <c r="AL254" s="87"/>
      <c r="AM254" s="85"/>
      <c r="AN254" s="111"/>
      <c r="AO254" s="112">
        <v>0</v>
      </c>
      <c r="AP254" s="87"/>
      <c r="AQ254" s="85"/>
      <c r="AR254" s="111"/>
      <c r="AS254" s="112">
        <v>0</v>
      </c>
      <c r="AT254" s="87"/>
      <c r="AU254" s="85"/>
      <c r="AV254" s="111"/>
      <c r="AW254" s="112">
        <v>0</v>
      </c>
      <c r="AX254" s="87"/>
      <c r="AY254" s="85"/>
      <c r="AZ254" s="267">
        <f t="shared" si="14"/>
        <v>0</v>
      </c>
      <c r="BA254" s="88">
        <f t="shared" si="11"/>
        <v>0</v>
      </c>
      <c r="BC254">
        <f>IF($A254&lt;&gt;"",COUNTIF($BD$3:$BD254,$BD254),0)</f>
        <v>0</v>
      </c>
      <c r="BD254" t="str">
        <f>IF($A254&lt;&gt;"",VLOOKUP(TRUNC(MID($A254,1,2),0),Plano_Contas!$H$3:$J$103,2,TRUE),"")</f>
        <v/>
      </c>
      <c r="BE254" s="201" t="str">
        <f t="shared" si="12"/>
        <v/>
      </c>
      <c r="BF254" t="str">
        <f ca="1">IF($BT254&lt;&gt;"",SUMIF($BD$3:$BD$1004,"="&amp;$BD254,INDIRECT(ADDRESS(3,BF$2,1,1)):INDIRECT(ADDRESS(1004,BF$2,1,1))),"")</f>
        <v/>
      </c>
      <c r="BG254" t="str">
        <f ca="1">IF($BT254&lt;&gt;"",SUMIF($BD$3:$BD$1004,"="&amp;$BD254,INDIRECT(ADDRESS(3,BG$2,1,1)):INDIRECT(ADDRESS(1004,BG$2,1,1))),"")</f>
        <v/>
      </c>
      <c r="BH254" t="str">
        <f ca="1">IF($BT254&lt;&gt;"",SUMIF($BD$3:$BD$1004,"="&amp;$BD254,INDIRECT(ADDRESS(3,BH$2,1,1)):INDIRECT(ADDRESS(1004,BH$2,1,1))),"")</f>
        <v/>
      </c>
      <c r="BI254" t="str">
        <f ca="1">IF($BT254&lt;&gt;"",SUMIF($BD$3:$BD$1004,"="&amp;$BD254,INDIRECT(ADDRESS(3,BI$2,1,1)):INDIRECT(ADDRESS(1004,BI$2,1,1))),"")</f>
        <v/>
      </c>
      <c r="BJ254" t="str">
        <f ca="1">IF($BT254&lt;&gt;"",SUMIF($BD$3:$BD$1004,"="&amp;$BD254,INDIRECT(ADDRESS(3,BJ$2,1,1)):INDIRECT(ADDRESS(1004,BJ$2,1,1))),"")</f>
        <v/>
      </c>
      <c r="BK254" t="str">
        <f ca="1">IF($BT254&lt;&gt;"",SUMIF($BD$3:$BD$1004,"="&amp;$BD254,INDIRECT(ADDRESS(3,BK$2,1,1)):INDIRECT(ADDRESS(1004,BK$2,1,1))),"")</f>
        <v/>
      </c>
      <c r="BL254" t="str">
        <f ca="1">IF($BT254&lt;&gt;"",SUMIF($BD$3:$BD$1004,"="&amp;$BD254,INDIRECT(ADDRESS(3,BL$2,1,1)):INDIRECT(ADDRESS(1004,BL$2,1,1))),"")</f>
        <v/>
      </c>
      <c r="BM254" t="str">
        <f ca="1">IF($BT254&lt;&gt;"",SUMIF($BD$3:$BD$1004,"="&amp;$BD254,INDIRECT(ADDRESS(3,BM$2,1,1)):INDIRECT(ADDRESS(1004,BM$2,1,1))),"")</f>
        <v/>
      </c>
      <c r="BN254" t="str">
        <f ca="1">IF($BT254&lt;&gt;"",SUMIF($BD$3:$BD$1004,"="&amp;$BD254,INDIRECT(ADDRESS(3,BN$2,1,1)):INDIRECT(ADDRESS(1004,BN$2,1,1))),"")</f>
        <v/>
      </c>
      <c r="BO254" t="str">
        <f ca="1">IF($BT254&lt;&gt;"",SUMIF($BD$3:$BD$1004,"="&amp;$BD254,INDIRECT(ADDRESS(3,BO$2,1,1)):INDIRECT(ADDRESS(1004,BO$2,1,1))),"")</f>
        <v/>
      </c>
      <c r="BP254" t="str">
        <f ca="1">IF($BT254&lt;&gt;"",SUMIF($BD$3:$BD$1004,"="&amp;$BD254,INDIRECT(ADDRESS(3,BP$2,1,1)):INDIRECT(ADDRESS(1004,BP$2,1,1))),"")</f>
        <v/>
      </c>
      <c r="BQ254" t="str">
        <f ca="1">IF($BT254&lt;&gt;"",SUMIF($BD$3:$BD$1004,"="&amp;$BD254,INDIRECT(ADDRESS(3,BQ$2,1,1)):INDIRECT(ADDRESS(1004,BQ$2,1,1))),"")</f>
        <v/>
      </c>
      <c r="BR254" t="str">
        <f ca="1">IF($BT254&lt;&gt;"",SUMIF($BD$3:$BD$1004,"="&amp;$BD254,INDIRECT(ADDRESS(3,BR$2,1,1)):INDIRECT(ADDRESS(1004,BR$2,1,1))),"")</f>
        <v/>
      </c>
      <c r="BS254" t="str">
        <f>IF($A254&lt;&gt;"",VLOOKUP(TRUNC(MID($A254,1,2),0),Plano_Contas!$H$3:$J$103,3,TRUE),"")</f>
        <v/>
      </c>
      <c r="BT254" t="str">
        <f t="shared" si="13"/>
        <v/>
      </c>
      <c r="BV254">
        <f>Empresas!C254</f>
        <v>0</v>
      </c>
    </row>
    <row r="255" spans="1:74" ht="13.5" hidden="1" thickBot="1" x14ac:dyDescent="0.25">
      <c r="A255" s="89"/>
      <c r="B255" s="52" t="str">
        <f>IF($A255&lt;&gt;"",VLOOKUP(""&amp;$A255,Plano_Contas!$A$3:$F$1003,6,0),"")</f>
        <v/>
      </c>
      <c r="C255" s="91"/>
      <c r="D255" s="111"/>
      <c r="E255" s="112">
        <v>0</v>
      </c>
      <c r="F255" s="87"/>
      <c r="G255" s="85"/>
      <c r="H255" s="111"/>
      <c r="I255" s="112">
        <v>0</v>
      </c>
      <c r="J255" s="87"/>
      <c r="K255" s="85"/>
      <c r="L255" s="111"/>
      <c r="M255" s="112">
        <v>0</v>
      </c>
      <c r="N255" s="87"/>
      <c r="O255" s="85"/>
      <c r="P255" s="111"/>
      <c r="Q255" s="112">
        <v>0</v>
      </c>
      <c r="R255" s="87"/>
      <c r="S255" s="85"/>
      <c r="T255" s="111"/>
      <c r="U255" s="112">
        <v>0</v>
      </c>
      <c r="V255" s="87"/>
      <c r="W255" s="85"/>
      <c r="X255" s="111"/>
      <c r="Y255" s="112">
        <v>0</v>
      </c>
      <c r="Z255" s="87"/>
      <c r="AA255" s="85"/>
      <c r="AB255" s="111"/>
      <c r="AC255" s="112">
        <v>0</v>
      </c>
      <c r="AD255" s="87"/>
      <c r="AE255" s="85"/>
      <c r="AF255" s="111"/>
      <c r="AG255" s="112">
        <v>0</v>
      </c>
      <c r="AH255" s="87"/>
      <c r="AI255" s="85"/>
      <c r="AJ255" s="111"/>
      <c r="AK255" s="112">
        <v>0</v>
      </c>
      <c r="AL255" s="87"/>
      <c r="AM255" s="85"/>
      <c r="AN255" s="111"/>
      <c r="AO255" s="112">
        <v>0</v>
      </c>
      <c r="AP255" s="87"/>
      <c r="AQ255" s="85"/>
      <c r="AR255" s="111"/>
      <c r="AS255" s="112">
        <v>0</v>
      </c>
      <c r="AT255" s="87"/>
      <c r="AU255" s="85"/>
      <c r="AV255" s="111"/>
      <c r="AW255" s="112">
        <v>0</v>
      </c>
      <c r="AX255" s="87"/>
      <c r="AY255" s="85"/>
      <c r="AZ255" s="267">
        <f t="shared" si="14"/>
        <v>0</v>
      </c>
      <c r="BA255" s="88">
        <f t="shared" si="11"/>
        <v>0</v>
      </c>
      <c r="BC255">
        <f>IF($A255&lt;&gt;"",COUNTIF($BD$3:$BD255,$BD255),0)</f>
        <v>0</v>
      </c>
      <c r="BD255" t="str">
        <f>IF($A255&lt;&gt;"",VLOOKUP(TRUNC(MID($A255,1,2),0),Plano_Contas!$H$3:$J$103,2,TRUE),"")</f>
        <v/>
      </c>
      <c r="BE255" s="201" t="str">
        <f t="shared" si="12"/>
        <v/>
      </c>
      <c r="BF255" t="str">
        <f ca="1">IF($BT255&lt;&gt;"",SUMIF($BD$3:$BD$1004,"="&amp;$BD255,INDIRECT(ADDRESS(3,BF$2,1,1)):INDIRECT(ADDRESS(1004,BF$2,1,1))),"")</f>
        <v/>
      </c>
      <c r="BG255" t="str">
        <f ca="1">IF($BT255&lt;&gt;"",SUMIF($BD$3:$BD$1004,"="&amp;$BD255,INDIRECT(ADDRESS(3,BG$2,1,1)):INDIRECT(ADDRESS(1004,BG$2,1,1))),"")</f>
        <v/>
      </c>
      <c r="BH255" t="str">
        <f ca="1">IF($BT255&lt;&gt;"",SUMIF($BD$3:$BD$1004,"="&amp;$BD255,INDIRECT(ADDRESS(3,BH$2,1,1)):INDIRECT(ADDRESS(1004,BH$2,1,1))),"")</f>
        <v/>
      </c>
      <c r="BI255" t="str">
        <f ca="1">IF($BT255&lt;&gt;"",SUMIF($BD$3:$BD$1004,"="&amp;$BD255,INDIRECT(ADDRESS(3,BI$2,1,1)):INDIRECT(ADDRESS(1004,BI$2,1,1))),"")</f>
        <v/>
      </c>
      <c r="BJ255" t="str">
        <f ca="1">IF($BT255&lt;&gt;"",SUMIF($BD$3:$BD$1004,"="&amp;$BD255,INDIRECT(ADDRESS(3,BJ$2,1,1)):INDIRECT(ADDRESS(1004,BJ$2,1,1))),"")</f>
        <v/>
      </c>
      <c r="BK255" t="str">
        <f ca="1">IF($BT255&lt;&gt;"",SUMIF($BD$3:$BD$1004,"="&amp;$BD255,INDIRECT(ADDRESS(3,BK$2,1,1)):INDIRECT(ADDRESS(1004,BK$2,1,1))),"")</f>
        <v/>
      </c>
      <c r="BL255" t="str">
        <f ca="1">IF($BT255&lt;&gt;"",SUMIF($BD$3:$BD$1004,"="&amp;$BD255,INDIRECT(ADDRESS(3,BL$2,1,1)):INDIRECT(ADDRESS(1004,BL$2,1,1))),"")</f>
        <v/>
      </c>
      <c r="BM255" t="str">
        <f ca="1">IF($BT255&lt;&gt;"",SUMIF($BD$3:$BD$1004,"="&amp;$BD255,INDIRECT(ADDRESS(3,BM$2,1,1)):INDIRECT(ADDRESS(1004,BM$2,1,1))),"")</f>
        <v/>
      </c>
      <c r="BN255" t="str">
        <f ca="1">IF($BT255&lt;&gt;"",SUMIF($BD$3:$BD$1004,"="&amp;$BD255,INDIRECT(ADDRESS(3,BN$2,1,1)):INDIRECT(ADDRESS(1004,BN$2,1,1))),"")</f>
        <v/>
      </c>
      <c r="BO255" t="str">
        <f ca="1">IF($BT255&lt;&gt;"",SUMIF($BD$3:$BD$1004,"="&amp;$BD255,INDIRECT(ADDRESS(3,BO$2,1,1)):INDIRECT(ADDRESS(1004,BO$2,1,1))),"")</f>
        <v/>
      </c>
      <c r="BP255" t="str">
        <f ca="1">IF($BT255&lt;&gt;"",SUMIF($BD$3:$BD$1004,"="&amp;$BD255,INDIRECT(ADDRESS(3,BP$2,1,1)):INDIRECT(ADDRESS(1004,BP$2,1,1))),"")</f>
        <v/>
      </c>
      <c r="BQ255" t="str">
        <f ca="1">IF($BT255&lt;&gt;"",SUMIF($BD$3:$BD$1004,"="&amp;$BD255,INDIRECT(ADDRESS(3,BQ$2,1,1)):INDIRECT(ADDRESS(1004,BQ$2,1,1))),"")</f>
        <v/>
      </c>
      <c r="BR255" t="str">
        <f ca="1">IF($BT255&lt;&gt;"",SUMIF($BD$3:$BD$1004,"="&amp;$BD255,INDIRECT(ADDRESS(3,BR$2,1,1)):INDIRECT(ADDRESS(1004,BR$2,1,1))),"")</f>
        <v/>
      </c>
      <c r="BS255" t="str">
        <f>IF($A255&lt;&gt;"",VLOOKUP(TRUNC(MID($A255,1,2),0),Plano_Contas!$H$3:$J$103,3,TRUE),"")</f>
        <v/>
      </c>
      <c r="BT255" t="str">
        <f t="shared" si="13"/>
        <v/>
      </c>
      <c r="BV255">
        <f>Empresas!C255</f>
        <v>0</v>
      </c>
    </row>
    <row r="256" spans="1:74" ht="13.5" hidden="1" thickBot="1" x14ac:dyDescent="0.25">
      <c r="A256" s="89"/>
      <c r="B256" s="52" t="str">
        <f>IF($A256&lt;&gt;"",VLOOKUP(""&amp;$A256,Plano_Contas!$A$3:$F$1003,6,0),"")</f>
        <v/>
      </c>
      <c r="C256" s="91"/>
      <c r="D256" s="111"/>
      <c r="E256" s="112">
        <v>0</v>
      </c>
      <c r="F256" s="87"/>
      <c r="G256" s="85"/>
      <c r="H256" s="111"/>
      <c r="I256" s="112">
        <v>0</v>
      </c>
      <c r="J256" s="87"/>
      <c r="K256" s="85"/>
      <c r="L256" s="111"/>
      <c r="M256" s="112">
        <v>0</v>
      </c>
      <c r="N256" s="87"/>
      <c r="O256" s="85"/>
      <c r="P256" s="111"/>
      <c r="Q256" s="112">
        <v>0</v>
      </c>
      <c r="R256" s="87"/>
      <c r="S256" s="85"/>
      <c r="T256" s="111"/>
      <c r="U256" s="112">
        <v>0</v>
      </c>
      <c r="V256" s="87"/>
      <c r="W256" s="85"/>
      <c r="X256" s="111"/>
      <c r="Y256" s="112">
        <v>0</v>
      </c>
      <c r="Z256" s="87"/>
      <c r="AA256" s="85"/>
      <c r="AB256" s="111"/>
      <c r="AC256" s="112">
        <v>0</v>
      </c>
      <c r="AD256" s="87"/>
      <c r="AE256" s="85"/>
      <c r="AF256" s="111"/>
      <c r="AG256" s="112">
        <v>0</v>
      </c>
      <c r="AH256" s="87"/>
      <c r="AI256" s="85"/>
      <c r="AJ256" s="111"/>
      <c r="AK256" s="112">
        <v>0</v>
      </c>
      <c r="AL256" s="87"/>
      <c r="AM256" s="85"/>
      <c r="AN256" s="111"/>
      <c r="AO256" s="112">
        <v>0</v>
      </c>
      <c r="AP256" s="87"/>
      <c r="AQ256" s="85"/>
      <c r="AR256" s="111"/>
      <c r="AS256" s="112">
        <v>0</v>
      </c>
      <c r="AT256" s="87"/>
      <c r="AU256" s="85"/>
      <c r="AV256" s="111"/>
      <c r="AW256" s="112">
        <v>0</v>
      </c>
      <c r="AX256" s="87"/>
      <c r="AY256" s="85"/>
      <c r="AZ256" s="267">
        <f t="shared" si="14"/>
        <v>0</v>
      </c>
      <c r="BA256" s="88">
        <f t="shared" si="11"/>
        <v>0</v>
      </c>
      <c r="BC256">
        <f>IF($A256&lt;&gt;"",COUNTIF($BD$3:$BD256,$BD256),0)</f>
        <v>0</v>
      </c>
      <c r="BD256" t="str">
        <f>IF($A256&lt;&gt;"",VLOOKUP(TRUNC(MID($A256,1,2),0),Plano_Contas!$H$3:$J$103,2,TRUE),"")</f>
        <v/>
      </c>
      <c r="BE256" s="201" t="str">
        <f t="shared" si="12"/>
        <v/>
      </c>
      <c r="BF256" t="str">
        <f ca="1">IF($BT256&lt;&gt;"",SUMIF($BD$3:$BD$1004,"="&amp;$BD256,INDIRECT(ADDRESS(3,BF$2,1,1)):INDIRECT(ADDRESS(1004,BF$2,1,1))),"")</f>
        <v/>
      </c>
      <c r="BG256" t="str">
        <f ca="1">IF($BT256&lt;&gt;"",SUMIF($BD$3:$BD$1004,"="&amp;$BD256,INDIRECT(ADDRESS(3,BG$2,1,1)):INDIRECT(ADDRESS(1004,BG$2,1,1))),"")</f>
        <v/>
      </c>
      <c r="BH256" t="str">
        <f ca="1">IF($BT256&lt;&gt;"",SUMIF($BD$3:$BD$1004,"="&amp;$BD256,INDIRECT(ADDRESS(3,BH$2,1,1)):INDIRECT(ADDRESS(1004,BH$2,1,1))),"")</f>
        <v/>
      </c>
      <c r="BI256" t="str">
        <f ca="1">IF($BT256&lt;&gt;"",SUMIF($BD$3:$BD$1004,"="&amp;$BD256,INDIRECT(ADDRESS(3,BI$2,1,1)):INDIRECT(ADDRESS(1004,BI$2,1,1))),"")</f>
        <v/>
      </c>
      <c r="BJ256" t="str">
        <f ca="1">IF($BT256&lt;&gt;"",SUMIF($BD$3:$BD$1004,"="&amp;$BD256,INDIRECT(ADDRESS(3,BJ$2,1,1)):INDIRECT(ADDRESS(1004,BJ$2,1,1))),"")</f>
        <v/>
      </c>
      <c r="BK256" t="str">
        <f ca="1">IF($BT256&lt;&gt;"",SUMIF($BD$3:$BD$1004,"="&amp;$BD256,INDIRECT(ADDRESS(3,BK$2,1,1)):INDIRECT(ADDRESS(1004,BK$2,1,1))),"")</f>
        <v/>
      </c>
      <c r="BL256" t="str">
        <f ca="1">IF($BT256&lt;&gt;"",SUMIF($BD$3:$BD$1004,"="&amp;$BD256,INDIRECT(ADDRESS(3,BL$2,1,1)):INDIRECT(ADDRESS(1004,BL$2,1,1))),"")</f>
        <v/>
      </c>
      <c r="BM256" t="str">
        <f ca="1">IF($BT256&lt;&gt;"",SUMIF($BD$3:$BD$1004,"="&amp;$BD256,INDIRECT(ADDRESS(3,BM$2,1,1)):INDIRECT(ADDRESS(1004,BM$2,1,1))),"")</f>
        <v/>
      </c>
      <c r="BN256" t="str">
        <f ca="1">IF($BT256&lt;&gt;"",SUMIF($BD$3:$BD$1004,"="&amp;$BD256,INDIRECT(ADDRESS(3,BN$2,1,1)):INDIRECT(ADDRESS(1004,BN$2,1,1))),"")</f>
        <v/>
      </c>
      <c r="BO256" t="str">
        <f ca="1">IF($BT256&lt;&gt;"",SUMIF($BD$3:$BD$1004,"="&amp;$BD256,INDIRECT(ADDRESS(3,BO$2,1,1)):INDIRECT(ADDRESS(1004,BO$2,1,1))),"")</f>
        <v/>
      </c>
      <c r="BP256" t="str">
        <f ca="1">IF($BT256&lt;&gt;"",SUMIF($BD$3:$BD$1004,"="&amp;$BD256,INDIRECT(ADDRESS(3,BP$2,1,1)):INDIRECT(ADDRESS(1004,BP$2,1,1))),"")</f>
        <v/>
      </c>
      <c r="BQ256" t="str">
        <f ca="1">IF($BT256&lt;&gt;"",SUMIF($BD$3:$BD$1004,"="&amp;$BD256,INDIRECT(ADDRESS(3,BQ$2,1,1)):INDIRECT(ADDRESS(1004,BQ$2,1,1))),"")</f>
        <v/>
      </c>
      <c r="BR256" t="str">
        <f ca="1">IF($BT256&lt;&gt;"",SUMIF($BD$3:$BD$1004,"="&amp;$BD256,INDIRECT(ADDRESS(3,BR$2,1,1)):INDIRECT(ADDRESS(1004,BR$2,1,1))),"")</f>
        <v/>
      </c>
      <c r="BS256" t="str">
        <f>IF($A256&lt;&gt;"",VLOOKUP(TRUNC(MID($A256,1,2),0),Plano_Contas!$H$3:$J$103,3,TRUE),"")</f>
        <v/>
      </c>
      <c r="BT256" t="str">
        <f t="shared" si="13"/>
        <v/>
      </c>
      <c r="BV256">
        <f>Empresas!C256</f>
        <v>0</v>
      </c>
    </row>
    <row r="257" spans="1:74" ht="13.5" hidden="1" thickBot="1" x14ac:dyDescent="0.25">
      <c r="A257" s="89"/>
      <c r="B257" s="52" t="str">
        <f>IF($A257&lt;&gt;"",VLOOKUP(""&amp;$A257,Plano_Contas!$A$3:$F$1003,6,0),"")</f>
        <v/>
      </c>
      <c r="C257" s="91"/>
      <c r="D257" s="111"/>
      <c r="E257" s="112">
        <v>0</v>
      </c>
      <c r="F257" s="87"/>
      <c r="G257" s="85"/>
      <c r="H257" s="111"/>
      <c r="I257" s="112">
        <v>0</v>
      </c>
      <c r="J257" s="87"/>
      <c r="K257" s="85"/>
      <c r="L257" s="111"/>
      <c r="M257" s="112">
        <v>0</v>
      </c>
      <c r="N257" s="87"/>
      <c r="O257" s="85"/>
      <c r="P257" s="111"/>
      <c r="Q257" s="112">
        <v>0</v>
      </c>
      <c r="R257" s="87"/>
      <c r="S257" s="85"/>
      <c r="T257" s="111"/>
      <c r="U257" s="112">
        <v>0</v>
      </c>
      <c r="V257" s="87"/>
      <c r="W257" s="85"/>
      <c r="X257" s="111"/>
      <c r="Y257" s="112">
        <v>0</v>
      </c>
      <c r="Z257" s="87"/>
      <c r="AA257" s="85"/>
      <c r="AB257" s="111"/>
      <c r="AC257" s="112">
        <v>0</v>
      </c>
      <c r="AD257" s="87"/>
      <c r="AE257" s="85"/>
      <c r="AF257" s="111"/>
      <c r="AG257" s="112">
        <v>0</v>
      </c>
      <c r="AH257" s="87"/>
      <c r="AI257" s="85"/>
      <c r="AJ257" s="111"/>
      <c r="AK257" s="112">
        <v>0</v>
      </c>
      <c r="AL257" s="87"/>
      <c r="AM257" s="85"/>
      <c r="AN257" s="111"/>
      <c r="AO257" s="112">
        <v>0</v>
      </c>
      <c r="AP257" s="87"/>
      <c r="AQ257" s="85"/>
      <c r="AR257" s="111"/>
      <c r="AS257" s="112">
        <v>0</v>
      </c>
      <c r="AT257" s="87"/>
      <c r="AU257" s="85"/>
      <c r="AV257" s="111"/>
      <c r="AW257" s="112">
        <v>0</v>
      </c>
      <c r="AX257" s="87"/>
      <c r="AY257" s="85"/>
      <c r="AZ257" s="267">
        <f t="shared" si="14"/>
        <v>0</v>
      </c>
      <c r="BA257" s="88">
        <f t="shared" si="11"/>
        <v>0</v>
      </c>
      <c r="BC257">
        <f>IF($A257&lt;&gt;"",COUNTIF($BD$3:$BD257,$BD257),0)</f>
        <v>0</v>
      </c>
      <c r="BD257" t="str">
        <f>IF($A257&lt;&gt;"",VLOOKUP(TRUNC(MID($A257,1,2),0),Plano_Contas!$H$3:$J$103,2,TRUE),"")</f>
        <v/>
      </c>
      <c r="BE257" s="201" t="str">
        <f t="shared" si="12"/>
        <v/>
      </c>
      <c r="BF257" t="str">
        <f ca="1">IF($BT257&lt;&gt;"",SUMIF($BD$3:$BD$1004,"="&amp;$BD257,INDIRECT(ADDRESS(3,BF$2,1,1)):INDIRECT(ADDRESS(1004,BF$2,1,1))),"")</f>
        <v/>
      </c>
      <c r="BG257" t="str">
        <f ca="1">IF($BT257&lt;&gt;"",SUMIF($BD$3:$BD$1004,"="&amp;$BD257,INDIRECT(ADDRESS(3,BG$2,1,1)):INDIRECT(ADDRESS(1004,BG$2,1,1))),"")</f>
        <v/>
      </c>
      <c r="BH257" t="str">
        <f ca="1">IF($BT257&lt;&gt;"",SUMIF($BD$3:$BD$1004,"="&amp;$BD257,INDIRECT(ADDRESS(3,BH$2,1,1)):INDIRECT(ADDRESS(1004,BH$2,1,1))),"")</f>
        <v/>
      </c>
      <c r="BI257" t="str">
        <f ca="1">IF($BT257&lt;&gt;"",SUMIF($BD$3:$BD$1004,"="&amp;$BD257,INDIRECT(ADDRESS(3,BI$2,1,1)):INDIRECT(ADDRESS(1004,BI$2,1,1))),"")</f>
        <v/>
      </c>
      <c r="BJ257" t="str">
        <f ca="1">IF($BT257&lt;&gt;"",SUMIF($BD$3:$BD$1004,"="&amp;$BD257,INDIRECT(ADDRESS(3,BJ$2,1,1)):INDIRECT(ADDRESS(1004,BJ$2,1,1))),"")</f>
        <v/>
      </c>
      <c r="BK257" t="str">
        <f ca="1">IF($BT257&lt;&gt;"",SUMIF($BD$3:$BD$1004,"="&amp;$BD257,INDIRECT(ADDRESS(3,BK$2,1,1)):INDIRECT(ADDRESS(1004,BK$2,1,1))),"")</f>
        <v/>
      </c>
      <c r="BL257" t="str">
        <f ca="1">IF($BT257&lt;&gt;"",SUMIF($BD$3:$BD$1004,"="&amp;$BD257,INDIRECT(ADDRESS(3,BL$2,1,1)):INDIRECT(ADDRESS(1004,BL$2,1,1))),"")</f>
        <v/>
      </c>
      <c r="BM257" t="str">
        <f ca="1">IF($BT257&lt;&gt;"",SUMIF($BD$3:$BD$1004,"="&amp;$BD257,INDIRECT(ADDRESS(3,BM$2,1,1)):INDIRECT(ADDRESS(1004,BM$2,1,1))),"")</f>
        <v/>
      </c>
      <c r="BN257" t="str">
        <f ca="1">IF($BT257&lt;&gt;"",SUMIF($BD$3:$BD$1004,"="&amp;$BD257,INDIRECT(ADDRESS(3,BN$2,1,1)):INDIRECT(ADDRESS(1004,BN$2,1,1))),"")</f>
        <v/>
      </c>
      <c r="BO257" t="str">
        <f ca="1">IF($BT257&lt;&gt;"",SUMIF($BD$3:$BD$1004,"="&amp;$BD257,INDIRECT(ADDRESS(3,BO$2,1,1)):INDIRECT(ADDRESS(1004,BO$2,1,1))),"")</f>
        <v/>
      </c>
      <c r="BP257" t="str">
        <f ca="1">IF($BT257&lt;&gt;"",SUMIF($BD$3:$BD$1004,"="&amp;$BD257,INDIRECT(ADDRESS(3,BP$2,1,1)):INDIRECT(ADDRESS(1004,BP$2,1,1))),"")</f>
        <v/>
      </c>
      <c r="BQ257" t="str">
        <f ca="1">IF($BT257&lt;&gt;"",SUMIF($BD$3:$BD$1004,"="&amp;$BD257,INDIRECT(ADDRESS(3,BQ$2,1,1)):INDIRECT(ADDRESS(1004,BQ$2,1,1))),"")</f>
        <v/>
      </c>
      <c r="BR257" t="str">
        <f ca="1">IF($BT257&lt;&gt;"",SUMIF($BD$3:$BD$1004,"="&amp;$BD257,INDIRECT(ADDRESS(3,BR$2,1,1)):INDIRECT(ADDRESS(1004,BR$2,1,1))),"")</f>
        <v/>
      </c>
      <c r="BS257" t="str">
        <f>IF($A257&lt;&gt;"",VLOOKUP(TRUNC(MID($A257,1,2),0),Plano_Contas!$H$3:$J$103,3,TRUE),"")</f>
        <v/>
      </c>
      <c r="BT257" t="str">
        <f t="shared" si="13"/>
        <v/>
      </c>
      <c r="BV257">
        <f>Empresas!C257</f>
        <v>0</v>
      </c>
    </row>
    <row r="258" spans="1:74" ht="13.5" hidden="1" thickBot="1" x14ac:dyDescent="0.25">
      <c r="A258" s="89"/>
      <c r="B258" s="52" t="str">
        <f>IF($A258&lt;&gt;"",VLOOKUP(""&amp;$A258,Plano_Contas!$A$3:$F$1003,6,0),"")</f>
        <v/>
      </c>
      <c r="C258" s="91"/>
      <c r="D258" s="111"/>
      <c r="E258" s="112">
        <v>0</v>
      </c>
      <c r="F258" s="87"/>
      <c r="G258" s="85"/>
      <c r="H258" s="111"/>
      <c r="I258" s="112">
        <v>0</v>
      </c>
      <c r="J258" s="87"/>
      <c r="K258" s="85"/>
      <c r="L258" s="111"/>
      <c r="M258" s="112">
        <v>0</v>
      </c>
      <c r="N258" s="87"/>
      <c r="O258" s="85"/>
      <c r="P258" s="111"/>
      <c r="Q258" s="112">
        <v>0</v>
      </c>
      <c r="R258" s="87"/>
      <c r="S258" s="85"/>
      <c r="T258" s="111"/>
      <c r="U258" s="112">
        <v>0</v>
      </c>
      <c r="V258" s="87"/>
      <c r="W258" s="85"/>
      <c r="X258" s="111"/>
      <c r="Y258" s="112">
        <v>0</v>
      </c>
      <c r="Z258" s="87"/>
      <c r="AA258" s="85"/>
      <c r="AB258" s="111"/>
      <c r="AC258" s="112">
        <v>0</v>
      </c>
      <c r="AD258" s="87"/>
      <c r="AE258" s="85"/>
      <c r="AF258" s="111"/>
      <c r="AG258" s="112">
        <v>0</v>
      </c>
      <c r="AH258" s="87"/>
      <c r="AI258" s="85"/>
      <c r="AJ258" s="111"/>
      <c r="AK258" s="112">
        <v>0</v>
      </c>
      <c r="AL258" s="87"/>
      <c r="AM258" s="85"/>
      <c r="AN258" s="111"/>
      <c r="AO258" s="112">
        <v>0</v>
      </c>
      <c r="AP258" s="87"/>
      <c r="AQ258" s="85"/>
      <c r="AR258" s="111"/>
      <c r="AS258" s="112">
        <v>0</v>
      </c>
      <c r="AT258" s="87"/>
      <c r="AU258" s="85"/>
      <c r="AV258" s="111"/>
      <c r="AW258" s="112">
        <v>0</v>
      </c>
      <c r="AX258" s="87"/>
      <c r="AY258" s="85"/>
      <c r="AZ258" s="267">
        <f t="shared" si="14"/>
        <v>0</v>
      </c>
      <c r="BA258" s="88">
        <f t="shared" si="11"/>
        <v>0</v>
      </c>
      <c r="BC258">
        <f>IF($A258&lt;&gt;"",COUNTIF($BD$3:$BD258,$BD258),0)</f>
        <v>0</v>
      </c>
      <c r="BD258" t="str">
        <f>IF($A258&lt;&gt;"",VLOOKUP(TRUNC(MID($A258,1,2),0),Plano_Contas!$H$3:$J$103,2,TRUE),"")</f>
        <v/>
      </c>
      <c r="BE258" s="201" t="str">
        <f t="shared" si="12"/>
        <v/>
      </c>
      <c r="BF258" t="str">
        <f ca="1">IF($BT258&lt;&gt;"",SUMIF($BD$3:$BD$1004,"="&amp;$BD258,INDIRECT(ADDRESS(3,BF$2,1,1)):INDIRECT(ADDRESS(1004,BF$2,1,1))),"")</f>
        <v/>
      </c>
      <c r="BG258" t="str">
        <f ca="1">IF($BT258&lt;&gt;"",SUMIF($BD$3:$BD$1004,"="&amp;$BD258,INDIRECT(ADDRESS(3,BG$2,1,1)):INDIRECT(ADDRESS(1004,BG$2,1,1))),"")</f>
        <v/>
      </c>
      <c r="BH258" t="str">
        <f ca="1">IF($BT258&lt;&gt;"",SUMIF($BD$3:$BD$1004,"="&amp;$BD258,INDIRECT(ADDRESS(3,BH$2,1,1)):INDIRECT(ADDRESS(1004,BH$2,1,1))),"")</f>
        <v/>
      </c>
      <c r="BI258" t="str">
        <f ca="1">IF($BT258&lt;&gt;"",SUMIF($BD$3:$BD$1004,"="&amp;$BD258,INDIRECT(ADDRESS(3,BI$2,1,1)):INDIRECT(ADDRESS(1004,BI$2,1,1))),"")</f>
        <v/>
      </c>
      <c r="BJ258" t="str">
        <f ca="1">IF($BT258&lt;&gt;"",SUMIF($BD$3:$BD$1004,"="&amp;$BD258,INDIRECT(ADDRESS(3,BJ$2,1,1)):INDIRECT(ADDRESS(1004,BJ$2,1,1))),"")</f>
        <v/>
      </c>
      <c r="BK258" t="str">
        <f ca="1">IF($BT258&lt;&gt;"",SUMIF($BD$3:$BD$1004,"="&amp;$BD258,INDIRECT(ADDRESS(3,BK$2,1,1)):INDIRECT(ADDRESS(1004,BK$2,1,1))),"")</f>
        <v/>
      </c>
      <c r="BL258" t="str">
        <f ca="1">IF($BT258&lt;&gt;"",SUMIF($BD$3:$BD$1004,"="&amp;$BD258,INDIRECT(ADDRESS(3,BL$2,1,1)):INDIRECT(ADDRESS(1004,BL$2,1,1))),"")</f>
        <v/>
      </c>
      <c r="BM258" t="str">
        <f ca="1">IF($BT258&lt;&gt;"",SUMIF($BD$3:$BD$1004,"="&amp;$BD258,INDIRECT(ADDRESS(3,BM$2,1,1)):INDIRECT(ADDRESS(1004,BM$2,1,1))),"")</f>
        <v/>
      </c>
      <c r="BN258" t="str">
        <f ca="1">IF($BT258&lt;&gt;"",SUMIF($BD$3:$BD$1004,"="&amp;$BD258,INDIRECT(ADDRESS(3,BN$2,1,1)):INDIRECT(ADDRESS(1004,BN$2,1,1))),"")</f>
        <v/>
      </c>
      <c r="BO258" t="str">
        <f ca="1">IF($BT258&lt;&gt;"",SUMIF($BD$3:$BD$1004,"="&amp;$BD258,INDIRECT(ADDRESS(3,BO$2,1,1)):INDIRECT(ADDRESS(1004,BO$2,1,1))),"")</f>
        <v/>
      </c>
      <c r="BP258" t="str">
        <f ca="1">IF($BT258&lt;&gt;"",SUMIF($BD$3:$BD$1004,"="&amp;$BD258,INDIRECT(ADDRESS(3,BP$2,1,1)):INDIRECT(ADDRESS(1004,BP$2,1,1))),"")</f>
        <v/>
      </c>
      <c r="BQ258" t="str">
        <f ca="1">IF($BT258&lt;&gt;"",SUMIF($BD$3:$BD$1004,"="&amp;$BD258,INDIRECT(ADDRESS(3,BQ$2,1,1)):INDIRECT(ADDRESS(1004,BQ$2,1,1))),"")</f>
        <v/>
      </c>
      <c r="BR258" t="str">
        <f ca="1">IF($BT258&lt;&gt;"",SUMIF($BD$3:$BD$1004,"="&amp;$BD258,INDIRECT(ADDRESS(3,BR$2,1,1)):INDIRECT(ADDRESS(1004,BR$2,1,1))),"")</f>
        <v/>
      </c>
      <c r="BS258" t="str">
        <f>IF($A258&lt;&gt;"",VLOOKUP(TRUNC(MID($A258,1,2),0),Plano_Contas!$H$3:$J$103,3,TRUE),"")</f>
        <v/>
      </c>
      <c r="BT258" t="str">
        <f t="shared" si="13"/>
        <v/>
      </c>
      <c r="BV258">
        <f>Empresas!C258</f>
        <v>0</v>
      </c>
    </row>
    <row r="259" spans="1:74" ht="13.5" hidden="1" thickBot="1" x14ac:dyDescent="0.25">
      <c r="A259" s="89"/>
      <c r="B259" s="52" t="str">
        <f>IF($A259&lt;&gt;"",VLOOKUP(""&amp;$A259,Plano_Contas!$A$3:$F$1003,6,0),"")</f>
        <v/>
      </c>
      <c r="C259" s="91"/>
      <c r="D259" s="111"/>
      <c r="E259" s="112">
        <v>0</v>
      </c>
      <c r="F259" s="87"/>
      <c r="G259" s="85"/>
      <c r="H259" s="111"/>
      <c r="I259" s="112">
        <v>0</v>
      </c>
      <c r="J259" s="87"/>
      <c r="K259" s="85"/>
      <c r="L259" s="111"/>
      <c r="M259" s="112">
        <v>0</v>
      </c>
      <c r="N259" s="87"/>
      <c r="O259" s="85"/>
      <c r="P259" s="111"/>
      <c r="Q259" s="112">
        <v>0</v>
      </c>
      <c r="R259" s="87"/>
      <c r="S259" s="85"/>
      <c r="T259" s="111"/>
      <c r="U259" s="112">
        <v>0</v>
      </c>
      <c r="V259" s="87"/>
      <c r="W259" s="85"/>
      <c r="X259" s="111"/>
      <c r="Y259" s="112">
        <v>0</v>
      </c>
      <c r="Z259" s="87"/>
      <c r="AA259" s="85"/>
      <c r="AB259" s="111"/>
      <c r="AC259" s="112">
        <v>0</v>
      </c>
      <c r="AD259" s="87"/>
      <c r="AE259" s="85"/>
      <c r="AF259" s="111"/>
      <c r="AG259" s="112">
        <v>0</v>
      </c>
      <c r="AH259" s="87"/>
      <c r="AI259" s="85"/>
      <c r="AJ259" s="111"/>
      <c r="AK259" s="112">
        <v>0</v>
      </c>
      <c r="AL259" s="87"/>
      <c r="AM259" s="85"/>
      <c r="AN259" s="111"/>
      <c r="AO259" s="112">
        <v>0</v>
      </c>
      <c r="AP259" s="87"/>
      <c r="AQ259" s="85"/>
      <c r="AR259" s="111"/>
      <c r="AS259" s="112">
        <v>0</v>
      </c>
      <c r="AT259" s="87"/>
      <c r="AU259" s="85"/>
      <c r="AV259" s="111"/>
      <c r="AW259" s="112">
        <v>0</v>
      </c>
      <c r="AX259" s="87"/>
      <c r="AY259" s="85"/>
      <c r="AZ259" s="267">
        <f t="shared" si="14"/>
        <v>0</v>
      </c>
      <c r="BA259" s="88">
        <f t="shared" ref="BA259:BA322" si="15">SUM($G259,$K259,$O259,$S259,$W259,$AA259,$AE259,$AI259,$AM259,$AQ259,$AU259,$AY259)</f>
        <v>0</v>
      </c>
      <c r="BC259">
        <f>IF($A259&lt;&gt;"",COUNTIF($BD$3:$BD259,$BD259),0)</f>
        <v>0</v>
      </c>
      <c r="BD259" t="str">
        <f>IF($A259&lt;&gt;"",VLOOKUP(TRUNC(MID($A259,1,2),0),Plano_Contas!$H$3:$J$103,2,TRUE),"")</f>
        <v/>
      </c>
      <c r="BE259" s="201" t="str">
        <f t="shared" ref="BE259:BE322" si="16">IF(ISERR(SEARCH("[",$B259))=FALSE,MID($B259,SEARCH("[",$B259)+1,SEARCH("]",$B259)-SEARCH("[",$B259)-1),"")</f>
        <v/>
      </c>
      <c r="BF259" t="str">
        <f ca="1">IF($BT259&lt;&gt;"",SUMIF($BD$3:$BD$1004,"="&amp;$BD259,INDIRECT(ADDRESS(3,BF$2,1,1)):INDIRECT(ADDRESS(1004,BF$2,1,1))),"")</f>
        <v/>
      </c>
      <c r="BG259" t="str">
        <f ca="1">IF($BT259&lt;&gt;"",SUMIF($BD$3:$BD$1004,"="&amp;$BD259,INDIRECT(ADDRESS(3,BG$2,1,1)):INDIRECT(ADDRESS(1004,BG$2,1,1))),"")</f>
        <v/>
      </c>
      <c r="BH259" t="str">
        <f ca="1">IF($BT259&lt;&gt;"",SUMIF($BD$3:$BD$1004,"="&amp;$BD259,INDIRECT(ADDRESS(3,BH$2,1,1)):INDIRECT(ADDRESS(1004,BH$2,1,1))),"")</f>
        <v/>
      </c>
      <c r="BI259" t="str">
        <f ca="1">IF($BT259&lt;&gt;"",SUMIF($BD$3:$BD$1004,"="&amp;$BD259,INDIRECT(ADDRESS(3,BI$2,1,1)):INDIRECT(ADDRESS(1004,BI$2,1,1))),"")</f>
        <v/>
      </c>
      <c r="BJ259" t="str">
        <f ca="1">IF($BT259&lt;&gt;"",SUMIF($BD$3:$BD$1004,"="&amp;$BD259,INDIRECT(ADDRESS(3,BJ$2,1,1)):INDIRECT(ADDRESS(1004,BJ$2,1,1))),"")</f>
        <v/>
      </c>
      <c r="BK259" t="str">
        <f ca="1">IF($BT259&lt;&gt;"",SUMIF($BD$3:$BD$1004,"="&amp;$BD259,INDIRECT(ADDRESS(3,BK$2,1,1)):INDIRECT(ADDRESS(1004,BK$2,1,1))),"")</f>
        <v/>
      </c>
      <c r="BL259" t="str">
        <f ca="1">IF($BT259&lt;&gt;"",SUMIF($BD$3:$BD$1004,"="&amp;$BD259,INDIRECT(ADDRESS(3,BL$2,1,1)):INDIRECT(ADDRESS(1004,BL$2,1,1))),"")</f>
        <v/>
      </c>
      <c r="BM259" t="str">
        <f ca="1">IF($BT259&lt;&gt;"",SUMIF($BD$3:$BD$1004,"="&amp;$BD259,INDIRECT(ADDRESS(3,BM$2,1,1)):INDIRECT(ADDRESS(1004,BM$2,1,1))),"")</f>
        <v/>
      </c>
      <c r="BN259" t="str">
        <f ca="1">IF($BT259&lt;&gt;"",SUMIF($BD$3:$BD$1004,"="&amp;$BD259,INDIRECT(ADDRESS(3,BN$2,1,1)):INDIRECT(ADDRESS(1004,BN$2,1,1))),"")</f>
        <v/>
      </c>
      <c r="BO259" t="str">
        <f ca="1">IF($BT259&lt;&gt;"",SUMIF($BD$3:$BD$1004,"="&amp;$BD259,INDIRECT(ADDRESS(3,BO$2,1,1)):INDIRECT(ADDRESS(1004,BO$2,1,1))),"")</f>
        <v/>
      </c>
      <c r="BP259" t="str">
        <f ca="1">IF($BT259&lt;&gt;"",SUMIF($BD$3:$BD$1004,"="&amp;$BD259,INDIRECT(ADDRESS(3,BP$2,1,1)):INDIRECT(ADDRESS(1004,BP$2,1,1))),"")</f>
        <v/>
      </c>
      <c r="BQ259" t="str">
        <f ca="1">IF($BT259&lt;&gt;"",SUMIF($BD$3:$BD$1004,"="&amp;$BD259,INDIRECT(ADDRESS(3,BQ$2,1,1)):INDIRECT(ADDRESS(1004,BQ$2,1,1))),"")</f>
        <v/>
      </c>
      <c r="BR259" t="str">
        <f ca="1">IF($BT259&lt;&gt;"",SUMIF($BD$3:$BD$1004,"="&amp;$BD259,INDIRECT(ADDRESS(3,BR$2,1,1)):INDIRECT(ADDRESS(1004,BR$2,1,1))),"")</f>
        <v/>
      </c>
      <c r="BS259" t="str">
        <f>IF($A259&lt;&gt;"",VLOOKUP(TRUNC(MID($A259,1,2),0),Plano_Contas!$H$3:$J$103,3,TRUE),"")</f>
        <v/>
      </c>
      <c r="BT259" t="str">
        <f t="shared" ref="BT259:BT322" si="17">IF(($BC259=1)*($BS259&lt;&gt;"T"),$BD259&amp;IF($BE259&lt;&gt;""," ("&amp;$BE259&amp;")",""),"")</f>
        <v/>
      </c>
      <c r="BV259">
        <f>Empresas!C259</f>
        <v>0</v>
      </c>
    </row>
    <row r="260" spans="1:74" ht="13.5" hidden="1" thickBot="1" x14ac:dyDescent="0.25">
      <c r="A260" s="89"/>
      <c r="B260" s="52" t="str">
        <f>IF($A260&lt;&gt;"",VLOOKUP(""&amp;$A260,Plano_Contas!$A$3:$F$1003,6,0),"")</f>
        <v/>
      </c>
      <c r="C260" s="91"/>
      <c r="D260" s="111"/>
      <c r="E260" s="112">
        <v>0</v>
      </c>
      <c r="F260" s="87"/>
      <c r="G260" s="85"/>
      <c r="H260" s="111"/>
      <c r="I260" s="112">
        <v>0</v>
      </c>
      <c r="J260" s="87"/>
      <c r="K260" s="85"/>
      <c r="L260" s="111"/>
      <c r="M260" s="112">
        <v>0</v>
      </c>
      <c r="N260" s="87"/>
      <c r="O260" s="85"/>
      <c r="P260" s="111"/>
      <c r="Q260" s="112">
        <v>0</v>
      </c>
      <c r="R260" s="87"/>
      <c r="S260" s="85"/>
      <c r="T260" s="111"/>
      <c r="U260" s="112">
        <v>0</v>
      </c>
      <c r="V260" s="87"/>
      <c r="W260" s="85"/>
      <c r="X260" s="111"/>
      <c r="Y260" s="112">
        <v>0</v>
      </c>
      <c r="Z260" s="87"/>
      <c r="AA260" s="85"/>
      <c r="AB260" s="111"/>
      <c r="AC260" s="112">
        <v>0</v>
      </c>
      <c r="AD260" s="87"/>
      <c r="AE260" s="85"/>
      <c r="AF260" s="111"/>
      <c r="AG260" s="112">
        <v>0</v>
      </c>
      <c r="AH260" s="87"/>
      <c r="AI260" s="85"/>
      <c r="AJ260" s="111"/>
      <c r="AK260" s="112">
        <v>0</v>
      </c>
      <c r="AL260" s="87"/>
      <c r="AM260" s="85"/>
      <c r="AN260" s="111"/>
      <c r="AO260" s="112">
        <v>0</v>
      </c>
      <c r="AP260" s="87"/>
      <c r="AQ260" s="85"/>
      <c r="AR260" s="111"/>
      <c r="AS260" s="112">
        <v>0</v>
      </c>
      <c r="AT260" s="87"/>
      <c r="AU260" s="85"/>
      <c r="AV260" s="111"/>
      <c r="AW260" s="112">
        <v>0</v>
      </c>
      <c r="AX260" s="87"/>
      <c r="AY260" s="85"/>
      <c r="AZ260" s="267">
        <f t="shared" ref="AZ260:AZ323" si="18">SUM(E260,I260,M260,Q260,U260,Y260,AC260,AG260,AK260,AO260,AS260,AW260)</f>
        <v>0</v>
      </c>
      <c r="BA260" s="88">
        <f t="shared" si="15"/>
        <v>0</v>
      </c>
      <c r="BC260">
        <f>IF($A260&lt;&gt;"",COUNTIF($BD$3:$BD260,$BD260),0)</f>
        <v>0</v>
      </c>
      <c r="BD260" t="str">
        <f>IF($A260&lt;&gt;"",VLOOKUP(TRUNC(MID($A260,1,2),0),Plano_Contas!$H$3:$J$103,2,TRUE),"")</f>
        <v/>
      </c>
      <c r="BE260" s="201" t="str">
        <f t="shared" si="16"/>
        <v/>
      </c>
      <c r="BF260" t="str">
        <f ca="1">IF($BT260&lt;&gt;"",SUMIF($BD$3:$BD$1004,"="&amp;$BD260,INDIRECT(ADDRESS(3,BF$2,1,1)):INDIRECT(ADDRESS(1004,BF$2,1,1))),"")</f>
        <v/>
      </c>
      <c r="BG260" t="str">
        <f ca="1">IF($BT260&lt;&gt;"",SUMIF($BD$3:$BD$1004,"="&amp;$BD260,INDIRECT(ADDRESS(3,BG$2,1,1)):INDIRECT(ADDRESS(1004,BG$2,1,1))),"")</f>
        <v/>
      </c>
      <c r="BH260" t="str">
        <f ca="1">IF($BT260&lt;&gt;"",SUMIF($BD$3:$BD$1004,"="&amp;$BD260,INDIRECT(ADDRESS(3,BH$2,1,1)):INDIRECT(ADDRESS(1004,BH$2,1,1))),"")</f>
        <v/>
      </c>
      <c r="BI260" t="str">
        <f ca="1">IF($BT260&lt;&gt;"",SUMIF($BD$3:$BD$1004,"="&amp;$BD260,INDIRECT(ADDRESS(3,BI$2,1,1)):INDIRECT(ADDRESS(1004,BI$2,1,1))),"")</f>
        <v/>
      </c>
      <c r="BJ260" t="str">
        <f ca="1">IF($BT260&lt;&gt;"",SUMIF($BD$3:$BD$1004,"="&amp;$BD260,INDIRECT(ADDRESS(3,BJ$2,1,1)):INDIRECT(ADDRESS(1004,BJ$2,1,1))),"")</f>
        <v/>
      </c>
      <c r="BK260" t="str">
        <f ca="1">IF($BT260&lt;&gt;"",SUMIF($BD$3:$BD$1004,"="&amp;$BD260,INDIRECT(ADDRESS(3,BK$2,1,1)):INDIRECT(ADDRESS(1004,BK$2,1,1))),"")</f>
        <v/>
      </c>
      <c r="BL260" t="str">
        <f ca="1">IF($BT260&lt;&gt;"",SUMIF($BD$3:$BD$1004,"="&amp;$BD260,INDIRECT(ADDRESS(3,BL$2,1,1)):INDIRECT(ADDRESS(1004,BL$2,1,1))),"")</f>
        <v/>
      </c>
      <c r="BM260" t="str">
        <f ca="1">IF($BT260&lt;&gt;"",SUMIF($BD$3:$BD$1004,"="&amp;$BD260,INDIRECT(ADDRESS(3,BM$2,1,1)):INDIRECT(ADDRESS(1004,BM$2,1,1))),"")</f>
        <v/>
      </c>
      <c r="BN260" t="str">
        <f ca="1">IF($BT260&lt;&gt;"",SUMIF($BD$3:$BD$1004,"="&amp;$BD260,INDIRECT(ADDRESS(3,BN$2,1,1)):INDIRECT(ADDRESS(1004,BN$2,1,1))),"")</f>
        <v/>
      </c>
      <c r="BO260" t="str">
        <f ca="1">IF($BT260&lt;&gt;"",SUMIF($BD$3:$BD$1004,"="&amp;$BD260,INDIRECT(ADDRESS(3,BO$2,1,1)):INDIRECT(ADDRESS(1004,BO$2,1,1))),"")</f>
        <v/>
      </c>
      <c r="BP260" t="str">
        <f ca="1">IF($BT260&lt;&gt;"",SUMIF($BD$3:$BD$1004,"="&amp;$BD260,INDIRECT(ADDRESS(3,BP$2,1,1)):INDIRECT(ADDRESS(1004,BP$2,1,1))),"")</f>
        <v/>
      </c>
      <c r="BQ260" t="str">
        <f ca="1">IF($BT260&lt;&gt;"",SUMIF($BD$3:$BD$1004,"="&amp;$BD260,INDIRECT(ADDRESS(3,BQ$2,1,1)):INDIRECT(ADDRESS(1004,BQ$2,1,1))),"")</f>
        <v/>
      </c>
      <c r="BR260" t="str">
        <f ca="1">IF($BT260&lt;&gt;"",SUMIF($BD$3:$BD$1004,"="&amp;$BD260,INDIRECT(ADDRESS(3,BR$2,1,1)):INDIRECT(ADDRESS(1004,BR$2,1,1))),"")</f>
        <v/>
      </c>
      <c r="BS260" t="str">
        <f>IF($A260&lt;&gt;"",VLOOKUP(TRUNC(MID($A260,1,2),0),Plano_Contas!$H$3:$J$103,3,TRUE),"")</f>
        <v/>
      </c>
      <c r="BT260" t="str">
        <f t="shared" si="17"/>
        <v/>
      </c>
      <c r="BV260">
        <f>Empresas!C260</f>
        <v>0</v>
      </c>
    </row>
    <row r="261" spans="1:74" ht="13.5" hidden="1" thickBot="1" x14ac:dyDescent="0.25">
      <c r="A261" s="89"/>
      <c r="B261" s="52" t="str">
        <f>IF($A261&lt;&gt;"",VLOOKUP(""&amp;$A261,Plano_Contas!$A$3:$F$1003,6,0),"")</f>
        <v/>
      </c>
      <c r="C261" s="91"/>
      <c r="D261" s="111"/>
      <c r="E261" s="112">
        <v>0</v>
      </c>
      <c r="F261" s="87"/>
      <c r="G261" s="85"/>
      <c r="H261" s="111"/>
      <c r="I261" s="112">
        <v>0</v>
      </c>
      <c r="J261" s="87"/>
      <c r="K261" s="85"/>
      <c r="L261" s="111"/>
      <c r="M261" s="112">
        <v>0</v>
      </c>
      <c r="N261" s="87"/>
      <c r="O261" s="85"/>
      <c r="P261" s="111"/>
      <c r="Q261" s="112">
        <v>0</v>
      </c>
      <c r="R261" s="87"/>
      <c r="S261" s="85"/>
      <c r="T261" s="111"/>
      <c r="U261" s="112">
        <v>0</v>
      </c>
      <c r="V261" s="87"/>
      <c r="W261" s="85"/>
      <c r="X261" s="111"/>
      <c r="Y261" s="112">
        <v>0</v>
      </c>
      <c r="Z261" s="87"/>
      <c r="AA261" s="85"/>
      <c r="AB261" s="111"/>
      <c r="AC261" s="112">
        <v>0</v>
      </c>
      <c r="AD261" s="87"/>
      <c r="AE261" s="85"/>
      <c r="AF261" s="111"/>
      <c r="AG261" s="112">
        <v>0</v>
      </c>
      <c r="AH261" s="87"/>
      <c r="AI261" s="85"/>
      <c r="AJ261" s="111"/>
      <c r="AK261" s="112">
        <v>0</v>
      </c>
      <c r="AL261" s="87"/>
      <c r="AM261" s="85"/>
      <c r="AN261" s="111"/>
      <c r="AO261" s="112">
        <v>0</v>
      </c>
      <c r="AP261" s="87"/>
      <c r="AQ261" s="85"/>
      <c r="AR261" s="111"/>
      <c r="AS261" s="112">
        <v>0</v>
      </c>
      <c r="AT261" s="87"/>
      <c r="AU261" s="85"/>
      <c r="AV261" s="111"/>
      <c r="AW261" s="112">
        <v>0</v>
      </c>
      <c r="AX261" s="87"/>
      <c r="AY261" s="85"/>
      <c r="AZ261" s="267">
        <f t="shared" si="18"/>
        <v>0</v>
      </c>
      <c r="BA261" s="88">
        <f t="shared" si="15"/>
        <v>0</v>
      </c>
      <c r="BC261">
        <f>IF($A261&lt;&gt;"",COUNTIF($BD$3:$BD261,$BD261),0)</f>
        <v>0</v>
      </c>
      <c r="BD261" t="str">
        <f>IF($A261&lt;&gt;"",VLOOKUP(TRUNC(MID($A261,1,2),0),Plano_Contas!$H$3:$J$103,2,TRUE),"")</f>
        <v/>
      </c>
      <c r="BE261" s="201" t="str">
        <f t="shared" si="16"/>
        <v/>
      </c>
      <c r="BF261" t="str">
        <f ca="1">IF($BT261&lt;&gt;"",SUMIF($BD$3:$BD$1004,"="&amp;$BD261,INDIRECT(ADDRESS(3,BF$2,1,1)):INDIRECT(ADDRESS(1004,BF$2,1,1))),"")</f>
        <v/>
      </c>
      <c r="BG261" t="str">
        <f ca="1">IF($BT261&lt;&gt;"",SUMIF($BD$3:$BD$1004,"="&amp;$BD261,INDIRECT(ADDRESS(3,BG$2,1,1)):INDIRECT(ADDRESS(1004,BG$2,1,1))),"")</f>
        <v/>
      </c>
      <c r="BH261" t="str">
        <f ca="1">IF($BT261&lt;&gt;"",SUMIF($BD$3:$BD$1004,"="&amp;$BD261,INDIRECT(ADDRESS(3,BH$2,1,1)):INDIRECT(ADDRESS(1004,BH$2,1,1))),"")</f>
        <v/>
      </c>
      <c r="BI261" t="str">
        <f ca="1">IF($BT261&lt;&gt;"",SUMIF($BD$3:$BD$1004,"="&amp;$BD261,INDIRECT(ADDRESS(3,BI$2,1,1)):INDIRECT(ADDRESS(1004,BI$2,1,1))),"")</f>
        <v/>
      </c>
      <c r="BJ261" t="str">
        <f ca="1">IF($BT261&lt;&gt;"",SUMIF($BD$3:$BD$1004,"="&amp;$BD261,INDIRECT(ADDRESS(3,BJ$2,1,1)):INDIRECT(ADDRESS(1004,BJ$2,1,1))),"")</f>
        <v/>
      </c>
      <c r="BK261" t="str">
        <f ca="1">IF($BT261&lt;&gt;"",SUMIF($BD$3:$BD$1004,"="&amp;$BD261,INDIRECT(ADDRESS(3,BK$2,1,1)):INDIRECT(ADDRESS(1004,BK$2,1,1))),"")</f>
        <v/>
      </c>
      <c r="BL261" t="str">
        <f ca="1">IF($BT261&lt;&gt;"",SUMIF($BD$3:$BD$1004,"="&amp;$BD261,INDIRECT(ADDRESS(3,BL$2,1,1)):INDIRECT(ADDRESS(1004,BL$2,1,1))),"")</f>
        <v/>
      </c>
      <c r="BM261" t="str">
        <f ca="1">IF($BT261&lt;&gt;"",SUMIF($BD$3:$BD$1004,"="&amp;$BD261,INDIRECT(ADDRESS(3,BM$2,1,1)):INDIRECT(ADDRESS(1004,BM$2,1,1))),"")</f>
        <v/>
      </c>
      <c r="BN261" t="str">
        <f ca="1">IF($BT261&lt;&gt;"",SUMIF($BD$3:$BD$1004,"="&amp;$BD261,INDIRECT(ADDRESS(3,BN$2,1,1)):INDIRECT(ADDRESS(1004,BN$2,1,1))),"")</f>
        <v/>
      </c>
      <c r="BO261" t="str">
        <f ca="1">IF($BT261&lt;&gt;"",SUMIF($BD$3:$BD$1004,"="&amp;$BD261,INDIRECT(ADDRESS(3,BO$2,1,1)):INDIRECT(ADDRESS(1004,BO$2,1,1))),"")</f>
        <v/>
      </c>
      <c r="BP261" t="str">
        <f ca="1">IF($BT261&lt;&gt;"",SUMIF($BD$3:$BD$1004,"="&amp;$BD261,INDIRECT(ADDRESS(3,BP$2,1,1)):INDIRECT(ADDRESS(1004,BP$2,1,1))),"")</f>
        <v/>
      </c>
      <c r="BQ261" t="str">
        <f ca="1">IF($BT261&lt;&gt;"",SUMIF($BD$3:$BD$1004,"="&amp;$BD261,INDIRECT(ADDRESS(3,BQ$2,1,1)):INDIRECT(ADDRESS(1004,BQ$2,1,1))),"")</f>
        <v/>
      </c>
      <c r="BR261" t="str">
        <f ca="1">IF($BT261&lt;&gt;"",SUMIF($BD$3:$BD$1004,"="&amp;$BD261,INDIRECT(ADDRESS(3,BR$2,1,1)):INDIRECT(ADDRESS(1004,BR$2,1,1))),"")</f>
        <v/>
      </c>
      <c r="BS261" t="str">
        <f>IF($A261&lt;&gt;"",VLOOKUP(TRUNC(MID($A261,1,2),0),Plano_Contas!$H$3:$J$103,3,TRUE),"")</f>
        <v/>
      </c>
      <c r="BT261" t="str">
        <f t="shared" si="17"/>
        <v/>
      </c>
      <c r="BV261">
        <f>Empresas!C261</f>
        <v>0</v>
      </c>
    </row>
    <row r="262" spans="1:74" ht="13.5" hidden="1" thickBot="1" x14ac:dyDescent="0.25">
      <c r="A262" s="89"/>
      <c r="B262" s="52" t="str">
        <f>IF($A262&lt;&gt;"",VLOOKUP(""&amp;$A262,Plano_Contas!$A$3:$F$1003,6,0),"")</f>
        <v/>
      </c>
      <c r="C262" s="91"/>
      <c r="D262" s="111"/>
      <c r="E262" s="112">
        <v>0</v>
      </c>
      <c r="F262" s="87"/>
      <c r="G262" s="85"/>
      <c r="H262" s="111"/>
      <c r="I262" s="112">
        <v>0</v>
      </c>
      <c r="J262" s="87"/>
      <c r="K262" s="85"/>
      <c r="L262" s="111"/>
      <c r="M262" s="112">
        <v>0</v>
      </c>
      <c r="N262" s="87"/>
      <c r="O262" s="85"/>
      <c r="P262" s="111"/>
      <c r="Q262" s="112">
        <v>0</v>
      </c>
      <c r="R262" s="87"/>
      <c r="S262" s="85"/>
      <c r="T262" s="111"/>
      <c r="U262" s="112">
        <v>0</v>
      </c>
      <c r="V262" s="87"/>
      <c r="W262" s="85"/>
      <c r="X262" s="111"/>
      <c r="Y262" s="112">
        <v>0</v>
      </c>
      <c r="Z262" s="87"/>
      <c r="AA262" s="85"/>
      <c r="AB262" s="111"/>
      <c r="AC262" s="112">
        <v>0</v>
      </c>
      <c r="AD262" s="87"/>
      <c r="AE262" s="85"/>
      <c r="AF262" s="111"/>
      <c r="AG262" s="112">
        <v>0</v>
      </c>
      <c r="AH262" s="87"/>
      <c r="AI262" s="85"/>
      <c r="AJ262" s="111"/>
      <c r="AK262" s="112">
        <v>0</v>
      </c>
      <c r="AL262" s="87"/>
      <c r="AM262" s="85"/>
      <c r="AN262" s="111"/>
      <c r="AO262" s="112">
        <v>0</v>
      </c>
      <c r="AP262" s="87"/>
      <c r="AQ262" s="85"/>
      <c r="AR262" s="111"/>
      <c r="AS262" s="112">
        <v>0</v>
      </c>
      <c r="AT262" s="87"/>
      <c r="AU262" s="85"/>
      <c r="AV262" s="111"/>
      <c r="AW262" s="112">
        <v>0</v>
      </c>
      <c r="AX262" s="87"/>
      <c r="AY262" s="85"/>
      <c r="AZ262" s="267">
        <f t="shared" si="18"/>
        <v>0</v>
      </c>
      <c r="BA262" s="88">
        <f t="shared" si="15"/>
        <v>0</v>
      </c>
      <c r="BC262">
        <f>IF($A262&lt;&gt;"",COUNTIF($BD$3:$BD262,$BD262),0)</f>
        <v>0</v>
      </c>
      <c r="BD262" t="str">
        <f>IF($A262&lt;&gt;"",VLOOKUP(TRUNC(MID($A262,1,2),0),Plano_Contas!$H$3:$J$103,2,TRUE),"")</f>
        <v/>
      </c>
      <c r="BE262" s="201" t="str">
        <f t="shared" si="16"/>
        <v/>
      </c>
      <c r="BF262" t="str">
        <f ca="1">IF($BT262&lt;&gt;"",SUMIF($BD$3:$BD$1004,"="&amp;$BD262,INDIRECT(ADDRESS(3,BF$2,1,1)):INDIRECT(ADDRESS(1004,BF$2,1,1))),"")</f>
        <v/>
      </c>
      <c r="BG262" t="str">
        <f ca="1">IF($BT262&lt;&gt;"",SUMIF($BD$3:$BD$1004,"="&amp;$BD262,INDIRECT(ADDRESS(3,BG$2,1,1)):INDIRECT(ADDRESS(1004,BG$2,1,1))),"")</f>
        <v/>
      </c>
      <c r="BH262" t="str">
        <f ca="1">IF($BT262&lt;&gt;"",SUMIF($BD$3:$BD$1004,"="&amp;$BD262,INDIRECT(ADDRESS(3,BH$2,1,1)):INDIRECT(ADDRESS(1004,BH$2,1,1))),"")</f>
        <v/>
      </c>
      <c r="BI262" t="str">
        <f ca="1">IF($BT262&lt;&gt;"",SUMIF($BD$3:$BD$1004,"="&amp;$BD262,INDIRECT(ADDRESS(3,BI$2,1,1)):INDIRECT(ADDRESS(1004,BI$2,1,1))),"")</f>
        <v/>
      </c>
      <c r="BJ262" t="str">
        <f ca="1">IF($BT262&lt;&gt;"",SUMIF($BD$3:$BD$1004,"="&amp;$BD262,INDIRECT(ADDRESS(3,BJ$2,1,1)):INDIRECT(ADDRESS(1004,BJ$2,1,1))),"")</f>
        <v/>
      </c>
      <c r="BK262" t="str">
        <f ca="1">IF($BT262&lt;&gt;"",SUMIF($BD$3:$BD$1004,"="&amp;$BD262,INDIRECT(ADDRESS(3,BK$2,1,1)):INDIRECT(ADDRESS(1004,BK$2,1,1))),"")</f>
        <v/>
      </c>
      <c r="BL262" t="str">
        <f ca="1">IF($BT262&lt;&gt;"",SUMIF($BD$3:$BD$1004,"="&amp;$BD262,INDIRECT(ADDRESS(3,BL$2,1,1)):INDIRECT(ADDRESS(1004,BL$2,1,1))),"")</f>
        <v/>
      </c>
      <c r="BM262" t="str">
        <f ca="1">IF($BT262&lt;&gt;"",SUMIF($BD$3:$BD$1004,"="&amp;$BD262,INDIRECT(ADDRESS(3,BM$2,1,1)):INDIRECT(ADDRESS(1004,BM$2,1,1))),"")</f>
        <v/>
      </c>
      <c r="BN262" t="str">
        <f ca="1">IF($BT262&lt;&gt;"",SUMIF($BD$3:$BD$1004,"="&amp;$BD262,INDIRECT(ADDRESS(3,BN$2,1,1)):INDIRECT(ADDRESS(1004,BN$2,1,1))),"")</f>
        <v/>
      </c>
      <c r="BO262" t="str">
        <f ca="1">IF($BT262&lt;&gt;"",SUMIF($BD$3:$BD$1004,"="&amp;$BD262,INDIRECT(ADDRESS(3,BO$2,1,1)):INDIRECT(ADDRESS(1004,BO$2,1,1))),"")</f>
        <v/>
      </c>
      <c r="BP262" t="str">
        <f ca="1">IF($BT262&lt;&gt;"",SUMIF($BD$3:$BD$1004,"="&amp;$BD262,INDIRECT(ADDRESS(3,BP$2,1,1)):INDIRECT(ADDRESS(1004,BP$2,1,1))),"")</f>
        <v/>
      </c>
      <c r="BQ262" t="str">
        <f ca="1">IF($BT262&lt;&gt;"",SUMIF($BD$3:$BD$1004,"="&amp;$BD262,INDIRECT(ADDRESS(3,BQ$2,1,1)):INDIRECT(ADDRESS(1004,BQ$2,1,1))),"")</f>
        <v/>
      </c>
      <c r="BR262" t="str">
        <f ca="1">IF($BT262&lt;&gt;"",SUMIF($BD$3:$BD$1004,"="&amp;$BD262,INDIRECT(ADDRESS(3,BR$2,1,1)):INDIRECT(ADDRESS(1004,BR$2,1,1))),"")</f>
        <v/>
      </c>
      <c r="BS262" t="str">
        <f>IF($A262&lt;&gt;"",VLOOKUP(TRUNC(MID($A262,1,2),0),Plano_Contas!$H$3:$J$103,3,TRUE),"")</f>
        <v/>
      </c>
      <c r="BT262" t="str">
        <f t="shared" si="17"/>
        <v/>
      </c>
      <c r="BV262">
        <f>Empresas!C262</f>
        <v>0</v>
      </c>
    </row>
    <row r="263" spans="1:74" ht="13.5" hidden="1" thickBot="1" x14ac:dyDescent="0.25">
      <c r="A263" s="89"/>
      <c r="B263" s="52" t="str">
        <f>IF($A263&lt;&gt;"",VLOOKUP(""&amp;$A263,Plano_Contas!$A$3:$F$1003,6,0),"")</f>
        <v/>
      </c>
      <c r="C263" s="91"/>
      <c r="D263" s="111"/>
      <c r="E263" s="112">
        <v>0</v>
      </c>
      <c r="F263" s="87"/>
      <c r="G263" s="85"/>
      <c r="H263" s="111"/>
      <c r="I263" s="112">
        <v>0</v>
      </c>
      <c r="J263" s="87"/>
      <c r="K263" s="85"/>
      <c r="L263" s="111"/>
      <c r="M263" s="112">
        <v>0</v>
      </c>
      <c r="N263" s="87"/>
      <c r="O263" s="85"/>
      <c r="P263" s="111"/>
      <c r="Q263" s="112">
        <v>0</v>
      </c>
      <c r="R263" s="87"/>
      <c r="S263" s="85"/>
      <c r="T263" s="111"/>
      <c r="U263" s="112">
        <v>0</v>
      </c>
      <c r="V263" s="87"/>
      <c r="W263" s="85"/>
      <c r="X263" s="111"/>
      <c r="Y263" s="112">
        <v>0</v>
      </c>
      <c r="Z263" s="87"/>
      <c r="AA263" s="85"/>
      <c r="AB263" s="111"/>
      <c r="AC263" s="112">
        <v>0</v>
      </c>
      <c r="AD263" s="87"/>
      <c r="AE263" s="85"/>
      <c r="AF263" s="111"/>
      <c r="AG263" s="112">
        <v>0</v>
      </c>
      <c r="AH263" s="87"/>
      <c r="AI263" s="85"/>
      <c r="AJ263" s="111"/>
      <c r="AK263" s="112">
        <v>0</v>
      </c>
      <c r="AL263" s="87"/>
      <c r="AM263" s="85"/>
      <c r="AN263" s="111"/>
      <c r="AO263" s="112">
        <v>0</v>
      </c>
      <c r="AP263" s="87"/>
      <c r="AQ263" s="85"/>
      <c r="AR263" s="111"/>
      <c r="AS263" s="112">
        <v>0</v>
      </c>
      <c r="AT263" s="87"/>
      <c r="AU263" s="85"/>
      <c r="AV263" s="111"/>
      <c r="AW263" s="112">
        <v>0</v>
      </c>
      <c r="AX263" s="87"/>
      <c r="AY263" s="85"/>
      <c r="AZ263" s="267">
        <f t="shared" si="18"/>
        <v>0</v>
      </c>
      <c r="BA263" s="88">
        <f t="shared" si="15"/>
        <v>0</v>
      </c>
      <c r="BC263">
        <f>IF($A263&lt;&gt;"",COUNTIF($BD$3:$BD263,$BD263),0)</f>
        <v>0</v>
      </c>
      <c r="BD263" t="str">
        <f>IF($A263&lt;&gt;"",VLOOKUP(TRUNC(MID($A263,1,2),0),Plano_Contas!$H$3:$J$103,2,TRUE),"")</f>
        <v/>
      </c>
      <c r="BE263" s="201" t="str">
        <f t="shared" si="16"/>
        <v/>
      </c>
      <c r="BF263" t="str">
        <f ca="1">IF($BT263&lt;&gt;"",SUMIF($BD$3:$BD$1004,"="&amp;$BD263,INDIRECT(ADDRESS(3,BF$2,1,1)):INDIRECT(ADDRESS(1004,BF$2,1,1))),"")</f>
        <v/>
      </c>
      <c r="BG263" t="str">
        <f ca="1">IF($BT263&lt;&gt;"",SUMIF($BD$3:$BD$1004,"="&amp;$BD263,INDIRECT(ADDRESS(3,BG$2,1,1)):INDIRECT(ADDRESS(1004,BG$2,1,1))),"")</f>
        <v/>
      </c>
      <c r="BH263" t="str">
        <f ca="1">IF($BT263&lt;&gt;"",SUMIF($BD$3:$BD$1004,"="&amp;$BD263,INDIRECT(ADDRESS(3,BH$2,1,1)):INDIRECT(ADDRESS(1004,BH$2,1,1))),"")</f>
        <v/>
      </c>
      <c r="BI263" t="str">
        <f ca="1">IF($BT263&lt;&gt;"",SUMIF($BD$3:$BD$1004,"="&amp;$BD263,INDIRECT(ADDRESS(3,BI$2,1,1)):INDIRECT(ADDRESS(1004,BI$2,1,1))),"")</f>
        <v/>
      </c>
      <c r="BJ263" t="str">
        <f ca="1">IF($BT263&lt;&gt;"",SUMIF($BD$3:$BD$1004,"="&amp;$BD263,INDIRECT(ADDRESS(3,BJ$2,1,1)):INDIRECT(ADDRESS(1004,BJ$2,1,1))),"")</f>
        <v/>
      </c>
      <c r="BK263" t="str">
        <f ca="1">IF($BT263&lt;&gt;"",SUMIF($BD$3:$BD$1004,"="&amp;$BD263,INDIRECT(ADDRESS(3,BK$2,1,1)):INDIRECT(ADDRESS(1004,BK$2,1,1))),"")</f>
        <v/>
      </c>
      <c r="BL263" t="str">
        <f ca="1">IF($BT263&lt;&gt;"",SUMIF($BD$3:$BD$1004,"="&amp;$BD263,INDIRECT(ADDRESS(3,BL$2,1,1)):INDIRECT(ADDRESS(1004,BL$2,1,1))),"")</f>
        <v/>
      </c>
      <c r="BM263" t="str">
        <f ca="1">IF($BT263&lt;&gt;"",SUMIF($BD$3:$BD$1004,"="&amp;$BD263,INDIRECT(ADDRESS(3,BM$2,1,1)):INDIRECT(ADDRESS(1004,BM$2,1,1))),"")</f>
        <v/>
      </c>
      <c r="BN263" t="str">
        <f ca="1">IF($BT263&lt;&gt;"",SUMIF($BD$3:$BD$1004,"="&amp;$BD263,INDIRECT(ADDRESS(3,BN$2,1,1)):INDIRECT(ADDRESS(1004,BN$2,1,1))),"")</f>
        <v/>
      </c>
      <c r="BO263" t="str">
        <f ca="1">IF($BT263&lt;&gt;"",SUMIF($BD$3:$BD$1004,"="&amp;$BD263,INDIRECT(ADDRESS(3,BO$2,1,1)):INDIRECT(ADDRESS(1004,BO$2,1,1))),"")</f>
        <v/>
      </c>
      <c r="BP263" t="str">
        <f ca="1">IF($BT263&lt;&gt;"",SUMIF($BD$3:$BD$1004,"="&amp;$BD263,INDIRECT(ADDRESS(3,BP$2,1,1)):INDIRECT(ADDRESS(1004,BP$2,1,1))),"")</f>
        <v/>
      </c>
      <c r="BQ263" t="str">
        <f ca="1">IF($BT263&lt;&gt;"",SUMIF($BD$3:$BD$1004,"="&amp;$BD263,INDIRECT(ADDRESS(3,BQ$2,1,1)):INDIRECT(ADDRESS(1004,BQ$2,1,1))),"")</f>
        <v/>
      </c>
      <c r="BR263" t="str">
        <f ca="1">IF($BT263&lt;&gt;"",SUMIF($BD$3:$BD$1004,"="&amp;$BD263,INDIRECT(ADDRESS(3,BR$2,1,1)):INDIRECT(ADDRESS(1004,BR$2,1,1))),"")</f>
        <v/>
      </c>
      <c r="BS263" t="str">
        <f>IF($A263&lt;&gt;"",VLOOKUP(TRUNC(MID($A263,1,2),0),Plano_Contas!$H$3:$J$103,3,TRUE),"")</f>
        <v/>
      </c>
      <c r="BT263" t="str">
        <f t="shared" si="17"/>
        <v/>
      </c>
      <c r="BV263">
        <f>Empresas!C263</f>
        <v>0</v>
      </c>
    </row>
    <row r="264" spans="1:74" ht="13.5" hidden="1" thickBot="1" x14ac:dyDescent="0.25">
      <c r="A264" s="89"/>
      <c r="B264" s="52" t="str">
        <f>IF($A264&lt;&gt;"",VLOOKUP(""&amp;$A264,Plano_Contas!$A$3:$F$1003,6,0),"")</f>
        <v/>
      </c>
      <c r="C264" s="91"/>
      <c r="D264" s="111"/>
      <c r="E264" s="112">
        <v>0</v>
      </c>
      <c r="F264" s="87"/>
      <c r="G264" s="85"/>
      <c r="H264" s="111"/>
      <c r="I264" s="112">
        <v>0</v>
      </c>
      <c r="J264" s="87"/>
      <c r="K264" s="85"/>
      <c r="L264" s="111"/>
      <c r="M264" s="112">
        <v>0</v>
      </c>
      <c r="N264" s="87"/>
      <c r="O264" s="85"/>
      <c r="P264" s="111"/>
      <c r="Q264" s="112">
        <v>0</v>
      </c>
      <c r="R264" s="87"/>
      <c r="S264" s="85"/>
      <c r="T264" s="111"/>
      <c r="U264" s="112">
        <v>0</v>
      </c>
      <c r="V264" s="87"/>
      <c r="W264" s="85"/>
      <c r="X264" s="111"/>
      <c r="Y264" s="112">
        <v>0</v>
      </c>
      <c r="Z264" s="87"/>
      <c r="AA264" s="85"/>
      <c r="AB264" s="111"/>
      <c r="AC264" s="112">
        <v>0</v>
      </c>
      <c r="AD264" s="87"/>
      <c r="AE264" s="85"/>
      <c r="AF264" s="111"/>
      <c r="AG264" s="112">
        <v>0</v>
      </c>
      <c r="AH264" s="87"/>
      <c r="AI264" s="85"/>
      <c r="AJ264" s="111"/>
      <c r="AK264" s="112">
        <v>0</v>
      </c>
      <c r="AL264" s="87"/>
      <c r="AM264" s="85"/>
      <c r="AN264" s="111"/>
      <c r="AO264" s="112">
        <v>0</v>
      </c>
      <c r="AP264" s="87"/>
      <c r="AQ264" s="85"/>
      <c r="AR264" s="111"/>
      <c r="AS264" s="112">
        <v>0</v>
      </c>
      <c r="AT264" s="87"/>
      <c r="AU264" s="85"/>
      <c r="AV264" s="111"/>
      <c r="AW264" s="112">
        <v>0</v>
      </c>
      <c r="AX264" s="87"/>
      <c r="AY264" s="85"/>
      <c r="AZ264" s="267">
        <f t="shared" si="18"/>
        <v>0</v>
      </c>
      <c r="BA264" s="88">
        <f t="shared" si="15"/>
        <v>0</v>
      </c>
      <c r="BC264">
        <f>IF($A264&lt;&gt;"",COUNTIF($BD$3:$BD264,$BD264),0)</f>
        <v>0</v>
      </c>
      <c r="BD264" t="str">
        <f>IF($A264&lt;&gt;"",VLOOKUP(TRUNC(MID($A264,1,2),0),Plano_Contas!$H$3:$J$103,2,TRUE),"")</f>
        <v/>
      </c>
      <c r="BE264" s="201" t="str">
        <f t="shared" si="16"/>
        <v/>
      </c>
      <c r="BF264" t="str">
        <f ca="1">IF($BT264&lt;&gt;"",SUMIF($BD$3:$BD$1004,"="&amp;$BD264,INDIRECT(ADDRESS(3,BF$2,1,1)):INDIRECT(ADDRESS(1004,BF$2,1,1))),"")</f>
        <v/>
      </c>
      <c r="BG264" t="str">
        <f ca="1">IF($BT264&lt;&gt;"",SUMIF($BD$3:$BD$1004,"="&amp;$BD264,INDIRECT(ADDRESS(3,BG$2,1,1)):INDIRECT(ADDRESS(1004,BG$2,1,1))),"")</f>
        <v/>
      </c>
      <c r="BH264" t="str">
        <f ca="1">IF($BT264&lt;&gt;"",SUMIF($BD$3:$BD$1004,"="&amp;$BD264,INDIRECT(ADDRESS(3,BH$2,1,1)):INDIRECT(ADDRESS(1004,BH$2,1,1))),"")</f>
        <v/>
      </c>
      <c r="BI264" t="str">
        <f ca="1">IF($BT264&lt;&gt;"",SUMIF($BD$3:$BD$1004,"="&amp;$BD264,INDIRECT(ADDRESS(3,BI$2,1,1)):INDIRECT(ADDRESS(1004,BI$2,1,1))),"")</f>
        <v/>
      </c>
      <c r="BJ264" t="str">
        <f ca="1">IF($BT264&lt;&gt;"",SUMIF($BD$3:$BD$1004,"="&amp;$BD264,INDIRECT(ADDRESS(3,BJ$2,1,1)):INDIRECT(ADDRESS(1004,BJ$2,1,1))),"")</f>
        <v/>
      </c>
      <c r="BK264" t="str">
        <f ca="1">IF($BT264&lt;&gt;"",SUMIF($BD$3:$BD$1004,"="&amp;$BD264,INDIRECT(ADDRESS(3,BK$2,1,1)):INDIRECT(ADDRESS(1004,BK$2,1,1))),"")</f>
        <v/>
      </c>
      <c r="BL264" t="str">
        <f ca="1">IF($BT264&lt;&gt;"",SUMIF($BD$3:$BD$1004,"="&amp;$BD264,INDIRECT(ADDRESS(3,BL$2,1,1)):INDIRECT(ADDRESS(1004,BL$2,1,1))),"")</f>
        <v/>
      </c>
      <c r="BM264" t="str">
        <f ca="1">IF($BT264&lt;&gt;"",SUMIF($BD$3:$BD$1004,"="&amp;$BD264,INDIRECT(ADDRESS(3,BM$2,1,1)):INDIRECT(ADDRESS(1004,BM$2,1,1))),"")</f>
        <v/>
      </c>
      <c r="BN264" t="str">
        <f ca="1">IF($BT264&lt;&gt;"",SUMIF($BD$3:$BD$1004,"="&amp;$BD264,INDIRECT(ADDRESS(3,BN$2,1,1)):INDIRECT(ADDRESS(1004,BN$2,1,1))),"")</f>
        <v/>
      </c>
      <c r="BO264" t="str">
        <f ca="1">IF($BT264&lt;&gt;"",SUMIF($BD$3:$BD$1004,"="&amp;$BD264,INDIRECT(ADDRESS(3,BO$2,1,1)):INDIRECT(ADDRESS(1004,BO$2,1,1))),"")</f>
        <v/>
      </c>
      <c r="BP264" t="str">
        <f ca="1">IF($BT264&lt;&gt;"",SUMIF($BD$3:$BD$1004,"="&amp;$BD264,INDIRECT(ADDRESS(3,BP$2,1,1)):INDIRECT(ADDRESS(1004,BP$2,1,1))),"")</f>
        <v/>
      </c>
      <c r="BQ264" t="str">
        <f ca="1">IF($BT264&lt;&gt;"",SUMIF($BD$3:$BD$1004,"="&amp;$BD264,INDIRECT(ADDRESS(3,BQ$2,1,1)):INDIRECT(ADDRESS(1004,BQ$2,1,1))),"")</f>
        <v/>
      </c>
      <c r="BR264" t="str">
        <f ca="1">IF($BT264&lt;&gt;"",SUMIF($BD$3:$BD$1004,"="&amp;$BD264,INDIRECT(ADDRESS(3,BR$2,1,1)):INDIRECT(ADDRESS(1004,BR$2,1,1))),"")</f>
        <v/>
      </c>
      <c r="BS264" t="str">
        <f>IF($A264&lt;&gt;"",VLOOKUP(TRUNC(MID($A264,1,2),0),Plano_Contas!$H$3:$J$103,3,TRUE),"")</f>
        <v/>
      </c>
      <c r="BT264" t="str">
        <f t="shared" si="17"/>
        <v/>
      </c>
      <c r="BV264">
        <f>Empresas!C264</f>
        <v>0</v>
      </c>
    </row>
    <row r="265" spans="1:74" ht="13.5" hidden="1" thickBot="1" x14ac:dyDescent="0.25">
      <c r="A265" s="89"/>
      <c r="B265" s="52" t="str">
        <f>IF($A265&lt;&gt;"",VLOOKUP(""&amp;$A265,Plano_Contas!$A$3:$F$1003,6,0),"")</f>
        <v/>
      </c>
      <c r="C265" s="91"/>
      <c r="D265" s="111"/>
      <c r="E265" s="112">
        <v>0</v>
      </c>
      <c r="F265" s="87"/>
      <c r="G265" s="85"/>
      <c r="H265" s="111"/>
      <c r="I265" s="112">
        <v>0</v>
      </c>
      <c r="J265" s="87"/>
      <c r="K265" s="85"/>
      <c r="L265" s="111"/>
      <c r="M265" s="112">
        <v>0</v>
      </c>
      <c r="N265" s="87"/>
      <c r="O265" s="85"/>
      <c r="P265" s="111"/>
      <c r="Q265" s="112">
        <v>0</v>
      </c>
      <c r="R265" s="87"/>
      <c r="S265" s="85"/>
      <c r="T265" s="111"/>
      <c r="U265" s="112">
        <v>0</v>
      </c>
      <c r="V265" s="87"/>
      <c r="W265" s="85"/>
      <c r="X265" s="111"/>
      <c r="Y265" s="112">
        <v>0</v>
      </c>
      <c r="Z265" s="87"/>
      <c r="AA265" s="85"/>
      <c r="AB265" s="111"/>
      <c r="AC265" s="112">
        <v>0</v>
      </c>
      <c r="AD265" s="87"/>
      <c r="AE265" s="85"/>
      <c r="AF265" s="111"/>
      <c r="AG265" s="112">
        <v>0</v>
      </c>
      <c r="AH265" s="87"/>
      <c r="AI265" s="85"/>
      <c r="AJ265" s="111"/>
      <c r="AK265" s="112">
        <v>0</v>
      </c>
      <c r="AL265" s="87"/>
      <c r="AM265" s="85"/>
      <c r="AN265" s="111"/>
      <c r="AO265" s="112">
        <v>0</v>
      </c>
      <c r="AP265" s="87"/>
      <c r="AQ265" s="85"/>
      <c r="AR265" s="111"/>
      <c r="AS265" s="112">
        <v>0</v>
      </c>
      <c r="AT265" s="87"/>
      <c r="AU265" s="85"/>
      <c r="AV265" s="111"/>
      <c r="AW265" s="112">
        <v>0</v>
      </c>
      <c r="AX265" s="87"/>
      <c r="AY265" s="85"/>
      <c r="AZ265" s="267">
        <f t="shared" si="18"/>
        <v>0</v>
      </c>
      <c r="BA265" s="88">
        <f t="shared" si="15"/>
        <v>0</v>
      </c>
      <c r="BC265">
        <f>IF($A265&lt;&gt;"",COUNTIF($BD$3:$BD265,$BD265),0)</f>
        <v>0</v>
      </c>
      <c r="BD265" t="str">
        <f>IF($A265&lt;&gt;"",VLOOKUP(TRUNC(MID($A265,1,2),0),Plano_Contas!$H$3:$J$103,2,TRUE),"")</f>
        <v/>
      </c>
      <c r="BE265" s="201" t="str">
        <f t="shared" si="16"/>
        <v/>
      </c>
      <c r="BF265" t="str">
        <f ca="1">IF($BT265&lt;&gt;"",SUMIF($BD$3:$BD$1004,"="&amp;$BD265,INDIRECT(ADDRESS(3,BF$2,1,1)):INDIRECT(ADDRESS(1004,BF$2,1,1))),"")</f>
        <v/>
      </c>
      <c r="BG265" t="str">
        <f ca="1">IF($BT265&lt;&gt;"",SUMIF($BD$3:$BD$1004,"="&amp;$BD265,INDIRECT(ADDRESS(3,BG$2,1,1)):INDIRECT(ADDRESS(1004,BG$2,1,1))),"")</f>
        <v/>
      </c>
      <c r="BH265" t="str">
        <f ca="1">IF($BT265&lt;&gt;"",SUMIF($BD$3:$BD$1004,"="&amp;$BD265,INDIRECT(ADDRESS(3,BH$2,1,1)):INDIRECT(ADDRESS(1004,BH$2,1,1))),"")</f>
        <v/>
      </c>
      <c r="BI265" t="str">
        <f ca="1">IF($BT265&lt;&gt;"",SUMIF($BD$3:$BD$1004,"="&amp;$BD265,INDIRECT(ADDRESS(3,BI$2,1,1)):INDIRECT(ADDRESS(1004,BI$2,1,1))),"")</f>
        <v/>
      </c>
      <c r="BJ265" t="str">
        <f ca="1">IF($BT265&lt;&gt;"",SUMIF($BD$3:$BD$1004,"="&amp;$BD265,INDIRECT(ADDRESS(3,BJ$2,1,1)):INDIRECT(ADDRESS(1004,BJ$2,1,1))),"")</f>
        <v/>
      </c>
      <c r="BK265" t="str">
        <f ca="1">IF($BT265&lt;&gt;"",SUMIF($BD$3:$BD$1004,"="&amp;$BD265,INDIRECT(ADDRESS(3,BK$2,1,1)):INDIRECT(ADDRESS(1004,BK$2,1,1))),"")</f>
        <v/>
      </c>
      <c r="BL265" t="str">
        <f ca="1">IF($BT265&lt;&gt;"",SUMIF($BD$3:$BD$1004,"="&amp;$BD265,INDIRECT(ADDRESS(3,BL$2,1,1)):INDIRECT(ADDRESS(1004,BL$2,1,1))),"")</f>
        <v/>
      </c>
      <c r="BM265" t="str">
        <f ca="1">IF($BT265&lt;&gt;"",SUMIF($BD$3:$BD$1004,"="&amp;$BD265,INDIRECT(ADDRESS(3,BM$2,1,1)):INDIRECT(ADDRESS(1004,BM$2,1,1))),"")</f>
        <v/>
      </c>
      <c r="BN265" t="str">
        <f ca="1">IF($BT265&lt;&gt;"",SUMIF($BD$3:$BD$1004,"="&amp;$BD265,INDIRECT(ADDRESS(3,BN$2,1,1)):INDIRECT(ADDRESS(1004,BN$2,1,1))),"")</f>
        <v/>
      </c>
      <c r="BO265" t="str">
        <f ca="1">IF($BT265&lt;&gt;"",SUMIF($BD$3:$BD$1004,"="&amp;$BD265,INDIRECT(ADDRESS(3,BO$2,1,1)):INDIRECT(ADDRESS(1004,BO$2,1,1))),"")</f>
        <v/>
      </c>
      <c r="BP265" t="str">
        <f ca="1">IF($BT265&lt;&gt;"",SUMIF($BD$3:$BD$1004,"="&amp;$BD265,INDIRECT(ADDRESS(3,BP$2,1,1)):INDIRECT(ADDRESS(1004,BP$2,1,1))),"")</f>
        <v/>
      </c>
      <c r="BQ265" t="str">
        <f ca="1">IF($BT265&lt;&gt;"",SUMIF($BD$3:$BD$1004,"="&amp;$BD265,INDIRECT(ADDRESS(3,BQ$2,1,1)):INDIRECT(ADDRESS(1004,BQ$2,1,1))),"")</f>
        <v/>
      </c>
      <c r="BR265" t="str">
        <f ca="1">IF($BT265&lt;&gt;"",SUMIF($BD$3:$BD$1004,"="&amp;$BD265,INDIRECT(ADDRESS(3,BR$2,1,1)):INDIRECT(ADDRESS(1004,BR$2,1,1))),"")</f>
        <v/>
      </c>
      <c r="BS265" t="str">
        <f>IF($A265&lt;&gt;"",VLOOKUP(TRUNC(MID($A265,1,2),0),Plano_Contas!$H$3:$J$103,3,TRUE),"")</f>
        <v/>
      </c>
      <c r="BT265" t="str">
        <f t="shared" si="17"/>
        <v/>
      </c>
      <c r="BV265">
        <f>Empresas!C265</f>
        <v>0</v>
      </c>
    </row>
    <row r="266" spans="1:74" ht="13.5" hidden="1" thickBot="1" x14ac:dyDescent="0.25">
      <c r="A266" s="89"/>
      <c r="B266" s="52" t="str">
        <f>IF($A266&lt;&gt;"",VLOOKUP(""&amp;$A266,Plano_Contas!$A$3:$F$1003,6,0),"")</f>
        <v/>
      </c>
      <c r="C266" s="91"/>
      <c r="D266" s="111"/>
      <c r="E266" s="112">
        <v>0</v>
      </c>
      <c r="F266" s="87"/>
      <c r="G266" s="85"/>
      <c r="H266" s="111"/>
      <c r="I266" s="112">
        <v>0</v>
      </c>
      <c r="J266" s="87"/>
      <c r="K266" s="85"/>
      <c r="L266" s="111"/>
      <c r="M266" s="112">
        <v>0</v>
      </c>
      <c r="N266" s="87"/>
      <c r="O266" s="85"/>
      <c r="P266" s="111"/>
      <c r="Q266" s="112">
        <v>0</v>
      </c>
      <c r="R266" s="87"/>
      <c r="S266" s="85"/>
      <c r="T266" s="111"/>
      <c r="U266" s="112">
        <v>0</v>
      </c>
      <c r="V266" s="87"/>
      <c r="W266" s="85"/>
      <c r="X266" s="111"/>
      <c r="Y266" s="112">
        <v>0</v>
      </c>
      <c r="Z266" s="87"/>
      <c r="AA266" s="85"/>
      <c r="AB266" s="111"/>
      <c r="AC266" s="112">
        <v>0</v>
      </c>
      <c r="AD266" s="87"/>
      <c r="AE266" s="85"/>
      <c r="AF266" s="111"/>
      <c r="AG266" s="112">
        <v>0</v>
      </c>
      <c r="AH266" s="87"/>
      <c r="AI266" s="85"/>
      <c r="AJ266" s="111"/>
      <c r="AK266" s="112">
        <v>0</v>
      </c>
      <c r="AL266" s="87"/>
      <c r="AM266" s="85"/>
      <c r="AN266" s="111"/>
      <c r="AO266" s="112">
        <v>0</v>
      </c>
      <c r="AP266" s="87"/>
      <c r="AQ266" s="85"/>
      <c r="AR266" s="111"/>
      <c r="AS266" s="112">
        <v>0</v>
      </c>
      <c r="AT266" s="87"/>
      <c r="AU266" s="85"/>
      <c r="AV266" s="111"/>
      <c r="AW266" s="112">
        <v>0</v>
      </c>
      <c r="AX266" s="87"/>
      <c r="AY266" s="85"/>
      <c r="AZ266" s="267">
        <f t="shared" si="18"/>
        <v>0</v>
      </c>
      <c r="BA266" s="88">
        <f t="shared" si="15"/>
        <v>0</v>
      </c>
      <c r="BC266">
        <f>IF($A266&lt;&gt;"",COUNTIF($BD$3:$BD266,$BD266),0)</f>
        <v>0</v>
      </c>
      <c r="BD266" t="str">
        <f>IF($A266&lt;&gt;"",VLOOKUP(TRUNC(MID($A266,1,2),0),Plano_Contas!$H$3:$J$103,2,TRUE),"")</f>
        <v/>
      </c>
      <c r="BE266" s="201" t="str">
        <f t="shared" si="16"/>
        <v/>
      </c>
      <c r="BF266" t="str">
        <f ca="1">IF($BT266&lt;&gt;"",SUMIF($BD$3:$BD$1004,"="&amp;$BD266,INDIRECT(ADDRESS(3,BF$2,1,1)):INDIRECT(ADDRESS(1004,BF$2,1,1))),"")</f>
        <v/>
      </c>
      <c r="BG266" t="str">
        <f ca="1">IF($BT266&lt;&gt;"",SUMIF($BD$3:$BD$1004,"="&amp;$BD266,INDIRECT(ADDRESS(3,BG$2,1,1)):INDIRECT(ADDRESS(1004,BG$2,1,1))),"")</f>
        <v/>
      </c>
      <c r="BH266" t="str">
        <f ca="1">IF($BT266&lt;&gt;"",SUMIF($BD$3:$BD$1004,"="&amp;$BD266,INDIRECT(ADDRESS(3,BH$2,1,1)):INDIRECT(ADDRESS(1004,BH$2,1,1))),"")</f>
        <v/>
      </c>
      <c r="BI266" t="str">
        <f ca="1">IF($BT266&lt;&gt;"",SUMIF($BD$3:$BD$1004,"="&amp;$BD266,INDIRECT(ADDRESS(3,BI$2,1,1)):INDIRECT(ADDRESS(1004,BI$2,1,1))),"")</f>
        <v/>
      </c>
      <c r="BJ266" t="str">
        <f ca="1">IF($BT266&lt;&gt;"",SUMIF($BD$3:$BD$1004,"="&amp;$BD266,INDIRECT(ADDRESS(3,BJ$2,1,1)):INDIRECT(ADDRESS(1004,BJ$2,1,1))),"")</f>
        <v/>
      </c>
      <c r="BK266" t="str">
        <f ca="1">IF($BT266&lt;&gt;"",SUMIF($BD$3:$BD$1004,"="&amp;$BD266,INDIRECT(ADDRESS(3,BK$2,1,1)):INDIRECT(ADDRESS(1004,BK$2,1,1))),"")</f>
        <v/>
      </c>
      <c r="BL266" t="str">
        <f ca="1">IF($BT266&lt;&gt;"",SUMIF($BD$3:$BD$1004,"="&amp;$BD266,INDIRECT(ADDRESS(3,BL$2,1,1)):INDIRECT(ADDRESS(1004,BL$2,1,1))),"")</f>
        <v/>
      </c>
      <c r="BM266" t="str">
        <f ca="1">IF($BT266&lt;&gt;"",SUMIF($BD$3:$BD$1004,"="&amp;$BD266,INDIRECT(ADDRESS(3,BM$2,1,1)):INDIRECT(ADDRESS(1004,BM$2,1,1))),"")</f>
        <v/>
      </c>
      <c r="BN266" t="str">
        <f ca="1">IF($BT266&lt;&gt;"",SUMIF($BD$3:$BD$1004,"="&amp;$BD266,INDIRECT(ADDRESS(3,BN$2,1,1)):INDIRECT(ADDRESS(1004,BN$2,1,1))),"")</f>
        <v/>
      </c>
      <c r="BO266" t="str">
        <f ca="1">IF($BT266&lt;&gt;"",SUMIF($BD$3:$BD$1004,"="&amp;$BD266,INDIRECT(ADDRESS(3,BO$2,1,1)):INDIRECT(ADDRESS(1004,BO$2,1,1))),"")</f>
        <v/>
      </c>
      <c r="BP266" t="str">
        <f ca="1">IF($BT266&lt;&gt;"",SUMIF($BD$3:$BD$1004,"="&amp;$BD266,INDIRECT(ADDRESS(3,BP$2,1,1)):INDIRECT(ADDRESS(1004,BP$2,1,1))),"")</f>
        <v/>
      </c>
      <c r="BQ266" t="str">
        <f ca="1">IF($BT266&lt;&gt;"",SUMIF($BD$3:$BD$1004,"="&amp;$BD266,INDIRECT(ADDRESS(3,BQ$2,1,1)):INDIRECT(ADDRESS(1004,BQ$2,1,1))),"")</f>
        <v/>
      </c>
      <c r="BR266" t="str">
        <f ca="1">IF($BT266&lt;&gt;"",SUMIF($BD$3:$BD$1004,"="&amp;$BD266,INDIRECT(ADDRESS(3,BR$2,1,1)):INDIRECT(ADDRESS(1004,BR$2,1,1))),"")</f>
        <v/>
      </c>
      <c r="BS266" t="str">
        <f>IF($A266&lt;&gt;"",VLOOKUP(TRUNC(MID($A266,1,2),0),Plano_Contas!$H$3:$J$103,3,TRUE),"")</f>
        <v/>
      </c>
      <c r="BT266" t="str">
        <f t="shared" si="17"/>
        <v/>
      </c>
      <c r="BV266">
        <f>Empresas!C266</f>
        <v>0</v>
      </c>
    </row>
    <row r="267" spans="1:74" ht="13.5" hidden="1" thickBot="1" x14ac:dyDescent="0.25">
      <c r="A267" s="89"/>
      <c r="B267" s="52" t="str">
        <f>IF($A267&lt;&gt;"",VLOOKUP(""&amp;$A267,Plano_Contas!$A$3:$F$1003,6,0),"")</f>
        <v/>
      </c>
      <c r="C267" s="91"/>
      <c r="D267" s="111"/>
      <c r="E267" s="112">
        <v>0</v>
      </c>
      <c r="F267" s="87"/>
      <c r="G267" s="85"/>
      <c r="H267" s="111"/>
      <c r="I267" s="112">
        <v>0</v>
      </c>
      <c r="J267" s="87"/>
      <c r="K267" s="85"/>
      <c r="L267" s="111"/>
      <c r="M267" s="112">
        <v>0</v>
      </c>
      <c r="N267" s="87"/>
      <c r="O267" s="85"/>
      <c r="P267" s="111"/>
      <c r="Q267" s="112">
        <v>0</v>
      </c>
      <c r="R267" s="87"/>
      <c r="S267" s="85"/>
      <c r="T267" s="111"/>
      <c r="U267" s="112">
        <v>0</v>
      </c>
      <c r="V267" s="87"/>
      <c r="W267" s="85"/>
      <c r="X267" s="111"/>
      <c r="Y267" s="112">
        <v>0</v>
      </c>
      <c r="Z267" s="87"/>
      <c r="AA267" s="85"/>
      <c r="AB267" s="111"/>
      <c r="AC267" s="112">
        <v>0</v>
      </c>
      <c r="AD267" s="87"/>
      <c r="AE267" s="85"/>
      <c r="AF267" s="111"/>
      <c r="AG267" s="112">
        <v>0</v>
      </c>
      <c r="AH267" s="87"/>
      <c r="AI267" s="85"/>
      <c r="AJ267" s="111"/>
      <c r="AK267" s="112">
        <v>0</v>
      </c>
      <c r="AL267" s="87"/>
      <c r="AM267" s="85"/>
      <c r="AN267" s="111"/>
      <c r="AO267" s="112">
        <v>0</v>
      </c>
      <c r="AP267" s="87"/>
      <c r="AQ267" s="85"/>
      <c r="AR267" s="111"/>
      <c r="AS267" s="112">
        <v>0</v>
      </c>
      <c r="AT267" s="87"/>
      <c r="AU267" s="85"/>
      <c r="AV267" s="111"/>
      <c r="AW267" s="112">
        <v>0</v>
      </c>
      <c r="AX267" s="87"/>
      <c r="AY267" s="85"/>
      <c r="AZ267" s="267">
        <f t="shared" si="18"/>
        <v>0</v>
      </c>
      <c r="BA267" s="88">
        <f t="shared" si="15"/>
        <v>0</v>
      </c>
      <c r="BC267">
        <f>IF($A267&lt;&gt;"",COUNTIF($BD$3:$BD267,$BD267),0)</f>
        <v>0</v>
      </c>
      <c r="BD267" t="str">
        <f>IF($A267&lt;&gt;"",VLOOKUP(TRUNC(MID($A267,1,2),0),Plano_Contas!$H$3:$J$103,2,TRUE),"")</f>
        <v/>
      </c>
      <c r="BE267" s="201" t="str">
        <f t="shared" si="16"/>
        <v/>
      </c>
      <c r="BF267" t="str">
        <f ca="1">IF($BT267&lt;&gt;"",SUMIF($BD$3:$BD$1004,"="&amp;$BD267,INDIRECT(ADDRESS(3,BF$2,1,1)):INDIRECT(ADDRESS(1004,BF$2,1,1))),"")</f>
        <v/>
      </c>
      <c r="BG267" t="str">
        <f ca="1">IF($BT267&lt;&gt;"",SUMIF($BD$3:$BD$1004,"="&amp;$BD267,INDIRECT(ADDRESS(3,BG$2,1,1)):INDIRECT(ADDRESS(1004,BG$2,1,1))),"")</f>
        <v/>
      </c>
      <c r="BH267" t="str">
        <f ca="1">IF($BT267&lt;&gt;"",SUMIF($BD$3:$BD$1004,"="&amp;$BD267,INDIRECT(ADDRESS(3,BH$2,1,1)):INDIRECT(ADDRESS(1004,BH$2,1,1))),"")</f>
        <v/>
      </c>
      <c r="BI267" t="str">
        <f ca="1">IF($BT267&lt;&gt;"",SUMIF($BD$3:$BD$1004,"="&amp;$BD267,INDIRECT(ADDRESS(3,BI$2,1,1)):INDIRECT(ADDRESS(1004,BI$2,1,1))),"")</f>
        <v/>
      </c>
      <c r="BJ267" t="str">
        <f ca="1">IF($BT267&lt;&gt;"",SUMIF($BD$3:$BD$1004,"="&amp;$BD267,INDIRECT(ADDRESS(3,BJ$2,1,1)):INDIRECT(ADDRESS(1004,BJ$2,1,1))),"")</f>
        <v/>
      </c>
      <c r="BK267" t="str">
        <f ca="1">IF($BT267&lt;&gt;"",SUMIF($BD$3:$BD$1004,"="&amp;$BD267,INDIRECT(ADDRESS(3,BK$2,1,1)):INDIRECT(ADDRESS(1004,BK$2,1,1))),"")</f>
        <v/>
      </c>
      <c r="BL267" t="str">
        <f ca="1">IF($BT267&lt;&gt;"",SUMIF($BD$3:$BD$1004,"="&amp;$BD267,INDIRECT(ADDRESS(3,BL$2,1,1)):INDIRECT(ADDRESS(1004,BL$2,1,1))),"")</f>
        <v/>
      </c>
      <c r="BM267" t="str">
        <f ca="1">IF($BT267&lt;&gt;"",SUMIF($BD$3:$BD$1004,"="&amp;$BD267,INDIRECT(ADDRESS(3,BM$2,1,1)):INDIRECT(ADDRESS(1004,BM$2,1,1))),"")</f>
        <v/>
      </c>
      <c r="BN267" t="str">
        <f ca="1">IF($BT267&lt;&gt;"",SUMIF($BD$3:$BD$1004,"="&amp;$BD267,INDIRECT(ADDRESS(3,BN$2,1,1)):INDIRECT(ADDRESS(1004,BN$2,1,1))),"")</f>
        <v/>
      </c>
      <c r="BO267" t="str">
        <f ca="1">IF($BT267&lt;&gt;"",SUMIF($BD$3:$BD$1004,"="&amp;$BD267,INDIRECT(ADDRESS(3,BO$2,1,1)):INDIRECT(ADDRESS(1004,BO$2,1,1))),"")</f>
        <v/>
      </c>
      <c r="BP267" t="str">
        <f ca="1">IF($BT267&lt;&gt;"",SUMIF($BD$3:$BD$1004,"="&amp;$BD267,INDIRECT(ADDRESS(3,BP$2,1,1)):INDIRECT(ADDRESS(1004,BP$2,1,1))),"")</f>
        <v/>
      </c>
      <c r="BQ267" t="str">
        <f ca="1">IF($BT267&lt;&gt;"",SUMIF($BD$3:$BD$1004,"="&amp;$BD267,INDIRECT(ADDRESS(3,BQ$2,1,1)):INDIRECT(ADDRESS(1004,BQ$2,1,1))),"")</f>
        <v/>
      </c>
      <c r="BR267" t="str">
        <f ca="1">IF($BT267&lt;&gt;"",SUMIF($BD$3:$BD$1004,"="&amp;$BD267,INDIRECT(ADDRESS(3,BR$2,1,1)):INDIRECT(ADDRESS(1004,BR$2,1,1))),"")</f>
        <v/>
      </c>
      <c r="BS267" t="str">
        <f>IF($A267&lt;&gt;"",VLOOKUP(TRUNC(MID($A267,1,2),0),Plano_Contas!$H$3:$J$103,3,TRUE),"")</f>
        <v/>
      </c>
      <c r="BT267" t="str">
        <f t="shared" si="17"/>
        <v/>
      </c>
      <c r="BV267">
        <f>Empresas!C267</f>
        <v>0</v>
      </c>
    </row>
    <row r="268" spans="1:74" ht="13.5" hidden="1" thickBot="1" x14ac:dyDescent="0.25">
      <c r="A268" s="89"/>
      <c r="B268" s="52" t="str">
        <f>IF($A268&lt;&gt;"",VLOOKUP(""&amp;$A268,Plano_Contas!$A$3:$F$1003,6,0),"")</f>
        <v/>
      </c>
      <c r="C268" s="91"/>
      <c r="D268" s="111"/>
      <c r="E268" s="112">
        <v>0</v>
      </c>
      <c r="F268" s="87"/>
      <c r="G268" s="85"/>
      <c r="H268" s="111"/>
      <c r="I268" s="112">
        <v>0</v>
      </c>
      <c r="J268" s="87"/>
      <c r="K268" s="85"/>
      <c r="L268" s="111"/>
      <c r="M268" s="112">
        <v>0</v>
      </c>
      <c r="N268" s="87"/>
      <c r="O268" s="85"/>
      <c r="P268" s="111"/>
      <c r="Q268" s="112">
        <v>0</v>
      </c>
      <c r="R268" s="87"/>
      <c r="S268" s="85"/>
      <c r="T268" s="111"/>
      <c r="U268" s="112">
        <v>0</v>
      </c>
      <c r="V268" s="87"/>
      <c r="W268" s="85"/>
      <c r="X268" s="111"/>
      <c r="Y268" s="112">
        <v>0</v>
      </c>
      <c r="Z268" s="87"/>
      <c r="AA268" s="85"/>
      <c r="AB268" s="111"/>
      <c r="AC268" s="112">
        <v>0</v>
      </c>
      <c r="AD268" s="87"/>
      <c r="AE268" s="85"/>
      <c r="AF268" s="111"/>
      <c r="AG268" s="112">
        <v>0</v>
      </c>
      <c r="AH268" s="87"/>
      <c r="AI268" s="85"/>
      <c r="AJ268" s="111"/>
      <c r="AK268" s="112">
        <v>0</v>
      </c>
      <c r="AL268" s="87"/>
      <c r="AM268" s="85"/>
      <c r="AN268" s="111"/>
      <c r="AO268" s="112">
        <v>0</v>
      </c>
      <c r="AP268" s="87"/>
      <c r="AQ268" s="85"/>
      <c r="AR268" s="111"/>
      <c r="AS268" s="112">
        <v>0</v>
      </c>
      <c r="AT268" s="87"/>
      <c r="AU268" s="85"/>
      <c r="AV268" s="111"/>
      <c r="AW268" s="112">
        <v>0</v>
      </c>
      <c r="AX268" s="87"/>
      <c r="AY268" s="85"/>
      <c r="AZ268" s="267">
        <f t="shared" si="18"/>
        <v>0</v>
      </c>
      <c r="BA268" s="88">
        <f t="shared" si="15"/>
        <v>0</v>
      </c>
      <c r="BC268">
        <f>IF($A268&lt;&gt;"",COUNTIF($BD$3:$BD268,$BD268),0)</f>
        <v>0</v>
      </c>
      <c r="BD268" t="str">
        <f>IF($A268&lt;&gt;"",VLOOKUP(TRUNC(MID($A268,1,2),0),Plano_Contas!$H$3:$J$103,2,TRUE),"")</f>
        <v/>
      </c>
      <c r="BE268" s="201" t="str">
        <f t="shared" si="16"/>
        <v/>
      </c>
      <c r="BF268" t="str">
        <f ca="1">IF($BT268&lt;&gt;"",SUMIF($BD$3:$BD$1004,"="&amp;$BD268,INDIRECT(ADDRESS(3,BF$2,1,1)):INDIRECT(ADDRESS(1004,BF$2,1,1))),"")</f>
        <v/>
      </c>
      <c r="BG268" t="str">
        <f ca="1">IF($BT268&lt;&gt;"",SUMIF($BD$3:$BD$1004,"="&amp;$BD268,INDIRECT(ADDRESS(3,BG$2,1,1)):INDIRECT(ADDRESS(1004,BG$2,1,1))),"")</f>
        <v/>
      </c>
      <c r="BH268" t="str">
        <f ca="1">IF($BT268&lt;&gt;"",SUMIF($BD$3:$BD$1004,"="&amp;$BD268,INDIRECT(ADDRESS(3,BH$2,1,1)):INDIRECT(ADDRESS(1004,BH$2,1,1))),"")</f>
        <v/>
      </c>
      <c r="BI268" t="str">
        <f ca="1">IF($BT268&lt;&gt;"",SUMIF($BD$3:$BD$1004,"="&amp;$BD268,INDIRECT(ADDRESS(3,BI$2,1,1)):INDIRECT(ADDRESS(1004,BI$2,1,1))),"")</f>
        <v/>
      </c>
      <c r="BJ268" t="str">
        <f ca="1">IF($BT268&lt;&gt;"",SUMIF($BD$3:$BD$1004,"="&amp;$BD268,INDIRECT(ADDRESS(3,BJ$2,1,1)):INDIRECT(ADDRESS(1004,BJ$2,1,1))),"")</f>
        <v/>
      </c>
      <c r="BK268" t="str">
        <f ca="1">IF($BT268&lt;&gt;"",SUMIF($BD$3:$BD$1004,"="&amp;$BD268,INDIRECT(ADDRESS(3,BK$2,1,1)):INDIRECT(ADDRESS(1004,BK$2,1,1))),"")</f>
        <v/>
      </c>
      <c r="BL268" t="str">
        <f ca="1">IF($BT268&lt;&gt;"",SUMIF($BD$3:$BD$1004,"="&amp;$BD268,INDIRECT(ADDRESS(3,BL$2,1,1)):INDIRECT(ADDRESS(1004,BL$2,1,1))),"")</f>
        <v/>
      </c>
      <c r="BM268" t="str">
        <f ca="1">IF($BT268&lt;&gt;"",SUMIF($BD$3:$BD$1004,"="&amp;$BD268,INDIRECT(ADDRESS(3,BM$2,1,1)):INDIRECT(ADDRESS(1004,BM$2,1,1))),"")</f>
        <v/>
      </c>
      <c r="BN268" t="str">
        <f ca="1">IF($BT268&lt;&gt;"",SUMIF($BD$3:$BD$1004,"="&amp;$BD268,INDIRECT(ADDRESS(3,BN$2,1,1)):INDIRECT(ADDRESS(1004,BN$2,1,1))),"")</f>
        <v/>
      </c>
      <c r="BO268" t="str">
        <f ca="1">IF($BT268&lt;&gt;"",SUMIF($BD$3:$BD$1004,"="&amp;$BD268,INDIRECT(ADDRESS(3,BO$2,1,1)):INDIRECT(ADDRESS(1004,BO$2,1,1))),"")</f>
        <v/>
      </c>
      <c r="BP268" t="str">
        <f ca="1">IF($BT268&lt;&gt;"",SUMIF($BD$3:$BD$1004,"="&amp;$BD268,INDIRECT(ADDRESS(3,BP$2,1,1)):INDIRECT(ADDRESS(1004,BP$2,1,1))),"")</f>
        <v/>
      </c>
      <c r="BQ268" t="str">
        <f ca="1">IF($BT268&lt;&gt;"",SUMIF($BD$3:$BD$1004,"="&amp;$BD268,INDIRECT(ADDRESS(3,BQ$2,1,1)):INDIRECT(ADDRESS(1004,BQ$2,1,1))),"")</f>
        <v/>
      </c>
      <c r="BR268" t="str">
        <f ca="1">IF($BT268&lt;&gt;"",SUMIF($BD$3:$BD$1004,"="&amp;$BD268,INDIRECT(ADDRESS(3,BR$2,1,1)):INDIRECT(ADDRESS(1004,BR$2,1,1))),"")</f>
        <v/>
      </c>
      <c r="BS268" t="str">
        <f>IF($A268&lt;&gt;"",VLOOKUP(TRUNC(MID($A268,1,2),0),Plano_Contas!$H$3:$J$103,3,TRUE),"")</f>
        <v/>
      </c>
      <c r="BT268" t="str">
        <f t="shared" si="17"/>
        <v/>
      </c>
      <c r="BV268">
        <f>Empresas!C268</f>
        <v>0</v>
      </c>
    </row>
    <row r="269" spans="1:74" ht="13.5" hidden="1" thickBot="1" x14ac:dyDescent="0.25">
      <c r="A269" s="89"/>
      <c r="B269" s="52" t="str">
        <f>IF($A269&lt;&gt;"",VLOOKUP(""&amp;$A269,Plano_Contas!$A$3:$F$1003,6,0),"")</f>
        <v/>
      </c>
      <c r="C269" s="91"/>
      <c r="D269" s="111"/>
      <c r="E269" s="112">
        <v>0</v>
      </c>
      <c r="F269" s="87"/>
      <c r="G269" s="85"/>
      <c r="H269" s="111"/>
      <c r="I269" s="112">
        <v>0</v>
      </c>
      <c r="J269" s="87"/>
      <c r="K269" s="85"/>
      <c r="L269" s="111"/>
      <c r="M269" s="112">
        <v>0</v>
      </c>
      <c r="N269" s="87"/>
      <c r="O269" s="85"/>
      <c r="P269" s="111"/>
      <c r="Q269" s="112">
        <v>0</v>
      </c>
      <c r="R269" s="87"/>
      <c r="S269" s="85"/>
      <c r="T269" s="111"/>
      <c r="U269" s="112">
        <v>0</v>
      </c>
      <c r="V269" s="87"/>
      <c r="W269" s="85"/>
      <c r="X269" s="111"/>
      <c r="Y269" s="112">
        <v>0</v>
      </c>
      <c r="Z269" s="87"/>
      <c r="AA269" s="85"/>
      <c r="AB269" s="111"/>
      <c r="AC269" s="112">
        <v>0</v>
      </c>
      <c r="AD269" s="87"/>
      <c r="AE269" s="85"/>
      <c r="AF269" s="111"/>
      <c r="AG269" s="112">
        <v>0</v>
      </c>
      <c r="AH269" s="87"/>
      <c r="AI269" s="85"/>
      <c r="AJ269" s="111"/>
      <c r="AK269" s="112">
        <v>0</v>
      </c>
      <c r="AL269" s="87"/>
      <c r="AM269" s="85"/>
      <c r="AN269" s="111"/>
      <c r="AO269" s="112">
        <v>0</v>
      </c>
      <c r="AP269" s="87"/>
      <c r="AQ269" s="85"/>
      <c r="AR269" s="111"/>
      <c r="AS269" s="112">
        <v>0</v>
      </c>
      <c r="AT269" s="87"/>
      <c r="AU269" s="85"/>
      <c r="AV269" s="111"/>
      <c r="AW269" s="112">
        <v>0</v>
      </c>
      <c r="AX269" s="87"/>
      <c r="AY269" s="85"/>
      <c r="AZ269" s="267">
        <f t="shared" si="18"/>
        <v>0</v>
      </c>
      <c r="BA269" s="88">
        <f t="shared" si="15"/>
        <v>0</v>
      </c>
      <c r="BC269">
        <f>IF($A269&lt;&gt;"",COUNTIF($BD$3:$BD269,$BD269),0)</f>
        <v>0</v>
      </c>
      <c r="BD269" t="str">
        <f>IF($A269&lt;&gt;"",VLOOKUP(TRUNC(MID($A269,1,2),0),Plano_Contas!$H$3:$J$103,2,TRUE),"")</f>
        <v/>
      </c>
      <c r="BE269" s="201" t="str">
        <f t="shared" si="16"/>
        <v/>
      </c>
      <c r="BF269" t="str">
        <f ca="1">IF($BT269&lt;&gt;"",SUMIF($BD$3:$BD$1004,"="&amp;$BD269,INDIRECT(ADDRESS(3,BF$2,1,1)):INDIRECT(ADDRESS(1004,BF$2,1,1))),"")</f>
        <v/>
      </c>
      <c r="BG269" t="str">
        <f ca="1">IF($BT269&lt;&gt;"",SUMIF($BD$3:$BD$1004,"="&amp;$BD269,INDIRECT(ADDRESS(3,BG$2,1,1)):INDIRECT(ADDRESS(1004,BG$2,1,1))),"")</f>
        <v/>
      </c>
      <c r="BH269" t="str">
        <f ca="1">IF($BT269&lt;&gt;"",SUMIF($BD$3:$BD$1004,"="&amp;$BD269,INDIRECT(ADDRESS(3,BH$2,1,1)):INDIRECT(ADDRESS(1004,BH$2,1,1))),"")</f>
        <v/>
      </c>
      <c r="BI269" t="str">
        <f ca="1">IF($BT269&lt;&gt;"",SUMIF($BD$3:$BD$1004,"="&amp;$BD269,INDIRECT(ADDRESS(3,BI$2,1,1)):INDIRECT(ADDRESS(1004,BI$2,1,1))),"")</f>
        <v/>
      </c>
      <c r="BJ269" t="str">
        <f ca="1">IF($BT269&lt;&gt;"",SUMIF($BD$3:$BD$1004,"="&amp;$BD269,INDIRECT(ADDRESS(3,BJ$2,1,1)):INDIRECT(ADDRESS(1004,BJ$2,1,1))),"")</f>
        <v/>
      </c>
      <c r="BK269" t="str">
        <f ca="1">IF($BT269&lt;&gt;"",SUMIF($BD$3:$BD$1004,"="&amp;$BD269,INDIRECT(ADDRESS(3,BK$2,1,1)):INDIRECT(ADDRESS(1004,BK$2,1,1))),"")</f>
        <v/>
      </c>
      <c r="BL269" t="str">
        <f ca="1">IF($BT269&lt;&gt;"",SUMIF($BD$3:$BD$1004,"="&amp;$BD269,INDIRECT(ADDRESS(3,BL$2,1,1)):INDIRECT(ADDRESS(1004,BL$2,1,1))),"")</f>
        <v/>
      </c>
      <c r="BM269" t="str">
        <f ca="1">IF($BT269&lt;&gt;"",SUMIF($BD$3:$BD$1004,"="&amp;$BD269,INDIRECT(ADDRESS(3,BM$2,1,1)):INDIRECT(ADDRESS(1004,BM$2,1,1))),"")</f>
        <v/>
      </c>
      <c r="BN269" t="str">
        <f ca="1">IF($BT269&lt;&gt;"",SUMIF($BD$3:$BD$1004,"="&amp;$BD269,INDIRECT(ADDRESS(3,BN$2,1,1)):INDIRECT(ADDRESS(1004,BN$2,1,1))),"")</f>
        <v/>
      </c>
      <c r="BO269" t="str">
        <f ca="1">IF($BT269&lt;&gt;"",SUMIF($BD$3:$BD$1004,"="&amp;$BD269,INDIRECT(ADDRESS(3,BO$2,1,1)):INDIRECT(ADDRESS(1004,BO$2,1,1))),"")</f>
        <v/>
      </c>
      <c r="BP269" t="str">
        <f ca="1">IF($BT269&lt;&gt;"",SUMIF($BD$3:$BD$1004,"="&amp;$BD269,INDIRECT(ADDRESS(3,BP$2,1,1)):INDIRECT(ADDRESS(1004,BP$2,1,1))),"")</f>
        <v/>
      </c>
      <c r="BQ269" t="str">
        <f ca="1">IF($BT269&lt;&gt;"",SUMIF($BD$3:$BD$1004,"="&amp;$BD269,INDIRECT(ADDRESS(3,BQ$2,1,1)):INDIRECT(ADDRESS(1004,BQ$2,1,1))),"")</f>
        <v/>
      </c>
      <c r="BR269" t="str">
        <f ca="1">IF($BT269&lt;&gt;"",SUMIF($BD$3:$BD$1004,"="&amp;$BD269,INDIRECT(ADDRESS(3,BR$2,1,1)):INDIRECT(ADDRESS(1004,BR$2,1,1))),"")</f>
        <v/>
      </c>
      <c r="BS269" t="str">
        <f>IF($A269&lt;&gt;"",VLOOKUP(TRUNC(MID($A269,1,2),0),Plano_Contas!$H$3:$J$103,3,TRUE),"")</f>
        <v/>
      </c>
      <c r="BT269" t="str">
        <f t="shared" si="17"/>
        <v/>
      </c>
      <c r="BV269">
        <f>Empresas!C269</f>
        <v>0</v>
      </c>
    </row>
    <row r="270" spans="1:74" ht="13.5" hidden="1" thickBot="1" x14ac:dyDescent="0.25">
      <c r="A270" s="89"/>
      <c r="B270" s="52" t="str">
        <f>IF($A270&lt;&gt;"",VLOOKUP(""&amp;$A270,Plano_Contas!$A$3:$F$1003,6,0),"")</f>
        <v/>
      </c>
      <c r="C270" s="91"/>
      <c r="D270" s="111"/>
      <c r="E270" s="112">
        <v>0</v>
      </c>
      <c r="F270" s="87"/>
      <c r="G270" s="85"/>
      <c r="H270" s="111"/>
      <c r="I270" s="112">
        <v>0</v>
      </c>
      <c r="J270" s="87"/>
      <c r="K270" s="85"/>
      <c r="L270" s="111"/>
      <c r="M270" s="112">
        <v>0</v>
      </c>
      <c r="N270" s="87"/>
      <c r="O270" s="85"/>
      <c r="P270" s="111"/>
      <c r="Q270" s="112">
        <v>0</v>
      </c>
      <c r="R270" s="87"/>
      <c r="S270" s="85"/>
      <c r="T270" s="111"/>
      <c r="U270" s="112">
        <v>0</v>
      </c>
      <c r="V270" s="87"/>
      <c r="W270" s="85"/>
      <c r="X270" s="111"/>
      <c r="Y270" s="112">
        <v>0</v>
      </c>
      <c r="Z270" s="87"/>
      <c r="AA270" s="85"/>
      <c r="AB270" s="111"/>
      <c r="AC270" s="112">
        <v>0</v>
      </c>
      <c r="AD270" s="87"/>
      <c r="AE270" s="85"/>
      <c r="AF270" s="111"/>
      <c r="AG270" s="112">
        <v>0</v>
      </c>
      <c r="AH270" s="87"/>
      <c r="AI270" s="85"/>
      <c r="AJ270" s="111"/>
      <c r="AK270" s="112">
        <v>0</v>
      </c>
      <c r="AL270" s="87"/>
      <c r="AM270" s="85"/>
      <c r="AN270" s="111"/>
      <c r="AO270" s="112">
        <v>0</v>
      </c>
      <c r="AP270" s="87"/>
      <c r="AQ270" s="85"/>
      <c r="AR270" s="111"/>
      <c r="AS270" s="112">
        <v>0</v>
      </c>
      <c r="AT270" s="87"/>
      <c r="AU270" s="85"/>
      <c r="AV270" s="111"/>
      <c r="AW270" s="112">
        <v>0</v>
      </c>
      <c r="AX270" s="87"/>
      <c r="AY270" s="85"/>
      <c r="AZ270" s="267">
        <f t="shared" si="18"/>
        <v>0</v>
      </c>
      <c r="BA270" s="88">
        <f t="shared" si="15"/>
        <v>0</v>
      </c>
      <c r="BC270">
        <f>IF($A270&lt;&gt;"",COUNTIF($BD$3:$BD270,$BD270),0)</f>
        <v>0</v>
      </c>
      <c r="BD270" t="str">
        <f>IF($A270&lt;&gt;"",VLOOKUP(TRUNC(MID($A270,1,2),0),Plano_Contas!$H$3:$J$103,2,TRUE),"")</f>
        <v/>
      </c>
      <c r="BE270" s="201" t="str">
        <f t="shared" si="16"/>
        <v/>
      </c>
      <c r="BF270" t="str">
        <f ca="1">IF($BT270&lt;&gt;"",SUMIF($BD$3:$BD$1004,"="&amp;$BD270,INDIRECT(ADDRESS(3,BF$2,1,1)):INDIRECT(ADDRESS(1004,BF$2,1,1))),"")</f>
        <v/>
      </c>
      <c r="BG270" t="str">
        <f ca="1">IF($BT270&lt;&gt;"",SUMIF($BD$3:$BD$1004,"="&amp;$BD270,INDIRECT(ADDRESS(3,BG$2,1,1)):INDIRECT(ADDRESS(1004,BG$2,1,1))),"")</f>
        <v/>
      </c>
      <c r="BH270" t="str">
        <f ca="1">IF($BT270&lt;&gt;"",SUMIF($BD$3:$BD$1004,"="&amp;$BD270,INDIRECT(ADDRESS(3,BH$2,1,1)):INDIRECT(ADDRESS(1004,BH$2,1,1))),"")</f>
        <v/>
      </c>
      <c r="BI270" t="str">
        <f ca="1">IF($BT270&lt;&gt;"",SUMIF($BD$3:$BD$1004,"="&amp;$BD270,INDIRECT(ADDRESS(3,BI$2,1,1)):INDIRECT(ADDRESS(1004,BI$2,1,1))),"")</f>
        <v/>
      </c>
      <c r="BJ270" t="str">
        <f ca="1">IF($BT270&lt;&gt;"",SUMIF($BD$3:$BD$1004,"="&amp;$BD270,INDIRECT(ADDRESS(3,BJ$2,1,1)):INDIRECT(ADDRESS(1004,BJ$2,1,1))),"")</f>
        <v/>
      </c>
      <c r="BK270" t="str">
        <f ca="1">IF($BT270&lt;&gt;"",SUMIF($BD$3:$BD$1004,"="&amp;$BD270,INDIRECT(ADDRESS(3,BK$2,1,1)):INDIRECT(ADDRESS(1004,BK$2,1,1))),"")</f>
        <v/>
      </c>
      <c r="BL270" t="str">
        <f ca="1">IF($BT270&lt;&gt;"",SUMIF($BD$3:$BD$1004,"="&amp;$BD270,INDIRECT(ADDRESS(3,BL$2,1,1)):INDIRECT(ADDRESS(1004,BL$2,1,1))),"")</f>
        <v/>
      </c>
      <c r="BM270" t="str">
        <f ca="1">IF($BT270&lt;&gt;"",SUMIF($BD$3:$BD$1004,"="&amp;$BD270,INDIRECT(ADDRESS(3,BM$2,1,1)):INDIRECT(ADDRESS(1004,BM$2,1,1))),"")</f>
        <v/>
      </c>
      <c r="BN270" t="str">
        <f ca="1">IF($BT270&lt;&gt;"",SUMIF($BD$3:$BD$1004,"="&amp;$BD270,INDIRECT(ADDRESS(3,BN$2,1,1)):INDIRECT(ADDRESS(1004,BN$2,1,1))),"")</f>
        <v/>
      </c>
      <c r="BO270" t="str">
        <f ca="1">IF($BT270&lt;&gt;"",SUMIF($BD$3:$BD$1004,"="&amp;$BD270,INDIRECT(ADDRESS(3,BO$2,1,1)):INDIRECT(ADDRESS(1004,BO$2,1,1))),"")</f>
        <v/>
      </c>
      <c r="BP270" t="str">
        <f ca="1">IF($BT270&lt;&gt;"",SUMIF($BD$3:$BD$1004,"="&amp;$BD270,INDIRECT(ADDRESS(3,BP$2,1,1)):INDIRECT(ADDRESS(1004,BP$2,1,1))),"")</f>
        <v/>
      </c>
      <c r="BQ270" t="str">
        <f ca="1">IF($BT270&lt;&gt;"",SUMIF($BD$3:$BD$1004,"="&amp;$BD270,INDIRECT(ADDRESS(3,BQ$2,1,1)):INDIRECT(ADDRESS(1004,BQ$2,1,1))),"")</f>
        <v/>
      </c>
      <c r="BR270" t="str">
        <f ca="1">IF($BT270&lt;&gt;"",SUMIF($BD$3:$BD$1004,"="&amp;$BD270,INDIRECT(ADDRESS(3,BR$2,1,1)):INDIRECT(ADDRESS(1004,BR$2,1,1))),"")</f>
        <v/>
      </c>
      <c r="BS270" t="str">
        <f>IF($A270&lt;&gt;"",VLOOKUP(TRUNC(MID($A270,1,2),0),Plano_Contas!$H$3:$J$103,3,TRUE),"")</f>
        <v/>
      </c>
      <c r="BT270" t="str">
        <f t="shared" si="17"/>
        <v/>
      </c>
      <c r="BV270">
        <f>Empresas!C270</f>
        <v>0</v>
      </c>
    </row>
    <row r="271" spans="1:74" ht="13.5" hidden="1" thickBot="1" x14ac:dyDescent="0.25">
      <c r="A271" s="89"/>
      <c r="B271" s="52" t="str">
        <f>IF($A271&lt;&gt;"",VLOOKUP(""&amp;$A271,Plano_Contas!$A$3:$F$1003,6,0),"")</f>
        <v/>
      </c>
      <c r="C271" s="91"/>
      <c r="D271" s="111"/>
      <c r="E271" s="112">
        <v>0</v>
      </c>
      <c r="F271" s="87"/>
      <c r="G271" s="85"/>
      <c r="H271" s="111"/>
      <c r="I271" s="112">
        <v>0</v>
      </c>
      <c r="J271" s="87"/>
      <c r="K271" s="85"/>
      <c r="L271" s="111"/>
      <c r="M271" s="112">
        <v>0</v>
      </c>
      <c r="N271" s="87"/>
      <c r="O271" s="85"/>
      <c r="P271" s="111"/>
      <c r="Q271" s="112">
        <v>0</v>
      </c>
      <c r="R271" s="87"/>
      <c r="S271" s="85"/>
      <c r="T271" s="111"/>
      <c r="U271" s="112">
        <v>0</v>
      </c>
      <c r="V271" s="87"/>
      <c r="W271" s="85"/>
      <c r="X271" s="111"/>
      <c r="Y271" s="112">
        <v>0</v>
      </c>
      <c r="Z271" s="87"/>
      <c r="AA271" s="85"/>
      <c r="AB271" s="111"/>
      <c r="AC271" s="112">
        <v>0</v>
      </c>
      <c r="AD271" s="87"/>
      <c r="AE271" s="85"/>
      <c r="AF271" s="111"/>
      <c r="AG271" s="112">
        <v>0</v>
      </c>
      <c r="AH271" s="87"/>
      <c r="AI271" s="85"/>
      <c r="AJ271" s="111"/>
      <c r="AK271" s="112">
        <v>0</v>
      </c>
      <c r="AL271" s="87"/>
      <c r="AM271" s="85"/>
      <c r="AN271" s="111"/>
      <c r="AO271" s="112">
        <v>0</v>
      </c>
      <c r="AP271" s="87"/>
      <c r="AQ271" s="85"/>
      <c r="AR271" s="111"/>
      <c r="AS271" s="112">
        <v>0</v>
      </c>
      <c r="AT271" s="87"/>
      <c r="AU271" s="85"/>
      <c r="AV271" s="111"/>
      <c r="AW271" s="112">
        <v>0</v>
      </c>
      <c r="AX271" s="87"/>
      <c r="AY271" s="85"/>
      <c r="AZ271" s="267">
        <f t="shared" si="18"/>
        <v>0</v>
      </c>
      <c r="BA271" s="88">
        <f t="shared" si="15"/>
        <v>0</v>
      </c>
      <c r="BC271">
        <f>IF($A271&lt;&gt;"",COUNTIF($BD$3:$BD271,$BD271),0)</f>
        <v>0</v>
      </c>
      <c r="BD271" t="str">
        <f>IF($A271&lt;&gt;"",VLOOKUP(TRUNC(MID($A271,1,2),0),Plano_Contas!$H$3:$J$103,2,TRUE),"")</f>
        <v/>
      </c>
      <c r="BE271" s="201" t="str">
        <f t="shared" si="16"/>
        <v/>
      </c>
      <c r="BF271" t="str">
        <f ca="1">IF($BT271&lt;&gt;"",SUMIF($BD$3:$BD$1004,"="&amp;$BD271,INDIRECT(ADDRESS(3,BF$2,1,1)):INDIRECT(ADDRESS(1004,BF$2,1,1))),"")</f>
        <v/>
      </c>
      <c r="BG271" t="str">
        <f ca="1">IF($BT271&lt;&gt;"",SUMIF($BD$3:$BD$1004,"="&amp;$BD271,INDIRECT(ADDRESS(3,BG$2,1,1)):INDIRECT(ADDRESS(1004,BG$2,1,1))),"")</f>
        <v/>
      </c>
      <c r="BH271" t="str">
        <f ca="1">IF($BT271&lt;&gt;"",SUMIF($BD$3:$BD$1004,"="&amp;$BD271,INDIRECT(ADDRESS(3,BH$2,1,1)):INDIRECT(ADDRESS(1004,BH$2,1,1))),"")</f>
        <v/>
      </c>
      <c r="BI271" t="str">
        <f ca="1">IF($BT271&lt;&gt;"",SUMIF($BD$3:$BD$1004,"="&amp;$BD271,INDIRECT(ADDRESS(3,BI$2,1,1)):INDIRECT(ADDRESS(1004,BI$2,1,1))),"")</f>
        <v/>
      </c>
      <c r="BJ271" t="str">
        <f ca="1">IF($BT271&lt;&gt;"",SUMIF($BD$3:$BD$1004,"="&amp;$BD271,INDIRECT(ADDRESS(3,BJ$2,1,1)):INDIRECT(ADDRESS(1004,BJ$2,1,1))),"")</f>
        <v/>
      </c>
      <c r="BK271" t="str">
        <f ca="1">IF($BT271&lt;&gt;"",SUMIF($BD$3:$BD$1004,"="&amp;$BD271,INDIRECT(ADDRESS(3,BK$2,1,1)):INDIRECT(ADDRESS(1004,BK$2,1,1))),"")</f>
        <v/>
      </c>
      <c r="BL271" t="str">
        <f ca="1">IF($BT271&lt;&gt;"",SUMIF($BD$3:$BD$1004,"="&amp;$BD271,INDIRECT(ADDRESS(3,BL$2,1,1)):INDIRECT(ADDRESS(1004,BL$2,1,1))),"")</f>
        <v/>
      </c>
      <c r="BM271" t="str">
        <f ca="1">IF($BT271&lt;&gt;"",SUMIF($BD$3:$BD$1004,"="&amp;$BD271,INDIRECT(ADDRESS(3,BM$2,1,1)):INDIRECT(ADDRESS(1004,BM$2,1,1))),"")</f>
        <v/>
      </c>
      <c r="BN271" t="str">
        <f ca="1">IF($BT271&lt;&gt;"",SUMIF($BD$3:$BD$1004,"="&amp;$BD271,INDIRECT(ADDRESS(3,BN$2,1,1)):INDIRECT(ADDRESS(1004,BN$2,1,1))),"")</f>
        <v/>
      </c>
      <c r="BO271" t="str">
        <f ca="1">IF($BT271&lt;&gt;"",SUMIF($BD$3:$BD$1004,"="&amp;$BD271,INDIRECT(ADDRESS(3,BO$2,1,1)):INDIRECT(ADDRESS(1004,BO$2,1,1))),"")</f>
        <v/>
      </c>
      <c r="BP271" t="str">
        <f ca="1">IF($BT271&lt;&gt;"",SUMIF($BD$3:$BD$1004,"="&amp;$BD271,INDIRECT(ADDRESS(3,BP$2,1,1)):INDIRECT(ADDRESS(1004,BP$2,1,1))),"")</f>
        <v/>
      </c>
      <c r="BQ271" t="str">
        <f ca="1">IF($BT271&lt;&gt;"",SUMIF($BD$3:$BD$1004,"="&amp;$BD271,INDIRECT(ADDRESS(3,BQ$2,1,1)):INDIRECT(ADDRESS(1004,BQ$2,1,1))),"")</f>
        <v/>
      </c>
      <c r="BR271" t="str">
        <f ca="1">IF($BT271&lt;&gt;"",SUMIF($BD$3:$BD$1004,"="&amp;$BD271,INDIRECT(ADDRESS(3,BR$2,1,1)):INDIRECT(ADDRESS(1004,BR$2,1,1))),"")</f>
        <v/>
      </c>
      <c r="BS271" t="str">
        <f>IF($A271&lt;&gt;"",VLOOKUP(TRUNC(MID($A271,1,2),0),Plano_Contas!$H$3:$J$103,3,TRUE),"")</f>
        <v/>
      </c>
      <c r="BT271" t="str">
        <f t="shared" si="17"/>
        <v/>
      </c>
      <c r="BV271">
        <f>Empresas!C271</f>
        <v>0</v>
      </c>
    </row>
    <row r="272" spans="1:74" ht="13.5" hidden="1" thickBot="1" x14ac:dyDescent="0.25">
      <c r="A272" s="89"/>
      <c r="B272" s="52" t="str">
        <f>IF($A272&lt;&gt;"",VLOOKUP(""&amp;$A272,Plano_Contas!$A$3:$F$1003,6,0),"")</f>
        <v/>
      </c>
      <c r="C272" s="91"/>
      <c r="D272" s="111"/>
      <c r="E272" s="112">
        <v>0</v>
      </c>
      <c r="F272" s="87"/>
      <c r="G272" s="85"/>
      <c r="H272" s="111"/>
      <c r="I272" s="112">
        <v>0</v>
      </c>
      <c r="J272" s="87"/>
      <c r="K272" s="85"/>
      <c r="L272" s="111"/>
      <c r="M272" s="112">
        <v>0</v>
      </c>
      <c r="N272" s="87"/>
      <c r="O272" s="85"/>
      <c r="P272" s="111"/>
      <c r="Q272" s="112">
        <v>0</v>
      </c>
      <c r="R272" s="87"/>
      <c r="S272" s="85"/>
      <c r="T272" s="111"/>
      <c r="U272" s="112">
        <v>0</v>
      </c>
      <c r="V272" s="87"/>
      <c r="W272" s="85"/>
      <c r="X272" s="111"/>
      <c r="Y272" s="112">
        <v>0</v>
      </c>
      <c r="Z272" s="87"/>
      <c r="AA272" s="85"/>
      <c r="AB272" s="111"/>
      <c r="AC272" s="112">
        <v>0</v>
      </c>
      <c r="AD272" s="87"/>
      <c r="AE272" s="85"/>
      <c r="AF272" s="111"/>
      <c r="AG272" s="112">
        <v>0</v>
      </c>
      <c r="AH272" s="87"/>
      <c r="AI272" s="85"/>
      <c r="AJ272" s="111"/>
      <c r="AK272" s="112">
        <v>0</v>
      </c>
      <c r="AL272" s="87"/>
      <c r="AM272" s="85"/>
      <c r="AN272" s="111"/>
      <c r="AO272" s="112">
        <v>0</v>
      </c>
      <c r="AP272" s="87"/>
      <c r="AQ272" s="85"/>
      <c r="AR272" s="111"/>
      <c r="AS272" s="112">
        <v>0</v>
      </c>
      <c r="AT272" s="87"/>
      <c r="AU272" s="85"/>
      <c r="AV272" s="111"/>
      <c r="AW272" s="112">
        <v>0</v>
      </c>
      <c r="AX272" s="87"/>
      <c r="AY272" s="85"/>
      <c r="AZ272" s="267">
        <f t="shared" si="18"/>
        <v>0</v>
      </c>
      <c r="BA272" s="88">
        <f t="shared" si="15"/>
        <v>0</v>
      </c>
      <c r="BC272">
        <f>IF($A272&lt;&gt;"",COUNTIF($BD$3:$BD272,$BD272),0)</f>
        <v>0</v>
      </c>
      <c r="BD272" t="str">
        <f>IF($A272&lt;&gt;"",VLOOKUP(TRUNC(MID($A272,1,2),0),Plano_Contas!$H$3:$J$103,2,TRUE),"")</f>
        <v/>
      </c>
      <c r="BE272" s="201" t="str">
        <f t="shared" si="16"/>
        <v/>
      </c>
      <c r="BF272" t="str">
        <f ca="1">IF($BT272&lt;&gt;"",SUMIF($BD$3:$BD$1004,"="&amp;$BD272,INDIRECT(ADDRESS(3,BF$2,1,1)):INDIRECT(ADDRESS(1004,BF$2,1,1))),"")</f>
        <v/>
      </c>
      <c r="BG272" t="str">
        <f ca="1">IF($BT272&lt;&gt;"",SUMIF($BD$3:$BD$1004,"="&amp;$BD272,INDIRECT(ADDRESS(3,BG$2,1,1)):INDIRECT(ADDRESS(1004,BG$2,1,1))),"")</f>
        <v/>
      </c>
      <c r="BH272" t="str">
        <f ca="1">IF($BT272&lt;&gt;"",SUMIF($BD$3:$BD$1004,"="&amp;$BD272,INDIRECT(ADDRESS(3,BH$2,1,1)):INDIRECT(ADDRESS(1004,BH$2,1,1))),"")</f>
        <v/>
      </c>
      <c r="BI272" t="str">
        <f ca="1">IF($BT272&lt;&gt;"",SUMIF($BD$3:$BD$1004,"="&amp;$BD272,INDIRECT(ADDRESS(3,BI$2,1,1)):INDIRECT(ADDRESS(1004,BI$2,1,1))),"")</f>
        <v/>
      </c>
      <c r="BJ272" t="str">
        <f ca="1">IF($BT272&lt;&gt;"",SUMIF($BD$3:$BD$1004,"="&amp;$BD272,INDIRECT(ADDRESS(3,BJ$2,1,1)):INDIRECT(ADDRESS(1004,BJ$2,1,1))),"")</f>
        <v/>
      </c>
      <c r="BK272" t="str">
        <f ca="1">IF($BT272&lt;&gt;"",SUMIF($BD$3:$BD$1004,"="&amp;$BD272,INDIRECT(ADDRESS(3,BK$2,1,1)):INDIRECT(ADDRESS(1004,BK$2,1,1))),"")</f>
        <v/>
      </c>
      <c r="BL272" t="str">
        <f ca="1">IF($BT272&lt;&gt;"",SUMIF($BD$3:$BD$1004,"="&amp;$BD272,INDIRECT(ADDRESS(3,BL$2,1,1)):INDIRECT(ADDRESS(1004,BL$2,1,1))),"")</f>
        <v/>
      </c>
      <c r="BM272" t="str">
        <f ca="1">IF($BT272&lt;&gt;"",SUMIF($BD$3:$BD$1004,"="&amp;$BD272,INDIRECT(ADDRESS(3,BM$2,1,1)):INDIRECT(ADDRESS(1004,BM$2,1,1))),"")</f>
        <v/>
      </c>
      <c r="BN272" t="str">
        <f ca="1">IF($BT272&lt;&gt;"",SUMIF($BD$3:$BD$1004,"="&amp;$BD272,INDIRECT(ADDRESS(3,BN$2,1,1)):INDIRECT(ADDRESS(1004,BN$2,1,1))),"")</f>
        <v/>
      </c>
      <c r="BO272" t="str">
        <f ca="1">IF($BT272&lt;&gt;"",SUMIF($BD$3:$BD$1004,"="&amp;$BD272,INDIRECT(ADDRESS(3,BO$2,1,1)):INDIRECT(ADDRESS(1004,BO$2,1,1))),"")</f>
        <v/>
      </c>
      <c r="BP272" t="str">
        <f ca="1">IF($BT272&lt;&gt;"",SUMIF($BD$3:$BD$1004,"="&amp;$BD272,INDIRECT(ADDRESS(3,BP$2,1,1)):INDIRECT(ADDRESS(1004,BP$2,1,1))),"")</f>
        <v/>
      </c>
      <c r="BQ272" t="str">
        <f ca="1">IF($BT272&lt;&gt;"",SUMIF($BD$3:$BD$1004,"="&amp;$BD272,INDIRECT(ADDRESS(3,BQ$2,1,1)):INDIRECT(ADDRESS(1004,BQ$2,1,1))),"")</f>
        <v/>
      </c>
      <c r="BR272" t="str">
        <f ca="1">IF($BT272&lt;&gt;"",SUMIF($BD$3:$BD$1004,"="&amp;$BD272,INDIRECT(ADDRESS(3,BR$2,1,1)):INDIRECT(ADDRESS(1004,BR$2,1,1))),"")</f>
        <v/>
      </c>
      <c r="BS272" t="str">
        <f>IF($A272&lt;&gt;"",VLOOKUP(TRUNC(MID($A272,1,2),0),Plano_Contas!$H$3:$J$103,3,TRUE),"")</f>
        <v/>
      </c>
      <c r="BT272" t="str">
        <f t="shared" si="17"/>
        <v/>
      </c>
      <c r="BV272">
        <f>Empresas!C272</f>
        <v>0</v>
      </c>
    </row>
    <row r="273" spans="1:74" ht="13.5" hidden="1" thickBot="1" x14ac:dyDescent="0.25">
      <c r="A273" s="89"/>
      <c r="B273" s="52" t="str">
        <f>IF($A273&lt;&gt;"",VLOOKUP(""&amp;$A273,Plano_Contas!$A$3:$F$1003,6,0),"")</f>
        <v/>
      </c>
      <c r="C273" s="91"/>
      <c r="D273" s="111"/>
      <c r="E273" s="112">
        <v>0</v>
      </c>
      <c r="F273" s="87"/>
      <c r="G273" s="85"/>
      <c r="H273" s="111"/>
      <c r="I273" s="112">
        <v>0</v>
      </c>
      <c r="J273" s="87"/>
      <c r="K273" s="85"/>
      <c r="L273" s="111"/>
      <c r="M273" s="112">
        <v>0</v>
      </c>
      <c r="N273" s="87"/>
      <c r="O273" s="85"/>
      <c r="P273" s="111"/>
      <c r="Q273" s="112">
        <v>0</v>
      </c>
      <c r="R273" s="87"/>
      <c r="S273" s="85"/>
      <c r="T273" s="111"/>
      <c r="U273" s="112">
        <v>0</v>
      </c>
      <c r="V273" s="87"/>
      <c r="W273" s="85"/>
      <c r="X273" s="111"/>
      <c r="Y273" s="112">
        <v>0</v>
      </c>
      <c r="Z273" s="87"/>
      <c r="AA273" s="85"/>
      <c r="AB273" s="111"/>
      <c r="AC273" s="112">
        <v>0</v>
      </c>
      <c r="AD273" s="87"/>
      <c r="AE273" s="85"/>
      <c r="AF273" s="111"/>
      <c r="AG273" s="112">
        <v>0</v>
      </c>
      <c r="AH273" s="87"/>
      <c r="AI273" s="85"/>
      <c r="AJ273" s="111"/>
      <c r="AK273" s="112">
        <v>0</v>
      </c>
      <c r="AL273" s="87"/>
      <c r="AM273" s="85"/>
      <c r="AN273" s="111"/>
      <c r="AO273" s="112">
        <v>0</v>
      </c>
      <c r="AP273" s="87"/>
      <c r="AQ273" s="85"/>
      <c r="AR273" s="111"/>
      <c r="AS273" s="112">
        <v>0</v>
      </c>
      <c r="AT273" s="87"/>
      <c r="AU273" s="85"/>
      <c r="AV273" s="111"/>
      <c r="AW273" s="112">
        <v>0</v>
      </c>
      <c r="AX273" s="87"/>
      <c r="AY273" s="85"/>
      <c r="AZ273" s="267">
        <f t="shared" si="18"/>
        <v>0</v>
      </c>
      <c r="BA273" s="88">
        <f t="shared" si="15"/>
        <v>0</v>
      </c>
      <c r="BC273">
        <f>IF($A273&lt;&gt;"",COUNTIF($BD$3:$BD273,$BD273),0)</f>
        <v>0</v>
      </c>
      <c r="BD273" t="str">
        <f>IF($A273&lt;&gt;"",VLOOKUP(TRUNC(MID($A273,1,2),0),Plano_Contas!$H$3:$J$103,2,TRUE),"")</f>
        <v/>
      </c>
      <c r="BE273" s="201" t="str">
        <f t="shared" si="16"/>
        <v/>
      </c>
      <c r="BF273" t="str">
        <f ca="1">IF($BT273&lt;&gt;"",SUMIF($BD$3:$BD$1004,"="&amp;$BD273,INDIRECT(ADDRESS(3,BF$2,1,1)):INDIRECT(ADDRESS(1004,BF$2,1,1))),"")</f>
        <v/>
      </c>
      <c r="BG273" t="str">
        <f ca="1">IF($BT273&lt;&gt;"",SUMIF($BD$3:$BD$1004,"="&amp;$BD273,INDIRECT(ADDRESS(3,BG$2,1,1)):INDIRECT(ADDRESS(1004,BG$2,1,1))),"")</f>
        <v/>
      </c>
      <c r="BH273" t="str">
        <f ca="1">IF($BT273&lt;&gt;"",SUMIF($BD$3:$BD$1004,"="&amp;$BD273,INDIRECT(ADDRESS(3,BH$2,1,1)):INDIRECT(ADDRESS(1004,BH$2,1,1))),"")</f>
        <v/>
      </c>
      <c r="BI273" t="str">
        <f ca="1">IF($BT273&lt;&gt;"",SUMIF($BD$3:$BD$1004,"="&amp;$BD273,INDIRECT(ADDRESS(3,BI$2,1,1)):INDIRECT(ADDRESS(1004,BI$2,1,1))),"")</f>
        <v/>
      </c>
      <c r="BJ273" t="str">
        <f ca="1">IF($BT273&lt;&gt;"",SUMIF($BD$3:$BD$1004,"="&amp;$BD273,INDIRECT(ADDRESS(3,BJ$2,1,1)):INDIRECT(ADDRESS(1004,BJ$2,1,1))),"")</f>
        <v/>
      </c>
      <c r="BK273" t="str">
        <f ca="1">IF($BT273&lt;&gt;"",SUMIF($BD$3:$BD$1004,"="&amp;$BD273,INDIRECT(ADDRESS(3,BK$2,1,1)):INDIRECT(ADDRESS(1004,BK$2,1,1))),"")</f>
        <v/>
      </c>
      <c r="BL273" t="str">
        <f ca="1">IF($BT273&lt;&gt;"",SUMIF($BD$3:$BD$1004,"="&amp;$BD273,INDIRECT(ADDRESS(3,BL$2,1,1)):INDIRECT(ADDRESS(1004,BL$2,1,1))),"")</f>
        <v/>
      </c>
      <c r="BM273" t="str">
        <f ca="1">IF($BT273&lt;&gt;"",SUMIF($BD$3:$BD$1004,"="&amp;$BD273,INDIRECT(ADDRESS(3,BM$2,1,1)):INDIRECT(ADDRESS(1004,BM$2,1,1))),"")</f>
        <v/>
      </c>
      <c r="BN273" t="str">
        <f ca="1">IF($BT273&lt;&gt;"",SUMIF($BD$3:$BD$1004,"="&amp;$BD273,INDIRECT(ADDRESS(3,BN$2,1,1)):INDIRECT(ADDRESS(1004,BN$2,1,1))),"")</f>
        <v/>
      </c>
      <c r="BO273" t="str">
        <f ca="1">IF($BT273&lt;&gt;"",SUMIF($BD$3:$BD$1004,"="&amp;$BD273,INDIRECT(ADDRESS(3,BO$2,1,1)):INDIRECT(ADDRESS(1004,BO$2,1,1))),"")</f>
        <v/>
      </c>
      <c r="BP273" t="str">
        <f ca="1">IF($BT273&lt;&gt;"",SUMIF($BD$3:$BD$1004,"="&amp;$BD273,INDIRECT(ADDRESS(3,BP$2,1,1)):INDIRECT(ADDRESS(1004,BP$2,1,1))),"")</f>
        <v/>
      </c>
      <c r="BQ273" t="str">
        <f ca="1">IF($BT273&lt;&gt;"",SUMIF($BD$3:$BD$1004,"="&amp;$BD273,INDIRECT(ADDRESS(3,BQ$2,1,1)):INDIRECT(ADDRESS(1004,BQ$2,1,1))),"")</f>
        <v/>
      </c>
      <c r="BR273" t="str">
        <f ca="1">IF($BT273&lt;&gt;"",SUMIF($BD$3:$BD$1004,"="&amp;$BD273,INDIRECT(ADDRESS(3,BR$2,1,1)):INDIRECT(ADDRESS(1004,BR$2,1,1))),"")</f>
        <v/>
      </c>
      <c r="BS273" t="str">
        <f>IF($A273&lt;&gt;"",VLOOKUP(TRUNC(MID($A273,1,2),0),Plano_Contas!$H$3:$J$103,3,TRUE),"")</f>
        <v/>
      </c>
      <c r="BT273" t="str">
        <f t="shared" si="17"/>
        <v/>
      </c>
      <c r="BV273">
        <f>Empresas!C273</f>
        <v>0</v>
      </c>
    </row>
    <row r="274" spans="1:74" ht="13.5" hidden="1" thickBot="1" x14ac:dyDescent="0.25">
      <c r="A274" s="89"/>
      <c r="B274" s="52" t="str">
        <f>IF($A274&lt;&gt;"",VLOOKUP(""&amp;$A274,Plano_Contas!$A$3:$F$1003,6,0),"")</f>
        <v/>
      </c>
      <c r="C274" s="91"/>
      <c r="D274" s="111"/>
      <c r="E274" s="112">
        <v>0</v>
      </c>
      <c r="F274" s="87"/>
      <c r="G274" s="85"/>
      <c r="H274" s="111"/>
      <c r="I274" s="112">
        <v>0</v>
      </c>
      <c r="J274" s="87"/>
      <c r="K274" s="85"/>
      <c r="L274" s="111"/>
      <c r="M274" s="112">
        <v>0</v>
      </c>
      <c r="N274" s="87"/>
      <c r="O274" s="85"/>
      <c r="P274" s="111"/>
      <c r="Q274" s="112">
        <v>0</v>
      </c>
      <c r="R274" s="87"/>
      <c r="S274" s="85"/>
      <c r="T274" s="111"/>
      <c r="U274" s="112">
        <v>0</v>
      </c>
      <c r="V274" s="87"/>
      <c r="W274" s="85"/>
      <c r="X274" s="111"/>
      <c r="Y274" s="112">
        <v>0</v>
      </c>
      <c r="Z274" s="87"/>
      <c r="AA274" s="85"/>
      <c r="AB274" s="111"/>
      <c r="AC274" s="112">
        <v>0</v>
      </c>
      <c r="AD274" s="87"/>
      <c r="AE274" s="85"/>
      <c r="AF274" s="111"/>
      <c r="AG274" s="112">
        <v>0</v>
      </c>
      <c r="AH274" s="87"/>
      <c r="AI274" s="85"/>
      <c r="AJ274" s="111"/>
      <c r="AK274" s="112">
        <v>0</v>
      </c>
      <c r="AL274" s="87"/>
      <c r="AM274" s="85"/>
      <c r="AN274" s="111"/>
      <c r="AO274" s="112">
        <v>0</v>
      </c>
      <c r="AP274" s="87"/>
      <c r="AQ274" s="85"/>
      <c r="AR274" s="111"/>
      <c r="AS274" s="112">
        <v>0</v>
      </c>
      <c r="AT274" s="87"/>
      <c r="AU274" s="85"/>
      <c r="AV274" s="111"/>
      <c r="AW274" s="112">
        <v>0</v>
      </c>
      <c r="AX274" s="87"/>
      <c r="AY274" s="85"/>
      <c r="AZ274" s="267">
        <f t="shared" si="18"/>
        <v>0</v>
      </c>
      <c r="BA274" s="88">
        <f t="shared" si="15"/>
        <v>0</v>
      </c>
      <c r="BC274">
        <f>IF($A274&lt;&gt;"",COUNTIF($BD$3:$BD274,$BD274),0)</f>
        <v>0</v>
      </c>
      <c r="BD274" t="str">
        <f>IF($A274&lt;&gt;"",VLOOKUP(TRUNC(MID($A274,1,2),0),Plano_Contas!$H$3:$J$103,2,TRUE),"")</f>
        <v/>
      </c>
      <c r="BE274" s="201" t="str">
        <f t="shared" si="16"/>
        <v/>
      </c>
      <c r="BF274" t="str">
        <f ca="1">IF($BT274&lt;&gt;"",SUMIF($BD$3:$BD$1004,"="&amp;$BD274,INDIRECT(ADDRESS(3,BF$2,1,1)):INDIRECT(ADDRESS(1004,BF$2,1,1))),"")</f>
        <v/>
      </c>
      <c r="BG274" t="str">
        <f ca="1">IF($BT274&lt;&gt;"",SUMIF($BD$3:$BD$1004,"="&amp;$BD274,INDIRECT(ADDRESS(3,BG$2,1,1)):INDIRECT(ADDRESS(1004,BG$2,1,1))),"")</f>
        <v/>
      </c>
      <c r="BH274" t="str">
        <f ca="1">IF($BT274&lt;&gt;"",SUMIF($BD$3:$BD$1004,"="&amp;$BD274,INDIRECT(ADDRESS(3,BH$2,1,1)):INDIRECT(ADDRESS(1004,BH$2,1,1))),"")</f>
        <v/>
      </c>
      <c r="BI274" t="str">
        <f ca="1">IF($BT274&lt;&gt;"",SUMIF($BD$3:$BD$1004,"="&amp;$BD274,INDIRECT(ADDRESS(3,BI$2,1,1)):INDIRECT(ADDRESS(1004,BI$2,1,1))),"")</f>
        <v/>
      </c>
      <c r="BJ274" t="str">
        <f ca="1">IF($BT274&lt;&gt;"",SUMIF($BD$3:$BD$1004,"="&amp;$BD274,INDIRECT(ADDRESS(3,BJ$2,1,1)):INDIRECT(ADDRESS(1004,BJ$2,1,1))),"")</f>
        <v/>
      </c>
      <c r="BK274" t="str">
        <f ca="1">IF($BT274&lt;&gt;"",SUMIF($BD$3:$BD$1004,"="&amp;$BD274,INDIRECT(ADDRESS(3,BK$2,1,1)):INDIRECT(ADDRESS(1004,BK$2,1,1))),"")</f>
        <v/>
      </c>
      <c r="BL274" t="str">
        <f ca="1">IF($BT274&lt;&gt;"",SUMIF($BD$3:$BD$1004,"="&amp;$BD274,INDIRECT(ADDRESS(3,BL$2,1,1)):INDIRECT(ADDRESS(1004,BL$2,1,1))),"")</f>
        <v/>
      </c>
      <c r="BM274" t="str">
        <f ca="1">IF($BT274&lt;&gt;"",SUMIF($BD$3:$BD$1004,"="&amp;$BD274,INDIRECT(ADDRESS(3,BM$2,1,1)):INDIRECT(ADDRESS(1004,BM$2,1,1))),"")</f>
        <v/>
      </c>
      <c r="BN274" t="str">
        <f ca="1">IF($BT274&lt;&gt;"",SUMIF($BD$3:$BD$1004,"="&amp;$BD274,INDIRECT(ADDRESS(3,BN$2,1,1)):INDIRECT(ADDRESS(1004,BN$2,1,1))),"")</f>
        <v/>
      </c>
      <c r="BO274" t="str">
        <f ca="1">IF($BT274&lt;&gt;"",SUMIF($BD$3:$BD$1004,"="&amp;$BD274,INDIRECT(ADDRESS(3,BO$2,1,1)):INDIRECT(ADDRESS(1004,BO$2,1,1))),"")</f>
        <v/>
      </c>
      <c r="BP274" t="str">
        <f ca="1">IF($BT274&lt;&gt;"",SUMIF($BD$3:$BD$1004,"="&amp;$BD274,INDIRECT(ADDRESS(3,BP$2,1,1)):INDIRECT(ADDRESS(1004,BP$2,1,1))),"")</f>
        <v/>
      </c>
      <c r="BQ274" t="str">
        <f ca="1">IF($BT274&lt;&gt;"",SUMIF($BD$3:$BD$1004,"="&amp;$BD274,INDIRECT(ADDRESS(3,BQ$2,1,1)):INDIRECT(ADDRESS(1004,BQ$2,1,1))),"")</f>
        <v/>
      </c>
      <c r="BR274" t="str">
        <f ca="1">IF($BT274&lt;&gt;"",SUMIF($BD$3:$BD$1004,"="&amp;$BD274,INDIRECT(ADDRESS(3,BR$2,1,1)):INDIRECT(ADDRESS(1004,BR$2,1,1))),"")</f>
        <v/>
      </c>
      <c r="BS274" t="str">
        <f>IF($A274&lt;&gt;"",VLOOKUP(TRUNC(MID($A274,1,2),0),Plano_Contas!$H$3:$J$103,3,TRUE),"")</f>
        <v/>
      </c>
      <c r="BT274" t="str">
        <f t="shared" si="17"/>
        <v/>
      </c>
      <c r="BV274">
        <f>Empresas!C274</f>
        <v>0</v>
      </c>
    </row>
    <row r="275" spans="1:74" ht="13.5" hidden="1" thickBot="1" x14ac:dyDescent="0.25">
      <c r="A275" s="89"/>
      <c r="B275" s="52" t="str">
        <f>IF($A275&lt;&gt;"",VLOOKUP(""&amp;$A275,Plano_Contas!$A$3:$F$1003,6,0),"")</f>
        <v/>
      </c>
      <c r="C275" s="91"/>
      <c r="D275" s="111"/>
      <c r="E275" s="112">
        <v>0</v>
      </c>
      <c r="F275" s="87"/>
      <c r="G275" s="85"/>
      <c r="H275" s="111"/>
      <c r="I275" s="112">
        <v>0</v>
      </c>
      <c r="J275" s="87"/>
      <c r="K275" s="85"/>
      <c r="L275" s="111"/>
      <c r="M275" s="112">
        <v>0</v>
      </c>
      <c r="N275" s="87"/>
      <c r="O275" s="85"/>
      <c r="P275" s="111"/>
      <c r="Q275" s="112">
        <v>0</v>
      </c>
      <c r="R275" s="87"/>
      <c r="S275" s="85"/>
      <c r="T275" s="111"/>
      <c r="U275" s="112">
        <v>0</v>
      </c>
      <c r="V275" s="87"/>
      <c r="W275" s="85"/>
      <c r="X275" s="111"/>
      <c r="Y275" s="112">
        <v>0</v>
      </c>
      <c r="Z275" s="87"/>
      <c r="AA275" s="85"/>
      <c r="AB275" s="111"/>
      <c r="AC275" s="112">
        <v>0</v>
      </c>
      <c r="AD275" s="87"/>
      <c r="AE275" s="85"/>
      <c r="AF275" s="111"/>
      <c r="AG275" s="112">
        <v>0</v>
      </c>
      <c r="AH275" s="87"/>
      <c r="AI275" s="85"/>
      <c r="AJ275" s="111"/>
      <c r="AK275" s="112">
        <v>0</v>
      </c>
      <c r="AL275" s="87"/>
      <c r="AM275" s="85"/>
      <c r="AN275" s="111"/>
      <c r="AO275" s="112">
        <v>0</v>
      </c>
      <c r="AP275" s="87"/>
      <c r="AQ275" s="85"/>
      <c r="AR275" s="111"/>
      <c r="AS275" s="112">
        <v>0</v>
      </c>
      <c r="AT275" s="87"/>
      <c r="AU275" s="85"/>
      <c r="AV275" s="111"/>
      <c r="AW275" s="112">
        <v>0</v>
      </c>
      <c r="AX275" s="87"/>
      <c r="AY275" s="85"/>
      <c r="AZ275" s="267">
        <f t="shared" si="18"/>
        <v>0</v>
      </c>
      <c r="BA275" s="88">
        <f t="shared" si="15"/>
        <v>0</v>
      </c>
      <c r="BC275">
        <f>IF($A275&lt;&gt;"",COUNTIF($BD$3:$BD275,$BD275),0)</f>
        <v>0</v>
      </c>
      <c r="BD275" t="str">
        <f>IF($A275&lt;&gt;"",VLOOKUP(TRUNC(MID($A275,1,2),0),Plano_Contas!$H$3:$J$103,2,TRUE),"")</f>
        <v/>
      </c>
      <c r="BE275" s="201" t="str">
        <f t="shared" si="16"/>
        <v/>
      </c>
      <c r="BF275" t="str">
        <f ca="1">IF($BT275&lt;&gt;"",SUMIF($BD$3:$BD$1004,"="&amp;$BD275,INDIRECT(ADDRESS(3,BF$2,1,1)):INDIRECT(ADDRESS(1004,BF$2,1,1))),"")</f>
        <v/>
      </c>
      <c r="BG275" t="str">
        <f ca="1">IF($BT275&lt;&gt;"",SUMIF($BD$3:$BD$1004,"="&amp;$BD275,INDIRECT(ADDRESS(3,BG$2,1,1)):INDIRECT(ADDRESS(1004,BG$2,1,1))),"")</f>
        <v/>
      </c>
      <c r="BH275" t="str">
        <f ca="1">IF($BT275&lt;&gt;"",SUMIF($BD$3:$BD$1004,"="&amp;$BD275,INDIRECT(ADDRESS(3,BH$2,1,1)):INDIRECT(ADDRESS(1004,BH$2,1,1))),"")</f>
        <v/>
      </c>
      <c r="BI275" t="str">
        <f ca="1">IF($BT275&lt;&gt;"",SUMIF($BD$3:$BD$1004,"="&amp;$BD275,INDIRECT(ADDRESS(3,BI$2,1,1)):INDIRECT(ADDRESS(1004,BI$2,1,1))),"")</f>
        <v/>
      </c>
      <c r="BJ275" t="str">
        <f ca="1">IF($BT275&lt;&gt;"",SUMIF($BD$3:$BD$1004,"="&amp;$BD275,INDIRECT(ADDRESS(3,BJ$2,1,1)):INDIRECT(ADDRESS(1004,BJ$2,1,1))),"")</f>
        <v/>
      </c>
      <c r="BK275" t="str">
        <f ca="1">IF($BT275&lt;&gt;"",SUMIF($BD$3:$BD$1004,"="&amp;$BD275,INDIRECT(ADDRESS(3,BK$2,1,1)):INDIRECT(ADDRESS(1004,BK$2,1,1))),"")</f>
        <v/>
      </c>
      <c r="BL275" t="str">
        <f ca="1">IF($BT275&lt;&gt;"",SUMIF($BD$3:$BD$1004,"="&amp;$BD275,INDIRECT(ADDRESS(3,BL$2,1,1)):INDIRECT(ADDRESS(1004,BL$2,1,1))),"")</f>
        <v/>
      </c>
      <c r="BM275" t="str">
        <f ca="1">IF($BT275&lt;&gt;"",SUMIF($BD$3:$BD$1004,"="&amp;$BD275,INDIRECT(ADDRESS(3,BM$2,1,1)):INDIRECT(ADDRESS(1004,BM$2,1,1))),"")</f>
        <v/>
      </c>
      <c r="BN275" t="str">
        <f ca="1">IF($BT275&lt;&gt;"",SUMIF($BD$3:$BD$1004,"="&amp;$BD275,INDIRECT(ADDRESS(3,BN$2,1,1)):INDIRECT(ADDRESS(1004,BN$2,1,1))),"")</f>
        <v/>
      </c>
      <c r="BO275" t="str">
        <f ca="1">IF($BT275&lt;&gt;"",SUMIF($BD$3:$BD$1004,"="&amp;$BD275,INDIRECT(ADDRESS(3,BO$2,1,1)):INDIRECT(ADDRESS(1004,BO$2,1,1))),"")</f>
        <v/>
      </c>
      <c r="BP275" t="str">
        <f ca="1">IF($BT275&lt;&gt;"",SUMIF($BD$3:$BD$1004,"="&amp;$BD275,INDIRECT(ADDRESS(3,BP$2,1,1)):INDIRECT(ADDRESS(1004,BP$2,1,1))),"")</f>
        <v/>
      </c>
      <c r="BQ275" t="str">
        <f ca="1">IF($BT275&lt;&gt;"",SUMIF($BD$3:$BD$1004,"="&amp;$BD275,INDIRECT(ADDRESS(3,BQ$2,1,1)):INDIRECT(ADDRESS(1004,BQ$2,1,1))),"")</f>
        <v/>
      </c>
      <c r="BR275" t="str">
        <f ca="1">IF($BT275&lt;&gt;"",SUMIF($BD$3:$BD$1004,"="&amp;$BD275,INDIRECT(ADDRESS(3,BR$2,1,1)):INDIRECT(ADDRESS(1004,BR$2,1,1))),"")</f>
        <v/>
      </c>
      <c r="BS275" t="str">
        <f>IF($A275&lt;&gt;"",VLOOKUP(TRUNC(MID($A275,1,2),0),Plano_Contas!$H$3:$J$103,3,TRUE),"")</f>
        <v/>
      </c>
      <c r="BT275" t="str">
        <f t="shared" si="17"/>
        <v/>
      </c>
      <c r="BV275">
        <f>Empresas!C275</f>
        <v>0</v>
      </c>
    </row>
    <row r="276" spans="1:74" ht="13.5" hidden="1" thickBot="1" x14ac:dyDescent="0.25">
      <c r="A276" s="89"/>
      <c r="B276" s="52" t="str">
        <f>IF($A276&lt;&gt;"",VLOOKUP(""&amp;$A276,Plano_Contas!$A$3:$F$1003,6,0),"")</f>
        <v/>
      </c>
      <c r="C276" s="91"/>
      <c r="D276" s="111"/>
      <c r="E276" s="112">
        <v>0</v>
      </c>
      <c r="F276" s="87"/>
      <c r="G276" s="85"/>
      <c r="H276" s="111"/>
      <c r="I276" s="112">
        <v>0</v>
      </c>
      <c r="J276" s="87"/>
      <c r="K276" s="85"/>
      <c r="L276" s="111"/>
      <c r="M276" s="112">
        <v>0</v>
      </c>
      <c r="N276" s="87"/>
      <c r="O276" s="85"/>
      <c r="P276" s="111"/>
      <c r="Q276" s="112">
        <v>0</v>
      </c>
      <c r="R276" s="87"/>
      <c r="S276" s="85"/>
      <c r="T276" s="111"/>
      <c r="U276" s="112">
        <v>0</v>
      </c>
      <c r="V276" s="87"/>
      <c r="W276" s="85"/>
      <c r="X276" s="111"/>
      <c r="Y276" s="112">
        <v>0</v>
      </c>
      <c r="Z276" s="87"/>
      <c r="AA276" s="85"/>
      <c r="AB276" s="111"/>
      <c r="AC276" s="112">
        <v>0</v>
      </c>
      <c r="AD276" s="87"/>
      <c r="AE276" s="85"/>
      <c r="AF276" s="111"/>
      <c r="AG276" s="112">
        <v>0</v>
      </c>
      <c r="AH276" s="87"/>
      <c r="AI276" s="85"/>
      <c r="AJ276" s="111"/>
      <c r="AK276" s="112">
        <v>0</v>
      </c>
      <c r="AL276" s="87"/>
      <c r="AM276" s="85"/>
      <c r="AN276" s="111"/>
      <c r="AO276" s="112">
        <v>0</v>
      </c>
      <c r="AP276" s="87"/>
      <c r="AQ276" s="85"/>
      <c r="AR276" s="111"/>
      <c r="AS276" s="112">
        <v>0</v>
      </c>
      <c r="AT276" s="87"/>
      <c r="AU276" s="85"/>
      <c r="AV276" s="111"/>
      <c r="AW276" s="112">
        <v>0</v>
      </c>
      <c r="AX276" s="87"/>
      <c r="AY276" s="85"/>
      <c r="AZ276" s="267">
        <f t="shared" si="18"/>
        <v>0</v>
      </c>
      <c r="BA276" s="88">
        <f t="shared" si="15"/>
        <v>0</v>
      </c>
      <c r="BC276">
        <f>IF($A276&lt;&gt;"",COUNTIF($BD$3:$BD276,$BD276),0)</f>
        <v>0</v>
      </c>
      <c r="BD276" t="str">
        <f>IF($A276&lt;&gt;"",VLOOKUP(TRUNC(MID($A276,1,2),0),Plano_Contas!$H$3:$J$103,2,TRUE),"")</f>
        <v/>
      </c>
      <c r="BE276" s="201" t="str">
        <f t="shared" si="16"/>
        <v/>
      </c>
      <c r="BF276" t="str">
        <f ca="1">IF($BT276&lt;&gt;"",SUMIF($BD$3:$BD$1004,"="&amp;$BD276,INDIRECT(ADDRESS(3,BF$2,1,1)):INDIRECT(ADDRESS(1004,BF$2,1,1))),"")</f>
        <v/>
      </c>
      <c r="BG276" t="str">
        <f ca="1">IF($BT276&lt;&gt;"",SUMIF($BD$3:$BD$1004,"="&amp;$BD276,INDIRECT(ADDRESS(3,BG$2,1,1)):INDIRECT(ADDRESS(1004,BG$2,1,1))),"")</f>
        <v/>
      </c>
      <c r="BH276" t="str">
        <f ca="1">IF($BT276&lt;&gt;"",SUMIF($BD$3:$BD$1004,"="&amp;$BD276,INDIRECT(ADDRESS(3,BH$2,1,1)):INDIRECT(ADDRESS(1004,BH$2,1,1))),"")</f>
        <v/>
      </c>
      <c r="BI276" t="str">
        <f ca="1">IF($BT276&lt;&gt;"",SUMIF($BD$3:$BD$1004,"="&amp;$BD276,INDIRECT(ADDRESS(3,BI$2,1,1)):INDIRECT(ADDRESS(1004,BI$2,1,1))),"")</f>
        <v/>
      </c>
      <c r="BJ276" t="str">
        <f ca="1">IF($BT276&lt;&gt;"",SUMIF($BD$3:$BD$1004,"="&amp;$BD276,INDIRECT(ADDRESS(3,BJ$2,1,1)):INDIRECT(ADDRESS(1004,BJ$2,1,1))),"")</f>
        <v/>
      </c>
      <c r="BK276" t="str">
        <f ca="1">IF($BT276&lt;&gt;"",SUMIF($BD$3:$BD$1004,"="&amp;$BD276,INDIRECT(ADDRESS(3,BK$2,1,1)):INDIRECT(ADDRESS(1004,BK$2,1,1))),"")</f>
        <v/>
      </c>
      <c r="BL276" t="str">
        <f ca="1">IF($BT276&lt;&gt;"",SUMIF($BD$3:$BD$1004,"="&amp;$BD276,INDIRECT(ADDRESS(3,BL$2,1,1)):INDIRECT(ADDRESS(1004,BL$2,1,1))),"")</f>
        <v/>
      </c>
      <c r="BM276" t="str">
        <f ca="1">IF($BT276&lt;&gt;"",SUMIF($BD$3:$BD$1004,"="&amp;$BD276,INDIRECT(ADDRESS(3,BM$2,1,1)):INDIRECT(ADDRESS(1004,BM$2,1,1))),"")</f>
        <v/>
      </c>
      <c r="BN276" t="str">
        <f ca="1">IF($BT276&lt;&gt;"",SUMIF($BD$3:$BD$1004,"="&amp;$BD276,INDIRECT(ADDRESS(3,BN$2,1,1)):INDIRECT(ADDRESS(1004,BN$2,1,1))),"")</f>
        <v/>
      </c>
      <c r="BO276" t="str">
        <f ca="1">IF($BT276&lt;&gt;"",SUMIF($BD$3:$BD$1004,"="&amp;$BD276,INDIRECT(ADDRESS(3,BO$2,1,1)):INDIRECT(ADDRESS(1004,BO$2,1,1))),"")</f>
        <v/>
      </c>
      <c r="BP276" t="str">
        <f ca="1">IF($BT276&lt;&gt;"",SUMIF($BD$3:$BD$1004,"="&amp;$BD276,INDIRECT(ADDRESS(3,BP$2,1,1)):INDIRECT(ADDRESS(1004,BP$2,1,1))),"")</f>
        <v/>
      </c>
      <c r="BQ276" t="str">
        <f ca="1">IF($BT276&lt;&gt;"",SUMIF($BD$3:$BD$1004,"="&amp;$BD276,INDIRECT(ADDRESS(3,BQ$2,1,1)):INDIRECT(ADDRESS(1004,BQ$2,1,1))),"")</f>
        <v/>
      </c>
      <c r="BR276" t="str">
        <f ca="1">IF($BT276&lt;&gt;"",SUMIF($BD$3:$BD$1004,"="&amp;$BD276,INDIRECT(ADDRESS(3,BR$2,1,1)):INDIRECT(ADDRESS(1004,BR$2,1,1))),"")</f>
        <v/>
      </c>
      <c r="BS276" t="str">
        <f>IF($A276&lt;&gt;"",VLOOKUP(TRUNC(MID($A276,1,2),0),Plano_Contas!$H$3:$J$103,3,TRUE),"")</f>
        <v/>
      </c>
      <c r="BT276" t="str">
        <f t="shared" si="17"/>
        <v/>
      </c>
      <c r="BV276">
        <f>Empresas!C276</f>
        <v>0</v>
      </c>
    </row>
    <row r="277" spans="1:74" ht="13.5" hidden="1" thickBot="1" x14ac:dyDescent="0.25">
      <c r="A277" s="89"/>
      <c r="B277" s="52" t="str">
        <f>IF($A277&lt;&gt;"",VLOOKUP(""&amp;$A277,Plano_Contas!$A$3:$F$1003,6,0),"")</f>
        <v/>
      </c>
      <c r="C277" s="91"/>
      <c r="D277" s="111"/>
      <c r="E277" s="112">
        <v>0</v>
      </c>
      <c r="F277" s="87"/>
      <c r="G277" s="85"/>
      <c r="H277" s="111"/>
      <c r="I277" s="112">
        <v>0</v>
      </c>
      <c r="J277" s="87"/>
      <c r="K277" s="85"/>
      <c r="L277" s="111"/>
      <c r="M277" s="112">
        <v>0</v>
      </c>
      <c r="N277" s="87"/>
      <c r="O277" s="85"/>
      <c r="P277" s="111"/>
      <c r="Q277" s="112">
        <v>0</v>
      </c>
      <c r="R277" s="87"/>
      <c r="S277" s="85"/>
      <c r="T277" s="111"/>
      <c r="U277" s="112">
        <v>0</v>
      </c>
      <c r="V277" s="87"/>
      <c r="W277" s="85"/>
      <c r="X277" s="111"/>
      <c r="Y277" s="112">
        <v>0</v>
      </c>
      <c r="Z277" s="87"/>
      <c r="AA277" s="85"/>
      <c r="AB277" s="111"/>
      <c r="AC277" s="112">
        <v>0</v>
      </c>
      <c r="AD277" s="87"/>
      <c r="AE277" s="85"/>
      <c r="AF277" s="111"/>
      <c r="AG277" s="112">
        <v>0</v>
      </c>
      <c r="AH277" s="87"/>
      <c r="AI277" s="85"/>
      <c r="AJ277" s="111"/>
      <c r="AK277" s="112">
        <v>0</v>
      </c>
      <c r="AL277" s="87"/>
      <c r="AM277" s="85"/>
      <c r="AN277" s="111"/>
      <c r="AO277" s="112">
        <v>0</v>
      </c>
      <c r="AP277" s="87"/>
      <c r="AQ277" s="85"/>
      <c r="AR277" s="111"/>
      <c r="AS277" s="112">
        <v>0</v>
      </c>
      <c r="AT277" s="87"/>
      <c r="AU277" s="85"/>
      <c r="AV277" s="111"/>
      <c r="AW277" s="112">
        <v>0</v>
      </c>
      <c r="AX277" s="87"/>
      <c r="AY277" s="85"/>
      <c r="AZ277" s="267">
        <f t="shared" si="18"/>
        <v>0</v>
      </c>
      <c r="BA277" s="88">
        <f t="shared" si="15"/>
        <v>0</v>
      </c>
      <c r="BC277">
        <f>IF($A277&lt;&gt;"",COUNTIF($BD$3:$BD277,$BD277),0)</f>
        <v>0</v>
      </c>
      <c r="BD277" t="str">
        <f>IF($A277&lt;&gt;"",VLOOKUP(TRUNC(MID($A277,1,2),0),Plano_Contas!$H$3:$J$103,2,TRUE),"")</f>
        <v/>
      </c>
      <c r="BE277" s="201" t="str">
        <f t="shared" si="16"/>
        <v/>
      </c>
      <c r="BF277" t="str">
        <f ca="1">IF($BT277&lt;&gt;"",SUMIF($BD$3:$BD$1004,"="&amp;$BD277,INDIRECT(ADDRESS(3,BF$2,1,1)):INDIRECT(ADDRESS(1004,BF$2,1,1))),"")</f>
        <v/>
      </c>
      <c r="BG277" t="str">
        <f ca="1">IF($BT277&lt;&gt;"",SUMIF($BD$3:$BD$1004,"="&amp;$BD277,INDIRECT(ADDRESS(3,BG$2,1,1)):INDIRECT(ADDRESS(1004,BG$2,1,1))),"")</f>
        <v/>
      </c>
      <c r="BH277" t="str">
        <f ca="1">IF($BT277&lt;&gt;"",SUMIF($BD$3:$BD$1004,"="&amp;$BD277,INDIRECT(ADDRESS(3,BH$2,1,1)):INDIRECT(ADDRESS(1004,BH$2,1,1))),"")</f>
        <v/>
      </c>
      <c r="BI277" t="str">
        <f ca="1">IF($BT277&lt;&gt;"",SUMIF($BD$3:$BD$1004,"="&amp;$BD277,INDIRECT(ADDRESS(3,BI$2,1,1)):INDIRECT(ADDRESS(1004,BI$2,1,1))),"")</f>
        <v/>
      </c>
      <c r="BJ277" t="str">
        <f ca="1">IF($BT277&lt;&gt;"",SUMIF($BD$3:$BD$1004,"="&amp;$BD277,INDIRECT(ADDRESS(3,BJ$2,1,1)):INDIRECT(ADDRESS(1004,BJ$2,1,1))),"")</f>
        <v/>
      </c>
      <c r="BK277" t="str">
        <f ca="1">IF($BT277&lt;&gt;"",SUMIF($BD$3:$BD$1004,"="&amp;$BD277,INDIRECT(ADDRESS(3,BK$2,1,1)):INDIRECT(ADDRESS(1004,BK$2,1,1))),"")</f>
        <v/>
      </c>
      <c r="BL277" t="str">
        <f ca="1">IF($BT277&lt;&gt;"",SUMIF($BD$3:$BD$1004,"="&amp;$BD277,INDIRECT(ADDRESS(3,BL$2,1,1)):INDIRECT(ADDRESS(1004,BL$2,1,1))),"")</f>
        <v/>
      </c>
      <c r="BM277" t="str">
        <f ca="1">IF($BT277&lt;&gt;"",SUMIF($BD$3:$BD$1004,"="&amp;$BD277,INDIRECT(ADDRESS(3,BM$2,1,1)):INDIRECT(ADDRESS(1004,BM$2,1,1))),"")</f>
        <v/>
      </c>
      <c r="BN277" t="str">
        <f ca="1">IF($BT277&lt;&gt;"",SUMIF($BD$3:$BD$1004,"="&amp;$BD277,INDIRECT(ADDRESS(3,BN$2,1,1)):INDIRECT(ADDRESS(1004,BN$2,1,1))),"")</f>
        <v/>
      </c>
      <c r="BO277" t="str">
        <f ca="1">IF($BT277&lt;&gt;"",SUMIF($BD$3:$BD$1004,"="&amp;$BD277,INDIRECT(ADDRESS(3,BO$2,1,1)):INDIRECT(ADDRESS(1004,BO$2,1,1))),"")</f>
        <v/>
      </c>
      <c r="BP277" t="str">
        <f ca="1">IF($BT277&lt;&gt;"",SUMIF($BD$3:$BD$1004,"="&amp;$BD277,INDIRECT(ADDRESS(3,BP$2,1,1)):INDIRECT(ADDRESS(1004,BP$2,1,1))),"")</f>
        <v/>
      </c>
      <c r="BQ277" t="str">
        <f ca="1">IF($BT277&lt;&gt;"",SUMIF($BD$3:$BD$1004,"="&amp;$BD277,INDIRECT(ADDRESS(3,BQ$2,1,1)):INDIRECT(ADDRESS(1004,BQ$2,1,1))),"")</f>
        <v/>
      </c>
      <c r="BR277" t="str">
        <f ca="1">IF($BT277&lt;&gt;"",SUMIF($BD$3:$BD$1004,"="&amp;$BD277,INDIRECT(ADDRESS(3,BR$2,1,1)):INDIRECT(ADDRESS(1004,BR$2,1,1))),"")</f>
        <v/>
      </c>
      <c r="BS277" t="str">
        <f>IF($A277&lt;&gt;"",VLOOKUP(TRUNC(MID($A277,1,2),0),Plano_Contas!$H$3:$J$103,3,TRUE),"")</f>
        <v/>
      </c>
      <c r="BT277" t="str">
        <f t="shared" si="17"/>
        <v/>
      </c>
      <c r="BV277">
        <f>Empresas!C277</f>
        <v>0</v>
      </c>
    </row>
    <row r="278" spans="1:74" ht="13.5" hidden="1" thickBot="1" x14ac:dyDescent="0.25">
      <c r="A278" s="89"/>
      <c r="B278" s="52" t="str">
        <f>IF($A278&lt;&gt;"",VLOOKUP(""&amp;$A278,Plano_Contas!$A$3:$F$1003,6,0),"")</f>
        <v/>
      </c>
      <c r="C278" s="91"/>
      <c r="D278" s="111"/>
      <c r="E278" s="112">
        <v>0</v>
      </c>
      <c r="F278" s="87"/>
      <c r="G278" s="85"/>
      <c r="H278" s="111"/>
      <c r="I278" s="112">
        <v>0</v>
      </c>
      <c r="J278" s="87"/>
      <c r="K278" s="85"/>
      <c r="L278" s="111"/>
      <c r="M278" s="112">
        <v>0</v>
      </c>
      <c r="N278" s="87"/>
      <c r="O278" s="85"/>
      <c r="P278" s="111"/>
      <c r="Q278" s="112">
        <v>0</v>
      </c>
      <c r="R278" s="87"/>
      <c r="S278" s="85"/>
      <c r="T278" s="111"/>
      <c r="U278" s="112">
        <v>0</v>
      </c>
      <c r="V278" s="87"/>
      <c r="W278" s="85"/>
      <c r="X278" s="111"/>
      <c r="Y278" s="112">
        <v>0</v>
      </c>
      <c r="Z278" s="87"/>
      <c r="AA278" s="85"/>
      <c r="AB278" s="111"/>
      <c r="AC278" s="112">
        <v>0</v>
      </c>
      <c r="AD278" s="87"/>
      <c r="AE278" s="85"/>
      <c r="AF278" s="111"/>
      <c r="AG278" s="112">
        <v>0</v>
      </c>
      <c r="AH278" s="87"/>
      <c r="AI278" s="85"/>
      <c r="AJ278" s="111"/>
      <c r="AK278" s="112">
        <v>0</v>
      </c>
      <c r="AL278" s="87"/>
      <c r="AM278" s="85"/>
      <c r="AN278" s="111"/>
      <c r="AO278" s="112">
        <v>0</v>
      </c>
      <c r="AP278" s="87"/>
      <c r="AQ278" s="85"/>
      <c r="AR278" s="111"/>
      <c r="AS278" s="112">
        <v>0</v>
      </c>
      <c r="AT278" s="87"/>
      <c r="AU278" s="85"/>
      <c r="AV278" s="111"/>
      <c r="AW278" s="112">
        <v>0</v>
      </c>
      <c r="AX278" s="87"/>
      <c r="AY278" s="85"/>
      <c r="AZ278" s="267">
        <f t="shared" si="18"/>
        <v>0</v>
      </c>
      <c r="BA278" s="88">
        <f t="shared" si="15"/>
        <v>0</v>
      </c>
      <c r="BC278">
        <f>IF($A278&lt;&gt;"",COUNTIF($BD$3:$BD278,$BD278),0)</f>
        <v>0</v>
      </c>
      <c r="BD278" t="str">
        <f>IF($A278&lt;&gt;"",VLOOKUP(TRUNC(MID($A278,1,2),0),Plano_Contas!$H$3:$J$103,2,TRUE),"")</f>
        <v/>
      </c>
      <c r="BE278" s="201" t="str">
        <f t="shared" si="16"/>
        <v/>
      </c>
      <c r="BF278" t="str">
        <f ca="1">IF($BT278&lt;&gt;"",SUMIF($BD$3:$BD$1004,"="&amp;$BD278,INDIRECT(ADDRESS(3,BF$2,1,1)):INDIRECT(ADDRESS(1004,BF$2,1,1))),"")</f>
        <v/>
      </c>
      <c r="BG278" t="str">
        <f ca="1">IF($BT278&lt;&gt;"",SUMIF($BD$3:$BD$1004,"="&amp;$BD278,INDIRECT(ADDRESS(3,BG$2,1,1)):INDIRECT(ADDRESS(1004,BG$2,1,1))),"")</f>
        <v/>
      </c>
      <c r="BH278" t="str">
        <f ca="1">IF($BT278&lt;&gt;"",SUMIF($BD$3:$BD$1004,"="&amp;$BD278,INDIRECT(ADDRESS(3,BH$2,1,1)):INDIRECT(ADDRESS(1004,BH$2,1,1))),"")</f>
        <v/>
      </c>
      <c r="BI278" t="str">
        <f ca="1">IF($BT278&lt;&gt;"",SUMIF($BD$3:$BD$1004,"="&amp;$BD278,INDIRECT(ADDRESS(3,BI$2,1,1)):INDIRECT(ADDRESS(1004,BI$2,1,1))),"")</f>
        <v/>
      </c>
      <c r="BJ278" t="str">
        <f ca="1">IF($BT278&lt;&gt;"",SUMIF($BD$3:$BD$1004,"="&amp;$BD278,INDIRECT(ADDRESS(3,BJ$2,1,1)):INDIRECT(ADDRESS(1004,BJ$2,1,1))),"")</f>
        <v/>
      </c>
      <c r="BK278" t="str">
        <f ca="1">IF($BT278&lt;&gt;"",SUMIF($BD$3:$BD$1004,"="&amp;$BD278,INDIRECT(ADDRESS(3,BK$2,1,1)):INDIRECT(ADDRESS(1004,BK$2,1,1))),"")</f>
        <v/>
      </c>
      <c r="BL278" t="str">
        <f ca="1">IF($BT278&lt;&gt;"",SUMIF($BD$3:$BD$1004,"="&amp;$BD278,INDIRECT(ADDRESS(3,BL$2,1,1)):INDIRECT(ADDRESS(1004,BL$2,1,1))),"")</f>
        <v/>
      </c>
      <c r="BM278" t="str">
        <f ca="1">IF($BT278&lt;&gt;"",SUMIF($BD$3:$BD$1004,"="&amp;$BD278,INDIRECT(ADDRESS(3,BM$2,1,1)):INDIRECT(ADDRESS(1004,BM$2,1,1))),"")</f>
        <v/>
      </c>
      <c r="BN278" t="str">
        <f ca="1">IF($BT278&lt;&gt;"",SUMIF($BD$3:$BD$1004,"="&amp;$BD278,INDIRECT(ADDRESS(3,BN$2,1,1)):INDIRECT(ADDRESS(1004,BN$2,1,1))),"")</f>
        <v/>
      </c>
      <c r="BO278" t="str">
        <f ca="1">IF($BT278&lt;&gt;"",SUMIF($BD$3:$BD$1004,"="&amp;$BD278,INDIRECT(ADDRESS(3,BO$2,1,1)):INDIRECT(ADDRESS(1004,BO$2,1,1))),"")</f>
        <v/>
      </c>
      <c r="BP278" t="str">
        <f ca="1">IF($BT278&lt;&gt;"",SUMIF($BD$3:$BD$1004,"="&amp;$BD278,INDIRECT(ADDRESS(3,BP$2,1,1)):INDIRECT(ADDRESS(1004,BP$2,1,1))),"")</f>
        <v/>
      </c>
      <c r="BQ278" t="str">
        <f ca="1">IF($BT278&lt;&gt;"",SUMIF($BD$3:$BD$1004,"="&amp;$BD278,INDIRECT(ADDRESS(3,BQ$2,1,1)):INDIRECT(ADDRESS(1004,BQ$2,1,1))),"")</f>
        <v/>
      </c>
      <c r="BR278" t="str">
        <f ca="1">IF($BT278&lt;&gt;"",SUMIF($BD$3:$BD$1004,"="&amp;$BD278,INDIRECT(ADDRESS(3,BR$2,1,1)):INDIRECT(ADDRESS(1004,BR$2,1,1))),"")</f>
        <v/>
      </c>
      <c r="BS278" t="str">
        <f>IF($A278&lt;&gt;"",VLOOKUP(TRUNC(MID($A278,1,2),0),Plano_Contas!$H$3:$J$103,3,TRUE),"")</f>
        <v/>
      </c>
      <c r="BT278" t="str">
        <f t="shared" si="17"/>
        <v/>
      </c>
      <c r="BV278">
        <f>Empresas!C278</f>
        <v>0</v>
      </c>
    </row>
    <row r="279" spans="1:74" ht="13.5" hidden="1" thickBot="1" x14ac:dyDescent="0.25">
      <c r="A279" s="89"/>
      <c r="B279" s="52" t="str">
        <f>IF($A279&lt;&gt;"",VLOOKUP(""&amp;$A279,Plano_Contas!$A$3:$F$1003,6,0),"")</f>
        <v/>
      </c>
      <c r="C279" s="91"/>
      <c r="D279" s="111"/>
      <c r="E279" s="112">
        <v>0</v>
      </c>
      <c r="F279" s="87"/>
      <c r="G279" s="85"/>
      <c r="H279" s="111"/>
      <c r="I279" s="112">
        <v>0</v>
      </c>
      <c r="J279" s="87"/>
      <c r="K279" s="85"/>
      <c r="L279" s="111"/>
      <c r="M279" s="112">
        <v>0</v>
      </c>
      <c r="N279" s="87"/>
      <c r="O279" s="85"/>
      <c r="P279" s="111"/>
      <c r="Q279" s="112">
        <v>0</v>
      </c>
      <c r="R279" s="87"/>
      <c r="S279" s="85"/>
      <c r="T279" s="111"/>
      <c r="U279" s="112">
        <v>0</v>
      </c>
      <c r="V279" s="87"/>
      <c r="W279" s="85"/>
      <c r="X279" s="111"/>
      <c r="Y279" s="112">
        <v>0</v>
      </c>
      <c r="Z279" s="87"/>
      <c r="AA279" s="85"/>
      <c r="AB279" s="111"/>
      <c r="AC279" s="112">
        <v>0</v>
      </c>
      <c r="AD279" s="87"/>
      <c r="AE279" s="85"/>
      <c r="AF279" s="111"/>
      <c r="AG279" s="112">
        <v>0</v>
      </c>
      <c r="AH279" s="87"/>
      <c r="AI279" s="85"/>
      <c r="AJ279" s="111"/>
      <c r="AK279" s="112">
        <v>0</v>
      </c>
      <c r="AL279" s="87"/>
      <c r="AM279" s="85"/>
      <c r="AN279" s="111"/>
      <c r="AO279" s="112">
        <v>0</v>
      </c>
      <c r="AP279" s="87"/>
      <c r="AQ279" s="85"/>
      <c r="AR279" s="111"/>
      <c r="AS279" s="112">
        <v>0</v>
      </c>
      <c r="AT279" s="87"/>
      <c r="AU279" s="85"/>
      <c r="AV279" s="111"/>
      <c r="AW279" s="112">
        <v>0</v>
      </c>
      <c r="AX279" s="87"/>
      <c r="AY279" s="85"/>
      <c r="AZ279" s="267">
        <f t="shared" si="18"/>
        <v>0</v>
      </c>
      <c r="BA279" s="88">
        <f t="shared" si="15"/>
        <v>0</v>
      </c>
      <c r="BC279">
        <f>IF($A279&lt;&gt;"",COUNTIF($BD$3:$BD279,$BD279),0)</f>
        <v>0</v>
      </c>
      <c r="BD279" t="str">
        <f>IF($A279&lt;&gt;"",VLOOKUP(TRUNC(MID($A279,1,2),0),Plano_Contas!$H$3:$J$103,2,TRUE),"")</f>
        <v/>
      </c>
      <c r="BE279" s="201" t="str">
        <f t="shared" si="16"/>
        <v/>
      </c>
      <c r="BF279" t="str">
        <f ca="1">IF($BT279&lt;&gt;"",SUMIF($BD$3:$BD$1004,"="&amp;$BD279,INDIRECT(ADDRESS(3,BF$2,1,1)):INDIRECT(ADDRESS(1004,BF$2,1,1))),"")</f>
        <v/>
      </c>
      <c r="BG279" t="str">
        <f ca="1">IF($BT279&lt;&gt;"",SUMIF($BD$3:$BD$1004,"="&amp;$BD279,INDIRECT(ADDRESS(3,BG$2,1,1)):INDIRECT(ADDRESS(1004,BG$2,1,1))),"")</f>
        <v/>
      </c>
      <c r="BH279" t="str">
        <f ca="1">IF($BT279&lt;&gt;"",SUMIF($BD$3:$BD$1004,"="&amp;$BD279,INDIRECT(ADDRESS(3,BH$2,1,1)):INDIRECT(ADDRESS(1004,BH$2,1,1))),"")</f>
        <v/>
      </c>
      <c r="BI279" t="str">
        <f ca="1">IF($BT279&lt;&gt;"",SUMIF($BD$3:$BD$1004,"="&amp;$BD279,INDIRECT(ADDRESS(3,BI$2,1,1)):INDIRECT(ADDRESS(1004,BI$2,1,1))),"")</f>
        <v/>
      </c>
      <c r="BJ279" t="str">
        <f ca="1">IF($BT279&lt;&gt;"",SUMIF($BD$3:$BD$1004,"="&amp;$BD279,INDIRECT(ADDRESS(3,BJ$2,1,1)):INDIRECT(ADDRESS(1004,BJ$2,1,1))),"")</f>
        <v/>
      </c>
      <c r="BK279" t="str">
        <f ca="1">IF($BT279&lt;&gt;"",SUMIF($BD$3:$BD$1004,"="&amp;$BD279,INDIRECT(ADDRESS(3,BK$2,1,1)):INDIRECT(ADDRESS(1004,BK$2,1,1))),"")</f>
        <v/>
      </c>
      <c r="BL279" t="str">
        <f ca="1">IF($BT279&lt;&gt;"",SUMIF($BD$3:$BD$1004,"="&amp;$BD279,INDIRECT(ADDRESS(3,BL$2,1,1)):INDIRECT(ADDRESS(1004,BL$2,1,1))),"")</f>
        <v/>
      </c>
      <c r="BM279" t="str">
        <f ca="1">IF($BT279&lt;&gt;"",SUMIF($BD$3:$BD$1004,"="&amp;$BD279,INDIRECT(ADDRESS(3,BM$2,1,1)):INDIRECT(ADDRESS(1004,BM$2,1,1))),"")</f>
        <v/>
      </c>
      <c r="BN279" t="str">
        <f ca="1">IF($BT279&lt;&gt;"",SUMIF($BD$3:$BD$1004,"="&amp;$BD279,INDIRECT(ADDRESS(3,BN$2,1,1)):INDIRECT(ADDRESS(1004,BN$2,1,1))),"")</f>
        <v/>
      </c>
      <c r="BO279" t="str">
        <f ca="1">IF($BT279&lt;&gt;"",SUMIF($BD$3:$BD$1004,"="&amp;$BD279,INDIRECT(ADDRESS(3,BO$2,1,1)):INDIRECT(ADDRESS(1004,BO$2,1,1))),"")</f>
        <v/>
      </c>
      <c r="BP279" t="str">
        <f ca="1">IF($BT279&lt;&gt;"",SUMIF($BD$3:$BD$1004,"="&amp;$BD279,INDIRECT(ADDRESS(3,BP$2,1,1)):INDIRECT(ADDRESS(1004,BP$2,1,1))),"")</f>
        <v/>
      </c>
      <c r="BQ279" t="str">
        <f ca="1">IF($BT279&lt;&gt;"",SUMIF($BD$3:$BD$1004,"="&amp;$BD279,INDIRECT(ADDRESS(3,BQ$2,1,1)):INDIRECT(ADDRESS(1004,BQ$2,1,1))),"")</f>
        <v/>
      </c>
      <c r="BR279" t="str">
        <f ca="1">IF($BT279&lt;&gt;"",SUMIF($BD$3:$BD$1004,"="&amp;$BD279,INDIRECT(ADDRESS(3,BR$2,1,1)):INDIRECT(ADDRESS(1004,BR$2,1,1))),"")</f>
        <v/>
      </c>
      <c r="BS279" t="str">
        <f>IF($A279&lt;&gt;"",VLOOKUP(TRUNC(MID($A279,1,2),0),Plano_Contas!$H$3:$J$103,3,TRUE),"")</f>
        <v/>
      </c>
      <c r="BT279" t="str">
        <f t="shared" si="17"/>
        <v/>
      </c>
      <c r="BV279">
        <f>Empresas!C279</f>
        <v>0</v>
      </c>
    </row>
    <row r="280" spans="1:74" ht="13.5" hidden="1" thickBot="1" x14ac:dyDescent="0.25">
      <c r="A280" s="89"/>
      <c r="B280" s="52" t="str">
        <f>IF($A280&lt;&gt;"",VLOOKUP(""&amp;$A280,Plano_Contas!$A$3:$F$1003,6,0),"")</f>
        <v/>
      </c>
      <c r="C280" s="91"/>
      <c r="D280" s="111"/>
      <c r="E280" s="112">
        <v>0</v>
      </c>
      <c r="F280" s="87"/>
      <c r="G280" s="85"/>
      <c r="H280" s="111"/>
      <c r="I280" s="112">
        <v>0</v>
      </c>
      <c r="J280" s="87"/>
      <c r="K280" s="85"/>
      <c r="L280" s="111"/>
      <c r="M280" s="112">
        <v>0</v>
      </c>
      <c r="N280" s="87"/>
      <c r="O280" s="85"/>
      <c r="P280" s="111"/>
      <c r="Q280" s="112">
        <v>0</v>
      </c>
      <c r="R280" s="87"/>
      <c r="S280" s="85"/>
      <c r="T280" s="111"/>
      <c r="U280" s="112">
        <v>0</v>
      </c>
      <c r="V280" s="87"/>
      <c r="W280" s="85"/>
      <c r="X280" s="111"/>
      <c r="Y280" s="112">
        <v>0</v>
      </c>
      <c r="Z280" s="87"/>
      <c r="AA280" s="85"/>
      <c r="AB280" s="111"/>
      <c r="AC280" s="112">
        <v>0</v>
      </c>
      <c r="AD280" s="87"/>
      <c r="AE280" s="85"/>
      <c r="AF280" s="111"/>
      <c r="AG280" s="112">
        <v>0</v>
      </c>
      <c r="AH280" s="87"/>
      <c r="AI280" s="85"/>
      <c r="AJ280" s="111"/>
      <c r="AK280" s="112">
        <v>0</v>
      </c>
      <c r="AL280" s="87"/>
      <c r="AM280" s="85"/>
      <c r="AN280" s="111"/>
      <c r="AO280" s="112">
        <v>0</v>
      </c>
      <c r="AP280" s="87"/>
      <c r="AQ280" s="85"/>
      <c r="AR280" s="111"/>
      <c r="AS280" s="112">
        <v>0</v>
      </c>
      <c r="AT280" s="87"/>
      <c r="AU280" s="85"/>
      <c r="AV280" s="111"/>
      <c r="AW280" s="112">
        <v>0</v>
      </c>
      <c r="AX280" s="87"/>
      <c r="AY280" s="85"/>
      <c r="AZ280" s="267">
        <f t="shared" si="18"/>
        <v>0</v>
      </c>
      <c r="BA280" s="88">
        <f t="shared" si="15"/>
        <v>0</v>
      </c>
      <c r="BC280">
        <f>IF($A280&lt;&gt;"",COUNTIF($BD$3:$BD280,$BD280),0)</f>
        <v>0</v>
      </c>
      <c r="BD280" t="str">
        <f>IF($A280&lt;&gt;"",VLOOKUP(TRUNC(MID($A280,1,2),0),Plano_Contas!$H$3:$J$103,2,TRUE),"")</f>
        <v/>
      </c>
      <c r="BE280" s="201" t="str">
        <f t="shared" si="16"/>
        <v/>
      </c>
      <c r="BF280" t="str">
        <f ca="1">IF($BT280&lt;&gt;"",SUMIF($BD$3:$BD$1004,"="&amp;$BD280,INDIRECT(ADDRESS(3,BF$2,1,1)):INDIRECT(ADDRESS(1004,BF$2,1,1))),"")</f>
        <v/>
      </c>
      <c r="BG280" t="str">
        <f ca="1">IF($BT280&lt;&gt;"",SUMIF($BD$3:$BD$1004,"="&amp;$BD280,INDIRECT(ADDRESS(3,BG$2,1,1)):INDIRECT(ADDRESS(1004,BG$2,1,1))),"")</f>
        <v/>
      </c>
      <c r="BH280" t="str">
        <f ca="1">IF($BT280&lt;&gt;"",SUMIF($BD$3:$BD$1004,"="&amp;$BD280,INDIRECT(ADDRESS(3,BH$2,1,1)):INDIRECT(ADDRESS(1004,BH$2,1,1))),"")</f>
        <v/>
      </c>
      <c r="BI280" t="str">
        <f ca="1">IF($BT280&lt;&gt;"",SUMIF($BD$3:$BD$1004,"="&amp;$BD280,INDIRECT(ADDRESS(3,BI$2,1,1)):INDIRECT(ADDRESS(1004,BI$2,1,1))),"")</f>
        <v/>
      </c>
      <c r="BJ280" t="str">
        <f ca="1">IF($BT280&lt;&gt;"",SUMIF($BD$3:$BD$1004,"="&amp;$BD280,INDIRECT(ADDRESS(3,BJ$2,1,1)):INDIRECT(ADDRESS(1004,BJ$2,1,1))),"")</f>
        <v/>
      </c>
      <c r="BK280" t="str">
        <f ca="1">IF($BT280&lt;&gt;"",SUMIF($BD$3:$BD$1004,"="&amp;$BD280,INDIRECT(ADDRESS(3,BK$2,1,1)):INDIRECT(ADDRESS(1004,BK$2,1,1))),"")</f>
        <v/>
      </c>
      <c r="BL280" t="str">
        <f ca="1">IF($BT280&lt;&gt;"",SUMIF($BD$3:$BD$1004,"="&amp;$BD280,INDIRECT(ADDRESS(3,BL$2,1,1)):INDIRECT(ADDRESS(1004,BL$2,1,1))),"")</f>
        <v/>
      </c>
      <c r="BM280" t="str">
        <f ca="1">IF($BT280&lt;&gt;"",SUMIF($BD$3:$BD$1004,"="&amp;$BD280,INDIRECT(ADDRESS(3,BM$2,1,1)):INDIRECT(ADDRESS(1004,BM$2,1,1))),"")</f>
        <v/>
      </c>
      <c r="BN280" t="str">
        <f ca="1">IF($BT280&lt;&gt;"",SUMIF($BD$3:$BD$1004,"="&amp;$BD280,INDIRECT(ADDRESS(3,BN$2,1,1)):INDIRECT(ADDRESS(1004,BN$2,1,1))),"")</f>
        <v/>
      </c>
      <c r="BO280" t="str">
        <f ca="1">IF($BT280&lt;&gt;"",SUMIF($BD$3:$BD$1004,"="&amp;$BD280,INDIRECT(ADDRESS(3,BO$2,1,1)):INDIRECT(ADDRESS(1004,BO$2,1,1))),"")</f>
        <v/>
      </c>
      <c r="BP280" t="str">
        <f ca="1">IF($BT280&lt;&gt;"",SUMIF($BD$3:$BD$1004,"="&amp;$BD280,INDIRECT(ADDRESS(3,BP$2,1,1)):INDIRECT(ADDRESS(1004,BP$2,1,1))),"")</f>
        <v/>
      </c>
      <c r="BQ280" t="str">
        <f ca="1">IF($BT280&lt;&gt;"",SUMIF($BD$3:$BD$1004,"="&amp;$BD280,INDIRECT(ADDRESS(3,BQ$2,1,1)):INDIRECT(ADDRESS(1004,BQ$2,1,1))),"")</f>
        <v/>
      </c>
      <c r="BR280" t="str">
        <f ca="1">IF($BT280&lt;&gt;"",SUMIF($BD$3:$BD$1004,"="&amp;$BD280,INDIRECT(ADDRESS(3,BR$2,1,1)):INDIRECT(ADDRESS(1004,BR$2,1,1))),"")</f>
        <v/>
      </c>
      <c r="BS280" t="str">
        <f>IF($A280&lt;&gt;"",VLOOKUP(TRUNC(MID($A280,1,2),0),Plano_Contas!$H$3:$J$103,3,TRUE),"")</f>
        <v/>
      </c>
      <c r="BT280" t="str">
        <f t="shared" si="17"/>
        <v/>
      </c>
      <c r="BV280">
        <f>Empresas!C280</f>
        <v>0</v>
      </c>
    </row>
    <row r="281" spans="1:74" ht="13.5" hidden="1" thickBot="1" x14ac:dyDescent="0.25">
      <c r="A281" s="89"/>
      <c r="B281" s="52" t="str">
        <f>IF($A281&lt;&gt;"",VLOOKUP(""&amp;$A281,Plano_Contas!$A$3:$F$1003,6,0),"")</f>
        <v/>
      </c>
      <c r="C281" s="91"/>
      <c r="D281" s="111"/>
      <c r="E281" s="112">
        <v>0</v>
      </c>
      <c r="F281" s="87"/>
      <c r="G281" s="85"/>
      <c r="H281" s="111"/>
      <c r="I281" s="112">
        <v>0</v>
      </c>
      <c r="J281" s="87"/>
      <c r="K281" s="85"/>
      <c r="L281" s="111"/>
      <c r="M281" s="112">
        <v>0</v>
      </c>
      <c r="N281" s="87"/>
      <c r="O281" s="85"/>
      <c r="P281" s="111"/>
      <c r="Q281" s="112">
        <v>0</v>
      </c>
      <c r="R281" s="87"/>
      <c r="S281" s="85"/>
      <c r="T281" s="111"/>
      <c r="U281" s="112">
        <v>0</v>
      </c>
      <c r="V281" s="87"/>
      <c r="W281" s="85"/>
      <c r="X281" s="111"/>
      <c r="Y281" s="112">
        <v>0</v>
      </c>
      <c r="Z281" s="87"/>
      <c r="AA281" s="85"/>
      <c r="AB281" s="111"/>
      <c r="AC281" s="112">
        <v>0</v>
      </c>
      <c r="AD281" s="87"/>
      <c r="AE281" s="85"/>
      <c r="AF281" s="111"/>
      <c r="AG281" s="112">
        <v>0</v>
      </c>
      <c r="AH281" s="87"/>
      <c r="AI281" s="85"/>
      <c r="AJ281" s="111"/>
      <c r="AK281" s="112">
        <v>0</v>
      </c>
      <c r="AL281" s="87"/>
      <c r="AM281" s="85"/>
      <c r="AN281" s="111"/>
      <c r="AO281" s="112">
        <v>0</v>
      </c>
      <c r="AP281" s="87"/>
      <c r="AQ281" s="85"/>
      <c r="AR281" s="111"/>
      <c r="AS281" s="112">
        <v>0</v>
      </c>
      <c r="AT281" s="87"/>
      <c r="AU281" s="85"/>
      <c r="AV281" s="111"/>
      <c r="AW281" s="112">
        <v>0</v>
      </c>
      <c r="AX281" s="87"/>
      <c r="AY281" s="85"/>
      <c r="AZ281" s="267">
        <f t="shared" si="18"/>
        <v>0</v>
      </c>
      <c r="BA281" s="88">
        <f t="shared" si="15"/>
        <v>0</v>
      </c>
      <c r="BC281">
        <f>IF($A281&lt;&gt;"",COUNTIF($BD$3:$BD281,$BD281),0)</f>
        <v>0</v>
      </c>
      <c r="BD281" t="str">
        <f>IF($A281&lt;&gt;"",VLOOKUP(TRUNC(MID($A281,1,2),0),Plano_Contas!$H$3:$J$103,2,TRUE),"")</f>
        <v/>
      </c>
      <c r="BE281" s="201" t="str">
        <f t="shared" si="16"/>
        <v/>
      </c>
      <c r="BF281" t="str">
        <f ca="1">IF($BT281&lt;&gt;"",SUMIF($BD$3:$BD$1004,"="&amp;$BD281,INDIRECT(ADDRESS(3,BF$2,1,1)):INDIRECT(ADDRESS(1004,BF$2,1,1))),"")</f>
        <v/>
      </c>
      <c r="BG281" t="str">
        <f ca="1">IF($BT281&lt;&gt;"",SUMIF($BD$3:$BD$1004,"="&amp;$BD281,INDIRECT(ADDRESS(3,BG$2,1,1)):INDIRECT(ADDRESS(1004,BG$2,1,1))),"")</f>
        <v/>
      </c>
      <c r="BH281" t="str">
        <f ca="1">IF($BT281&lt;&gt;"",SUMIF($BD$3:$BD$1004,"="&amp;$BD281,INDIRECT(ADDRESS(3,BH$2,1,1)):INDIRECT(ADDRESS(1004,BH$2,1,1))),"")</f>
        <v/>
      </c>
      <c r="BI281" t="str">
        <f ca="1">IF($BT281&lt;&gt;"",SUMIF($BD$3:$BD$1004,"="&amp;$BD281,INDIRECT(ADDRESS(3,BI$2,1,1)):INDIRECT(ADDRESS(1004,BI$2,1,1))),"")</f>
        <v/>
      </c>
      <c r="BJ281" t="str">
        <f ca="1">IF($BT281&lt;&gt;"",SUMIF($BD$3:$BD$1004,"="&amp;$BD281,INDIRECT(ADDRESS(3,BJ$2,1,1)):INDIRECT(ADDRESS(1004,BJ$2,1,1))),"")</f>
        <v/>
      </c>
      <c r="BK281" t="str">
        <f ca="1">IF($BT281&lt;&gt;"",SUMIF($BD$3:$BD$1004,"="&amp;$BD281,INDIRECT(ADDRESS(3,BK$2,1,1)):INDIRECT(ADDRESS(1004,BK$2,1,1))),"")</f>
        <v/>
      </c>
      <c r="BL281" t="str">
        <f ca="1">IF($BT281&lt;&gt;"",SUMIF($BD$3:$BD$1004,"="&amp;$BD281,INDIRECT(ADDRESS(3,BL$2,1,1)):INDIRECT(ADDRESS(1004,BL$2,1,1))),"")</f>
        <v/>
      </c>
      <c r="BM281" t="str">
        <f ca="1">IF($BT281&lt;&gt;"",SUMIF($BD$3:$BD$1004,"="&amp;$BD281,INDIRECT(ADDRESS(3,BM$2,1,1)):INDIRECT(ADDRESS(1004,BM$2,1,1))),"")</f>
        <v/>
      </c>
      <c r="BN281" t="str">
        <f ca="1">IF($BT281&lt;&gt;"",SUMIF($BD$3:$BD$1004,"="&amp;$BD281,INDIRECT(ADDRESS(3,BN$2,1,1)):INDIRECT(ADDRESS(1004,BN$2,1,1))),"")</f>
        <v/>
      </c>
      <c r="BO281" t="str">
        <f ca="1">IF($BT281&lt;&gt;"",SUMIF($BD$3:$BD$1004,"="&amp;$BD281,INDIRECT(ADDRESS(3,BO$2,1,1)):INDIRECT(ADDRESS(1004,BO$2,1,1))),"")</f>
        <v/>
      </c>
      <c r="BP281" t="str">
        <f ca="1">IF($BT281&lt;&gt;"",SUMIF($BD$3:$BD$1004,"="&amp;$BD281,INDIRECT(ADDRESS(3,BP$2,1,1)):INDIRECT(ADDRESS(1004,BP$2,1,1))),"")</f>
        <v/>
      </c>
      <c r="BQ281" t="str">
        <f ca="1">IF($BT281&lt;&gt;"",SUMIF($BD$3:$BD$1004,"="&amp;$BD281,INDIRECT(ADDRESS(3,BQ$2,1,1)):INDIRECT(ADDRESS(1004,BQ$2,1,1))),"")</f>
        <v/>
      </c>
      <c r="BR281" t="str">
        <f ca="1">IF($BT281&lt;&gt;"",SUMIF($BD$3:$BD$1004,"="&amp;$BD281,INDIRECT(ADDRESS(3,BR$2,1,1)):INDIRECT(ADDRESS(1004,BR$2,1,1))),"")</f>
        <v/>
      </c>
      <c r="BS281" t="str">
        <f>IF($A281&lt;&gt;"",VLOOKUP(TRUNC(MID($A281,1,2),0),Plano_Contas!$H$3:$J$103,3,TRUE),"")</f>
        <v/>
      </c>
      <c r="BT281" t="str">
        <f t="shared" si="17"/>
        <v/>
      </c>
      <c r="BV281">
        <f>Empresas!C281</f>
        <v>0</v>
      </c>
    </row>
    <row r="282" spans="1:74" ht="13.5" hidden="1" thickBot="1" x14ac:dyDescent="0.25">
      <c r="A282" s="89"/>
      <c r="B282" s="52" t="str">
        <f>IF($A282&lt;&gt;"",VLOOKUP(""&amp;$A282,Plano_Contas!$A$3:$F$1003,6,0),"")</f>
        <v/>
      </c>
      <c r="C282" s="91"/>
      <c r="D282" s="111"/>
      <c r="E282" s="112">
        <v>0</v>
      </c>
      <c r="F282" s="87"/>
      <c r="G282" s="85"/>
      <c r="H282" s="111"/>
      <c r="I282" s="112">
        <v>0</v>
      </c>
      <c r="J282" s="87"/>
      <c r="K282" s="85"/>
      <c r="L282" s="111"/>
      <c r="M282" s="112">
        <v>0</v>
      </c>
      <c r="N282" s="87"/>
      <c r="O282" s="85"/>
      <c r="P282" s="111"/>
      <c r="Q282" s="112">
        <v>0</v>
      </c>
      <c r="R282" s="87"/>
      <c r="S282" s="85"/>
      <c r="T282" s="111"/>
      <c r="U282" s="112">
        <v>0</v>
      </c>
      <c r="V282" s="87"/>
      <c r="W282" s="85"/>
      <c r="X282" s="111"/>
      <c r="Y282" s="112">
        <v>0</v>
      </c>
      <c r="Z282" s="87"/>
      <c r="AA282" s="85"/>
      <c r="AB282" s="111"/>
      <c r="AC282" s="112">
        <v>0</v>
      </c>
      <c r="AD282" s="87"/>
      <c r="AE282" s="85"/>
      <c r="AF282" s="111"/>
      <c r="AG282" s="112">
        <v>0</v>
      </c>
      <c r="AH282" s="87"/>
      <c r="AI282" s="85"/>
      <c r="AJ282" s="111"/>
      <c r="AK282" s="112">
        <v>0</v>
      </c>
      <c r="AL282" s="87"/>
      <c r="AM282" s="85"/>
      <c r="AN282" s="111"/>
      <c r="AO282" s="112">
        <v>0</v>
      </c>
      <c r="AP282" s="87"/>
      <c r="AQ282" s="85"/>
      <c r="AR282" s="111"/>
      <c r="AS282" s="112">
        <v>0</v>
      </c>
      <c r="AT282" s="87"/>
      <c r="AU282" s="85"/>
      <c r="AV282" s="111"/>
      <c r="AW282" s="112">
        <v>0</v>
      </c>
      <c r="AX282" s="87"/>
      <c r="AY282" s="85"/>
      <c r="AZ282" s="267">
        <f t="shared" si="18"/>
        <v>0</v>
      </c>
      <c r="BA282" s="88">
        <f t="shared" si="15"/>
        <v>0</v>
      </c>
      <c r="BC282">
        <f>IF($A282&lt;&gt;"",COUNTIF($BD$3:$BD282,$BD282),0)</f>
        <v>0</v>
      </c>
      <c r="BD282" t="str">
        <f>IF($A282&lt;&gt;"",VLOOKUP(TRUNC(MID($A282,1,2),0),Plano_Contas!$H$3:$J$103,2,TRUE),"")</f>
        <v/>
      </c>
      <c r="BE282" s="201" t="str">
        <f t="shared" si="16"/>
        <v/>
      </c>
      <c r="BF282" t="str">
        <f ca="1">IF($BT282&lt;&gt;"",SUMIF($BD$3:$BD$1004,"="&amp;$BD282,INDIRECT(ADDRESS(3,BF$2,1,1)):INDIRECT(ADDRESS(1004,BF$2,1,1))),"")</f>
        <v/>
      </c>
      <c r="BG282" t="str">
        <f ca="1">IF($BT282&lt;&gt;"",SUMIF($BD$3:$BD$1004,"="&amp;$BD282,INDIRECT(ADDRESS(3,BG$2,1,1)):INDIRECT(ADDRESS(1004,BG$2,1,1))),"")</f>
        <v/>
      </c>
      <c r="BH282" t="str">
        <f ca="1">IF($BT282&lt;&gt;"",SUMIF($BD$3:$BD$1004,"="&amp;$BD282,INDIRECT(ADDRESS(3,BH$2,1,1)):INDIRECT(ADDRESS(1004,BH$2,1,1))),"")</f>
        <v/>
      </c>
      <c r="BI282" t="str">
        <f ca="1">IF($BT282&lt;&gt;"",SUMIF($BD$3:$BD$1004,"="&amp;$BD282,INDIRECT(ADDRESS(3,BI$2,1,1)):INDIRECT(ADDRESS(1004,BI$2,1,1))),"")</f>
        <v/>
      </c>
      <c r="BJ282" t="str">
        <f ca="1">IF($BT282&lt;&gt;"",SUMIF($BD$3:$BD$1004,"="&amp;$BD282,INDIRECT(ADDRESS(3,BJ$2,1,1)):INDIRECT(ADDRESS(1004,BJ$2,1,1))),"")</f>
        <v/>
      </c>
      <c r="BK282" t="str">
        <f ca="1">IF($BT282&lt;&gt;"",SUMIF($BD$3:$BD$1004,"="&amp;$BD282,INDIRECT(ADDRESS(3,BK$2,1,1)):INDIRECT(ADDRESS(1004,BK$2,1,1))),"")</f>
        <v/>
      </c>
      <c r="BL282" t="str">
        <f ca="1">IF($BT282&lt;&gt;"",SUMIF($BD$3:$BD$1004,"="&amp;$BD282,INDIRECT(ADDRESS(3,BL$2,1,1)):INDIRECT(ADDRESS(1004,BL$2,1,1))),"")</f>
        <v/>
      </c>
      <c r="BM282" t="str">
        <f ca="1">IF($BT282&lt;&gt;"",SUMIF($BD$3:$BD$1004,"="&amp;$BD282,INDIRECT(ADDRESS(3,BM$2,1,1)):INDIRECT(ADDRESS(1004,BM$2,1,1))),"")</f>
        <v/>
      </c>
      <c r="BN282" t="str">
        <f ca="1">IF($BT282&lt;&gt;"",SUMIF($BD$3:$BD$1004,"="&amp;$BD282,INDIRECT(ADDRESS(3,BN$2,1,1)):INDIRECT(ADDRESS(1004,BN$2,1,1))),"")</f>
        <v/>
      </c>
      <c r="BO282" t="str">
        <f ca="1">IF($BT282&lt;&gt;"",SUMIF($BD$3:$BD$1004,"="&amp;$BD282,INDIRECT(ADDRESS(3,BO$2,1,1)):INDIRECT(ADDRESS(1004,BO$2,1,1))),"")</f>
        <v/>
      </c>
      <c r="BP282" t="str">
        <f ca="1">IF($BT282&lt;&gt;"",SUMIF($BD$3:$BD$1004,"="&amp;$BD282,INDIRECT(ADDRESS(3,BP$2,1,1)):INDIRECT(ADDRESS(1004,BP$2,1,1))),"")</f>
        <v/>
      </c>
      <c r="BQ282" t="str">
        <f ca="1">IF($BT282&lt;&gt;"",SUMIF($BD$3:$BD$1004,"="&amp;$BD282,INDIRECT(ADDRESS(3,BQ$2,1,1)):INDIRECT(ADDRESS(1004,BQ$2,1,1))),"")</f>
        <v/>
      </c>
      <c r="BR282" t="str">
        <f ca="1">IF($BT282&lt;&gt;"",SUMIF($BD$3:$BD$1004,"="&amp;$BD282,INDIRECT(ADDRESS(3,BR$2,1,1)):INDIRECT(ADDRESS(1004,BR$2,1,1))),"")</f>
        <v/>
      </c>
      <c r="BS282" t="str">
        <f>IF($A282&lt;&gt;"",VLOOKUP(TRUNC(MID($A282,1,2),0),Plano_Contas!$H$3:$J$103,3,TRUE),"")</f>
        <v/>
      </c>
      <c r="BT282" t="str">
        <f t="shared" si="17"/>
        <v/>
      </c>
      <c r="BV282">
        <f>Empresas!C282</f>
        <v>0</v>
      </c>
    </row>
    <row r="283" spans="1:74" ht="13.5" hidden="1" thickBot="1" x14ac:dyDescent="0.25">
      <c r="A283" s="89"/>
      <c r="B283" s="52" t="str">
        <f>IF($A283&lt;&gt;"",VLOOKUP(""&amp;$A283,Plano_Contas!$A$3:$F$1003,6,0),"")</f>
        <v/>
      </c>
      <c r="C283" s="91"/>
      <c r="D283" s="111"/>
      <c r="E283" s="112">
        <v>0</v>
      </c>
      <c r="F283" s="87"/>
      <c r="G283" s="85"/>
      <c r="H283" s="111"/>
      <c r="I283" s="112">
        <v>0</v>
      </c>
      <c r="J283" s="87"/>
      <c r="K283" s="85"/>
      <c r="L283" s="111"/>
      <c r="M283" s="112">
        <v>0</v>
      </c>
      <c r="N283" s="87"/>
      <c r="O283" s="85"/>
      <c r="P283" s="111"/>
      <c r="Q283" s="112">
        <v>0</v>
      </c>
      <c r="R283" s="87"/>
      <c r="S283" s="85"/>
      <c r="T283" s="111"/>
      <c r="U283" s="112">
        <v>0</v>
      </c>
      <c r="V283" s="87"/>
      <c r="W283" s="85"/>
      <c r="X283" s="111"/>
      <c r="Y283" s="112">
        <v>0</v>
      </c>
      <c r="Z283" s="87"/>
      <c r="AA283" s="85"/>
      <c r="AB283" s="111"/>
      <c r="AC283" s="112">
        <v>0</v>
      </c>
      <c r="AD283" s="87"/>
      <c r="AE283" s="85"/>
      <c r="AF283" s="111"/>
      <c r="AG283" s="112">
        <v>0</v>
      </c>
      <c r="AH283" s="87"/>
      <c r="AI283" s="85"/>
      <c r="AJ283" s="111"/>
      <c r="AK283" s="112">
        <v>0</v>
      </c>
      <c r="AL283" s="87"/>
      <c r="AM283" s="85"/>
      <c r="AN283" s="111"/>
      <c r="AO283" s="112">
        <v>0</v>
      </c>
      <c r="AP283" s="87"/>
      <c r="AQ283" s="85"/>
      <c r="AR283" s="111"/>
      <c r="AS283" s="112">
        <v>0</v>
      </c>
      <c r="AT283" s="87"/>
      <c r="AU283" s="85"/>
      <c r="AV283" s="111"/>
      <c r="AW283" s="112">
        <v>0</v>
      </c>
      <c r="AX283" s="87"/>
      <c r="AY283" s="85"/>
      <c r="AZ283" s="267">
        <f t="shared" si="18"/>
        <v>0</v>
      </c>
      <c r="BA283" s="88">
        <f t="shared" si="15"/>
        <v>0</v>
      </c>
      <c r="BC283">
        <f>IF($A283&lt;&gt;"",COUNTIF($BD$3:$BD283,$BD283),0)</f>
        <v>0</v>
      </c>
      <c r="BD283" t="str">
        <f>IF($A283&lt;&gt;"",VLOOKUP(TRUNC(MID($A283,1,2),0),Plano_Contas!$H$3:$J$103,2,TRUE),"")</f>
        <v/>
      </c>
      <c r="BE283" s="201" t="str">
        <f t="shared" si="16"/>
        <v/>
      </c>
      <c r="BF283" t="str">
        <f ca="1">IF($BT283&lt;&gt;"",SUMIF($BD$3:$BD$1004,"="&amp;$BD283,INDIRECT(ADDRESS(3,BF$2,1,1)):INDIRECT(ADDRESS(1004,BF$2,1,1))),"")</f>
        <v/>
      </c>
      <c r="BG283" t="str">
        <f ca="1">IF($BT283&lt;&gt;"",SUMIF($BD$3:$BD$1004,"="&amp;$BD283,INDIRECT(ADDRESS(3,BG$2,1,1)):INDIRECT(ADDRESS(1004,BG$2,1,1))),"")</f>
        <v/>
      </c>
      <c r="BH283" t="str">
        <f ca="1">IF($BT283&lt;&gt;"",SUMIF($BD$3:$BD$1004,"="&amp;$BD283,INDIRECT(ADDRESS(3,BH$2,1,1)):INDIRECT(ADDRESS(1004,BH$2,1,1))),"")</f>
        <v/>
      </c>
      <c r="BI283" t="str">
        <f ca="1">IF($BT283&lt;&gt;"",SUMIF($BD$3:$BD$1004,"="&amp;$BD283,INDIRECT(ADDRESS(3,BI$2,1,1)):INDIRECT(ADDRESS(1004,BI$2,1,1))),"")</f>
        <v/>
      </c>
      <c r="BJ283" t="str">
        <f ca="1">IF($BT283&lt;&gt;"",SUMIF($BD$3:$BD$1004,"="&amp;$BD283,INDIRECT(ADDRESS(3,BJ$2,1,1)):INDIRECT(ADDRESS(1004,BJ$2,1,1))),"")</f>
        <v/>
      </c>
      <c r="BK283" t="str">
        <f ca="1">IF($BT283&lt;&gt;"",SUMIF($BD$3:$BD$1004,"="&amp;$BD283,INDIRECT(ADDRESS(3,BK$2,1,1)):INDIRECT(ADDRESS(1004,BK$2,1,1))),"")</f>
        <v/>
      </c>
      <c r="BL283" t="str">
        <f ca="1">IF($BT283&lt;&gt;"",SUMIF($BD$3:$BD$1004,"="&amp;$BD283,INDIRECT(ADDRESS(3,BL$2,1,1)):INDIRECT(ADDRESS(1004,BL$2,1,1))),"")</f>
        <v/>
      </c>
      <c r="BM283" t="str">
        <f ca="1">IF($BT283&lt;&gt;"",SUMIF($BD$3:$BD$1004,"="&amp;$BD283,INDIRECT(ADDRESS(3,BM$2,1,1)):INDIRECT(ADDRESS(1004,BM$2,1,1))),"")</f>
        <v/>
      </c>
      <c r="BN283" t="str">
        <f ca="1">IF($BT283&lt;&gt;"",SUMIF($BD$3:$BD$1004,"="&amp;$BD283,INDIRECT(ADDRESS(3,BN$2,1,1)):INDIRECT(ADDRESS(1004,BN$2,1,1))),"")</f>
        <v/>
      </c>
      <c r="BO283" t="str">
        <f ca="1">IF($BT283&lt;&gt;"",SUMIF($BD$3:$BD$1004,"="&amp;$BD283,INDIRECT(ADDRESS(3,BO$2,1,1)):INDIRECT(ADDRESS(1004,BO$2,1,1))),"")</f>
        <v/>
      </c>
      <c r="BP283" t="str">
        <f ca="1">IF($BT283&lt;&gt;"",SUMIF($BD$3:$BD$1004,"="&amp;$BD283,INDIRECT(ADDRESS(3,BP$2,1,1)):INDIRECT(ADDRESS(1004,BP$2,1,1))),"")</f>
        <v/>
      </c>
      <c r="BQ283" t="str">
        <f ca="1">IF($BT283&lt;&gt;"",SUMIF($BD$3:$BD$1004,"="&amp;$BD283,INDIRECT(ADDRESS(3,BQ$2,1,1)):INDIRECT(ADDRESS(1004,BQ$2,1,1))),"")</f>
        <v/>
      </c>
      <c r="BR283" t="str">
        <f ca="1">IF($BT283&lt;&gt;"",SUMIF($BD$3:$BD$1004,"="&amp;$BD283,INDIRECT(ADDRESS(3,BR$2,1,1)):INDIRECT(ADDRESS(1004,BR$2,1,1))),"")</f>
        <v/>
      </c>
      <c r="BS283" t="str">
        <f>IF($A283&lt;&gt;"",VLOOKUP(TRUNC(MID($A283,1,2),0),Plano_Contas!$H$3:$J$103,3,TRUE),"")</f>
        <v/>
      </c>
      <c r="BT283" t="str">
        <f t="shared" si="17"/>
        <v/>
      </c>
      <c r="BV283">
        <f>Empresas!C283</f>
        <v>0</v>
      </c>
    </row>
    <row r="284" spans="1:74" ht="13.5" hidden="1" thickBot="1" x14ac:dyDescent="0.25">
      <c r="A284" s="89"/>
      <c r="B284" s="52" t="str">
        <f>IF($A284&lt;&gt;"",VLOOKUP(""&amp;$A284,Plano_Contas!$A$3:$F$1003,6,0),"")</f>
        <v/>
      </c>
      <c r="C284" s="91"/>
      <c r="D284" s="111"/>
      <c r="E284" s="112">
        <v>0</v>
      </c>
      <c r="F284" s="87"/>
      <c r="G284" s="85"/>
      <c r="H284" s="111"/>
      <c r="I284" s="112">
        <v>0</v>
      </c>
      <c r="J284" s="87"/>
      <c r="K284" s="85"/>
      <c r="L284" s="111"/>
      <c r="M284" s="112">
        <v>0</v>
      </c>
      <c r="N284" s="87"/>
      <c r="O284" s="85"/>
      <c r="P284" s="111"/>
      <c r="Q284" s="112">
        <v>0</v>
      </c>
      <c r="R284" s="87"/>
      <c r="S284" s="85"/>
      <c r="T284" s="111"/>
      <c r="U284" s="112">
        <v>0</v>
      </c>
      <c r="V284" s="87"/>
      <c r="W284" s="85"/>
      <c r="X284" s="111"/>
      <c r="Y284" s="112">
        <v>0</v>
      </c>
      <c r="Z284" s="87"/>
      <c r="AA284" s="85"/>
      <c r="AB284" s="111"/>
      <c r="AC284" s="112">
        <v>0</v>
      </c>
      <c r="AD284" s="87"/>
      <c r="AE284" s="85"/>
      <c r="AF284" s="111"/>
      <c r="AG284" s="112">
        <v>0</v>
      </c>
      <c r="AH284" s="87"/>
      <c r="AI284" s="85"/>
      <c r="AJ284" s="111"/>
      <c r="AK284" s="112">
        <v>0</v>
      </c>
      <c r="AL284" s="87"/>
      <c r="AM284" s="85"/>
      <c r="AN284" s="111"/>
      <c r="AO284" s="112">
        <v>0</v>
      </c>
      <c r="AP284" s="87"/>
      <c r="AQ284" s="85"/>
      <c r="AR284" s="111"/>
      <c r="AS284" s="112">
        <v>0</v>
      </c>
      <c r="AT284" s="87"/>
      <c r="AU284" s="85"/>
      <c r="AV284" s="111"/>
      <c r="AW284" s="112">
        <v>0</v>
      </c>
      <c r="AX284" s="87"/>
      <c r="AY284" s="85"/>
      <c r="AZ284" s="267">
        <f t="shared" si="18"/>
        <v>0</v>
      </c>
      <c r="BA284" s="88">
        <f t="shared" si="15"/>
        <v>0</v>
      </c>
      <c r="BC284">
        <f>IF($A284&lt;&gt;"",COUNTIF($BD$3:$BD284,$BD284),0)</f>
        <v>0</v>
      </c>
      <c r="BD284" t="str">
        <f>IF($A284&lt;&gt;"",VLOOKUP(TRUNC(MID($A284,1,2),0),Plano_Contas!$H$3:$J$103,2,TRUE),"")</f>
        <v/>
      </c>
      <c r="BE284" s="201" t="str">
        <f t="shared" si="16"/>
        <v/>
      </c>
      <c r="BF284" t="str">
        <f ca="1">IF($BT284&lt;&gt;"",SUMIF($BD$3:$BD$1004,"="&amp;$BD284,INDIRECT(ADDRESS(3,BF$2,1,1)):INDIRECT(ADDRESS(1004,BF$2,1,1))),"")</f>
        <v/>
      </c>
      <c r="BG284" t="str">
        <f ca="1">IF($BT284&lt;&gt;"",SUMIF($BD$3:$BD$1004,"="&amp;$BD284,INDIRECT(ADDRESS(3,BG$2,1,1)):INDIRECT(ADDRESS(1004,BG$2,1,1))),"")</f>
        <v/>
      </c>
      <c r="BH284" t="str">
        <f ca="1">IF($BT284&lt;&gt;"",SUMIF($BD$3:$BD$1004,"="&amp;$BD284,INDIRECT(ADDRESS(3,BH$2,1,1)):INDIRECT(ADDRESS(1004,BH$2,1,1))),"")</f>
        <v/>
      </c>
      <c r="BI284" t="str">
        <f ca="1">IF($BT284&lt;&gt;"",SUMIF($BD$3:$BD$1004,"="&amp;$BD284,INDIRECT(ADDRESS(3,BI$2,1,1)):INDIRECT(ADDRESS(1004,BI$2,1,1))),"")</f>
        <v/>
      </c>
      <c r="BJ284" t="str">
        <f ca="1">IF($BT284&lt;&gt;"",SUMIF($BD$3:$BD$1004,"="&amp;$BD284,INDIRECT(ADDRESS(3,BJ$2,1,1)):INDIRECT(ADDRESS(1004,BJ$2,1,1))),"")</f>
        <v/>
      </c>
      <c r="BK284" t="str">
        <f ca="1">IF($BT284&lt;&gt;"",SUMIF($BD$3:$BD$1004,"="&amp;$BD284,INDIRECT(ADDRESS(3,BK$2,1,1)):INDIRECT(ADDRESS(1004,BK$2,1,1))),"")</f>
        <v/>
      </c>
      <c r="BL284" t="str">
        <f ca="1">IF($BT284&lt;&gt;"",SUMIF($BD$3:$BD$1004,"="&amp;$BD284,INDIRECT(ADDRESS(3,BL$2,1,1)):INDIRECT(ADDRESS(1004,BL$2,1,1))),"")</f>
        <v/>
      </c>
      <c r="BM284" t="str">
        <f ca="1">IF($BT284&lt;&gt;"",SUMIF($BD$3:$BD$1004,"="&amp;$BD284,INDIRECT(ADDRESS(3,BM$2,1,1)):INDIRECT(ADDRESS(1004,BM$2,1,1))),"")</f>
        <v/>
      </c>
      <c r="BN284" t="str">
        <f ca="1">IF($BT284&lt;&gt;"",SUMIF($BD$3:$BD$1004,"="&amp;$BD284,INDIRECT(ADDRESS(3,BN$2,1,1)):INDIRECT(ADDRESS(1004,BN$2,1,1))),"")</f>
        <v/>
      </c>
      <c r="BO284" t="str">
        <f ca="1">IF($BT284&lt;&gt;"",SUMIF($BD$3:$BD$1004,"="&amp;$BD284,INDIRECT(ADDRESS(3,BO$2,1,1)):INDIRECT(ADDRESS(1004,BO$2,1,1))),"")</f>
        <v/>
      </c>
      <c r="BP284" t="str">
        <f ca="1">IF($BT284&lt;&gt;"",SUMIF($BD$3:$BD$1004,"="&amp;$BD284,INDIRECT(ADDRESS(3,BP$2,1,1)):INDIRECT(ADDRESS(1004,BP$2,1,1))),"")</f>
        <v/>
      </c>
      <c r="BQ284" t="str">
        <f ca="1">IF($BT284&lt;&gt;"",SUMIF($BD$3:$BD$1004,"="&amp;$BD284,INDIRECT(ADDRESS(3,BQ$2,1,1)):INDIRECT(ADDRESS(1004,BQ$2,1,1))),"")</f>
        <v/>
      </c>
      <c r="BR284" t="str">
        <f ca="1">IF($BT284&lt;&gt;"",SUMIF($BD$3:$BD$1004,"="&amp;$BD284,INDIRECT(ADDRESS(3,BR$2,1,1)):INDIRECT(ADDRESS(1004,BR$2,1,1))),"")</f>
        <v/>
      </c>
      <c r="BS284" t="str">
        <f>IF($A284&lt;&gt;"",VLOOKUP(TRUNC(MID($A284,1,2),0),Plano_Contas!$H$3:$J$103,3,TRUE),"")</f>
        <v/>
      </c>
      <c r="BT284" t="str">
        <f t="shared" si="17"/>
        <v/>
      </c>
      <c r="BV284">
        <f>Empresas!C284</f>
        <v>0</v>
      </c>
    </row>
    <row r="285" spans="1:74" ht="13.5" hidden="1" thickBot="1" x14ac:dyDescent="0.25">
      <c r="A285" s="89"/>
      <c r="B285" s="52" t="str">
        <f>IF($A285&lt;&gt;"",VLOOKUP(""&amp;$A285,Plano_Contas!$A$3:$F$1003,6,0),"")</f>
        <v/>
      </c>
      <c r="C285" s="91"/>
      <c r="D285" s="111"/>
      <c r="E285" s="112">
        <v>0</v>
      </c>
      <c r="F285" s="87"/>
      <c r="G285" s="85"/>
      <c r="H285" s="111"/>
      <c r="I285" s="112">
        <v>0</v>
      </c>
      <c r="J285" s="87"/>
      <c r="K285" s="85"/>
      <c r="L285" s="111"/>
      <c r="M285" s="112">
        <v>0</v>
      </c>
      <c r="N285" s="87"/>
      <c r="O285" s="85"/>
      <c r="P285" s="111"/>
      <c r="Q285" s="112">
        <v>0</v>
      </c>
      <c r="R285" s="87"/>
      <c r="S285" s="85"/>
      <c r="T285" s="111"/>
      <c r="U285" s="112">
        <v>0</v>
      </c>
      <c r="V285" s="87"/>
      <c r="W285" s="85"/>
      <c r="X285" s="111"/>
      <c r="Y285" s="112">
        <v>0</v>
      </c>
      <c r="Z285" s="87"/>
      <c r="AA285" s="85"/>
      <c r="AB285" s="111"/>
      <c r="AC285" s="112">
        <v>0</v>
      </c>
      <c r="AD285" s="87"/>
      <c r="AE285" s="85"/>
      <c r="AF285" s="111"/>
      <c r="AG285" s="112">
        <v>0</v>
      </c>
      <c r="AH285" s="87"/>
      <c r="AI285" s="85"/>
      <c r="AJ285" s="111"/>
      <c r="AK285" s="112">
        <v>0</v>
      </c>
      <c r="AL285" s="87"/>
      <c r="AM285" s="85"/>
      <c r="AN285" s="111"/>
      <c r="AO285" s="112">
        <v>0</v>
      </c>
      <c r="AP285" s="87"/>
      <c r="AQ285" s="85"/>
      <c r="AR285" s="111"/>
      <c r="AS285" s="112">
        <v>0</v>
      </c>
      <c r="AT285" s="87"/>
      <c r="AU285" s="85"/>
      <c r="AV285" s="111"/>
      <c r="AW285" s="112">
        <v>0</v>
      </c>
      <c r="AX285" s="87"/>
      <c r="AY285" s="85"/>
      <c r="AZ285" s="267">
        <f t="shared" si="18"/>
        <v>0</v>
      </c>
      <c r="BA285" s="88">
        <f t="shared" si="15"/>
        <v>0</v>
      </c>
      <c r="BC285">
        <f>IF($A285&lt;&gt;"",COUNTIF($BD$3:$BD285,$BD285),0)</f>
        <v>0</v>
      </c>
      <c r="BD285" t="str">
        <f>IF($A285&lt;&gt;"",VLOOKUP(TRUNC(MID($A285,1,2),0),Plano_Contas!$H$3:$J$103,2,TRUE),"")</f>
        <v/>
      </c>
      <c r="BE285" s="201" t="str">
        <f t="shared" si="16"/>
        <v/>
      </c>
      <c r="BF285" t="str">
        <f ca="1">IF($BT285&lt;&gt;"",SUMIF($BD$3:$BD$1004,"="&amp;$BD285,INDIRECT(ADDRESS(3,BF$2,1,1)):INDIRECT(ADDRESS(1004,BF$2,1,1))),"")</f>
        <v/>
      </c>
      <c r="BG285" t="str">
        <f ca="1">IF($BT285&lt;&gt;"",SUMIF($BD$3:$BD$1004,"="&amp;$BD285,INDIRECT(ADDRESS(3,BG$2,1,1)):INDIRECT(ADDRESS(1004,BG$2,1,1))),"")</f>
        <v/>
      </c>
      <c r="BH285" t="str">
        <f ca="1">IF($BT285&lt;&gt;"",SUMIF($BD$3:$BD$1004,"="&amp;$BD285,INDIRECT(ADDRESS(3,BH$2,1,1)):INDIRECT(ADDRESS(1004,BH$2,1,1))),"")</f>
        <v/>
      </c>
      <c r="BI285" t="str">
        <f ca="1">IF($BT285&lt;&gt;"",SUMIF($BD$3:$BD$1004,"="&amp;$BD285,INDIRECT(ADDRESS(3,BI$2,1,1)):INDIRECT(ADDRESS(1004,BI$2,1,1))),"")</f>
        <v/>
      </c>
      <c r="BJ285" t="str">
        <f ca="1">IF($BT285&lt;&gt;"",SUMIF($BD$3:$BD$1004,"="&amp;$BD285,INDIRECT(ADDRESS(3,BJ$2,1,1)):INDIRECT(ADDRESS(1004,BJ$2,1,1))),"")</f>
        <v/>
      </c>
      <c r="BK285" t="str">
        <f ca="1">IF($BT285&lt;&gt;"",SUMIF($BD$3:$BD$1004,"="&amp;$BD285,INDIRECT(ADDRESS(3,BK$2,1,1)):INDIRECT(ADDRESS(1004,BK$2,1,1))),"")</f>
        <v/>
      </c>
      <c r="BL285" t="str">
        <f ca="1">IF($BT285&lt;&gt;"",SUMIF($BD$3:$BD$1004,"="&amp;$BD285,INDIRECT(ADDRESS(3,BL$2,1,1)):INDIRECT(ADDRESS(1004,BL$2,1,1))),"")</f>
        <v/>
      </c>
      <c r="BM285" t="str">
        <f ca="1">IF($BT285&lt;&gt;"",SUMIF($BD$3:$BD$1004,"="&amp;$BD285,INDIRECT(ADDRESS(3,BM$2,1,1)):INDIRECT(ADDRESS(1004,BM$2,1,1))),"")</f>
        <v/>
      </c>
      <c r="BN285" t="str">
        <f ca="1">IF($BT285&lt;&gt;"",SUMIF($BD$3:$BD$1004,"="&amp;$BD285,INDIRECT(ADDRESS(3,BN$2,1,1)):INDIRECT(ADDRESS(1004,BN$2,1,1))),"")</f>
        <v/>
      </c>
      <c r="BO285" t="str">
        <f ca="1">IF($BT285&lt;&gt;"",SUMIF($BD$3:$BD$1004,"="&amp;$BD285,INDIRECT(ADDRESS(3,BO$2,1,1)):INDIRECT(ADDRESS(1004,BO$2,1,1))),"")</f>
        <v/>
      </c>
      <c r="BP285" t="str">
        <f ca="1">IF($BT285&lt;&gt;"",SUMIF($BD$3:$BD$1004,"="&amp;$BD285,INDIRECT(ADDRESS(3,BP$2,1,1)):INDIRECT(ADDRESS(1004,BP$2,1,1))),"")</f>
        <v/>
      </c>
      <c r="BQ285" t="str">
        <f ca="1">IF($BT285&lt;&gt;"",SUMIF($BD$3:$BD$1004,"="&amp;$BD285,INDIRECT(ADDRESS(3,BQ$2,1,1)):INDIRECT(ADDRESS(1004,BQ$2,1,1))),"")</f>
        <v/>
      </c>
      <c r="BR285" t="str">
        <f ca="1">IF($BT285&lt;&gt;"",SUMIF($BD$3:$BD$1004,"="&amp;$BD285,INDIRECT(ADDRESS(3,BR$2,1,1)):INDIRECT(ADDRESS(1004,BR$2,1,1))),"")</f>
        <v/>
      </c>
      <c r="BS285" t="str">
        <f>IF($A285&lt;&gt;"",VLOOKUP(TRUNC(MID($A285,1,2),0),Plano_Contas!$H$3:$J$103,3,TRUE),"")</f>
        <v/>
      </c>
      <c r="BT285" t="str">
        <f t="shared" si="17"/>
        <v/>
      </c>
      <c r="BV285">
        <f>Empresas!C285</f>
        <v>0</v>
      </c>
    </row>
    <row r="286" spans="1:74" ht="13.5" hidden="1" thickBot="1" x14ac:dyDescent="0.25">
      <c r="A286" s="89"/>
      <c r="B286" s="52" t="str">
        <f>IF($A286&lt;&gt;"",VLOOKUP(""&amp;$A286,Plano_Contas!$A$3:$F$1003,6,0),"")</f>
        <v/>
      </c>
      <c r="C286" s="91"/>
      <c r="D286" s="111"/>
      <c r="E286" s="112">
        <v>0</v>
      </c>
      <c r="F286" s="87"/>
      <c r="G286" s="85"/>
      <c r="H286" s="111"/>
      <c r="I286" s="112">
        <v>0</v>
      </c>
      <c r="J286" s="87"/>
      <c r="K286" s="85"/>
      <c r="L286" s="111"/>
      <c r="M286" s="112">
        <v>0</v>
      </c>
      <c r="N286" s="87"/>
      <c r="O286" s="85"/>
      <c r="P286" s="111"/>
      <c r="Q286" s="112">
        <v>0</v>
      </c>
      <c r="R286" s="87"/>
      <c r="S286" s="85"/>
      <c r="T286" s="111"/>
      <c r="U286" s="112">
        <v>0</v>
      </c>
      <c r="V286" s="87"/>
      <c r="W286" s="85"/>
      <c r="X286" s="111"/>
      <c r="Y286" s="112">
        <v>0</v>
      </c>
      <c r="Z286" s="87"/>
      <c r="AA286" s="85"/>
      <c r="AB286" s="111"/>
      <c r="AC286" s="112">
        <v>0</v>
      </c>
      <c r="AD286" s="87"/>
      <c r="AE286" s="85"/>
      <c r="AF286" s="111"/>
      <c r="AG286" s="112">
        <v>0</v>
      </c>
      <c r="AH286" s="87"/>
      <c r="AI286" s="85"/>
      <c r="AJ286" s="111"/>
      <c r="AK286" s="112">
        <v>0</v>
      </c>
      <c r="AL286" s="87"/>
      <c r="AM286" s="85"/>
      <c r="AN286" s="111"/>
      <c r="AO286" s="112">
        <v>0</v>
      </c>
      <c r="AP286" s="87"/>
      <c r="AQ286" s="85"/>
      <c r="AR286" s="111"/>
      <c r="AS286" s="112">
        <v>0</v>
      </c>
      <c r="AT286" s="87"/>
      <c r="AU286" s="85"/>
      <c r="AV286" s="111"/>
      <c r="AW286" s="112">
        <v>0</v>
      </c>
      <c r="AX286" s="87"/>
      <c r="AY286" s="85"/>
      <c r="AZ286" s="267">
        <f t="shared" si="18"/>
        <v>0</v>
      </c>
      <c r="BA286" s="88">
        <f t="shared" si="15"/>
        <v>0</v>
      </c>
      <c r="BC286">
        <f>IF($A286&lt;&gt;"",COUNTIF($BD$3:$BD286,$BD286),0)</f>
        <v>0</v>
      </c>
      <c r="BD286" t="str">
        <f>IF($A286&lt;&gt;"",VLOOKUP(TRUNC(MID($A286,1,2),0),Plano_Contas!$H$3:$J$103,2,TRUE),"")</f>
        <v/>
      </c>
      <c r="BE286" s="201" t="str">
        <f t="shared" si="16"/>
        <v/>
      </c>
      <c r="BF286" t="str">
        <f ca="1">IF($BT286&lt;&gt;"",SUMIF($BD$3:$BD$1004,"="&amp;$BD286,INDIRECT(ADDRESS(3,BF$2,1,1)):INDIRECT(ADDRESS(1004,BF$2,1,1))),"")</f>
        <v/>
      </c>
      <c r="BG286" t="str">
        <f ca="1">IF($BT286&lt;&gt;"",SUMIF($BD$3:$BD$1004,"="&amp;$BD286,INDIRECT(ADDRESS(3,BG$2,1,1)):INDIRECT(ADDRESS(1004,BG$2,1,1))),"")</f>
        <v/>
      </c>
      <c r="BH286" t="str">
        <f ca="1">IF($BT286&lt;&gt;"",SUMIF($BD$3:$BD$1004,"="&amp;$BD286,INDIRECT(ADDRESS(3,BH$2,1,1)):INDIRECT(ADDRESS(1004,BH$2,1,1))),"")</f>
        <v/>
      </c>
      <c r="BI286" t="str">
        <f ca="1">IF($BT286&lt;&gt;"",SUMIF($BD$3:$BD$1004,"="&amp;$BD286,INDIRECT(ADDRESS(3,BI$2,1,1)):INDIRECT(ADDRESS(1004,BI$2,1,1))),"")</f>
        <v/>
      </c>
      <c r="BJ286" t="str">
        <f ca="1">IF($BT286&lt;&gt;"",SUMIF($BD$3:$BD$1004,"="&amp;$BD286,INDIRECT(ADDRESS(3,BJ$2,1,1)):INDIRECT(ADDRESS(1004,BJ$2,1,1))),"")</f>
        <v/>
      </c>
      <c r="BK286" t="str">
        <f ca="1">IF($BT286&lt;&gt;"",SUMIF($BD$3:$BD$1004,"="&amp;$BD286,INDIRECT(ADDRESS(3,BK$2,1,1)):INDIRECT(ADDRESS(1004,BK$2,1,1))),"")</f>
        <v/>
      </c>
      <c r="BL286" t="str">
        <f ca="1">IF($BT286&lt;&gt;"",SUMIF($BD$3:$BD$1004,"="&amp;$BD286,INDIRECT(ADDRESS(3,BL$2,1,1)):INDIRECT(ADDRESS(1004,BL$2,1,1))),"")</f>
        <v/>
      </c>
      <c r="BM286" t="str">
        <f ca="1">IF($BT286&lt;&gt;"",SUMIF($BD$3:$BD$1004,"="&amp;$BD286,INDIRECT(ADDRESS(3,BM$2,1,1)):INDIRECT(ADDRESS(1004,BM$2,1,1))),"")</f>
        <v/>
      </c>
      <c r="BN286" t="str">
        <f ca="1">IF($BT286&lt;&gt;"",SUMIF($BD$3:$BD$1004,"="&amp;$BD286,INDIRECT(ADDRESS(3,BN$2,1,1)):INDIRECT(ADDRESS(1004,BN$2,1,1))),"")</f>
        <v/>
      </c>
      <c r="BO286" t="str">
        <f ca="1">IF($BT286&lt;&gt;"",SUMIF($BD$3:$BD$1004,"="&amp;$BD286,INDIRECT(ADDRESS(3,BO$2,1,1)):INDIRECT(ADDRESS(1004,BO$2,1,1))),"")</f>
        <v/>
      </c>
      <c r="BP286" t="str">
        <f ca="1">IF($BT286&lt;&gt;"",SUMIF($BD$3:$BD$1004,"="&amp;$BD286,INDIRECT(ADDRESS(3,BP$2,1,1)):INDIRECT(ADDRESS(1004,BP$2,1,1))),"")</f>
        <v/>
      </c>
      <c r="BQ286" t="str">
        <f ca="1">IF($BT286&lt;&gt;"",SUMIF($BD$3:$BD$1004,"="&amp;$BD286,INDIRECT(ADDRESS(3,BQ$2,1,1)):INDIRECT(ADDRESS(1004,BQ$2,1,1))),"")</f>
        <v/>
      </c>
      <c r="BR286" t="str">
        <f ca="1">IF($BT286&lt;&gt;"",SUMIF($BD$3:$BD$1004,"="&amp;$BD286,INDIRECT(ADDRESS(3,BR$2,1,1)):INDIRECT(ADDRESS(1004,BR$2,1,1))),"")</f>
        <v/>
      </c>
      <c r="BS286" t="str">
        <f>IF($A286&lt;&gt;"",VLOOKUP(TRUNC(MID($A286,1,2),0),Plano_Contas!$H$3:$J$103,3,TRUE),"")</f>
        <v/>
      </c>
      <c r="BT286" t="str">
        <f t="shared" si="17"/>
        <v/>
      </c>
      <c r="BV286">
        <f>Empresas!C286</f>
        <v>0</v>
      </c>
    </row>
    <row r="287" spans="1:74" ht="13.5" hidden="1" thickBot="1" x14ac:dyDescent="0.25">
      <c r="A287" s="89"/>
      <c r="B287" s="52" t="str">
        <f>IF($A287&lt;&gt;"",VLOOKUP(""&amp;$A287,Plano_Contas!$A$3:$F$1003,6,0),"")</f>
        <v/>
      </c>
      <c r="C287" s="91"/>
      <c r="D287" s="111"/>
      <c r="E287" s="112">
        <v>0</v>
      </c>
      <c r="F287" s="87"/>
      <c r="G287" s="85"/>
      <c r="H287" s="111"/>
      <c r="I287" s="112">
        <v>0</v>
      </c>
      <c r="J287" s="87"/>
      <c r="K287" s="85"/>
      <c r="L287" s="111"/>
      <c r="M287" s="112">
        <v>0</v>
      </c>
      <c r="N287" s="87"/>
      <c r="O287" s="85"/>
      <c r="P287" s="111"/>
      <c r="Q287" s="112">
        <v>0</v>
      </c>
      <c r="R287" s="87"/>
      <c r="S287" s="85"/>
      <c r="T287" s="111"/>
      <c r="U287" s="112">
        <v>0</v>
      </c>
      <c r="V287" s="87"/>
      <c r="W287" s="85"/>
      <c r="X287" s="111"/>
      <c r="Y287" s="112">
        <v>0</v>
      </c>
      <c r="Z287" s="87"/>
      <c r="AA287" s="85"/>
      <c r="AB287" s="111"/>
      <c r="AC287" s="112">
        <v>0</v>
      </c>
      <c r="AD287" s="87"/>
      <c r="AE287" s="85"/>
      <c r="AF287" s="111"/>
      <c r="AG287" s="112">
        <v>0</v>
      </c>
      <c r="AH287" s="87"/>
      <c r="AI287" s="85"/>
      <c r="AJ287" s="111"/>
      <c r="AK287" s="112">
        <v>0</v>
      </c>
      <c r="AL287" s="87"/>
      <c r="AM287" s="85"/>
      <c r="AN287" s="111"/>
      <c r="AO287" s="112">
        <v>0</v>
      </c>
      <c r="AP287" s="87"/>
      <c r="AQ287" s="85"/>
      <c r="AR287" s="111"/>
      <c r="AS287" s="112">
        <v>0</v>
      </c>
      <c r="AT287" s="87"/>
      <c r="AU287" s="85"/>
      <c r="AV287" s="111"/>
      <c r="AW287" s="112">
        <v>0</v>
      </c>
      <c r="AX287" s="87"/>
      <c r="AY287" s="85"/>
      <c r="AZ287" s="267">
        <f t="shared" si="18"/>
        <v>0</v>
      </c>
      <c r="BA287" s="88">
        <f t="shared" si="15"/>
        <v>0</v>
      </c>
      <c r="BC287">
        <f>IF($A287&lt;&gt;"",COUNTIF($BD$3:$BD287,$BD287),0)</f>
        <v>0</v>
      </c>
      <c r="BD287" t="str">
        <f>IF($A287&lt;&gt;"",VLOOKUP(TRUNC(MID($A287,1,2),0),Plano_Contas!$H$3:$J$103,2,TRUE),"")</f>
        <v/>
      </c>
      <c r="BE287" s="201" t="str">
        <f t="shared" si="16"/>
        <v/>
      </c>
      <c r="BF287" t="str">
        <f ca="1">IF($BT287&lt;&gt;"",SUMIF($BD$3:$BD$1004,"="&amp;$BD287,INDIRECT(ADDRESS(3,BF$2,1,1)):INDIRECT(ADDRESS(1004,BF$2,1,1))),"")</f>
        <v/>
      </c>
      <c r="BG287" t="str">
        <f ca="1">IF($BT287&lt;&gt;"",SUMIF($BD$3:$BD$1004,"="&amp;$BD287,INDIRECT(ADDRESS(3,BG$2,1,1)):INDIRECT(ADDRESS(1004,BG$2,1,1))),"")</f>
        <v/>
      </c>
      <c r="BH287" t="str">
        <f ca="1">IF($BT287&lt;&gt;"",SUMIF($BD$3:$BD$1004,"="&amp;$BD287,INDIRECT(ADDRESS(3,BH$2,1,1)):INDIRECT(ADDRESS(1004,BH$2,1,1))),"")</f>
        <v/>
      </c>
      <c r="BI287" t="str">
        <f ca="1">IF($BT287&lt;&gt;"",SUMIF($BD$3:$BD$1004,"="&amp;$BD287,INDIRECT(ADDRESS(3,BI$2,1,1)):INDIRECT(ADDRESS(1004,BI$2,1,1))),"")</f>
        <v/>
      </c>
      <c r="BJ287" t="str">
        <f ca="1">IF($BT287&lt;&gt;"",SUMIF($BD$3:$BD$1004,"="&amp;$BD287,INDIRECT(ADDRESS(3,BJ$2,1,1)):INDIRECT(ADDRESS(1004,BJ$2,1,1))),"")</f>
        <v/>
      </c>
      <c r="BK287" t="str">
        <f ca="1">IF($BT287&lt;&gt;"",SUMIF($BD$3:$BD$1004,"="&amp;$BD287,INDIRECT(ADDRESS(3,BK$2,1,1)):INDIRECT(ADDRESS(1004,BK$2,1,1))),"")</f>
        <v/>
      </c>
      <c r="BL287" t="str">
        <f ca="1">IF($BT287&lt;&gt;"",SUMIF($BD$3:$BD$1004,"="&amp;$BD287,INDIRECT(ADDRESS(3,BL$2,1,1)):INDIRECT(ADDRESS(1004,BL$2,1,1))),"")</f>
        <v/>
      </c>
      <c r="BM287" t="str">
        <f ca="1">IF($BT287&lt;&gt;"",SUMIF($BD$3:$BD$1004,"="&amp;$BD287,INDIRECT(ADDRESS(3,BM$2,1,1)):INDIRECT(ADDRESS(1004,BM$2,1,1))),"")</f>
        <v/>
      </c>
      <c r="BN287" t="str">
        <f ca="1">IF($BT287&lt;&gt;"",SUMIF($BD$3:$BD$1004,"="&amp;$BD287,INDIRECT(ADDRESS(3,BN$2,1,1)):INDIRECT(ADDRESS(1004,BN$2,1,1))),"")</f>
        <v/>
      </c>
      <c r="BO287" t="str">
        <f ca="1">IF($BT287&lt;&gt;"",SUMIF($BD$3:$BD$1004,"="&amp;$BD287,INDIRECT(ADDRESS(3,BO$2,1,1)):INDIRECT(ADDRESS(1004,BO$2,1,1))),"")</f>
        <v/>
      </c>
      <c r="BP287" t="str">
        <f ca="1">IF($BT287&lt;&gt;"",SUMIF($BD$3:$BD$1004,"="&amp;$BD287,INDIRECT(ADDRESS(3,BP$2,1,1)):INDIRECT(ADDRESS(1004,BP$2,1,1))),"")</f>
        <v/>
      </c>
      <c r="BQ287" t="str">
        <f ca="1">IF($BT287&lt;&gt;"",SUMIF($BD$3:$BD$1004,"="&amp;$BD287,INDIRECT(ADDRESS(3,BQ$2,1,1)):INDIRECT(ADDRESS(1004,BQ$2,1,1))),"")</f>
        <v/>
      </c>
      <c r="BR287" t="str">
        <f ca="1">IF($BT287&lt;&gt;"",SUMIF($BD$3:$BD$1004,"="&amp;$BD287,INDIRECT(ADDRESS(3,BR$2,1,1)):INDIRECT(ADDRESS(1004,BR$2,1,1))),"")</f>
        <v/>
      </c>
      <c r="BS287" t="str">
        <f>IF($A287&lt;&gt;"",VLOOKUP(TRUNC(MID($A287,1,2),0),Plano_Contas!$H$3:$J$103,3,TRUE),"")</f>
        <v/>
      </c>
      <c r="BT287" t="str">
        <f t="shared" si="17"/>
        <v/>
      </c>
      <c r="BV287">
        <f>Empresas!C287</f>
        <v>0</v>
      </c>
    </row>
    <row r="288" spans="1:74" ht="13.5" hidden="1" thickBot="1" x14ac:dyDescent="0.25">
      <c r="A288" s="89"/>
      <c r="B288" s="52" t="str">
        <f>IF($A288&lt;&gt;"",VLOOKUP(""&amp;$A288,Plano_Contas!$A$3:$F$1003,6,0),"")</f>
        <v/>
      </c>
      <c r="C288" s="91"/>
      <c r="D288" s="111"/>
      <c r="E288" s="112">
        <v>0</v>
      </c>
      <c r="F288" s="87"/>
      <c r="G288" s="85"/>
      <c r="H288" s="111"/>
      <c r="I288" s="112">
        <v>0</v>
      </c>
      <c r="J288" s="87"/>
      <c r="K288" s="85"/>
      <c r="L288" s="111"/>
      <c r="M288" s="112">
        <v>0</v>
      </c>
      <c r="N288" s="87"/>
      <c r="O288" s="85"/>
      <c r="P288" s="111"/>
      <c r="Q288" s="112">
        <v>0</v>
      </c>
      <c r="R288" s="87"/>
      <c r="S288" s="85"/>
      <c r="T288" s="111"/>
      <c r="U288" s="112">
        <v>0</v>
      </c>
      <c r="V288" s="87"/>
      <c r="W288" s="85"/>
      <c r="X288" s="111"/>
      <c r="Y288" s="112">
        <v>0</v>
      </c>
      <c r="Z288" s="87"/>
      <c r="AA288" s="85"/>
      <c r="AB288" s="111"/>
      <c r="AC288" s="112">
        <v>0</v>
      </c>
      <c r="AD288" s="87"/>
      <c r="AE288" s="85"/>
      <c r="AF288" s="111"/>
      <c r="AG288" s="112">
        <v>0</v>
      </c>
      <c r="AH288" s="87"/>
      <c r="AI288" s="85"/>
      <c r="AJ288" s="111"/>
      <c r="AK288" s="112">
        <v>0</v>
      </c>
      <c r="AL288" s="87"/>
      <c r="AM288" s="85"/>
      <c r="AN288" s="111"/>
      <c r="AO288" s="112">
        <v>0</v>
      </c>
      <c r="AP288" s="87"/>
      <c r="AQ288" s="85"/>
      <c r="AR288" s="111"/>
      <c r="AS288" s="112">
        <v>0</v>
      </c>
      <c r="AT288" s="87"/>
      <c r="AU288" s="85"/>
      <c r="AV288" s="111"/>
      <c r="AW288" s="112">
        <v>0</v>
      </c>
      <c r="AX288" s="87"/>
      <c r="AY288" s="85"/>
      <c r="AZ288" s="267">
        <f t="shared" si="18"/>
        <v>0</v>
      </c>
      <c r="BA288" s="88">
        <f t="shared" si="15"/>
        <v>0</v>
      </c>
      <c r="BC288">
        <f>IF($A288&lt;&gt;"",COUNTIF($BD$3:$BD288,$BD288),0)</f>
        <v>0</v>
      </c>
      <c r="BD288" t="str">
        <f>IF($A288&lt;&gt;"",VLOOKUP(TRUNC(MID($A288,1,2),0),Plano_Contas!$H$3:$J$103,2,TRUE),"")</f>
        <v/>
      </c>
      <c r="BE288" s="201" t="str">
        <f t="shared" si="16"/>
        <v/>
      </c>
      <c r="BF288" t="str">
        <f ca="1">IF($BT288&lt;&gt;"",SUMIF($BD$3:$BD$1004,"="&amp;$BD288,INDIRECT(ADDRESS(3,BF$2,1,1)):INDIRECT(ADDRESS(1004,BF$2,1,1))),"")</f>
        <v/>
      </c>
      <c r="BG288" t="str">
        <f ca="1">IF($BT288&lt;&gt;"",SUMIF($BD$3:$BD$1004,"="&amp;$BD288,INDIRECT(ADDRESS(3,BG$2,1,1)):INDIRECT(ADDRESS(1004,BG$2,1,1))),"")</f>
        <v/>
      </c>
      <c r="BH288" t="str">
        <f ca="1">IF($BT288&lt;&gt;"",SUMIF($BD$3:$BD$1004,"="&amp;$BD288,INDIRECT(ADDRESS(3,BH$2,1,1)):INDIRECT(ADDRESS(1004,BH$2,1,1))),"")</f>
        <v/>
      </c>
      <c r="BI288" t="str">
        <f ca="1">IF($BT288&lt;&gt;"",SUMIF($BD$3:$BD$1004,"="&amp;$BD288,INDIRECT(ADDRESS(3,BI$2,1,1)):INDIRECT(ADDRESS(1004,BI$2,1,1))),"")</f>
        <v/>
      </c>
      <c r="BJ288" t="str">
        <f ca="1">IF($BT288&lt;&gt;"",SUMIF($BD$3:$BD$1004,"="&amp;$BD288,INDIRECT(ADDRESS(3,BJ$2,1,1)):INDIRECT(ADDRESS(1004,BJ$2,1,1))),"")</f>
        <v/>
      </c>
      <c r="BK288" t="str">
        <f ca="1">IF($BT288&lt;&gt;"",SUMIF($BD$3:$BD$1004,"="&amp;$BD288,INDIRECT(ADDRESS(3,BK$2,1,1)):INDIRECT(ADDRESS(1004,BK$2,1,1))),"")</f>
        <v/>
      </c>
      <c r="BL288" t="str">
        <f ca="1">IF($BT288&lt;&gt;"",SUMIF($BD$3:$BD$1004,"="&amp;$BD288,INDIRECT(ADDRESS(3,BL$2,1,1)):INDIRECT(ADDRESS(1004,BL$2,1,1))),"")</f>
        <v/>
      </c>
      <c r="BM288" t="str">
        <f ca="1">IF($BT288&lt;&gt;"",SUMIF($BD$3:$BD$1004,"="&amp;$BD288,INDIRECT(ADDRESS(3,BM$2,1,1)):INDIRECT(ADDRESS(1004,BM$2,1,1))),"")</f>
        <v/>
      </c>
      <c r="BN288" t="str">
        <f ca="1">IF($BT288&lt;&gt;"",SUMIF($BD$3:$BD$1004,"="&amp;$BD288,INDIRECT(ADDRESS(3,BN$2,1,1)):INDIRECT(ADDRESS(1004,BN$2,1,1))),"")</f>
        <v/>
      </c>
      <c r="BO288" t="str">
        <f ca="1">IF($BT288&lt;&gt;"",SUMIF($BD$3:$BD$1004,"="&amp;$BD288,INDIRECT(ADDRESS(3,BO$2,1,1)):INDIRECT(ADDRESS(1004,BO$2,1,1))),"")</f>
        <v/>
      </c>
      <c r="BP288" t="str">
        <f ca="1">IF($BT288&lt;&gt;"",SUMIF($BD$3:$BD$1004,"="&amp;$BD288,INDIRECT(ADDRESS(3,BP$2,1,1)):INDIRECT(ADDRESS(1004,BP$2,1,1))),"")</f>
        <v/>
      </c>
      <c r="BQ288" t="str">
        <f ca="1">IF($BT288&lt;&gt;"",SUMIF($BD$3:$BD$1004,"="&amp;$BD288,INDIRECT(ADDRESS(3,BQ$2,1,1)):INDIRECT(ADDRESS(1004,BQ$2,1,1))),"")</f>
        <v/>
      </c>
      <c r="BR288" t="str">
        <f ca="1">IF($BT288&lt;&gt;"",SUMIF($BD$3:$BD$1004,"="&amp;$BD288,INDIRECT(ADDRESS(3,BR$2,1,1)):INDIRECT(ADDRESS(1004,BR$2,1,1))),"")</f>
        <v/>
      </c>
      <c r="BS288" t="str">
        <f>IF($A288&lt;&gt;"",VLOOKUP(TRUNC(MID($A288,1,2),0),Plano_Contas!$H$3:$J$103,3,TRUE),"")</f>
        <v/>
      </c>
      <c r="BT288" t="str">
        <f t="shared" si="17"/>
        <v/>
      </c>
      <c r="BV288">
        <f>Empresas!C288</f>
        <v>0</v>
      </c>
    </row>
    <row r="289" spans="1:74" ht="13.5" hidden="1" thickBot="1" x14ac:dyDescent="0.25">
      <c r="A289" s="89"/>
      <c r="B289" s="52" t="str">
        <f>IF($A289&lt;&gt;"",VLOOKUP(""&amp;$A289,Plano_Contas!$A$3:$F$1003,6,0),"")</f>
        <v/>
      </c>
      <c r="C289" s="91"/>
      <c r="D289" s="111"/>
      <c r="E289" s="112">
        <v>0</v>
      </c>
      <c r="F289" s="87"/>
      <c r="G289" s="85"/>
      <c r="H289" s="111"/>
      <c r="I289" s="112">
        <v>0</v>
      </c>
      <c r="J289" s="87"/>
      <c r="K289" s="85"/>
      <c r="L289" s="111"/>
      <c r="M289" s="112">
        <v>0</v>
      </c>
      <c r="N289" s="87"/>
      <c r="O289" s="85"/>
      <c r="P289" s="111"/>
      <c r="Q289" s="112">
        <v>0</v>
      </c>
      <c r="R289" s="87"/>
      <c r="S289" s="85"/>
      <c r="T289" s="111"/>
      <c r="U289" s="112">
        <v>0</v>
      </c>
      <c r="V289" s="87"/>
      <c r="W289" s="85"/>
      <c r="X289" s="111"/>
      <c r="Y289" s="112">
        <v>0</v>
      </c>
      <c r="Z289" s="87"/>
      <c r="AA289" s="85"/>
      <c r="AB289" s="111"/>
      <c r="AC289" s="112">
        <v>0</v>
      </c>
      <c r="AD289" s="87"/>
      <c r="AE289" s="85"/>
      <c r="AF289" s="111"/>
      <c r="AG289" s="112">
        <v>0</v>
      </c>
      <c r="AH289" s="87"/>
      <c r="AI289" s="85"/>
      <c r="AJ289" s="111"/>
      <c r="AK289" s="112">
        <v>0</v>
      </c>
      <c r="AL289" s="87"/>
      <c r="AM289" s="85"/>
      <c r="AN289" s="111"/>
      <c r="AO289" s="112">
        <v>0</v>
      </c>
      <c r="AP289" s="87"/>
      <c r="AQ289" s="85"/>
      <c r="AR289" s="111"/>
      <c r="AS289" s="112">
        <v>0</v>
      </c>
      <c r="AT289" s="87"/>
      <c r="AU289" s="85"/>
      <c r="AV289" s="111"/>
      <c r="AW289" s="112">
        <v>0</v>
      </c>
      <c r="AX289" s="87"/>
      <c r="AY289" s="85"/>
      <c r="AZ289" s="267">
        <f t="shared" si="18"/>
        <v>0</v>
      </c>
      <c r="BA289" s="88">
        <f t="shared" si="15"/>
        <v>0</v>
      </c>
      <c r="BC289">
        <f>IF($A289&lt;&gt;"",COUNTIF($BD$3:$BD289,$BD289),0)</f>
        <v>0</v>
      </c>
      <c r="BD289" t="str">
        <f>IF($A289&lt;&gt;"",VLOOKUP(TRUNC(MID($A289,1,2),0),Plano_Contas!$H$3:$J$103,2,TRUE),"")</f>
        <v/>
      </c>
      <c r="BE289" s="201" t="str">
        <f t="shared" si="16"/>
        <v/>
      </c>
      <c r="BF289" t="str">
        <f ca="1">IF($BT289&lt;&gt;"",SUMIF($BD$3:$BD$1004,"="&amp;$BD289,INDIRECT(ADDRESS(3,BF$2,1,1)):INDIRECT(ADDRESS(1004,BF$2,1,1))),"")</f>
        <v/>
      </c>
      <c r="BG289" t="str">
        <f ca="1">IF($BT289&lt;&gt;"",SUMIF($BD$3:$BD$1004,"="&amp;$BD289,INDIRECT(ADDRESS(3,BG$2,1,1)):INDIRECT(ADDRESS(1004,BG$2,1,1))),"")</f>
        <v/>
      </c>
      <c r="BH289" t="str">
        <f ca="1">IF($BT289&lt;&gt;"",SUMIF($BD$3:$BD$1004,"="&amp;$BD289,INDIRECT(ADDRESS(3,BH$2,1,1)):INDIRECT(ADDRESS(1004,BH$2,1,1))),"")</f>
        <v/>
      </c>
      <c r="BI289" t="str">
        <f ca="1">IF($BT289&lt;&gt;"",SUMIF($BD$3:$BD$1004,"="&amp;$BD289,INDIRECT(ADDRESS(3,BI$2,1,1)):INDIRECT(ADDRESS(1004,BI$2,1,1))),"")</f>
        <v/>
      </c>
      <c r="BJ289" t="str">
        <f ca="1">IF($BT289&lt;&gt;"",SUMIF($BD$3:$BD$1004,"="&amp;$BD289,INDIRECT(ADDRESS(3,BJ$2,1,1)):INDIRECT(ADDRESS(1004,BJ$2,1,1))),"")</f>
        <v/>
      </c>
      <c r="BK289" t="str">
        <f ca="1">IF($BT289&lt;&gt;"",SUMIF($BD$3:$BD$1004,"="&amp;$BD289,INDIRECT(ADDRESS(3,BK$2,1,1)):INDIRECT(ADDRESS(1004,BK$2,1,1))),"")</f>
        <v/>
      </c>
      <c r="BL289" t="str">
        <f ca="1">IF($BT289&lt;&gt;"",SUMIF($BD$3:$BD$1004,"="&amp;$BD289,INDIRECT(ADDRESS(3,BL$2,1,1)):INDIRECT(ADDRESS(1004,BL$2,1,1))),"")</f>
        <v/>
      </c>
      <c r="BM289" t="str">
        <f ca="1">IF($BT289&lt;&gt;"",SUMIF($BD$3:$BD$1004,"="&amp;$BD289,INDIRECT(ADDRESS(3,BM$2,1,1)):INDIRECT(ADDRESS(1004,BM$2,1,1))),"")</f>
        <v/>
      </c>
      <c r="BN289" t="str">
        <f ca="1">IF($BT289&lt;&gt;"",SUMIF($BD$3:$BD$1004,"="&amp;$BD289,INDIRECT(ADDRESS(3,BN$2,1,1)):INDIRECT(ADDRESS(1004,BN$2,1,1))),"")</f>
        <v/>
      </c>
      <c r="BO289" t="str">
        <f ca="1">IF($BT289&lt;&gt;"",SUMIF($BD$3:$BD$1004,"="&amp;$BD289,INDIRECT(ADDRESS(3,BO$2,1,1)):INDIRECT(ADDRESS(1004,BO$2,1,1))),"")</f>
        <v/>
      </c>
      <c r="BP289" t="str">
        <f ca="1">IF($BT289&lt;&gt;"",SUMIF($BD$3:$BD$1004,"="&amp;$BD289,INDIRECT(ADDRESS(3,BP$2,1,1)):INDIRECT(ADDRESS(1004,BP$2,1,1))),"")</f>
        <v/>
      </c>
      <c r="BQ289" t="str">
        <f ca="1">IF($BT289&lt;&gt;"",SUMIF($BD$3:$BD$1004,"="&amp;$BD289,INDIRECT(ADDRESS(3,BQ$2,1,1)):INDIRECT(ADDRESS(1004,BQ$2,1,1))),"")</f>
        <v/>
      </c>
      <c r="BR289" t="str">
        <f ca="1">IF($BT289&lt;&gt;"",SUMIF($BD$3:$BD$1004,"="&amp;$BD289,INDIRECT(ADDRESS(3,BR$2,1,1)):INDIRECT(ADDRESS(1004,BR$2,1,1))),"")</f>
        <v/>
      </c>
      <c r="BS289" t="str">
        <f>IF($A289&lt;&gt;"",VLOOKUP(TRUNC(MID($A289,1,2),0),Plano_Contas!$H$3:$J$103,3,TRUE),"")</f>
        <v/>
      </c>
      <c r="BT289" t="str">
        <f t="shared" si="17"/>
        <v/>
      </c>
      <c r="BV289">
        <f>Empresas!C289</f>
        <v>0</v>
      </c>
    </row>
    <row r="290" spans="1:74" ht="13.5" hidden="1" thickBot="1" x14ac:dyDescent="0.25">
      <c r="A290" s="89"/>
      <c r="B290" s="52" t="str">
        <f>IF($A290&lt;&gt;"",VLOOKUP(""&amp;$A290,Plano_Contas!$A$3:$F$1003,6,0),"")</f>
        <v/>
      </c>
      <c r="C290" s="91"/>
      <c r="D290" s="111"/>
      <c r="E290" s="112">
        <v>0</v>
      </c>
      <c r="F290" s="87"/>
      <c r="G290" s="85"/>
      <c r="H290" s="111"/>
      <c r="I290" s="112">
        <v>0</v>
      </c>
      <c r="J290" s="87"/>
      <c r="K290" s="85"/>
      <c r="L290" s="111"/>
      <c r="M290" s="112">
        <v>0</v>
      </c>
      <c r="N290" s="87"/>
      <c r="O290" s="85"/>
      <c r="P290" s="111"/>
      <c r="Q290" s="112">
        <v>0</v>
      </c>
      <c r="R290" s="87"/>
      <c r="S290" s="85"/>
      <c r="T290" s="111"/>
      <c r="U290" s="112">
        <v>0</v>
      </c>
      <c r="V290" s="87"/>
      <c r="W290" s="85"/>
      <c r="X290" s="111"/>
      <c r="Y290" s="112">
        <v>0</v>
      </c>
      <c r="Z290" s="87"/>
      <c r="AA290" s="85"/>
      <c r="AB290" s="111"/>
      <c r="AC290" s="112">
        <v>0</v>
      </c>
      <c r="AD290" s="87"/>
      <c r="AE290" s="85"/>
      <c r="AF290" s="111"/>
      <c r="AG290" s="112">
        <v>0</v>
      </c>
      <c r="AH290" s="87"/>
      <c r="AI290" s="85"/>
      <c r="AJ290" s="111"/>
      <c r="AK290" s="112">
        <v>0</v>
      </c>
      <c r="AL290" s="87"/>
      <c r="AM290" s="85"/>
      <c r="AN290" s="111"/>
      <c r="AO290" s="112">
        <v>0</v>
      </c>
      <c r="AP290" s="87"/>
      <c r="AQ290" s="85"/>
      <c r="AR290" s="111"/>
      <c r="AS290" s="112">
        <v>0</v>
      </c>
      <c r="AT290" s="87"/>
      <c r="AU290" s="85"/>
      <c r="AV290" s="111"/>
      <c r="AW290" s="112">
        <v>0</v>
      </c>
      <c r="AX290" s="87"/>
      <c r="AY290" s="85"/>
      <c r="AZ290" s="267">
        <f t="shared" si="18"/>
        <v>0</v>
      </c>
      <c r="BA290" s="88">
        <f t="shared" si="15"/>
        <v>0</v>
      </c>
      <c r="BC290">
        <f>IF($A290&lt;&gt;"",COUNTIF($BD$3:$BD290,$BD290),0)</f>
        <v>0</v>
      </c>
      <c r="BD290" t="str">
        <f>IF($A290&lt;&gt;"",VLOOKUP(TRUNC(MID($A290,1,2),0),Plano_Contas!$H$3:$J$103,2,TRUE),"")</f>
        <v/>
      </c>
      <c r="BE290" s="201" t="str">
        <f t="shared" si="16"/>
        <v/>
      </c>
      <c r="BF290" t="str">
        <f ca="1">IF($BT290&lt;&gt;"",SUMIF($BD$3:$BD$1004,"="&amp;$BD290,INDIRECT(ADDRESS(3,BF$2,1,1)):INDIRECT(ADDRESS(1004,BF$2,1,1))),"")</f>
        <v/>
      </c>
      <c r="BG290" t="str">
        <f ca="1">IF($BT290&lt;&gt;"",SUMIF($BD$3:$BD$1004,"="&amp;$BD290,INDIRECT(ADDRESS(3,BG$2,1,1)):INDIRECT(ADDRESS(1004,BG$2,1,1))),"")</f>
        <v/>
      </c>
      <c r="BH290" t="str">
        <f ca="1">IF($BT290&lt;&gt;"",SUMIF($BD$3:$BD$1004,"="&amp;$BD290,INDIRECT(ADDRESS(3,BH$2,1,1)):INDIRECT(ADDRESS(1004,BH$2,1,1))),"")</f>
        <v/>
      </c>
      <c r="BI290" t="str">
        <f ca="1">IF($BT290&lt;&gt;"",SUMIF($BD$3:$BD$1004,"="&amp;$BD290,INDIRECT(ADDRESS(3,BI$2,1,1)):INDIRECT(ADDRESS(1004,BI$2,1,1))),"")</f>
        <v/>
      </c>
      <c r="BJ290" t="str">
        <f ca="1">IF($BT290&lt;&gt;"",SUMIF($BD$3:$BD$1004,"="&amp;$BD290,INDIRECT(ADDRESS(3,BJ$2,1,1)):INDIRECT(ADDRESS(1004,BJ$2,1,1))),"")</f>
        <v/>
      </c>
      <c r="BK290" t="str">
        <f ca="1">IF($BT290&lt;&gt;"",SUMIF($BD$3:$BD$1004,"="&amp;$BD290,INDIRECT(ADDRESS(3,BK$2,1,1)):INDIRECT(ADDRESS(1004,BK$2,1,1))),"")</f>
        <v/>
      </c>
      <c r="BL290" t="str">
        <f ca="1">IF($BT290&lt;&gt;"",SUMIF($BD$3:$BD$1004,"="&amp;$BD290,INDIRECT(ADDRESS(3,BL$2,1,1)):INDIRECT(ADDRESS(1004,BL$2,1,1))),"")</f>
        <v/>
      </c>
      <c r="BM290" t="str">
        <f ca="1">IF($BT290&lt;&gt;"",SUMIF($BD$3:$BD$1004,"="&amp;$BD290,INDIRECT(ADDRESS(3,BM$2,1,1)):INDIRECT(ADDRESS(1004,BM$2,1,1))),"")</f>
        <v/>
      </c>
      <c r="BN290" t="str">
        <f ca="1">IF($BT290&lt;&gt;"",SUMIF($BD$3:$BD$1004,"="&amp;$BD290,INDIRECT(ADDRESS(3,BN$2,1,1)):INDIRECT(ADDRESS(1004,BN$2,1,1))),"")</f>
        <v/>
      </c>
      <c r="BO290" t="str">
        <f ca="1">IF($BT290&lt;&gt;"",SUMIF($BD$3:$BD$1004,"="&amp;$BD290,INDIRECT(ADDRESS(3,BO$2,1,1)):INDIRECT(ADDRESS(1004,BO$2,1,1))),"")</f>
        <v/>
      </c>
      <c r="BP290" t="str">
        <f ca="1">IF($BT290&lt;&gt;"",SUMIF($BD$3:$BD$1004,"="&amp;$BD290,INDIRECT(ADDRESS(3,BP$2,1,1)):INDIRECT(ADDRESS(1004,BP$2,1,1))),"")</f>
        <v/>
      </c>
      <c r="BQ290" t="str">
        <f ca="1">IF($BT290&lt;&gt;"",SUMIF($BD$3:$BD$1004,"="&amp;$BD290,INDIRECT(ADDRESS(3,BQ$2,1,1)):INDIRECT(ADDRESS(1004,BQ$2,1,1))),"")</f>
        <v/>
      </c>
      <c r="BR290" t="str">
        <f ca="1">IF($BT290&lt;&gt;"",SUMIF($BD$3:$BD$1004,"="&amp;$BD290,INDIRECT(ADDRESS(3,BR$2,1,1)):INDIRECT(ADDRESS(1004,BR$2,1,1))),"")</f>
        <v/>
      </c>
      <c r="BS290" t="str">
        <f>IF($A290&lt;&gt;"",VLOOKUP(TRUNC(MID($A290,1,2),0),Plano_Contas!$H$3:$J$103,3,TRUE),"")</f>
        <v/>
      </c>
      <c r="BT290" t="str">
        <f t="shared" si="17"/>
        <v/>
      </c>
      <c r="BV290">
        <f>Empresas!C290</f>
        <v>0</v>
      </c>
    </row>
    <row r="291" spans="1:74" ht="13.5" hidden="1" thickBot="1" x14ac:dyDescent="0.25">
      <c r="A291" s="89"/>
      <c r="B291" s="52" t="str">
        <f>IF($A291&lt;&gt;"",VLOOKUP(""&amp;$A291,Plano_Contas!$A$3:$F$1003,6,0),"")</f>
        <v/>
      </c>
      <c r="C291" s="91"/>
      <c r="D291" s="111"/>
      <c r="E291" s="112">
        <v>0</v>
      </c>
      <c r="F291" s="87"/>
      <c r="G291" s="85"/>
      <c r="H291" s="111"/>
      <c r="I291" s="112">
        <v>0</v>
      </c>
      <c r="J291" s="87"/>
      <c r="K291" s="85"/>
      <c r="L291" s="111"/>
      <c r="M291" s="112">
        <v>0</v>
      </c>
      <c r="N291" s="87"/>
      <c r="O291" s="85"/>
      <c r="P291" s="111"/>
      <c r="Q291" s="112">
        <v>0</v>
      </c>
      <c r="R291" s="87"/>
      <c r="S291" s="85"/>
      <c r="T291" s="111"/>
      <c r="U291" s="112">
        <v>0</v>
      </c>
      <c r="V291" s="87"/>
      <c r="W291" s="85"/>
      <c r="X291" s="111"/>
      <c r="Y291" s="112">
        <v>0</v>
      </c>
      <c r="Z291" s="87"/>
      <c r="AA291" s="85"/>
      <c r="AB291" s="111"/>
      <c r="AC291" s="112">
        <v>0</v>
      </c>
      <c r="AD291" s="87"/>
      <c r="AE291" s="85"/>
      <c r="AF291" s="111"/>
      <c r="AG291" s="112">
        <v>0</v>
      </c>
      <c r="AH291" s="87"/>
      <c r="AI291" s="85"/>
      <c r="AJ291" s="111"/>
      <c r="AK291" s="112">
        <v>0</v>
      </c>
      <c r="AL291" s="87"/>
      <c r="AM291" s="85"/>
      <c r="AN291" s="111"/>
      <c r="AO291" s="112">
        <v>0</v>
      </c>
      <c r="AP291" s="87"/>
      <c r="AQ291" s="85"/>
      <c r="AR291" s="111"/>
      <c r="AS291" s="112">
        <v>0</v>
      </c>
      <c r="AT291" s="87"/>
      <c r="AU291" s="85"/>
      <c r="AV291" s="111"/>
      <c r="AW291" s="112">
        <v>0</v>
      </c>
      <c r="AX291" s="87"/>
      <c r="AY291" s="85"/>
      <c r="AZ291" s="267">
        <f t="shared" si="18"/>
        <v>0</v>
      </c>
      <c r="BA291" s="88">
        <f t="shared" si="15"/>
        <v>0</v>
      </c>
      <c r="BC291">
        <f>IF($A291&lt;&gt;"",COUNTIF($BD$3:$BD291,$BD291),0)</f>
        <v>0</v>
      </c>
      <c r="BD291" t="str">
        <f>IF($A291&lt;&gt;"",VLOOKUP(TRUNC(MID($A291,1,2),0),Plano_Contas!$H$3:$J$103,2,TRUE),"")</f>
        <v/>
      </c>
      <c r="BE291" s="201" t="str">
        <f t="shared" si="16"/>
        <v/>
      </c>
      <c r="BF291" t="str">
        <f ca="1">IF($BT291&lt;&gt;"",SUMIF($BD$3:$BD$1004,"="&amp;$BD291,INDIRECT(ADDRESS(3,BF$2,1,1)):INDIRECT(ADDRESS(1004,BF$2,1,1))),"")</f>
        <v/>
      </c>
      <c r="BG291" t="str">
        <f ca="1">IF($BT291&lt;&gt;"",SUMIF($BD$3:$BD$1004,"="&amp;$BD291,INDIRECT(ADDRESS(3,BG$2,1,1)):INDIRECT(ADDRESS(1004,BG$2,1,1))),"")</f>
        <v/>
      </c>
      <c r="BH291" t="str">
        <f ca="1">IF($BT291&lt;&gt;"",SUMIF($BD$3:$BD$1004,"="&amp;$BD291,INDIRECT(ADDRESS(3,BH$2,1,1)):INDIRECT(ADDRESS(1004,BH$2,1,1))),"")</f>
        <v/>
      </c>
      <c r="BI291" t="str">
        <f ca="1">IF($BT291&lt;&gt;"",SUMIF($BD$3:$BD$1004,"="&amp;$BD291,INDIRECT(ADDRESS(3,BI$2,1,1)):INDIRECT(ADDRESS(1004,BI$2,1,1))),"")</f>
        <v/>
      </c>
      <c r="BJ291" t="str">
        <f ca="1">IF($BT291&lt;&gt;"",SUMIF($BD$3:$BD$1004,"="&amp;$BD291,INDIRECT(ADDRESS(3,BJ$2,1,1)):INDIRECT(ADDRESS(1004,BJ$2,1,1))),"")</f>
        <v/>
      </c>
      <c r="BK291" t="str">
        <f ca="1">IF($BT291&lt;&gt;"",SUMIF($BD$3:$BD$1004,"="&amp;$BD291,INDIRECT(ADDRESS(3,BK$2,1,1)):INDIRECT(ADDRESS(1004,BK$2,1,1))),"")</f>
        <v/>
      </c>
      <c r="BL291" t="str">
        <f ca="1">IF($BT291&lt;&gt;"",SUMIF($BD$3:$BD$1004,"="&amp;$BD291,INDIRECT(ADDRESS(3,BL$2,1,1)):INDIRECT(ADDRESS(1004,BL$2,1,1))),"")</f>
        <v/>
      </c>
      <c r="BM291" t="str">
        <f ca="1">IF($BT291&lt;&gt;"",SUMIF($BD$3:$BD$1004,"="&amp;$BD291,INDIRECT(ADDRESS(3,BM$2,1,1)):INDIRECT(ADDRESS(1004,BM$2,1,1))),"")</f>
        <v/>
      </c>
      <c r="BN291" t="str">
        <f ca="1">IF($BT291&lt;&gt;"",SUMIF($BD$3:$BD$1004,"="&amp;$BD291,INDIRECT(ADDRESS(3,BN$2,1,1)):INDIRECT(ADDRESS(1004,BN$2,1,1))),"")</f>
        <v/>
      </c>
      <c r="BO291" t="str">
        <f ca="1">IF($BT291&lt;&gt;"",SUMIF($BD$3:$BD$1004,"="&amp;$BD291,INDIRECT(ADDRESS(3,BO$2,1,1)):INDIRECT(ADDRESS(1004,BO$2,1,1))),"")</f>
        <v/>
      </c>
      <c r="BP291" t="str">
        <f ca="1">IF($BT291&lt;&gt;"",SUMIF($BD$3:$BD$1004,"="&amp;$BD291,INDIRECT(ADDRESS(3,BP$2,1,1)):INDIRECT(ADDRESS(1004,BP$2,1,1))),"")</f>
        <v/>
      </c>
      <c r="BQ291" t="str">
        <f ca="1">IF($BT291&lt;&gt;"",SUMIF($BD$3:$BD$1004,"="&amp;$BD291,INDIRECT(ADDRESS(3,BQ$2,1,1)):INDIRECT(ADDRESS(1004,BQ$2,1,1))),"")</f>
        <v/>
      </c>
      <c r="BR291" t="str">
        <f ca="1">IF($BT291&lt;&gt;"",SUMIF($BD$3:$BD$1004,"="&amp;$BD291,INDIRECT(ADDRESS(3,BR$2,1,1)):INDIRECT(ADDRESS(1004,BR$2,1,1))),"")</f>
        <v/>
      </c>
      <c r="BS291" t="str">
        <f>IF($A291&lt;&gt;"",VLOOKUP(TRUNC(MID($A291,1,2),0),Plano_Contas!$H$3:$J$103,3,TRUE),"")</f>
        <v/>
      </c>
      <c r="BT291" t="str">
        <f t="shared" si="17"/>
        <v/>
      </c>
      <c r="BV291">
        <f>Empresas!C291</f>
        <v>0</v>
      </c>
    </row>
    <row r="292" spans="1:74" ht="13.5" hidden="1" thickBot="1" x14ac:dyDescent="0.25">
      <c r="A292" s="89"/>
      <c r="B292" s="52" t="str">
        <f>IF($A292&lt;&gt;"",VLOOKUP(""&amp;$A292,Plano_Contas!$A$3:$F$1003,6,0),"")</f>
        <v/>
      </c>
      <c r="C292" s="91"/>
      <c r="D292" s="111"/>
      <c r="E292" s="112">
        <v>0</v>
      </c>
      <c r="F292" s="87"/>
      <c r="G292" s="85"/>
      <c r="H292" s="111"/>
      <c r="I292" s="112">
        <v>0</v>
      </c>
      <c r="J292" s="87"/>
      <c r="K292" s="85"/>
      <c r="L292" s="111"/>
      <c r="M292" s="112">
        <v>0</v>
      </c>
      <c r="N292" s="87"/>
      <c r="O292" s="85"/>
      <c r="P292" s="111"/>
      <c r="Q292" s="112">
        <v>0</v>
      </c>
      <c r="R292" s="87"/>
      <c r="S292" s="85"/>
      <c r="T292" s="111"/>
      <c r="U292" s="112">
        <v>0</v>
      </c>
      <c r="V292" s="87"/>
      <c r="W292" s="85"/>
      <c r="X292" s="111"/>
      <c r="Y292" s="112">
        <v>0</v>
      </c>
      <c r="Z292" s="87"/>
      <c r="AA292" s="85"/>
      <c r="AB292" s="111"/>
      <c r="AC292" s="112">
        <v>0</v>
      </c>
      <c r="AD292" s="87"/>
      <c r="AE292" s="85"/>
      <c r="AF292" s="111"/>
      <c r="AG292" s="112">
        <v>0</v>
      </c>
      <c r="AH292" s="87"/>
      <c r="AI292" s="85"/>
      <c r="AJ292" s="111"/>
      <c r="AK292" s="112">
        <v>0</v>
      </c>
      <c r="AL292" s="87"/>
      <c r="AM292" s="85"/>
      <c r="AN292" s="111"/>
      <c r="AO292" s="112">
        <v>0</v>
      </c>
      <c r="AP292" s="87"/>
      <c r="AQ292" s="85"/>
      <c r="AR292" s="111"/>
      <c r="AS292" s="112">
        <v>0</v>
      </c>
      <c r="AT292" s="87"/>
      <c r="AU292" s="85"/>
      <c r="AV292" s="111"/>
      <c r="AW292" s="112">
        <v>0</v>
      </c>
      <c r="AX292" s="87"/>
      <c r="AY292" s="85"/>
      <c r="AZ292" s="267">
        <f t="shared" si="18"/>
        <v>0</v>
      </c>
      <c r="BA292" s="88">
        <f t="shared" si="15"/>
        <v>0</v>
      </c>
      <c r="BC292">
        <f>IF($A292&lt;&gt;"",COUNTIF($BD$3:$BD292,$BD292),0)</f>
        <v>0</v>
      </c>
      <c r="BD292" t="str">
        <f>IF($A292&lt;&gt;"",VLOOKUP(TRUNC(MID($A292,1,2),0),Plano_Contas!$H$3:$J$103,2,TRUE),"")</f>
        <v/>
      </c>
      <c r="BE292" s="201" t="str">
        <f t="shared" si="16"/>
        <v/>
      </c>
      <c r="BF292" t="str">
        <f ca="1">IF($BT292&lt;&gt;"",SUMIF($BD$3:$BD$1004,"="&amp;$BD292,INDIRECT(ADDRESS(3,BF$2,1,1)):INDIRECT(ADDRESS(1004,BF$2,1,1))),"")</f>
        <v/>
      </c>
      <c r="BG292" t="str">
        <f ca="1">IF($BT292&lt;&gt;"",SUMIF($BD$3:$BD$1004,"="&amp;$BD292,INDIRECT(ADDRESS(3,BG$2,1,1)):INDIRECT(ADDRESS(1004,BG$2,1,1))),"")</f>
        <v/>
      </c>
      <c r="BH292" t="str">
        <f ca="1">IF($BT292&lt;&gt;"",SUMIF($BD$3:$BD$1004,"="&amp;$BD292,INDIRECT(ADDRESS(3,BH$2,1,1)):INDIRECT(ADDRESS(1004,BH$2,1,1))),"")</f>
        <v/>
      </c>
      <c r="BI292" t="str">
        <f ca="1">IF($BT292&lt;&gt;"",SUMIF($BD$3:$BD$1004,"="&amp;$BD292,INDIRECT(ADDRESS(3,BI$2,1,1)):INDIRECT(ADDRESS(1004,BI$2,1,1))),"")</f>
        <v/>
      </c>
      <c r="BJ292" t="str">
        <f ca="1">IF($BT292&lt;&gt;"",SUMIF($BD$3:$BD$1004,"="&amp;$BD292,INDIRECT(ADDRESS(3,BJ$2,1,1)):INDIRECT(ADDRESS(1004,BJ$2,1,1))),"")</f>
        <v/>
      </c>
      <c r="BK292" t="str">
        <f ca="1">IF($BT292&lt;&gt;"",SUMIF($BD$3:$BD$1004,"="&amp;$BD292,INDIRECT(ADDRESS(3,BK$2,1,1)):INDIRECT(ADDRESS(1004,BK$2,1,1))),"")</f>
        <v/>
      </c>
      <c r="BL292" t="str">
        <f ca="1">IF($BT292&lt;&gt;"",SUMIF($BD$3:$BD$1004,"="&amp;$BD292,INDIRECT(ADDRESS(3,BL$2,1,1)):INDIRECT(ADDRESS(1004,BL$2,1,1))),"")</f>
        <v/>
      </c>
      <c r="BM292" t="str">
        <f ca="1">IF($BT292&lt;&gt;"",SUMIF($BD$3:$BD$1004,"="&amp;$BD292,INDIRECT(ADDRESS(3,BM$2,1,1)):INDIRECT(ADDRESS(1004,BM$2,1,1))),"")</f>
        <v/>
      </c>
      <c r="BN292" t="str">
        <f ca="1">IF($BT292&lt;&gt;"",SUMIF($BD$3:$BD$1004,"="&amp;$BD292,INDIRECT(ADDRESS(3,BN$2,1,1)):INDIRECT(ADDRESS(1004,BN$2,1,1))),"")</f>
        <v/>
      </c>
      <c r="BO292" t="str">
        <f ca="1">IF($BT292&lt;&gt;"",SUMIF($BD$3:$BD$1004,"="&amp;$BD292,INDIRECT(ADDRESS(3,BO$2,1,1)):INDIRECT(ADDRESS(1004,BO$2,1,1))),"")</f>
        <v/>
      </c>
      <c r="BP292" t="str">
        <f ca="1">IF($BT292&lt;&gt;"",SUMIF($BD$3:$BD$1004,"="&amp;$BD292,INDIRECT(ADDRESS(3,BP$2,1,1)):INDIRECT(ADDRESS(1004,BP$2,1,1))),"")</f>
        <v/>
      </c>
      <c r="BQ292" t="str">
        <f ca="1">IF($BT292&lt;&gt;"",SUMIF($BD$3:$BD$1004,"="&amp;$BD292,INDIRECT(ADDRESS(3,BQ$2,1,1)):INDIRECT(ADDRESS(1004,BQ$2,1,1))),"")</f>
        <v/>
      </c>
      <c r="BR292" t="str">
        <f ca="1">IF($BT292&lt;&gt;"",SUMIF($BD$3:$BD$1004,"="&amp;$BD292,INDIRECT(ADDRESS(3,BR$2,1,1)):INDIRECT(ADDRESS(1004,BR$2,1,1))),"")</f>
        <v/>
      </c>
      <c r="BS292" t="str">
        <f>IF($A292&lt;&gt;"",VLOOKUP(TRUNC(MID($A292,1,2),0),Plano_Contas!$H$3:$J$103,3,TRUE),"")</f>
        <v/>
      </c>
      <c r="BT292" t="str">
        <f t="shared" si="17"/>
        <v/>
      </c>
      <c r="BV292">
        <f>Empresas!C292</f>
        <v>0</v>
      </c>
    </row>
    <row r="293" spans="1:74" ht="13.5" hidden="1" thickBot="1" x14ac:dyDescent="0.25">
      <c r="A293" s="89"/>
      <c r="B293" s="52" t="str">
        <f>IF($A293&lt;&gt;"",VLOOKUP(""&amp;$A293,Plano_Contas!$A$3:$F$1003,6,0),"")</f>
        <v/>
      </c>
      <c r="C293" s="91"/>
      <c r="D293" s="111"/>
      <c r="E293" s="112">
        <v>0</v>
      </c>
      <c r="F293" s="87"/>
      <c r="G293" s="85"/>
      <c r="H293" s="111"/>
      <c r="I293" s="112">
        <v>0</v>
      </c>
      <c r="J293" s="87"/>
      <c r="K293" s="85"/>
      <c r="L293" s="111"/>
      <c r="M293" s="112">
        <v>0</v>
      </c>
      <c r="N293" s="87"/>
      <c r="O293" s="85"/>
      <c r="P293" s="111"/>
      <c r="Q293" s="112">
        <v>0</v>
      </c>
      <c r="R293" s="87"/>
      <c r="S293" s="85"/>
      <c r="T293" s="111"/>
      <c r="U293" s="112">
        <v>0</v>
      </c>
      <c r="V293" s="87"/>
      <c r="W293" s="85"/>
      <c r="X293" s="111"/>
      <c r="Y293" s="112">
        <v>0</v>
      </c>
      <c r="Z293" s="87"/>
      <c r="AA293" s="85"/>
      <c r="AB293" s="111"/>
      <c r="AC293" s="112">
        <v>0</v>
      </c>
      <c r="AD293" s="87"/>
      <c r="AE293" s="85"/>
      <c r="AF293" s="111"/>
      <c r="AG293" s="112">
        <v>0</v>
      </c>
      <c r="AH293" s="87"/>
      <c r="AI293" s="85"/>
      <c r="AJ293" s="111"/>
      <c r="AK293" s="112">
        <v>0</v>
      </c>
      <c r="AL293" s="87"/>
      <c r="AM293" s="85"/>
      <c r="AN293" s="111"/>
      <c r="AO293" s="112">
        <v>0</v>
      </c>
      <c r="AP293" s="87"/>
      <c r="AQ293" s="85"/>
      <c r="AR293" s="111"/>
      <c r="AS293" s="112">
        <v>0</v>
      </c>
      <c r="AT293" s="87"/>
      <c r="AU293" s="85"/>
      <c r="AV293" s="111"/>
      <c r="AW293" s="112">
        <v>0</v>
      </c>
      <c r="AX293" s="87"/>
      <c r="AY293" s="85"/>
      <c r="AZ293" s="267">
        <f t="shared" si="18"/>
        <v>0</v>
      </c>
      <c r="BA293" s="88">
        <f t="shared" si="15"/>
        <v>0</v>
      </c>
      <c r="BC293">
        <f>IF($A293&lt;&gt;"",COUNTIF($BD$3:$BD293,$BD293),0)</f>
        <v>0</v>
      </c>
      <c r="BD293" t="str">
        <f>IF($A293&lt;&gt;"",VLOOKUP(TRUNC(MID($A293,1,2),0),Plano_Contas!$H$3:$J$103,2,TRUE),"")</f>
        <v/>
      </c>
      <c r="BE293" s="201" t="str">
        <f t="shared" si="16"/>
        <v/>
      </c>
      <c r="BF293" t="str">
        <f ca="1">IF($BT293&lt;&gt;"",SUMIF($BD$3:$BD$1004,"="&amp;$BD293,INDIRECT(ADDRESS(3,BF$2,1,1)):INDIRECT(ADDRESS(1004,BF$2,1,1))),"")</f>
        <v/>
      </c>
      <c r="BG293" t="str">
        <f ca="1">IF($BT293&lt;&gt;"",SUMIF($BD$3:$BD$1004,"="&amp;$BD293,INDIRECT(ADDRESS(3,BG$2,1,1)):INDIRECT(ADDRESS(1004,BG$2,1,1))),"")</f>
        <v/>
      </c>
      <c r="BH293" t="str">
        <f ca="1">IF($BT293&lt;&gt;"",SUMIF($BD$3:$BD$1004,"="&amp;$BD293,INDIRECT(ADDRESS(3,BH$2,1,1)):INDIRECT(ADDRESS(1004,BH$2,1,1))),"")</f>
        <v/>
      </c>
      <c r="BI293" t="str">
        <f ca="1">IF($BT293&lt;&gt;"",SUMIF($BD$3:$BD$1004,"="&amp;$BD293,INDIRECT(ADDRESS(3,BI$2,1,1)):INDIRECT(ADDRESS(1004,BI$2,1,1))),"")</f>
        <v/>
      </c>
      <c r="BJ293" t="str">
        <f ca="1">IF($BT293&lt;&gt;"",SUMIF($BD$3:$BD$1004,"="&amp;$BD293,INDIRECT(ADDRESS(3,BJ$2,1,1)):INDIRECT(ADDRESS(1004,BJ$2,1,1))),"")</f>
        <v/>
      </c>
      <c r="BK293" t="str">
        <f ca="1">IF($BT293&lt;&gt;"",SUMIF($BD$3:$BD$1004,"="&amp;$BD293,INDIRECT(ADDRESS(3,BK$2,1,1)):INDIRECT(ADDRESS(1004,BK$2,1,1))),"")</f>
        <v/>
      </c>
      <c r="BL293" t="str">
        <f ca="1">IF($BT293&lt;&gt;"",SUMIF($BD$3:$BD$1004,"="&amp;$BD293,INDIRECT(ADDRESS(3,BL$2,1,1)):INDIRECT(ADDRESS(1004,BL$2,1,1))),"")</f>
        <v/>
      </c>
      <c r="BM293" t="str">
        <f ca="1">IF($BT293&lt;&gt;"",SUMIF($BD$3:$BD$1004,"="&amp;$BD293,INDIRECT(ADDRESS(3,BM$2,1,1)):INDIRECT(ADDRESS(1004,BM$2,1,1))),"")</f>
        <v/>
      </c>
      <c r="BN293" t="str">
        <f ca="1">IF($BT293&lt;&gt;"",SUMIF($BD$3:$BD$1004,"="&amp;$BD293,INDIRECT(ADDRESS(3,BN$2,1,1)):INDIRECT(ADDRESS(1004,BN$2,1,1))),"")</f>
        <v/>
      </c>
      <c r="BO293" t="str">
        <f ca="1">IF($BT293&lt;&gt;"",SUMIF($BD$3:$BD$1004,"="&amp;$BD293,INDIRECT(ADDRESS(3,BO$2,1,1)):INDIRECT(ADDRESS(1004,BO$2,1,1))),"")</f>
        <v/>
      </c>
      <c r="BP293" t="str">
        <f ca="1">IF($BT293&lt;&gt;"",SUMIF($BD$3:$BD$1004,"="&amp;$BD293,INDIRECT(ADDRESS(3,BP$2,1,1)):INDIRECT(ADDRESS(1004,BP$2,1,1))),"")</f>
        <v/>
      </c>
      <c r="BQ293" t="str">
        <f ca="1">IF($BT293&lt;&gt;"",SUMIF($BD$3:$BD$1004,"="&amp;$BD293,INDIRECT(ADDRESS(3,BQ$2,1,1)):INDIRECT(ADDRESS(1004,BQ$2,1,1))),"")</f>
        <v/>
      </c>
      <c r="BR293" t="str">
        <f ca="1">IF($BT293&lt;&gt;"",SUMIF($BD$3:$BD$1004,"="&amp;$BD293,INDIRECT(ADDRESS(3,BR$2,1,1)):INDIRECT(ADDRESS(1004,BR$2,1,1))),"")</f>
        <v/>
      </c>
      <c r="BS293" t="str">
        <f>IF($A293&lt;&gt;"",VLOOKUP(TRUNC(MID($A293,1,2),0),Plano_Contas!$H$3:$J$103,3,TRUE),"")</f>
        <v/>
      </c>
      <c r="BT293" t="str">
        <f t="shared" si="17"/>
        <v/>
      </c>
      <c r="BV293">
        <f>Empresas!C293</f>
        <v>0</v>
      </c>
    </row>
    <row r="294" spans="1:74" ht="13.5" hidden="1" thickBot="1" x14ac:dyDescent="0.25">
      <c r="A294" s="89"/>
      <c r="B294" s="52" t="str">
        <f>IF($A294&lt;&gt;"",VLOOKUP(""&amp;$A294,Plano_Contas!$A$3:$F$1003,6,0),"")</f>
        <v/>
      </c>
      <c r="C294" s="91"/>
      <c r="D294" s="111"/>
      <c r="E294" s="112">
        <v>0</v>
      </c>
      <c r="F294" s="87"/>
      <c r="G294" s="85"/>
      <c r="H294" s="111"/>
      <c r="I294" s="112">
        <v>0</v>
      </c>
      <c r="J294" s="87"/>
      <c r="K294" s="85"/>
      <c r="L294" s="111"/>
      <c r="M294" s="112">
        <v>0</v>
      </c>
      <c r="N294" s="87"/>
      <c r="O294" s="85"/>
      <c r="P294" s="111"/>
      <c r="Q294" s="112">
        <v>0</v>
      </c>
      <c r="R294" s="87"/>
      <c r="S294" s="85"/>
      <c r="T294" s="111"/>
      <c r="U294" s="112">
        <v>0</v>
      </c>
      <c r="V294" s="87"/>
      <c r="W294" s="85"/>
      <c r="X294" s="111"/>
      <c r="Y294" s="112">
        <v>0</v>
      </c>
      <c r="Z294" s="87"/>
      <c r="AA294" s="85"/>
      <c r="AB294" s="111"/>
      <c r="AC294" s="112">
        <v>0</v>
      </c>
      <c r="AD294" s="87"/>
      <c r="AE294" s="85"/>
      <c r="AF294" s="111"/>
      <c r="AG294" s="112">
        <v>0</v>
      </c>
      <c r="AH294" s="87"/>
      <c r="AI294" s="85"/>
      <c r="AJ294" s="111"/>
      <c r="AK294" s="112">
        <v>0</v>
      </c>
      <c r="AL294" s="87"/>
      <c r="AM294" s="85"/>
      <c r="AN294" s="111"/>
      <c r="AO294" s="112">
        <v>0</v>
      </c>
      <c r="AP294" s="87"/>
      <c r="AQ294" s="85"/>
      <c r="AR294" s="111"/>
      <c r="AS294" s="112">
        <v>0</v>
      </c>
      <c r="AT294" s="87"/>
      <c r="AU294" s="85"/>
      <c r="AV294" s="111"/>
      <c r="AW294" s="112">
        <v>0</v>
      </c>
      <c r="AX294" s="87"/>
      <c r="AY294" s="85"/>
      <c r="AZ294" s="267">
        <f t="shared" si="18"/>
        <v>0</v>
      </c>
      <c r="BA294" s="88">
        <f t="shared" si="15"/>
        <v>0</v>
      </c>
      <c r="BC294">
        <f>IF($A294&lt;&gt;"",COUNTIF($BD$3:$BD294,$BD294),0)</f>
        <v>0</v>
      </c>
      <c r="BD294" t="str">
        <f>IF($A294&lt;&gt;"",VLOOKUP(TRUNC(MID($A294,1,2),0),Plano_Contas!$H$3:$J$103,2,TRUE),"")</f>
        <v/>
      </c>
      <c r="BE294" s="201" t="str">
        <f t="shared" si="16"/>
        <v/>
      </c>
      <c r="BF294" t="str">
        <f ca="1">IF($BT294&lt;&gt;"",SUMIF($BD$3:$BD$1004,"="&amp;$BD294,INDIRECT(ADDRESS(3,BF$2,1,1)):INDIRECT(ADDRESS(1004,BF$2,1,1))),"")</f>
        <v/>
      </c>
      <c r="BG294" t="str">
        <f ca="1">IF($BT294&lt;&gt;"",SUMIF($BD$3:$BD$1004,"="&amp;$BD294,INDIRECT(ADDRESS(3,BG$2,1,1)):INDIRECT(ADDRESS(1004,BG$2,1,1))),"")</f>
        <v/>
      </c>
      <c r="BH294" t="str">
        <f ca="1">IF($BT294&lt;&gt;"",SUMIF($BD$3:$BD$1004,"="&amp;$BD294,INDIRECT(ADDRESS(3,BH$2,1,1)):INDIRECT(ADDRESS(1004,BH$2,1,1))),"")</f>
        <v/>
      </c>
      <c r="BI294" t="str">
        <f ca="1">IF($BT294&lt;&gt;"",SUMIF($BD$3:$BD$1004,"="&amp;$BD294,INDIRECT(ADDRESS(3,BI$2,1,1)):INDIRECT(ADDRESS(1004,BI$2,1,1))),"")</f>
        <v/>
      </c>
      <c r="BJ294" t="str">
        <f ca="1">IF($BT294&lt;&gt;"",SUMIF($BD$3:$BD$1004,"="&amp;$BD294,INDIRECT(ADDRESS(3,BJ$2,1,1)):INDIRECT(ADDRESS(1004,BJ$2,1,1))),"")</f>
        <v/>
      </c>
      <c r="BK294" t="str">
        <f ca="1">IF($BT294&lt;&gt;"",SUMIF($BD$3:$BD$1004,"="&amp;$BD294,INDIRECT(ADDRESS(3,BK$2,1,1)):INDIRECT(ADDRESS(1004,BK$2,1,1))),"")</f>
        <v/>
      </c>
      <c r="BL294" t="str">
        <f ca="1">IF($BT294&lt;&gt;"",SUMIF($BD$3:$BD$1004,"="&amp;$BD294,INDIRECT(ADDRESS(3,BL$2,1,1)):INDIRECT(ADDRESS(1004,BL$2,1,1))),"")</f>
        <v/>
      </c>
      <c r="BM294" t="str">
        <f ca="1">IF($BT294&lt;&gt;"",SUMIF($BD$3:$BD$1004,"="&amp;$BD294,INDIRECT(ADDRESS(3,BM$2,1,1)):INDIRECT(ADDRESS(1004,BM$2,1,1))),"")</f>
        <v/>
      </c>
      <c r="BN294" t="str">
        <f ca="1">IF($BT294&lt;&gt;"",SUMIF($BD$3:$BD$1004,"="&amp;$BD294,INDIRECT(ADDRESS(3,BN$2,1,1)):INDIRECT(ADDRESS(1004,BN$2,1,1))),"")</f>
        <v/>
      </c>
      <c r="BO294" t="str">
        <f ca="1">IF($BT294&lt;&gt;"",SUMIF($BD$3:$BD$1004,"="&amp;$BD294,INDIRECT(ADDRESS(3,BO$2,1,1)):INDIRECT(ADDRESS(1004,BO$2,1,1))),"")</f>
        <v/>
      </c>
      <c r="BP294" t="str">
        <f ca="1">IF($BT294&lt;&gt;"",SUMIF($BD$3:$BD$1004,"="&amp;$BD294,INDIRECT(ADDRESS(3,BP$2,1,1)):INDIRECT(ADDRESS(1004,BP$2,1,1))),"")</f>
        <v/>
      </c>
      <c r="BQ294" t="str">
        <f ca="1">IF($BT294&lt;&gt;"",SUMIF($BD$3:$BD$1004,"="&amp;$BD294,INDIRECT(ADDRESS(3,BQ$2,1,1)):INDIRECT(ADDRESS(1004,BQ$2,1,1))),"")</f>
        <v/>
      </c>
      <c r="BR294" t="str">
        <f ca="1">IF($BT294&lt;&gt;"",SUMIF($BD$3:$BD$1004,"="&amp;$BD294,INDIRECT(ADDRESS(3,BR$2,1,1)):INDIRECT(ADDRESS(1004,BR$2,1,1))),"")</f>
        <v/>
      </c>
      <c r="BS294" t="str">
        <f>IF($A294&lt;&gt;"",VLOOKUP(TRUNC(MID($A294,1,2),0),Plano_Contas!$H$3:$J$103,3,TRUE),"")</f>
        <v/>
      </c>
      <c r="BT294" t="str">
        <f t="shared" si="17"/>
        <v/>
      </c>
      <c r="BV294">
        <f>Empresas!C294</f>
        <v>0</v>
      </c>
    </row>
    <row r="295" spans="1:74" ht="13.5" hidden="1" thickBot="1" x14ac:dyDescent="0.25">
      <c r="A295" s="89"/>
      <c r="B295" s="52" t="str">
        <f>IF($A295&lt;&gt;"",VLOOKUP(""&amp;$A295,Plano_Contas!$A$3:$F$1003,6,0),"")</f>
        <v/>
      </c>
      <c r="C295" s="91"/>
      <c r="D295" s="111"/>
      <c r="E295" s="112">
        <v>0</v>
      </c>
      <c r="F295" s="87"/>
      <c r="G295" s="85"/>
      <c r="H295" s="111"/>
      <c r="I295" s="112">
        <v>0</v>
      </c>
      <c r="J295" s="87"/>
      <c r="K295" s="85"/>
      <c r="L295" s="111"/>
      <c r="M295" s="112">
        <v>0</v>
      </c>
      <c r="N295" s="87"/>
      <c r="O295" s="85"/>
      <c r="P295" s="111"/>
      <c r="Q295" s="112">
        <v>0</v>
      </c>
      <c r="R295" s="87"/>
      <c r="S295" s="85"/>
      <c r="T295" s="111"/>
      <c r="U295" s="112">
        <v>0</v>
      </c>
      <c r="V295" s="87"/>
      <c r="W295" s="85"/>
      <c r="X295" s="111"/>
      <c r="Y295" s="112">
        <v>0</v>
      </c>
      <c r="Z295" s="87"/>
      <c r="AA295" s="85"/>
      <c r="AB295" s="111"/>
      <c r="AC295" s="112">
        <v>0</v>
      </c>
      <c r="AD295" s="87"/>
      <c r="AE295" s="85"/>
      <c r="AF295" s="111"/>
      <c r="AG295" s="112">
        <v>0</v>
      </c>
      <c r="AH295" s="87"/>
      <c r="AI295" s="85"/>
      <c r="AJ295" s="111"/>
      <c r="AK295" s="112">
        <v>0</v>
      </c>
      <c r="AL295" s="87"/>
      <c r="AM295" s="85"/>
      <c r="AN295" s="111"/>
      <c r="AO295" s="112">
        <v>0</v>
      </c>
      <c r="AP295" s="87"/>
      <c r="AQ295" s="85"/>
      <c r="AR295" s="111"/>
      <c r="AS295" s="112">
        <v>0</v>
      </c>
      <c r="AT295" s="87"/>
      <c r="AU295" s="85"/>
      <c r="AV295" s="111"/>
      <c r="AW295" s="112">
        <v>0</v>
      </c>
      <c r="AX295" s="87"/>
      <c r="AY295" s="85"/>
      <c r="AZ295" s="267">
        <f t="shared" si="18"/>
        <v>0</v>
      </c>
      <c r="BA295" s="88">
        <f t="shared" si="15"/>
        <v>0</v>
      </c>
      <c r="BC295">
        <f>IF($A295&lt;&gt;"",COUNTIF($BD$3:$BD295,$BD295),0)</f>
        <v>0</v>
      </c>
      <c r="BD295" t="str">
        <f>IF($A295&lt;&gt;"",VLOOKUP(TRUNC(MID($A295,1,2),0),Plano_Contas!$H$3:$J$103,2,TRUE),"")</f>
        <v/>
      </c>
      <c r="BE295" s="201" t="str">
        <f t="shared" si="16"/>
        <v/>
      </c>
      <c r="BF295" t="str">
        <f ca="1">IF($BT295&lt;&gt;"",SUMIF($BD$3:$BD$1004,"="&amp;$BD295,INDIRECT(ADDRESS(3,BF$2,1,1)):INDIRECT(ADDRESS(1004,BF$2,1,1))),"")</f>
        <v/>
      </c>
      <c r="BG295" t="str">
        <f ca="1">IF($BT295&lt;&gt;"",SUMIF($BD$3:$BD$1004,"="&amp;$BD295,INDIRECT(ADDRESS(3,BG$2,1,1)):INDIRECT(ADDRESS(1004,BG$2,1,1))),"")</f>
        <v/>
      </c>
      <c r="BH295" t="str">
        <f ca="1">IF($BT295&lt;&gt;"",SUMIF($BD$3:$BD$1004,"="&amp;$BD295,INDIRECT(ADDRESS(3,BH$2,1,1)):INDIRECT(ADDRESS(1004,BH$2,1,1))),"")</f>
        <v/>
      </c>
      <c r="BI295" t="str">
        <f ca="1">IF($BT295&lt;&gt;"",SUMIF($BD$3:$BD$1004,"="&amp;$BD295,INDIRECT(ADDRESS(3,BI$2,1,1)):INDIRECT(ADDRESS(1004,BI$2,1,1))),"")</f>
        <v/>
      </c>
      <c r="BJ295" t="str">
        <f ca="1">IF($BT295&lt;&gt;"",SUMIF($BD$3:$BD$1004,"="&amp;$BD295,INDIRECT(ADDRESS(3,BJ$2,1,1)):INDIRECT(ADDRESS(1004,BJ$2,1,1))),"")</f>
        <v/>
      </c>
      <c r="BK295" t="str">
        <f ca="1">IF($BT295&lt;&gt;"",SUMIF($BD$3:$BD$1004,"="&amp;$BD295,INDIRECT(ADDRESS(3,BK$2,1,1)):INDIRECT(ADDRESS(1004,BK$2,1,1))),"")</f>
        <v/>
      </c>
      <c r="BL295" t="str">
        <f ca="1">IF($BT295&lt;&gt;"",SUMIF($BD$3:$BD$1004,"="&amp;$BD295,INDIRECT(ADDRESS(3,BL$2,1,1)):INDIRECT(ADDRESS(1004,BL$2,1,1))),"")</f>
        <v/>
      </c>
      <c r="BM295" t="str">
        <f ca="1">IF($BT295&lt;&gt;"",SUMIF($BD$3:$BD$1004,"="&amp;$BD295,INDIRECT(ADDRESS(3,BM$2,1,1)):INDIRECT(ADDRESS(1004,BM$2,1,1))),"")</f>
        <v/>
      </c>
      <c r="BN295" t="str">
        <f ca="1">IF($BT295&lt;&gt;"",SUMIF($BD$3:$BD$1004,"="&amp;$BD295,INDIRECT(ADDRESS(3,BN$2,1,1)):INDIRECT(ADDRESS(1004,BN$2,1,1))),"")</f>
        <v/>
      </c>
      <c r="BO295" t="str">
        <f ca="1">IF($BT295&lt;&gt;"",SUMIF($BD$3:$BD$1004,"="&amp;$BD295,INDIRECT(ADDRESS(3,BO$2,1,1)):INDIRECT(ADDRESS(1004,BO$2,1,1))),"")</f>
        <v/>
      </c>
      <c r="BP295" t="str">
        <f ca="1">IF($BT295&lt;&gt;"",SUMIF($BD$3:$BD$1004,"="&amp;$BD295,INDIRECT(ADDRESS(3,BP$2,1,1)):INDIRECT(ADDRESS(1004,BP$2,1,1))),"")</f>
        <v/>
      </c>
      <c r="BQ295" t="str">
        <f ca="1">IF($BT295&lt;&gt;"",SUMIF($BD$3:$BD$1004,"="&amp;$BD295,INDIRECT(ADDRESS(3,BQ$2,1,1)):INDIRECT(ADDRESS(1004,BQ$2,1,1))),"")</f>
        <v/>
      </c>
      <c r="BR295" t="str">
        <f ca="1">IF($BT295&lt;&gt;"",SUMIF($BD$3:$BD$1004,"="&amp;$BD295,INDIRECT(ADDRESS(3,BR$2,1,1)):INDIRECT(ADDRESS(1004,BR$2,1,1))),"")</f>
        <v/>
      </c>
      <c r="BS295" t="str">
        <f>IF($A295&lt;&gt;"",VLOOKUP(TRUNC(MID($A295,1,2),0),Plano_Contas!$H$3:$J$103,3,TRUE),"")</f>
        <v/>
      </c>
      <c r="BT295" t="str">
        <f t="shared" si="17"/>
        <v/>
      </c>
      <c r="BV295">
        <f>Empresas!C295</f>
        <v>0</v>
      </c>
    </row>
    <row r="296" spans="1:74" ht="13.5" hidden="1" thickBot="1" x14ac:dyDescent="0.25">
      <c r="A296" s="89"/>
      <c r="B296" s="52" t="str">
        <f>IF($A296&lt;&gt;"",VLOOKUP(""&amp;$A296,Plano_Contas!$A$3:$F$1003,6,0),"")</f>
        <v/>
      </c>
      <c r="C296" s="91"/>
      <c r="D296" s="111"/>
      <c r="E296" s="112">
        <v>0</v>
      </c>
      <c r="F296" s="87"/>
      <c r="G296" s="85"/>
      <c r="H296" s="111"/>
      <c r="I296" s="112">
        <v>0</v>
      </c>
      <c r="J296" s="87"/>
      <c r="K296" s="85"/>
      <c r="L296" s="111"/>
      <c r="M296" s="112">
        <v>0</v>
      </c>
      <c r="N296" s="87"/>
      <c r="O296" s="85"/>
      <c r="P296" s="111"/>
      <c r="Q296" s="112">
        <v>0</v>
      </c>
      <c r="R296" s="87"/>
      <c r="S296" s="85"/>
      <c r="T296" s="111"/>
      <c r="U296" s="112">
        <v>0</v>
      </c>
      <c r="V296" s="87"/>
      <c r="W296" s="85"/>
      <c r="X296" s="111"/>
      <c r="Y296" s="112">
        <v>0</v>
      </c>
      <c r="Z296" s="87"/>
      <c r="AA296" s="85"/>
      <c r="AB296" s="111"/>
      <c r="AC296" s="112">
        <v>0</v>
      </c>
      <c r="AD296" s="87"/>
      <c r="AE296" s="85"/>
      <c r="AF296" s="111"/>
      <c r="AG296" s="112">
        <v>0</v>
      </c>
      <c r="AH296" s="87"/>
      <c r="AI296" s="85"/>
      <c r="AJ296" s="111"/>
      <c r="AK296" s="112">
        <v>0</v>
      </c>
      <c r="AL296" s="87"/>
      <c r="AM296" s="85"/>
      <c r="AN296" s="111"/>
      <c r="AO296" s="112">
        <v>0</v>
      </c>
      <c r="AP296" s="87"/>
      <c r="AQ296" s="85"/>
      <c r="AR296" s="111"/>
      <c r="AS296" s="112">
        <v>0</v>
      </c>
      <c r="AT296" s="87"/>
      <c r="AU296" s="85"/>
      <c r="AV296" s="111"/>
      <c r="AW296" s="112">
        <v>0</v>
      </c>
      <c r="AX296" s="87"/>
      <c r="AY296" s="85"/>
      <c r="AZ296" s="267">
        <f t="shared" si="18"/>
        <v>0</v>
      </c>
      <c r="BA296" s="88">
        <f t="shared" si="15"/>
        <v>0</v>
      </c>
      <c r="BC296">
        <f>IF($A296&lt;&gt;"",COUNTIF($BD$3:$BD296,$BD296),0)</f>
        <v>0</v>
      </c>
      <c r="BD296" t="str">
        <f>IF($A296&lt;&gt;"",VLOOKUP(TRUNC(MID($A296,1,2),0),Plano_Contas!$H$3:$J$103,2,TRUE),"")</f>
        <v/>
      </c>
      <c r="BE296" s="201" t="str">
        <f t="shared" si="16"/>
        <v/>
      </c>
      <c r="BF296" t="str">
        <f ca="1">IF($BT296&lt;&gt;"",SUMIF($BD$3:$BD$1004,"="&amp;$BD296,INDIRECT(ADDRESS(3,BF$2,1,1)):INDIRECT(ADDRESS(1004,BF$2,1,1))),"")</f>
        <v/>
      </c>
      <c r="BG296" t="str">
        <f ca="1">IF($BT296&lt;&gt;"",SUMIF($BD$3:$BD$1004,"="&amp;$BD296,INDIRECT(ADDRESS(3,BG$2,1,1)):INDIRECT(ADDRESS(1004,BG$2,1,1))),"")</f>
        <v/>
      </c>
      <c r="BH296" t="str">
        <f ca="1">IF($BT296&lt;&gt;"",SUMIF($BD$3:$BD$1004,"="&amp;$BD296,INDIRECT(ADDRESS(3,BH$2,1,1)):INDIRECT(ADDRESS(1004,BH$2,1,1))),"")</f>
        <v/>
      </c>
      <c r="BI296" t="str">
        <f ca="1">IF($BT296&lt;&gt;"",SUMIF($BD$3:$BD$1004,"="&amp;$BD296,INDIRECT(ADDRESS(3,BI$2,1,1)):INDIRECT(ADDRESS(1004,BI$2,1,1))),"")</f>
        <v/>
      </c>
      <c r="BJ296" t="str">
        <f ca="1">IF($BT296&lt;&gt;"",SUMIF($BD$3:$BD$1004,"="&amp;$BD296,INDIRECT(ADDRESS(3,BJ$2,1,1)):INDIRECT(ADDRESS(1004,BJ$2,1,1))),"")</f>
        <v/>
      </c>
      <c r="BK296" t="str">
        <f ca="1">IF($BT296&lt;&gt;"",SUMIF($BD$3:$BD$1004,"="&amp;$BD296,INDIRECT(ADDRESS(3,BK$2,1,1)):INDIRECT(ADDRESS(1004,BK$2,1,1))),"")</f>
        <v/>
      </c>
      <c r="BL296" t="str">
        <f ca="1">IF($BT296&lt;&gt;"",SUMIF($BD$3:$BD$1004,"="&amp;$BD296,INDIRECT(ADDRESS(3,BL$2,1,1)):INDIRECT(ADDRESS(1004,BL$2,1,1))),"")</f>
        <v/>
      </c>
      <c r="BM296" t="str">
        <f ca="1">IF($BT296&lt;&gt;"",SUMIF($BD$3:$BD$1004,"="&amp;$BD296,INDIRECT(ADDRESS(3,BM$2,1,1)):INDIRECT(ADDRESS(1004,BM$2,1,1))),"")</f>
        <v/>
      </c>
      <c r="BN296" t="str">
        <f ca="1">IF($BT296&lt;&gt;"",SUMIF($BD$3:$BD$1004,"="&amp;$BD296,INDIRECT(ADDRESS(3,BN$2,1,1)):INDIRECT(ADDRESS(1004,BN$2,1,1))),"")</f>
        <v/>
      </c>
      <c r="BO296" t="str">
        <f ca="1">IF($BT296&lt;&gt;"",SUMIF($BD$3:$BD$1004,"="&amp;$BD296,INDIRECT(ADDRESS(3,BO$2,1,1)):INDIRECT(ADDRESS(1004,BO$2,1,1))),"")</f>
        <v/>
      </c>
      <c r="BP296" t="str">
        <f ca="1">IF($BT296&lt;&gt;"",SUMIF($BD$3:$BD$1004,"="&amp;$BD296,INDIRECT(ADDRESS(3,BP$2,1,1)):INDIRECT(ADDRESS(1004,BP$2,1,1))),"")</f>
        <v/>
      </c>
      <c r="BQ296" t="str">
        <f ca="1">IF($BT296&lt;&gt;"",SUMIF($BD$3:$BD$1004,"="&amp;$BD296,INDIRECT(ADDRESS(3,BQ$2,1,1)):INDIRECT(ADDRESS(1004,BQ$2,1,1))),"")</f>
        <v/>
      </c>
      <c r="BR296" t="str">
        <f ca="1">IF($BT296&lt;&gt;"",SUMIF($BD$3:$BD$1004,"="&amp;$BD296,INDIRECT(ADDRESS(3,BR$2,1,1)):INDIRECT(ADDRESS(1004,BR$2,1,1))),"")</f>
        <v/>
      </c>
      <c r="BS296" t="str">
        <f>IF($A296&lt;&gt;"",VLOOKUP(TRUNC(MID($A296,1,2),0),Plano_Contas!$H$3:$J$103,3,TRUE),"")</f>
        <v/>
      </c>
      <c r="BT296" t="str">
        <f t="shared" si="17"/>
        <v/>
      </c>
      <c r="BV296">
        <f>Empresas!C296</f>
        <v>0</v>
      </c>
    </row>
    <row r="297" spans="1:74" ht="13.5" hidden="1" thickBot="1" x14ac:dyDescent="0.25">
      <c r="A297" s="89"/>
      <c r="B297" s="52" t="str">
        <f>IF($A297&lt;&gt;"",VLOOKUP(""&amp;$A297,Plano_Contas!$A$3:$F$1003,6,0),"")</f>
        <v/>
      </c>
      <c r="C297" s="91"/>
      <c r="D297" s="111"/>
      <c r="E297" s="112">
        <v>0</v>
      </c>
      <c r="F297" s="87"/>
      <c r="G297" s="85"/>
      <c r="H297" s="111"/>
      <c r="I297" s="112">
        <v>0</v>
      </c>
      <c r="J297" s="87"/>
      <c r="K297" s="85"/>
      <c r="L297" s="111"/>
      <c r="M297" s="112">
        <v>0</v>
      </c>
      <c r="N297" s="87"/>
      <c r="O297" s="85"/>
      <c r="P297" s="111"/>
      <c r="Q297" s="112">
        <v>0</v>
      </c>
      <c r="R297" s="87"/>
      <c r="S297" s="85"/>
      <c r="T297" s="111"/>
      <c r="U297" s="112">
        <v>0</v>
      </c>
      <c r="V297" s="87"/>
      <c r="W297" s="85"/>
      <c r="X297" s="111"/>
      <c r="Y297" s="112">
        <v>0</v>
      </c>
      <c r="Z297" s="87"/>
      <c r="AA297" s="85"/>
      <c r="AB297" s="111"/>
      <c r="AC297" s="112">
        <v>0</v>
      </c>
      <c r="AD297" s="87"/>
      <c r="AE297" s="85"/>
      <c r="AF297" s="111"/>
      <c r="AG297" s="112">
        <v>0</v>
      </c>
      <c r="AH297" s="87"/>
      <c r="AI297" s="85"/>
      <c r="AJ297" s="111"/>
      <c r="AK297" s="112">
        <v>0</v>
      </c>
      <c r="AL297" s="87"/>
      <c r="AM297" s="85"/>
      <c r="AN297" s="111"/>
      <c r="AO297" s="112">
        <v>0</v>
      </c>
      <c r="AP297" s="87"/>
      <c r="AQ297" s="85"/>
      <c r="AR297" s="111"/>
      <c r="AS297" s="112">
        <v>0</v>
      </c>
      <c r="AT297" s="87"/>
      <c r="AU297" s="85"/>
      <c r="AV297" s="111"/>
      <c r="AW297" s="112">
        <v>0</v>
      </c>
      <c r="AX297" s="87"/>
      <c r="AY297" s="85"/>
      <c r="AZ297" s="267">
        <f t="shared" si="18"/>
        <v>0</v>
      </c>
      <c r="BA297" s="88">
        <f t="shared" si="15"/>
        <v>0</v>
      </c>
      <c r="BC297">
        <f>IF($A297&lt;&gt;"",COUNTIF($BD$3:$BD297,$BD297),0)</f>
        <v>0</v>
      </c>
      <c r="BD297" t="str">
        <f>IF($A297&lt;&gt;"",VLOOKUP(TRUNC(MID($A297,1,2),0),Plano_Contas!$H$3:$J$103,2,TRUE),"")</f>
        <v/>
      </c>
      <c r="BE297" s="201" t="str">
        <f t="shared" si="16"/>
        <v/>
      </c>
      <c r="BF297" t="str">
        <f ca="1">IF($BT297&lt;&gt;"",SUMIF($BD$3:$BD$1004,"="&amp;$BD297,INDIRECT(ADDRESS(3,BF$2,1,1)):INDIRECT(ADDRESS(1004,BF$2,1,1))),"")</f>
        <v/>
      </c>
      <c r="BG297" t="str">
        <f ca="1">IF($BT297&lt;&gt;"",SUMIF($BD$3:$BD$1004,"="&amp;$BD297,INDIRECT(ADDRESS(3,BG$2,1,1)):INDIRECT(ADDRESS(1004,BG$2,1,1))),"")</f>
        <v/>
      </c>
      <c r="BH297" t="str">
        <f ca="1">IF($BT297&lt;&gt;"",SUMIF($BD$3:$BD$1004,"="&amp;$BD297,INDIRECT(ADDRESS(3,BH$2,1,1)):INDIRECT(ADDRESS(1004,BH$2,1,1))),"")</f>
        <v/>
      </c>
      <c r="BI297" t="str">
        <f ca="1">IF($BT297&lt;&gt;"",SUMIF($BD$3:$BD$1004,"="&amp;$BD297,INDIRECT(ADDRESS(3,BI$2,1,1)):INDIRECT(ADDRESS(1004,BI$2,1,1))),"")</f>
        <v/>
      </c>
      <c r="BJ297" t="str">
        <f ca="1">IF($BT297&lt;&gt;"",SUMIF($BD$3:$BD$1004,"="&amp;$BD297,INDIRECT(ADDRESS(3,BJ$2,1,1)):INDIRECT(ADDRESS(1004,BJ$2,1,1))),"")</f>
        <v/>
      </c>
      <c r="BK297" t="str">
        <f ca="1">IF($BT297&lt;&gt;"",SUMIF($BD$3:$BD$1004,"="&amp;$BD297,INDIRECT(ADDRESS(3,BK$2,1,1)):INDIRECT(ADDRESS(1004,BK$2,1,1))),"")</f>
        <v/>
      </c>
      <c r="BL297" t="str">
        <f ca="1">IF($BT297&lt;&gt;"",SUMIF($BD$3:$BD$1004,"="&amp;$BD297,INDIRECT(ADDRESS(3,BL$2,1,1)):INDIRECT(ADDRESS(1004,BL$2,1,1))),"")</f>
        <v/>
      </c>
      <c r="BM297" t="str">
        <f ca="1">IF($BT297&lt;&gt;"",SUMIF($BD$3:$BD$1004,"="&amp;$BD297,INDIRECT(ADDRESS(3,BM$2,1,1)):INDIRECT(ADDRESS(1004,BM$2,1,1))),"")</f>
        <v/>
      </c>
      <c r="BN297" t="str">
        <f ca="1">IF($BT297&lt;&gt;"",SUMIF($BD$3:$BD$1004,"="&amp;$BD297,INDIRECT(ADDRESS(3,BN$2,1,1)):INDIRECT(ADDRESS(1004,BN$2,1,1))),"")</f>
        <v/>
      </c>
      <c r="BO297" t="str">
        <f ca="1">IF($BT297&lt;&gt;"",SUMIF($BD$3:$BD$1004,"="&amp;$BD297,INDIRECT(ADDRESS(3,BO$2,1,1)):INDIRECT(ADDRESS(1004,BO$2,1,1))),"")</f>
        <v/>
      </c>
      <c r="BP297" t="str">
        <f ca="1">IF($BT297&lt;&gt;"",SUMIF($BD$3:$BD$1004,"="&amp;$BD297,INDIRECT(ADDRESS(3,BP$2,1,1)):INDIRECT(ADDRESS(1004,BP$2,1,1))),"")</f>
        <v/>
      </c>
      <c r="BQ297" t="str">
        <f ca="1">IF($BT297&lt;&gt;"",SUMIF($BD$3:$BD$1004,"="&amp;$BD297,INDIRECT(ADDRESS(3,BQ$2,1,1)):INDIRECT(ADDRESS(1004,BQ$2,1,1))),"")</f>
        <v/>
      </c>
      <c r="BR297" t="str">
        <f ca="1">IF($BT297&lt;&gt;"",SUMIF($BD$3:$BD$1004,"="&amp;$BD297,INDIRECT(ADDRESS(3,BR$2,1,1)):INDIRECT(ADDRESS(1004,BR$2,1,1))),"")</f>
        <v/>
      </c>
      <c r="BS297" t="str">
        <f>IF($A297&lt;&gt;"",VLOOKUP(TRUNC(MID($A297,1,2),0),Plano_Contas!$H$3:$J$103,3,TRUE),"")</f>
        <v/>
      </c>
      <c r="BT297" t="str">
        <f t="shared" si="17"/>
        <v/>
      </c>
      <c r="BV297">
        <f>Empresas!C297</f>
        <v>0</v>
      </c>
    </row>
    <row r="298" spans="1:74" ht="13.5" hidden="1" thickBot="1" x14ac:dyDescent="0.25">
      <c r="A298" s="89"/>
      <c r="B298" s="52" t="str">
        <f>IF($A298&lt;&gt;"",VLOOKUP(""&amp;$A298,Plano_Contas!$A$3:$F$1003,6,0),"")</f>
        <v/>
      </c>
      <c r="C298" s="91"/>
      <c r="D298" s="111"/>
      <c r="E298" s="112">
        <v>0</v>
      </c>
      <c r="F298" s="87"/>
      <c r="G298" s="85"/>
      <c r="H298" s="111"/>
      <c r="I298" s="112">
        <v>0</v>
      </c>
      <c r="J298" s="87"/>
      <c r="K298" s="85"/>
      <c r="L298" s="111"/>
      <c r="M298" s="112">
        <v>0</v>
      </c>
      <c r="N298" s="87"/>
      <c r="O298" s="85"/>
      <c r="P298" s="111"/>
      <c r="Q298" s="112">
        <v>0</v>
      </c>
      <c r="R298" s="87"/>
      <c r="S298" s="85"/>
      <c r="T298" s="111"/>
      <c r="U298" s="112">
        <v>0</v>
      </c>
      <c r="V298" s="87"/>
      <c r="W298" s="85"/>
      <c r="X298" s="111"/>
      <c r="Y298" s="112">
        <v>0</v>
      </c>
      <c r="Z298" s="87"/>
      <c r="AA298" s="85"/>
      <c r="AB298" s="111"/>
      <c r="AC298" s="112">
        <v>0</v>
      </c>
      <c r="AD298" s="87"/>
      <c r="AE298" s="85"/>
      <c r="AF298" s="111"/>
      <c r="AG298" s="112">
        <v>0</v>
      </c>
      <c r="AH298" s="87"/>
      <c r="AI298" s="85"/>
      <c r="AJ298" s="111"/>
      <c r="AK298" s="112">
        <v>0</v>
      </c>
      <c r="AL298" s="87"/>
      <c r="AM298" s="85"/>
      <c r="AN298" s="111"/>
      <c r="AO298" s="112">
        <v>0</v>
      </c>
      <c r="AP298" s="87"/>
      <c r="AQ298" s="85"/>
      <c r="AR298" s="111"/>
      <c r="AS298" s="112">
        <v>0</v>
      </c>
      <c r="AT298" s="87"/>
      <c r="AU298" s="85"/>
      <c r="AV298" s="111"/>
      <c r="AW298" s="112">
        <v>0</v>
      </c>
      <c r="AX298" s="87"/>
      <c r="AY298" s="85"/>
      <c r="AZ298" s="267">
        <f t="shared" si="18"/>
        <v>0</v>
      </c>
      <c r="BA298" s="88">
        <f t="shared" si="15"/>
        <v>0</v>
      </c>
      <c r="BC298">
        <f>IF($A298&lt;&gt;"",COUNTIF($BD$3:$BD298,$BD298),0)</f>
        <v>0</v>
      </c>
      <c r="BD298" t="str">
        <f>IF($A298&lt;&gt;"",VLOOKUP(TRUNC(MID($A298,1,2),0),Plano_Contas!$H$3:$J$103,2,TRUE),"")</f>
        <v/>
      </c>
      <c r="BE298" s="201" t="str">
        <f t="shared" si="16"/>
        <v/>
      </c>
      <c r="BF298" t="str">
        <f ca="1">IF($BT298&lt;&gt;"",SUMIF($BD$3:$BD$1004,"="&amp;$BD298,INDIRECT(ADDRESS(3,BF$2,1,1)):INDIRECT(ADDRESS(1004,BF$2,1,1))),"")</f>
        <v/>
      </c>
      <c r="BG298" t="str">
        <f ca="1">IF($BT298&lt;&gt;"",SUMIF($BD$3:$BD$1004,"="&amp;$BD298,INDIRECT(ADDRESS(3,BG$2,1,1)):INDIRECT(ADDRESS(1004,BG$2,1,1))),"")</f>
        <v/>
      </c>
      <c r="BH298" t="str">
        <f ca="1">IF($BT298&lt;&gt;"",SUMIF($BD$3:$BD$1004,"="&amp;$BD298,INDIRECT(ADDRESS(3,BH$2,1,1)):INDIRECT(ADDRESS(1004,BH$2,1,1))),"")</f>
        <v/>
      </c>
      <c r="BI298" t="str">
        <f ca="1">IF($BT298&lt;&gt;"",SUMIF($BD$3:$BD$1004,"="&amp;$BD298,INDIRECT(ADDRESS(3,BI$2,1,1)):INDIRECT(ADDRESS(1004,BI$2,1,1))),"")</f>
        <v/>
      </c>
      <c r="BJ298" t="str">
        <f ca="1">IF($BT298&lt;&gt;"",SUMIF($BD$3:$BD$1004,"="&amp;$BD298,INDIRECT(ADDRESS(3,BJ$2,1,1)):INDIRECT(ADDRESS(1004,BJ$2,1,1))),"")</f>
        <v/>
      </c>
      <c r="BK298" t="str">
        <f ca="1">IF($BT298&lt;&gt;"",SUMIF($BD$3:$BD$1004,"="&amp;$BD298,INDIRECT(ADDRESS(3,BK$2,1,1)):INDIRECT(ADDRESS(1004,BK$2,1,1))),"")</f>
        <v/>
      </c>
      <c r="BL298" t="str">
        <f ca="1">IF($BT298&lt;&gt;"",SUMIF($BD$3:$BD$1004,"="&amp;$BD298,INDIRECT(ADDRESS(3,BL$2,1,1)):INDIRECT(ADDRESS(1004,BL$2,1,1))),"")</f>
        <v/>
      </c>
      <c r="BM298" t="str">
        <f ca="1">IF($BT298&lt;&gt;"",SUMIF($BD$3:$BD$1004,"="&amp;$BD298,INDIRECT(ADDRESS(3,BM$2,1,1)):INDIRECT(ADDRESS(1004,BM$2,1,1))),"")</f>
        <v/>
      </c>
      <c r="BN298" t="str">
        <f ca="1">IF($BT298&lt;&gt;"",SUMIF($BD$3:$BD$1004,"="&amp;$BD298,INDIRECT(ADDRESS(3,BN$2,1,1)):INDIRECT(ADDRESS(1004,BN$2,1,1))),"")</f>
        <v/>
      </c>
      <c r="BO298" t="str">
        <f ca="1">IF($BT298&lt;&gt;"",SUMIF($BD$3:$BD$1004,"="&amp;$BD298,INDIRECT(ADDRESS(3,BO$2,1,1)):INDIRECT(ADDRESS(1004,BO$2,1,1))),"")</f>
        <v/>
      </c>
      <c r="BP298" t="str">
        <f ca="1">IF($BT298&lt;&gt;"",SUMIF($BD$3:$BD$1004,"="&amp;$BD298,INDIRECT(ADDRESS(3,BP$2,1,1)):INDIRECT(ADDRESS(1004,BP$2,1,1))),"")</f>
        <v/>
      </c>
      <c r="BQ298" t="str">
        <f ca="1">IF($BT298&lt;&gt;"",SUMIF($BD$3:$BD$1004,"="&amp;$BD298,INDIRECT(ADDRESS(3,BQ$2,1,1)):INDIRECT(ADDRESS(1004,BQ$2,1,1))),"")</f>
        <v/>
      </c>
      <c r="BR298" t="str">
        <f ca="1">IF($BT298&lt;&gt;"",SUMIF($BD$3:$BD$1004,"="&amp;$BD298,INDIRECT(ADDRESS(3,BR$2,1,1)):INDIRECT(ADDRESS(1004,BR$2,1,1))),"")</f>
        <v/>
      </c>
      <c r="BS298" t="str">
        <f>IF($A298&lt;&gt;"",VLOOKUP(TRUNC(MID($A298,1,2),0),Plano_Contas!$H$3:$J$103,3,TRUE),"")</f>
        <v/>
      </c>
      <c r="BT298" t="str">
        <f t="shared" si="17"/>
        <v/>
      </c>
      <c r="BV298">
        <f>Empresas!C298</f>
        <v>0</v>
      </c>
    </row>
    <row r="299" spans="1:74" ht="13.5" hidden="1" thickBot="1" x14ac:dyDescent="0.25">
      <c r="A299" s="89"/>
      <c r="B299" s="52" t="str">
        <f>IF($A299&lt;&gt;"",VLOOKUP(""&amp;$A299,Plano_Contas!$A$3:$F$1003,6,0),"")</f>
        <v/>
      </c>
      <c r="C299" s="91"/>
      <c r="D299" s="111"/>
      <c r="E299" s="112">
        <v>0</v>
      </c>
      <c r="F299" s="87"/>
      <c r="G299" s="85"/>
      <c r="H299" s="111"/>
      <c r="I299" s="112">
        <v>0</v>
      </c>
      <c r="J299" s="87"/>
      <c r="K299" s="85"/>
      <c r="L299" s="111"/>
      <c r="M299" s="112">
        <v>0</v>
      </c>
      <c r="N299" s="87"/>
      <c r="O299" s="85"/>
      <c r="P299" s="111"/>
      <c r="Q299" s="112">
        <v>0</v>
      </c>
      <c r="R299" s="87"/>
      <c r="S299" s="85"/>
      <c r="T299" s="111"/>
      <c r="U299" s="112">
        <v>0</v>
      </c>
      <c r="V299" s="87"/>
      <c r="W299" s="85"/>
      <c r="X299" s="111"/>
      <c r="Y299" s="112">
        <v>0</v>
      </c>
      <c r="Z299" s="87"/>
      <c r="AA299" s="85"/>
      <c r="AB299" s="111"/>
      <c r="AC299" s="112">
        <v>0</v>
      </c>
      <c r="AD299" s="87"/>
      <c r="AE299" s="85"/>
      <c r="AF299" s="111"/>
      <c r="AG299" s="112">
        <v>0</v>
      </c>
      <c r="AH299" s="87"/>
      <c r="AI299" s="85"/>
      <c r="AJ299" s="111"/>
      <c r="AK299" s="112">
        <v>0</v>
      </c>
      <c r="AL299" s="87"/>
      <c r="AM299" s="85"/>
      <c r="AN299" s="111"/>
      <c r="AO299" s="112">
        <v>0</v>
      </c>
      <c r="AP299" s="87"/>
      <c r="AQ299" s="85"/>
      <c r="AR299" s="111"/>
      <c r="AS299" s="112">
        <v>0</v>
      </c>
      <c r="AT299" s="87"/>
      <c r="AU299" s="85"/>
      <c r="AV299" s="111"/>
      <c r="AW299" s="112">
        <v>0</v>
      </c>
      <c r="AX299" s="87"/>
      <c r="AY299" s="85"/>
      <c r="AZ299" s="267">
        <f t="shared" si="18"/>
        <v>0</v>
      </c>
      <c r="BA299" s="88">
        <f t="shared" si="15"/>
        <v>0</v>
      </c>
      <c r="BC299">
        <f>IF($A299&lt;&gt;"",COUNTIF($BD$3:$BD299,$BD299),0)</f>
        <v>0</v>
      </c>
      <c r="BD299" t="str">
        <f>IF($A299&lt;&gt;"",VLOOKUP(TRUNC(MID($A299,1,2),0),Plano_Contas!$H$3:$J$103,2,TRUE),"")</f>
        <v/>
      </c>
      <c r="BE299" s="201" t="str">
        <f t="shared" si="16"/>
        <v/>
      </c>
      <c r="BF299" t="str">
        <f ca="1">IF($BT299&lt;&gt;"",SUMIF($BD$3:$BD$1004,"="&amp;$BD299,INDIRECT(ADDRESS(3,BF$2,1,1)):INDIRECT(ADDRESS(1004,BF$2,1,1))),"")</f>
        <v/>
      </c>
      <c r="BG299" t="str">
        <f ca="1">IF($BT299&lt;&gt;"",SUMIF($BD$3:$BD$1004,"="&amp;$BD299,INDIRECT(ADDRESS(3,BG$2,1,1)):INDIRECT(ADDRESS(1004,BG$2,1,1))),"")</f>
        <v/>
      </c>
      <c r="BH299" t="str">
        <f ca="1">IF($BT299&lt;&gt;"",SUMIF($BD$3:$BD$1004,"="&amp;$BD299,INDIRECT(ADDRESS(3,BH$2,1,1)):INDIRECT(ADDRESS(1004,BH$2,1,1))),"")</f>
        <v/>
      </c>
      <c r="BI299" t="str">
        <f ca="1">IF($BT299&lt;&gt;"",SUMIF($BD$3:$BD$1004,"="&amp;$BD299,INDIRECT(ADDRESS(3,BI$2,1,1)):INDIRECT(ADDRESS(1004,BI$2,1,1))),"")</f>
        <v/>
      </c>
      <c r="BJ299" t="str">
        <f ca="1">IF($BT299&lt;&gt;"",SUMIF($BD$3:$BD$1004,"="&amp;$BD299,INDIRECT(ADDRESS(3,BJ$2,1,1)):INDIRECT(ADDRESS(1004,BJ$2,1,1))),"")</f>
        <v/>
      </c>
      <c r="BK299" t="str">
        <f ca="1">IF($BT299&lt;&gt;"",SUMIF($BD$3:$BD$1004,"="&amp;$BD299,INDIRECT(ADDRESS(3,BK$2,1,1)):INDIRECT(ADDRESS(1004,BK$2,1,1))),"")</f>
        <v/>
      </c>
      <c r="BL299" t="str">
        <f ca="1">IF($BT299&lt;&gt;"",SUMIF($BD$3:$BD$1004,"="&amp;$BD299,INDIRECT(ADDRESS(3,BL$2,1,1)):INDIRECT(ADDRESS(1004,BL$2,1,1))),"")</f>
        <v/>
      </c>
      <c r="BM299" t="str">
        <f ca="1">IF($BT299&lt;&gt;"",SUMIF($BD$3:$BD$1004,"="&amp;$BD299,INDIRECT(ADDRESS(3,BM$2,1,1)):INDIRECT(ADDRESS(1004,BM$2,1,1))),"")</f>
        <v/>
      </c>
      <c r="BN299" t="str">
        <f ca="1">IF($BT299&lt;&gt;"",SUMIF($BD$3:$BD$1004,"="&amp;$BD299,INDIRECT(ADDRESS(3,BN$2,1,1)):INDIRECT(ADDRESS(1004,BN$2,1,1))),"")</f>
        <v/>
      </c>
      <c r="BO299" t="str">
        <f ca="1">IF($BT299&lt;&gt;"",SUMIF($BD$3:$BD$1004,"="&amp;$BD299,INDIRECT(ADDRESS(3,BO$2,1,1)):INDIRECT(ADDRESS(1004,BO$2,1,1))),"")</f>
        <v/>
      </c>
      <c r="BP299" t="str">
        <f ca="1">IF($BT299&lt;&gt;"",SUMIF($BD$3:$BD$1004,"="&amp;$BD299,INDIRECT(ADDRESS(3,BP$2,1,1)):INDIRECT(ADDRESS(1004,BP$2,1,1))),"")</f>
        <v/>
      </c>
      <c r="BQ299" t="str">
        <f ca="1">IF($BT299&lt;&gt;"",SUMIF($BD$3:$BD$1004,"="&amp;$BD299,INDIRECT(ADDRESS(3,BQ$2,1,1)):INDIRECT(ADDRESS(1004,BQ$2,1,1))),"")</f>
        <v/>
      </c>
      <c r="BR299" t="str">
        <f ca="1">IF($BT299&lt;&gt;"",SUMIF($BD$3:$BD$1004,"="&amp;$BD299,INDIRECT(ADDRESS(3,BR$2,1,1)):INDIRECT(ADDRESS(1004,BR$2,1,1))),"")</f>
        <v/>
      </c>
      <c r="BS299" t="str">
        <f>IF($A299&lt;&gt;"",VLOOKUP(TRUNC(MID($A299,1,2),0),Plano_Contas!$H$3:$J$103,3,TRUE),"")</f>
        <v/>
      </c>
      <c r="BT299" t="str">
        <f t="shared" si="17"/>
        <v/>
      </c>
      <c r="BV299">
        <f>Empresas!C299</f>
        <v>0</v>
      </c>
    </row>
    <row r="300" spans="1:74" ht="13.5" hidden="1" thickBot="1" x14ac:dyDescent="0.25">
      <c r="A300" s="89"/>
      <c r="B300" s="52" t="str">
        <f>IF($A300&lt;&gt;"",VLOOKUP(""&amp;$A300,Plano_Contas!$A$3:$F$1003,6,0),"")</f>
        <v/>
      </c>
      <c r="C300" s="91"/>
      <c r="D300" s="111"/>
      <c r="E300" s="112">
        <v>0</v>
      </c>
      <c r="F300" s="87"/>
      <c r="G300" s="85"/>
      <c r="H300" s="111"/>
      <c r="I300" s="112">
        <v>0</v>
      </c>
      <c r="J300" s="87"/>
      <c r="K300" s="85"/>
      <c r="L300" s="111"/>
      <c r="M300" s="112">
        <v>0</v>
      </c>
      <c r="N300" s="87"/>
      <c r="O300" s="85"/>
      <c r="P300" s="111"/>
      <c r="Q300" s="112">
        <v>0</v>
      </c>
      <c r="R300" s="87"/>
      <c r="S300" s="85"/>
      <c r="T300" s="111"/>
      <c r="U300" s="112">
        <v>0</v>
      </c>
      <c r="V300" s="87"/>
      <c r="W300" s="85"/>
      <c r="X300" s="111"/>
      <c r="Y300" s="112">
        <v>0</v>
      </c>
      <c r="Z300" s="87"/>
      <c r="AA300" s="85"/>
      <c r="AB300" s="111"/>
      <c r="AC300" s="112">
        <v>0</v>
      </c>
      <c r="AD300" s="87"/>
      <c r="AE300" s="85"/>
      <c r="AF300" s="111"/>
      <c r="AG300" s="112">
        <v>0</v>
      </c>
      <c r="AH300" s="87"/>
      <c r="AI300" s="85"/>
      <c r="AJ300" s="111"/>
      <c r="AK300" s="112">
        <v>0</v>
      </c>
      <c r="AL300" s="87"/>
      <c r="AM300" s="85"/>
      <c r="AN300" s="111"/>
      <c r="AO300" s="112">
        <v>0</v>
      </c>
      <c r="AP300" s="87"/>
      <c r="AQ300" s="85"/>
      <c r="AR300" s="111"/>
      <c r="AS300" s="112">
        <v>0</v>
      </c>
      <c r="AT300" s="87"/>
      <c r="AU300" s="85"/>
      <c r="AV300" s="111"/>
      <c r="AW300" s="112">
        <v>0</v>
      </c>
      <c r="AX300" s="87"/>
      <c r="AY300" s="85"/>
      <c r="AZ300" s="267">
        <f t="shared" si="18"/>
        <v>0</v>
      </c>
      <c r="BA300" s="88">
        <f t="shared" si="15"/>
        <v>0</v>
      </c>
      <c r="BC300">
        <f>IF($A300&lt;&gt;"",COUNTIF($BD$3:$BD300,$BD300),0)</f>
        <v>0</v>
      </c>
      <c r="BD300" t="str">
        <f>IF($A300&lt;&gt;"",VLOOKUP(TRUNC(MID($A300,1,2),0),Plano_Contas!$H$3:$J$103,2,TRUE),"")</f>
        <v/>
      </c>
      <c r="BE300" s="201" t="str">
        <f t="shared" si="16"/>
        <v/>
      </c>
      <c r="BF300" t="str">
        <f ca="1">IF($BT300&lt;&gt;"",SUMIF($BD$3:$BD$1004,"="&amp;$BD300,INDIRECT(ADDRESS(3,BF$2,1,1)):INDIRECT(ADDRESS(1004,BF$2,1,1))),"")</f>
        <v/>
      </c>
      <c r="BG300" t="str">
        <f ca="1">IF($BT300&lt;&gt;"",SUMIF($BD$3:$BD$1004,"="&amp;$BD300,INDIRECT(ADDRESS(3,BG$2,1,1)):INDIRECT(ADDRESS(1004,BG$2,1,1))),"")</f>
        <v/>
      </c>
      <c r="BH300" t="str">
        <f ca="1">IF($BT300&lt;&gt;"",SUMIF($BD$3:$BD$1004,"="&amp;$BD300,INDIRECT(ADDRESS(3,BH$2,1,1)):INDIRECT(ADDRESS(1004,BH$2,1,1))),"")</f>
        <v/>
      </c>
      <c r="BI300" t="str">
        <f ca="1">IF($BT300&lt;&gt;"",SUMIF($BD$3:$BD$1004,"="&amp;$BD300,INDIRECT(ADDRESS(3,BI$2,1,1)):INDIRECT(ADDRESS(1004,BI$2,1,1))),"")</f>
        <v/>
      </c>
      <c r="BJ300" t="str">
        <f ca="1">IF($BT300&lt;&gt;"",SUMIF($BD$3:$BD$1004,"="&amp;$BD300,INDIRECT(ADDRESS(3,BJ$2,1,1)):INDIRECT(ADDRESS(1004,BJ$2,1,1))),"")</f>
        <v/>
      </c>
      <c r="BK300" t="str">
        <f ca="1">IF($BT300&lt;&gt;"",SUMIF($BD$3:$BD$1004,"="&amp;$BD300,INDIRECT(ADDRESS(3,BK$2,1,1)):INDIRECT(ADDRESS(1004,BK$2,1,1))),"")</f>
        <v/>
      </c>
      <c r="BL300" t="str">
        <f ca="1">IF($BT300&lt;&gt;"",SUMIF($BD$3:$BD$1004,"="&amp;$BD300,INDIRECT(ADDRESS(3,BL$2,1,1)):INDIRECT(ADDRESS(1004,BL$2,1,1))),"")</f>
        <v/>
      </c>
      <c r="BM300" t="str">
        <f ca="1">IF($BT300&lt;&gt;"",SUMIF($BD$3:$BD$1004,"="&amp;$BD300,INDIRECT(ADDRESS(3,BM$2,1,1)):INDIRECT(ADDRESS(1004,BM$2,1,1))),"")</f>
        <v/>
      </c>
      <c r="BN300" t="str">
        <f ca="1">IF($BT300&lt;&gt;"",SUMIF($BD$3:$BD$1004,"="&amp;$BD300,INDIRECT(ADDRESS(3,BN$2,1,1)):INDIRECT(ADDRESS(1004,BN$2,1,1))),"")</f>
        <v/>
      </c>
      <c r="BO300" t="str">
        <f ca="1">IF($BT300&lt;&gt;"",SUMIF($BD$3:$BD$1004,"="&amp;$BD300,INDIRECT(ADDRESS(3,BO$2,1,1)):INDIRECT(ADDRESS(1004,BO$2,1,1))),"")</f>
        <v/>
      </c>
      <c r="BP300" t="str">
        <f ca="1">IF($BT300&lt;&gt;"",SUMIF($BD$3:$BD$1004,"="&amp;$BD300,INDIRECT(ADDRESS(3,BP$2,1,1)):INDIRECT(ADDRESS(1004,BP$2,1,1))),"")</f>
        <v/>
      </c>
      <c r="BQ300" t="str">
        <f ca="1">IF($BT300&lt;&gt;"",SUMIF($BD$3:$BD$1004,"="&amp;$BD300,INDIRECT(ADDRESS(3,BQ$2,1,1)):INDIRECT(ADDRESS(1004,BQ$2,1,1))),"")</f>
        <v/>
      </c>
      <c r="BR300" t="str">
        <f ca="1">IF($BT300&lt;&gt;"",SUMIF($BD$3:$BD$1004,"="&amp;$BD300,INDIRECT(ADDRESS(3,BR$2,1,1)):INDIRECT(ADDRESS(1004,BR$2,1,1))),"")</f>
        <v/>
      </c>
      <c r="BS300" t="str">
        <f>IF($A300&lt;&gt;"",VLOOKUP(TRUNC(MID($A300,1,2),0),Plano_Contas!$H$3:$J$103,3,TRUE),"")</f>
        <v/>
      </c>
      <c r="BT300" t="str">
        <f t="shared" si="17"/>
        <v/>
      </c>
      <c r="BV300">
        <f>Empresas!C300</f>
        <v>0</v>
      </c>
    </row>
    <row r="301" spans="1:74" ht="13.5" hidden="1" thickBot="1" x14ac:dyDescent="0.25">
      <c r="A301" s="89"/>
      <c r="B301" s="52" t="str">
        <f>IF($A301&lt;&gt;"",VLOOKUP(""&amp;$A301,Plano_Contas!$A$3:$F$1003,6,0),"")</f>
        <v/>
      </c>
      <c r="C301" s="91"/>
      <c r="D301" s="111"/>
      <c r="E301" s="112">
        <v>0</v>
      </c>
      <c r="F301" s="87"/>
      <c r="G301" s="85"/>
      <c r="H301" s="111"/>
      <c r="I301" s="112">
        <v>0</v>
      </c>
      <c r="J301" s="87"/>
      <c r="K301" s="85"/>
      <c r="L301" s="111"/>
      <c r="M301" s="112">
        <v>0</v>
      </c>
      <c r="N301" s="87"/>
      <c r="O301" s="85"/>
      <c r="P301" s="111"/>
      <c r="Q301" s="112">
        <v>0</v>
      </c>
      <c r="R301" s="87"/>
      <c r="S301" s="85"/>
      <c r="T301" s="111"/>
      <c r="U301" s="112">
        <v>0</v>
      </c>
      <c r="V301" s="87"/>
      <c r="W301" s="85"/>
      <c r="X301" s="111"/>
      <c r="Y301" s="112">
        <v>0</v>
      </c>
      <c r="Z301" s="87"/>
      <c r="AA301" s="85"/>
      <c r="AB301" s="111"/>
      <c r="AC301" s="112">
        <v>0</v>
      </c>
      <c r="AD301" s="87"/>
      <c r="AE301" s="85"/>
      <c r="AF301" s="111"/>
      <c r="AG301" s="112">
        <v>0</v>
      </c>
      <c r="AH301" s="87"/>
      <c r="AI301" s="85"/>
      <c r="AJ301" s="111"/>
      <c r="AK301" s="112">
        <v>0</v>
      </c>
      <c r="AL301" s="87"/>
      <c r="AM301" s="85"/>
      <c r="AN301" s="111"/>
      <c r="AO301" s="112">
        <v>0</v>
      </c>
      <c r="AP301" s="87"/>
      <c r="AQ301" s="85"/>
      <c r="AR301" s="111"/>
      <c r="AS301" s="112">
        <v>0</v>
      </c>
      <c r="AT301" s="87"/>
      <c r="AU301" s="85"/>
      <c r="AV301" s="111"/>
      <c r="AW301" s="112">
        <v>0</v>
      </c>
      <c r="AX301" s="87"/>
      <c r="AY301" s="85"/>
      <c r="AZ301" s="267">
        <f t="shared" si="18"/>
        <v>0</v>
      </c>
      <c r="BA301" s="88">
        <f t="shared" si="15"/>
        <v>0</v>
      </c>
      <c r="BC301">
        <f>IF($A301&lt;&gt;"",COUNTIF($BD$3:$BD301,$BD301),0)</f>
        <v>0</v>
      </c>
      <c r="BD301" t="str">
        <f>IF($A301&lt;&gt;"",VLOOKUP(TRUNC(MID($A301,1,2),0),Plano_Contas!$H$3:$J$103,2,TRUE),"")</f>
        <v/>
      </c>
      <c r="BE301" s="201" t="str">
        <f t="shared" si="16"/>
        <v/>
      </c>
      <c r="BF301" t="str">
        <f ca="1">IF($BT301&lt;&gt;"",SUMIF($BD$3:$BD$1004,"="&amp;$BD301,INDIRECT(ADDRESS(3,BF$2,1,1)):INDIRECT(ADDRESS(1004,BF$2,1,1))),"")</f>
        <v/>
      </c>
      <c r="BG301" t="str">
        <f ca="1">IF($BT301&lt;&gt;"",SUMIF($BD$3:$BD$1004,"="&amp;$BD301,INDIRECT(ADDRESS(3,BG$2,1,1)):INDIRECT(ADDRESS(1004,BG$2,1,1))),"")</f>
        <v/>
      </c>
      <c r="BH301" t="str">
        <f ca="1">IF($BT301&lt;&gt;"",SUMIF($BD$3:$BD$1004,"="&amp;$BD301,INDIRECT(ADDRESS(3,BH$2,1,1)):INDIRECT(ADDRESS(1004,BH$2,1,1))),"")</f>
        <v/>
      </c>
      <c r="BI301" t="str">
        <f ca="1">IF($BT301&lt;&gt;"",SUMIF($BD$3:$BD$1004,"="&amp;$BD301,INDIRECT(ADDRESS(3,BI$2,1,1)):INDIRECT(ADDRESS(1004,BI$2,1,1))),"")</f>
        <v/>
      </c>
      <c r="BJ301" t="str">
        <f ca="1">IF($BT301&lt;&gt;"",SUMIF($BD$3:$BD$1004,"="&amp;$BD301,INDIRECT(ADDRESS(3,BJ$2,1,1)):INDIRECT(ADDRESS(1004,BJ$2,1,1))),"")</f>
        <v/>
      </c>
      <c r="BK301" t="str">
        <f ca="1">IF($BT301&lt;&gt;"",SUMIF($BD$3:$BD$1004,"="&amp;$BD301,INDIRECT(ADDRESS(3,BK$2,1,1)):INDIRECT(ADDRESS(1004,BK$2,1,1))),"")</f>
        <v/>
      </c>
      <c r="BL301" t="str">
        <f ca="1">IF($BT301&lt;&gt;"",SUMIF($BD$3:$BD$1004,"="&amp;$BD301,INDIRECT(ADDRESS(3,BL$2,1,1)):INDIRECT(ADDRESS(1004,BL$2,1,1))),"")</f>
        <v/>
      </c>
      <c r="BM301" t="str">
        <f ca="1">IF($BT301&lt;&gt;"",SUMIF($BD$3:$BD$1004,"="&amp;$BD301,INDIRECT(ADDRESS(3,BM$2,1,1)):INDIRECT(ADDRESS(1004,BM$2,1,1))),"")</f>
        <v/>
      </c>
      <c r="BN301" t="str">
        <f ca="1">IF($BT301&lt;&gt;"",SUMIF($BD$3:$BD$1004,"="&amp;$BD301,INDIRECT(ADDRESS(3,BN$2,1,1)):INDIRECT(ADDRESS(1004,BN$2,1,1))),"")</f>
        <v/>
      </c>
      <c r="BO301" t="str">
        <f ca="1">IF($BT301&lt;&gt;"",SUMIF($BD$3:$BD$1004,"="&amp;$BD301,INDIRECT(ADDRESS(3,BO$2,1,1)):INDIRECT(ADDRESS(1004,BO$2,1,1))),"")</f>
        <v/>
      </c>
      <c r="BP301" t="str">
        <f ca="1">IF($BT301&lt;&gt;"",SUMIF($BD$3:$BD$1004,"="&amp;$BD301,INDIRECT(ADDRESS(3,BP$2,1,1)):INDIRECT(ADDRESS(1004,BP$2,1,1))),"")</f>
        <v/>
      </c>
      <c r="BQ301" t="str">
        <f ca="1">IF($BT301&lt;&gt;"",SUMIF($BD$3:$BD$1004,"="&amp;$BD301,INDIRECT(ADDRESS(3,BQ$2,1,1)):INDIRECT(ADDRESS(1004,BQ$2,1,1))),"")</f>
        <v/>
      </c>
      <c r="BR301" t="str">
        <f ca="1">IF($BT301&lt;&gt;"",SUMIF($BD$3:$BD$1004,"="&amp;$BD301,INDIRECT(ADDRESS(3,BR$2,1,1)):INDIRECT(ADDRESS(1004,BR$2,1,1))),"")</f>
        <v/>
      </c>
      <c r="BS301" t="str">
        <f>IF($A301&lt;&gt;"",VLOOKUP(TRUNC(MID($A301,1,2),0),Plano_Contas!$H$3:$J$103,3,TRUE),"")</f>
        <v/>
      </c>
      <c r="BT301" t="str">
        <f t="shared" si="17"/>
        <v/>
      </c>
      <c r="BV301">
        <f>Empresas!C301</f>
        <v>0</v>
      </c>
    </row>
    <row r="302" spans="1:74" ht="13.5" hidden="1" thickBot="1" x14ac:dyDescent="0.25">
      <c r="A302" s="89"/>
      <c r="B302" s="52" t="str">
        <f>IF($A302&lt;&gt;"",VLOOKUP(""&amp;$A302,Plano_Contas!$A$3:$F$1003,6,0),"")</f>
        <v/>
      </c>
      <c r="C302" s="91"/>
      <c r="D302" s="111"/>
      <c r="E302" s="112">
        <v>0</v>
      </c>
      <c r="F302" s="87"/>
      <c r="G302" s="85"/>
      <c r="H302" s="111"/>
      <c r="I302" s="112">
        <v>0</v>
      </c>
      <c r="J302" s="87"/>
      <c r="K302" s="85"/>
      <c r="L302" s="111"/>
      <c r="M302" s="112">
        <v>0</v>
      </c>
      <c r="N302" s="87"/>
      <c r="O302" s="85"/>
      <c r="P302" s="111"/>
      <c r="Q302" s="112">
        <v>0</v>
      </c>
      <c r="R302" s="87"/>
      <c r="S302" s="85"/>
      <c r="T302" s="111"/>
      <c r="U302" s="112">
        <v>0</v>
      </c>
      <c r="V302" s="87"/>
      <c r="W302" s="85"/>
      <c r="X302" s="111"/>
      <c r="Y302" s="112">
        <v>0</v>
      </c>
      <c r="Z302" s="87"/>
      <c r="AA302" s="85"/>
      <c r="AB302" s="111"/>
      <c r="AC302" s="112">
        <v>0</v>
      </c>
      <c r="AD302" s="87"/>
      <c r="AE302" s="85"/>
      <c r="AF302" s="111"/>
      <c r="AG302" s="112">
        <v>0</v>
      </c>
      <c r="AH302" s="87"/>
      <c r="AI302" s="85"/>
      <c r="AJ302" s="111"/>
      <c r="AK302" s="112">
        <v>0</v>
      </c>
      <c r="AL302" s="87"/>
      <c r="AM302" s="85"/>
      <c r="AN302" s="111"/>
      <c r="AO302" s="112">
        <v>0</v>
      </c>
      <c r="AP302" s="87"/>
      <c r="AQ302" s="85"/>
      <c r="AR302" s="111"/>
      <c r="AS302" s="112">
        <v>0</v>
      </c>
      <c r="AT302" s="87"/>
      <c r="AU302" s="85"/>
      <c r="AV302" s="111"/>
      <c r="AW302" s="112">
        <v>0</v>
      </c>
      <c r="AX302" s="87"/>
      <c r="AY302" s="85"/>
      <c r="AZ302" s="267">
        <f t="shared" si="18"/>
        <v>0</v>
      </c>
      <c r="BA302" s="88">
        <f t="shared" si="15"/>
        <v>0</v>
      </c>
      <c r="BC302">
        <f>IF($A302&lt;&gt;"",COUNTIF($BD$3:$BD302,$BD302),0)</f>
        <v>0</v>
      </c>
      <c r="BD302" t="str">
        <f>IF($A302&lt;&gt;"",VLOOKUP(TRUNC(MID($A302,1,2),0),Plano_Contas!$H$3:$J$103,2,TRUE),"")</f>
        <v/>
      </c>
      <c r="BE302" s="201" t="str">
        <f t="shared" si="16"/>
        <v/>
      </c>
      <c r="BF302" t="str">
        <f ca="1">IF($BT302&lt;&gt;"",SUMIF($BD$3:$BD$1004,"="&amp;$BD302,INDIRECT(ADDRESS(3,BF$2,1,1)):INDIRECT(ADDRESS(1004,BF$2,1,1))),"")</f>
        <v/>
      </c>
      <c r="BG302" t="str">
        <f ca="1">IF($BT302&lt;&gt;"",SUMIF($BD$3:$BD$1004,"="&amp;$BD302,INDIRECT(ADDRESS(3,BG$2,1,1)):INDIRECT(ADDRESS(1004,BG$2,1,1))),"")</f>
        <v/>
      </c>
      <c r="BH302" t="str">
        <f ca="1">IF($BT302&lt;&gt;"",SUMIF($BD$3:$BD$1004,"="&amp;$BD302,INDIRECT(ADDRESS(3,BH$2,1,1)):INDIRECT(ADDRESS(1004,BH$2,1,1))),"")</f>
        <v/>
      </c>
      <c r="BI302" t="str">
        <f ca="1">IF($BT302&lt;&gt;"",SUMIF($BD$3:$BD$1004,"="&amp;$BD302,INDIRECT(ADDRESS(3,BI$2,1,1)):INDIRECT(ADDRESS(1004,BI$2,1,1))),"")</f>
        <v/>
      </c>
      <c r="BJ302" t="str">
        <f ca="1">IF($BT302&lt;&gt;"",SUMIF($BD$3:$BD$1004,"="&amp;$BD302,INDIRECT(ADDRESS(3,BJ$2,1,1)):INDIRECT(ADDRESS(1004,BJ$2,1,1))),"")</f>
        <v/>
      </c>
      <c r="BK302" t="str">
        <f ca="1">IF($BT302&lt;&gt;"",SUMIF($BD$3:$BD$1004,"="&amp;$BD302,INDIRECT(ADDRESS(3,BK$2,1,1)):INDIRECT(ADDRESS(1004,BK$2,1,1))),"")</f>
        <v/>
      </c>
      <c r="BL302" t="str">
        <f ca="1">IF($BT302&lt;&gt;"",SUMIF($BD$3:$BD$1004,"="&amp;$BD302,INDIRECT(ADDRESS(3,BL$2,1,1)):INDIRECT(ADDRESS(1004,BL$2,1,1))),"")</f>
        <v/>
      </c>
      <c r="BM302" t="str">
        <f ca="1">IF($BT302&lt;&gt;"",SUMIF($BD$3:$BD$1004,"="&amp;$BD302,INDIRECT(ADDRESS(3,BM$2,1,1)):INDIRECT(ADDRESS(1004,BM$2,1,1))),"")</f>
        <v/>
      </c>
      <c r="BN302" t="str">
        <f ca="1">IF($BT302&lt;&gt;"",SUMIF($BD$3:$BD$1004,"="&amp;$BD302,INDIRECT(ADDRESS(3,BN$2,1,1)):INDIRECT(ADDRESS(1004,BN$2,1,1))),"")</f>
        <v/>
      </c>
      <c r="BO302" t="str">
        <f ca="1">IF($BT302&lt;&gt;"",SUMIF($BD$3:$BD$1004,"="&amp;$BD302,INDIRECT(ADDRESS(3,BO$2,1,1)):INDIRECT(ADDRESS(1004,BO$2,1,1))),"")</f>
        <v/>
      </c>
      <c r="BP302" t="str">
        <f ca="1">IF($BT302&lt;&gt;"",SUMIF($BD$3:$BD$1004,"="&amp;$BD302,INDIRECT(ADDRESS(3,BP$2,1,1)):INDIRECT(ADDRESS(1004,BP$2,1,1))),"")</f>
        <v/>
      </c>
      <c r="BQ302" t="str">
        <f ca="1">IF($BT302&lt;&gt;"",SUMIF($BD$3:$BD$1004,"="&amp;$BD302,INDIRECT(ADDRESS(3,BQ$2,1,1)):INDIRECT(ADDRESS(1004,BQ$2,1,1))),"")</f>
        <v/>
      </c>
      <c r="BR302" t="str">
        <f ca="1">IF($BT302&lt;&gt;"",SUMIF($BD$3:$BD$1004,"="&amp;$BD302,INDIRECT(ADDRESS(3,BR$2,1,1)):INDIRECT(ADDRESS(1004,BR$2,1,1))),"")</f>
        <v/>
      </c>
      <c r="BS302" t="str">
        <f>IF($A302&lt;&gt;"",VLOOKUP(TRUNC(MID($A302,1,2),0),Plano_Contas!$H$3:$J$103,3,TRUE),"")</f>
        <v/>
      </c>
      <c r="BT302" t="str">
        <f t="shared" si="17"/>
        <v/>
      </c>
      <c r="BV302">
        <f>Empresas!C302</f>
        <v>0</v>
      </c>
    </row>
    <row r="303" spans="1:74" ht="13.5" hidden="1" thickBot="1" x14ac:dyDescent="0.25">
      <c r="A303" s="89"/>
      <c r="B303" s="52" t="str">
        <f>IF($A303&lt;&gt;"",VLOOKUP(""&amp;$A303,Plano_Contas!$A$3:$F$1003,6,0),"")</f>
        <v/>
      </c>
      <c r="C303" s="91"/>
      <c r="D303" s="111"/>
      <c r="E303" s="112">
        <v>0</v>
      </c>
      <c r="F303" s="87"/>
      <c r="G303" s="85"/>
      <c r="H303" s="111"/>
      <c r="I303" s="112">
        <v>0</v>
      </c>
      <c r="J303" s="87"/>
      <c r="K303" s="85"/>
      <c r="L303" s="111"/>
      <c r="M303" s="112">
        <v>0</v>
      </c>
      <c r="N303" s="87"/>
      <c r="O303" s="85"/>
      <c r="P303" s="111"/>
      <c r="Q303" s="112">
        <v>0</v>
      </c>
      <c r="R303" s="87"/>
      <c r="S303" s="85"/>
      <c r="T303" s="111"/>
      <c r="U303" s="112">
        <v>0</v>
      </c>
      <c r="V303" s="87"/>
      <c r="W303" s="85"/>
      <c r="X303" s="111"/>
      <c r="Y303" s="112">
        <v>0</v>
      </c>
      <c r="Z303" s="87"/>
      <c r="AA303" s="85"/>
      <c r="AB303" s="111"/>
      <c r="AC303" s="112">
        <v>0</v>
      </c>
      <c r="AD303" s="87"/>
      <c r="AE303" s="85"/>
      <c r="AF303" s="111"/>
      <c r="AG303" s="112">
        <v>0</v>
      </c>
      <c r="AH303" s="87"/>
      <c r="AI303" s="85"/>
      <c r="AJ303" s="111"/>
      <c r="AK303" s="112">
        <v>0</v>
      </c>
      <c r="AL303" s="87"/>
      <c r="AM303" s="85"/>
      <c r="AN303" s="111"/>
      <c r="AO303" s="112">
        <v>0</v>
      </c>
      <c r="AP303" s="87"/>
      <c r="AQ303" s="85"/>
      <c r="AR303" s="111"/>
      <c r="AS303" s="112">
        <v>0</v>
      </c>
      <c r="AT303" s="87"/>
      <c r="AU303" s="85"/>
      <c r="AV303" s="111"/>
      <c r="AW303" s="112">
        <v>0</v>
      </c>
      <c r="AX303" s="87"/>
      <c r="AY303" s="85"/>
      <c r="AZ303" s="267">
        <f t="shared" si="18"/>
        <v>0</v>
      </c>
      <c r="BA303" s="88">
        <f t="shared" si="15"/>
        <v>0</v>
      </c>
      <c r="BC303">
        <f>IF($A303&lt;&gt;"",COUNTIF($BD$3:$BD303,$BD303),0)</f>
        <v>0</v>
      </c>
      <c r="BD303" t="str">
        <f>IF($A303&lt;&gt;"",VLOOKUP(TRUNC(MID($A303,1,2),0),Plano_Contas!$H$3:$J$103,2,TRUE),"")</f>
        <v/>
      </c>
      <c r="BE303" s="201" t="str">
        <f t="shared" si="16"/>
        <v/>
      </c>
      <c r="BF303" t="str">
        <f ca="1">IF($BT303&lt;&gt;"",SUMIF($BD$3:$BD$1004,"="&amp;$BD303,INDIRECT(ADDRESS(3,BF$2,1,1)):INDIRECT(ADDRESS(1004,BF$2,1,1))),"")</f>
        <v/>
      </c>
      <c r="BG303" t="str">
        <f ca="1">IF($BT303&lt;&gt;"",SUMIF($BD$3:$BD$1004,"="&amp;$BD303,INDIRECT(ADDRESS(3,BG$2,1,1)):INDIRECT(ADDRESS(1004,BG$2,1,1))),"")</f>
        <v/>
      </c>
      <c r="BH303" t="str">
        <f ca="1">IF($BT303&lt;&gt;"",SUMIF($BD$3:$BD$1004,"="&amp;$BD303,INDIRECT(ADDRESS(3,BH$2,1,1)):INDIRECT(ADDRESS(1004,BH$2,1,1))),"")</f>
        <v/>
      </c>
      <c r="BI303" t="str">
        <f ca="1">IF($BT303&lt;&gt;"",SUMIF($BD$3:$BD$1004,"="&amp;$BD303,INDIRECT(ADDRESS(3,BI$2,1,1)):INDIRECT(ADDRESS(1004,BI$2,1,1))),"")</f>
        <v/>
      </c>
      <c r="BJ303" t="str">
        <f ca="1">IF($BT303&lt;&gt;"",SUMIF($BD$3:$BD$1004,"="&amp;$BD303,INDIRECT(ADDRESS(3,BJ$2,1,1)):INDIRECT(ADDRESS(1004,BJ$2,1,1))),"")</f>
        <v/>
      </c>
      <c r="BK303" t="str">
        <f ca="1">IF($BT303&lt;&gt;"",SUMIF($BD$3:$BD$1004,"="&amp;$BD303,INDIRECT(ADDRESS(3,BK$2,1,1)):INDIRECT(ADDRESS(1004,BK$2,1,1))),"")</f>
        <v/>
      </c>
      <c r="BL303" t="str">
        <f ca="1">IF($BT303&lt;&gt;"",SUMIF($BD$3:$BD$1004,"="&amp;$BD303,INDIRECT(ADDRESS(3,BL$2,1,1)):INDIRECT(ADDRESS(1004,BL$2,1,1))),"")</f>
        <v/>
      </c>
      <c r="BM303" t="str">
        <f ca="1">IF($BT303&lt;&gt;"",SUMIF($BD$3:$BD$1004,"="&amp;$BD303,INDIRECT(ADDRESS(3,BM$2,1,1)):INDIRECT(ADDRESS(1004,BM$2,1,1))),"")</f>
        <v/>
      </c>
      <c r="BN303" t="str">
        <f ca="1">IF($BT303&lt;&gt;"",SUMIF($BD$3:$BD$1004,"="&amp;$BD303,INDIRECT(ADDRESS(3,BN$2,1,1)):INDIRECT(ADDRESS(1004,BN$2,1,1))),"")</f>
        <v/>
      </c>
      <c r="BO303" t="str">
        <f ca="1">IF($BT303&lt;&gt;"",SUMIF($BD$3:$BD$1004,"="&amp;$BD303,INDIRECT(ADDRESS(3,BO$2,1,1)):INDIRECT(ADDRESS(1004,BO$2,1,1))),"")</f>
        <v/>
      </c>
      <c r="BP303" t="str">
        <f ca="1">IF($BT303&lt;&gt;"",SUMIF($BD$3:$BD$1004,"="&amp;$BD303,INDIRECT(ADDRESS(3,BP$2,1,1)):INDIRECT(ADDRESS(1004,BP$2,1,1))),"")</f>
        <v/>
      </c>
      <c r="BQ303" t="str">
        <f ca="1">IF($BT303&lt;&gt;"",SUMIF($BD$3:$BD$1004,"="&amp;$BD303,INDIRECT(ADDRESS(3,BQ$2,1,1)):INDIRECT(ADDRESS(1004,BQ$2,1,1))),"")</f>
        <v/>
      </c>
      <c r="BR303" t="str">
        <f ca="1">IF($BT303&lt;&gt;"",SUMIF($BD$3:$BD$1004,"="&amp;$BD303,INDIRECT(ADDRESS(3,BR$2,1,1)):INDIRECT(ADDRESS(1004,BR$2,1,1))),"")</f>
        <v/>
      </c>
      <c r="BS303" t="str">
        <f>IF($A303&lt;&gt;"",VLOOKUP(TRUNC(MID($A303,1,2),0),Plano_Contas!$H$3:$J$103,3,TRUE),"")</f>
        <v/>
      </c>
      <c r="BT303" t="str">
        <f t="shared" si="17"/>
        <v/>
      </c>
      <c r="BV303">
        <f>Empresas!C303</f>
        <v>0</v>
      </c>
    </row>
    <row r="304" spans="1:74" ht="13.5" hidden="1" thickBot="1" x14ac:dyDescent="0.25">
      <c r="A304" s="89"/>
      <c r="B304" s="52" t="str">
        <f>IF($A304&lt;&gt;"",VLOOKUP(""&amp;$A304,Plano_Contas!$A$3:$F$1003,6,0),"")</f>
        <v/>
      </c>
      <c r="C304" s="91"/>
      <c r="D304" s="111"/>
      <c r="E304" s="112">
        <v>0</v>
      </c>
      <c r="F304" s="87"/>
      <c r="G304" s="85"/>
      <c r="H304" s="111"/>
      <c r="I304" s="112">
        <v>0</v>
      </c>
      <c r="J304" s="87"/>
      <c r="K304" s="85"/>
      <c r="L304" s="111"/>
      <c r="M304" s="112">
        <v>0</v>
      </c>
      <c r="N304" s="87"/>
      <c r="O304" s="85"/>
      <c r="P304" s="111"/>
      <c r="Q304" s="112">
        <v>0</v>
      </c>
      <c r="R304" s="87"/>
      <c r="S304" s="85"/>
      <c r="T304" s="111"/>
      <c r="U304" s="112">
        <v>0</v>
      </c>
      <c r="V304" s="87"/>
      <c r="W304" s="85"/>
      <c r="X304" s="111"/>
      <c r="Y304" s="112">
        <v>0</v>
      </c>
      <c r="Z304" s="87"/>
      <c r="AA304" s="85"/>
      <c r="AB304" s="111"/>
      <c r="AC304" s="112">
        <v>0</v>
      </c>
      <c r="AD304" s="87"/>
      <c r="AE304" s="85"/>
      <c r="AF304" s="111"/>
      <c r="AG304" s="112">
        <v>0</v>
      </c>
      <c r="AH304" s="87"/>
      <c r="AI304" s="85"/>
      <c r="AJ304" s="111"/>
      <c r="AK304" s="112">
        <v>0</v>
      </c>
      <c r="AL304" s="87"/>
      <c r="AM304" s="85"/>
      <c r="AN304" s="111"/>
      <c r="AO304" s="112">
        <v>0</v>
      </c>
      <c r="AP304" s="87"/>
      <c r="AQ304" s="85"/>
      <c r="AR304" s="111"/>
      <c r="AS304" s="112">
        <v>0</v>
      </c>
      <c r="AT304" s="87"/>
      <c r="AU304" s="85"/>
      <c r="AV304" s="111"/>
      <c r="AW304" s="112">
        <v>0</v>
      </c>
      <c r="AX304" s="87"/>
      <c r="AY304" s="85"/>
      <c r="AZ304" s="267">
        <f t="shared" si="18"/>
        <v>0</v>
      </c>
      <c r="BA304" s="88">
        <f t="shared" si="15"/>
        <v>0</v>
      </c>
      <c r="BC304">
        <f>IF($A304&lt;&gt;"",COUNTIF($BD$3:$BD304,$BD304),0)</f>
        <v>0</v>
      </c>
      <c r="BD304" t="str">
        <f>IF($A304&lt;&gt;"",VLOOKUP(TRUNC(MID($A304,1,2),0),Plano_Contas!$H$3:$J$103,2,TRUE),"")</f>
        <v/>
      </c>
      <c r="BE304" s="201" t="str">
        <f t="shared" si="16"/>
        <v/>
      </c>
      <c r="BF304" t="str">
        <f ca="1">IF($BT304&lt;&gt;"",SUMIF($BD$3:$BD$1004,"="&amp;$BD304,INDIRECT(ADDRESS(3,BF$2,1,1)):INDIRECT(ADDRESS(1004,BF$2,1,1))),"")</f>
        <v/>
      </c>
      <c r="BG304" t="str">
        <f ca="1">IF($BT304&lt;&gt;"",SUMIF($BD$3:$BD$1004,"="&amp;$BD304,INDIRECT(ADDRESS(3,BG$2,1,1)):INDIRECT(ADDRESS(1004,BG$2,1,1))),"")</f>
        <v/>
      </c>
      <c r="BH304" t="str">
        <f ca="1">IF($BT304&lt;&gt;"",SUMIF($BD$3:$BD$1004,"="&amp;$BD304,INDIRECT(ADDRESS(3,BH$2,1,1)):INDIRECT(ADDRESS(1004,BH$2,1,1))),"")</f>
        <v/>
      </c>
      <c r="BI304" t="str">
        <f ca="1">IF($BT304&lt;&gt;"",SUMIF($BD$3:$BD$1004,"="&amp;$BD304,INDIRECT(ADDRESS(3,BI$2,1,1)):INDIRECT(ADDRESS(1004,BI$2,1,1))),"")</f>
        <v/>
      </c>
      <c r="BJ304" t="str">
        <f ca="1">IF($BT304&lt;&gt;"",SUMIF($BD$3:$BD$1004,"="&amp;$BD304,INDIRECT(ADDRESS(3,BJ$2,1,1)):INDIRECT(ADDRESS(1004,BJ$2,1,1))),"")</f>
        <v/>
      </c>
      <c r="BK304" t="str">
        <f ca="1">IF($BT304&lt;&gt;"",SUMIF($BD$3:$BD$1004,"="&amp;$BD304,INDIRECT(ADDRESS(3,BK$2,1,1)):INDIRECT(ADDRESS(1004,BK$2,1,1))),"")</f>
        <v/>
      </c>
      <c r="BL304" t="str">
        <f ca="1">IF($BT304&lt;&gt;"",SUMIF($BD$3:$BD$1004,"="&amp;$BD304,INDIRECT(ADDRESS(3,BL$2,1,1)):INDIRECT(ADDRESS(1004,BL$2,1,1))),"")</f>
        <v/>
      </c>
      <c r="BM304" t="str">
        <f ca="1">IF($BT304&lt;&gt;"",SUMIF($BD$3:$BD$1004,"="&amp;$BD304,INDIRECT(ADDRESS(3,BM$2,1,1)):INDIRECT(ADDRESS(1004,BM$2,1,1))),"")</f>
        <v/>
      </c>
      <c r="BN304" t="str">
        <f ca="1">IF($BT304&lt;&gt;"",SUMIF($BD$3:$BD$1004,"="&amp;$BD304,INDIRECT(ADDRESS(3,BN$2,1,1)):INDIRECT(ADDRESS(1004,BN$2,1,1))),"")</f>
        <v/>
      </c>
      <c r="BO304" t="str">
        <f ca="1">IF($BT304&lt;&gt;"",SUMIF($BD$3:$BD$1004,"="&amp;$BD304,INDIRECT(ADDRESS(3,BO$2,1,1)):INDIRECT(ADDRESS(1004,BO$2,1,1))),"")</f>
        <v/>
      </c>
      <c r="BP304" t="str">
        <f ca="1">IF($BT304&lt;&gt;"",SUMIF($BD$3:$BD$1004,"="&amp;$BD304,INDIRECT(ADDRESS(3,BP$2,1,1)):INDIRECT(ADDRESS(1004,BP$2,1,1))),"")</f>
        <v/>
      </c>
      <c r="BQ304" t="str">
        <f ca="1">IF($BT304&lt;&gt;"",SUMIF($BD$3:$BD$1004,"="&amp;$BD304,INDIRECT(ADDRESS(3,BQ$2,1,1)):INDIRECT(ADDRESS(1004,BQ$2,1,1))),"")</f>
        <v/>
      </c>
      <c r="BR304" t="str">
        <f ca="1">IF($BT304&lt;&gt;"",SUMIF($BD$3:$BD$1004,"="&amp;$BD304,INDIRECT(ADDRESS(3,BR$2,1,1)):INDIRECT(ADDRESS(1004,BR$2,1,1))),"")</f>
        <v/>
      </c>
      <c r="BS304" t="str">
        <f>IF($A304&lt;&gt;"",VLOOKUP(TRUNC(MID($A304,1,2),0),Plano_Contas!$H$3:$J$103,3,TRUE),"")</f>
        <v/>
      </c>
      <c r="BT304" t="str">
        <f t="shared" si="17"/>
        <v/>
      </c>
      <c r="BV304">
        <f>Empresas!C304</f>
        <v>0</v>
      </c>
    </row>
    <row r="305" spans="1:74" ht="13.5" hidden="1" thickBot="1" x14ac:dyDescent="0.25">
      <c r="A305" s="89"/>
      <c r="B305" s="52" t="str">
        <f>IF($A305&lt;&gt;"",VLOOKUP(""&amp;$A305,Plano_Contas!$A$3:$F$1003,6,0),"")</f>
        <v/>
      </c>
      <c r="C305" s="91"/>
      <c r="D305" s="111"/>
      <c r="E305" s="112">
        <v>0</v>
      </c>
      <c r="F305" s="87"/>
      <c r="G305" s="85"/>
      <c r="H305" s="111"/>
      <c r="I305" s="112">
        <v>0</v>
      </c>
      <c r="J305" s="87"/>
      <c r="K305" s="85"/>
      <c r="L305" s="111"/>
      <c r="M305" s="112">
        <v>0</v>
      </c>
      <c r="N305" s="87"/>
      <c r="O305" s="85"/>
      <c r="P305" s="111"/>
      <c r="Q305" s="112">
        <v>0</v>
      </c>
      <c r="R305" s="87"/>
      <c r="S305" s="85"/>
      <c r="T305" s="111"/>
      <c r="U305" s="112">
        <v>0</v>
      </c>
      <c r="V305" s="87"/>
      <c r="W305" s="85"/>
      <c r="X305" s="111"/>
      <c r="Y305" s="112">
        <v>0</v>
      </c>
      <c r="Z305" s="87"/>
      <c r="AA305" s="85"/>
      <c r="AB305" s="111"/>
      <c r="AC305" s="112">
        <v>0</v>
      </c>
      <c r="AD305" s="87"/>
      <c r="AE305" s="85"/>
      <c r="AF305" s="111"/>
      <c r="AG305" s="112">
        <v>0</v>
      </c>
      <c r="AH305" s="87"/>
      <c r="AI305" s="85"/>
      <c r="AJ305" s="111"/>
      <c r="AK305" s="112">
        <v>0</v>
      </c>
      <c r="AL305" s="87"/>
      <c r="AM305" s="85"/>
      <c r="AN305" s="111"/>
      <c r="AO305" s="112">
        <v>0</v>
      </c>
      <c r="AP305" s="87"/>
      <c r="AQ305" s="85"/>
      <c r="AR305" s="111"/>
      <c r="AS305" s="112">
        <v>0</v>
      </c>
      <c r="AT305" s="87"/>
      <c r="AU305" s="85"/>
      <c r="AV305" s="111"/>
      <c r="AW305" s="112">
        <v>0</v>
      </c>
      <c r="AX305" s="87"/>
      <c r="AY305" s="85"/>
      <c r="AZ305" s="267">
        <f t="shared" si="18"/>
        <v>0</v>
      </c>
      <c r="BA305" s="88">
        <f t="shared" si="15"/>
        <v>0</v>
      </c>
      <c r="BC305">
        <f>IF($A305&lt;&gt;"",COUNTIF($BD$3:$BD305,$BD305),0)</f>
        <v>0</v>
      </c>
      <c r="BD305" t="str">
        <f>IF($A305&lt;&gt;"",VLOOKUP(TRUNC(MID($A305,1,2),0),Plano_Contas!$H$3:$J$103,2,TRUE),"")</f>
        <v/>
      </c>
      <c r="BE305" s="201" t="str">
        <f t="shared" si="16"/>
        <v/>
      </c>
      <c r="BF305" t="str">
        <f ca="1">IF($BT305&lt;&gt;"",SUMIF($BD$3:$BD$1004,"="&amp;$BD305,INDIRECT(ADDRESS(3,BF$2,1,1)):INDIRECT(ADDRESS(1004,BF$2,1,1))),"")</f>
        <v/>
      </c>
      <c r="BG305" t="str">
        <f ca="1">IF($BT305&lt;&gt;"",SUMIF($BD$3:$BD$1004,"="&amp;$BD305,INDIRECT(ADDRESS(3,BG$2,1,1)):INDIRECT(ADDRESS(1004,BG$2,1,1))),"")</f>
        <v/>
      </c>
      <c r="BH305" t="str">
        <f ca="1">IF($BT305&lt;&gt;"",SUMIF($BD$3:$BD$1004,"="&amp;$BD305,INDIRECT(ADDRESS(3,BH$2,1,1)):INDIRECT(ADDRESS(1004,BH$2,1,1))),"")</f>
        <v/>
      </c>
      <c r="BI305" t="str">
        <f ca="1">IF($BT305&lt;&gt;"",SUMIF($BD$3:$BD$1004,"="&amp;$BD305,INDIRECT(ADDRESS(3,BI$2,1,1)):INDIRECT(ADDRESS(1004,BI$2,1,1))),"")</f>
        <v/>
      </c>
      <c r="BJ305" t="str">
        <f ca="1">IF($BT305&lt;&gt;"",SUMIF($BD$3:$BD$1004,"="&amp;$BD305,INDIRECT(ADDRESS(3,BJ$2,1,1)):INDIRECT(ADDRESS(1004,BJ$2,1,1))),"")</f>
        <v/>
      </c>
      <c r="BK305" t="str">
        <f ca="1">IF($BT305&lt;&gt;"",SUMIF($BD$3:$BD$1004,"="&amp;$BD305,INDIRECT(ADDRESS(3,BK$2,1,1)):INDIRECT(ADDRESS(1004,BK$2,1,1))),"")</f>
        <v/>
      </c>
      <c r="BL305" t="str">
        <f ca="1">IF($BT305&lt;&gt;"",SUMIF($BD$3:$BD$1004,"="&amp;$BD305,INDIRECT(ADDRESS(3,BL$2,1,1)):INDIRECT(ADDRESS(1004,BL$2,1,1))),"")</f>
        <v/>
      </c>
      <c r="BM305" t="str">
        <f ca="1">IF($BT305&lt;&gt;"",SUMIF($BD$3:$BD$1004,"="&amp;$BD305,INDIRECT(ADDRESS(3,BM$2,1,1)):INDIRECT(ADDRESS(1004,BM$2,1,1))),"")</f>
        <v/>
      </c>
      <c r="BN305" t="str">
        <f ca="1">IF($BT305&lt;&gt;"",SUMIF($BD$3:$BD$1004,"="&amp;$BD305,INDIRECT(ADDRESS(3,BN$2,1,1)):INDIRECT(ADDRESS(1004,BN$2,1,1))),"")</f>
        <v/>
      </c>
      <c r="BO305" t="str">
        <f ca="1">IF($BT305&lt;&gt;"",SUMIF($BD$3:$BD$1004,"="&amp;$BD305,INDIRECT(ADDRESS(3,BO$2,1,1)):INDIRECT(ADDRESS(1004,BO$2,1,1))),"")</f>
        <v/>
      </c>
      <c r="BP305" t="str">
        <f ca="1">IF($BT305&lt;&gt;"",SUMIF($BD$3:$BD$1004,"="&amp;$BD305,INDIRECT(ADDRESS(3,BP$2,1,1)):INDIRECT(ADDRESS(1004,BP$2,1,1))),"")</f>
        <v/>
      </c>
      <c r="BQ305" t="str">
        <f ca="1">IF($BT305&lt;&gt;"",SUMIF($BD$3:$BD$1004,"="&amp;$BD305,INDIRECT(ADDRESS(3,BQ$2,1,1)):INDIRECT(ADDRESS(1004,BQ$2,1,1))),"")</f>
        <v/>
      </c>
      <c r="BR305" t="str">
        <f ca="1">IF($BT305&lt;&gt;"",SUMIF($BD$3:$BD$1004,"="&amp;$BD305,INDIRECT(ADDRESS(3,BR$2,1,1)):INDIRECT(ADDRESS(1004,BR$2,1,1))),"")</f>
        <v/>
      </c>
      <c r="BS305" t="str">
        <f>IF($A305&lt;&gt;"",VLOOKUP(TRUNC(MID($A305,1,2),0),Plano_Contas!$H$3:$J$103,3,TRUE),"")</f>
        <v/>
      </c>
      <c r="BT305" t="str">
        <f t="shared" si="17"/>
        <v/>
      </c>
      <c r="BV305">
        <f>Empresas!C305</f>
        <v>0</v>
      </c>
    </row>
    <row r="306" spans="1:74" ht="13.5" hidden="1" thickBot="1" x14ac:dyDescent="0.25">
      <c r="A306" s="89"/>
      <c r="B306" s="52" t="str">
        <f>IF($A306&lt;&gt;"",VLOOKUP(""&amp;$A306,Plano_Contas!$A$3:$F$1003,6,0),"")</f>
        <v/>
      </c>
      <c r="C306" s="91"/>
      <c r="D306" s="111"/>
      <c r="E306" s="112">
        <v>0</v>
      </c>
      <c r="F306" s="87"/>
      <c r="G306" s="85"/>
      <c r="H306" s="111"/>
      <c r="I306" s="112">
        <v>0</v>
      </c>
      <c r="J306" s="87"/>
      <c r="K306" s="85"/>
      <c r="L306" s="111"/>
      <c r="M306" s="112">
        <v>0</v>
      </c>
      <c r="N306" s="87"/>
      <c r="O306" s="85"/>
      <c r="P306" s="111"/>
      <c r="Q306" s="112">
        <v>0</v>
      </c>
      <c r="R306" s="87"/>
      <c r="S306" s="85"/>
      <c r="T306" s="111"/>
      <c r="U306" s="112">
        <v>0</v>
      </c>
      <c r="V306" s="87"/>
      <c r="W306" s="85"/>
      <c r="X306" s="111"/>
      <c r="Y306" s="112">
        <v>0</v>
      </c>
      <c r="Z306" s="87"/>
      <c r="AA306" s="85"/>
      <c r="AB306" s="111"/>
      <c r="AC306" s="112">
        <v>0</v>
      </c>
      <c r="AD306" s="87"/>
      <c r="AE306" s="85"/>
      <c r="AF306" s="111"/>
      <c r="AG306" s="112">
        <v>0</v>
      </c>
      <c r="AH306" s="87"/>
      <c r="AI306" s="85"/>
      <c r="AJ306" s="111"/>
      <c r="AK306" s="112">
        <v>0</v>
      </c>
      <c r="AL306" s="87"/>
      <c r="AM306" s="85"/>
      <c r="AN306" s="111"/>
      <c r="AO306" s="112">
        <v>0</v>
      </c>
      <c r="AP306" s="87"/>
      <c r="AQ306" s="85"/>
      <c r="AR306" s="111"/>
      <c r="AS306" s="112">
        <v>0</v>
      </c>
      <c r="AT306" s="87"/>
      <c r="AU306" s="85"/>
      <c r="AV306" s="111"/>
      <c r="AW306" s="112">
        <v>0</v>
      </c>
      <c r="AX306" s="87"/>
      <c r="AY306" s="85"/>
      <c r="AZ306" s="267">
        <f t="shared" si="18"/>
        <v>0</v>
      </c>
      <c r="BA306" s="88">
        <f t="shared" si="15"/>
        <v>0</v>
      </c>
      <c r="BC306">
        <f>IF($A306&lt;&gt;"",COUNTIF($BD$3:$BD306,$BD306),0)</f>
        <v>0</v>
      </c>
      <c r="BD306" t="str">
        <f>IF($A306&lt;&gt;"",VLOOKUP(TRUNC(MID($A306,1,2),0),Plano_Contas!$H$3:$J$103,2,TRUE),"")</f>
        <v/>
      </c>
      <c r="BE306" s="201" t="str">
        <f t="shared" si="16"/>
        <v/>
      </c>
      <c r="BF306" t="str">
        <f ca="1">IF($BT306&lt;&gt;"",SUMIF($BD$3:$BD$1004,"="&amp;$BD306,INDIRECT(ADDRESS(3,BF$2,1,1)):INDIRECT(ADDRESS(1004,BF$2,1,1))),"")</f>
        <v/>
      </c>
      <c r="BG306" t="str">
        <f ca="1">IF($BT306&lt;&gt;"",SUMIF($BD$3:$BD$1004,"="&amp;$BD306,INDIRECT(ADDRESS(3,BG$2,1,1)):INDIRECT(ADDRESS(1004,BG$2,1,1))),"")</f>
        <v/>
      </c>
      <c r="BH306" t="str">
        <f ca="1">IF($BT306&lt;&gt;"",SUMIF($BD$3:$BD$1004,"="&amp;$BD306,INDIRECT(ADDRESS(3,BH$2,1,1)):INDIRECT(ADDRESS(1004,BH$2,1,1))),"")</f>
        <v/>
      </c>
      <c r="BI306" t="str">
        <f ca="1">IF($BT306&lt;&gt;"",SUMIF($BD$3:$BD$1004,"="&amp;$BD306,INDIRECT(ADDRESS(3,BI$2,1,1)):INDIRECT(ADDRESS(1004,BI$2,1,1))),"")</f>
        <v/>
      </c>
      <c r="BJ306" t="str">
        <f ca="1">IF($BT306&lt;&gt;"",SUMIF($BD$3:$BD$1004,"="&amp;$BD306,INDIRECT(ADDRESS(3,BJ$2,1,1)):INDIRECT(ADDRESS(1004,BJ$2,1,1))),"")</f>
        <v/>
      </c>
      <c r="BK306" t="str">
        <f ca="1">IF($BT306&lt;&gt;"",SUMIF($BD$3:$BD$1004,"="&amp;$BD306,INDIRECT(ADDRESS(3,BK$2,1,1)):INDIRECT(ADDRESS(1004,BK$2,1,1))),"")</f>
        <v/>
      </c>
      <c r="BL306" t="str">
        <f ca="1">IF($BT306&lt;&gt;"",SUMIF($BD$3:$BD$1004,"="&amp;$BD306,INDIRECT(ADDRESS(3,BL$2,1,1)):INDIRECT(ADDRESS(1004,BL$2,1,1))),"")</f>
        <v/>
      </c>
      <c r="BM306" t="str">
        <f ca="1">IF($BT306&lt;&gt;"",SUMIF($BD$3:$BD$1004,"="&amp;$BD306,INDIRECT(ADDRESS(3,BM$2,1,1)):INDIRECT(ADDRESS(1004,BM$2,1,1))),"")</f>
        <v/>
      </c>
      <c r="BN306" t="str">
        <f ca="1">IF($BT306&lt;&gt;"",SUMIF($BD$3:$BD$1004,"="&amp;$BD306,INDIRECT(ADDRESS(3,BN$2,1,1)):INDIRECT(ADDRESS(1004,BN$2,1,1))),"")</f>
        <v/>
      </c>
      <c r="BO306" t="str">
        <f ca="1">IF($BT306&lt;&gt;"",SUMIF($BD$3:$BD$1004,"="&amp;$BD306,INDIRECT(ADDRESS(3,BO$2,1,1)):INDIRECT(ADDRESS(1004,BO$2,1,1))),"")</f>
        <v/>
      </c>
      <c r="BP306" t="str">
        <f ca="1">IF($BT306&lt;&gt;"",SUMIF($BD$3:$BD$1004,"="&amp;$BD306,INDIRECT(ADDRESS(3,BP$2,1,1)):INDIRECT(ADDRESS(1004,BP$2,1,1))),"")</f>
        <v/>
      </c>
      <c r="BQ306" t="str">
        <f ca="1">IF($BT306&lt;&gt;"",SUMIF($BD$3:$BD$1004,"="&amp;$BD306,INDIRECT(ADDRESS(3,BQ$2,1,1)):INDIRECT(ADDRESS(1004,BQ$2,1,1))),"")</f>
        <v/>
      </c>
      <c r="BR306" t="str">
        <f ca="1">IF($BT306&lt;&gt;"",SUMIF($BD$3:$BD$1004,"="&amp;$BD306,INDIRECT(ADDRESS(3,BR$2,1,1)):INDIRECT(ADDRESS(1004,BR$2,1,1))),"")</f>
        <v/>
      </c>
      <c r="BS306" t="str">
        <f>IF($A306&lt;&gt;"",VLOOKUP(TRUNC(MID($A306,1,2),0),Plano_Contas!$H$3:$J$103,3,TRUE),"")</f>
        <v/>
      </c>
      <c r="BT306" t="str">
        <f t="shared" si="17"/>
        <v/>
      </c>
      <c r="BV306">
        <f>Empresas!C306</f>
        <v>0</v>
      </c>
    </row>
    <row r="307" spans="1:74" ht="13.5" hidden="1" thickBot="1" x14ac:dyDescent="0.25">
      <c r="A307" s="89"/>
      <c r="B307" s="52" t="str">
        <f>IF($A307&lt;&gt;"",VLOOKUP(""&amp;$A307,Plano_Contas!$A$3:$F$1003,6,0),"")</f>
        <v/>
      </c>
      <c r="C307" s="91"/>
      <c r="D307" s="111"/>
      <c r="E307" s="112">
        <v>0</v>
      </c>
      <c r="F307" s="87"/>
      <c r="G307" s="85"/>
      <c r="H307" s="111"/>
      <c r="I307" s="112">
        <v>0</v>
      </c>
      <c r="J307" s="87"/>
      <c r="K307" s="85"/>
      <c r="L307" s="111"/>
      <c r="M307" s="112">
        <v>0</v>
      </c>
      <c r="N307" s="87"/>
      <c r="O307" s="85"/>
      <c r="P307" s="111"/>
      <c r="Q307" s="112">
        <v>0</v>
      </c>
      <c r="R307" s="87"/>
      <c r="S307" s="85"/>
      <c r="T307" s="111"/>
      <c r="U307" s="112">
        <v>0</v>
      </c>
      <c r="V307" s="87"/>
      <c r="W307" s="85"/>
      <c r="X307" s="111"/>
      <c r="Y307" s="112">
        <v>0</v>
      </c>
      <c r="Z307" s="87"/>
      <c r="AA307" s="85"/>
      <c r="AB307" s="111"/>
      <c r="AC307" s="112">
        <v>0</v>
      </c>
      <c r="AD307" s="87"/>
      <c r="AE307" s="85"/>
      <c r="AF307" s="111"/>
      <c r="AG307" s="112">
        <v>0</v>
      </c>
      <c r="AH307" s="87"/>
      <c r="AI307" s="85"/>
      <c r="AJ307" s="111"/>
      <c r="AK307" s="112">
        <v>0</v>
      </c>
      <c r="AL307" s="87"/>
      <c r="AM307" s="85"/>
      <c r="AN307" s="111"/>
      <c r="AO307" s="112">
        <v>0</v>
      </c>
      <c r="AP307" s="87"/>
      <c r="AQ307" s="85"/>
      <c r="AR307" s="111"/>
      <c r="AS307" s="112">
        <v>0</v>
      </c>
      <c r="AT307" s="87"/>
      <c r="AU307" s="85"/>
      <c r="AV307" s="111"/>
      <c r="AW307" s="112">
        <v>0</v>
      </c>
      <c r="AX307" s="87"/>
      <c r="AY307" s="85"/>
      <c r="AZ307" s="267">
        <f t="shared" si="18"/>
        <v>0</v>
      </c>
      <c r="BA307" s="88">
        <f t="shared" si="15"/>
        <v>0</v>
      </c>
      <c r="BC307">
        <f>IF($A307&lt;&gt;"",COUNTIF($BD$3:$BD307,$BD307),0)</f>
        <v>0</v>
      </c>
      <c r="BD307" t="str">
        <f>IF($A307&lt;&gt;"",VLOOKUP(TRUNC(MID($A307,1,2),0),Plano_Contas!$H$3:$J$103,2,TRUE),"")</f>
        <v/>
      </c>
      <c r="BE307" s="201" t="str">
        <f t="shared" si="16"/>
        <v/>
      </c>
      <c r="BF307" t="str">
        <f ca="1">IF($BT307&lt;&gt;"",SUMIF($BD$3:$BD$1004,"="&amp;$BD307,INDIRECT(ADDRESS(3,BF$2,1,1)):INDIRECT(ADDRESS(1004,BF$2,1,1))),"")</f>
        <v/>
      </c>
      <c r="BG307" t="str">
        <f ca="1">IF($BT307&lt;&gt;"",SUMIF($BD$3:$BD$1004,"="&amp;$BD307,INDIRECT(ADDRESS(3,BG$2,1,1)):INDIRECT(ADDRESS(1004,BG$2,1,1))),"")</f>
        <v/>
      </c>
      <c r="BH307" t="str">
        <f ca="1">IF($BT307&lt;&gt;"",SUMIF($BD$3:$BD$1004,"="&amp;$BD307,INDIRECT(ADDRESS(3,BH$2,1,1)):INDIRECT(ADDRESS(1004,BH$2,1,1))),"")</f>
        <v/>
      </c>
      <c r="BI307" t="str">
        <f ca="1">IF($BT307&lt;&gt;"",SUMIF($BD$3:$BD$1004,"="&amp;$BD307,INDIRECT(ADDRESS(3,BI$2,1,1)):INDIRECT(ADDRESS(1004,BI$2,1,1))),"")</f>
        <v/>
      </c>
      <c r="BJ307" t="str">
        <f ca="1">IF($BT307&lt;&gt;"",SUMIF($BD$3:$BD$1004,"="&amp;$BD307,INDIRECT(ADDRESS(3,BJ$2,1,1)):INDIRECT(ADDRESS(1004,BJ$2,1,1))),"")</f>
        <v/>
      </c>
      <c r="BK307" t="str">
        <f ca="1">IF($BT307&lt;&gt;"",SUMIF($BD$3:$BD$1004,"="&amp;$BD307,INDIRECT(ADDRESS(3,BK$2,1,1)):INDIRECT(ADDRESS(1004,BK$2,1,1))),"")</f>
        <v/>
      </c>
      <c r="BL307" t="str">
        <f ca="1">IF($BT307&lt;&gt;"",SUMIF($BD$3:$BD$1004,"="&amp;$BD307,INDIRECT(ADDRESS(3,BL$2,1,1)):INDIRECT(ADDRESS(1004,BL$2,1,1))),"")</f>
        <v/>
      </c>
      <c r="BM307" t="str">
        <f ca="1">IF($BT307&lt;&gt;"",SUMIF($BD$3:$BD$1004,"="&amp;$BD307,INDIRECT(ADDRESS(3,BM$2,1,1)):INDIRECT(ADDRESS(1004,BM$2,1,1))),"")</f>
        <v/>
      </c>
      <c r="BN307" t="str">
        <f ca="1">IF($BT307&lt;&gt;"",SUMIF($BD$3:$BD$1004,"="&amp;$BD307,INDIRECT(ADDRESS(3,BN$2,1,1)):INDIRECT(ADDRESS(1004,BN$2,1,1))),"")</f>
        <v/>
      </c>
      <c r="BO307" t="str">
        <f ca="1">IF($BT307&lt;&gt;"",SUMIF($BD$3:$BD$1004,"="&amp;$BD307,INDIRECT(ADDRESS(3,BO$2,1,1)):INDIRECT(ADDRESS(1004,BO$2,1,1))),"")</f>
        <v/>
      </c>
      <c r="BP307" t="str">
        <f ca="1">IF($BT307&lt;&gt;"",SUMIF($BD$3:$BD$1004,"="&amp;$BD307,INDIRECT(ADDRESS(3,BP$2,1,1)):INDIRECT(ADDRESS(1004,BP$2,1,1))),"")</f>
        <v/>
      </c>
      <c r="BQ307" t="str">
        <f ca="1">IF($BT307&lt;&gt;"",SUMIF($BD$3:$BD$1004,"="&amp;$BD307,INDIRECT(ADDRESS(3,BQ$2,1,1)):INDIRECT(ADDRESS(1004,BQ$2,1,1))),"")</f>
        <v/>
      </c>
      <c r="BR307" t="str">
        <f ca="1">IF($BT307&lt;&gt;"",SUMIF($BD$3:$BD$1004,"="&amp;$BD307,INDIRECT(ADDRESS(3,BR$2,1,1)):INDIRECT(ADDRESS(1004,BR$2,1,1))),"")</f>
        <v/>
      </c>
      <c r="BS307" t="str">
        <f>IF($A307&lt;&gt;"",VLOOKUP(TRUNC(MID($A307,1,2),0),Plano_Contas!$H$3:$J$103,3,TRUE),"")</f>
        <v/>
      </c>
      <c r="BT307" t="str">
        <f t="shared" si="17"/>
        <v/>
      </c>
      <c r="BV307">
        <f>Empresas!C307</f>
        <v>0</v>
      </c>
    </row>
    <row r="308" spans="1:74" ht="13.5" hidden="1" thickBot="1" x14ac:dyDescent="0.25">
      <c r="A308" s="89"/>
      <c r="B308" s="52" t="str">
        <f>IF($A308&lt;&gt;"",VLOOKUP(""&amp;$A308,Plano_Contas!$A$3:$F$1003,6,0),"")</f>
        <v/>
      </c>
      <c r="C308" s="91"/>
      <c r="D308" s="111"/>
      <c r="E308" s="112">
        <v>0</v>
      </c>
      <c r="F308" s="87"/>
      <c r="G308" s="85"/>
      <c r="H308" s="111"/>
      <c r="I308" s="112">
        <v>0</v>
      </c>
      <c r="J308" s="87"/>
      <c r="K308" s="85"/>
      <c r="L308" s="111"/>
      <c r="M308" s="112">
        <v>0</v>
      </c>
      <c r="N308" s="87"/>
      <c r="O308" s="85"/>
      <c r="P308" s="111"/>
      <c r="Q308" s="112">
        <v>0</v>
      </c>
      <c r="R308" s="87"/>
      <c r="S308" s="85"/>
      <c r="T308" s="111"/>
      <c r="U308" s="112">
        <v>0</v>
      </c>
      <c r="V308" s="87"/>
      <c r="W308" s="85"/>
      <c r="X308" s="111"/>
      <c r="Y308" s="112">
        <v>0</v>
      </c>
      <c r="Z308" s="87"/>
      <c r="AA308" s="85"/>
      <c r="AB308" s="111"/>
      <c r="AC308" s="112">
        <v>0</v>
      </c>
      <c r="AD308" s="87"/>
      <c r="AE308" s="85"/>
      <c r="AF308" s="111"/>
      <c r="AG308" s="112">
        <v>0</v>
      </c>
      <c r="AH308" s="87"/>
      <c r="AI308" s="85"/>
      <c r="AJ308" s="111"/>
      <c r="AK308" s="112">
        <v>0</v>
      </c>
      <c r="AL308" s="87"/>
      <c r="AM308" s="85"/>
      <c r="AN308" s="111"/>
      <c r="AO308" s="112">
        <v>0</v>
      </c>
      <c r="AP308" s="87"/>
      <c r="AQ308" s="85"/>
      <c r="AR308" s="111"/>
      <c r="AS308" s="112">
        <v>0</v>
      </c>
      <c r="AT308" s="87"/>
      <c r="AU308" s="85"/>
      <c r="AV308" s="111"/>
      <c r="AW308" s="112">
        <v>0</v>
      </c>
      <c r="AX308" s="87"/>
      <c r="AY308" s="85"/>
      <c r="AZ308" s="267">
        <f t="shared" si="18"/>
        <v>0</v>
      </c>
      <c r="BA308" s="88">
        <f t="shared" si="15"/>
        <v>0</v>
      </c>
      <c r="BC308">
        <f>IF($A308&lt;&gt;"",COUNTIF($BD$3:$BD308,$BD308),0)</f>
        <v>0</v>
      </c>
      <c r="BD308" t="str">
        <f>IF($A308&lt;&gt;"",VLOOKUP(TRUNC(MID($A308,1,2),0),Plano_Contas!$H$3:$J$103,2,TRUE),"")</f>
        <v/>
      </c>
      <c r="BE308" s="201" t="str">
        <f t="shared" si="16"/>
        <v/>
      </c>
      <c r="BF308" t="str">
        <f ca="1">IF($BT308&lt;&gt;"",SUMIF($BD$3:$BD$1004,"="&amp;$BD308,INDIRECT(ADDRESS(3,BF$2,1,1)):INDIRECT(ADDRESS(1004,BF$2,1,1))),"")</f>
        <v/>
      </c>
      <c r="BG308" t="str">
        <f ca="1">IF($BT308&lt;&gt;"",SUMIF($BD$3:$BD$1004,"="&amp;$BD308,INDIRECT(ADDRESS(3,BG$2,1,1)):INDIRECT(ADDRESS(1004,BG$2,1,1))),"")</f>
        <v/>
      </c>
      <c r="BH308" t="str">
        <f ca="1">IF($BT308&lt;&gt;"",SUMIF($BD$3:$BD$1004,"="&amp;$BD308,INDIRECT(ADDRESS(3,BH$2,1,1)):INDIRECT(ADDRESS(1004,BH$2,1,1))),"")</f>
        <v/>
      </c>
      <c r="BI308" t="str">
        <f ca="1">IF($BT308&lt;&gt;"",SUMIF($BD$3:$BD$1004,"="&amp;$BD308,INDIRECT(ADDRESS(3,BI$2,1,1)):INDIRECT(ADDRESS(1004,BI$2,1,1))),"")</f>
        <v/>
      </c>
      <c r="BJ308" t="str">
        <f ca="1">IF($BT308&lt;&gt;"",SUMIF($BD$3:$BD$1004,"="&amp;$BD308,INDIRECT(ADDRESS(3,BJ$2,1,1)):INDIRECT(ADDRESS(1004,BJ$2,1,1))),"")</f>
        <v/>
      </c>
      <c r="BK308" t="str">
        <f ca="1">IF($BT308&lt;&gt;"",SUMIF($BD$3:$BD$1004,"="&amp;$BD308,INDIRECT(ADDRESS(3,BK$2,1,1)):INDIRECT(ADDRESS(1004,BK$2,1,1))),"")</f>
        <v/>
      </c>
      <c r="BL308" t="str">
        <f ca="1">IF($BT308&lt;&gt;"",SUMIF($BD$3:$BD$1004,"="&amp;$BD308,INDIRECT(ADDRESS(3,BL$2,1,1)):INDIRECT(ADDRESS(1004,BL$2,1,1))),"")</f>
        <v/>
      </c>
      <c r="BM308" t="str">
        <f ca="1">IF($BT308&lt;&gt;"",SUMIF($BD$3:$BD$1004,"="&amp;$BD308,INDIRECT(ADDRESS(3,BM$2,1,1)):INDIRECT(ADDRESS(1004,BM$2,1,1))),"")</f>
        <v/>
      </c>
      <c r="BN308" t="str">
        <f ca="1">IF($BT308&lt;&gt;"",SUMIF($BD$3:$BD$1004,"="&amp;$BD308,INDIRECT(ADDRESS(3,BN$2,1,1)):INDIRECT(ADDRESS(1004,BN$2,1,1))),"")</f>
        <v/>
      </c>
      <c r="BO308" t="str">
        <f ca="1">IF($BT308&lt;&gt;"",SUMIF($BD$3:$BD$1004,"="&amp;$BD308,INDIRECT(ADDRESS(3,BO$2,1,1)):INDIRECT(ADDRESS(1004,BO$2,1,1))),"")</f>
        <v/>
      </c>
      <c r="BP308" t="str">
        <f ca="1">IF($BT308&lt;&gt;"",SUMIF($BD$3:$BD$1004,"="&amp;$BD308,INDIRECT(ADDRESS(3,BP$2,1,1)):INDIRECT(ADDRESS(1004,BP$2,1,1))),"")</f>
        <v/>
      </c>
      <c r="BQ308" t="str">
        <f ca="1">IF($BT308&lt;&gt;"",SUMIF($BD$3:$BD$1004,"="&amp;$BD308,INDIRECT(ADDRESS(3,BQ$2,1,1)):INDIRECT(ADDRESS(1004,BQ$2,1,1))),"")</f>
        <v/>
      </c>
      <c r="BR308" t="str">
        <f ca="1">IF($BT308&lt;&gt;"",SUMIF($BD$3:$BD$1004,"="&amp;$BD308,INDIRECT(ADDRESS(3,BR$2,1,1)):INDIRECT(ADDRESS(1004,BR$2,1,1))),"")</f>
        <v/>
      </c>
      <c r="BS308" t="str">
        <f>IF($A308&lt;&gt;"",VLOOKUP(TRUNC(MID($A308,1,2),0),Plano_Contas!$H$3:$J$103,3,TRUE),"")</f>
        <v/>
      </c>
      <c r="BT308" t="str">
        <f t="shared" si="17"/>
        <v/>
      </c>
      <c r="BV308">
        <f>Empresas!C308</f>
        <v>0</v>
      </c>
    </row>
    <row r="309" spans="1:74" ht="13.5" hidden="1" thickBot="1" x14ac:dyDescent="0.25">
      <c r="A309" s="89"/>
      <c r="B309" s="52" t="str">
        <f>IF($A309&lt;&gt;"",VLOOKUP(""&amp;$A309,Plano_Contas!$A$3:$F$1003,6,0),"")</f>
        <v/>
      </c>
      <c r="C309" s="91"/>
      <c r="D309" s="111"/>
      <c r="E309" s="112">
        <v>0</v>
      </c>
      <c r="F309" s="87"/>
      <c r="G309" s="85"/>
      <c r="H309" s="111"/>
      <c r="I309" s="112">
        <v>0</v>
      </c>
      <c r="J309" s="87"/>
      <c r="K309" s="85"/>
      <c r="L309" s="111"/>
      <c r="M309" s="112">
        <v>0</v>
      </c>
      <c r="N309" s="87"/>
      <c r="O309" s="85"/>
      <c r="P309" s="111"/>
      <c r="Q309" s="112">
        <v>0</v>
      </c>
      <c r="R309" s="87"/>
      <c r="S309" s="85"/>
      <c r="T309" s="111"/>
      <c r="U309" s="112">
        <v>0</v>
      </c>
      <c r="V309" s="87"/>
      <c r="W309" s="85"/>
      <c r="X309" s="111"/>
      <c r="Y309" s="112">
        <v>0</v>
      </c>
      <c r="Z309" s="87"/>
      <c r="AA309" s="85"/>
      <c r="AB309" s="111"/>
      <c r="AC309" s="112">
        <v>0</v>
      </c>
      <c r="AD309" s="87"/>
      <c r="AE309" s="85"/>
      <c r="AF309" s="111"/>
      <c r="AG309" s="112">
        <v>0</v>
      </c>
      <c r="AH309" s="87"/>
      <c r="AI309" s="85"/>
      <c r="AJ309" s="111"/>
      <c r="AK309" s="112">
        <v>0</v>
      </c>
      <c r="AL309" s="87"/>
      <c r="AM309" s="85"/>
      <c r="AN309" s="111"/>
      <c r="AO309" s="112">
        <v>0</v>
      </c>
      <c r="AP309" s="87"/>
      <c r="AQ309" s="85"/>
      <c r="AR309" s="111"/>
      <c r="AS309" s="112">
        <v>0</v>
      </c>
      <c r="AT309" s="87"/>
      <c r="AU309" s="85"/>
      <c r="AV309" s="111"/>
      <c r="AW309" s="112">
        <v>0</v>
      </c>
      <c r="AX309" s="87"/>
      <c r="AY309" s="85"/>
      <c r="AZ309" s="267">
        <f t="shared" si="18"/>
        <v>0</v>
      </c>
      <c r="BA309" s="88">
        <f t="shared" si="15"/>
        <v>0</v>
      </c>
      <c r="BC309">
        <f>IF($A309&lt;&gt;"",COUNTIF($BD$3:$BD309,$BD309),0)</f>
        <v>0</v>
      </c>
      <c r="BD309" t="str">
        <f>IF($A309&lt;&gt;"",VLOOKUP(TRUNC(MID($A309,1,2),0),Plano_Contas!$H$3:$J$103,2,TRUE),"")</f>
        <v/>
      </c>
      <c r="BE309" s="201" t="str">
        <f t="shared" si="16"/>
        <v/>
      </c>
      <c r="BF309" t="str">
        <f ca="1">IF($BT309&lt;&gt;"",SUMIF($BD$3:$BD$1004,"="&amp;$BD309,INDIRECT(ADDRESS(3,BF$2,1,1)):INDIRECT(ADDRESS(1004,BF$2,1,1))),"")</f>
        <v/>
      </c>
      <c r="BG309" t="str">
        <f ca="1">IF($BT309&lt;&gt;"",SUMIF($BD$3:$BD$1004,"="&amp;$BD309,INDIRECT(ADDRESS(3,BG$2,1,1)):INDIRECT(ADDRESS(1004,BG$2,1,1))),"")</f>
        <v/>
      </c>
      <c r="BH309" t="str">
        <f ca="1">IF($BT309&lt;&gt;"",SUMIF($BD$3:$BD$1004,"="&amp;$BD309,INDIRECT(ADDRESS(3,BH$2,1,1)):INDIRECT(ADDRESS(1004,BH$2,1,1))),"")</f>
        <v/>
      </c>
      <c r="BI309" t="str">
        <f ca="1">IF($BT309&lt;&gt;"",SUMIF($BD$3:$BD$1004,"="&amp;$BD309,INDIRECT(ADDRESS(3,BI$2,1,1)):INDIRECT(ADDRESS(1004,BI$2,1,1))),"")</f>
        <v/>
      </c>
      <c r="BJ309" t="str">
        <f ca="1">IF($BT309&lt;&gt;"",SUMIF($BD$3:$BD$1004,"="&amp;$BD309,INDIRECT(ADDRESS(3,BJ$2,1,1)):INDIRECT(ADDRESS(1004,BJ$2,1,1))),"")</f>
        <v/>
      </c>
      <c r="BK309" t="str">
        <f ca="1">IF($BT309&lt;&gt;"",SUMIF($BD$3:$BD$1004,"="&amp;$BD309,INDIRECT(ADDRESS(3,BK$2,1,1)):INDIRECT(ADDRESS(1004,BK$2,1,1))),"")</f>
        <v/>
      </c>
      <c r="BL309" t="str">
        <f ca="1">IF($BT309&lt;&gt;"",SUMIF($BD$3:$BD$1004,"="&amp;$BD309,INDIRECT(ADDRESS(3,BL$2,1,1)):INDIRECT(ADDRESS(1004,BL$2,1,1))),"")</f>
        <v/>
      </c>
      <c r="BM309" t="str">
        <f ca="1">IF($BT309&lt;&gt;"",SUMIF($BD$3:$BD$1004,"="&amp;$BD309,INDIRECT(ADDRESS(3,BM$2,1,1)):INDIRECT(ADDRESS(1004,BM$2,1,1))),"")</f>
        <v/>
      </c>
      <c r="BN309" t="str">
        <f ca="1">IF($BT309&lt;&gt;"",SUMIF($BD$3:$BD$1004,"="&amp;$BD309,INDIRECT(ADDRESS(3,BN$2,1,1)):INDIRECT(ADDRESS(1004,BN$2,1,1))),"")</f>
        <v/>
      </c>
      <c r="BO309" t="str">
        <f ca="1">IF($BT309&lt;&gt;"",SUMIF($BD$3:$BD$1004,"="&amp;$BD309,INDIRECT(ADDRESS(3,BO$2,1,1)):INDIRECT(ADDRESS(1004,BO$2,1,1))),"")</f>
        <v/>
      </c>
      <c r="BP309" t="str">
        <f ca="1">IF($BT309&lt;&gt;"",SUMIF($BD$3:$BD$1004,"="&amp;$BD309,INDIRECT(ADDRESS(3,BP$2,1,1)):INDIRECT(ADDRESS(1004,BP$2,1,1))),"")</f>
        <v/>
      </c>
      <c r="BQ309" t="str">
        <f ca="1">IF($BT309&lt;&gt;"",SUMIF($BD$3:$BD$1004,"="&amp;$BD309,INDIRECT(ADDRESS(3,BQ$2,1,1)):INDIRECT(ADDRESS(1004,BQ$2,1,1))),"")</f>
        <v/>
      </c>
      <c r="BR309" t="str">
        <f ca="1">IF($BT309&lt;&gt;"",SUMIF($BD$3:$BD$1004,"="&amp;$BD309,INDIRECT(ADDRESS(3,BR$2,1,1)):INDIRECT(ADDRESS(1004,BR$2,1,1))),"")</f>
        <v/>
      </c>
      <c r="BS309" t="str">
        <f>IF($A309&lt;&gt;"",VLOOKUP(TRUNC(MID($A309,1,2),0),Plano_Contas!$H$3:$J$103,3,TRUE),"")</f>
        <v/>
      </c>
      <c r="BT309" t="str">
        <f t="shared" si="17"/>
        <v/>
      </c>
      <c r="BV309">
        <f>Empresas!C309</f>
        <v>0</v>
      </c>
    </row>
    <row r="310" spans="1:74" ht="13.5" hidden="1" thickBot="1" x14ac:dyDescent="0.25">
      <c r="A310" s="89"/>
      <c r="B310" s="52" t="str">
        <f>IF($A310&lt;&gt;"",VLOOKUP(""&amp;$A310,Plano_Contas!$A$3:$F$1003,6,0),"")</f>
        <v/>
      </c>
      <c r="C310" s="91"/>
      <c r="D310" s="111"/>
      <c r="E310" s="112">
        <v>0</v>
      </c>
      <c r="F310" s="87"/>
      <c r="G310" s="85"/>
      <c r="H310" s="111"/>
      <c r="I310" s="112">
        <v>0</v>
      </c>
      <c r="J310" s="87"/>
      <c r="K310" s="85"/>
      <c r="L310" s="111"/>
      <c r="M310" s="112">
        <v>0</v>
      </c>
      <c r="N310" s="87"/>
      <c r="O310" s="85"/>
      <c r="P310" s="111"/>
      <c r="Q310" s="112">
        <v>0</v>
      </c>
      <c r="R310" s="87"/>
      <c r="S310" s="85"/>
      <c r="T310" s="111"/>
      <c r="U310" s="112">
        <v>0</v>
      </c>
      <c r="V310" s="87"/>
      <c r="W310" s="85"/>
      <c r="X310" s="111"/>
      <c r="Y310" s="112">
        <v>0</v>
      </c>
      <c r="Z310" s="87"/>
      <c r="AA310" s="85"/>
      <c r="AB310" s="111"/>
      <c r="AC310" s="112">
        <v>0</v>
      </c>
      <c r="AD310" s="87"/>
      <c r="AE310" s="85"/>
      <c r="AF310" s="111"/>
      <c r="AG310" s="112">
        <v>0</v>
      </c>
      <c r="AH310" s="87"/>
      <c r="AI310" s="85"/>
      <c r="AJ310" s="111"/>
      <c r="AK310" s="112">
        <v>0</v>
      </c>
      <c r="AL310" s="87"/>
      <c r="AM310" s="85"/>
      <c r="AN310" s="111"/>
      <c r="AO310" s="112">
        <v>0</v>
      </c>
      <c r="AP310" s="87"/>
      <c r="AQ310" s="85"/>
      <c r="AR310" s="111"/>
      <c r="AS310" s="112">
        <v>0</v>
      </c>
      <c r="AT310" s="87"/>
      <c r="AU310" s="85"/>
      <c r="AV310" s="111"/>
      <c r="AW310" s="112">
        <v>0</v>
      </c>
      <c r="AX310" s="87"/>
      <c r="AY310" s="85"/>
      <c r="AZ310" s="267">
        <f t="shared" si="18"/>
        <v>0</v>
      </c>
      <c r="BA310" s="88">
        <f t="shared" si="15"/>
        <v>0</v>
      </c>
      <c r="BC310">
        <f>IF($A310&lt;&gt;"",COUNTIF($BD$3:$BD310,$BD310),0)</f>
        <v>0</v>
      </c>
      <c r="BD310" t="str">
        <f>IF($A310&lt;&gt;"",VLOOKUP(TRUNC(MID($A310,1,2),0),Plano_Contas!$H$3:$J$103,2,TRUE),"")</f>
        <v/>
      </c>
      <c r="BE310" s="201" t="str">
        <f t="shared" si="16"/>
        <v/>
      </c>
      <c r="BF310" t="str">
        <f ca="1">IF($BT310&lt;&gt;"",SUMIF($BD$3:$BD$1004,"="&amp;$BD310,INDIRECT(ADDRESS(3,BF$2,1,1)):INDIRECT(ADDRESS(1004,BF$2,1,1))),"")</f>
        <v/>
      </c>
      <c r="BG310" t="str">
        <f ca="1">IF($BT310&lt;&gt;"",SUMIF($BD$3:$BD$1004,"="&amp;$BD310,INDIRECT(ADDRESS(3,BG$2,1,1)):INDIRECT(ADDRESS(1004,BG$2,1,1))),"")</f>
        <v/>
      </c>
      <c r="BH310" t="str">
        <f ca="1">IF($BT310&lt;&gt;"",SUMIF($BD$3:$BD$1004,"="&amp;$BD310,INDIRECT(ADDRESS(3,BH$2,1,1)):INDIRECT(ADDRESS(1004,BH$2,1,1))),"")</f>
        <v/>
      </c>
      <c r="BI310" t="str">
        <f ca="1">IF($BT310&lt;&gt;"",SUMIF($BD$3:$BD$1004,"="&amp;$BD310,INDIRECT(ADDRESS(3,BI$2,1,1)):INDIRECT(ADDRESS(1004,BI$2,1,1))),"")</f>
        <v/>
      </c>
      <c r="BJ310" t="str">
        <f ca="1">IF($BT310&lt;&gt;"",SUMIF($BD$3:$BD$1004,"="&amp;$BD310,INDIRECT(ADDRESS(3,BJ$2,1,1)):INDIRECT(ADDRESS(1004,BJ$2,1,1))),"")</f>
        <v/>
      </c>
      <c r="BK310" t="str">
        <f ca="1">IF($BT310&lt;&gt;"",SUMIF($BD$3:$BD$1004,"="&amp;$BD310,INDIRECT(ADDRESS(3,BK$2,1,1)):INDIRECT(ADDRESS(1004,BK$2,1,1))),"")</f>
        <v/>
      </c>
      <c r="BL310" t="str">
        <f ca="1">IF($BT310&lt;&gt;"",SUMIF($BD$3:$BD$1004,"="&amp;$BD310,INDIRECT(ADDRESS(3,BL$2,1,1)):INDIRECT(ADDRESS(1004,BL$2,1,1))),"")</f>
        <v/>
      </c>
      <c r="BM310" t="str">
        <f ca="1">IF($BT310&lt;&gt;"",SUMIF($BD$3:$BD$1004,"="&amp;$BD310,INDIRECT(ADDRESS(3,BM$2,1,1)):INDIRECT(ADDRESS(1004,BM$2,1,1))),"")</f>
        <v/>
      </c>
      <c r="BN310" t="str">
        <f ca="1">IF($BT310&lt;&gt;"",SUMIF($BD$3:$BD$1004,"="&amp;$BD310,INDIRECT(ADDRESS(3,BN$2,1,1)):INDIRECT(ADDRESS(1004,BN$2,1,1))),"")</f>
        <v/>
      </c>
      <c r="BO310" t="str">
        <f ca="1">IF($BT310&lt;&gt;"",SUMIF($BD$3:$BD$1004,"="&amp;$BD310,INDIRECT(ADDRESS(3,BO$2,1,1)):INDIRECT(ADDRESS(1004,BO$2,1,1))),"")</f>
        <v/>
      </c>
      <c r="BP310" t="str">
        <f ca="1">IF($BT310&lt;&gt;"",SUMIF($BD$3:$BD$1004,"="&amp;$BD310,INDIRECT(ADDRESS(3,BP$2,1,1)):INDIRECT(ADDRESS(1004,BP$2,1,1))),"")</f>
        <v/>
      </c>
      <c r="BQ310" t="str">
        <f ca="1">IF($BT310&lt;&gt;"",SUMIF($BD$3:$BD$1004,"="&amp;$BD310,INDIRECT(ADDRESS(3,BQ$2,1,1)):INDIRECT(ADDRESS(1004,BQ$2,1,1))),"")</f>
        <v/>
      </c>
      <c r="BR310" t="str">
        <f ca="1">IF($BT310&lt;&gt;"",SUMIF($BD$3:$BD$1004,"="&amp;$BD310,INDIRECT(ADDRESS(3,BR$2,1,1)):INDIRECT(ADDRESS(1004,BR$2,1,1))),"")</f>
        <v/>
      </c>
      <c r="BS310" t="str">
        <f>IF($A310&lt;&gt;"",VLOOKUP(TRUNC(MID($A310,1,2),0),Plano_Contas!$H$3:$J$103,3,TRUE),"")</f>
        <v/>
      </c>
      <c r="BT310" t="str">
        <f t="shared" si="17"/>
        <v/>
      </c>
      <c r="BV310">
        <f>Empresas!C310</f>
        <v>0</v>
      </c>
    </row>
    <row r="311" spans="1:74" ht="13.5" hidden="1" thickBot="1" x14ac:dyDescent="0.25">
      <c r="A311" s="89"/>
      <c r="B311" s="52" t="str">
        <f>IF($A311&lt;&gt;"",VLOOKUP(""&amp;$A311,Plano_Contas!$A$3:$F$1003,6,0),"")</f>
        <v/>
      </c>
      <c r="C311" s="91"/>
      <c r="D311" s="111"/>
      <c r="E311" s="112">
        <v>0</v>
      </c>
      <c r="F311" s="87"/>
      <c r="G311" s="85"/>
      <c r="H311" s="111"/>
      <c r="I311" s="112">
        <v>0</v>
      </c>
      <c r="J311" s="87"/>
      <c r="K311" s="85"/>
      <c r="L311" s="111"/>
      <c r="M311" s="112">
        <v>0</v>
      </c>
      <c r="N311" s="87"/>
      <c r="O311" s="85"/>
      <c r="P311" s="111"/>
      <c r="Q311" s="112">
        <v>0</v>
      </c>
      <c r="R311" s="87"/>
      <c r="S311" s="85"/>
      <c r="T311" s="111"/>
      <c r="U311" s="112">
        <v>0</v>
      </c>
      <c r="V311" s="87"/>
      <c r="W311" s="85"/>
      <c r="X311" s="111"/>
      <c r="Y311" s="112">
        <v>0</v>
      </c>
      <c r="Z311" s="87"/>
      <c r="AA311" s="85"/>
      <c r="AB311" s="111"/>
      <c r="AC311" s="112">
        <v>0</v>
      </c>
      <c r="AD311" s="87"/>
      <c r="AE311" s="85"/>
      <c r="AF311" s="111"/>
      <c r="AG311" s="112">
        <v>0</v>
      </c>
      <c r="AH311" s="87"/>
      <c r="AI311" s="85"/>
      <c r="AJ311" s="111"/>
      <c r="AK311" s="112">
        <v>0</v>
      </c>
      <c r="AL311" s="87"/>
      <c r="AM311" s="85"/>
      <c r="AN311" s="111"/>
      <c r="AO311" s="112">
        <v>0</v>
      </c>
      <c r="AP311" s="87"/>
      <c r="AQ311" s="85"/>
      <c r="AR311" s="111"/>
      <c r="AS311" s="112">
        <v>0</v>
      </c>
      <c r="AT311" s="87"/>
      <c r="AU311" s="85"/>
      <c r="AV311" s="111"/>
      <c r="AW311" s="112">
        <v>0</v>
      </c>
      <c r="AX311" s="87"/>
      <c r="AY311" s="85"/>
      <c r="AZ311" s="267">
        <f t="shared" si="18"/>
        <v>0</v>
      </c>
      <c r="BA311" s="88">
        <f t="shared" si="15"/>
        <v>0</v>
      </c>
      <c r="BC311">
        <f>IF($A311&lt;&gt;"",COUNTIF($BD$3:$BD311,$BD311),0)</f>
        <v>0</v>
      </c>
      <c r="BD311" t="str">
        <f>IF($A311&lt;&gt;"",VLOOKUP(TRUNC(MID($A311,1,2),0),Plano_Contas!$H$3:$J$103,2,TRUE),"")</f>
        <v/>
      </c>
      <c r="BE311" s="201" t="str">
        <f t="shared" si="16"/>
        <v/>
      </c>
      <c r="BF311" t="str">
        <f ca="1">IF($BT311&lt;&gt;"",SUMIF($BD$3:$BD$1004,"="&amp;$BD311,INDIRECT(ADDRESS(3,BF$2,1,1)):INDIRECT(ADDRESS(1004,BF$2,1,1))),"")</f>
        <v/>
      </c>
      <c r="BG311" t="str">
        <f ca="1">IF($BT311&lt;&gt;"",SUMIF($BD$3:$BD$1004,"="&amp;$BD311,INDIRECT(ADDRESS(3,BG$2,1,1)):INDIRECT(ADDRESS(1004,BG$2,1,1))),"")</f>
        <v/>
      </c>
      <c r="BH311" t="str">
        <f ca="1">IF($BT311&lt;&gt;"",SUMIF($BD$3:$BD$1004,"="&amp;$BD311,INDIRECT(ADDRESS(3,BH$2,1,1)):INDIRECT(ADDRESS(1004,BH$2,1,1))),"")</f>
        <v/>
      </c>
      <c r="BI311" t="str">
        <f ca="1">IF($BT311&lt;&gt;"",SUMIF($BD$3:$BD$1004,"="&amp;$BD311,INDIRECT(ADDRESS(3,BI$2,1,1)):INDIRECT(ADDRESS(1004,BI$2,1,1))),"")</f>
        <v/>
      </c>
      <c r="BJ311" t="str">
        <f ca="1">IF($BT311&lt;&gt;"",SUMIF($BD$3:$BD$1004,"="&amp;$BD311,INDIRECT(ADDRESS(3,BJ$2,1,1)):INDIRECT(ADDRESS(1004,BJ$2,1,1))),"")</f>
        <v/>
      </c>
      <c r="BK311" t="str">
        <f ca="1">IF($BT311&lt;&gt;"",SUMIF($BD$3:$BD$1004,"="&amp;$BD311,INDIRECT(ADDRESS(3,BK$2,1,1)):INDIRECT(ADDRESS(1004,BK$2,1,1))),"")</f>
        <v/>
      </c>
      <c r="BL311" t="str">
        <f ca="1">IF($BT311&lt;&gt;"",SUMIF($BD$3:$BD$1004,"="&amp;$BD311,INDIRECT(ADDRESS(3,BL$2,1,1)):INDIRECT(ADDRESS(1004,BL$2,1,1))),"")</f>
        <v/>
      </c>
      <c r="BM311" t="str">
        <f ca="1">IF($BT311&lt;&gt;"",SUMIF($BD$3:$BD$1004,"="&amp;$BD311,INDIRECT(ADDRESS(3,BM$2,1,1)):INDIRECT(ADDRESS(1004,BM$2,1,1))),"")</f>
        <v/>
      </c>
      <c r="BN311" t="str">
        <f ca="1">IF($BT311&lt;&gt;"",SUMIF($BD$3:$BD$1004,"="&amp;$BD311,INDIRECT(ADDRESS(3,BN$2,1,1)):INDIRECT(ADDRESS(1004,BN$2,1,1))),"")</f>
        <v/>
      </c>
      <c r="BO311" t="str">
        <f ca="1">IF($BT311&lt;&gt;"",SUMIF($BD$3:$BD$1004,"="&amp;$BD311,INDIRECT(ADDRESS(3,BO$2,1,1)):INDIRECT(ADDRESS(1004,BO$2,1,1))),"")</f>
        <v/>
      </c>
      <c r="BP311" t="str">
        <f ca="1">IF($BT311&lt;&gt;"",SUMIF($BD$3:$BD$1004,"="&amp;$BD311,INDIRECT(ADDRESS(3,BP$2,1,1)):INDIRECT(ADDRESS(1004,BP$2,1,1))),"")</f>
        <v/>
      </c>
      <c r="BQ311" t="str">
        <f ca="1">IF($BT311&lt;&gt;"",SUMIF($BD$3:$BD$1004,"="&amp;$BD311,INDIRECT(ADDRESS(3,BQ$2,1,1)):INDIRECT(ADDRESS(1004,BQ$2,1,1))),"")</f>
        <v/>
      </c>
      <c r="BR311" t="str">
        <f ca="1">IF($BT311&lt;&gt;"",SUMIF($BD$3:$BD$1004,"="&amp;$BD311,INDIRECT(ADDRESS(3,BR$2,1,1)):INDIRECT(ADDRESS(1004,BR$2,1,1))),"")</f>
        <v/>
      </c>
      <c r="BS311" t="str">
        <f>IF($A311&lt;&gt;"",VLOOKUP(TRUNC(MID($A311,1,2),0),Plano_Contas!$H$3:$J$103,3,TRUE),"")</f>
        <v/>
      </c>
      <c r="BT311" t="str">
        <f t="shared" si="17"/>
        <v/>
      </c>
      <c r="BV311">
        <f>Empresas!C311</f>
        <v>0</v>
      </c>
    </row>
    <row r="312" spans="1:74" ht="13.5" hidden="1" thickBot="1" x14ac:dyDescent="0.25">
      <c r="A312" s="89"/>
      <c r="B312" s="52" t="str">
        <f>IF($A312&lt;&gt;"",VLOOKUP(""&amp;$A312,Plano_Contas!$A$3:$F$1003,6,0),"")</f>
        <v/>
      </c>
      <c r="C312" s="91"/>
      <c r="D312" s="111"/>
      <c r="E312" s="112">
        <v>0</v>
      </c>
      <c r="F312" s="87"/>
      <c r="G312" s="85"/>
      <c r="H312" s="111"/>
      <c r="I312" s="112">
        <v>0</v>
      </c>
      <c r="J312" s="87"/>
      <c r="K312" s="85"/>
      <c r="L312" s="111"/>
      <c r="M312" s="112">
        <v>0</v>
      </c>
      <c r="N312" s="87"/>
      <c r="O312" s="85"/>
      <c r="P312" s="111"/>
      <c r="Q312" s="112">
        <v>0</v>
      </c>
      <c r="R312" s="87"/>
      <c r="S312" s="85"/>
      <c r="T312" s="111"/>
      <c r="U312" s="112">
        <v>0</v>
      </c>
      <c r="V312" s="87"/>
      <c r="W312" s="85"/>
      <c r="X312" s="111"/>
      <c r="Y312" s="112">
        <v>0</v>
      </c>
      <c r="Z312" s="87"/>
      <c r="AA312" s="85"/>
      <c r="AB312" s="111"/>
      <c r="AC312" s="112">
        <v>0</v>
      </c>
      <c r="AD312" s="87"/>
      <c r="AE312" s="85"/>
      <c r="AF312" s="111"/>
      <c r="AG312" s="112">
        <v>0</v>
      </c>
      <c r="AH312" s="87"/>
      <c r="AI312" s="85"/>
      <c r="AJ312" s="111"/>
      <c r="AK312" s="112">
        <v>0</v>
      </c>
      <c r="AL312" s="87"/>
      <c r="AM312" s="85"/>
      <c r="AN312" s="111"/>
      <c r="AO312" s="112">
        <v>0</v>
      </c>
      <c r="AP312" s="87"/>
      <c r="AQ312" s="85"/>
      <c r="AR312" s="111"/>
      <c r="AS312" s="112">
        <v>0</v>
      </c>
      <c r="AT312" s="87"/>
      <c r="AU312" s="85"/>
      <c r="AV312" s="111"/>
      <c r="AW312" s="112">
        <v>0</v>
      </c>
      <c r="AX312" s="87"/>
      <c r="AY312" s="85"/>
      <c r="AZ312" s="267">
        <f t="shared" si="18"/>
        <v>0</v>
      </c>
      <c r="BA312" s="88">
        <f t="shared" si="15"/>
        <v>0</v>
      </c>
      <c r="BC312">
        <f>IF($A312&lt;&gt;"",COUNTIF($BD$3:$BD312,$BD312),0)</f>
        <v>0</v>
      </c>
      <c r="BD312" t="str">
        <f>IF($A312&lt;&gt;"",VLOOKUP(TRUNC(MID($A312,1,2),0),Plano_Contas!$H$3:$J$103,2,TRUE),"")</f>
        <v/>
      </c>
      <c r="BE312" s="201" t="str">
        <f t="shared" si="16"/>
        <v/>
      </c>
      <c r="BF312" t="str">
        <f ca="1">IF($BT312&lt;&gt;"",SUMIF($BD$3:$BD$1004,"="&amp;$BD312,INDIRECT(ADDRESS(3,BF$2,1,1)):INDIRECT(ADDRESS(1004,BF$2,1,1))),"")</f>
        <v/>
      </c>
      <c r="BG312" t="str">
        <f ca="1">IF($BT312&lt;&gt;"",SUMIF($BD$3:$BD$1004,"="&amp;$BD312,INDIRECT(ADDRESS(3,BG$2,1,1)):INDIRECT(ADDRESS(1004,BG$2,1,1))),"")</f>
        <v/>
      </c>
      <c r="BH312" t="str">
        <f ca="1">IF($BT312&lt;&gt;"",SUMIF($BD$3:$BD$1004,"="&amp;$BD312,INDIRECT(ADDRESS(3,BH$2,1,1)):INDIRECT(ADDRESS(1004,BH$2,1,1))),"")</f>
        <v/>
      </c>
      <c r="BI312" t="str">
        <f ca="1">IF($BT312&lt;&gt;"",SUMIF($BD$3:$BD$1004,"="&amp;$BD312,INDIRECT(ADDRESS(3,BI$2,1,1)):INDIRECT(ADDRESS(1004,BI$2,1,1))),"")</f>
        <v/>
      </c>
      <c r="BJ312" t="str">
        <f ca="1">IF($BT312&lt;&gt;"",SUMIF($BD$3:$BD$1004,"="&amp;$BD312,INDIRECT(ADDRESS(3,BJ$2,1,1)):INDIRECT(ADDRESS(1004,BJ$2,1,1))),"")</f>
        <v/>
      </c>
      <c r="BK312" t="str">
        <f ca="1">IF($BT312&lt;&gt;"",SUMIF($BD$3:$BD$1004,"="&amp;$BD312,INDIRECT(ADDRESS(3,BK$2,1,1)):INDIRECT(ADDRESS(1004,BK$2,1,1))),"")</f>
        <v/>
      </c>
      <c r="BL312" t="str">
        <f ca="1">IF($BT312&lt;&gt;"",SUMIF($BD$3:$BD$1004,"="&amp;$BD312,INDIRECT(ADDRESS(3,BL$2,1,1)):INDIRECT(ADDRESS(1004,BL$2,1,1))),"")</f>
        <v/>
      </c>
      <c r="BM312" t="str">
        <f ca="1">IF($BT312&lt;&gt;"",SUMIF($BD$3:$BD$1004,"="&amp;$BD312,INDIRECT(ADDRESS(3,BM$2,1,1)):INDIRECT(ADDRESS(1004,BM$2,1,1))),"")</f>
        <v/>
      </c>
      <c r="BN312" t="str">
        <f ca="1">IF($BT312&lt;&gt;"",SUMIF($BD$3:$BD$1004,"="&amp;$BD312,INDIRECT(ADDRESS(3,BN$2,1,1)):INDIRECT(ADDRESS(1004,BN$2,1,1))),"")</f>
        <v/>
      </c>
      <c r="BO312" t="str">
        <f ca="1">IF($BT312&lt;&gt;"",SUMIF($BD$3:$BD$1004,"="&amp;$BD312,INDIRECT(ADDRESS(3,BO$2,1,1)):INDIRECT(ADDRESS(1004,BO$2,1,1))),"")</f>
        <v/>
      </c>
      <c r="BP312" t="str">
        <f ca="1">IF($BT312&lt;&gt;"",SUMIF($BD$3:$BD$1004,"="&amp;$BD312,INDIRECT(ADDRESS(3,BP$2,1,1)):INDIRECT(ADDRESS(1004,BP$2,1,1))),"")</f>
        <v/>
      </c>
      <c r="BQ312" t="str">
        <f ca="1">IF($BT312&lt;&gt;"",SUMIF($BD$3:$BD$1004,"="&amp;$BD312,INDIRECT(ADDRESS(3,BQ$2,1,1)):INDIRECT(ADDRESS(1004,BQ$2,1,1))),"")</f>
        <v/>
      </c>
      <c r="BR312" t="str">
        <f ca="1">IF($BT312&lt;&gt;"",SUMIF($BD$3:$BD$1004,"="&amp;$BD312,INDIRECT(ADDRESS(3,BR$2,1,1)):INDIRECT(ADDRESS(1004,BR$2,1,1))),"")</f>
        <v/>
      </c>
      <c r="BS312" t="str">
        <f>IF($A312&lt;&gt;"",VLOOKUP(TRUNC(MID($A312,1,2),0),Plano_Contas!$H$3:$J$103,3,TRUE),"")</f>
        <v/>
      </c>
      <c r="BT312" t="str">
        <f t="shared" si="17"/>
        <v/>
      </c>
      <c r="BV312">
        <f>Empresas!C312</f>
        <v>0</v>
      </c>
    </row>
    <row r="313" spans="1:74" ht="13.5" hidden="1" thickBot="1" x14ac:dyDescent="0.25">
      <c r="A313" s="89"/>
      <c r="B313" s="52" t="str">
        <f>IF($A313&lt;&gt;"",VLOOKUP(""&amp;$A313,Plano_Contas!$A$3:$F$1003,6,0),"")</f>
        <v/>
      </c>
      <c r="C313" s="91"/>
      <c r="D313" s="111"/>
      <c r="E313" s="112">
        <v>0</v>
      </c>
      <c r="F313" s="87"/>
      <c r="G313" s="85"/>
      <c r="H313" s="111"/>
      <c r="I313" s="112">
        <v>0</v>
      </c>
      <c r="J313" s="87"/>
      <c r="K313" s="85"/>
      <c r="L313" s="111"/>
      <c r="M313" s="112">
        <v>0</v>
      </c>
      <c r="N313" s="87"/>
      <c r="O313" s="85"/>
      <c r="P313" s="111"/>
      <c r="Q313" s="112">
        <v>0</v>
      </c>
      <c r="R313" s="87"/>
      <c r="S313" s="85"/>
      <c r="T313" s="111"/>
      <c r="U313" s="112">
        <v>0</v>
      </c>
      <c r="V313" s="87"/>
      <c r="W313" s="85"/>
      <c r="X313" s="111"/>
      <c r="Y313" s="112">
        <v>0</v>
      </c>
      <c r="Z313" s="87"/>
      <c r="AA313" s="85"/>
      <c r="AB313" s="111"/>
      <c r="AC313" s="112">
        <v>0</v>
      </c>
      <c r="AD313" s="87"/>
      <c r="AE313" s="85"/>
      <c r="AF313" s="111"/>
      <c r="AG313" s="112">
        <v>0</v>
      </c>
      <c r="AH313" s="87"/>
      <c r="AI313" s="85"/>
      <c r="AJ313" s="111"/>
      <c r="AK313" s="112">
        <v>0</v>
      </c>
      <c r="AL313" s="87"/>
      <c r="AM313" s="85"/>
      <c r="AN313" s="111"/>
      <c r="AO313" s="112">
        <v>0</v>
      </c>
      <c r="AP313" s="87"/>
      <c r="AQ313" s="85"/>
      <c r="AR313" s="111"/>
      <c r="AS313" s="112">
        <v>0</v>
      </c>
      <c r="AT313" s="87"/>
      <c r="AU313" s="85"/>
      <c r="AV313" s="111"/>
      <c r="AW313" s="112">
        <v>0</v>
      </c>
      <c r="AX313" s="87"/>
      <c r="AY313" s="85"/>
      <c r="AZ313" s="267">
        <f t="shared" si="18"/>
        <v>0</v>
      </c>
      <c r="BA313" s="88">
        <f t="shared" si="15"/>
        <v>0</v>
      </c>
      <c r="BC313">
        <f>IF($A313&lt;&gt;"",COUNTIF($BD$3:$BD313,$BD313),0)</f>
        <v>0</v>
      </c>
      <c r="BD313" t="str">
        <f>IF($A313&lt;&gt;"",VLOOKUP(TRUNC(MID($A313,1,2),0),Plano_Contas!$H$3:$J$103,2,TRUE),"")</f>
        <v/>
      </c>
      <c r="BE313" s="201" t="str">
        <f t="shared" si="16"/>
        <v/>
      </c>
      <c r="BF313" t="str">
        <f ca="1">IF($BT313&lt;&gt;"",SUMIF($BD$3:$BD$1004,"="&amp;$BD313,INDIRECT(ADDRESS(3,BF$2,1,1)):INDIRECT(ADDRESS(1004,BF$2,1,1))),"")</f>
        <v/>
      </c>
      <c r="BG313" t="str">
        <f ca="1">IF($BT313&lt;&gt;"",SUMIF($BD$3:$BD$1004,"="&amp;$BD313,INDIRECT(ADDRESS(3,BG$2,1,1)):INDIRECT(ADDRESS(1004,BG$2,1,1))),"")</f>
        <v/>
      </c>
      <c r="BH313" t="str">
        <f ca="1">IF($BT313&lt;&gt;"",SUMIF($BD$3:$BD$1004,"="&amp;$BD313,INDIRECT(ADDRESS(3,BH$2,1,1)):INDIRECT(ADDRESS(1004,BH$2,1,1))),"")</f>
        <v/>
      </c>
      <c r="BI313" t="str">
        <f ca="1">IF($BT313&lt;&gt;"",SUMIF($BD$3:$BD$1004,"="&amp;$BD313,INDIRECT(ADDRESS(3,BI$2,1,1)):INDIRECT(ADDRESS(1004,BI$2,1,1))),"")</f>
        <v/>
      </c>
      <c r="BJ313" t="str">
        <f ca="1">IF($BT313&lt;&gt;"",SUMIF($BD$3:$BD$1004,"="&amp;$BD313,INDIRECT(ADDRESS(3,BJ$2,1,1)):INDIRECT(ADDRESS(1004,BJ$2,1,1))),"")</f>
        <v/>
      </c>
      <c r="BK313" t="str">
        <f ca="1">IF($BT313&lt;&gt;"",SUMIF($BD$3:$BD$1004,"="&amp;$BD313,INDIRECT(ADDRESS(3,BK$2,1,1)):INDIRECT(ADDRESS(1004,BK$2,1,1))),"")</f>
        <v/>
      </c>
      <c r="BL313" t="str">
        <f ca="1">IF($BT313&lt;&gt;"",SUMIF($BD$3:$BD$1004,"="&amp;$BD313,INDIRECT(ADDRESS(3,BL$2,1,1)):INDIRECT(ADDRESS(1004,BL$2,1,1))),"")</f>
        <v/>
      </c>
      <c r="BM313" t="str">
        <f ca="1">IF($BT313&lt;&gt;"",SUMIF($BD$3:$BD$1004,"="&amp;$BD313,INDIRECT(ADDRESS(3,BM$2,1,1)):INDIRECT(ADDRESS(1004,BM$2,1,1))),"")</f>
        <v/>
      </c>
      <c r="BN313" t="str">
        <f ca="1">IF($BT313&lt;&gt;"",SUMIF($BD$3:$BD$1004,"="&amp;$BD313,INDIRECT(ADDRESS(3,BN$2,1,1)):INDIRECT(ADDRESS(1004,BN$2,1,1))),"")</f>
        <v/>
      </c>
      <c r="BO313" t="str">
        <f ca="1">IF($BT313&lt;&gt;"",SUMIF($BD$3:$BD$1004,"="&amp;$BD313,INDIRECT(ADDRESS(3,BO$2,1,1)):INDIRECT(ADDRESS(1004,BO$2,1,1))),"")</f>
        <v/>
      </c>
      <c r="BP313" t="str">
        <f ca="1">IF($BT313&lt;&gt;"",SUMIF($BD$3:$BD$1004,"="&amp;$BD313,INDIRECT(ADDRESS(3,BP$2,1,1)):INDIRECT(ADDRESS(1004,BP$2,1,1))),"")</f>
        <v/>
      </c>
      <c r="BQ313" t="str">
        <f ca="1">IF($BT313&lt;&gt;"",SUMIF($BD$3:$BD$1004,"="&amp;$BD313,INDIRECT(ADDRESS(3,BQ$2,1,1)):INDIRECT(ADDRESS(1004,BQ$2,1,1))),"")</f>
        <v/>
      </c>
      <c r="BR313" t="str">
        <f ca="1">IF($BT313&lt;&gt;"",SUMIF($BD$3:$BD$1004,"="&amp;$BD313,INDIRECT(ADDRESS(3,BR$2,1,1)):INDIRECT(ADDRESS(1004,BR$2,1,1))),"")</f>
        <v/>
      </c>
      <c r="BS313" t="str">
        <f>IF($A313&lt;&gt;"",VLOOKUP(TRUNC(MID($A313,1,2),0),Plano_Contas!$H$3:$J$103,3,TRUE),"")</f>
        <v/>
      </c>
      <c r="BT313" t="str">
        <f t="shared" si="17"/>
        <v/>
      </c>
      <c r="BV313">
        <f>Empresas!C313</f>
        <v>0</v>
      </c>
    </row>
    <row r="314" spans="1:74" ht="13.5" hidden="1" thickBot="1" x14ac:dyDescent="0.25">
      <c r="A314" s="89"/>
      <c r="B314" s="52" t="str">
        <f>IF($A314&lt;&gt;"",VLOOKUP(""&amp;$A314,Plano_Contas!$A$3:$F$1003,6,0),"")</f>
        <v/>
      </c>
      <c r="C314" s="91"/>
      <c r="D314" s="111"/>
      <c r="E314" s="112">
        <v>0</v>
      </c>
      <c r="F314" s="87"/>
      <c r="G314" s="85"/>
      <c r="H314" s="111"/>
      <c r="I314" s="112">
        <v>0</v>
      </c>
      <c r="J314" s="87"/>
      <c r="K314" s="85"/>
      <c r="L314" s="111"/>
      <c r="M314" s="112">
        <v>0</v>
      </c>
      <c r="N314" s="87"/>
      <c r="O314" s="85"/>
      <c r="P314" s="111"/>
      <c r="Q314" s="112">
        <v>0</v>
      </c>
      <c r="R314" s="87"/>
      <c r="S314" s="85"/>
      <c r="T314" s="111"/>
      <c r="U314" s="112">
        <v>0</v>
      </c>
      <c r="V314" s="87"/>
      <c r="W314" s="85"/>
      <c r="X314" s="111"/>
      <c r="Y314" s="112">
        <v>0</v>
      </c>
      <c r="Z314" s="87"/>
      <c r="AA314" s="85"/>
      <c r="AB314" s="111"/>
      <c r="AC314" s="112">
        <v>0</v>
      </c>
      <c r="AD314" s="87"/>
      <c r="AE314" s="85"/>
      <c r="AF314" s="111"/>
      <c r="AG314" s="112">
        <v>0</v>
      </c>
      <c r="AH314" s="87"/>
      <c r="AI314" s="85"/>
      <c r="AJ314" s="111"/>
      <c r="AK314" s="112">
        <v>0</v>
      </c>
      <c r="AL314" s="87"/>
      <c r="AM314" s="85"/>
      <c r="AN314" s="111"/>
      <c r="AO314" s="112">
        <v>0</v>
      </c>
      <c r="AP314" s="87"/>
      <c r="AQ314" s="85"/>
      <c r="AR314" s="111"/>
      <c r="AS314" s="112">
        <v>0</v>
      </c>
      <c r="AT314" s="87"/>
      <c r="AU314" s="85"/>
      <c r="AV314" s="111"/>
      <c r="AW314" s="112">
        <v>0</v>
      </c>
      <c r="AX314" s="87"/>
      <c r="AY314" s="85"/>
      <c r="AZ314" s="267">
        <f t="shared" si="18"/>
        <v>0</v>
      </c>
      <c r="BA314" s="88">
        <f t="shared" si="15"/>
        <v>0</v>
      </c>
      <c r="BC314">
        <f>IF($A314&lt;&gt;"",COUNTIF($BD$3:$BD314,$BD314),0)</f>
        <v>0</v>
      </c>
      <c r="BD314" t="str">
        <f>IF($A314&lt;&gt;"",VLOOKUP(TRUNC(MID($A314,1,2),0),Plano_Contas!$H$3:$J$103,2,TRUE),"")</f>
        <v/>
      </c>
      <c r="BE314" s="201" t="str">
        <f t="shared" si="16"/>
        <v/>
      </c>
      <c r="BF314" t="str">
        <f ca="1">IF($BT314&lt;&gt;"",SUMIF($BD$3:$BD$1004,"="&amp;$BD314,INDIRECT(ADDRESS(3,BF$2,1,1)):INDIRECT(ADDRESS(1004,BF$2,1,1))),"")</f>
        <v/>
      </c>
      <c r="BG314" t="str">
        <f ca="1">IF($BT314&lt;&gt;"",SUMIF($BD$3:$BD$1004,"="&amp;$BD314,INDIRECT(ADDRESS(3,BG$2,1,1)):INDIRECT(ADDRESS(1004,BG$2,1,1))),"")</f>
        <v/>
      </c>
      <c r="BH314" t="str">
        <f ca="1">IF($BT314&lt;&gt;"",SUMIF($BD$3:$BD$1004,"="&amp;$BD314,INDIRECT(ADDRESS(3,BH$2,1,1)):INDIRECT(ADDRESS(1004,BH$2,1,1))),"")</f>
        <v/>
      </c>
      <c r="BI314" t="str">
        <f ca="1">IF($BT314&lt;&gt;"",SUMIF($BD$3:$BD$1004,"="&amp;$BD314,INDIRECT(ADDRESS(3,BI$2,1,1)):INDIRECT(ADDRESS(1004,BI$2,1,1))),"")</f>
        <v/>
      </c>
      <c r="BJ314" t="str">
        <f ca="1">IF($BT314&lt;&gt;"",SUMIF($BD$3:$BD$1004,"="&amp;$BD314,INDIRECT(ADDRESS(3,BJ$2,1,1)):INDIRECT(ADDRESS(1004,BJ$2,1,1))),"")</f>
        <v/>
      </c>
      <c r="BK314" t="str">
        <f ca="1">IF($BT314&lt;&gt;"",SUMIF($BD$3:$BD$1004,"="&amp;$BD314,INDIRECT(ADDRESS(3,BK$2,1,1)):INDIRECT(ADDRESS(1004,BK$2,1,1))),"")</f>
        <v/>
      </c>
      <c r="BL314" t="str">
        <f ca="1">IF($BT314&lt;&gt;"",SUMIF($BD$3:$BD$1004,"="&amp;$BD314,INDIRECT(ADDRESS(3,BL$2,1,1)):INDIRECT(ADDRESS(1004,BL$2,1,1))),"")</f>
        <v/>
      </c>
      <c r="BM314" t="str">
        <f ca="1">IF($BT314&lt;&gt;"",SUMIF($BD$3:$BD$1004,"="&amp;$BD314,INDIRECT(ADDRESS(3,BM$2,1,1)):INDIRECT(ADDRESS(1004,BM$2,1,1))),"")</f>
        <v/>
      </c>
      <c r="BN314" t="str">
        <f ca="1">IF($BT314&lt;&gt;"",SUMIF($BD$3:$BD$1004,"="&amp;$BD314,INDIRECT(ADDRESS(3,BN$2,1,1)):INDIRECT(ADDRESS(1004,BN$2,1,1))),"")</f>
        <v/>
      </c>
      <c r="BO314" t="str">
        <f ca="1">IF($BT314&lt;&gt;"",SUMIF($BD$3:$BD$1004,"="&amp;$BD314,INDIRECT(ADDRESS(3,BO$2,1,1)):INDIRECT(ADDRESS(1004,BO$2,1,1))),"")</f>
        <v/>
      </c>
      <c r="BP314" t="str">
        <f ca="1">IF($BT314&lt;&gt;"",SUMIF($BD$3:$BD$1004,"="&amp;$BD314,INDIRECT(ADDRESS(3,BP$2,1,1)):INDIRECT(ADDRESS(1004,BP$2,1,1))),"")</f>
        <v/>
      </c>
      <c r="BQ314" t="str">
        <f ca="1">IF($BT314&lt;&gt;"",SUMIF($BD$3:$BD$1004,"="&amp;$BD314,INDIRECT(ADDRESS(3,BQ$2,1,1)):INDIRECT(ADDRESS(1004,BQ$2,1,1))),"")</f>
        <v/>
      </c>
      <c r="BR314" t="str">
        <f ca="1">IF($BT314&lt;&gt;"",SUMIF($BD$3:$BD$1004,"="&amp;$BD314,INDIRECT(ADDRESS(3,BR$2,1,1)):INDIRECT(ADDRESS(1004,BR$2,1,1))),"")</f>
        <v/>
      </c>
      <c r="BS314" t="str">
        <f>IF($A314&lt;&gt;"",VLOOKUP(TRUNC(MID($A314,1,2),0),Plano_Contas!$H$3:$J$103,3,TRUE),"")</f>
        <v/>
      </c>
      <c r="BT314" t="str">
        <f t="shared" si="17"/>
        <v/>
      </c>
      <c r="BV314">
        <f>Empresas!C314</f>
        <v>0</v>
      </c>
    </row>
    <row r="315" spans="1:74" ht="13.5" hidden="1" thickBot="1" x14ac:dyDescent="0.25">
      <c r="A315" s="89"/>
      <c r="B315" s="52" t="str">
        <f>IF($A315&lt;&gt;"",VLOOKUP(""&amp;$A315,Plano_Contas!$A$3:$F$1003,6,0),"")</f>
        <v/>
      </c>
      <c r="C315" s="91"/>
      <c r="D315" s="111"/>
      <c r="E315" s="112">
        <v>0</v>
      </c>
      <c r="F315" s="87"/>
      <c r="G315" s="85"/>
      <c r="H315" s="111"/>
      <c r="I315" s="112">
        <v>0</v>
      </c>
      <c r="J315" s="87"/>
      <c r="K315" s="85"/>
      <c r="L315" s="111"/>
      <c r="M315" s="112">
        <v>0</v>
      </c>
      <c r="N315" s="87"/>
      <c r="O315" s="85"/>
      <c r="P315" s="111"/>
      <c r="Q315" s="112">
        <v>0</v>
      </c>
      <c r="R315" s="87"/>
      <c r="S315" s="85"/>
      <c r="T315" s="111"/>
      <c r="U315" s="112">
        <v>0</v>
      </c>
      <c r="V315" s="87"/>
      <c r="W315" s="85"/>
      <c r="X315" s="111"/>
      <c r="Y315" s="112">
        <v>0</v>
      </c>
      <c r="Z315" s="87"/>
      <c r="AA315" s="85"/>
      <c r="AB315" s="111"/>
      <c r="AC315" s="112">
        <v>0</v>
      </c>
      <c r="AD315" s="87"/>
      <c r="AE315" s="85"/>
      <c r="AF315" s="111"/>
      <c r="AG315" s="112">
        <v>0</v>
      </c>
      <c r="AH315" s="87"/>
      <c r="AI315" s="85"/>
      <c r="AJ315" s="111"/>
      <c r="AK315" s="112">
        <v>0</v>
      </c>
      <c r="AL315" s="87"/>
      <c r="AM315" s="85"/>
      <c r="AN315" s="111"/>
      <c r="AO315" s="112">
        <v>0</v>
      </c>
      <c r="AP315" s="87"/>
      <c r="AQ315" s="85"/>
      <c r="AR315" s="111"/>
      <c r="AS315" s="112">
        <v>0</v>
      </c>
      <c r="AT315" s="87"/>
      <c r="AU315" s="85"/>
      <c r="AV315" s="111"/>
      <c r="AW315" s="112">
        <v>0</v>
      </c>
      <c r="AX315" s="87"/>
      <c r="AY315" s="85"/>
      <c r="AZ315" s="267">
        <f t="shared" si="18"/>
        <v>0</v>
      </c>
      <c r="BA315" s="88">
        <f t="shared" si="15"/>
        <v>0</v>
      </c>
      <c r="BC315">
        <f>IF($A315&lt;&gt;"",COUNTIF($BD$3:$BD315,$BD315),0)</f>
        <v>0</v>
      </c>
      <c r="BD315" t="str">
        <f>IF($A315&lt;&gt;"",VLOOKUP(TRUNC(MID($A315,1,2),0),Plano_Contas!$H$3:$J$103,2,TRUE),"")</f>
        <v/>
      </c>
      <c r="BE315" s="201" t="str">
        <f t="shared" si="16"/>
        <v/>
      </c>
      <c r="BF315" t="str">
        <f ca="1">IF($BT315&lt;&gt;"",SUMIF($BD$3:$BD$1004,"="&amp;$BD315,INDIRECT(ADDRESS(3,BF$2,1,1)):INDIRECT(ADDRESS(1004,BF$2,1,1))),"")</f>
        <v/>
      </c>
      <c r="BG315" t="str">
        <f ca="1">IF($BT315&lt;&gt;"",SUMIF($BD$3:$BD$1004,"="&amp;$BD315,INDIRECT(ADDRESS(3,BG$2,1,1)):INDIRECT(ADDRESS(1004,BG$2,1,1))),"")</f>
        <v/>
      </c>
      <c r="BH315" t="str">
        <f ca="1">IF($BT315&lt;&gt;"",SUMIF($BD$3:$BD$1004,"="&amp;$BD315,INDIRECT(ADDRESS(3,BH$2,1,1)):INDIRECT(ADDRESS(1004,BH$2,1,1))),"")</f>
        <v/>
      </c>
      <c r="BI315" t="str">
        <f ca="1">IF($BT315&lt;&gt;"",SUMIF($BD$3:$BD$1004,"="&amp;$BD315,INDIRECT(ADDRESS(3,BI$2,1,1)):INDIRECT(ADDRESS(1004,BI$2,1,1))),"")</f>
        <v/>
      </c>
      <c r="BJ315" t="str">
        <f ca="1">IF($BT315&lt;&gt;"",SUMIF($BD$3:$BD$1004,"="&amp;$BD315,INDIRECT(ADDRESS(3,BJ$2,1,1)):INDIRECT(ADDRESS(1004,BJ$2,1,1))),"")</f>
        <v/>
      </c>
      <c r="BK315" t="str">
        <f ca="1">IF($BT315&lt;&gt;"",SUMIF($BD$3:$BD$1004,"="&amp;$BD315,INDIRECT(ADDRESS(3,BK$2,1,1)):INDIRECT(ADDRESS(1004,BK$2,1,1))),"")</f>
        <v/>
      </c>
      <c r="BL315" t="str">
        <f ca="1">IF($BT315&lt;&gt;"",SUMIF($BD$3:$BD$1004,"="&amp;$BD315,INDIRECT(ADDRESS(3,BL$2,1,1)):INDIRECT(ADDRESS(1004,BL$2,1,1))),"")</f>
        <v/>
      </c>
      <c r="BM315" t="str">
        <f ca="1">IF($BT315&lt;&gt;"",SUMIF($BD$3:$BD$1004,"="&amp;$BD315,INDIRECT(ADDRESS(3,BM$2,1,1)):INDIRECT(ADDRESS(1004,BM$2,1,1))),"")</f>
        <v/>
      </c>
      <c r="BN315" t="str">
        <f ca="1">IF($BT315&lt;&gt;"",SUMIF($BD$3:$BD$1004,"="&amp;$BD315,INDIRECT(ADDRESS(3,BN$2,1,1)):INDIRECT(ADDRESS(1004,BN$2,1,1))),"")</f>
        <v/>
      </c>
      <c r="BO315" t="str">
        <f ca="1">IF($BT315&lt;&gt;"",SUMIF($BD$3:$BD$1004,"="&amp;$BD315,INDIRECT(ADDRESS(3,BO$2,1,1)):INDIRECT(ADDRESS(1004,BO$2,1,1))),"")</f>
        <v/>
      </c>
      <c r="BP315" t="str">
        <f ca="1">IF($BT315&lt;&gt;"",SUMIF($BD$3:$BD$1004,"="&amp;$BD315,INDIRECT(ADDRESS(3,BP$2,1,1)):INDIRECT(ADDRESS(1004,BP$2,1,1))),"")</f>
        <v/>
      </c>
      <c r="BQ315" t="str">
        <f ca="1">IF($BT315&lt;&gt;"",SUMIF($BD$3:$BD$1004,"="&amp;$BD315,INDIRECT(ADDRESS(3,BQ$2,1,1)):INDIRECT(ADDRESS(1004,BQ$2,1,1))),"")</f>
        <v/>
      </c>
      <c r="BR315" t="str">
        <f ca="1">IF($BT315&lt;&gt;"",SUMIF($BD$3:$BD$1004,"="&amp;$BD315,INDIRECT(ADDRESS(3,BR$2,1,1)):INDIRECT(ADDRESS(1004,BR$2,1,1))),"")</f>
        <v/>
      </c>
      <c r="BS315" t="str">
        <f>IF($A315&lt;&gt;"",VLOOKUP(TRUNC(MID($A315,1,2),0),Plano_Contas!$H$3:$J$103,3,TRUE),"")</f>
        <v/>
      </c>
      <c r="BT315" t="str">
        <f t="shared" si="17"/>
        <v/>
      </c>
      <c r="BV315">
        <f>Empresas!C315</f>
        <v>0</v>
      </c>
    </row>
    <row r="316" spans="1:74" ht="13.5" hidden="1" thickBot="1" x14ac:dyDescent="0.25">
      <c r="A316" s="89"/>
      <c r="B316" s="52" t="str">
        <f>IF($A316&lt;&gt;"",VLOOKUP(""&amp;$A316,Plano_Contas!$A$3:$F$1003,6,0),"")</f>
        <v/>
      </c>
      <c r="C316" s="91"/>
      <c r="D316" s="111"/>
      <c r="E316" s="112">
        <v>0</v>
      </c>
      <c r="F316" s="87"/>
      <c r="G316" s="85"/>
      <c r="H316" s="111"/>
      <c r="I316" s="112">
        <v>0</v>
      </c>
      <c r="J316" s="87"/>
      <c r="K316" s="85"/>
      <c r="L316" s="111"/>
      <c r="M316" s="112">
        <v>0</v>
      </c>
      <c r="N316" s="87"/>
      <c r="O316" s="85"/>
      <c r="P316" s="111"/>
      <c r="Q316" s="112">
        <v>0</v>
      </c>
      <c r="R316" s="87"/>
      <c r="S316" s="85"/>
      <c r="T316" s="111"/>
      <c r="U316" s="112">
        <v>0</v>
      </c>
      <c r="V316" s="87"/>
      <c r="W316" s="85"/>
      <c r="X316" s="111"/>
      <c r="Y316" s="112">
        <v>0</v>
      </c>
      <c r="Z316" s="87"/>
      <c r="AA316" s="85"/>
      <c r="AB316" s="111"/>
      <c r="AC316" s="112">
        <v>0</v>
      </c>
      <c r="AD316" s="87"/>
      <c r="AE316" s="85"/>
      <c r="AF316" s="111"/>
      <c r="AG316" s="112">
        <v>0</v>
      </c>
      <c r="AH316" s="87"/>
      <c r="AI316" s="85"/>
      <c r="AJ316" s="111"/>
      <c r="AK316" s="112">
        <v>0</v>
      </c>
      <c r="AL316" s="87"/>
      <c r="AM316" s="85"/>
      <c r="AN316" s="111"/>
      <c r="AO316" s="112">
        <v>0</v>
      </c>
      <c r="AP316" s="87"/>
      <c r="AQ316" s="85"/>
      <c r="AR316" s="111"/>
      <c r="AS316" s="112">
        <v>0</v>
      </c>
      <c r="AT316" s="87"/>
      <c r="AU316" s="85"/>
      <c r="AV316" s="111"/>
      <c r="AW316" s="112">
        <v>0</v>
      </c>
      <c r="AX316" s="87"/>
      <c r="AY316" s="85"/>
      <c r="AZ316" s="267">
        <f t="shared" si="18"/>
        <v>0</v>
      </c>
      <c r="BA316" s="88">
        <f t="shared" si="15"/>
        <v>0</v>
      </c>
      <c r="BC316">
        <f>IF($A316&lt;&gt;"",COUNTIF($BD$3:$BD316,$BD316),0)</f>
        <v>0</v>
      </c>
      <c r="BD316" t="str">
        <f>IF($A316&lt;&gt;"",VLOOKUP(TRUNC(MID($A316,1,2),0),Plano_Contas!$H$3:$J$103,2,TRUE),"")</f>
        <v/>
      </c>
      <c r="BE316" s="201" t="str">
        <f t="shared" si="16"/>
        <v/>
      </c>
      <c r="BF316" t="str">
        <f ca="1">IF($BT316&lt;&gt;"",SUMIF($BD$3:$BD$1004,"="&amp;$BD316,INDIRECT(ADDRESS(3,BF$2,1,1)):INDIRECT(ADDRESS(1004,BF$2,1,1))),"")</f>
        <v/>
      </c>
      <c r="BG316" t="str">
        <f ca="1">IF($BT316&lt;&gt;"",SUMIF($BD$3:$BD$1004,"="&amp;$BD316,INDIRECT(ADDRESS(3,BG$2,1,1)):INDIRECT(ADDRESS(1004,BG$2,1,1))),"")</f>
        <v/>
      </c>
      <c r="BH316" t="str">
        <f ca="1">IF($BT316&lt;&gt;"",SUMIF($BD$3:$BD$1004,"="&amp;$BD316,INDIRECT(ADDRESS(3,BH$2,1,1)):INDIRECT(ADDRESS(1004,BH$2,1,1))),"")</f>
        <v/>
      </c>
      <c r="BI316" t="str">
        <f ca="1">IF($BT316&lt;&gt;"",SUMIF($BD$3:$BD$1004,"="&amp;$BD316,INDIRECT(ADDRESS(3,BI$2,1,1)):INDIRECT(ADDRESS(1004,BI$2,1,1))),"")</f>
        <v/>
      </c>
      <c r="BJ316" t="str">
        <f ca="1">IF($BT316&lt;&gt;"",SUMIF($BD$3:$BD$1004,"="&amp;$BD316,INDIRECT(ADDRESS(3,BJ$2,1,1)):INDIRECT(ADDRESS(1004,BJ$2,1,1))),"")</f>
        <v/>
      </c>
      <c r="BK316" t="str">
        <f ca="1">IF($BT316&lt;&gt;"",SUMIF($BD$3:$BD$1004,"="&amp;$BD316,INDIRECT(ADDRESS(3,BK$2,1,1)):INDIRECT(ADDRESS(1004,BK$2,1,1))),"")</f>
        <v/>
      </c>
      <c r="BL316" t="str">
        <f ca="1">IF($BT316&lt;&gt;"",SUMIF($BD$3:$BD$1004,"="&amp;$BD316,INDIRECT(ADDRESS(3,BL$2,1,1)):INDIRECT(ADDRESS(1004,BL$2,1,1))),"")</f>
        <v/>
      </c>
      <c r="BM316" t="str">
        <f ca="1">IF($BT316&lt;&gt;"",SUMIF($BD$3:$BD$1004,"="&amp;$BD316,INDIRECT(ADDRESS(3,BM$2,1,1)):INDIRECT(ADDRESS(1004,BM$2,1,1))),"")</f>
        <v/>
      </c>
      <c r="BN316" t="str">
        <f ca="1">IF($BT316&lt;&gt;"",SUMIF($BD$3:$BD$1004,"="&amp;$BD316,INDIRECT(ADDRESS(3,BN$2,1,1)):INDIRECT(ADDRESS(1004,BN$2,1,1))),"")</f>
        <v/>
      </c>
      <c r="BO316" t="str">
        <f ca="1">IF($BT316&lt;&gt;"",SUMIF($BD$3:$BD$1004,"="&amp;$BD316,INDIRECT(ADDRESS(3,BO$2,1,1)):INDIRECT(ADDRESS(1004,BO$2,1,1))),"")</f>
        <v/>
      </c>
      <c r="BP316" t="str">
        <f ca="1">IF($BT316&lt;&gt;"",SUMIF($BD$3:$BD$1004,"="&amp;$BD316,INDIRECT(ADDRESS(3,BP$2,1,1)):INDIRECT(ADDRESS(1004,BP$2,1,1))),"")</f>
        <v/>
      </c>
      <c r="BQ316" t="str">
        <f ca="1">IF($BT316&lt;&gt;"",SUMIF($BD$3:$BD$1004,"="&amp;$BD316,INDIRECT(ADDRESS(3,BQ$2,1,1)):INDIRECT(ADDRESS(1004,BQ$2,1,1))),"")</f>
        <v/>
      </c>
      <c r="BR316" t="str">
        <f ca="1">IF($BT316&lt;&gt;"",SUMIF($BD$3:$BD$1004,"="&amp;$BD316,INDIRECT(ADDRESS(3,BR$2,1,1)):INDIRECT(ADDRESS(1004,BR$2,1,1))),"")</f>
        <v/>
      </c>
      <c r="BS316" t="str">
        <f>IF($A316&lt;&gt;"",VLOOKUP(TRUNC(MID($A316,1,2),0),Plano_Contas!$H$3:$J$103,3,TRUE),"")</f>
        <v/>
      </c>
      <c r="BT316" t="str">
        <f t="shared" si="17"/>
        <v/>
      </c>
      <c r="BV316">
        <f>Empresas!C316</f>
        <v>0</v>
      </c>
    </row>
    <row r="317" spans="1:74" ht="13.5" hidden="1" thickBot="1" x14ac:dyDescent="0.25">
      <c r="A317" s="89"/>
      <c r="B317" s="52" t="str">
        <f>IF($A317&lt;&gt;"",VLOOKUP(""&amp;$A317,Plano_Contas!$A$3:$F$1003,6,0),"")</f>
        <v/>
      </c>
      <c r="C317" s="91"/>
      <c r="D317" s="111"/>
      <c r="E317" s="112">
        <v>0</v>
      </c>
      <c r="F317" s="87"/>
      <c r="G317" s="85"/>
      <c r="H317" s="111"/>
      <c r="I317" s="112">
        <v>0</v>
      </c>
      <c r="J317" s="87"/>
      <c r="K317" s="85"/>
      <c r="L317" s="111"/>
      <c r="M317" s="112">
        <v>0</v>
      </c>
      <c r="N317" s="87"/>
      <c r="O317" s="85"/>
      <c r="P317" s="111"/>
      <c r="Q317" s="112">
        <v>0</v>
      </c>
      <c r="R317" s="87"/>
      <c r="S317" s="85"/>
      <c r="T317" s="111"/>
      <c r="U317" s="112">
        <v>0</v>
      </c>
      <c r="V317" s="87"/>
      <c r="W317" s="85"/>
      <c r="X317" s="111"/>
      <c r="Y317" s="112">
        <v>0</v>
      </c>
      <c r="Z317" s="87"/>
      <c r="AA317" s="85"/>
      <c r="AB317" s="111"/>
      <c r="AC317" s="112">
        <v>0</v>
      </c>
      <c r="AD317" s="87"/>
      <c r="AE317" s="85"/>
      <c r="AF317" s="111"/>
      <c r="AG317" s="112">
        <v>0</v>
      </c>
      <c r="AH317" s="87"/>
      <c r="AI317" s="85"/>
      <c r="AJ317" s="111"/>
      <c r="AK317" s="112">
        <v>0</v>
      </c>
      <c r="AL317" s="87"/>
      <c r="AM317" s="85"/>
      <c r="AN317" s="111"/>
      <c r="AO317" s="112">
        <v>0</v>
      </c>
      <c r="AP317" s="87"/>
      <c r="AQ317" s="85"/>
      <c r="AR317" s="111"/>
      <c r="AS317" s="112">
        <v>0</v>
      </c>
      <c r="AT317" s="87"/>
      <c r="AU317" s="85"/>
      <c r="AV317" s="111"/>
      <c r="AW317" s="112">
        <v>0</v>
      </c>
      <c r="AX317" s="87"/>
      <c r="AY317" s="85"/>
      <c r="AZ317" s="267">
        <f t="shared" si="18"/>
        <v>0</v>
      </c>
      <c r="BA317" s="88">
        <f t="shared" si="15"/>
        <v>0</v>
      </c>
      <c r="BC317">
        <f>IF($A317&lt;&gt;"",COUNTIF($BD$3:$BD317,$BD317),0)</f>
        <v>0</v>
      </c>
      <c r="BD317" t="str">
        <f>IF($A317&lt;&gt;"",VLOOKUP(TRUNC(MID($A317,1,2),0),Plano_Contas!$H$3:$J$103,2,TRUE),"")</f>
        <v/>
      </c>
      <c r="BE317" s="201" t="str">
        <f t="shared" si="16"/>
        <v/>
      </c>
      <c r="BF317" t="str">
        <f ca="1">IF($BT317&lt;&gt;"",SUMIF($BD$3:$BD$1004,"="&amp;$BD317,INDIRECT(ADDRESS(3,BF$2,1,1)):INDIRECT(ADDRESS(1004,BF$2,1,1))),"")</f>
        <v/>
      </c>
      <c r="BG317" t="str">
        <f ca="1">IF($BT317&lt;&gt;"",SUMIF($BD$3:$BD$1004,"="&amp;$BD317,INDIRECT(ADDRESS(3,BG$2,1,1)):INDIRECT(ADDRESS(1004,BG$2,1,1))),"")</f>
        <v/>
      </c>
      <c r="BH317" t="str">
        <f ca="1">IF($BT317&lt;&gt;"",SUMIF($BD$3:$BD$1004,"="&amp;$BD317,INDIRECT(ADDRESS(3,BH$2,1,1)):INDIRECT(ADDRESS(1004,BH$2,1,1))),"")</f>
        <v/>
      </c>
      <c r="BI317" t="str">
        <f ca="1">IF($BT317&lt;&gt;"",SUMIF($BD$3:$BD$1004,"="&amp;$BD317,INDIRECT(ADDRESS(3,BI$2,1,1)):INDIRECT(ADDRESS(1004,BI$2,1,1))),"")</f>
        <v/>
      </c>
      <c r="BJ317" t="str">
        <f ca="1">IF($BT317&lt;&gt;"",SUMIF($BD$3:$BD$1004,"="&amp;$BD317,INDIRECT(ADDRESS(3,BJ$2,1,1)):INDIRECT(ADDRESS(1004,BJ$2,1,1))),"")</f>
        <v/>
      </c>
      <c r="BK317" t="str">
        <f ca="1">IF($BT317&lt;&gt;"",SUMIF($BD$3:$BD$1004,"="&amp;$BD317,INDIRECT(ADDRESS(3,BK$2,1,1)):INDIRECT(ADDRESS(1004,BK$2,1,1))),"")</f>
        <v/>
      </c>
      <c r="BL317" t="str">
        <f ca="1">IF($BT317&lt;&gt;"",SUMIF($BD$3:$BD$1004,"="&amp;$BD317,INDIRECT(ADDRESS(3,BL$2,1,1)):INDIRECT(ADDRESS(1004,BL$2,1,1))),"")</f>
        <v/>
      </c>
      <c r="BM317" t="str">
        <f ca="1">IF($BT317&lt;&gt;"",SUMIF($BD$3:$BD$1004,"="&amp;$BD317,INDIRECT(ADDRESS(3,BM$2,1,1)):INDIRECT(ADDRESS(1004,BM$2,1,1))),"")</f>
        <v/>
      </c>
      <c r="BN317" t="str">
        <f ca="1">IF($BT317&lt;&gt;"",SUMIF($BD$3:$BD$1004,"="&amp;$BD317,INDIRECT(ADDRESS(3,BN$2,1,1)):INDIRECT(ADDRESS(1004,BN$2,1,1))),"")</f>
        <v/>
      </c>
      <c r="BO317" t="str">
        <f ca="1">IF($BT317&lt;&gt;"",SUMIF($BD$3:$BD$1004,"="&amp;$BD317,INDIRECT(ADDRESS(3,BO$2,1,1)):INDIRECT(ADDRESS(1004,BO$2,1,1))),"")</f>
        <v/>
      </c>
      <c r="BP317" t="str">
        <f ca="1">IF($BT317&lt;&gt;"",SUMIF($BD$3:$BD$1004,"="&amp;$BD317,INDIRECT(ADDRESS(3,BP$2,1,1)):INDIRECT(ADDRESS(1004,BP$2,1,1))),"")</f>
        <v/>
      </c>
      <c r="BQ317" t="str">
        <f ca="1">IF($BT317&lt;&gt;"",SUMIF($BD$3:$BD$1004,"="&amp;$BD317,INDIRECT(ADDRESS(3,BQ$2,1,1)):INDIRECT(ADDRESS(1004,BQ$2,1,1))),"")</f>
        <v/>
      </c>
      <c r="BR317" t="str">
        <f ca="1">IF($BT317&lt;&gt;"",SUMIF($BD$3:$BD$1004,"="&amp;$BD317,INDIRECT(ADDRESS(3,BR$2,1,1)):INDIRECT(ADDRESS(1004,BR$2,1,1))),"")</f>
        <v/>
      </c>
      <c r="BS317" t="str">
        <f>IF($A317&lt;&gt;"",VLOOKUP(TRUNC(MID($A317,1,2),0),Plano_Contas!$H$3:$J$103,3,TRUE),"")</f>
        <v/>
      </c>
      <c r="BT317" t="str">
        <f t="shared" si="17"/>
        <v/>
      </c>
      <c r="BV317">
        <f>Empresas!C317</f>
        <v>0</v>
      </c>
    </row>
    <row r="318" spans="1:74" ht="13.5" hidden="1" thickBot="1" x14ac:dyDescent="0.25">
      <c r="A318" s="89"/>
      <c r="B318" s="52" t="str">
        <f>IF($A318&lt;&gt;"",VLOOKUP(""&amp;$A318,Plano_Contas!$A$3:$F$1003,6,0),"")</f>
        <v/>
      </c>
      <c r="C318" s="91"/>
      <c r="D318" s="111"/>
      <c r="E318" s="112">
        <v>0</v>
      </c>
      <c r="F318" s="87"/>
      <c r="G318" s="85"/>
      <c r="H318" s="111"/>
      <c r="I318" s="112">
        <v>0</v>
      </c>
      <c r="J318" s="87"/>
      <c r="K318" s="85"/>
      <c r="L318" s="111"/>
      <c r="M318" s="112">
        <v>0</v>
      </c>
      <c r="N318" s="87"/>
      <c r="O318" s="85"/>
      <c r="P318" s="111"/>
      <c r="Q318" s="112">
        <v>0</v>
      </c>
      <c r="R318" s="87"/>
      <c r="S318" s="85"/>
      <c r="T318" s="111"/>
      <c r="U318" s="112">
        <v>0</v>
      </c>
      <c r="V318" s="87"/>
      <c r="W318" s="85"/>
      <c r="X318" s="111"/>
      <c r="Y318" s="112">
        <v>0</v>
      </c>
      <c r="Z318" s="87"/>
      <c r="AA318" s="85"/>
      <c r="AB318" s="111"/>
      <c r="AC318" s="112">
        <v>0</v>
      </c>
      <c r="AD318" s="87"/>
      <c r="AE318" s="85"/>
      <c r="AF318" s="111"/>
      <c r="AG318" s="112">
        <v>0</v>
      </c>
      <c r="AH318" s="87"/>
      <c r="AI318" s="85"/>
      <c r="AJ318" s="111"/>
      <c r="AK318" s="112">
        <v>0</v>
      </c>
      <c r="AL318" s="87"/>
      <c r="AM318" s="85"/>
      <c r="AN318" s="111"/>
      <c r="AO318" s="112">
        <v>0</v>
      </c>
      <c r="AP318" s="87"/>
      <c r="AQ318" s="85"/>
      <c r="AR318" s="111"/>
      <c r="AS318" s="112">
        <v>0</v>
      </c>
      <c r="AT318" s="87"/>
      <c r="AU318" s="85"/>
      <c r="AV318" s="111"/>
      <c r="AW318" s="112">
        <v>0</v>
      </c>
      <c r="AX318" s="87"/>
      <c r="AY318" s="85"/>
      <c r="AZ318" s="267">
        <f t="shared" si="18"/>
        <v>0</v>
      </c>
      <c r="BA318" s="88">
        <f t="shared" si="15"/>
        <v>0</v>
      </c>
      <c r="BC318">
        <f>IF($A318&lt;&gt;"",COUNTIF($BD$3:$BD318,$BD318),0)</f>
        <v>0</v>
      </c>
      <c r="BD318" t="str">
        <f>IF($A318&lt;&gt;"",VLOOKUP(TRUNC(MID($A318,1,2),0),Plano_Contas!$H$3:$J$103,2,TRUE),"")</f>
        <v/>
      </c>
      <c r="BE318" s="201" t="str">
        <f t="shared" si="16"/>
        <v/>
      </c>
      <c r="BF318" t="str">
        <f ca="1">IF($BT318&lt;&gt;"",SUMIF($BD$3:$BD$1004,"="&amp;$BD318,INDIRECT(ADDRESS(3,BF$2,1,1)):INDIRECT(ADDRESS(1004,BF$2,1,1))),"")</f>
        <v/>
      </c>
      <c r="BG318" t="str">
        <f ca="1">IF($BT318&lt;&gt;"",SUMIF($BD$3:$BD$1004,"="&amp;$BD318,INDIRECT(ADDRESS(3,BG$2,1,1)):INDIRECT(ADDRESS(1004,BG$2,1,1))),"")</f>
        <v/>
      </c>
      <c r="BH318" t="str">
        <f ca="1">IF($BT318&lt;&gt;"",SUMIF($BD$3:$BD$1004,"="&amp;$BD318,INDIRECT(ADDRESS(3,BH$2,1,1)):INDIRECT(ADDRESS(1004,BH$2,1,1))),"")</f>
        <v/>
      </c>
      <c r="BI318" t="str">
        <f ca="1">IF($BT318&lt;&gt;"",SUMIF($BD$3:$BD$1004,"="&amp;$BD318,INDIRECT(ADDRESS(3,BI$2,1,1)):INDIRECT(ADDRESS(1004,BI$2,1,1))),"")</f>
        <v/>
      </c>
      <c r="BJ318" t="str">
        <f ca="1">IF($BT318&lt;&gt;"",SUMIF($BD$3:$BD$1004,"="&amp;$BD318,INDIRECT(ADDRESS(3,BJ$2,1,1)):INDIRECT(ADDRESS(1004,BJ$2,1,1))),"")</f>
        <v/>
      </c>
      <c r="BK318" t="str">
        <f ca="1">IF($BT318&lt;&gt;"",SUMIF($BD$3:$BD$1004,"="&amp;$BD318,INDIRECT(ADDRESS(3,BK$2,1,1)):INDIRECT(ADDRESS(1004,BK$2,1,1))),"")</f>
        <v/>
      </c>
      <c r="BL318" t="str">
        <f ca="1">IF($BT318&lt;&gt;"",SUMIF($BD$3:$BD$1004,"="&amp;$BD318,INDIRECT(ADDRESS(3,BL$2,1,1)):INDIRECT(ADDRESS(1004,BL$2,1,1))),"")</f>
        <v/>
      </c>
      <c r="BM318" t="str">
        <f ca="1">IF($BT318&lt;&gt;"",SUMIF($BD$3:$BD$1004,"="&amp;$BD318,INDIRECT(ADDRESS(3,BM$2,1,1)):INDIRECT(ADDRESS(1004,BM$2,1,1))),"")</f>
        <v/>
      </c>
      <c r="BN318" t="str">
        <f ca="1">IF($BT318&lt;&gt;"",SUMIF($BD$3:$BD$1004,"="&amp;$BD318,INDIRECT(ADDRESS(3,BN$2,1,1)):INDIRECT(ADDRESS(1004,BN$2,1,1))),"")</f>
        <v/>
      </c>
      <c r="BO318" t="str">
        <f ca="1">IF($BT318&lt;&gt;"",SUMIF($BD$3:$BD$1004,"="&amp;$BD318,INDIRECT(ADDRESS(3,BO$2,1,1)):INDIRECT(ADDRESS(1004,BO$2,1,1))),"")</f>
        <v/>
      </c>
      <c r="BP318" t="str">
        <f ca="1">IF($BT318&lt;&gt;"",SUMIF($BD$3:$BD$1004,"="&amp;$BD318,INDIRECT(ADDRESS(3,BP$2,1,1)):INDIRECT(ADDRESS(1004,BP$2,1,1))),"")</f>
        <v/>
      </c>
      <c r="BQ318" t="str">
        <f ca="1">IF($BT318&lt;&gt;"",SUMIF($BD$3:$BD$1004,"="&amp;$BD318,INDIRECT(ADDRESS(3,BQ$2,1,1)):INDIRECT(ADDRESS(1004,BQ$2,1,1))),"")</f>
        <v/>
      </c>
      <c r="BR318" t="str">
        <f ca="1">IF($BT318&lt;&gt;"",SUMIF($BD$3:$BD$1004,"="&amp;$BD318,INDIRECT(ADDRESS(3,BR$2,1,1)):INDIRECT(ADDRESS(1004,BR$2,1,1))),"")</f>
        <v/>
      </c>
      <c r="BS318" t="str">
        <f>IF($A318&lt;&gt;"",VLOOKUP(TRUNC(MID($A318,1,2),0),Plano_Contas!$H$3:$J$103,3,TRUE),"")</f>
        <v/>
      </c>
      <c r="BT318" t="str">
        <f t="shared" si="17"/>
        <v/>
      </c>
      <c r="BV318">
        <f>Empresas!C318</f>
        <v>0</v>
      </c>
    </row>
    <row r="319" spans="1:74" ht="13.5" hidden="1" thickBot="1" x14ac:dyDescent="0.25">
      <c r="A319" s="89"/>
      <c r="B319" s="52" t="str">
        <f>IF($A319&lt;&gt;"",VLOOKUP(""&amp;$A319,Plano_Contas!$A$3:$F$1003,6,0),"")</f>
        <v/>
      </c>
      <c r="C319" s="91"/>
      <c r="D319" s="111"/>
      <c r="E319" s="112">
        <v>0</v>
      </c>
      <c r="F319" s="87"/>
      <c r="G319" s="85"/>
      <c r="H319" s="111"/>
      <c r="I319" s="112">
        <v>0</v>
      </c>
      <c r="J319" s="87"/>
      <c r="K319" s="85"/>
      <c r="L319" s="111"/>
      <c r="M319" s="112">
        <v>0</v>
      </c>
      <c r="N319" s="87"/>
      <c r="O319" s="85"/>
      <c r="P319" s="111"/>
      <c r="Q319" s="112">
        <v>0</v>
      </c>
      <c r="R319" s="87"/>
      <c r="S319" s="85"/>
      <c r="T319" s="111"/>
      <c r="U319" s="112">
        <v>0</v>
      </c>
      <c r="V319" s="87"/>
      <c r="W319" s="85"/>
      <c r="X319" s="111"/>
      <c r="Y319" s="112">
        <v>0</v>
      </c>
      <c r="Z319" s="87"/>
      <c r="AA319" s="85"/>
      <c r="AB319" s="111"/>
      <c r="AC319" s="112">
        <v>0</v>
      </c>
      <c r="AD319" s="87"/>
      <c r="AE319" s="85"/>
      <c r="AF319" s="111"/>
      <c r="AG319" s="112">
        <v>0</v>
      </c>
      <c r="AH319" s="87"/>
      <c r="AI319" s="85"/>
      <c r="AJ319" s="111"/>
      <c r="AK319" s="112">
        <v>0</v>
      </c>
      <c r="AL319" s="87"/>
      <c r="AM319" s="85"/>
      <c r="AN319" s="111"/>
      <c r="AO319" s="112">
        <v>0</v>
      </c>
      <c r="AP319" s="87"/>
      <c r="AQ319" s="85"/>
      <c r="AR319" s="111"/>
      <c r="AS319" s="112">
        <v>0</v>
      </c>
      <c r="AT319" s="87"/>
      <c r="AU319" s="85"/>
      <c r="AV319" s="111"/>
      <c r="AW319" s="112">
        <v>0</v>
      </c>
      <c r="AX319" s="87"/>
      <c r="AY319" s="85"/>
      <c r="AZ319" s="267">
        <f t="shared" si="18"/>
        <v>0</v>
      </c>
      <c r="BA319" s="88">
        <f t="shared" si="15"/>
        <v>0</v>
      </c>
      <c r="BC319">
        <f>IF($A319&lt;&gt;"",COUNTIF($BD$3:$BD319,$BD319),0)</f>
        <v>0</v>
      </c>
      <c r="BD319" t="str">
        <f>IF($A319&lt;&gt;"",VLOOKUP(TRUNC(MID($A319,1,2),0),Plano_Contas!$H$3:$J$103,2,TRUE),"")</f>
        <v/>
      </c>
      <c r="BE319" s="201" t="str">
        <f t="shared" si="16"/>
        <v/>
      </c>
      <c r="BF319" t="str">
        <f ca="1">IF($BT319&lt;&gt;"",SUMIF($BD$3:$BD$1004,"="&amp;$BD319,INDIRECT(ADDRESS(3,BF$2,1,1)):INDIRECT(ADDRESS(1004,BF$2,1,1))),"")</f>
        <v/>
      </c>
      <c r="BG319" t="str">
        <f ca="1">IF($BT319&lt;&gt;"",SUMIF($BD$3:$BD$1004,"="&amp;$BD319,INDIRECT(ADDRESS(3,BG$2,1,1)):INDIRECT(ADDRESS(1004,BG$2,1,1))),"")</f>
        <v/>
      </c>
      <c r="BH319" t="str">
        <f ca="1">IF($BT319&lt;&gt;"",SUMIF($BD$3:$BD$1004,"="&amp;$BD319,INDIRECT(ADDRESS(3,BH$2,1,1)):INDIRECT(ADDRESS(1004,BH$2,1,1))),"")</f>
        <v/>
      </c>
      <c r="BI319" t="str">
        <f ca="1">IF($BT319&lt;&gt;"",SUMIF($BD$3:$BD$1004,"="&amp;$BD319,INDIRECT(ADDRESS(3,BI$2,1,1)):INDIRECT(ADDRESS(1004,BI$2,1,1))),"")</f>
        <v/>
      </c>
      <c r="BJ319" t="str">
        <f ca="1">IF($BT319&lt;&gt;"",SUMIF($BD$3:$BD$1004,"="&amp;$BD319,INDIRECT(ADDRESS(3,BJ$2,1,1)):INDIRECT(ADDRESS(1004,BJ$2,1,1))),"")</f>
        <v/>
      </c>
      <c r="BK319" t="str">
        <f ca="1">IF($BT319&lt;&gt;"",SUMIF($BD$3:$BD$1004,"="&amp;$BD319,INDIRECT(ADDRESS(3,BK$2,1,1)):INDIRECT(ADDRESS(1004,BK$2,1,1))),"")</f>
        <v/>
      </c>
      <c r="BL319" t="str">
        <f ca="1">IF($BT319&lt;&gt;"",SUMIF($BD$3:$BD$1004,"="&amp;$BD319,INDIRECT(ADDRESS(3,BL$2,1,1)):INDIRECT(ADDRESS(1004,BL$2,1,1))),"")</f>
        <v/>
      </c>
      <c r="BM319" t="str">
        <f ca="1">IF($BT319&lt;&gt;"",SUMIF($BD$3:$BD$1004,"="&amp;$BD319,INDIRECT(ADDRESS(3,BM$2,1,1)):INDIRECT(ADDRESS(1004,BM$2,1,1))),"")</f>
        <v/>
      </c>
      <c r="BN319" t="str">
        <f ca="1">IF($BT319&lt;&gt;"",SUMIF($BD$3:$BD$1004,"="&amp;$BD319,INDIRECT(ADDRESS(3,BN$2,1,1)):INDIRECT(ADDRESS(1004,BN$2,1,1))),"")</f>
        <v/>
      </c>
      <c r="BO319" t="str">
        <f ca="1">IF($BT319&lt;&gt;"",SUMIF($BD$3:$BD$1004,"="&amp;$BD319,INDIRECT(ADDRESS(3,BO$2,1,1)):INDIRECT(ADDRESS(1004,BO$2,1,1))),"")</f>
        <v/>
      </c>
      <c r="BP319" t="str">
        <f ca="1">IF($BT319&lt;&gt;"",SUMIF($BD$3:$BD$1004,"="&amp;$BD319,INDIRECT(ADDRESS(3,BP$2,1,1)):INDIRECT(ADDRESS(1004,BP$2,1,1))),"")</f>
        <v/>
      </c>
      <c r="BQ319" t="str">
        <f ca="1">IF($BT319&lt;&gt;"",SUMIF($BD$3:$BD$1004,"="&amp;$BD319,INDIRECT(ADDRESS(3,BQ$2,1,1)):INDIRECT(ADDRESS(1004,BQ$2,1,1))),"")</f>
        <v/>
      </c>
      <c r="BR319" t="str">
        <f ca="1">IF($BT319&lt;&gt;"",SUMIF($BD$3:$BD$1004,"="&amp;$BD319,INDIRECT(ADDRESS(3,BR$2,1,1)):INDIRECT(ADDRESS(1004,BR$2,1,1))),"")</f>
        <v/>
      </c>
      <c r="BS319" t="str">
        <f>IF($A319&lt;&gt;"",VLOOKUP(TRUNC(MID($A319,1,2),0),Plano_Contas!$H$3:$J$103,3,TRUE),"")</f>
        <v/>
      </c>
      <c r="BT319" t="str">
        <f t="shared" si="17"/>
        <v/>
      </c>
      <c r="BV319">
        <f>Empresas!C319</f>
        <v>0</v>
      </c>
    </row>
    <row r="320" spans="1:74" ht="13.5" hidden="1" thickBot="1" x14ac:dyDescent="0.25">
      <c r="A320" s="89"/>
      <c r="B320" s="52" t="str">
        <f>IF($A320&lt;&gt;"",VLOOKUP(""&amp;$A320,Plano_Contas!$A$3:$F$1003,6,0),"")</f>
        <v/>
      </c>
      <c r="C320" s="91"/>
      <c r="D320" s="111"/>
      <c r="E320" s="112">
        <v>0</v>
      </c>
      <c r="F320" s="87"/>
      <c r="G320" s="85"/>
      <c r="H320" s="111"/>
      <c r="I320" s="112">
        <v>0</v>
      </c>
      <c r="J320" s="87"/>
      <c r="K320" s="85"/>
      <c r="L320" s="111"/>
      <c r="M320" s="112">
        <v>0</v>
      </c>
      <c r="N320" s="87"/>
      <c r="O320" s="85"/>
      <c r="P320" s="111"/>
      <c r="Q320" s="112">
        <v>0</v>
      </c>
      <c r="R320" s="87"/>
      <c r="S320" s="85"/>
      <c r="T320" s="111"/>
      <c r="U320" s="112">
        <v>0</v>
      </c>
      <c r="V320" s="87"/>
      <c r="W320" s="85"/>
      <c r="X320" s="111"/>
      <c r="Y320" s="112">
        <v>0</v>
      </c>
      <c r="Z320" s="87"/>
      <c r="AA320" s="85"/>
      <c r="AB320" s="111"/>
      <c r="AC320" s="112">
        <v>0</v>
      </c>
      <c r="AD320" s="87"/>
      <c r="AE320" s="85"/>
      <c r="AF320" s="111"/>
      <c r="AG320" s="112">
        <v>0</v>
      </c>
      <c r="AH320" s="87"/>
      <c r="AI320" s="85"/>
      <c r="AJ320" s="111"/>
      <c r="AK320" s="112">
        <v>0</v>
      </c>
      <c r="AL320" s="87"/>
      <c r="AM320" s="85"/>
      <c r="AN320" s="111"/>
      <c r="AO320" s="112">
        <v>0</v>
      </c>
      <c r="AP320" s="87"/>
      <c r="AQ320" s="85"/>
      <c r="AR320" s="111"/>
      <c r="AS320" s="112">
        <v>0</v>
      </c>
      <c r="AT320" s="87"/>
      <c r="AU320" s="85"/>
      <c r="AV320" s="111"/>
      <c r="AW320" s="112">
        <v>0</v>
      </c>
      <c r="AX320" s="87"/>
      <c r="AY320" s="85"/>
      <c r="AZ320" s="267">
        <f t="shared" si="18"/>
        <v>0</v>
      </c>
      <c r="BA320" s="88">
        <f t="shared" si="15"/>
        <v>0</v>
      </c>
      <c r="BC320">
        <f>IF($A320&lt;&gt;"",COUNTIF($BD$3:$BD320,$BD320),0)</f>
        <v>0</v>
      </c>
      <c r="BD320" t="str">
        <f>IF($A320&lt;&gt;"",VLOOKUP(TRUNC(MID($A320,1,2),0),Plano_Contas!$H$3:$J$103,2,TRUE),"")</f>
        <v/>
      </c>
      <c r="BE320" s="201" t="str">
        <f t="shared" si="16"/>
        <v/>
      </c>
      <c r="BF320" t="str">
        <f ca="1">IF($BT320&lt;&gt;"",SUMIF($BD$3:$BD$1004,"="&amp;$BD320,INDIRECT(ADDRESS(3,BF$2,1,1)):INDIRECT(ADDRESS(1004,BF$2,1,1))),"")</f>
        <v/>
      </c>
      <c r="BG320" t="str">
        <f ca="1">IF($BT320&lt;&gt;"",SUMIF($BD$3:$BD$1004,"="&amp;$BD320,INDIRECT(ADDRESS(3,BG$2,1,1)):INDIRECT(ADDRESS(1004,BG$2,1,1))),"")</f>
        <v/>
      </c>
      <c r="BH320" t="str">
        <f ca="1">IF($BT320&lt;&gt;"",SUMIF($BD$3:$BD$1004,"="&amp;$BD320,INDIRECT(ADDRESS(3,BH$2,1,1)):INDIRECT(ADDRESS(1004,BH$2,1,1))),"")</f>
        <v/>
      </c>
      <c r="BI320" t="str">
        <f ca="1">IF($BT320&lt;&gt;"",SUMIF($BD$3:$BD$1004,"="&amp;$BD320,INDIRECT(ADDRESS(3,BI$2,1,1)):INDIRECT(ADDRESS(1004,BI$2,1,1))),"")</f>
        <v/>
      </c>
      <c r="BJ320" t="str">
        <f ca="1">IF($BT320&lt;&gt;"",SUMIF($BD$3:$BD$1004,"="&amp;$BD320,INDIRECT(ADDRESS(3,BJ$2,1,1)):INDIRECT(ADDRESS(1004,BJ$2,1,1))),"")</f>
        <v/>
      </c>
      <c r="BK320" t="str">
        <f ca="1">IF($BT320&lt;&gt;"",SUMIF($BD$3:$BD$1004,"="&amp;$BD320,INDIRECT(ADDRESS(3,BK$2,1,1)):INDIRECT(ADDRESS(1004,BK$2,1,1))),"")</f>
        <v/>
      </c>
      <c r="BL320" t="str">
        <f ca="1">IF($BT320&lt;&gt;"",SUMIF($BD$3:$BD$1004,"="&amp;$BD320,INDIRECT(ADDRESS(3,BL$2,1,1)):INDIRECT(ADDRESS(1004,BL$2,1,1))),"")</f>
        <v/>
      </c>
      <c r="BM320" t="str">
        <f ca="1">IF($BT320&lt;&gt;"",SUMIF($BD$3:$BD$1004,"="&amp;$BD320,INDIRECT(ADDRESS(3,BM$2,1,1)):INDIRECT(ADDRESS(1004,BM$2,1,1))),"")</f>
        <v/>
      </c>
      <c r="BN320" t="str">
        <f ca="1">IF($BT320&lt;&gt;"",SUMIF($BD$3:$BD$1004,"="&amp;$BD320,INDIRECT(ADDRESS(3,BN$2,1,1)):INDIRECT(ADDRESS(1004,BN$2,1,1))),"")</f>
        <v/>
      </c>
      <c r="BO320" t="str">
        <f ca="1">IF($BT320&lt;&gt;"",SUMIF($BD$3:$BD$1004,"="&amp;$BD320,INDIRECT(ADDRESS(3,BO$2,1,1)):INDIRECT(ADDRESS(1004,BO$2,1,1))),"")</f>
        <v/>
      </c>
      <c r="BP320" t="str">
        <f ca="1">IF($BT320&lt;&gt;"",SUMIF($BD$3:$BD$1004,"="&amp;$BD320,INDIRECT(ADDRESS(3,BP$2,1,1)):INDIRECT(ADDRESS(1004,BP$2,1,1))),"")</f>
        <v/>
      </c>
      <c r="BQ320" t="str">
        <f ca="1">IF($BT320&lt;&gt;"",SUMIF($BD$3:$BD$1004,"="&amp;$BD320,INDIRECT(ADDRESS(3,BQ$2,1,1)):INDIRECT(ADDRESS(1004,BQ$2,1,1))),"")</f>
        <v/>
      </c>
      <c r="BR320" t="str">
        <f ca="1">IF($BT320&lt;&gt;"",SUMIF($BD$3:$BD$1004,"="&amp;$BD320,INDIRECT(ADDRESS(3,BR$2,1,1)):INDIRECT(ADDRESS(1004,BR$2,1,1))),"")</f>
        <v/>
      </c>
      <c r="BS320" t="str">
        <f>IF($A320&lt;&gt;"",VLOOKUP(TRUNC(MID($A320,1,2),0),Plano_Contas!$H$3:$J$103,3,TRUE),"")</f>
        <v/>
      </c>
      <c r="BT320" t="str">
        <f t="shared" si="17"/>
        <v/>
      </c>
      <c r="BV320">
        <f>Empresas!C320</f>
        <v>0</v>
      </c>
    </row>
    <row r="321" spans="1:74" ht="13.5" hidden="1" thickBot="1" x14ac:dyDescent="0.25">
      <c r="A321" s="89"/>
      <c r="B321" s="52" t="str">
        <f>IF($A321&lt;&gt;"",VLOOKUP(""&amp;$A321,Plano_Contas!$A$3:$F$1003,6,0),"")</f>
        <v/>
      </c>
      <c r="C321" s="91"/>
      <c r="D321" s="111"/>
      <c r="E321" s="112">
        <v>0</v>
      </c>
      <c r="F321" s="87"/>
      <c r="G321" s="85"/>
      <c r="H321" s="111"/>
      <c r="I321" s="112">
        <v>0</v>
      </c>
      <c r="J321" s="87"/>
      <c r="K321" s="85"/>
      <c r="L321" s="111"/>
      <c r="M321" s="112">
        <v>0</v>
      </c>
      <c r="N321" s="87"/>
      <c r="O321" s="85"/>
      <c r="P321" s="111"/>
      <c r="Q321" s="112">
        <v>0</v>
      </c>
      <c r="R321" s="87"/>
      <c r="S321" s="85"/>
      <c r="T321" s="111"/>
      <c r="U321" s="112">
        <v>0</v>
      </c>
      <c r="V321" s="87"/>
      <c r="W321" s="85"/>
      <c r="X321" s="111"/>
      <c r="Y321" s="112">
        <v>0</v>
      </c>
      <c r="Z321" s="87"/>
      <c r="AA321" s="85"/>
      <c r="AB321" s="111"/>
      <c r="AC321" s="112">
        <v>0</v>
      </c>
      <c r="AD321" s="87"/>
      <c r="AE321" s="85"/>
      <c r="AF321" s="111"/>
      <c r="AG321" s="112">
        <v>0</v>
      </c>
      <c r="AH321" s="87"/>
      <c r="AI321" s="85"/>
      <c r="AJ321" s="111"/>
      <c r="AK321" s="112">
        <v>0</v>
      </c>
      <c r="AL321" s="87"/>
      <c r="AM321" s="85"/>
      <c r="AN321" s="111"/>
      <c r="AO321" s="112">
        <v>0</v>
      </c>
      <c r="AP321" s="87"/>
      <c r="AQ321" s="85"/>
      <c r="AR321" s="111"/>
      <c r="AS321" s="112">
        <v>0</v>
      </c>
      <c r="AT321" s="87"/>
      <c r="AU321" s="85"/>
      <c r="AV321" s="111"/>
      <c r="AW321" s="112">
        <v>0</v>
      </c>
      <c r="AX321" s="87"/>
      <c r="AY321" s="85"/>
      <c r="AZ321" s="267">
        <f t="shared" si="18"/>
        <v>0</v>
      </c>
      <c r="BA321" s="88">
        <f t="shared" si="15"/>
        <v>0</v>
      </c>
      <c r="BC321">
        <f>IF($A321&lt;&gt;"",COUNTIF($BD$3:$BD321,$BD321),0)</f>
        <v>0</v>
      </c>
      <c r="BD321" t="str">
        <f>IF($A321&lt;&gt;"",VLOOKUP(TRUNC(MID($A321,1,2),0),Plano_Contas!$H$3:$J$103,2,TRUE),"")</f>
        <v/>
      </c>
      <c r="BE321" s="201" t="str">
        <f t="shared" si="16"/>
        <v/>
      </c>
      <c r="BF321" t="str">
        <f ca="1">IF($BT321&lt;&gt;"",SUMIF($BD$3:$BD$1004,"="&amp;$BD321,INDIRECT(ADDRESS(3,BF$2,1,1)):INDIRECT(ADDRESS(1004,BF$2,1,1))),"")</f>
        <v/>
      </c>
      <c r="BG321" t="str">
        <f ca="1">IF($BT321&lt;&gt;"",SUMIF($BD$3:$BD$1004,"="&amp;$BD321,INDIRECT(ADDRESS(3,BG$2,1,1)):INDIRECT(ADDRESS(1004,BG$2,1,1))),"")</f>
        <v/>
      </c>
      <c r="BH321" t="str">
        <f ca="1">IF($BT321&lt;&gt;"",SUMIF($BD$3:$BD$1004,"="&amp;$BD321,INDIRECT(ADDRESS(3,BH$2,1,1)):INDIRECT(ADDRESS(1004,BH$2,1,1))),"")</f>
        <v/>
      </c>
      <c r="BI321" t="str">
        <f ca="1">IF($BT321&lt;&gt;"",SUMIF($BD$3:$BD$1004,"="&amp;$BD321,INDIRECT(ADDRESS(3,BI$2,1,1)):INDIRECT(ADDRESS(1004,BI$2,1,1))),"")</f>
        <v/>
      </c>
      <c r="BJ321" t="str">
        <f ca="1">IF($BT321&lt;&gt;"",SUMIF($BD$3:$BD$1004,"="&amp;$BD321,INDIRECT(ADDRESS(3,BJ$2,1,1)):INDIRECT(ADDRESS(1004,BJ$2,1,1))),"")</f>
        <v/>
      </c>
      <c r="BK321" t="str">
        <f ca="1">IF($BT321&lt;&gt;"",SUMIF($BD$3:$BD$1004,"="&amp;$BD321,INDIRECT(ADDRESS(3,BK$2,1,1)):INDIRECT(ADDRESS(1004,BK$2,1,1))),"")</f>
        <v/>
      </c>
      <c r="BL321" t="str">
        <f ca="1">IF($BT321&lt;&gt;"",SUMIF($BD$3:$BD$1004,"="&amp;$BD321,INDIRECT(ADDRESS(3,BL$2,1,1)):INDIRECT(ADDRESS(1004,BL$2,1,1))),"")</f>
        <v/>
      </c>
      <c r="BM321" t="str">
        <f ca="1">IF($BT321&lt;&gt;"",SUMIF($BD$3:$BD$1004,"="&amp;$BD321,INDIRECT(ADDRESS(3,BM$2,1,1)):INDIRECT(ADDRESS(1004,BM$2,1,1))),"")</f>
        <v/>
      </c>
      <c r="BN321" t="str">
        <f ca="1">IF($BT321&lt;&gt;"",SUMIF($BD$3:$BD$1004,"="&amp;$BD321,INDIRECT(ADDRESS(3,BN$2,1,1)):INDIRECT(ADDRESS(1004,BN$2,1,1))),"")</f>
        <v/>
      </c>
      <c r="BO321" t="str">
        <f ca="1">IF($BT321&lt;&gt;"",SUMIF($BD$3:$BD$1004,"="&amp;$BD321,INDIRECT(ADDRESS(3,BO$2,1,1)):INDIRECT(ADDRESS(1004,BO$2,1,1))),"")</f>
        <v/>
      </c>
      <c r="BP321" t="str">
        <f ca="1">IF($BT321&lt;&gt;"",SUMIF($BD$3:$BD$1004,"="&amp;$BD321,INDIRECT(ADDRESS(3,BP$2,1,1)):INDIRECT(ADDRESS(1004,BP$2,1,1))),"")</f>
        <v/>
      </c>
      <c r="BQ321" t="str">
        <f ca="1">IF($BT321&lt;&gt;"",SUMIF($BD$3:$BD$1004,"="&amp;$BD321,INDIRECT(ADDRESS(3,BQ$2,1,1)):INDIRECT(ADDRESS(1004,BQ$2,1,1))),"")</f>
        <v/>
      </c>
      <c r="BR321" t="str">
        <f ca="1">IF($BT321&lt;&gt;"",SUMIF($BD$3:$BD$1004,"="&amp;$BD321,INDIRECT(ADDRESS(3,BR$2,1,1)):INDIRECT(ADDRESS(1004,BR$2,1,1))),"")</f>
        <v/>
      </c>
      <c r="BS321" t="str">
        <f>IF($A321&lt;&gt;"",VLOOKUP(TRUNC(MID($A321,1,2),0),Plano_Contas!$H$3:$J$103,3,TRUE),"")</f>
        <v/>
      </c>
      <c r="BT321" t="str">
        <f t="shared" si="17"/>
        <v/>
      </c>
      <c r="BV321">
        <f>Empresas!C321</f>
        <v>0</v>
      </c>
    </row>
    <row r="322" spans="1:74" ht="13.5" hidden="1" thickBot="1" x14ac:dyDescent="0.25">
      <c r="A322" s="89"/>
      <c r="B322" s="52" t="str">
        <f>IF($A322&lt;&gt;"",VLOOKUP(""&amp;$A322,Plano_Contas!$A$3:$F$1003,6,0),"")</f>
        <v/>
      </c>
      <c r="C322" s="91"/>
      <c r="D322" s="111"/>
      <c r="E322" s="112">
        <v>0</v>
      </c>
      <c r="F322" s="87"/>
      <c r="G322" s="85"/>
      <c r="H322" s="111"/>
      <c r="I322" s="112">
        <v>0</v>
      </c>
      <c r="J322" s="87"/>
      <c r="K322" s="85"/>
      <c r="L322" s="111"/>
      <c r="M322" s="112">
        <v>0</v>
      </c>
      <c r="N322" s="87"/>
      <c r="O322" s="85"/>
      <c r="P322" s="111"/>
      <c r="Q322" s="112">
        <v>0</v>
      </c>
      <c r="R322" s="87"/>
      <c r="S322" s="85"/>
      <c r="T322" s="111"/>
      <c r="U322" s="112">
        <v>0</v>
      </c>
      <c r="V322" s="87"/>
      <c r="W322" s="85"/>
      <c r="X322" s="111"/>
      <c r="Y322" s="112">
        <v>0</v>
      </c>
      <c r="Z322" s="87"/>
      <c r="AA322" s="85"/>
      <c r="AB322" s="111"/>
      <c r="AC322" s="112">
        <v>0</v>
      </c>
      <c r="AD322" s="87"/>
      <c r="AE322" s="85"/>
      <c r="AF322" s="111"/>
      <c r="AG322" s="112">
        <v>0</v>
      </c>
      <c r="AH322" s="87"/>
      <c r="AI322" s="85"/>
      <c r="AJ322" s="111"/>
      <c r="AK322" s="112">
        <v>0</v>
      </c>
      <c r="AL322" s="87"/>
      <c r="AM322" s="85"/>
      <c r="AN322" s="111"/>
      <c r="AO322" s="112">
        <v>0</v>
      </c>
      <c r="AP322" s="87"/>
      <c r="AQ322" s="85"/>
      <c r="AR322" s="111"/>
      <c r="AS322" s="112">
        <v>0</v>
      </c>
      <c r="AT322" s="87"/>
      <c r="AU322" s="85"/>
      <c r="AV322" s="111"/>
      <c r="AW322" s="112">
        <v>0</v>
      </c>
      <c r="AX322" s="87"/>
      <c r="AY322" s="85"/>
      <c r="AZ322" s="267">
        <f t="shared" si="18"/>
        <v>0</v>
      </c>
      <c r="BA322" s="88">
        <f t="shared" si="15"/>
        <v>0</v>
      </c>
      <c r="BC322">
        <f>IF($A322&lt;&gt;"",COUNTIF($BD$3:$BD322,$BD322),0)</f>
        <v>0</v>
      </c>
      <c r="BD322" t="str">
        <f>IF($A322&lt;&gt;"",VLOOKUP(TRUNC(MID($A322,1,2),0),Plano_Contas!$H$3:$J$103,2,TRUE),"")</f>
        <v/>
      </c>
      <c r="BE322" s="201" t="str">
        <f t="shared" si="16"/>
        <v/>
      </c>
      <c r="BF322" t="str">
        <f ca="1">IF($BT322&lt;&gt;"",SUMIF($BD$3:$BD$1004,"="&amp;$BD322,INDIRECT(ADDRESS(3,BF$2,1,1)):INDIRECT(ADDRESS(1004,BF$2,1,1))),"")</f>
        <v/>
      </c>
      <c r="BG322" t="str">
        <f ca="1">IF($BT322&lt;&gt;"",SUMIF($BD$3:$BD$1004,"="&amp;$BD322,INDIRECT(ADDRESS(3,BG$2,1,1)):INDIRECT(ADDRESS(1004,BG$2,1,1))),"")</f>
        <v/>
      </c>
      <c r="BH322" t="str">
        <f ca="1">IF($BT322&lt;&gt;"",SUMIF($BD$3:$BD$1004,"="&amp;$BD322,INDIRECT(ADDRESS(3,BH$2,1,1)):INDIRECT(ADDRESS(1004,BH$2,1,1))),"")</f>
        <v/>
      </c>
      <c r="BI322" t="str">
        <f ca="1">IF($BT322&lt;&gt;"",SUMIF($BD$3:$BD$1004,"="&amp;$BD322,INDIRECT(ADDRESS(3,BI$2,1,1)):INDIRECT(ADDRESS(1004,BI$2,1,1))),"")</f>
        <v/>
      </c>
      <c r="BJ322" t="str">
        <f ca="1">IF($BT322&lt;&gt;"",SUMIF($BD$3:$BD$1004,"="&amp;$BD322,INDIRECT(ADDRESS(3,BJ$2,1,1)):INDIRECT(ADDRESS(1004,BJ$2,1,1))),"")</f>
        <v/>
      </c>
      <c r="BK322" t="str">
        <f ca="1">IF($BT322&lt;&gt;"",SUMIF($BD$3:$BD$1004,"="&amp;$BD322,INDIRECT(ADDRESS(3,BK$2,1,1)):INDIRECT(ADDRESS(1004,BK$2,1,1))),"")</f>
        <v/>
      </c>
      <c r="BL322" t="str">
        <f ca="1">IF($BT322&lt;&gt;"",SUMIF($BD$3:$BD$1004,"="&amp;$BD322,INDIRECT(ADDRESS(3,BL$2,1,1)):INDIRECT(ADDRESS(1004,BL$2,1,1))),"")</f>
        <v/>
      </c>
      <c r="BM322" t="str">
        <f ca="1">IF($BT322&lt;&gt;"",SUMIF($BD$3:$BD$1004,"="&amp;$BD322,INDIRECT(ADDRESS(3,BM$2,1,1)):INDIRECT(ADDRESS(1004,BM$2,1,1))),"")</f>
        <v/>
      </c>
      <c r="BN322" t="str">
        <f ca="1">IF($BT322&lt;&gt;"",SUMIF($BD$3:$BD$1004,"="&amp;$BD322,INDIRECT(ADDRESS(3,BN$2,1,1)):INDIRECT(ADDRESS(1004,BN$2,1,1))),"")</f>
        <v/>
      </c>
      <c r="BO322" t="str">
        <f ca="1">IF($BT322&lt;&gt;"",SUMIF($BD$3:$BD$1004,"="&amp;$BD322,INDIRECT(ADDRESS(3,BO$2,1,1)):INDIRECT(ADDRESS(1004,BO$2,1,1))),"")</f>
        <v/>
      </c>
      <c r="BP322" t="str">
        <f ca="1">IF($BT322&lt;&gt;"",SUMIF($BD$3:$BD$1004,"="&amp;$BD322,INDIRECT(ADDRESS(3,BP$2,1,1)):INDIRECT(ADDRESS(1004,BP$2,1,1))),"")</f>
        <v/>
      </c>
      <c r="BQ322" t="str">
        <f ca="1">IF($BT322&lt;&gt;"",SUMIF($BD$3:$BD$1004,"="&amp;$BD322,INDIRECT(ADDRESS(3,BQ$2,1,1)):INDIRECT(ADDRESS(1004,BQ$2,1,1))),"")</f>
        <v/>
      </c>
      <c r="BR322" t="str">
        <f ca="1">IF($BT322&lt;&gt;"",SUMIF($BD$3:$BD$1004,"="&amp;$BD322,INDIRECT(ADDRESS(3,BR$2,1,1)):INDIRECT(ADDRESS(1004,BR$2,1,1))),"")</f>
        <v/>
      </c>
      <c r="BS322" t="str">
        <f>IF($A322&lt;&gt;"",VLOOKUP(TRUNC(MID($A322,1,2),0),Plano_Contas!$H$3:$J$103,3,TRUE),"")</f>
        <v/>
      </c>
      <c r="BT322" t="str">
        <f t="shared" si="17"/>
        <v/>
      </c>
      <c r="BV322">
        <f>Empresas!C322</f>
        <v>0</v>
      </c>
    </row>
    <row r="323" spans="1:74" ht="13.5" hidden="1" thickBot="1" x14ac:dyDescent="0.25">
      <c r="A323" s="89"/>
      <c r="B323" s="52" t="str">
        <f>IF($A323&lt;&gt;"",VLOOKUP(""&amp;$A323,Plano_Contas!$A$3:$F$1003,6,0),"")</f>
        <v/>
      </c>
      <c r="C323" s="91"/>
      <c r="D323" s="111"/>
      <c r="E323" s="112">
        <v>0</v>
      </c>
      <c r="F323" s="87"/>
      <c r="G323" s="85"/>
      <c r="H323" s="111"/>
      <c r="I323" s="112">
        <v>0</v>
      </c>
      <c r="J323" s="87"/>
      <c r="K323" s="85"/>
      <c r="L323" s="111"/>
      <c r="M323" s="112">
        <v>0</v>
      </c>
      <c r="N323" s="87"/>
      <c r="O323" s="85"/>
      <c r="P323" s="111"/>
      <c r="Q323" s="112">
        <v>0</v>
      </c>
      <c r="R323" s="87"/>
      <c r="S323" s="85"/>
      <c r="T323" s="111"/>
      <c r="U323" s="112">
        <v>0</v>
      </c>
      <c r="V323" s="87"/>
      <c r="W323" s="85"/>
      <c r="X323" s="111"/>
      <c r="Y323" s="112">
        <v>0</v>
      </c>
      <c r="Z323" s="87"/>
      <c r="AA323" s="85"/>
      <c r="AB323" s="111"/>
      <c r="AC323" s="112">
        <v>0</v>
      </c>
      <c r="AD323" s="87"/>
      <c r="AE323" s="85"/>
      <c r="AF323" s="111"/>
      <c r="AG323" s="112">
        <v>0</v>
      </c>
      <c r="AH323" s="87"/>
      <c r="AI323" s="85"/>
      <c r="AJ323" s="111"/>
      <c r="AK323" s="112">
        <v>0</v>
      </c>
      <c r="AL323" s="87"/>
      <c r="AM323" s="85"/>
      <c r="AN323" s="111"/>
      <c r="AO323" s="112">
        <v>0</v>
      </c>
      <c r="AP323" s="87"/>
      <c r="AQ323" s="85"/>
      <c r="AR323" s="111"/>
      <c r="AS323" s="112">
        <v>0</v>
      </c>
      <c r="AT323" s="87"/>
      <c r="AU323" s="85"/>
      <c r="AV323" s="111"/>
      <c r="AW323" s="112">
        <v>0</v>
      </c>
      <c r="AX323" s="87"/>
      <c r="AY323" s="85"/>
      <c r="AZ323" s="267">
        <f t="shared" si="18"/>
        <v>0</v>
      </c>
      <c r="BA323" s="88">
        <f t="shared" ref="BA323:BA386" si="19">SUM($G323,$K323,$O323,$S323,$W323,$AA323,$AE323,$AI323,$AM323,$AQ323,$AU323,$AY323)</f>
        <v>0</v>
      </c>
      <c r="BC323">
        <f>IF($A323&lt;&gt;"",COUNTIF($BD$3:$BD323,$BD323),0)</f>
        <v>0</v>
      </c>
      <c r="BD323" t="str">
        <f>IF($A323&lt;&gt;"",VLOOKUP(TRUNC(MID($A323,1,2),0),Plano_Contas!$H$3:$J$103,2,TRUE),"")</f>
        <v/>
      </c>
      <c r="BE323" s="201" t="str">
        <f t="shared" ref="BE323:BE386" si="20">IF(ISERR(SEARCH("[",$B323))=FALSE,MID($B323,SEARCH("[",$B323)+1,SEARCH("]",$B323)-SEARCH("[",$B323)-1),"")</f>
        <v/>
      </c>
      <c r="BF323" t="str">
        <f ca="1">IF($BT323&lt;&gt;"",SUMIF($BD$3:$BD$1004,"="&amp;$BD323,INDIRECT(ADDRESS(3,BF$2,1,1)):INDIRECT(ADDRESS(1004,BF$2,1,1))),"")</f>
        <v/>
      </c>
      <c r="BG323" t="str">
        <f ca="1">IF($BT323&lt;&gt;"",SUMIF($BD$3:$BD$1004,"="&amp;$BD323,INDIRECT(ADDRESS(3,BG$2,1,1)):INDIRECT(ADDRESS(1004,BG$2,1,1))),"")</f>
        <v/>
      </c>
      <c r="BH323" t="str">
        <f ca="1">IF($BT323&lt;&gt;"",SUMIF($BD$3:$BD$1004,"="&amp;$BD323,INDIRECT(ADDRESS(3,BH$2,1,1)):INDIRECT(ADDRESS(1004,BH$2,1,1))),"")</f>
        <v/>
      </c>
      <c r="BI323" t="str">
        <f ca="1">IF($BT323&lt;&gt;"",SUMIF($BD$3:$BD$1004,"="&amp;$BD323,INDIRECT(ADDRESS(3,BI$2,1,1)):INDIRECT(ADDRESS(1004,BI$2,1,1))),"")</f>
        <v/>
      </c>
      <c r="BJ323" t="str">
        <f ca="1">IF($BT323&lt;&gt;"",SUMIF($BD$3:$BD$1004,"="&amp;$BD323,INDIRECT(ADDRESS(3,BJ$2,1,1)):INDIRECT(ADDRESS(1004,BJ$2,1,1))),"")</f>
        <v/>
      </c>
      <c r="BK323" t="str">
        <f ca="1">IF($BT323&lt;&gt;"",SUMIF($BD$3:$BD$1004,"="&amp;$BD323,INDIRECT(ADDRESS(3,BK$2,1,1)):INDIRECT(ADDRESS(1004,BK$2,1,1))),"")</f>
        <v/>
      </c>
      <c r="BL323" t="str">
        <f ca="1">IF($BT323&lt;&gt;"",SUMIF($BD$3:$BD$1004,"="&amp;$BD323,INDIRECT(ADDRESS(3,BL$2,1,1)):INDIRECT(ADDRESS(1004,BL$2,1,1))),"")</f>
        <v/>
      </c>
      <c r="BM323" t="str">
        <f ca="1">IF($BT323&lt;&gt;"",SUMIF($BD$3:$BD$1004,"="&amp;$BD323,INDIRECT(ADDRESS(3,BM$2,1,1)):INDIRECT(ADDRESS(1004,BM$2,1,1))),"")</f>
        <v/>
      </c>
      <c r="BN323" t="str">
        <f ca="1">IF($BT323&lt;&gt;"",SUMIF($BD$3:$BD$1004,"="&amp;$BD323,INDIRECT(ADDRESS(3,BN$2,1,1)):INDIRECT(ADDRESS(1004,BN$2,1,1))),"")</f>
        <v/>
      </c>
      <c r="BO323" t="str">
        <f ca="1">IF($BT323&lt;&gt;"",SUMIF($BD$3:$BD$1004,"="&amp;$BD323,INDIRECT(ADDRESS(3,BO$2,1,1)):INDIRECT(ADDRESS(1004,BO$2,1,1))),"")</f>
        <v/>
      </c>
      <c r="BP323" t="str">
        <f ca="1">IF($BT323&lt;&gt;"",SUMIF($BD$3:$BD$1004,"="&amp;$BD323,INDIRECT(ADDRESS(3,BP$2,1,1)):INDIRECT(ADDRESS(1004,BP$2,1,1))),"")</f>
        <v/>
      </c>
      <c r="BQ323" t="str">
        <f ca="1">IF($BT323&lt;&gt;"",SUMIF($BD$3:$BD$1004,"="&amp;$BD323,INDIRECT(ADDRESS(3,BQ$2,1,1)):INDIRECT(ADDRESS(1004,BQ$2,1,1))),"")</f>
        <v/>
      </c>
      <c r="BR323" t="str">
        <f ca="1">IF($BT323&lt;&gt;"",SUMIF($BD$3:$BD$1004,"="&amp;$BD323,INDIRECT(ADDRESS(3,BR$2,1,1)):INDIRECT(ADDRESS(1004,BR$2,1,1))),"")</f>
        <v/>
      </c>
      <c r="BS323" t="str">
        <f>IF($A323&lt;&gt;"",VLOOKUP(TRUNC(MID($A323,1,2),0),Plano_Contas!$H$3:$J$103,3,TRUE),"")</f>
        <v/>
      </c>
      <c r="BT323" t="str">
        <f t="shared" ref="BT323:BT386" si="21">IF(($BC323=1)*($BS323&lt;&gt;"T"),$BD323&amp;IF($BE323&lt;&gt;""," ("&amp;$BE323&amp;")",""),"")</f>
        <v/>
      </c>
      <c r="BV323">
        <f>Empresas!C323</f>
        <v>0</v>
      </c>
    </row>
    <row r="324" spans="1:74" ht="13.5" hidden="1" thickBot="1" x14ac:dyDescent="0.25">
      <c r="A324" s="89"/>
      <c r="B324" s="52" t="str">
        <f>IF($A324&lt;&gt;"",VLOOKUP(""&amp;$A324,Plano_Contas!$A$3:$F$1003,6,0),"")</f>
        <v/>
      </c>
      <c r="C324" s="91"/>
      <c r="D324" s="111"/>
      <c r="E324" s="112">
        <v>0</v>
      </c>
      <c r="F324" s="87"/>
      <c r="G324" s="85"/>
      <c r="H324" s="111"/>
      <c r="I324" s="112">
        <v>0</v>
      </c>
      <c r="J324" s="87"/>
      <c r="K324" s="85"/>
      <c r="L324" s="111"/>
      <c r="M324" s="112">
        <v>0</v>
      </c>
      <c r="N324" s="87"/>
      <c r="O324" s="85"/>
      <c r="P324" s="111"/>
      <c r="Q324" s="112">
        <v>0</v>
      </c>
      <c r="R324" s="87"/>
      <c r="S324" s="85"/>
      <c r="T324" s="111"/>
      <c r="U324" s="112">
        <v>0</v>
      </c>
      <c r="V324" s="87"/>
      <c r="W324" s="85"/>
      <c r="X324" s="111"/>
      <c r="Y324" s="112">
        <v>0</v>
      </c>
      <c r="Z324" s="87"/>
      <c r="AA324" s="85"/>
      <c r="AB324" s="111"/>
      <c r="AC324" s="112">
        <v>0</v>
      </c>
      <c r="AD324" s="87"/>
      <c r="AE324" s="85"/>
      <c r="AF324" s="111"/>
      <c r="AG324" s="112">
        <v>0</v>
      </c>
      <c r="AH324" s="87"/>
      <c r="AI324" s="85"/>
      <c r="AJ324" s="111"/>
      <c r="AK324" s="112">
        <v>0</v>
      </c>
      <c r="AL324" s="87"/>
      <c r="AM324" s="85"/>
      <c r="AN324" s="111"/>
      <c r="AO324" s="112">
        <v>0</v>
      </c>
      <c r="AP324" s="87"/>
      <c r="AQ324" s="85"/>
      <c r="AR324" s="111"/>
      <c r="AS324" s="112">
        <v>0</v>
      </c>
      <c r="AT324" s="87"/>
      <c r="AU324" s="85"/>
      <c r="AV324" s="111"/>
      <c r="AW324" s="112">
        <v>0</v>
      </c>
      <c r="AX324" s="87"/>
      <c r="AY324" s="85"/>
      <c r="AZ324" s="267">
        <f t="shared" ref="AZ324:AZ387" si="22">SUM(E324,I324,M324,Q324,U324,Y324,AC324,AG324,AK324,AO324,AS324,AW324)</f>
        <v>0</v>
      </c>
      <c r="BA324" s="88">
        <f t="shared" si="19"/>
        <v>0</v>
      </c>
      <c r="BC324">
        <f>IF($A324&lt;&gt;"",COUNTIF($BD$3:$BD324,$BD324),0)</f>
        <v>0</v>
      </c>
      <c r="BD324" t="str">
        <f>IF($A324&lt;&gt;"",VLOOKUP(TRUNC(MID($A324,1,2),0),Plano_Contas!$H$3:$J$103,2,TRUE),"")</f>
        <v/>
      </c>
      <c r="BE324" s="201" t="str">
        <f t="shared" si="20"/>
        <v/>
      </c>
      <c r="BF324" t="str">
        <f ca="1">IF($BT324&lt;&gt;"",SUMIF($BD$3:$BD$1004,"="&amp;$BD324,INDIRECT(ADDRESS(3,BF$2,1,1)):INDIRECT(ADDRESS(1004,BF$2,1,1))),"")</f>
        <v/>
      </c>
      <c r="BG324" t="str">
        <f ca="1">IF($BT324&lt;&gt;"",SUMIF($BD$3:$BD$1004,"="&amp;$BD324,INDIRECT(ADDRESS(3,BG$2,1,1)):INDIRECT(ADDRESS(1004,BG$2,1,1))),"")</f>
        <v/>
      </c>
      <c r="BH324" t="str">
        <f ca="1">IF($BT324&lt;&gt;"",SUMIF($BD$3:$BD$1004,"="&amp;$BD324,INDIRECT(ADDRESS(3,BH$2,1,1)):INDIRECT(ADDRESS(1004,BH$2,1,1))),"")</f>
        <v/>
      </c>
      <c r="BI324" t="str">
        <f ca="1">IF($BT324&lt;&gt;"",SUMIF($BD$3:$BD$1004,"="&amp;$BD324,INDIRECT(ADDRESS(3,BI$2,1,1)):INDIRECT(ADDRESS(1004,BI$2,1,1))),"")</f>
        <v/>
      </c>
      <c r="BJ324" t="str">
        <f ca="1">IF($BT324&lt;&gt;"",SUMIF($BD$3:$BD$1004,"="&amp;$BD324,INDIRECT(ADDRESS(3,BJ$2,1,1)):INDIRECT(ADDRESS(1004,BJ$2,1,1))),"")</f>
        <v/>
      </c>
      <c r="BK324" t="str">
        <f ca="1">IF($BT324&lt;&gt;"",SUMIF($BD$3:$BD$1004,"="&amp;$BD324,INDIRECT(ADDRESS(3,BK$2,1,1)):INDIRECT(ADDRESS(1004,BK$2,1,1))),"")</f>
        <v/>
      </c>
      <c r="BL324" t="str">
        <f ca="1">IF($BT324&lt;&gt;"",SUMIF($BD$3:$BD$1004,"="&amp;$BD324,INDIRECT(ADDRESS(3,BL$2,1,1)):INDIRECT(ADDRESS(1004,BL$2,1,1))),"")</f>
        <v/>
      </c>
      <c r="BM324" t="str">
        <f ca="1">IF($BT324&lt;&gt;"",SUMIF($BD$3:$BD$1004,"="&amp;$BD324,INDIRECT(ADDRESS(3,BM$2,1,1)):INDIRECT(ADDRESS(1004,BM$2,1,1))),"")</f>
        <v/>
      </c>
      <c r="BN324" t="str">
        <f ca="1">IF($BT324&lt;&gt;"",SUMIF($BD$3:$BD$1004,"="&amp;$BD324,INDIRECT(ADDRESS(3,BN$2,1,1)):INDIRECT(ADDRESS(1004,BN$2,1,1))),"")</f>
        <v/>
      </c>
      <c r="BO324" t="str">
        <f ca="1">IF($BT324&lt;&gt;"",SUMIF($BD$3:$BD$1004,"="&amp;$BD324,INDIRECT(ADDRESS(3,BO$2,1,1)):INDIRECT(ADDRESS(1004,BO$2,1,1))),"")</f>
        <v/>
      </c>
      <c r="BP324" t="str">
        <f ca="1">IF($BT324&lt;&gt;"",SUMIF($BD$3:$BD$1004,"="&amp;$BD324,INDIRECT(ADDRESS(3,BP$2,1,1)):INDIRECT(ADDRESS(1004,BP$2,1,1))),"")</f>
        <v/>
      </c>
      <c r="BQ324" t="str">
        <f ca="1">IF($BT324&lt;&gt;"",SUMIF($BD$3:$BD$1004,"="&amp;$BD324,INDIRECT(ADDRESS(3,BQ$2,1,1)):INDIRECT(ADDRESS(1004,BQ$2,1,1))),"")</f>
        <v/>
      </c>
      <c r="BR324" t="str">
        <f ca="1">IF($BT324&lt;&gt;"",SUMIF($BD$3:$BD$1004,"="&amp;$BD324,INDIRECT(ADDRESS(3,BR$2,1,1)):INDIRECT(ADDRESS(1004,BR$2,1,1))),"")</f>
        <v/>
      </c>
      <c r="BS324" t="str">
        <f>IF($A324&lt;&gt;"",VLOOKUP(TRUNC(MID($A324,1,2),0),Plano_Contas!$H$3:$J$103,3,TRUE),"")</f>
        <v/>
      </c>
      <c r="BT324" t="str">
        <f t="shared" si="21"/>
        <v/>
      </c>
      <c r="BV324">
        <f>Empresas!C324</f>
        <v>0</v>
      </c>
    </row>
    <row r="325" spans="1:74" ht="13.5" hidden="1" thickBot="1" x14ac:dyDescent="0.25">
      <c r="A325" s="89"/>
      <c r="B325" s="52" t="str">
        <f>IF($A325&lt;&gt;"",VLOOKUP(""&amp;$A325,Plano_Contas!$A$3:$F$1003,6,0),"")</f>
        <v/>
      </c>
      <c r="C325" s="91"/>
      <c r="D325" s="111"/>
      <c r="E325" s="112">
        <v>0</v>
      </c>
      <c r="F325" s="87"/>
      <c r="G325" s="85"/>
      <c r="H325" s="111"/>
      <c r="I325" s="112">
        <v>0</v>
      </c>
      <c r="J325" s="87"/>
      <c r="K325" s="85"/>
      <c r="L325" s="111"/>
      <c r="M325" s="112">
        <v>0</v>
      </c>
      <c r="N325" s="87"/>
      <c r="O325" s="85"/>
      <c r="P325" s="111"/>
      <c r="Q325" s="112">
        <v>0</v>
      </c>
      <c r="R325" s="87"/>
      <c r="S325" s="85"/>
      <c r="T325" s="111"/>
      <c r="U325" s="112">
        <v>0</v>
      </c>
      <c r="V325" s="87"/>
      <c r="W325" s="85"/>
      <c r="X325" s="111"/>
      <c r="Y325" s="112">
        <v>0</v>
      </c>
      <c r="Z325" s="87"/>
      <c r="AA325" s="85"/>
      <c r="AB325" s="111"/>
      <c r="AC325" s="112">
        <v>0</v>
      </c>
      <c r="AD325" s="87"/>
      <c r="AE325" s="85"/>
      <c r="AF325" s="111"/>
      <c r="AG325" s="112">
        <v>0</v>
      </c>
      <c r="AH325" s="87"/>
      <c r="AI325" s="85"/>
      <c r="AJ325" s="111"/>
      <c r="AK325" s="112">
        <v>0</v>
      </c>
      <c r="AL325" s="87"/>
      <c r="AM325" s="85"/>
      <c r="AN325" s="111"/>
      <c r="AO325" s="112">
        <v>0</v>
      </c>
      <c r="AP325" s="87"/>
      <c r="AQ325" s="85"/>
      <c r="AR325" s="111"/>
      <c r="AS325" s="112">
        <v>0</v>
      </c>
      <c r="AT325" s="87"/>
      <c r="AU325" s="85"/>
      <c r="AV325" s="111"/>
      <c r="AW325" s="112">
        <v>0</v>
      </c>
      <c r="AX325" s="87"/>
      <c r="AY325" s="85"/>
      <c r="AZ325" s="267">
        <f t="shared" si="22"/>
        <v>0</v>
      </c>
      <c r="BA325" s="88">
        <f t="shared" si="19"/>
        <v>0</v>
      </c>
      <c r="BC325">
        <f>IF($A325&lt;&gt;"",COUNTIF($BD$3:$BD325,$BD325),0)</f>
        <v>0</v>
      </c>
      <c r="BD325" t="str">
        <f>IF($A325&lt;&gt;"",VLOOKUP(TRUNC(MID($A325,1,2),0),Plano_Contas!$H$3:$J$103,2,TRUE),"")</f>
        <v/>
      </c>
      <c r="BE325" s="201" t="str">
        <f t="shared" si="20"/>
        <v/>
      </c>
      <c r="BF325" t="str">
        <f ca="1">IF($BT325&lt;&gt;"",SUMIF($BD$3:$BD$1004,"="&amp;$BD325,INDIRECT(ADDRESS(3,BF$2,1,1)):INDIRECT(ADDRESS(1004,BF$2,1,1))),"")</f>
        <v/>
      </c>
      <c r="BG325" t="str">
        <f ca="1">IF($BT325&lt;&gt;"",SUMIF($BD$3:$BD$1004,"="&amp;$BD325,INDIRECT(ADDRESS(3,BG$2,1,1)):INDIRECT(ADDRESS(1004,BG$2,1,1))),"")</f>
        <v/>
      </c>
      <c r="BH325" t="str">
        <f ca="1">IF($BT325&lt;&gt;"",SUMIF($BD$3:$BD$1004,"="&amp;$BD325,INDIRECT(ADDRESS(3,BH$2,1,1)):INDIRECT(ADDRESS(1004,BH$2,1,1))),"")</f>
        <v/>
      </c>
      <c r="BI325" t="str">
        <f ca="1">IF($BT325&lt;&gt;"",SUMIF($BD$3:$BD$1004,"="&amp;$BD325,INDIRECT(ADDRESS(3,BI$2,1,1)):INDIRECT(ADDRESS(1004,BI$2,1,1))),"")</f>
        <v/>
      </c>
      <c r="BJ325" t="str">
        <f ca="1">IF($BT325&lt;&gt;"",SUMIF($BD$3:$BD$1004,"="&amp;$BD325,INDIRECT(ADDRESS(3,BJ$2,1,1)):INDIRECT(ADDRESS(1004,BJ$2,1,1))),"")</f>
        <v/>
      </c>
      <c r="BK325" t="str">
        <f ca="1">IF($BT325&lt;&gt;"",SUMIF($BD$3:$BD$1004,"="&amp;$BD325,INDIRECT(ADDRESS(3,BK$2,1,1)):INDIRECT(ADDRESS(1004,BK$2,1,1))),"")</f>
        <v/>
      </c>
      <c r="BL325" t="str">
        <f ca="1">IF($BT325&lt;&gt;"",SUMIF($BD$3:$BD$1004,"="&amp;$BD325,INDIRECT(ADDRESS(3,BL$2,1,1)):INDIRECT(ADDRESS(1004,BL$2,1,1))),"")</f>
        <v/>
      </c>
      <c r="BM325" t="str">
        <f ca="1">IF($BT325&lt;&gt;"",SUMIF($BD$3:$BD$1004,"="&amp;$BD325,INDIRECT(ADDRESS(3,BM$2,1,1)):INDIRECT(ADDRESS(1004,BM$2,1,1))),"")</f>
        <v/>
      </c>
      <c r="BN325" t="str">
        <f ca="1">IF($BT325&lt;&gt;"",SUMIF($BD$3:$BD$1004,"="&amp;$BD325,INDIRECT(ADDRESS(3,BN$2,1,1)):INDIRECT(ADDRESS(1004,BN$2,1,1))),"")</f>
        <v/>
      </c>
      <c r="BO325" t="str">
        <f ca="1">IF($BT325&lt;&gt;"",SUMIF($BD$3:$BD$1004,"="&amp;$BD325,INDIRECT(ADDRESS(3,BO$2,1,1)):INDIRECT(ADDRESS(1004,BO$2,1,1))),"")</f>
        <v/>
      </c>
      <c r="BP325" t="str">
        <f ca="1">IF($BT325&lt;&gt;"",SUMIF($BD$3:$BD$1004,"="&amp;$BD325,INDIRECT(ADDRESS(3,BP$2,1,1)):INDIRECT(ADDRESS(1004,BP$2,1,1))),"")</f>
        <v/>
      </c>
      <c r="BQ325" t="str">
        <f ca="1">IF($BT325&lt;&gt;"",SUMIF($BD$3:$BD$1004,"="&amp;$BD325,INDIRECT(ADDRESS(3,BQ$2,1,1)):INDIRECT(ADDRESS(1004,BQ$2,1,1))),"")</f>
        <v/>
      </c>
      <c r="BR325" t="str">
        <f ca="1">IF($BT325&lt;&gt;"",SUMIF($BD$3:$BD$1004,"="&amp;$BD325,INDIRECT(ADDRESS(3,BR$2,1,1)):INDIRECT(ADDRESS(1004,BR$2,1,1))),"")</f>
        <v/>
      </c>
      <c r="BS325" t="str">
        <f>IF($A325&lt;&gt;"",VLOOKUP(TRUNC(MID($A325,1,2),0),Plano_Contas!$H$3:$J$103,3,TRUE),"")</f>
        <v/>
      </c>
      <c r="BT325" t="str">
        <f t="shared" si="21"/>
        <v/>
      </c>
      <c r="BV325">
        <f>Empresas!C325</f>
        <v>0</v>
      </c>
    </row>
    <row r="326" spans="1:74" ht="13.5" hidden="1" thickBot="1" x14ac:dyDescent="0.25">
      <c r="A326" s="89"/>
      <c r="B326" s="52" t="str">
        <f>IF($A326&lt;&gt;"",VLOOKUP(""&amp;$A326,Plano_Contas!$A$3:$F$1003,6,0),"")</f>
        <v/>
      </c>
      <c r="C326" s="91"/>
      <c r="D326" s="111"/>
      <c r="E326" s="112">
        <v>0</v>
      </c>
      <c r="F326" s="87"/>
      <c r="G326" s="85"/>
      <c r="H326" s="111"/>
      <c r="I326" s="112">
        <v>0</v>
      </c>
      <c r="J326" s="87"/>
      <c r="K326" s="85"/>
      <c r="L326" s="111"/>
      <c r="M326" s="112">
        <v>0</v>
      </c>
      <c r="N326" s="87"/>
      <c r="O326" s="85"/>
      <c r="P326" s="111"/>
      <c r="Q326" s="112">
        <v>0</v>
      </c>
      <c r="R326" s="87"/>
      <c r="S326" s="85"/>
      <c r="T326" s="111"/>
      <c r="U326" s="112">
        <v>0</v>
      </c>
      <c r="V326" s="87"/>
      <c r="W326" s="85"/>
      <c r="X326" s="111"/>
      <c r="Y326" s="112">
        <v>0</v>
      </c>
      <c r="Z326" s="87"/>
      <c r="AA326" s="85"/>
      <c r="AB326" s="111"/>
      <c r="AC326" s="112">
        <v>0</v>
      </c>
      <c r="AD326" s="87"/>
      <c r="AE326" s="85"/>
      <c r="AF326" s="111"/>
      <c r="AG326" s="112">
        <v>0</v>
      </c>
      <c r="AH326" s="87"/>
      <c r="AI326" s="85"/>
      <c r="AJ326" s="111"/>
      <c r="AK326" s="112">
        <v>0</v>
      </c>
      <c r="AL326" s="87"/>
      <c r="AM326" s="85"/>
      <c r="AN326" s="111"/>
      <c r="AO326" s="112">
        <v>0</v>
      </c>
      <c r="AP326" s="87"/>
      <c r="AQ326" s="85"/>
      <c r="AR326" s="111"/>
      <c r="AS326" s="112">
        <v>0</v>
      </c>
      <c r="AT326" s="87"/>
      <c r="AU326" s="85"/>
      <c r="AV326" s="111"/>
      <c r="AW326" s="112">
        <v>0</v>
      </c>
      <c r="AX326" s="87"/>
      <c r="AY326" s="85"/>
      <c r="AZ326" s="267">
        <f t="shared" si="22"/>
        <v>0</v>
      </c>
      <c r="BA326" s="88">
        <f t="shared" si="19"/>
        <v>0</v>
      </c>
      <c r="BC326">
        <f>IF($A326&lt;&gt;"",COUNTIF($BD$3:$BD326,$BD326),0)</f>
        <v>0</v>
      </c>
      <c r="BD326" t="str">
        <f>IF($A326&lt;&gt;"",VLOOKUP(TRUNC(MID($A326,1,2),0),Plano_Contas!$H$3:$J$103,2,TRUE),"")</f>
        <v/>
      </c>
      <c r="BE326" s="201" t="str">
        <f t="shared" si="20"/>
        <v/>
      </c>
      <c r="BF326" t="str">
        <f ca="1">IF($BT326&lt;&gt;"",SUMIF($BD$3:$BD$1004,"="&amp;$BD326,INDIRECT(ADDRESS(3,BF$2,1,1)):INDIRECT(ADDRESS(1004,BF$2,1,1))),"")</f>
        <v/>
      </c>
      <c r="BG326" t="str">
        <f ca="1">IF($BT326&lt;&gt;"",SUMIF($BD$3:$BD$1004,"="&amp;$BD326,INDIRECT(ADDRESS(3,BG$2,1,1)):INDIRECT(ADDRESS(1004,BG$2,1,1))),"")</f>
        <v/>
      </c>
      <c r="BH326" t="str">
        <f ca="1">IF($BT326&lt;&gt;"",SUMIF($BD$3:$BD$1004,"="&amp;$BD326,INDIRECT(ADDRESS(3,BH$2,1,1)):INDIRECT(ADDRESS(1004,BH$2,1,1))),"")</f>
        <v/>
      </c>
      <c r="BI326" t="str">
        <f ca="1">IF($BT326&lt;&gt;"",SUMIF($BD$3:$BD$1004,"="&amp;$BD326,INDIRECT(ADDRESS(3,BI$2,1,1)):INDIRECT(ADDRESS(1004,BI$2,1,1))),"")</f>
        <v/>
      </c>
      <c r="BJ326" t="str">
        <f ca="1">IF($BT326&lt;&gt;"",SUMIF($BD$3:$BD$1004,"="&amp;$BD326,INDIRECT(ADDRESS(3,BJ$2,1,1)):INDIRECT(ADDRESS(1004,BJ$2,1,1))),"")</f>
        <v/>
      </c>
      <c r="BK326" t="str">
        <f ca="1">IF($BT326&lt;&gt;"",SUMIF($BD$3:$BD$1004,"="&amp;$BD326,INDIRECT(ADDRESS(3,BK$2,1,1)):INDIRECT(ADDRESS(1004,BK$2,1,1))),"")</f>
        <v/>
      </c>
      <c r="BL326" t="str">
        <f ca="1">IF($BT326&lt;&gt;"",SUMIF($BD$3:$BD$1004,"="&amp;$BD326,INDIRECT(ADDRESS(3,BL$2,1,1)):INDIRECT(ADDRESS(1004,BL$2,1,1))),"")</f>
        <v/>
      </c>
      <c r="BM326" t="str">
        <f ca="1">IF($BT326&lt;&gt;"",SUMIF($BD$3:$BD$1004,"="&amp;$BD326,INDIRECT(ADDRESS(3,BM$2,1,1)):INDIRECT(ADDRESS(1004,BM$2,1,1))),"")</f>
        <v/>
      </c>
      <c r="BN326" t="str">
        <f ca="1">IF($BT326&lt;&gt;"",SUMIF($BD$3:$BD$1004,"="&amp;$BD326,INDIRECT(ADDRESS(3,BN$2,1,1)):INDIRECT(ADDRESS(1004,BN$2,1,1))),"")</f>
        <v/>
      </c>
      <c r="BO326" t="str">
        <f ca="1">IF($BT326&lt;&gt;"",SUMIF($BD$3:$BD$1004,"="&amp;$BD326,INDIRECT(ADDRESS(3,BO$2,1,1)):INDIRECT(ADDRESS(1004,BO$2,1,1))),"")</f>
        <v/>
      </c>
      <c r="BP326" t="str">
        <f ca="1">IF($BT326&lt;&gt;"",SUMIF($BD$3:$BD$1004,"="&amp;$BD326,INDIRECT(ADDRESS(3,BP$2,1,1)):INDIRECT(ADDRESS(1004,BP$2,1,1))),"")</f>
        <v/>
      </c>
      <c r="BQ326" t="str">
        <f ca="1">IF($BT326&lt;&gt;"",SUMIF($BD$3:$BD$1004,"="&amp;$BD326,INDIRECT(ADDRESS(3,BQ$2,1,1)):INDIRECT(ADDRESS(1004,BQ$2,1,1))),"")</f>
        <v/>
      </c>
      <c r="BR326" t="str">
        <f ca="1">IF($BT326&lt;&gt;"",SUMIF($BD$3:$BD$1004,"="&amp;$BD326,INDIRECT(ADDRESS(3,BR$2,1,1)):INDIRECT(ADDRESS(1004,BR$2,1,1))),"")</f>
        <v/>
      </c>
      <c r="BS326" t="str">
        <f>IF($A326&lt;&gt;"",VLOOKUP(TRUNC(MID($A326,1,2),0),Plano_Contas!$H$3:$J$103,3,TRUE),"")</f>
        <v/>
      </c>
      <c r="BT326" t="str">
        <f t="shared" si="21"/>
        <v/>
      </c>
      <c r="BV326">
        <f>Empresas!C326</f>
        <v>0</v>
      </c>
    </row>
    <row r="327" spans="1:74" ht="13.5" hidden="1" thickBot="1" x14ac:dyDescent="0.25">
      <c r="A327" s="89"/>
      <c r="B327" s="52" t="str">
        <f>IF($A327&lt;&gt;"",VLOOKUP(""&amp;$A327,Plano_Contas!$A$3:$F$1003,6,0),"")</f>
        <v/>
      </c>
      <c r="C327" s="91"/>
      <c r="D327" s="111"/>
      <c r="E327" s="112">
        <v>0</v>
      </c>
      <c r="F327" s="87"/>
      <c r="G327" s="85"/>
      <c r="H327" s="111"/>
      <c r="I327" s="112">
        <v>0</v>
      </c>
      <c r="J327" s="87"/>
      <c r="K327" s="85"/>
      <c r="L327" s="111"/>
      <c r="M327" s="112">
        <v>0</v>
      </c>
      <c r="N327" s="87"/>
      <c r="O327" s="85"/>
      <c r="P327" s="111"/>
      <c r="Q327" s="112">
        <v>0</v>
      </c>
      <c r="R327" s="87"/>
      <c r="S327" s="85"/>
      <c r="T327" s="111"/>
      <c r="U327" s="112">
        <v>0</v>
      </c>
      <c r="V327" s="87"/>
      <c r="W327" s="85"/>
      <c r="X327" s="111"/>
      <c r="Y327" s="112">
        <v>0</v>
      </c>
      <c r="Z327" s="87"/>
      <c r="AA327" s="85"/>
      <c r="AB327" s="111"/>
      <c r="AC327" s="112">
        <v>0</v>
      </c>
      <c r="AD327" s="87"/>
      <c r="AE327" s="85"/>
      <c r="AF327" s="111"/>
      <c r="AG327" s="112">
        <v>0</v>
      </c>
      <c r="AH327" s="87"/>
      <c r="AI327" s="85"/>
      <c r="AJ327" s="111"/>
      <c r="AK327" s="112">
        <v>0</v>
      </c>
      <c r="AL327" s="87"/>
      <c r="AM327" s="85"/>
      <c r="AN327" s="111"/>
      <c r="AO327" s="112">
        <v>0</v>
      </c>
      <c r="AP327" s="87"/>
      <c r="AQ327" s="85"/>
      <c r="AR327" s="111"/>
      <c r="AS327" s="112">
        <v>0</v>
      </c>
      <c r="AT327" s="87"/>
      <c r="AU327" s="85"/>
      <c r="AV327" s="111"/>
      <c r="AW327" s="112">
        <v>0</v>
      </c>
      <c r="AX327" s="87"/>
      <c r="AY327" s="85"/>
      <c r="AZ327" s="267">
        <f t="shared" si="22"/>
        <v>0</v>
      </c>
      <c r="BA327" s="88">
        <f t="shared" si="19"/>
        <v>0</v>
      </c>
      <c r="BC327">
        <f>IF($A327&lt;&gt;"",COUNTIF($BD$3:$BD327,$BD327),0)</f>
        <v>0</v>
      </c>
      <c r="BD327" t="str">
        <f>IF($A327&lt;&gt;"",VLOOKUP(TRUNC(MID($A327,1,2),0),Plano_Contas!$H$3:$J$103,2,TRUE),"")</f>
        <v/>
      </c>
      <c r="BE327" s="201" t="str">
        <f t="shared" si="20"/>
        <v/>
      </c>
      <c r="BF327" t="str">
        <f ca="1">IF($BT327&lt;&gt;"",SUMIF($BD$3:$BD$1004,"="&amp;$BD327,INDIRECT(ADDRESS(3,BF$2,1,1)):INDIRECT(ADDRESS(1004,BF$2,1,1))),"")</f>
        <v/>
      </c>
      <c r="BG327" t="str">
        <f ca="1">IF($BT327&lt;&gt;"",SUMIF($BD$3:$BD$1004,"="&amp;$BD327,INDIRECT(ADDRESS(3,BG$2,1,1)):INDIRECT(ADDRESS(1004,BG$2,1,1))),"")</f>
        <v/>
      </c>
      <c r="BH327" t="str">
        <f ca="1">IF($BT327&lt;&gt;"",SUMIF($BD$3:$BD$1004,"="&amp;$BD327,INDIRECT(ADDRESS(3,BH$2,1,1)):INDIRECT(ADDRESS(1004,BH$2,1,1))),"")</f>
        <v/>
      </c>
      <c r="BI327" t="str">
        <f ca="1">IF($BT327&lt;&gt;"",SUMIF($BD$3:$BD$1004,"="&amp;$BD327,INDIRECT(ADDRESS(3,BI$2,1,1)):INDIRECT(ADDRESS(1004,BI$2,1,1))),"")</f>
        <v/>
      </c>
      <c r="BJ327" t="str">
        <f ca="1">IF($BT327&lt;&gt;"",SUMIF($BD$3:$BD$1004,"="&amp;$BD327,INDIRECT(ADDRESS(3,BJ$2,1,1)):INDIRECT(ADDRESS(1004,BJ$2,1,1))),"")</f>
        <v/>
      </c>
      <c r="BK327" t="str">
        <f ca="1">IF($BT327&lt;&gt;"",SUMIF($BD$3:$BD$1004,"="&amp;$BD327,INDIRECT(ADDRESS(3,BK$2,1,1)):INDIRECT(ADDRESS(1004,BK$2,1,1))),"")</f>
        <v/>
      </c>
      <c r="BL327" t="str">
        <f ca="1">IF($BT327&lt;&gt;"",SUMIF($BD$3:$BD$1004,"="&amp;$BD327,INDIRECT(ADDRESS(3,BL$2,1,1)):INDIRECT(ADDRESS(1004,BL$2,1,1))),"")</f>
        <v/>
      </c>
      <c r="BM327" t="str">
        <f ca="1">IF($BT327&lt;&gt;"",SUMIF($BD$3:$BD$1004,"="&amp;$BD327,INDIRECT(ADDRESS(3,BM$2,1,1)):INDIRECT(ADDRESS(1004,BM$2,1,1))),"")</f>
        <v/>
      </c>
      <c r="BN327" t="str">
        <f ca="1">IF($BT327&lt;&gt;"",SUMIF($BD$3:$BD$1004,"="&amp;$BD327,INDIRECT(ADDRESS(3,BN$2,1,1)):INDIRECT(ADDRESS(1004,BN$2,1,1))),"")</f>
        <v/>
      </c>
      <c r="BO327" t="str">
        <f ca="1">IF($BT327&lt;&gt;"",SUMIF($BD$3:$BD$1004,"="&amp;$BD327,INDIRECT(ADDRESS(3,BO$2,1,1)):INDIRECT(ADDRESS(1004,BO$2,1,1))),"")</f>
        <v/>
      </c>
      <c r="BP327" t="str">
        <f ca="1">IF($BT327&lt;&gt;"",SUMIF($BD$3:$BD$1004,"="&amp;$BD327,INDIRECT(ADDRESS(3,BP$2,1,1)):INDIRECT(ADDRESS(1004,BP$2,1,1))),"")</f>
        <v/>
      </c>
      <c r="BQ327" t="str">
        <f ca="1">IF($BT327&lt;&gt;"",SUMIF($BD$3:$BD$1004,"="&amp;$BD327,INDIRECT(ADDRESS(3,BQ$2,1,1)):INDIRECT(ADDRESS(1004,BQ$2,1,1))),"")</f>
        <v/>
      </c>
      <c r="BR327" t="str">
        <f ca="1">IF($BT327&lt;&gt;"",SUMIF($BD$3:$BD$1004,"="&amp;$BD327,INDIRECT(ADDRESS(3,BR$2,1,1)):INDIRECT(ADDRESS(1004,BR$2,1,1))),"")</f>
        <v/>
      </c>
      <c r="BS327" t="str">
        <f>IF($A327&lt;&gt;"",VLOOKUP(TRUNC(MID($A327,1,2),0),Plano_Contas!$H$3:$J$103,3,TRUE),"")</f>
        <v/>
      </c>
      <c r="BT327" t="str">
        <f t="shared" si="21"/>
        <v/>
      </c>
      <c r="BV327">
        <f>Empresas!C327</f>
        <v>0</v>
      </c>
    </row>
    <row r="328" spans="1:74" ht="13.5" hidden="1" thickBot="1" x14ac:dyDescent="0.25">
      <c r="A328" s="89"/>
      <c r="B328" s="52" t="str">
        <f>IF($A328&lt;&gt;"",VLOOKUP(""&amp;$A328,Plano_Contas!$A$3:$F$1003,6,0),"")</f>
        <v/>
      </c>
      <c r="C328" s="91"/>
      <c r="D328" s="111"/>
      <c r="E328" s="112">
        <v>0</v>
      </c>
      <c r="F328" s="87"/>
      <c r="G328" s="85"/>
      <c r="H328" s="111"/>
      <c r="I328" s="112">
        <v>0</v>
      </c>
      <c r="J328" s="87"/>
      <c r="K328" s="85"/>
      <c r="L328" s="111"/>
      <c r="M328" s="112">
        <v>0</v>
      </c>
      <c r="N328" s="87"/>
      <c r="O328" s="85"/>
      <c r="P328" s="111"/>
      <c r="Q328" s="112">
        <v>0</v>
      </c>
      <c r="R328" s="87"/>
      <c r="S328" s="85"/>
      <c r="T328" s="111"/>
      <c r="U328" s="112">
        <v>0</v>
      </c>
      <c r="V328" s="87"/>
      <c r="W328" s="85"/>
      <c r="X328" s="111"/>
      <c r="Y328" s="112">
        <v>0</v>
      </c>
      <c r="Z328" s="87"/>
      <c r="AA328" s="85"/>
      <c r="AB328" s="111"/>
      <c r="AC328" s="112">
        <v>0</v>
      </c>
      <c r="AD328" s="87"/>
      <c r="AE328" s="85"/>
      <c r="AF328" s="111"/>
      <c r="AG328" s="112">
        <v>0</v>
      </c>
      <c r="AH328" s="87"/>
      <c r="AI328" s="85"/>
      <c r="AJ328" s="111"/>
      <c r="AK328" s="112">
        <v>0</v>
      </c>
      <c r="AL328" s="87"/>
      <c r="AM328" s="85"/>
      <c r="AN328" s="111"/>
      <c r="AO328" s="112">
        <v>0</v>
      </c>
      <c r="AP328" s="87"/>
      <c r="AQ328" s="85"/>
      <c r="AR328" s="111"/>
      <c r="AS328" s="112">
        <v>0</v>
      </c>
      <c r="AT328" s="87"/>
      <c r="AU328" s="85"/>
      <c r="AV328" s="111"/>
      <c r="AW328" s="112">
        <v>0</v>
      </c>
      <c r="AX328" s="87"/>
      <c r="AY328" s="85"/>
      <c r="AZ328" s="267">
        <f t="shared" si="22"/>
        <v>0</v>
      </c>
      <c r="BA328" s="88">
        <f t="shared" si="19"/>
        <v>0</v>
      </c>
      <c r="BC328">
        <f>IF($A328&lt;&gt;"",COUNTIF($BD$3:$BD328,$BD328),0)</f>
        <v>0</v>
      </c>
      <c r="BD328" t="str">
        <f>IF($A328&lt;&gt;"",VLOOKUP(TRUNC(MID($A328,1,2),0),Plano_Contas!$H$3:$J$103,2,TRUE),"")</f>
        <v/>
      </c>
      <c r="BE328" s="201" t="str">
        <f t="shared" si="20"/>
        <v/>
      </c>
      <c r="BF328" t="str">
        <f ca="1">IF($BT328&lt;&gt;"",SUMIF($BD$3:$BD$1004,"="&amp;$BD328,INDIRECT(ADDRESS(3,BF$2,1,1)):INDIRECT(ADDRESS(1004,BF$2,1,1))),"")</f>
        <v/>
      </c>
      <c r="BG328" t="str">
        <f ca="1">IF($BT328&lt;&gt;"",SUMIF($BD$3:$BD$1004,"="&amp;$BD328,INDIRECT(ADDRESS(3,BG$2,1,1)):INDIRECT(ADDRESS(1004,BG$2,1,1))),"")</f>
        <v/>
      </c>
      <c r="BH328" t="str">
        <f ca="1">IF($BT328&lt;&gt;"",SUMIF($BD$3:$BD$1004,"="&amp;$BD328,INDIRECT(ADDRESS(3,BH$2,1,1)):INDIRECT(ADDRESS(1004,BH$2,1,1))),"")</f>
        <v/>
      </c>
      <c r="BI328" t="str">
        <f ca="1">IF($BT328&lt;&gt;"",SUMIF($BD$3:$BD$1004,"="&amp;$BD328,INDIRECT(ADDRESS(3,BI$2,1,1)):INDIRECT(ADDRESS(1004,BI$2,1,1))),"")</f>
        <v/>
      </c>
      <c r="BJ328" t="str">
        <f ca="1">IF($BT328&lt;&gt;"",SUMIF($BD$3:$BD$1004,"="&amp;$BD328,INDIRECT(ADDRESS(3,BJ$2,1,1)):INDIRECT(ADDRESS(1004,BJ$2,1,1))),"")</f>
        <v/>
      </c>
      <c r="BK328" t="str">
        <f ca="1">IF($BT328&lt;&gt;"",SUMIF($BD$3:$BD$1004,"="&amp;$BD328,INDIRECT(ADDRESS(3,BK$2,1,1)):INDIRECT(ADDRESS(1004,BK$2,1,1))),"")</f>
        <v/>
      </c>
      <c r="BL328" t="str">
        <f ca="1">IF($BT328&lt;&gt;"",SUMIF($BD$3:$BD$1004,"="&amp;$BD328,INDIRECT(ADDRESS(3,BL$2,1,1)):INDIRECT(ADDRESS(1004,BL$2,1,1))),"")</f>
        <v/>
      </c>
      <c r="BM328" t="str">
        <f ca="1">IF($BT328&lt;&gt;"",SUMIF($BD$3:$BD$1004,"="&amp;$BD328,INDIRECT(ADDRESS(3,BM$2,1,1)):INDIRECT(ADDRESS(1004,BM$2,1,1))),"")</f>
        <v/>
      </c>
      <c r="BN328" t="str">
        <f ca="1">IF($BT328&lt;&gt;"",SUMIF($BD$3:$BD$1004,"="&amp;$BD328,INDIRECT(ADDRESS(3,BN$2,1,1)):INDIRECT(ADDRESS(1004,BN$2,1,1))),"")</f>
        <v/>
      </c>
      <c r="BO328" t="str">
        <f ca="1">IF($BT328&lt;&gt;"",SUMIF($BD$3:$BD$1004,"="&amp;$BD328,INDIRECT(ADDRESS(3,BO$2,1,1)):INDIRECT(ADDRESS(1004,BO$2,1,1))),"")</f>
        <v/>
      </c>
      <c r="BP328" t="str">
        <f ca="1">IF($BT328&lt;&gt;"",SUMIF($BD$3:$BD$1004,"="&amp;$BD328,INDIRECT(ADDRESS(3,BP$2,1,1)):INDIRECT(ADDRESS(1004,BP$2,1,1))),"")</f>
        <v/>
      </c>
      <c r="BQ328" t="str">
        <f ca="1">IF($BT328&lt;&gt;"",SUMIF($BD$3:$BD$1004,"="&amp;$BD328,INDIRECT(ADDRESS(3,BQ$2,1,1)):INDIRECT(ADDRESS(1004,BQ$2,1,1))),"")</f>
        <v/>
      </c>
      <c r="BR328" t="str">
        <f ca="1">IF($BT328&lt;&gt;"",SUMIF($BD$3:$BD$1004,"="&amp;$BD328,INDIRECT(ADDRESS(3,BR$2,1,1)):INDIRECT(ADDRESS(1004,BR$2,1,1))),"")</f>
        <v/>
      </c>
      <c r="BS328" t="str">
        <f>IF($A328&lt;&gt;"",VLOOKUP(TRUNC(MID($A328,1,2),0),Plano_Contas!$H$3:$J$103,3,TRUE),"")</f>
        <v/>
      </c>
      <c r="BT328" t="str">
        <f t="shared" si="21"/>
        <v/>
      </c>
      <c r="BV328">
        <f>Empresas!C328</f>
        <v>0</v>
      </c>
    </row>
    <row r="329" spans="1:74" ht="13.5" hidden="1" thickBot="1" x14ac:dyDescent="0.25">
      <c r="A329" s="89"/>
      <c r="B329" s="52" t="str">
        <f>IF($A329&lt;&gt;"",VLOOKUP(""&amp;$A329,Plano_Contas!$A$3:$F$1003,6,0),"")</f>
        <v/>
      </c>
      <c r="C329" s="91"/>
      <c r="D329" s="111"/>
      <c r="E329" s="112">
        <v>0</v>
      </c>
      <c r="F329" s="87"/>
      <c r="G329" s="85"/>
      <c r="H329" s="111"/>
      <c r="I329" s="112">
        <v>0</v>
      </c>
      <c r="J329" s="87"/>
      <c r="K329" s="85"/>
      <c r="L329" s="111"/>
      <c r="M329" s="112">
        <v>0</v>
      </c>
      <c r="N329" s="87"/>
      <c r="O329" s="85"/>
      <c r="P329" s="111"/>
      <c r="Q329" s="112">
        <v>0</v>
      </c>
      <c r="R329" s="87"/>
      <c r="S329" s="85"/>
      <c r="T329" s="111"/>
      <c r="U329" s="112">
        <v>0</v>
      </c>
      <c r="V329" s="87"/>
      <c r="W329" s="85"/>
      <c r="X329" s="111"/>
      <c r="Y329" s="112">
        <v>0</v>
      </c>
      <c r="Z329" s="87"/>
      <c r="AA329" s="85"/>
      <c r="AB329" s="111"/>
      <c r="AC329" s="112">
        <v>0</v>
      </c>
      <c r="AD329" s="87"/>
      <c r="AE329" s="85"/>
      <c r="AF329" s="111"/>
      <c r="AG329" s="112">
        <v>0</v>
      </c>
      <c r="AH329" s="87"/>
      <c r="AI329" s="85"/>
      <c r="AJ329" s="111"/>
      <c r="AK329" s="112">
        <v>0</v>
      </c>
      <c r="AL329" s="87"/>
      <c r="AM329" s="85"/>
      <c r="AN329" s="111"/>
      <c r="AO329" s="112">
        <v>0</v>
      </c>
      <c r="AP329" s="87"/>
      <c r="AQ329" s="85"/>
      <c r="AR329" s="111"/>
      <c r="AS329" s="112">
        <v>0</v>
      </c>
      <c r="AT329" s="87"/>
      <c r="AU329" s="85"/>
      <c r="AV329" s="111"/>
      <c r="AW329" s="112">
        <v>0</v>
      </c>
      <c r="AX329" s="87"/>
      <c r="AY329" s="85"/>
      <c r="AZ329" s="267">
        <f t="shared" si="22"/>
        <v>0</v>
      </c>
      <c r="BA329" s="88">
        <f t="shared" si="19"/>
        <v>0</v>
      </c>
      <c r="BC329">
        <f>IF($A329&lt;&gt;"",COUNTIF($BD$3:$BD329,$BD329),0)</f>
        <v>0</v>
      </c>
      <c r="BD329" t="str">
        <f>IF($A329&lt;&gt;"",VLOOKUP(TRUNC(MID($A329,1,2),0),Plano_Contas!$H$3:$J$103,2,TRUE),"")</f>
        <v/>
      </c>
      <c r="BE329" s="201" t="str">
        <f t="shared" si="20"/>
        <v/>
      </c>
      <c r="BF329" t="str">
        <f ca="1">IF($BT329&lt;&gt;"",SUMIF($BD$3:$BD$1004,"="&amp;$BD329,INDIRECT(ADDRESS(3,BF$2,1,1)):INDIRECT(ADDRESS(1004,BF$2,1,1))),"")</f>
        <v/>
      </c>
      <c r="BG329" t="str">
        <f ca="1">IF($BT329&lt;&gt;"",SUMIF($BD$3:$BD$1004,"="&amp;$BD329,INDIRECT(ADDRESS(3,BG$2,1,1)):INDIRECT(ADDRESS(1004,BG$2,1,1))),"")</f>
        <v/>
      </c>
      <c r="BH329" t="str">
        <f ca="1">IF($BT329&lt;&gt;"",SUMIF($BD$3:$BD$1004,"="&amp;$BD329,INDIRECT(ADDRESS(3,BH$2,1,1)):INDIRECT(ADDRESS(1004,BH$2,1,1))),"")</f>
        <v/>
      </c>
      <c r="BI329" t="str">
        <f ca="1">IF($BT329&lt;&gt;"",SUMIF($BD$3:$BD$1004,"="&amp;$BD329,INDIRECT(ADDRESS(3,BI$2,1,1)):INDIRECT(ADDRESS(1004,BI$2,1,1))),"")</f>
        <v/>
      </c>
      <c r="BJ329" t="str">
        <f ca="1">IF($BT329&lt;&gt;"",SUMIF($BD$3:$BD$1004,"="&amp;$BD329,INDIRECT(ADDRESS(3,BJ$2,1,1)):INDIRECT(ADDRESS(1004,BJ$2,1,1))),"")</f>
        <v/>
      </c>
      <c r="BK329" t="str">
        <f ca="1">IF($BT329&lt;&gt;"",SUMIF($BD$3:$BD$1004,"="&amp;$BD329,INDIRECT(ADDRESS(3,BK$2,1,1)):INDIRECT(ADDRESS(1004,BK$2,1,1))),"")</f>
        <v/>
      </c>
      <c r="BL329" t="str">
        <f ca="1">IF($BT329&lt;&gt;"",SUMIF($BD$3:$BD$1004,"="&amp;$BD329,INDIRECT(ADDRESS(3,BL$2,1,1)):INDIRECT(ADDRESS(1004,BL$2,1,1))),"")</f>
        <v/>
      </c>
      <c r="BM329" t="str">
        <f ca="1">IF($BT329&lt;&gt;"",SUMIF($BD$3:$BD$1004,"="&amp;$BD329,INDIRECT(ADDRESS(3,BM$2,1,1)):INDIRECT(ADDRESS(1004,BM$2,1,1))),"")</f>
        <v/>
      </c>
      <c r="BN329" t="str">
        <f ca="1">IF($BT329&lt;&gt;"",SUMIF($BD$3:$BD$1004,"="&amp;$BD329,INDIRECT(ADDRESS(3,BN$2,1,1)):INDIRECT(ADDRESS(1004,BN$2,1,1))),"")</f>
        <v/>
      </c>
      <c r="BO329" t="str">
        <f ca="1">IF($BT329&lt;&gt;"",SUMIF($BD$3:$BD$1004,"="&amp;$BD329,INDIRECT(ADDRESS(3,BO$2,1,1)):INDIRECT(ADDRESS(1004,BO$2,1,1))),"")</f>
        <v/>
      </c>
      <c r="BP329" t="str">
        <f ca="1">IF($BT329&lt;&gt;"",SUMIF($BD$3:$BD$1004,"="&amp;$BD329,INDIRECT(ADDRESS(3,BP$2,1,1)):INDIRECT(ADDRESS(1004,BP$2,1,1))),"")</f>
        <v/>
      </c>
      <c r="BQ329" t="str">
        <f ca="1">IF($BT329&lt;&gt;"",SUMIF($BD$3:$BD$1004,"="&amp;$BD329,INDIRECT(ADDRESS(3,BQ$2,1,1)):INDIRECT(ADDRESS(1004,BQ$2,1,1))),"")</f>
        <v/>
      </c>
      <c r="BR329" t="str">
        <f ca="1">IF($BT329&lt;&gt;"",SUMIF($BD$3:$BD$1004,"="&amp;$BD329,INDIRECT(ADDRESS(3,BR$2,1,1)):INDIRECT(ADDRESS(1004,BR$2,1,1))),"")</f>
        <v/>
      </c>
      <c r="BS329" t="str">
        <f>IF($A329&lt;&gt;"",VLOOKUP(TRUNC(MID($A329,1,2),0),Plano_Contas!$H$3:$J$103,3,TRUE),"")</f>
        <v/>
      </c>
      <c r="BT329" t="str">
        <f t="shared" si="21"/>
        <v/>
      </c>
      <c r="BV329">
        <f>Empresas!C329</f>
        <v>0</v>
      </c>
    </row>
    <row r="330" spans="1:74" ht="13.5" hidden="1" thickBot="1" x14ac:dyDescent="0.25">
      <c r="A330" s="89"/>
      <c r="B330" s="52" t="str">
        <f>IF($A330&lt;&gt;"",VLOOKUP(""&amp;$A330,Plano_Contas!$A$3:$F$1003,6,0),"")</f>
        <v/>
      </c>
      <c r="C330" s="91"/>
      <c r="D330" s="111"/>
      <c r="E330" s="112">
        <v>0</v>
      </c>
      <c r="F330" s="87"/>
      <c r="G330" s="85"/>
      <c r="H330" s="111"/>
      <c r="I330" s="112">
        <v>0</v>
      </c>
      <c r="J330" s="87"/>
      <c r="K330" s="85"/>
      <c r="L330" s="111"/>
      <c r="M330" s="112">
        <v>0</v>
      </c>
      <c r="N330" s="87"/>
      <c r="O330" s="85"/>
      <c r="P330" s="111"/>
      <c r="Q330" s="112">
        <v>0</v>
      </c>
      <c r="R330" s="87"/>
      <c r="S330" s="85"/>
      <c r="T330" s="111"/>
      <c r="U330" s="112">
        <v>0</v>
      </c>
      <c r="V330" s="87"/>
      <c r="W330" s="85"/>
      <c r="X330" s="111"/>
      <c r="Y330" s="112">
        <v>0</v>
      </c>
      <c r="Z330" s="87"/>
      <c r="AA330" s="85"/>
      <c r="AB330" s="111"/>
      <c r="AC330" s="112">
        <v>0</v>
      </c>
      <c r="AD330" s="87"/>
      <c r="AE330" s="85"/>
      <c r="AF330" s="111"/>
      <c r="AG330" s="112">
        <v>0</v>
      </c>
      <c r="AH330" s="87"/>
      <c r="AI330" s="85"/>
      <c r="AJ330" s="111"/>
      <c r="AK330" s="112">
        <v>0</v>
      </c>
      <c r="AL330" s="87"/>
      <c r="AM330" s="85"/>
      <c r="AN330" s="111"/>
      <c r="AO330" s="112">
        <v>0</v>
      </c>
      <c r="AP330" s="87"/>
      <c r="AQ330" s="85"/>
      <c r="AR330" s="111"/>
      <c r="AS330" s="112">
        <v>0</v>
      </c>
      <c r="AT330" s="87"/>
      <c r="AU330" s="85"/>
      <c r="AV330" s="111"/>
      <c r="AW330" s="112">
        <v>0</v>
      </c>
      <c r="AX330" s="87"/>
      <c r="AY330" s="85"/>
      <c r="AZ330" s="267">
        <f t="shared" si="22"/>
        <v>0</v>
      </c>
      <c r="BA330" s="88">
        <f t="shared" si="19"/>
        <v>0</v>
      </c>
      <c r="BC330">
        <f>IF($A330&lt;&gt;"",COUNTIF($BD$3:$BD330,$BD330),0)</f>
        <v>0</v>
      </c>
      <c r="BD330" t="str">
        <f>IF($A330&lt;&gt;"",VLOOKUP(TRUNC(MID($A330,1,2),0),Plano_Contas!$H$3:$J$103,2,TRUE),"")</f>
        <v/>
      </c>
      <c r="BE330" s="201" t="str">
        <f t="shared" si="20"/>
        <v/>
      </c>
      <c r="BF330" t="str">
        <f ca="1">IF($BT330&lt;&gt;"",SUMIF($BD$3:$BD$1004,"="&amp;$BD330,INDIRECT(ADDRESS(3,BF$2,1,1)):INDIRECT(ADDRESS(1004,BF$2,1,1))),"")</f>
        <v/>
      </c>
      <c r="BG330" t="str">
        <f ca="1">IF($BT330&lt;&gt;"",SUMIF($BD$3:$BD$1004,"="&amp;$BD330,INDIRECT(ADDRESS(3,BG$2,1,1)):INDIRECT(ADDRESS(1004,BG$2,1,1))),"")</f>
        <v/>
      </c>
      <c r="BH330" t="str">
        <f ca="1">IF($BT330&lt;&gt;"",SUMIF($BD$3:$BD$1004,"="&amp;$BD330,INDIRECT(ADDRESS(3,BH$2,1,1)):INDIRECT(ADDRESS(1004,BH$2,1,1))),"")</f>
        <v/>
      </c>
      <c r="BI330" t="str">
        <f ca="1">IF($BT330&lt;&gt;"",SUMIF($BD$3:$BD$1004,"="&amp;$BD330,INDIRECT(ADDRESS(3,BI$2,1,1)):INDIRECT(ADDRESS(1004,BI$2,1,1))),"")</f>
        <v/>
      </c>
      <c r="BJ330" t="str">
        <f ca="1">IF($BT330&lt;&gt;"",SUMIF($BD$3:$BD$1004,"="&amp;$BD330,INDIRECT(ADDRESS(3,BJ$2,1,1)):INDIRECT(ADDRESS(1004,BJ$2,1,1))),"")</f>
        <v/>
      </c>
      <c r="BK330" t="str">
        <f ca="1">IF($BT330&lt;&gt;"",SUMIF($BD$3:$BD$1004,"="&amp;$BD330,INDIRECT(ADDRESS(3,BK$2,1,1)):INDIRECT(ADDRESS(1004,BK$2,1,1))),"")</f>
        <v/>
      </c>
      <c r="BL330" t="str">
        <f ca="1">IF($BT330&lt;&gt;"",SUMIF($BD$3:$BD$1004,"="&amp;$BD330,INDIRECT(ADDRESS(3,BL$2,1,1)):INDIRECT(ADDRESS(1004,BL$2,1,1))),"")</f>
        <v/>
      </c>
      <c r="BM330" t="str">
        <f ca="1">IF($BT330&lt;&gt;"",SUMIF($BD$3:$BD$1004,"="&amp;$BD330,INDIRECT(ADDRESS(3,BM$2,1,1)):INDIRECT(ADDRESS(1004,BM$2,1,1))),"")</f>
        <v/>
      </c>
      <c r="BN330" t="str">
        <f ca="1">IF($BT330&lt;&gt;"",SUMIF($BD$3:$BD$1004,"="&amp;$BD330,INDIRECT(ADDRESS(3,BN$2,1,1)):INDIRECT(ADDRESS(1004,BN$2,1,1))),"")</f>
        <v/>
      </c>
      <c r="BO330" t="str">
        <f ca="1">IF($BT330&lt;&gt;"",SUMIF($BD$3:$BD$1004,"="&amp;$BD330,INDIRECT(ADDRESS(3,BO$2,1,1)):INDIRECT(ADDRESS(1004,BO$2,1,1))),"")</f>
        <v/>
      </c>
      <c r="BP330" t="str">
        <f ca="1">IF($BT330&lt;&gt;"",SUMIF($BD$3:$BD$1004,"="&amp;$BD330,INDIRECT(ADDRESS(3,BP$2,1,1)):INDIRECT(ADDRESS(1004,BP$2,1,1))),"")</f>
        <v/>
      </c>
      <c r="BQ330" t="str">
        <f ca="1">IF($BT330&lt;&gt;"",SUMIF($BD$3:$BD$1004,"="&amp;$BD330,INDIRECT(ADDRESS(3,BQ$2,1,1)):INDIRECT(ADDRESS(1004,BQ$2,1,1))),"")</f>
        <v/>
      </c>
      <c r="BR330" t="str">
        <f ca="1">IF($BT330&lt;&gt;"",SUMIF($BD$3:$BD$1004,"="&amp;$BD330,INDIRECT(ADDRESS(3,BR$2,1,1)):INDIRECT(ADDRESS(1004,BR$2,1,1))),"")</f>
        <v/>
      </c>
      <c r="BS330" t="str">
        <f>IF($A330&lt;&gt;"",VLOOKUP(TRUNC(MID($A330,1,2),0),Plano_Contas!$H$3:$J$103,3,TRUE),"")</f>
        <v/>
      </c>
      <c r="BT330" t="str">
        <f t="shared" si="21"/>
        <v/>
      </c>
      <c r="BV330">
        <f>Empresas!C330</f>
        <v>0</v>
      </c>
    </row>
    <row r="331" spans="1:74" ht="13.5" hidden="1" thickBot="1" x14ac:dyDescent="0.25">
      <c r="A331" s="89"/>
      <c r="B331" s="52" t="str">
        <f>IF($A331&lt;&gt;"",VLOOKUP(""&amp;$A331,Plano_Contas!$A$3:$F$1003,6,0),"")</f>
        <v/>
      </c>
      <c r="C331" s="91"/>
      <c r="D331" s="111"/>
      <c r="E331" s="112">
        <v>0</v>
      </c>
      <c r="F331" s="87"/>
      <c r="G331" s="85"/>
      <c r="H331" s="111"/>
      <c r="I331" s="112">
        <v>0</v>
      </c>
      <c r="J331" s="87"/>
      <c r="K331" s="85"/>
      <c r="L331" s="111"/>
      <c r="M331" s="112">
        <v>0</v>
      </c>
      <c r="N331" s="87"/>
      <c r="O331" s="85"/>
      <c r="P331" s="111"/>
      <c r="Q331" s="112">
        <v>0</v>
      </c>
      <c r="R331" s="87"/>
      <c r="S331" s="85"/>
      <c r="T331" s="111"/>
      <c r="U331" s="112">
        <v>0</v>
      </c>
      <c r="V331" s="87"/>
      <c r="W331" s="85"/>
      <c r="X331" s="111"/>
      <c r="Y331" s="112">
        <v>0</v>
      </c>
      <c r="Z331" s="87"/>
      <c r="AA331" s="85"/>
      <c r="AB331" s="111"/>
      <c r="AC331" s="112">
        <v>0</v>
      </c>
      <c r="AD331" s="87"/>
      <c r="AE331" s="85"/>
      <c r="AF331" s="111"/>
      <c r="AG331" s="112">
        <v>0</v>
      </c>
      <c r="AH331" s="87"/>
      <c r="AI331" s="85"/>
      <c r="AJ331" s="111"/>
      <c r="AK331" s="112">
        <v>0</v>
      </c>
      <c r="AL331" s="87"/>
      <c r="AM331" s="85"/>
      <c r="AN331" s="111"/>
      <c r="AO331" s="112">
        <v>0</v>
      </c>
      <c r="AP331" s="87"/>
      <c r="AQ331" s="85"/>
      <c r="AR331" s="111"/>
      <c r="AS331" s="112">
        <v>0</v>
      </c>
      <c r="AT331" s="87"/>
      <c r="AU331" s="85"/>
      <c r="AV331" s="111"/>
      <c r="AW331" s="112">
        <v>0</v>
      </c>
      <c r="AX331" s="87"/>
      <c r="AY331" s="85"/>
      <c r="AZ331" s="267">
        <f t="shared" si="22"/>
        <v>0</v>
      </c>
      <c r="BA331" s="88">
        <f t="shared" si="19"/>
        <v>0</v>
      </c>
      <c r="BC331">
        <f>IF($A331&lt;&gt;"",COUNTIF($BD$3:$BD331,$BD331),0)</f>
        <v>0</v>
      </c>
      <c r="BD331" t="str">
        <f>IF($A331&lt;&gt;"",VLOOKUP(TRUNC(MID($A331,1,2),0),Plano_Contas!$H$3:$J$103,2,TRUE),"")</f>
        <v/>
      </c>
      <c r="BE331" s="201" t="str">
        <f t="shared" si="20"/>
        <v/>
      </c>
      <c r="BF331" t="str">
        <f ca="1">IF($BT331&lt;&gt;"",SUMIF($BD$3:$BD$1004,"="&amp;$BD331,INDIRECT(ADDRESS(3,BF$2,1,1)):INDIRECT(ADDRESS(1004,BF$2,1,1))),"")</f>
        <v/>
      </c>
      <c r="BG331" t="str">
        <f ca="1">IF($BT331&lt;&gt;"",SUMIF($BD$3:$BD$1004,"="&amp;$BD331,INDIRECT(ADDRESS(3,BG$2,1,1)):INDIRECT(ADDRESS(1004,BG$2,1,1))),"")</f>
        <v/>
      </c>
      <c r="BH331" t="str">
        <f ca="1">IF($BT331&lt;&gt;"",SUMIF($BD$3:$BD$1004,"="&amp;$BD331,INDIRECT(ADDRESS(3,BH$2,1,1)):INDIRECT(ADDRESS(1004,BH$2,1,1))),"")</f>
        <v/>
      </c>
      <c r="BI331" t="str">
        <f ca="1">IF($BT331&lt;&gt;"",SUMIF($BD$3:$BD$1004,"="&amp;$BD331,INDIRECT(ADDRESS(3,BI$2,1,1)):INDIRECT(ADDRESS(1004,BI$2,1,1))),"")</f>
        <v/>
      </c>
      <c r="BJ331" t="str">
        <f ca="1">IF($BT331&lt;&gt;"",SUMIF($BD$3:$BD$1004,"="&amp;$BD331,INDIRECT(ADDRESS(3,BJ$2,1,1)):INDIRECT(ADDRESS(1004,BJ$2,1,1))),"")</f>
        <v/>
      </c>
      <c r="BK331" t="str">
        <f ca="1">IF($BT331&lt;&gt;"",SUMIF($BD$3:$BD$1004,"="&amp;$BD331,INDIRECT(ADDRESS(3,BK$2,1,1)):INDIRECT(ADDRESS(1004,BK$2,1,1))),"")</f>
        <v/>
      </c>
      <c r="BL331" t="str">
        <f ca="1">IF($BT331&lt;&gt;"",SUMIF($BD$3:$BD$1004,"="&amp;$BD331,INDIRECT(ADDRESS(3,BL$2,1,1)):INDIRECT(ADDRESS(1004,BL$2,1,1))),"")</f>
        <v/>
      </c>
      <c r="BM331" t="str">
        <f ca="1">IF($BT331&lt;&gt;"",SUMIF($BD$3:$BD$1004,"="&amp;$BD331,INDIRECT(ADDRESS(3,BM$2,1,1)):INDIRECT(ADDRESS(1004,BM$2,1,1))),"")</f>
        <v/>
      </c>
      <c r="BN331" t="str">
        <f ca="1">IF($BT331&lt;&gt;"",SUMIF($BD$3:$BD$1004,"="&amp;$BD331,INDIRECT(ADDRESS(3,BN$2,1,1)):INDIRECT(ADDRESS(1004,BN$2,1,1))),"")</f>
        <v/>
      </c>
      <c r="BO331" t="str">
        <f ca="1">IF($BT331&lt;&gt;"",SUMIF($BD$3:$BD$1004,"="&amp;$BD331,INDIRECT(ADDRESS(3,BO$2,1,1)):INDIRECT(ADDRESS(1004,BO$2,1,1))),"")</f>
        <v/>
      </c>
      <c r="BP331" t="str">
        <f ca="1">IF($BT331&lt;&gt;"",SUMIF($BD$3:$BD$1004,"="&amp;$BD331,INDIRECT(ADDRESS(3,BP$2,1,1)):INDIRECT(ADDRESS(1004,BP$2,1,1))),"")</f>
        <v/>
      </c>
      <c r="BQ331" t="str">
        <f ca="1">IF($BT331&lt;&gt;"",SUMIF($BD$3:$BD$1004,"="&amp;$BD331,INDIRECT(ADDRESS(3,BQ$2,1,1)):INDIRECT(ADDRESS(1004,BQ$2,1,1))),"")</f>
        <v/>
      </c>
      <c r="BR331" t="str">
        <f ca="1">IF($BT331&lt;&gt;"",SUMIF($BD$3:$BD$1004,"="&amp;$BD331,INDIRECT(ADDRESS(3,BR$2,1,1)):INDIRECT(ADDRESS(1004,BR$2,1,1))),"")</f>
        <v/>
      </c>
      <c r="BS331" t="str">
        <f>IF($A331&lt;&gt;"",VLOOKUP(TRUNC(MID($A331,1,2),0),Plano_Contas!$H$3:$J$103,3,TRUE),"")</f>
        <v/>
      </c>
      <c r="BT331" t="str">
        <f t="shared" si="21"/>
        <v/>
      </c>
      <c r="BV331">
        <f>Empresas!C331</f>
        <v>0</v>
      </c>
    </row>
    <row r="332" spans="1:74" ht="13.5" hidden="1" thickBot="1" x14ac:dyDescent="0.25">
      <c r="A332" s="89"/>
      <c r="B332" s="52" t="str">
        <f>IF($A332&lt;&gt;"",VLOOKUP(""&amp;$A332,Plano_Contas!$A$3:$F$1003,6,0),"")</f>
        <v/>
      </c>
      <c r="C332" s="91"/>
      <c r="D332" s="111"/>
      <c r="E332" s="112">
        <v>0</v>
      </c>
      <c r="F332" s="87"/>
      <c r="G332" s="85"/>
      <c r="H332" s="111"/>
      <c r="I332" s="112">
        <v>0</v>
      </c>
      <c r="J332" s="87"/>
      <c r="K332" s="85"/>
      <c r="L332" s="111"/>
      <c r="M332" s="112">
        <v>0</v>
      </c>
      <c r="N332" s="87"/>
      <c r="O332" s="85"/>
      <c r="P332" s="111"/>
      <c r="Q332" s="112">
        <v>0</v>
      </c>
      <c r="R332" s="87"/>
      <c r="S332" s="85"/>
      <c r="T332" s="111"/>
      <c r="U332" s="112">
        <v>0</v>
      </c>
      <c r="V332" s="87"/>
      <c r="W332" s="85"/>
      <c r="X332" s="111"/>
      <c r="Y332" s="112">
        <v>0</v>
      </c>
      <c r="Z332" s="87"/>
      <c r="AA332" s="85"/>
      <c r="AB332" s="111"/>
      <c r="AC332" s="112">
        <v>0</v>
      </c>
      <c r="AD332" s="87"/>
      <c r="AE332" s="85"/>
      <c r="AF332" s="111"/>
      <c r="AG332" s="112">
        <v>0</v>
      </c>
      <c r="AH332" s="87"/>
      <c r="AI332" s="85"/>
      <c r="AJ332" s="111"/>
      <c r="AK332" s="112">
        <v>0</v>
      </c>
      <c r="AL332" s="87"/>
      <c r="AM332" s="85"/>
      <c r="AN332" s="111"/>
      <c r="AO332" s="112">
        <v>0</v>
      </c>
      <c r="AP332" s="87"/>
      <c r="AQ332" s="85"/>
      <c r="AR332" s="111"/>
      <c r="AS332" s="112">
        <v>0</v>
      </c>
      <c r="AT332" s="87"/>
      <c r="AU332" s="85"/>
      <c r="AV332" s="111"/>
      <c r="AW332" s="112">
        <v>0</v>
      </c>
      <c r="AX332" s="87"/>
      <c r="AY332" s="85"/>
      <c r="AZ332" s="267">
        <f t="shared" si="22"/>
        <v>0</v>
      </c>
      <c r="BA332" s="88">
        <f t="shared" si="19"/>
        <v>0</v>
      </c>
      <c r="BC332">
        <f>IF($A332&lt;&gt;"",COUNTIF($BD$3:$BD332,$BD332),0)</f>
        <v>0</v>
      </c>
      <c r="BD332" t="str">
        <f>IF($A332&lt;&gt;"",VLOOKUP(TRUNC(MID($A332,1,2),0),Plano_Contas!$H$3:$J$103,2,TRUE),"")</f>
        <v/>
      </c>
      <c r="BE332" s="201" t="str">
        <f t="shared" si="20"/>
        <v/>
      </c>
      <c r="BF332" t="str">
        <f ca="1">IF($BT332&lt;&gt;"",SUMIF($BD$3:$BD$1004,"="&amp;$BD332,INDIRECT(ADDRESS(3,BF$2,1,1)):INDIRECT(ADDRESS(1004,BF$2,1,1))),"")</f>
        <v/>
      </c>
      <c r="BG332" t="str">
        <f ca="1">IF($BT332&lt;&gt;"",SUMIF($BD$3:$BD$1004,"="&amp;$BD332,INDIRECT(ADDRESS(3,BG$2,1,1)):INDIRECT(ADDRESS(1004,BG$2,1,1))),"")</f>
        <v/>
      </c>
      <c r="BH332" t="str">
        <f ca="1">IF($BT332&lt;&gt;"",SUMIF($BD$3:$BD$1004,"="&amp;$BD332,INDIRECT(ADDRESS(3,BH$2,1,1)):INDIRECT(ADDRESS(1004,BH$2,1,1))),"")</f>
        <v/>
      </c>
      <c r="BI332" t="str">
        <f ca="1">IF($BT332&lt;&gt;"",SUMIF($BD$3:$BD$1004,"="&amp;$BD332,INDIRECT(ADDRESS(3,BI$2,1,1)):INDIRECT(ADDRESS(1004,BI$2,1,1))),"")</f>
        <v/>
      </c>
      <c r="BJ332" t="str">
        <f ca="1">IF($BT332&lt;&gt;"",SUMIF($BD$3:$BD$1004,"="&amp;$BD332,INDIRECT(ADDRESS(3,BJ$2,1,1)):INDIRECT(ADDRESS(1004,BJ$2,1,1))),"")</f>
        <v/>
      </c>
      <c r="BK332" t="str">
        <f ca="1">IF($BT332&lt;&gt;"",SUMIF($BD$3:$BD$1004,"="&amp;$BD332,INDIRECT(ADDRESS(3,BK$2,1,1)):INDIRECT(ADDRESS(1004,BK$2,1,1))),"")</f>
        <v/>
      </c>
      <c r="BL332" t="str">
        <f ca="1">IF($BT332&lt;&gt;"",SUMIF($BD$3:$BD$1004,"="&amp;$BD332,INDIRECT(ADDRESS(3,BL$2,1,1)):INDIRECT(ADDRESS(1004,BL$2,1,1))),"")</f>
        <v/>
      </c>
      <c r="BM332" t="str">
        <f ca="1">IF($BT332&lt;&gt;"",SUMIF($BD$3:$BD$1004,"="&amp;$BD332,INDIRECT(ADDRESS(3,BM$2,1,1)):INDIRECT(ADDRESS(1004,BM$2,1,1))),"")</f>
        <v/>
      </c>
      <c r="BN332" t="str">
        <f ca="1">IF($BT332&lt;&gt;"",SUMIF($BD$3:$BD$1004,"="&amp;$BD332,INDIRECT(ADDRESS(3,BN$2,1,1)):INDIRECT(ADDRESS(1004,BN$2,1,1))),"")</f>
        <v/>
      </c>
      <c r="BO332" t="str">
        <f ca="1">IF($BT332&lt;&gt;"",SUMIF($BD$3:$BD$1004,"="&amp;$BD332,INDIRECT(ADDRESS(3,BO$2,1,1)):INDIRECT(ADDRESS(1004,BO$2,1,1))),"")</f>
        <v/>
      </c>
      <c r="BP332" t="str">
        <f ca="1">IF($BT332&lt;&gt;"",SUMIF($BD$3:$BD$1004,"="&amp;$BD332,INDIRECT(ADDRESS(3,BP$2,1,1)):INDIRECT(ADDRESS(1004,BP$2,1,1))),"")</f>
        <v/>
      </c>
      <c r="BQ332" t="str">
        <f ca="1">IF($BT332&lt;&gt;"",SUMIF($BD$3:$BD$1004,"="&amp;$BD332,INDIRECT(ADDRESS(3,BQ$2,1,1)):INDIRECT(ADDRESS(1004,BQ$2,1,1))),"")</f>
        <v/>
      </c>
      <c r="BR332" t="str">
        <f ca="1">IF($BT332&lt;&gt;"",SUMIF($BD$3:$BD$1004,"="&amp;$BD332,INDIRECT(ADDRESS(3,BR$2,1,1)):INDIRECT(ADDRESS(1004,BR$2,1,1))),"")</f>
        <v/>
      </c>
      <c r="BS332" t="str">
        <f>IF($A332&lt;&gt;"",VLOOKUP(TRUNC(MID($A332,1,2),0),Plano_Contas!$H$3:$J$103,3,TRUE),"")</f>
        <v/>
      </c>
      <c r="BT332" t="str">
        <f t="shared" si="21"/>
        <v/>
      </c>
      <c r="BV332">
        <f>Empresas!C332</f>
        <v>0</v>
      </c>
    </row>
    <row r="333" spans="1:74" ht="13.5" hidden="1" thickBot="1" x14ac:dyDescent="0.25">
      <c r="A333" s="89"/>
      <c r="B333" s="52" t="str">
        <f>IF($A333&lt;&gt;"",VLOOKUP(""&amp;$A333,Plano_Contas!$A$3:$F$1003,6,0),"")</f>
        <v/>
      </c>
      <c r="C333" s="91"/>
      <c r="D333" s="111"/>
      <c r="E333" s="112">
        <v>0</v>
      </c>
      <c r="F333" s="87"/>
      <c r="G333" s="85"/>
      <c r="H333" s="111"/>
      <c r="I333" s="112">
        <v>0</v>
      </c>
      <c r="J333" s="87"/>
      <c r="K333" s="85"/>
      <c r="L333" s="111"/>
      <c r="M333" s="112">
        <v>0</v>
      </c>
      <c r="N333" s="87"/>
      <c r="O333" s="85"/>
      <c r="P333" s="111"/>
      <c r="Q333" s="112">
        <v>0</v>
      </c>
      <c r="R333" s="87"/>
      <c r="S333" s="85"/>
      <c r="T333" s="111"/>
      <c r="U333" s="112">
        <v>0</v>
      </c>
      <c r="V333" s="87"/>
      <c r="W333" s="85"/>
      <c r="X333" s="111"/>
      <c r="Y333" s="112">
        <v>0</v>
      </c>
      <c r="Z333" s="87"/>
      <c r="AA333" s="85"/>
      <c r="AB333" s="111"/>
      <c r="AC333" s="112">
        <v>0</v>
      </c>
      <c r="AD333" s="87"/>
      <c r="AE333" s="85"/>
      <c r="AF333" s="111"/>
      <c r="AG333" s="112">
        <v>0</v>
      </c>
      <c r="AH333" s="87"/>
      <c r="AI333" s="85"/>
      <c r="AJ333" s="111"/>
      <c r="AK333" s="112">
        <v>0</v>
      </c>
      <c r="AL333" s="87"/>
      <c r="AM333" s="85"/>
      <c r="AN333" s="111"/>
      <c r="AO333" s="112">
        <v>0</v>
      </c>
      <c r="AP333" s="87"/>
      <c r="AQ333" s="85"/>
      <c r="AR333" s="111"/>
      <c r="AS333" s="112">
        <v>0</v>
      </c>
      <c r="AT333" s="87"/>
      <c r="AU333" s="85"/>
      <c r="AV333" s="111"/>
      <c r="AW333" s="112">
        <v>0</v>
      </c>
      <c r="AX333" s="87"/>
      <c r="AY333" s="85"/>
      <c r="AZ333" s="267">
        <f t="shared" si="22"/>
        <v>0</v>
      </c>
      <c r="BA333" s="88">
        <f t="shared" si="19"/>
        <v>0</v>
      </c>
      <c r="BC333">
        <f>IF($A333&lt;&gt;"",COUNTIF($BD$3:$BD333,$BD333),0)</f>
        <v>0</v>
      </c>
      <c r="BD333" t="str">
        <f>IF($A333&lt;&gt;"",VLOOKUP(TRUNC(MID($A333,1,2),0),Plano_Contas!$H$3:$J$103,2,TRUE),"")</f>
        <v/>
      </c>
      <c r="BE333" s="201" t="str">
        <f t="shared" si="20"/>
        <v/>
      </c>
      <c r="BF333" t="str">
        <f ca="1">IF($BT333&lt;&gt;"",SUMIF($BD$3:$BD$1004,"="&amp;$BD333,INDIRECT(ADDRESS(3,BF$2,1,1)):INDIRECT(ADDRESS(1004,BF$2,1,1))),"")</f>
        <v/>
      </c>
      <c r="BG333" t="str">
        <f ca="1">IF($BT333&lt;&gt;"",SUMIF($BD$3:$BD$1004,"="&amp;$BD333,INDIRECT(ADDRESS(3,BG$2,1,1)):INDIRECT(ADDRESS(1004,BG$2,1,1))),"")</f>
        <v/>
      </c>
      <c r="BH333" t="str">
        <f ca="1">IF($BT333&lt;&gt;"",SUMIF($BD$3:$BD$1004,"="&amp;$BD333,INDIRECT(ADDRESS(3,BH$2,1,1)):INDIRECT(ADDRESS(1004,BH$2,1,1))),"")</f>
        <v/>
      </c>
      <c r="BI333" t="str">
        <f ca="1">IF($BT333&lt;&gt;"",SUMIF($BD$3:$BD$1004,"="&amp;$BD333,INDIRECT(ADDRESS(3,BI$2,1,1)):INDIRECT(ADDRESS(1004,BI$2,1,1))),"")</f>
        <v/>
      </c>
      <c r="BJ333" t="str">
        <f ca="1">IF($BT333&lt;&gt;"",SUMIF($BD$3:$BD$1004,"="&amp;$BD333,INDIRECT(ADDRESS(3,BJ$2,1,1)):INDIRECT(ADDRESS(1004,BJ$2,1,1))),"")</f>
        <v/>
      </c>
      <c r="BK333" t="str">
        <f ca="1">IF($BT333&lt;&gt;"",SUMIF($BD$3:$BD$1004,"="&amp;$BD333,INDIRECT(ADDRESS(3,BK$2,1,1)):INDIRECT(ADDRESS(1004,BK$2,1,1))),"")</f>
        <v/>
      </c>
      <c r="BL333" t="str">
        <f ca="1">IF($BT333&lt;&gt;"",SUMIF($BD$3:$BD$1004,"="&amp;$BD333,INDIRECT(ADDRESS(3,BL$2,1,1)):INDIRECT(ADDRESS(1004,BL$2,1,1))),"")</f>
        <v/>
      </c>
      <c r="BM333" t="str">
        <f ca="1">IF($BT333&lt;&gt;"",SUMIF($BD$3:$BD$1004,"="&amp;$BD333,INDIRECT(ADDRESS(3,BM$2,1,1)):INDIRECT(ADDRESS(1004,BM$2,1,1))),"")</f>
        <v/>
      </c>
      <c r="BN333" t="str">
        <f ca="1">IF($BT333&lt;&gt;"",SUMIF($BD$3:$BD$1004,"="&amp;$BD333,INDIRECT(ADDRESS(3,BN$2,1,1)):INDIRECT(ADDRESS(1004,BN$2,1,1))),"")</f>
        <v/>
      </c>
      <c r="BO333" t="str">
        <f ca="1">IF($BT333&lt;&gt;"",SUMIF($BD$3:$BD$1004,"="&amp;$BD333,INDIRECT(ADDRESS(3,BO$2,1,1)):INDIRECT(ADDRESS(1004,BO$2,1,1))),"")</f>
        <v/>
      </c>
      <c r="BP333" t="str">
        <f ca="1">IF($BT333&lt;&gt;"",SUMIF($BD$3:$BD$1004,"="&amp;$BD333,INDIRECT(ADDRESS(3,BP$2,1,1)):INDIRECT(ADDRESS(1004,BP$2,1,1))),"")</f>
        <v/>
      </c>
      <c r="BQ333" t="str">
        <f ca="1">IF($BT333&lt;&gt;"",SUMIF($BD$3:$BD$1004,"="&amp;$BD333,INDIRECT(ADDRESS(3,BQ$2,1,1)):INDIRECT(ADDRESS(1004,BQ$2,1,1))),"")</f>
        <v/>
      </c>
      <c r="BR333" t="str">
        <f ca="1">IF($BT333&lt;&gt;"",SUMIF($BD$3:$BD$1004,"="&amp;$BD333,INDIRECT(ADDRESS(3,BR$2,1,1)):INDIRECT(ADDRESS(1004,BR$2,1,1))),"")</f>
        <v/>
      </c>
      <c r="BS333" t="str">
        <f>IF($A333&lt;&gt;"",VLOOKUP(TRUNC(MID($A333,1,2),0),Plano_Contas!$H$3:$J$103,3,TRUE),"")</f>
        <v/>
      </c>
      <c r="BT333" t="str">
        <f t="shared" si="21"/>
        <v/>
      </c>
      <c r="BV333">
        <f>Empresas!C333</f>
        <v>0</v>
      </c>
    </row>
    <row r="334" spans="1:74" ht="13.5" hidden="1" thickBot="1" x14ac:dyDescent="0.25">
      <c r="A334" s="89"/>
      <c r="B334" s="52" t="str">
        <f>IF($A334&lt;&gt;"",VLOOKUP(""&amp;$A334,Plano_Contas!$A$3:$F$1003,6,0),"")</f>
        <v/>
      </c>
      <c r="C334" s="91"/>
      <c r="D334" s="111"/>
      <c r="E334" s="112">
        <v>0</v>
      </c>
      <c r="F334" s="87"/>
      <c r="G334" s="85"/>
      <c r="H334" s="111"/>
      <c r="I334" s="112">
        <v>0</v>
      </c>
      <c r="J334" s="87"/>
      <c r="K334" s="85"/>
      <c r="L334" s="111"/>
      <c r="M334" s="112">
        <v>0</v>
      </c>
      <c r="N334" s="87"/>
      <c r="O334" s="85"/>
      <c r="P334" s="111"/>
      <c r="Q334" s="112">
        <v>0</v>
      </c>
      <c r="R334" s="87"/>
      <c r="S334" s="85"/>
      <c r="T334" s="111"/>
      <c r="U334" s="112">
        <v>0</v>
      </c>
      <c r="V334" s="87"/>
      <c r="W334" s="85"/>
      <c r="X334" s="111"/>
      <c r="Y334" s="112">
        <v>0</v>
      </c>
      <c r="Z334" s="87"/>
      <c r="AA334" s="85"/>
      <c r="AB334" s="111"/>
      <c r="AC334" s="112">
        <v>0</v>
      </c>
      <c r="AD334" s="87"/>
      <c r="AE334" s="85"/>
      <c r="AF334" s="111"/>
      <c r="AG334" s="112">
        <v>0</v>
      </c>
      <c r="AH334" s="87"/>
      <c r="AI334" s="85"/>
      <c r="AJ334" s="111"/>
      <c r="AK334" s="112">
        <v>0</v>
      </c>
      <c r="AL334" s="87"/>
      <c r="AM334" s="85"/>
      <c r="AN334" s="111"/>
      <c r="AO334" s="112">
        <v>0</v>
      </c>
      <c r="AP334" s="87"/>
      <c r="AQ334" s="85"/>
      <c r="AR334" s="111"/>
      <c r="AS334" s="112">
        <v>0</v>
      </c>
      <c r="AT334" s="87"/>
      <c r="AU334" s="85"/>
      <c r="AV334" s="111"/>
      <c r="AW334" s="112">
        <v>0</v>
      </c>
      <c r="AX334" s="87"/>
      <c r="AY334" s="85"/>
      <c r="AZ334" s="267">
        <f t="shared" si="22"/>
        <v>0</v>
      </c>
      <c r="BA334" s="88">
        <f t="shared" si="19"/>
        <v>0</v>
      </c>
      <c r="BC334">
        <f>IF($A334&lt;&gt;"",COUNTIF($BD$3:$BD334,$BD334),0)</f>
        <v>0</v>
      </c>
      <c r="BD334" t="str">
        <f>IF($A334&lt;&gt;"",VLOOKUP(TRUNC(MID($A334,1,2),0),Plano_Contas!$H$3:$J$103,2,TRUE),"")</f>
        <v/>
      </c>
      <c r="BE334" s="201" t="str">
        <f t="shared" si="20"/>
        <v/>
      </c>
      <c r="BF334" t="str">
        <f ca="1">IF($BT334&lt;&gt;"",SUMIF($BD$3:$BD$1004,"="&amp;$BD334,INDIRECT(ADDRESS(3,BF$2,1,1)):INDIRECT(ADDRESS(1004,BF$2,1,1))),"")</f>
        <v/>
      </c>
      <c r="BG334" t="str">
        <f ca="1">IF($BT334&lt;&gt;"",SUMIF($BD$3:$BD$1004,"="&amp;$BD334,INDIRECT(ADDRESS(3,BG$2,1,1)):INDIRECT(ADDRESS(1004,BG$2,1,1))),"")</f>
        <v/>
      </c>
      <c r="BH334" t="str">
        <f ca="1">IF($BT334&lt;&gt;"",SUMIF($BD$3:$BD$1004,"="&amp;$BD334,INDIRECT(ADDRESS(3,BH$2,1,1)):INDIRECT(ADDRESS(1004,BH$2,1,1))),"")</f>
        <v/>
      </c>
      <c r="BI334" t="str">
        <f ca="1">IF($BT334&lt;&gt;"",SUMIF($BD$3:$BD$1004,"="&amp;$BD334,INDIRECT(ADDRESS(3,BI$2,1,1)):INDIRECT(ADDRESS(1004,BI$2,1,1))),"")</f>
        <v/>
      </c>
      <c r="BJ334" t="str">
        <f ca="1">IF($BT334&lt;&gt;"",SUMIF($BD$3:$BD$1004,"="&amp;$BD334,INDIRECT(ADDRESS(3,BJ$2,1,1)):INDIRECT(ADDRESS(1004,BJ$2,1,1))),"")</f>
        <v/>
      </c>
      <c r="BK334" t="str">
        <f ca="1">IF($BT334&lt;&gt;"",SUMIF($BD$3:$BD$1004,"="&amp;$BD334,INDIRECT(ADDRESS(3,BK$2,1,1)):INDIRECT(ADDRESS(1004,BK$2,1,1))),"")</f>
        <v/>
      </c>
      <c r="BL334" t="str">
        <f ca="1">IF($BT334&lt;&gt;"",SUMIF($BD$3:$BD$1004,"="&amp;$BD334,INDIRECT(ADDRESS(3,BL$2,1,1)):INDIRECT(ADDRESS(1004,BL$2,1,1))),"")</f>
        <v/>
      </c>
      <c r="BM334" t="str">
        <f ca="1">IF($BT334&lt;&gt;"",SUMIF($BD$3:$BD$1004,"="&amp;$BD334,INDIRECT(ADDRESS(3,BM$2,1,1)):INDIRECT(ADDRESS(1004,BM$2,1,1))),"")</f>
        <v/>
      </c>
      <c r="BN334" t="str">
        <f ca="1">IF($BT334&lt;&gt;"",SUMIF($BD$3:$BD$1004,"="&amp;$BD334,INDIRECT(ADDRESS(3,BN$2,1,1)):INDIRECT(ADDRESS(1004,BN$2,1,1))),"")</f>
        <v/>
      </c>
      <c r="BO334" t="str">
        <f ca="1">IF($BT334&lt;&gt;"",SUMIF($BD$3:$BD$1004,"="&amp;$BD334,INDIRECT(ADDRESS(3,BO$2,1,1)):INDIRECT(ADDRESS(1004,BO$2,1,1))),"")</f>
        <v/>
      </c>
      <c r="BP334" t="str">
        <f ca="1">IF($BT334&lt;&gt;"",SUMIF($BD$3:$BD$1004,"="&amp;$BD334,INDIRECT(ADDRESS(3,BP$2,1,1)):INDIRECT(ADDRESS(1004,BP$2,1,1))),"")</f>
        <v/>
      </c>
      <c r="BQ334" t="str">
        <f ca="1">IF($BT334&lt;&gt;"",SUMIF($BD$3:$BD$1004,"="&amp;$BD334,INDIRECT(ADDRESS(3,BQ$2,1,1)):INDIRECT(ADDRESS(1004,BQ$2,1,1))),"")</f>
        <v/>
      </c>
      <c r="BR334" t="str">
        <f ca="1">IF($BT334&lt;&gt;"",SUMIF($BD$3:$BD$1004,"="&amp;$BD334,INDIRECT(ADDRESS(3,BR$2,1,1)):INDIRECT(ADDRESS(1004,BR$2,1,1))),"")</f>
        <v/>
      </c>
      <c r="BS334" t="str">
        <f>IF($A334&lt;&gt;"",VLOOKUP(TRUNC(MID($A334,1,2),0),Plano_Contas!$H$3:$J$103,3,TRUE),"")</f>
        <v/>
      </c>
      <c r="BT334" t="str">
        <f t="shared" si="21"/>
        <v/>
      </c>
      <c r="BV334">
        <f>Empresas!C334</f>
        <v>0</v>
      </c>
    </row>
    <row r="335" spans="1:74" ht="13.5" hidden="1" thickBot="1" x14ac:dyDescent="0.25">
      <c r="A335" s="89"/>
      <c r="B335" s="52" t="str">
        <f>IF($A335&lt;&gt;"",VLOOKUP(""&amp;$A335,Plano_Contas!$A$3:$F$1003,6,0),"")</f>
        <v/>
      </c>
      <c r="C335" s="91"/>
      <c r="D335" s="111"/>
      <c r="E335" s="112">
        <v>0</v>
      </c>
      <c r="F335" s="87"/>
      <c r="G335" s="85"/>
      <c r="H335" s="111"/>
      <c r="I335" s="112">
        <v>0</v>
      </c>
      <c r="J335" s="87"/>
      <c r="K335" s="85"/>
      <c r="L335" s="111"/>
      <c r="M335" s="112">
        <v>0</v>
      </c>
      <c r="N335" s="87"/>
      <c r="O335" s="85"/>
      <c r="P335" s="111"/>
      <c r="Q335" s="112">
        <v>0</v>
      </c>
      <c r="R335" s="87"/>
      <c r="S335" s="85"/>
      <c r="T335" s="111"/>
      <c r="U335" s="112">
        <v>0</v>
      </c>
      <c r="V335" s="87"/>
      <c r="W335" s="85"/>
      <c r="X335" s="111"/>
      <c r="Y335" s="112">
        <v>0</v>
      </c>
      <c r="Z335" s="87"/>
      <c r="AA335" s="85"/>
      <c r="AB335" s="111"/>
      <c r="AC335" s="112">
        <v>0</v>
      </c>
      <c r="AD335" s="87"/>
      <c r="AE335" s="85"/>
      <c r="AF335" s="111"/>
      <c r="AG335" s="112">
        <v>0</v>
      </c>
      <c r="AH335" s="87"/>
      <c r="AI335" s="85"/>
      <c r="AJ335" s="111"/>
      <c r="AK335" s="112">
        <v>0</v>
      </c>
      <c r="AL335" s="87"/>
      <c r="AM335" s="85"/>
      <c r="AN335" s="111"/>
      <c r="AO335" s="112">
        <v>0</v>
      </c>
      <c r="AP335" s="87"/>
      <c r="AQ335" s="85"/>
      <c r="AR335" s="111"/>
      <c r="AS335" s="112">
        <v>0</v>
      </c>
      <c r="AT335" s="87"/>
      <c r="AU335" s="85"/>
      <c r="AV335" s="111"/>
      <c r="AW335" s="112">
        <v>0</v>
      </c>
      <c r="AX335" s="87"/>
      <c r="AY335" s="85"/>
      <c r="AZ335" s="267">
        <f t="shared" si="22"/>
        <v>0</v>
      </c>
      <c r="BA335" s="88">
        <f t="shared" si="19"/>
        <v>0</v>
      </c>
      <c r="BC335">
        <f>IF($A335&lt;&gt;"",COUNTIF($BD$3:$BD335,$BD335),0)</f>
        <v>0</v>
      </c>
      <c r="BD335" t="str">
        <f>IF($A335&lt;&gt;"",VLOOKUP(TRUNC(MID($A335,1,2),0),Plano_Contas!$H$3:$J$103,2,TRUE),"")</f>
        <v/>
      </c>
      <c r="BE335" s="201" t="str">
        <f t="shared" si="20"/>
        <v/>
      </c>
      <c r="BF335" t="str">
        <f ca="1">IF($BT335&lt;&gt;"",SUMIF($BD$3:$BD$1004,"="&amp;$BD335,INDIRECT(ADDRESS(3,BF$2,1,1)):INDIRECT(ADDRESS(1004,BF$2,1,1))),"")</f>
        <v/>
      </c>
      <c r="BG335" t="str">
        <f ca="1">IF($BT335&lt;&gt;"",SUMIF($BD$3:$BD$1004,"="&amp;$BD335,INDIRECT(ADDRESS(3,BG$2,1,1)):INDIRECT(ADDRESS(1004,BG$2,1,1))),"")</f>
        <v/>
      </c>
      <c r="BH335" t="str">
        <f ca="1">IF($BT335&lt;&gt;"",SUMIF($BD$3:$BD$1004,"="&amp;$BD335,INDIRECT(ADDRESS(3,BH$2,1,1)):INDIRECT(ADDRESS(1004,BH$2,1,1))),"")</f>
        <v/>
      </c>
      <c r="BI335" t="str">
        <f ca="1">IF($BT335&lt;&gt;"",SUMIF($BD$3:$BD$1004,"="&amp;$BD335,INDIRECT(ADDRESS(3,BI$2,1,1)):INDIRECT(ADDRESS(1004,BI$2,1,1))),"")</f>
        <v/>
      </c>
      <c r="BJ335" t="str">
        <f ca="1">IF($BT335&lt;&gt;"",SUMIF($BD$3:$BD$1004,"="&amp;$BD335,INDIRECT(ADDRESS(3,BJ$2,1,1)):INDIRECT(ADDRESS(1004,BJ$2,1,1))),"")</f>
        <v/>
      </c>
      <c r="BK335" t="str">
        <f ca="1">IF($BT335&lt;&gt;"",SUMIF($BD$3:$BD$1004,"="&amp;$BD335,INDIRECT(ADDRESS(3,BK$2,1,1)):INDIRECT(ADDRESS(1004,BK$2,1,1))),"")</f>
        <v/>
      </c>
      <c r="BL335" t="str">
        <f ca="1">IF($BT335&lt;&gt;"",SUMIF($BD$3:$BD$1004,"="&amp;$BD335,INDIRECT(ADDRESS(3,BL$2,1,1)):INDIRECT(ADDRESS(1004,BL$2,1,1))),"")</f>
        <v/>
      </c>
      <c r="BM335" t="str">
        <f ca="1">IF($BT335&lt;&gt;"",SUMIF($BD$3:$BD$1004,"="&amp;$BD335,INDIRECT(ADDRESS(3,BM$2,1,1)):INDIRECT(ADDRESS(1004,BM$2,1,1))),"")</f>
        <v/>
      </c>
      <c r="BN335" t="str">
        <f ca="1">IF($BT335&lt;&gt;"",SUMIF($BD$3:$BD$1004,"="&amp;$BD335,INDIRECT(ADDRESS(3,BN$2,1,1)):INDIRECT(ADDRESS(1004,BN$2,1,1))),"")</f>
        <v/>
      </c>
      <c r="BO335" t="str">
        <f ca="1">IF($BT335&lt;&gt;"",SUMIF($BD$3:$BD$1004,"="&amp;$BD335,INDIRECT(ADDRESS(3,BO$2,1,1)):INDIRECT(ADDRESS(1004,BO$2,1,1))),"")</f>
        <v/>
      </c>
      <c r="BP335" t="str">
        <f ca="1">IF($BT335&lt;&gt;"",SUMIF($BD$3:$BD$1004,"="&amp;$BD335,INDIRECT(ADDRESS(3,BP$2,1,1)):INDIRECT(ADDRESS(1004,BP$2,1,1))),"")</f>
        <v/>
      </c>
      <c r="BQ335" t="str">
        <f ca="1">IF($BT335&lt;&gt;"",SUMIF($BD$3:$BD$1004,"="&amp;$BD335,INDIRECT(ADDRESS(3,BQ$2,1,1)):INDIRECT(ADDRESS(1004,BQ$2,1,1))),"")</f>
        <v/>
      </c>
      <c r="BR335" t="str">
        <f ca="1">IF($BT335&lt;&gt;"",SUMIF($BD$3:$BD$1004,"="&amp;$BD335,INDIRECT(ADDRESS(3,BR$2,1,1)):INDIRECT(ADDRESS(1004,BR$2,1,1))),"")</f>
        <v/>
      </c>
      <c r="BS335" t="str">
        <f>IF($A335&lt;&gt;"",VLOOKUP(TRUNC(MID($A335,1,2),0),Plano_Contas!$H$3:$J$103,3,TRUE),"")</f>
        <v/>
      </c>
      <c r="BT335" t="str">
        <f t="shared" si="21"/>
        <v/>
      </c>
      <c r="BV335">
        <f>Empresas!C335</f>
        <v>0</v>
      </c>
    </row>
    <row r="336" spans="1:74" ht="13.5" hidden="1" thickBot="1" x14ac:dyDescent="0.25">
      <c r="A336" s="89"/>
      <c r="B336" s="52" t="str">
        <f>IF($A336&lt;&gt;"",VLOOKUP(""&amp;$A336,Plano_Contas!$A$3:$F$1003,6,0),"")</f>
        <v/>
      </c>
      <c r="C336" s="91"/>
      <c r="D336" s="111"/>
      <c r="E336" s="112">
        <v>0</v>
      </c>
      <c r="F336" s="87"/>
      <c r="G336" s="85"/>
      <c r="H336" s="111"/>
      <c r="I336" s="112">
        <v>0</v>
      </c>
      <c r="J336" s="87"/>
      <c r="K336" s="85"/>
      <c r="L336" s="111"/>
      <c r="M336" s="112">
        <v>0</v>
      </c>
      <c r="N336" s="87"/>
      <c r="O336" s="85"/>
      <c r="P336" s="111"/>
      <c r="Q336" s="112">
        <v>0</v>
      </c>
      <c r="R336" s="87"/>
      <c r="S336" s="85"/>
      <c r="T336" s="111"/>
      <c r="U336" s="112">
        <v>0</v>
      </c>
      <c r="V336" s="87"/>
      <c r="W336" s="85"/>
      <c r="X336" s="111"/>
      <c r="Y336" s="112">
        <v>0</v>
      </c>
      <c r="Z336" s="87"/>
      <c r="AA336" s="85"/>
      <c r="AB336" s="111"/>
      <c r="AC336" s="112">
        <v>0</v>
      </c>
      <c r="AD336" s="87"/>
      <c r="AE336" s="85"/>
      <c r="AF336" s="111"/>
      <c r="AG336" s="112">
        <v>0</v>
      </c>
      <c r="AH336" s="87"/>
      <c r="AI336" s="85"/>
      <c r="AJ336" s="111"/>
      <c r="AK336" s="112">
        <v>0</v>
      </c>
      <c r="AL336" s="87"/>
      <c r="AM336" s="85"/>
      <c r="AN336" s="111"/>
      <c r="AO336" s="112">
        <v>0</v>
      </c>
      <c r="AP336" s="87"/>
      <c r="AQ336" s="85"/>
      <c r="AR336" s="111"/>
      <c r="AS336" s="112">
        <v>0</v>
      </c>
      <c r="AT336" s="87"/>
      <c r="AU336" s="85"/>
      <c r="AV336" s="111"/>
      <c r="AW336" s="112">
        <v>0</v>
      </c>
      <c r="AX336" s="87"/>
      <c r="AY336" s="85"/>
      <c r="AZ336" s="267">
        <f t="shared" si="22"/>
        <v>0</v>
      </c>
      <c r="BA336" s="88">
        <f t="shared" si="19"/>
        <v>0</v>
      </c>
      <c r="BC336">
        <f>IF($A336&lt;&gt;"",COUNTIF($BD$3:$BD336,$BD336),0)</f>
        <v>0</v>
      </c>
      <c r="BD336" t="str">
        <f>IF($A336&lt;&gt;"",VLOOKUP(TRUNC(MID($A336,1,2),0),Plano_Contas!$H$3:$J$103,2,TRUE),"")</f>
        <v/>
      </c>
      <c r="BE336" s="201" t="str">
        <f t="shared" si="20"/>
        <v/>
      </c>
      <c r="BF336" t="str">
        <f ca="1">IF($BT336&lt;&gt;"",SUMIF($BD$3:$BD$1004,"="&amp;$BD336,INDIRECT(ADDRESS(3,BF$2,1,1)):INDIRECT(ADDRESS(1004,BF$2,1,1))),"")</f>
        <v/>
      </c>
      <c r="BG336" t="str">
        <f ca="1">IF($BT336&lt;&gt;"",SUMIF($BD$3:$BD$1004,"="&amp;$BD336,INDIRECT(ADDRESS(3,BG$2,1,1)):INDIRECT(ADDRESS(1004,BG$2,1,1))),"")</f>
        <v/>
      </c>
      <c r="BH336" t="str">
        <f ca="1">IF($BT336&lt;&gt;"",SUMIF($BD$3:$BD$1004,"="&amp;$BD336,INDIRECT(ADDRESS(3,BH$2,1,1)):INDIRECT(ADDRESS(1004,BH$2,1,1))),"")</f>
        <v/>
      </c>
      <c r="BI336" t="str">
        <f ca="1">IF($BT336&lt;&gt;"",SUMIF($BD$3:$BD$1004,"="&amp;$BD336,INDIRECT(ADDRESS(3,BI$2,1,1)):INDIRECT(ADDRESS(1004,BI$2,1,1))),"")</f>
        <v/>
      </c>
      <c r="BJ336" t="str">
        <f ca="1">IF($BT336&lt;&gt;"",SUMIF($BD$3:$BD$1004,"="&amp;$BD336,INDIRECT(ADDRESS(3,BJ$2,1,1)):INDIRECT(ADDRESS(1004,BJ$2,1,1))),"")</f>
        <v/>
      </c>
      <c r="BK336" t="str">
        <f ca="1">IF($BT336&lt;&gt;"",SUMIF($BD$3:$BD$1004,"="&amp;$BD336,INDIRECT(ADDRESS(3,BK$2,1,1)):INDIRECT(ADDRESS(1004,BK$2,1,1))),"")</f>
        <v/>
      </c>
      <c r="BL336" t="str">
        <f ca="1">IF($BT336&lt;&gt;"",SUMIF($BD$3:$BD$1004,"="&amp;$BD336,INDIRECT(ADDRESS(3,BL$2,1,1)):INDIRECT(ADDRESS(1004,BL$2,1,1))),"")</f>
        <v/>
      </c>
      <c r="BM336" t="str">
        <f ca="1">IF($BT336&lt;&gt;"",SUMIF($BD$3:$BD$1004,"="&amp;$BD336,INDIRECT(ADDRESS(3,BM$2,1,1)):INDIRECT(ADDRESS(1004,BM$2,1,1))),"")</f>
        <v/>
      </c>
      <c r="BN336" t="str">
        <f ca="1">IF($BT336&lt;&gt;"",SUMIF($BD$3:$BD$1004,"="&amp;$BD336,INDIRECT(ADDRESS(3,BN$2,1,1)):INDIRECT(ADDRESS(1004,BN$2,1,1))),"")</f>
        <v/>
      </c>
      <c r="BO336" t="str">
        <f ca="1">IF($BT336&lt;&gt;"",SUMIF($BD$3:$BD$1004,"="&amp;$BD336,INDIRECT(ADDRESS(3,BO$2,1,1)):INDIRECT(ADDRESS(1004,BO$2,1,1))),"")</f>
        <v/>
      </c>
      <c r="BP336" t="str">
        <f ca="1">IF($BT336&lt;&gt;"",SUMIF($BD$3:$BD$1004,"="&amp;$BD336,INDIRECT(ADDRESS(3,BP$2,1,1)):INDIRECT(ADDRESS(1004,BP$2,1,1))),"")</f>
        <v/>
      </c>
      <c r="BQ336" t="str">
        <f ca="1">IF($BT336&lt;&gt;"",SUMIF($BD$3:$BD$1004,"="&amp;$BD336,INDIRECT(ADDRESS(3,BQ$2,1,1)):INDIRECT(ADDRESS(1004,BQ$2,1,1))),"")</f>
        <v/>
      </c>
      <c r="BR336" t="str">
        <f ca="1">IF($BT336&lt;&gt;"",SUMIF($BD$3:$BD$1004,"="&amp;$BD336,INDIRECT(ADDRESS(3,BR$2,1,1)):INDIRECT(ADDRESS(1004,BR$2,1,1))),"")</f>
        <v/>
      </c>
      <c r="BS336" t="str">
        <f>IF($A336&lt;&gt;"",VLOOKUP(TRUNC(MID($A336,1,2),0),Plano_Contas!$H$3:$J$103,3,TRUE),"")</f>
        <v/>
      </c>
      <c r="BT336" t="str">
        <f t="shared" si="21"/>
        <v/>
      </c>
      <c r="BV336">
        <f>Empresas!C336</f>
        <v>0</v>
      </c>
    </row>
    <row r="337" spans="1:74" ht="13.5" hidden="1" thickBot="1" x14ac:dyDescent="0.25">
      <c r="A337" s="89"/>
      <c r="B337" s="52" t="str">
        <f>IF($A337&lt;&gt;"",VLOOKUP(""&amp;$A337,Plano_Contas!$A$3:$F$1003,6,0),"")</f>
        <v/>
      </c>
      <c r="C337" s="91"/>
      <c r="D337" s="111"/>
      <c r="E337" s="112">
        <v>0</v>
      </c>
      <c r="F337" s="87"/>
      <c r="G337" s="85"/>
      <c r="H337" s="111"/>
      <c r="I337" s="112">
        <v>0</v>
      </c>
      <c r="J337" s="87"/>
      <c r="K337" s="85"/>
      <c r="L337" s="111"/>
      <c r="M337" s="112">
        <v>0</v>
      </c>
      <c r="N337" s="87"/>
      <c r="O337" s="85"/>
      <c r="P337" s="111"/>
      <c r="Q337" s="112">
        <v>0</v>
      </c>
      <c r="R337" s="87"/>
      <c r="S337" s="85"/>
      <c r="T337" s="111"/>
      <c r="U337" s="112">
        <v>0</v>
      </c>
      <c r="V337" s="87"/>
      <c r="W337" s="85"/>
      <c r="X337" s="111"/>
      <c r="Y337" s="112">
        <v>0</v>
      </c>
      <c r="Z337" s="87"/>
      <c r="AA337" s="85"/>
      <c r="AB337" s="111"/>
      <c r="AC337" s="112">
        <v>0</v>
      </c>
      <c r="AD337" s="87"/>
      <c r="AE337" s="85"/>
      <c r="AF337" s="111"/>
      <c r="AG337" s="112">
        <v>0</v>
      </c>
      <c r="AH337" s="87"/>
      <c r="AI337" s="85"/>
      <c r="AJ337" s="111"/>
      <c r="AK337" s="112">
        <v>0</v>
      </c>
      <c r="AL337" s="87"/>
      <c r="AM337" s="85"/>
      <c r="AN337" s="111"/>
      <c r="AO337" s="112">
        <v>0</v>
      </c>
      <c r="AP337" s="87"/>
      <c r="AQ337" s="85"/>
      <c r="AR337" s="111"/>
      <c r="AS337" s="112">
        <v>0</v>
      </c>
      <c r="AT337" s="87"/>
      <c r="AU337" s="85"/>
      <c r="AV337" s="111"/>
      <c r="AW337" s="112">
        <v>0</v>
      </c>
      <c r="AX337" s="87"/>
      <c r="AY337" s="85"/>
      <c r="AZ337" s="267">
        <f t="shared" si="22"/>
        <v>0</v>
      </c>
      <c r="BA337" s="88">
        <f t="shared" si="19"/>
        <v>0</v>
      </c>
      <c r="BC337">
        <f>IF($A337&lt;&gt;"",COUNTIF($BD$3:$BD337,$BD337),0)</f>
        <v>0</v>
      </c>
      <c r="BD337" t="str">
        <f>IF($A337&lt;&gt;"",VLOOKUP(TRUNC(MID($A337,1,2),0),Plano_Contas!$H$3:$J$103,2,TRUE),"")</f>
        <v/>
      </c>
      <c r="BE337" s="201" t="str">
        <f t="shared" si="20"/>
        <v/>
      </c>
      <c r="BF337" t="str">
        <f ca="1">IF($BT337&lt;&gt;"",SUMIF($BD$3:$BD$1004,"="&amp;$BD337,INDIRECT(ADDRESS(3,BF$2,1,1)):INDIRECT(ADDRESS(1004,BF$2,1,1))),"")</f>
        <v/>
      </c>
      <c r="BG337" t="str">
        <f ca="1">IF($BT337&lt;&gt;"",SUMIF($BD$3:$BD$1004,"="&amp;$BD337,INDIRECT(ADDRESS(3,BG$2,1,1)):INDIRECT(ADDRESS(1004,BG$2,1,1))),"")</f>
        <v/>
      </c>
      <c r="BH337" t="str">
        <f ca="1">IF($BT337&lt;&gt;"",SUMIF($BD$3:$BD$1004,"="&amp;$BD337,INDIRECT(ADDRESS(3,BH$2,1,1)):INDIRECT(ADDRESS(1004,BH$2,1,1))),"")</f>
        <v/>
      </c>
      <c r="BI337" t="str">
        <f ca="1">IF($BT337&lt;&gt;"",SUMIF($BD$3:$BD$1004,"="&amp;$BD337,INDIRECT(ADDRESS(3,BI$2,1,1)):INDIRECT(ADDRESS(1004,BI$2,1,1))),"")</f>
        <v/>
      </c>
      <c r="BJ337" t="str">
        <f ca="1">IF($BT337&lt;&gt;"",SUMIF($BD$3:$BD$1004,"="&amp;$BD337,INDIRECT(ADDRESS(3,BJ$2,1,1)):INDIRECT(ADDRESS(1004,BJ$2,1,1))),"")</f>
        <v/>
      </c>
      <c r="BK337" t="str">
        <f ca="1">IF($BT337&lt;&gt;"",SUMIF($BD$3:$BD$1004,"="&amp;$BD337,INDIRECT(ADDRESS(3,BK$2,1,1)):INDIRECT(ADDRESS(1004,BK$2,1,1))),"")</f>
        <v/>
      </c>
      <c r="BL337" t="str">
        <f ca="1">IF($BT337&lt;&gt;"",SUMIF($BD$3:$BD$1004,"="&amp;$BD337,INDIRECT(ADDRESS(3,BL$2,1,1)):INDIRECT(ADDRESS(1004,BL$2,1,1))),"")</f>
        <v/>
      </c>
      <c r="BM337" t="str">
        <f ca="1">IF($BT337&lt;&gt;"",SUMIF($BD$3:$BD$1004,"="&amp;$BD337,INDIRECT(ADDRESS(3,BM$2,1,1)):INDIRECT(ADDRESS(1004,BM$2,1,1))),"")</f>
        <v/>
      </c>
      <c r="BN337" t="str">
        <f ca="1">IF($BT337&lt;&gt;"",SUMIF($BD$3:$BD$1004,"="&amp;$BD337,INDIRECT(ADDRESS(3,BN$2,1,1)):INDIRECT(ADDRESS(1004,BN$2,1,1))),"")</f>
        <v/>
      </c>
      <c r="BO337" t="str">
        <f ca="1">IF($BT337&lt;&gt;"",SUMIF($BD$3:$BD$1004,"="&amp;$BD337,INDIRECT(ADDRESS(3,BO$2,1,1)):INDIRECT(ADDRESS(1004,BO$2,1,1))),"")</f>
        <v/>
      </c>
      <c r="BP337" t="str">
        <f ca="1">IF($BT337&lt;&gt;"",SUMIF($BD$3:$BD$1004,"="&amp;$BD337,INDIRECT(ADDRESS(3,BP$2,1,1)):INDIRECT(ADDRESS(1004,BP$2,1,1))),"")</f>
        <v/>
      </c>
      <c r="BQ337" t="str">
        <f ca="1">IF($BT337&lt;&gt;"",SUMIF($BD$3:$BD$1004,"="&amp;$BD337,INDIRECT(ADDRESS(3,BQ$2,1,1)):INDIRECT(ADDRESS(1004,BQ$2,1,1))),"")</f>
        <v/>
      </c>
      <c r="BR337" t="str">
        <f ca="1">IF($BT337&lt;&gt;"",SUMIF($BD$3:$BD$1004,"="&amp;$BD337,INDIRECT(ADDRESS(3,BR$2,1,1)):INDIRECT(ADDRESS(1004,BR$2,1,1))),"")</f>
        <v/>
      </c>
      <c r="BS337" t="str">
        <f>IF($A337&lt;&gt;"",VLOOKUP(TRUNC(MID($A337,1,2),0),Plano_Contas!$H$3:$J$103,3,TRUE),"")</f>
        <v/>
      </c>
      <c r="BT337" t="str">
        <f t="shared" si="21"/>
        <v/>
      </c>
      <c r="BV337">
        <f>Empresas!C337</f>
        <v>0</v>
      </c>
    </row>
    <row r="338" spans="1:74" ht="13.5" hidden="1" thickBot="1" x14ac:dyDescent="0.25">
      <c r="A338" s="89"/>
      <c r="B338" s="52" t="str">
        <f>IF($A338&lt;&gt;"",VLOOKUP(""&amp;$A338,Plano_Contas!$A$3:$F$1003,6,0),"")</f>
        <v/>
      </c>
      <c r="C338" s="91"/>
      <c r="D338" s="111"/>
      <c r="E338" s="112">
        <v>0</v>
      </c>
      <c r="F338" s="87"/>
      <c r="G338" s="85"/>
      <c r="H338" s="111"/>
      <c r="I338" s="112">
        <v>0</v>
      </c>
      <c r="J338" s="87"/>
      <c r="K338" s="85"/>
      <c r="L338" s="111"/>
      <c r="M338" s="112">
        <v>0</v>
      </c>
      <c r="N338" s="87"/>
      <c r="O338" s="85"/>
      <c r="P338" s="111"/>
      <c r="Q338" s="112">
        <v>0</v>
      </c>
      <c r="R338" s="87"/>
      <c r="S338" s="85"/>
      <c r="T338" s="111"/>
      <c r="U338" s="112">
        <v>0</v>
      </c>
      <c r="V338" s="87"/>
      <c r="W338" s="85"/>
      <c r="X338" s="111"/>
      <c r="Y338" s="112">
        <v>0</v>
      </c>
      <c r="Z338" s="87"/>
      <c r="AA338" s="85"/>
      <c r="AB338" s="111"/>
      <c r="AC338" s="112">
        <v>0</v>
      </c>
      <c r="AD338" s="87"/>
      <c r="AE338" s="85"/>
      <c r="AF338" s="111"/>
      <c r="AG338" s="112">
        <v>0</v>
      </c>
      <c r="AH338" s="87"/>
      <c r="AI338" s="85"/>
      <c r="AJ338" s="111"/>
      <c r="AK338" s="112">
        <v>0</v>
      </c>
      <c r="AL338" s="87"/>
      <c r="AM338" s="85"/>
      <c r="AN338" s="111"/>
      <c r="AO338" s="112">
        <v>0</v>
      </c>
      <c r="AP338" s="87"/>
      <c r="AQ338" s="85"/>
      <c r="AR338" s="111"/>
      <c r="AS338" s="112">
        <v>0</v>
      </c>
      <c r="AT338" s="87"/>
      <c r="AU338" s="85"/>
      <c r="AV338" s="111"/>
      <c r="AW338" s="112">
        <v>0</v>
      </c>
      <c r="AX338" s="87"/>
      <c r="AY338" s="85"/>
      <c r="AZ338" s="267">
        <f t="shared" si="22"/>
        <v>0</v>
      </c>
      <c r="BA338" s="88">
        <f t="shared" si="19"/>
        <v>0</v>
      </c>
      <c r="BC338">
        <f>IF($A338&lt;&gt;"",COUNTIF($BD$3:$BD338,$BD338),0)</f>
        <v>0</v>
      </c>
      <c r="BD338" t="str">
        <f>IF($A338&lt;&gt;"",VLOOKUP(TRUNC(MID($A338,1,2),0),Plano_Contas!$H$3:$J$103,2,TRUE),"")</f>
        <v/>
      </c>
      <c r="BE338" s="201" t="str">
        <f t="shared" si="20"/>
        <v/>
      </c>
      <c r="BF338" t="str">
        <f ca="1">IF($BT338&lt;&gt;"",SUMIF($BD$3:$BD$1004,"="&amp;$BD338,INDIRECT(ADDRESS(3,BF$2,1,1)):INDIRECT(ADDRESS(1004,BF$2,1,1))),"")</f>
        <v/>
      </c>
      <c r="BG338" t="str">
        <f ca="1">IF($BT338&lt;&gt;"",SUMIF($BD$3:$BD$1004,"="&amp;$BD338,INDIRECT(ADDRESS(3,BG$2,1,1)):INDIRECT(ADDRESS(1004,BG$2,1,1))),"")</f>
        <v/>
      </c>
      <c r="BH338" t="str">
        <f ca="1">IF($BT338&lt;&gt;"",SUMIF($BD$3:$BD$1004,"="&amp;$BD338,INDIRECT(ADDRESS(3,BH$2,1,1)):INDIRECT(ADDRESS(1004,BH$2,1,1))),"")</f>
        <v/>
      </c>
      <c r="BI338" t="str">
        <f ca="1">IF($BT338&lt;&gt;"",SUMIF($BD$3:$BD$1004,"="&amp;$BD338,INDIRECT(ADDRESS(3,BI$2,1,1)):INDIRECT(ADDRESS(1004,BI$2,1,1))),"")</f>
        <v/>
      </c>
      <c r="BJ338" t="str">
        <f ca="1">IF($BT338&lt;&gt;"",SUMIF($BD$3:$BD$1004,"="&amp;$BD338,INDIRECT(ADDRESS(3,BJ$2,1,1)):INDIRECT(ADDRESS(1004,BJ$2,1,1))),"")</f>
        <v/>
      </c>
      <c r="BK338" t="str">
        <f ca="1">IF($BT338&lt;&gt;"",SUMIF($BD$3:$BD$1004,"="&amp;$BD338,INDIRECT(ADDRESS(3,BK$2,1,1)):INDIRECT(ADDRESS(1004,BK$2,1,1))),"")</f>
        <v/>
      </c>
      <c r="BL338" t="str">
        <f ca="1">IF($BT338&lt;&gt;"",SUMIF($BD$3:$BD$1004,"="&amp;$BD338,INDIRECT(ADDRESS(3,BL$2,1,1)):INDIRECT(ADDRESS(1004,BL$2,1,1))),"")</f>
        <v/>
      </c>
      <c r="BM338" t="str">
        <f ca="1">IF($BT338&lt;&gt;"",SUMIF($BD$3:$BD$1004,"="&amp;$BD338,INDIRECT(ADDRESS(3,BM$2,1,1)):INDIRECT(ADDRESS(1004,BM$2,1,1))),"")</f>
        <v/>
      </c>
      <c r="BN338" t="str">
        <f ca="1">IF($BT338&lt;&gt;"",SUMIF($BD$3:$BD$1004,"="&amp;$BD338,INDIRECT(ADDRESS(3,BN$2,1,1)):INDIRECT(ADDRESS(1004,BN$2,1,1))),"")</f>
        <v/>
      </c>
      <c r="BO338" t="str">
        <f ca="1">IF($BT338&lt;&gt;"",SUMIF($BD$3:$BD$1004,"="&amp;$BD338,INDIRECT(ADDRESS(3,BO$2,1,1)):INDIRECT(ADDRESS(1004,BO$2,1,1))),"")</f>
        <v/>
      </c>
      <c r="BP338" t="str">
        <f ca="1">IF($BT338&lt;&gt;"",SUMIF($BD$3:$BD$1004,"="&amp;$BD338,INDIRECT(ADDRESS(3,BP$2,1,1)):INDIRECT(ADDRESS(1004,BP$2,1,1))),"")</f>
        <v/>
      </c>
      <c r="BQ338" t="str">
        <f ca="1">IF($BT338&lt;&gt;"",SUMIF($BD$3:$BD$1004,"="&amp;$BD338,INDIRECT(ADDRESS(3,BQ$2,1,1)):INDIRECT(ADDRESS(1004,BQ$2,1,1))),"")</f>
        <v/>
      </c>
      <c r="BR338" t="str">
        <f ca="1">IF($BT338&lt;&gt;"",SUMIF($BD$3:$BD$1004,"="&amp;$BD338,INDIRECT(ADDRESS(3,BR$2,1,1)):INDIRECT(ADDRESS(1004,BR$2,1,1))),"")</f>
        <v/>
      </c>
      <c r="BS338" t="str">
        <f>IF($A338&lt;&gt;"",VLOOKUP(TRUNC(MID($A338,1,2),0),Plano_Contas!$H$3:$J$103,3,TRUE),"")</f>
        <v/>
      </c>
      <c r="BT338" t="str">
        <f t="shared" si="21"/>
        <v/>
      </c>
      <c r="BV338">
        <f>Empresas!C338</f>
        <v>0</v>
      </c>
    </row>
    <row r="339" spans="1:74" ht="13.5" hidden="1" thickBot="1" x14ac:dyDescent="0.25">
      <c r="A339" s="89"/>
      <c r="B339" s="52" t="str">
        <f>IF($A339&lt;&gt;"",VLOOKUP(""&amp;$A339,Plano_Contas!$A$3:$F$1003,6,0),"")</f>
        <v/>
      </c>
      <c r="C339" s="91"/>
      <c r="D339" s="111"/>
      <c r="E339" s="112">
        <v>0</v>
      </c>
      <c r="F339" s="87"/>
      <c r="G339" s="85"/>
      <c r="H339" s="111"/>
      <c r="I339" s="112">
        <v>0</v>
      </c>
      <c r="J339" s="87"/>
      <c r="K339" s="85"/>
      <c r="L339" s="111"/>
      <c r="M339" s="112">
        <v>0</v>
      </c>
      <c r="N339" s="87"/>
      <c r="O339" s="85"/>
      <c r="P339" s="111"/>
      <c r="Q339" s="112">
        <v>0</v>
      </c>
      <c r="R339" s="87"/>
      <c r="S339" s="85"/>
      <c r="T339" s="111"/>
      <c r="U339" s="112">
        <v>0</v>
      </c>
      <c r="V339" s="87"/>
      <c r="W339" s="85"/>
      <c r="X339" s="111"/>
      <c r="Y339" s="112">
        <v>0</v>
      </c>
      <c r="Z339" s="87"/>
      <c r="AA339" s="85"/>
      <c r="AB339" s="111"/>
      <c r="AC339" s="112">
        <v>0</v>
      </c>
      <c r="AD339" s="87"/>
      <c r="AE339" s="85"/>
      <c r="AF339" s="111"/>
      <c r="AG339" s="112">
        <v>0</v>
      </c>
      <c r="AH339" s="87"/>
      <c r="AI339" s="85"/>
      <c r="AJ339" s="111"/>
      <c r="AK339" s="112">
        <v>0</v>
      </c>
      <c r="AL339" s="87"/>
      <c r="AM339" s="85"/>
      <c r="AN339" s="111"/>
      <c r="AO339" s="112">
        <v>0</v>
      </c>
      <c r="AP339" s="87"/>
      <c r="AQ339" s="85"/>
      <c r="AR339" s="111"/>
      <c r="AS339" s="112">
        <v>0</v>
      </c>
      <c r="AT339" s="87"/>
      <c r="AU339" s="85"/>
      <c r="AV339" s="111"/>
      <c r="AW339" s="112">
        <v>0</v>
      </c>
      <c r="AX339" s="87"/>
      <c r="AY339" s="85"/>
      <c r="AZ339" s="267">
        <f t="shared" si="22"/>
        <v>0</v>
      </c>
      <c r="BA339" s="88">
        <f t="shared" si="19"/>
        <v>0</v>
      </c>
      <c r="BC339">
        <f>IF($A339&lt;&gt;"",COUNTIF($BD$3:$BD339,$BD339),0)</f>
        <v>0</v>
      </c>
      <c r="BD339" t="str">
        <f>IF($A339&lt;&gt;"",VLOOKUP(TRUNC(MID($A339,1,2),0),Plano_Contas!$H$3:$J$103,2,TRUE),"")</f>
        <v/>
      </c>
      <c r="BE339" s="201" t="str">
        <f t="shared" si="20"/>
        <v/>
      </c>
      <c r="BF339" t="str">
        <f ca="1">IF($BT339&lt;&gt;"",SUMIF($BD$3:$BD$1004,"="&amp;$BD339,INDIRECT(ADDRESS(3,BF$2,1,1)):INDIRECT(ADDRESS(1004,BF$2,1,1))),"")</f>
        <v/>
      </c>
      <c r="BG339" t="str">
        <f ca="1">IF($BT339&lt;&gt;"",SUMIF($BD$3:$BD$1004,"="&amp;$BD339,INDIRECT(ADDRESS(3,BG$2,1,1)):INDIRECT(ADDRESS(1004,BG$2,1,1))),"")</f>
        <v/>
      </c>
      <c r="BH339" t="str">
        <f ca="1">IF($BT339&lt;&gt;"",SUMIF($BD$3:$BD$1004,"="&amp;$BD339,INDIRECT(ADDRESS(3,BH$2,1,1)):INDIRECT(ADDRESS(1004,BH$2,1,1))),"")</f>
        <v/>
      </c>
      <c r="BI339" t="str">
        <f ca="1">IF($BT339&lt;&gt;"",SUMIF($BD$3:$BD$1004,"="&amp;$BD339,INDIRECT(ADDRESS(3,BI$2,1,1)):INDIRECT(ADDRESS(1004,BI$2,1,1))),"")</f>
        <v/>
      </c>
      <c r="BJ339" t="str">
        <f ca="1">IF($BT339&lt;&gt;"",SUMIF($BD$3:$BD$1004,"="&amp;$BD339,INDIRECT(ADDRESS(3,BJ$2,1,1)):INDIRECT(ADDRESS(1004,BJ$2,1,1))),"")</f>
        <v/>
      </c>
      <c r="BK339" t="str">
        <f ca="1">IF($BT339&lt;&gt;"",SUMIF($BD$3:$BD$1004,"="&amp;$BD339,INDIRECT(ADDRESS(3,BK$2,1,1)):INDIRECT(ADDRESS(1004,BK$2,1,1))),"")</f>
        <v/>
      </c>
      <c r="BL339" t="str">
        <f ca="1">IF($BT339&lt;&gt;"",SUMIF($BD$3:$BD$1004,"="&amp;$BD339,INDIRECT(ADDRESS(3,BL$2,1,1)):INDIRECT(ADDRESS(1004,BL$2,1,1))),"")</f>
        <v/>
      </c>
      <c r="BM339" t="str">
        <f ca="1">IF($BT339&lt;&gt;"",SUMIF($BD$3:$BD$1004,"="&amp;$BD339,INDIRECT(ADDRESS(3,BM$2,1,1)):INDIRECT(ADDRESS(1004,BM$2,1,1))),"")</f>
        <v/>
      </c>
      <c r="BN339" t="str">
        <f ca="1">IF($BT339&lt;&gt;"",SUMIF($BD$3:$BD$1004,"="&amp;$BD339,INDIRECT(ADDRESS(3,BN$2,1,1)):INDIRECT(ADDRESS(1004,BN$2,1,1))),"")</f>
        <v/>
      </c>
      <c r="BO339" t="str">
        <f ca="1">IF($BT339&lt;&gt;"",SUMIF($BD$3:$BD$1004,"="&amp;$BD339,INDIRECT(ADDRESS(3,BO$2,1,1)):INDIRECT(ADDRESS(1004,BO$2,1,1))),"")</f>
        <v/>
      </c>
      <c r="BP339" t="str">
        <f ca="1">IF($BT339&lt;&gt;"",SUMIF($BD$3:$BD$1004,"="&amp;$BD339,INDIRECT(ADDRESS(3,BP$2,1,1)):INDIRECT(ADDRESS(1004,BP$2,1,1))),"")</f>
        <v/>
      </c>
      <c r="BQ339" t="str">
        <f ca="1">IF($BT339&lt;&gt;"",SUMIF($BD$3:$BD$1004,"="&amp;$BD339,INDIRECT(ADDRESS(3,BQ$2,1,1)):INDIRECT(ADDRESS(1004,BQ$2,1,1))),"")</f>
        <v/>
      </c>
      <c r="BR339" t="str">
        <f ca="1">IF($BT339&lt;&gt;"",SUMIF($BD$3:$BD$1004,"="&amp;$BD339,INDIRECT(ADDRESS(3,BR$2,1,1)):INDIRECT(ADDRESS(1004,BR$2,1,1))),"")</f>
        <v/>
      </c>
      <c r="BS339" t="str">
        <f>IF($A339&lt;&gt;"",VLOOKUP(TRUNC(MID($A339,1,2),0),Plano_Contas!$H$3:$J$103,3,TRUE),"")</f>
        <v/>
      </c>
      <c r="BT339" t="str">
        <f t="shared" si="21"/>
        <v/>
      </c>
      <c r="BV339">
        <f>Empresas!C339</f>
        <v>0</v>
      </c>
    </row>
    <row r="340" spans="1:74" ht="13.5" hidden="1" thickBot="1" x14ac:dyDescent="0.25">
      <c r="A340" s="89"/>
      <c r="B340" s="52" t="str">
        <f>IF($A340&lt;&gt;"",VLOOKUP(""&amp;$A340,Plano_Contas!$A$3:$F$1003,6,0),"")</f>
        <v/>
      </c>
      <c r="C340" s="91"/>
      <c r="D340" s="111"/>
      <c r="E340" s="112">
        <v>0</v>
      </c>
      <c r="F340" s="87"/>
      <c r="G340" s="85"/>
      <c r="H340" s="111"/>
      <c r="I340" s="112">
        <v>0</v>
      </c>
      <c r="J340" s="87"/>
      <c r="K340" s="85"/>
      <c r="L340" s="111"/>
      <c r="M340" s="112">
        <v>0</v>
      </c>
      <c r="N340" s="87"/>
      <c r="O340" s="85"/>
      <c r="P340" s="111"/>
      <c r="Q340" s="112">
        <v>0</v>
      </c>
      <c r="R340" s="87"/>
      <c r="S340" s="85"/>
      <c r="T340" s="111"/>
      <c r="U340" s="112">
        <v>0</v>
      </c>
      <c r="V340" s="87"/>
      <c r="W340" s="85"/>
      <c r="X340" s="111"/>
      <c r="Y340" s="112">
        <v>0</v>
      </c>
      <c r="Z340" s="87"/>
      <c r="AA340" s="85"/>
      <c r="AB340" s="111"/>
      <c r="AC340" s="112">
        <v>0</v>
      </c>
      <c r="AD340" s="87"/>
      <c r="AE340" s="85"/>
      <c r="AF340" s="111"/>
      <c r="AG340" s="112">
        <v>0</v>
      </c>
      <c r="AH340" s="87"/>
      <c r="AI340" s="85"/>
      <c r="AJ340" s="111"/>
      <c r="AK340" s="112">
        <v>0</v>
      </c>
      <c r="AL340" s="87"/>
      <c r="AM340" s="85"/>
      <c r="AN340" s="111"/>
      <c r="AO340" s="112">
        <v>0</v>
      </c>
      <c r="AP340" s="87"/>
      <c r="AQ340" s="85"/>
      <c r="AR340" s="111"/>
      <c r="AS340" s="112">
        <v>0</v>
      </c>
      <c r="AT340" s="87"/>
      <c r="AU340" s="85"/>
      <c r="AV340" s="111"/>
      <c r="AW340" s="112">
        <v>0</v>
      </c>
      <c r="AX340" s="87"/>
      <c r="AY340" s="85"/>
      <c r="AZ340" s="267">
        <f t="shared" si="22"/>
        <v>0</v>
      </c>
      <c r="BA340" s="88">
        <f t="shared" si="19"/>
        <v>0</v>
      </c>
      <c r="BC340">
        <f>IF($A340&lt;&gt;"",COUNTIF($BD$3:$BD340,$BD340),0)</f>
        <v>0</v>
      </c>
      <c r="BD340" t="str">
        <f>IF($A340&lt;&gt;"",VLOOKUP(TRUNC(MID($A340,1,2),0),Plano_Contas!$H$3:$J$103,2,TRUE),"")</f>
        <v/>
      </c>
      <c r="BE340" s="201" t="str">
        <f t="shared" si="20"/>
        <v/>
      </c>
      <c r="BF340" t="str">
        <f ca="1">IF($BT340&lt;&gt;"",SUMIF($BD$3:$BD$1004,"="&amp;$BD340,INDIRECT(ADDRESS(3,BF$2,1,1)):INDIRECT(ADDRESS(1004,BF$2,1,1))),"")</f>
        <v/>
      </c>
      <c r="BG340" t="str">
        <f ca="1">IF($BT340&lt;&gt;"",SUMIF($BD$3:$BD$1004,"="&amp;$BD340,INDIRECT(ADDRESS(3,BG$2,1,1)):INDIRECT(ADDRESS(1004,BG$2,1,1))),"")</f>
        <v/>
      </c>
      <c r="BH340" t="str">
        <f ca="1">IF($BT340&lt;&gt;"",SUMIF($BD$3:$BD$1004,"="&amp;$BD340,INDIRECT(ADDRESS(3,BH$2,1,1)):INDIRECT(ADDRESS(1004,BH$2,1,1))),"")</f>
        <v/>
      </c>
      <c r="BI340" t="str">
        <f ca="1">IF($BT340&lt;&gt;"",SUMIF($BD$3:$BD$1004,"="&amp;$BD340,INDIRECT(ADDRESS(3,BI$2,1,1)):INDIRECT(ADDRESS(1004,BI$2,1,1))),"")</f>
        <v/>
      </c>
      <c r="BJ340" t="str">
        <f ca="1">IF($BT340&lt;&gt;"",SUMIF($BD$3:$BD$1004,"="&amp;$BD340,INDIRECT(ADDRESS(3,BJ$2,1,1)):INDIRECT(ADDRESS(1004,BJ$2,1,1))),"")</f>
        <v/>
      </c>
      <c r="BK340" t="str">
        <f ca="1">IF($BT340&lt;&gt;"",SUMIF($BD$3:$BD$1004,"="&amp;$BD340,INDIRECT(ADDRESS(3,BK$2,1,1)):INDIRECT(ADDRESS(1004,BK$2,1,1))),"")</f>
        <v/>
      </c>
      <c r="BL340" t="str">
        <f ca="1">IF($BT340&lt;&gt;"",SUMIF($BD$3:$BD$1004,"="&amp;$BD340,INDIRECT(ADDRESS(3,BL$2,1,1)):INDIRECT(ADDRESS(1004,BL$2,1,1))),"")</f>
        <v/>
      </c>
      <c r="BM340" t="str">
        <f ca="1">IF($BT340&lt;&gt;"",SUMIF($BD$3:$BD$1004,"="&amp;$BD340,INDIRECT(ADDRESS(3,BM$2,1,1)):INDIRECT(ADDRESS(1004,BM$2,1,1))),"")</f>
        <v/>
      </c>
      <c r="BN340" t="str">
        <f ca="1">IF($BT340&lt;&gt;"",SUMIF($BD$3:$BD$1004,"="&amp;$BD340,INDIRECT(ADDRESS(3,BN$2,1,1)):INDIRECT(ADDRESS(1004,BN$2,1,1))),"")</f>
        <v/>
      </c>
      <c r="BO340" t="str">
        <f ca="1">IF($BT340&lt;&gt;"",SUMIF($BD$3:$BD$1004,"="&amp;$BD340,INDIRECT(ADDRESS(3,BO$2,1,1)):INDIRECT(ADDRESS(1004,BO$2,1,1))),"")</f>
        <v/>
      </c>
      <c r="BP340" t="str">
        <f ca="1">IF($BT340&lt;&gt;"",SUMIF($BD$3:$BD$1004,"="&amp;$BD340,INDIRECT(ADDRESS(3,BP$2,1,1)):INDIRECT(ADDRESS(1004,BP$2,1,1))),"")</f>
        <v/>
      </c>
      <c r="BQ340" t="str">
        <f ca="1">IF($BT340&lt;&gt;"",SUMIF($BD$3:$BD$1004,"="&amp;$BD340,INDIRECT(ADDRESS(3,BQ$2,1,1)):INDIRECT(ADDRESS(1004,BQ$2,1,1))),"")</f>
        <v/>
      </c>
      <c r="BR340" t="str">
        <f ca="1">IF($BT340&lt;&gt;"",SUMIF($BD$3:$BD$1004,"="&amp;$BD340,INDIRECT(ADDRESS(3,BR$2,1,1)):INDIRECT(ADDRESS(1004,BR$2,1,1))),"")</f>
        <v/>
      </c>
      <c r="BS340" t="str">
        <f>IF($A340&lt;&gt;"",VLOOKUP(TRUNC(MID($A340,1,2),0),Plano_Contas!$H$3:$J$103,3,TRUE),"")</f>
        <v/>
      </c>
      <c r="BT340" t="str">
        <f t="shared" si="21"/>
        <v/>
      </c>
      <c r="BV340">
        <f>Empresas!C340</f>
        <v>0</v>
      </c>
    </row>
    <row r="341" spans="1:74" ht="13.5" hidden="1" thickBot="1" x14ac:dyDescent="0.25">
      <c r="A341" s="89"/>
      <c r="B341" s="52" t="str">
        <f>IF($A341&lt;&gt;"",VLOOKUP(""&amp;$A341,Plano_Contas!$A$3:$F$1003,6,0),"")</f>
        <v/>
      </c>
      <c r="C341" s="91"/>
      <c r="D341" s="111"/>
      <c r="E341" s="112">
        <v>0</v>
      </c>
      <c r="F341" s="87"/>
      <c r="G341" s="85"/>
      <c r="H341" s="111"/>
      <c r="I341" s="112">
        <v>0</v>
      </c>
      <c r="J341" s="87"/>
      <c r="K341" s="85"/>
      <c r="L341" s="111"/>
      <c r="M341" s="112">
        <v>0</v>
      </c>
      <c r="N341" s="87"/>
      <c r="O341" s="85"/>
      <c r="P341" s="111"/>
      <c r="Q341" s="112">
        <v>0</v>
      </c>
      <c r="R341" s="87"/>
      <c r="S341" s="85"/>
      <c r="T341" s="111"/>
      <c r="U341" s="112">
        <v>0</v>
      </c>
      <c r="V341" s="87"/>
      <c r="W341" s="85"/>
      <c r="X341" s="111"/>
      <c r="Y341" s="112">
        <v>0</v>
      </c>
      <c r="Z341" s="87"/>
      <c r="AA341" s="85"/>
      <c r="AB341" s="111"/>
      <c r="AC341" s="112">
        <v>0</v>
      </c>
      <c r="AD341" s="87"/>
      <c r="AE341" s="85"/>
      <c r="AF341" s="111"/>
      <c r="AG341" s="112">
        <v>0</v>
      </c>
      <c r="AH341" s="87"/>
      <c r="AI341" s="85"/>
      <c r="AJ341" s="111"/>
      <c r="AK341" s="112">
        <v>0</v>
      </c>
      <c r="AL341" s="87"/>
      <c r="AM341" s="85"/>
      <c r="AN341" s="111"/>
      <c r="AO341" s="112">
        <v>0</v>
      </c>
      <c r="AP341" s="87"/>
      <c r="AQ341" s="85"/>
      <c r="AR341" s="111"/>
      <c r="AS341" s="112">
        <v>0</v>
      </c>
      <c r="AT341" s="87"/>
      <c r="AU341" s="85"/>
      <c r="AV341" s="111"/>
      <c r="AW341" s="112">
        <v>0</v>
      </c>
      <c r="AX341" s="87"/>
      <c r="AY341" s="85"/>
      <c r="AZ341" s="267">
        <f t="shared" si="22"/>
        <v>0</v>
      </c>
      <c r="BA341" s="88">
        <f t="shared" si="19"/>
        <v>0</v>
      </c>
      <c r="BC341">
        <f>IF($A341&lt;&gt;"",COUNTIF($BD$3:$BD341,$BD341),0)</f>
        <v>0</v>
      </c>
      <c r="BD341" t="str">
        <f>IF($A341&lt;&gt;"",VLOOKUP(TRUNC(MID($A341,1,2),0),Plano_Contas!$H$3:$J$103,2,TRUE),"")</f>
        <v/>
      </c>
      <c r="BE341" s="201" t="str">
        <f t="shared" si="20"/>
        <v/>
      </c>
      <c r="BF341" t="str">
        <f ca="1">IF($BT341&lt;&gt;"",SUMIF($BD$3:$BD$1004,"="&amp;$BD341,INDIRECT(ADDRESS(3,BF$2,1,1)):INDIRECT(ADDRESS(1004,BF$2,1,1))),"")</f>
        <v/>
      </c>
      <c r="BG341" t="str">
        <f ca="1">IF($BT341&lt;&gt;"",SUMIF($BD$3:$BD$1004,"="&amp;$BD341,INDIRECT(ADDRESS(3,BG$2,1,1)):INDIRECT(ADDRESS(1004,BG$2,1,1))),"")</f>
        <v/>
      </c>
      <c r="BH341" t="str">
        <f ca="1">IF($BT341&lt;&gt;"",SUMIF($BD$3:$BD$1004,"="&amp;$BD341,INDIRECT(ADDRESS(3,BH$2,1,1)):INDIRECT(ADDRESS(1004,BH$2,1,1))),"")</f>
        <v/>
      </c>
      <c r="BI341" t="str">
        <f ca="1">IF($BT341&lt;&gt;"",SUMIF($BD$3:$BD$1004,"="&amp;$BD341,INDIRECT(ADDRESS(3,BI$2,1,1)):INDIRECT(ADDRESS(1004,BI$2,1,1))),"")</f>
        <v/>
      </c>
      <c r="BJ341" t="str">
        <f ca="1">IF($BT341&lt;&gt;"",SUMIF($BD$3:$BD$1004,"="&amp;$BD341,INDIRECT(ADDRESS(3,BJ$2,1,1)):INDIRECT(ADDRESS(1004,BJ$2,1,1))),"")</f>
        <v/>
      </c>
      <c r="BK341" t="str">
        <f ca="1">IF($BT341&lt;&gt;"",SUMIF($BD$3:$BD$1004,"="&amp;$BD341,INDIRECT(ADDRESS(3,BK$2,1,1)):INDIRECT(ADDRESS(1004,BK$2,1,1))),"")</f>
        <v/>
      </c>
      <c r="BL341" t="str">
        <f ca="1">IF($BT341&lt;&gt;"",SUMIF($BD$3:$BD$1004,"="&amp;$BD341,INDIRECT(ADDRESS(3,BL$2,1,1)):INDIRECT(ADDRESS(1004,BL$2,1,1))),"")</f>
        <v/>
      </c>
      <c r="BM341" t="str">
        <f ca="1">IF($BT341&lt;&gt;"",SUMIF($BD$3:$BD$1004,"="&amp;$BD341,INDIRECT(ADDRESS(3,BM$2,1,1)):INDIRECT(ADDRESS(1004,BM$2,1,1))),"")</f>
        <v/>
      </c>
      <c r="BN341" t="str">
        <f ca="1">IF($BT341&lt;&gt;"",SUMIF($BD$3:$BD$1004,"="&amp;$BD341,INDIRECT(ADDRESS(3,BN$2,1,1)):INDIRECT(ADDRESS(1004,BN$2,1,1))),"")</f>
        <v/>
      </c>
      <c r="BO341" t="str">
        <f ca="1">IF($BT341&lt;&gt;"",SUMIF($BD$3:$BD$1004,"="&amp;$BD341,INDIRECT(ADDRESS(3,BO$2,1,1)):INDIRECT(ADDRESS(1004,BO$2,1,1))),"")</f>
        <v/>
      </c>
      <c r="BP341" t="str">
        <f ca="1">IF($BT341&lt;&gt;"",SUMIF($BD$3:$BD$1004,"="&amp;$BD341,INDIRECT(ADDRESS(3,BP$2,1,1)):INDIRECT(ADDRESS(1004,BP$2,1,1))),"")</f>
        <v/>
      </c>
      <c r="BQ341" t="str">
        <f ca="1">IF($BT341&lt;&gt;"",SUMIF($BD$3:$BD$1004,"="&amp;$BD341,INDIRECT(ADDRESS(3,BQ$2,1,1)):INDIRECT(ADDRESS(1004,BQ$2,1,1))),"")</f>
        <v/>
      </c>
      <c r="BR341" t="str">
        <f ca="1">IF($BT341&lt;&gt;"",SUMIF($BD$3:$BD$1004,"="&amp;$BD341,INDIRECT(ADDRESS(3,BR$2,1,1)):INDIRECT(ADDRESS(1004,BR$2,1,1))),"")</f>
        <v/>
      </c>
      <c r="BS341" t="str">
        <f>IF($A341&lt;&gt;"",VLOOKUP(TRUNC(MID($A341,1,2),0),Plano_Contas!$H$3:$J$103,3,TRUE),"")</f>
        <v/>
      </c>
      <c r="BT341" t="str">
        <f t="shared" si="21"/>
        <v/>
      </c>
      <c r="BV341">
        <f>Empresas!C341</f>
        <v>0</v>
      </c>
    </row>
    <row r="342" spans="1:74" ht="13.5" hidden="1" thickBot="1" x14ac:dyDescent="0.25">
      <c r="A342" s="89"/>
      <c r="B342" s="52" t="str">
        <f>IF($A342&lt;&gt;"",VLOOKUP(""&amp;$A342,Plano_Contas!$A$3:$F$1003,6,0),"")</f>
        <v/>
      </c>
      <c r="C342" s="91"/>
      <c r="D342" s="111"/>
      <c r="E342" s="112">
        <v>0</v>
      </c>
      <c r="F342" s="87"/>
      <c r="G342" s="85"/>
      <c r="H342" s="111"/>
      <c r="I342" s="112">
        <v>0</v>
      </c>
      <c r="J342" s="87"/>
      <c r="K342" s="85"/>
      <c r="L342" s="111"/>
      <c r="M342" s="112">
        <v>0</v>
      </c>
      <c r="N342" s="87"/>
      <c r="O342" s="85"/>
      <c r="P342" s="111"/>
      <c r="Q342" s="112">
        <v>0</v>
      </c>
      <c r="R342" s="87"/>
      <c r="S342" s="85"/>
      <c r="T342" s="111"/>
      <c r="U342" s="112">
        <v>0</v>
      </c>
      <c r="V342" s="87"/>
      <c r="W342" s="85"/>
      <c r="X342" s="111"/>
      <c r="Y342" s="112">
        <v>0</v>
      </c>
      <c r="Z342" s="87"/>
      <c r="AA342" s="85"/>
      <c r="AB342" s="111"/>
      <c r="AC342" s="112">
        <v>0</v>
      </c>
      <c r="AD342" s="87"/>
      <c r="AE342" s="85"/>
      <c r="AF342" s="111"/>
      <c r="AG342" s="112">
        <v>0</v>
      </c>
      <c r="AH342" s="87"/>
      <c r="AI342" s="85"/>
      <c r="AJ342" s="111"/>
      <c r="AK342" s="112">
        <v>0</v>
      </c>
      <c r="AL342" s="87"/>
      <c r="AM342" s="85"/>
      <c r="AN342" s="111"/>
      <c r="AO342" s="112">
        <v>0</v>
      </c>
      <c r="AP342" s="87"/>
      <c r="AQ342" s="85"/>
      <c r="AR342" s="111"/>
      <c r="AS342" s="112">
        <v>0</v>
      </c>
      <c r="AT342" s="87"/>
      <c r="AU342" s="85"/>
      <c r="AV342" s="111"/>
      <c r="AW342" s="112">
        <v>0</v>
      </c>
      <c r="AX342" s="87"/>
      <c r="AY342" s="85"/>
      <c r="AZ342" s="267">
        <f t="shared" si="22"/>
        <v>0</v>
      </c>
      <c r="BA342" s="88">
        <f t="shared" si="19"/>
        <v>0</v>
      </c>
      <c r="BC342">
        <f>IF($A342&lt;&gt;"",COUNTIF($BD$3:$BD342,$BD342),0)</f>
        <v>0</v>
      </c>
      <c r="BD342" t="str">
        <f>IF($A342&lt;&gt;"",VLOOKUP(TRUNC(MID($A342,1,2),0),Plano_Contas!$H$3:$J$103,2,TRUE),"")</f>
        <v/>
      </c>
      <c r="BE342" s="201" t="str">
        <f t="shared" si="20"/>
        <v/>
      </c>
      <c r="BF342" t="str">
        <f ca="1">IF($BT342&lt;&gt;"",SUMIF($BD$3:$BD$1004,"="&amp;$BD342,INDIRECT(ADDRESS(3,BF$2,1,1)):INDIRECT(ADDRESS(1004,BF$2,1,1))),"")</f>
        <v/>
      </c>
      <c r="BG342" t="str">
        <f ca="1">IF($BT342&lt;&gt;"",SUMIF($BD$3:$BD$1004,"="&amp;$BD342,INDIRECT(ADDRESS(3,BG$2,1,1)):INDIRECT(ADDRESS(1004,BG$2,1,1))),"")</f>
        <v/>
      </c>
      <c r="BH342" t="str">
        <f ca="1">IF($BT342&lt;&gt;"",SUMIF($BD$3:$BD$1004,"="&amp;$BD342,INDIRECT(ADDRESS(3,BH$2,1,1)):INDIRECT(ADDRESS(1004,BH$2,1,1))),"")</f>
        <v/>
      </c>
      <c r="BI342" t="str">
        <f ca="1">IF($BT342&lt;&gt;"",SUMIF($BD$3:$BD$1004,"="&amp;$BD342,INDIRECT(ADDRESS(3,BI$2,1,1)):INDIRECT(ADDRESS(1004,BI$2,1,1))),"")</f>
        <v/>
      </c>
      <c r="BJ342" t="str">
        <f ca="1">IF($BT342&lt;&gt;"",SUMIF($BD$3:$BD$1004,"="&amp;$BD342,INDIRECT(ADDRESS(3,BJ$2,1,1)):INDIRECT(ADDRESS(1004,BJ$2,1,1))),"")</f>
        <v/>
      </c>
      <c r="BK342" t="str">
        <f ca="1">IF($BT342&lt;&gt;"",SUMIF($BD$3:$BD$1004,"="&amp;$BD342,INDIRECT(ADDRESS(3,BK$2,1,1)):INDIRECT(ADDRESS(1004,BK$2,1,1))),"")</f>
        <v/>
      </c>
      <c r="BL342" t="str">
        <f ca="1">IF($BT342&lt;&gt;"",SUMIF($BD$3:$BD$1004,"="&amp;$BD342,INDIRECT(ADDRESS(3,BL$2,1,1)):INDIRECT(ADDRESS(1004,BL$2,1,1))),"")</f>
        <v/>
      </c>
      <c r="BM342" t="str">
        <f ca="1">IF($BT342&lt;&gt;"",SUMIF($BD$3:$BD$1004,"="&amp;$BD342,INDIRECT(ADDRESS(3,BM$2,1,1)):INDIRECT(ADDRESS(1004,BM$2,1,1))),"")</f>
        <v/>
      </c>
      <c r="BN342" t="str">
        <f ca="1">IF($BT342&lt;&gt;"",SUMIF($BD$3:$BD$1004,"="&amp;$BD342,INDIRECT(ADDRESS(3,BN$2,1,1)):INDIRECT(ADDRESS(1004,BN$2,1,1))),"")</f>
        <v/>
      </c>
      <c r="BO342" t="str">
        <f ca="1">IF($BT342&lt;&gt;"",SUMIF($BD$3:$BD$1004,"="&amp;$BD342,INDIRECT(ADDRESS(3,BO$2,1,1)):INDIRECT(ADDRESS(1004,BO$2,1,1))),"")</f>
        <v/>
      </c>
      <c r="BP342" t="str">
        <f ca="1">IF($BT342&lt;&gt;"",SUMIF($BD$3:$BD$1004,"="&amp;$BD342,INDIRECT(ADDRESS(3,BP$2,1,1)):INDIRECT(ADDRESS(1004,BP$2,1,1))),"")</f>
        <v/>
      </c>
      <c r="BQ342" t="str">
        <f ca="1">IF($BT342&lt;&gt;"",SUMIF($BD$3:$BD$1004,"="&amp;$BD342,INDIRECT(ADDRESS(3,BQ$2,1,1)):INDIRECT(ADDRESS(1004,BQ$2,1,1))),"")</f>
        <v/>
      </c>
      <c r="BR342" t="str">
        <f ca="1">IF($BT342&lt;&gt;"",SUMIF($BD$3:$BD$1004,"="&amp;$BD342,INDIRECT(ADDRESS(3,BR$2,1,1)):INDIRECT(ADDRESS(1004,BR$2,1,1))),"")</f>
        <v/>
      </c>
      <c r="BS342" t="str">
        <f>IF($A342&lt;&gt;"",VLOOKUP(TRUNC(MID($A342,1,2),0),Plano_Contas!$H$3:$J$103,3,TRUE),"")</f>
        <v/>
      </c>
      <c r="BT342" t="str">
        <f t="shared" si="21"/>
        <v/>
      </c>
      <c r="BV342">
        <f>Empresas!C342</f>
        <v>0</v>
      </c>
    </row>
    <row r="343" spans="1:74" ht="13.5" hidden="1" thickBot="1" x14ac:dyDescent="0.25">
      <c r="A343" s="89"/>
      <c r="B343" s="52" t="str">
        <f>IF($A343&lt;&gt;"",VLOOKUP(""&amp;$A343,Plano_Contas!$A$3:$F$1003,6,0),"")</f>
        <v/>
      </c>
      <c r="C343" s="91"/>
      <c r="D343" s="111"/>
      <c r="E343" s="112">
        <v>0</v>
      </c>
      <c r="F343" s="87"/>
      <c r="G343" s="85"/>
      <c r="H343" s="111"/>
      <c r="I343" s="112">
        <v>0</v>
      </c>
      <c r="J343" s="87"/>
      <c r="K343" s="85"/>
      <c r="L343" s="111"/>
      <c r="M343" s="112">
        <v>0</v>
      </c>
      <c r="N343" s="87"/>
      <c r="O343" s="85"/>
      <c r="P343" s="111"/>
      <c r="Q343" s="112">
        <v>0</v>
      </c>
      <c r="R343" s="87"/>
      <c r="S343" s="85"/>
      <c r="T343" s="111"/>
      <c r="U343" s="112">
        <v>0</v>
      </c>
      <c r="V343" s="87"/>
      <c r="W343" s="85"/>
      <c r="X343" s="111"/>
      <c r="Y343" s="112">
        <v>0</v>
      </c>
      <c r="Z343" s="87"/>
      <c r="AA343" s="85"/>
      <c r="AB343" s="111"/>
      <c r="AC343" s="112">
        <v>0</v>
      </c>
      <c r="AD343" s="87"/>
      <c r="AE343" s="85"/>
      <c r="AF343" s="111"/>
      <c r="AG343" s="112">
        <v>0</v>
      </c>
      <c r="AH343" s="87"/>
      <c r="AI343" s="85"/>
      <c r="AJ343" s="111"/>
      <c r="AK343" s="112">
        <v>0</v>
      </c>
      <c r="AL343" s="87"/>
      <c r="AM343" s="85"/>
      <c r="AN343" s="111"/>
      <c r="AO343" s="112">
        <v>0</v>
      </c>
      <c r="AP343" s="87"/>
      <c r="AQ343" s="85"/>
      <c r="AR343" s="111"/>
      <c r="AS343" s="112">
        <v>0</v>
      </c>
      <c r="AT343" s="87"/>
      <c r="AU343" s="85"/>
      <c r="AV343" s="111"/>
      <c r="AW343" s="112">
        <v>0</v>
      </c>
      <c r="AX343" s="87"/>
      <c r="AY343" s="85"/>
      <c r="AZ343" s="267">
        <f t="shared" si="22"/>
        <v>0</v>
      </c>
      <c r="BA343" s="88">
        <f t="shared" si="19"/>
        <v>0</v>
      </c>
      <c r="BC343">
        <f>IF($A343&lt;&gt;"",COUNTIF($BD$3:$BD343,$BD343),0)</f>
        <v>0</v>
      </c>
      <c r="BD343" t="str">
        <f>IF($A343&lt;&gt;"",VLOOKUP(TRUNC(MID($A343,1,2),0),Plano_Contas!$H$3:$J$103,2,TRUE),"")</f>
        <v/>
      </c>
      <c r="BE343" s="201" t="str">
        <f t="shared" si="20"/>
        <v/>
      </c>
      <c r="BF343" t="str">
        <f ca="1">IF($BT343&lt;&gt;"",SUMIF($BD$3:$BD$1004,"="&amp;$BD343,INDIRECT(ADDRESS(3,BF$2,1,1)):INDIRECT(ADDRESS(1004,BF$2,1,1))),"")</f>
        <v/>
      </c>
      <c r="BG343" t="str">
        <f ca="1">IF($BT343&lt;&gt;"",SUMIF($BD$3:$BD$1004,"="&amp;$BD343,INDIRECT(ADDRESS(3,BG$2,1,1)):INDIRECT(ADDRESS(1004,BG$2,1,1))),"")</f>
        <v/>
      </c>
      <c r="BH343" t="str">
        <f ca="1">IF($BT343&lt;&gt;"",SUMIF($BD$3:$BD$1004,"="&amp;$BD343,INDIRECT(ADDRESS(3,BH$2,1,1)):INDIRECT(ADDRESS(1004,BH$2,1,1))),"")</f>
        <v/>
      </c>
      <c r="BI343" t="str">
        <f ca="1">IF($BT343&lt;&gt;"",SUMIF($BD$3:$BD$1004,"="&amp;$BD343,INDIRECT(ADDRESS(3,BI$2,1,1)):INDIRECT(ADDRESS(1004,BI$2,1,1))),"")</f>
        <v/>
      </c>
      <c r="BJ343" t="str">
        <f ca="1">IF($BT343&lt;&gt;"",SUMIF($BD$3:$BD$1004,"="&amp;$BD343,INDIRECT(ADDRESS(3,BJ$2,1,1)):INDIRECT(ADDRESS(1004,BJ$2,1,1))),"")</f>
        <v/>
      </c>
      <c r="BK343" t="str">
        <f ca="1">IF($BT343&lt;&gt;"",SUMIF($BD$3:$BD$1004,"="&amp;$BD343,INDIRECT(ADDRESS(3,BK$2,1,1)):INDIRECT(ADDRESS(1004,BK$2,1,1))),"")</f>
        <v/>
      </c>
      <c r="BL343" t="str">
        <f ca="1">IF($BT343&lt;&gt;"",SUMIF($BD$3:$BD$1004,"="&amp;$BD343,INDIRECT(ADDRESS(3,BL$2,1,1)):INDIRECT(ADDRESS(1004,BL$2,1,1))),"")</f>
        <v/>
      </c>
      <c r="BM343" t="str">
        <f ca="1">IF($BT343&lt;&gt;"",SUMIF($BD$3:$BD$1004,"="&amp;$BD343,INDIRECT(ADDRESS(3,BM$2,1,1)):INDIRECT(ADDRESS(1004,BM$2,1,1))),"")</f>
        <v/>
      </c>
      <c r="BN343" t="str">
        <f ca="1">IF($BT343&lt;&gt;"",SUMIF($BD$3:$BD$1004,"="&amp;$BD343,INDIRECT(ADDRESS(3,BN$2,1,1)):INDIRECT(ADDRESS(1004,BN$2,1,1))),"")</f>
        <v/>
      </c>
      <c r="BO343" t="str">
        <f ca="1">IF($BT343&lt;&gt;"",SUMIF($BD$3:$BD$1004,"="&amp;$BD343,INDIRECT(ADDRESS(3,BO$2,1,1)):INDIRECT(ADDRESS(1004,BO$2,1,1))),"")</f>
        <v/>
      </c>
      <c r="BP343" t="str">
        <f ca="1">IF($BT343&lt;&gt;"",SUMIF($BD$3:$BD$1004,"="&amp;$BD343,INDIRECT(ADDRESS(3,BP$2,1,1)):INDIRECT(ADDRESS(1004,BP$2,1,1))),"")</f>
        <v/>
      </c>
      <c r="BQ343" t="str">
        <f ca="1">IF($BT343&lt;&gt;"",SUMIF($BD$3:$BD$1004,"="&amp;$BD343,INDIRECT(ADDRESS(3,BQ$2,1,1)):INDIRECT(ADDRESS(1004,BQ$2,1,1))),"")</f>
        <v/>
      </c>
      <c r="BR343" t="str">
        <f ca="1">IF($BT343&lt;&gt;"",SUMIF($BD$3:$BD$1004,"="&amp;$BD343,INDIRECT(ADDRESS(3,BR$2,1,1)):INDIRECT(ADDRESS(1004,BR$2,1,1))),"")</f>
        <v/>
      </c>
      <c r="BS343" t="str">
        <f>IF($A343&lt;&gt;"",VLOOKUP(TRUNC(MID($A343,1,2),0),Plano_Contas!$H$3:$J$103,3,TRUE),"")</f>
        <v/>
      </c>
      <c r="BT343" t="str">
        <f t="shared" si="21"/>
        <v/>
      </c>
      <c r="BV343">
        <f>Empresas!C343</f>
        <v>0</v>
      </c>
    </row>
    <row r="344" spans="1:74" ht="13.5" hidden="1" thickBot="1" x14ac:dyDescent="0.25">
      <c r="A344" s="89"/>
      <c r="B344" s="52" t="str">
        <f>IF($A344&lt;&gt;"",VLOOKUP(""&amp;$A344,Plano_Contas!$A$3:$F$1003,6,0),"")</f>
        <v/>
      </c>
      <c r="C344" s="91"/>
      <c r="D344" s="111"/>
      <c r="E344" s="112">
        <v>0</v>
      </c>
      <c r="F344" s="87"/>
      <c r="G344" s="85"/>
      <c r="H344" s="111"/>
      <c r="I344" s="112">
        <v>0</v>
      </c>
      <c r="J344" s="87"/>
      <c r="K344" s="85"/>
      <c r="L344" s="111"/>
      <c r="M344" s="112">
        <v>0</v>
      </c>
      <c r="N344" s="87"/>
      <c r="O344" s="85"/>
      <c r="P344" s="111"/>
      <c r="Q344" s="112">
        <v>0</v>
      </c>
      <c r="R344" s="87"/>
      <c r="S344" s="85"/>
      <c r="T344" s="111"/>
      <c r="U344" s="112">
        <v>0</v>
      </c>
      <c r="V344" s="87"/>
      <c r="W344" s="85"/>
      <c r="X344" s="111"/>
      <c r="Y344" s="112">
        <v>0</v>
      </c>
      <c r="Z344" s="87"/>
      <c r="AA344" s="85"/>
      <c r="AB344" s="111"/>
      <c r="AC344" s="112">
        <v>0</v>
      </c>
      <c r="AD344" s="87"/>
      <c r="AE344" s="85"/>
      <c r="AF344" s="111"/>
      <c r="AG344" s="112">
        <v>0</v>
      </c>
      <c r="AH344" s="87"/>
      <c r="AI344" s="85"/>
      <c r="AJ344" s="111"/>
      <c r="AK344" s="112">
        <v>0</v>
      </c>
      <c r="AL344" s="87"/>
      <c r="AM344" s="85"/>
      <c r="AN344" s="111"/>
      <c r="AO344" s="112">
        <v>0</v>
      </c>
      <c r="AP344" s="87"/>
      <c r="AQ344" s="85"/>
      <c r="AR344" s="111"/>
      <c r="AS344" s="112">
        <v>0</v>
      </c>
      <c r="AT344" s="87"/>
      <c r="AU344" s="85"/>
      <c r="AV344" s="111"/>
      <c r="AW344" s="112">
        <v>0</v>
      </c>
      <c r="AX344" s="87"/>
      <c r="AY344" s="85"/>
      <c r="AZ344" s="267">
        <f t="shared" si="22"/>
        <v>0</v>
      </c>
      <c r="BA344" s="88">
        <f t="shared" si="19"/>
        <v>0</v>
      </c>
      <c r="BC344">
        <f>IF($A344&lt;&gt;"",COUNTIF($BD$3:$BD344,$BD344),0)</f>
        <v>0</v>
      </c>
      <c r="BD344" t="str">
        <f>IF($A344&lt;&gt;"",VLOOKUP(TRUNC(MID($A344,1,2),0),Plano_Contas!$H$3:$J$103,2,TRUE),"")</f>
        <v/>
      </c>
      <c r="BE344" s="201" t="str">
        <f t="shared" si="20"/>
        <v/>
      </c>
      <c r="BF344" t="str">
        <f ca="1">IF($BT344&lt;&gt;"",SUMIF($BD$3:$BD$1004,"="&amp;$BD344,INDIRECT(ADDRESS(3,BF$2,1,1)):INDIRECT(ADDRESS(1004,BF$2,1,1))),"")</f>
        <v/>
      </c>
      <c r="BG344" t="str">
        <f ca="1">IF($BT344&lt;&gt;"",SUMIF($BD$3:$BD$1004,"="&amp;$BD344,INDIRECT(ADDRESS(3,BG$2,1,1)):INDIRECT(ADDRESS(1004,BG$2,1,1))),"")</f>
        <v/>
      </c>
      <c r="BH344" t="str">
        <f ca="1">IF($BT344&lt;&gt;"",SUMIF($BD$3:$BD$1004,"="&amp;$BD344,INDIRECT(ADDRESS(3,BH$2,1,1)):INDIRECT(ADDRESS(1004,BH$2,1,1))),"")</f>
        <v/>
      </c>
      <c r="BI344" t="str">
        <f ca="1">IF($BT344&lt;&gt;"",SUMIF($BD$3:$BD$1004,"="&amp;$BD344,INDIRECT(ADDRESS(3,BI$2,1,1)):INDIRECT(ADDRESS(1004,BI$2,1,1))),"")</f>
        <v/>
      </c>
      <c r="BJ344" t="str">
        <f ca="1">IF($BT344&lt;&gt;"",SUMIF($BD$3:$BD$1004,"="&amp;$BD344,INDIRECT(ADDRESS(3,BJ$2,1,1)):INDIRECT(ADDRESS(1004,BJ$2,1,1))),"")</f>
        <v/>
      </c>
      <c r="BK344" t="str">
        <f ca="1">IF($BT344&lt;&gt;"",SUMIF($BD$3:$BD$1004,"="&amp;$BD344,INDIRECT(ADDRESS(3,BK$2,1,1)):INDIRECT(ADDRESS(1004,BK$2,1,1))),"")</f>
        <v/>
      </c>
      <c r="BL344" t="str">
        <f ca="1">IF($BT344&lt;&gt;"",SUMIF($BD$3:$BD$1004,"="&amp;$BD344,INDIRECT(ADDRESS(3,BL$2,1,1)):INDIRECT(ADDRESS(1004,BL$2,1,1))),"")</f>
        <v/>
      </c>
      <c r="BM344" t="str">
        <f ca="1">IF($BT344&lt;&gt;"",SUMIF($BD$3:$BD$1004,"="&amp;$BD344,INDIRECT(ADDRESS(3,BM$2,1,1)):INDIRECT(ADDRESS(1004,BM$2,1,1))),"")</f>
        <v/>
      </c>
      <c r="BN344" t="str">
        <f ca="1">IF($BT344&lt;&gt;"",SUMIF($BD$3:$BD$1004,"="&amp;$BD344,INDIRECT(ADDRESS(3,BN$2,1,1)):INDIRECT(ADDRESS(1004,BN$2,1,1))),"")</f>
        <v/>
      </c>
      <c r="BO344" t="str">
        <f ca="1">IF($BT344&lt;&gt;"",SUMIF($BD$3:$BD$1004,"="&amp;$BD344,INDIRECT(ADDRESS(3,BO$2,1,1)):INDIRECT(ADDRESS(1004,BO$2,1,1))),"")</f>
        <v/>
      </c>
      <c r="BP344" t="str">
        <f ca="1">IF($BT344&lt;&gt;"",SUMIF($BD$3:$BD$1004,"="&amp;$BD344,INDIRECT(ADDRESS(3,BP$2,1,1)):INDIRECT(ADDRESS(1004,BP$2,1,1))),"")</f>
        <v/>
      </c>
      <c r="BQ344" t="str">
        <f ca="1">IF($BT344&lt;&gt;"",SUMIF($BD$3:$BD$1004,"="&amp;$BD344,INDIRECT(ADDRESS(3,BQ$2,1,1)):INDIRECT(ADDRESS(1004,BQ$2,1,1))),"")</f>
        <v/>
      </c>
      <c r="BR344" t="str">
        <f ca="1">IF($BT344&lt;&gt;"",SUMIF($BD$3:$BD$1004,"="&amp;$BD344,INDIRECT(ADDRESS(3,BR$2,1,1)):INDIRECT(ADDRESS(1004,BR$2,1,1))),"")</f>
        <v/>
      </c>
      <c r="BS344" t="str">
        <f>IF($A344&lt;&gt;"",VLOOKUP(TRUNC(MID($A344,1,2),0),Plano_Contas!$H$3:$J$103,3,TRUE),"")</f>
        <v/>
      </c>
      <c r="BT344" t="str">
        <f t="shared" si="21"/>
        <v/>
      </c>
      <c r="BV344">
        <f>Empresas!C344</f>
        <v>0</v>
      </c>
    </row>
    <row r="345" spans="1:74" ht="13.5" hidden="1" thickBot="1" x14ac:dyDescent="0.25">
      <c r="A345" s="89"/>
      <c r="B345" s="52" t="str">
        <f>IF($A345&lt;&gt;"",VLOOKUP(""&amp;$A345,Plano_Contas!$A$3:$F$1003,6,0),"")</f>
        <v/>
      </c>
      <c r="C345" s="91"/>
      <c r="D345" s="111"/>
      <c r="E345" s="112">
        <v>0</v>
      </c>
      <c r="F345" s="87"/>
      <c r="G345" s="85"/>
      <c r="H345" s="111"/>
      <c r="I345" s="112">
        <v>0</v>
      </c>
      <c r="J345" s="87"/>
      <c r="K345" s="85"/>
      <c r="L345" s="111"/>
      <c r="M345" s="112">
        <v>0</v>
      </c>
      <c r="N345" s="87"/>
      <c r="O345" s="85"/>
      <c r="P345" s="111"/>
      <c r="Q345" s="112">
        <v>0</v>
      </c>
      <c r="R345" s="87"/>
      <c r="S345" s="85"/>
      <c r="T345" s="111"/>
      <c r="U345" s="112">
        <v>0</v>
      </c>
      <c r="V345" s="87"/>
      <c r="W345" s="85"/>
      <c r="X345" s="111"/>
      <c r="Y345" s="112">
        <v>0</v>
      </c>
      <c r="Z345" s="87"/>
      <c r="AA345" s="85"/>
      <c r="AB345" s="111"/>
      <c r="AC345" s="112">
        <v>0</v>
      </c>
      <c r="AD345" s="87"/>
      <c r="AE345" s="85"/>
      <c r="AF345" s="111"/>
      <c r="AG345" s="112">
        <v>0</v>
      </c>
      <c r="AH345" s="87"/>
      <c r="AI345" s="85"/>
      <c r="AJ345" s="111"/>
      <c r="AK345" s="112">
        <v>0</v>
      </c>
      <c r="AL345" s="87"/>
      <c r="AM345" s="85"/>
      <c r="AN345" s="111"/>
      <c r="AO345" s="112">
        <v>0</v>
      </c>
      <c r="AP345" s="87"/>
      <c r="AQ345" s="85"/>
      <c r="AR345" s="111"/>
      <c r="AS345" s="112">
        <v>0</v>
      </c>
      <c r="AT345" s="87"/>
      <c r="AU345" s="85"/>
      <c r="AV345" s="111"/>
      <c r="AW345" s="112">
        <v>0</v>
      </c>
      <c r="AX345" s="87"/>
      <c r="AY345" s="85"/>
      <c r="AZ345" s="267">
        <f t="shared" si="22"/>
        <v>0</v>
      </c>
      <c r="BA345" s="88">
        <f t="shared" si="19"/>
        <v>0</v>
      </c>
      <c r="BC345">
        <f>IF($A345&lt;&gt;"",COUNTIF($BD$3:$BD345,$BD345),0)</f>
        <v>0</v>
      </c>
      <c r="BD345" t="str">
        <f>IF($A345&lt;&gt;"",VLOOKUP(TRUNC(MID($A345,1,2),0),Plano_Contas!$H$3:$J$103,2,TRUE),"")</f>
        <v/>
      </c>
      <c r="BE345" s="201" t="str">
        <f t="shared" si="20"/>
        <v/>
      </c>
      <c r="BF345" t="str">
        <f ca="1">IF($BT345&lt;&gt;"",SUMIF($BD$3:$BD$1004,"="&amp;$BD345,INDIRECT(ADDRESS(3,BF$2,1,1)):INDIRECT(ADDRESS(1004,BF$2,1,1))),"")</f>
        <v/>
      </c>
      <c r="BG345" t="str">
        <f ca="1">IF($BT345&lt;&gt;"",SUMIF($BD$3:$BD$1004,"="&amp;$BD345,INDIRECT(ADDRESS(3,BG$2,1,1)):INDIRECT(ADDRESS(1004,BG$2,1,1))),"")</f>
        <v/>
      </c>
      <c r="BH345" t="str">
        <f ca="1">IF($BT345&lt;&gt;"",SUMIF($BD$3:$BD$1004,"="&amp;$BD345,INDIRECT(ADDRESS(3,BH$2,1,1)):INDIRECT(ADDRESS(1004,BH$2,1,1))),"")</f>
        <v/>
      </c>
      <c r="BI345" t="str">
        <f ca="1">IF($BT345&lt;&gt;"",SUMIF($BD$3:$BD$1004,"="&amp;$BD345,INDIRECT(ADDRESS(3,BI$2,1,1)):INDIRECT(ADDRESS(1004,BI$2,1,1))),"")</f>
        <v/>
      </c>
      <c r="BJ345" t="str">
        <f ca="1">IF($BT345&lt;&gt;"",SUMIF($BD$3:$BD$1004,"="&amp;$BD345,INDIRECT(ADDRESS(3,BJ$2,1,1)):INDIRECT(ADDRESS(1004,BJ$2,1,1))),"")</f>
        <v/>
      </c>
      <c r="BK345" t="str">
        <f ca="1">IF($BT345&lt;&gt;"",SUMIF($BD$3:$BD$1004,"="&amp;$BD345,INDIRECT(ADDRESS(3,BK$2,1,1)):INDIRECT(ADDRESS(1004,BK$2,1,1))),"")</f>
        <v/>
      </c>
      <c r="BL345" t="str">
        <f ca="1">IF($BT345&lt;&gt;"",SUMIF($BD$3:$BD$1004,"="&amp;$BD345,INDIRECT(ADDRESS(3,BL$2,1,1)):INDIRECT(ADDRESS(1004,BL$2,1,1))),"")</f>
        <v/>
      </c>
      <c r="BM345" t="str">
        <f ca="1">IF($BT345&lt;&gt;"",SUMIF($BD$3:$BD$1004,"="&amp;$BD345,INDIRECT(ADDRESS(3,BM$2,1,1)):INDIRECT(ADDRESS(1004,BM$2,1,1))),"")</f>
        <v/>
      </c>
      <c r="BN345" t="str">
        <f ca="1">IF($BT345&lt;&gt;"",SUMIF($BD$3:$BD$1004,"="&amp;$BD345,INDIRECT(ADDRESS(3,BN$2,1,1)):INDIRECT(ADDRESS(1004,BN$2,1,1))),"")</f>
        <v/>
      </c>
      <c r="BO345" t="str">
        <f ca="1">IF($BT345&lt;&gt;"",SUMIF($BD$3:$BD$1004,"="&amp;$BD345,INDIRECT(ADDRESS(3,BO$2,1,1)):INDIRECT(ADDRESS(1004,BO$2,1,1))),"")</f>
        <v/>
      </c>
      <c r="BP345" t="str">
        <f ca="1">IF($BT345&lt;&gt;"",SUMIF($BD$3:$BD$1004,"="&amp;$BD345,INDIRECT(ADDRESS(3,BP$2,1,1)):INDIRECT(ADDRESS(1004,BP$2,1,1))),"")</f>
        <v/>
      </c>
      <c r="BQ345" t="str">
        <f ca="1">IF($BT345&lt;&gt;"",SUMIF($BD$3:$BD$1004,"="&amp;$BD345,INDIRECT(ADDRESS(3,BQ$2,1,1)):INDIRECT(ADDRESS(1004,BQ$2,1,1))),"")</f>
        <v/>
      </c>
      <c r="BR345" t="str">
        <f ca="1">IF($BT345&lt;&gt;"",SUMIF($BD$3:$BD$1004,"="&amp;$BD345,INDIRECT(ADDRESS(3,BR$2,1,1)):INDIRECT(ADDRESS(1004,BR$2,1,1))),"")</f>
        <v/>
      </c>
      <c r="BS345" t="str">
        <f>IF($A345&lt;&gt;"",VLOOKUP(TRUNC(MID($A345,1,2),0),Plano_Contas!$H$3:$J$103,3,TRUE),"")</f>
        <v/>
      </c>
      <c r="BT345" t="str">
        <f t="shared" si="21"/>
        <v/>
      </c>
      <c r="BV345">
        <f>Empresas!C345</f>
        <v>0</v>
      </c>
    </row>
    <row r="346" spans="1:74" ht="13.5" hidden="1" thickBot="1" x14ac:dyDescent="0.25">
      <c r="A346" s="89"/>
      <c r="B346" s="52" t="str">
        <f>IF($A346&lt;&gt;"",VLOOKUP(""&amp;$A346,Plano_Contas!$A$3:$F$1003,6,0),"")</f>
        <v/>
      </c>
      <c r="C346" s="91"/>
      <c r="D346" s="111"/>
      <c r="E346" s="112">
        <v>0</v>
      </c>
      <c r="F346" s="87"/>
      <c r="G346" s="85"/>
      <c r="H346" s="111"/>
      <c r="I346" s="112">
        <v>0</v>
      </c>
      <c r="J346" s="87"/>
      <c r="K346" s="85"/>
      <c r="L346" s="111"/>
      <c r="M346" s="112">
        <v>0</v>
      </c>
      <c r="N346" s="87"/>
      <c r="O346" s="85"/>
      <c r="P346" s="111"/>
      <c r="Q346" s="112">
        <v>0</v>
      </c>
      <c r="R346" s="87"/>
      <c r="S346" s="85"/>
      <c r="T346" s="111"/>
      <c r="U346" s="112">
        <v>0</v>
      </c>
      <c r="V346" s="87"/>
      <c r="W346" s="85"/>
      <c r="X346" s="111"/>
      <c r="Y346" s="112">
        <v>0</v>
      </c>
      <c r="Z346" s="87"/>
      <c r="AA346" s="85"/>
      <c r="AB346" s="111"/>
      <c r="AC346" s="112">
        <v>0</v>
      </c>
      <c r="AD346" s="87"/>
      <c r="AE346" s="85"/>
      <c r="AF346" s="111"/>
      <c r="AG346" s="112">
        <v>0</v>
      </c>
      <c r="AH346" s="87"/>
      <c r="AI346" s="85"/>
      <c r="AJ346" s="111"/>
      <c r="AK346" s="112">
        <v>0</v>
      </c>
      <c r="AL346" s="87"/>
      <c r="AM346" s="85"/>
      <c r="AN346" s="111"/>
      <c r="AO346" s="112">
        <v>0</v>
      </c>
      <c r="AP346" s="87"/>
      <c r="AQ346" s="85"/>
      <c r="AR346" s="111"/>
      <c r="AS346" s="112">
        <v>0</v>
      </c>
      <c r="AT346" s="87"/>
      <c r="AU346" s="85"/>
      <c r="AV346" s="111"/>
      <c r="AW346" s="112">
        <v>0</v>
      </c>
      <c r="AX346" s="87"/>
      <c r="AY346" s="85"/>
      <c r="AZ346" s="267">
        <f t="shared" si="22"/>
        <v>0</v>
      </c>
      <c r="BA346" s="88">
        <f t="shared" si="19"/>
        <v>0</v>
      </c>
      <c r="BC346">
        <f>IF($A346&lt;&gt;"",COUNTIF($BD$3:$BD346,$BD346),0)</f>
        <v>0</v>
      </c>
      <c r="BD346" t="str">
        <f>IF($A346&lt;&gt;"",VLOOKUP(TRUNC(MID($A346,1,2),0),Plano_Contas!$H$3:$J$103,2,TRUE),"")</f>
        <v/>
      </c>
      <c r="BE346" s="201" t="str">
        <f t="shared" si="20"/>
        <v/>
      </c>
      <c r="BF346" t="str">
        <f ca="1">IF($BT346&lt;&gt;"",SUMIF($BD$3:$BD$1004,"="&amp;$BD346,INDIRECT(ADDRESS(3,BF$2,1,1)):INDIRECT(ADDRESS(1004,BF$2,1,1))),"")</f>
        <v/>
      </c>
      <c r="BG346" t="str">
        <f ca="1">IF($BT346&lt;&gt;"",SUMIF($BD$3:$BD$1004,"="&amp;$BD346,INDIRECT(ADDRESS(3,BG$2,1,1)):INDIRECT(ADDRESS(1004,BG$2,1,1))),"")</f>
        <v/>
      </c>
      <c r="BH346" t="str">
        <f ca="1">IF($BT346&lt;&gt;"",SUMIF($BD$3:$BD$1004,"="&amp;$BD346,INDIRECT(ADDRESS(3,BH$2,1,1)):INDIRECT(ADDRESS(1004,BH$2,1,1))),"")</f>
        <v/>
      </c>
      <c r="BI346" t="str">
        <f ca="1">IF($BT346&lt;&gt;"",SUMIF($BD$3:$BD$1004,"="&amp;$BD346,INDIRECT(ADDRESS(3,BI$2,1,1)):INDIRECT(ADDRESS(1004,BI$2,1,1))),"")</f>
        <v/>
      </c>
      <c r="BJ346" t="str">
        <f ca="1">IF($BT346&lt;&gt;"",SUMIF($BD$3:$BD$1004,"="&amp;$BD346,INDIRECT(ADDRESS(3,BJ$2,1,1)):INDIRECT(ADDRESS(1004,BJ$2,1,1))),"")</f>
        <v/>
      </c>
      <c r="BK346" t="str">
        <f ca="1">IF($BT346&lt;&gt;"",SUMIF($BD$3:$BD$1004,"="&amp;$BD346,INDIRECT(ADDRESS(3,BK$2,1,1)):INDIRECT(ADDRESS(1004,BK$2,1,1))),"")</f>
        <v/>
      </c>
      <c r="BL346" t="str">
        <f ca="1">IF($BT346&lt;&gt;"",SUMIF($BD$3:$BD$1004,"="&amp;$BD346,INDIRECT(ADDRESS(3,BL$2,1,1)):INDIRECT(ADDRESS(1004,BL$2,1,1))),"")</f>
        <v/>
      </c>
      <c r="BM346" t="str">
        <f ca="1">IF($BT346&lt;&gt;"",SUMIF($BD$3:$BD$1004,"="&amp;$BD346,INDIRECT(ADDRESS(3,BM$2,1,1)):INDIRECT(ADDRESS(1004,BM$2,1,1))),"")</f>
        <v/>
      </c>
      <c r="BN346" t="str">
        <f ca="1">IF($BT346&lt;&gt;"",SUMIF($BD$3:$BD$1004,"="&amp;$BD346,INDIRECT(ADDRESS(3,BN$2,1,1)):INDIRECT(ADDRESS(1004,BN$2,1,1))),"")</f>
        <v/>
      </c>
      <c r="BO346" t="str">
        <f ca="1">IF($BT346&lt;&gt;"",SUMIF($BD$3:$BD$1004,"="&amp;$BD346,INDIRECT(ADDRESS(3,BO$2,1,1)):INDIRECT(ADDRESS(1004,BO$2,1,1))),"")</f>
        <v/>
      </c>
      <c r="BP346" t="str">
        <f ca="1">IF($BT346&lt;&gt;"",SUMIF($BD$3:$BD$1004,"="&amp;$BD346,INDIRECT(ADDRESS(3,BP$2,1,1)):INDIRECT(ADDRESS(1004,BP$2,1,1))),"")</f>
        <v/>
      </c>
      <c r="BQ346" t="str">
        <f ca="1">IF($BT346&lt;&gt;"",SUMIF($BD$3:$BD$1004,"="&amp;$BD346,INDIRECT(ADDRESS(3,BQ$2,1,1)):INDIRECT(ADDRESS(1004,BQ$2,1,1))),"")</f>
        <v/>
      </c>
      <c r="BR346" t="str">
        <f ca="1">IF($BT346&lt;&gt;"",SUMIF($BD$3:$BD$1004,"="&amp;$BD346,INDIRECT(ADDRESS(3,BR$2,1,1)):INDIRECT(ADDRESS(1004,BR$2,1,1))),"")</f>
        <v/>
      </c>
      <c r="BS346" t="str">
        <f>IF($A346&lt;&gt;"",VLOOKUP(TRUNC(MID($A346,1,2),0),Plano_Contas!$H$3:$J$103,3,TRUE),"")</f>
        <v/>
      </c>
      <c r="BT346" t="str">
        <f t="shared" si="21"/>
        <v/>
      </c>
      <c r="BV346">
        <f>Empresas!C346</f>
        <v>0</v>
      </c>
    </row>
    <row r="347" spans="1:74" ht="13.5" hidden="1" thickBot="1" x14ac:dyDescent="0.25">
      <c r="A347" s="89"/>
      <c r="B347" s="52" t="str">
        <f>IF($A347&lt;&gt;"",VLOOKUP(""&amp;$A347,Plano_Contas!$A$3:$F$1003,6,0),"")</f>
        <v/>
      </c>
      <c r="C347" s="91"/>
      <c r="D347" s="111"/>
      <c r="E347" s="112">
        <v>0</v>
      </c>
      <c r="F347" s="87"/>
      <c r="G347" s="85"/>
      <c r="H347" s="111"/>
      <c r="I347" s="112">
        <v>0</v>
      </c>
      <c r="J347" s="87"/>
      <c r="K347" s="85"/>
      <c r="L347" s="111"/>
      <c r="M347" s="112">
        <v>0</v>
      </c>
      <c r="N347" s="87"/>
      <c r="O347" s="85"/>
      <c r="P347" s="111"/>
      <c r="Q347" s="112">
        <v>0</v>
      </c>
      <c r="R347" s="87"/>
      <c r="S347" s="85"/>
      <c r="T347" s="111"/>
      <c r="U347" s="112">
        <v>0</v>
      </c>
      <c r="V347" s="87"/>
      <c r="W347" s="85"/>
      <c r="X347" s="111"/>
      <c r="Y347" s="112">
        <v>0</v>
      </c>
      <c r="Z347" s="87"/>
      <c r="AA347" s="85"/>
      <c r="AB347" s="111"/>
      <c r="AC347" s="112">
        <v>0</v>
      </c>
      <c r="AD347" s="87"/>
      <c r="AE347" s="85"/>
      <c r="AF347" s="111"/>
      <c r="AG347" s="112">
        <v>0</v>
      </c>
      <c r="AH347" s="87"/>
      <c r="AI347" s="85"/>
      <c r="AJ347" s="111"/>
      <c r="AK347" s="112">
        <v>0</v>
      </c>
      <c r="AL347" s="87"/>
      <c r="AM347" s="85"/>
      <c r="AN347" s="111"/>
      <c r="AO347" s="112">
        <v>0</v>
      </c>
      <c r="AP347" s="87"/>
      <c r="AQ347" s="85"/>
      <c r="AR347" s="111"/>
      <c r="AS347" s="112">
        <v>0</v>
      </c>
      <c r="AT347" s="87"/>
      <c r="AU347" s="85"/>
      <c r="AV347" s="111"/>
      <c r="AW347" s="112">
        <v>0</v>
      </c>
      <c r="AX347" s="87"/>
      <c r="AY347" s="85"/>
      <c r="AZ347" s="267">
        <f t="shared" si="22"/>
        <v>0</v>
      </c>
      <c r="BA347" s="88">
        <f t="shared" si="19"/>
        <v>0</v>
      </c>
      <c r="BC347">
        <f>IF($A347&lt;&gt;"",COUNTIF($BD$3:$BD347,$BD347),0)</f>
        <v>0</v>
      </c>
      <c r="BD347" t="str">
        <f>IF($A347&lt;&gt;"",VLOOKUP(TRUNC(MID($A347,1,2),0),Plano_Contas!$H$3:$J$103,2,TRUE),"")</f>
        <v/>
      </c>
      <c r="BE347" s="201" t="str">
        <f t="shared" si="20"/>
        <v/>
      </c>
      <c r="BF347" t="str">
        <f ca="1">IF($BT347&lt;&gt;"",SUMIF($BD$3:$BD$1004,"="&amp;$BD347,INDIRECT(ADDRESS(3,BF$2,1,1)):INDIRECT(ADDRESS(1004,BF$2,1,1))),"")</f>
        <v/>
      </c>
      <c r="BG347" t="str">
        <f ca="1">IF($BT347&lt;&gt;"",SUMIF($BD$3:$BD$1004,"="&amp;$BD347,INDIRECT(ADDRESS(3,BG$2,1,1)):INDIRECT(ADDRESS(1004,BG$2,1,1))),"")</f>
        <v/>
      </c>
      <c r="BH347" t="str">
        <f ca="1">IF($BT347&lt;&gt;"",SUMIF($BD$3:$BD$1004,"="&amp;$BD347,INDIRECT(ADDRESS(3,BH$2,1,1)):INDIRECT(ADDRESS(1004,BH$2,1,1))),"")</f>
        <v/>
      </c>
      <c r="BI347" t="str">
        <f ca="1">IF($BT347&lt;&gt;"",SUMIF($BD$3:$BD$1004,"="&amp;$BD347,INDIRECT(ADDRESS(3,BI$2,1,1)):INDIRECT(ADDRESS(1004,BI$2,1,1))),"")</f>
        <v/>
      </c>
      <c r="BJ347" t="str">
        <f ca="1">IF($BT347&lt;&gt;"",SUMIF($BD$3:$BD$1004,"="&amp;$BD347,INDIRECT(ADDRESS(3,BJ$2,1,1)):INDIRECT(ADDRESS(1004,BJ$2,1,1))),"")</f>
        <v/>
      </c>
      <c r="BK347" t="str">
        <f ca="1">IF($BT347&lt;&gt;"",SUMIF($BD$3:$BD$1004,"="&amp;$BD347,INDIRECT(ADDRESS(3,BK$2,1,1)):INDIRECT(ADDRESS(1004,BK$2,1,1))),"")</f>
        <v/>
      </c>
      <c r="BL347" t="str">
        <f ca="1">IF($BT347&lt;&gt;"",SUMIF($BD$3:$BD$1004,"="&amp;$BD347,INDIRECT(ADDRESS(3,BL$2,1,1)):INDIRECT(ADDRESS(1004,BL$2,1,1))),"")</f>
        <v/>
      </c>
      <c r="BM347" t="str">
        <f ca="1">IF($BT347&lt;&gt;"",SUMIF($BD$3:$BD$1004,"="&amp;$BD347,INDIRECT(ADDRESS(3,BM$2,1,1)):INDIRECT(ADDRESS(1004,BM$2,1,1))),"")</f>
        <v/>
      </c>
      <c r="BN347" t="str">
        <f ca="1">IF($BT347&lt;&gt;"",SUMIF($BD$3:$BD$1004,"="&amp;$BD347,INDIRECT(ADDRESS(3,BN$2,1,1)):INDIRECT(ADDRESS(1004,BN$2,1,1))),"")</f>
        <v/>
      </c>
      <c r="BO347" t="str">
        <f ca="1">IF($BT347&lt;&gt;"",SUMIF($BD$3:$BD$1004,"="&amp;$BD347,INDIRECT(ADDRESS(3,BO$2,1,1)):INDIRECT(ADDRESS(1004,BO$2,1,1))),"")</f>
        <v/>
      </c>
      <c r="BP347" t="str">
        <f ca="1">IF($BT347&lt;&gt;"",SUMIF($BD$3:$BD$1004,"="&amp;$BD347,INDIRECT(ADDRESS(3,BP$2,1,1)):INDIRECT(ADDRESS(1004,BP$2,1,1))),"")</f>
        <v/>
      </c>
      <c r="BQ347" t="str">
        <f ca="1">IF($BT347&lt;&gt;"",SUMIF($BD$3:$BD$1004,"="&amp;$BD347,INDIRECT(ADDRESS(3,BQ$2,1,1)):INDIRECT(ADDRESS(1004,BQ$2,1,1))),"")</f>
        <v/>
      </c>
      <c r="BR347" t="str">
        <f ca="1">IF($BT347&lt;&gt;"",SUMIF($BD$3:$BD$1004,"="&amp;$BD347,INDIRECT(ADDRESS(3,BR$2,1,1)):INDIRECT(ADDRESS(1004,BR$2,1,1))),"")</f>
        <v/>
      </c>
      <c r="BS347" t="str">
        <f>IF($A347&lt;&gt;"",VLOOKUP(TRUNC(MID($A347,1,2),0),Plano_Contas!$H$3:$J$103,3,TRUE),"")</f>
        <v/>
      </c>
      <c r="BT347" t="str">
        <f t="shared" si="21"/>
        <v/>
      </c>
      <c r="BV347">
        <f>Empresas!C347</f>
        <v>0</v>
      </c>
    </row>
    <row r="348" spans="1:74" ht="13.5" hidden="1" thickBot="1" x14ac:dyDescent="0.25">
      <c r="A348" s="89"/>
      <c r="B348" s="52" t="str">
        <f>IF($A348&lt;&gt;"",VLOOKUP(""&amp;$A348,Plano_Contas!$A$3:$F$1003,6,0),"")</f>
        <v/>
      </c>
      <c r="C348" s="91"/>
      <c r="D348" s="111"/>
      <c r="E348" s="112">
        <v>0</v>
      </c>
      <c r="F348" s="87"/>
      <c r="G348" s="85"/>
      <c r="H348" s="111"/>
      <c r="I348" s="112">
        <v>0</v>
      </c>
      <c r="J348" s="87"/>
      <c r="K348" s="85"/>
      <c r="L348" s="111"/>
      <c r="M348" s="112">
        <v>0</v>
      </c>
      <c r="N348" s="87"/>
      <c r="O348" s="85"/>
      <c r="P348" s="111"/>
      <c r="Q348" s="112">
        <v>0</v>
      </c>
      <c r="R348" s="87"/>
      <c r="S348" s="85"/>
      <c r="T348" s="111"/>
      <c r="U348" s="112">
        <v>0</v>
      </c>
      <c r="V348" s="87"/>
      <c r="W348" s="85"/>
      <c r="X348" s="111"/>
      <c r="Y348" s="112">
        <v>0</v>
      </c>
      <c r="Z348" s="87"/>
      <c r="AA348" s="85"/>
      <c r="AB348" s="111"/>
      <c r="AC348" s="112">
        <v>0</v>
      </c>
      <c r="AD348" s="87"/>
      <c r="AE348" s="85"/>
      <c r="AF348" s="111"/>
      <c r="AG348" s="112">
        <v>0</v>
      </c>
      <c r="AH348" s="87"/>
      <c r="AI348" s="85"/>
      <c r="AJ348" s="111"/>
      <c r="AK348" s="112">
        <v>0</v>
      </c>
      <c r="AL348" s="87"/>
      <c r="AM348" s="85"/>
      <c r="AN348" s="111"/>
      <c r="AO348" s="112">
        <v>0</v>
      </c>
      <c r="AP348" s="87"/>
      <c r="AQ348" s="85"/>
      <c r="AR348" s="111"/>
      <c r="AS348" s="112">
        <v>0</v>
      </c>
      <c r="AT348" s="87"/>
      <c r="AU348" s="85"/>
      <c r="AV348" s="111"/>
      <c r="AW348" s="112">
        <v>0</v>
      </c>
      <c r="AX348" s="87"/>
      <c r="AY348" s="85"/>
      <c r="AZ348" s="267">
        <f t="shared" si="22"/>
        <v>0</v>
      </c>
      <c r="BA348" s="88">
        <f t="shared" si="19"/>
        <v>0</v>
      </c>
      <c r="BC348">
        <f>IF($A348&lt;&gt;"",COUNTIF($BD$3:$BD348,$BD348),0)</f>
        <v>0</v>
      </c>
      <c r="BD348" t="str">
        <f>IF($A348&lt;&gt;"",VLOOKUP(TRUNC(MID($A348,1,2),0),Plano_Contas!$H$3:$J$103,2,TRUE),"")</f>
        <v/>
      </c>
      <c r="BE348" s="201" t="str">
        <f t="shared" si="20"/>
        <v/>
      </c>
      <c r="BF348" t="str">
        <f ca="1">IF($BT348&lt;&gt;"",SUMIF($BD$3:$BD$1004,"="&amp;$BD348,INDIRECT(ADDRESS(3,BF$2,1,1)):INDIRECT(ADDRESS(1004,BF$2,1,1))),"")</f>
        <v/>
      </c>
      <c r="BG348" t="str">
        <f ca="1">IF($BT348&lt;&gt;"",SUMIF($BD$3:$BD$1004,"="&amp;$BD348,INDIRECT(ADDRESS(3,BG$2,1,1)):INDIRECT(ADDRESS(1004,BG$2,1,1))),"")</f>
        <v/>
      </c>
      <c r="BH348" t="str">
        <f ca="1">IF($BT348&lt;&gt;"",SUMIF($BD$3:$BD$1004,"="&amp;$BD348,INDIRECT(ADDRESS(3,BH$2,1,1)):INDIRECT(ADDRESS(1004,BH$2,1,1))),"")</f>
        <v/>
      </c>
      <c r="BI348" t="str">
        <f ca="1">IF($BT348&lt;&gt;"",SUMIF($BD$3:$BD$1004,"="&amp;$BD348,INDIRECT(ADDRESS(3,BI$2,1,1)):INDIRECT(ADDRESS(1004,BI$2,1,1))),"")</f>
        <v/>
      </c>
      <c r="BJ348" t="str">
        <f ca="1">IF($BT348&lt;&gt;"",SUMIF($BD$3:$BD$1004,"="&amp;$BD348,INDIRECT(ADDRESS(3,BJ$2,1,1)):INDIRECT(ADDRESS(1004,BJ$2,1,1))),"")</f>
        <v/>
      </c>
      <c r="BK348" t="str">
        <f ca="1">IF($BT348&lt;&gt;"",SUMIF($BD$3:$BD$1004,"="&amp;$BD348,INDIRECT(ADDRESS(3,BK$2,1,1)):INDIRECT(ADDRESS(1004,BK$2,1,1))),"")</f>
        <v/>
      </c>
      <c r="BL348" t="str">
        <f ca="1">IF($BT348&lt;&gt;"",SUMIF($BD$3:$BD$1004,"="&amp;$BD348,INDIRECT(ADDRESS(3,BL$2,1,1)):INDIRECT(ADDRESS(1004,BL$2,1,1))),"")</f>
        <v/>
      </c>
      <c r="BM348" t="str">
        <f ca="1">IF($BT348&lt;&gt;"",SUMIF($BD$3:$BD$1004,"="&amp;$BD348,INDIRECT(ADDRESS(3,BM$2,1,1)):INDIRECT(ADDRESS(1004,BM$2,1,1))),"")</f>
        <v/>
      </c>
      <c r="BN348" t="str">
        <f ca="1">IF($BT348&lt;&gt;"",SUMIF($BD$3:$BD$1004,"="&amp;$BD348,INDIRECT(ADDRESS(3,BN$2,1,1)):INDIRECT(ADDRESS(1004,BN$2,1,1))),"")</f>
        <v/>
      </c>
      <c r="BO348" t="str">
        <f ca="1">IF($BT348&lt;&gt;"",SUMIF($BD$3:$BD$1004,"="&amp;$BD348,INDIRECT(ADDRESS(3,BO$2,1,1)):INDIRECT(ADDRESS(1004,BO$2,1,1))),"")</f>
        <v/>
      </c>
      <c r="BP348" t="str">
        <f ca="1">IF($BT348&lt;&gt;"",SUMIF($BD$3:$BD$1004,"="&amp;$BD348,INDIRECT(ADDRESS(3,BP$2,1,1)):INDIRECT(ADDRESS(1004,BP$2,1,1))),"")</f>
        <v/>
      </c>
      <c r="BQ348" t="str">
        <f ca="1">IF($BT348&lt;&gt;"",SUMIF($BD$3:$BD$1004,"="&amp;$BD348,INDIRECT(ADDRESS(3,BQ$2,1,1)):INDIRECT(ADDRESS(1004,BQ$2,1,1))),"")</f>
        <v/>
      </c>
      <c r="BR348" t="str">
        <f ca="1">IF($BT348&lt;&gt;"",SUMIF($BD$3:$BD$1004,"="&amp;$BD348,INDIRECT(ADDRESS(3,BR$2,1,1)):INDIRECT(ADDRESS(1004,BR$2,1,1))),"")</f>
        <v/>
      </c>
      <c r="BS348" t="str">
        <f>IF($A348&lt;&gt;"",VLOOKUP(TRUNC(MID($A348,1,2),0),Plano_Contas!$H$3:$J$103,3,TRUE),"")</f>
        <v/>
      </c>
      <c r="BT348" t="str">
        <f t="shared" si="21"/>
        <v/>
      </c>
      <c r="BV348">
        <f>Empresas!C348</f>
        <v>0</v>
      </c>
    </row>
    <row r="349" spans="1:74" ht="13.5" hidden="1" thickBot="1" x14ac:dyDescent="0.25">
      <c r="A349" s="89"/>
      <c r="B349" s="52" t="str">
        <f>IF($A349&lt;&gt;"",VLOOKUP(""&amp;$A349,Plano_Contas!$A$3:$F$1003,6,0),"")</f>
        <v/>
      </c>
      <c r="C349" s="91"/>
      <c r="D349" s="111"/>
      <c r="E349" s="112">
        <v>0</v>
      </c>
      <c r="F349" s="87"/>
      <c r="G349" s="85"/>
      <c r="H349" s="111"/>
      <c r="I349" s="112">
        <v>0</v>
      </c>
      <c r="J349" s="87"/>
      <c r="K349" s="85"/>
      <c r="L349" s="111"/>
      <c r="M349" s="112">
        <v>0</v>
      </c>
      <c r="N349" s="87"/>
      <c r="O349" s="85"/>
      <c r="P349" s="111"/>
      <c r="Q349" s="112">
        <v>0</v>
      </c>
      <c r="R349" s="87"/>
      <c r="S349" s="85"/>
      <c r="T349" s="111"/>
      <c r="U349" s="112">
        <v>0</v>
      </c>
      <c r="V349" s="87"/>
      <c r="W349" s="85"/>
      <c r="X349" s="111"/>
      <c r="Y349" s="112">
        <v>0</v>
      </c>
      <c r="Z349" s="87"/>
      <c r="AA349" s="85"/>
      <c r="AB349" s="111"/>
      <c r="AC349" s="112">
        <v>0</v>
      </c>
      <c r="AD349" s="87"/>
      <c r="AE349" s="85"/>
      <c r="AF349" s="111"/>
      <c r="AG349" s="112">
        <v>0</v>
      </c>
      <c r="AH349" s="87"/>
      <c r="AI349" s="85"/>
      <c r="AJ349" s="111"/>
      <c r="AK349" s="112">
        <v>0</v>
      </c>
      <c r="AL349" s="87"/>
      <c r="AM349" s="85"/>
      <c r="AN349" s="111"/>
      <c r="AO349" s="112">
        <v>0</v>
      </c>
      <c r="AP349" s="87"/>
      <c r="AQ349" s="85"/>
      <c r="AR349" s="111"/>
      <c r="AS349" s="112">
        <v>0</v>
      </c>
      <c r="AT349" s="87"/>
      <c r="AU349" s="85"/>
      <c r="AV349" s="111"/>
      <c r="AW349" s="112">
        <v>0</v>
      </c>
      <c r="AX349" s="87"/>
      <c r="AY349" s="85"/>
      <c r="AZ349" s="267">
        <f t="shared" si="22"/>
        <v>0</v>
      </c>
      <c r="BA349" s="88">
        <f t="shared" si="19"/>
        <v>0</v>
      </c>
      <c r="BC349">
        <f>IF($A349&lt;&gt;"",COUNTIF($BD$3:$BD349,$BD349),0)</f>
        <v>0</v>
      </c>
      <c r="BD349" t="str">
        <f>IF($A349&lt;&gt;"",VLOOKUP(TRUNC(MID($A349,1,2),0),Plano_Contas!$H$3:$J$103,2,TRUE),"")</f>
        <v/>
      </c>
      <c r="BE349" s="201" t="str">
        <f t="shared" si="20"/>
        <v/>
      </c>
      <c r="BF349" t="str">
        <f ca="1">IF($BT349&lt;&gt;"",SUMIF($BD$3:$BD$1004,"="&amp;$BD349,INDIRECT(ADDRESS(3,BF$2,1,1)):INDIRECT(ADDRESS(1004,BF$2,1,1))),"")</f>
        <v/>
      </c>
      <c r="BG349" t="str">
        <f ca="1">IF($BT349&lt;&gt;"",SUMIF($BD$3:$BD$1004,"="&amp;$BD349,INDIRECT(ADDRESS(3,BG$2,1,1)):INDIRECT(ADDRESS(1004,BG$2,1,1))),"")</f>
        <v/>
      </c>
      <c r="BH349" t="str">
        <f ca="1">IF($BT349&lt;&gt;"",SUMIF($BD$3:$BD$1004,"="&amp;$BD349,INDIRECT(ADDRESS(3,BH$2,1,1)):INDIRECT(ADDRESS(1004,BH$2,1,1))),"")</f>
        <v/>
      </c>
      <c r="BI349" t="str">
        <f ca="1">IF($BT349&lt;&gt;"",SUMIF($BD$3:$BD$1004,"="&amp;$BD349,INDIRECT(ADDRESS(3,BI$2,1,1)):INDIRECT(ADDRESS(1004,BI$2,1,1))),"")</f>
        <v/>
      </c>
      <c r="BJ349" t="str">
        <f ca="1">IF($BT349&lt;&gt;"",SUMIF($BD$3:$BD$1004,"="&amp;$BD349,INDIRECT(ADDRESS(3,BJ$2,1,1)):INDIRECT(ADDRESS(1004,BJ$2,1,1))),"")</f>
        <v/>
      </c>
      <c r="BK349" t="str">
        <f ca="1">IF($BT349&lt;&gt;"",SUMIF($BD$3:$BD$1004,"="&amp;$BD349,INDIRECT(ADDRESS(3,BK$2,1,1)):INDIRECT(ADDRESS(1004,BK$2,1,1))),"")</f>
        <v/>
      </c>
      <c r="BL349" t="str">
        <f ca="1">IF($BT349&lt;&gt;"",SUMIF($BD$3:$BD$1004,"="&amp;$BD349,INDIRECT(ADDRESS(3,BL$2,1,1)):INDIRECT(ADDRESS(1004,BL$2,1,1))),"")</f>
        <v/>
      </c>
      <c r="BM349" t="str">
        <f ca="1">IF($BT349&lt;&gt;"",SUMIF($BD$3:$BD$1004,"="&amp;$BD349,INDIRECT(ADDRESS(3,BM$2,1,1)):INDIRECT(ADDRESS(1004,BM$2,1,1))),"")</f>
        <v/>
      </c>
      <c r="BN349" t="str">
        <f ca="1">IF($BT349&lt;&gt;"",SUMIF($BD$3:$BD$1004,"="&amp;$BD349,INDIRECT(ADDRESS(3,BN$2,1,1)):INDIRECT(ADDRESS(1004,BN$2,1,1))),"")</f>
        <v/>
      </c>
      <c r="BO349" t="str">
        <f ca="1">IF($BT349&lt;&gt;"",SUMIF($BD$3:$BD$1004,"="&amp;$BD349,INDIRECT(ADDRESS(3,BO$2,1,1)):INDIRECT(ADDRESS(1004,BO$2,1,1))),"")</f>
        <v/>
      </c>
      <c r="BP349" t="str">
        <f ca="1">IF($BT349&lt;&gt;"",SUMIF($BD$3:$BD$1004,"="&amp;$BD349,INDIRECT(ADDRESS(3,BP$2,1,1)):INDIRECT(ADDRESS(1004,BP$2,1,1))),"")</f>
        <v/>
      </c>
      <c r="BQ349" t="str">
        <f ca="1">IF($BT349&lt;&gt;"",SUMIF($BD$3:$BD$1004,"="&amp;$BD349,INDIRECT(ADDRESS(3,BQ$2,1,1)):INDIRECT(ADDRESS(1004,BQ$2,1,1))),"")</f>
        <v/>
      </c>
      <c r="BR349" t="str">
        <f ca="1">IF($BT349&lt;&gt;"",SUMIF($BD$3:$BD$1004,"="&amp;$BD349,INDIRECT(ADDRESS(3,BR$2,1,1)):INDIRECT(ADDRESS(1004,BR$2,1,1))),"")</f>
        <v/>
      </c>
      <c r="BS349" t="str">
        <f>IF($A349&lt;&gt;"",VLOOKUP(TRUNC(MID($A349,1,2),0),Plano_Contas!$H$3:$J$103,3,TRUE),"")</f>
        <v/>
      </c>
      <c r="BT349" t="str">
        <f t="shared" si="21"/>
        <v/>
      </c>
      <c r="BV349">
        <f>Empresas!C349</f>
        <v>0</v>
      </c>
    </row>
    <row r="350" spans="1:74" ht="13.5" hidden="1" thickBot="1" x14ac:dyDescent="0.25">
      <c r="A350" s="89"/>
      <c r="B350" s="52" t="str">
        <f>IF($A350&lt;&gt;"",VLOOKUP(""&amp;$A350,Plano_Contas!$A$3:$F$1003,6,0),"")</f>
        <v/>
      </c>
      <c r="C350" s="91"/>
      <c r="D350" s="111"/>
      <c r="E350" s="112">
        <v>0</v>
      </c>
      <c r="F350" s="87"/>
      <c r="G350" s="85"/>
      <c r="H350" s="111"/>
      <c r="I350" s="112">
        <v>0</v>
      </c>
      <c r="J350" s="87"/>
      <c r="K350" s="85"/>
      <c r="L350" s="111"/>
      <c r="M350" s="112">
        <v>0</v>
      </c>
      <c r="N350" s="87"/>
      <c r="O350" s="85"/>
      <c r="P350" s="111"/>
      <c r="Q350" s="112">
        <v>0</v>
      </c>
      <c r="R350" s="87"/>
      <c r="S350" s="85"/>
      <c r="T350" s="111"/>
      <c r="U350" s="112">
        <v>0</v>
      </c>
      <c r="V350" s="87"/>
      <c r="W350" s="85"/>
      <c r="X350" s="111"/>
      <c r="Y350" s="112">
        <v>0</v>
      </c>
      <c r="Z350" s="87"/>
      <c r="AA350" s="85"/>
      <c r="AB350" s="111"/>
      <c r="AC350" s="112">
        <v>0</v>
      </c>
      <c r="AD350" s="87"/>
      <c r="AE350" s="85"/>
      <c r="AF350" s="111"/>
      <c r="AG350" s="112">
        <v>0</v>
      </c>
      <c r="AH350" s="87"/>
      <c r="AI350" s="85"/>
      <c r="AJ350" s="111"/>
      <c r="AK350" s="112">
        <v>0</v>
      </c>
      <c r="AL350" s="87"/>
      <c r="AM350" s="85"/>
      <c r="AN350" s="111"/>
      <c r="AO350" s="112">
        <v>0</v>
      </c>
      <c r="AP350" s="87"/>
      <c r="AQ350" s="85"/>
      <c r="AR350" s="111"/>
      <c r="AS350" s="112">
        <v>0</v>
      </c>
      <c r="AT350" s="87"/>
      <c r="AU350" s="85"/>
      <c r="AV350" s="111"/>
      <c r="AW350" s="112">
        <v>0</v>
      </c>
      <c r="AX350" s="87"/>
      <c r="AY350" s="85"/>
      <c r="AZ350" s="267">
        <f t="shared" si="22"/>
        <v>0</v>
      </c>
      <c r="BA350" s="88">
        <f t="shared" si="19"/>
        <v>0</v>
      </c>
      <c r="BC350">
        <f>IF($A350&lt;&gt;"",COUNTIF($BD$3:$BD350,$BD350),0)</f>
        <v>0</v>
      </c>
      <c r="BD350" t="str">
        <f>IF($A350&lt;&gt;"",VLOOKUP(TRUNC(MID($A350,1,2),0),Plano_Contas!$H$3:$J$103,2,TRUE),"")</f>
        <v/>
      </c>
      <c r="BE350" s="201" t="str">
        <f t="shared" si="20"/>
        <v/>
      </c>
      <c r="BF350" t="str">
        <f ca="1">IF($BT350&lt;&gt;"",SUMIF($BD$3:$BD$1004,"="&amp;$BD350,INDIRECT(ADDRESS(3,BF$2,1,1)):INDIRECT(ADDRESS(1004,BF$2,1,1))),"")</f>
        <v/>
      </c>
      <c r="BG350" t="str">
        <f ca="1">IF($BT350&lt;&gt;"",SUMIF($BD$3:$BD$1004,"="&amp;$BD350,INDIRECT(ADDRESS(3,BG$2,1,1)):INDIRECT(ADDRESS(1004,BG$2,1,1))),"")</f>
        <v/>
      </c>
      <c r="BH350" t="str">
        <f ca="1">IF($BT350&lt;&gt;"",SUMIF($BD$3:$BD$1004,"="&amp;$BD350,INDIRECT(ADDRESS(3,BH$2,1,1)):INDIRECT(ADDRESS(1004,BH$2,1,1))),"")</f>
        <v/>
      </c>
      <c r="BI350" t="str">
        <f ca="1">IF($BT350&lt;&gt;"",SUMIF($BD$3:$BD$1004,"="&amp;$BD350,INDIRECT(ADDRESS(3,BI$2,1,1)):INDIRECT(ADDRESS(1004,BI$2,1,1))),"")</f>
        <v/>
      </c>
      <c r="BJ350" t="str">
        <f ca="1">IF($BT350&lt;&gt;"",SUMIF($BD$3:$BD$1004,"="&amp;$BD350,INDIRECT(ADDRESS(3,BJ$2,1,1)):INDIRECT(ADDRESS(1004,BJ$2,1,1))),"")</f>
        <v/>
      </c>
      <c r="BK350" t="str">
        <f ca="1">IF($BT350&lt;&gt;"",SUMIF($BD$3:$BD$1004,"="&amp;$BD350,INDIRECT(ADDRESS(3,BK$2,1,1)):INDIRECT(ADDRESS(1004,BK$2,1,1))),"")</f>
        <v/>
      </c>
      <c r="BL350" t="str">
        <f ca="1">IF($BT350&lt;&gt;"",SUMIF($BD$3:$BD$1004,"="&amp;$BD350,INDIRECT(ADDRESS(3,BL$2,1,1)):INDIRECT(ADDRESS(1004,BL$2,1,1))),"")</f>
        <v/>
      </c>
      <c r="BM350" t="str">
        <f ca="1">IF($BT350&lt;&gt;"",SUMIF($BD$3:$BD$1004,"="&amp;$BD350,INDIRECT(ADDRESS(3,BM$2,1,1)):INDIRECT(ADDRESS(1004,BM$2,1,1))),"")</f>
        <v/>
      </c>
      <c r="BN350" t="str">
        <f ca="1">IF($BT350&lt;&gt;"",SUMIF($BD$3:$BD$1004,"="&amp;$BD350,INDIRECT(ADDRESS(3,BN$2,1,1)):INDIRECT(ADDRESS(1004,BN$2,1,1))),"")</f>
        <v/>
      </c>
      <c r="BO350" t="str">
        <f ca="1">IF($BT350&lt;&gt;"",SUMIF($BD$3:$BD$1004,"="&amp;$BD350,INDIRECT(ADDRESS(3,BO$2,1,1)):INDIRECT(ADDRESS(1004,BO$2,1,1))),"")</f>
        <v/>
      </c>
      <c r="BP350" t="str">
        <f ca="1">IF($BT350&lt;&gt;"",SUMIF($BD$3:$BD$1004,"="&amp;$BD350,INDIRECT(ADDRESS(3,BP$2,1,1)):INDIRECT(ADDRESS(1004,BP$2,1,1))),"")</f>
        <v/>
      </c>
      <c r="BQ350" t="str">
        <f ca="1">IF($BT350&lt;&gt;"",SUMIF($BD$3:$BD$1004,"="&amp;$BD350,INDIRECT(ADDRESS(3,BQ$2,1,1)):INDIRECT(ADDRESS(1004,BQ$2,1,1))),"")</f>
        <v/>
      </c>
      <c r="BR350" t="str">
        <f ca="1">IF($BT350&lt;&gt;"",SUMIF($BD$3:$BD$1004,"="&amp;$BD350,INDIRECT(ADDRESS(3,BR$2,1,1)):INDIRECT(ADDRESS(1004,BR$2,1,1))),"")</f>
        <v/>
      </c>
      <c r="BS350" t="str">
        <f>IF($A350&lt;&gt;"",VLOOKUP(TRUNC(MID($A350,1,2),0),Plano_Contas!$H$3:$J$103,3,TRUE),"")</f>
        <v/>
      </c>
      <c r="BT350" t="str">
        <f t="shared" si="21"/>
        <v/>
      </c>
      <c r="BV350">
        <f>Empresas!C350</f>
        <v>0</v>
      </c>
    </row>
    <row r="351" spans="1:74" ht="13.5" hidden="1" thickBot="1" x14ac:dyDescent="0.25">
      <c r="A351" s="89"/>
      <c r="B351" s="52" t="str">
        <f>IF($A351&lt;&gt;"",VLOOKUP(""&amp;$A351,Plano_Contas!$A$3:$F$1003,6,0),"")</f>
        <v/>
      </c>
      <c r="C351" s="91"/>
      <c r="D351" s="111"/>
      <c r="E351" s="112">
        <v>0</v>
      </c>
      <c r="F351" s="87"/>
      <c r="G351" s="85"/>
      <c r="H351" s="111"/>
      <c r="I351" s="112">
        <v>0</v>
      </c>
      <c r="J351" s="87"/>
      <c r="K351" s="85"/>
      <c r="L351" s="111"/>
      <c r="M351" s="112">
        <v>0</v>
      </c>
      <c r="N351" s="87"/>
      <c r="O351" s="85"/>
      <c r="P351" s="111"/>
      <c r="Q351" s="112">
        <v>0</v>
      </c>
      <c r="R351" s="87"/>
      <c r="S351" s="85"/>
      <c r="T351" s="111"/>
      <c r="U351" s="112">
        <v>0</v>
      </c>
      <c r="V351" s="87"/>
      <c r="W351" s="85"/>
      <c r="X351" s="111"/>
      <c r="Y351" s="112">
        <v>0</v>
      </c>
      <c r="Z351" s="87"/>
      <c r="AA351" s="85"/>
      <c r="AB351" s="111"/>
      <c r="AC351" s="112">
        <v>0</v>
      </c>
      <c r="AD351" s="87"/>
      <c r="AE351" s="85"/>
      <c r="AF351" s="111"/>
      <c r="AG351" s="112">
        <v>0</v>
      </c>
      <c r="AH351" s="87"/>
      <c r="AI351" s="85"/>
      <c r="AJ351" s="111"/>
      <c r="AK351" s="112">
        <v>0</v>
      </c>
      <c r="AL351" s="87"/>
      <c r="AM351" s="85"/>
      <c r="AN351" s="111"/>
      <c r="AO351" s="112">
        <v>0</v>
      </c>
      <c r="AP351" s="87"/>
      <c r="AQ351" s="85"/>
      <c r="AR351" s="111"/>
      <c r="AS351" s="112">
        <v>0</v>
      </c>
      <c r="AT351" s="87"/>
      <c r="AU351" s="85"/>
      <c r="AV351" s="111"/>
      <c r="AW351" s="112">
        <v>0</v>
      </c>
      <c r="AX351" s="87"/>
      <c r="AY351" s="85"/>
      <c r="AZ351" s="267">
        <f t="shared" si="22"/>
        <v>0</v>
      </c>
      <c r="BA351" s="88">
        <f t="shared" si="19"/>
        <v>0</v>
      </c>
      <c r="BC351">
        <f>IF($A351&lt;&gt;"",COUNTIF($BD$3:$BD351,$BD351),0)</f>
        <v>0</v>
      </c>
      <c r="BD351" t="str">
        <f>IF($A351&lt;&gt;"",VLOOKUP(TRUNC(MID($A351,1,2),0),Plano_Contas!$H$3:$J$103,2,TRUE),"")</f>
        <v/>
      </c>
      <c r="BE351" s="201" t="str">
        <f t="shared" si="20"/>
        <v/>
      </c>
      <c r="BF351" t="str">
        <f ca="1">IF($BT351&lt;&gt;"",SUMIF($BD$3:$BD$1004,"="&amp;$BD351,INDIRECT(ADDRESS(3,BF$2,1,1)):INDIRECT(ADDRESS(1004,BF$2,1,1))),"")</f>
        <v/>
      </c>
      <c r="BG351" t="str">
        <f ca="1">IF($BT351&lt;&gt;"",SUMIF($BD$3:$BD$1004,"="&amp;$BD351,INDIRECT(ADDRESS(3,BG$2,1,1)):INDIRECT(ADDRESS(1004,BG$2,1,1))),"")</f>
        <v/>
      </c>
      <c r="BH351" t="str">
        <f ca="1">IF($BT351&lt;&gt;"",SUMIF($BD$3:$BD$1004,"="&amp;$BD351,INDIRECT(ADDRESS(3,BH$2,1,1)):INDIRECT(ADDRESS(1004,BH$2,1,1))),"")</f>
        <v/>
      </c>
      <c r="BI351" t="str">
        <f ca="1">IF($BT351&lt;&gt;"",SUMIF($BD$3:$BD$1004,"="&amp;$BD351,INDIRECT(ADDRESS(3,BI$2,1,1)):INDIRECT(ADDRESS(1004,BI$2,1,1))),"")</f>
        <v/>
      </c>
      <c r="BJ351" t="str">
        <f ca="1">IF($BT351&lt;&gt;"",SUMIF($BD$3:$BD$1004,"="&amp;$BD351,INDIRECT(ADDRESS(3,BJ$2,1,1)):INDIRECT(ADDRESS(1004,BJ$2,1,1))),"")</f>
        <v/>
      </c>
      <c r="BK351" t="str">
        <f ca="1">IF($BT351&lt;&gt;"",SUMIF($BD$3:$BD$1004,"="&amp;$BD351,INDIRECT(ADDRESS(3,BK$2,1,1)):INDIRECT(ADDRESS(1004,BK$2,1,1))),"")</f>
        <v/>
      </c>
      <c r="BL351" t="str">
        <f ca="1">IF($BT351&lt;&gt;"",SUMIF($BD$3:$BD$1004,"="&amp;$BD351,INDIRECT(ADDRESS(3,BL$2,1,1)):INDIRECT(ADDRESS(1004,BL$2,1,1))),"")</f>
        <v/>
      </c>
      <c r="BM351" t="str">
        <f ca="1">IF($BT351&lt;&gt;"",SUMIF($BD$3:$BD$1004,"="&amp;$BD351,INDIRECT(ADDRESS(3,BM$2,1,1)):INDIRECT(ADDRESS(1004,BM$2,1,1))),"")</f>
        <v/>
      </c>
      <c r="BN351" t="str">
        <f ca="1">IF($BT351&lt;&gt;"",SUMIF($BD$3:$BD$1004,"="&amp;$BD351,INDIRECT(ADDRESS(3,BN$2,1,1)):INDIRECT(ADDRESS(1004,BN$2,1,1))),"")</f>
        <v/>
      </c>
      <c r="BO351" t="str">
        <f ca="1">IF($BT351&lt;&gt;"",SUMIF($BD$3:$BD$1004,"="&amp;$BD351,INDIRECT(ADDRESS(3,BO$2,1,1)):INDIRECT(ADDRESS(1004,BO$2,1,1))),"")</f>
        <v/>
      </c>
      <c r="BP351" t="str">
        <f ca="1">IF($BT351&lt;&gt;"",SUMIF($BD$3:$BD$1004,"="&amp;$BD351,INDIRECT(ADDRESS(3,BP$2,1,1)):INDIRECT(ADDRESS(1004,BP$2,1,1))),"")</f>
        <v/>
      </c>
      <c r="BQ351" t="str">
        <f ca="1">IF($BT351&lt;&gt;"",SUMIF($BD$3:$BD$1004,"="&amp;$BD351,INDIRECT(ADDRESS(3,BQ$2,1,1)):INDIRECT(ADDRESS(1004,BQ$2,1,1))),"")</f>
        <v/>
      </c>
      <c r="BR351" t="str">
        <f ca="1">IF($BT351&lt;&gt;"",SUMIF($BD$3:$BD$1004,"="&amp;$BD351,INDIRECT(ADDRESS(3,BR$2,1,1)):INDIRECT(ADDRESS(1004,BR$2,1,1))),"")</f>
        <v/>
      </c>
      <c r="BS351" t="str">
        <f>IF($A351&lt;&gt;"",VLOOKUP(TRUNC(MID($A351,1,2),0),Plano_Contas!$H$3:$J$103,3,TRUE),"")</f>
        <v/>
      </c>
      <c r="BT351" t="str">
        <f t="shared" si="21"/>
        <v/>
      </c>
      <c r="BV351">
        <f>Empresas!C351</f>
        <v>0</v>
      </c>
    </row>
    <row r="352" spans="1:74" ht="13.5" hidden="1" thickBot="1" x14ac:dyDescent="0.25">
      <c r="A352" s="89"/>
      <c r="B352" s="52" t="str">
        <f>IF($A352&lt;&gt;"",VLOOKUP(""&amp;$A352,Plano_Contas!$A$3:$F$1003,6,0),"")</f>
        <v/>
      </c>
      <c r="C352" s="91"/>
      <c r="D352" s="111"/>
      <c r="E352" s="112">
        <v>0</v>
      </c>
      <c r="F352" s="87"/>
      <c r="G352" s="85"/>
      <c r="H352" s="111"/>
      <c r="I352" s="112">
        <v>0</v>
      </c>
      <c r="J352" s="87"/>
      <c r="K352" s="85"/>
      <c r="L352" s="111"/>
      <c r="M352" s="112">
        <v>0</v>
      </c>
      <c r="N352" s="87"/>
      <c r="O352" s="85"/>
      <c r="P352" s="111"/>
      <c r="Q352" s="112">
        <v>0</v>
      </c>
      <c r="R352" s="87"/>
      <c r="S352" s="85"/>
      <c r="T352" s="111"/>
      <c r="U352" s="112">
        <v>0</v>
      </c>
      <c r="V352" s="87"/>
      <c r="W352" s="85"/>
      <c r="X352" s="111"/>
      <c r="Y352" s="112">
        <v>0</v>
      </c>
      <c r="Z352" s="87"/>
      <c r="AA352" s="85"/>
      <c r="AB352" s="111"/>
      <c r="AC352" s="112">
        <v>0</v>
      </c>
      <c r="AD352" s="87"/>
      <c r="AE352" s="85"/>
      <c r="AF352" s="111"/>
      <c r="AG352" s="112">
        <v>0</v>
      </c>
      <c r="AH352" s="87"/>
      <c r="AI352" s="85"/>
      <c r="AJ352" s="111"/>
      <c r="AK352" s="112">
        <v>0</v>
      </c>
      <c r="AL352" s="87"/>
      <c r="AM352" s="85"/>
      <c r="AN352" s="111"/>
      <c r="AO352" s="112">
        <v>0</v>
      </c>
      <c r="AP352" s="87"/>
      <c r="AQ352" s="85"/>
      <c r="AR352" s="111"/>
      <c r="AS352" s="112">
        <v>0</v>
      </c>
      <c r="AT352" s="87"/>
      <c r="AU352" s="85"/>
      <c r="AV352" s="111"/>
      <c r="AW352" s="112">
        <v>0</v>
      </c>
      <c r="AX352" s="87"/>
      <c r="AY352" s="85"/>
      <c r="AZ352" s="267">
        <f t="shared" si="22"/>
        <v>0</v>
      </c>
      <c r="BA352" s="88">
        <f t="shared" si="19"/>
        <v>0</v>
      </c>
      <c r="BC352">
        <f>IF($A352&lt;&gt;"",COUNTIF($BD$3:$BD352,$BD352),0)</f>
        <v>0</v>
      </c>
      <c r="BD352" t="str">
        <f>IF($A352&lt;&gt;"",VLOOKUP(TRUNC(MID($A352,1,2),0),Plano_Contas!$H$3:$J$103,2,TRUE),"")</f>
        <v/>
      </c>
      <c r="BE352" s="201" t="str">
        <f t="shared" si="20"/>
        <v/>
      </c>
      <c r="BF352" t="str">
        <f ca="1">IF($BT352&lt;&gt;"",SUMIF($BD$3:$BD$1004,"="&amp;$BD352,INDIRECT(ADDRESS(3,BF$2,1,1)):INDIRECT(ADDRESS(1004,BF$2,1,1))),"")</f>
        <v/>
      </c>
      <c r="BG352" t="str">
        <f ca="1">IF($BT352&lt;&gt;"",SUMIF($BD$3:$BD$1004,"="&amp;$BD352,INDIRECT(ADDRESS(3,BG$2,1,1)):INDIRECT(ADDRESS(1004,BG$2,1,1))),"")</f>
        <v/>
      </c>
      <c r="BH352" t="str">
        <f ca="1">IF($BT352&lt;&gt;"",SUMIF($BD$3:$BD$1004,"="&amp;$BD352,INDIRECT(ADDRESS(3,BH$2,1,1)):INDIRECT(ADDRESS(1004,BH$2,1,1))),"")</f>
        <v/>
      </c>
      <c r="BI352" t="str">
        <f ca="1">IF($BT352&lt;&gt;"",SUMIF($BD$3:$BD$1004,"="&amp;$BD352,INDIRECT(ADDRESS(3,BI$2,1,1)):INDIRECT(ADDRESS(1004,BI$2,1,1))),"")</f>
        <v/>
      </c>
      <c r="BJ352" t="str">
        <f ca="1">IF($BT352&lt;&gt;"",SUMIF($BD$3:$BD$1004,"="&amp;$BD352,INDIRECT(ADDRESS(3,BJ$2,1,1)):INDIRECT(ADDRESS(1004,BJ$2,1,1))),"")</f>
        <v/>
      </c>
      <c r="BK352" t="str">
        <f ca="1">IF($BT352&lt;&gt;"",SUMIF($BD$3:$BD$1004,"="&amp;$BD352,INDIRECT(ADDRESS(3,BK$2,1,1)):INDIRECT(ADDRESS(1004,BK$2,1,1))),"")</f>
        <v/>
      </c>
      <c r="BL352" t="str">
        <f ca="1">IF($BT352&lt;&gt;"",SUMIF($BD$3:$BD$1004,"="&amp;$BD352,INDIRECT(ADDRESS(3,BL$2,1,1)):INDIRECT(ADDRESS(1004,BL$2,1,1))),"")</f>
        <v/>
      </c>
      <c r="BM352" t="str">
        <f ca="1">IF($BT352&lt;&gt;"",SUMIF($BD$3:$BD$1004,"="&amp;$BD352,INDIRECT(ADDRESS(3,BM$2,1,1)):INDIRECT(ADDRESS(1004,BM$2,1,1))),"")</f>
        <v/>
      </c>
      <c r="BN352" t="str">
        <f ca="1">IF($BT352&lt;&gt;"",SUMIF($BD$3:$BD$1004,"="&amp;$BD352,INDIRECT(ADDRESS(3,BN$2,1,1)):INDIRECT(ADDRESS(1004,BN$2,1,1))),"")</f>
        <v/>
      </c>
      <c r="BO352" t="str">
        <f ca="1">IF($BT352&lt;&gt;"",SUMIF($BD$3:$BD$1004,"="&amp;$BD352,INDIRECT(ADDRESS(3,BO$2,1,1)):INDIRECT(ADDRESS(1004,BO$2,1,1))),"")</f>
        <v/>
      </c>
      <c r="BP352" t="str">
        <f ca="1">IF($BT352&lt;&gt;"",SUMIF($BD$3:$BD$1004,"="&amp;$BD352,INDIRECT(ADDRESS(3,BP$2,1,1)):INDIRECT(ADDRESS(1004,BP$2,1,1))),"")</f>
        <v/>
      </c>
      <c r="BQ352" t="str">
        <f ca="1">IF($BT352&lt;&gt;"",SUMIF($BD$3:$BD$1004,"="&amp;$BD352,INDIRECT(ADDRESS(3,BQ$2,1,1)):INDIRECT(ADDRESS(1004,BQ$2,1,1))),"")</f>
        <v/>
      </c>
      <c r="BR352" t="str">
        <f ca="1">IF($BT352&lt;&gt;"",SUMIF($BD$3:$BD$1004,"="&amp;$BD352,INDIRECT(ADDRESS(3,BR$2,1,1)):INDIRECT(ADDRESS(1004,BR$2,1,1))),"")</f>
        <v/>
      </c>
      <c r="BS352" t="str">
        <f>IF($A352&lt;&gt;"",VLOOKUP(TRUNC(MID($A352,1,2),0),Plano_Contas!$H$3:$J$103,3,TRUE),"")</f>
        <v/>
      </c>
      <c r="BT352" t="str">
        <f t="shared" si="21"/>
        <v/>
      </c>
      <c r="BV352">
        <f>Empresas!C352</f>
        <v>0</v>
      </c>
    </row>
    <row r="353" spans="1:74" ht="13.5" hidden="1" thickBot="1" x14ac:dyDescent="0.25">
      <c r="A353" s="89"/>
      <c r="B353" s="52" t="str">
        <f>IF($A353&lt;&gt;"",VLOOKUP(""&amp;$A353,Plano_Contas!$A$3:$F$1003,6,0),"")</f>
        <v/>
      </c>
      <c r="C353" s="91"/>
      <c r="D353" s="111"/>
      <c r="E353" s="112">
        <v>0</v>
      </c>
      <c r="F353" s="87"/>
      <c r="G353" s="85"/>
      <c r="H353" s="111"/>
      <c r="I353" s="112">
        <v>0</v>
      </c>
      <c r="J353" s="87"/>
      <c r="K353" s="85"/>
      <c r="L353" s="111"/>
      <c r="M353" s="112">
        <v>0</v>
      </c>
      <c r="N353" s="87"/>
      <c r="O353" s="85"/>
      <c r="P353" s="111"/>
      <c r="Q353" s="112">
        <v>0</v>
      </c>
      <c r="R353" s="87"/>
      <c r="S353" s="85"/>
      <c r="T353" s="111"/>
      <c r="U353" s="112">
        <v>0</v>
      </c>
      <c r="V353" s="87"/>
      <c r="W353" s="85"/>
      <c r="X353" s="111"/>
      <c r="Y353" s="112">
        <v>0</v>
      </c>
      <c r="Z353" s="87"/>
      <c r="AA353" s="85"/>
      <c r="AB353" s="111"/>
      <c r="AC353" s="112">
        <v>0</v>
      </c>
      <c r="AD353" s="87"/>
      <c r="AE353" s="85"/>
      <c r="AF353" s="111"/>
      <c r="AG353" s="112">
        <v>0</v>
      </c>
      <c r="AH353" s="87"/>
      <c r="AI353" s="85"/>
      <c r="AJ353" s="111"/>
      <c r="AK353" s="112">
        <v>0</v>
      </c>
      <c r="AL353" s="87"/>
      <c r="AM353" s="85"/>
      <c r="AN353" s="111"/>
      <c r="AO353" s="112">
        <v>0</v>
      </c>
      <c r="AP353" s="87"/>
      <c r="AQ353" s="85"/>
      <c r="AR353" s="111"/>
      <c r="AS353" s="112">
        <v>0</v>
      </c>
      <c r="AT353" s="87"/>
      <c r="AU353" s="85"/>
      <c r="AV353" s="111"/>
      <c r="AW353" s="112">
        <v>0</v>
      </c>
      <c r="AX353" s="87"/>
      <c r="AY353" s="85"/>
      <c r="AZ353" s="267">
        <f t="shared" si="22"/>
        <v>0</v>
      </c>
      <c r="BA353" s="88">
        <f t="shared" si="19"/>
        <v>0</v>
      </c>
      <c r="BC353">
        <f>IF($A353&lt;&gt;"",COUNTIF($BD$3:$BD353,$BD353),0)</f>
        <v>0</v>
      </c>
      <c r="BD353" t="str">
        <f>IF($A353&lt;&gt;"",VLOOKUP(TRUNC(MID($A353,1,2),0),Plano_Contas!$H$3:$J$103,2,TRUE),"")</f>
        <v/>
      </c>
      <c r="BE353" s="201" t="str">
        <f t="shared" si="20"/>
        <v/>
      </c>
      <c r="BF353" t="str">
        <f ca="1">IF($BT353&lt;&gt;"",SUMIF($BD$3:$BD$1004,"="&amp;$BD353,INDIRECT(ADDRESS(3,BF$2,1,1)):INDIRECT(ADDRESS(1004,BF$2,1,1))),"")</f>
        <v/>
      </c>
      <c r="BG353" t="str">
        <f ca="1">IF($BT353&lt;&gt;"",SUMIF($BD$3:$BD$1004,"="&amp;$BD353,INDIRECT(ADDRESS(3,BG$2,1,1)):INDIRECT(ADDRESS(1004,BG$2,1,1))),"")</f>
        <v/>
      </c>
      <c r="BH353" t="str">
        <f ca="1">IF($BT353&lt;&gt;"",SUMIF($BD$3:$BD$1004,"="&amp;$BD353,INDIRECT(ADDRESS(3,BH$2,1,1)):INDIRECT(ADDRESS(1004,BH$2,1,1))),"")</f>
        <v/>
      </c>
      <c r="BI353" t="str">
        <f ca="1">IF($BT353&lt;&gt;"",SUMIF($BD$3:$BD$1004,"="&amp;$BD353,INDIRECT(ADDRESS(3,BI$2,1,1)):INDIRECT(ADDRESS(1004,BI$2,1,1))),"")</f>
        <v/>
      </c>
      <c r="BJ353" t="str">
        <f ca="1">IF($BT353&lt;&gt;"",SUMIF($BD$3:$BD$1004,"="&amp;$BD353,INDIRECT(ADDRESS(3,BJ$2,1,1)):INDIRECT(ADDRESS(1004,BJ$2,1,1))),"")</f>
        <v/>
      </c>
      <c r="BK353" t="str">
        <f ca="1">IF($BT353&lt;&gt;"",SUMIF($BD$3:$BD$1004,"="&amp;$BD353,INDIRECT(ADDRESS(3,BK$2,1,1)):INDIRECT(ADDRESS(1004,BK$2,1,1))),"")</f>
        <v/>
      </c>
      <c r="BL353" t="str">
        <f ca="1">IF($BT353&lt;&gt;"",SUMIF($BD$3:$BD$1004,"="&amp;$BD353,INDIRECT(ADDRESS(3,BL$2,1,1)):INDIRECT(ADDRESS(1004,BL$2,1,1))),"")</f>
        <v/>
      </c>
      <c r="BM353" t="str">
        <f ca="1">IF($BT353&lt;&gt;"",SUMIF($BD$3:$BD$1004,"="&amp;$BD353,INDIRECT(ADDRESS(3,BM$2,1,1)):INDIRECT(ADDRESS(1004,BM$2,1,1))),"")</f>
        <v/>
      </c>
      <c r="BN353" t="str">
        <f ca="1">IF($BT353&lt;&gt;"",SUMIF($BD$3:$BD$1004,"="&amp;$BD353,INDIRECT(ADDRESS(3,BN$2,1,1)):INDIRECT(ADDRESS(1004,BN$2,1,1))),"")</f>
        <v/>
      </c>
      <c r="BO353" t="str">
        <f ca="1">IF($BT353&lt;&gt;"",SUMIF($BD$3:$BD$1004,"="&amp;$BD353,INDIRECT(ADDRESS(3,BO$2,1,1)):INDIRECT(ADDRESS(1004,BO$2,1,1))),"")</f>
        <v/>
      </c>
      <c r="BP353" t="str">
        <f ca="1">IF($BT353&lt;&gt;"",SUMIF($BD$3:$BD$1004,"="&amp;$BD353,INDIRECT(ADDRESS(3,BP$2,1,1)):INDIRECT(ADDRESS(1004,BP$2,1,1))),"")</f>
        <v/>
      </c>
      <c r="BQ353" t="str">
        <f ca="1">IF($BT353&lt;&gt;"",SUMIF($BD$3:$BD$1004,"="&amp;$BD353,INDIRECT(ADDRESS(3,BQ$2,1,1)):INDIRECT(ADDRESS(1004,BQ$2,1,1))),"")</f>
        <v/>
      </c>
      <c r="BR353" t="str">
        <f ca="1">IF($BT353&lt;&gt;"",SUMIF($BD$3:$BD$1004,"="&amp;$BD353,INDIRECT(ADDRESS(3,BR$2,1,1)):INDIRECT(ADDRESS(1004,BR$2,1,1))),"")</f>
        <v/>
      </c>
      <c r="BS353" t="str">
        <f>IF($A353&lt;&gt;"",VLOOKUP(TRUNC(MID($A353,1,2),0),Plano_Contas!$H$3:$J$103,3,TRUE),"")</f>
        <v/>
      </c>
      <c r="BT353" t="str">
        <f t="shared" si="21"/>
        <v/>
      </c>
      <c r="BV353">
        <f>Empresas!C353</f>
        <v>0</v>
      </c>
    </row>
    <row r="354" spans="1:74" ht="13.5" hidden="1" thickBot="1" x14ac:dyDescent="0.25">
      <c r="A354" s="89"/>
      <c r="B354" s="52" t="str">
        <f>IF($A354&lt;&gt;"",VLOOKUP(""&amp;$A354,Plano_Contas!$A$3:$F$1003,6,0),"")</f>
        <v/>
      </c>
      <c r="C354" s="91"/>
      <c r="D354" s="111"/>
      <c r="E354" s="112">
        <v>0</v>
      </c>
      <c r="F354" s="87"/>
      <c r="G354" s="85"/>
      <c r="H354" s="111"/>
      <c r="I354" s="112">
        <v>0</v>
      </c>
      <c r="J354" s="87"/>
      <c r="K354" s="85"/>
      <c r="L354" s="111"/>
      <c r="M354" s="112">
        <v>0</v>
      </c>
      <c r="N354" s="87"/>
      <c r="O354" s="85"/>
      <c r="P354" s="111"/>
      <c r="Q354" s="112">
        <v>0</v>
      </c>
      <c r="R354" s="87"/>
      <c r="S354" s="85"/>
      <c r="T354" s="111"/>
      <c r="U354" s="112">
        <v>0</v>
      </c>
      <c r="V354" s="87"/>
      <c r="W354" s="85"/>
      <c r="X354" s="111"/>
      <c r="Y354" s="112">
        <v>0</v>
      </c>
      <c r="Z354" s="87"/>
      <c r="AA354" s="85"/>
      <c r="AB354" s="111"/>
      <c r="AC354" s="112">
        <v>0</v>
      </c>
      <c r="AD354" s="87"/>
      <c r="AE354" s="85"/>
      <c r="AF354" s="111"/>
      <c r="AG354" s="112">
        <v>0</v>
      </c>
      <c r="AH354" s="87"/>
      <c r="AI354" s="85"/>
      <c r="AJ354" s="111"/>
      <c r="AK354" s="112">
        <v>0</v>
      </c>
      <c r="AL354" s="87"/>
      <c r="AM354" s="85"/>
      <c r="AN354" s="111"/>
      <c r="AO354" s="112">
        <v>0</v>
      </c>
      <c r="AP354" s="87"/>
      <c r="AQ354" s="85"/>
      <c r="AR354" s="111"/>
      <c r="AS354" s="112">
        <v>0</v>
      </c>
      <c r="AT354" s="87"/>
      <c r="AU354" s="85"/>
      <c r="AV354" s="111"/>
      <c r="AW354" s="112">
        <v>0</v>
      </c>
      <c r="AX354" s="87"/>
      <c r="AY354" s="85"/>
      <c r="AZ354" s="267">
        <f t="shared" si="22"/>
        <v>0</v>
      </c>
      <c r="BA354" s="88">
        <f t="shared" si="19"/>
        <v>0</v>
      </c>
      <c r="BC354">
        <f>IF($A354&lt;&gt;"",COUNTIF($BD$3:$BD354,$BD354),0)</f>
        <v>0</v>
      </c>
      <c r="BD354" t="str">
        <f>IF($A354&lt;&gt;"",VLOOKUP(TRUNC(MID($A354,1,2),0),Plano_Contas!$H$3:$J$103,2,TRUE),"")</f>
        <v/>
      </c>
      <c r="BE354" s="201" t="str">
        <f t="shared" si="20"/>
        <v/>
      </c>
      <c r="BF354" t="str">
        <f ca="1">IF($BT354&lt;&gt;"",SUMIF($BD$3:$BD$1004,"="&amp;$BD354,INDIRECT(ADDRESS(3,BF$2,1,1)):INDIRECT(ADDRESS(1004,BF$2,1,1))),"")</f>
        <v/>
      </c>
      <c r="BG354" t="str">
        <f ca="1">IF($BT354&lt;&gt;"",SUMIF($BD$3:$BD$1004,"="&amp;$BD354,INDIRECT(ADDRESS(3,BG$2,1,1)):INDIRECT(ADDRESS(1004,BG$2,1,1))),"")</f>
        <v/>
      </c>
      <c r="BH354" t="str">
        <f ca="1">IF($BT354&lt;&gt;"",SUMIF($BD$3:$BD$1004,"="&amp;$BD354,INDIRECT(ADDRESS(3,BH$2,1,1)):INDIRECT(ADDRESS(1004,BH$2,1,1))),"")</f>
        <v/>
      </c>
      <c r="BI354" t="str">
        <f ca="1">IF($BT354&lt;&gt;"",SUMIF($BD$3:$BD$1004,"="&amp;$BD354,INDIRECT(ADDRESS(3,BI$2,1,1)):INDIRECT(ADDRESS(1004,BI$2,1,1))),"")</f>
        <v/>
      </c>
      <c r="BJ354" t="str">
        <f ca="1">IF($BT354&lt;&gt;"",SUMIF($BD$3:$BD$1004,"="&amp;$BD354,INDIRECT(ADDRESS(3,BJ$2,1,1)):INDIRECT(ADDRESS(1004,BJ$2,1,1))),"")</f>
        <v/>
      </c>
      <c r="BK354" t="str">
        <f ca="1">IF($BT354&lt;&gt;"",SUMIF($BD$3:$BD$1004,"="&amp;$BD354,INDIRECT(ADDRESS(3,BK$2,1,1)):INDIRECT(ADDRESS(1004,BK$2,1,1))),"")</f>
        <v/>
      </c>
      <c r="BL354" t="str">
        <f ca="1">IF($BT354&lt;&gt;"",SUMIF($BD$3:$BD$1004,"="&amp;$BD354,INDIRECT(ADDRESS(3,BL$2,1,1)):INDIRECT(ADDRESS(1004,BL$2,1,1))),"")</f>
        <v/>
      </c>
      <c r="BM354" t="str">
        <f ca="1">IF($BT354&lt;&gt;"",SUMIF($BD$3:$BD$1004,"="&amp;$BD354,INDIRECT(ADDRESS(3,BM$2,1,1)):INDIRECT(ADDRESS(1004,BM$2,1,1))),"")</f>
        <v/>
      </c>
      <c r="BN354" t="str">
        <f ca="1">IF($BT354&lt;&gt;"",SUMIF($BD$3:$BD$1004,"="&amp;$BD354,INDIRECT(ADDRESS(3,BN$2,1,1)):INDIRECT(ADDRESS(1004,BN$2,1,1))),"")</f>
        <v/>
      </c>
      <c r="BO354" t="str">
        <f ca="1">IF($BT354&lt;&gt;"",SUMIF($BD$3:$BD$1004,"="&amp;$BD354,INDIRECT(ADDRESS(3,BO$2,1,1)):INDIRECT(ADDRESS(1004,BO$2,1,1))),"")</f>
        <v/>
      </c>
      <c r="BP354" t="str">
        <f ca="1">IF($BT354&lt;&gt;"",SUMIF($BD$3:$BD$1004,"="&amp;$BD354,INDIRECT(ADDRESS(3,BP$2,1,1)):INDIRECT(ADDRESS(1004,BP$2,1,1))),"")</f>
        <v/>
      </c>
      <c r="BQ354" t="str">
        <f ca="1">IF($BT354&lt;&gt;"",SUMIF($BD$3:$BD$1004,"="&amp;$BD354,INDIRECT(ADDRESS(3,BQ$2,1,1)):INDIRECT(ADDRESS(1004,BQ$2,1,1))),"")</f>
        <v/>
      </c>
      <c r="BR354" t="str">
        <f ca="1">IF($BT354&lt;&gt;"",SUMIF($BD$3:$BD$1004,"="&amp;$BD354,INDIRECT(ADDRESS(3,BR$2,1,1)):INDIRECT(ADDRESS(1004,BR$2,1,1))),"")</f>
        <v/>
      </c>
      <c r="BS354" t="str">
        <f>IF($A354&lt;&gt;"",VLOOKUP(TRUNC(MID($A354,1,2),0),Plano_Contas!$H$3:$J$103,3,TRUE),"")</f>
        <v/>
      </c>
      <c r="BT354" t="str">
        <f t="shared" si="21"/>
        <v/>
      </c>
      <c r="BV354">
        <f>Empresas!C354</f>
        <v>0</v>
      </c>
    </row>
    <row r="355" spans="1:74" ht="13.5" hidden="1" thickBot="1" x14ac:dyDescent="0.25">
      <c r="A355" s="89"/>
      <c r="B355" s="52" t="str">
        <f>IF($A355&lt;&gt;"",VLOOKUP(""&amp;$A355,Plano_Contas!$A$3:$F$1003,6,0),"")</f>
        <v/>
      </c>
      <c r="C355" s="91"/>
      <c r="D355" s="111"/>
      <c r="E355" s="112">
        <v>0</v>
      </c>
      <c r="F355" s="87"/>
      <c r="G355" s="85"/>
      <c r="H355" s="111"/>
      <c r="I355" s="112">
        <v>0</v>
      </c>
      <c r="J355" s="87"/>
      <c r="K355" s="85"/>
      <c r="L355" s="111"/>
      <c r="M355" s="112">
        <v>0</v>
      </c>
      <c r="N355" s="87"/>
      <c r="O355" s="85"/>
      <c r="P355" s="111"/>
      <c r="Q355" s="112">
        <v>0</v>
      </c>
      <c r="R355" s="87"/>
      <c r="S355" s="85"/>
      <c r="T355" s="111"/>
      <c r="U355" s="112">
        <v>0</v>
      </c>
      <c r="V355" s="87"/>
      <c r="W355" s="85"/>
      <c r="X355" s="111"/>
      <c r="Y355" s="112">
        <v>0</v>
      </c>
      <c r="Z355" s="87"/>
      <c r="AA355" s="85"/>
      <c r="AB355" s="111"/>
      <c r="AC355" s="112">
        <v>0</v>
      </c>
      <c r="AD355" s="87"/>
      <c r="AE355" s="85"/>
      <c r="AF355" s="111"/>
      <c r="AG355" s="112">
        <v>0</v>
      </c>
      <c r="AH355" s="87"/>
      <c r="AI355" s="85"/>
      <c r="AJ355" s="111"/>
      <c r="AK355" s="112">
        <v>0</v>
      </c>
      <c r="AL355" s="87"/>
      <c r="AM355" s="85"/>
      <c r="AN355" s="111"/>
      <c r="AO355" s="112">
        <v>0</v>
      </c>
      <c r="AP355" s="87"/>
      <c r="AQ355" s="85"/>
      <c r="AR355" s="111"/>
      <c r="AS355" s="112">
        <v>0</v>
      </c>
      <c r="AT355" s="87"/>
      <c r="AU355" s="85"/>
      <c r="AV355" s="111"/>
      <c r="AW355" s="112">
        <v>0</v>
      </c>
      <c r="AX355" s="87"/>
      <c r="AY355" s="85"/>
      <c r="AZ355" s="267">
        <f t="shared" si="22"/>
        <v>0</v>
      </c>
      <c r="BA355" s="88">
        <f t="shared" si="19"/>
        <v>0</v>
      </c>
      <c r="BC355">
        <f>IF($A355&lt;&gt;"",COUNTIF($BD$3:$BD355,$BD355),0)</f>
        <v>0</v>
      </c>
      <c r="BD355" t="str">
        <f>IF($A355&lt;&gt;"",VLOOKUP(TRUNC(MID($A355,1,2),0),Plano_Contas!$H$3:$J$103,2,TRUE),"")</f>
        <v/>
      </c>
      <c r="BE355" s="201" t="str">
        <f t="shared" si="20"/>
        <v/>
      </c>
      <c r="BF355" t="str">
        <f ca="1">IF($BT355&lt;&gt;"",SUMIF($BD$3:$BD$1004,"="&amp;$BD355,INDIRECT(ADDRESS(3,BF$2,1,1)):INDIRECT(ADDRESS(1004,BF$2,1,1))),"")</f>
        <v/>
      </c>
      <c r="BG355" t="str">
        <f ca="1">IF($BT355&lt;&gt;"",SUMIF($BD$3:$BD$1004,"="&amp;$BD355,INDIRECT(ADDRESS(3,BG$2,1,1)):INDIRECT(ADDRESS(1004,BG$2,1,1))),"")</f>
        <v/>
      </c>
      <c r="BH355" t="str">
        <f ca="1">IF($BT355&lt;&gt;"",SUMIF($BD$3:$BD$1004,"="&amp;$BD355,INDIRECT(ADDRESS(3,BH$2,1,1)):INDIRECT(ADDRESS(1004,BH$2,1,1))),"")</f>
        <v/>
      </c>
      <c r="BI355" t="str">
        <f ca="1">IF($BT355&lt;&gt;"",SUMIF($BD$3:$BD$1004,"="&amp;$BD355,INDIRECT(ADDRESS(3,BI$2,1,1)):INDIRECT(ADDRESS(1004,BI$2,1,1))),"")</f>
        <v/>
      </c>
      <c r="BJ355" t="str">
        <f ca="1">IF($BT355&lt;&gt;"",SUMIF($BD$3:$BD$1004,"="&amp;$BD355,INDIRECT(ADDRESS(3,BJ$2,1,1)):INDIRECT(ADDRESS(1004,BJ$2,1,1))),"")</f>
        <v/>
      </c>
      <c r="BK355" t="str">
        <f ca="1">IF($BT355&lt;&gt;"",SUMIF($BD$3:$BD$1004,"="&amp;$BD355,INDIRECT(ADDRESS(3,BK$2,1,1)):INDIRECT(ADDRESS(1004,BK$2,1,1))),"")</f>
        <v/>
      </c>
      <c r="BL355" t="str">
        <f ca="1">IF($BT355&lt;&gt;"",SUMIF($BD$3:$BD$1004,"="&amp;$BD355,INDIRECT(ADDRESS(3,BL$2,1,1)):INDIRECT(ADDRESS(1004,BL$2,1,1))),"")</f>
        <v/>
      </c>
      <c r="BM355" t="str">
        <f ca="1">IF($BT355&lt;&gt;"",SUMIF($BD$3:$BD$1004,"="&amp;$BD355,INDIRECT(ADDRESS(3,BM$2,1,1)):INDIRECT(ADDRESS(1004,BM$2,1,1))),"")</f>
        <v/>
      </c>
      <c r="BN355" t="str">
        <f ca="1">IF($BT355&lt;&gt;"",SUMIF($BD$3:$BD$1004,"="&amp;$BD355,INDIRECT(ADDRESS(3,BN$2,1,1)):INDIRECT(ADDRESS(1004,BN$2,1,1))),"")</f>
        <v/>
      </c>
      <c r="BO355" t="str">
        <f ca="1">IF($BT355&lt;&gt;"",SUMIF($BD$3:$BD$1004,"="&amp;$BD355,INDIRECT(ADDRESS(3,BO$2,1,1)):INDIRECT(ADDRESS(1004,BO$2,1,1))),"")</f>
        <v/>
      </c>
      <c r="BP355" t="str">
        <f ca="1">IF($BT355&lt;&gt;"",SUMIF($BD$3:$BD$1004,"="&amp;$BD355,INDIRECT(ADDRESS(3,BP$2,1,1)):INDIRECT(ADDRESS(1004,BP$2,1,1))),"")</f>
        <v/>
      </c>
      <c r="BQ355" t="str">
        <f ca="1">IF($BT355&lt;&gt;"",SUMIF($BD$3:$BD$1004,"="&amp;$BD355,INDIRECT(ADDRESS(3,BQ$2,1,1)):INDIRECT(ADDRESS(1004,BQ$2,1,1))),"")</f>
        <v/>
      </c>
      <c r="BR355" t="str">
        <f ca="1">IF($BT355&lt;&gt;"",SUMIF($BD$3:$BD$1004,"="&amp;$BD355,INDIRECT(ADDRESS(3,BR$2,1,1)):INDIRECT(ADDRESS(1004,BR$2,1,1))),"")</f>
        <v/>
      </c>
      <c r="BS355" t="str">
        <f>IF($A355&lt;&gt;"",VLOOKUP(TRUNC(MID($A355,1,2),0),Plano_Contas!$H$3:$J$103,3,TRUE),"")</f>
        <v/>
      </c>
      <c r="BT355" t="str">
        <f t="shared" si="21"/>
        <v/>
      </c>
      <c r="BV355">
        <f>Empresas!C355</f>
        <v>0</v>
      </c>
    </row>
    <row r="356" spans="1:74" ht="13.5" hidden="1" thickBot="1" x14ac:dyDescent="0.25">
      <c r="A356" s="89"/>
      <c r="B356" s="52" t="str">
        <f>IF($A356&lt;&gt;"",VLOOKUP(""&amp;$A356,Plano_Contas!$A$3:$F$1003,6,0),"")</f>
        <v/>
      </c>
      <c r="C356" s="91"/>
      <c r="D356" s="111"/>
      <c r="E356" s="112">
        <v>0</v>
      </c>
      <c r="F356" s="87"/>
      <c r="G356" s="85"/>
      <c r="H356" s="111"/>
      <c r="I356" s="112">
        <v>0</v>
      </c>
      <c r="J356" s="87"/>
      <c r="K356" s="85"/>
      <c r="L356" s="111"/>
      <c r="M356" s="112">
        <v>0</v>
      </c>
      <c r="N356" s="87"/>
      <c r="O356" s="85"/>
      <c r="P356" s="111"/>
      <c r="Q356" s="112">
        <v>0</v>
      </c>
      <c r="R356" s="87"/>
      <c r="S356" s="85"/>
      <c r="T356" s="111"/>
      <c r="U356" s="112">
        <v>0</v>
      </c>
      <c r="V356" s="87"/>
      <c r="W356" s="85"/>
      <c r="X356" s="111"/>
      <c r="Y356" s="112">
        <v>0</v>
      </c>
      <c r="Z356" s="87"/>
      <c r="AA356" s="85"/>
      <c r="AB356" s="111"/>
      <c r="AC356" s="112">
        <v>0</v>
      </c>
      <c r="AD356" s="87"/>
      <c r="AE356" s="85"/>
      <c r="AF356" s="111"/>
      <c r="AG356" s="112">
        <v>0</v>
      </c>
      <c r="AH356" s="87"/>
      <c r="AI356" s="85"/>
      <c r="AJ356" s="111"/>
      <c r="AK356" s="112">
        <v>0</v>
      </c>
      <c r="AL356" s="87"/>
      <c r="AM356" s="85"/>
      <c r="AN356" s="111"/>
      <c r="AO356" s="112">
        <v>0</v>
      </c>
      <c r="AP356" s="87"/>
      <c r="AQ356" s="85"/>
      <c r="AR356" s="111"/>
      <c r="AS356" s="112">
        <v>0</v>
      </c>
      <c r="AT356" s="87"/>
      <c r="AU356" s="85"/>
      <c r="AV356" s="111"/>
      <c r="AW356" s="112">
        <v>0</v>
      </c>
      <c r="AX356" s="87"/>
      <c r="AY356" s="85"/>
      <c r="AZ356" s="267">
        <f t="shared" si="22"/>
        <v>0</v>
      </c>
      <c r="BA356" s="88">
        <f t="shared" si="19"/>
        <v>0</v>
      </c>
      <c r="BC356">
        <f>IF($A356&lt;&gt;"",COUNTIF($BD$3:$BD356,$BD356),0)</f>
        <v>0</v>
      </c>
      <c r="BD356" t="str">
        <f>IF($A356&lt;&gt;"",VLOOKUP(TRUNC(MID($A356,1,2),0),Plano_Contas!$H$3:$J$103,2,TRUE),"")</f>
        <v/>
      </c>
      <c r="BE356" s="201" t="str">
        <f t="shared" si="20"/>
        <v/>
      </c>
      <c r="BF356" t="str">
        <f ca="1">IF($BT356&lt;&gt;"",SUMIF($BD$3:$BD$1004,"="&amp;$BD356,INDIRECT(ADDRESS(3,BF$2,1,1)):INDIRECT(ADDRESS(1004,BF$2,1,1))),"")</f>
        <v/>
      </c>
      <c r="BG356" t="str">
        <f ca="1">IF($BT356&lt;&gt;"",SUMIF($BD$3:$BD$1004,"="&amp;$BD356,INDIRECT(ADDRESS(3,BG$2,1,1)):INDIRECT(ADDRESS(1004,BG$2,1,1))),"")</f>
        <v/>
      </c>
      <c r="BH356" t="str">
        <f ca="1">IF($BT356&lt;&gt;"",SUMIF($BD$3:$BD$1004,"="&amp;$BD356,INDIRECT(ADDRESS(3,BH$2,1,1)):INDIRECT(ADDRESS(1004,BH$2,1,1))),"")</f>
        <v/>
      </c>
      <c r="BI356" t="str">
        <f ca="1">IF($BT356&lt;&gt;"",SUMIF($BD$3:$BD$1004,"="&amp;$BD356,INDIRECT(ADDRESS(3,BI$2,1,1)):INDIRECT(ADDRESS(1004,BI$2,1,1))),"")</f>
        <v/>
      </c>
      <c r="BJ356" t="str">
        <f ca="1">IF($BT356&lt;&gt;"",SUMIF($BD$3:$BD$1004,"="&amp;$BD356,INDIRECT(ADDRESS(3,BJ$2,1,1)):INDIRECT(ADDRESS(1004,BJ$2,1,1))),"")</f>
        <v/>
      </c>
      <c r="BK356" t="str">
        <f ca="1">IF($BT356&lt;&gt;"",SUMIF($BD$3:$BD$1004,"="&amp;$BD356,INDIRECT(ADDRESS(3,BK$2,1,1)):INDIRECT(ADDRESS(1004,BK$2,1,1))),"")</f>
        <v/>
      </c>
      <c r="BL356" t="str">
        <f ca="1">IF($BT356&lt;&gt;"",SUMIF($BD$3:$BD$1004,"="&amp;$BD356,INDIRECT(ADDRESS(3,BL$2,1,1)):INDIRECT(ADDRESS(1004,BL$2,1,1))),"")</f>
        <v/>
      </c>
      <c r="BM356" t="str">
        <f ca="1">IF($BT356&lt;&gt;"",SUMIF($BD$3:$BD$1004,"="&amp;$BD356,INDIRECT(ADDRESS(3,BM$2,1,1)):INDIRECT(ADDRESS(1004,BM$2,1,1))),"")</f>
        <v/>
      </c>
      <c r="BN356" t="str">
        <f ca="1">IF($BT356&lt;&gt;"",SUMIF($BD$3:$BD$1004,"="&amp;$BD356,INDIRECT(ADDRESS(3,BN$2,1,1)):INDIRECT(ADDRESS(1004,BN$2,1,1))),"")</f>
        <v/>
      </c>
      <c r="BO356" t="str">
        <f ca="1">IF($BT356&lt;&gt;"",SUMIF($BD$3:$BD$1004,"="&amp;$BD356,INDIRECT(ADDRESS(3,BO$2,1,1)):INDIRECT(ADDRESS(1004,BO$2,1,1))),"")</f>
        <v/>
      </c>
      <c r="BP356" t="str">
        <f ca="1">IF($BT356&lt;&gt;"",SUMIF($BD$3:$BD$1004,"="&amp;$BD356,INDIRECT(ADDRESS(3,BP$2,1,1)):INDIRECT(ADDRESS(1004,BP$2,1,1))),"")</f>
        <v/>
      </c>
      <c r="BQ356" t="str">
        <f ca="1">IF($BT356&lt;&gt;"",SUMIF($BD$3:$BD$1004,"="&amp;$BD356,INDIRECT(ADDRESS(3,BQ$2,1,1)):INDIRECT(ADDRESS(1004,BQ$2,1,1))),"")</f>
        <v/>
      </c>
      <c r="BR356" t="str">
        <f ca="1">IF($BT356&lt;&gt;"",SUMIF($BD$3:$BD$1004,"="&amp;$BD356,INDIRECT(ADDRESS(3,BR$2,1,1)):INDIRECT(ADDRESS(1004,BR$2,1,1))),"")</f>
        <v/>
      </c>
      <c r="BS356" t="str">
        <f>IF($A356&lt;&gt;"",VLOOKUP(TRUNC(MID($A356,1,2),0),Plano_Contas!$H$3:$J$103,3,TRUE),"")</f>
        <v/>
      </c>
      <c r="BT356" t="str">
        <f t="shared" si="21"/>
        <v/>
      </c>
      <c r="BV356">
        <f>Empresas!C356</f>
        <v>0</v>
      </c>
    </row>
    <row r="357" spans="1:74" ht="13.5" hidden="1" thickBot="1" x14ac:dyDescent="0.25">
      <c r="A357" s="89"/>
      <c r="B357" s="52" t="str">
        <f>IF($A357&lt;&gt;"",VLOOKUP(""&amp;$A357,Plano_Contas!$A$3:$F$1003,6,0),"")</f>
        <v/>
      </c>
      <c r="C357" s="91"/>
      <c r="D357" s="111"/>
      <c r="E357" s="112">
        <v>0</v>
      </c>
      <c r="F357" s="87"/>
      <c r="G357" s="85"/>
      <c r="H357" s="111"/>
      <c r="I357" s="112">
        <v>0</v>
      </c>
      <c r="J357" s="87"/>
      <c r="K357" s="85"/>
      <c r="L357" s="111"/>
      <c r="M357" s="112">
        <v>0</v>
      </c>
      <c r="N357" s="87"/>
      <c r="O357" s="85"/>
      <c r="P357" s="111"/>
      <c r="Q357" s="112">
        <v>0</v>
      </c>
      <c r="R357" s="87"/>
      <c r="S357" s="85"/>
      <c r="T357" s="111"/>
      <c r="U357" s="112">
        <v>0</v>
      </c>
      <c r="V357" s="87"/>
      <c r="W357" s="85"/>
      <c r="X357" s="111"/>
      <c r="Y357" s="112">
        <v>0</v>
      </c>
      <c r="Z357" s="87"/>
      <c r="AA357" s="85"/>
      <c r="AB357" s="111"/>
      <c r="AC357" s="112">
        <v>0</v>
      </c>
      <c r="AD357" s="87"/>
      <c r="AE357" s="85"/>
      <c r="AF357" s="111"/>
      <c r="AG357" s="112">
        <v>0</v>
      </c>
      <c r="AH357" s="87"/>
      <c r="AI357" s="85"/>
      <c r="AJ357" s="111"/>
      <c r="AK357" s="112">
        <v>0</v>
      </c>
      <c r="AL357" s="87"/>
      <c r="AM357" s="85"/>
      <c r="AN357" s="111"/>
      <c r="AO357" s="112">
        <v>0</v>
      </c>
      <c r="AP357" s="87"/>
      <c r="AQ357" s="85"/>
      <c r="AR357" s="111"/>
      <c r="AS357" s="112">
        <v>0</v>
      </c>
      <c r="AT357" s="87"/>
      <c r="AU357" s="85"/>
      <c r="AV357" s="111"/>
      <c r="AW357" s="112">
        <v>0</v>
      </c>
      <c r="AX357" s="87"/>
      <c r="AY357" s="85"/>
      <c r="AZ357" s="267">
        <f t="shared" si="22"/>
        <v>0</v>
      </c>
      <c r="BA357" s="88">
        <f t="shared" si="19"/>
        <v>0</v>
      </c>
      <c r="BC357">
        <f>IF($A357&lt;&gt;"",COUNTIF($BD$3:$BD357,$BD357),0)</f>
        <v>0</v>
      </c>
      <c r="BD357" t="str">
        <f>IF($A357&lt;&gt;"",VLOOKUP(TRUNC(MID($A357,1,2),0),Plano_Contas!$H$3:$J$103,2,TRUE),"")</f>
        <v/>
      </c>
      <c r="BE357" s="201" t="str">
        <f t="shared" si="20"/>
        <v/>
      </c>
      <c r="BF357" t="str">
        <f ca="1">IF($BT357&lt;&gt;"",SUMIF($BD$3:$BD$1004,"="&amp;$BD357,INDIRECT(ADDRESS(3,BF$2,1,1)):INDIRECT(ADDRESS(1004,BF$2,1,1))),"")</f>
        <v/>
      </c>
      <c r="BG357" t="str">
        <f ca="1">IF($BT357&lt;&gt;"",SUMIF($BD$3:$BD$1004,"="&amp;$BD357,INDIRECT(ADDRESS(3,BG$2,1,1)):INDIRECT(ADDRESS(1004,BG$2,1,1))),"")</f>
        <v/>
      </c>
      <c r="BH357" t="str">
        <f ca="1">IF($BT357&lt;&gt;"",SUMIF($BD$3:$BD$1004,"="&amp;$BD357,INDIRECT(ADDRESS(3,BH$2,1,1)):INDIRECT(ADDRESS(1004,BH$2,1,1))),"")</f>
        <v/>
      </c>
      <c r="BI357" t="str">
        <f ca="1">IF($BT357&lt;&gt;"",SUMIF($BD$3:$BD$1004,"="&amp;$BD357,INDIRECT(ADDRESS(3,BI$2,1,1)):INDIRECT(ADDRESS(1004,BI$2,1,1))),"")</f>
        <v/>
      </c>
      <c r="BJ357" t="str">
        <f ca="1">IF($BT357&lt;&gt;"",SUMIF($BD$3:$BD$1004,"="&amp;$BD357,INDIRECT(ADDRESS(3,BJ$2,1,1)):INDIRECT(ADDRESS(1004,BJ$2,1,1))),"")</f>
        <v/>
      </c>
      <c r="BK357" t="str">
        <f ca="1">IF($BT357&lt;&gt;"",SUMIF($BD$3:$BD$1004,"="&amp;$BD357,INDIRECT(ADDRESS(3,BK$2,1,1)):INDIRECT(ADDRESS(1004,BK$2,1,1))),"")</f>
        <v/>
      </c>
      <c r="BL357" t="str">
        <f ca="1">IF($BT357&lt;&gt;"",SUMIF($BD$3:$BD$1004,"="&amp;$BD357,INDIRECT(ADDRESS(3,BL$2,1,1)):INDIRECT(ADDRESS(1004,BL$2,1,1))),"")</f>
        <v/>
      </c>
      <c r="BM357" t="str">
        <f ca="1">IF($BT357&lt;&gt;"",SUMIF($BD$3:$BD$1004,"="&amp;$BD357,INDIRECT(ADDRESS(3,BM$2,1,1)):INDIRECT(ADDRESS(1004,BM$2,1,1))),"")</f>
        <v/>
      </c>
      <c r="BN357" t="str">
        <f ca="1">IF($BT357&lt;&gt;"",SUMIF($BD$3:$BD$1004,"="&amp;$BD357,INDIRECT(ADDRESS(3,BN$2,1,1)):INDIRECT(ADDRESS(1004,BN$2,1,1))),"")</f>
        <v/>
      </c>
      <c r="BO357" t="str">
        <f ca="1">IF($BT357&lt;&gt;"",SUMIF($BD$3:$BD$1004,"="&amp;$BD357,INDIRECT(ADDRESS(3,BO$2,1,1)):INDIRECT(ADDRESS(1004,BO$2,1,1))),"")</f>
        <v/>
      </c>
      <c r="BP357" t="str">
        <f ca="1">IF($BT357&lt;&gt;"",SUMIF($BD$3:$BD$1004,"="&amp;$BD357,INDIRECT(ADDRESS(3,BP$2,1,1)):INDIRECT(ADDRESS(1004,BP$2,1,1))),"")</f>
        <v/>
      </c>
      <c r="BQ357" t="str">
        <f ca="1">IF($BT357&lt;&gt;"",SUMIF($BD$3:$BD$1004,"="&amp;$BD357,INDIRECT(ADDRESS(3,BQ$2,1,1)):INDIRECT(ADDRESS(1004,BQ$2,1,1))),"")</f>
        <v/>
      </c>
      <c r="BR357" t="str">
        <f ca="1">IF($BT357&lt;&gt;"",SUMIF($BD$3:$BD$1004,"="&amp;$BD357,INDIRECT(ADDRESS(3,BR$2,1,1)):INDIRECT(ADDRESS(1004,BR$2,1,1))),"")</f>
        <v/>
      </c>
      <c r="BS357" t="str">
        <f>IF($A357&lt;&gt;"",VLOOKUP(TRUNC(MID($A357,1,2),0),Plano_Contas!$H$3:$J$103,3,TRUE),"")</f>
        <v/>
      </c>
      <c r="BT357" t="str">
        <f t="shared" si="21"/>
        <v/>
      </c>
      <c r="BV357">
        <f>Empresas!C357</f>
        <v>0</v>
      </c>
    </row>
    <row r="358" spans="1:74" ht="13.5" hidden="1" thickBot="1" x14ac:dyDescent="0.25">
      <c r="A358" s="89"/>
      <c r="B358" s="52" t="str">
        <f>IF($A358&lt;&gt;"",VLOOKUP(""&amp;$A358,Plano_Contas!$A$3:$F$1003,6,0),"")</f>
        <v/>
      </c>
      <c r="C358" s="91"/>
      <c r="D358" s="111"/>
      <c r="E358" s="112">
        <v>0</v>
      </c>
      <c r="F358" s="87"/>
      <c r="G358" s="85"/>
      <c r="H358" s="111"/>
      <c r="I358" s="112">
        <v>0</v>
      </c>
      <c r="J358" s="87"/>
      <c r="K358" s="85"/>
      <c r="L358" s="111"/>
      <c r="M358" s="112">
        <v>0</v>
      </c>
      <c r="N358" s="87"/>
      <c r="O358" s="85"/>
      <c r="P358" s="111"/>
      <c r="Q358" s="112">
        <v>0</v>
      </c>
      <c r="R358" s="87"/>
      <c r="S358" s="85"/>
      <c r="T358" s="111"/>
      <c r="U358" s="112">
        <v>0</v>
      </c>
      <c r="V358" s="87"/>
      <c r="W358" s="85"/>
      <c r="X358" s="111"/>
      <c r="Y358" s="112">
        <v>0</v>
      </c>
      <c r="Z358" s="87"/>
      <c r="AA358" s="85"/>
      <c r="AB358" s="111"/>
      <c r="AC358" s="112">
        <v>0</v>
      </c>
      <c r="AD358" s="87"/>
      <c r="AE358" s="85"/>
      <c r="AF358" s="111"/>
      <c r="AG358" s="112">
        <v>0</v>
      </c>
      <c r="AH358" s="87"/>
      <c r="AI358" s="85"/>
      <c r="AJ358" s="111"/>
      <c r="AK358" s="112">
        <v>0</v>
      </c>
      <c r="AL358" s="87"/>
      <c r="AM358" s="85"/>
      <c r="AN358" s="111"/>
      <c r="AO358" s="112">
        <v>0</v>
      </c>
      <c r="AP358" s="87"/>
      <c r="AQ358" s="85"/>
      <c r="AR358" s="111"/>
      <c r="AS358" s="112">
        <v>0</v>
      </c>
      <c r="AT358" s="87"/>
      <c r="AU358" s="85"/>
      <c r="AV358" s="111"/>
      <c r="AW358" s="112">
        <v>0</v>
      </c>
      <c r="AX358" s="87"/>
      <c r="AY358" s="85"/>
      <c r="AZ358" s="267">
        <f t="shared" si="22"/>
        <v>0</v>
      </c>
      <c r="BA358" s="88">
        <f t="shared" si="19"/>
        <v>0</v>
      </c>
      <c r="BC358">
        <f>IF($A358&lt;&gt;"",COUNTIF($BD$3:$BD358,$BD358),0)</f>
        <v>0</v>
      </c>
      <c r="BD358" t="str">
        <f>IF($A358&lt;&gt;"",VLOOKUP(TRUNC(MID($A358,1,2),0),Plano_Contas!$H$3:$J$103,2,TRUE),"")</f>
        <v/>
      </c>
      <c r="BE358" s="201" t="str">
        <f t="shared" si="20"/>
        <v/>
      </c>
      <c r="BF358" t="str">
        <f ca="1">IF($BT358&lt;&gt;"",SUMIF($BD$3:$BD$1004,"="&amp;$BD358,INDIRECT(ADDRESS(3,BF$2,1,1)):INDIRECT(ADDRESS(1004,BF$2,1,1))),"")</f>
        <v/>
      </c>
      <c r="BG358" t="str">
        <f ca="1">IF($BT358&lt;&gt;"",SUMIF($BD$3:$BD$1004,"="&amp;$BD358,INDIRECT(ADDRESS(3,BG$2,1,1)):INDIRECT(ADDRESS(1004,BG$2,1,1))),"")</f>
        <v/>
      </c>
      <c r="BH358" t="str">
        <f ca="1">IF($BT358&lt;&gt;"",SUMIF($BD$3:$BD$1004,"="&amp;$BD358,INDIRECT(ADDRESS(3,BH$2,1,1)):INDIRECT(ADDRESS(1004,BH$2,1,1))),"")</f>
        <v/>
      </c>
      <c r="BI358" t="str">
        <f ca="1">IF($BT358&lt;&gt;"",SUMIF($BD$3:$BD$1004,"="&amp;$BD358,INDIRECT(ADDRESS(3,BI$2,1,1)):INDIRECT(ADDRESS(1004,BI$2,1,1))),"")</f>
        <v/>
      </c>
      <c r="BJ358" t="str">
        <f ca="1">IF($BT358&lt;&gt;"",SUMIF($BD$3:$BD$1004,"="&amp;$BD358,INDIRECT(ADDRESS(3,BJ$2,1,1)):INDIRECT(ADDRESS(1004,BJ$2,1,1))),"")</f>
        <v/>
      </c>
      <c r="BK358" t="str">
        <f ca="1">IF($BT358&lt;&gt;"",SUMIF($BD$3:$BD$1004,"="&amp;$BD358,INDIRECT(ADDRESS(3,BK$2,1,1)):INDIRECT(ADDRESS(1004,BK$2,1,1))),"")</f>
        <v/>
      </c>
      <c r="BL358" t="str">
        <f ca="1">IF($BT358&lt;&gt;"",SUMIF($BD$3:$BD$1004,"="&amp;$BD358,INDIRECT(ADDRESS(3,BL$2,1,1)):INDIRECT(ADDRESS(1004,BL$2,1,1))),"")</f>
        <v/>
      </c>
      <c r="BM358" t="str">
        <f ca="1">IF($BT358&lt;&gt;"",SUMIF($BD$3:$BD$1004,"="&amp;$BD358,INDIRECT(ADDRESS(3,BM$2,1,1)):INDIRECT(ADDRESS(1004,BM$2,1,1))),"")</f>
        <v/>
      </c>
      <c r="BN358" t="str">
        <f ca="1">IF($BT358&lt;&gt;"",SUMIF($BD$3:$BD$1004,"="&amp;$BD358,INDIRECT(ADDRESS(3,BN$2,1,1)):INDIRECT(ADDRESS(1004,BN$2,1,1))),"")</f>
        <v/>
      </c>
      <c r="BO358" t="str">
        <f ca="1">IF($BT358&lt;&gt;"",SUMIF($BD$3:$BD$1004,"="&amp;$BD358,INDIRECT(ADDRESS(3,BO$2,1,1)):INDIRECT(ADDRESS(1004,BO$2,1,1))),"")</f>
        <v/>
      </c>
      <c r="BP358" t="str">
        <f ca="1">IF($BT358&lt;&gt;"",SUMIF($BD$3:$BD$1004,"="&amp;$BD358,INDIRECT(ADDRESS(3,BP$2,1,1)):INDIRECT(ADDRESS(1004,BP$2,1,1))),"")</f>
        <v/>
      </c>
      <c r="BQ358" t="str">
        <f ca="1">IF($BT358&lt;&gt;"",SUMIF($BD$3:$BD$1004,"="&amp;$BD358,INDIRECT(ADDRESS(3,BQ$2,1,1)):INDIRECT(ADDRESS(1004,BQ$2,1,1))),"")</f>
        <v/>
      </c>
      <c r="BR358" t="str">
        <f ca="1">IF($BT358&lt;&gt;"",SUMIF($BD$3:$BD$1004,"="&amp;$BD358,INDIRECT(ADDRESS(3,BR$2,1,1)):INDIRECT(ADDRESS(1004,BR$2,1,1))),"")</f>
        <v/>
      </c>
      <c r="BS358" t="str">
        <f>IF($A358&lt;&gt;"",VLOOKUP(TRUNC(MID($A358,1,2),0),Plano_Contas!$H$3:$J$103,3,TRUE),"")</f>
        <v/>
      </c>
      <c r="BT358" t="str">
        <f t="shared" si="21"/>
        <v/>
      </c>
      <c r="BV358">
        <f>Empresas!C358</f>
        <v>0</v>
      </c>
    </row>
    <row r="359" spans="1:74" ht="13.5" hidden="1" thickBot="1" x14ac:dyDescent="0.25">
      <c r="A359" s="89"/>
      <c r="B359" s="52" t="str">
        <f>IF($A359&lt;&gt;"",VLOOKUP(""&amp;$A359,Plano_Contas!$A$3:$F$1003,6,0),"")</f>
        <v/>
      </c>
      <c r="C359" s="91"/>
      <c r="D359" s="111"/>
      <c r="E359" s="112">
        <v>0</v>
      </c>
      <c r="F359" s="87"/>
      <c r="G359" s="85"/>
      <c r="H359" s="111"/>
      <c r="I359" s="112">
        <v>0</v>
      </c>
      <c r="J359" s="87"/>
      <c r="K359" s="85"/>
      <c r="L359" s="111"/>
      <c r="M359" s="112">
        <v>0</v>
      </c>
      <c r="N359" s="87"/>
      <c r="O359" s="85"/>
      <c r="P359" s="111"/>
      <c r="Q359" s="112">
        <v>0</v>
      </c>
      <c r="R359" s="87"/>
      <c r="S359" s="85"/>
      <c r="T359" s="111"/>
      <c r="U359" s="112">
        <v>0</v>
      </c>
      <c r="V359" s="87"/>
      <c r="W359" s="85"/>
      <c r="X359" s="111"/>
      <c r="Y359" s="112">
        <v>0</v>
      </c>
      <c r="Z359" s="87"/>
      <c r="AA359" s="85"/>
      <c r="AB359" s="111"/>
      <c r="AC359" s="112">
        <v>0</v>
      </c>
      <c r="AD359" s="87"/>
      <c r="AE359" s="85"/>
      <c r="AF359" s="111"/>
      <c r="AG359" s="112">
        <v>0</v>
      </c>
      <c r="AH359" s="87"/>
      <c r="AI359" s="85"/>
      <c r="AJ359" s="111"/>
      <c r="AK359" s="112">
        <v>0</v>
      </c>
      <c r="AL359" s="87"/>
      <c r="AM359" s="85"/>
      <c r="AN359" s="111"/>
      <c r="AO359" s="112">
        <v>0</v>
      </c>
      <c r="AP359" s="87"/>
      <c r="AQ359" s="85"/>
      <c r="AR359" s="111"/>
      <c r="AS359" s="112">
        <v>0</v>
      </c>
      <c r="AT359" s="87"/>
      <c r="AU359" s="85"/>
      <c r="AV359" s="111"/>
      <c r="AW359" s="112">
        <v>0</v>
      </c>
      <c r="AX359" s="87"/>
      <c r="AY359" s="85"/>
      <c r="AZ359" s="267">
        <f t="shared" si="22"/>
        <v>0</v>
      </c>
      <c r="BA359" s="88">
        <f t="shared" si="19"/>
        <v>0</v>
      </c>
      <c r="BC359">
        <f>IF($A359&lt;&gt;"",COUNTIF($BD$3:$BD359,$BD359),0)</f>
        <v>0</v>
      </c>
      <c r="BD359" t="str">
        <f>IF($A359&lt;&gt;"",VLOOKUP(TRUNC(MID($A359,1,2),0),Plano_Contas!$H$3:$J$103,2,TRUE),"")</f>
        <v/>
      </c>
      <c r="BE359" s="201" t="str">
        <f t="shared" si="20"/>
        <v/>
      </c>
      <c r="BF359" t="str">
        <f ca="1">IF($BT359&lt;&gt;"",SUMIF($BD$3:$BD$1004,"="&amp;$BD359,INDIRECT(ADDRESS(3,BF$2,1,1)):INDIRECT(ADDRESS(1004,BF$2,1,1))),"")</f>
        <v/>
      </c>
      <c r="BG359" t="str">
        <f ca="1">IF($BT359&lt;&gt;"",SUMIF($BD$3:$BD$1004,"="&amp;$BD359,INDIRECT(ADDRESS(3,BG$2,1,1)):INDIRECT(ADDRESS(1004,BG$2,1,1))),"")</f>
        <v/>
      </c>
      <c r="BH359" t="str">
        <f ca="1">IF($BT359&lt;&gt;"",SUMIF($BD$3:$BD$1004,"="&amp;$BD359,INDIRECT(ADDRESS(3,BH$2,1,1)):INDIRECT(ADDRESS(1004,BH$2,1,1))),"")</f>
        <v/>
      </c>
      <c r="BI359" t="str">
        <f ca="1">IF($BT359&lt;&gt;"",SUMIF($BD$3:$BD$1004,"="&amp;$BD359,INDIRECT(ADDRESS(3,BI$2,1,1)):INDIRECT(ADDRESS(1004,BI$2,1,1))),"")</f>
        <v/>
      </c>
      <c r="BJ359" t="str">
        <f ca="1">IF($BT359&lt;&gt;"",SUMIF($BD$3:$BD$1004,"="&amp;$BD359,INDIRECT(ADDRESS(3,BJ$2,1,1)):INDIRECT(ADDRESS(1004,BJ$2,1,1))),"")</f>
        <v/>
      </c>
      <c r="BK359" t="str">
        <f ca="1">IF($BT359&lt;&gt;"",SUMIF($BD$3:$BD$1004,"="&amp;$BD359,INDIRECT(ADDRESS(3,BK$2,1,1)):INDIRECT(ADDRESS(1004,BK$2,1,1))),"")</f>
        <v/>
      </c>
      <c r="BL359" t="str">
        <f ca="1">IF($BT359&lt;&gt;"",SUMIF($BD$3:$BD$1004,"="&amp;$BD359,INDIRECT(ADDRESS(3,BL$2,1,1)):INDIRECT(ADDRESS(1004,BL$2,1,1))),"")</f>
        <v/>
      </c>
      <c r="BM359" t="str">
        <f ca="1">IF($BT359&lt;&gt;"",SUMIF($BD$3:$BD$1004,"="&amp;$BD359,INDIRECT(ADDRESS(3,BM$2,1,1)):INDIRECT(ADDRESS(1004,BM$2,1,1))),"")</f>
        <v/>
      </c>
      <c r="BN359" t="str">
        <f ca="1">IF($BT359&lt;&gt;"",SUMIF($BD$3:$BD$1004,"="&amp;$BD359,INDIRECT(ADDRESS(3,BN$2,1,1)):INDIRECT(ADDRESS(1004,BN$2,1,1))),"")</f>
        <v/>
      </c>
      <c r="BO359" t="str">
        <f ca="1">IF($BT359&lt;&gt;"",SUMIF($BD$3:$BD$1004,"="&amp;$BD359,INDIRECT(ADDRESS(3,BO$2,1,1)):INDIRECT(ADDRESS(1004,BO$2,1,1))),"")</f>
        <v/>
      </c>
      <c r="BP359" t="str">
        <f ca="1">IF($BT359&lt;&gt;"",SUMIF($BD$3:$BD$1004,"="&amp;$BD359,INDIRECT(ADDRESS(3,BP$2,1,1)):INDIRECT(ADDRESS(1004,BP$2,1,1))),"")</f>
        <v/>
      </c>
      <c r="BQ359" t="str">
        <f ca="1">IF($BT359&lt;&gt;"",SUMIF($BD$3:$BD$1004,"="&amp;$BD359,INDIRECT(ADDRESS(3,BQ$2,1,1)):INDIRECT(ADDRESS(1004,BQ$2,1,1))),"")</f>
        <v/>
      </c>
      <c r="BR359" t="str">
        <f ca="1">IF($BT359&lt;&gt;"",SUMIF($BD$3:$BD$1004,"="&amp;$BD359,INDIRECT(ADDRESS(3,BR$2,1,1)):INDIRECT(ADDRESS(1004,BR$2,1,1))),"")</f>
        <v/>
      </c>
      <c r="BS359" t="str">
        <f>IF($A359&lt;&gt;"",VLOOKUP(TRUNC(MID($A359,1,2),0),Plano_Contas!$H$3:$J$103,3,TRUE),"")</f>
        <v/>
      </c>
      <c r="BT359" t="str">
        <f t="shared" si="21"/>
        <v/>
      </c>
      <c r="BV359">
        <f>Empresas!C359</f>
        <v>0</v>
      </c>
    </row>
    <row r="360" spans="1:74" ht="13.5" hidden="1" thickBot="1" x14ac:dyDescent="0.25">
      <c r="A360" s="89"/>
      <c r="B360" s="52" t="str">
        <f>IF($A360&lt;&gt;"",VLOOKUP(""&amp;$A360,Plano_Contas!$A$3:$F$1003,6,0),"")</f>
        <v/>
      </c>
      <c r="C360" s="91"/>
      <c r="D360" s="111"/>
      <c r="E360" s="112">
        <v>0</v>
      </c>
      <c r="F360" s="87"/>
      <c r="G360" s="85"/>
      <c r="H360" s="111"/>
      <c r="I360" s="112">
        <v>0</v>
      </c>
      <c r="J360" s="87"/>
      <c r="K360" s="85"/>
      <c r="L360" s="111"/>
      <c r="M360" s="112">
        <v>0</v>
      </c>
      <c r="N360" s="87"/>
      <c r="O360" s="85"/>
      <c r="P360" s="111"/>
      <c r="Q360" s="112">
        <v>0</v>
      </c>
      <c r="R360" s="87"/>
      <c r="S360" s="85"/>
      <c r="T360" s="111"/>
      <c r="U360" s="112">
        <v>0</v>
      </c>
      <c r="V360" s="87"/>
      <c r="W360" s="85"/>
      <c r="X360" s="111"/>
      <c r="Y360" s="112">
        <v>0</v>
      </c>
      <c r="Z360" s="87"/>
      <c r="AA360" s="85"/>
      <c r="AB360" s="111"/>
      <c r="AC360" s="112">
        <v>0</v>
      </c>
      <c r="AD360" s="87"/>
      <c r="AE360" s="85"/>
      <c r="AF360" s="111"/>
      <c r="AG360" s="112">
        <v>0</v>
      </c>
      <c r="AH360" s="87"/>
      <c r="AI360" s="85"/>
      <c r="AJ360" s="111"/>
      <c r="AK360" s="112">
        <v>0</v>
      </c>
      <c r="AL360" s="87"/>
      <c r="AM360" s="85"/>
      <c r="AN360" s="111"/>
      <c r="AO360" s="112">
        <v>0</v>
      </c>
      <c r="AP360" s="87"/>
      <c r="AQ360" s="85"/>
      <c r="AR360" s="111"/>
      <c r="AS360" s="112">
        <v>0</v>
      </c>
      <c r="AT360" s="87"/>
      <c r="AU360" s="85"/>
      <c r="AV360" s="111"/>
      <c r="AW360" s="112">
        <v>0</v>
      </c>
      <c r="AX360" s="87"/>
      <c r="AY360" s="85"/>
      <c r="AZ360" s="267">
        <f t="shared" si="22"/>
        <v>0</v>
      </c>
      <c r="BA360" s="88">
        <f t="shared" si="19"/>
        <v>0</v>
      </c>
      <c r="BC360">
        <f>IF($A360&lt;&gt;"",COUNTIF($BD$3:$BD360,$BD360),0)</f>
        <v>0</v>
      </c>
      <c r="BD360" t="str">
        <f>IF($A360&lt;&gt;"",VLOOKUP(TRUNC(MID($A360,1,2),0),Plano_Contas!$H$3:$J$103,2,TRUE),"")</f>
        <v/>
      </c>
      <c r="BE360" s="201" t="str">
        <f t="shared" si="20"/>
        <v/>
      </c>
      <c r="BF360" t="str">
        <f ca="1">IF($BT360&lt;&gt;"",SUMIF($BD$3:$BD$1004,"="&amp;$BD360,INDIRECT(ADDRESS(3,BF$2,1,1)):INDIRECT(ADDRESS(1004,BF$2,1,1))),"")</f>
        <v/>
      </c>
      <c r="BG360" t="str">
        <f ca="1">IF($BT360&lt;&gt;"",SUMIF($BD$3:$BD$1004,"="&amp;$BD360,INDIRECT(ADDRESS(3,BG$2,1,1)):INDIRECT(ADDRESS(1004,BG$2,1,1))),"")</f>
        <v/>
      </c>
      <c r="BH360" t="str">
        <f ca="1">IF($BT360&lt;&gt;"",SUMIF($BD$3:$BD$1004,"="&amp;$BD360,INDIRECT(ADDRESS(3,BH$2,1,1)):INDIRECT(ADDRESS(1004,BH$2,1,1))),"")</f>
        <v/>
      </c>
      <c r="BI360" t="str">
        <f ca="1">IF($BT360&lt;&gt;"",SUMIF($BD$3:$BD$1004,"="&amp;$BD360,INDIRECT(ADDRESS(3,BI$2,1,1)):INDIRECT(ADDRESS(1004,BI$2,1,1))),"")</f>
        <v/>
      </c>
      <c r="BJ360" t="str">
        <f ca="1">IF($BT360&lt;&gt;"",SUMIF($BD$3:$BD$1004,"="&amp;$BD360,INDIRECT(ADDRESS(3,BJ$2,1,1)):INDIRECT(ADDRESS(1004,BJ$2,1,1))),"")</f>
        <v/>
      </c>
      <c r="BK360" t="str">
        <f ca="1">IF($BT360&lt;&gt;"",SUMIF($BD$3:$BD$1004,"="&amp;$BD360,INDIRECT(ADDRESS(3,BK$2,1,1)):INDIRECT(ADDRESS(1004,BK$2,1,1))),"")</f>
        <v/>
      </c>
      <c r="BL360" t="str">
        <f ca="1">IF($BT360&lt;&gt;"",SUMIF($BD$3:$BD$1004,"="&amp;$BD360,INDIRECT(ADDRESS(3,BL$2,1,1)):INDIRECT(ADDRESS(1004,BL$2,1,1))),"")</f>
        <v/>
      </c>
      <c r="BM360" t="str">
        <f ca="1">IF($BT360&lt;&gt;"",SUMIF($BD$3:$BD$1004,"="&amp;$BD360,INDIRECT(ADDRESS(3,BM$2,1,1)):INDIRECT(ADDRESS(1004,BM$2,1,1))),"")</f>
        <v/>
      </c>
      <c r="BN360" t="str">
        <f ca="1">IF($BT360&lt;&gt;"",SUMIF($BD$3:$BD$1004,"="&amp;$BD360,INDIRECT(ADDRESS(3,BN$2,1,1)):INDIRECT(ADDRESS(1004,BN$2,1,1))),"")</f>
        <v/>
      </c>
      <c r="BO360" t="str">
        <f ca="1">IF($BT360&lt;&gt;"",SUMIF($BD$3:$BD$1004,"="&amp;$BD360,INDIRECT(ADDRESS(3,BO$2,1,1)):INDIRECT(ADDRESS(1004,BO$2,1,1))),"")</f>
        <v/>
      </c>
      <c r="BP360" t="str">
        <f ca="1">IF($BT360&lt;&gt;"",SUMIF($BD$3:$BD$1004,"="&amp;$BD360,INDIRECT(ADDRESS(3,BP$2,1,1)):INDIRECT(ADDRESS(1004,BP$2,1,1))),"")</f>
        <v/>
      </c>
      <c r="BQ360" t="str">
        <f ca="1">IF($BT360&lt;&gt;"",SUMIF($BD$3:$BD$1004,"="&amp;$BD360,INDIRECT(ADDRESS(3,BQ$2,1,1)):INDIRECT(ADDRESS(1004,BQ$2,1,1))),"")</f>
        <v/>
      </c>
      <c r="BR360" t="str">
        <f ca="1">IF($BT360&lt;&gt;"",SUMIF($BD$3:$BD$1004,"="&amp;$BD360,INDIRECT(ADDRESS(3,BR$2,1,1)):INDIRECT(ADDRESS(1004,BR$2,1,1))),"")</f>
        <v/>
      </c>
      <c r="BS360" t="str">
        <f>IF($A360&lt;&gt;"",VLOOKUP(TRUNC(MID($A360,1,2),0),Plano_Contas!$H$3:$J$103,3,TRUE),"")</f>
        <v/>
      </c>
      <c r="BT360" t="str">
        <f t="shared" si="21"/>
        <v/>
      </c>
      <c r="BV360">
        <f>Empresas!C360</f>
        <v>0</v>
      </c>
    </row>
    <row r="361" spans="1:74" ht="13.5" hidden="1" thickBot="1" x14ac:dyDescent="0.25">
      <c r="A361" s="89"/>
      <c r="B361" s="52" t="str">
        <f>IF($A361&lt;&gt;"",VLOOKUP(""&amp;$A361,Plano_Contas!$A$3:$F$1003,6,0),"")</f>
        <v/>
      </c>
      <c r="C361" s="91"/>
      <c r="D361" s="111"/>
      <c r="E361" s="112">
        <v>0</v>
      </c>
      <c r="F361" s="87"/>
      <c r="G361" s="85"/>
      <c r="H361" s="111"/>
      <c r="I361" s="112">
        <v>0</v>
      </c>
      <c r="J361" s="87"/>
      <c r="K361" s="85"/>
      <c r="L361" s="111"/>
      <c r="M361" s="112">
        <v>0</v>
      </c>
      <c r="N361" s="87"/>
      <c r="O361" s="85"/>
      <c r="P361" s="111"/>
      <c r="Q361" s="112">
        <v>0</v>
      </c>
      <c r="R361" s="87"/>
      <c r="S361" s="85"/>
      <c r="T361" s="111"/>
      <c r="U361" s="112">
        <v>0</v>
      </c>
      <c r="V361" s="87"/>
      <c r="W361" s="85"/>
      <c r="X361" s="111"/>
      <c r="Y361" s="112">
        <v>0</v>
      </c>
      <c r="Z361" s="87"/>
      <c r="AA361" s="85"/>
      <c r="AB361" s="111"/>
      <c r="AC361" s="112">
        <v>0</v>
      </c>
      <c r="AD361" s="87"/>
      <c r="AE361" s="85"/>
      <c r="AF361" s="111"/>
      <c r="AG361" s="112">
        <v>0</v>
      </c>
      <c r="AH361" s="87"/>
      <c r="AI361" s="85"/>
      <c r="AJ361" s="111"/>
      <c r="AK361" s="112">
        <v>0</v>
      </c>
      <c r="AL361" s="87"/>
      <c r="AM361" s="85"/>
      <c r="AN361" s="111"/>
      <c r="AO361" s="112">
        <v>0</v>
      </c>
      <c r="AP361" s="87"/>
      <c r="AQ361" s="85"/>
      <c r="AR361" s="111"/>
      <c r="AS361" s="112">
        <v>0</v>
      </c>
      <c r="AT361" s="87"/>
      <c r="AU361" s="85"/>
      <c r="AV361" s="111"/>
      <c r="AW361" s="112">
        <v>0</v>
      </c>
      <c r="AX361" s="87"/>
      <c r="AY361" s="85"/>
      <c r="AZ361" s="267">
        <f t="shared" si="22"/>
        <v>0</v>
      </c>
      <c r="BA361" s="88">
        <f t="shared" si="19"/>
        <v>0</v>
      </c>
      <c r="BC361">
        <f>IF($A361&lt;&gt;"",COUNTIF($BD$3:$BD361,$BD361),0)</f>
        <v>0</v>
      </c>
      <c r="BD361" t="str">
        <f>IF($A361&lt;&gt;"",VLOOKUP(TRUNC(MID($A361,1,2),0),Plano_Contas!$H$3:$J$103,2,TRUE),"")</f>
        <v/>
      </c>
      <c r="BE361" s="201" t="str">
        <f t="shared" si="20"/>
        <v/>
      </c>
      <c r="BF361" t="str">
        <f ca="1">IF($BT361&lt;&gt;"",SUMIF($BD$3:$BD$1004,"="&amp;$BD361,INDIRECT(ADDRESS(3,BF$2,1,1)):INDIRECT(ADDRESS(1004,BF$2,1,1))),"")</f>
        <v/>
      </c>
      <c r="BG361" t="str">
        <f ca="1">IF($BT361&lt;&gt;"",SUMIF($BD$3:$BD$1004,"="&amp;$BD361,INDIRECT(ADDRESS(3,BG$2,1,1)):INDIRECT(ADDRESS(1004,BG$2,1,1))),"")</f>
        <v/>
      </c>
      <c r="BH361" t="str">
        <f ca="1">IF($BT361&lt;&gt;"",SUMIF($BD$3:$BD$1004,"="&amp;$BD361,INDIRECT(ADDRESS(3,BH$2,1,1)):INDIRECT(ADDRESS(1004,BH$2,1,1))),"")</f>
        <v/>
      </c>
      <c r="BI361" t="str">
        <f ca="1">IF($BT361&lt;&gt;"",SUMIF($BD$3:$BD$1004,"="&amp;$BD361,INDIRECT(ADDRESS(3,BI$2,1,1)):INDIRECT(ADDRESS(1004,BI$2,1,1))),"")</f>
        <v/>
      </c>
      <c r="BJ361" t="str">
        <f ca="1">IF($BT361&lt;&gt;"",SUMIF($BD$3:$BD$1004,"="&amp;$BD361,INDIRECT(ADDRESS(3,BJ$2,1,1)):INDIRECT(ADDRESS(1004,BJ$2,1,1))),"")</f>
        <v/>
      </c>
      <c r="BK361" t="str">
        <f ca="1">IF($BT361&lt;&gt;"",SUMIF($BD$3:$BD$1004,"="&amp;$BD361,INDIRECT(ADDRESS(3,BK$2,1,1)):INDIRECT(ADDRESS(1004,BK$2,1,1))),"")</f>
        <v/>
      </c>
      <c r="BL361" t="str">
        <f ca="1">IF($BT361&lt;&gt;"",SUMIF($BD$3:$BD$1004,"="&amp;$BD361,INDIRECT(ADDRESS(3,BL$2,1,1)):INDIRECT(ADDRESS(1004,BL$2,1,1))),"")</f>
        <v/>
      </c>
      <c r="BM361" t="str">
        <f ca="1">IF($BT361&lt;&gt;"",SUMIF($BD$3:$BD$1004,"="&amp;$BD361,INDIRECT(ADDRESS(3,BM$2,1,1)):INDIRECT(ADDRESS(1004,BM$2,1,1))),"")</f>
        <v/>
      </c>
      <c r="BN361" t="str">
        <f ca="1">IF($BT361&lt;&gt;"",SUMIF($BD$3:$BD$1004,"="&amp;$BD361,INDIRECT(ADDRESS(3,BN$2,1,1)):INDIRECT(ADDRESS(1004,BN$2,1,1))),"")</f>
        <v/>
      </c>
      <c r="BO361" t="str">
        <f ca="1">IF($BT361&lt;&gt;"",SUMIF($BD$3:$BD$1004,"="&amp;$BD361,INDIRECT(ADDRESS(3,BO$2,1,1)):INDIRECT(ADDRESS(1004,BO$2,1,1))),"")</f>
        <v/>
      </c>
      <c r="BP361" t="str">
        <f ca="1">IF($BT361&lt;&gt;"",SUMIF($BD$3:$BD$1004,"="&amp;$BD361,INDIRECT(ADDRESS(3,BP$2,1,1)):INDIRECT(ADDRESS(1004,BP$2,1,1))),"")</f>
        <v/>
      </c>
      <c r="BQ361" t="str">
        <f ca="1">IF($BT361&lt;&gt;"",SUMIF($BD$3:$BD$1004,"="&amp;$BD361,INDIRECT(ADDRESS(3,BQ$2,1,1)):INDIRECT(ADDRESS(1004,BQ$2,1,1))),"")</f>
        <v/>
      </c>
      <c r="BR361" t="str">
        <f ca="1">IF($BT361&lt;&gt;"",SUMIF($BD$3:$BD$1004,"="&amp;$BD361,INDIRECT(ADDRESS(3,BR$2,1,1)):INDIRECT(ADDRESS(1004,BR$2,1,1))),"")</f>
        <v/>
      </c>
      <c r="BS361" t="str">
        <f>IF($A361&lt;&gt;"",VLOOKUP(TRUNC(MID($A361,1,2),0),Plano_Contas!$H$3:$J$103,3,TRUE),"")</f>
        <v/>
      </c>
      <c r="BT361" t="str">
        <f t="shared" si="21"/>
        <v/>
      </c>
      <c r="BV361">
        <f>Empresas!C361</f>
        <v>0</v>
      </c>
    </row>
    <row r="362" spans="1:74" ht="13.5" hidden="1" thickBot="1" x14ac:dyDescent="0.25">
      <c r="A362" s="89"/>
      <c r="B362" s="52" t="str">
        <f>IF($A362&lt;&gt;"",VLOOKUP(""&amp;$A362,Plano_Contas!$A$3:$F$1003,6,0),"")</f>
        <v/>
      </c>
      <c r="C362" s="91"/>
      <c r="D362" s="111"/>
      <c r="E362" s="112">
        <v>0</v>
      </c>
      <c r="F362" s="87"/>
      <c r="G362" s="85"/>
      <c r="H362" s="111"/>
      <c r="I362" s="112">
        <v>0</v>
      </c>
      <c r="J362" s="87"/>
      <c r="K362" s="85"/>
      <c r="L362" s="111"/>
      <c r="M362" s="112">
        <v>0</v>
      </c>
      <c r="N362" s="87"/>
      <c r="O362" s="85"/>
      <c r="P362" s="111"/>
      <c r="Q362" s="112">
        <v>0</v>
      </c>
      <c r="R362" s="87"/>
      <c r="S362" s="85"/>
      <c r="T362" s="111"/>
      <c r="U362" s="112">
        <v>0</v>
      </c>
      <c r="V362" s="87"/>
      <c r="W362" s="85"/>
      <c r="X362" s="111"/>
      <c r="Y362" s="112">
        <v>0</v>
      </c>
      <c r="Z362" s="87"/>
      <c r="AA362" s="85"/>
      <c r="AB362" s="111"/>
      <c r="AC362" s="112">
        <v>0</v>
      </c>
      <c r="AD362" s="87"/>
      <c r="AE362" s="85"/>
      <c r="AF362" s="111"/>
      <c r="AG362" s="112">
        <v>0</v>
      </c>
      <c r="AH362" s="87"/>
      <c r="AI362" s="85"/>
      <c r="AJ362" s="111"/>
      <c r="AK362" s="112">
        <v>0</v>
      </c>
      <c r="AL362" s="87"/>
      <c r="AM362" s="85"/>
      <c r="AN362" s="111"/>
      <c r="AO362" s="112">
        <v>0</v>
      </c>
      <c r="AP362" s="87"/>
      <c r="AQ362" s="85"/>
      <c r="AR362" s="111"/>
      <c r="AS362" s="112">
        <v>0</v>
      </c>
      <c r="AT362" s="87"/>
      <c r="AU362" s="85"/>
      <c r="AV362" s="111"/>
      <c r="AW362" s="112">
        <v>0</v>
      </c>
      <c r="AX362" s="87"/>
      <c r="AY362" s="85"/>
      <c r="AZ362" s="267">
        <f t="shared" si="22"/>
        <v>0</v>
      </c>
      <c r="BA362" s="88">
        <f t="shared" si="19"/>
        <v>0</v>
      </c>
      <c r="BC362">
        <f>IF($A362&lt;&gt;"",COUNTIF($BD$3:$BD362,$BD362),0)</f>
        <v>0</v>
      </c>
      <c r="BD362" t="str">
        <f>IF($A362&lt;&gt;"",VLOOKUP(TRUNC(MID($A362,1,2),0),Plano_Contas!$H$3:$J$103,2,TRUE),"")</f>
        <v/>
      </c>
      <c r="BE362" s="201" t="str">
        <f t="shared" si="20"/>
        <v/>
      </c>
      <c r="BF362" t="str">
        <f ca="1">IF($BT362&lt;&gt;"",SUMIF($BD$3:$BD$1004,"="&amp;$BD362,INDIRECT(ADDRESS(3,BF$2,1,1)):INDIRECT(ADDRESS(1004,BF$2,1,1))),"")</f>
        <v/>
      </c>
      <c r="BG362" t="str">
        <f ca="1">IF($BT362&lt;&gt;"",SUMIF($BD$3:$BD$1004,"="&amp;$BD362,INDIRECT(ADDRESS(3,BG$2,1,1)):INDIRECT(ADDRESS(1004,BG$2,1,1))),"")</f>
        <v/>
      </c>
      <c r="BH362" t="str">
        <f ca="1">IF($BT362&lt;&gt;"",SUMIF($BD$3:$BD$1004,"="&amp;$BD362,INDIRECT(ADDRESS(3,BH$2,1,1)):INDIRECT(ADDRESS(1004,BH$2,1,1))),"")</f>
        <v/>
      </c>
      <c r="BI362" t="str">
        <f ca="1">IF($BT362&lt;&gt;"",SUMIF($BD$3:$BD$1004,"="&amp;$BD362,INDIRECT(ADDRESS(3,BI$2,1,1)):INDIRECT(ADDRESS(1004,BI$2,1,1))),"")</f>
        <v/>
      </c>
      <c r="BJ362" t="str">
        <f ca="1">IF($BT362&lt;&gt;"",SUMIF($BD$3:$BD$1004,"="&amp;$BD362,INDIRECT(ADDRESS(3,BJ$2,1,1)):INDIRECT(ADDRESS(1004,BJ$2,1,1))),"")</f>
        <v/>
      </c>
      <c r="BK362" t="str">
        <f ca="1">IF($BT362&lt;&gt;"",SUMIF($BD$3:$BD$1004,"="&amp;$BD362,INDIRECT(ADDRESS(3,BK$2,1,1)):INDIRECT(ADDRESS(1004,BK$2,1,1))),"")</f>
        <v/>
      </c>
      <c r="BL362" t="str">
        <f ca="1">IF($BT362&lt;&gt;"",SUMIF($BD$3:$BD$1004,"="&amp;$BD362,INDIRECT(ADDRESS(3,BL$2,1,1)):INDIRECT(ADDRESS(1004,BL$2,1,1))),"")</f>
        <v/>
      </c>
      <c r="BM362" t="str">
        <f ca="1">IF($BT362&lt;&gt;"",SUMIF($BD$3:$BD$1004,"="&amp;$BD362,INDIRECT(ADDRESS(3,BM$2,1,1)):INDIRECT(ADDRESS(1004,BM$2,1,1))),"")</f>
        <v/>
      </c>
      <c r="BN362" t="str">
        <f ca="1">IF($BT362&lt;&gt;"",SUMIF($BD$3:$BD$1004,"="&amp;$BD362,INDIRECT(ADDRESS(3,BN$2,1,1)):INDIRECT(ADDRESS(1004,BN$2,1,1))),"")</f>
        <v/>
      </c>
      <c r="BO362" t="str">
        <f ca="1">IF($BT362&lt;&gt;"",SUMIF($BD$3:$BD$1004,"="&amp;$BD362,INDIRECT(ADDRESS(3,BO$2,1,1)):INDIRECT(ADDRESS(1004,BO$2,1,1))),"")</f>
        <v/>
      </c>
      <c r="BP362" t="str">
        <f ca="1">IF($BT362&lt;&gt;"",SUMIF($BD$3:$BD$1004,"="&amp;$BD362,INDIRECT(ADDRESS(3,BP$2,1,1)):INDIRECT(ADDRESS(1004,BP$2,1,1))),"")</f>
        <v/>
      </c>
      <c r="BQ362" t="str">
        <f ca="1">IF($BT362&lt;&gt;"",SUMIF($BD$3:$BD$1004,"="&amp;$BD362,INDIRECT(ADDRESS(3,BQ$2,1,1)):INDIRECT(ADDRESS(1004,BQ$2,1,1))),"")</f>
        <v/>
      </c>
      <c r="BR362" t="str">
        <f ca="1">IF($BT362&lt;&gt;"",SUMIF($BD$3:$BD$1004,"="&amp;$BD362,INDIRECT(ADDRESS(3,BR$2,1,1)):INDIRECT(ADDRESS(1004,BR$2,1,1))),"")</f>
        <v/>
      </c>
      <c r="BS362" t="str">
        <f>IF($A362&lt;&gt;"",VLOOKUP(TRUNC(MID($A362,1,2),0),Plano_Contas!$H$3:$J$103,3,TRUE),"")</f>
        <v/>
      </c>
      <c r="BT362" t="str">
        <f t="shared" si="21"/>
        <v/>
      </c>
      <c r="BV362">
        <f>Empresas!C362</f>
        <v>0</v>
      </c>
    </row>
    <row r="363" spans="1:74" ht="13.5" hidden="1" thickBot="1" x14ac:dyDescent="0.25">
      <c r="A363" s="89"/>
      <c r="B363" s="52" t="str">
        <f>IF($A363&lt;&gt;"",VLOOKUP(""&amp;$A363,Plano_Contas!$A$3:$F$1003,6,0),"")</f>
        <v/>
      </c>
      <c r="C363" s="91"/>
      <c r="D363" s="111"/>
      <c r="E363" s="112">
        <v>0</v>
      </c>
      <c r="F363" s="87"/>
      <c r="G363" s="85"/>
      <c r="H363" s="111"/>
      <c r="I363" s="112">
        <v>0</v>
      </c>
      <c r="J363" s="87"/>
      <c r="K363" s="85"/>
      <c r="L363" s="111"/>
      <c r="M363" s="112">
        <v>0</v>
      </c>
      <c r="N363" s="87"/>
      <c r="O363" s="85"/>
      <c r="P363" s="111"/>
      <c r="Q363" s="112">
        <v>0</v>
      </c>
      <c r="R363" s="87"/>
      <c r="S363" s="85"/>
      <c r="T363" s="111"/>
      <c r="U363" s="112">
        <v>0</v>
      </c>
      <c r="V363" s="87"/>
      <c r="W363" s="85"/>
      <c r="X363" s="111"/>
      <c r="Y363" s="112">
        <v>0</v>
      </c>
      <c r="Z363" s="87"/>
      <c r="AA363" s="85"/>
      <c r="AB363" s="111"/>
      <c r="AC363" s="112">
        <v>0</v>
      </c>
      <c r="AD363" s="87"/>
      <c r="AE363" s="85"/>
      <c r="AF363" s="111"/>
      <c r="AG363" s="112">
        <v>0</v>
      </c>
      <c r="AH363" s="87"/>
      <c r="AI363" s="85"/>
      <c r="AJ363" s="111"/>
      <c r="AK363" s="112">
        <v>0</v>
      </c>
      <c r="AL363" s="87"/>
      <c r="AM363" s="85"/>
      <c r="AN363" s="111"/>
      <c r="AO363" s="112">
        <v>0</v>
      </c>
      <c r="AP363" s="87"/>
      <c r="AQ363" s="85"/>
      <c r="AR363" s="111"/>
      <c r="AS363" s="112">
        <v>0</v>
      </c>
      <c r="AT363" s="87"/>
      <c r="AU363" s="85"/>
      <c r="AV363" s="111"/>
      <c r="AW363" s="112">
        <v>0</v>
      </c>
      <c r="AX363" s="87"/>
      <c r="AY363" s="85"/>
      <c r="AZ363" s="267">
        <f t="shared" si="22"/>
        <v>0</v>
      </c>
      <c r="BA363" s="88">
        <f t="shared" si="19"/>
        <v>0</v>
      </c>
      <c r="BC363">
        <f>IF($A363&lt;&gt;"",COUNTIF($BD$3:$BD363,$BD363),0)</f>
        <v>0</v>
      </c>
      <c r="BD363" t="str">
        <f>IF($A363&lt;&gt;"",VLOOKUP(TRUNC(MID($A363,1,2),0),Plano_Contas!$H$3:$J$103,2,TRUE),"")</f>
        <v/>
      </c>
      <c r="BE363" s="201" t="str">
        <f t="shared" si="20"/>
        <v/>
      </c>
      <c r="BF363" t="str">
        <f ca="1">IF($BT363&lt;&gt;"",SUMIF($BD$3:$BD$1004,"="&amp;$BD363,INDIRECT(ADDRESS(3,BF$2,1,1)):INDIRECT(ADDRESS(1004,BF$2,1,1))),"")</f>
        <v/>
      </c>
      <c r="BG363" t="str">
        <f ca="1">IF($BT363&lt;&gt;"",SUMIF($BD$3:$BD$1004,"="&amp;$BD363,INDIRECT(ADDRESS(3,BG$2,1,1)):INDIRECT(ADDRESS(1004,BG$2,1,1))),"")</f>
        <v/>
      </c>
      <c r="BH363" t="str">
        <f ca="1">IF($BT363&lt;&gt;"",SUMIF($BD$3:$BD$1004,"="&amp;$BD363,INDIRECT(ADDRESS(3,BH$2,1,1)):INDIRECT(ADDRESS(1004,BH$2,1,1))),"")</f>
        <v/>
      </c>
      <c r="BI363" t="str">
        <f ca="1">IF($BT363&lt;&gt;"",SUMIF($BD$3:$BD$1004,"="&amp;$BD363,INDIRECT(ADDRESS(3,BI$2,1,1)):INDIRECT(ADDRESS(1004,BI$2,1,1))),"")</f>
        <v/>
      </c>
      <c r="BJ363" t="str">
        <f ca="1">IF($BT363&lt;&gt;"",SUMIF($BD$3:$BD$1004,"="&amp;$BD363,INDIRECT(ADDRESS(3,BJ$2,1,1)):INDIRECT(ADDRESS(1004,BJ$2,1,1))),"")</f>
        <v/>
      </c>
      <c r="BK363" t="str">
        <f ca="1">IF($BT363&lt;&gt;"",SUMIF($BD$3:$BD$1004,"="&amp;$BD363,INDIRECT(ADDRESS(3,BK$2,1,1)):INDIRECT(ADDRESS(1004,BK$2,1,1))),"")</f>
        <v/>
      </c>
      <c r="BL363" t="str">
        <f ca="1">IF($BT363&lt;&gt;"",SUMIF($BD$3:$BD$1004,"="&amp;$BD363,INDIRECT(ADDRESS(3,BL$2,1,1)):INDIRECT(ADDRESS(1004,BL$2,1,1))),"")</f>
        <v/>
      </c>
      <c r="BM363" t="str">
        <f ca="1">IF($BT363&lt;&gt;"",SUMIF($BD$3:$BD$1004,"="&amp;$BD363,INDIRECT(ADDRESS(3,BM$2,1,1)):INDIRECT(ADDRESS(1004,BM$2,1,1))),"")</f>
        <v/>
      </c>
      <c r="BN363" t="str">
        <f ca="1">IF($BT363&lt;&gt;"",SUMIF($BD$3:$BD$1004,"="&amp;$BD363,INDIRECT(ADDRESS(3,BN$2,1,1)):INDIRECT(ADDRESS(1004,BN$2,1,1))),"")</f>
        <v/>
      </c>
      <c r="BO363" t="str">
        <f ca="1">IF($BT363&lt;&gt;"",SUMIF($BD$3:$BD$1004,"="&amp;$BD363,INDIRECT(ADDRESS(3,BO$2,1,1)):INDIRECT(ADDRESS(1004,BO$2,1,1))),"")</f>
        <v/>
      </c>
      <c r="BP363" t="str">
        <f ca="1">IF($BT363&lt;&gt;"",SUMIF($BD$3:$BD$1004,"="&amp;$BD363,INDIRECT(ADDRESS(3,BP$2,1,1)):INDIRECT(ADDRESS(1004,BP$2,1,1))),"")</f>
        <v/>
      </c>
      <c r="BQ363" t="str">
        <f ca="1">IF($BT363&lt;&gt;"",SUMIF($BD$3:$BD$1004,"="&amp;$BD363,INDIRECT(ADDRESS(3,BQ$2,1,1)):INDIRECT(ADDRESS(1004,BQ$2,1,1))),"")</f>
        <v/>
      </c>
      <c r="BR363" t="str">
        <f ca="1">IF($BT363&lt;&gt;"",SUMIF($BD$3:$BD$1004,"="&amp;$BD363,INDIRECT(ADDRESS(3,BR$2,1,1)):INDIRECT(ADDRESS(1004,BR$2,1,1))),"")</f>
        <v/>
      </c>
      <c r="BS363" t="str">
        <f>IF($A363&lt;&gt;"",VLOOKUP(TRUNC(MID($A363,1,2),0),Plano_Contas!$H$3:$J$103,3,TRUE),"")</f>
        <v/>
      </c>
      <c r="BT363" t="str">
        <f t="shared" si="21"/>
        <v/>
      </c>
      <c r="BV363">
        <f>Empresas!C363</f>
        <v>0</v>
      </c>
    </row>
    <row r="364" spans="1:74" ht="13.5" hidden="1" thickBot="1" x14ac:dyDescent="0.25">
      <c r="A364" s="89"/>
      <c r="B364" s="52" t="str">
        <f>IF($A364&lt;&gt;"",VLOOKUP(""&amp;$A364,Plano_Contas!$A$3:$F$1003,6,0),"")</f>
        <v/>
      </c>
      <c r="C364" s="91"/>
      <c r="D364" s="111"/>
      <c r="E364" s="112">
        <v>0</v>
      </c>
      <c r="F364" s="87"/>
      <c r="G364" s="85"/>
      <c r="H364" s="111"/>
      <c r="I364" s="112">
        <v>0</v>
      </c>
      <c r="J364" s="87"/>
      <c r="K364" s="85"/>
      <c r="L364" s="111"/>
      <c r="M364" s="112">
        <v>0</v>
      </c>
      <c r="N364" s="87"/>
      <c r="O364" s="85"/>
      <c r="P364" s="111"/>
      <c r="Q364" s="112">
        <v>0</v>
      </c>
      <c r="R364" s="87"/>
      <c r="S364" s="85"/>
      <c r="T364" s="111"/>
      <c r="U364" s="112">
        <v>0</v>
      </c>
      <c r="V364" s="87"/>
      <c r="W364" s="85"/>
      <c r="X364" s="111"/>
      <c r="Y364" s="112">
        <v>0</v>
      </c>
      <c r="Z364" s="87"/>
      <c r="AA364" s="85"/>
      <c r="AB364" s="111"/>
      <c r="AC364" s="112">
        <v>0</v>
      </c>
      <c r="AD364" s="87"/>
      <c r="AE364" s="85"/>
      <c r="AF364" s="111"/>
      <c r="AG364" s="112">
        <v>0</v>
      </c>
      <c r="AH364" s="87"/>
      <c r="AI364" s="85"/>
      <c r="AJ364" s="111"/>
      <c r="AK364" s="112">
        <v>0</v>
      </c>
      <c r="AL364" s="87"/>
      <c r="AM364" s="85"/>
      <c r="AN364" s="111"/>
      <c r="AO364" s="112">
        <v>0</v>
      </c>
      <c r="AP364" s="87"/>
      <c r="AQ364" s="85"/>
      <c r="AR364" s="111"/>
      <c r="AS364" s="112">
        <v>0</v>
      </c>
      <c r="AT364" s="87"/>
      <c r="AU364" s="85"/>
      <c r="AV364" s="111"/>
      <c r="AW364" s="112">
        <v>0</v>
      </c>
      <c r="AX364" s="87"/>
      <c r="AY364" s="85"/>
      <c r="AZ364" s="267">
        <f t="shared" si="22"/>
        <v>0</v>
      </c>
      <c r="BA364" s="88">
        <f t="shared" si="19"/>
        <v>0</v>
      </c>
      <c r="BC364">
        <f>IF($A364&lt;&gt;"",COUNTIF($BD$3:$BD364,$BD364),0)</f>
        <v>0</v>
      </c>
      <c r="BD364" t="str">
        <f>IF($A364&lt;&gt;"",VLOOKUP(TRUNC(MID($A364,1,2),0),Plano_Contas!$H$3:$J$103,2,TRUE),"")</f>
        <v/>
      </c>
      <c r="BE364" s="201" t="str">
        <f t="shared" si="20"/>
        <v/>
      </c>
      <c r="BF364" t="str">
        <f ca="1">IF($BT364&lt;&gt;"",SUMIF($BD$3:$BD$1004,"="&amp;$BD364,INDIRECT(ADDRESS(3,BF$2,1,1)):INDIRECT(ADDRESS(1004,BF$2,1,1))),"")</f>
        <v/>
      </c>
      <c r="BG364" t="str">
        <f ca="1">IF($BT364&lt;&gt;"",SUMIF($BD$3:$BD$1004,"="&amp;$BD364,INDIRECT(ADDRESS(3,BG$2,1,1)):INDIRECT(ADDRESS(1004,BG$2,1,1))),"")</f>
        <v/>
      </c>
      <c r="BH364" t="str">
        <f ca="1">IF($BT364&lt;&gt;"",SUMIF($BD$3:$BD$1004,"="&amp;$BD364,INDIRECT(ADDRESS(3,BH$2,1,1)):INDIRECT(ADDRESS(1004,BH$2,1,1))),"")</f>
        <v/>
      </c>
      <c r="BI364" t="str">
        <f ca="1">IF($BT364&lt;&gt;"",SUMIF($BD$3:$BD$1004,"="&amp;$BD364,INDIRECT(ADDRESS(3,BI$2,1,1)):INDIRECT(ADDRESS(1004,BI$2,1,1))),"")</f>
        <v/>
      </c>
      <c r="BJ364" t="str">
        <f ca="1">IF($BT364&lt;&gt;"",SUMIF($BD$3:$BD$1004,"="&amp;$BD364,INDIRECT(ADDRESS(3,BJ$2,1,1)):INDIRECT(ADDRESS(1004,BJ$2,1,1))),"")</f>
        <v/>
      </c>
      <c r="BK364" t="str">
        <f ca="1">IF($BT364&lt;&gt;"",SUMIF($BD$3:$BD$1004,"="&amp;$BD364,INDIRECT(ADDRESS(3,BK$2,1,1)):INDIRECT(ADDRESS(1004,BK$2,1,1))),"")</f>
        <v/>
      </c>
      <c r="BL364" t="str">
        <f ca="1">IF($BT364&lt;&gt;"",SUMIF($BD$3:$BD$1004,"="&amp;$BD364,INDIRECT(ADDRESS(3,BL$2,1,1)):INDIRECT(ADDRESS(1004,BL$2,1,1))),"")</f>
        <v/>
      </c>
      <c r="BM364" t="str">
        <f ca="1">IF($BT364&lt;&gt;"",SUMIF($BD$3:$BD$1004,"="&amp;$BD364,INDIRECT(ADDRESS(3,BM$2,1,1)):INDIRECT(ADDRESS(1004,BM$2,1,1))),"")</f>
        <v/>
      </c>
      <c r="BN364" t="str">
        <f ca="1">IF($BT364&lt;&gt;"",SUMIF($BD$3:$BD$1004,"="&amp;$BD364,INDIRECT(ADDRESS(3,BN$2,1,1)):INDIRECT(ADDRESS(1004,BN$2,1,1))),"")</f>
        <v/>
      </c>
      <c r="BO364" t="str">
        <f ca="1">IF($BT364&lt;&gt;"",SUMIF($BD$3:$BD$1004,"="&amp;$BD364,INDIRECT(ADDRESS(3,BO$2,1,1)):INDIRECT(ADDRESS(1004,BO$2,1,1))),"")</f>
        <v/>
      </c>
      <c r="BP364" t="str">
        <f ca="1">IF($BT364&lt;&gt;"",SUMIF($BD$3:$BD$1004,"="&amp;$BD364,INDIRECT(ADDRESS(3,BP$2,1,1)):INDIRECT(ADDRESS(1004,BP$2,1,1))),"")</f>
        <v/>
      </c>
      <c r="BQ364" t="str">
        <f ca="1">IF($BT364&lt;&gt;"",SUMIF($BD$3:$BD$1004,"="&amp;$BD364,INDIRECT(ADDRESS(3,BQ$2,1,1)):INDIRECT(ADDRESS(1004,BQ$2,1,1))),"")</f>
        <v/>
      </c>
      <c r="BR364" t="str">
        <f ca="1">IF($BT364&lt;&gt;"",SUMIF($BD$3:$BD$1004,"="&amp;$BD364,INDIRECT(ADDRESS(3,BR$2,1,1)):INDIRECT(ADDRESS(1004,BR$2,1,1))),"")</f>
        <v/>
      </c>
      <c r="BS364" t="str">
        <f>IF($A364&lt;&gt;"",VLOOKUP(TRUNC(MID($A364,1,2),0),Plano_Contas!$H$3:$J$103,3,TRUE),"")</f>
        <v/>
      </c>
      <c r="BT364" t="str">
        <f t="shared" si="21"/>
        <v/>
      </c>
      <c r="BV364">
        <f>Empresas!C364</f>
        <v>0</v>
      </c>
    </row>
    <row r="365" spans="1:74" ht="13.5" hidden="1" thickBot="1" x14ac:dyDescent="0.25">
      <c r="A365" s="89"/>
      <c r="B365" s="52" t="str">
        <f>IF($A365&lt;&gt;"",VLOOKUP(""&amp;$A365,Plano_Contas!$A$3:$F$1003,6,0),"")</f>
        <v/>
      </c>
      <c r="C365" s="91"/>
      <c r="D365" s="111"/>
      <c r="E365" s="112">
        <v>0</v>
      </c>
      <c r="F365" s="87"/>
      <c r="G365" s="85"/>
      <c r="H365" s="111"/>
      <c r="I365" s="112">
        <v>0</v>
      </c>
      <c r="J365" s="87"/>
      <c r="K365" s="85"/>
      <c r="L365" s="111"/>
      <c r="M365" s="112">
        <v>0</v>
      </c>
      <c r="N365" s="87"/>
      <c r="O365" s="85"/>
      <c r="P365" s="111"/>
      <c r="Q365" s="112">
        <v>0</v>
      </c>
      <c r="R365" s="87"/>
      <c r="S365" s="85"/>
      <c r="T365" s="111"/>
      <c r="U365" s="112">
        <v>0</v>
      </c>
      <c r="V365" s="87"/>
      <c r="W365" s="85"/>
      <c r="X365" s="111"/>
      <c r="Y365" s="112">
        <v>0</v>
      </c>
      <c r="Z365" s="87"/>
      <c r="AA365" s="85"/>
      <c r="AB365" s="111"/>
      <c r="AC365" s="112">
        <v>0</v>
      </c>
      <c r="AD365" s="87"/>
      <c r="AE365" s="85"/>
      <c r="AF365" s="111"/>
      <c r="AG365" s="112">
        <v>0</v>
      </c>
      <c r="AH365" s="87"/>
      <c r="AI365" s="85"/>
      <c r="AJ365" s="111"/>
      <c r="AK365" s="112">
        <v>0</v>
      </c>
      <c r="AL365" s="87"/>
      <c r="AM365" s="85"/>
      <c r="AN365" s="111"/>
      <c r="AO365" s="112">
        <v>0</v>
      </c>
      <c r="AP365" s="87"/>
      <c r="AQ365" s="85"/>
      <c r="AR365" s="111"/>
      <c r="AS365" s="112">
        <v>0</v>
      </c>
      <c r="AT365" s="87"/>
      <c r="AU365" s="85"/>
      <c r="AV365" s="111"/>
      <c r="AW365" s="112">
        <v>0</v>
      </c>
      <c r="AX365" s="87"/>
      <c r="AY365" s="85"/>
      <c r="AZ365" s="267">
        <f t="shared" si="22"/>
        <v>0</v>
      </c>
      <c r="BA365" s="88">
        <f t="shared" si="19"/>
        <v>0</v>
      </c>
      <c r="BC365">
        <f>IF($A365&lt;&gt;"",COUNTIF($BD$3:$BD365,$BD365),0)</f>
        <v>0</v>
      </c>
      <c r="BD365" t="str">
        <f>IF($A365&lt;&gt;"",VLOOKUP(TRUNC(MID($A365,1,2),0),Plano_Contas!$H$3:$J$103,2,TRUE),"")</f>
        <v/>
      </c>
      <c r="BE365" s="201" t="str">
        <f t="shared" si="20"/>
        <v/>
      </c>
      <c r="BF365" t="str">
        <f ca="1">IF($BT365&lt;&gt;"",SUMIF($BD$3:$BD$1004,"="&amp;$BD365,INDIRECT(ADDRESS(3,BF$2,1,1)):INDIRECT(ADDRESS(1004,BF$2,1,1))),"")</f>
        <v/>
      </c>
      <c r="BG365" t="str">
        <f ca="1">IF($BT365&lt;&gt;"",SUMIF($BD$3:$BD$1004,"="&amp;$BD365,INDIRECT(ADDRESS(3,BG$2,1,1)):INDIRECT(ADDRESS(1004,BG$2,1,1))),"")</f>
        <v/>
      </c>
      <c r="BH365" t="str">
        <f ca="1">IF($BT365&lt;&gt;"",SUMIF($BD$3:$BD$1004,"="&amp;$BD365,INDIRECT(ADDRESS(3,BH$2,1,1)):INDIRECT(ADDRESS(1004,BH$2,1,1))),"")</f>
        <v/>
      </c>
      <c r="BI365" t="str">
        <f ca="1">IF($BT365&lt;&gt;"",SUMIF($BD$3:$BD$1004,"="&amp;$BD365,INDIRECT(ADDRESS(3,BI$2,1,1)):INDIRECT(ADDRESS(1004,BI$2,1,1))),"")</f>
        <v/>
      </c>
      <c r="BJ365" t="str">
        <f ca="1">IF($BT365&lt;&gt;"",SUMIF($BD$3:$BD$1004,"="&amp;$BD365,INDIRECT(ADDRESS(3,BJ$2,1,1)):INDIRECT(ADDRESS(1004,BJ$2,1,1))),"")</f>
        <v/>
      </c>
      <c r="BK365" t="str">
        <f ca="1">IF($BT365&lt;&gt;"",SUMIF($BD$3:$BD$1004,"="&amp;$BD365,INDIRECT(ADDRESS(3,BK$2,1,1)):INDIRECT(ADDRESS(1004,BK$2,1,1))),"")</f>
        <v/>
      </c>
      <c r="BL365" t="str">
        <f ca="1">IF($BT365&lt;&gt;"",SUMIF($BD$3:$BD$1004,"="&amp;$BD365,INDIRECT(ADDRESS(3,BL$2,1,1)):INDIRECT(ADDRESS(1004,BL$2,1,1))),"")</f>
        <v/>
      </c>
      <c r="BM365" t="str">
        <f ca="1">IF($BT365&lt;&gt;"",SUMIF($BD$3:$BD$1004,"="&amp;$BD365,INDIRECT(ADDRESS(3,BM$2,1,1)):INDIRECT(ADDRESS(1004,BM$2,1,1))),"")</f>
        <v/>
      </c>
      <c r="BN365" t="str">
        <f ca="1">IF($BT365&lt;&gt;"",SUMIF($BD$3:$BD$1004,"="&amp;$BD365,INDIRECT(ADDRESS(3,BN$2,1,1)):INDIRECT(ADDRESS(1004,BN$2,1,1))),"")</f>
        <v/>
      </c>
      <c r="BO365" t="str">
        <f ca="1">IF($BT365&lt;&gt;"",SUMIF($BD$3:$BD$1004,"="&amp;$BD365,INDIRECT(ADDRESS(3,BO$2,1,1)):INDIRECT(ADDRESS(1004,BO$2,1,1))),"")</f>
        <v/>
      </c>
      <c r="BP365" t="str">
        <f ca="1">IF($BT365&lt;&gt;"",SUMIF($BD$3:$BD$1004,"="&amp;$BD365,INDIRECT(ADDRESS(3,BP$2,1,1)):INDIRECT(ADDRESS(1004,BP$2,1,1))),"")</f>
        <v/>
      </c>
      <c r="BQ365" t="str">
        <f ca="1">IF($BT365&lt;&gt;"",SUMIF($BD$3:$BD$1004,"="&amp;$BD365,INDIRECT(ADDRESS(3,BQ$2,1,1)):INDIRECT(ADDRESS(1004,BQ$2,1,1))),"")</f>
        <v/>
      </c>
      <c r="BR365" t="str">
        <f ca="1">IF($BT365&lt;&gt;"",SUMIF($BD$3:$BD$1004,"="&amp;$BD365,INDIRECT(ADDRESS(3,BR$2,1,1)):INDIRECT(ADDRESS(1004,BR$2,1,1))),"")</f>
        <v/>
      </c>
      <c r="BS365" t="str">
        <f>IF($A365&lt;&gt;"",VLOOKUP(TRUNC(MID($A365,1,2),0),Plano_Contas!$H$3:$J$103,3,TRUE),"")</f>
        <v/>
      </c>
      <c r="BT365" t="str">
        <f t="shared" si="21"/>
        <v/>
      </c>
      <c r="BV365">
        <f>Empresas!C365</f>
        <v>0</v>
      </c>
    </row>
    <row r="366" spans="1:74" ht="13.5" hidden="1" thickBot="1" x14ac:dyDescent="0.25">
      <c r="A366" s="89"/>
      <c r="B366" s="52" t="str">
        <f>IF($A366&lt;&gt;"",VLOOKUP(""&amp;$A366,Plano_Contas!$A$3:$F$1003,6,0),"")</f>
        <v/>
      </c>
      <c r="C366" s="91"/>
      <c r="D366" s="111"/>
      <c r="E366" s="112">
        <v>0</v>
      </c>
      <c r="F366" s="87"/>
      <c r="G366" s="85"/>
      <c r="H366" s="111"/>
      <c r="I366" s="112">
        <v>0</v>
      </c>
      <c r="J366" s="87"/>
      <c r="K366" s="85"/>
      <c r="L366" s="111"/>
      <c r="M366" s="112">
        <v>0</v>
      </c>
      <c r="N366" s="87"/>
      <c r="O366" s="85"/>
      <c r="P366" s="111"/>
      <c r="Q366" s="112">
        <v>0</v>
      </c>
      <c r="R366" s="87"/>
      <c r="S366" s="85"/>
      <c r="T366" s="111"/>
      <c r="U366" s="112">
        <v>0</v>
      </c>
      <c r="V366" s="87"/>
      <c r="W366" s="85"/>
      <c r="X366" s="111"/>
      <c r="Y366" s="112">
        <v>0</v>
      </c>
      <c r="Z366" s="87"/>
      <c r="AA366" s="85"/>
      <c r="AB366" s="111"/>
      <c r="AC366" s="112">
        <v>0</v>
      </c>
      <c r="AD366" s="87"/>
      <c r="AE366" s="85"/>
      <c r="AF366" s="111"/>
      <c r="AG366" s="112">
        <v>0</v>
      </c>
      <c r="AH366" s="87"/>
      <c r="AI366" s="85"/>
      <c r="AJ366" s="111"/>
      <c r="AK366" s="112">
        <v>0</v>
      </c>
      <c r="AL366" s="87"/>
      <c r="AM366" s="85"/>
      <c r="AN366" s="111"/>
      <c r="AO366" s="112">
        <v>0</v>
      </c>
      <c r="AP366" s="87"/>
      <c r="AQ366" s="85"/>
      <c r="AR366" s="111"/>
      <c r="AS366" s="112">
        <v>0</v>
      </c>
      <c r="AT366" s="87"/>
      <c r="AU366" s="85"/>
      <c r="AV366" s="111"/>
      <c r="AW366" s="112">
        <v>0</v>
      </c>
      <c r="AX366" s="87"/>
      <c r="AY366" s="85"/>
      <c r="AZ366" s="267">
        <f t="shared" si="22"/>
        <v>0</v>
      </c>
      <c r="BA366" s="88">
        <f t="shared" si="19"/>
        <v>0</v>
      </c>
      <c r="BC366">
        <f>IF($A366&lt;&gt;"",COUNTIF($BD$3:$BD366,$BD366),0)</f>
        <v>0</v>
      </c>
      <c r="BD366" t="str">
        <f>IF($A366&lt;&gt;"",VLOOKUP(TRUNC(MID($A366,1,2),0),Plano_Contas!$H$3:$J$103,2,TRUE),"")</f>
        <v/>
      </c>
      <c r="BE366" s="201" t="str">
        <f t="shared" si="20"/>
        <v/>
      </c>
      <c r="BF366" t="str">
        <f ca="1">IF($BT366&lt;&gt;"",SUMIF($BD$3:$BD$1004,"="&amp;$BD366,INDIRECT(ADDRESS(3,BF$2,1,1)):INDIRECT(ADDRESS(1004,BF$2,1,1))),"")</f>
        <v/>
      </c>
      <c r="BG366" t="str">
        <f ca="1">IF($BT366&lt;&gt;"",SUMIF($BD$3:$BD$1004,"="&amp;$BD366,INDIRECT(ADDRESS(3,BG$2,1,1)):INDIRECT(ADDRESS(1004,BG$2,1,1))),"")</f>
        <v/>
      </c>
      <c r="BH366" t="str">
        <f ca="1">IF($BT366&lt;&gt;"",SUMIF($BD$3:$BD$1004,"="&amp;$BD366,INDIRECT(ADDRESS(3,BH$2,1,1)):INDIRECT(ADDRESS(1004,BH$2,1,1))),"")</f>
        <v/>
      </c>
      <c r="BI366" t="str">
        <f ca="1">IF($BT366&lt;&gt;"",SUMIF($BD$3:$BD$1004,"="&amp;$BD366,INDIRECT(ADDRESS(3,BI$2,1,1)):INDIRECT(ADDRESS(1004,BI$2,1,1))),"")</f>
        <v/>
      </c>
      <c r="BJ366" t="str">
        <f ca="1">IF($BT366&lt;&gt;"",SUMIF($BD$3:$BD$1004,"="&amp;$BD366,INDIRECT(ADDRESS(3,BJ$2,1,1)):INDIRECT(ADDRESS(1004,BJ$2,1,1))),"")</f>
        <v/>
      </c>
      <c r="BK366" t="str">
        <f ca="1">IF($BT366&lt;&gt;"",SUMIF($BD$3:$BD$1004,"="&amp;$BD366,INDIRECT(ADDRESS(3,BK$2,1,1)):INDIRECT(ADDRESS(1004,BK$2,1,1))),"")</f>
        <v/>
      </c>
      <c r="BL366" t="str">
        <f ca="1">IF($BT366&lt;&gt;"",SUMIF($BD$3:$BD$1004,"="&amp;$BD366,INDIRECT(ADDRESS(3,BL$2,1,1)):INDIRECT(ADDRESS(1004,BL$2,1,1))),"")</f>
        <v/>
      </c>
      <c r="BM366" t="str">
        <f ca="1">IF($BT366&lt;&gt;"",SUMIF($BD$3:$BD$1004,"="&amp;$BD366,INDIRECT(ADDRESS(3,BM$2,1,1)):INDIRECT(ADDRESS(1004,BM$2,1,1))),"")</f>
        <v/>
      </c>
      <c r="BN366" t="str">
        <f ca="1">IF($BT366&lt;&gt;"",SUMIF($BD$3:$BD$1004,"="&amp;$BD366,INDIRECT(ADDRESS(3,BN$2,1,1)):INDIRECT(ADDRESS(1004,BN$2,1,1))),"")</f>
        <v/>
      </c>
      <c r="BO366" t="str">
        <f ca="1">IF($BT366&lt;&gt;"",SUMIF($BD$3:$BD$1004,"="&amp;$BD366,INDIRECT(ADDRESS(3,BO$2,1,1)):INDIRECT(ADDRESS(1004,BO$2,1,1))),"")</f>
        <v/>
      </c>
      <c r="BP366" t="str">
        <f ca="1">IF($BT366&lt;&gt;"",SUMIF($BD$3:$BD$1004,"="&amp;$BD366,INDIRECT(ADDRESS(3,BP$2,1,1)):INDIRECT(ADDRESS(1004,BP$2,1,1))),"")</f>
        <v/>
      </c>
      <c r="BQ366" t="str">
        <f ca="1">IF($BT366&lt;&gt;"",SUMIF($BD$3:$BD$1004,"="&amp;$BD366,INDIRECT(ADDRESS(3,BQ$2,1,1)):INDIRECT(ADDRESS(1004,BQ$2,1,1))),"")</f>
        <v/>
      </c>
      <c r="BR366" t="str">
        <f ca="1">IF($BT366&lt;&gt;"",SUMIF($BD$3:$BD$1004,"="&amp;$BD366,INDIRECT(ADDRESS(3,BR$2,1,1)):INDIRECT(ADDRESS(1004,BR$2,1,1))),"")</f>
        <v/>
      </c>
      <c r="BS366" t="str">
        <f>IF($A366&lt;&gt;"",VLOOKUP(TRUNC(MID($A366,1,2),0),Plano_Contas!$H$3:$J$103,3,TRUE),"")</f>
        <v/>
      </c>
      <c r="BT366" t="str">
        <f t="shared" si="21"/>
        <v/>
      </c>
      <c r="BV366">
        <f>Empresas!C366</f>
        <v>0</v>
      </c>
    </row>
    <row r="367" spans="1:74" ht="13.5" hidden="1" thickBot="1" x14ac:dyDescent="0.25">
      <c r="A367" s="89"/>
      <c r="B367" s="52" t="str">
        <f>IF($A367&lt;&gt;"",VLOOKUP(""&amp;$A367,Plano_Contas!$A$3:$F$1003,6,0),"")</f>
        <v/>
      </c>
      <c r="C367" s="91"/>
      <c r="D367" s="111"/>
      <c r="E367" s="112">
        <v>0</v>
      </c>
      <c r="F367" s="87"/>
      <c r="G367" s="85"/>
      <c r="H367" s="111"/>
      <c r="I367" s="112">
        <v>0</v>
      </c>
      <c r="J367" s="87"/>
      <c r="K367" s="85"/>
      <c r="L367" s="111"/>
      <c r="M367" s="112">
        <v>0</v>
      </c>
      <c r="N367" s="87"/>
      <c r="O367" s="85"/>
      <c r="P367" s="111"/>
      <c r="Q367" s="112">
        <v>0</v>
      </c>
      <c r="R367" s="87"/>
      <c r="S367" s="85"/>
      <c r="T367" s="111"/>
      <c r="U367" s="112">
        <v>0</v>
      </c>
      <c r="V367" s="87"/>
      <c r="W367" s="85"/>
      <c r="X367" s="111"/>
      <c r="Y367" s="112">
        <v>0</v>
      </c>
      <c r="Z367" s="87"/>
      <c r="AA367" s="85"/>
      <c r="AB367" s="111"/>
      <c r="AC367" s="112">
        <v>0</v>
      </c>
      <c r="AD367" s="87"/>
      <c r="AE367" s="85"/>
      <c r="AF367" s="111"/>
      <c r="AG367" s="112">
        <v>0</v>
      </c>
      <c r="AH367" s="87"/>
      <c r="AI367" s="85"/>
      <c r="AJ367" s="111"/>
      <c r="AK367" s="112">
        <v>0</v>
      </c>
      <c r="AL367" s="87"/>
      <c r="AM367" s="85"/>
      <c r="AN367" s="111"/>
      <c r="AO367" s="112">
        <v>0</v>
      </c>
      <c r="AP367" s="87"/>
      <c r="AQ367" s="85"/>
      <c r="AR367" s="111"/>
      <c r="AS367" s="112">
        <v>0</v>
      </c>
      <c r="AT367" s="87"/>
      <c r="AU367" s="85"/>
      <c r="AV367" s="111"/>
      <c r="AW367" s="112">
        <v>0</v>
      </c>
      <c r="AX367" s="87"/>
      <c r="AY367" s="85"/>
      <c r="AZ367" s="267">
        <f t="shared" si="22"/>
        <v>0</v>
      </c>
      <c r="BA367" s="88">
        <f t="shared" si="19"/>
        <v>0</v>
      </c>
      <c r="BC367">
        <f>IF($A367&lt;&gt;"",COUNTIF($BD$3:$BD367,$BD367),0)</f>
        <v>0</v>
      </c>
      <c r="BD367" t="str">
        <f>IF($A367&lt;&gt;"",VLOOKUP(TRUNC(MID($A367,1,2),0),Plano_Contas!$H$3:$J$103,2,TRUE),"")</f>
        <v/>
      </c>
      <c r="BE367" s="201" t="str">
        <f t="shared" si="20"/>
        <v/>
      </c>
      <c r="BF367" t="str">
        <f ca="1">IF($BT367&lt;&gt;"",SUMIF($BD$3:$BD$1004,"="&amp;$BD367,INDIRECT(ADDRESS(3,BF$2,1,1)):INDIRECT(ADDRESS(1004,BF$2,1,1))),"")</f>
        <v/>
      </c>
      <c r="BG367" t="str">
        <f ca="1">IF($BT367&lt;&gt;"",SUMIF($BD$3:$BD$1004,"="&amp;$BD367,INDIRECT(ADDRESS(3,BG$2,1,1)):INDIRECT(ADDRESS(1004,BG$2,1,1))),"")</f>
        <v/>
      </c>
      <c r="BH367" t="str">
        <f ca="1">IF($BT367&lt;&gt;"",SUMIF($BD$3:$BD$1004,"="&amp;$BD367,INDIRECT(ADDRESS(3,BH$2,1,1)):INDIRECT(ADDRESS(1004,BH$2,1,1))),"")</f>
        <v/>
      </c>
      <c r="BI367" t="str">
        <f ca="1">IF($BT367&lt;&gt;"",SUMIF($BD$3:$BD$1004,"="&amp;$BD367,INDIRECT(ADDRESS(3,BI$2,1,1)):INDIRECT(ADDRESS(1004,BI$2,1,1))),"")</f>
        <v/>
      </c>
      <c r="BJ367" t="str">
        <f ca="1">IF($BT367&lt;&gt;"",SUMIF($BD$3:$BD$1004,"="&amp;$BD367,INDIRECT(ADDRESS(3,BJ$2,1,1)):INDIRECT(ADDRESS(1004,BJ$2,1,1))),"")</f>
        <v/>
      </c>
      <c r="BK367" t="str">
        <f ca="1">IF($BT367&lt;&gt;"",SUMIF($BD$3:$BD$1004,"="&amp;$BD367,INDIRECT(ADDRESS(3,BK$2,1,1)):INDIRECT(ADDRESS(1004,BK$2,1,1))),"")</f>
        <v/>
      </c>
      <c r="BL367" t="str">
        <f ca="1">IF($BT367&lt;&gt;"",SUMIF($BD$3:$BD$1004,"="&amp;$BD367,INDIRECT(ADDRESS(3,BL$2,1,1)):INDIRECT(ADDRESS(1004,BL$2,1,1))),"")</f>
        <v/>
      </c>
      <c r="BM367" t="str">
        <f ca="1">IF($BT367&lt;&gt;"",SUMIF($BD$3:$BD$1004,"="&amp;$BD367,INDIRECT(ADDRESS(3,BM$2,1,1)):INDIRECT(ADDRESS(1004,BM$2,1,1))),"")</f>
        <v/>
      </c>
      <c r="BN367" t="str">
        <f ca="1">IF($BT367&lt;&gt;"",SUMIF($BD$3:$BD$1004,"="&amp;$BD367,INDIRECT(ADDRESS(3,BN$2,1,1)):INDIRECT(ADDRESS(1004,BN$2,1,1))),"")</f>
        <v/>
      </c>
      <c r="BO367" t="str">
        <f ca="1">IF($BT367&lt;&gt;"",SUMIF($BD$3:$BD$1004,"="&amp;$BD367,INDIRECT(ADDRESS(3,BO$2,1,1)):INDIRECT(ADDRESS(1004,BO$2,1,1))),"")</f>
        <v/>
      </c>
      <c r="BP367" t="str">
        <f ca="1">IF($BT367&lt;&gt;"",SUMIF($BD$3:$BD$1004,"="&amp;$BD367,INDIRECT(ADDRESS(3,BP$2,1,1)):INDIRECT(ADDRESS(1004,BP$2,1,1))),"")</f>
        <v/>
      </c>
      <c r="BQ367" t="str">
        <f ca="1">IF($BT367&lt;&gt;"",SUMIF($BD$3:$BD$1004,"="&amp;$BD367,INDIRECT(ADDRESS(3,BQ$2,1,1)):INDIRECT(ADDRESS(1004,BQ$2,1,1))),"")</f>
        <v/>
      </c>
      <c r="BR367" t="str">
        <f ca="1">IF($BT367&lt;&gt;"",SUMIF($BD$3:$BD$1004,"="&amp;$BD367,INDIRECT(ADDRESS(3,BR$2,1,1)):INDIRECT(ADDRESS(1004,BR$2,1,1))),"")</f>
        <v/>
      </c>
      <c r="BS367" t="str">
        <f>IF($A367&lt;&gt;"",VLOOKUP(TRUNC(MID($A367,1,2),0),Plano_Contas!$H$3:$J$103,3,TRUE),"")</f>
        <v/>
      </c>
      <c r="BT367" t="str">
        <f t="shared" si="21"/>
        <v/>
      </c>
      <c r="BV367">
        <f>Empresas!C367</f>
        <v>0</v>
      </c>
    </row>
    <row r="368" spans="1:74" ht="13.5" hidden="1" thickBot="1" x14ac:dyDescent="0.25">
      <c r="A368" s="89"/>
      <c r="B368" s="52" t="str">
        <f>IF($A368&lt;&gt;"",VLOOKUP(""&amp;$A368,Plano_Contas!$A$3:$F$1003,6,0),"")</f>
        <v/>
      </c>
      <c r="C368" s="91"/>
      <c r="D368" s="111"/>
      <c r="E368" s="112">
        <v>0</v>
      </c>
      <c r="F368" s="87"/>
      <c r="G368" s="85"/>
      <c r="H368" s="111"/>
      <c r="I368" s="112">
        <v>0</v>
      </c>
      <c r="J368" s="87"/>
      <c r="K368" s="85"/>
      <c r="L368" s="111"/>
      <c r="M368" s="112">
        <v>0</v>
      </c>
      <c r="N368" s="87"/>
      <c r="O368" s="85"/>
      <c r="P368" s="111"/>
      <c r="Q368" s="112">
        <v>0</v>
      </c>
      <c r="R368" s="87"/>
      <c r="S368" s="85"/>
      <c r="T368" s="111"/>
      <c r="U368" s="112">
        <v>0</v>
      </c>
      <c r="V368" s="87"/>
      <c r="W368" s="85"/>
      <c r="X368" s="111"/>
      <c r="Y368" s="112">
        <v>0</v>
      </c>
      <c r="Z368" s="87"/>
      <c r="AA368" s="85"/>
      <c r="AB368" s="111"/>
      <c r="AC368" s="112">
        <v>0</v>
      </c>
      <c r="AD368" s="87"/>
      <c r="AE368" s="85"/>
      <c r="AF368" s="111"/>
      <c r="AG368" s="112">
        <v>0</v>
      </c>
      <c r="AH368" s="87"/>
      <c r="AI368" s="85"/>
      <c r="AJ368" s="111"/>
      <c r="AK368" s="112">
        <v>0</v>
      </c>
      <c r="AL368" s="87"/>
      <c r="AM368" s="85"/>
      <c r="AN368" s="111"/>
      <c r="AO368" s="112">
        <v>0</v>
      </c>
      <c r="AP368" s="87"/>
      <c r="AQ368" s="85"/>
      <c r="AR368" s="111"/>
      <c r="AS368" s="112">
        <v>0</v>
      </c>
      <c r="AT368" s="87"/>
      <c r="AU368" s="85"/>
      <c r="AV368" s="111"/>
      <c r="AW368" s="112">
        <v>0</v>
      </c>
      <c r="AX368" s="87"/>
      <c r="AY368" s="85"/>
      <c r="AZ368" s="267">
        <f t="shared" si="22"/>
        <v>0</v>
      </c>
      <c r="BA368" s="88">
        <f t="shared" si="19"/>
        <v>0</v>
      </c>
      <c r="BC368">
        <f>IF($A368&lt;&gt;"",COUNTIF($BD$3:$BD368,$BD368),0)</f>
        <v>0</v>
      </c>
      <c r="BD368" t="str">
        <f>IF($A368&lt;&gt;"",VLOOKUP(TRUNC(MID($A368,1,2),0),Plano_Contas!$H$3:$J$103,2,TRUE),"")</f>
        <v/>
      </c>
      <c r="BE368" s="201" t="str">
        <f t="shared" si="20"/>
        <v/>
      </c>
      <c r="BF368" t="str">
        <f ca="1">IF($BT368&lt;&gt;"",SUMIF($BD$3:$BD$1004,"="&amp;$BD368,INDIRECT(ADDRESS(3,BF$2,1,1)):INDIRECT(ADDRESS(1004,BF$2,1,1))),"")</f>
        <v/>
      </c>
      <c r="BG368" t="str">
        <f ca="1">IF($BT368&lt;&gt;"",SUMIF($BD$3:$BD$1004,"="&amp;$BD368,INDIRECT(ADDRESS(3,BG$2,1,1)):INDIRECT(ADDRESS(1004,BG$2,1,1))),"")</f>
        <v/>
      </c>
      <c r="BH368" t="str">
        <f ca="1">IF($BT368&lt;&gt;"",SUMIF($BD$3:$BD$1004,"="&amp;$BD368,INDIRECT(ADDRESS(3,BH$2,1,1)):INDIRECT(ADDRESS(1004,BH$2,1,1))),"")</f>
        <v/>
      </c>
      <c r="BI368" t="str">
        <f ca="1">IF($BT368&lt;&gt;"",SUMIF($BD$3:$BD$1004,"="&amp;$BD368,INDIRECT(ADDRESS(3,BI$2,1,1)):INDIRECT(ADDRESS(1004,BI$2,1,1))),"")</f>
        <v/>
      </c>
      <c r="BJ368" t="str">
        <f ca="1">IF($BT368&lt;&gt;"",SUMIF($BD$3:$BD$1004,"="&amp;$BD368,INDIRECT(ADDRESS(3,BJ$2,1,1)):INDIRECT(ADDRESS(1004,BJ$2,1,1))),"")</f>
        <v/>
      </c>
      <c r="BK368" t="str">
        <f ca="1">IF($BT368&lt;&gt;"",SUMIF($BD$3:$BD$1004,"="&amp;$BD368,INDIRECT(ADDRESS(3,BK$2,1,1)):INDIRECT(ADDRESS(1004,BK$2,1,1))),"")</f>
        <v/>
      </c>
      <c r="BL368" t="str">
        <f ca="1">IF($BT368&lt;&gt;"",SUMIF($BD$3:$BD$1004,"="&amp;$BD368,INDIRECT(ADDRESS(3,BL$2,1,1)):INDIRECT(ADDRESS(1004,BL$2,1,1))),"")</f>
        <v/>
      </c>
      <c r="BM368" t="str">
        <f ca="1">IF($BT368&lt;&gt;"",SUMIF($BD$3:$BD$1004,"="&amp;$BD368,INDIRECT(ADDRESS(3,BM$2,1,1)):INDIRECT(ADDRESS(1004,BM$2,1,1))),"")</f>
        <v/>
      </c>
      <c r="BN368" t="str">
        <f ca="1">IF($BT368&lt;&gt;"",SUMIF($BD$3:$BD$1004,"="&amp;$BD368,INDIRECT(ADDRESS(3,BN$2,1,1)):INDIRECT(ADDRESS(1004,BN$2,1,1))),"")</f>
        <v/>
      </c>
      <c r="BO368" t="str">
        <f ca="1">IF($BT368&lt;&gt;"",SUMIF($BD$3:$BD$1004,"="&amp;$BD368,INDIRECT(ADDRESS(3,BO$2,1,1)):INDIRECT(ADDRESS(1004,BO$2,1,1))),"")</f>
        <v/>
      </c>
      <c r="BP368" t="str">
        <f ca="1">IF($BT368&lt;&gt;"",SUMIF($BD$3:$BD$1004,"="&amp;$BD368,INDIRECT(ADDRESS(3,BP$2,1,1)):INDIRECT(ADDRESS(1004,BP$2,1,1))),"")</f>
        <v/>
      </c>
      <c r="BQ368" t="str">
        <f ca="1">IF($BT368&lt;&gt;"",SUMIF($BD$3:$BD$1004,"="&amp;$BD368,INDIRECT(ADDRESS(3,BQ$2,1,1)):INDIRECT(ADDRESS(1004,BQ$2,1,1))),"")</f>
        <v/>
      </c>
      <c r="BR368" t="str">
        <f ca="1">IF($BT368&lt;&gt;"",SUMIF($BD$3:$BD$1004,"="&amp;$BD368,INDIRECT(ADDRESS(3,BR$2,1,1)):INDIRECT(ADDRESS(1004,BR$2,1,1))),"")</f>
        <v/>
      </c>
      <c r="BS368" t="str">
        <f>IF($A368&lt;&gt;"",VLOOKUP(TRUNC(MID($A368,1,2),0),Plano_Contas!$H$3:$J$103,3,TRUE),"")</f>
        <v/>
      </c>
      <c r="BT368" t="str">
        <f t="shared" si="21"/>
        <v/>
      </c>
      <c r="BV368">
        <f>Empresas!C368</f>
        <v>0</v>
      </c>
    </row>
    <row r="369" spans="1:74" ht="13.5" hidden="1" thickBot="1" x14ac:dyDescent="0.25">
      <c r="A369" s="89"/>
      <c r="B369" s="52" t="str">
        <f>IF($A369&lt;&gt;"",VLOOKUP(""&amp;$A369,Plano_Contas!$A$3:$F$1003,6,0),"")</f>
        <v/>
      </c>
      <c r="C369" s="91"/>
      <c r="D369" s="111"/>
      <c r="E369" s="112">
        <v>0</v>
      </c>
      <c r="F369" s="87"/>
      <c r="G369" s="85"/>
      <c r="H369" s="111"/>
      <c r="I369" s="112">
        <v>0</v>
      </c>
      <c r="J369" s="87"/>
      <c r="K369" s="85"/>
      <c r="L369" s="111"/>
      <c r="M369" s="112">
        <v>0</v>
      </c>
      <c r="N369" s="87"/>
      <c r="O369" s="85"/>
      <c r="P369" s="111"/>
      <c r="Q369" s="112">
        <v>0</v>
      </c>
      <c r="R369" s="87"/>
      <c r="S369" s="85"/>
      <c r="T369" s="111"/>
      <c r="U369" s="112">
        <v>0</v>
      </c>
      <c r="V369" s="87"/>
      <c r="W369" s="85"/>
      <c r="X369" s="111"/>
      <c r="Y369" s="112">
        <v>0</v>
      </c>
      <c r="Z369" s="87"/>
      <c r="AA369" s="85"/>
      <c r="AB369" s="111"/>
      <c r="AC369" s="112">
        <v>0</v>
      </c>
      <c r="AD369" s="87"/>
      <c r="AE369" s="85"/>
      <c r="AF369" s="111"/>
      <c r="AG369" s="112">
        <v>0</v>
      </c>
      <c r="AH369" s="87"/>
      <c r="AI369" s="85"/>
      <c r="AJ369" s="111"/>
      <c r="AK369" s="112">
        <v>0</v>
      </c>
      <c r="AL369" s="87"/>
      <c r="AM369" s="85"/>
      <c r="AN369" s="111"/>
      <c r="AO369" s="112">
        <v>0</v>
      </c>
      <c r="AP369" s="87"/>
      <c r="AQ369" s="85"/>
      <c r="AR369" s="111"/>
      <c r="AS369" s="112">
        <v>0</v>
      </c>
      <c r="AT369" s="87"/>
      <c r="AU369" s="85"/>
      <c r="AV369" s="111"/>
      <c r="AW369" s="112">
        <v>0</v>
      </c>
      <c r="AX369" s="87"/>
      <c r="AY369" s="85"/>
      <c r="AZ369" s="267">
        <f t="shared" si="22"/>
        <v>0</v>
      </c>
      <c r="BA369" s="88">
        <f t="shared" si="19"/>
        <v>0</v>
      </c>
      <c r="BC369">
        <f>IF($A369&lt;&gt;"",COUNTIF($BD$3:$BD369,$BD369),0)</f>
        <v>0</v>
      </c>
      <c r="BD369" t="str">
        <f>IF($A369&lt;&gt;"",VLOOKUP(TRUNC(MID($A369,1,2),0),Plano_Contas!$H$3:$J$103,2,TRUE),"")</f>
        <v/>
      </c>
      <c r="BE369" s="201" t="str">
        <f t="shared" si="20"/>
        <v/>
      </c>
      <c r="BF369" t="str">
        <f ca="1">IF($BT369&lt;&gt;"",SUMIF($BD$3:$BD$1004,"="&amp;$BD369,INDIRECT(ADDRESS(3,BF$2,1,1)):INDIRECT(ADDRESS(1004,BF$2,1,1))),"")</f>
        <v/>
      </c>
      <c r="BG369" t="str">
        <f ca="1">IF($BT369&lt;&gt;"",SUMIF($BD$3:$BD$1004,"="&amp;$BD369,INDIRECT(ADDRESS(3,BG$2,1,1)):INDIRECT(ADDRESS(1004,BG$2,1,1))),"")</f>
        <v/>
      </c>
      <c r="BH369" t="str">
        <f ca="1">IF($BT369&lt;&gt;"",SUMIF($BD$3:$BD$1004,"="&amp;$BD369,INDIRECT(ADDRESS(3,BH$2,1,1)):INDIRECT(ADDRESS(1004,BH$2,1,1))),"")</f>
        <v/>
      </c>
      <c r="BI369" t="str">
        <f ca="1">IF($BT369&lt;&gt;"",SUMIF($BD$3:$BD$1004,"="&amp;$BD369,INDIRECT(ADDRESS(3,BI$2,1,1)):INDIRECT(ADDRESS(1004,BI$2,1,1))),"")</f>
        <v/>
      </c>
      <c r="BJ369" t="str">
        <f ca="1">IF($BT369&lt;&gt;"",SUMIF($BD$3:$BD$1004,"="&amp;$BD369,INDIRECT(ADDRESS(3,BJ$2,1,1)):INDIRECT(ADDRESS(1004,BJ$2,1,1))),"")</f>
        <v/>
      </c>
      <c r="BK369" t="str">
        <f ca="1">IF($BT369&lt;&gt;"",SUMIF($BD$3:$BD$1004,"="&amp;$BD369,INDIRECT(ADDRESS(3,BK$2,1,1)):INDIRECT(ADDRESS(1004,BK$2,1,1))),"")</f>
        <v/>
      </c>
      <c r="BL369" t="str">
        <f ca="1">IF($BT369&lt;&gt;"",SUMIF($BD$3:$BD$1004,"="&amp;$BD369,INDIRECT(ADDRESS(3,BL$2,1,1)):INDIRECT(ADDRESS(1004,BL$2,1,1))),"")</f>
        <v/>
      </c>
      <c r="BM369" t="str">
        <f ca="1">IF($BT369&lt;&gt;"",SUMIF($BD$3:$BD$1004,"="&amp;$BD369,INDIRECT(ADDRESS(3,BM$2,1,1)):INDIRECT(ADDRESS(1004,BM$2,1,1))),"")</f>
        <v/>
      </c>
      <c r="BN369" t="str">
        <f ca="1">IF($BT369&lt;&gt;"",SUMIF($BD$3:$BD$1004,"="&amp;$BD369,INDIRECT(ADDRESS(3,BN$2,1,1)):INDIRECT(ADDRESS(1004,BN$2,1,1))),"")</f>
        <v/>
      </c>
      <c r="BO369" t="str">
        <f ca="1">IF($BT369&lt;&gt;"",SUMIF($BD$3:$BD$1004,"="&amp;$BD369,INDIRECT(ADDRESS(3,BO$2,1,1)):INDIRECT(ADDRESS(1004,BO$2,1,1))),"")</f>
        <v/>
      </c>
      <c r="BP369" t="str">
        <f ca="1">IF($BT369&lt;&gt;"",SUMIF($BD$3:$BD$1004,"="&amp;$BD369,INDIRECT(ADDRESS(3,BP$2,1,1)):INDIRECT(ADDRESS(1004,BP$2,1,1))),"")</f>
        <v/>
      </c>
      <c r="BQ369" t="str">
        <f ca="1">IF($BT369&lt;&gt;"",SUMIF($BD$3:$BD$1004,"="&amp;$BD369,INDIRECT(ADDRESS(3,BQ$2,1,1)):INDIRECT(ADDRESS(1004,BQ$2,1,1))),"")</f>
        <v/>
      </c>
      <c r="BR369" t="str">
        <f ca="1">IF($BT369&lt;&gt;"",SUMIF($BD$3:$BD$1004,"="&amp;$BD369,INDIRECT(ADDRESS(3,BR$2,1,1)):INDIRECT(ADDRESS(1004,BR$2,1,1))),"")</f>
        <v/>
      </c>
      <c r="BS369" t="str">
        <f>IF($A369&lt;&gt;"",VLOOKUP(TRUNC(MID($A369,1,2),0),Plano_Contas!$H$3:$J$103,3,TRUE),"")</f>
        <v/>
      </c>
      <c r="BT369" t="str">
        <f t="shared" si="21"/>
        <v/>
      </c>
      <c r="BV369">
        <f>Empresas!C369</f>
        <v>0</v>
      </c>
    </row>
    <row r="370" spans="1:74" ht="13.5" hidden="1" thickBot="1" x14ac:dyDescent="0.25">
      <c r="A370" s="89"/>
      <c r="B370" s="52" t="str">
        <f>IF($A370&lt;&gt;"",VLOOKUP(""&amp;$A370,Plano_Contas!$A$3:$F$1003,6,0),"")</f>
        <v/>
      </c>
      <c r="C370" s="91"/>
      <c r="D370" s="111"/>
      <c r="E370" s="112">
        <v>0</v>
      </c>
      <c r="F370" s="87"/>
      <c r="G370" s="85"/>
      <c r="H370" s="111"/>
      <c r="I370" s="112">
        <v>0</v>
      </c>
      <c r="J370" s="87"/>
      <c r="K370" s="85"/>
      <c r="L370" s="111"/>
      <c r="M370" s="112">
        <v>0</v>
      </c>
      <c r="N370" s="87"/>
      <c r="O370" s="85"/>
      <c r="P370" s="111"/>
      <c r="Q370" s="112">
        <v>0</v>
      </c>
      <c r="R370" s="87"/>
      <c r="S370" s="85"/>
      <c r="T370" s="111"/>
      <c r="U370" s="112">
        <v>0</v>
      </c>
      <c r="V370" s="87"/>
      <c r="W370" s="85"/>
      <c r="X370" s="111"/>
      <c r="Y370" s="112">
        <v>0</v>
      </c>
      <c r="Z370" s="87"/>
      <c r="AA370" s="85"/>
      <c r="AB370" s="111"/>
      <c r="AC370" s="112">
        <v>0</v>
      </c>
      <c r="AD370" s="87"/>
      <c r="AE370" s="85"/>
      <c r="AF370" s="111"/>
      <c r="AG370" s="112">
        <v>0</v>
      </c>
      <c r="AH370" s="87"/>
      <c r="AI370" s="85"/>
      <c r="AJ370" s="111"/>
      <c r="AK370" s="112">
        <v>0</v>
      </c>
      <c r="AL370" s="87"/>
      <c r="AM370" s="85"/>
      <c r="AN370" s="111"/>
      <c r="AO370" s="112">
        <v>0</v>
      </c>
      <c r="AP370" s="87"/>
      <c r="AQ370" s="85"/>
      <c r="AR370" s="111"/>
      <c r="AS370" s="112">
        <v>0</v>
      </c>
      <c r="AT370" s="87"/>
      <c r="AU370" s="85"/>
      <c r="AV370" s="111"/>
      <c r="AW370" s="112">
        <v>0</v>
      </c>
      <c r="AX370" s="87"/>
      <c r="AY370" s="85"/>
      <c r="AZ370" s="267">
        <f t="shared" si="22"/>
        <v>0</v>
      </c>
      <c r="BA370" s="88">
        <f t="shared" si="19"/>
        <v>0</v>
      </c>
      <c r="BC370">
        <f>IF($A370&lt;&gt;"",COUNTIF($BD$3:$BD370,$BD370),0)</f>
        <v>0</v>
      </c>
      <c r="BD370" t="str">
        <f>IF($A370&lt;&gt;"",VLOOKUP(TRUNC(MID($A370,1,2),0),Plano_Contas!$H$3:$J$103,2,TRUE),"")</f>
        <v/>
      </c>
      <c r="BE370" s="201" t="str">
        <f t="shared" si="20"/>
        <v/>
      </c>
      <c r="BF370" t="str">
        <f ca="1">IF($BT370&lt;&gt;"",SUMIF($BD$3:$BD$1004,"="&amp;$BD370,INDIRECT(ADDRESS(3,BF$2,1,1)):INDIRECT(ADDRESS(1004,BF$2,1,1))),"")</f>
        <v/>
      </c>
      <c r="BG370" t="str">
        <f ca="1">IF($BT370&lt;&gt;"",SUMIF($BD$3:$BD$1004,"="&amp;$BD370,INDIRECT(ADDRESS(3,BG$2,1,1)):INDIRECT(ADDRESS(1004,BG$2,1,1))),"")</f>
        <v/>
      </c>
      <c r="BH370" t="str">
        <f ca="1">IF($BT370&lt;&gt;"",SUMIF($BD$3:$BD$1004,"="&amp;$BD370,INDIRECT(ADDRESS(3,BH$2,1,1)):INDIRECT(ADDRESS(1004,BH$2,1,1))),"")</f>
        <v/>
      </c>
      <c r="BI370" t="str">
        <f ca="1">IF($BT370&lt;&gt;"",SUMIF($BD$3:$BD$1004,"="&amp;$BD370,INDIRECT(ADDRESS(3,BI$2,1,1)):INDIRECT(ADDRESS(1004,BI$2,1,1))),"")</f>
        <v/>
      </c>
      <c r="BJ370" t="str">
        <f ca="1">IF($BT370&lt;&gt;"",SUMIF($BD$3:$BD$1004,"="&amp;$BD370,INDIRECT(ADDRESS(3,BJ$2,1,1)):INDIRECT(ADDRESS(1004,BJ$2,1,1))),"")</f>
        <v/>
      </c>
      <c r="BK370" t="str">
        <f ca="1">IF($BT370&lt;&gt;"",SUMIF($BD$3:$BD$1004,"="&amp;$BD370,INDIRECT(ADDRESS(3,BK$2,1,1)):INDIRECT(ADDRESS(1004,BK$2,1,1))),"")</f>
        <v/>
      </c>
      <c r="BL370" t="str">
        <f ca="1">IF($BT370&lt;&gt;"",SUMIF($BD$3:$BD$1004,"="&amp;$BD370,INDIRECT(ADDRESS(3,BL$2,1,1)):INDIRECT(ADDRESS(1004,BL$2,1,1))),"")</f>
        <v/>
      </c>
      <c r="BM370" t="str">
        <f ca="1">IF($BT370&lt;&gt;"",SUMIF($BD$3:$BD$1004,"="&amp;$BD370,INDIRECT(ADDRESS(3,BM$2,1,1)):INDIRECT(ADDRESS(1004,BM$2,1,1))),"")</f>
        <v/>
      </c>
      <c r="BN370" t="str">
        <f ca="1">IF($BT370&lt;&gt;"",SUMIF($BD$3:$BD$1004,"="&amp;$BD370,INDIRECT(ADDRESS(3,BN$2,1,1)):INDIRECT(ADDRESS(1004,BN$2,1,1))),"")</f>
        <v/>
      </c>
      <c r="BO370" t="str">
        <f ca="1">IF($BT370&lt;&gt;"",SUMIF($BD$3:$BD$1004,"="&amp;$BD370,INDIRECT(ADDRESS(3,BO$2,1,1)):INDIRECT(ADDRESS(1004,BO$2,1,1))),"")</f>
        <v/>
      </c>
      <c r="BP370" t="str">
        <f ca="1">IF($BT370&lt;&gt;"",SUMIF($BD$3:$BD$1004,"="&amp;$BD370,INDIRECT(ADDRESS(3,BP$2,1,1)):INDIRECT(ADDRESS(1004,BP$2,1,1))),"")</f>
        <v/>
      </c>
      <c r="BQ370" t="str">
        <f ca="1">IF($BT370&lt;&gt;"",SUMIF($BD$3:$BD$1004,"="&amp;$BD370,INDIRECT(ADDRESS(3,BQ$2,1,1)):INDIRECT(ADDRESS(1004,BQ$2,1,1))),"")</f>
        <v/>
      </c>
      <c r="BR370" t="str">
        <f ca="1">IF($BT370&lt;&gt;"",SUMIF($BD$3:$BD$1004,"="&amp;$BD370,INDIRECT(ADDRESS(3,BR$2,1,1)):INDIRECT(ADDRESS(1004,BR$2,1,1))),"")</f>
        <v/>
      </c>
      <c r="BS370" t="str">
        <f>IF($A370&lt;&gt;"",VLOOKUP(TRUNC(MID($A370,1,2),0),Plano_Contas!$H$3:$J$103,3,TRUE),"")</f>
        <v/>
      </c>
      <c r="BT370" t="str">
        <f t="shared" si="21"/>
        <v/>
      </c>
      <c r="BV370">
        <f>Empresas!C370</f>
        <v>0</v>
      </c>
    </row>
    <row r="371" spans="1:74" ht="13.5" hidden="1" thickBot="1" x14ac:dyDescent="0.25">
      <c r="A371" s="89"/>
      <c r="B371" s="52" t="str">
        <f>IF($A371&lt;&gt;"",VLOOKUP(""&amp;$A371,Plano_Contas!$A$3:$F$1003,6,0),"")</f>
        <v/>
      </c>
      <c r="C371" s="91"/>
      <c r="D371" s="111"/>
      <c r="E371" s="112">
        <v>0</v>
      </c>
      <c r="F371" s="87"/>
      <c r="G371" s="85"/>
      <c r="H371" s="111"/>
      <c r="I371" s="112">
        <v>0</v>
      </c>
      <c r="J371" s="87"/>
      <c r="K371" s="85"/>
      <c r="L371" s="111"/>
      <c r="M371" s="112">
        <v>0</v>
      </c>
      <c r="N371" s="87"/>
      <c r="O371" s="85"/>
      <c r="P371" s="111"/>
      <c r="Q371" s="112">
        <v>0</v>
      </c>
      <c r="R371" s="87"/>
      <c r="S371" s="85"/>
      <c r="T371" s="111"/>
      <c r="U371" s="112">
        <v>0</v>
      </c>
      <c r="V371" s="87"/>
      <c r="W371" s="85"/>
      <c r="X371" s="111"/>
      <c r="Y371" s="112">
        <v>0</v>
      </c>
      <c r="Z371" s="87"/>
      <c r="AA371" s="85"/>
      <c r="AB371" s="111"/>
      <c r="AC371" s="112">
        <v>0</v>
      </c>
      <c r="AD371" s="87"/>
      <c r="AE371" s="85"/>
      <c r="AF371" s="111"/>
      <c r="AG371" s="112">
        <v>0</v>
      </c>
      <c r="AH371" s="87"/>
      <c r="AI371" s="85"/>
      <c r="AJ371" s="111"/>
      <c r="AK371" s="112">
        <v>0</v>
      </c>
      <c r="AL371" s="87"/>
      <c r="AM371" s="85"/>
      <c r="AN371" s="111"/>
      <c r="AO371" s="112">
        <v>0</v>
      </c>
      <c r="AP371" s="87"/>
      <c r="AQ371" s="85"/>
      <c r="AR371" s="111"/>
      <c r="AS371" s="112">
        <v>0</v>
      </c>
      <c r="AT371" s="87"/>
      <c r="AU371" s="85"/>
      <c r="AV371" s="111"/>
      <c r="AW371" s="112">
        <v>0</v>
      </c>
      <c r="AX371" s="87"/>
      <c r="AY371" s="85"/>
      <c r="AZ371" s="267">
        <f t="shared" si="22"/>
        <v>0</v>
      </c>
      <c r="BA371" s="88">
        <f t="shared" si="19"/>
        <v>0</v>
      </c>
      <c r="BC371">
        <f>IF($A371&lt;&gt;"",COUNTIF($BD$3:$BD371,$BD371),0)</f>
        <v>0</v>
      </c>
      <c r="BD371" t="str">
        <f>IF($A371&lt;&gt;"",VLOOKUP(TRUNC(MID($A371,1,2),0),Plano_Contas!$H$3:$J$103,2,TRUE),"")</f>
        <v/>
      </c>
      <c r="BE371" s="201" t="str">
        <f t="shared" si="20"/>
        <v/>
      </c>
      <c r="BF371" t="str">
        <f ca="1">IF($BT371&lt;&gt;"",SUMIF($BD$3:$BD$1004,"="&amp;$BD371,INDIRECT(ADDRESS(3,BF$2,1,1)):INDIRECT(ADDRESS(1004,BF$2,1,1))),"")</f>
        <v/>
      </c>
      <c r="BG371" t="str">
        <f ca="1">IF($BT371&lt;&gt;"",SUMIF($BD$3:$BD$1004,"="&amp;$BD371,INDIRECT(ADDRESS(3,BG$2,1,1)):INDIRECT(ADDRESS(1004,BG$2,1,1))),"")</f>
        <v/>
      </c>
      <c r="BH371" t="str">
        <f ca="1">IF($BT371&lt;&gt;"",SUMIF($BD$3:$BD$1004,"="&amp;$BD371,INDIRECT(ADDRESS(3,BH$2,1,1)):INDIRECT(ADDRESS(1004,BH$2,1,1))),"")</f>
        <v/>
      </c>
      <c r="BI371" t="str">
        <f ca="1">IF($BT371&lt;&gt;"",SUMIF($BD$3:$BD$1004,"="&amp;$BD371,INDIRECT(ADDRESS(3,BI$2,1,1)):INDIRECT(ADDRESS(1004,BI$2,1,1))),"")</f>
        <v/>
      </c>
      <c r="BJ371" t="str">
        <f ca="1">IF($BT371&lt;&gt;"",SUMIF($BD$3:$BD$1004,"="&amp;$BD371,INDIRECT(ADDRESS(3,BJ$2,1,1)):INDIRECT(ADDRESS(1004,BJ$2,1,1))),"")</f>
        <v/>
      </c>
      <c r="BK371" t="str">
        <f ca="1">IF($BT371&lt;&gt;"",SUMIF($BD$3:$BD$1004,"="&amp;$BD371,INDIRECT(ADDRESS(3,BK$2,1,1)):INDIRECT(ADDRESS(1004,BK$2,1,1))),"")</f>
        <v/>
      </c>
      <c r="BL371" t="str">
        <f ca="1">IF($BT371&lt;&gt;"",SUMIF($BD$3:$BD$1004,"="&amp;$BD371,INDIRECT(ADDRESS(3,BL$2,1,1)):INDIRECT(ADDRESS(1004,BL$2,1,1))),"")</f>
        <v/>
      </c>
      <c r="BM371" t="str">
        <f ca="1">IF($BT371&lt;&gt;"",SUMIF($BD$3:$BD$1004,"="&amp;$BD371,INDIRECT(ADDRESS(3,BM$2,1,1)):INDIRECT(ADDRESS(1004,BM$2,1,1))),"")</f>
        <v/>
      </c>
      <c r="BN371" t="str">
        <f ca="1">IF($BT371&lt;&gt;"",SUMIF($BD$3:$BD$1004,"="&amp;$BD371,INDIRECT(ADDRESS(3,BN$2,1,1)):INDIRECT(ADDRESS(1004,BN$2,1,1))),"")</f>
        <v/>
      </c>
      <c r="BO371" t="str">
        <f ca="1">IF($BT371&lt;&gt;"",SUMIF($BD$3:$BD$1004,"="&amp;$BD371,INDIRECT(ADDRESS(3,BO$2,1,1)):INDIRECT(ADDRESS(1004,BO$2,1,1))),"")</f>
        <v/>
      </c>
      <c r="BP371" t="str">
        <f ca="1">IF($BT371&lt;&gt;"",SUMIF($BD$3:$BD$1004,"="&amp;$BD371,INDIRECT(ADDRESS(3,BP$2,1,1)):INDIRECT(ADDRESS(1004,BP$2,1,1))),"")</f>
        <v/>
      </c>
      <c r="BQ371" t="str">
        <f ca="1">IF($BT371&lt;&gt;"",SUMIF($BD$3:$BD$1004,"="&amp;$BD371,INDIRECT(ADDRESS(3,BQ$2,1,1)):INDIRECT(ADDRESS(1004,BQ$2,1,1))),"")</f>
        <v/>
      </c>
      <c r="BR371" t="str">
        <f ca="1">IF($BT371&lt;&gt;"",SUMIF($BD$3:$BD$1004,"="&amp;$BD371,INDIRECT(ADDRESS(3,BR$2,1,1)):INDIRECT(ADDRESS(1004,BR$2,1,1))),"")</f>
        <v/>
      </c>
      <c r="BS371" t="str">
        <f>IF($A371&lt;&gt;"",VLOOKUP(TRUNC(MID($A371,1,2),0),Plano_Contas!$H$3:$J$103,3,TRUE),"")</f>
        <v/>
      </c>
      <c r="BT371" t="str">
        <f t="shared" si="21"/>
        <v/>
      </c>
      <c r="BV371">
        <f>Empresas!C371</f>
        <v>0</v>
      </c>
    </row>
    <row r="372" spans="1:74" ht="13.5" hidden="1" thickBot="1" x14ac:dyDescent="0.25">
      <c r="A372" s="89"/>
      <c r="B372" s="52" t="str">
        <f>IF($A372&lt;&gt;"",VLOOKUP(""&amp;$A372,Plano_Contas!$A$3:$F$1003,6,0),"")</f>
        <v/>
      </c>
      <c r="C372" s="91"/>
      <c r="D372" s="111"/>
      <c r="E372" s="112">
        <v>0</v>
      </c>
      <c r="F372" s="87"/>
      <c r="G372" s="85"/>
      <c r="H372" s="111"/>
      <c r="I372" s="112">
        <v>0</v>
      </c>
      <c r="J372" s="87"/>
      <c r="K372" s="85"/>
      <c r="L372" s="111"/>
      <c r="M372" s="112">
        <v>0</v>
      </c>
      <c r="N372" s="87"/>
      <c r="O372" s="85"/>
      <c r="P372" s="111"/>
      <c r="Q372" s="112">
        <v>0</v>
      </c>
      <c r="R372" s="87"/>
      <c r="S372" s="85"/>
      <c r="T372" s="111"/>
      <c r="U372" s="112">
        <v>0</v>
      </c>
      <c r="V372" s="87"/>
      <c r="W372" s="85"/>
      <c r="X372" s="111"/>
      <c r="Y372" s="112">
        <v>0</v>
      </c>
      <c r="Z372" s="87"/>
      <c r="AA372" s="85"/>
      <c r="AB372" s="111"/>
      <c r="AC372" s="112">
        <v>0</v>
      </c>
      <c r="AD372" s="87"/>
      <c r="AE372" s="85"/>
      <c r="AF372" s="111"/>
      <c r="AG372" s="112">
        <v>0</v>
      </c>
      <c r="AH372" s="87"/>
      <c r="AI372" s="85"/>
      <c r="AJ372" s="111"/>
      <c r="AK372" s="112">
        <v>0</v>
      </c>
      <c r="AL372" s="87"/>
      <c r="AM372" s="85"/>
      <c r="AN372" s="111"/>
      <c r="AO372" s="112">
        <v>0</v>
      </c>
      <c r="AP372" s="87"/>
      <c r="AQ372" s="85"/>
      <c r="AR372" s="111"/>
      <c r="AS372" s="112">
        <v>0</v>
      </c>
      <c r="AT372" s="87"/>
      <c r="AU372" s="85"/>
      <c r="AV372" s="111"/>
      <c r="AW372" s="112">
        <v>0</v>
      </c>
      <c r="AX372" s="87"/>
      <c r="AY372" s="85"/>
      <c r="AZ372" s="267">
        <f t="shared" si="22"/>
        <v>0</v>
      </c>
      <c r="BA372" s="88">
        <f t="shared" si="19"/>
        <v>0</v>
      </c>
      <c r="BC372">
        <f>IF($A372&lt;&gt;"",COUNTIF($BD$3:$BD372,$BD372),0)</f>
        <v>0</v>
      </c>
      <c r="BD372" t="str">
        <f>IF($A372&lt;&gt;"",VLOOKUP(TRUNC(MID($A372,1,2),0),Plano_Contas!$H$3:$J$103,2,TRUE),"")</f>
        <v/>
      </c>
      <c r="BE372" s="201" t="str">
        <f t="shared" si="20"/>
        <v/>
      </c>
      <c r="BF372" t="str">
        <f ca="1">IF($BT372&lt;&gt;"",SUMIF($BD$3:$BD$1004,"="&amp;$BD372,INDIRECT(ADDRESS(3,BF$2,1,1)):INDIRECT(ADDRESS(1004,BF$2,1,1))),"")</f>
        <v/>
      </c>
      <c r="BG372" t="str">
        <f ca="1">IF($BT372&lt;&gt;"",SUMIF($BD$3:$BD$1004,"="&amp;$BD372,INDIRECT(ADDRESS(3,BG$2,1,1)):INDIRECT(ADDRESS(1004,BG$2,1,1))),"")</f>
        <v/>
      </c>
      <c r="BH372" t="str">
        <f ca="1">IF($BT372&lt;&gt;"",SUMIF($BD$3:$BD$1004,"="&amp;$BD372,INDIRECT(ADDRESS(3,BH$2,1,1)):INDIRECT(ADDRESS(1004,BH$2,1,1))),"")</f>
        <v/>
      </c>
      <c r="BI372" t="str">
        <f ca="1">IF($BT372&lt;&gt;"",SUMIF($BD$3:$BD$1004,"="&amp;$BD372,INDIRECT(ADDRESS(3,BI$2,1,1)):INDIRECT(ADDRESS(1004,BI$2,1,1))),"")</f>
        <v/>
      </c>
      <c r="BJ372" t="str">
        <f ca="1">IF($BT372&lt;&gt;"",SUMIF($BD$3:$BD$1004,"="&amp;$BD372,INDIRECT(ADDRESS(3,BJ$2,1,1)):INDIRECT(ADDRESS(1004,BJ$2,1,1))),"")</f>
        <v/>
      </c>
      <c r="BK372" t="str">
        <f ca="1">IF($BT372&lt;&gt;"",SUMIF($BD$3:$BD$1004,"="&amp;$BD372,INDIRECT(ADDRESS(3,BK$2,1,1)):INDIRECT(ADDRESS(1004,BK$2,1,1))),"")</f>
        <v/>
      </c>
      <c r="BL372" t="str">
        <f ca="1">IF($BT372&lt;&gt;"",SUMIF($BD$3:$BD$1004,"="&amp;$BD372,INDIRECT(ADDRESS(3,BL$2,1,1)):INDIRECT(ADDRESS(1004,BL$2,1,1))),"")</f>
        <v/>
      </c>
      <c r="BM372" t="str">
        <f ca="1">IF($BT372&lt;&gt;"",SUMIF($BD$3:$BD$1004,"="&amp;$BD372,INDIRECT(ADDRESS(3,BM$2,1,1)):INDIRECT(ADDRESS(1004,BM$2,1,1))),"")</f>
        <v/>
      </c>
      <c r="BN372" t="str">
        <f ca="1">IF($BT372&lt;&gt;"",SUMIF($BD$3:$BD$1004,"="&amp;$BD372,INDIRECT(ADDRESS(3,BN$2,1,1)):INDIRECT(ADDRESS(1004,BN$2,1,1))),"")</f>
        <v/>
      </c>
      <c r="BO372" t="str">
        <f ca="1">IF($BT372&lt;&gt;"",SUMIF($BD$3:$BD$1004,"="&amp;$BD372,INDIRECT(ADDRESS(3,BO$2,1,1)):INDIRECT(ADDRESS(1004,BO$2,1,1))),"")</f>
        <v/>
      </c>
      <c r="BP372" t="str">
        <f ca="1">IF($BT372&lt;&gt;"",SUMIF($BD$3:$BD$1004,"="&amp;$BD372,INDIRECT(ADDRESS(3,BP$2,1,1)):INDIRECT(ADDRESS(1004,BP$2,1,1))),"")</f>
        <v/>
      </c>
      <c r="BQ372" t="str">
        <f ca="1">IF($BT372&lt;&gt;"",SUMIF($BD$3:$BD$1004,"="&amp;$BD372,INDIRECT(ADDRESS(3,BQ$2,1,1)):INDIRECT(ADDRESS(1004,BQ$2,1,1))),"")</f>
        <v/>
      </c>
      <c r="BR372" t="str">
        <f ca="1">IF($BT372&lt;&gt;"",SUMIF($BD$3:$BD$1004,"="&amp;$BD372,INDIRECT(ADDRESS(3,BR$2,1,1)):INDIRECT(ADDRESS(1004,BR$2,1,1))),"")</f>
        <v/>
      </c>
      <c r="BS372" t="str">
        <f>IF($A372&lt;&gt;"",VLOOKUP(TRUNC(MID($A372,1,2),0),Plano_Contas!$H$3:$J$103,3,TRUE),"")</f>
        <v/>
      </c>
      <c r="BT372" t="str">
        <f t="shared" si="21"/>
        <v/>
      </c>
      <c r="BV372">
        <f>Empresas!C372</f>
        <v>0</v>
      </c>
    </row>
    <row r="373" spans="1:74" ht="13.5" hidden="1" thickBot="1" x14ac:dyDescent="0.25">
      <c r="A373" s="89"/>
      <c r="B373" s="52" t="str">
        <f>IF($A373&lt;&gt;"",VLOOKUP(""&amp;$A373,Plano_Contas!$A$3:$F$1003,6,0),"")</f>
        <v/>
      </c>
      <c r="C373" s="91"/>
      <c r="D373" s="111"/>
      <c r="E373" s="112">
        <v>0</v>
      </c>
      <c r="F373" s="87"/>
      <c r="G373" s="85"/>
      <c r="H373" s="111"/>
      <c r="I373" s="112">
        <v>0</v>
      </c>
      <c r="J373" s="87"/>
      <c r="K373" s="85"/>
      <c r="L373" s="111"/>
      <c r="M373" s="112">
        <v>0</v>
      </c>
      <c r="N373" s="87"/>
      <c r="O373" s="85"/>
      <c r="P373" s="111"/>
      <c r="Q373" s="112">
        <v>0</v>
      </c>
      <c r="R373" s="87"/>
      <c r="S373" s="85"/>
      <c r="T373" s="111"/>
      <c r="U373" s="112">
        <v>0</v>
      </c>
      <c r="V373" s="87"/>
      <c r="W373" s="85"/>
      <c r="X373" s="111"/>
      <c r="Y373" s="112">
        <v>0</v>
      </c>
      <c r="Z373" s="87"/>
      <c r="AA373" s="85"/>
      <c r="AB373" s="111"/>
      <c r="AC373" s="112">
        <v>0</v>
      </c>
      <c r="AD373" s="87"/>
      <c r="AE373" s="85"/>
      <c r="AF373" s="111"/>
      <c r="AG373" s="112">
        <v>0</v>
      </c>
      <c r="AH373" s="87"/>
      <c r="AI373" s="85"/>
      <c r="AJ373" s="111"/>
      <c r="AK373" s="112">
        <v>0</v>
      </c>
      <c r="AL373" s="87"/>
      <c r="AM373" s="85"/>
      <c r="AN373" s="111"/>
      <c r="AO373" s="112">
        <v>0</v>
      </c>
      <c r="AP373" s="87"/>
      <c r="AQ373" s="85"/>
      <c r="AR373" s="111"/>
      <c r="AS373" s="112">
        <v>0</v>
      </c>
      <c r="AT373" s="87"/>
      <c r="AU373" s="85"/>
      <c r="AV373" s="111"/>
      <c r="AW373" s="112">
        <v>0</v>
      </c>
      <c r="AX373" s="87"/>
      <c r="AY373" s="85"/>
      <c r="AZ373" s="267">
        <f t="shared" si="22"/>
        <v>0</v>
      </c>
      <c r="BA373" s="88">
        <f t="shared" si="19"/>
        <v>0</v>
      </c>
      <c r="BC373">
        <f>IF($A373&lt;&gt;"",COUNTIF($BD$3:$BD373,$BD373),0)</f>
        <v>0</v>
      </c>
      <c r="BD373" t="str">
        <f>IF($A373&lt;&gt;"",VLOOKUP(TRUNC(MID($A373,1,2),0),Plano_Contas!$H$3:$J$103,2,TRUE),"")</f>
        <v/>
      </c>
      <c r="BE373" s="201" t="str">
        <f t="shared" si="20"/>
        <v/>
      </c>
      <c r="BF373" t="str">
        <f ca="1">IF($BT373&lt;&gt;"",SUMIF($BD$3:$BD$1004,"="&amp;$BD373,INDIRECT(ADDRESS(3,BF$2,1,1)):INDIRECT(ADDRESS(1004,BF$2,1,1))),"")</f>
        <v/>
      </c>
      <c r="BG373" t="str">
        <f ca="1">IF($BT373&lt;&gt;"",SUMIF($BD$3:$BD$1004,"="&amp;$BD373,INDIRECT(ADDRESS(3,BG$2,1,1)):INDIRECT(ADDRESS(1004,BG$2,1,1))),"")</f>
        <v/>
      </c>
      <c r="BH373" t="str">
        <f ca="1">IF($BT373&lt;&gt;"",SUMIF($BD$3:$BD$1004,"="&amp;$BD373,INDIRECT(ADDRESS(3,BH$2,1,1)):INDIRECT(ADDRESS(1004,BH$2,1,1))),"")</f>
        <v/>
      </c>
      <c r="BI373" t="str">
        <f ca="1">IF($BT373&lt;&gt;"",SUMIF($BD$3:$BD$1004,"="&amp;$BD373,INDIRECT(ADDRESS(3,BI$2,1,1)):INDIRECT(ADDRESS(1004,BI$2,1,1))),"")</f>
        <v/>
      </c>
      <c r="BJ373" t="str">
        <f ca="1">IF($BT373&lt;&gt;"",SUMIF($BD$3:$BD$1004,"="&amp;$BD373,INDIRECT(ADDRESS(3,BJ$2,1,1)):INDIRECT(ADDRESS(1004,BJ$2,1,1))),"")</f>
        <v/>
      </c>
      <c r="BK373" t="str">
        <f ca="1">IF($BT373&lt;&gt;"",SUMIF($BD$3:$BD$1004,"="&amp;$BD373,INDIRECT(ADDRESS(3,BK$2,1,1)):INDIRECT(ADDRESS(1004,BK$2,1,1))),"")</f>
        <v/>
      </c>
      <c r="BL373" t="str">
        <f ca="1">IF($BT373&lt;&gt;"",SUMIF($BD$3:$BD$1004,"="&amp;$BD373,INDIRECT(ADDRESS(3,BL$2,1,1)):INDIRECT(ADDRESS(1004,BL$2,1,1))),"")</f>
        <v/>
      </c>
      <c r="BM373" t="str">
        <f ca="1">IF($BT373&lt;&gt;"",SUMIF($BD$3:$BD$1004,"="&amp;$BD373,INDIRECT(ADDRESS(3,BM$2,1,1)):INDIRECT(ADDRESS(1004,BM$2,1,1))),"")</f>
        <v/>
      </c>
      <c r="BN373" t="str">
        <f ca="1">IF($BT373&lt;&gt;"",SUMIF($BD$3:$BD$1004,"="&amp;$BD373,INDIRECT(ADDRESS(3,BN$2,1,1)):INDIRECT(ADDRESS(1004,BN$2,1,1))),"")</f>
        <v/>
      </c>
      <c r="BO373" t="str">
        <f ca="1">IF($BT373&lt;&gt;"",SUMIF($BD$3:$BD$1004,"="&amp;$BD373,INDIRECT(ADDRESS(3,BO$2,1,1)):INDIRECT(ADDRESS(1004,BO$2,1,1))),"")</f>
        <v/>
      </c>
      <c r="BP373" t="str">
        <f ca="1">IF($BT373&lt;&gt;"",SUMIF($BD$3:$BD$1004,"="&amp;$BD373,INDIRECT(ADDRESS(3,BP$2,1,1)):INDIRECT(ADDRESS(1004,BP$2,1,1))),"")</f>
        <v/>
      </c>
      <c r="BQ373" t="str">
        <f ca="1">IF($BT373&lt;&gt;"",SUMIF($BD$3:$BD$1004,"="&amp;$BD373,INDIRECT(ADDRESS(3,BQ$2,1,1)):INDIRECT(ADDRESS(1004,BQ$2,1,1))),"")</f>
        <v/>
      </c>
      <c r="BR373" t="str">
        <f ca="1">IF($BT373&lt;&gt;"",SUMIF($BD$3:$BD$1004,"="&amp;$BD373,INDIRECT(ADDRESS(3,BR$2,1,1)):INDIRECT(ADDRESS(1004,BR$2,1,1))),"")</f>
        <v/>
      </c>
      <c r="BS373" t="str">
        <f>IF($A373&lt;&gt;"",VLOOKUP(TRUNC(MID($A373,1,2),0),Plano_Contas!$H$3:$J$103,3,TRUE),"")</f>
        <v/>
      </c>
      <c r="BT373" t="str">
        <f t="shared" si="21"/>
        <v/>
      </c>
      <c r="BV373">
        <f>Empresas!C373</f>
        <v>0</v>
      </c>
    </row>
    <row r="374" spans="1:74" ht="13.5" hidden="1" thickBot="1" x14ac:dyDescent="0.25">
      <c r="A374" s="89"/>
      <c r="B374" s="52" t="str">
        <f>IF($A374&lt;&gt;"",VLOOKUP(""&amp;$A374,Plano_Contas!$A$3:$F$1003,6,0),"")</f>
        <v/>
      </c>
      <c r="C374" s="91"/>
      <c r="D374" s="111"/>
      <c r="E374" s="112">
        <v>0</v>
      </c>
      <c r="F374" s="87"/>
      <c r="G374" s="85"/>
      <c r="H374" s="111"/>
      <c r="I374" s="112">
        <v>0</v>
      </c>
      <c r="J374" s="87"/>
      <c r="K374" s="85"/>
      <c r="L374" s="111"/>
      <c r="M374" s="112">
        <v>0</v>
      </c>
      <c r="N374" s="87"/>
      <c r="O374" s="85"/>
      <c r="P374" s="111"/>
      <c r="Q374" s="112">
        <v>0</v>
      </c>
      <c r="R374" s="87"/>
      <c r="S374" s="85"/>
      <c r="T374" s="111"/>
      <c r="U374" s="112">
        <v>0</v>
      </c>
      <c r="V374" s="87"/>
      <c r="W374" s="85"/>
      <c r="X374" s="111"/>
      <c r="Y374" s="112">
        <v>0</v>
      </c>
      <c r="Z374" s="87"/>
      <c r="AA374" s="85"/>
      <c r="AB374" s="111"/>
      <c r="AC374" s="112">
        <v>0</v>
      </c>
      <c r="AD374" s="87"/>
      <c r="AE374" s="85"/>
      <c r="AF374" s="111"/>
      <c r="AG374" s="112">
        <v>0</v>
      </c>
      <c r="AH374" s="87"/>
      <c r="AI374" s="85"/>
      <c r="AJ374" s="111"/>
      <c r="AK374" s="112">
        <v>0</v>
      </c>
      <c r="AL374" s="87"/>
      <c r="AM374" s="85"/>
      <c r="AN374" s="111"/>
      <c r="AO374" s="112">
        <v>0</v>
      </c>
      <c r="AP374" s="87"/>
      <c r="AQ374" s="85"/>
      <c r="AR374" s="111"/>
      <c r="AS374" s="112">
        <v>0</v>
      </c>
      <c r="AT374" s="87"/>
      <c r="AU374" s="85"/>
      <c r="AV374" s="111"/>
      <c r="AW374" s="112">
        <v>0</v>
      </c>
      <c r="AX374" s="87"/>
      <c r="AY374" s="85"/>
      <c r="AZ374" s="267">
        <f t="shared" si="22"/>
        <v>0</v>
      </c>
      <c r="BA374" s="88">
        <f t="shared" si="19"/>
        <v>0</v>
      </c>
      <c r="BC374">
        <f>IF($A374&lt;&gt;"",COUNTIF($BD$3:$BD374,$BD374),0)</f>
        <v>0</v>
      </c>
      <c r="BD374" t="str">
        <f>IF($A374&lt;&gt;"",VLOOKUP(TRUNC(MID($A374,1,2),0),Plano_Contas!$H$3:$J$103,2,TRUE),"")</f>
        <v/>
      </c>
      <c r="BE374" s="201" t="str">
        <f t="shared" si="20"/>
        <v/>
      </c>
      <c r="BF374" t="str">
        <f ca="1">IF($BT374&lt;&gt;"",SUMIF($BD$3:$BD$1004,"="&amp;$BD374,INDIRECT(ADDRESS(3,BF$2,1,1)):INDIRECT(ADDRESS(1004,BF$2,1,1))),"")</f>
        <v/>
      </c>
      <c r="BG374" t="str">
        <f ca="1">IF($BT374&lt;&gt;"",SUMIF($BD$3:$BD$1004,"="&amp;$BD374,INDIRECT(ADDRESS(3,BG$2,1,1)):INDIRECT(ADDRESS(1004,BG$2,1,1))),"")</f>
        <v/>
      </c>
      <c r="BH374" t="str">
        <f ca="1">IF($BT374&lt;&gt;"",SUMIF($BD$3:$BD$1004,"="&amp;$BD374,INDIRECT(ADDRESS(3,BH$2,1,1)):INDIRECT(ADDRESS(1004,BH$2,1,1))),"")</f>
        <v/>
      </c>
      <c r="BI374" t="str">
        <f ca="1">IF($BT374&lt;&gt;"",SUMIF($BD$3:$BD$1004,"="&amp;$BD374,INDIRECT(ADDRESS(3,BI$2,1,1)):INDIRECT(ADDRESS(1004,BI$2,1,1))),"")</f>
        <v/>
      </c>
      <c r="BJ374" t="str">
        <f ca="1">IF($BT374&lt;&gt;"",SUMIF($BD$3:$BD$1004,"="&amp;$BD374,INDIRECT(ADDRESS(3,BJ$2,1,1)):INDIRECT(ADDRESS(1004,BJ$2,1,1))),"")</f>
        <v/>
      </c>
      <c r="BK374" t="str">
        <f ca="1">IF($BT374&lt;&gt;"",SUMIF($BD$3:$BD$1004,"="&amp;$BD374,INDIRECT(ADDRESS(3,BK$2,1,1)):INDIRECT(ADDRESS(1004,BK$2,1,1))),"")</f>
        <v/>
      </c>
      <c r="BL374" t="str">
        <f ca="1">IF($BT374&lt;&gt;"",SUMIF($BD$3:$BD$1004,"="&amp;$BD374,INDIRECT(ADDRESS(3,BL$2,1,1)):INDIRECT(ADDRESS(1004,BL$2,1,1))),"")</f>
        <v/>
      </c>
      <c r="BM374" t="str">
        <f ca="1">IF($BT374&lt;&gt;"",SUMIF($BD$3:$BD$1004,"="&amp;$BD374,INDIRECT(ADDRESS(3,BM$2,1,1)):INDIRECT(ADDRESS(1004,BM$2,1,1))),"")</f>
        <v/>
      </c>
      <c r="BN374" t="str">
        <f ca="1">IF($BT374&lt;&gt;"",SUMIF($BD$3:$BD$1004,"="&amp;$BD374,INDIRECT(ADDRESS(3,BN$2,1,1)):INDIRECT(ADDRESS(1004,BN$2,1,1))),"")</f>
        <v/>
      </c>
      <c r="BO374" t="str">
        <f ca="1">IF($BT374&lt;&gt;"",SUMIF($BD$3:$BD$1004,"="&amp;$BD374,INDIRECT(ADDRESS(3,BO$2,1,1)):INDIRECT(ADDRESS(1004,BO$2,1,1))),"")</f>
        <v/>
      </c>
      <c r="BP374" t="str">
        <f ca="1">IF($BT374&lt;&gt;"",SUMIF($BD$3:$BD$1004,"="&amp;$BD374,INDIRECT(ADDRESS(3,BP$2,1,1)):INDIRECT(ADDRESS(1004,BP$2,1,1))),"")</f>
        <v/>
      </c>
      <c r="BQ374" t="str">
        <f ca="1">IF($BT374&lt;&gt;"",SUMIF($BD$3:$BD$1004,"="&amp;$BD374,INDIRECT(ADDRESS(3,BQ$2,1,1)):INDIRECT(ADDRESS(1004,BQ$2,1,1))),"")</f>
        <v/>
      </c>
      <c r="BR374" t="str">
        <f ca="1">IF($BT374&lt;&gt;"",SUMIF($BD$3:$BD$1004,"="&amp;$BD374,INDIRECT(ADDRESS(3,BR$2,1,1)):INDIRECT(ADDRESS(1004,BR$2,1,1))),"")</f>
        <v/>
      </c>
      <c r="BS374" t="str">
        <f>IF($A374&lt;&gt;"",VLOOKUP(TRUNC(MID($A374,1,2),0),Plano_Contas!$H$3:$J$103,3,TRUE),"")</f>
        <v/>
      </c>
      <c r="BT374" t="str">
        <f t="shared" si="21"/>
        <v/>
      </c>
      <c r="BV374">
        <f>Empresas!C374</f>
        <v>0</v>
      </c>
    </row>
    <row r="375" spans="1:74" ht="13.5" hidden="1" thickBot="1" x14ac:dyDescent="0.25">
      <c r="A375" s="89"/>
      <c r="B375" s="52" t="str">
        <f>IF($A375&lt;&gt;"",VLOOKUP(""&amp;$A375,Plano_Contas!$A$3:$F$1003,6,0),"")</f>
        <v/>
      </c>
      <c r="C375" s="91"/>
      <c r="D375" s="111"/>
      <c r="E375" s="112">
        <v>0</v>
      </c>
      <c r="F375" s="87"/>
      <c r="G375" s="85"/>
      <c r="H375" s="111"/>
      <c r="I375" s="112">
        <v>0</v>
      </c>
      <c r="J375" s="87"/>
      <c r="K375" s="85"/>
      <c r="L375" s="111"/>
      <c r="M375" s="112">
        <v>0</v>
      </c>
      <c r="N375" s="87"/>
      <c r="O375" s="85"/>
      <c r="P375" s="111"/>
      <c r="Q375" s="112">
        <v>0</v>
      </c>
      <c r="R375" s="87"/>
      <c r="S375" s="85"/>
      <c r="T375" s="111"/>
      <c r="U375" s="112">
        <v>0</v>
      </c>
      <c r="V375" s="87"/>
      <c r="W375" s="85"/>
      <c r="X375" s="111"/>
      <c r="Y375" s="112">
        <v>0</v>
      </c>
      <c r="Z375" s="87"/>
      <c r="AA375" s="85"/>
      <c r="AB375" s="111"/>
      <c r="AC375" s="112">
        <v>0</v>
      </c>
      <c r="AD375" s="87"/>
      <c r="AE375" s="85"/>
      <c r="AF375" s="111"/>
      <c r="AG375" s="112">
        <v>0</v>
      </c>
      <c r="AH375" s="87"/>
      <c r="AI375" s="85"/>
      <c r="AJ375" s="111"/>
      <c r="AK375" s="112">
        <v>0</v>
      </c>
      <c r="AL375" s="87"/>
      <c r="AM375" s="85"/>
      <c r="AN375" s="111"/>
      <c r="AO375" s="112">
        <v>0</v>
      </c>
      <c r="AP375" s="87"/>
      <c r="AQ375" s="85"/>
      <c r="AR375" s="111"/>
      <c r="AS375" s="112">
        <v>0</v>
      </c>
      <c r="AT375" s="87"/>
      <c r="AU375" s="85"/>
      <c r="AV375" s="111"/>
      <c r="AW375" s="112">
        <v>0</v>
      </c>
      <c r="AX375" s="87"/>
      <c r="AY375" s="85"/>
      <c r="AZ375" s="267">
        <f t="shared" si="22"/>
        <v>0</v>
      </c>
      <c r="BA375" s="88">
        <f t="shared" si="19"/>
        <v>0</v>
      </c>
      <c r="BC375">
        <f>IF($A375&lt;&gt;"",COUNTIF($BD$3:$BD375,$BD375),0)</f>
        <v>0</v>
      </c>
      <c r="BD375" t="str">
        <f>IF($A375&lt;&gt;"",VLOOKUP(TRUNC(MID($A375,1,2),0),Plano_Contas!$H$3:$J$103,2,TRUE),"")</f>
        <v/>
      </c>
      <c r="BE375" s="201" t="str">
        <f t="shared" si="20"/>
        <v/>
      </c>
      <c r="BF375" t="str">
        <f ca="1">IF($BT375&lt;&gt;"",SUMIF($BD$3:$BD$1004,"="&amp;$BD375,INDIRECT(ADDRESS(3,BF$2,1,1)):INDIRECT(ADDRESS(1004,BF$2,1,1))),"")</f>
        <v/>
      </c>
      <c r="BG375" t="str">
        <f ca="1">IF($BT375&lt;&gt;"",SUMIF($BD$3:$BD$1004,"="&amp;$BD375,INDIRECT(ADDRESS(3,BG$2,1,1)):INDIRECT(ADDRESS(1004,BG$2,1,1))),"")</f>
        <v/>
      </c>
      <c r="BH375" t="str">
        <f ca="1">IF($BT375&lt;&gt;"",SUMIF($BD$3:$BD$1004,"="&amp;$BD375,INDIRECT(ADDRESS(3,BH$2,1,1)):INDIRECT(ADDRESS(1004,BH$2,1,1))),"")</f>
        <v/>
      </c>
      <c r="BI375" t="str">
        <f ca="1">IF($BT375&lt;&gt;"",SUMIF($BD$3:$BD$1004,"="&amp;$BD375,INDIRECT(ADDRESS(3,BI$2,1,1)):INDIRECT(ADDRESS(1004,BI$2,1,1))),"")</f>
        <v/>
      </c>
      <c r="BJ375" t="str">
        <f ca="1">IF($BT375&lt;&gt;"",SUMIF($BD$3:$BD$1004,"="&amp;$BD375,INDIRECT(ADDRESS(3,BJ$2,1,1)):INDIRECT(ADDRESS(1004,BJ$2,1,1))),"")</f>
        <v/>
      </c>
      <c r="BK375" t="str">
        <f ca="1">IF($BT375&lt;&gt;"",SUMIF($BD$3:$BD$1004,"="&amp;$BD375,INDIRECT(ADDRESS(3,BK$2,1,1)):INDIRECT(ADDRESS(1004,BK$2,1,1))),"")</f>
        <v/>
      </c>
      <c r="BL375" t="str">
        <f ca="1">IF($BT375&lt;&gt;"",SUMIF($BD$3:$BD$1004,"="&amp;$BD375,INDIRECT(ADDRESS(3,BL$2,1,1)):INDIRECT(ADDRESS(1004,BL$2,1,1))),"")</f>
        <v/>
      </c>
      <c r="BM375" t="str">
        <f ca="1">IF($BT375&lt;&gt;"",SUMIF($BD$3:$BD$1004,"="&amp;$BD375,INDIRECT(ADDRESS(3,BM$2,1,1)):INDIRECT(ADDRESS(1004,BM$2,1,1))),"")</f>
        <v/>
      </c>
      <c r="BN375" t="str">
        <f ca="1">IF($BT375&lt;&gt;"",SUMIF($BD$3:$BD$1004,"="&amp;$BD375,INDIRECT(ADDRESS(3,BN$2,1,1)):INDIRECT(ADDRESS(1004,BN$2,1,1))),"")</f>
        <v/>
      </c>
      <c r="BO375" t="str">
        <f ca="1">IF($BT375&lt;&gt;"",SUMIF($BD$3:$BD$1004,"="&amp;$BD375,INDIRECT(ADDRESS(3,BO$2,1,1)):INDIRECT(ADDRESS(1004,BO$2,1,1))),"")</f>
        <v/>
      </c>
      <c r="BP375" t="str">
        <f ca="1">IF($BT375&lt;&gt;"",SUMIF($BD$3:$BD$1004,"="&amp;$BD375,INDIRECT(ADDRESS(3,BP$2,1,1)):INDIRECT(ADDRESS(1004,BP$2,1,1))),"")</f>
        <v/>
      </c>
      <c r="BQ375" t="str">
        <f ca="1">IF($BT375&lt;&gt;"",SUMIF($BD$3:$BD$1004,"="&amp;$BD375,INDIRECT(ADDRESS(3,BQ$2,1,1)):INDIRECT(ADDRESS(1004,BQ$2,1,1))),"")</f>
        <v/>
      </c>
      <c r="BR375" t="str">
        <f ca="1">IF($BT375&lt;&gt;"",SUMIF($BD$3:$BD$1004,"="&amp;$BD375,INDIRECT(ADDRESS(3,BR$2,1,1)):INDIRECT(ADDRESS(1004,BR$2,1,1))),"")</f>
        <v/>
      </c>
      <c r="BS375" t="str">
        <f>IF($A375&lt;&gt;"",VLOOKUP(TRUNC(MID($A375,1,2),0),Plano_Contas!$H$3:$J$103,3,TRUE),"")</f>
        <v/>
      </c>
      <c r="BT375" t="str">
        <f t="shared" si="21"/>
        <v/>
      </c>
      <c r="BV375">
        <f>Empresas!C375</f>
        <v>0</v>
      </c>
    </row>
    <row r="376" spans="1:74" ht="13.5" hidden="1" thickBot="1" x14ac:dyDescent="0.25">
      <c r="A376" s="89"/>
      <c r="B376" s="52" t="str">
        <f>IF($A376&lt;&gt;"",VLOOKUP(""&amp;$A376,Plano_Contas!$A$3:$F$1003,6,0),"")</f>
        <v/>
      </c>
      <c r="C376" s="91"/>
      <c r="D376" s="111"/>
      <c r="E376" s="112">
        <v>0</v>
      </c>
      <c r="F376" s="87"/>
      <c r="G376" s="85"/>
      <c r="H376" s="111"/>
      <c r="I376" s="112">
        <v>0</v>
      </c>
      <c r="J376" s="87"/>
      <c r="K376" s="85"/>
      <c r="L376" s="111"/>
      <c r="M376" s="112">
        <v>0</v>
      </c>
      <c r="N376" s="87"/>
      <c r="O376" s="85"/>
      <c r="P376" s="111"/>
      <c r="Q376" s="112">
        <v>0</v>
      </c>
      <c r="R376" s="87"/>
      <c r="S376" s="85"/>
      <c r="T376" s="111"/>
      <c r="U376" s="112">
        <v>0</v>
      </c>
      <c r="V376" s="87"/>
      <c r="W376" s="85"/>
      <c r="X376" s="111"/>
      <c r="Y376" s="112">
        <v>0</v>
      </c>
      <c r="Z376" s="87"/>
      <c r="AA376" s="85"/>
      <c r="AB376" s="111"/>
      <c r="AC376" s="112">
        <v>0</v>
      </c>
      <c r="AD376" s="87"/>
      <c r="AE376" s="85"/>
      <c r="AF376" s="111"/>
      <c r="AG376" s="112">
        <v>0</v>
      </c>
      <c r="AH376" s="87"/>
      <c r="AI376" s="85"/>
      <c r="AJ376" s="111"/>
      <c r="AK376" s="112">
        <v>0</v>
      </c>
      <c r="AL376" s="87"/>
      <c r="AM376" s="85"/>
      <c r="AN376" s="111"/>
      <c r="AO376" s="112">
        <v>0</v>
      </c>
      <c r="AP376" s="87"/>
      <c r="AQ376" s="85"/>
      <c r="AR376" s="111"/>
      <c r="AS376" s="112">
        <v>0</v>
      </c>
      <c r="AT376" s="87"/>
      <c r="AU376" s="85"/>
      <c r="AV376" s="111"/>
      <c r="AW376" s="112">
        <v>0</v>
      </c>
      <c r="AX376" s="87"/>
      <c r="AY376" s="85"/>
      <c r="AZ376" s="267">
        <f t="shared" si="22"/>
        <v>0</v>
      </c>
      <c r="BA376" s="88">
        <f t="shared" si="19"/>
        <v>0</v>
      </c>
      <c r="BC376">
        <f>IF($A376&lt;&gt;"",COUNTIF($BD$3:$BD376,$BD376),0)</f>
        <v>0</v>
      </c>
      <c r="BD376" t="str">
        <f>IF($A376&lt;&gt;"",VLOOKUP(TRUNC(MID($A376,1,2),0),Plano_Contas!$H$3:$J$103,2,TRUE),"")</f>
        <v/>
      </c>
      <c r="BE376" s="201" t="str">
        <f t="shared" si="20"/>
        <v/>
      </c>
      <c r="BF376" t="str">
        <f ca="1">IF($BT376&lt;&gt;"",SUMIF($BD$3:$BD$1004,"="&amp;$BD376,INDIRECT(ADDRESS(3,BF$2,1,1)):INDIRECT(ADDRESS(1004,BF$2,1,1))),"")</f>
        <v/>
      </c>
      <c r="BG376" t="str">
        <f ca="1">IF($BT376&lt;&gt;"",SUMIF($BD$3:$BD$1004,"="&amp;$BD376,INDIRECT(ADDRESS(3,BG$2,1,1)):INDIRECT(ADDRESS(1004,BG$2,1,1))),"")</f>
        <v/>
      </c>
      <c r="BH376" t="str">
        <f ca="1">IF($BT376&lt;&gt;"",SUMIF($BD$3:$BD$1004,"="&amp;$BD376,INDIRECT(ADDRESS(3,BH$2,1,1)):INDIRECT(ADDRESS(1004,BH$2,1,1))),"")</f>
        <v/>
      </c>
      <c r="BI376" t="str">
        <f ca="1">IF($BT376&lt;&gt;"",SUMIF($BD$3:$BD$1004,"="&amp;$BD376,INDIRECT(ADDRESS(3,BI$2,1,1)):INDIRECT(ADDRESS(1004,BI$2,1,1))),"")</f>
        <v/>
      </c>
      <c r="BJ376" t="str">
        <f ca="1">IF($BT376&lt;&gt;"",SUMIF($BD$3:$BD$1004,"="&amp;$BD376,INDIRECT(ADDRESS(3,BJ$2,1,1)):INDIRECT(ADDRESS(1004,BJ$2,1,1))),"")</f>
        <v/>
      </c>
      <c r="BK376" t="str">
        <f ca="1">IF($BT376&lt;&gt;"",SUMIF($BD$3:$BD$1004,"="&amp;$BD376,INDIRECT(ADDRESS(3,BK$2,1,1)):INDIRECT(ADDRESS(1004,BK$2,1,1))),"")</f>
        <v/>
      </c>
      <c r="BL376" t="str">
        <f ca="1">IF($BT376&lt;&gt;"",SUMIF($BD$3:$BD$1004,"="&amp;$BD376,INDIRECT(ADDRESS(3,BL$2,1,1)):INDIRECT(ADDRESS(1004,BL$2,1,1))),"")</f>
        <v/>
      </c>
      <c r="BM376" t="str">
        <f ca="1">IF($BT376&lt;&gt;"",SUMIF($BD$3:$BD$1004,"="&amp;$BD376,INDIRECT(ADDRESS(3,BM$2,1,1)):INDIRECT(ADDRESS(1004,BM$2,1,1))),"")</f>
        <v/>
      </c>
      <c r="BN376" t="str">
        <f ca="1">IF($BT376&lt;&gt;"",SUMIF($BD$3:$BD$1004,"="&amp;$BD376,INDIRECT(ADDRESS(3,BN$2,1,1)):INDIRECT(ADDRESS(1004,BN$2,1,1))),"")</f>
        <v/>
      </c>
      <c r="BO376" t="str">
        <f ca="1">IF($BT376&lt;&gt;"",SUMIF($BD$3:$BD$1004,"="&amp;$BD376,INDIRECT(ADDRESS(3,BO$2,1,1)):INDIRECT(ADDRESS(1004,BO$2,1,1))),"")</f>
        <v/>
      </c>
      <c r="BP376" t="str">
        <f ca="1">IF($BT376&lt;&gt;"",SUMIF($BD$3:$BD$1004,"="&amp;$BD376,INDIRECT(ADDRESS(3,BP$2,1,1)):INDIRECT(ADDRESS(1004,BP$2,1,1))),"")</f>
        <v/>
      </c>
      <c r="BQ376" t="str">
        <f ca="1">IF($BT376&lt;&gt;"",SUMIF($BD$3:$BD$1004,"="&amp;$BD376,INDIRECT(ADDRESS(3,BQ$2,1,1)):INDIRECT(ADDRESS(1004,BQ$2,1,1))),"")</f>
        <v/>
      </c>
      <c r="BR376" t="str">
        <f ca="1">IF($BT376&lt;&gt;"",SUMIF($BD$3:$BD$1004,"="&amp;$BD376,INDIRECT(ADDRESS(3,BR$2,1,1)):INDIRECT(ADDRESS(1004,BR$2,1,1))),"")</f>
        <v/>
      </c>
      <c r="BS376" t="str">
        <f>IF($A376&lt;&gt;"",VLOOKUP(TRUNC(MID($A376,1,2),0),Plano_Contas!$H$3:$J$103,3,TRUE),"")</f>
        <v/>
      </c>
      <c r="BT376" t="str">
        <f t="shared" si="21"/>
        <v/>
      </c>
      <c r="BV376">
        <f>Empresas!C376</f>
        <v>0</v>
      </c>
    </row>
    <row r="377" spans="1:74" ht="13.5" hidden="1" thickBot="1" x14ac:dyDescent="0.25">
      <c r="A377" s="89"/>
      <c r="B377" s="52" t="str">
        <f>IF($A377&lt;&gt;"",VLOOKUP(""&amp;$A377,Plano_Contas!$A$3:$F$1003,6,0),"")</f>
        <v/>
      </c>
      <c r="C377" s="91"/>
      <c r="D377" s="111"/>
      <c r="E377" s="112">
        <v>0</v>
      </c>
      <c r="F377" s="87"/>
      <c r="G377" s="85"/>
      <c r="H377" s="111"/>
      <c r="I377" s="112">
        <v>0</v>
      </c>
      <c r="J377" s="87"/>
      <c r="K377" s="85"/>
      <c r="L377" s="111"/>
      <c r="M377" s="112">
        <v>0</v>
      </c>
      <c r="N377" s="87"/>
      <c r="O377" s="85"/>
      <c r="P377" s="111"/>
      <c r="Q377" s="112">
        <v>0</v>
      </c>
      <c r="R377" s="87"/>
      <c r="S377" s="85"/>
      <c r="T377" s="111"/>
      <c r="U377" s="112">
        <v>0</v>
      </c>
      <c r="V377" s="87"/>
      <c r="W377" s="85"/>
      <c r="X377" s="111"/>
      <c r="Y377" s="112">
        <v>0</v>
      </c>
      <c r="Z377" s="87"/>
      <c r="AA377" s="85"/>
      <c r="AB377" s="111"/>
      <c r="AC377" s="112">
        <v>0</v>
      </c>
      <c r="AD377" s="87"/>
      <c r="AE377" s="85"/>
      <c r="AF377" s="111"/>
      <c r="AG377" s="112">
        <v>0</v>
      </c>
      <c r="AH377" s="87"/>
      <c r="AI377" s="85"/>
      <c r="AJ377" s="111"/>
      <c r="AK377" s="112">
        <v>0</v>
      </c>
      <c r="AL377" s="87"/>
      <c r="AM377" s="85"/>
      <c r="AN377" s="111"/>
      <c r="AO377" s="112">
        <v>0</v>
      </c>
      <c r="AP377" s="87"/>
      <c r="AQ377" s="85"/>
      <c r="AR377" s="111"/>
      <c r="AS377" s="112">
        <v>0</v>
      </c>
      <c r="AT377" s="87"/>
      <c r="AU377" s="85"/>
      <c r="AV377" s="111"/>
      <c r="AW377" s="112">
        <v>0</v>
      </c>
      <c r="AX377" s="87"/>
      <c r="AY377" s="85"/>
      <c r="AZ377" s="267">
        <f t="shared" si="22"/>
        <v>0</v>
      </c>
      <c r="BA377" s="88">
        <f t="shared" si="19"/>
        <v>0</v>
      </c>
      <c r="BC377">
        <f>IF($A377&lt;&gt;"",COUNTIF($BD$3:$BD377,$BD377),0)</f>
        <v>0</v>
      </c>
      <c r="BD377" t="str">
        <f>IF($A377&lt;&gt;"",VLOOKUP(TRUNC(MID($A377,1,2),0),Plano_Contas!$H$3:$J$103,2,TRUE),"")</f>
        <v/>
      </c>
      <c r="BE377" s="201" t="str">
        <f t="shared" si="20"/>
        <v/>
      </c>
      <c r="BF377" t="str">
        <f ca="1">IF($BT377&lt;&gt;"",SUMIF($BD$3:$BD$1004,"="&amp;$BD377,INDIRECT(ADDRESS(3,BF$2,1,1)):INDIRECT(ADDRESS(1004,BF$2,1,1))),"")</f>
        <v/>
      </c>
      <c r="BG377" t="str">
        <f ca="1">IF($BT377&lt;&gt;"",SUMIF($BD$3:$BD$1004,"="&amp;$BD377,INDIRECT(ADDRESS(3,BG$2,1,1)):INDIRECT(ADDRESS(1004,BG$2,1,1))),"")</f>
        <v/>
      </c>
      <c r="BH377" t="str">
        <f ca="1">IF($BT377&lt;&gt;"",SUMIF($BD$3:$BD$1004,"="&amp;$BD377,INDIRECT(ADDRESS(3,BH$2,1,1)):INDIRECT(ADDRESS(1004,BH$2,1,1))),"")</f>
        <v/>
      </c>
      <c r="BI377" t="str">
        <f ca="1">IF($BT377&lt;&gt;"",SUMIF($BD$3:$BD$1004,"="&amp;$BD377,INDIRECT(ADDRESS(3,BI$2,1,1)):INDIRECT(ADDRESS(1004,BI$2,1,1))),"")</f>
        <v/>
      </c>
      <c r="BJ377" t="str">
        <f ca="1">IF($BT377&lt;&gt;"",SUMIF($BD$3:$BD$1004,"="&amp;$BD377,INDIRECT(ADDRESS(3,BJ$2,1,1)):INDIRECT(ADDRESS(1004,BJ$2,1,1))),"")</f>
        <v/>
      </c>
      <c r="BK377" t="str">
        <f ca="1">IF($BT377&lt;&gt;"",SUMIF($BD$3:$BD$1004,"="&amp;$BD377,INDIRECT(ADDRESS(3,BK$2,1,1)):INDIRECT(ADDRESS(1004,BK$2,1,1))),"")</f>
        <v/>
      </c>
      <c r="BL377" t="str">
        <f ca="1">IF($BT377&lt;&gt;"",SUMIF($BD$3:$BD$1004,"="&amp;$BD377,INDIRECT(ADDRESS(3,BL$2,1,1)):INDIRECT(ADDRESS(1004,BL$2,1,1))),"")</f>
        <v/>
      </c>
      <c r="BM377" t="str">
        <f ca="1">IF($BT377&lt;&gt;"",SUMIF($BD$3:$BD$1004,"="&amp;$BD377,INDIRECT(ADDRESS(3,BM$2,1,1)):INDIRECT(ADDRESS(1004,BM$2,1,1))),"")</f>
        <v/>
      </c>
      <c r="BN377" t="str">
        <f ca="1">IF($BT377&lt;&gt;"",SUMIF($BD$3:$BD$1004,"="&amp;$BD377,INDIRECT(ADDRESS(3,BN$2,1,1)):INDIRECT(ADDRESS(1004,BN$2,1,1))),"")</f>
        <v/>
      </c>
      <c r="BO377" t="str">
        <f ca="1">IF($BT377&lt;&gt;"",SUMIF($BD$3:$BD$1004,"="&amp;$BD377,INDIRECT(ADDRESS(3,BO$2,1,1)):INDIRECT(ADDRESS(1004,BO$2,1,1))),"")</f>
        <v/>
      </c>
      <c r="BP377" t="str">
        <f ca="1">IF($BT377&lt;&gt;"",SUMIF($BD$3:$BD$1004,"="&amp;$BD377,INDIRECT(ADDRESS(3,BP$2,1,1)):INDIRECT(ADDRESS(1004,BP$2,1,1))),"")</f>
        <v/>
      </c>
      <c r="BQ377" t="str">
        <f ca="1">IF($BT377&lt;&gt;"",SUMIF($BD$3:$BD$1004,"="&amp;$BD377,INDIRECT(ADDRESS(3,BQ$2,1,1)):INDIRECT(ADDRESS(1004,BQ$2,1,1))),"")</f>
        <v/>
      </c>
      <c r="BR377" t="str">
        <f ca="1">IF($BT377&lt;&gt;"",SUMIF($BD$3:$BD$1004,"="&amp;$BD377,INDIRECT(ADDRESS(3,BR$2,1,1)):INDIRECT(ADDRESS(1004,BR$2,1,1))),"")</f>
        <v/>
      </c>
      <c r="BS377" t="str">
        <f>IF($A377&lt;&gt;"",VLOOKUP(TRUNC(MID($A377,1,2),0),Plano_Contas!$H$3:$J$103,3,TRUE),"")</f>
        <v/>
      </c>
      <c r="BT377" t="str">
        <f t="shared" si="21"/>
        <v/>
      </c>
      <c r="BV377">
        <f>Empresas!C377</f>
        <v>0</v>
      </c>
    </row>
    <row r="378" spans="1:74" ht="13.5" hidden="1" thickBot="1" x14ac:dyDescent="0.25">
      <c r="A378" s="89"/>
      <c r="B378" s="52" t="str">
        <f>IF($A378&lt;&gt;"",VLOOKUP(""&amp;$A378,Plano_Contas!$A$3:$F$1003,6,0),"")</f>
        <v/>
      </c>
      <c r="C378" s="91"/>
      <c r="D378" s="111"/>
      <c r="E378" s="112">
        <v>0</v>
      </c>
      <c r="F378" s="87"/>
      <c r="G378" s="85"/>
      <c r="H378" s="111"/>
      <c r="I378" s="112">
        <v>0</v>
      </c>
      <c r="J378" s="87"/>
      <c r="K378" s="85"/>
      <c r="L378" s="111"/>
      <c r="M378" s="112">
        <v>0</v>
      </c>
      <c r="N378" s="87"/>
      <c r="O378" s="85"/>
      <c r="P378" s="111"/>
      <c r="Q378" s="112">
        <v>0</v>
      </c>
      <c r="R378" s="87"/>
      <c r="S378" s="85"/>
      <c r="T378" s="111"/>
      <c r="U378" s="112">
        <v>0</v>
      </c>
      <c r="V378" s="87"/>
      <c r="W378" s="85"/>
      <c r="X378" s="111"/>
      <c r="Y378" s="112">
        <v>0</v>
      </c>
      <c r="Z378" s="87"/>
      <c r="AA378" s="85"/>
      <c r="AB378" s="111"/>
      <c r="AC378" s="112">
        <v>0</v>
      </c>
      <c r="AD378" s="87"/>
      <c r="AE378" s="85"/>
      <c r="AF378" s="111"/>
      <c r="AG378" s="112">
        <v>0</v>
      </c>
      <c r="AH378" s="87"/>
      <c r="AI378" s="85"/>
      <c r="AJ378" s="111"/>
      <c r="AK378" s="112">
        <v>0</v>
      </c>
      <c r="AL378" s="87"/>
      <c r="AM378" s="85"/>
      <c r="AN378" s="111"/>
      <c r="AO378" s="112">
        <v>0</v>
      </c>
      <c r="AP378" s="87"/>
      <c r="AQ378" s="85"/>
      <c r="AR378" s="111"/>
      <c r="AS378" s="112">
        <v>0</v>
      </c>
      <c r="AT378" s="87"/>
      <c r="AU378" s="85"/>
      <c r="AV378" s="111"/>
      <c r="AW378" s="112">
        <v>0</v>
      </c>
      <c r="AX378" s="87"/>
      <c r="AY378" s="85"/>
      <c r="AZ378" s="267">
        <f t="shared" si="22"/>
        <v>0</v>
      </c>
      <c r="BA378" s="88">
        <f t="shared" si="19"/>
        <v>0</v>
      </c>
      <c r="BC378">
        <f>IF($A378&lt;&gt;"",COUNTIF($BD$3:$BD378,$BD378),0)</f>
        <v>0</v>
      </c>
      <c r="BD378" t="str">
        <f>IF($A378&lt;&gt;"",VLOOKUP(TRUNC(MID($A378,1,2),0),Plano_Contas!$H$3:$J$103,2,TRUE),"")</f>
        <v/>
      </c>
      <c r="BE378" s="201" t="str">
        <f t="shared" si="20"/>
        <v/>
      </c>
      <c r="BF378" t="str">
        <f ca="1">IF($BT378&lt;&gt;"",SUMIF($BD$3:$BD$1004,"="&amp;$BD378,INDIRECT(ADDRESS(3,BF$2,1,1)):INDIRECT(ADDRESS(1004,BF$2,1,1))),"")</f>
        <v/>
      </c>
      <c r="BG378" t="str">
        <f ca="1">IF($BT378&lt;&gt;"",SUMIF($BD$3:$BD$1004,"="&amp;$BD378,INDIRECT(ADDRESS(3,BG$2,1,1)):INDIRECT(ADDRESS(1004,BG$2,1,1))),"")</f>
        <v/>
      </c>
      <c r="BH378" t="str">
        <f ca="1">IF($BT378&lt;&gt;"",SUMIF($BD$3:$BD$1004,"="&amp;$BD378,INDIRECT(ADDRESS(3,BH$2,1,1)):INDIRECT(ADDRESS(1004,BH$2,1,1))),"")</f>
        <v/>
      </c>
      <c r="BI378" t="str">
        <f ca="1">IF($BT378&lt;&gt;"",SUMIF($BD$3:$BD$1004,"="&amp;$BD378,INDIRECT(ADDRESS(3,BI$2,1,1)):INDIRECT(ADDRESS(1004,BI$2,1,1))),"")</f>
        <v/>
      </c>
      <c r="BJ378" t="str">
        <f ca="1">IF($BT378&lt;&gt;"",SUMIF($BD$3:$BD$1004,"="&amp;$BD378,INDIRECT(ADDRESS(3,BJ$2,1,1)):INDIRECT(ADDRESS(1004,BJ$2,1,1))),"")</f>
        <v/>
      </c>
      <c r="BK378" t="str">
        <f ca="1">IF($BT378&lt;&gt;"",SUMIF($BD$3:$BD$1004,"="&amp;$BD378,INDIRECT(ADDRESS(3,BK$2,1,1)):INDIRECT(ADDRESS(1004,BK$2,1,1))),"")</f>
        <v/>
      </c>
      <c r="BL378" t="str">
        <f ca="1">IF($BT378&lt;&gt;"",SUMIF($BD$3:$BD$1004,"="&amp;$BD378,INDIRECT(ADDRESS(3,BL$2,1,1)):INDIRECT(ADDRESS(1004,BL$2,1,1))),"")</f>
        <v/>
      </c>
      <c r="BM378" t="str">
        <f ca="1">IF($BT378&lt;&gt;"",SUMIF($BD$3:$BD$1004,"="&amp;$BD378,INDIRECT(ADDRESS(3,BM$2,1,1)):INDIRECT(ADDRESS(1004,BM$2,1,1))),"")</f>
        <v/>
      </c>
      <c r="BN378" t="str">
        <f ca="1">IF($BT378&lt;&gt;"",SUMIF($BD$3:$BD$1004,"="&amp;$BD378,INDIRECT(ADDRESS(3,BN$2,1,1)):INDIRECT(ADDRESS(1004,BN$2,1,1))),"")</f>
        <v/>
      </c>
      <c r="BO378" t="str">
        <f ca="1">IF($BT378&lt;&gt;"",SUMIF($BD$3:$BD$1004,"="&amp;$BD378,INDIRECT(ADDRESS(3,BO$2,1,1)):INDIRECT(ADDRESS(1004,BO$2,1,1))),"")</f>
        <v/>
      </c>
      <c r="BP378" t="str">
        <f ca="1">IF($BT378&lt;&gt;"",SUMIF($BD$3:$BD$1004,"="&amp;$BD378,INDIRECT(ADDRESS(3,BP$2,1,1)):INDIRECT(ADDRESS(1004,BP$2,1,1))),"")</f>
        <v/>
      </c>
      <c r="BQ378" t="str">
        <f ca="1">IF($BT378&lt;&gt;"",SUMIF($BD$3:$BD$1004,"="&amp;$BD378,INDIRECT(ADDRESS(3,BQ$2,1,1)):INDIRECT(ADDRESS(1004,BQ$2,1,1))),"")</f>
        <v/>
      </c>
      <c r="BR378" t="str">
        <f ca="1">IF($BT378&lt;&gt;"",SUMIF($BD$3:$BD$1004,"="&amp;$BD378,INDIRECT(ADDRESS(3,BR$2,1,1)):INDIRECT(ADDRESS(1004,BR$2,1,1))),"")</f>
        <v/>
      </c>
      <c r="BS378" t="str">
        <f>IF($A378&lt;&gt;"",VLOOKUP(TRUNC(MID($A378,1,2),0),Plano_Contas!$H$3:$J$103,3,TRUE),"")</f>
        <v/>
      </c>
      <c r="BT378" t="str">
        <f t="shared" si="21"/>
        <v/>
      </c>
      <c r="BV378">
        <f>Empresas!C378</f>
        <v>0</v>
      </c>
    </row>
    <row r="379" spans="1:74" ht="13.5" hidden="1" thickBot="1" x14ac:dyDescent="0.25">
      <c r="A379" s="89"/>
      <c r="B379" s="52" t="str">
        <f>IF($A379&lt;&gt;"",VLOOKUP(""&amp;$A379,Plano_Contas!$A$3:$F$1003,6,0),"")</f>
        <v/>
      </c>
      <c r="C379" s="91"/>
      <c r="D379" s="111"/>
      <c r="E379" s="112">
        <v>0</v>
      </c>
      <c r="F379" s="87"/>
      <c r="G379" s="85"/>
      <c r="H379" s="111"/>
      <c r="I379" s="112">
        <v>0</v>
      </c>
      <c r="J379" s="87"/>
      <c r="K379" s="85"/>
      <c r="L379" s="111"/>
      <c r="M379" s="112">
        <v>0</v>
      </c>
      <c r="N379" s="87"/>
      <c r="O379" s="85"/>
      <c r="P379" s="111"/>
      <c r="Q379" s="112">
        <v>0</v>
      </c>
      <c r="R379" s="87"/>
      <c r="S379" s="85"/>
      <c r="T379" s="111"/>
      <c r="U379" s="112">
        <v>0</v>
      </c>
      <c r="V379" s="87"/>
      <c r="W379" s="85"/>
      <c r="X379" s="111"/>
      <c r="Y379" s="112">
        <v>0</v>
      </c>
      <c r="Z379" s="87"/>
      <c r="AA379" s="85"/>
      <c r="AB379" s="111"/>
      <c r="AC379" s="112">
        <v>0</v>
      </c>
      <c r="AD379" s="87"/>
      <c r="AE379" s="85"/>
      <c r="AF379" s="111"/>
      <c r="AG379" s="112">
        <v>0</v>
      </c>
      <c r="AH379" s="87"/>
      <c r="AI379" s="85"/>
      <c r="AJ379" s="111"/>
      <c r="AK379" s="112">
        <v>0</v>
      </c>
      <c r="AL379" s="87"/>
      <c r="AM379" s="85"/>
      <c r="AN379" s="111"/>
      <c r="AO379" s="112">
        <v>0</v>
      </c>
      <c r="AP379" s="87"/>
      <c r="AQ379" s="85"/>
      <c r="AR379" s="111"/>
      <c r="AS379" s="112">
        <v>0</v>
      </c>
      <c r="AT379" s="87"/>
      <c r="AU379" s="85"/>
      <c r="AV379" s="111"/>
      <c r="AW379" s="112">
        <v>0</v>
      </c>
      <c r="AX379" s="87"/>
      <c r="AY379" s="85"/>
      <c r="AZ379" s="267">
        <f t="shared" si="22"/>
        <v>0</v>
      </c>
      <c r="BA379" s="88">
        <f t="shared" si="19"/>
        <v>0</v>
      </c>
      <c r="BC379">
        <f>IF($A379&lt;&gt;"",COUNTIF($BD$3:$BD379,$BD379),0)</f>
        <v>0</v>
      </c>
      <c r="BD379" t="str">
        <f>IF($A379&lt;&gt;"",VLOOKUP(TRUNC(MID($A379,1,2),0),Plano_Contas!$H$3:$J$103,2,TRUE),"")</f>
        <v/>
      </c>
      <c r="BE379" s="201" t="str">
        <f t="shared" si="20"/>
        <v/>
      </c>
      <c r="BF379" t="str">
        <f ca="1">IF($BT379&lt;&gt;"",SUMIF($BD$3:$BD$1004,"="&amp;$BD379,INDIRECT(ADDRESS(3,BF$2,1,1)):INDIRECT(ADDRESS(1004,BF$2,1,1))),"")</f>
        <v/>
      </c>
      <c r="BG379" t="str">
        <f ca="1">IF($BT379&lt;&gt;"",SUMIF($BD$3:$BD$1004,"="&amp;$BD379,INDIRECT(ADDRESS(3,BG$2,1,1)):INDIRECT(ADDRESS(1004,BG$2,1,1))),"")</f>
        <v/>
      </c>
      <c r="BH379" t="str">
        <f ca="1">IF($BT379&lt;&gt;"",SUMIF($BD$3:$BD$1004,"="&amp;$BD379,INDIRECT(ADDRESS(3,BH$2,1,1)):INDIRECT(ADDRESS(1004,BH$2,1,1))),"")</f>
        <v/>
      </c>
      <c r="BI379" t="str">
        <f ca="1">IF($BT379&lt;&gt;"",SUMIF($BD$3:$BD$1004,"="&amp;$BD379,INDIRECT(ADDRESS(3,BI$2,1,1)):INDIRECT(ADDRESS(1004,BI$2,1,1))),"")</f>
        <v/>
      </c>
      <c r="BJ379" t="str">
        <f ca="1">IF($BT379&lt;&gt;"",SUMIF($BD$3:$BD$1004,"="&amp;$BD379,INDIRECT(ADDRESS(3,BJ$2,1,1)):INDIRECT(ADDRESS(1004,BJ$2,1,1))),"")</f>
        <v/>
      </c>
      <c r="BK379" t="str">
        <f ca="1">IF($BT379&lt;&gt;"",SUMIF($BD$3:$BD$1004,"="&amp;$BD379,INDIRECT(ADDRESS(3,BK$2,1,1)):INDIRECT(ADDRESS(1004,BK$2,1,1))),"")</f>
        <v/>
      </c>
      <c r="BL379" t="str">
        <f ca="1">IF($BT379&lt;&gt;"",SUMIF($BD$3:$BD$1004,"="&amp;$BD379,INDIRECT(ADDRESS(3,BL$2,1,1)):INDIRECT(ADDRESS(1004,BL$2,1,1))),"")</f>
        <v/>
      </c>
      <c r="BM379" t="str">
        <f ca="1">IF($BT379&lt;&gt;"",SUMIF($BD$3:$BD$1004,"="&amp;$BD379,INDIRECT(ADDRESS(3,BM$2,1,1)):INDIRECT(ADDRESS(1004,BM$2,1,1))),"")</f>
        <v/>
      </c>
      <c r="BN379" t="str">
        <f ca="1">IF($BT379&lt;&gt;"",SUMIF($BD$3:$BD$1004,"="&amp;$BD379,INDIRECT(ADDRESS(3,BN$2,1,1)):INDIRECT(ADDRESS(1004,BN$2,1,1))),"")</f>
        <v/>
      </c>
      <c r="BO379" t="str">
        <f ca="1">IF($BT379&lt;&gt;"",SUMIF($BD$3:$BD$1004,"="&amp;$BD379,INDIRECT(ADDRESS(3,BO$2,1,1)):INDIRECT(ADDRESS(1004,BO$2,1,1))),"")</f>
        <v/>
      </c>
      <c r="BP379" t="str">
        <f ca="1">IF($BT379&lt;&gt;"",SUMIF($BD$3:$BD$1004,"="&amp;$BD379,INDIRECT(ADDRESS(3,BP$2,1,1)):INDIRECT(ADDRESS(1004,BP$2,1,1))),"")</f>
        <v/>
      </c>
      <c r="BQ379" t="str">
        <f ca="1">IF($BT379&lt;&gt;"",SUMIF($BD$3:$BD$1004,"="&amp;$BD379,INDIRECT(ADDRESS(3,BQ$2,1,1)):INDIRECT(ADDRESS(1004,BQ$2,1,1))),"")</f>
        <v/>
      </c>
      <c r="BR379" t="str">
        <f ca="1">IF($BT379&lt;&gt;"",SUMIF($BD$3:$BD$1004,"="&amp;$BD379,INDIRECT(ADDRESS(3,BR$2,1,1)):INDIRECT(ADDRESS(1004,BR$2,1,1))),"")</f>
        <v/>
      </c>
      <c r="BS379" t="str">
        <f>IF($A379&lt;&gt;"",VLOOKUP(TRUNC(MID($A379,1,2),0),Plano_Contas!$H$3:$J$103,3,TRUE),"")</f>
        <v/>
      </c>
      <c r="BT379" t="str">
        <f t="shared" si="21"/>
        <v/>
      </c>
      <c r="BV379">
        <f>Empresas!C379</f>
        <v>0</v>
      </c>
    </row>
    <row r="380" spans="1:74" ht="13.5" hidden="1" thickBot="1" x14ac:dyDescent="0.25">
      <c r="A380" s="89"/>
      <c r="B380" s="52" t="str">
        <f>IF($A380&lt;&gt;"",VLOOKUP(""&amp;$A380,Plano_Contas!$A$3:$F$1003,6,0),"")</f>
        <v/>
      </c>
      <c r="C380" s="91"/>
      <c r="D380" s="111"/>
      <c r="E380" s="112">
        <v>0</v>
      </c>
      <c r="F380" s="87"/>
      <c r="G380" s="85"/>
      <c r="H380" s="111"/>
      <c r="I380" s="112">
        <v>0</v>
      </c>
      <c r="J380" s="87"/>
      <c r="K380" s="85"/>
      <c r="L380" s="111"/>
      <c r="M380" s="112">
        <v>0</v>
      </c>
      <c r="N380" s="87"/>
      <c r="O380" s="85"/>
      <c r="P380" s="111"/>
      <c r="Q380" s="112">
        <v>0</v>
      </c>
      <c r="R380" s="87"/>
      <c r="S380" s="85"/>
      <c r="T380" s="111"/>
      <c r="U380" s="112">
        <v>0</v>
      </c>
      <c r="V380" s="87"/>
      <c r="W380" s="85"/>
      <c r="X380" s="111"/>
      <c r="Y380" s="112">
        <v>0</v>
      </c>
      <c r="Z380" s="87"/>
      <c r="AA380" s="85"/>
      <c r="AB380" s="111"/>
      <c r="AC380" s="112">
        <v>0</v>
      </c>
      <c r="AD380" s="87"/>
      <c r="AE380" s="85"/>
      <c r="AF380" s="111"/>
      <c r="AG380" s="112">
        <v>0</v>
      </c>
      <c r="AH380" s="87"/>
      <c r="AI380" s="85"/>
      <c r="AJ380" s="111"/>
      <c r="AK380" s="112">
        <v>0</v>
      </c>
      <c r="AL380" s="87"/>
      <c r="AM380" s="85"/>
      <c r="AN380" s="111"/>
      <c r="AO380" s="112">
        <v>0</v>
      </c>
      <c r="AP380" s="87"/>
      <c r="AQ380" s="85"/>
      <c r="AR380" s="111"/>
      <c r="AS380" s="112">
        <v>0</v>
      </c>
      <c r="AT380" s="87"/>
      <c r="AU380" s="85"/>
      <c r="AV380" s="111"/>
      <c r="AW380" s="112">
        <v>0</v>
      </c>
      <c r="AX380" s="87"/>
      <c r="AY380" s="85"/>
      <c r="AZ380" s="267">
        <f t="shared" si="22"/>
        <v>0</v>
      </c>
      <c r="BA380" s="88">
        <f t="shared" si="19"/>
        <v>0</v>
      </c>
      <c r="BC380">
        <f>IF($A380&lt;&gt;"",COUNTIF($BD$3:$BD380,$BD380),0)</f>
        <v>0</v>
      </c>
      <c r="BD380" t="str">
        <f>IF($A380&lt;&gt;"",VLOOKUP(TRUNC(MID($A380,1,2),0),Plano_Contas!$H$3:$J$103,2,TRUE),"")</f>
        <v/>
      </c>
      <c r="BE380" s="201" t="str">
        <f t="shared" si="20"/>
        <v/>
      </c>
      <c r="BF380" t="str">
        <f ca="1">IF($BT380&lt;&gt;"",SUMIF($BD$3:$BD$1004,"="&amp;$BD380,INDIRECT(ADDRESS(3,BF$2,1,1)):INDIRECT(ADDRESS(1004,BF$2,1,1))),"")</f>
        <v/>
      </c>
      <c r="BG380" t="str">
        <f ca="1">IF($BT380&lt;&gt;"",SUMIF($BD$3:$BD$1004,"="&amp;$BD380,INDIRECT(ADDRESS(3,BG$2,1,1)):INDIRECT(ADDRESS(1004,BG$2,1,1))),"")</f>
        <v/>
      </c>
      <c r="BH380" t="str">
        <f ca="1">IF($BT380&lt;&gt;"",SUMIF($BD$3:$BD$1004,"="&amp;$BD380,INDIRECT(ADDRESS(3,BH$2,1,1)):INDIRECT(ADDRESS(1004,BH$2,1,1))),"")</f>
        <v/>
      </c>
      <c r="BI380" t="str">
        <f ca="1">IF($BT380&lt;&gt;"",SUMIF($BD$3:$BD$1004,"="&amp;$BD380,INDIRECT(ADDRESS(3,BI$2,1,1)):INDIRECT(ADDRESS(1004,BI$2,1,1))),"")</f>
        <v/>
      </c>
      <c r="BJ380" t="str">
        <f ca="1">IF($BT380&lt;&gt;"",SUMIF($BD$3:$BD$1004,"="&amp;$BD380,INDIRECT(ADDRESS(3,BJ$2,1,1)):INDIRECT(ADDRESS(1004,BJ$2,1,1))),"")</f>
        <v/>
      </c>
      <c r="BK380" t="str">
        <f ca="1">IF($BT380&lt;&gt;"",SUMIF($BD$3:$BD$1004,"="&amp;$BD380,INDIRECT(ADDRESS(3,BK$2,1,1)):INDIRECT(ADDRESS(1004,BK$2,1,1))),"")</f>
        <v/>
      </c>
      <c r="BL380" t="str">
        <f ca="1">IF($BT380&lt;&gt;"",SUMIF($BD$3:$BD$1004,"="&amp;$BD380,INDIRECT(ADDRESS(3,BL$2,1,1)):INDIRECT(ADDRESS(1004,BL$2,1,1))),"")</f>
        <v/>
      </c>
      <c r="BM380" t="str">
        <f ca="1">IF($BT380&lt;&gt;"",SUMIF($BD$3:$BD$1004,"="&amp;$BD380,INDIRECT(ADDRESS(3,BM$2,1,1)):INDIRECT(ADDRESS(1004,BM$2,1,1))),"")</f>
        <v/>
      </c>
      <c r="BN380" t="str">
        <f ca="1">IF($BT380&lt;&gt;"",SUMIF($BD$3:$BD$1004,"="&amp;$BD380,INDIRECT(ADDRESS(3,BN$2,1,1)):INDIRECT(ADDRESS(1004,BN$2,1,1))),"")</f>
        <v/>
      </c>
      <c r="BO380" t="str">
        <f ca="1">IF($BT380&lt;&gt;"",SUMIF($BD$3:$BD$1004,"="&amp;$BD380,INDIRECT(ADDRESS(3,BO$2,1,1)):INDIRECT(ADDRESS(1004,BO$2,1,1))),"")</f>
        <v/>
      </c>
      <c r="BP380" t="str">
        <f ca="1">IF($BT380&lt;&gt;"",SUMIF($BD$3:$BD$1004,"="&amp;$BD380,INDIRECT(ADDRESS(3,BP$2,1,1)):INDIRECT(ADDRESS(1004,BP$2,1,1))),"")</f>
        <v/>
      </c>
      <c r="BQ380" t="str">
        <f ca="1">IF($BT380&lt;&gt;"",SUMIF($BD$3:$BD$1004,"="&amp;$BD380,INDIRECT(ADDRESS(3,BQ$2,1,1)):INDIRECT(ADDRESS(1004,BQ$2,1,1))),"")</f>
        <v/>
      </c>
      <c r="BR380" t="str">
        <f ca="1">IF($BT380&lt;&gt;"",SUMIF($BD$3:$BD$1004,"="&amp;$BD380,INDIRECT(ADDRESS(3,BR$2,1,1)):INDIRECT(ADDRESS(1004,BR$2,1,1))),"")</f>
        <v/>
      </c>
      <c r="BS380" t="str">
        <f>IF($A380&lt;&gt;"",VLOOKUP(TRUNC(MID($A380,1,2),0),Plano_Contas!$H$3:$J$103,3,TRUE),"")</f>
        <v/>
      </c>
      <c r="BT380" t="str">
        <f t="shared" si="21"/>
        <v/>
      </c>
      <c r="BV380">
        <f>Empresas!C380</f>
        <v>0</v>
      </c>
    </row>
    <row r="381" spans="1:74" ht="13.5" hidden="1" thickBot="1" x14ac:dyDescent="0.25">
      <c r="A381" s="89"/>
      <c r="B381" s="52" t="str">
        <f>IF($A381&lt;&gt;"",VLOOKUP(""&amp;$A381,Plano_Contas!$A$3:$F$1003,6,0),"")</f>
        <v/>
      </c>
      <c r="C381" s="91"/>
      <c r="D381" s="111"/>
      <c r="E381" s="112">
        <v>0</v>
      </c>
      <c r="F381" s="87"/>
      <c r="G381" s="85"/>
      <c r="H381" s="111"/>
      <c r="I381" s="112">
        <v>0</v>
      </c>
      <c r="J381" s="87"/>
      <c r="K381" s="85"/>
      <c r="L381" s="111"/>
      <c r="M381" s="112">
        <v>0</v>
      </c>
      <c r="N381" s="87"/>
      <c r="O381" s="85"/>
      <c r="P381" s="111"/>
      <c r="Q381" s="112">
        <v>0</v>
      </c>
      <c r="R381" s="87"/>
      <c r="S381" s="85"/>
      <c r="T381" s="111"/>
      <c r="U381" s="112">
        <v>0</v>
      </c>
      <c r="V381" s="87"/>
      <c r="W381" s="85"/>
      <c r="X381" s="111"/>
      <c r="Y381" s="112">
        <v>0</v>
      </c>
      <c r="Z381" s="87"/>
      <c r="AA381" s="85"/>
      <c r="AB381" s="111"/>
      <c r="AC381" s="112">
        <v>0</v>
      </c>
      <c r="AD381" s="87"/>
      <c r="AE381" s="85"/>
      <c r="AF381" s="111"/>
      <c r="AG381" s="112">
        <v>0</v>
      </c>
      <c r="AH381" s="87"/>
      <c r="AI381" s="85"/>
      <c r="AJ381" s="111"/>
      <c r="AK381" s="112">
        <v>0</v>
      </c>
      <c r="AL381" s="87"/>
      <c r="AM381" s="85"/>
      <c r="AN381" s="111"/>
      <c r="AO381" s="112">
        <v>0</v>
      </c>
      <c r="AP381" s="87"/>
      <c r="AQ381" s="85"/>
      <c r="AR381" s="111"/>
      <c r="AS381" s="112">
        <v>0</v>
      </c>
      <c r="AT381" s="87"/>
      <c r="AU381" s="85"/>
      <c r="AV381" s="111"/>
      <c r="AW381" s="112">
        <v>0</v>
      </c>
      <c r="AX381" s="87"/>
      <c r="AY381" s="85"/>
      <c r="AZ381" s="267">
        <f t="shared" si="22"/>
        <v>0</v>
      </c>
      <c r="BA381" s="88">
        <f t="shared" si="19"/>
        <v>0</v>
      </c>
      <c r="BC381">
        <f>IF($A381&lt;&gt;"",COUNTIF($BD$3:$BD381,$BD381),0)</f>
        <v>0</v>
      </c>
      <c r="BD381" t="str">
        <f>IF($A381&lt;&gt;"",VLOOKUP(TRUNC(MID($A381,1,2),0),Plano_Contas!$H$3:$J$103,2,TRUE),"")</f>
        <v/>
      </c>
      <c r="BE381" s="201" t="str">
        <f t="shared" si="20"/>
        <v/>
      </c>
      <c r="BF381" t="str">
        <f ca="1">IF($BT381&lt;&gt;"",SUMIF($BD$3:$BD$1004,"="&amp;$BD381,INDIRECT(ADDRESS(3,BF$2,1,1)):INDIRECT(ADDRESS(1004,BF$2,1,1))),"")</f>
        <v/>
      </c>
      <c r="BG381" t="str">
        <f ca="1">IF($BT381&lt;&gt;"",SUMIF($BD$3:$BD$1004,"="&amp;$BD381,INDIRECT(ADDRESS(3,BG$2,1,1)):INDIRECT(ADDRESS(1004,BG$2,1,1))),"")</f>
        <v/>
      </c>
      <c r="BH381" t="str">
        <f ca="1">IF($BT381&lt;&gt;"",SUMIF($BD$3:$BD$1004,"="&amp;$BD381,INDIRECT(ADDRESS(3,BH$2,1,1)):INDIRECT(ADDRESS(1004,BH$2,1,1))),"")</f>
        <v/>
      </c>
      <c r="BI381" t="str">
        <f ca="1">IF($BT381&lt;&gt;"",SUMIF($BD$3:$BD$1004,"="&amp;$BD381,INDIRECT(ADDRESS(3,BI$2,1,1)):INDIRECT(ADDRESS(1004,BI$2,1,1))),"")</f>
        <v/>
      </c>
      <c r="BJ381" t="str">
        <f ca="1">IF($BT381&lt;&gt;"",SUMIF($BD$3:$BD$1004,"="&amp;$BD381,INDIRECT(ADDRESS(3,BJ$2,1,1)):INDIRECT(ADDRESS(1004,BJ$2,1,1))),"")</f>
        <v/>
      </c>
      <c r="BK381" t="str">
        <f ca="1">IF($BT381&lt;&gt;"",SUMIF($BD$3:$BD$1004,"="&amp;$BD381,INDIRECT(ADDRESS(3,BK$2,1,1)):INDIRECT(ADDRESS(1004,BK$2,1,1))),"")</f>
        <v/>
      </c>
      <c r="BL381" t="str">
        <f ca="1">IF($BT381&lt;&gt;"",SUMIF($BD$3:$BD$1004,"="&amp;$BD381,INDIRECT(ADDRESS(3,BL$2,1,1)):INDIRECT(ADDRESS(1004,BL$2,1,1))),"")</f>
        <v/>
      </c>
      <c r="BM381" t="str">
        <f ca="1">IF($BT381&lt;&gt;"",SUMIF($BD$3:$BD$1004,"="&amp;$BD381,INDIRECT(ADDRESS(3,BM$2,1,1)):INDIRECT(ADDRESS(1004,BM$2,1,1))),"")</f>
        <v/>
      </c>
      <c r="BN381" t="str">
        <f ca="1">IF($BT381&lt;&gt;"",SUMIF($BD$3:$BD$1004,"="&amp;$BD381,INDIRECT(ADDRESS(3,BN$2,1,1)):INDIRECT(ADDRESS(1004,BN$2,1,1))),"")</f>
        <v/>
      </c>
      <c r="BO381" t="str">
        <f ca="1">IF($BT381&lt;&gt;"",SUMIF($BD$3:$BD$1004,"="&amp;$BD381,INDIRECT(ADDRESS(3,BO$2,1,1)):INDIRECT(ADDRESS(1004,BO$2,1,1))),"")</f>
        <v/>
      </c>
      <c r="BP381" t="str">
        <f ca="1">IF($BT381&lt;&gt;"",SUMIF($BD$3:$BD$1004,"="&amp;$BD381,INDIRECT(ADDRESS(3,BP$2,1,1)):INDIRECT(ADDRESS(1004,BP$2,1,1))),"")</f>
        <v/>
      </c>
      <c r="BQ381" t="str">
        <f ca="1">IF($BT381&lt;&gt;"",SUMIF($BD$3:$BD$1004,"="&amp;$BD381,INDIRECT(ADDRESS(3,BQ$2,1,1)):INDIRECT(ADDRESS(1004,BQ$2,1,1))),"")</f>
        <v/>
      </c>
      <c r="BR381" t="str">
        <f ca="1">IF($BT381&lt;&gt;"",SUMIF($BD$3:$BD$1004,"="&amp;$BD381,INDIRECT(ADDRESS(3,BR$2,1,1)):INDIRECT(ADDRESS(1004,BR$2,1,1))),"")</f>
        <v/>
      </c>
      <c r="BS381" t="str">
        <f>IF($A381&lt;&gt;"",VLOOKUP(TRUNC(MID($A381,1,2),0),Plano_Contas!$H$3:$J$103,3,TRUE),"")</f>
        <v/>
      </c>
      <c r="BT381" t="str">
        <f t="shared" si="21"/>
        <v/>
      </c>
      <c r="BV381">
        <f>Empresas!C381</f>
        <v>0</v>
      </c>
    </row>
    <row r="382" spans="1:74" ht="13.5" hidden="1" thickBot="1" x14ac:dyDescent="0.25">
      <c r="A382" s="89"/>
      <c r="B382" s="52" t="str">
        <f>IF($A382&lt;&gt;"",VLOOKUP(""&amp;$A382,Plano_Contas!$A$3:$F$1003,6,0),"")</f>
        <v/>
      </c>
      <c r="C382" s="91"/>
      <c r="D382" s="111"/>
      <c r="E382" s="112">
        <v>0</v>
      </c>
      <c r="F382" s="87"/>
      <c r="G382" s="85"/>
      <c r="H382" s="111"/>
      <c r="I382" s="112">
        <v>0</v>
      </c>
      <c r="J382" s="87"/>
      <c r="K382" s="85"/>
      <c r="L382" s="111"/>
      <c r="M382" s="112">
        <v>0</v>
      </c>
      <c r="N382" s="87"/>
      <c r="O382" s="85"/>
      <c r="P382" s="111"/>
      <c r="Q382" s="112">
        <v>0</v>
      </c>
      <c r="R382" s="87"/>
      <c r="S382" s="85"/>
      <c r="T382" s="111"/>
      <c r="U382" s="112">
        <v>0</v>
      </c>
      <c r="V382" s="87"/>
      <c r="W382" s="85"/>
      <c r="X382" s="111"/>
      <c r="Y382" s="112">
        <v>0</v>
      </c>
      <c r="Z382" s="87"/>
      <c r="AA382" s="85"/>
      <c r="AB382" s="111"/>
      <c r="AC382" s="112">
        <v>0</v>
      </c>
      <c r="AD382" s="87"/>
      <c r="AE382" s="85"/>
      <c r="AF382" s="111"/>
      <c r="AG382" s="112">
        <v>0</v>
      </c>
      <c r="AH382" s="87"/>
      <c r="AI382" s="85"/>
      <c r="AJ382" s="111"/>
      <c r="AK382" s="112">
        <v>0</v>
      </c>
      <c r="AL382" s="87"/>
      <c r="AM382" s="85"/>
      <c r="AN382" s="111"/>
      <c r="AO382" s="112">
        <v>0</v>
      </c>
      <c r="AP382" s="87"/>
      <c r="AQ382" s="85"/>
      <c r="AR382" s="111"/>
      <c r="AS382" s="112">
        <v>0</v>
      </c>
      <c r="AT382" s="87"/>
      <c r="AU382" s="85"/>
      <c r="AV382" s="111"/>
      <c r="AW382" s="112">
        <v>0</v>
      </c>
      <c r="AX382" s="87"/>
      <c r="AY382" s="85"/>
      <c r="AZ382" s="267">
        <f t="shared" si="22"/>
        <v>0</v>
      </c>
      <c r="BA382" s="88">
        <f t="shared" si="19"/>
        <v>0</v>
      </c>
      <c r="BC382">
        <f>IF($A382&lt;&gt;"",COUNTIF($BD$3:$BD382,$BD382),0)</f>
        <v>0</v>
      </c>
      <c r="BD382" t="str">
        <f>IF($A382&lt;&gt;"",VLOOKUP(TRUNC(MID($A382,1,2),0),Plano_Contas!$H$3:$J$103,2,TRUE),"")</f>
        <v/>
      </c>
      <c r="BE382" s="201" t="str">
        <f t="shared" si="20"/>
        <v/>
      </c>
      <c r="BF382" t="str">
        <f ca="1">IF($BT382&lt;&gt;"",SUMIF($BD$3:$BD$1004,"="&amp;$BD382,INDIRECT(ADDRESS(3,BF$2,1,1)):INDIRECT(ADDRESS(1004,BF$2,1,1))),"")</f>
        <v/>
      </c>
      <c r="BG382" t="str">
        <f ca="1">IF($BT382&lt;&gt;"",SUMIF($BD$3:$BD$1004,"="&amp;$BD382,INDIRECT(ADDRESS(3,BG$2,1,1)):INDIRECT(ADDRESS(1004,BG$2,1,1))),"")</f>
        <v/>
      </c>
      <c r="BH382" t="str">
        <f ca="1">IF($BT382&lt;&gt;"",SUMIF($BD$3:$BD$1004,"="&amp;$BD382,INDIRECT(ADDRESS(3,BH$2,1,1)):INDIRECT(ADDRESS(1004,BH$2,1,1))),"")</f>
        <v/>
      </c>
      <c r="BI382" t="str">
        <f ca="1">IF($BT382&lt;&gt;"",SUMIF($BD$3:$BD$1004,"="&amp;$BD382,INDIRECT(ADDRESS(3,BI$2,1,1)):INDIRECT(ADDRESS(1004,BI$2,1,1))),"")</f>
        <v/>
      </c>
      <c r="BJ382" t="str">
        <f ca="1">IF($BT382&lt;&gt;"",SUMIF($BD$3:$BD$1004,"="&amp;$BD382,INDIRECT(ADDRESS(3,BJ$2,1,1)):INDIRECT(ADDRESS(1004,BJ$2,1,1))),"")</f>
        <v/>
      </c>
      <c r="BK382" t="str">
        <f ca="1">IF($BT382&lt;&gt;"",SUMIF($BD$3:$BD$1004,"="&amp;$BD382,INDIRECT(ADDRESS(3,BK$2,1,1)):INDIRECT(ADDRESS(1004,BK$2,1,1))),"")</f>
        <v/>
      </c>
      <c r="BL382" t="str">
        <f ca="1">IF($BT382&lt;&gt;"",SUMIF($BD$3:$BD$1004,"="&amp;$BD382,INDIRECT(ADDRESS(3,BL$2,1,1)):INDIRECT(ADDRESS(1004,BL$2,1,1))),"")</f>
        <v/>
      </c>
      <c r="BM382" t="str">
        <f ca="1">IF($BT382&lt;&gt;"",SUMIF($BD$3:$BD$1004,"="&amp;$BD382,INDIRECT(ADDRESS(3,BM$2,1,1)):INDIRECT(ADDRESS(1004,BM$2,1,1))),"")</f>
        <v/>
      </c>
      <c r="BN382" t="str">
        <f ca="1">IF($BT382&lt;&gt;"",SUMIF($BD$3:$BD$1004,"="&amp;$BD382,INDIRECT(ADDRESS(3,BN$2,1,1)):INDIRECT(ADDRESS(1004,BN$2,1,1))),"")</f>
        <v/>
      </c>
      <c r="BO382" t="str">
        <f ca="1">IF($BT382&lt;&gt;"",SUMIF($BD$3:$BD$1004,"="&amp;$BD382,INDIRECT(ADDRESS(3,BO$2,1,1)):INDIRECT(ADDRESS(1004,BO$2,1,1))),"")</f>
        <v/>
      </c>
      <c r="BP382" t="str">
        <f ca="1">IF($BT382&lt;&gt;"",SUMIF($BD$3:$BD$1004,"="&amp;$BD382,INDIRECT(ADDRESS(3,BP$2,1,1)):INDIRECT(ADDRESS(1004,BP$2,1,1))),"")</f>
        <v/>
      </c>
      <c r="BQ382" t="str">
        <f ca="1">IF($BT382&lt;&gt;"",SUMIF($BD$3:$BD$1004,"="&amp;$BD382,INDIRECT(ADDRESS(3,BQ$2,1,1)):INDIRECT(ADDRESS(1004,BQ$2,1,1))),"")</f>
        <v/>
      </c>
      <c r="BR382" t="str">
        <f ca="1">IF($BT382&lt;&gt;"",SUMIF($BD$3:$BD$1004,"="&amp;$BD382,INDIRECT(ADDRESS(3,BR$2,1,1)):INDIRECT(ADDRESS(1004,BR$2,1,1))),"")</f>
        <v/>
      </c>
      <c r="BS382" t="str">
        <f>IF($A382&lt;&gt;"",VLOOKUP(TRUNC(MID($A382,1,2),0),Plano_Contas!$H$3:$J$103,3,TRUE),"")</f>
        <v/>
      </c>
      <c r="BT382" t="str">
        <f t="shared" si="21"/>
        <v/>
      </c>
      <c r="BV382">
        <f>Empresas!C382</f>
        <v>0</v>
      </c>
    </row>
    <row r="383" spans="1:74" ht="13.5" hidden="1" thickBot="1" x14ac:dyDescent="0.25">
      <c r="A383" s="89"/>
      <c r="B383" s="52" t="str">
        <f>IF($A383&lt;&gt;"",VLOOKUP(""&amp;$A383,Plano_Contas!$A$3:$F$1003,6,0),"")</f>
        <v/>
      </c>
      <c r="C383" s="91"/>
      <c r="D383" s="111"/>
      <c r="E383" s="112">
        <v>0</v>
      </c>
      <c r="F383" s="87"/>
      <c r="G383" s="85"/>
      <c r="H383" s="111"/>
      <c r="I383" s="112">
        <v>0</v>
      </c>
      <c r="J383" s="87"/>
      <c r="K383" s="85"/>
      <c r="L383" s="111"/>
      <c r="M383" s="112">
        <v>0</v>
      </c>
      <c r="N383" s="87"/>
      <c r="O383" s="85"/>
      <c r="P383" s="111"/>
      <c r="Q383" s="112">
        <v>0</v>
      </c>
      <c r="R383" s="87"/>
      <c r="S383" s="85"/>
      <c r="T383" s="111"/>
      <c r="U383" s="112">
        <v>0</v>
      </c>
      <c r="V383" s="87"/>
      <c r="W383" s="85"/>
      <c r="X383" s="111"/>
      <c r="Y383" s="112">
        <v>0</v>
      </c>
      <c r="Z383" s="87"/>
      <c r="AA383" s="85"/>
      <c r="AB383" s="111"/>
      <c r="AC383" s="112">
        <v>0</v>
      </c>
      <c r="AD383" s="87"/>
      <c r="AE383" s="85"/>
      <c r="AF383" s="111"/>
      <c r="AG383" s="112">
        <v>0</v>
      </c>
      <c r="AH383" s="87"/>
      <c r="AI383" s="85"/>
      <c r="AJ383" s="111"/>
      <c r="AK383" s="112">
        <v>0</v>
      </c>
      <c r="AL383" s="87"/>
      <c r="AM383" s="85"/>
      <c r="AN383" s="111"/>
      <c r="AO383" s="112">
        <v>0</v>
      </c>
      <c r="AP383" s="87"/>
      <c r="AQ383" s="85"/>
      <c r="AR383" s="111"/>
      <c r="AS383" s="112">
        <v>0</v>
      </c>
      <c r="AT383" s="87"/>
      <c r="AU383" s="85"/>
      <c r="AV383" s="111"/>
      <c r="AW383" s="112">
        <v>0</v>
      </c>
      <c r="AX383" s="87"/>
      <c r="AY383" s="85"/>
      <c r="AZ383" s="267">
        <f t="shared" si="22"/>
        <v>0</v>
      </c>
      <c r="BA383" s="88">
        <f t="shared" si="19"/>
        <v>0</v>
      </c>
      <c r="BC383">
        <f>IF($A383&lt;&gt;"",COUNTIF($BD$3:$BD383,$BD383),0)</f>
        <v>0</v>
      </c>
      <c r="BD383" t="str">
        <f>IF($A383&lt;&gt;"",VLOOKUP(TRUNC(MID($A383,1,2),0),Plano_Contas!$H$3:$J$103,2,TRUE),"")</f>
        <v/>
      </c>
      <c r="BE383" s="201" t="str">
        <f t="shared" si="20"/>
        <v/>
      </c>
      <c r="BF383" t="str">
        <f ca="1">IF($BT383&lt;&gt;"",SUMIF($BD$3:$BD$1004,"="&amp;$BD383,INDIRECT(ADDRESS(3,BF$2,1,1)):INDIRECT(ADDRESS(1004,BF$2,1,1))),"")</f>
        <v/>
      </c>
      <c r="BG383" t="str">
        <f ca="1">IF($BT383&lt;&gt;"",SUMIF($BD$3:$BD$1004,"="&amp;$BD383,INDIRECT(ADDRESS(3,BG$2,1,1)):INDIRECT(ADDRESS(1004,BG$2,1,1))),"")</f>
        <v/>
      </c>
      <c r="BH383" t="str">
        <f ca="1">IF($BT383&lt;&gt;"",SUMIF($BD$3:$BD$1004,"="&amp;$BD383,INDIRECT(ADDRESS(3,BH$2,1,1)):INDIRECT(ADDRESS(1004,BH$2,1,1))),"")</f>
        <v/>
      </c>
      <c r="BI383" t="str">
        <f ca="1">IF($BT383&lt;&gt;"",SUMIF($BD$3:$BD$1004,"="&amp;$BD383,INDIRECT(ADDRESS(3,BI$2,1,1)):INDIRECT(ADDRESS(1004,BI$2,1,1))),"")</f>
        <v/>
      </c>
      <c r="BJ383" t="str">
        <f ca="1">IF($BT383&lt;&gt;"",SUMIF($BD$3:$BD$1004,"="&amp;$BD383,INDIRECT(ADDRESS(3,BJ$2,1,1)):INDIRECT(ADDRESS(1004,BJ$2,1,1))),"")</f>
        <v/>
      </c>
      <c r="BK383" t="str">
        <f ca="1">IF($BT383&lt;&gt;"",SUMIF($BD$3:$BD$1004,"="&amp;$BD383,INDIRECT(ADDRESS(3,BK$2,1,1)):INDIRECT(ADDRESS(1004,BK$2,1,1))),"")</f>
        <v/>
      </c>
      <c r="BL383" t="str">
        <f ca="1">IF($BT383&lt;&gt;"",SUMIF($BD$3:$BD$1004,"="&amp;$BD383,INDIRECT(ADDRESS(3,BL$2,1,1)):INDIRECT(ADDRESS(1004,BL$2,1,1))),"")</f>
        <v/>
      </c>
      <c r="BM383" t="str">
        <f ca="1">IF($BT383&lt;&gt;"",SUMIF($BD$3:$BD$1004,"="&amp;$BD383,INDIRECT(ADDRESS(3,BM$2,1,1)):INDIRECT(ADDRESS(1004,BM$2,1,1))),"")</f>
        <v/>
      </c>
      <c r="BN383" t="str">
        <f ca="1">IF($BT383&lt;&gt;"",SUMIF($BD$3:$BD$1004,"="&amp;$BD383,INDIRECT(ADDRESS(3,BN$2,1,1)):INDIRECT(ADDRESS(1004,BN$2,1,1))),"")</f>
        <v/>
      </c>
      <c r="BO383" t="str">
        <f ca="1">IF($BT383&lt;&gt;"",SUMIF($BD$3:$BD$1004,"="&amp;$BD383,INDIRECT(ADDRESS(3,BO$2,1,1)):INDIRECT(ADDRESS(1004,BO$2,1,1))),"")</f>
        <v/>
      </c>
      <c r="BP383" t="str">
        <f ca="1">IF($BT383&lt;&gt;"",SUMIF($BD$3:$BD$1004,"="&amp;$BD383,INDIRECT(ADDRESS(3,BP$2,1,1)):INDIRECT(ADDRESS(1004,BP$2,1,1))),"")</f>
        <v/>
      </c>
      <c r="BQ383" t="str">
        <f ca="1">IF($BT383&lt;&gt;"",SUMIF($BD$3:$BD$1004,"="&amp;$BD383,INDIRECT(ADDRESS(3,BQ$2,1,1)):INDIRECT(ADDRESS(1004,BQ$2,1,1))),"")</f>
        <v/>
      </c>
      <c r="BR383" t="str">
        <f ca="1">IF($BT383&lt;&gt;"",SUMIF($BD$3:$BD$1004,"="&amp;$BD383,INDIRECT(ADDRESS(3,BR$2,1,1)):INDIRECT(ADDRESS(1004,BR$2,1,1))),"")</f>
        <v/>
      </c>
      <c r="BS383" t="str">
        <f>IF($A383&lt;&gt;"",VLOOKUP(TRUNC(MID($A383,1,2),0),Plano_Contas!$H$3:$J$103,3,TRUE),"")</f>
        <v/>
      </c>
      <c r="BT383" t="str">
        <f t="shared" si="21"/>
        <v/>
      </c>
      <c r="BV383">
        <f>Empresas!C383</f>
        <v>0</v>
      </c>
    </row>
    <row r="384" spans="1:74" ht="13.5" hidden="1" thickBot="1" x14ac:dyDescent="0.25">
      <c r="A384" s="89"/>
      <c r="B384" s="52" t="str">
        <f>IF($A384&lt;&gt;"",VLOOKUP(""&amp;$A384,Plano_Contas!$A$3:$F$1003,6,0),"")</f>
        <v/>
      </c>
      <c r="C384" s="91"/>
      <c r="D384" s="111"/>
      <c r="E384" s="112">
        <v>0</v>
      </c>
      <c r="F384" s="87"/>
      <c r="G384" s="85"/>
      <c r="H384" s="111"/>
      <c r="I384" s="112">
        <v>0</v>
      </c>
      <c r="J384" s="87"/>
      <c r="K384" s="85"/>
      <c r="L384" s="111"/>
      <c r="M384" s="112">
        <v>0</v>
      </c>
      <c r="N384" s="87"/>
      <c r="O384" s="85"/>
      <c r="P384" s="111"/>
      <c r="Q384" s="112">
        <v>0</v>
      </c>
      <c r="R384" s="87"/>
      <c r="S384" s="85"/>
      <c r="T384" s="111"/>
      <c r="U384" s="112">
        <v>0</v>
      </c>
      <c r="V384" s="87"/>
      <c r="W384" s="85"/>
      <c r="X384" s="111"/>
      <c r="Y384" s="112">
        <v>0</v>
      </c>
      <c r="Z384" s="87"/>
      <c r="AA384" s="85"/>
      <c r="AB384" s="111"/>
      <c r="AC384" s="112">
        <v>0</v>
      </c>
      <c r="AD384" s="87"/>
      <c r="AE384" s="85"/>
      <c r="AF384" s="111"/>
      <c r="AG384" s="112">
        <v>0</v>
      </c>
      <c r="AH384" s="87"/>
      <c r="AI384" s="85"/>
      <c r="AJ384" s="111"/>
      <c r="AK384" s="112">
        <v>0</v>
      </c>
      <c r="AL384" s="87"/>
      <c r="AM384" s="85"/>
      <c r="AN384" s="111"/>
      <c r="AO384" s="112">
        <v>0</v>
      </c>
      <c r="AP384" s="87"/>
      <c r="AQ384" s="85"/>
      <c r="AR384" s="111"/>
      <c r="AS384" s="112">
        <v>0</v>
      </c>
      <c r="AT384" s="87"/>
      <c r="AU384" s="85"/>
      <c r="AV384" s="111"/>
      <c r="AW384" s="112">
        <v>0</v>
      </c>
      <c r="AX384" s="87"/>
      <c r="AY384" s="85"/>
      <c r="AZ384" s="267">
        <f t="shared" si="22"/>
        <v>0</v>
      </c>
      <c r="BA384" s="88">
        <f t="shared" si="19"/>
        <v>0</v>
      </c>
      <c r="BC384">
        <f>IF($A384&lt;&gt;"",COUNTIF($BD$3:$BD384,$BD384),0)</f>
        <v>0</v>
      </c>
      <c r="BD384" t="str">
        <f>IF($A384&lt;&gt;"",VLOOKUP(TRUNC(MID($A384,1,2),0),Plano_Contas!$H$3:$J$103,2,TRUE),"")</f>
        <v/>
      </c>
      <c r="BE384" s="201" t="str">
        <f t="shared" si="20"/>
        <v/>
      </c>
      <c r="BF384" t="str">
        <f ca="1">IF($BT384&lt;&gt;"",SUMIF($BD$3:$BD$1004,"="&amp;$BD384,INDIRECT(ADDRESS(3,BF$2,1,1)):INDIRECT(ADDRESS(1004,BF$2,1,1))),"")</f>
        <v/>
      </c>
      <c r="BG384" t="str">
        <f ca="1">IF($BT384&lt;&gt;"",SUMIF($BD$3:$BD$1004,"="&amp;$BD384,INDIRECT(ADDRESS(3,BG$2,1,1)):INDIRECT(ADDRESS(1004,BG$2,1,1))),"")</f>
        <v/>
      </c>
      <c r="BH384" t="str">
        <f ca="1">IF($BT384&lt;&gt;"",SUMIF($BD$3:$BD$1004,"="&amp;$BD384,INDIRECT(ADDRESS(3,BH$2,1,1)):INDIRECT(ADDRESS(1004,BH$2,1,1))),"")</f>
        <v/>
      </c>
      <c r="BI384" t="str">
        <f ca="1">IF($BT384&lt;&gt;"",SUMIF($BD$3:$BD$1004,"="&amp;$BD384,INDIRECT(ADDRESS(3,BI$2,1,1)):INDIRECT(ADDRESS(1004,BI$2,1,1))),"")</f>
        <v/>
      </c>
      <c r="BJ384" t="str">
        <f ca="1">IF($BT384&lt;&gt;"",SUMIF($BD$3:$BD$1004,"="&amp;$BD384,INDIRECT(ADDRESS(3,BJ$2,1,1)):INDIRECT(ADDRESS(1004,BJ$2,1,1))),"")</f>
        <v/>
      </c>
      <c r="BK384" t="str">
        <f ca="1">IF($BT384&lt;&gt;"",SUMIF($BD$3:$BD$1004,"="&amp;$BD384,INDIRECT(ADDRESS(3,BK$2,1,1)):INDIRECT(ADDRESS(1004,BK$2,1,1))),"")</f>
        <v/>
      </c>
      <c r="BL384" t="str">
        <f ca="1">IF($BT384&lt;&gt;"",SUMIF($BD$3:$BD$1004,"="&amp;$BD384,INDIRECT(ADDRESS(3,BL$2,1,1)):INDIRECT(ADDRESS(1004,BL$2,1,1))),"")</f>
        <v/>
      </c>
      <c r="BM384" t="str">
        <f ca="1">IF($BT384&lt;&gt;"",SUMIF($BD$3:$BD$1004,"="&amp;$BD384,INDIRECT(ADDRESS(3,BM$2,1,1)):INDIRECT(ADDRESS(1004,BM$2,1,1))),"")</f>
        <v/>
      </c>
      <c r="BN384" t="str">
        <f ca="1">IF($BT384&lt;&gt;"",SUMIF($BD$3:$BD$1004,"="&amp;$BD384,INDIRECT(ADDRESS(3,BN$2,1,1)):INDIRECT(ADDRESS(1004,BN$2,1,1))),"")</f>
        <v/>
      </c>
      <c r="BO384" t="str">
        <f ca="1">IF($BT384&lt;&gt;"",SUMIF($BD$3:$BD$1004,"="&amp;$BD384,INDIRECT(ADDRESS(3,BO$2,1,1)):INDIRECT(ADDRESS(1004,BO$2,1,1))),"")</f>
        <v/>
      </c>
      <c r="BP384" t="str">
        <f ca="1">IF($BT384&lt;&gt;"",SUMIF($BD$3:$BD$1004,"="&amp;$BD384,INDIRECT(ADDRESS(3,BP$2,1,1)):INDIRECT(ADDRESS(1004,BP$2,1,1))),"")</f>
        <v/>
      </c>
      <c r="BQ384" t="str">
        <f ca="1">IF($BT384&lt;&gt;"",SUMIF($BD$3:$BD$1004,"="&amp;$BD384,INDIRECT(ADDRESS(3,BQ$2,1,1)):INDIRECT(ADDRESS(1004,BQ$2,1,1))),"")</f>
        <v/>
      </c>
      <c r="BR384" t="str">
        <f ca="1">IF($BT384&lt;&gt;"",SUMIF($BD$3:$BD$1004,"="&amp;$BD384,INDIRECT(ADDRESS(3,BR$2,1,1)):INDIRECT(ADDRESS(1004,BR$2,1,1))),"")</f>
        <v/>
      </c>
      <c r="BS384" t="str">
        <f>IF($A384&lt;&gt;"",VLOOKUP(TRUNC(MID($A384,1,2),0),Plano_Contas!$H$3:$J$103,3,TRUE),"")</f>
        <v/>
      </c>
      <c r="BT384" t="str">
        <f t="shared" si="21"/>
        <v/>
      </c>
      <c r="BV384">
        <f>Empresas!C384</f>
        <v>0</v>
      </c>
    </row>
    <row r="385" spans="1:74" ht="13.5" hidden="1" thickBot="1" x14ac:dyDescent="0.25">
      <c r="A385" s="89"/>
      <c r="B385" s="52" t="str">
        <f>IF($A385&lt;&gt;"",VLOOKUP(""&amp;$A385,Plano_Contas!$A$3:$F$1003,6,0),"")</f>
        <v/>
      </c>
      <c r="C385" s="91"/>
      <c r="D385" s="111"/>
      <c r="E385" s="112">
        <v>0</v>
      </c>
      <c r="F385" s="87"/>
      <c r="G385" s="85"/>
      <c r="H385" s="111"/>
      <c r="I385" s="112">
        <v>0</v>
      </c>
      <c r="J385" s="87"/>
      <c r="K385" s="85"/>
      <c r="L385" s="111"/>
      <c r="M385" s="112">
        <v>0</v>
      </c>
      <c r="N385" s="87"/>
      <c r="O385" s="85"/>
      <c r="P385" s="111"/>
      <c r="Q385" s="112">
        <v>0</v>
      </c>
      <c r="R385" s="87"/>
      <c r="S385" s="85"/>
      <c r="T385" s="111"/>
      <c r="U385" s="112">
        <v>0</v>
      </c>
      <c r="V385" s="87"/>
      <c r="W385" s="85"/>
      <c r="X385" s="111"/>
      <c r="Y385" s="112">
        <v>0</v>
      </c>
      <c r="Z385" s="87"/>
      <c r="AA385" s="85"/>
      <c r="AB385" s="111"/>
      <c r="AC385" s="112">
        <v>0</v>
      </c>
      <c r="AD385" s="87"/>
      <c r="AE385" s="85"/>
      <c r="AF385" s="111"/>
      <c r="AG385" s="112">
        <v>0</v>
      </c>
      <c r="AH385" s="87"/>
      <c r="AI385" s="85"/>
      <c r="AJ385" s="111"/>
      <c r="AK385" s="112">
        <v>0</v>
      </c>
      <c r="AL385" s="87"/>
      <c r="AM385" s="85"/>
      <c r="AN385" s="111"/>
      <c r="AO385" s="112">
        <v>0</v>
      </c>
      <c r="AP385" s="87"/>
      <c r="AQ385" s="85"/>
      <c r="AR385" s="111"/>
      <c r="AS385" s="112">
        <v>0</v>
      </c>
      <c r="AT385" s="87"/>
      <c r="AU385" s="85"/>
      <c r="AV385" s="111"/>
      <c r="AW385" s="112">
        <v>0</v>
      </c>
      <c r="AX385" s="87"/>
      <c r="AY385" s="85"/>
      <c r="AZ385" s="267">
        <f t="shared" si="22"/>
        <v>0</v>
      </c>
      <c r="BA385" s="88">
        <f t="shared" si="19"/>
        <v>0</v>
      </c>
      <c r="BC385">
        <f>IF($A385&lt;&gt;"",COUNTIF($BD$3:$BD385,$BD385),0)</f>
        <v>0</v>
      </c>
      <c r="BD385" t="str">
        <f>IF($A385&lt;&gt;"",VLOOKUP(TRUNC(MID($A385,1,2),0),Plano_Contas!$H$3:$J$103,2,TRUE),"")</f>
        <v/>
      </c>
      <c r="BE385" s="201" t="str">
        <f t="shared" si="20"/>
        <v/>
      </c>
      <c r="BF385" t="str">
        <f ca="1">IF($BT385&lt;&gt;"",SUMIF($BD$3:$BD$1004,"="&amp;$BD385,INDIRECT(ADDRESS(3,BF$2,1,1)):INDIRECT(ADDRESS(1004,BF$2,1,1))),"")</f>
        <v/>
      </c>
      <c r="BG385" t="str">
        <f ca="1">IF($BT385&lt;&gt;"",SUMIF($BD$3:$BD$1004,"="&amp;$BD385,INDIRECT(ADDRESS(3,BG$2,1,1)):INDIRECT(ADDRESS(1004,BG$2,1,1))),"")</f>
        <v/>
      </c>
      <c r="BH385" t="str">
        <f ca="1">IF($BT385&lt;&gt;"",SUMIF($BD$3:$BD$1004,"="&amp;$BD385,INDIRECT(ADDRESS(3,BH$2,1,1)):INDIRECT(ADDRESS(1004,BH$2,1,1))),"")</f>
        <v/>
      </c>
      <c r="BI385" t="str">
        <f ca="1">IF($BT385&lt;&gt;"",SUMIF($BD$3:$BD$1004,"="&amp;$BD385,INDIRECT(ADDRESS(3,BI$2,1,1)):INDIRECT(ADDRESS(1004,BI$2,1,1))),"")</f>
        <v/>
      </c>
      <c r="BJ385" t="str">
        <f ca="1">IF($BT385&lt;&gt;"",SUMIF($BD$3:$BD$1004,"="&amp;$BD385,INDIRECT(ADDRESS(3,BJ$2,1,1)):INDIRECT(ADDRESS(1004,BJ$2,1,1))),"")</f>
        <v/>
      </c>
      <c r="BK385" t="str">
        <f ca="1">IF($BT385&lt;&gt;"",SUMIF($BD$3:$BD$1004,"="&amp;$BD385,INDIRECT(ADDRESS(3,BK$2,1,1)):INDIRECT(ADDRESS(1004,BK$2,1,1))),"")</f>
        <v/>
      </c>
      <c r="BL385" t="str">
        <f ca="1">IF($BT385&lt;&gt;"",SUMIF($BD$3:$BD$1004,"="&amp;$BD385,INDIRECT(ADDRESS(3,BL$2,1,1)):INDIRECT(ADDRESS(1004,BL$2,1,1))),"")</f>
        <v/>
      </c>
      <c r="BM385" t="str">
        <f ca="1">IF($BT385&lt;&gt;"",SUMIF($BD$3:$BD$1004,"="&amp;$BD385,INDIRECT(ADDRESS(3,BM$2,1,1)):INDIRECT(ADDRESS(1004,BM$2,1,1))),"")</f>
        <v/>
      </c>
      <c r="BN385" t="str">
        <f ca="1">IF($BT385&lt;&gt;"",SUMIF($BD$3:$BD$1004,"="&amp;$BD385,INDIRECT(ADDRESS(3,BN$2,1,1)):INDIRECT(ADDRESS(1004,BN$2,1,1))),"")</f>
        <v/>
      </c>
      <c r="BO385" t="str">
        <f ca="1">IF($BT385&lt;&gt;"",SUMIF($BD$3:$BD$1004,"="&amp;$BD385,INDIRECT(ADDRESS(3,BO$2,1,1)):INDIRECT(ADDRESS(1004,BO$2,1,1))),"")</f>
        <v/>
      </c>
      <c r="BP385" t="str">
        <f ca="1">IF($BT385&lt;&gt;"",SUMIF($BD$3:$BD$1004,"="&amp;$BD385,INDIRECT(ADDRESS(3,BP$2,1,1)):INDIRECT(ADDRESS(1004,BP$2,1,1))),"")</f>
        <v/>
      </c>
      <c r="BQ385" t="str">
        <f ca="1">IF($BT385&lt;&gt;"",SUMIF($BD$3:$BD$1004,"="&amp;$BD385,INDIRECT(ADDRESS(3,BQ$2,1,1)):INDIRECT(ADDRESS(1004,BQ$2,1,1))),"")</f>
        <v/>
      </c>
      <c r="BR385" t="str">
        <f ca="1">IF($BT385&lt;&gt;"",SUMIF($BD$3:$BD$1004,"="&amp;$BD385,INDIRECT(ADDRESS(3,BR$2,1,1)):INDIRECT(ADDRESS(1004,BR$2,1,1))),"")</f>
        <v/>
      </c>
      <c r="BS385" t="str">
        <f>IF($A385&lt;&gt;"",VLOOKUP(TRUNC(MID($A385,1,2),0),Plano_Contas!$H$3:$J$103,3,TRUE),"")</f>
        <v/>
      </c>
      <c r="BT385" t="str">
        <f t="shared" si="21"/>
        <v/>
      </c>
      <c r="BV385">
        <f>Empresas!C385</f>
        <v>0</v>
      </c>
    </row>
    <row r="386" spans="1:74" ht="13.5" hidden="1" thickBot="1" x14ac:dyDescent="0.25">
      <c r="A386" s="89"/>
      <c r="B386" s="52" t="str">
        <f>IF($A386&lt;&gt;"",VLOOKUP(""&amp;$A386,Plano_Contas!$A$3:$F$1003,6,0),"")</f>
        <v/>
      </c>
      <c r="C386" s="91"/>
      <c r="D386" s="111"/>
      <c r="E386" s="112">
        <v>0</v>
      </c>
      <c r="F386" s="87"/>
      <c r="G386" s="85"/>
      <c r="H386" s="111"/>
      <c r="I386" s="112">
        <v>0</v>
      </c>
      <c r="J386" s="87"/>
      <c r="K386" s="85"/>
      <c r="L386" s="111"/>
      <c r="M386" s="112">
        <v>0</v>
      </c>
      <c r="N386" s="87"/>
      <c r="O386" s="85"/>
      <c r="P386" s="111"/>
      <c r="Q386" s="112">
        <v>0</v>
      </c>
      <c r="R386" s="87"/>
      <c r="S386" s="85"/>
      <c r="T386" s="111"/>
      <c r="U386" s="112">
        <v>0</v>
      </c>
      <c r="V386" s="87"/>
      <c r="W386" s="85"/>
      <c r="X386" s="111"/>
      <c r="Y386" s="112">
        <v>0</v>
      </c>
      <c r="Z386" s="87"/>
      <c r="AA386" s="85"/>
      <c r="AB386" s="111"/>
      <c r="AC386" s="112">
        <v>0</v>
      </c>
      <c r="AD386" s="87"/>
      <c r="AE386" s="85"/>
      <c r="AF386" s="111"/>
      <c r="AG386" s="112">
        <v>0</v>
      </c>
      <c r="AH386" s="87"/>
      <c r="AI386" s="85"/>
      <c r="AJ386" s="111"/>
      <c r="AK386" s="112">
        <v>0</v>
      </c>
      <c r="AL386" s="87"/>
      <c r="AM386" s="85"/>
      <c r="AN386" s="111"/>
      <c r="AO386" s="112">
        <v>0</v>
      </c>
      <c r="AP386" s="87"/>
      <c r="AQ386" s="85"/>
      <c r="AR386" s="111"/>
      <c r="AS386" s="112">
        <v>0</v>
      </c>
      <c r="AT386" s="87"/>
      <c r="AU386" s="85"/>
      <c r="AV386" s="111"/>
      <c r="AW386" s="112">
        <v>0</v>
      </c>
      <c r="AX386" s="87"/>
      <c r="AY386" s="85"/>
      <c r="AZ386" s="267">
        <f t="shared" si="22"/>
        <v>0</v>
      </c>
      <c r="BA386" s="88">
        <f t="shared" si="19"/>
        <v>0</v>
      </c>
      <c r="BC386">
        <f>IF($A386&lt;&gt;"",COUNTIF($BD$3:$BD386,$BD386),0)</f>
        <v>0</v>
      </c>
      <c r="BD386" t="str">
        <f>IF($A386&lt;&gt;"",VLOOKUP(TRUNC(MID($A386,1,2),0),Plano_Contas!$H$3:$J$103,2,TRUE),"")</f>
        <v/>
      </c>
      <c r="BE386" s="201" t="str">
        <f t="shared" si="20"/>
        <v/>
      </c>
      <c r="BF386" t="str">
        <f ca="1">IF($BT386&lt;&gt;"",SUMIF($BD$3:$BD$1004,"="&amp;$BD386,INDIRECT(ADDRESS(3,BF$2,1,1)):INDIRECT(ADDRESS(1004,BF$2,1,1))),"")</f>
        <v/>
      </c>
      <c r="BG386" t="str">
        <f ca="1">IF($BT386&lt;&gt;"",SUMIF($BD$3:$BD$1004,"="&amp;$BD386,INDIRECT(ADDRESS(3,BG$2,1,1)):INDIRECT(ADDRESS(1004,BG$2,1,1))),"")</f>
        <v/>
      </c>
      <c r="BH386" t="str">
        <f ca="1">IF($BT386&lt;&gt;"",SUMIF($BD$3:$BD$1004,"="&amp;$BD386,INDIRECT(ADDRESS(3,BH$2,1,1)):INDIRECT(ADDRESS(1004,BH$2,1,1))),"")</f>
        <v/>
      </c>
      <c r="BI386" t="str">
        <f ca="1">IF($BT386&lt;&gt;"",SUMIF($BD$3:$BD$1004,"="&amp;$BD386,INDIRECT(ADDRESS(3,BI$2,1,1)):INDIRECT(ADDRESS(1004,BI$2,1,1))),"")</f>
        <v/>
      </c>
      <c r="BJ386" t="str">
        <f ca="1">IF($BT386&lt;&gt;"",SUMIF($BD$3:$BD$1004,"="&amp;$BD386,INDIRECT(ADDRESS(3,BJ$2,1,1)):INDIRECT(ADDRESS(1004,BJ$2,1,1))),"")</f>
        <v/>
      </c>
      <c r="BK386" t="str">
        <f ca="1">IF($BT386&lt;&gt;"",SUMIF($BD$3:$BD$1004,"="&amp;$BD386,INDIRECT(ADDRESS(3,BK$2,1,1)):INDIRECT(ADDRESS(1004,BK$2,1,1))),"")</f>
        <v/>
      </c>
      <c r="BL386" t="str">
        <f ca="1">IF($BT386&lt;&gt;"",SUMIF($BD$3:$BD$1004,"="&amp;$BD386,INDIRECT(ADDRESS(3,BL$2,1,1)):INDIRECT(ADDRESS(1004,BL$2,1,1))),"")</f>
        <v/>
      </c>
      <c r="BM386" t="str">
        <f ca="1">IF($BT386&lt;&gt;"",SUMIF($BD$3:$BD$1004,"="&amp;$BD386,INDIRECT(ADDRESS(3,BM$2,1,1)):INDIRECT(ADDRESS(1004,BM$2,1,1))),"")</f>
        <v/>
      </c>
      <c r="BN386" t="str">
        <f ca="1">IF($BT386&lt;&gt;"",SUMIF($BD$3:$BD$1004,"="&amp;$BD386,INDIRECT(ADDRESS(3,BN$2,1,1)):INDIRECT(ADDRESS(1004,BN$2,1,1))),"")</f>
        <v/>
      </c>
      <c r="BO386" t="str">
        <f ca="1">IF($BT386&lt;&gt;"",SUMIF($BD$3:$BD$1004,"="&amp;$BD386,INDIRECT(ADDRESS(3,BO$2,1,1)):INDIRECT(ADDRESS(1004,BO$2,1,1))),"")</f>
        <v/>
      </c>
      <c r="BP386" t="str">
        <f ca="1">IF($BT386&lt;&gt;"",SUMIF($BD$3:$BD$1004,"="&amp;$BD386,INDIRECT(ADDRESS(3,BP$2,1,1)):INDIRECT(ADDRESS(1004,BP$2,1,1))),"")</f>
        <v/>
      </c>
      <c r="BQ386" t="str">
        <f ca="1">IF($BT386&lt;&gt;"",SUMIF($BD$3:$BD$1004,"="&amp;$BD386,INDIRECT(ADDRESS(3,BQ$2,1,1)):INDIRECT(ADDRESS(1004,BQ$2,1,1))),"")</f>
        <v/>
      </c>
      <c r="BR386" t="str">
        <f ca="1">IF($BT386&lt;&gt;"",SUMIF($BD$3:$BD$1004,"="&amp;$BD386,INDIRECT(ADDRESS(3,BR$2,1,1)):INDIRECT(ADDRESS(1004,BR$2,1,1))),"")</f>
        <v/>
      </c>
      <c r="BS386" t="str">
        <f>IF($A386&lt;&gt;"",VLOOKUP(TRUNC(MID($A386,1,2),0),Plano_Contas!$H$3:$J$103,3,TRUE),"")</f>
        <v/>
      </c>
      <c r="BT386" t="str">
        <f t="shared" si="21"/>
        <v/>
      </c>
      <c r="BV386">
        <f>Empresas!C386</f>
        <v>0</v>
      </c>
    </row>
    <row r="387" spans="1:74" ht="13.5" hidden="1" thickBot="1" x14ac:dyDescent="0.25">
      <c r="A387" s="89"/>
      <c r="B387" s="52" t="str">
        <f>IF($A387&lt;&gt;"",VLOOKUP(""&amp;$A387,Plano_Contas!$A$3:$F$1003,6,0),"")</f>
        <v/>
      </c>
      <c r="C387" s="91"/>
      <c r="D387" s="111"/>
      <c r="E387" s="112">
        <v>0</v>
      </c>
      <c r="F387" s="87"/>
      <c r="G387" s="85"/>
      <c r="H387" s="111"/>
      <c r="I387" s="112">
        <v>0</v>
      </c>
      <c r="J387" s="87"/>
      <c r="K387" s="85"/>
      <c r="L387" s="111"/>
      <c r="M387" s="112">
        <v>0</v>
      </c>
      <c r="N387" s="87"/>
      <c r="O387" s="85"/>
      <c r="P387" s="111"/>
      <c r="Q387" s="112">
        <v>0</v>
      </c>
      <c r="R387" s="87"/>
      <c r="S387" s="85"/>
      <c r="T387" s="111"/>
      <c r="U387" s="112">
        <v>0</v>
      </c>
      <c r="V387" s="87"/>
      <c r="W387" s="85"/>
      <c r="X387" s="111"/>
      <c r="Y387" s="112">
        <v>0</v>
      </c>
      <c r="Z387" s="87"/>
      <c r="AA387" s="85"/>
      <c r="AB387" s="111"/>
      <c r="AC387" s="112">
        <v>0</v>
      </c>
      <c r="AD387" s="87"/>
      <c r="AE387" s="85"/>
      <c r="AF387" s="111"/>
      <c r="AG387" s="112">
        <v>0</v>
      </c>
      <c r="AH387" s="87"/>
      <c r="AI387" s="85"/>
      <c r="AJ387" s="111"/>
      <c r="AK387" s="112">
        <v>0</v>
      </c>
      <c r="AL387" s="87"/>
      <c r="AM387" s="85"/>
      <c r="AN387" s="111"/>
      <c r="AO387" s="112">
        <v>0</v>
      </c>
      <c r="AP387" s="87"/>
      <c r="AQ387" s="85"/>
      <c r="AR387" s="111"/>
      <c r="AS387" s="112">
        <v>0</v>
      </c>
      <c r="AT387" s="87"/>
      <c r="AU387" s="85"/>
      <c r="AV387" s="111"/>
      <c r="AW387" s="112">
        <v>0</v>
      </c>
      <c r="AX387" s="87"/>
      <c r="AY387" s="85"/>
      <c r="AZ387" s="267">
        <f t="shared" si="22"/>
        <v>0</v>
      </c>
      <c r="BA387" s="88">
        <f t="shared" ref="BA387:BA450" si="23">SUM($G387,$K387,$O387,$S387,$W387,$AA387,$AE387,$AI387,$AM387,$AQ387,$AU387,$AY387)</f>
        <v>0</v>
      </c>
      <c r="BC387">
        <f>IF($A387&lt;&gt;"",COUNTIF($BD$3:$BD387,$BD387),0)</f>
        <v>0</v>
      </c>
      <c r="BD387" t="str">
        <f>IF($A387&lt;&gt;"",VLOOKUP(TRUNC(MID($A387,1,2),0),Plano_Contas!$H$3:$J$103,2,TRUE),"")</f>
        <v/>
      </c>
      <c r="BE387" s="201" t="str">
        <f t="shared" ref="BE387:BE450" si="24">IF(ISERR(SEARCH("[",$B387))=FALSE,MID($B387,SEARCH("[",$B387)+1,SEARCH("]",$B387)-SEARCH("[",$B387)-1),"")</f>
        <v/>
      </c>
      <c r="BF387" t="str">
        <f ca="1">IF($BT387&lt;&gt;"",SUMIF($BD$3:$BD$1004,"="&amp;$BD387,INDIRECT(ADDRESS(3,BF$2,1,1)):INDIRECT(ADDRESS(1004,BF$2,1,1))),"")</f>
        <v/>
      </c>
      <c r="BG387" t="str">
        <f ca="1">IF($BT387&lt;&gt;"",SUMIF($BD$3:$BD$1004,"="&amp;$BD387,INDIRECT(ADDRESS(3,BG$2,1,1)):INDIRECT(ADDRESS(1004,BG$2,1,1))),"")</f>
        <v/>
      </c>
      <c r="BH387" t="str">
        <f ca="1">IF($BT387&lt;&gt;"",SUMIF($BD$3:$BD$1004,"="&amp;$BD387,INDIRECT(ADDRESS(3,BH$2,1,1)):INDIRECT(ADDRESS(1004,BH$2,1,1))),"")</f>
        <v/>
      </c>
      <c r="BI387" t="str">
        <f ca="1">IF($BT387&lt;&gt;"",SUMIF($BD$3:$BD$1004,"="&amp;$BD387,INDIRECT(ADDRESS(3,BI$2,1,1)):INDIRECT(ADDRESS(1004,BI$2,1,1))),"")</f>
        <v/>
      </c>
      <c r="BJ387" t="str">
        <f ca="1">IF($BT387&lt;&gt;"",SUMIF($BD$3:$BD$1004,"="&amp;$BD387,INDIRECT(ADDRESS(3,BJ$2,1,1)):INDIRECT(ADDRESS(1004,BJ$2,1,1))),"")</f>
        <v/>
      </c>
      <c r="BK387" t="str">
        <f ca="1">IF($BT387&lt;&gt;"",SUMIF($BD$3:$BD$1004,"="&amp;$BD387,INDIRECT(ADDRESS(3,BK$2,1,1)):INDIRECT(ADDRESS(1004,BK$2,1,1))),"")</f>
        <v/>
      </c>
      <c r="BL387" t="str">
        <f ca="1">IF($BT387&lt;&gt;"",SUMIF($BD$3:$BD$1004,"="&amp;$BD387,INDIRECT(ADDRESS(3,BL$2,1,1)):INDIRECT(ADDRESS(1004,BL$2,1,1))),"")</f>
        <v/>
      </c>
      <c r="BM387" t="str">
        <f ca="1">IF($BT387&lt;&gt;"",SUMIF($BD$3:$BD$1004,"="&amp;$BD387,INDIRECT(ADDRESS(3,BM$2,1,1)):INDIRECT(ADDRESS(1004,BM$2,1,1))),"")</f>
        <v/>
      </c>
      <c r="BN387" t="str">
        <f ca="1">IF($BT387&lt;&gt;"",SUMIF($BD$3:$BD$1004,"="&amp;$BD387,INDIRECT(ADDRESS(3,BN$2,1,1)):INDIRECT(ADDRESS(1004,BN$2,1,1))),"")</f>
        <v/>
      </c>
      <c r="BO387" t="str">
        <f ca="1">IF($BT387&lt;&gt;"",SUMIF($BD$3:$BD$1004,"="&amp;$BD387,INDIRECT(ADDRESS(3,BO$2,1,1)):INDIRECT(ADDRESS(1004,BO$2,1,1))),"")</f>
        <v/>
      </c>
      <c r="BP387" t="str">
        <f ca="1">IF($BT387&lt;&gt;"",SUMIF($BD$3:$BD$1004,"="&amp;$BD387,INDIRECT(ADDRESS(3,BP$2,1,1)):INDIRECT(ADDRESS(1004,BP$2,1,1))),"")</f>
        <v/>
      </c>
      <c r="BQ387" t="str">
        <f ca="1">IF($BT387&lt;&gt;"",SUMIF($BD$3:$BD$1004,"="&amp;$BD387,INDIRECT(ADDRESS(3,BQ$2,1,1)):INDIRECT(ADDRESS(1004,BQ$2,1,1))),"")</f>
        <v/>
      </c>
      <c r="BR387" t="str">
        <f ca="1">IF($BT387&lt;&gt;"",SUMIF($BD$3:$BD$1004,"="&amp;$BD387,INDIRECT(ADDRESS(3,BR$2,1,1)):INDIRECT(ADDRESS(1004,BR$2,1,1))),"")</f>
        <v/>
      </c>
      <c r="BS387" t="str">
        <f>IF($A387&lt;&gt;"",VLOOKUP(TRUNC(MID($A387,1,2),0),Plano_Contas!$H$3:$J$103,3,TRUE),"")</f>
        <v/>
      </c>
      <c r="BT387" t="str">
        <f t="shared" ref="BT387:BT450" si="25">IF(($BC387=1)*($BS387&lt;&gt;"T"),$BD387&amp;IF($BE387&lt;&gt;""," ("&amp;$BE387&amp;")",""),"")</f>
        <v/>
      </c>
      <c r="BV387">
        <f>Empresas!C387</f>
        <v>0</v>
      </c>
    </row>
    <row r="388" spans="1:74" ht="13.5" hidden="1" thickBot="1" x14ac:dyDescent="0.25">
      <c r="A388" s="89"/>
      <c r="B388" s="52" t="str">
        <f>IF($A388&lt;&gt;"",VLOOKUP(""&amp;$A388,Plano_Contas!$A$3:$F$1003,6,0),"")</f>
        <v/>
      </c>
      <c r="C388" s="91"/>
      <c r="D388" s="111"/>
      <c r="E388" s="112">
        <v>0</v>
      </c>
      <c r="F388" s="87"/>
      <c r="G388" s="85"/>
      <c r="H388" s="111"/>
      <c r="I388" s="112">
        <v>0</v>
      </c>
      <c r="J388" s="87"/>
      <c r="K388" s="85"/>
      <c r="L388" s="111"/>
      <c r="M388" s="112">
        <v>0</v>
      </c>
      <c r="N388" s="87"/>
      <c r="O388" s="85"/>
      <c r="P388" s="111"/>
      <c r="Q388" s="112">
        <v>0</v>
      </c>
      <c r="R388" s="87"/>
      <c r="S388" s="85"/>
      <c r="T388" s="111"/>
      <c r="U388" s="112">
        <v>0</v>
      </c>
      <c r="V388" s="87"/>
      <c r="W388" s="85"/>
      <c r="X388" s="111"/>
      <c r="Y388" s="112">
        <v>0</v>
      </c>
      <c r="Z388" s="87"/>
      <c r="AA388" s="85"/>
      <c r="AB388" s="111"/>
      <c r="AC388" s="112">
        <v>0</v>
      </c>
      <c r="AD388" s="87"/>
      <c r="AE388" s="85"/>
      <c r="AF388" s="111"/>
      <c r="AG388" s="112">
        <v>0</v>
      </c>
      <c r="AH388" s="87"/>
      <c r="AI388" s="85"/>
      <c r="AJ388" s="111"/>
      <c r="AK388" s="112">
        <v>0</v>
      </c>
      <c r="AL388" s="87"/>
      <c r="AM388" s="85"/>
      <c r="AN388" s="111"/>
      <c r="AO388" s="112">
        <v>0</v>
      </c>
      <c r="AP388" s="87"/>
      <c r="AQ388" s="85"/>
      <c r="AR388" s="111"/>
      <c r="AS388" s="112">
        <v>0</v>
      </c>
      <c r="AT388" s="87"/>
      <c r="AU388" s="85"/>
      <c r="AV388" s="111"/>
      <c r="AW388" s="112">
        <v>0</v>
      </c>
      <c r="AX388" s="87"/>
      <c r="AY388" s="85"/>
      <c r="AZ388" s="267">
        <f t="shared" ref="AZ388:AZ451" si="26">SUM(E388,I388,M388,Q388,U388,Y388,AC388,AG388,AK388,AO388,AS388,AW388)</f>
        <v>0</v>
      </c>
      <c r="BA388" s="88">
        <f t="shared" si="23"/>
        <v>0</v>
      </c>
      <c r="BC388">
        <f>IF($A388&lt;&gt;"",COUNTIF($BD$3:$BD388,$BD388),0)</f>
        <v>0</v>
      </c>
      <c r="BD388" t="str">
        <f>IF($A388&lt;&gt;"",VLOOKUP(TRUNC(MID($A388,1,2),0),Plano_Contas!$H$3:$J$103,2,TRUE),"")</f>
        <v/>
      </c>
      <c r="BE388" s="201" t="str">
        <f t="shared" si="24"/>
        <v/>
      </c>
      <c r="BF388" t="str">
        <f ca="1">IF($BT388&lt;&gt;"",SUMIF($BD$3:$BD$1004,"="&amp;$BD388,INDIRECT(ADDRESS(3,BF$2,1,1)):INDIRECT(ADDRESS(1004,BF$2,1,1))),"")</f>
        <v/>
      </c>
      <c r="BG388" t="str">
        <f ca="1">IF($BT388&lt;&gt;"",SUMIF($BD$3:$BD$1004,"="&amp;$BD388,INDIRECT(ADDRESS(3,BG$2,1,1)):INDIRECT(ADDRESS(1004,BG$2,1,1))),"")</f>
        <v/>
      </c>
      <c r="BH388" t="str">
        <f ca="1">IF($BT388&lt;&gt;"",SUMIF($BD$3:$BD$1004,"="&amp;$BD388,INDIRECT(ADDRESS(3,BH$2,1,1)):INDIRECT(ADDRESS(1004,BH$2,1,1))),"")</f>
        <v/>
      </c>
      <c r="BI388" t="str">
        <f ca="1">IF($BT388&lt;&gt;"",SUMIF($BD$3:$BD$1004,"="&amp;$BD388,INDIRECT(ADDRESS(3,BI$2,1,1)):INDIRECT(ADDRESS(1004,BI$2,1,1))),"")</f>
        <v/>
      </c>
      <c r="BJ388" t="str">
        <f ca="1">IF($BT388&lt;&gt;"",SUMIF($BD$3:$BD$1004,"="&amp;$BD388,INDIRECT(ADDRESS(3,BJ$2,1,1)):INDIRECT(ADDRESS(1004,BJ$2,1,1))),"")</f>
        <v/>
      </c>
      <c r="BK388" t="str">
        <f ca="1">IF($BT388&lt;&gt;"",SUMIF($BD$3:$BD$1004,"="&amp;$BD388,INDIRECT(ADDRESS(3,BK$2,1,1)):INDIRECT(ADDRESS(1004,BK$2,1,1))),"")</f>
        <v/>
      </c>
      <c r="BL388" t="str">
        <f ca="1">IF($BT388&lt;&gt;"",SUMIF($BD$3:$BD$1004,"="&amp;$BD388,INDIRECT(ADDRESS(3,BL$2,1,1)):INDIRECT(ADDRESS(1004,BL$2,1,1))),"")</f>
        <v/>
      </c>
      <c r="BM388" t="str">
        <f ca="1">IF($BT388&lt;&gt;"",SUMIF($BD$3:$BD$1004,"="&amp;$BD388,INDIRECT(ADDRESS(3,BM$2,1,1)):INDIRECT(ADDRESS(1004,BM$2,1,1))),"")</f>
        <v/>
      </c>
      <c r="BN388" t="str">
        <f ca="1">IF($BT388&lt;&gt;"",SUMIF($BD$3:$BD$1004,"="&amp;$BD388,INDIRECT(ADDRESS(3,BN$2,1,1)):INDIRECT(ADDRESS(1004,BN$2,1,1))),"")</f>
        <v/>
      </c>
      <c r="BO388" t="str">
        <f ca="1">IF($BT388&lt;&gt;"",SUMIF($BD$3:$BD$1004,"="&amp;$BD388,INDIRECT(ADDRESS(3,BO$2,1,1)):INDIRECT(ADDRESS(1004,BO$2,1,1))),"")</f>
        <v/>
      </c>
      <c r="BP388" t="str">
        <f ca="1">IF($BT388&lt;&gt;"",SUMIF($BD$3:$BD$1004,"="&amp;$BD388,INDIRECT(ADDRESS(3,BP$2,1,1)):INDIRECT(ADDRESS(1004,BP$2,1,1))),"")</f>
        <v/>
      </c>
      <c r="BQ388" t="str">
        <f ca="1">IF($BT388&lt;&gt;"",SUMIF($BD$3:$BD$1004,"="&amp;$BD388,INDIRECT(ADDRESS(3,BQ$2,1,1)):INDIRECT(ADDRESS(1004,BQ$2,1,1))),"")</f>
        <v/>
      </c>
      <c r="BR388" t="str">
        <f ca="1">IF($BT388&lt;&gt;"",SUMIF($BD$3:$BD$1004,"="&amp;$BD388,INDIRECT(ADDRESS(3,BR$2,1,1)):INDIRECT(ADDRESS(1004,BR$2,1,1))),"")</f>
        <v/>
      </c>
      <c r="BS388" t="str">
        <f>IF($A388&lt;&gt;"",VLOOKUP(TRUNC(MID($A388,1,2),0),Plano_Contas!$H$3:$J$103,3,TRUE),"")</f>
        <v/>
      </c>
      <c r="BT388" t="str">
        <f t="shared" si="25"/>
        <v/>
      </c>
      <c r="BV388">
        <f>Empresas!C388</f>
        <v>0</v>
      </c>
    </row>
    <row r="389" spans="1:74" ht="13.5" hidden="1" thickBot="1" x14ac:dyDescent="0.25">
      <c r="A389" s="89"/>
      <c r="B389" s="52" t="str">
        <f>IF($A389&lt;&gt;"",VLOOKUP(""&amp;$A389,Plano_Contas!$A$3:$F$1003,6,0),"")</f>
        <v/>
      </c>
      <c r="C389" s="91"/>
      <c r="D389" s="111"/>
      <c r="E389" s="112">
        <v>0</v>
      </c>
      <c r="F389" s="87"/>
      <c r="G389" s="85"/>
      <c r="H389" s="111"/>
      <c r="I389" s="112">
        <v>0</v>
      </c>
      <c r="J389" s="87"/>
      <c r="K389" s="85"/>
      <c r="L389" s="111"/>
      <c r="M389" s="112">
        <v>0</v>
      </c>
      <c r="N389" s="87"/>
      <c r="O389" s="85"/>
      <c r="P389" s="111"/>
      <c r="Q389" s="112">
        <v>0</v>
      </c>
      <c r="R389" s="87"/>
      <c r="S389" s="85"/>
      <c r="T389" s="111"/>
      <c r="U389" s="112">
        <v>0</v>
      </c>
      <c r="V389" s="87"/>
      <c r="W389" s="85"/>
      <c r="X389" s="111"/>
      <c r="Y389" s="112">
        <v>0</v>
      </c>
      <c r="Z389" s="87"/>
      <c r="AA389" s="85"/>
      <c r="AB389" s="111"/>
      <c r="AC389" s="112">
        <v>0</v>
      </c>
      <c r="AD389" s="87"/>
      <c r="AE389" s="85"/>
      <c r="AF389" s="111"/>
      <c r="AG389" s="112">
        <v>0</v>
      </c>
      <c r="AH389" s="87"/>
      <c r="AI389" s="85"/>
      <c r="AJ389" s="111"/>
      <c r="AK389" s="112">
        <v>0</v>
      </c>
      <c r="AL389" s="87"/>
      <c r="AM389" s="85"/>
      <c r="AN389" s="111"/>
      <c r="AO389" s="112">
        <v>0</v>
      </c>
      <c r="AP389" s="87"/>
      <c r="AQ389" s="85"/>
      <c r="AR389" s="111"/>
      <c r="AS389" s="112">
        <v>0</v>
      </c>
      <c r="AT389" s="87"/>
      <c r="AU389" s="85"/>
      <c r="AV389" s="111"/>
      <c r="AW389" s="112">
        <v>0</v>
      </c>
      <c r="AX389" s="87"/>
      <c r="AY389" s="85"/>
      <c r="AZ389" s="267">
        <f t="shared" si="26"/>
        <v>0</v>
      </c>
      <c r="BA389" s="88">
        <f t="shared" si="23"/>
        <v>0</v>
      </c>
      <c r="BC389">
        <f>IF($A389&lt;&gt;"",COUNTIF($BD$3:$BD389,$BD389),0)</f>
        <v>0</v>
      </c>
      <c r="BD389" t="str">
        <f>IF($A389&lt;&gt;"",VLOOKUP(TRUNC(MID($A389,1,2),0),Plano_Contas!$H$3:$J$103,2,TRUE),"")</f>
        <v/>
      </c>
      <c r="BE389" s="201" t="str">
        <f t="shared" si="24"/>
        <v/>
      </c>
      <c r="BF389" t="str">
        <f ca="1">IF($BT389&lt;&gt;"",SUMIF($BD$3:$BD$1004,"="&amp;$BD389,INDIRECT(ADDRESS(3,BF$2,1,1)):INDIRECT(ADDRESS(1004,BF$2,1,1))),"")</f>
        <v/>
      </c>
      <c r="BG389" t="str">
        <f ca="1">IF($BT389&lt;&gt;"",SUMIF($BD$3:$BD$1004,"="&amp;$BD389,INDIRECT(ADDRESS(3,BG$2,1,1)):INDIRECT(ADDRESS(1004,BG$2,1,1))),"")</f>
        <v/>
      </c>
      <c r="BH389" t="str">
        <f ca="1">IF($BT389&lt;&gt;"",SUMIF($BD$3:$BD$1004,"="&amp;$BD389,INDIRECT(ADDRESS(3,BH$2,1,1)):INDIRECT(ADDRESS(1004,BH$2,1,1))),"")</f>
        <v/>
      </c>
      <c r="BI389" t="str">
        <f ca="1">IF($BT389&lt;&gt;"",SUMIF($BD$3:$BD$1004,"="&amp;$BD389,INDIRECT(ADDRESS(3,BI$2,1,1)):INDIRECT(ADDRESS(1004,BI$2,1,1))),"")</f>
        <v/>
      </c>
      <c r="BJ389" t="str">
        <f ca="1">IF($BT389&lt;&gt;"",SUMIF($BD$3:$BD$1004,"="&amp;$BD389,INDIRECT(ADDRESS(3,BJ$2,1,1)):INDIRECT(ADDRESS(1004,BJ$2,1,1))),"")</f>
        <v/>
      </c>
      <c r="BK389" t="str">
        <f ca="1">IF($BT389&lt;&gt;"",SUMIF($BD$3:$BD$1004,"="&amp;$BD389,INDIRECT(ADDRESS(3,BK$2,1,1)):INDIRECT(ADDRESS(1004,BK$2,1,1))),"")</f>
        <v/>
      </c>
      <c r="BL389" t="str">
        <f ca="1">IF($BT389&lt;&gt;"",SUMIF($BD$3:$BD$1004,"="&amp;$BD389,INDIRECT(ADDRESS(3,BL$2,1,1)):INDIRECT(ADDRESS(1004,BL$2,1,1))),"")</f>
        <v/>
      </c>
      <c r="BM389" t="str">
        <f ca="1">IF($BT389&lt;&gt;"",SUMIF($BD$3:$BD$1004,"="&amp;$BD389,INDIRECT(ADDRESS(3,BM$2,1,1)):INDIRECT(ADDRESS(1004,BM$2,1,1))),"")</f>
        <v/>
      </c>
      <c r="BN389" t="str">
        <f ca="1">IF($BT389&lt;&gt;"",SUMIF($BD$3:$BD$1004,"="&amp;$BD389,INDIRECT(ADDRESS(3,BN$2,1,1)):INDIRECT(ADDRESS(1004,BN$2,1,1))),"")</f>
        <v/>
      </c>
      <c r="BO389" t="str">
        <f ca="1">IF($BT389&lt;&gt;"",SUMIF($BD$3:$BD$1004,"="&amp;$BD389,INDIRECT(ADDRESS(3,BO$2,1,1)):INDIRECT(ADDRESS(1004,BO$2,1,1))),"")</f>
        <v/>
      </c>
      <c r="BP389" t="str">
        <f ca="1">IF($BT389&lt;&gt;"",SUMIF($BD$3:$BD$1004,"="&amp;$BD389,INDIRECT(ADDRESS(3,BP$2,1,1)):INDIRECT(ADDRESS(1004,BP$2,1,1))),"")</f>
        <v/>
      </c>
      <c r="BQ389" t="str">
        <f ca="1">IF($BT389&lt;&gt;"",SUMIF($BD$3:$BD$1004,"="&amp;$BD389,INDIRECT(ADDRESS(3,BQ$2,1,1)):INDIRECT(ADDRESS(1004,BQ$2,1,1))),"")</f>
        <v/>
      </c>
      <c r="BR389" t="str">
        <f ca="1">IF($BT389&lt;&gt;"",SUMIF($BD$3:$BD$1004,"="&amp;$BD389,INDIRECT(ADDRESS(3,BR$2,1,1)):INDIRECT(ADDRESS(1004,BR$2,1,1))),"")</f>
        <v/>
      </c>
      <c r="BS389" t="str">
        <f>IF($A389&lt;&gt;"",VLOOKUP(TRUNC(MID($A389,1,2),0),Plano_Contas!$H$3:$J$103,3,TRUE),"")</f>
        <v/>
      </c>
      <c r="BT389" t="str">
        <f t="shared" si="25"/>
        <v/>
      </c>
      <c r="BV389">
        <f>Empresas!C389</f>
        <v>0</v>
      </c>
    </row>
    <row r="390" spans="1:74" ht="13.5" hidden="1" thickBot="1" x14ac:dyDescent="0.25">
      <c r="A390" s="89"/>
      <c r="B390" s="52" t="str">
        <f>IF($A390&lt;&gt;"",VLOOKUP(""&amp;$A390,Plano_Contas!$A$3:$F$1003,6,0),"")</f>
        <v/>
      </c>
      <c r="C390" s="91"/>
      <c r="D390" s="111"/>
      <c r="E390" s="112">
        <v>0</v>
      </c>
      <c r="F390" s="87"/>
      <c r="G390" s="85"/>
      <c r="H390" s="111"/>
      <c r="I390" s="112">
        <v>0</v>
      </c>
      <c r="J390" s="87"/>
      <c r="K390" s="85"/>
      <c r="L390" s="111"/>
      <c r="M390" s="112">
        <v>0</v>
      </c>
      <c r="N390" s="87"/>
      <c r="O390" s="85"/>
      <c r="P390" s="111"/>
      <c r="Q390" s="112">
        <v>0</v>
      </c>
      <c r="R390" s="87"/>
      <c r="S390" s="85"/>
      <c r="T390" s="111"/>
      <c r="U390" s="112">
        <v>0</v>
      </c>
      <c r="V390" s="87"/>
      <c r="W390" s="85"/>
      <c r="X390" s="111"/>
      <c r="Y390" s="112">
        <v>0</v>
      </c>
      <c r="Z390" s="87"/>
      <c r="AA390" s="85"/>
      <c r="AB390" s="111"/>
      <c r="AC390" s="112">
        <v>0</v>
      </c>
      <c r="AD390" s="87"/>
      <c r="AE390" s="85"/>
      <c r="AF390" s="111"/>
      <c r="AG390" s="112">
        <v>0</v>
      </c>
      <c r="AH390" s="87"/>
      <c r="AI390" s="85"/>
      <c r="AJ390" s="111"/>
      <c r="AK390" s="112">
        <v>0</v>
      </c>
      <c r="AL390" s="87"/>
      <c r="AM390" s="85"/>
      <c r="AN390" s="111"/>
      <c r="AO390" s="112">
        <v>0</v>
      </c>
      <c r="AP390" s="87"/>
      <c r="AQ390" s="85"/>
      <c r="AR390" s="111"/>
      <c r="AS390" s="112">
        <v>0</v>
      </c>
      <c r="AT390" s="87"/>
      <c r="AU390" s="85"/>
      <c r="AV390" s="111"/>
      <c r="AW390" s="112">
        <v>0</v>
      </c>
      <c r="AX390" s="87"/>
      <c r="AY390" s="85"/>
      <c r="AZ390" s="267">
        <f t="shared" si="26"/>
        <v>0</v>
      </c>
      <c r="BA390" s="88">
        <f t="shared" si="23"/>
        <v>0</v>
      </c>
      <c r="BC390">
        <f>IF($A390&lt;&gt;"",COUNTIF($BD$3:$BD390,$BD390),0)</f>
        <v>0</v>
      </c>
      <c r="BD390" t="str">
        <f>IF($A390&lt;&gt;"",VLOOKUP(TRUNC(MID($A390,1,2),0),Plano_Contas!$H$3:$J$103,2,TRUE),"")</f>
        <v/>
      </c>
      <c r="BE390" s="201" t="str">
        <f t="shared" si="24"/>
        <v/>
      </c>
      <c r="BF390" t="str">
        <f ca="1">IF($BT390&lt;&gt;"",SUMIF($BD$3:$BD$1004,"="&amp;$BD390,INDIRECT(ADDRESS(3,BF$2,1,1)):INDIRECT(ADDRESS(1004,BF$2,1,1))),"")</f>
        <v/>
      </c>
      <c r="BG390" t="str">
        <f ca="1">IF($BT390&lt;&gt;"",SUMIF($BD$3:$BD$1004,"="&amp;$BD390,INDIRECT(ADDRESS(3,BG$2,1,1)):INDIRECT(ADDRESS(1004,BG$2,1,1))),"")</f>
        <v/>
      </c>
      <c r="BH390" t="str">
        <f ca="1">IF($BT390&lt;&gt;"",SUMIF($BD$3:$BD$1004,"="&amp;$BD390,INDIRECT(ADDRESS(3,BH$2,1,1)):INDIRECT(ADDRESS(1004,BH$2,1,1))),"")</f>
        <v/>
      </c>
      <c r="BI390" t="str">
        <f ca="1">IF($BT390&lt;&gt;"",SUMIF($BD$3:$BD$1004,"="&amp;$BD390,INDIRECT(ADDRESS(3,BI$2,1,1)):INDIRECT(ADDRESS(1004,BI$2,1,1))),"")</f>
        <v/>
      </c>
      <c r="BJ390" t="str">
        <f ca="1">IF($BT390&lt;&gt;"",SUMIF($BD$3:$BD$1004,"="&amp;$BD390,INDIRECT(ADDRESS(3,BJ$2,1,1)):INDIRECT(ADDRESS(1004,BJ$2,1,1))),"")</f>
        <v/>
      </c>
      <c r="BK390" t="str">
        <f ca="1">IF($BT390&lt;&gt;"",SUMIF($BD$3:$BD$1004,"="&amp;$BD390,INDIRECT(ADDRESS(3,BK$2,1,1)):INDIRECT(ADDRESS(1004,BK$2,1,1))),"")</f>
        <v/>
      </c>
      <c r="BL390" t="str">
        <f ca="1">IF($BT390&lt;&gt;"",SUMIF($BD$3:$BD$1004,"="&amp;$BD390,INDIRECT(ADDRESS(3,BL$2,1,1)):INDIRECT(ADDRESS(1004,BL$2,1,1))),"")</f>
        <v/>
      </c>
      <c r="BM390" t="str">
        <f ca="1">IF($BT390&lt;&gt;"",SUMIF($BD$3:$BD$1004,"="&amp;$BD390,INDIRECT(ADDRESS(3,BM$2,1,1)):INDIRECT(ADDRESS(1004,BM$2,1,1))),"")</f>
        <v/>
      </c>
      <c r="BN390" t="str">
        <f ca="1">IF($BT390&lt;&gt;"",SUMIF($BD$3:$BD$1004,"="&amp;$BD390,INDIRECT(ADDRESS(3,BN$2,1,1)):INDIRECT(ADDRESS(1004,BN$2,1,1))),"")</f>
        <v/>
      </c>
      <c r="BO390" t="str">
        <f ca="1">IF($BT390&lt;&gt;"",SUMIF($BD$3:$BD$1004,"="&amp;$BD390,INDIRECT(ADDRESS(3,BO$2,1,1)):INDIRECT(ADDRESS(1004,BO$2,1,1))),"")</f>
        <v/>
      </c>
      <c r="BP390" t="str">
        <f ca="1">IF($BT390&lt;&gt;"",SUMIF($BD$3:$BD$1004,"="&amp;$BD390,INDIRECT(ADDRESS(3,BP$2,1,1)):INDIRECT(ADDRESS(1004,BP$2,1,1))),"")</f>
        <v/>
      </c>
      <c r="BQ390" t="str">
        <f ca="1">IF($BT390&lt;&gt;"",SUMIF($BD$3:$BD$1004,"="&amp;$BD390,INDIRECT(ADDRESS(3,BQ$2,1,1)):INDIRECT(ADDRESS(1004,BQ$2,1,1))),"")</f>
        <v/>
      </c>
      <c r="BR390" t="str">
        <f ca="1">IF($BT390&lt;&gt;"",SUMIF($BD$3:$BD$1004,"="&amp;$BD390,INDIRECT(ADDRESS(3,BR$2,1,1)):INDIRECT(ADDRESS(1004,BR$2,1,1))),"")</f>
        <v/>
      </c>
      <c r="BS390" t="str">
        <f>IF($A390&lt;&gt;"",VLOOKUP(TRUNC(MID($A390,1,2),0),Plano_Contas!$H$3:$J$103,3,TRUE),"")</f>
        <v/>
      </c>
      <c r="BT390" t="str">
        <f t="shared" si="25"/>
        <v/>
      </c>
      <c r="BV390">
        <f>Empresas!C390</f>
        <v>0</v>
      </c>
    </row>
    <row r="391" spans="1:74" ht="13.5" hidden="1" thickBot="1" x14ac:dyDescent="0.25">
      <c r="A391" s="89"/>
      <c r="B391" s="52" t="str">
        <f>IF($A391&lt;&gt;"",VLOOKUP(""&amp;$A391,Plano_Contas!$A$3:$F$1003,6,0),"")</f>
        <v/>
      </c>
      <c r="C391" s="91"/>
      <c r="D391" s="111"/>
      <c r="E391" s="112">
        <v>0</v>
      </c>
      <c r="F391" s="87"/>
      <c r="G391" s="85"/>
      <c r="H391" s="111"/>
      <c r="I391" s="112">
        <v>0</v>
      </c>
      <c r="J391" s="87"/>
      <c r="K391" s="85"/>
      <c r="L391" s="111"/>
      <c r="M391" s="112">
        <v>0</v>
      </c>
      <c r="N391" s="87"/>
      <c r="O391" s="85"/>
      <c r="P391" s="111"/>
      <c r="Q391" s="112">
        <v>0</v>
      </c>
      <c r="R391" s="87"/>
      <c r="S391" s="85"/>
      <c r="T391" s="111"/>
      <c r="U391" s="112">
        <v>0</v>
      </c>
      <c r="V391" s="87"/>
      <c r="W391" s="85"/>
      <c r="X391" s="111"/>
      <c r="Y391" s="112">
        <v>0</v>
      </c>
      <c r="Z391" s="87"/>
      <c r="AA391" s="85"/>
      <c r="AB391" s="111"/>
      <c r="AC391" s="112">
        <v>0</v>
      </c>
      <c r="AD391" s="87"/>
      <c r="AE391" s="85"/>
      <c r="AF391" s="111"/>
      <c r="AG391" s="112">
        <v>0</v>
      </c>
      <c r="AH391" s="87"/>
      <c r="AI391" s="85"/>
      <c r="AJ391" s="111"/>
      <c r="AK391" s="112">
        <v>0</v>
      </c>
      <c r="AL391" s="87"/>
      <c r="AM391" s="85"/>
      <c r="AN391" s="111"/>
      <c r="AO391" s="112">
        <v>0</v>
      </c>
      <c r="AP391" s="87"/>
      <c r="AQ391" s="85"/>
      <c r="AR391" s="111"/>
      <c r="AS391" s="112">
        <v>0</v>
      </c>
      <c r="AT391" s="87"/>
      <c r="AU391" s="85"/>
      <c r="AV391" s="111"/>
      <c r="AW391" s="112">
        <v>0</v>
      </c>
      <c r="AX391" s="87"/>
      <c r="AY391" s="85"/>
      <c r="AZ391" s="267">
        <f t="shared" si="26"/>
        <v>0</v>
      </c>
      <c r="BA391" s="88">
        <f t="shared" si="23"/>
        <v>0</v>
      </c>
      <c r="BC391">
        <f>IF($A391&lt;&gt;"",COUNTIF($BD$3:$BD391,$BD391),0)</f>
        <v>0</v>
      </c>
      <c r="BD391" t="str">
        <f>IF($A391&lt;&gt;"",VLOOKUP(TRUNC(MID($A391,1,2),0),Plano_Contas!$H$3:$J$103,2,TRUE),"")</f>
        <v/>
      </c>
      <c r="BE391" s="201" t="str">
        <f t="shared" si="24"/>
        <v/>
      </c>
      <c r="BF391" t="str">
        <f ca="1">IF($BT391&lt;&gt;"",SUMIF($BD$3:$BD$1004,"="&amp;$BD391,INDIRECT(ADDRESS(3,BF$2,1,1)):INDIRECT(ADDRESS(1004,BF$2,1,1))),"")</f>
        <v/>
      </c>
      <c r="BG391" t="str">
        <f ca="1">IF($BT391&lt;&gt;"",SUMIF($BD$3:$BD$1004,"="&amp;$BD391,INDIRECT(ADDRESS(3,BG$2,1,1)):INDIRECT(ADDRESS(1004,BG$2,1,1))),"")</f>
        <v/>
      </c>
      <c r="BH391" t="str">
        <f ca="1">IF($BT391&lt;&gt;"",SUMIF($BD$3:$BD$1004,"="&amp;$BD391,INDIRECT(ADDRESS(3,BH$2,1,1)):INDIRECT(ADDRESS(1004,BH$2,1,1))),"")</f>
        <v/>
      </c>
      <c r="BI391" t="str">
        <f ca="1">IF($BT391&lt;&gt;"",SUMIF($BD$3:$BD$1004,"="&amp;$BD391,INDIRECT(ADDRESS(3,BI$2,1,1)):INDIRECT(ADDRESS(1004,BI$2,1,1))),"")</f>
        <v/>
      </c>
      <c r="BJ391" t="str">
        <f ca="1">IF($BT391&lt;&gt;"",SUMIF($BD$3:$BD$1004,"="&amp;$BD391,INDIRECT(ADDRESS(3,BJ$2,1,1)):INDIRECT(ADDRESS(1004,BJ$2,1,1))),"")</f>
        <v/>
      </c>
      <c r="BK391" t="str">
        <f ca="1">IF($BT391&lt;&gt;"",SUMIF($BD$3:$BD$1004,"="&amp;$BD391,INDIRECT(ADDRESS(3,BK$2,1,1)):INDIRECT(ADDRESS(1004,BK$2,1,1))),"")</f>
        <v/>
      </c>
      <c r="BL391" t="str">
        <f ca="1">IF($BT391&lt;&gt;"",SUMIF($BD$3:$BD$1004,"="&amp;$BD391,INDIRECT(ADDRESS(3,BL$2,1,1)):INDIRECT(ADDRESS(1004,BL$2,1,1))),"")</f>
        <v/>
      </c>
      <c r="BM391" t="str">
        <f ca="1">IF($BT391&lt;&gt;"",SUMIF($BD$3:$BD$1004,"="&amp;$BD391,INDIRECT(ADDRESS(3,BM$2,1,1)):INDIRECT(ADDRESS(1004,BM$2,1,1))),"")</f>
        <v/>
      </c>
      <c r="BN391" t="str">
        <f ca="1">IF($BT391&lt;&gt;"",SUMIF($BD$3:$BD$1004,"="&amp;$BD391,INDIRECT(ADDRESS(3,BN$2,1,1)):INDIRECT(ADDRESS(1004,BN$2,1,1))),"")</f>
        <v/>
      </c>
      <c r="BO391" t="str">
        <f ca="1">IF($BT391&lt;&gt;"",SUMIF($BD$3:$BD$1004,"="&amp;$BD391,INDIRECT(ADDRESS(3,BO$2,1,1)):INDIRECT(ADDRESS(1004,BO$2,1,1))),"")</f>
        <v/>
      </c>
      <c r="BP391" t="str">
        <f ca="1">IF($BT391&lt;&gt;"",SUMIF($BD$3:$BD$1004,"="&amp;$BD391,INDIRECT(ADDRESS(3,BP$2,1,1)):INDIRECT(ADDRESS(1004,BP$2,1,1))),"")</f>
        <v/>
      </c>
      <c r="BQ391" t="str">
        <f ca="1">IF($BT391&lt;&gt;"",SUMIF($BD$3:$BD$1004,"="&amp;$BD391,INDIRECT(ADDRESS(3,BQ$2,1,1)):INDIRECT(ADDRESS(1004,BQ$2,1,1))),"")</f>
        <v/>
      </c>
      <c r="BR391" t="str">
        <f ca="1">IF($BT391&lt;&gt;"",SUMIF($BD$3:$BD$1004,"="&amp;$BD391,INDIRECT(ADDRESS(3,BR$2,1,1)):INDIRECT(ADDRESS(1004,BR$2,1,1))),"")</f>
        <v/>
      </c>
      <c r="BS391" t="str">
        <f>IF($A391&lt;&gt;"",VLOOKUP(TRUNC(MID($A391,1,2),0),Plano_Contas!$H$3:$J$103,3,TRUE),"")</f>
        <v/>
      </c>
      <c r="BT391" t="str">
        <f t="shared" si="25"/>
        <v/>
      </c>
      <c r="BV391">
        <f>Empresas!C391</f>
        <v>0</v>
      </c>
    </row>
    <row r="392" spans="1:74" ht="13.5" hidden="1" thickBot="1" x14ac:dyDescent="0.25">
      <c r="A392" s="89"/>
      <c r="B392" s="52" t="str">
        <f>IF($A392&lt;&gt;"",VLOOKUP(""&amp;$A392,Plano_Contas!$A$3:$F$1003,6,0),"")</f>
        <v/>
      </c>
      <c r="C392" s="91"/>
      <c r="D392" s="111"/>
      <c r="E392" s="112">
        <v>0</v>
      </c>
      <c r="F392" s="87"/>
      <c r="G392" s="85"/>
      <c r="H392" s="111"/>
      <c r="I392" s="112">
        <v>0</v>
      </c>
      <c r="J392" s="87"/>
      <c r="K392" s="85"/>
      <c r="L392" s="111"/>
      <c r="M392" s="112">
        <v>0</v>
      </c>
      <c r="N392" s="87"/>
      <c r="O392" s="85"/>
      <c r="P392" s="111"/>
      <c r="Q392" s="112">
        <v>0</v>
      </c>
      <c r="R392" s="87"/>
      <c r="S392" s="85"/>
      <c r="T392" s="111"/>
      <c r="U392" s="112">
        <v>0</v>
      </c>
      <c r="V392" s="87"/>
      <c r="W392" s="85"/>
      <c r="X392" s="111"/>
      <c r="Y392" s="112">
        <v>0</v>
      </c>
      <c r="Z392" s="87"/>
      <c r="AA392" s="85"/>
      <c r="AB392" s="111"/>
      <c r="AC392" s="112">
        <v>0</v>
      </c>
      <c r="AD392" s="87"/>
      <c r="AE392" s="85"/>
      <c r="AF392" s="111"/>
      <c r="AG392" s="112">
        <v>0</v>
      </c>
      <c r="AH392" s="87"/>
      <c r="AI392" s="85"/>
      <c r="AJ392" s="111"/>
      <c r="AK392" s="112">
        <v>0</v>
      </c>
      <c r="AL392" s="87"/>
      <c r="AM392" s="85"/>
      <c r="AN392" s="111"/>
      <c r="AO392" s="112">
        <v>0</v>
      </c>
      <c r="AP392" s="87"/>
      <c r="AQ392" s="85"/>
      <c r="AR392" s="111"/>
      <c r="AS392" s="112">
        <v>0</v>
      </c>
      <c r="AT392" s="87"/>
      <c r="AU392" s="85"/>
      <c r="AV392" s="111"/>
      <c r="AW392" s="112">
        <v>0</v>
      </c>
      <c r="AX392" s="87"/>
      <c r="AY392" s="85"/>
      <c r="AZ392" s="267">
        <f t="shared" si="26"/>
        <v>0</v>
      </c>
      <c r="BA392" s="88">
        <f t="shared" si="23"/>
        <v>0</v>
      </c>
      <c r="BC392">
        <f>IF($A392&lt;&gt;"",COUNTIF($BD$3:$BD392,$BD392),0)</f>
        <v>0</v>
      </c>
      <c r="BD392" t="str">
        <f>IF($A392&lt;&gt;"",VLOOKUP(TRUNC(MID($A392,1,2),0),Plano_Contas!$H$3:$J$103,2,TRUE),"")</f>
        <v/>
      </c>
      <c r="BE392" s="201" t="str">
        <f t="shared" si="24"/>
        <v/>
      </c>
      <c r="BF392" t="str">
        <f ca="1">IF($BT392&lt;&gt;"",SUMIF($BD$3:$BD$1004,"="&amp;$BD392,INDIRECT(ADDRESS(3,BF$2,1,1)):INDIRECT(ADDRESS(1004,BF$2,1,1))),"")</f>
        <v/>
      </c>
      <c r="BG392" t="str">
        <f ca="1">IF($BT392&lt;&gt;"",SUMIF($BD$3:$BD$1004,"="&amp;$BD392,INDIRECT(ADDRESS(3,BG$2,1,1)):INDIRECT(ADDRESS(1004,BG$2,1,1))),"")</f>
        <v/>
      </c>
      <c r="BH392" t="str">
        <f ca="1">IF($BT392&lt;&gt;"",SUMIF($BD$3:$BD$1004,"="&amp;$BD392,INDIRECT(ADDRESS(3,BH$2,1,1)):INDIRECT(ADDRESS(1004,BH$2,1,1))),"")</f>
        <v/>
      </c>
      <c r="BI392" t="str">
        <f ca="1">IF($BT392&lt;&gt;"",SUMIF($BD$3:$BD$1004,"="&amp;$BD392,INDIRECT(ADDRESS(3,BI$2,1,1)):INDIRECT(ADDRESS(1004,BI$2,1,1))),"")</f>
        <v/>
      </c>
      <c r="BJ392" t="str">
        <f ca="1">IF($BT392&lt;&gt;"",SUMIF($BD$3:$BD$1004,"="&amp;$BD392,INDIRECT(ADDRESS(3,BJ$2,1,1)):INDIRECT(ADDRESS(1004,BJ$2,1,1))),"")</f>
        <v/>
      </c>
      <c r="BK392" t="str">
        <f ca="1">IF($BT392&lt;&gt;"",SUMIF($BD$3:$BD$1004,"="&amp;$BD392,INDIRECT(ADDRESS(3,BK$2,1,1)):INDIRECT(ADDRESS(1004,BK$2,1,1))),"")</f>
        <v/>
      </c>
      <c r="BL392" t="str">
        <f ca="1">IF($BT392&lt;&gt;"",SUMIF($BD$3:$BD$1004,"="&amp;$BD392,INDIRECT(ADDRESS(3,BL$2,1,1)):INDIRECT(ADDRESS(1004,BL$2,1,1))),"")</f>
        <v/>
      </c>
      <c r="BM392" t="str">
        <f ca="1">IF($BT392&lt;&gt;"",SUMIF($BD$3:$BD$1004,"="&amp;$BD392,INDIRECT(ADDRESS(3,BM$2,1,1)):INDIRECT(ADDRESS(1004,BM$2,1,1))),"")</f>
        <v/>
      </c>
      <c r="BN392" t="str">
        <f ca="1">IF($BT392&lt;&gt;"",SUMIF($BD$3:$BD$1004,"="&amp;$BD392,INDIRECT(ADDRESS(3,BN$2,1,1)):INDIRECT(ADDRESS(1004,BN$2,1,1))),"")</f>
        <v/>
      </c>
      <c r="BO392" t="str">
        <f ca="1">IF($BT392&lt;&gt;"",SUMIF($BD$3:$BD$1004,"="&amp;$BD392,INDIRECT(ADDRESS(3,BO$2,1,1)):INDIRECT(ADDRESS(1004,BO$2,1,1))),"")</f>
        <v/>
      </c>
      <c r="BP392" t="str">
        <f ca="1">IF($BT392&lt;&gt;"",SUMIF($BD$3:$BD$1004,"="&amp;$BD392,INDIRECT(ADDRESS(3,BP$2,1,1)):INDIRECT(ADDRESS(1004,BP$2,1,1))),"")</f>
        <v/>
      </c>
      <c r="BQ392" t="str">
        <f ca="1">IF($BT392&lt;&gt;"",SUMIF($BD$3:$BD$1004,"="&amp;$BD392,INDIRECT(ADDRESS(3,BQ$2,1,1)):INDIRECT(ADDRESS(1004,BQ$2,1,1))),"")</f>
        <v/>
      </c>
      <c r="BR392" t="str">
        <f ca="1">IF($BT392&lt;&gt;"",SUMIF($BD$3:$BD$1004,"="&amp;$BD392,INDIRECT(ADDRESS(3,BR$2,1,1)):INDIRECT(ADDRESS(1004,BR$2,1,1))),"")</f>
        <v/>
      </c>
      <c r="BS392" t="str">
        <f>IF($A392&lt;&gt;"",VLOOKUP(TRUNC(MID($A392,1,2),0),Plano_Contas!$H$3:$J$103,3,TRUE),"")</f>
        <v/>
      </c>
      <c r="BT392" t="str">
        <f t="shared" si="25"/>
        <v/>
      </c>
      <c r="BV392">
        <f>Empresas!C392</f>
        <v>0</v>
      </c>
    </row>
    <row r="393" spans="1:74" ht="13.5" hidden="1" thickBot="1" x14ac:dyDescent="0.25">
      <c r="A393" s="89"/>
      <c r="B393" s="52" t="str">
        <f>IF($A393&lt;&gt;"",VLOOKUP(""&amp;$A393,Plano_Contas!$A$3:$F$1003,6,0),"")</f>
        <v/>
      </c>
      <c r="C393" s="91"/>
      <c r="D393" s="111"/>
      <c r="E393" s="112">
        <v>0</v>
      </c>
      <c r="F393" s="87"/>
      <c r="G393" s="85"/>
      <c r="H393" s="111"/>
      <c r="I393" s="112">
        <v>0</v>
      </c>
      <c r="J393" s="87"/>
      <c r="K393" s="85"/>
      <c r="L393" s="111"/>
      <c r="M393" s="112">
        <v>0</v>
      </c>
      <c r="N393" s="87"/>
      <c r="O393" s="85"/>
      <c r="P393" s="111"/>
      <c r="Q393" s="112">
        <v>0</v>
      </c>
      <c r="R393" s="87"/>
      <c r="S393" s="85"/>
      <c r="T393" s="111"/>
      <c r="U393" s="112">
        <v>0</v>
      </c>
      <c r="V393" s="87"/>
      <c r="W393" s="85"/>
      <c r="X393" s="111"/>
      <c r="Y393" s="112">
        <v>0</v>
      </c>
      <c r="Z393" s="87"/>
      <c r="AA393" s="85"/>
      <c r="AB393" s="111"/>
      <c r="AC393" s="112">
        <v>0</v>
      </c>
      <c r="AD393" s="87"/>
      <c r="AE393" s="85"/>
      <c r="AF393" s="111"/>
      <c r="AG393" s="112">
        <v>0</v>
      </c>
      <c r="AH393" s="87"/>
      <c r="AI393" s="85"/>
      <c r="AJ393" s="111"/>
      <c r="AK393" s="112">
        <v>0</v>
      </c>
      <c r="AL393" s="87"/>
      <c r="AM393" s="85"/>
      <c r="AN393" s="111"/>
      <c r="AO393" s="112">
        <v>0</v>
      </c>
      <c r="AP393" s="87"/>
      <c r="AQ393" s="85"/>
      <c r="AR393" s="111"/>
      <c r="AS393" s="112">
        <v>0</v>
      </c>
      <c r="AT393" s="87"/>
      <c r="AU393" s="85"/>
      <c r="AV393" s="111"/>
      <c r="AW393" s="112">
        <v>0</v>
      </c>
      <c r="AX393" s="87"/>
      <c r="AY393" s="85"/>
      <c r="AZ393" s="267">
        <f t="shared" si="26"/>
        <v>0</v>
      </c>
      <c r="BA393" s="88">
        <f t="shared" si="23"/>
        <v>0</v>
      </c>
      <c r="BC393">
        <f>IF($A393&lt;&gt;"",COUNTIF($BD$3:$BD393,$BD393),0)</f>
        <v>0</v>
      </c>
      <c r="BD393" t="str">
        <f>IF($A393&lt;&gt;"",VLOOKUP(TRUNC(MID($A393,1,2),0),Plano_Contas!$H$3:$J$103,2,TRUE),"")</f>
        <v/>
      </c>
      <c r="BE393" s="201" t="str">
        <f t="shared" si="24"/>
        <v/>
      </c>
      <c r="BF393" t="str">
        <f ca="1">IF($BT393&lt;&gt;"",SUMIF($BD$3:$BD$1004,"="&amp;$BD393,INDIRECT(ADDRESS(3,BF$2,1,1)):INDIRECT(ADDRESS(1004,BF$2,1,1))),"")</f>
        <v/>
      </c>
      <c r="BG393" t="str">
        <f ca="1">IF($BT393&lt;&gt;"",SUMIF($BD$3:$BD$1004,"="&amp;$BD393,INDIRECT(ADDRESS(3,BG$2,1,1)):INDIRECT(ADDRESS(1004,BG$2,1,1))),"")</f>
        <v/>
      </c>
      <c r="BH393" t="str">
        <f ca="1">IF($BT393&lt;&gt;"",SUMIF($BD$3:$BD$1004,"="&amp;$BD393,INDIRECT(ADDRESS(3,BH$2,1,1)):INDIRECT(ADDRESS(1004,BH$2,1,1))),"")</f>
        <v/>
      </c>
      <c r="BI393" t="str">
        <f ca="1">IF($BT393&lt;&gt;"",SUMIF($BD$3:$BD$1004,"="&amp;$BD393,INDIRECT(ADDRESS(3,BI$2,1,1)):INDIRECT(ADDRESS(1004,BI$2,1,1))),"")</f>
        <v/>
      </c>
      <c r="BJ393" t="str">
        <f ca="1">IF($BT393&lt;&gt;"",SUMIF($BD$3:$BD$1004,"="&amp;$BD393,INDIRECT(ADDRESS(3,BJ$2,1,1)):INDIRECT(ADDRESS(1004,BJ$2,1,1))),"")</f>
        <v/>
      </c>
      <c r="BK393" t="str">
        <f ca="1">IF($BT393&lt;&gt;"",SUMIF($BD$3:$BD$1004,"="&amp;$BD393,INDIRECT(ADDRESS(3,BK$2,1,1)):INDIRECT(ADDRESS(1004,BK$2,1,1))),"")</f>
        <v/>
      </c>
      <c r="BL393" t="str">
        <f ca="1">IF($BT393&lt;&gt;"",SUMIF($BD$3:$BD$1004,"="&amp;$BD393,INDIRECT(ADDRESS(3,BL$2,1,1)):INDIRECT(ADDRESS(1004,BL$2,1,1))),"")</f>
        <v/>
      </c>
      <c r="BM393" t="str">
        <f ca="1">IF($BT393&lt;&gt;"",SUMIF($BD$3:$BD$1004,"="&amp;$BD393,INDIRECT(ADDRESS(3,BM$2,1,1)):INDIRECT(ADDRESS(1004,BM$2,1,1))),"")</f>
        <v/>
      </c>
      <c r="BN393" t="str">
        <f ca="1">IF($BT393&lt;&gt;"",SUMIF($BD$3:$BD$1004,"="&amp;$BD393,INDIRECT(ADDRESS(3,BN$2,1,1)):INDIRECT(ADDRESS(1004,BN$2,1,1))),"")</f>
        <v/>
      </c>
      <c r="BO393" t="str">
        <f ca="1">IF($BT393&lt;&gt;"",SUMIF($BD$3:$BD$1004,"="&amp;$BD393,INDIRECT(ADDRESS(3,BO$2,1,1)):INDIRECT(ADDRESS(1004,BO$2,1,1))),"")</f>
        <v/>
      </c>
      <c r="BP393" t="str">
        <f ca="1">IF($BT393&lt;&gt;"",SUMIF($BD$3:$BD$1004,"="&amp;$BD393,INDIRECT(ADDRESS(3,BP$2,1,1)):INDIRECT(ADDRESS(1004,BP$2,1,1))),"")</f>
        <v/>
      </c>
      <c r="BQ393" t="str">
        <f ca="1">IF($BT393&lt;&gt;"",SUMIF($BD$3:$BD$1004,"="&amp;$BD393,INDIRECT(ADDRESS(3,BQ$2,1,1)):INDIRECT(ADDRESS(1004,BQ$2,1,1))),"")</f>
        <v/>
      </c>
      <c r="BR393" t="str">
        <f ca="1">IF($BT393&lt;&gt;"",SUMIF($BD$3:$BD$1004,"="&amp;$BD393,INDIRECT(ADDRESS(3,BR$2,1,1)):INDIRECT(ADDRESS(1004,BR$2,1,1))),"")</f>
        <v/>
      </c>
      <c r="BS393" t="str">
        <f>IF($A393&lt;&gt;"",VLOOKUP(TRUNC(MID($A393,1,2),0),Plano_Contas!$H$3:$J$103,3,TRUE),"")</f>
        <v/>
      </c>
      <c r="BT393" t="str">
        <f t="shared" si="25"/>
        <v/>
      </c>
      <c r="BV393">
        <f>Empresas!C393</f>
        <v>0</v>
      </c>
    </row>
    <row r="394" spans="1:74" ht="13.5" hidden="1" thickBot="1" x14ac:dyDescent="0.25">
      <c r="A394" s="89"/>
      <c r="B394" s="52" t="str">
        <f>IF($A394&lt;&gt;"",VLOOKUP(""&amp;$A394,Plano_Contas!$A$3:$F$1003,6,0),"")</f>
        <v/>
      </c>
      <c r="C394" s="91"/>
      <c r="D394" s="111"/>
      <c r="E394" s="112">
        <v>0</v>
      </c>
      <c r="F394" s="87"/>
      <c r="G394" s="85"/>
      <c r="H394" s="111"/>
      <c r="I394" s="112">
        <v>0</v>
      </c>
      <c r="J394" s="87"/>
      <c r="K394" s="85"/>
      <c r="L394" s="111"/>
      <c r="M394" s="112">
        <v>0</v>
      </c>
      <c r="N394" s="87"/>
      <c r="O394" s="85"/>
      <c r="P394" s="111"/>
      <c r="Q394" s="112">
        <v>0</v>
      </c>
      <c r="R394" s="87"/>
      <c r="S394" s="85"/>
      <c r="T394" s="111"/>
      <c r="U394" s="112">
        <v>0</v>
      </c>
      <c r="V394" s="87"/>
      <c r="W394" s="85"/>
      <c r="X394" s="111"/>
      <c r="Y394" s="112">
        <v>0</v>
      </c>
      <c r="Z394" s="87"/>
      <c r="AA394" s="85"/>
      <c r="AB394" s="111"/>
      <c r="AC394" s="112">
        <v>0</v>
      </c>
      <c r="AD394" s="87"/>
      <c r="AE394" s="85"/>
      <c r="AF394" s="111"/>
      <c r="AG394" s="112">
        <v>0</v>
      </c>
      <c r="AH394" s="87"/>
      <c r="AI394" s="85"/>
      <c r="AJ394" s="111"/>
      <c r="AK394" s="112">
        <v>0</v>
      </c>
      <c r="AL394" s="87"/>
      <c r="AM394" s="85"/>
      <c r="AN394" s="111"/>
      <c r="AO394" s="112">
        <v>0</v>
      </c>
      <c r="AP394" s="87"/>
      <c r="AQ394" s="85"/>
      <c r="AR394" s="111"/>
      <c r="AS394" s="112">
        <v>0</v>
      </c>
      <c r="AT394" s="87"/>
      <c r="AU394" s="85"/>
      <c r="AV394" s="111"/>
      <c r="AW394" s="112">
        <v>0</v>
      </c>
      <c r="AX394" s="87"/>
      <c r="AY394" s="85"/>
      <c r="AZ394" s="267">
        <f t="shared" si="26"/>
        <v>0</v>
      </c>
      <c r="BA394" s="88">
        <f t="shared" si="23"/>
        <v>0</v>
      </c>
      <c r="BC394">
        <f>IF($A394&lt;&gt;"",COUNTIF($BD$3:$BD394,$BD394),0)</f>
        <v>0</v>
      </c>
      <c r="BD394" t="str">
        <f>IF($A394&lt;&gt;"",VLOOKUP(TRUNC(MID($A394,1,2),0),Plano_Contas!$H$3:$J$103,2,TRUE),"")</f>
        <v/>
      </c>
      <c r="BE394" s="201" t="str">
        <f t="shared" si="24"/>
        <v/>
      </c>
      <c r="BF394" t="str">
        <f ca="1">IF($BT394&lt;&gt;"",SUMIF($BD$3:$BD$1004,"="&amp;$BD394,INDIRECT(ADDRESS(3,BF$2,1,1)):INDIRECT(ADDRESS(1004,BF$2,1,1))),"")</f>
        <v/>
      </c>
      <c r="BG394" t="str">
        <f ca="1">IF($BT394&lt;&gt;"",SUMIF($BD$3:$BD$1004,"="&amp;$BD394,INDIRECT(ADDRESS(3,BG$2,1,1)):INDIRECT(ADDRESS(1004,BG$2,1,1))),"")</f>
        <v/>
      </c>
      <c r="BH394" t="str">
        <f ca="1">IF($BT394&lt;&gt;"",SUMIF($BD$3:$BD$1004,"="&amp;$BD394,INDIRECT(ADDRESS(3,BH$2,1,1)):INDIRECT(ADDRESS(1004,BH$2,1,1))),"")</f>
        <v/>
      </c>
      <c r="BI394" t="str">
        <f ca="1">IF($BT394&lt;&gt;"",SUMIF($BD$3:$BD$1004,"="&amp;$BD394,INDIRECT(ADDRESS(3,BI$2,1,1)):INDIRECT(ADDRESS(1004,BI$2,1,1))),"")</f>
        <v/>
      </c>
      <c r="BJ394" t="str">
        <f ca="1">IF($BT394&lt;&gt;"",SUMIF($BD$3:$BD$1004,"="&amp;$BD394,INDIRECT(ADDRESS(3,BJ$2,1,1)):INDIRECT(ADDRESS(1004,BJ$2,1,1))),"")</f>
        <v/>
      </c>
      <c r="BK394" t="str">
        <f ca="1">IF($BT394&lt;&gt;"",SUMIF($BD$3:$BD$1004,"="&amp;$BD394,INDIRECT(ADDRESS(3,BK$2,1,1)):INDIRECT(ADDRESS(1004,BK$2,1,1))),"")</f>
        <v/>
      </c>
      <c r="BL394" t="str">
        <f ca="1">IF($BT394&lt;&gt;"",SUMIF($BD$3:$BD$1004,"="&amp;$BD394,INDIRECT(ADDRESS(3,BL$2,1,1)):INDIRECT(ADDRESS(1004,BL$2,1,1))),"")</f>
        <v/>
      </c>
      <c r="BM394" t="str">
        <f ca="1">IF($BT394&lt;&gt;"",SUMIF($BD$3:$BD$1004,"="&amp;$BD394,INDIRECT(ADDRESS(3,BM$2,1,1)):INDIRECT(ADDRESS(1004,BM$2,1,1))),"")</f>
        <v/>
      </c>
      <c r="BN394" t="str">
        <f ca="1">IF($BT394&lt;&gt;"",SUMIF($BD$3:$BD$1004,"="&amp;$BD394,INDIRECT(ADDRESS(3,BN$2,1,1)):INDIRECT(ADDRESS(1004,BN$2,1,1))),"")</f>
        <v/>
      </c>
      <c r="BO394" t="str">
        <f ca="1">IF($BT394&lt;&gt;"",SUMIF($BD$3:$BD$1004,"="&amp;$BD394,INDIRECT(ADDRESS(3,BO$2,1,1)):INDIRECT(ADDRESS(1004,BO$2,1,1))),"")</f>
        <v/>
      </c>
      <c r="BP394" t="str">
        <f ca="1">IF($BT394&lt;&gt;"",SUMIF($BD$3:$BD$1004,"="&amp;$BD394,INDIRECT(ADDRESS(3,BP$2,1,1)):INDIRECT(ADDRESS(1004,BP$2,1,1))),"")</f>
        <v/>
      </c>
      <c r="BQ394" t="str">
        <f ca="1">IF($BT394&lt;&gt;"",SUMIF($BD$3:$BD$1004,"="&amp;$BD394,INDIRECT(ADDRESS(3,BQ$2,1,1)):INDIRECT(ADDRESS(1004,BQ$2,1,1))),"")</f>
        <v/>
      </c>
      <c r="BR394" t="str">
        <f ca="1">IF($BT394&lt;&gt;"",SUMIF($BD$3:$BD$1004,"="&amp;$BD394,INDIRECT(ADDRESS(3,BR$2,1,1)):INDIRECT(ADDRESS(1004,BR$2,1,1))),"")</f>
        <v/>
      </c>
      <c r="BS394" t="str">
        <f>IF($A394&lt;&gt;"",VLOOKUP(TRUNC(MID($A394,1,2),0),Plano_Contas!$H$3:$J$103,3,TRUE),"")</f>
        <v/>
      </c>
      <c r="BT394" t="str">
        <f t="shared" si="25"/>
        <v/>
      </c>
      <c r="BV394">
        <f>Empresas!C394</f>
        <v>0</v>
      </c>
    </row>
    <row r="395" spans="1:74" ht="13.5" hidden="1" thickBot="1" x14ac:dyDescent="0.25">
      <c r="A395" s="89"/>
      <c r="B395" s="52" t="str">
        <f>IF($A395&lt;&gt;"",VLOOKUP(""&amp;$A395,Plano_Contas!$A$3:$F$1003,6,0),"")</f>
        <v/>
      </c>
      <c r="C395" s="91"/>
      <c r="D395" s="111"/>
      <c r="E395" s="112">
        <v>0</v>
      </c>
      <c r="F395" s="87"/>
      <c r="G395" s="85"/>
      <c r="H395" s="111"/>
      <c r="I395" s="112">
        <v>0</v>
      </c>
      <c r="J395" s="87"/>
      <c r="K395" s="85"/>
      <c r="L395" s="111"/>
      <c r="M395" s="112">
        <v>0</v>
      </c>
      <c r="N395" s="87"/>
      <c r="O395" s="85"/>
      <c r="P395" s="111"/>
      <c r="Q395" s="112">
        <v>0</v>
      </c>
      <c r="R395" s="87"/>
      <c r="S395" s="85"/>
      <c r="T395" s="111"/>
      <c r="U395" s="112">
        <v>0</v>
      </c>
      <c r="V395" s="87"/>
      <c r="W395" s="85"/>
      <c r="X395" s="111"/>
      <c r="Y395" s="112">
        <v>0</v>
      </c>
      <c r="Z395" s="87"/>
      <c r="AA395" s="85"/>
      <c r="AB395" s="111"/>
      <c r="AC395" s="112">
        <v>0</v>
      </c>
      <c r="AD395" s="87"/>
      <c r="AE395" s="85"/>
      <c r="AF395" s="111"/>
      <c r="AG395" s="112">
        <v>0</v>
      </c>
      <c r="AH395" s="87"/>
      <c r="AI395" s="85"/>
      <c r="AJ395" s="111"/>
      <c r="AK395" s="112">
        <v>0</v>
      </c>
      <c r="AL395" s="87"/>
      <c r="AM395" s="85"/>
      <c r="AN395" s="111"/>
      <c r="AO395" s="112">
        <v>0</v>
      </c>
      <c r="AP395" s="87"/>
      <c r="AQ395" s="85"/>
      <c r="AR395" s="111"/>
      <c r="AS395" s="112">
        <v>0</v>
      </c>
      <c r="AT395" s="87"/>
      <c r="AU395" s="85"/>
      <c r="AV395" s="111"/>
      <c r="AW395" s="112">
        <v>0</v>
      </c>
      <c r="AX395" s="87"/>
      <c r="AY395" s="85"/>
      <c r="AZ395" s="267">
        <f t="shared" si="26"/>
        <v>0</v>
      </c>
      <c r="BA395" s="88">
        <f t="shared" si="23"/>
        <v>0</v>
      </c>
      <c r="BC395">
        <f>IF($A395&lt;&gt;"",COUNTIF($BD$3:$BD395,$BD395),0)</f>
        <v>0</v>
      </c>
      <c r="BD395" t="str">
        <f>IF($A395&lt;&gt;"",VLOOKUP(TRUNC(MID($A395,1,2),0),Plano_Contas!$H$3:$J$103,2,TRUE),"")</f>
        <v/>
      </c>
      <c r="BE395" s="201" t="str">
        <f t="shared" si="24"/>
        <v/>
      </c>
      <c r="BF395" t="str">
        <f ca="1">IF($BT395&lt;&gt;"",SUMIF($BD$3:$BD$1004,"="&amp;$BD395,INDIRECT(ADDRESS(3,BF$2,1,1)):INDIRECT(ADDRESS(1004,BF$2,1,1))),"")</f>
        <v/>
      </c>
      <c r="BG395" t="str">
        <f ca="1">IF($BT395&lt;&gt;"",SUMIF($BD$3:$BD$1004,"="&amp;$BD395,INDIRECT(ADDRESS(3,BG$2,1,1)):INDIRECT(ADDRESS(1004,BG$2,1,1))),"")</f>
        <v/>
      </c>
      <c r="BH395" t="str">
        <f ca="1">IF($BT395&lt;&gt;"",SUMIF($BD$3:$BD$1004,"="&amp;$BD395,INDIRECT(ADDRESS(3,BH$2,1,1)):INDIRECT(ADDRESS(1004,BH$2,1,1))),"")</f>
        <v/>
      </c>
      <c r="BI395" t="str">
        <f ca="1">IF($BT395&lt;&gt;"",SUMIF($BD$3:$BD$1004,"="&amp;$BD395,INDIRECT(ADDRESS(3,BI$2,1,1)):INDIRECT(ADDRESS(1004,BI$2,1,1))),"")</f>
        <v/>
      </c>
      <c r="BJ395" t="str">
        <f ca="1">IF($BT395&lt;&gt;"",SUMIF($BD$3:$BD$1004,"="&amp;$BD395,INDIRECT(ADDRESS(3,BJ$2,1,1)):INDIRECT(ADDRESS(1004,BJ$2,1,1))),"")</f>
        <v/>
      </c>
      <c r="BK395" t="str">
        <f ca="1">IF($BT395&lt;&gt;"",SUMIF($BD$3:$BD$1004,"="&amp;$BD395,INDIRECT(ADDRESS(3,BK$2,1,1)):INDIRECT(ADDRESS(1004,BK$2,1,1))),"")</f>
        <v/>
      </c>
      <c r="BL395" t="str">
        <f ca="1">IF($BT395&lt;&gt;"",SUMIF($BD$3:$BD$1004,"="&amp;$BD395,INDIRECT(ADDRESS(3,BL$2,1,1)):INDIRECT(ADDRESS(1004,BL$2,1,1))),"")</f>
        <v/>
      </c>
      <c r="BM395" t="str">
        <f ca="1">IF($BT395&lt;&gt;"",SUMIF($BD$3:$BD$1004,"="&amp;$BD395,INDIRECT(ADDRESS(3,BM$2,1,1)):INDIRECT(ADDRESS(1004,BM$2,1,1))),"")</f>
        <v/>
      </c>
      <c r="BN395" t="str">
        <f ca="1">IF($BT395&lt;&gt;"",SUMIF($BD$3:$BD$1004,"="&amp;$BD395,INDIRECT(ADDRESS(3,BN$2,1,1)):INDIRECT(ADDRESS(1004,BN$2,1,1))),"")</f>
        <v/>
      </c>
      <c r="BO395" t="str">
        <f ca="1">IF($BT395&lt;&gt;"",SUMIF($BD$3:$BD$1004,"="&amp;$BD395,INDIRECT(ADDRESS(3,BO$2,1,1)):INDIRECT(ADDRESS(1004,BO$2,1,1))),"")</f>
        <v/>
      </c>
      <c r="BP395" t="str">
        <f ca="1">IF($BT395&lt;&gt;"",SUMIF($BD$3:$BD$1004,"="&amp;$BD395,INDIRECT(ADDRESS(3,BP$2,1,1)):INDIRECT(ADDRESS(1004,BP$2,1,1))),"")</f>
        <v/>
      </c>
      <c r="BQ395" t="str">
        <f ca="1">IF($BT395&lt;&gt;"",SUMIF($BD$3:$BD$1004,"="&amp;$BD395,INDIRECT(ADDRESS(3,BQ$2,1,1)):INDIRECT(ADDRESS(1004,BQ$2,1,1))),"")</f>
        <v/>
      </c>
      <c r="BR395" t="str">
        <f ca="1">IF($BT395&lt;&gt;"",SUMIF($BD$3:$BD$1004,"="&amp;$BD395,INDIRECT(ADDRESS(3,BR$2,1,1)):INDIRECT(ADDRESS(1004,BR$2,1,1))),"")</f>
        <v/>
      </c>
      <c r="BS395" t="str">
        <f>IF($A395&lt;&gt;"",VLOOKUP(TRUNC(MID($A395,1,2),0),Plano_Contas!$H$3:$J$103,3,TRUE),"")</f>
        <v/>
      </c>
      <c r="BT395" t="str">
        <f t="shared" si="25"/>
        <v/>
      </c>
      <c r="BV395">
        <f>Empresas!C395</f>
        <v>0</v>
      </c>
    </row>
    <row r="396" spans="1:74" ht="13.5" hidden="1" thickBot="1" x14ac:dyDescent="0.25">
      <c r="A396" s="89"/>
      <c r="B396" s="52" t="str">
        <f>IF($A396&lt;&gt;"",VLOOKUP(""&amp;$A396,Plano_Contas!$A$3:$F$1003,6,0),"")</f>
        <v/>
      </c>
      <c r="C396" s="91"/>
      <c r="D396" s="111"/>
      <c r="E396" s="112">
        <v>0</v>
      </c>
      <c r="F396" s="87"/>
      <c r="G396" s="85"/>
      <c r="H396" s="111"/>
      <c r="I396" s="112">
        <v>0</v>
      </c>
      <c r="J396" s="87"/>
      <c r="K396" s="85"/>
      <c r="L396" s="111"/>
      <c r="M396" s="112">
        <v>0</v>
      </c>
      <c r="N396" s="87"/>
      <c r="O396" s="85"/>
      <c r="P396" s="111"/>
      <c r="Q396" s="112">
        <v>0</v>
      </c>
      <c r="R396" s="87"/>
      <c r="S396" s="85"/>
      <c r="T396" s="111"/>
      <c r="U396" s="112">
        <v>0</v>
      </c>
      <c r="V396" s="87"/>
      <c r="W396" s="85"/>
      <c r="X396" s="111"/>
      <c r="Y396" s="112">
        <v>0</v>
      </c>
      <c r="Z396" s="87"/>
      <c r="AA396" s="85"/>
      <c r="AB396" s="111"/>
      <c r="AC396" s="112">
        <v>0</v>
      </c>
      <c r="AD396" s="87"/>
      <c r="AE396" s="85"/>
      <c r="AF396" s="111"/>
      <c r="AG396" s="112">
        <v>0</v>
      </c>
      <c r="AH396" s="87"/>
      <c r="AI396" s="85"/>
      <c r="AJ396" s="111"/>
      <c r="AK396" s="112">
        <v>0</v>
      </c>
      <c r="AL396" s="87"/>
      <c r="AM396" s="85"/>
      <c r="AN396" s="111"/>
      <c r="AO396" s="112">
        <v>0</v>
      </c>
      <c r="AP396" s="87"/>
      <c r="AQ396" s="85"/>
      <c r="AR396" s="111"/>
      <c r="AS396" s="112">
        <v>0</v>
      </c>
      <c r="AT396" s="87"/>
      <c r="AU396" s="85"/>
      <c r="AV396" s="111"/>
      <c r="AW396" s="112">
        <v>0</v>
      </c>
      <c r="AX396" s="87"/>
      <c r="AY396" s="85"/>
      <c r="AZ396" s="267">
        <f t="shared" si="26"/>
        <v>0</v>
      </c>
      <c r="BA396" s="88">
        <f t="shared" si="23"/>
        <v>0</v>
      </c>
      <c r="BC396">
        <f>IF($A396&lt;&gt;"",COUNTIF($BD$3:$BD396,$BD396),0)</f>
        <v>0</v>
      </c>
      <c r="BD396" t="str">
        <f>IF($A396&lt;&gt;"",VLOOKUP(TRUNC(MID($A396,1,2),0),Plano_Contas!$H$3:$J$103,2,TRUE),"")</f>
        <v/>
      </c>
      <c r="BE396" s="201" t="str">
        <f t="shared" si="24"/>
        <v/>
      </c>
      <c r="BF396" t="str">
        <f ca="1">IF($BT396&lt;&gt;"",SUMIF($BD$3:$BD$1004,"="&amp;$BD396,INDIRECT(ADDRESS(3,BF$2,1,1)):INDIRECT(ADDRESS(1004,BF$2,1,1))),"")</f>
        <v/>
      </c>
      <c r="BG396" t="str">
        <f ca="1">IF($BT396&lt;&gt;"",SUMIF($BD$3:$BD$1004,"="&amp;$BD396,INDIRECT(ADDRESS(3,BG$2,1,1)):INDIRECT(ADDRESS(1004,BG$2,1,1))),"")</f>
        <v/>
      </c>
      <c r="BH396" t="str">
        <f ca="1">IF($BT396&lt;&gt;"",SUMIF($BD$3:$BD$1004,"="&amp;$BD396,INDIRECT(ADDRESS(3,BH$2,1,1)):INDIRECT(ADDRESS(1004,BH$2,1,1))),"")</f>
        <v/>
      </c>
      <c r="BI396" t="str">
        <f ca="1">IF($BT396&lt;&gt;"",SUMIF($BD$3:$BD$1004,"="&amp;$BD396,INDIRECT(ADDRESS(3,BI$2,1,1)):INDIRECT(ADDRESS(1004,BI$2,1,1))),"")</f>
        <v/>
      </c>
      <c r="BJ396" t="str">
        <f ca="1">IF($BT396&lt;&gt;"",SUMIF($BD$3:$BD$1004,"="&amp;$BD396,INDIRECT(ADDRESS(3,BJ$2,1,1)):INDIRECT(ADDRESS(1004,BJ$2,1,1))),"")</f>
        <v/>
      </c>
      <c r="BK396" t="str">
        <f ca="1">IF($BT396&lt;&gt;"",SUMIF($BD$3:$BD$1004,"="&amp;$BD396,INDIRECT(ADDRESS(3,BK$2,1,1)):INDIRECT(ADDRESS(1004,BK$2,1,1))),"")</f>
        <v/>
      </c>
      <c r="BL396" t="str">
        <f ca="1">IF($BT396&lt;&gt;"",SUMIF($BD$3:$BD$1004,"="&amp;$BD396,INDIRECT(ADDRESS(3,BL$2,1,1)):INDIRECT(ADDRESS(1004,BL$2,1,1))),"")</f>
        <v/>
      </c>
      <c r="BM396" t="str">
        <f ca="1">IF($BT396&lt;&gt;"",SUMIF($BD$3:$BD$1004,"="&amp;$BD396,INDIRECT(ADDRESS(3,BM$2,1,1)):INDIRECT(ADDRESS(1004,BM$2,1,1))),"")</f>
        <v/>
      </c>
      <c r="BN396" t="str">
        <f ca="1">IF($BT396&lt;&gt;"",SUMIF($BD$3:$BD$1004,"="&amp;$BD396,INDIRECT(ADDRESS(3,BN$2,1,1)):INDIRECT(ADDRESS(1004,BN$2,1,1))),"")</f>
        <v/>
      </c>
      <c r="BO396" t="str">
        <f ca="1">IF($BT396&lt;&gt;"",SUMIF($BD$3:$BD$1004,"="&amp;$BD396,INDIRECT(ADDRESS(3,BO$2,1,1)):INDIRECT(ADDRESS(1004,BO$2,1,1))),"")</f>
        <v/>
      </c>
      <c r="BP396" t="str">
        <f ca="1">IF($BT396&lt;&gt;"",SUMIF($BD$3:$BD$1004,"="&amp;$BD396,INDIRECT(ADDRESS(3,BP$2,1,1)):INDIRECT(ADDRESS(1004,BP$2,1,1))),"")</f>
        <v/>
      </c>
      <c r="BQ396" t="str">
        <f ca="1">IF($BT396&lt;&gt;"",SUMIF($BD$3:$BD$1004,"="&amp;$BD396,INDIRECT(ADDRESS(3,BQ$2,1,1)):INDIRECT(ADDRESS(1004,BQ$2,1,1))),"")</f>
        <v/>
      </c>
      <c r="BR396" t="str">
        <f ca="1">IF($BT396&lt;&gt;"",SUMIF($BD$3:$BD$1004,"="&amp;$BD396,INDIRECT(ADDRESS(3,BR$2,1,1)):INDIRECT(ADDRESS(1004,BR$2,1,1))),"")</f>
        <v/>
      </c>
      <c r="BS396" t="str">
        <f>IF($A396&lt;&gt;"",VLOOKUP(TRUNC(MID($A396,1,2),0),Plano_Contas!$H$3:$J$103,3,TRUE),"")</f>
        <v/>
      </c>
      <c r="BT396" t="str">
        <f t="shared" si="25"/>
        <v/>
      </c>
      <c r="BV396">
        <f>Empresas!C396</f>
        <v>0</v>
      </c>
    </row>
    <row r="397" spans="1:74" ht="13.5" hidden="1" thickBot="1" x14ac:dyDescent="0.25">
      <c r="A397" s="89"/>
      <c r="B397" s="52" t="str">
        <f>IF($A397&lt;&gt;"",VLOOKUP(""&amp;$A397,Plano_Contas!$A$3:$F$1003,6,0),"")</f>
        <v/>
      </c>
      <c r="C397" s="91"/>
      <c r="D397" s="111"/>
      <c r="E397" s="112">
        <v>0</v>
      </c>
      <c r="F397" s="87"/>
      <c r="G397" s="85"/>
      <c r="H397" s="111"/>
      <c r="I397" s="112">
        <v>0</v>
      </c>
      <c r="J397" s="87"/>
      <c r="K397" s="85"/>
      <c r="L397" s="111"/>
      <c r="M397" s="112">
        <v>0</v>
      </c>
      <c r="N397" s="87"/>
      <c r="O397" s="85"/>
      <c r="P397" s="111"/>
      <c r="Q397" s="112">
        <v>0</v>
      </c>
      <c r="R397" s="87"/>
      <c r="S397" s="85"/>
      <c r="T397" s="111"/>
      <c r="U397" s="112">
        <v>0</v>
      </c>
      <c r="V397" s="87"/>
      <c r="W397" s="85"/>
      <c r="X397" s="111"/>
      <c r="Y397" s="112">
        <v>0</v>
      </c>
      <c r="Z397" s="87"/>
      <c r="AA397" s="85"/>
      <c r="AB397" s="111"/>
      <c r="AC397" s="112">
        <v>0</v>
      </c>
      <c r="AD397" s="87"/>
      <c r="AE397" s="85"/>
      <c r="AF397" s="111"/>
      <c r="AG397" s="112">
        <v>0</v>
      </c>
      <c r="AH397" s="87"/>
      <c r="AI397" s="85"/>
      <c r="AJ397" s="111"/>
      <c r="AK397" s="112">
        <v>0</v>
      </c>
      <c r="AL397" s="87"/>
      <c r="AM397" s="85"/>
      <c r="AN397" s="111"/>
      <c r="AO397" s="112">
        <v>0</v>
      </c>
      <c r="AP397" s="87"/>
      <c r="AQ397" s="85"/>
      <c r="AR397" s="111"/>
      <c r="AS397" s="112">
        <v>0</v>
      </c>
      <c r="AT397" s="87"/>
      <c r="AU397" s="85"/>
      <c r="AV397" s="111"/>
      <c r="AW397" s="112">
        <v>0</v>
      </c>
      <c r="AX397" s="87"/>
      <c r="AY397" s="85"/>
      <c r="AZ397" s="267">
        <f t="shared" si="26"/>
        <v>0</v>
      </c>
      <c r="BA397" s="88">
        <f t="shared" si="23"/>
        <v>0</v>
      </c>
      <c r="BC397">
        <f>IF($A397&lt;&gt;"",COUNTIF($BD$3:$BD397,$BD397),0)</f>
        <v>0</v>
      </c>
      <c r="BD397" t="str">
        <f>IF($A397&lt;&gt;"",VLOOKUP(TRUNC(MID($A397,1,2),0),Plano_Contas!$H$3:$J$103,2,TRUE),"")</f>
        <v/>
      </c>
      <c r="BE397" s="201" t="str">
        <f t="shared" si="24"/>
        <v/>
      </c>
      <c r="BF397" t="str">
        <f ca="1">IF($BT397&lt;&gt;"",SUMIF($BD$3:$BD$1004,"="&amp;$BD397,INDIRECT(ADDRESS(3,BF$2,1,1)):INDIRECT(ADDRESS(1004,BF$2,1,1))),"")</f>
        <v/>
      </c>
      <c r="BG397" t="str">
        <f ca="1">IF($BT397&lt;&gt;"",SUMIF($BD$3:$BD$1004,"="&amp;$BD397,INDIRECT(ADDRESS(3,BG$2,1,1)):INDIRECT(ADDRESS(1004,BG$2,1,1))),"")</f>
        <v/>
      </c>
      <c r="BH397" t="str">
        <f ca="1">IF($BT397&lt;&gt;"",SUMIF($BD$3:$BD$1004,"="&amp;$BD397,INDIRECT(ADDRESS(3,BH$2,1,1)):INDIRECT(ADDRESS(1004,BH$2,1,1))),"")</f>
        <v/>
      </c>
      <c r="BI397" t="str">
        <f ca="1">IF($BT397&lt;&gt;"",SUMIF($BD$3:$BD$1004,"="&amp;$BD397,INDIRECT(ADDRESS(3,BI$2,1,1)):INDIRECT(ADDRESS(1004,BI$2,1,1))),"")</f>
        <v/>
      </c>
      <c r="BJ397" t="str">
        <f ca="1">IF($BT397&lt;&gt;"",SUMIF($BD$3:$BD$1004,"="&amp;$BD397,INDIRECT(ADDRESS(3,BJ$2,1,1)):INDIRECT(ADDRESS(1004,BJ$2,1,1))),"")</f>
        <v/>
      </c>
      <c r="BK397" t="str">
        <f ca="1">IF($BT397&lt;&gt;"",SUMIF($BD$3:$BD$1004,"="&amp;$BD397,INDIRECT(ADDRESS(3,BK$2,1,1)):INDIRECT(ADDRESS(1004,BK$2,1,1))),"")</f>
        <v/>
      </c>
      <c r="BL397" t="str">
        <f ca="1">IF($BT397&lt;&gt;"",SUMIF($BD$3:$BD$1004,"="&amp;$BD397,INDIRECT(ADDRESS(3,BL$2,1,1)):INDIRECT(ADDRESS(1004,BL$2,1,1))),"")</f>
        <v/>
      </c>
      <c r="BM397" t="str">
        <f ca="1">IF($BT397&lt;&gt;"",SUMIF($BD$3:$BD$1004,"="&amp;$BD397,INDIRECT(ADDRESS(3,BM$2,1,1)):INDIRECT(ADDRESS(1004,BM$2,1,1))),"")</f>
        <v/>
      </c>
      <c r="BN397" t="str">
        <f ca="1">IF($BT397&lt;&gt;"",SUMIF($BD$3:$BD$1004,"="&amp;$BD397,INDIRECT(ADDRESS(3,BN$2,1,1)):INDIRECT(ADDRESS(1004,BN$2,1,1))),"")</f>
        <v/>
      </c>
      <c r="BO397" t="str">
        <f ca="1">IF($BT397&lt;&gt;"",SUMIF($BD$3:$BD$1004,"="&amp;$BD397,INDIRECT(ADDRESS(3,BO$2,1,1)):INDIRECT(ADDRESS(1004,BO$2,1,1))),"")</f>
        <v/>
      </c>
      <c r="BP397" t="str">
        <f ca="1">IF($BT397&lt;&gt;"",SUMIF($BD$3:$BD$1004,"="&amp;$BD397,INDIRECT(ADDRESS(3,BP$2,1,1)):INDIRECT(ADDRESS(1004,BP$2,1,1))),"")</f>
        <v/>
      </c>
      <c r="BQ397" t="str">
        <f ca="1">IF($BT397&lt;&gt;"",SUMIF($BD$3:$BD$1004,"="&amp;$BD397,INDIRECT(ADDRESS(3,BQ$2,1,1)):INDIRECT(ADDRESS(1004,BQ$2,1,1))),"")</f>
        <v/>
      </c>
      <c r="BR397" t="str">
        <f ca="1">IF($BT397&lt;&gt;"",SUMIF($BD$3:$BD$1004,"="&amp;$BD397,INDIRECT(ADDRESS(3,BR$2,1,1)):INDIRECT(ADDRESS(1004,BR$2,1,1))),"")</f>
        <v/>
      </c>
      <c r="BS397" t="str">
        <f>IF($A397&lt;&gt;"",VLOOKUP(TRUNC(MID($A397,1,2),0),Plano_Contas!$H$3:$J$103,3,TRUE),"")</f>
        <v/>
      </c>
      <c r="BT397" t="str">
        <f t="shared" si="25"/>
        <v/>
      </c>
      <c r="BV397">
        <f>Empresas!C397</f>
        <v>0</v>
      </c>
    </row>
    <row r="398" spans="1:74" ht="13.5" hidden="1" thickBot="1" x14ac:dyDescent="0.25">
      <c r="A398" s="89"/>
      <c r="B398" s="52" t="str">
        <f>IF($A398&lt;&gt;"",VLOOKUP(""&amp;$A398,Plano_Contas!$A$3:$F$1003,6,0),"")</f>
        <v/>
      </c>
      <c r="C398" s="91"/>
      <c r="D398" s="111"/>
      <c r="E398" s="112">
        <v>0</v>
      </c>
      <c r="F398" s="87"/>
      <c r="G398" s="85"/>
      <c r="H398" s="111"/>
      <c r="I398" s="112">
        <v>0</v>
      </c>
      <c r="J398" s="87"/>
      <c r="K398" s="85"/>
      <c r="L398" s="111"/>
      <c r="M398" s="112">
        <v>0</v>
      </c>
      <c r="N398" s="87"/>
      <c r="O398" s="85"/>
      <c r="P398" s="111"/>
      <c r="Q398" s="112">
        <v>0</v>
      </c>
      <c r="R398" s="87"/>
      <c r="S398" s="85"/>
      <c r="T398" s="111"/>
      <c r="U398" s="112">
        <v>0</v>
      </c>
      <c r="V398" s="87"/>
      <c r="W398" s="85"/>
      <c r="X398" s="111"/>
      <c r="Y398" s="112">
        <v>0</v>
      </c>
      <c r="Z398" s="87"/>
      <c r="AA398" s="85"/>
      <c r="AB398" s="111"/>
      <c r="AC398" s="112">
        <v>0</v>
      </c>
      <c r="AD398" s="87"/>
      <c r="AE398" s="85"/>
      <c r="AF398" s="111"/>
      <c r="AG398" s="112">
        <v>0</v>
      </c>
      <c r="AH398" s="87"/>
      <c r="AI398" s="85"/>
      <c r="AJ398" s="111"/>
      <c r="AK398" s="112">
        <v>0</v>
      </c>
      <c r="AL398" s="87"/>
      <c r="AM398" s="85"/>
      <c r="AN398" s="111"/>
      <c r="AO398" s="112">
        <v>0</v>
      </c>
      <c r="AP398" s="87"/>
      <c r="AQ398" s="85"/>
      <c r="AR398" s="111"/>
      <c r="AS398" s="112">
        <v>0</v>
      </c>
      <c r="AT398" s="87"/>
      <c r="AU398" s="85"/>
      <c r="AV398" s="111"/>
      <c r="AW398" s="112">
        <v>0</v>
      </c>
      <c r="AX398" s="87"/>
      <c r="AY398" s="85"/>
      <c r="AZ398" s="267">
        <f t="shared" si="26"/>
        <v>0</v>
      </c>
      <c r="BA398" s="88">
        <f t="shared" si="23"/>
        <v>0</v>
      </c>
      <c r="BC398">
        <f>IF($A398&lt;&gt;"",COUNTIF($BD$3:$BD398,$BD398),0)</f>
        <v>0</v>
      </c>
      <c r="BD398" t="str">
        <f>IF($A398&lt;&gt;"",VLOOKUP(TRUNC(MID($A398,1,2),0),Plano_Contas!$H$3:$J$103,2,TRUE),"")</f>
        <v/>
      </c>
      <c r="BE398" s="201" t="str">
        <f t="shared" si="24"/>
        <v/>
      </c>
      <c r="BF398" t="str">
        <f ca="1">IF($BT398&lt;&gt;"",SUMIF($BD$3:$BD$1004,"="&amp;$BD398,INDIRECT(ADDRESS(3,BF$2,1,1)):INDIRECT(ADDRESS(1004,BF$2,1,1))),"")</f>
        <v/>
      </c>
      <c r="BG398" t="str">
        <f ca="1">IF($BT398&lt;&gt;"",SUMIF($BD$3:$BD$1004,"="&amp;$BD398,INDIRECT(ADDRESS(3,BG$2,1,1)):INDIRECT(ADDRESS(1004,BG$2,1,1))),"")</f>
        <v/>
      </c>
      <c r="BH398" t="str">
        <f ca="1">IF($BT398&lt;&gt;"",SUMIF($BD$3:$BD$1004,"="&amp;$BD398,INDIRECT(ADDRESS(3,BH$2,1,1)):INDIRECT(ADDRESS(1004,BH$2,1,1))),"")</f>
        <v/>
      </c>
      <c r="BI398" t="str">
        <f ca="1">IF($BT398&lt;&gt;"",SUMIF($BD$3:$BD$1004,"="&amp;$BD398,INDIRECT(ADDRESS(3,BI$2,1,1)):INDIRECT(ADDRESS(1004,BI$2,1,1))),"")</f>
        <v/>
      </c>
      <c r="BJ398" t="str">
        <f ca="1">IF($BT398&lt;&gt;"",SUMIF($BD$3:$BD$1004,"="&amp;$BD398,INDIRECT(ADDRESS(3,BJ$2,1,1)):INDIRECT(ADDRESS(1004,BJ$2,1,1))),"")</f>
        <v/>
      </c>
      <c r="BK398" t="str">
        <f ca="1">IF($BT398&lt;&gt;"",SUMIF($BD$3:$BD$1004,"="&amp;$BD398,INDIRECT(ADDRESS(3,BK$2,1,1)):INDIRECT(ADDRESS(1004,BK$2,1,1))),"")</f>
        <v/>
      </c>
      <c r="BL398" t="str">
        <f ca="1">IF($BT398&lt;&gt;"",SUMIF($BD$3:$BD$1004,"="&amp;$BD398,INDIRECT(ADDRESS(3,BL$2,1,1)):INDIRECT(ADDRESS(1004,BL$2,1,1))),"")</f>
        <v/>
      </c>
      <c r="BM398" t="str">
        <f ca="1">IF($BT398&lt;&gt;"",SUMIF($BD$3:$BD$1004,"="&amp;$BD398,INDIRECT(ADDRESS(3,BM$2,1,1)):INDIRECT(ADDRESS(1004,BM$2,1,1))),"")</f>
        <v/>
      </c>
      <c r="BN398" t="str">
        <f ca="1">IF($BT398&lt;&gt;"",SUMIF($BD$3:$BD$1004,"="&amp;$BD398,INDIRECT(ADDRESS(3,BN$2,1,1)):INDIRECT(ADDRESS(1004,BN$2,1,1))),"")</f>
        <v/>
      </c>
      <c r="BO398" t="str">
        <f ca="1">IF($BT398&lt;&gt;"",SUMIF($BD$3:$BD$1004,"="&amp;$BD398,INDIRECT(ADDRESS(3,BO$2,1,1)):INDIRECT(ADDRESS(1004,BO$2,1,1))),"")</f>
        <v/>
      </c>
      <c r="BP398" t="str">
        <f ca="1">IF($BT398&lt;&gt;"",SUMIF($BD$3:$BD$1004,"="&amp;$BD398,INDIRECT(ADDRESS(3,BP$2,1,1)):INDIRECT(ADDRESS(1004,BP$2,1,1))),"")</f>
        <v/>
      </c>
      <c r="BQ398" t="str">
        <f ca="1">IF($BT398&lt;&gt;"",SUMIF($BD$3:$BD$1004,"="&amp;$BD398,INDIRECT(ADDRESS(3,BQ$2,1,1)):INDIRECT(ADDRESS(1004,BQ$2,1,1))),"")</f>
        <v/>
      </c>
      <c r="BR398" t="str">
        <f ca="1">IF($BT398&lt;&gt;"",SUMIF($BD$3:$BD$1004,"="&amp;$BD398,INDIRECT(ADDRESS(3,BR$2,1,1)):INDIRECT(ADDRESS(1004,BR$2,1,1))),"")</f>
        <v/>
      </c>
      <c r="BS398" t="str">
        <f>IF($A398&lt;&gt;"",VLOOKUP(TRUNC(MID($A398,1,2),0),Plano_Contas!$H$3:$J$103,3,TRUE),"")</f>
        <v/>
      </c>
      <c r="BT398" t="str">
        <f t="shared" si="25"/>
        <v/>
      </c>
      <c r="BV398">
        <f>Empresas!C398</f>
        <v>0</v>
      </c>
    </row>
    <row r="399" spans="1:74" ht="13.5" hidden="1" thickBot="1" x14ac:dyDescent="0.25">
      <c r="A399" s="89"/>
      <c r="B399" s="52" t="str">
        <f>IF($A399&lt;&gt;"",VLOOKUP(""&amp;$A399,Plano_Contas!$A$3:$F$1003,6,0),"")</f>
        <v/>
      </c>
      <c r="C399" s="91"/>
      <c r="D399" s="111"/>
      <c r="E399" s="112">
        <v>0</v>
      </c>
      <c r="F399" s="87"/>
      <c r="G399" s="85"/>
      <c r="H399" s="111"/>
      <c r="I399" s="112">
        <v>0</v>
      </c>
      <c r="J399" s="87"/>
      <c r="K399" s="85"/>
      <c r="L399" s="111"/>
      <c r="M399" s="112">
        <v>0</v>
      </c>
      <c r="N399" s="87"/>
      <c r="O399" s="85"/>
      <c r="P399" s="111"/>
      <c r="Q399" s="112">
        <v>0</v>
      </c>
      <c r="R399" s="87"/>
      <c r="S399" s="85"/>
      <c r="T399" s="111"/>
      <c r="U399" s="112">
        <v>0</v>
      </c>
      <c r="V399" s="87"/>
      <c r="W399" s="85"/>
      <c r="X399" s="111"/>
      <c r="Y399" s="112">
        <v>0</v>
      </c>
      <c r="Z399" s="87"/>
      <c r="AA399" s="85"/>
      <c r="AB399" s="111"/>
      <c r="AC399" s="112">
        <v>0</v>
      </c>
      <c r="AD399" s="87"/>
      <c r="AE399" s="85"/>
      <c r="AF399" s="111"/>
      <c r="AG399" s="112">
        <v>0</v>
      </c>
      <c r="AH399" s="87"/>
      <c r="AI399" s="85"/>
      <c r="AJ399" s="111"/>
      <c r="AK399" s="112">
        <v>0</v>
      </c>
      <c r="AL399" s="87"/>
      <c r="AM399" s="85"/>
      <c r="AN399" s="111"/>
      <c r="AO399" s="112">
        <v>0</v>
      </c>
      <c r="AP399" s="87"/>
      <c r="AQ399" s="85"/>
      <c r="AR399" s="111"/>
      <c r="AS399" s="112">
        <v>0</v>
      </c>
      <c r="AT399" s="87"/>
      <c r="AU399" s="85"/>
      <c r="AV399" s="111"/>
      <c r="AW399" s="112">
        <v>0</v>
      </c>
      <c r="AX399" s="87"/>
      <c r="AY399" s="85"/>
      <c r="AZ399" s="267">
        <f t="shared" si="26"/>
        <v>0</v>
      </c>
      <c r="BA399" s="88">
        <f t="shared" si="23"/>
        <v>0</v>
      </c>
      <c r="BC399">
        <f>IF($A399&lt;&gt;"",COUNTIF($BD$3:$BD399,$BD399),0)</f>
        <v>0</v>
      </c>
      <c r="BD399" t="str">
        <f>IF($A399&lt;&gt;"",VLOOKUP(TRUNC(MID($A399,1,2),0),Plano_Contas!$H$3:$J$103,2,TRUE),"")</f>
        <v/>
      </c>
      <c r="BE399" s="201" t="str">
        <f t="shared" si="24"/>
        <v/>
      </c>
      <c r="BF399" t="str">
        <f ca="1">IF($BT399&lt;&gt;"",SUMIF($BD$3:$BD$1004,"="&amp;$BD399,INDIRECT(ADDRESS(3,BF$2,1,1)):INDIRECT(ADDRESS(1004,BF$2,1,1))),"")</f>
        <v/>
      </c>
      <c r="BG399" t="str">
        <f ca="1">IF($BT399&lt;&gt;"",SUMIF($BD$3:$BD$1004,"="&amp;$BD399,INDIRECT(ADDRESS(3,BG$2,1,1)):INDIRECT(ADDRESS(1004,BG$2,1,1))),"")</f>
        <v/>
      </c>
      <c r="BH399" t="str">
        <f ca="1">IF($BT399&lt;&gt;"",SUMIF($BD$3:$BD$1004,"="&amp;$BD399,INDIRECT(ADDRESS(3,BH$2,1,1)):INDIRECT(ADDRESS(1004,BH$2,1,1))),"")</f>
        <v/>
      </c>
      <c r="BI399" t="str">
        <f ca="1">IF($BT399&lt;&gt;"",SUMIF($BD$3:$BD$1004,"="&amp;$BD399,INDIRECT(ADDRESS(3,BI$2,1,1)):INDIRECT(ADDRESS(1004,BI$2,1,1))),"")</f>
        <v/>
      </c>
      <c r="BJ399" t="str">
        <f ca="1">IF($BT399&lt;&gt;"",SUMIF($BD$3:$BD$1004,"="&amp;$BD399,INDIRECT(ADDRESS(3,BJ$2,1,1)):INDIRECT(ADDRESS(1004,BJ$2,1,1))),"")</f>
        <v/>
      </c>
      <c r="BK399" t="str">
        <f ca="1">IF($BT399&lt;&gt;"",SUMIF($BD$3:$BD$1004,"="&amp;$BD399,INDIRECT(ADDRESS(3,BK$2,1,1)):INDIRECT(ADDRESS(1004,BK$2,1,1))),"")</f>
        <v/>
      </c>
      <c r="BL399" t="str">
        <f ca="1">IF($BT399&lt;&gt;"",SUMIF($BD$3:$BD$1004,"="&amp;$BD399,INDIRECT(ADDRESS(3,BL$2,1,1)):INDIRECT(ADDRESS(1004,BL$2,1,1))),"")</f>
        <v/>
      </c>
      <c r="BM399" t="str">
        <f ca="1">IF($BT399&lt;&gt;"",SUMIF($BD$3:$BD$1004,"="&amp;$BD399,INDIRECT(ADDRESS(3,BM$2,1,1)):INDIRECT(ADDRESS(1004,BM$2,1,1))),"")</f>
        <v/>
      </c>
      <c r="BN399" t="str">
        <f ca="1">IF($BT399&lt;&gt;"",SUMIF($BD$3:$BD$1004,"="&amp;$BD399,INDIRECT(ADDRESS(3,BN$2,1,1)):INDIRECT(ADDRESS(1004,BN$2,1,1))),"")</f>
        <v/>
      </c>
      <c r="BO399" t="str">
        <f ca="1">IF($BT399&lt;&gt;"",SUMIF($BD$3:$BD$1004,"="&amp;$BD399,INDIRECT(ADDRESS(3,BO$2,1,1)):INDIRECT(ADDRESS(1004,BO$2,1,1))),"")</f>
        <v/>
      </c>
      <c r="BP399" t="str">
        <f ca="1">IF($BT399&lt;&gt;"",SUMIF($BD$3:$BD$1004,"="&amp;$BD399,INDIRECT(ADDRESS(3,BP$2,1,1)):INDIRECT(ADDRESS(1004,BP$2,1,1))),"")</f>
        <v/>
      </c>
      <c r="BQ399" t="str">
        <f ca="1">IF($BT399&lt;&gt;"",SUMIF($BD$3:$BD$1004,"="&amp;$BD399,INDIRECT(ADDRESS(3,BQ$2,1,1)):INDIRECT(ADDRESS(1004,BQ$2,1,1))),"")</f>
        <v/>
      </c>
      <c r="BR399" t="str">
        <f ca="1">IF($BT399&lt;&gt;"",SUMIF($BD$3:$BD$1004,"="&amp;$BD399,INDIRECT(ADDRESS(3,BR$2,1,1)):INDIRECT(ADDRESS(1004,BR$2,1,1))),"")</f>
        <v/>
      </c>
      <c r="BS399" t="str">
        <f>IF($A399&lt;&gt;"",VLOOKUP(TRUNC(MID($A399,1,2),0),Plano_Contas!$H$3:$J$103,3,TRUE),"")</f>
        <v/>
      </c>
      <c r="BT399" t="str">
        <f t="shared" si="25"/>
        <v/>
      </c>
      <c r="BV399">
        <f>Empresas!C399</f>
        <v>0</v>
      </c>
    </row>
    <row r="400" spans="1:74" ht="13.5" hidden="1" thickBot="1" x14ac:dyDescent="0.25">
      <c r="A400" s="89"/>
      <c r="B400" s="52" t="str">
        <f>IF($A400&lt;&gt;"",VLOOKUP(""&amp;$A400,Plano_Contas!$A$3:$F$1003,6,0),"")</f>
        <v/>
      </c>
      <c r="C400" s="91"/>
      <c r="D400" s="111"/>
      <c r="E400" s="112">
        <v>0</v>
      </c>
      <c r="F400" s="87"/>
      <c r="G400" s="85"/>
      <c r="H400" s="111"/>
      <c r="I400" s="112">
        <v>0</v>
      </c>
      <c r="J400" s="87"/>
      <c r="K400" s="85"/>
      <c r="L400" s="111"/>
      <c r="M400" s="112">
        <v>0</v>
      </c>
      <c r="N400" s="87"/>
      <c r="O400" s="85"/>
      <c r="P400" s="111"/>
      <c r="Q400" s="112">
        <v>0</v>
      </c>
      <c r="R400" s="87"/>
      <c r="S400" s="85"/>
      <c r="T400" s="111"/>
      <c r="U400" s="112">
        <v>0</v>
      </c>
      <c r="V400" s="87"/>
      <c r="W400" s="85"/>
      <c r="X400" s="111"/>
      <c r="Y400" s="112">
        <v>0</v>
      </c>
      <c r="Z400" s="87"/>
      <c r="AA400" s="85"/>
      <c r="AB400" s="111"/>
      <c r="AC400" s="112">
        <v>0</v>
      </c>
      <c r="AD400" s="87"/>
      <c r="AE400" s="85"/>
      <c r="AF400" s="111"/>
      <c r="AG400" s="112">
        <v>0</v>
      </c>
      <c r="AH400" s="87"/>
      <c r="AI400" s="85"/>
      <c r="AJ400" s="111"/>
      <c r="AK400" s="112">
        <v>0</v>
      </c>
      <c r="AL400" s="87"/>
      <c r="AM400" s="85"/>
      <c r="AN400" s="111"/>
      <c r="AO400" s="112">
        <v>0</v>
      </c>
      <c r="AP400" s="87"/>
      <c r="AQ400" s="85"/>
      <c r="AR400" s="111"/>
      <c r="AS400" s="112">
        <v>0</v>
      </c>
      <c r="AT400" s="87"/>
      <c r="AU400" s="85"/>
      <c r="AV400" s="111"/>
      <c r="AW400" s="112">
        <v>0</v>
      </c>
      <c r="AX400" s="87"/>
      <c r="AY400" s="85"/>
      <c r="AZ400" s="267">
        <f t="shared" si="26"/>
        <v>0</v>
      </c>
      <c r="BA400" s="88">
        <f t="shared" si="23"/>
        <v>0</v>
      </c>
      <c r="BC400">
        <f>IF($A400&lt;&gt;"",COUNTIF($BD$3:$BD400,$BD400),0)</f>
        <v>0</v>
      </c>
      <c r="BD400" t="str">
        <f>IF($A400&lt;&gt;"",VLOOKUP(TRUNC(MID($A400,1,2),0),Plano_Contas!$H$3:$J$103,2,TRUE),"")</f>
        <v/>
      </c>
      <c r="BE400" s="201" t="str">
        <f t="shared" si="24"/>
        <v/>
      </c>
      <c r="BF400" t="str">
        <f ca="1">IF($BT400&lt;&gt;"",SUMIF($BD$3:$BD$1004,"="&amp;$BD400,INDIRECT(ADDRESS(3,BF$2,1,1)):INDIRECT(ADDRESS(1004,BF$2,1,1))),"")</f>
        <v/>
      </c>
      <c r="BG400" t="str">
        <f ca="1">IF($BT400&lt;&gt;"",SUMIF($BD$3:$BD$1004,"="&amp;$BD400,INDIRECT(ADDRESS(3,BG$2,1,1)):INDIRECT(ADDRESS(1004,BG$2,1,1))),"")</f>
        <v/>
      </c>
      <c r="BH400" t="str">
        <f ca="1">IF($BT400&lt;&gt;"",SUMIF($BD$3:$BD$1004,"="&amp;$BD400,INDIRECT(ADDRESS(3,BH$2,1,1)):INDIRECT(ADDRESS(1004,BH$2,1,1))),"")</f>
        <v/>
      </c>
      <c r="BI400" t="str">
        <f ca="1">IF($BT400&lt;&gt;"",SUMIF($BD$3:$BD$1004,"="&amp;$BD400,INDIRECT(ADDRESS(3,BI$2,1,1)):INDIRECT(ADDRESS(1004,BI$2,1,1))),"")</f>
        <v/>
      </c>
      <c r="BJ400" t="str">
        <f ca="1">IF($BT400&lt;&gt;"",SUMIF($BD$3:$BD$1004,"="&amp;$BD400,INDIRECT(ADDRESS(3,BJ$2,1,1)):INDIRECT(ADDRESS(1004,BJ$2,1,1))),"")</f>
        <v/>
      </c>
      <c r="BK400" t="str">
        <f ca="1">IF($BT400&lt;&gt;"",SUMIF($BD$3:$BD$1004,"="&amp;$BD400,INDIRECT(ADDRESS(3,BK$2,1,1)):INDIRECT(ADDRESS(1004,BK$2,1,1))),"")</f>
        <v/>
      </c>
      <c r="BL400" t="str">
        <f ca="1">IF($BT400&lt;&gt;"",SUMIF($BD$3:$BD$1004,"="&amp;$BD400,INDIRECT(ADDRESS(3,BL$2,1,1)):INDIRECT(ADDRESS(1004,BL$2,1,1))),"")</f>
        <v/>
      </c>
      <c r="BM400" t="str">
        <f ca="1">IF($BT400&lt;&gt;"",SUMIF($BD$3:$BD$1004,"="&amp;$BD400,INDIRECT(ADDRESS(3,BM$2,1,1)):INDIRECT(ADDRESS(1004,BM$2,1,1))),"")</f>
        <v/>
      </c>
      <c r="BN400" t="str">
        <f ca="1">IF($BT400&lt;&gt;"",SUMIF($BD$3:$BD$1004,"="&amp;$BD400,INDIRECT(ADDRESS(3,BN$2,1,1)):INDIRECT(ADDRESS(1004,BN$2,1,1))),"")</f>
        <v/>
      </c>
      <c r="BO400" t="str">
        <f ca="1">IF($BT400&lt;&gt;"",SUMIF($BD$3:$BD$1004,"="&amp;$BD400,INDIRECT(ADDRESS(3,BO$2,1,1)):INDIRECT(ADDRESS(1004,BO$2,1,1))),"")</f>
        <v/>
      </c>
      <c r="BP400" t="str">
        <f ca="1">IF($BT400&lt;&gt;"",SUMIF($BD$3:$BD$1004,"="&amp;$BD400,INDIRECT(ADDRESS(3,BP$2,1,1)):INDIRECT(ADDRESS(1004,BP$2,1,1))),"")</f>
        <v/>
      </c>
      <c r="BQ400" t="str">
        <f ca="1">IF($BT400&lt;&gt;"",SUMIF($BD$3:$BD$1004,"="&amp;$BD400,INDIRECT(ADDRESS(3,BQ$2,1,1)):INDIRECT(ADDRESS(1004,BQ$2,1,1))),"")</f>
        <v/>
      </c>
      <c r="BR400" t="str">
        <f ca="1">IF($BT400&lt;&gt;"",SUMIF($BD$3:$BD$1004,"="&amp;$BD400,INDIRECT(ADDRESS(3,BR$2,1,1)):INDIRECT(ADDRESS(1004,BR$2,1,1))),"")</f>
        <v/>
      </c>
      <c r="BS400" t="str">
        <f>IF($A400&lt;&gt;"",VLOOKUP(TRUNC(MID($A400,1,2),0),Plano_Contas!$H$3:$J$103,3,TRUE),"")</f>
        <v/>
      </c>
      <c r="BT400" t="str">
        <f t="shared" si="25"/>
        <v/>
      </c>
      <c r="BV400">
        <f>Empresas!C400</f>
        <v>0</v>
      </c>
    </row>
    <row r="401" spans="1:74" ht="13.5" hidden="1" thickBot="1" x14ac:dyDescent="0.25">
      <c r="A401" s="89"/>
      <c r="B401" s="52" t="str">
        <f>IF($A401&lt;&gt;"",VLOOKUP(""&amp;$A401,Plano_Contas!$A$3:$F$1003,6,0),"")</f>
        <v/>
      </c>
      <c r="C401" s="91"/>
      <c r="D401" s="111"/>
      <c r="E401" s="112">
        <v>0</v>
      </c>
      <c r="F401" s="87"/>
      <c r="G401" s="85"/>
      <c r="H401" s="111"/>
      <c r="I401" s="112">
        <v>0</v>
      </c>
      <c r="J401" s="87"/>
      <c r="K401" s="85"/>
      <c r="L401" s="111"/>
      <c r="M401" s="112">
        <v>0</v>
      </c>
      <c r="N401" s="87"/>
      <c r="O401" s="85"/>
      <c r="P401" s="111"/>
      <c r="Q401" s="112">
        <v>0</v>
      </c>
      <c r="R401" s="87"/>
      <c r="S401" s="85"/>
      <c r="T401" s="111"/>
      <c r="U401" s="112">
        <v>0</v>
      </c>
      <c r="V401" s="87"/>
      <c r="W401" s="85"/>
      <c r="X401" s="111"/>
      <c r="Y401" s="112">
        <v>0</v>
      </c>
      <c r="Z401" s="87"/>
      <c r="AA401" s="85"/>
      <c r="AB401" s="111"/>
      <c r="AC401" s="112">
        <v>0</v>
      </c>
      <c r="AD401" s="87"/>
      <c r="AE401" s="85"/>
      <c r="AF401" s="111"/>
      <c r="AG401" s="112">
        <v>0</v>
      </c>
      <c r="AH401" s="87"/>
      <c r="AI401" s="85"/>
      <c r="AJ401" s="111"/>
      <c r="AK401" s="112">
        <v>0</v>
      </c>
      <c r="AL401" s="87"/>
      <c r="AM401" s="85"/>
      <c r="AN401" s="111"/>
      <c r="AO401" s="112">
        <v>0</v>
      </c>
      <c r="AP401" s="87"/>
      <c r="AQ401" s="85"/>
      <c r="AR401" s="111"/>
      <c r="AS401" s="112">
        <v>0</v>
      </c>
      <c r="AT401" s="87"/>
      <c r="AU401" s="85"/>
      <c r="AV401" s="111"/>
      <c r="AW401" s="112">
        <v>0</v>
      </c>
      <c r="AX401" s="87"/>
      <c r="AY401" s="85"/>
      <c r="AZ401" s="267">
        <f t="shared" si="26"/>
        <v>0</v>
      </c>
      <c r="BA401" s="88">
        <f t="shared" si="23"/>
        <v>0</v>
      </c>
      <c r="BC401">
        <f>IF($A401&lt;&gt;"",COUNTIF($BD$3:$BD401,$BD401),0)</f>
        <v>0</v>
      </c>
      <c r="BD401" t="str">
        <f>IF($A401&lt;&gt;"",VLOOKUP(TRUNC(MID($A401,1,2),0),Plano_Contas!$H$3:$J$103,2,TRUE),"")</f>
        <v/>
      </c>
      <c r="BE401" s="201" t="str">
        <f t="shared" si="24"/>
        <v/>
      </c>
      <c r="BF401" t="str">
        <f ca="1">IF($BT401&lt;&gt;"",SUMIF($BD$3:$BD$1004,"="&amp;$BD401,INDIRECT(ADDRESS(3,BF$2,1,1)):INDIRECT(ADDRESS(1004,BF$2,1,1))),"")</f>
        <v/>
      </c>
      <c r="BG401" t="str">
        <f ca="1">IF($BT401&lt;&gt;"",SUMIF($BD$3:$BD$1004,"="&amp;$BD401,INDIRECT(ADDRESS(3,BG$2,1,1)):INDIRECT(ADDRESS(1004,BG$2,1,1))),"")</f>
        <v/>
      </c>
      <c r="BH401" t="str">
        <f ca="1">IF($BT401&lt;&gt;"",SUMIF($BD$3:$BD$1004,"="&amp;$BD401,INDIRECT(ADDRESS(3,BH$2,1,1)):INDIRECT(ADDRESS(1004,BH$2,1,1))),"")</f>
        <v/>
      </c>
      <c r="BI401" t="str">
        <f ca="1">IF($BT401&lt;&gt;"",SUMIF($BD$3:$BD$1004,"="&amp;$BD401,INDIRECT(ADDRESS(3,BI$2,1,1)):INDIRECT(ADDRESS(1004,BI$2,1,1))),"")</f>
        <v/>
      </c>
      <c r="BJ401" t="str">
        <f ca="1">IF($BT401&lt;&gt;"",SUMIF($BD$3:$BD$1004,"="&amp;$BD401,INDIRECT(ADDRESS(3,BJ$2,1,1)):INDIRECT(ADDRESS(1004,BJ$2,1,1))),"")</f>
        <v/>
      </c>
      <c r="BK401" t="str">
        <f ca="1">IF($BT401&lt;&gt;"",SUMIF($BD$3:$BD$1004,"="&amp;$BD401,INDIRECT(ADDRESS(3,BK$2,1,1)):INDIRECT(ADDRESS(1004,BK$2,1,1))),"")</f>
        <v/>
      </c>
      <c r="BL401" t="str">
        <f ca="1">IF($BT401&lt;&gt;"",SUMIF($BD$3:$BD$1004,"="&amp;$BD401,INDIRECT(ADDRESS(3,BL$2,1,1)):INDIRECT(ADDRESS(1004,BL$2,1,1))),"")</f>
        <v/>
      </c>
      <c r="BM401" t="str">
        <f ca="1">IF($BT401&lt;&gt;"",SUMIF($BD$3:$BD$1004,"="&amp;$BD401,INDIRECT(ADDRESS(3,BM$2,1,1)):INDIRECT(ADDRESS(1004,BM$2,1,1))),"")</f>
        <v/>
      </c>
      <c r="BN401" t="str">
        <f ca="1">IF($BT401&lt;&gt;"",SUMIF($BD$3:$BD$1004,"="&amp;$BD401,INDIRECT(ADDRESS(3,BN$2,1,1)):INDIRECT(ADDRESS(1004,BN$2,1,1))),"")</f>
        <v/>
      </c>
      <c r="BO401" t="str">
        <f ca="1">IF($BT401&lt;&gt;"",SUMIF($BD$3:$BD$1004,"="&amp;$BD401,INDIRECT(ADDRESS(3,BO$2,1,1)):INDIRECT(ADDRESS(1004,BO$2,1,1))),"")</f>
        <v/>
      </c>
      <c r="BP401" t="str">
        <f ca="1">IF($BT401&lt;&gt;"",SUMIF($BD$3:$BD$1004,"="&amp;$BD401,INDIRECT(ADDRESS(3,BP$2,1,1)):INDIRECT(ADDRESS(1004,BP$2,1,1))),"")</f>
        <v/>
      </c>
      <c r="BQ401" t="str">
        <f ca="1">IF($BT401&lt;&gt;"",SUMIF($BD$3:$BD$1004,"="&amp;$BD401,INDIRECT(ADDRESS(3,BQ$2,1,1)):INDIRECT(ADDRESS(1004,BQ$2,1,1))),"")</f>
        <v/>
      </c>
      <c r="BR401" t="str">
        <f ca="1">IF($BT401&lt;&gt;"",SUMIF($BD$3:$BD$1004,"="&amp;$BD401,INDIRECT(ADDRESS(3,BR$2,1,1)):INDIRECT(ADDRESS(1004,BR$2,1,1))),"")</f>
        <v/>
      </c>
      <c r="BS401" t="str">
        <f>IF($A401&lt;&gt;"",VLOOKUP(TRUNC(MID($A401,1,2),0),Plano_Contas!$H$3:$J$103,3,TRUE),"")</f>
        <v/>
      </c>
      <c r="BT401" t="str">
        <f t="shared" si="25"/>
        <v/>
      </c>
      <c r="BV401">
        <f>Empresas!C401</f>
        <v>0</v>
      </c>
    </row>
    <row r="402" spans="1:74" ht="13.5" hidden="1" thickBot="1" x14ac:dyDescent="0.25">
      <c r="A402" s="89"/>
      <c r="B402" s="52" t="str">
        <f>IF($A402&lt;&gt;"",VLOOKUP(""&amp;$A402,Plano_Contas!$A$3:$F$1003,6,0),"")</f>
        <v/>
      </c>
      <c r="C402" s="91"/>
      <c r="D402" s="111"/>
      <c r="E402" s="112">
        <v>0</v>
      </c>
      <c r="F402" s="87"/>
      <c r="G402" s="85"/>
      <c r="H402" s="111"/>
      <c r="I402" s="112">
        <v>0</v>
      </c>
      <c r="J402" s="87"/>
      <c r="K402" s="85"/>
      <c r="L402" s="111"/>
      <c r="M402" s="112">
        <v>0</v>
      </c>
      <c r="N402" s="87"/>
      <c r="O402" s="85"/>
      <c r="P402" s="111"/>
      <c r="Q402" s="112">
        <v>0</v>
      </c>
      <c r="R402" s="87"/>
      <c r="S402" s="85"/>
      <c r="T402" s="111"/>
      <c r="U402" s="112">
        <v>0</v>
      </c>
      <c r="V402" s="87"/>
      <c r="W402" s="85"/>
      <c r="X402" s="111"/>
      <c r="Y402" s="112">
        <v>0</v>
      </c>
      <c r="Z402" s="87"/>
      <c r="AA402" s="85"/>
      <c r="AB402" s="111"/>
      <c r="AC402" s="112">
        <v>0</v>
      </c>
      <c r="AD402" s="87"/>
      <c r="AE402" s="85"/>
      <c r="AF402" s="111"/>
      <c r="AG402" s="112">
        <v>0</v>
      </c>
      <c r="AH402" s="87"/>
      <c r="AI402" s="85"/>
      <c r="AJ402" s="111"/>
      <c r="AK402" s="112">
        <v>0</v>
      </c>
      <c r="AL402" s="87"/>
      <c r="AM402" s="85"/>
      <c r="AN402" s="111"/>
      <c r="AO402" s="112">
        <v>0</v>
      </c>
      <c r="AP402" s="87"/>
      <c r="AQ402" s="85"/>
      <c r="AR402" s="111"/>
      <c r="AS402" s="112">
        <v>0</v>
      </c>
      <c r="AT402" s="87"/>
      <c r="AU402" s="85"/>
      <c r="AV402" s="111"/>
      <c r="AW402" s="112">
        <v>0</v>
      </c>
      <c r="AX402" s="87"/>
      <c r="AY402" s="85"/>
      <c r="AZ402" s="267">
        <f t="shared" si="26"/>
        <v>0</v>
      </c>
      <c r="BA402" s="88">
        <f t="shared" si="23"/>
        <v>0</v>
      </c>
      <c r="BC402">
        <f>IF($A402&lt;&gt;"",COUNTIF($BD$3:$BD402,$BD402),0)</f>
        <v>0</v>
      </c>
      <c r="BD402" t="str">
        <f>IF($A402&lt;&gt;"",VLOOKUP(TRUNC(MID($A402,1,2),0),Plano_Contas!$H$3:$J$103,2,TRUE),"")</f>
        <v/>
      </c>
      <c r="BE402" s="201" t="str">
        <f t="shared" si="24"/>
        <v/>
      </c>
      <c r="BF402" t="str">
        <f ca="1">IF($BT402&lt;&gt;"",SUMIF($BD$3:$BD$1004,"="&amp;$BD402,INDIRECT(ADDRESS(3,BF$2,1,1)):INDIRECT(ADDRESS(1004,BF$2,1,1))),"")</f>
        <v/>
      </c>
      <c r="BG402" t="str">
        <f ca="1">IF($BT402&lt;&gt;"",SUMIF($BD$3:$BD$1004,"="&amp;$BD402,INDIRECT(ADDRESS(3,BG$2,1,1)):INDIRECT(ADDRESS(1004,BG$2,1,1))),"")</f>
        <v/>
      </c>
      <c r="BH402" t="str">
        <f ca="1">IF($BT402&lt;&gt;"",SUMIF($BD$3:$BD$1004,"="&amp;$BD402,INDIRECT(ADDRESS(3,BH$2,1,1)):INDIRECT(ADDRESS(1004,BH$2,1,1))),"")</f>
        <v/>
      </c>
      <c r="BI402" t="str">
        <f ca="1">IF($BT402&lt;&gt;"",SUMIF($BD$3:$BD$1004,"="&amp;$BD402,INDIRECT(ADDRESS(3,BI$2,1,1)):INDIRECT(ADDRESS(1004,BI$2,1,1))),"")</f>
        <v/>
      </c>
      <c r="BJ402" t="str">
        <f ca="1">IF($BT402&lt;&gt;"",SUMIF($BD$3:$BD$1004,"="&amp;$BD402,INDIRECT(ADDRESS(3,BJ$2,1,1)):INDIRECT(ADDRESS(1004,BJ$2,1,1))),"")</f>
        <v/>
      </c>
      <c r="BK402" t="str">
        <f ca="1">IF($BT402&lt;&gt;"",SUMIF($BD$3:$BD$1004,"="&amp;$BD402,INDIRECT(ADDRESS(3,BK$2,1,1)):INDIRECT(ADDRESS(1004,BK$2,1,1))),"")</f>
        <v/>
      </c>
      <c r="BL402" t="str">
        <f ca="1">IF($BT402&lt;&gt;"",SUMIF($BD$3:$BD$1004,"="&amp;$BD402,INDIRECT(ADDRESS(3,BL$2,1,1)):INDIRECT(ADDRESS(1004,BL$2,1,1))),"")</f>
        <v/>
      </c>
      <c r="BM402" t="str">
        <f ca="1">IF($BT402&lt;&gt;"",SUMIF($BD$3:$BD$1004,"="&amp;$BD402,INDIRECT(ADDRESS(3,BM$2,1,1)):INDIRECT(ADDRESS(1004,BM$2,1,1))),"")</f>
        <v/>
      </c>
      <c r="BN402" t="str">
        <f ca="1">IF($BT402&lt;&gt;"",SUMIF($BD$3:$BD$1004,"="&amp;$BD402,INDIRECT(ADDRESS(3,BN$2,1,1)):INDIRECT(ADDRESS(1004,BN$2,1,1))),"")</f>
        <v/>
      </c>
      <c r="BO402" t="str">
        <f ca="1">IF($BT402&lt;&gt;"",SUMIF($BD$3:$BD$1004,"="&amp;$BD402,INDIRECT(ADDRESS(3,BO$2,1,1)):INDIRECT(ADDRESS(1004,BO$2,1,1))),"")</f>
        <v/>
      </c>
      <c r="BP402" t="str">
        <f ca="1">IF($BT402&lt;&gt;"",SUMIF($BD$3:$BD$1004,"="&amp;$BD402,INDIRECT(ADDRESS(3,BP$2,1,1)):INDIRECT(ADDRESS(1004,BP$2,1,1))),"")</f>
        <v/>
      </c>
      <c r="BQ402" t="str">
        <f ca="1">IF($BT402&lt;&gt;"",SUMIF($BD$3:$BD$1004,"="&amp;$BD402,INDIRECT(ADDRESS(3,BQ$2,1,1)):INDIRECT(ADDRESS(1004,BQ$2,1,1))),"")</f>
        <v/>
      </c>
      <c r="BR402" t="str">
        <f ca="1">IF($BT402&lt;&gt;"",SUMIF($BD$3:$BD$1004,"="&amp;$BD402,INDIRECT(ADDRESS(3,BR$2,1,1)):INDIRECT(ADDRESS(1004,BR$2,1,1))),"")</f>
        <v/>
      </c>
      <c r="BS402" t="str">
        <f>IF($A402&lt;&gt;"",VLOOKUP(TRUNC(MID($A402,1,2),0),Plano_Contas!$H$3:$J$103,3,TRUE),"")</f>
        <v/>
      </c>
      <c r="BT402" t="str">
        <f t="shared" si="25"/>
        <v/>
      </c>
      <c r="BV402">
        <f>Empresas!C402</f>
        <v>0</v>
      </c>
    </row>
    <row r="403" spans="1:74" ht="13.5" hidden="1" thickBot="1" x14ac:dyDescent="0.25">
      <c r="A403" s="89"/>
      <c r="B403" s="52" t="str">
        <f>IF($A403&lt;&gt;"",VLOOKUP(""&amp;$A403,Plano_Contas!$A$3:$F$1003,6,0),"")</f>
        <v/>
      </c>
      <c r="C403" s="91"/>
      <c r="D403" s="111"/>
      <c r="E403" s="112">
        <v>0</v>
      </c>
      <c r="F403" s="87"/>
      <c r="G403" s="85"/>
      <c r="H403" s="111"/>
      <c r="I403" s="112">
        <v>0</v>
      </c>
      <c r="J403" s="87"/>
      <c r="K403" s="85"/>
      <c r="L403" s="111"/>
      <c r="M403" s="112">
        <v>0</v>
      </c>
      <c r="N403" s="87"/>
      <c r="O403" s="85"/>
      <c r="P403" s="111"/>
      <c r="Q403" s="112">
        <v>0</v>
      </c>
      <c r="R403" s="87"/>
      <c r="S403" s="85"/>
      <c r="T403" s="111"/>
      <c r="U403" s="112">
        <v>0</v>
      </c>
      <c r="V403" s="87"/>
      <c r="W403" s="85"/>
      <c r="X403" s="111"/>
      <c r="Y403" s="112">
        <v>0</v>
      </c>
      <c r="Z403" s="87"/>
      <c r="AA403" s="85"/>
      <c r="AB403" s="111"/>
      <c r="AC403" s="112">
        <v>0</v>
      </c>
      <c r="AD403" s="87"/>
      <c r="AE403" s="85"/>
      <c r="AF403" s="111"/>
      <c r="AG403" s="112">
        <v>0</v>
      </c>
      <c r="AH403" s="87"/>
      <c r="AI403" s="85"/>
      <c r="AJ403" s="111"/>
      <c r="AK403" s="112">
        <v>0</v>
      </c>
      <c r="AL403" s="87"/>
      <c r="AM403" s="85"/>
      <c r="AN403" s="111"/>
      <c r="AO403" s="112">
        <v>0</v>
      </c>
      <c r="AP403" s="87"/>
      <c r="AQ403" s="85"/>
      <c r="AR403" s="111"/>
      <c r="AS403" s="112">
        <v>0</v>
      </c>
      <c r="AT403" s="87"/>
      <c r="AU403" s="85"/>
      <c r="AV403" s="111"/>
      <c r="AW403" s="112">
        <v>0</v>
      </c>
      <c r="AX403" s="87"/>
      <c r="AY403" s="85"/>
      <c r="AZ403" s="267">
        <f t="shared" si="26"/>
        <v>0</v>
      </c>
      <c r="BA403" s="88">
        <f t="shared" si="23"/>
        <v>0</v>
      </c>
      <c r="BC403">
        <f>IF($A403&lt;&gt;"",COUNTIF($BD$3:$BD403,$BD403),0)</f>
        <v>0</v>
      </c>
      <c r="BD403" t="str">
        <f>IF($A403&lt;&gt;"",VLOOKUP(TRUNC(MID($A403,1,2),0),Plano_Contas!$H$3:$J$103,2,TRUE),"")</f>
        <v/>
      </c>
      <c r="BE403" s="201" t="str">
        <f t="shared" si="24"/>
        <v/>
      </c>
      <c r="BF403" t="str">
        <f ca="1">IF($BT403&lt;&gt;"",SUMIF($BD$3:$BD$1004,"="&amp;$BD403,INDIRECT(ADDRESS(3,BF$2,1,1)):INDIRECT(ADDRESS(1004,BF$2,1,1))),"")</f>
        <v/>
      </c>
      <c r="BG403" t="str">
        <f ca="1">IF($BT403&lt;&gt;"",SUMIF($BD$3:$BD$1004,"="&amp;$BD403,INDIRECT(ADDRESS(3,BG$2,1,1)):INDIRECT(ADDRESS(1004,BG$2,1,1))),"")</f>
        <v/>
      </c>
      <c r="BH403" t="str">
        <f ca="1">IF($BT403&lt;&gt;"",SUMIF($BD$3:$BD$1004,"="&amp;$BD403,INDIRECT(ADDRESS(3,BH$2,1,1)):INDIRECT(ADDRESS(1004,BH$2,1,1))),"")</f>
        <v/>
      </c>
      <c r="BI403" t="str">
        <f ca="1">IF($BT403&lt;&gt;"",SUMIF($BD$3:$BD$1004,"="&amp;$BD403,INDIRECT(ADDRESS(3,BI$2,1,1)):INDIRECT(ADDRESS(1004,BI$2,1,1))),"")</f>
        <v/>
      </c>
      <c r="BJ403" t="str">
        <f ca="1">IF($BT403&lt;&gt;"",SUMIF($BD$3:$BD$1004,"="&amp;$BD403,INDIRECT(ADDRESS(3,BJ$2,1,1)):INDIRECT(ADDRESS(1004,BJ$2,1,1))),"")</f>
        <v/>
      </c>
      <c r="BK403" t="str">
        <f ca="1">IF($BT403&lt;&gt;"",SUMIF($BD$3:$BD$1004,"="&amp;$BD403,INDIRECT(ADDRESS(3,BK$2,1,1)):INDIRECT(ADDRESS(1004,BK$2,1,1))),"")</f>
        <v/>
      </c>
      <c r="BL403" t="str">
        <f ca="1">IF($BT403&lt;&gt;"",SUMIF($BD$3:$BD$1004,"="&amp;$BD403,INDIRECT(ADDRESS(3,BL$2,1,1)):INDIRECT(ADDRESS(1004,BL$2,1,1))),"")</f>
        <v/>
      </c>
      <c r="BM403" t="str">
        <f ca="1">IF($BT403&lt;&gt;"",SUMIF($BD$3:$BD$1004,"="&amp;$BD403,INDIRECT(ADDRESS(3,BM$2,1,1)):INDIRECT(ADDRESS(1004,BM$2,1,1))),"")</f>
        <v/>
      </c>
      <c r="BN403" t="str">
        <f ca="1">IF($BT403&lt;&gt;"",SUMIF($BD$3:$BD$1004,"="&amp;$BD403,INDIRECT(ADDRESS(3,BN$2,1,1)):INDIRECT(ADDRESS(1004,BN$2,1,1))),"")</f>
        <v/>
      </c>
      <c r="BO403" t="str">
        <f ca="1">IF($BT403&lt;&gt;"",SUMIF($BD$3:$BD$1004,"="&amp;$BD403,INDIRECT(ADDRESS(3,BO$2,1,1)):INDIRECT(ADDRESS(1004,BO$2,1,1))),"")</f>
        <v/>
      </c>
      <c r="BP403" t="str">
        <f ca="1">IF($BT403&lt;&gt;"",SUMIF($BD$3:$BD$1004,"="&amp;$BD403,INDIRECT(ADDRESS(3,BP$2,1,1)):INDIRECT(ADDRESS(1004,BP$2,1,1))),"")</f>
        <v/>
      </c>
      <c r="BQ403" t="str">
        <f ca="1">IF($BT403&lt;&gt;"",SUMIF($BD$3:$BD$1004,"="&amp;$BD403,INDIRECT(ADDRESS(3,BQ$2,1,1)):INDIRECT(ADDRESS(1004,BQ$2,1,1))),"")</f>
        <v/>
      </c>
      <c r="BR403" t="str">
        <f ca="1">IF($BT403&lt;&gt;"",SUMIF($BD$3:$BD$1004,"="&amp;$BD403,INDIRECT(ADDRESS(3,BR$2,1,1)):INDIRECT(ADDRESS(1004,BR$2,1,1))),"")</f>
        <v/>
      </c>
      <c r="BS403" t="str">
        <f>IF($A403&lt;&gt;"",VLOOKUP(TRUNC(MID($A403,1,2),0),Plano_Contas!$H$3:$J$103,3,TRUE),"")</f>
        <v/>
      </c>
      <c r="BT403" t="str">
        <f t="shared" si="25"/>
        <v/>
      </c>
      <c r="BV403">
        <f>Empresas!C403</f>
        <v>0</v>
      </c>
    </row>
    <row r="404" spans="1:74" ht="13.5" hidden="1" thickBot="1" x14ac:dyDescent="0.25">
      <c r="A404" s="89"/>
      <c r="B404" s="52" t="str">
        <f>IF($A404&lt;&gt;"",VLOOKUP(""&amp;$A404,Plano_Contas!$A$3:$F$1003,6,0),"")</f>
        <v/>
      </c>
      <c r="C404" s="91"/>
      <c r="D404" s="111"/>
      <c r="E404" s="112">
        <v>0</v>
      </c>
      <c r="F404" s="87"/>
      <c r="G404" s="85"/>
      <c r="H404" s="111"/>
      <c r="I404" s="112">
        <v>0</v>
      </c>
      <c r="J404" s="87"/>
      <c r="K404" s="85"/>
      <c r="L404" s="111"/>
      <c r="M404" s="112">
        <v>0</v>
      </c>
      <c r="N404" s="87"/>
      <c r="O404" s="85"/>
      <c r="P404" s="111"/>
      <c r="Q404" s="112">
        <v>0</v>
      </c>
      <c r="R404" s="87"/>
      <c r="S404" s="85"/>
      <c r="T404" s="111"/>
      <c r="U404" s="112">
        <v>0</v>
      </c>
      <c r="V404" s="87"/>
      <c r="W404" s="85"/>
      <c r="X404" s="111"/>
      <c r="Y404" s="112">
        <v>0</v>
      </c>
      <c r="Z404" s="87"/>
      <c r="AA404" s="85"/>
      <c r="AB404" s="111"/>
      <c r="AC404" s="112">
        <v>0</v>
      </c>
      <c r="AD404" s="87"/>
      <c r="AE404" s="85"/>
      <c r="AF404" s="111"/>
      <c r="AG404" s="112">
        <v>0</v>
      </c>
      <c r="AH404" s="87"/>
      <c r="AI404" s="85"/>
      <c r="AJ404" s="111"/>
      <c r="AK404" s="112">
        <v>0</v>
      </c>
      <c r="AL404" s="87"/>
      <c r="AM404" s="85"/>
      <c r="AN404" s="111"/>
      <c r="AO404" s="112">
        <v>0</v>
      </c>
      <c r="AP404" s="87"/>
      <c r="AQ404" s="85"/>
      <c r="AR404" s="111"/>
      <c r="AS404" s="112">
        <v>0</v>
      </c>
      <c r="AT404" s="87"/>
      <c r="AU404" s="85"/>
      <c r="AV404" s="111"/>
      <c r="AW404" s="112">
        <v>0</v>
      </c>
      <c r="AX404" s="87"/>
      <c r="AY404" s="85"/>
      <c r="AZ404" s="267">
        <f t="shared" si="26"/>
        <v>0</v>
      </c>
      <c r="BA404" s="88">
        <f t="shared" si="23"/>
        <v>0</v>
      </c>
      <c r="BC404">
        <f>IF($A404&lt;&gt;"",COUNTIF($BD$3:$BD404,$BD404),0)</f>
        <v>0</v>
      </c>
      <c r="BD404" t="str">
        <f>IF($A404&lt;&gt;"",VLOOKUP(TRUNC(MID($A404,1,2),0),Plano_Contas!$H$3:$J$103,2,TRUE),"")</f>
        <v/>
      </c>
      <c r="BE404" s="201" t="str">
        <f t="shared" si="24"/>
        <v/>
      </c>
      <c r="BF404" t="str">
        <f ca="1">IF($BT404&lt;&gt;"",SUMIF($BD$3:$BD$1004,"="&amp;$BD404,INDIRECT(ADDRESS(3,BF$2,1,1)):INDIRECT(ADDRESS(1004,BF$2,1,1))),"")</f>
        <v/>
      </c>
      <c r="BG404" t="str">
        <f ca="1">IF($BT404&lt;&gt;"",SUMIF($BD$3:$BD$1004,"="&amp;$BD404,INDIRECT(ADDRESS(3,BG$2,1,1)):INDIRECT(ADDRESS(1004,BG$2,1,1))),"")</f>
        <v/>
      </c>
      <c r="BH404" t="str">
        <f ca="1">IF($BT404&lt;&gt;"",SUMIF($BD$3:$BD$1004,"="&amp;$BD404,INDIRECT(ADDRESS(3,BH$2,1,1)):INDIRECT(ADDRESS(1004,BH$2,1,1))),"")</f>
        <v/>
      </c>
      <c r="BI404" t="str">
        <f ca="1">IF($BT404&lt;&gt;"",SUMIF($BD$3:$BD$1004,"="&amp;$BD404,INDIRECT(ADDRESS(3,BI$2,1,1)):INDIRECT(ADDRESS(1004,BI$2,1,1))),"")</f>
        <v/>
      </c>
      <c r="BJ404" t="str">
        <f ca="1">IF($BT404&lt;&gt;"",SUMIF($BD$3:$BD$1004,"="&amp;$BD404,INDIRECT(ADDRESS(3,BJ$2,1,1)):INDIRECT(ADDRESS(1004,BJ$2,1,1))),"")</f>
        <v/>
      </c>
      <c r="BK404" t="str">
        <f ca="1">IF($BT404&lt;&gt;"",SUMIF($BD$3:$BD$1004,"="&amp;$BD404,INDIRECT(ADDRESS(3,BK$2,1,1)):INDIRECT(ADDRESS(1004,BK$2,1,1))),"")</f>
        <v/>
      </c>
      <c r="BL404" t="str">
        <f ca="1">IF($BT404&lt;&gt;"",SUMIF($BD$3:$BD$1004,"="&amp;$BD404,INDIRECT(ADDRESS(3,BL$2,1,1)):INDIRECT(ADDRESS(1004,BL$2,1,1))),"")</f>
        <v/>
      </c>
      <c r="BM404" t="str">
        <f ca="1">IF($BT404&lt;&gt;"",SUMIF($BD$3:$BD$1004,"="&amp;$BD404,INDIRECT(ADDRESS(3,BM$2,1,1)):INDIRECT(ADDRESS(1004,BM$2,1,1))),"")</f>
        <v/>
      </c>
      <c r="BN404" t="str">
        <f ca="1">IF($BT404&lt;&gt;"",SUMIF($BD$3:$BD$1004,"="&amp;$BD404,INDIRECT(ADDRESS(3,BN$2,1,1)):INDIRECT(ADDRESS(1004,BN$2,1,1))),"")</f>
        <v/>
      </c>
      <c r="BO404" t="str">
        <f ca="1">IF($BT404&lt;&gt;"",SUMIF($BD$3:$BD$1004,"="&amp;$BD404,INDIRECT(ADDRESS(3,BO$2,1,1)):INDIRECT(ADDRESS(1004,BO$2,1,1))),"")</f>
        <v/>
      </c>
      <c r="BP404" t="str">
        <f ca="1">IF($BT404&lt;&gt;"",SUMIF($BD$3:$BD$1004,"="&amp;$BD404,INDIRECT(ADDRESS(3,BP$2,1,1)):INDIRECT(ADDRESS(1004,BP$2,1,1))),"")</f>
        <v/>
      </c>
      <c r="BQ404" t="str">
        <f ca="1">IF($BT404&lt;&gt;"",SUMIF($BD$3:$BD$1004,"="&amp;$BD404,INDIRECT(ADDRESS(3,BQ$2,1,1)):INDIRECT(ADDRESS(1004,BQ$2,1,1))),"")</f>
        <v/>
      </c>
      <c r="BR404" t="str">
        <f ca="1">IF($BT404&lt;&gt;"",SUMIF($BD$3:$BD$1004,"="&amp;$BD404,INDIRECT(ADDRESS(3,BR$2,1,1)):INDIRECT(ADDRESS(1004,BR$2,1,1))),"")</f>
        <v/>
      </c>
      <c r="BS404" t="str">
        <f>IF($A404&lt;&gt;"",VLOOKUP(TRUNC(MID($A404,1,2),0),Plano_Contas!$H$3:$J$103,3,TRUE),"")</f>
        <v/>
      </c>
      <c r="BT404" t="str">
        <f t="shared" si="25"/>
        <v/>
      </c>
      <c r="BV404">
        <f>Empresas!C404</f>
        <v>0</v>
      </c>
    </row>
    <row r="405" spans="1:74" ht="13.5" hidden="1" thickBot="1" x14ac:dyDescent="0.25">
      <c r="A405" s="89"/>
      <c r="B405" s="52" t="str">
        <f>IF($A405&lt;&gt;"",VLOOKUP(""&amp;$A405,Plano_Contas!$A$3:$F$1003,6,0),"")</f>
        <v/>
      </c>
      <c r="C405" s="91"/>
      <c r="D405" s="111"/>
      <c r="E405" s="112">
        <v>0</v>
      </c>
      <c r="F405" s="87"/>
      <c r="G405" s="85"/>
      <c r="H405" s="111"/>
      <c r="I405" s="112">
        <v>0</v>
      </c>
      <c r="J405" s="87"/>
      <c r="K405" s="85"/>
      <c r="L405" s="111"/>
      <c r="M405" s="112">
        <v>0</v>
      </c>
      <c r="N405" s="87"/>
      <c r="O405" s="85"/>
      <c r="P405" s="111"/>
      <c r="Q405" s="112">
        <v>0</v>
      </c>
      <c r="R405" s="87"/>
      <c r="S405" s="85"/>
      <c r="T405" s="111"/>
      <c r="U405" s="112">
        <v>0</v>
      </c>
      <c r="V405" s="87"/>
      <c r="W405" s="85"/>
      <c r="X405" s="111"/>
      <c r="Y405" s="112">
        <v>0</v>
      </c>
      <c r="Z405" s="87"/>
      <c r="AA405" s="85"/>
      <c r="AB405" s="111"/>
      <c r="AC405" s="112">
        <v>0</v>
      </c>
      <c r="AD405" s="87"/>
      <c r="AE405" s="85"/>
      <c r="AF405" s="111"/>
      <c r="AG405" s="112">
        <v>0</v>
      </c>
      <c r="AH405" s="87"/>
      <c r="AI405" s="85"/>
      <c r="AJ405" s="111"/>
      <c r="AK405" s="112">
        <v>0</v>
      </c>
      <c r="AL405" s="87"/>
      <c r="AM405" s="85"/>
      <c r="AN405" s="111"/>
      <c r="AO405" s="112">
        <v>0</v>
      </c>
      <c r="AP405" s="87"/>
      <c r="AQ405" s="85"/>
      <c r="AR405" s="111"/>
      <c r="AS405" s="112">
        <v>0</v>
      </c>
      <c r="AT405" s="87"/>
      <c r="AU405" s="85"/>
      <c r="AV405" s="111"/>
      <c r="AW405" s="112">
        <v>0</v>
      </c>
      <c r="AX405" s="87"/>
      <c r="AY405" s="85"/>
      <c r="AZ405" s="267">
        <f t="shared" si="26"/>
        <v>0</v>
      </c>
      <c r="BA405" s="88">
        <f t="shared" si="23"/>
        <v>0</v>
      </c>
      <c r="BC405">
        <f>IF($A405&lt;&gt;"",COUNTIF($BD$3:$BD405,$BD405),0)</f>
        <v>0</v>
      </c>
      <c r="BD405" t="str">
        <f>IF($A405&lt;&gt;"",VLOOKUP(TRUNC(MID($A405,1,2),0),Plano_Contas!$H$3:$J$103,2,TRUE),"")</f>
        <v/>
      </c>
      <c r="BE405" s="201" t="str">
        <f t="shared" si="24"/>
        <v/>
      </c>
      <c r="BF405" t="str">
        <f ca="1">IF($BT405&lt;&gt;"",SUMIF($BD$3:$BD$1004,"="&amp;$BD405,INDIRECT(ADDRESS(3,BF$2,1,1)):INDIRECT(ADDRESS(1004,BF$2,1,1))),"")</f>
        <v/>
      </c>
      <c r="BG405" t="str">
        <f ca="1">IF($BT405&lt;&gt;"",SUMIF($BD$3:$BD$1004,"="&amp;$BD405,INDIRECT(ADDRESS(3,BG$2,1,1)):INDIRECT(ADDRESS(1004,BG$2,1,1))),"")</f>
        <v/>
      </c>
      <c r="BH405" t="str">
        <f ca="1">IF($BT405&lt;&gt;"",SUMIF($BD$3:$BD$1004,"="&amp;$BD405,INDIRECT(ADDRESS(3,BH$2,1,1)):INDIRECT(ADDRESS(1004,BH$2,1,1))),"")</f>
        <v/>
      </c>
      <c r="BI405" t="str">
        <f ca="1">IF($BT405&lt;&gt;"",SUMIF($BD$3:$BD$1004,"="&amp;$BD405,INDIRECT(ADDRESS(3,BI$2,1,1)):INDIRECT(ADDRESS(1004,BI$2,1,1))),"")</f>
        <v/>
      </c>
      <c r="BJ405" t="str">
        <f ca="1">IF($BT405&lt;&gt;"",SUMIF($BD$3:$BD$1004,"="&amp;$BD405,INDIRECT(ADDRESS(3,BJ$2,1,1)):INDIRECT(ADDRESS(1004,BJ$2,1,1))),"")</f>
        <v/>
      </c>
      <c r="BK405" t="str">
        <f ca="1">IF($BT405&lt;&gt;"",SUMIF($BD$3:$BD$1004,"="&amp;$BD405,INDIRECT(ADDRESS(3,BK$2,1,1)):INDIRECT(ADDRESS(1004,BK$2,1,1))),"")</f>
        <v/>
      </c>
      <c r="BL405" t="str">
        <f ca="1">IF($BT405&lt;&gt;"",SUMIF($BD$3:$BD$1004,"="&amp;$BD405,INDIRECT(ADDRESS(3,BL$2,1,1)):INDIRECT(ADDRESS(1004,BL$2,1,1))),"")</f>
        <v/>
      </c>
      <c r="BM405" t="str">
        <f ca="1">IF($BT405&lt;&gt;"",SUMIF($BD$3:$BD$1004,"="&amp;$BD405,INDIRECT(ADDRESS(3,BM$2,1,1)):INDIRECT(ADDRESS(1004,BM$2,1,1))),"")</f>
        <v/>
      </c>
      <c r="BN405" t="str">
        <f ca="1">IF($BT405&lt;&gt;"",SUMIF($BD$3:$BD$1004,"="&amp;$BD405,INDIRECT(ADDRESS(3,BN$2,1,1)):INDIRECT(ADDRESS(1004,BN$2,1,1))),"")</f>
        <v/>
      </c>
      <c r="BO405" t="str">
        <f ca="1">IF($BT405&lt;&gt;"",SUMIF($BD$3:$BD$1004,"="&amp;$BD405,INDIRECT(ADDRESS(3,BO$2,1,1)):INDIRECT(ADDRESS(1004,BO$2,1,1))),"")</f>
        <v/>
      </c>
      <c r="BP405" t="str">
        <f ca="1">IF($BT405&lt;&gt;"",SUMIF($BD$3:$BD$1004,"="&amp;$BD405,INDIRECT(ADDRESS(3,BP$2,1,1)):INDIRECT(ADDRESS(1004,BP$2,1,1))),"")</f>
        <v/>
      </c>
      <c r="BQ405" t="str">
        <f ca="1">IF($BT405&lt;&gt;"",SUMIF($BD$3:$BD$1004,"="&amp;$BD405,INDIRECT(ADDRESS(3,BQ$2,1,1)):INDIRECT(ADDRESS(1004,BQ$2,1,1))),"")</f>
        <v/>
      </c>
      <c r="BR405" t="str">
        <f ca="1">IF($BT405&lt;&gt;"",SUMIF($BD$3:$BD$1004,"="&amp;$BD405,INDIRECT(ADDRESS(3,BR$2,1,1)):INDIRECT(ADDRESS(1004,BR$2,1,1))),"")</f>
        <v/>
      </c>
      <c r="BS405" t="str">
        <f>IF($A405&lt;&gt;"",VLOOKUP(TRUNC(MID($A405,1,2),0),Plano_Contas!$H$3:$J$103,3,TRUE),"")</f>
        <v/>
      </c>
      <c r="BT405" t="str">
        <f t="shared" si="25"/>
        <v/>
      </c>
      <c r="BV405">
        <f>Empresas!C405</f>
        <v>0</v>
      </c>
    </row>
    <row r="406" spans="1:74" ht="13.5" hidden="1" thickBot="1" x14ac:dyDescent="0.25">
      <c r="A406" s="89"/>
      <c r="B406" s="52" t="str">
        <f>IF($A406&lt;&gt;"",VLOOKUP(""&amp;$A406,Plano_Contas!$A$3:$F$1003,6,0),"")</f>
        <v/>
      </c>
      <c r="C406" s="91"/>
      <c r="D406" s="111"/>
      <c r="E406" s="112">
        <v>0</v>
      </c>
      <c r="F406" s="87"/>
      <c r="G406" s="85"/>
      <c r="H406" s="111"/>
      <c r="I406" s="112">
        <v>0</v>
      </c>
      <c r="J406" s="87"/>
      <c r="K406" s="85"/>
      <c r="L406" s="111"/>
      <c r="M406" s="112">
        <v>0</v>
      </c>
      <c r="N406" s="87"/>
      <c r="O406" s="85"/>
      <c r="P406" s="111"/>
      <c r="Q406" s="112">
        <v>0</v>
      </c>
      <c r="R406" s="87"/>
      <c r="S406" s="85"/>
      <c r="T406" s="111"/>
      <c r="U406" s="112">
        <v>0</v>
      </c>
      <c r="V406" s="87"/>
      <c r="W406" s="85"/>
      <c r="X406" s="111"/>
      <c r="Y406" s="112">
        <v>0</v>
      </c>
      <c r="Z406" s="87"/>
      <c r="AA406" s="85"/>
      <c r="AB406" s="111"/>
      <c r="AC406" s="112">
        <v>0</v>
      </c>
      <c r="AD406" s="87"/>
      <c r="AE406" s="85"/>
      <c r="AF406" s="111"/>
      <c r="AG406" s="112">
        <v>0</v>
      </c>
      <c r="AH406" s="87"/>
      <c r="AI406" s="85"/>
      <c r="AJ406" s="111"/>
      <c r="AK406" s="112">
        <v>0</v>
      </c>
      <c r="AL406" s="87"/>
      <c r="AM406" s="85"/>
      <c r="AN406" s="111"/>
      <c r="AO406" s="112">
        <v>0</v>
      </c>
      <c r="AP406" s="87"/>
      <c r="AQ406" s="85"/>
      <c r="AR406" s="111"/>
      <c r="AS406" s="112">
        <v>0</v>
      </c>
      <c r="AT406" s="87"/>
      <c r="AU406" s="85"/>
      <c r="AV406" s="111"/>
      <c r="AW406" s="112">
        <v>0</v>
      </c>
      <c r="AX406" s="87"/>
      <c r="AY406" s="85"/>
      <c r="AZ406" s="267">
        <f t="shared" si="26"/>
        <v>0</v>
      </c>
      <c r="BA406" s="88">
        <f t="shared" si="23"/>
        <v>0</v>
      </c>
      <c r="BC406">
        <f>IF($A406&lt;&gt;"",COUNTIF($BD$3:$BD406,$BD406),0)</f>
        <v>0</v>
      </c>
      <c r="BD406" t="str">
        <f>IF($A406&lt;&gt;"",VLOOKUP(TRUNC(MID($A406,1,2),0),Plano_Contas!$H$3:$J$103,2,TRUE),"")</f>
        <v/>
      </c>
      <c r="BE406" s="201" t="str">
        <f t="shared" si="24"/>
        <v/>
      </c>
      <c r="BF406" t="str">
        <f ca="1">IF($BT406&lt;&gt;"",SUMIF($BD$3:$BD$1004,"="&amp;$BD406,INDIRECT(ADDRESS(3,BF$2,1,1)):INDIRECT(ADDRESS(1004,BF$2,1,1))),"")</f>
        <v/>
      </c>
      <c r="BG406" t="str">
        <f ca="1">IF($BT406&lt;&gt;"",SUMIF($BD$3:$BD$1004,"="&amp;$BD406,INDIRECT(ADDRESS(3,BG$2,1,1)):INDIRECT(ADDRESS(1004,BG$2,1,1))),"")</f>
        <v/>
      </c>
      <c r="BH406" t="str">
        <f ca="1">IF($BT406&lt;&gt;"",SUMIF($BD$3:$BD$1004,"="&amp;$BD406,INDIRECT(ADDRESS(3,BH$2,1,1)):INDIRECT(ADDRESS(1004,BH$2,1,1))),"")</f>
        <v/>
      </c>
      <c r="BI406" t="str">
        <f ca="1">IF($BT406&lt;&gt;"",SUMIF($BD$3:$BD$1004,"="&amp;$BD406,INDIRECT(ADDRESS(3,BI$2,1,1)):INDIRECT(ADDRESS(1004,BI$2,1,1))),"")</f>
        <v/>
      </c>
      <c r="BJ406" t="str">
        <f ca="1">IF($BT406&lt;&gt;"",SUMIF($BD$3:$BD$1004,"="&amp;$BD406,INDIRECT(ADDRESS(3,BJ$2,1,1)):INDIRECT(ADDRESS(1004,BJ$2,1,1))),"")</f>
        <v/>
      </c>
      <c r="BK406" t="str">
        <f ca="1">IF($BT406&lt;&gt;"",SUMIF($BD$3:$BD$1004,"="&amp;$BD406,INDIRECT(ADDRESS(3,BK$2,1,1)):INDIRECT(ADDRESS(1004,BK$2,1,1))),"")</f>
        <v/>
      </c>
      <c r="BL406" t="str">
        <f ca="1">IF($BT406&lt;&gt;"",SUMIF($BD$3:$BD$1004,"="&amp;$BD406,INDIRECT(ADDRESS(3,BL$2,1,1)):INDIRECT(ADDRESS(1004,BL$2,1,1))),"")</f>
        <v/>
      </c>
      <c r="BM406" t="str">
        <f ca="1">IF($BT406&lt;&gt;"",SUMIF($BD$3:$BD$1004,"="&amp;$BD406,INDIRECT(ADDRESS(3,BM$2,1,1)):INDIRECT(ADDRESS(1004,BM$2,1,1))),"")</f>
        <v/>
      </c>
      <c r="BN406" t="str">
        <f ca="1">IF($BT406&lt;&gt;"",SUMIF($BD$3:$BD$1004,"="&amp;$BD406,INDIRECT(ADDRESS(3,BN$2,1,1)):INDIRECT(ADDRESS(1004,BN$2,1,1))),"")</f>
        <v/>
      </c>
      <c r="BO406" t="str">
        <f ca="1">IF($BT406&lt;&gt;"",SUMIF($BD$3:$BD$1004,"="&amp;$BD406,INDIRECT(ADDRESS(3,BO$2,1,1)):INDIRECT(ADDRESS(1004,BO$2,1,1))),"")</f>
        <v/>
      </c>
      <c r="BP406" t="str">
        <f ca="1">IF($BT406&lt;&gt;"",SUMIF($BD$3:$BD$1004,"="&amp;$BD406,INDIRECT(ADDRESS(3,BP$2,1,1)):INDIRECT(ADDRESS(1004,BP$2,1,1))),"")</f>
        <v/>
      </c>
      <c r="BQ406" t="str">
        <f ca="1">IF($BT406&lt;&gt;"",SUMIF($BD$3:$BD$1004,"="&amp;$BD406,INDIRECT(ADDRESS(3,BQ$2,1,1)):INDIRECT(ADDRESS(1004,BQ$2,1,1))),"")</f>
        <v/>
      </c>
      <c r="BR406" t="str">
        <f ca="1">IF($BT406&lt;&gt;"",SUMIF($BD$3:$BD$1004,"="&amp;$BD406,INDIRECT(ADDRESS(3,BR$2,1,1)):INDIRECT(ADDRESS(1004,BR$2,1,1))),"")</f>
        <v/>
      </c>
      <c r="BS406" t="str">
        <f>IF($A406&lt;&gt;"",VLOOKUP(TRUNC(MID($A406,1,2),0),Plano_Contas!$H$3:$J$103,3,TRUE),"")</f>
        <v/>
      </c>
      <c r="BT406" t="str">
        <f t="shared" si="25"/>
        <v/>
      </c>
      <c r="BV406">
        <f>Empresas!C406</f>
        <v>0</v>
      </c>
    </row>
    <row r="407" spans="1:74" ht="13.5" hidden="1" thickBot="1" x14ac:dyDescent="0.25">
      <c r="A407" s="89"/>
      <c r="B407" s="52" t="str">
        <f>IF($A407&lt;&gt;"",VLOOKUP(""&amp;$A407,Plano_Contas!$A$3:$F$1003,6,0),"")</f>
        <v/>
      </c>
      <c r="C407" s="91"/>
      <c r="D407" s="111"/>
      <c r="E407" s="112">
        <v>0</v>
      </c>
      <c r="F407" s="87"/>
      <c r="G407" s="85"/>
      <c r="H407" s="111"/>
      <c r="I407" s="112">
        <v>0</v>
      </c>
      <c r="J407" s="87"/>
      <c r="K407" s="85"/>
      <c r="L407" s="111"/>
      <c r="M407" s="112">
        <v>0</v>
      </c>
      <c r="N407" s="87"/>
      <c r="O407" s="85"/>
      <c r="P407" s="111"/>
      <c r="Q407" s="112">
        <v>0</v>
      </c>
      <c r="R407" s="87"/>
      <c r="S407" s="85"/>
      <c r="T407" s="111"/>
      <c r="U407" s="112">
        <v>0</v>
      </c>
      <c r="V407" s="87"/>
      <c r="W407" s="85"/>
      <c r="X407" s="111"/>
      <c r="Y407" s="112">
        <v>0</v>
      </c>
      <c r="Z407" s="87"/>
      <c r="AA407" s="85"/>
      <c r="AB407" s="111"/>
      <c r="AC407" s="112">
        <v>0</v>
      </c>
      <c r="AD407" s="87"/>
      <c r="AE407" s="85"/>
      <c r="AF407" s="111"/>
      <c r="AG407" s="112">
        <v>0</v>
      </c>
      <c r="AH407" s="87"/>
      <c r="AI407" s="85"/>
      <c r="AJ407" s="111"/>
      <c r="AK407" s="112">
        <v>0</v>
      </c>
      <c r="AL407" s="87"/>
      <c r="AM407" s="85"/>
      <c r="AN407" s="111"/>
      <c r="AO407" s="112">
        <v>0</v>
      </c>
      <c r="AP407" s="87"/>
      <c r="AQ407" s="85"/>
      <c r="AR407" s="111"/>
      <c r="AS407" s="112">
        <v>0</v>
      </c>
      <c r="AT407" s="87"/>
      <c r="AU407" s="85"/>
      <c r="AV407" s="111"/>
      <c r="AW407" s="112">
        <v>0</v>
      </c>
      <c r="AX407" s="87"/>
      <c r="AY407" s="85"/>
      <c r="AZ407" s="267">
        <f t="shared" si="26"/>
        <v>0</v>
      </c>
      <c r="BA407" s="88">
        <f t="shared" si="23"/>
        <v>0</v>
      </c>
      <c r="BC407">
        <f>IF($A407&lt;&gt;"",COUNTIF($BD$3:$BD407,$BD407),0)</f>
        <v>0</v>
      </c>
      <c r="BD407" t="str">
        <f>IF($A407&lt;&gt;"",VLOOKUP(TRUNC(MID($A407,1,2),0),Plano_Contas!$H$3:$J$103,2,TRUE),"")</f>
        <v/>
      </c>
      <c r="BE407" s="201" t="str">
        <f t="shared" si="24"/>
        <v/>
      </c>
      <c r="BF407" t="str">
        <f ca="1">IF($BT407&lt;&gt;"",SUMIF($BD$3:$BD$1004,"="&amp;$BD407,INDIRECT(ADDRESS(3,BF$2,1,1)):INDIRECT(ADDRESS(1004,BF$2,1,1))),"")</f>
        <v/>
      </c>
      <c r="BG407" t="str">
        <f ca="1">IF($BT407&lt;&gt;"",SUMIF($BD$3:$BD$1004,"="&amp;$BD407,INDIRECT(ADDRESS(3,BG$2,1,1)):INDIRECT(ADDRESS(1004,BG$2,1,1))),"")</f>
        <v/>
      </c>
      <c r="BH407" t="str">
        <f ca="1">IF($BT407&lt;&gt;"",SUMIF($BD$3:$BD$1004,"="&amp;$BD407,INDIRECT(ADDRESS(3,BH$2,1,1)):INDIRECT(ADDRESS(1004,BH$2,1,1))),"")</f>
        <v/>
      </c>
      <c r="BI407" t="str">
        <f ca="1">IF($BT407&lt;&gt;"",SUMIF($BD$3:$BD$1004,"="&amp;$BD407,INDIRECT(ADDRESS(3,BI$2,1,1)):INDIRECT(ADDRESS(1004,BI$2,1,1))),"")</f>
        <v/>
      </c>
      <c r="BJ407" t="str">
        <f ca="1">IF($BT407&lt;&gt;"",SUMIF($BD$3:$BD$1004,"="&amp;$BD407,INDIRECT(ADDRESS(3,BJ$2,1,1)):INDIRECT(ADDRESS(1004,BJ$2,1,1))),"")</f>
        <v/>
      </c>
      <c r="BK407" t="str">
        <f ca="1">IF($BT407&lt;&gt;"",SUMIF($BD$3:$BD$1004,"="&amp;$BD407,INDIRECT(ADDRESS(3,BK$2,1,1)):INDIRECT(ADDRESS(1004,BK$2,1,1))),"")</f>
        <v/>
      </c>
      <c r="BL407" t="str">
        <f ca="1">IF($BT407&lt;&gt;"",SUMIF($BD$3:$BD$1004,"="&amp;$BD407,INDIRECT(ADDRESS(3,BL$2,1,1)):INDIRECT(ADDRESS(1004,BL$2,1,1))),"")</f>
        <v/>
      </c>
      <c r="BM407" t="str">
        <f ca="1">IF($BT407&lt;&gt;"",SUMIF($BD$3:$BD$1004,"="&amp;$BD407,INDIRECT(ADDRESS(3,BM$2,1,1)):INDIRECT(ADDRESS(1004,BM$2,1,1))),"")</f>
        <v/>
      </c>
      <c r="BN407" t="str">
        <f ca="1">IF($BT407&lt;&gt;"",SUMIF($BD$3:$BD$1004,"="&amp;$BD407,INDIRECT(ADDRESS(3,BN$2,1,1)):INDIRECT(ADDRESS(1004,BN$2,1,1))),"")</f>
        <v/>
      </c>
      <c r="BO407" t="str">
        <f ca="1">IF($BT407&lt;&gt;"",SUMIF($BD$3:$BD$1004,"="&amp;$BD407,INDIRECT(ADDRESS(3,BO$2,1,1)):INDIRECT(ADDRESS(1004,BO$2,1,1))),"")</f>
        <v/>
      </c>
      <c r="BP407" t="str">
        <f ca="1">IF($BT407&lt;&gt;"",SUMIF($BD$3:$BD$1004,"="&amp;$BD407,INDIRECT(ADDRESS(3,BP$2,1,1)):INDIRECT(ADDRESS(1004,BP$2,1,1))),"")</f>
        <v/>
      </c>
      <c r="BQ407" t="str">
        <f ca="1">IF($BT407&lt;&gt;"",SUMIF($BD$3:$BD$1004,"="&amp;$BD407,INDIRECT(ADDRESS(3,BQ$2,1,1)):INDIRECT(ADDRESS(1004,BQ$2,1,1))),"")</f>
        <v/>
      </c>
      <c r="BR407" t="str">
        <f ca="1">IF($BT407&lt;&gt;"",SUMIF($BD$3:$BD$1004,"="&amp;$BD407,INDIRECT(ADDRESS(3,BR$2,1,1)):INDIRECT(ADDRESS(1004,BR$2,1,1))),"")</f>
        <v/>
      </c>
      <c r="BS407" t="str">
        <f>IF($A407&lt;&gt;"",VLOOKUP(TRUNC(MID($A407,1,2),0),Plano_Contas!$H$3:$J$103,3,TRUE),"")</f>
        <v/>
      </c>
      <c r="BT407" t="str">
        <f t="shared" si="25"/>
        <v/>
      </c>
      <c r="BV407">
        <f>Empresas!C407</f>
        <v>0</v>
      </c>
    </row>
    <row r="408" spans="1:74" ht="13.5" hidden="1" thickBot="1" x14ac:dyDescent="0.25">
      <c r="A408" s="89"/>
      <c r="B408" s="52" t="str">
        <f>IF($A408&lt;&gt;"",VLOOKUP(""&amp;$A408,Plano_Contas!$A$3:$F$1003,6,0),"")</f>
        <v/>
      </c>
      <c r="C408" s="91"/>
      <c r="D408" s="111"/>
      <c r="E408" s="112">
        <v>0</v>
      </c>
      <c r="F408" s="87"/>
      <c r="G408" s="85"/>
      <c r="H408" s="111"/>
      <c r="I408" s="112">
        <v>0</v>
      </c>
      <c r="J408" s="87"/>
      <c r="K408" s="85"/>
      <c r="L408" s="111"/>
      <c r="M408" s="112">
        <v>0</v>
      </c>
      <c r="N408" s="87"/>
      <c r="O408" s="85"/>
      <c r="P408" s="111"/>
      <c r="Q408" s="112">
        <v>0</v>
      </c>
      <c r="R408" s="87"/>
      <c r="S408" s="85"/>
      <c r="T408" s="111"/>
      <c r="U408" s="112">
        <v>0</v>
      </c>
      <c r="V408" s="87"/>
      <c r="W408" s="85"/>
      <c r="X408" s="111"/>
      <c r="Y408" s="112">
        <v>0</v>
      </c>
      <c r="Z408" s="87"/>
      <c r="AA408" s="85"/>
      <c r="AB408" s="111"/>
      <c r="AC408" s="112">
        <v>0</v>
      </c>
      <c r="AD408" s="87"/>
      <c r="AE408" s="85"/>
      <c r="AF408" s="111"/>
      <c r="AG408" s="112">
        <v>0</v>
      </c>
      <c r="AH408" s="87"/>
      <c r="AI408" s="85"/>
      <c r="AJ408" s="111"/>
      <c r="AK408" s="112">
        <v>0</v>
      </c>
      <c r="AL408" s="87"/>
      <c r="AM408" s="85"/>
      <c r="AN408" s="111"/>
      <c r="AO408" s="112">
        <v>0</v>
      </c>
      <c r="AP408" s="87"/>
      <c r="AQ408" s="85"/>
      <c r="AR408" s="111"/>
      <c r="AS408" s="112">
        <v>0</v>
      </c>
      <c r="AT408" s="87"/>
      <c r="AU408" s="85"/>
      <c r="AV408" s="111"/>
      <c r="AW408" s="112">
        <v>0</v>
      </c>
      <c r="AX408" s="87"/>
      <c r="AY408" s="85"/>
      <c r="AZ408" s="267">
        <f t="shared" si="26"/>
        <v>0</v>
      </c>
      <c r="BA408" s="88">
        <f t="shared" si="23"/>
        <v>0</v>
      </c>
      <c r="BC408">
        <f>IF($A408&lt;&gt;"",COUNTIF($BD$3:$BD408,$BD408),0)</f>
        <v>0</v>
      </c>
      <c r="BD408" t="str">
        <f>IF($A408&lt;&gt;"",VLOOKUP(TRUNC(MID($A408,1,2),0),Plano_Contas!$H$3:$J$103,2,TRUE),"")</f>
        <v/>
      </c>
      <c r="BE408" s="201" t="str">
        <f t="shared" si="24"/>
        <v/>
      </c>
      <c r="BF408" t="str">
        <f ca="1">IF($BT408&lt;&gt;"",SUMIF($BD$3:$BD$1004,"="&amp;$BD408,INDIRECT(ADDRESS(3,BF$2,1,1)):INDIRECT(ADDRESS(1004,BF$2,1,1))),"")</f>
        <v/>
      </c>
      <c r="BG408" t="str">
        <f ca="1">IF($BT408&lt;&gt;"",SUMIF($BD$3:$BD$1004,"="&amp;$BD408,INDIRECT(ADDRESS(3,BG$2,1,1)):INDIRECT(ADDRESS(1004,BG$2,1,1))),"")</f>
        <v/>
      </c>
      <c r="BH408" t="str">
        <f ca="1">IF($BT408&lt;&gt;"",SUMIF($BD$3:$BD$1004,"="&amp;$BD408,INDIRECT(ADDRESS(3,BH$2,1,1)):INDIRECT(ADDRESS(1004,BH$2,1,1))),"")</f>
        <v/>
      </c>
      <c r="BI408" t="str">
        <f ca="1">IF($BT408&lt;&gt;"",SUMIF($BD$3:$BD$1004,"="&amp;$BD408,INDIRECT(ADDRESS(3,BI$2,1,1)):INDIRECT(ADDRESS(1004,BI$2,1,1))),"")</f>
        <v/>
      </c>
      <c r="BJ408" t="str">
        <f ca="1">IF($BT408&lt;&gt;"",SUMIF($BD$3:$BD$1004,"="&amp;$BD408,INDIRECT(ADDRESS(3,BJ$2,1,1)):INDIRECT(ADDRESS(1004,BJ$2,1,1))),"")</f>
        <v/>
      </c>
      <c r="BK408" t="str">
        <f ca="1">IF($BT408&lt;&gt;"",SUMIF($BD$3:$BD$1004,"="&amp;$BD408,INDIRECT(ADDRESS(3,BK$2,1,1)):INDIRECT(ADDRESS(1004,BK$2,1,1))),"")</f>
        <v/>
      </c>
      <c r="BL408" t="str">
        <f ca="1">IF($BT408&lt;&gt;"",SUMIF($BD$3:$BD$1004,"="&amp;$BD408,INDIRECT(ADDRESS(3,BL$2,1,1)):INDIRECT(ADDRESS(1004,BL$2,1,1))),"")</f>
        <v/>
      </c>
      <c r="BM408" t="str">
        <f ca="1">IF($BT408&lt;&gt;"",SUMIF($BD$3:$BD$1004,"="&amp;$BD408,INDIRECT(ADDRESS(3,BM$2,1,1)):INDIRECT(ADDRESS(1004,BM$2,1,1))),"")</f>
        <v/>
      </c>
      <c r="BN408" t="str">
        <f ca="1">IF($BT408&lt;&gt;"",SUMIF($BD$3:$BD$1004,"="&amp;$BD408,INDIRECT(ADDRESS(3,BN$2,1,1)):INDIRECT(ADDRESS(1004,BN$2,1,1))),"")</f>
        <v/>
      </c>
      <c r="BO408" t="str">
        <f ca="1">IF($BT408&lt;&gt;"",SUMIF($BD$3:$BD$1004,"="&amp;$BD408,INDIRECT(ADDRESS(3,BO$2,1,1)):INDIRECT(ADDRESS(1004,BO$2,1,1))),"")</f>
        <v/>
      </c>
      <c r="BP408" t="str">
        <f ca="1">IF($BT408&lt;&gt;"",SUMIF($BD$3:$BD$1004,"="&amp;$BD408,INDIRECT(ADDRESS(3,BP$2,1,1)):INDIRECT(ADDRESS(1004,BP$2,1,1))),"")</f>
        <v/>
      </c>
      <c r="BQ408" t="str">
        <f ca="1">IF($BT408&lt;&gt;"",SUMIF($BD$3:$BD$1004,"="&amp;$BD408,INDIRECT(ADDRESS(3,BQ$2,1,1)):INDIRECT(ADDRESS(1004,BQ$2,1,1))),"")</f>
        <v/>
      </c>
      <c r="BR408" t="str">
        <f ca="1">IF($BT408&lt;&gt;"",SUMIF($BD$3:$BD$1004,"="&amp;$BD408,INDIRECT(ADDRESS(3,BR$2,1,1)):INDIRECT(ADDRESS(1004,BR$2,1,1))),"")</f>
        <v/>
      </c>
      <c r="BS408" t="str">
        <f>IF($A408&lt;&gt;"",VLOOKUP(TRUNC(MID($A408,1,2),0),Plano_Contas!$H$3:$J$103,3,TRUE),"")</f>
        <v/>
      </c>
      <c r="BT408" t="str">
        <f t="shared" si="25"/>
        <v/>
      </c>
      <c r="BV408">
        <f>Empresas!C408</f>
        <v>0</v>
      </c>
    </row>
    <row r="409" spans="1:74" ht="13.5" hidden="1" thickBot="1" x14ac:dyDescent="0.25">
      <c r="A409" s="89"/>
      <c r="B409" s="52" t="str">
        <f>IF($A409&lt;&gt;"",VLOOKUP(""&amp;$A409,Plano_Contas!$A$3:$F$1003,6,0),"")</f>
        <v/>
      </c>
      <c r="C409" s="91"/>
      <c r="D409" s="111"/>
      <c r="E409" s="112">
        <v>0</v>
      </c>
      <c r="F409" s="87"/>
      <c r="G409" s="85"/>
      <c r="H409" s="111"/>
      <c r="I409" s="112">
        <v>0</v>
      </c>
      <c r="J409" s="87"/>
      <c r="K409" s="85"/>
      <c r="L409" s="111"/>
      <c r="M409" s="112">
        <v>0</v>
      </c>
      <c r="N409" s="87"/>
      <c r="O409" s="85"/>
      <c r="P409" s="111"/>
      <c r="Q409" s="112">
        <v>0</v>
      </c>
      <c r="R409" s="87"/>
      <c r="S409" s="85"/>
      <c r="T409" s="111"/>
      <c r="U409" s="112">
        <v>0</v>
      </c>
      <c r="V409" s="87"/>
      <c r="W409" s="85"/>
      <c r="X409" s="111"/>
      <c r="Y409" s="112">
        <v>0</v>
      </c>
      <c r="Z409" s="87"/>
      <c r="AA409" s="85"/>
      <c r="AB409" s="111"/>
      <c r="AC409" s="112">
        <v>0</v>
      </c>
      <c r="AD409" s="87"/>
      <c r="AE409" s="85"/>
      <c r="AF409" s="111"/>
      <c r="AG409" s="112">
        <v>0</v>
      </c>
      <c r="AH409" s="87"/>
      <c r="AI409" s="85"/>
      <c r="AJ409" s="111"/>
      <c r="AK409" s="112">
        <v>0</v>
      </c>
      <c r="AL409" s="87"/>
      <c r="AM409" s="85"/>
      <c r="AN409" s="111"/>
      <c r="AO409" s="112">
        <v>0</v>
      </c>
      <c r="AP409" s="87"/>
      <c r="AQ409" s="85"/>
      <c r="AR409" s="111"/>
      <c r="AS409" s="112">
        <v>0</v>
      </c>
      <c r="AT409" s="87"/>
      <c r="AU409" s="85"/>
      <c r="AV409" s="111"/>
      <c r="AW409" s="112">
        <v>0</v>
      </c>
      <c r="AX409" s="87"/>
      <c r="AY409" s="85"/>
      <c r="AZ409" s="267">
        <f t="shared" si="26"/>
        <v>0</v>
      </c>
      <c r="BA409" s="88">
        <f t="shared" si="23"/>
        <v>0</v>
      </c>
      <c r="BC409">
        <f>IF($A409&lt;&gt;"",COUNTIF($BD$3:$BD409,$BD409),0)</f>
        <v>0</v>
      </c>
      <c r="BD409" t="str">
        <f>IF($A409&lt;&gt;"",VLOOKUP(TRUNC(MID($A409,1,2),0),Plano_Contas!$H$3:$J$103,2,TRUE),"")</f>
        <v/>
      </c>
      <c r="BE409" s="201" t="str">
        <f t="shared" si="24"/>
        <v/>
      </c>
      <c r="BF409" t="str">
        <f ca="1">IF($BT409&lt;&gt;"",SUMIF($BD$3:$BD$1004,"="&amp;$BD409,INDIRECT(ADDRESS(3,BF$2,1,1)):INDIRECT(ADDRESS(1004,BF$2,1,1))),"")</f>
        <v/>
      </c>
      <c r="BG409" t="str">
        <f ca="1">IF($BT409&lt;&gt;"",SUMIF($BD$3:$BD$1004,"="&amp;$BD409,INDIRECT(ADDRESS(3,BG$2,1,1)):INDIRECT(ADDRESS(1004,BG$2,1,1))),"")</f>
        <v/>
      </c>
      <c r="BH409" t="str">
        <f ca="1">IF($BT409&lt;&gt;"",SUMIF($BD$3:$BD$1004,"="&amp;$BD409,INDIRECT(ADDRESS(3,BH$2,1,1)):INDIRECT(ADDRESS(1004,BH$2,1,1))),"")</f>
        <v/>
      </c>
      <c r="BI409" t="str">
        <f ca="1">IF($BT409&lt;&gt;"",SUMIF($BD$3:$BD$1004,"="&amp;$BD409,INDIRECT(ADDRESS(3,BI$2,1,1)):INDIRECT(ADDRESS(1004,BI$2,1,1))),"")</f>
        <v/>
      </c>
      <c r="BJ409" t="str">
        <f ca="1">IF($BT409&lt;&gt;"",SUMIF($BD$3:$BD$1004,"="&amp;$BD409,INDIRECT(ADDRESS(3,BJ$2,1,1)):INDIRECT(ADDRESS(1004,BJ$2,1,1))),"")</f>
        <v/>
      </c>
      <c r="BK409" t="str">
        <f ca="1">IF($BT409&lt;&gt;"",SUMIF($BD$3:$BD$1004,"="&amp;$BD409,INDIRECT(ADDRESS(3,BK$2,1,1)):INDIRECT(ADDRESS(1004,BK$2,1,1))),"")</f>
        <v/>
      </c>
      <c r="BL409" t="str">
        <f ca="1">IF($BT409&lt;&gt;"",SUMIF($BD$3:$BD$1004,"="&amp;$BD409,INDIRECT(ADDRESS(3,BL$2,1,1)):INDIRECT(ADDRESS(1004,BL$2,1,1))),"")</f>
        <v/>
      </c>
      <c r="BM409" t="str">
        <f ca="1">IF($BT409&lt;&gt;"",SUMIF($BD$3:$BD$1004,"="&amp;$BD409,INDIRECT(ADDRESS(3,BM$2,1,1)):INDIRECT(ADDRESS(1004,BM$2,1,1))),"")</f>
        <v/>
      </c>
      <c r="BN409" t="str">
        <f ca="1">IF($BT409&lt;&gt;"",SUMIF($BD$3:$BD$1004,"="&amp;$BD409,INDIRECT(ADDRESS(3,BN$2,1,1)):INDIRECT(ADDRESS(1004,BN$2,1,1))),"")</f>
        <v/>
      </c>
      <c r="BO409" t="str">
        <f ca="1">IF($BT409&lt;&gt;"",SUMIF($BD$3:$BD$1004,"="&amp;$BD409,INDIRECT(ADDRESS(3,BO$2,1,1)):INDIRECT(ADDRESS(1004,BO$2,1,1))),"")</f>
        <v/>
      </c>
      <c r="BP409" t="str">
        <f ca="1">IF($BT409&lt;&gt;"",SUMIF($BD$3:$BD$1004,"="&amp;$BD409,INDIRECT(ADDRESS(3,BP$2,1,1)):INDIRECT(ADDRESS(1004,BP$2,1,1))),"")</f>
        <v/>
      </c>
      <c r="BQ409" t="str">
        <f ca="1">IF($BT409&lt;&gt;"",SUMIF($BD$3:$BD$1004,"="&amp;$BD409,INDIRECT(ADDRESS(3,BQ$2,1,1)):INDIRECT(ADDRESS(1004,BQ$2,1,1))),"")</f>
        <v/>
      </c>
      <c r="BR409" t="str">
        <f ca="1">IF($BT409&lt;&gt;"",SUMIF($BD$3:$BD$1004,"="&amp;$BD409,INDIRECT(ADDRESS(3,BR$2,1,1)):INDIRECT(ADDRESS(1004,BR$2,1,1))),"")</f>
        <v/>
      </c>
      <c r="BS409" t="str">
        <f>IF($A409&lt;&gt;"",VLOOKUP(TRUNC(MID($A409,1,2),0),Plano_Contas!$H$3:$J$103,3,TRUE),"")</f>
        <v/>
      </c>
      <c r="BT409" t="str">
        <f t="shared" si="25"/>
        <v/>
      </c>
      <c r="BV409">
        <f>Empresas!C409</f>
        <v>0</v>
      </c>
    </row>
    <row r="410" spans="1:74" ht="13.5" hidden="1" thickBot="1" x14ac:dyDescent="0.25">
      <c r="A410" s="89"/>
      <c r="B410" s="52" t="str">
        <f>IF($A410&lt;&gt;"",VLOOKUP(""&amp;$A410,Plano_Contas!$A$3:$F$1003,6,0),"")</f>
        <v/>
      </c>
      <c r="C410" s="91"/>
      <c r="D410" s="111"/>
      <c r="E410" s="112">
        <v>0</v>
      </c>
      <c r="F410" s="87"/>
      <c r="G410" s="85"/>
      <c r="H410" s="111"/>
      <c r="I410" s="112">
        <v>0</v>
      </c>
      <c r="J410" s="87"/>
      <c r="K410" s="85"/>
      <c r="L410" s="111"/>
      <c r="M410" s="112">
        <v>0</v>
      </c>
      <c r="N410" s="87"/>
      <c r="O410" s="85"/>
      <c r="P410" s="111"/>
      <c r="Q410" s="112">
        <v>0</v>
      </c>
      <c r="R410" s="87"/>
      <c r="S410" s="85"/>
      <c r="T410" s="111"/>
      <c r="U410" s="112">
        <v>0</v>
      </c>
      <c r="V410" s="87"/>
      <c r="W410" s="85"/>
      <c r="X410" s="111"/>
      <c r="Y410" s="112">
        <v>0</v>
      </c>
      <c r="Z410" s="87"/>
      <c r="AA410" s="85"/>
      <c r="AB410" s="111"/>
      <c r="AC410" s="112">
        <v>0</v>
      </c>
      <c r="AD410" s="87"/>
      <c r="AE410" s="85"/>
      <c r="AF410" s="111"/>
      <c r="AG410" s="112">
        <v>0</v>
      </c>
      <c r="AH410" s="87"/>
      <c r="AI410" s="85"/>
      <c r="AJ410" s="111"/>
      <c r="AK410" s="112">
        <v>0</v>
      </c>
      <c r="AL410" s="87"/>
      <c r="AM410" s="85"/>
      <c r="AN410" s="111"/>
      <c r="AO410" s="112">
        <v>0</v>
      </c>
      <c r="AP410" s="87"/>
      <c r="AQ410" s="85"/>
      <c r="AR410" s="111"/>
      <c r="AS410" s="112">
        <v>0</v>
      </c>
      <c r="AT410" s="87"/>
      <c r="AU410" s="85"/>
      <c r="AV410" s="111"/>
      <c r="AW410" s="112">
        <v>0</v>
      </c>
      <c r="AX410" s="87"/>
      <c r="AY410" s="85"/>
      <c r="AZ410" s="267">
        <f t="shared" si="26"/>
        <v>0</v>
      </c>
      <c r="BA410" s="88">
        <f t="shared" si="23"/>
        <v>0</v>
      </c>
      <c r="BC410">
        <f>IF($A410&lt;&gt;"",COUNTIF($BD$3:$BD410,$BD410),0)</f>
        <v>0</v>
      </c>
      <c r="BD410" t="str">
        <f>IF($A410&lt;&gt;"",VLOOKUP(TRUNC(MID($A410,1,2),0),Plano_Contas!$H$3:$J$103,2,TRUE),"")</f>
        <v/>
      </c>
      <c r="BE410" s="201" t="str">
        <f t="shared" si="24"/>
        <v/>
      </c>
      <c r="BF410" t="str">
        <f ca="1">IF($BT410&lt;&gt;"",SUMIF($BD$3:$BD$1004,"="&amp;$BD410,INDIRECT(ADDRESS(3,BF$2,1,1)):INDIRECT(ADDRESS(1004,BF$2,1,1))),"")</f>
        <v/>
      </c>
      <c r="BG410" t="str">
        <f ca="1">IF($BT410&lt;&gt;"",SUMIF($BD$3:$BD$1004,"="&amp;$BD410,INDIRECT(ADDRESS(3,BG$2,1,1)):INDIRECT(ADDRESS(1004,BG$2,1,1))),"")</f>
        <v/>
      </c>
      <c r="BH410" t="str">
        <f ca="1">IF($BT410&lt;&gt;"",SUMIF($BD$3:$BD$1004,"="&amp;$BD410,INDIRECT(ADDRESS(3,BH$2,1,1)):INDIRECT(ADDRESS(1004,BH$2,1,1))),"")</f>
        <v/>
      </c>
      <c r="BI410" t="str">
        <f ca="1">IF($BT410&lt;&gt;"",SUMIF($BD$3:$BD$1004,"="&amp;$BD410,INDIRECT(ADDRESS(3,BI$2,1,1)):INDIRECT(ADDRESS(1004,BI$2,1,1))),"")</f>
        <v/>
      </c>
      <c r="BJ410" t="str">
        <f ca="1">IF($BT410&lt;&gt;"",SUMIF($BD$3:$BD$1004,"="&amp;$BD410,INDIRECT(ADDRESS(3,BJ$2,1,1)):INDIRECT(ADDRESS(1004,BJ$2,1,1))),"")</f>
        <v/>
      </c>
      <c r="BK410" t="str">
        <f ca="1">IF($BT410&lt;&gt;"",SUMIF($BD$3:$BD$1004,"="&amp;$BD410,INDIRECT(ADDRESS(3,BK$2,1,1)):INDIRECT(ADDRESS(1004,BK$2,1,1))),"")</f>
        <v/>
      </c>
      <c r="BL410" t="str">
        <f ca="1">IF($BT410&lt;&gt;"",SUMIF($BD$3:$BD$1004,"="&amp;$BD410,INDIRECT(ADDRESS(3,BL$2,1,1)):INDIRECT(ADDRESS(1004,BL$2,1,1))),"")</f>
        <v/>
      </c>
      <c r="BM410" t="str">
        <f ca="1">IF($BT410&lt;&gt;"",SUMIF($BD$3:$BD$1004,"="&amp;$BD410,INDIRECT(ADDRESS(3,BM$2,1,1)):INDIRECT(ADDRESS(1004,BM$2,1,1))),"")</f>
        <v/>
      </c>
      <c r="BN410" t="str">
        <f ca="1">IF($BT410&lt;&gt;"",SUMIF($BD$3:$BD$1004,"="&amp;$BD410,INDIRECT(ADDRESS(3,BN$2,1,1)):INDIRECT(ADDRESS(1004,BN$2,1,1))),"")</f>
        <v/>
      </c>
      <c r="BO410" t="str">
        <f ca="1">IF($BT410&lt;&gt;"",SUMIF($BD$3:$BD$1004,"="&amp;$BD410,INDIRECT(ADDRESS(3,BO$2,1,1)):INDIRECT(ADDRESS(1004,BO$2,1,1))),"")</f>
        <v/>
      </c>
      <c r="BP410" t="str">
        <f ca="1">IF($BT410&lt;&gt;"",SUMIF($BD$3:$BD$1004,"="&amp;$BD410,INDIRECT(ADDRESS(3,BP$2,1,1)):INDIRECT(ADDRESS(1004,BP$2,1,1))),"")</f>
        <v/>
      </c>
      <c r="BQ410" t="str">
        <f ca="1">IF($BT410&lt;&gt;"",SUMIF($BD$3:$BD$1004,"="&amp;$BD410,INDIRECT(ADDRESS(3,BQ$2,1,1)):INDIRECT(ADDRESS(1004,BQ$2,1,1))),"")</f>
        <v/>
      </c>
      <c r="BR410" t="str">
        <f ca="1">IF($BT410&lt;&gt;"",SUMIF($BD$3:$BD$1004,"="&amp;$BD410,INDIRECT(ADDRESS(3,BR$2,1,1)):INDIRECT(ADDRESS(1004,BR$2,1,1))),"")</f>
        <v/>
      </c>
      <c r="BS410" t="str">
        <f>IF($A410&lt;&gt;"",VLOOKUP(TRUNC(MID($A410,1,2),0),Plano_Contas!$H$3:$J$103,3,TRUE),"")</f>
        <v/>
      </c>
      <c r="BT410" t="str">
        <f t="shared" si="25"/>
        <v/>
      </c>
      <c r="BV410">
        <f>Empresas!C410</f>
        <v>0</v>
      </c>
    </row>
    <row r="411" spans="1:74" ht="13.5" hidden="1" thickBot="1" x14ac:dyDescent="0.25">
      <c r="A411" s="89"/>
      <c r="B411" s="52" t="str">
        <f>IF($A411&lt;&gt;"",VLOOKUP(""&amp;$A411,Plano_Contas!$A$3:$F$1003,6,0),"")</f>
        <v/>
      </c>
      <c r="C411" s="91"/>
      <c r="D411" s="111"/>
      <c r="E411" s="112">
        <v>0</v>
      </c>
      <c r="F411" s="87"/>
      <c r="G411" s="85"/>
      <c r="H411" s="111"/>
      <c r="I411" s="112">
        <v>0</v>
      </c>
      <c r="J411" s="87"/>
      <c r="K411" s="85"/>
      <c r="L411" s="111"/>
      <c r="M411" s="112">
        <v>0</v>
      </c>
      <c r="N411" s="87"/>
      <c r="O411" s="85"/>
      <c r="P411" s="111"/>
      <c r="Q411" s="112">
        <v>0</v>
      </c>
      <c r="R411" s="87"/>
      <c r="S411" s="85"/>
      <c r="T411" s="111"/>
      <c r="U411" s="112">
        <v>0</v>
      </c>
      <c r="V411" s="87"/>
      <c r="W411" s="85"/>
      <c r="X411" s="111"/>
      <c r="Y411" s="112">
        <v>0</v>
      </c>
      <c r="Z411" s="87"/>
      <c r="AA411" s="85"/>
      <c r="AB411" s="111"/>
      <c r="AC411" s="112">
        <v>0</v>
      </c>
      <c r="AD411" s="87"/>
      <c r="AE411" s="85"/>
      <c r="AF411" s="111"/>
      <c r="AG411" s="112">
        <v>0</v>
      </c>
      <c r="AH411" s="87"/>
      <c r="AI411" s="85"/>
      <c r="AJ411" s="111"/>
      <c r="AK411" s="112">
        <v>0</v>
      </c>
      <c r="AL411" s="87"/>
      <c r="AM411" s="85"/>
      <c r="AN411" s="111"/>
      <c r="AO411" s="112">
        <v>0</v>
      </c>
      <c r="AP411" s="87"/>
      <c r="AQ411" s="85"/>
      <c r="AR411" s="111"/>
      <c r="AS411" s="112">
        <v>0</v>
      </c>
      <c r="AT411" s="87"/>
      <c r="AU411" s="85"/>
      <c r="AV411" s="111"/>
      <c r="AW411" s="112">
        <v>0</v>
      </c>
      <c r="AX411" s="87"/>
      <c r="AY411" s="85"/>
      <c r="AZ411" s="267">
        <f t="shared" si="26"/>
        <v>0</v>
      </c>
      <c r="BA411" s="88">
        <f t="shared" si="23"/>
        <v>0</v>
      </c>
      <c r="BC411">
        <f>IF($A411&lt;&gt;"",COUNTIF($BD$3:$BD411,$BD411),0)</f>
        <v>0</v>
      </c>
      <c r="BD411" t="str">
        <f>IF($A411&lt;&gt;"",VLOOKUP(TRUNC(MID($A411,1,2),0),Plano_Contas!$H$3:$J$103,2,TRUE),"")</f>
        <v/>
      </c>
      <c r="BE411" s="201" t="str">
        <f t="shared" si="24"/>
        <v/>
      </c>
      <c r="BF411" t="str">
        <f ca="1">IF($BT411&lt;&gt;"",SUMIF($BD$3:$BD$1004,"="&amp;$BD411,INDIRECT(ADDRESS(3,BF$2,1,1)):INDIRECT(ADDRESS(1004,BF$2,1,1))),"")</f>
        <v/>
      </c>
      <c r="BG411" t="str">
        <f ca="1">IF($BT411&lt;&gt;"",SUMIF($BD$3:$BD$1004,"="&amp;$BD411,INDIRECT(ADDRESS(3,BG$2,1,1)):INDIRECT(ADDRESS(1004,BG$2,1,1))),"")</f>
        <v/>
      </c>
      <c r="BH411" t="str">
        <f ca="1">IF($BT411&lt;&gt;"",SUMIF($BD$3:$BD$1004,"="&amp;$BD411,INDIRECT(ADDRESS(3,BH$2,1,1)):INDIRECT(ADDRESS(1004,BH$2,1,1))),"")</f>
        <v/>
      </c>
      <c r="BI411" t="str">
        <f ca="1">IF($BT411&lt;&gt;"",SUMIF($BD$3:$BD$1004,"="&amp;$BD411,INDIRECT(ADDRESS(3,BI$2,1,1)):INDIRECT(ADDRESS(1004,BI$2,1,1))),"")</f>
        <v/>
      </c>
      <c r="BJ411" t="str">
        <f ca="1">IF($BT411&lt;&gt;"",SUMIF($BD$3:$BD$1004,"="&amp;$BD411,INDIRECT(ADDRESS(3,BJ$2,1,1)):INDIRECT(ADDRESS(1004,BJ$2,1,1))),"")</f>
        <v/>
      </c>
      <c r="BK411" t="str">
        <f ca="1">IF($BT411&lt;&gt;"",SUMIF($BD$3:$BD$1004,"="&amp;$BD411,INDIRECT(ADDRESS(3,BK$2,1,1)):INDIRECT(ADDRESS(1004,BK$2,1,1))),"")</f>
        <v/>
      </c>
      <c r="BL411" t="str">
        <f ca="1">IF($BT411&lt;&gt;"",SUMIF($BD$3:$BD$1004,"="&amp;$BD411,INDIRECT(ADDRESS(3,BL$2,1,1)):INDIRECT(ADDRESS(1004,BL$2,1,1))),"")</f>
        <v/>
      </c>
      <c r="BM411" t="str">
        <f ca="1">IF($BT411&lt;&gt;"",SUMIF($BD$3:$BD$1004,"="&amp;$BD411,INDIRECT(ADDRESS(3,BM$2,1,1)):INDIRECT(ADDRESS(1004,BM$2,1,1))),"")</f>
        <v/>
      </c>
      <c r="BN411" t="str">
        <f ca="1">IF($BT411&lt;&gt;"",SUMIF($BD$3:$BD$1004,"="&amp;$BD411,INDIRECT(ADDRESS(3,BN$2,1,1)):INDIRECT(ADDRESS(1004,BN$2,1,1))),"")</f>
        <v/>
      </c>
      <c r="BO411" t="str">
        <f ca="1">IF($BT411&lt;&gt;"",SUMIF($BD$3:$BD$1004,"="&amp;$BD411,INDIRECT(ADDRESS(3,BO$2,1,1)):INDIRECT(ADDRESS(1004,BO$2,1,1))),"")</f>
        <v/>
      </c>
      <c r="BP411" t="str">
        <f ca="1">IF($BT411&lt;&gt;"",SUMIF($BD$3:$BD$1004,"="&amp;$BD411,INDIRECT(ADDRESS(3,BP$2,1,1)):INDIRECT(ADDRESS(1004,BP$2,1,1))),"")</f>
        <v/>
      </c>
      <c r="BQ411" t="str">
        <f ca="1">IF($BT411&lt;&gt;"",SUMIF($BD$3:$BD$1004,"="&amp;$BD411,INDIRECT(ADDRESS(3,BQ$2,1,1)):INDIRECT(ADDRESS(1004,BQ$2,1,1))),"")</f>
        <v/>
      </c>
      <c r="BR411" t="str">
        <f ca="1">IF($BT411&lt;&gt;"",SUMIF($BD$3:$BD$1004,"="&amp;$BD411,INDIRECT(ADDRESS(3,BR$2,1,1)):INDIRECT(ADDRESS(1004,BR$2,1,1))),"")</f>
        <v/>
      </c>
      <c r="BS411" t="str">
        <f>IF($A411&lt;&gt;"",VLOOKUP(TRUNC(MID($A411,1,2),0),Plano_Contas!$H$3:$J$103,3,TRUE),"")</f>
        <v/>
      </c>
      <c r="BT411" t="str">
        <f t="shared" si="25"/>
        <v/>
      </c>
      <c r="BV411">
        <f>Empresas!C411</f>
        <v>0</v>
      </c>
    </row>
    <row r="412" spans="1:74" ht="13.5" hidden="1" thickBot="1" x14ac:dyDescent="0.25">
      <c r="A412" s="89"/>
      <c r="B412" s="52" t="str">
        <f>IF($A412&lt;&gt;"",VLOOKUP(""&amp;$A412,Plano_Contas!$A$3:$F$1003,6,0),"")</f>
        <v/>
      </c>
      <c r="C412" s="91"/>
      <c r="D412" s="111"/>
      <c r="E412" s="112">
        <v>0</v>
      </c>
      <c r="F412" s="87"/>
      <c r="G412" s="85"/>
      <c r="H412" s="111"/>
      <c r="I412" s="112">
        <v>0</v>
      </c>
      <c r="J412" s="87"/>
      <c r="K412" s="85"/>
      <c r="L412" s="111"/>
      <c r="M412" s="112">
        <v>0</v>
      </c>
      <c r="N412" s="87"/>
      <c r="O412" s="85"/>
      <c r="P412" s="111"/>
      <c r="Q412" s="112">
        <v>0</v>
      </c>
      <c r="R412" s="87"/>
      <c r="S412" s="85"/>
      <c r="T412" s="111"/>
      <c r="U412" s="112">
        <v>0</v>
      </c>
      <c r="V412" s="87"/>
      <c r="W412" s="85"/>
      <c r="X412" s="111"/>
      <c r="Y412" s="112">
        <v>0</v>
      </c>
      <c r="Z412" s="87"/>
      <c r="AA412" s="85"/>
      <c r="AB412" s="111"/>
      <c r="AC412" s="112">
        <v>0</v>
      </c>
      <c r="AD412" s="87"/>
      <c r="AE412" s="85"/>
      <c r="AF412" s="111"/>
      <c r="AG412" s="112">
        <v>0</v>
      </c>
      <c r="AH412" s="87"/>
      <c r="AI412" s="85"/>
      <c r="AJ412" s="111"/>
      <c r="AK412" s="112">
        <v>0</v>
      </c>
      <c r="AL412" s="87"/>
      <c r="AM412" s="85"/>
      <c r="AN412" s="111"/>
      <c r="AO412" s="112">
        <v>0</v>
      </c>
      <c r="AP412" s="87"/>
      <c r="AQ412" s="85"/>
      <c r="AR412" s="111"/>
      <c r="AS412" s="112">
        <v>0</v>
      </c>
      <c r="AT412" s="87"/>
      <c r="AU412" s="85"/>
      <c r="AV412" s="111"/>
      <c r="AW412" s="112">
        <v>0</v>
      </c>
      <c r="AX412" s="87"/>
      <c r="AY412" s="85"/>
      <c r="AZ412" s="267">
        <f t="shared" si="26"/>
        <v>0</v>
      </c>
      <c r="BA412" s="88">
        <f t="shared" si="23"/>
        <v>0</v>
      </c>
      <c r="BC412">
        <f>IF($A412&lt;&gt;"",COUNTIF($BD$3:$BD412,$BD412),0)</f>
        <v>0</v>
      </c>
      <c r="BD412" t="str">
        <f>IF($A412&lt;&gt;"",VLOOKUP(TRUNC(MID($A412,1,2),0),Plano_Contas!$H$3:$J$103,2,TRUE),"")</f>
        <v/>
      </c>
      <c r="BE412" s="201" t="str">
        <f t="shared" si="24"/>
        <v/>
      </c>
      <c r="BF412" t="str">
        <f ca="1">IF($BT412&lt;&gt;"",SUMIF($BD$3:$BD$1004,"="&amp;$BD412,INDIRECT(ADDRESS(3,BF$2,1,1)):INDIRECT(ADDRESS(1004,BF$2,1,1))),"")</f>
        <v/>
      </c>
      <c r="BG412" t="str">
        <f ca="1">IF($BT412&lt;&gt;"",SUMIF($BD$3:$BD$1004,"="&amp;$BD412,INDIRECT(ADDRESS(3,BG$2,1,1)):INDIRECT(ADDRESS(1004,BG$2,1,1))),"")</f>
        <v/>
      </c>
      <c r="BH412" t="str">
        <f ca="1">IF($BT412&lt;&gt;"",SUMIF($BD$3:$BD$1004,"="&amp;$BD412,INDIRECT(ADDRESS(3,BH$2,1,1)):INDIRECT(ADDRESS(1004,BH$2,1,1))),"")</f>
        <v/>
      </c>
      <c r="BI412" t="str">
        <f ca="1">IF($BT412&lt;&gt;"",SUMIF($BD$3:$BD$1004,"="&amp;$BD412,INDIRECT(ADDRESS(3,BI$2,1,1)):INDIRECT(ADDRESS(1004,BI$2,1,1))),"")</f>
        <v/>
      </c>
      <c r="BJ412" t="str">
        <f ca="1">IF($BT412&lt;&gt;"",SUMIF($BD$3:$BD$1004,"="&amp;$BD412,INDIRECT(ADDRESS(3,BJ$2,1,1)):INDIRECT(ADDRESS(1004,BJ$2,1,1))),"")</f>
        <v/>
      </c>
      <c r="BK412" t="str">
        <f ca="1">IF($BT412&lt;&gt;"",SUMIF($BD$3:$BD$1004,"="&amp;$BD412,INDIRECT(ADDRESS(3,BK$2,1,1)):INDIRECT(ADDRESS(1004,BK$2,1,1))),"")</f>
        <v/>
      </c>
      <c r="BL412" t="str">
        <f ca="1">IF($BT412&lt;&gt;"",SUMIF($BD$3:$BD$1004,"="&amp;$BD412,INDIRECT(ADDRESS(3,BL$2,1,1)):INDIRECT(ADDRESS(1004,BL$2,1,1))),"")</f>
        <v/>
      </c>
      <c r="BM412" t="str">
        <f ca="1">IF($BT412&lt;&gt;"",SUMIF($BD$3:$BD$1004,"="&amp;$BD412,INDIRECT(ADDRESS(3,BM$2,1,1)):INDIRECT(ADDRESS(1004,BM$2,1,1))),"")</f>
        <v/>
      </c>
      <c r="BN412" t="str">
        <f ca="1">IF($BT412&lt;&gt;"",SUMIF($BD$3:$BD$1004,"="&amp;$BD412,INDIRECT(ADDRESS(3,BN$2,1,1)):INDIRECT(ADDRESS(1004,BN$2,1,1))),"")</f>
        <v/>
      </c>
      <c r="BO412" t="str">
        <f ca="1">IF($BT412&lt;&gt;"",SUMIF($BD$3:$BD$1004,"="&amp;$BD412,INDIRECT(ADDRESS(3,BO$2,1,1)):INDIRECT(ADDRESS(1004,BO$2,1,1))),"")</f>
        <v/>
      </c>
      <c r="BP412" t="str">
        <f ca="1">IF($BT412&lt;&gt;"",SUMIF($BD$3:$BD$1004,"="&amp;$BD412,INDIRECT(ADDRESS(3,BP$2,1,1)):INDIRECT(ADDRESS(1004,BP$2,1,1))),"")</f>
        <v/>
      </c>
      <c r="BQ412" t="str">
        <f ca="1">IF($BT412&lt;&gt;"",SUMIF($BD$3:$BD$1004,"="&amp;$BD412,INDIRECT(ADDRESS(3,BQ$2,1,1)):INDIRECT(ADDRESS(1004,BQ$2,1,1))),"")</f>
        <v/>
      </c>
      <c r="BR412" t="str">
        <f ca="1">IF($BT412&lt;&gt;"",SUMIF($BD$3:$BD$1004,"="&amp;$BD412,INDIRECT(ADDRESS(3,BR$2,1,1)):INDIRECT(ADDRESS(1004,BR$2,1,1))),"")</f>
        <v/>
      </c>
      <c r="BS412" t="str">
        <f>IF($A412&lt;&gt;"",VLOOKUP(TRUNC(MID($A412,1,2),0),Plano_Contas!$H$3:$J$103,3,TRUE),"")</f>
        <v/>
      </c>
      <c r="BT412" t="str">
        <f t="shared" si="25"/>
        <v/>
      </c>
      <c r="BV412">
        <f>Empresas!C412</f>
        <v>0</v>
      </c>
    </row>
    <row r="413" spans="1:74" ht="13.5" hidden="1" thickBot="1" x14ac:dyDescent="0.25">
      <c r="A413" s="89"/>
      <c r="B413" s="52" t="str">
        <f>IF($A413&lt;&gt;"",VLOOKUP(""&amp;$A413,Plano_Contas!$A$3:$F$1003,6,0),"")</f>
        <v/>
      </c>
      <c r="C413" s="91"/>
      <c r="D413" s="111"/>
      <c r="E413" s="112">
        <v>0</v>
      </c>
      <c r="F413" s="87"/>
      <c r="G413" s="85"/>
      <c r="H413" s="111"/>
      <c r="I413" s="112">
        <v>0</v>
      </c>
      <c r="J413" s="87"/>
      <c r="K413" s="85"/>
      <c r="L413" s="111"/>
      <c r="M413" s="112">
        <v>0</v>
      </c>
      <c r="N413" s="87"/>
      <c r="O413" s="85"/>
      <c r="P413" s="111"/>
      <c r="Q413" s="112">
        <v>0</v>
      </c>
      <c r="R413" s="87"/>
      <c r="S413" s="85"/>
      <c r="T413" s="111"/>
      <c r="U413" s="112">
        <v>0</v>
      </c>
      <c r="V413" s="87"/>
      <c r="W413" s="85"/>
      <c r="X413" s="111"/>
      <c r="Y413" s="112">
        <v>0</v>
      </c>
      <c r="Z413" s="87"/>
      <c r="AA413" s="85"/>
      <c r="AB413" s="111"/>
      <c r="AC413" s="112">
        <v>0</v>
      </c>
      <c r="AD413" s="87"/>
      <c r="AE413" s="85"/>
      <c r="AF413" s="111"/>
      <c r="AG413" s="112">
        <v>0</v>
      </c>
      <c r="AH413" s="87"/>
      <c r="AI413" s="85"/>
      <c r="AJ413" s="111"/>
      <c r="AK413" s="112">
        <v>0</v>
      </c>
      <c r="AL413" s="87"/>
      <c r="AM413" s="85"/>
      <c r="AN413" s="111"/>
      <c r="AO413" s="112">
        <v>0</v>
      </c>
      <c r="AP413" s="87"/>
      <c r="AQ413" s="85"/>
      <c r="AR413" s="111"/>
      <c r="AS413" s="112">
        <v>0</v>
      </c>
      <c r="AT413" s="87"/>
      <c r="AU413" s="85"/>
      <c r="AV413" s="111"/>
      <c r="AW413" s="112">
        <v>0</v>
      </c>
      <c r="AX413" s="87"/>
      <c r="AY413" s="85"/>
      <c r="AZ413" s="267">
        <f t="shared" si="26"/>
        <v>0</v>
      </c>
      <c r="BA413" s="88">
        <f t="shared" si="23"/>
        <v>0</v>
      </c>
      <c r="BC413">
        <f>IF($A413&lt;&gt;"",COUNTIF($BD$3:$BD413,$BD413),0)</f>
        <v>0</v>
      </c>
      <c r="BD413" t="str">
        <f>IF($A413&lt;&gt;"",VLOOKUP(TRUNC(MID($A413,1,2),0),Plano_Contas!$H$3:$J$103,2,TRUE),"")</f>
        <v/>
      </c>
      <c r="BE413" s="201" t="str">
        <f t="shared" si="24"/>
        <v/>
      </c>
      <c r="BF413" t="str">
        <f ca="1">IF($BT413&lt;&gt;"",SUMIF($BD$3:$BD$1004,"="&amp;$BD413,INDIRECT(ADDRESS(3,BF$2,1,1)):INDIRECT(ADDRESS(1004,BF$2,1,1))),"")</f>
        <v/>
      </c>
      <c r="BG413" t="str">
        <f ca="1">IF($BT413&lt;&gt;"",SUMIF($BD$3:$BD$1004,"="&amp;$BD413,INDIRECT(ADDRESS(3,BG$2,1,1)):INDIRECT(ADDRESS(1004,BG$2,1,1))),"")</f>
        <v/>
      </c>
      <c r="BH413" t="str">
        <f ca="1">IF($BT413&lt;&gt;"",SUMIF($BD$3:$BD$1004,"="&amp;$BD413,INDIRECT(ADDRESS(3,BH$2,1,1)):INDIRECT(ADDRESS(1004,BH$2,1,1))),"")</f>
        <v/>
      </c>
      <c r="BI413" t="str">
        <f ca="1">IF($BT413&lt;&gt;"",SUMIF($BD$3:$BD$1004,"="&amp;$BD413,INDIRECT(ADDRESS(3,BI$2,1,1)):INDIRECT(ADDRESS(1004,BI$2,1,1))),"")</f>
        <v/>
      </c>
      <c r="BJ413" t="str">
        <f ca="1">IF($BT413&lt;&gt;"",SUMIF($BD$3:$BD$1004,"="&amp;$BD413,INDIRECT(ADDRESS(3,BJ$2,1,1)):INDIRECT(ADDRESS(1004,BJ$2,1,1))),"")</f>
        <v/>
      </c>
      <c r="BK413" t="str">
        <f ca="1">IF($BT413&lt;&gt;"",SUMIF($BD$3:$BD$1004,"="&amp;$BD413,INDIRECT(ADDRESS(3,BK$2,1,1)):INDIRECT(ADDRESS(1004,BK$2,1,1))),"")</f>
        <v/>
      </c>
      <c r="BL413" t="str">
        <f ca="1">IF($BT413&lt;&gt;"",SUMIF($BD$3:$BD$1004,"="&amp;$BD413,INDIRECT(ADDRESS(3,BL$2,1,1)):INDIRECT(ADDRESS(1004,BL$2,1,1))),"")</f>
        <v/>
      </c>
      <c r="BM413" t="str">
        <f ca="1">IF($BT413&lt;&gt;"",SUMIF($BD$3:$BD$1004,"="&amp;$BD413,INDIRECT(ADDRESS(3,BM$2,1,1)):INDIRECT(ADDRESS(1004,BM$2,1,1))),"")</f>
        <v/>
      </c>
      <c r="BN413" t="str">
        <f ca="1">IF($BT413&lt;&gt;"",SUMIF($BD$3:$BD$1004,"="&amp;$BD413,INDIRECT(ADDRESS(3,BN$2,1,1)):INDIRECT(ADDRESS(1004,BN$2,1,1))),"")</f>
        <v/>
      </c>
      <c r="BO413" t="str">
        <f ca="1">IF($BT413&lt;&gt;"",SUMIF($BD$3:$BD$1004,"="&amp;$BD413,INDIRECT(ADDRESS(3,BO$2,1,1)):INDIRECT(ADDRESS(1004,BO$2,1,1))),"")</f>
        <v/>
      </c>
      <c r="BP413" t="str">
        <f ca="1">IF($BT413&lt;&gt;"",SUMIF($BD$3:$BD$1004,"="&amp;$BD413,INDIRECT(ADDRESS(3,BP$2,1,1)):INDIRECT(ADDRESS(1004,BP$2,1,1))),"")</f>
        <v/>
      </c>
      <c r="BQ413" t="str">
        <f ca="1">IF($BT413&lt;&gt;"",SUMIF($BD$3:$BD$1004,"="&amp;$BD413,INDIRECT(ADDRESS(3,BQ$2,1,1)):INDIRECT(ADDRESS(1004,BQ$2,1,1))),"")</f>
        <v/>
      </c>
      <c r="BR413" t="str">
        <f ca="1">IF($BT413&lt;&gt;"",SUMIF($BD$3:$BD$1004,"="&amp;$BD413,INDIRECT(ADDRESS(3,BR$2,1,1)):INDIRECT(ADDRESS(1004,BR$2,1,1))),"")</f>
        <v/>
      </c>
      <c r="BS413" t="str">
        <f>IF($A413&lt;&gt;"",VLOOKUP(TRUNC(MID($A413,1,2),0),Plano_Contas!$H$3:$J$103,3,TRUE),"")</f>
        <v/>
      </c>
      <c r="BT413" t="str">
        <f t="shared" si="25"/>
        <v/>
      </c>
      <c r="BV413">
        <f>Empresas!C413</f>
        <v>0</v>
      </c>
    </row>
    <row r="414" spans="1:74" ht="13.5" hidden="1" thickBot="1" x14ac:dyDescent="0.25">
      <c r="A414" s="89"/>
      <c r="B414" s="52" t="str">
        <f>IF($A414&lt;&gt;"",VLOOKUP(""&amp;$A414,Plano_Contas!$A$3:$F$1003,6,0),"")</f>
        <v/>
      </c>
      <c r="C414" s="91"/>
      <c r="D414" s="111"/>
      <c r="E414" s="112">
        <v>0</v>
      </c>
      <c r="F414" s="87"/>
      <c r="G414" s="85"/>
      <c r="H414" s="111"/>
      <c r="I414" s="112">
        <v>0</v>
      </c>
      <c r="J414" s="87"/>
      <c r="K414" s="85"/>
      <c r="L414" s="111"/>
      <c r="M414" s="112">
        <v>0</v>
      </c>
      <c r="N414" s="87"/>
      <c r="O414" s="85"/>
      <c r="P414" s="111"/>
      <c r="Q414" s="112">
        <v>0</v>
      </c>
      <c r="R414" s="87"/>
      <c r="S414" s="85"/>
      <c r="T414" s="111"/>
      <c r="U414" s="112">
        <v>0</v>
      </c>
      <c r="V414" s="87"/>
      <c r="W414" s="85"/>
      <c r="X414" s="111"/>
      <c r="Y414" s="112">
        <v>0</v>
      </c>
      <c r="Z414" s="87"/>
      <c r="AA414" s="85"/>
      <c r="AB414" s="111"/>
      <c r="AC414" s="112">
        <v>0</v>
      </c>
      <c r="AD414" s="87"/>
      <c r="AE414" s="85"/>
      <c r="AF414" s="111"/>
      <c r="AG414" s="112">
        <v>0</v>
      </c>
      <c r="AH414" s="87"/>
      <c r="AI414" s="85"/>
      <c r="AJ414" s="111"/>
      <c r="AK414" s="112">
        <v>0</v>
      </c>
      <c r="AL414" s="87"/>
      <c r="AM414" s="85"/>
      <c r="AN414" s="111"/>
      <c r="AO414" s="112">
        <v>0</v>
      </c>
      <c r="AP414" s="87"/>
      <c r="AQ414" s="85"/>
      <c r="AR414" s="111"/>
      <c r="AS414" s="112">
        <v>0</v>
      </c>
      <c r="AT414" s="87"/>
      <c r="AU414" s="85"/>
      <c r="AV414" s="111"/>
      <c r="AW414" s="112">
        <v>0</v>
      </c>
      <c r="AX414" s="87"/>
      <c r="AY414" s="85"/>
      <c r="AZ414" s="267">
        <f t="shared" si="26"/>
        <v>0</v>
      </c>
      <c r="BA414" s="88">
        <f t="shared" si="23"/>
        <v>0</v>
      </c>
      <c r="BC414">
        <f>IF($A414&lt;&gt;"",COUNTIF($BD$3:$BD414,$BD414),0)</f>
        <v>0</v>
      </c>
      <c r="BD414" t="str">
        <f>IF($A414&lt;&gt;"",VLOOKUP(TRUNC(MID($A414,1,2),0),Plano_Contas!$H$3:$J$103,2,TRUE),"")</f>
        <v/>
      </c>
      <c r="BE414" s="201" t="str">
        <f t="shared" si="24"/>
        <v/>
      </c>
      <c r="BF414" t="str">
        <f ca="1">IF($BT414&lt;&gt;"",SUMIF($BD$3:$BD$1004,"="&amp;$BD414,INDIRECT(ADDRESS(3,BF$2,1,1)):INDIRECT(ADDRESS(1004,BF$2,1,1))),"")</f>
        <v/>
      </c>
      <c r="BG414" t="str">
        <f ca="1">IF($BT414&lt;&gt;"",SUMIF($BD$3:$BD$1004,"="&amp;$BD414,INDIRECT(ADDRESS(3,BG$2,1,1)):INDIRECT(ADDRESS(1004,BG$2,1,1))),"")</f>
        <v/>
      </c>
      <c r="BH414" t="str">
        <f ca="1">IF($BT414&lt;&gt;"",SUMIF($BD$3:$BD$1004,"="&amp;$BD414,INDIRECT(ADDRESS(3,BH$2,1,1)):INDIRECT(ADDRESS(1004,BH$2,1,1))),"")</f>
        <v/>
      </c>
      <c r="BI414" t="str">
        <f ca="1">IF($BT414&lt;&gt;"",SUMIF($BD$3:$BD$1004,"="&amp;$BD414,INDIRECT(ADDRESS(3,BI$2,1,1)):INDIRECT(ADDRESS(1004,BI$2,1,1))),"")</f>
        <v/>
      </c>
      <c r="BJ414" t="str">
        <f ca="1">IF($BT414&lt;&gt;"",SUMIF($BD$3:$BD$1004,"="&amp;$BD414,INDIRECT(ADDRESS(3,BJ$2,1,1)):INDIRECT(ADDRESS(1004,BJ$2,1,1))),"")</f>
        <v/>
      </c>
      <c r="BK414" t="str">
        <f ca="1">IF($BT414&lt;&gt;"",SUMIF($BD$3:$BD$1004,"="&amp;$BD414,INDIRECT(ADDRESS(3,BK$2,1,1)):INDIRECT(ADDRESS(1004,BK$2,1,1))),"")</f>
        <v/>
      </c>
      <c r="BL414" t="str">
        <f ca="1">IF($BT414&lt;&gt;"",SUMIF($BD$3:$BD$1004,"="&amp;$BD414,INDIRECT(ADDRESS(3,BL$2,1,1)):INDIRECT(ADDRESS(1004,BL$2,1,1))),"")</f>
        <v/>
      </c>
      <c r="BM414" t="str">
        <f ca="1">IF($BT414&lt;&gt;"",SUMIF($BD$3:$BD$1004,"="&amp;$BD414,INDIRECT(ADDRESS(3,BM$2,1,1)):INDIRECT(ADDRESS(1004,BM$2,1,1))),"")</f>
        <v/>
      </c>
      <c r="BN414" t="str">
        <f ca="1">IF($BT414&lt;&gt;"",SUMIF($BD$3:$BD$1004,"="&amp;$BD414,INDIRECT(ADDRESS(3,BN$2,1,1)):INDIRECT(ADDRESS(1004,BN$2,1,1))),"")</f>
        <v/>
      </c>
      <c r="BO414" t="str">
        <f ca="1">IF($BT414&lt;&gt;"",SUMIF($BD$3:$BD$1004,"="&amp;$BD414,INDIRECT(ADDRESS(3,BO$2,1,1)):INDIRECT(ADDRESS(1004,BO$2,1,1))),"")</f>
        <v/>
      </c>
      <c r="BP414" t="str">
        <f ca="1">IF($BT414&lt;&gt;"",SUMIF($BD$3:$BD$1004,"="&amp;$BD414,INDIRECT(ADDRESS(3,BP$2,1,1)):INDIRECT(ADDRESS(1004,BP$2,1,1))),"")</f>
        <v/>
      </c>
      <c r="BQ414" t="str">
        <f ca="1">IF($BT414&lt;&gt;"",SUMIF($BD$3:$BD$1004,"="&amp;$BD414,INDIRECT(ADDRESS(3,BQ$2,1,1)):INDIRECT(ADDRESS(1004,BQ$2,1,1))),"")</f>
        <v/>
      </c>
      <c r="BR414" t="str">
        <f ca="1">IF($BT414&lt;&gt;"",SUMIF($BD$3:$BD$1004,"="&amp;$BD414,INDIRECT(ADDRESS(3,BR$2,1,1)):INDIRECT(ADDRESS(1004,BR$2,1,1))),"")</f>
        <v/>
      </c>
      <c r="BS414" t="str">
        <f>IF($A414&lt;&gt;"",VLOOKUP(TRUNC(MID($A414,1,2),0),Plano_Contas!$H$3:$J$103,3,TRUE),"")</f>
        <v/>
      </c>
      <c r="BT414" t="str">
        <f t="shared" si="25"/>
        <v/>
      </c>
      <c r="BV414">
        <f>Empresas!C414</f>
        <v>0</v>
      </c>
    </row>
    <row r="415" spans="1:74" ht="13.5" hidden="1" thickBot="1" x14ac:dyDescent="0.25">
      <c r="A415" s="89"/>
      <c r="B415" s="52" t="str">
        <f>IF($A415&lt;&gt;"",VLOOKUP(""&amp;$A415,Plano_Contas!$A$3:$F$1003,6,0),"")</f>
        <v/>
      </c>
      <c r="C415" s="91"/>
      <c r="D415" s="111"/>
      <c r="E415" s="112">
        <v>0</v>
      </c>
      <c r="F415" s="87"/>
      <c r="G415" s="85"/>
      <c r="H415" s="111"/>
      <c r="I415" s="112">
        <v>0</v>
      </c>
      <c r="J415" s="87"/>
      <c r="K415" s="85"/>
      <c r="L415" s="111"/>
      <c r="M415" s="112">
        <v>0</v>
      </c>
      <c r="N415" s="87"/>
      <c r="O415" s="85"/>
      <c r="P415" s="111"/>
      <c r="Q415" s="112">
        <v>0</v>
      </c>
      <c r="R415" s="87"/>
      <c r="S415" s="85"/>
      <c r="T415" s="111"/>
      <c r="U415" s="112">
        <v>0</v>
      </c>
      <c r="V415" s="87"/>
      <c r="W415" s="85"/>
      <c r="X415" s="111"/>
      <c r="Y415" s="112">
        <v>0</v>
      </c>
      <c r="Z415" s="87"/>
      <c r="AA415" s="85"/>
      <c r="AB415" s="111"/>
      <c r="AC415" s="112">
        <v>0</v>
      </c>
      <c r="AD415" s="87"/>
      <c r="AE415" s="85"/>
      <c r="AF415" s="111"/>
      <c r="AG415" s="112">
        <v>0</v>
      </c>
      <c r="AH415" s="87"/>
      <c r="AI415" s="85"/>
      <c r="AJ415" s="111"/>
      <c r="AK415" s="112">
        <v>0</v>
      </c>
      <c r="AL415" s="87"/>
      <c r="AM415" s="85"/>
      <c r="AN415" s="111"/>
      <c r="AO415" s="112">
        <v>0</v>
      </c>
      <c r="AP415" s="87"/>
      <c r="AQ415" s="85"/>
      <c r="AR415" s="111"/>
      <c r="AS415" s="112">
        <v>0</v>
      </c>
      <c r="AT415" s="87"/>
      <c r="AU415" s="85"/>
      <c r="AV415" s="111"/>
      <c r="AW415" s="112">
        <v>0</v>
      </c>
      <c r="AX415" s="87"/>
      <c r="AY415" s="85"/>
      <c r="AZ415" s="267">
        <f t="shared" si="26"/>
        <v>0</v>
      </c>
      <c r="BA415" s="88">
        <f t="shared" si="23"/>
        <v>0</v>
      </c>
      <c r="BC415">
        <f>IF($A415&lt;&gt;"",COUNTIF($BD$3:$BD415,$BD415),0)</f>
        <v>0</v>
      </c>
      <c r="BD415" t="str">
        <f>IF($A415&lt;&gt;"",VLOOKUP(TRUNC(MID($A415,1,2),0),Plano_Contas!$H$3:$J$103,2,TRUE),"")</f>
        <v/>
      </c>
      <c r="BE415" s="201" t="str">
        <f t="shared" si="24"/>
        <v/>
      </c>
      <c r="BF415" t="str">
        <f ca="1">IF($BT415&lt;&gt;"",SUMIF($BD$3:$BD$1004,"="&amp;$BD415,INDIRECT(ADDRESS(3,BF$2,1,1)):INDIRECT(ADDRESS(1004,BF$2,1,1))),"")</f>
        <v/>
      </c>
      <c r="BG415" t="str">
        <f ca="1">IF($BT415&lt;&gt;"",SUMIF($BD$3:$BD$1004,"="&amp;$BD415,INDIRECT(ADDRESS(3,BG$2,1,1)):INDIRECT(ADDRESS(1004,BG$2,1,1))),"")</f>
        <v/>
      </c>
      <c r="BH415" t="str">
        <f ca="1">IF($BT415&lt;&gt;"",SUMIF($BD$3:$BD$1004,"="&amp;$BD415,INDIRECT(ADDRESS(3,BH$2,1,1)):INDIRECT(ADDRESS(1004,BH$2,1,1))),"")</f>
        <v/>
      </c>
      <c r="BI415" t="str">
        <f ca="1">IF($BT415&lt;&gt;"",SUMIF($BD$3:$BD$1004,"="&amp;$BD415,INDIRECT(ADDRESS(3,BI$2,1,1)):INDIRECT(ADDRESS(1004,BI$2,1,1))),"")</f>
        <v/>
      </c>
      <c r="BJ415" t="str">
        <f ca="1">IF($BT415&lt;&gt;"",SUMIF($BD$3:$BD$1004,"="&amp;$BD415,INDIRECT(ADDRESS(3,BJ$2,1,1)):INDIRECT(ADDRESS(1004,BJ$2,1,1))),"")</f>
        <v/>
      </c>
      <c r="BK415" t="str">
        <f ca="1">IF($BT415&lt;&gt;"",SUMIF($BD$3:$BD$1004,"="&amp;$BD415,INDIRECT(ADDRESS(3,BK$2,1,1)):INDIRECT(ADDRESS(1004,BK$2,1,1))),"")</f>
        <v/>
      </c>
      <c r="BL415" t="str">
        <f ca="1">IF($BT415&lt;&gt;"",SUMIF($BD$3:$BD$1004,"="&amp;$BD415,INDIRECT(ADDRESS(3,BL$2,1,1)):INDIRECT(ADDRESS(1004,BL$2,1,1))),"")</f>
        <v/>
      </c>
      <c r="BM415" t="str">
        <f ca="1">IF($BT415&lt;&gt;"",SUMIF($BD$3:$BD$1004,"="&amp;$BD415,INDIRECT(ADDRESS(3,BM$2,1,1)):INDIRECT(ADDRESS(1004,BM$2,1,1))),"")</f>
        <v/>
      </c>
      <c r="BN415" t="str">
        <f ca="1">IF($BT415&lt;&gt;"",SUMIF($BD$3:$BD$1004,"="&amp;$BD415,INDIRECT(ADDRESS(3,BN$2,1,1)):INDIRECT(ADDRESS(1004,BN$2,1,1))),"")</f>
        <v/>
      </c>
      <c r="BO415" t="str">
        <f ca="1">IF($BT415&lt;&gt;"",SUMIF($BD$3:$BD$1004,"="&amp;$BD415,INDIRECT(ADDRESS(3,BO$2,1,1)):INDIRECT(ADDRESS(1004,BO$2,1,1))),"")</f>
        <v/>
      </c>
      <c r="BP415" t="str">
        <f ca="1">IF($BT415&lt;&gt;"",SUMIF($BD$3:$BD$1004,"="&amp;$BD415,INDIRECT(ADDRESS(3,BP$2,1,1)):INDIRECT(ADDRESS(1004,BP$2,1,1))),"")</f>
        <v/>
      </c>
      <c r="BQ415" t="str">
        <f ca="1">IF($BT415&lt;&gt;"",SUMIF($BD$3:$BD$1004,"="&amp;$BD415,INDIRECT(ADDRESS(3,BQ$2,1,1)):INDIRECT(ADDRESS(1004,BQ$2,1,1))),"")</f>
        <v/>
      </c>
      <c r="BR415" t="str">
        <f ca="1">IF($BT415&lt;&gt;"",SUMIF($BD$3:$BD$1004,"="&amp;$BD415,INDIRECT(ADDRESS(3,BR$2,1,1)):INDIRECT(ADDRESS(1004,BR$2,1,1))),"")</f>
        <v/>
      </c>
      <c r="BS415" t="str">
        <f>IF($A415&lt;&gt;"",VLOOKUP(TRUNC(MID($A415,1,2),0),Plano_Contas!$H$3:$J$103,3,TRUE),"")</f>
        <v/>
      </c>
      <c r="BT415" t="str">
        <f t="shared" si="25"/>
        <v/>
      </c>
      <c r="BV415">
        <f>Empresas!C415</f>
        <v>0</v>
      </c>
    </row>
    <row r="416" spans="1:74" ht="13.5" hidden="1" thickBot="1" x14ac:dyDescent="0.25">
      <c r="A416" s="89"/>
      <c r="B416" s="52" t="str">
        <f>IF($A416&lt;&gt;"",VLOOKUP(""&amp;$A416,Plano_Contas!$A$3:$F$1003,6,0),"")</f>
        <v/>
      </c>
      <c r="C416" s="91"/>
      <c r="D416" s="111"/>
      <c r="E416" s="112">
        <v>0</v>
      </c>
      <c r="F416" s="87"/>
      <c r="G416" s="85"/>
      <c r="H416" s="111"/>
      <c r="I416" s="112">
        <v>0</v>
      </c>
      <c r="J416" s="87"/>
      <c r="K416" s="85"/>
      <c r="L416" s="111"/>
      <c r="M416" s="112">
        <v>0</v>
      </c>
      <c r="N416" s="87"/>
      <c r="O416" s="85"/>
      <c r="P416" s="111"/>
      <c r="Q416" s="112">
        <v>0</v>
      </c>
      <c r="R416" s="87"/>
      <c r="S416" s="85"/>
      <c r="T416" s="111"/>
      <c r="U416" s="112">
        <v>0</v>
      </c>
      <c r="V416" s="87"/>
      <c r="W416" s="85"/>
      <c r="X416" s="111"/>
      <c r="Y416" s="112">
        <v>0</v>
      </c>
      <c r="Z416" s="87"/>
      <c r="AA416" s="85"/>
      <c r="AB416" s="111"/>
      <c r="AC416" s="112">
        <v>0</v>
      </c>
      <c r="AD416" s="87"/>
      <c r="AE416" s="85"/>
      <c r="AF416" s="111"/>
      <c r="AG416" s="112">
        <v>0</v>
      </c>
      <c r="AH416" s="87"/>
      <c r="AI416" s="85"/>
      <c r="AJ416" s="111"/>
      <c r="AK416" s="112">
        <v>0</v>
      </c>
      <c r="AL416" s="87"/>
      <c r="AM416" s="85"/>
      <c r="AN416" s="111"/>
      <c r="AO416" s="112">
        <v>0</v>
      </c>
      <c r="AP416" s="87"/>
      <c r="AQ416" s="85"/>
      <c r="AR416" s="111"/>
      <c r="AS416" s="112">
        <v>0</v>
      </c>
      <c r="AT416" s="87"/>
      <c r="AU416" s="85"/>
      <c r="AV416" s="111"/>
      <c r="AW416" s="112">
        <v>0</v>
      </c>
      <c r="AX416" s="87"/>
      <c r="AY416" s="85"/>
      <c r="AZ416" s="267">
        <f t="shared" si="26"/>
        <v>0</v>
      </c>
      <c r="BA416" s="88">
        <f t="shared" si="23"/>
        <v>0</v>
      </c>
      <c r="BC416">
        <f>IF($A416&lt;&gt;"",COUNTIF($BD$3:$BD416,$BD416),0)</f>
        <v>0</v>
      </c>
      <c r="BD416" t="str">
        <f>IF($A416&lt;&gt;"",VLOOKUP(TRUNC(MID($A416,1,2),0),Plano_Contas!$H$3:$J$103,2,TRUE),"")</f>
        <v/>
      </c>
      <c r="BE416" s="201" t="str">
        <f t="shared" si="24"/>
        <v/>
      </c>
      <c r="BF416" t="str">
        <f ca="1">IF($BT416&lt;&gt;"",SUMIF($BD$3:$BD$1004,"="&amp;$BD416,INDIRECT(ADDRESS(3,BF$2,1,1)):INDIRECT(ADDRESS(1004,BF$2,1,1))),"")</f>
        <v/>
      </c>
      <c r="BG416" t="str">
        <f ca="1">IF($BT416&lt;&gt;"",SUMIF($BD$3:$BD$1004,"="&amp;$BD416,INDIRECT(ADDRESS(3,BG$2,1,1)):INDIRECT(ADDRESS(1004,BG$2,1,1))),"")</f>
        <v/>
      </c>
      <c r="BH416" t="str">
        <f ca="1">IF($BT416&lt;&gt;"",SUMIF($BD$3:$BD$1004,"="&amp;$BD416,INDIRECT(ADDRESS(3,BH$2,1,1)):INDIRECT(ADDRESS(1004,BH$2,1,1))),"")</f>
        <v/>
      </c>
      <c r="BI416" t="str">
        <f ca="1">IF($BT416&lt;&gt;"",SUMIF($BD$3:$BD$1004,"="&amp;$BD416,INDIRECT(ADDRESS(3,BI$2,1,1)):INDIRECT(ADDRESS(1004,BI$2,1,1))),"")</f>
        <v/>
      </c>
      <c r="BJ416" t="str">
        <f ca="1">IF($BT416&lt;&gt;"",SUMIF($BD$3:$BD$1004,"="&amp;$BD416,INDIRECT(ADDRESS(3,BJ$2,1,1)):INDIRECT(ADDRESS(1004,BJ$2,1,1))),"")</f>
        <v/>
      </c>
      <c r="BK416" t="str">
        <f ca="1">IF($BT416&lt;&gt;"",SUMIF($BD$3:$BD$1004,"="&amp;$BD416,INDIRECT(ADDRESS(3,BK$2,1,1)):INDIRECT(ADDRESS(1004,BK$2,1,1))),"")</f>
        <v/>
      </c>
      <c r="BL416" t="str">
        <f ca="1">IF($BT416&lt;&gt;"",SUMIF($BD$3:$BD$1004,"="&amp;$BD416,INDIRECT(ADDRESS(3,BL$2,1,1)):INDIRECT(ADDRESS(1004,BL$2,1,1))),"")</f>
        <v/>
      </c>
      <c r="BM416" t="str">
        <f ca="1">IF($BT416&lt;&gt;"",SUMIF($BD$3:$BD$1004,"="&amp;$BD416,INDIRECT(ADDRESS(3,BM$2,1,1)):INDIRECT(ADDRESS(1004,BM$2,1,1))),"")</f>
        <v/>
      </c>
      <c r="BN416" t="str">
        <f ca="1">IF($BT416&lt;&gt;"",SUMIF($BD$3:$BD$1004,"="&amp;$BD416,INDIRECT(ADDRESS(3,BN$2,1,1)):INDIRECT(ADDRESS(1004,BN$2,1,1))),"")</f>
        <v/>
      </c>
      <c r="BO416" t="str">
        <f ca="1">IF($BT416&lt;&gt;"",SUMIF($BD$3:$BD$1004,"="&amp;$BD416,INDIRECT(ADDRESS(3,BO$2,1,1)):INDIRECT(ADDRESS(1004,BO$2,1,1))),"")</f>
        <v/>
      </c>
      <c r="BP416" t="str">
        <f ca="1">IF($BT416&lt;&gt;"",SUMIF($BD$3:$BD$1004,"="&amp;$BD416,INDIRECT(ADDRESS(3,BP$2,1,1)):INDIRECT(ADDRESS(1004,BP$2,1,1))),"")</f>
        <v/>
      </c>
      <c r="BQ416" t="str">
        <f ca="1">IF($BT416&lt;&gt;"",SUMIF($BD$3:$BD$1004,"="&amp;$BD416,INDIRECT(ADDRESS(3,BQ$2,1,1)):INDIRECT(ADDRESS(1004,BQ$2,1,1))),"")</f>
        <v/>
      </c>
      <c r="BR416" t="str">
        <f ca="1">IF($BT416&lt;&gt;"",SUMIF($BD$3:$BD$1004,"="&amp;$BD416,INDIRECT(ADDRESS(3,BR$2,1,1)):INDIRECT(ADDRESS(1004,BR$2,1,1))),"")</f>
        <v/>
      </c>
      <c r="BS416" t="str">
        <f>IF($A416&lt;&gt;"",VLOOKUP(TRUNC(MID($A416,1,2),0),Plano_Contas!$H$3:$J$103,3,TRUE),"")</f>
        <v/>
      </c>
      <c r="BT416" t="str">
        <f t="shared" si="25"/>
        <v/>
      </c>
      <c r="BV416">
        <f>Empresas!C416</f>
        <v>0</v>
      </c>
    </row>
    <row r="417" spans="1:74" ht="13.5" hidden="1" thickBot="1" x14ac:dyDescent="0.25">
      <c r="A417" s="89"/>
      <c r="B417" s="52" t="str">
        <f>IF($A417&lt;&gt;"",VLOOKUP(""&amp;$A417,Plano_Contas!$A$3:$F$1003,6,0),"")</f>
        <v/>
      </c>
      <c r="C417" s="91"/>
      <c r="D417" s="111"/>
      <c r="E417" s="112">
        <v>0</v>
      </c>
      <c r="F417" s="87"/>
      <c r="G417" s="85"/>
      <c r="H417" s="111"/>
      <c r="I417" s="112">
        <v>0</v>
      </c>
      <c r="J417" s="87"/>
      <c r="K417" s="85"/>
      <c r="L417" s="111"/>
      <c r="M417" s="112">
        <v>0</v>
      </c>
      <c r="N417" s="87"/>
      <c r="O417" s="85"/>
      <c r="P417" s="111"/>
      <c r="Q417" s="112">
        <v>0</v>
      </c>
      <c r="R417" s="87"/>
      <c r="S417" s="85"/>
      <c r="T417" s="111"/>
      <c r="U417" s="112">
        <v>0</v>
      </c>
      <c r="V417" s="87"/>
      <c r="W417" s="85"/>
      <c r="X417" s="111"/>
      <c r="Y417" s="112">
        <v>0</v>
      </c>
      <c r="Z417" s="87"/>
      <c r="AA417" s="85"/>
      <c r="AB417" s="111"/>
      <c r="AC417" s="112">
        <v>0</v>
      </c>
      <c r="AD417" s="87"/>
      <c r="AE417" s="85"/>
      <c r="AF417" s="111"/>
      <c r="AG417" s="112">
        <v>0</v>
      </c>
      <c r="AH417" s="87"/>
      <c r="AI417" s="85"/>
      <c r="AJ417" s="111"/>
      <c r="AK417" s="112">
        <v>0</v>
      </c>
      <c r="AL417" s="87"/>
      <c r="AM417" s="85"/>
      <c r="AN417" s="111"/>
      <c r="AO417" s="112">
        <v>0</v>
      </c>
      <c r="AP417" s="87"/>
      <c r="AQ417" s="85"/>
      <c r="AR417" s="111"/>
      <c r="AS417" s="112">
        <v>0</v>
      </c>
      <c r="AT417" s="87"/>
      <c r="AU417" s="85"/>
      <c r="AV417" s="111"/>
      <c r="AW417" s="112">
        <v>0</v>
      </c>
      <c r="AX417" s="87"/>
      <c r="AY417" s="85"/>
      <c r="AZ417" s="267">
        <f t="shared" si="26"/>
        <v>0</v>
      </c>
      <c r="BA417" s="88">
        <f t="shared" si="23"/>
        <v>0</v>
      </c>
      <c r="BC417">
        <f>IF($A417&lt;&gt;"",COUNTIF($BD$3:$BD417,$BD417),0)</f>
        <v>0</v>
      </c>
      <c r="BD417" t="str">
        <f>IF($A417&lt;&gt;"",VLOOKUP(TRUNC(MID($A417,1,2),0),Plano_Contas!$H$3:$J$103,2,TRUE),"")</f>
        <v/>
      </c>
      <c r="BE417" s="201" t="str">
        <f t="shared" si="24"/>
        <v/>
      </c>
      <c r="BF417" t="str">
        <f ca="1">IF($BT417&lt;&gt;"",SUMIF($BD$3:$BD$1004,"="&amp;$BD417,INDIRECT(ADDRESS(3,BF$2,1,1)):INDIRECT(ADDRESS(1004,BF$2,1,1))),"")</f>
        <v/>
      </c>
      <c r="BG417" t="str">
        <f ca="1">IF($BT417&lt;&gt;"",SUMIF($BD$3:$BD$1004,"="&amp;$BD417,INDIRECT(ADDRESS(3,BG$2,1,1)):INDIRECT(ADDRESS(1004,BG$2,1,1))),"")</f>
        <v/>
      </c>
      <c r="BH417" t="str">
        <f ca="1">IF($BT417&lt;&gt;"",SUMIF($BD$3:$BD$1004,"="&amp;$BD417,INDIRECT(ADDRESS(3,BH$2,1,1)):INDIRECT(ADDRESS(1004,BH$2,1,1))),"")</f>
        <v/>
      </c>
      <c r="BI417" t="str">
        <f ca="1">IF($BT417&lt;&gt;"",SUMIF($BD$3:$BD$1004,"="&amp;$BD417,INDIRECT(ADDRESS(3,BI$2,1,1)):INDIRECT(ADDRESS(1004,BI$2,1,1))),"")</f>
        <v/>
      </c>
      <c r="BJ417" t="str">
        <f ca="1">IF($BT417&lt;&gt;"",SUMIF($BD$3:$BD$1004,"="&amp;$BD417,INDIRECT(ADDRESS(3,BJ$2,1,1)):INDIRECT(ADDRESS(1004,BJ$2,1,1))),"")</f>
        <v/>
      </c>
      <c r="BK417" t="str">
        <f ca="1">IF($BT417&lt;&gt;"",SUMIF($BD$3:$BD$1004,"="&amp;$BD417,INDIRECT(ADDRESS(3,BK$2,1,1)):INDIRECT(ADDRESS(1004,BK$2,1,1))),"")</f>
        <v/>
      </c>
      <c r="BL417" t="str">
        <f ca="1">IF($BT417&lt;&gt;"",SUMIF($BD$3:$BD$1004,"="&amp;$BD417,INDIRECT(ADDRESS(3,BL$2,1,1)):INDIRECT(ADDRESS(1004,BL$2,1,1))),"")</f>
        <v/>
      </c>
      <c r="BM417" t="str">
        <f ca="1">IF($BT417&lt;&gt;"",SUMIF($BD$3:$BD$1004,"="&amp;$BD417,INDIRECT(ADDRESS(3,BM$2,1,1)):INDIRECT(ADDRESS(1004,BM$2,1,1))),"")</f>
        <v/>
      </c>
      <c r="BN417" t="str">
        <f ca="1">IF($BT417&lt;&gt;"",SUMIF($BD$3:$BD$1004,"="&amp;$BD417,INDIRECT(ADDRESS(3,BN$2,1,1)):INDIRECT(ADDRESS(1004,BN$2,1,1))),"")</f>
        <v/>
      </c>
      <c r="BO417" t="str">
        <f ca="1">IF($BT417&lt;&gt;"",SUMIF($BD$3:$BD$1004,"="&amp;$BD417,INDIRECT(ADDRESS(3,BO$2,1,1)):INDIRECT(ADDRESS(1004,BO$2,1,1))),"")</f>
        <v/>
      </c>
      <c r="BP417" t="str">
        <f ca="1">IF($BT417&lt;&gt;"",SUMIF($BD$3:$BD$1004,"="&amp;$BD417,INDIRECT(ADDRESS(3,BP$2,1,1)):INDIRECT(ADDRESS(1004,BP$2,1,1))),"")</f>
        <v/>
      </c>
      <c r="BQ417" t="str">
        <f ca="1">IF($BT417&lt;&gt;"",SUMIF($BD$3:$BD$1004,"="&amp;$BD417,INDIRECT(ADDRESS(3,BQ$2,1,1)):INDIRECT(ADDRESS(1004,BQ$2,1,1))),"")</f>
        <v/>
      </c>
      <c r="BR417" t="str">
        <f ca="1">IF($BT417&lt;&gt;"",SUMIF($BD$3:$BD$1004,"="&amp;$BD417,INDIRECT(ADDRESS(3,BR$2,1,1)):INDIRECT(ADDRESS(1004,BR$2,1,1))),"")</f>
        <v/>
      </c>
      <c r="BS417" t="str">
        <f>IF($A417&lt;&gt;"",VLOOKUP(TRUNC(MID($A417,1,2),0),Plano_Contas!$H$3:$J$103,3,TRUE),"")</f>
        <v/>
      </c>
      <c r="BT417" t="str">
        <f t="shared" si="25"/>
        <v/>
      </c>
      <c r="BV417">
        <f>Empresas!C417</f>
        <v>0</v>
      </c>
    </row>
    <row r="418" spans="1:74" ht="13.5" hidden="1" thickBot="1" x14ac:dyDescent="0.25">
      <c r="A418" s="89"/>
      <c r="B418" s="52" t="str">
        <f>IF($A418&lt;&gt;"",VLOOKUP(""&amp;$A418,Plano_Contas!$A$3:$F$1003,6,0),"")</f>
        <v/>
      </c>
      <c r="C418" s="91"/>
      <c r="D418" s="111"/>
      <c r="E418" s="112">
        <v>0</v>
      </c>
      <c r="F418" s="87"/>
      <c r="G418" s="85"/>
      <c r="H418" s="111"/>
      <c r="I418" s="112">
        <v>0</v>
      </c>
      <c r="J418" s="87"/>
      <c r="K418" s="85"/>
      <c r="L418" s="111"/>
      <c r="M418" s="112">
        <v>0</v>
      </c>
      <c r="N418" s="87"/>
      <c r="O418" s="85"/>
      <c r="P418" s="111"/>
      <c r="Q418" s="112">
        <v>0</v>
      </c>
      <c r="R418" s="87"/>
      <c r="S418" s="85"/>
      <c r="T418" s="111"/>
      <c r="U418" s="112">
        <v>0</v>
      </c>
      <c r="V418" s="87"/>
      <c r="W418" s="85"/>
      <c r="X418" s="111"/>
      <c r="Y418" s="112">
        <v>0</v>
      </c>
      <c r="Z418" s="87"/>
      <c r="AA418" s="85"/>
      <c r="AB418" s="111"/>
      <c r="AC418" s="112">
        <v>0</v>
      </c>
      <c r="AD418" s="87"/>
      <c r="AE418" s="85"/>
      <c r="AF418" s="111"/>
      <c r="AG418" s="112">
        <v>0</v>
      </c>
      <c r="AH418" s="87"/>
      <c r="AI418" s="85"/>
      <c r="AJ418" s="111"/>
      <c r="AK418" s="112">
        <v>0</v>
      </c>
      <c r="AL418" s="87"/>
      <c r="AM418" s="85"/>
      <c r="AN418" s="111"/>
      <c r="AO418" s="112">
        <v>0</v>
      </c>
      <c r="AP418" s="87"/>
      <c r="AQ418" s="85"/>
      <c r="AR418" s="111"/>
      <c r="AS418" s="112">
        <v>0</v>
      </c>
      <c r="AT418" s="87"/>
      <c r="AU418" s="85"/>
      <c r="AV418" s="111"/>
      <c r="AW418" s="112">
        <v>0</v>
      </c>
      <c r="AX418" s="87"/>
      <c r="AY418" s="85"/>
      <c r="AZ418" s="267">
        <f t="shared" si="26"/>
        <v>0</v>
      </c>
      <c r="BA418" s="88">
        <f t="shared" si="23"/>
        <v>0</v>
      </c>
      <c r="BC418">
        <f>IF($A418&lt;&gt;"",COUNTIF($BD$3:$BD418,$BD418),0)</f>
        <v>0</v>
      </c>
      <c r="BD418" t="str">
        <f>IF($A418&lt;&gt;"",VLOOKUP(TRUNC(MID($A418,1,2),0),Plano_Contas!$H$3:$J$103,2,TRUE),"")</f>
        <v/>
      </c>
      <c r="BE418" s="201" t="str">
        <f t="shared" si="24"/>
        <v/>
      </c>
      <c r="BF418" t="str">
        <f ca="1">IF($BT418&lt;&gt;"",SUMIF($BD$3:$BD$1004,"="&amp;$BD418,INDIRECT(ADDRESS(3,BF$2,1,1)):INDIRECT(ADDRESS(1004,BF$2,1,1))),"")</f>
        <v/>
      </c>
      <c r="BG418" t="str">
        <f ca="1">IF($BT418&lt;&gt;"",SUMIF($BD$3:$BD$1004,"="&amp;$BD418,INDIRECT(ADDRESS(3,BG$2,1,1)):INDIRECT(ADDRESS(1004,BG$2,1,1))),"")</f>
        <v/>
      </c>
      <c r="BH418" t="str">
        <f ca="1">IF($BT418&lt;&gt;"",SUMIF($BD$3:$BD$1004,"="&amp;$BD418,INDIRECT(ADDRESS(3,BH$2,1,1)):INDIRECT(ADDRESS(1004,BH$2,1,1))),"")</f>
        <v/>
      </c>
      <c r="BI418" t="str">
        <f ca="1">IF($BT418&lt;&gt;"",SUMIF($BD$3:$BD$1004,"="&amp;$BD418,INDIRECT(ADDRESS(3,BI$2,1,1)):INDIRECT(ADDRESS(1004,BI$2,1,1))),"")</f>
        <v/>
      </c>
      <c r="BJ418" t="str">
        <f ca="1">IF($BT418&lt;&gt;"",SUMIF($BD$3:$BD$1004,"="&amp;$BD418,INDIRECT(ADDRESS(3,BJ$2,1,1)):INDIRECT(ADDRESS(1004,BJ$2,1,1))),"")</f>
        <v/>
      </c>
      <c r="BK418" t="str">
        <f ca="1">IF($BT418&lt;&gt;"",SUMIF($BD$3:$BD$1004,"="&amp;$BD418,INDIRECT(ADDRESS(3,BK$2,1,1)):INDIRECT(ADDRESS(1004,BK$2,1,1))),"")</f>
        <v/>
      </c>
      <c r="BL418" t="str">
        <f ca="1">IF($BT418&lt;&gt;"",SUMIF($BD$3:$BD$1004,"="&amp;$BD418,INDIRECT(ADDRESS(3,BL$2,1,1)):INDIRECT(ADDRESS(1004,BL$2,1,1))),"")</f>
        <v/>
      </c>
      <c r="BM418" t="str">
        <f ca="1">IF($BT418&lt;&gt;"",SUMIF($BD$3:$BD$1004,"="&amp;$BD418,INDIRECT(ADDRESS(3,BM$2,1,1)):INDIRECT(ADDRESS(1004,BM$2,1,1))),"")</f>
        <v/>
      </c>
      <c r="BN418" t="str">
        <f ca="1">IF($BT418&lt;&gt;"",SUMIF($BD$3:$BD$1004,"="&amp;$BD418,INDIRECT(ADDRESS(3,BN$2,1,1)):INDIRECT(ADDRESS(1004,BN$2,1,1))),"")</f>
        <v/>
      </c>
      <c r="BO418" t="str">
        <f ca="1">IF($BT418&lt;&gt;"",SUMIF($BD$3:$BD$1004,"="&amp;$BD418,INDIRECT(ADDRESS(3,BO$2,1,1)):INDIRECT(ADDRESS(1004,BO$2,1,1))),"")</f>
        <v/>
      </c>
      <c r="BP418" t="str">
        <f ca="1">IF($BT418&lt;&gt;"",SUMIF($BD$3:$BD$1004,"="&amp;$BD418,INDIRECT(ADDRESS(3,BP$2,1,1)):INDIRECT(ADDRESS(1004,BP$2,1,1))),"")</f>
        <v/>
      </c>
      <c r="BQ418" t="str">
        <f ca="1">IF($BT418&lt;&gt;"",SUMIF($BD$3:$BD$1004,"="&amp;$BD418,INDIRECT(ADDRESS(3,BQ$2,1,1)):INDIRECT(ADDRESS(1004,BQ$2,1,1))),"")</f>
        <v/>
      </c>
      <c r="BR418" t="str">
        <f ca="1">IF($BT418&lt;&gt;"",SUMIF($BD$3:$BD$1004,"="&amp;$BD418,INDIRECT(ADDRESS(3,BR$2,1,1)):INDIRECT(ADDRESS(1004,BR$2,1,1))),"")</f>
        <v/>
      </c>
      <c r="BS418" t="str">
        <f>IF($A418&lt;&gt;"",VLOOKUP(TRUNC(MID($A418,1,2),0),Plano_Contas!$H$3:$J$103,3,TRUE),"")</f>
        <v/>
      </c>
      <c r="BT418" t="str">
        <f t="shared" si="25"/>
        <v/>
      </c>
      <c r="BV418">
        <f>Empresas!C418</f>
        <v>0</v>
      </c>
    </row>
    <row r="419" spans="1:74" ht="13.5" hidden="1" thickBot="1" x14ac:dyDescent="0.25">
      <c r="A419" s="89"/>
      <c r="B419" s="52" t="str">
        <f>IF($A419&lt;&gt;"",VLOOKUP(""&amp;$A419,Plano_Contas!$A$3:$F$1003,6,0),"")</f>
        <v/>
      </c>
      <c r="C419" s="91"/>
      <c r="D419" s="111"/>
      <c r="E419" s="112">
        <v>0</v>
      </c>
      <c r="F419" s="87"/>
      <c r="G419" s="85"/>
      <c r="H419" s="111"/>
      <c r="I419" s="112">
        <v>0</v>
      </c>
      <c r="J419" s="87"/>
      <c r="K419" s="85"/>
      <c r="L419" s="111"/>
      <c r="M419" s="112">
        <v>0</v>
      </c>
      <c r="N419" s="87"/>
      <c r="O419" s="85"/>
      <c r="P419" s="111"/>
      <c r="Q419" s="112">
        <v>0</v>
      </c>
      <c r="R419" s="87"/>
      <c r="S419" s="85"/>
      <c r="T419" s="111"/>
      <c r="U419" s="112">
        <v>0</v>
      </c>
      <c r="V419" s="87"/>
      <c r="W419" s="85"/>
      <c r="X419" s="111"/>
      <c r="Y419" s="112">
        <v>0</v>
      </c>
      <c r="Z419" s="87"/>
      <c r="AA419" s="85"/>
      <c r="AB419" s="111"/>
      <c r="AC419" s="112">
        <v>0</v>
      </c>
      <c r="AD419" s="87"/>
      <c r="AE419" s="85"/>
      <c r="AF419" s="111"/>
      <c r="AG419" s="112">
        <v>0</v>
      </c>
      <c r="AH419" s="87"/>
      <c r="AI419" s="85"/>
      <c r="AJ419" s="111"/>
      <c r="AK419" s="112">
        <v>0</v>
      </c>
      <c r="AL419" s="87"/>
      <c r="AM419" s="85"/>
      <c r="AN419" s="111"/>
      <c r="AO419" s="112">
        <v>0</v>
      </c>
      <c r="AP419" s="87"/>
      <c r="AQ419" s="85"/>
      <c r="AR419" s="111"/>
      <c r="AS419" s="112">
        <v>0</v>
      </c>
      <c r="AT419" s="87"/>
      <c r="AU419" s="85"/>
      <c r="AV419" s="111"/>
      <c r="AW419" s="112">
        <v>0</v>
      </c>
      <c r="AX419" s="87"/>
      <c r="AY419" s="85"/>
      <c r="AZ419" s="267">
        <f t="shared" si="26"/>
        <v>0</v>
      </c>
      <c r="BA419" s="88">
        <f t="shared" si="23"/>
        <v>0</v>
      </c>
      <c r="BC419">
        <f>IF($A419&lt;&gt;"",COUNTIF($BD$3:$BD419,$BD419),0)</f>
        <v>0</v>
      </c>
      <c r="BD419" t="str">
        <f>IF($A419&lt;&gt;"",VLOOKUP(TRUNC(MID($A419,1,2),0),Plano_Contas!$H$3:$J$103,2,TRUE),"")</f>
        <v/>
      </c>
      <c r="BE419" s="201" t="str">
        <f t="shared" si="24"/>
        <v/>
      </c>
      <c r="BF419" t="str">
        <f ca="1">IF($BT419&lt;&gt;"",SUMIF($BD$3:$BD$1004,"="&amp;$BD419,INDIRECT(ADDRESS(3,BF$2,1,1)):INDIRECT(ADDRESS(1004,BF$2,1,1))),"")</f>
        <v/>
      </c>
      <c r="BG419" t="str">
        <f ca="1">IF($BT419&lt;&gt;"",SUMIF($BD$3:$BD$1004,"="&amp;$BD419,INDIRECT(ADDRESS(3,BG$2,1,1)):INDIRECT(ADDRESS(1004,BG$2,1,1))),"")</f>
        <v/>
      </c>
      <c r="BH419" t="str">
        <f ca="1">IF($BT419&lt;&gt;"",SUMIF($BD$3:$BD$1004,"="&amp;$BD419,INDIRECT(ADDRESS(3,BH$2,1,1)):INDIRECT(ADDRESS(1004,BH$2,1,1))),"")</f>
        <v/>
      </c>
      <c r="BI419" t="str">
        <f ca="1">IF($BT419&lt;&gt;"",SUMIF($BD$3:$BD$1004,"="&amp;$BD419,INDIRECT(ADDRESS(3,BI$2,1,1)):INDIRECT(ADDRESS(1004,BI$2,1,1))),"")</f>
        <v/>
      </c>
      <c r="BJ419" t="str">
        <f ca="1">IF($BT419&lt;&gt;"",SUMIF($BD$3:$BD$1004,"="&amp;$BD419,INDIRECT(ADDRESS(3,BJ$2,1,1)):INDIRECT(ADDRESS(1004,BJ$2,1,1))),"")</f>
        <v/>
      </c>
      <c r="BK419" t="str">
        <f ca="1">IF($BT419&lt;&gt;"",SUMIF($BD$3:$BD$1004,"="&amp;$BD419,INDIRECT(ADDRESS(3,BK$2,1,1)):INDIRECT(ADDRESS(1004,BK$2,1,1))),"")</f>
        <v/>
      </c>
      <c r="BL419" t="str">
        <f ca="1">IF($BT419&lt;&gt;"",SUMIF($BD$3:$BD$1004,"="&amp;$BD419,INDIRECT(ADDRESS(3,BL$2,1,1)):INDIRECT(ADDRESS(1004,BL$2,1,1))),"")</f>
        <v/>
      </c>
      <c r="BM419" t="str">
        <f ca="1">IF($BT419&lt;&gt;"",SUMIF($BD$3:$BD$1004,"="&amp;$BD419,INDIRECT(ADDRESS(3,BM$2,1,1)):INDIRECT(ADDRESS(1004,BM$2,1,1))),"")</f>
        <v/>
      </c>
      <c r="BN419" t="str">
        <f ca="1">IF($BT419&lt;&gt;"",SUMIF($BD$3:$BD$1004,"="&amp;$BD419,INDIRECT(ADDRESS(3,BN$2,1,1)):INDIRECT(ADDRESS(1004,BN$2,1,1))),"")</f>
        <v/>
      </c>
      <c r="BO419" t="str">
        <f ca="1">IF($BT419&lt;&gt;"",SUMIF($BD$3:$BD$1004,"="&amp;$BD419,INDIRECT(ADDRESS(3,BO$2,1,1)):INDIRECT(ADDRESS(1004,BO$2,1,1))),"")</f>
        <v/>
      </c>
      <c r="BP419" t="str">
        <f ca="1">IF($BT419&lt;&gt;"",SUMIF($BD$3:$BD$1004,"="&amp;$BD419,INDIRECT(ADDRESS(3,BP$2,1,1)):INDIRECT(ADDRESS(1004,BP$2,1,1))),"")</f>
        <v/>
      </c>
      <c r="BQ419" t="str">
        <f ca="1">IF($BT419&lt;&gt;"",SUMIF($BD$3:$BD$1004,"="&amp;$BD419,INDIRECT(ADDRESS(3,BQ$2,1,1)):INDIRECT(ADDRESS(1004,BQ$2,1,1))),"")</f>
        <v/>
      </c>
      <c r="BR419" t="str">
        <f ca="1">IF($BT419&lt;&gt;"",SUMIF($BD$3:$BD$1004,"="&amp;$BD419,INDIRECT(ADDRESS(3,BR$2,1,1)):INDIRECT(ADDRESS(1004,BR$2,1,1))),"")</f>
        <v/>
      </c>
      <c r="BS419" t="str">
        <f>IF($A419&lt;&gt;"",VLOOKUP(TRUNC(MID($A419,1,2),0),Plano_Contas!$H$3:$J$103,3,TRUE),"")</f>
        <v/>
      </c>
      <c r="BT419" t="str">
        <f t="shared" si="25"/>
        <v/>
      </c>
      <c r="BV419">
        <f>Empresas!C419</f>
        <v>0</v>
      </c>
    </row>
    <row r="420" spans="1:74" ht="13.5" hidden="1" thickBot="1" x14ac:dyDescent="0.25">
      <c r="A420" s="89"/>
      <c r="B420" s="52" t="str">
        <f>IF($A420&lt;&gt;"",VLOOKUP(""&amp;$A420,Plano_Contas!$A$3:$F$1003,6,0),"")</f>
        <v/>
      </c>
      <c r="C420" s="91"/>
      <c r="D420" s="111"/>
      <c r="E420" s="112">
        <v>0</v>
      </c>
      <c r="F420" s="87"/>
      <c r="G420" s="85"/>
      <c r="H420" s="111"/>
      <c r="I420" s="112">
        <v>0</v>
      </c>
      <c r="J420" s="87"/>
      <c r="K420" s="85"/>
      <c r="L420" s="111"/>
      <c r="M420" s="112">
        <v>0</v>
      </c>
      <c r="N420" s="87"/>
      <c r="O420" s="85"/>
      <c r="P420" s="111"/>
      <c r="Q420" s="112">
        <v>0</v>
      </c>
      <c r="R420" s="87"/>
      <c r="S420" s="85"/>
      <c r="T420" s="111"/>
      <c r="U420" s="112">
        <v>0</v>
      </c>
      <c r="V420" s="87"/>
      <c r="W420" s="85"/>
      <c r="X420" s="111"/>
      <c r="Y420" s="112">
        <v>0</v>
      </c>
      <c r="Z420" s="87"/>
      <c r="AA420" s="85"/>
      <c r="AB420" s="111"/>
      <c r="AC420" s="112">
        <v>0</v>
      </c>
      <c r="AD420" s="87"/>
      <c r="AE420" s="85"/>
      <c r="AF420" s="111"/>
      <c r="AG420" s="112">
        <v>0</v>
      </c>
      <c r="AH420" s="87"/>
      <c r="AI420" s="85"/>
      <c r="AJ420" s="111"/>
      <c r="AK420" s="112">
        <v>0</v>
      </c>
      <c r="AL420" s="87"/>
      <c r="AM420" s="85"/>
      <c r="AN420" s="111"/>
      <c r="AO420" s="112">
        <v>0</v>
      </c>
      <c r="AP420" s="87"/>
      <c r="AQ420" s="85"/>
      <c r="AR420" s="111"/>
      <c r="AS420" s="112">
        <v>0</v>
      </c>
      <c r="AT420" s="87"/>
      <c r="AU420" s="85"/>
      <c r="AV420" s="111"/>
      <c r="AW420" s="112">
        <v>0</v>
      </c>
      <c r="AX420" s="87"/>
      <c r="AY420" s="85"/>
      <c r="AZ420" s="267">
        <f t="shared" si="26"/>
        <v>0</v>
      </c>
      <c r="BA420" s="88">
        <f t="shared" si="23"/>
        <v>0</v>
      </c>
      <c r="BC420">
        <f>IF($A420&lt;&gt;"",COUNTIF($BD$3:$BD420,$BD420),0)</f>
        <v>0</v>
      </c>
      <c r="BD420" t="str">
        <f>IF($A420&lt;&gt;"",VLOOKUP(TRUNC(MID($A420,1,2),0),Plano_Contas!$H$3:$J$103,2,TRUE),"")</f>
        <v/>
      </c>
      <c r="BE420" s="201" t="str">
        <f t="shared" si="24"/>
        <v/>
      </c>
      <c r="BF420" t="str">
        <f ca="1">IF($BT420&lt;&gt;"",SUMIF($BD$3:$BD$1004,"="&amp;$BD420,INDIRECT(ADDRESS(3,BF$2,1,1)):INDIRECT(ADDRESS(1004,BF$2,1,1))),"")</f>
        <v/>
      </c>
      <c r="BG420" t="str">
        <f ca="1">IF($BT420&lt;&gt;"",SUMIF($BD$3:$BD$1004,"="&amp;$BD420,INDIRECT(ADDRESS(3,BG$2,1,1)):INDIRECT(ADDRESS(1004,BG$2,1,1))),"")</f>
        <v/>
      </c>
      <c r="BH420" t="str">
        <f ca="1">IF($BT420&lt;&gt;"",SUMIF($BD$3:$BD$1004,"="&amp;$BD420,INDIRECT(ADDRESS(3,BH$2,1,1)):INDIRECT(ADDRESS(1004,BH$2,1,1))),"")</f>
        <v/>
      </c>
      <c r="BI420" t="str">
        <f ca="1">IF($BT420&lt;&gt;"",SUMIF($BD$3:$BD$1004,"="&amp;$BD420,INDIRECT(ADDRESS(3,BI$2,1,1)):INDIRECT(ADDRESS(1004,BI$2,1,1))),"")</f>
        <v/>
      </c>
      <c r="BJ420" t="str">
        <f ca="1">IF($BT420&lt;&gt;"",SUMIF($BD$3:$BD$1004,"="&amp;$BD420,INDIRECT(ADDRESS(3,BJ$2,1,1)):INDIRECT(ADDRESS(1004,BJ$2,1,1))),"")</f>
        <v/>
      </c>
      <c r="BK420" t="str">
        <f ca="1">IF($BT420&lt;&gt;"",SUMIF($BD$3:$BD$1004,"="&amp;$BD420,INDIRECT(ADDRESS(3,BK$2,1,1)):INDIRECT(ADDRESS(1004,BK$2,1,1))),"")</f>
        <v/>
      </c>
      <c r="BL420" t="str">
        <f ca="1">IF($BT420&lt;&gt;"",SUMIF($BD$3:$BD$1004,"="&amp;$BD420,INDIRECT(ADDRESS(3,BL$2,1,1)):INDIRECT(ADDRESS(1004,BL$2,1,1))),"")</f>
        <v/>
      </c>
      <c r="BM420" t="str">
        <f ca="1">IF($BT420&lt;&gt;"",SUMIF($BD$3:$BD$1004,"="&amp;$BD420,INDIRECT(ADDRESS(3,BM$2,1,1)):INDIRECT(ADDRESS(1004,BM$2,1,1))),"")</f>
        <v/>
      </c>
      <c r="BN420" t="str">
        <f ca="1">IF($BT420&lt;&gt;"",SUMIF($BD$3:$BD$1004,"="&amp;$BD420,INDIRECT(ADDRESS(3,BN$2,1,1)):INDIRECT(ADDRESS(1004,BN$2,1,1))),"")</f>
        <v/>
      </c>
      <c r="BO420" t="str">
        <f ca="1">IF($BT420&lt;&gt;"",SUMIF($BD$3:$BD$1004,"="&amp;$BD420,INDIRECT(ADDRESS(3,BO$2,1,1)):INDIRECT(ADDRESS(1004,BO$2,1,1))),"")</f>
        <v/>
      </c>
      <c r="BP420" t="str">
        <f ca="1">IF($BT420&lt;&gt;"",SUMIF($BD$3:$BD$1004,"="&amp;$BD420,INDIRECT(ADDRESS(3,BP$2,1,1)):INDIRECT(ADDRESS(1004,BP$2,1,1))),"")</f>
        <v/>
      </c>
      <c r="BQ420" t="str">
        <f ca="1">IF($BT420&lt;&gt;"",SUMIF($BD$3:$BD$1004,"="&amp;$BD420,INDIRECT(ADDRESS(3,BQ$2,1,1)):INDIRECT(ADDRESS(1004,BQ$2,1,1))),"")</f>
        <v/>
      </c>
      <c r="BR420" t="str">
        <f ca="1">IF($BT420&lt;&gt;"",SUMIF($BD$3:$BD$1004,"="&amp;$BD420,INDIRECT(ADDRESS(3,BR$2,1,1)):INDIRECT(ADDRESS(1004,BR$2,1,1))),"")</f>
        <v/>
      </c>
      <c r="BS420" t="str">
        <f>IF($A420&lt;&gt;"",VLOOKUP(TRUNC(MID($A420,1,2),0),Plano_Contas!$H$3:$J$103,3,TRUE),"")</f>
        <v/>
      </c>
      <c r="BT420" t="str">
        <f t="shared" si="25"/>
        <v/>
      </c>
      <c r="BV420">
        <f>Empresas!C420</f>
        <v>0</v>
      </c>
    </row>
    <row r="421" spans="1:74" ht="13.5" hidden="1" thickBot="1" x14ac:dyDescent="0.25">
      <c r="A421" s="89"/>
      <c r="B421" s="52" t="str">
        <f>IF($A421&lt;&gt;"",VLOOKUP(""&amp;$A421,Plano_Contas!$A$3:$F$1003,6,0),"")</f>
        <v/>
      </c>
      <c r="C421" s="91"/>
      <c r="D421" s="111"/>
      <c r="E421" s="112">
        <v>0</v>
      </c>
      <c r="F421" s="87"/>
      <c r="G421" s="85"/>
      <c r="H421" s="111"/>
      <c r="I421" s="112">
        <v>0</v>
      </c>
      <c r="J421" s="87"/>
      <c r="K421" s="85"/>
      <c r="L421" s="111"/>
      <c r="M421" s="112">
        <v>0</v>
      </c>
      <c r="N421" s="87"/>
      <c r="O421" s="85"/>
      <c r="P421" s="111"/>
      <c r="Q421" s="112">
        <v>0</v>
      </c>
      <c r="R421" s="87"/>
      <c r="S421" s="85"/>
      <c r="T421" s="111"/>
      <c r="U421" s="112">
        <v>0</v>
      </c>
      <c r="V421" s="87"/>
      <c r="W421" s="85"/>
      <c r="X421" s="111"/>
      <c r="Y421" s="112">
        <v>0</v>
      </c>
      <c r="Z421" s="87"/>
      <c r="AA421" s="85"/>
      <c r="AB421" s="111"/>
      <c r="AC421" s="112">
        <v>0</v>
      </c>
      <c r="AD421" s="87"/>
      <c r="AE421" s="85"/>
      <c r="AF421" s="111"/>
      <c r="AG421" s="112">
        <v>0</v>
      </c>
      <c r="AH421" s="87"/>
      <c r="AI421" s="85"/>
      <c r="AJ421" s="111"/>
      <c r="AK421" s="112">
        <v>0</v>
      </c>
      <c r="AL421" s="87"/>
      <c r="AM421" s="85"/>
      <c r="AN421" s="111"/>
      <c r="AO421" s="112">
        <v>0</v>
      </c>
      <c r="AP421" s="87"/>
      <c r="AQ421" s="85"/>
      <c r="AR421" s="111"/>
      <c r="AS421" s="112">
        <v>0</v>
      </c>
      <c r="AT421" s="87"/>
      <c r="AU421" s="85"/>
      <c r="AV421" s="111"/>
      <c r="AW421" s="112">
        <v>0</v>
      </c>
      <c r="AX421" s="87"/>
      <c r="AY421" s="85"/>
      <c r="AZ421" s="267">
        <f t="shared" si="26"/>
        <v>0</v>
      </c>
      <c r="BA421" s="88">
        <f t="shared" si="23"/>
        <v>0</v>
      </c>
      <c r="BC421">
        <f>IF($A421&lt;&gt;"",COUNTIF($BD$3:$BD421,$BD421),0)</f>
        <v>0</v>
      </c>
      <c r="BD421" t="str">
        <f>IF($A421&lt;&gt;"",VLOOKUP(TRUNC(MID($A421,1,2),0),Plano_Contas!$H$3:$J$103,2,TRUE),"")</f>
        <v/>
      </c>
      <c r="BE421" s="201" t="str">
        <f t="shared" si="24"/>
        <v/>
      </c>
      <c r="BF421" t="str">
        <f ca="1">IF($BT421&lt;&gt;"",SUMIF($BD$3:$BD$1004,"="&amp;$BD421,INDIRECT(ADDRESS(3,BF$2,1,1)):INDIRECT(ADDRESS(1004,BF$2,1,1))),"")</f>
        <v/>
      </c>
      <c r="BG421" t="str">
        <f ca="1">IF($BT421&lt;&gt;"",SUMIF($BD$3:$BD$1004,"="&amp;$BD421,INDIRECT(ADDRESS(3,BG$2,1,1)):INDIRECT(ADDRESS(1004,BG$2,1,1))),"")</f>
        <v/>
      </c>
      <c r="BH421" t="str">
        <f ca="1">IF($BT421&lt;&gt;"",SUMIF($BD$3:$BD$1004,"="&amp;$BD421,INDIRECT(ADDRESS(3,BH$2,1,1)):INDIRECT(ADDRESS(1004,BH$2,1,1))),"")</f>
        <v/>
      </c>
      <c r="BI421" t="str">
        <f ca="1">IF($BT421&lt;&gt;"",SUMIF($BD$3:$BD$1004,"="&amp;$BD421,INDIRECT(ADDRESS(3,BI$2,1,1)):INDIRECT(ADDRESS(1004,BI$2,1,1))),"")</f>
        <v/>
      </c>
      <c r="BJ421" t="str">
        <f ca="1">IF($BT421&lt;&gt;"",SUMIF($BD$3:$BD$1004,"="&amp;$BD421,INDIRECT(ADDRESS(3,BJ$2,1,1)):INDIRECT(ADDRESS(1004,BJ$2,1,1))),"")</f>
        <v/>
      </c>
      <c r="BK421" t="str">
        <f ca="1">IF($BT421&lt;&gt;"",SUMIF($BD$3:$BD$1004,"="&amp;$BD421,INDIRECT(ADDRESS(3,BK$2,1,1)):INDIRECT(ADDRESS(1004,BK$2,1,1))),"")</f>
        <v/>
      </c>
      <c r="BL421" t="str">
        <f ca="1">IF($BT421&lt;&gt;"",SUMIF($BD$3:$BD$1004,"="&amp;$BD421,INDIRECT(ADDRESS(3,BL$2,1,1)):INDIRECT(ADDRESS(1004,BL$2,1,1))),"")</f>
        <v/>
      </c>
      <c r="BM421" t="str">
        <f ca="1">IF($BT421&lt;&gt;"",SUMIF($BD$3:$BD$1004,"="&amp;$BD421,INDIRECT(ADDRESS(3,BM$2,1,1)):INDIRECT(ADDRESS(1004,BM$2,1,1))),"")</f>
        <v/>
      </c>
      <c r="BN421" t="str">
        <f ca="1">IF($BT421&lt;&gt;"",SUMIF($BD$3:$BD$1004,"="&amp;$BD421,INDIRECT(ADDRESS(3,BN$2,1,1)):INDIRECT(ADDRESS(1004,BN$2,1,1))),"")</f>
        <v/>
      </c>
      <c r="BO421" t="str">
        <f ca="1">IF($BT421&lt;&gt;"",SUMIF($BD$3:$BD$1004,"="&amp;$BD421,INDIRECT(ADDRESS(3,BO$2,1,1)):INDIRECT(ADDRESS(1004,BO$2,1,1))),"")</f>
        <v/>
      </c>
      <c r="BP421" t="str">
        <f ca="1">IF($BT421&lt;&gt;"",SUMIF($BD$3:$BD$1004,"="&amp;$BD421,INDIRECT(ADDRESS(3,BP$2,1,1)):INDIRECT(ADDRESS(1004,BP$2,1,1))),"")</f>
        <v/>
      </c>
      <c r="BQ421" t="str">
        <f ca="1">IF($BT421&lt;&gt;"",SUMIF($BD$3:$BD$1004,"="&amp;$BD421,INDIRECT(ADDRESS(3,BQ$2,1,1)):INDIRECT(ADDRESS(1004,BQ$2,1,1))),"")</f>
        <v/>
      </c>
      <c r="BR421" t="str">
        <f ca="1">IF($BT421&lt;&gt;"",SUMIF($BD$3:$BD$1004,"="&amp;$BD421,INDIRECT(ADDRESS(3,BR$2,1,1)):INDIRECT(ADDRESS(1004,BR$2,1,1))),"")</f>
        <v/>
      </c>
      <c r="BS421" t="str">
        <f>IF($A421&lt;&gt;"",VLOOKUP(TRUNC(MID($A421,1,2),0),Plano_Contas!$H$3:$J$103,3,TRUE),"")</f>
        <v/>
      </c>
      <c r="BT421" t="str">
        <f t="shared" si="25"/>
        <v/>
      </c>
      <c r="BV421">
        <f>Empresas!C421</f>
        <v>0</v>
      </c>
    </row>
    <row r="422" spans="1:74" ht="13.5" hidden="1" thickBot="1" x14ac:dyDescent="0.25">
      <c r="A422" s="89"/>
      <c r="B422" s="52" t="str">
        <f>IF($A422&lt;&gt;"",VLOOKUP(""&amp;$A422,Plano_Contas!$A$3:$F$1003,6,0),"")</f>
        <v/>
      </c>
      <c r="C422" s="91"/>
      <c r="D422" s="111"/>
      <c r="E422" s="112">
        <v>0</v>
      </c>
      <c r="F422" s="87"/>
      <c r="G422" s="85"/>
      <c r="H422" s="111"/>
      <c r="I422" s="112">
        <v>0</v>
      </c>
      <c r="J422" s="87"/>
      <c r="K422" s="85"/>
      <c r="L422" s="111"/>
      <c r="M422" s="112">
        <v>0</v>
      </c>
      <c r="N422" s="87"/>
      <c r="O422" s="85"/>
      <c r="P422" s="111"/>
      <c r="Q422" s="112">
        <v>0</v>
      </c>
      <c r="R422" s="87"/>
      <c r="S422" s="85"/>
      <c r="T422" s="111"/>
      <c r="U422" s="112">
        <v>0</v>
      </c>
      <c r="V422" s="87"/>
      <c r="W422" s="85"/>
      <c r="X422" s="111"/>
      <c r="Y422" s="112">
        <v>0</v>
      </c>
      <c r="Z422" s="87"/>
      <c r="AA422" s="85"/>
      <c r="AB422" s="111"/>
      <c r="AC422" s="112">
        <v>0</v>
      </c>
      <c r="AD422" s="87"/>
      <c r="AE422" s="85"/>
      <c r="AF422" s="111"/>
      <c r="AG422" s="112">
        <v>0</v>
      </c>
      <c r="AH422" s="87"/>
      <c r="AI422" s="85"/>
      <c r="AJ422" s="111"/>
      <c r="AK422" s="112">
        <v>0</v>
      </c>
      <c r="AL422" s="87"/>
      <c r="AM422" s="85"/>
      <c r="AN422" s="111"/>
      <c r="AO422" s="112">
        <v>0</v>
      </c>
      <c r="AP422" s="87"/>
      <c r="AQ422" s="85"/>
      <c r="AR422" s="111"/>
      <c r="AS422" s="112">
        <v>0</v>
      </c>
      <c r="AT422" s="87"/>
      <c r="AU422" s="85"/>
      <c r="AV422" s="111"/>
      <c r="AW422" s="112">
        <v>0</v>
      </c>
      <c r="AX422" s="87"/>
      <c r="AY422" s="85"/>
      <c r="AZ422" s="267">
        <f t="shared" si="26"/>
        <v>0</v>
      </c>
      <c r="BA422" s="88">
        <f t="shared" si="23"/>
        <v>0</v>
      </c>
      <c r="BC422">
        <f>IF($A422&lt;&gt;"",COUNTIF($BD$3:$BD422,$BD422),0)</f>
        <v>0</v>
      </c>
      <c r="BD422" t="str">
        <f>IF($A422&lt;&gt;"",VLOOKUP(TRUNC(MID($A422,1,2),0),Plano_Contas!$H$3:$J$103,2,TRUE),"")</f>
        <v/>
      </c>
      <c r="BE422" s="201" t="str">
        <f t="shared" si="24"/>
        <v/>
      </c>
      <c r="BF422" t="str">
        <f ca="1">IF($BT422&lt;&gt;"",SUMIF($BD$3:$BD$1004,"="&amp;$BD422,INDIRECT(ADDRESS(3,BF$2,1,1)):INDIRECT(ADDRESS(1004,BF$2,1,1))),"")</f>
        <v/>
      </c>
      <c r="BG422" t="str">
        <f ca="1">IF($BT422&lt;&gt;"",SUMIF($BD$3:$BD$1004,"="&amp;$BD422,INDIRECT(ADDRESS(3,BG$2,1,1)):INDIRECT(ADDRESS(1004,BG$2,1,1))),"")</f>
        <v/>
      </c>
      <c r="BH422" t="str">
        <f ca="1">IF($BT422&lt;&gt;"",SUMIF($BD$3:$BD$1004,"="&amp;$BD422,INDIRECT(ADDRESS(3,BH$2,1,1)):INDIRECT(ADDRESS(1004,BH$2,1,1))),"")</f>
        <v/>
      </c>
      <c r="BI422" t="str">
        <f ca="1">IF($BT422&lt;&gt;"",SUMIF($BD$3:$BD$1004,"="&amp;$BD422,INDIRECT(ADDRESS(3,BI$2,1,1)):INDIRECT(ADDRESS(1004,BI$2,1,1))),"")</f>
        <v/>
      </c>
      <c r="BJ422" t="str">
        <f ca="1">IF($BT422&lt;&gt;"",SUMIF($BD$3:$BD$1004,"="&amp;$BD422,INDIRECT(ADDRESS(3,BJ$2,1,1)):INDIRECT(ADDRESS(1004,BJ$2,1,1))),"")</f>
        <v/>
      </c>
      <c r="BK422" t="str">
        <f ca="1">IF($BT422&lt;&gt;"",SUMIF($BD$3:$BD$1004,"="&amp;$BD422,INDIRECT(ADDRESS(3,BK$2,1,1)):INDIRECT(ADDRESS(1004,BK$2,1,1))),"")</f>
        <v/>
      </c>
      <c r="BL422" t="str">
        <f ca="1">IF($BT422&lt;&gt;"",SUMIF($BD$3:$BD$1004,"="&amp;$BD422,INDIRECT(ADDRESS(3,BL$2,1,1)):INDIRECT(ADDRESS(1004,BL$2,1,1))),"")</f>
        <v/>
      </c>
      <c r="BM422" t="str">
        <f ca="1">IF($BT422&lt;&gt;"",SUMIF($BD$3:$BD$1004,"="&amp;$BD422,INDIRECT(ADDRESS(3,BM$2,1,1)):INDIRECT(ADDRESS(1004,BM$2,1,1))),"")</f>
        <v/>
      </c>
      <c r="BN422" t="str">
        <f ca="1">IF($BT422&lt;&gt;"",SUMIF($BD$3:$BD$1004,"="&amp;$BD422,INDIRECT(ADDRESS(3,BN$2,1,1)):INDIRECT(ADDRESS(1004,BN$2,1,1))),"")</f>
        <v/>
      </c>
      <c r="BO422" t="str">
        <f ca="1">IF($BT422&lt;&gt;"",SUMIF($BD$3:$BD$1004,"="&amp;$BD422,INDIRECT(ADDRESS(3,BO$2,1,1)):INDIRECT(ADDRESS(1004,BO$2,1,1))),"")</f>
        <v/>
      </c>
      <c r="BP422" t="str">
        <f ca="1">IF($BT422&lt;&gt;"",SUMIF($BD$3:$BD$1004,"="&amp;$BD422,INDIRECT(ADDRESS(3,BP$2,1,1)):INDIRECT(ADDRESS(1004,BP$2,1,1))),"")</f>
        <v/>
      </c>
      <c r="BQ422" t="str">
        <f ca="1">IF($BT422&lt;&gt;"",SUMIF($BD$3:$BD$1004,"="&amp;$BD422,INDIRECT(ADDRESS(3,BQ$2,1,1)):INDIRECT(ADDRESS(1004,BQ$2,1,1))),"")</f>
        <v/>
      </c>
      <c r="BR422" t="str">
        <f ca="1">IF($BT422&lt;&gt;"",SUMIF($BD$3:$BD$1004,"="&amp;$BD422,INDIRECT(ADDRESS(3,BR$2,1,1)):INDIRECT(ADDRESS(1004,BR$2,1,1))),"")</f>
        <v/>
      </c>
      <c r="BS422" t="str">
        <f>IF($A422&lt;&gt;"",VLOOKUP(TRUNC(MID($A422,1,2),0),Plano_Contas!$H$3:$J$103,3,TRUE),"")</f>
        <v/>
      </c>
      <c r="BT422" t="str">
        <f t="shared" si="25"/>
        <v/>
      </c>
      <c r="BV422">
        <f>Empresas!C422</f>
        <v>0</v>
      </c>
    </row>
    <row r="423" spans="1:74" ht="13.5" hidden="1" thickBot="1" x14ac:dyDescent="0.25">
      <c r="A423" s="89"/>
      <c r="B423" s="52" t="str">
        <f>IF($A423&lt;&gt;"",VLOOKUP(""&amp;$A423,Plano_Contas!$A$3:$F$1003,6,0),"")</f>
        <v/>
      </c>
      <c r="C423" s="91"/>
      <c r="D423" s="111"/>
      <c r="E423" s="112">
        <v>0</v>
      </c>
      <c r="F423" s="87"/>
      <c r="G423" s="85"/>
      <c r="H423" s="111"/>
      <c r="I423" s="112">
        <v>0</v>
      </c>
      <c r="J423" s="87"/>
      <c r="K423" s="85"/>
      <c r="L423" s="111"/>
      <c r="M423" s="112">
        <v>0</v>
      </c>
      <c r="N423" s="87"/>
      <c r="O423" s="85"/>
      <c r="P423" s="111"/>
      <c r="Q423" s="112">
        <v>0</v>
      </c>
      <c r="R423" s="87"/>
      <c r="S423" s="85"/>
      <c r="T423" s="111"/>
      <c r="U423" s="112">
        <v>0</v>
      </c>
      <c r="V423" s="87"/>
      <c r="W423" s="85"/>
      <c r="X423" s="111"/>
      <c r="Y423" s="112">
        <v>0</v>
      </c>
      <c r="Z423" s="87"/>
      <c r="AA423" s="85"/>
      <c r="AB423" s="111"/>
      <c r="AC423" s="112">
        <v>0</v>
      </c>
      <c r="AD423" s="87"/>
      <c r="AE423" s="85"/>
      <c r="AF423" s="111"/>
      <c r="AG423" s="112">
        <v>0</v>
      </c>
      <c r="AH423" s="87"/>
      <c r="AI423" s="85"/>
      <c r="AJ423" s="111"/>
      <c r="AK423" s="112">
        <v>0</v>
      </c>
      <c r="AL423" s="87"/>
      <c r="AM423" s="85"/>
      <c r="AN423" s="111"/>
      <c r="AO423" s="112">
        <v>0</v>
      </c>
      <c r="AP423" s="87"/>
      <c r="AQ423" s="85"/>
      <c r="AR423" s="111"/>
      <c r="AS423" s="112">
        <v>0</v>
      </c>
      <c r="AT423" s="87"/>
      <c r="AU423" s="85"/>
      <c r="AV423" s="111"/>
      <c r="AW423" s="112">
        <v>0</v>
      </c>
      <c r="AX423" s="87"/>
      <c r="AY423" s="85"/>
      <c r="AZ423" s="267">
        <f t="shared" si="26"/>
        <v>0</v>
      </c>
      <c r="BA423" s="88">
        <f t="shared" si="23"/>
        <v>0</v>
      </c>
      <c r="BC423">
        <f>IF($A423&lt;&gt;"",COUNTIF($BD$3:$BD423,$BD423),0)</f>
        <v>0</v>
      </c>
      <c r="BD423" t="str">
        <f>IF($A423&lt;&gt;"",VLOOKUP(TRUNC(MID($A423,1,2),0),Plano_Contas!$H$3:$J$103,2,TRUE),"")</f>
        <v/>
      </c>
      <c r="BE423" s="201" t="str">
        <f t="shared" si="24"/>
        <v/>
      </c>
      <c r="BF423" t="str">
        <f ca="1">IF($BT423&lt;&gt;"",SUMIF($BD$3:$BD$1004,"="&amp;$BD423,INDIRECT(ADDRESS(3,BF$2,1,1)):INDIRECT(ADDRESS(1004,BF$2,1,1))),"")</f>
        <v/>
      </c>
      <c r="BG423" t="str">
        <f ca="1">IF($BT423&lt;&gt;"",SUMIF($BD$3:$BD$1004,"="&amp;$BD423,INDIRECT(ADDRESS(3,BG$2,1,1)):INDIRECT(ADDRESS(1004,BG$2,1,1))),"")</f>
        <v/>
      </c>
      <c r="BH423" t="str">
        <f ca="1">IF($BT423&lt;&gt;"",SUMIF($BD$3:$BD$1004,"="&amp;$BD423,INDIRECT(ADDRESS(3,BH$2,1,1)):INDIRECT(ADDRESS(1004,BH$2,1,1))),"")</f>
        <v/>
      </c>
      <c r="BI423" t="str">
        <f ca="1">IF($BT423&lt;&gt;"",SUMIF($BD$3:$BD$1004,"="&amp;$BD423,INDIRECT(ADDRESS(3,BI$2,1,1)):INDIRECT(ADDRESS(1004,BI$2,1,1))),"")</f>
        <v/>
      </c>
      <c r="BJ423" t="str">
        <f ca="1">IF($BT423&lt;&gt;"",SUMIF($BD$3:$BD$1004,"="&amp;$BD423,INDIRECT(ADDRESS(3,BJ$2,1,1)):INDIRECT(ADDRESS(1004,BJ$2,1,1))),"")</f>
        <v/>
      </c>
      <c r="BK423" t="str">
        <f ca="1">IF($BT423&lt;&gt;"",SUMIF($BD$3:$BD$1004,"="&amp;$BD423,INDIRECT(ADDRESS(3,BK$2,1,1)):INDIRECT(ADDRESS(1004,BK$2,1,1))),"")</f>
        <v/>
      </c>
      <c r="BL423" t="str">
        <f ca="1">IF($BT423&lt;&gt;"",SUMIF($BD$3:$BD$1004,"="&amp;$BD423,INDIRECT(ADDRESS(3,BL$2,1,1)):INDIRECT(ADDRESS(1004,BL$2,1,1))),"")</f>
        <v/>
      </c>
      <c r="BM423" t="str">
        <f ca="1">IF($BT423&lt;&gt;"",SUMIF($BD$3:$BD$1004,"="&amp;$BD423,INDIRECT(ADDRESS(3,BM$2,1,1)):INDIRECT(ADDRESS(1004,BM$2,1,1))),"")</f>
        <v/>
      </c>
      <c r="BN423" t="str">
        <f ca="1">IF($BT423&lt;&gt;"",SUMIF($BD$3:$BD$1004,"="&amp;$BD423,INDIRECT(ADDRESS(3,BN$2,1,1)):INDIRECT(ADDRESS(1004,BN$2,1,1))),"")</f>
        <v/>
      </c>
      <c r="BO423" t="str">
        <f ca="1">IF($BT423&lt;&gt;"",SUMIF($BD$3:$BD$1004,"="&amp;$BD423,INDIRECT(ADDRESS(3,BO$2,1,1)):INDIRECT(ADDRESS(1004,BO$2,1,1))),"")</f>
        <v/>
      </c>
      <c r="BP423" t="str">
        <f ca="1">IF($BT423&lt;&gt;"",SUMIF($BD$3:$BD$1004,"="&amp;$BD423,INDIRECT(ADDRESS(3,BP$2,1,1)):INDIRECT(ADDRESS(1004,BP$2,1,1))),"")</f>
        <v/>
      </c>
      <c r="BQ423" t="str">
        <f ca="1">IF($BT423&lt;&gt;"",SUMIF($BD$3:$BD$1004,"="&amp;$BD423,INDIRECT(ADDRESS(3,BQ$2,1,1)):INDIRECT(ADDRESS(1004,BQ$2,1,1))),"")</f>
        <v/>
      </c>
      <c r="BR423" t="str">
        <f ca="1">IF($BT423&lt;&gt;"",SUMIF($BD$3:$BD$1004,"="&amp;$BD423,INDIRECT(ADDRESS(3,BR$2,1,1)):INDIRECT(ADDRESS(1004,BR$2,1,1))),"")</f>
        <v/>
      </c>
      <c r="BS423" t="str">
        <f>IF($A423&lt;&gt;"",VLOOKUP(TRUNC(MID($A423,1,2),0),Plano_Contas!$H$3:$J$103,3,TRUE),"")</f>
        <v/>
      </c>
      <c r="BT423" t="str">
        <f t="shared" si="25"/>
        <v/>
      </c>
      <c r="BV423">
        <f>Empresas!C423</f>
        <v>0</v>
      </c>
    </row>
    <row r="424" spans="1:74" ht="13.5" hidden="1" thickBot="1" x14ac:dyDescent="0.25">
      <c r="A424" s="89"/>
      <c r="B424" s="52" t="str">
        <f>IF($A424&lt;&gt;"",VLOOKUP(""&amp;$A424,Plano_Contas!$A$3:$F$1003,6,0),"")</f>
        <v/>
      </c>
      <c r="C424" s="91"/>
      <c r="D424" s="111"/>
      <c r="E424" s="112">
        <v>0</v>
      </c>
      <c r="F424" s="87"/>
      <c r="G424" s="85"/>
      <c r="H424" s="111"/>
      <c r="I424" s="112">
        <v>0</v>
      </c>
      <c r="J424" s="87"/>
      <c r="K424" s="85"/>
      <c r="L424" s="111"/>
      <c r="M424" s="112">
        <v>0</v>
      </c>
      <c r="N424" s="87"/>
      <c r="O424" s="85"/>
      <c r="P424" s="111"/>
      <c r="Q424" s="112">
        <v>0</v>
      </c>
      <c r="R424" s="87"/>
      <c r="S424" s="85"/>
      <c r="T424" s="111"/>
      <c r="U424" s="112">
        <v>0</v>
      </c>
      <c r="V424" s="87"/>
      <c r="W424" s="85"/>
      <c r="X424" s="111"/>
      <c r="Y424" s="112">
        <v>0</v>
      </c>
      <c r="Z424" s="87"/>
      <c r="AA424" s="85"/>
      <c r="AB424" s="111"/>
      <c r="AC424" s="112">
        <v>0</v>
      </c>
      <c r="AD424" s="87"/>
      <c r="AE424" s="85"/>
      <c r="AF424" s="111"/>
      <c r="AG424" s="112">
        <v>0</v>
      </c>
      <c r="AH424" s="87"/>
      <c r="AI424" s="85"/>
      <c r="AJ424" s="111"/>
      <c r="AK424" s="112">
        <v>0</v>
      </c>
      <c r="AL424" s="87"/>
      <c r="AM424" s="85"/>
      <c r="AN424" s="111"/>
      <c r="AO424" s="112">
        <v>0</v>
      </c>
      <c r="AP424" s="87"/>
      <c r="AQ424" s="85"/>
      <c r="AR424" s="111"/>
      <c r="AS424" s="112">
        <v>0</v>
      </c>
      <c r="AT424" s="87"/>
      <c r="AU424" s="85"/>
      <c r="AV424" s="111"/>
      <c r="AW424" s="112">
        <v>0</v>
      </c>
      <c r="AX424" s="87"/>
      <c r="AY424" s="85"/>
      <c r="AZ424" s="267">
        <f t="shared" si="26"/>
        <v>0</v>
      </c>
      <c r="BA424" s="88">
        <f t="shared" si="23"/>
        <v>0</v>
      </c>
      <c r="BC424">
        <f>IF($A424&lt;&gt;"",COUNTIF($BD$3:$BD424,$BD424),0)</f>
        <v>0</v>
      </c>
      <c r="BD424" t="str">
        <f>IF($A424&lt;&gt;"",VLOOKUP(TRUNC(MID($A424,1,2),0),Plano_Contas!$H$3:$J$103,2,TRUE),"")</f>
        <v/>
      </c>
      <c r="BE424" s="201" t="str">
        <f t="shared" si="24"/>
        <v/>
      </c>
      <c r="BF424" t="str">
        <f ca="1">IF($BT424&lt;&gt;"",SUMIF($BD$3:$BD$1004,"="&amp;$BD424,INDIRECT(ADDRESS(3,BF$2,1,1)):INDIRECT(ADDRESS(1004,BF$2,1,1))),"")</f>
        <v/>
      </c>
      <c r="BG424" t="str">
        <f ca="1">IF($BT424&lt;&gt;"",SUMIF($BD$3:$BD$1004,"="&amp;$BD424,INDIRECT(ADDRESS(3,BG$2,1,1)):INDIRECT(ADDRESS(1004,BG$2,1,1))),"")</f>
        <v/>
      </c>
      <c r="BH424" t="str">
        <f ca="1">IF($BT424&lt;&gt;"",SUMIF($BD$3:$BD$1004,"="&amp;$BD424,INDIRECT(ADDRESS(3,BH$2,1,1)):INDIRECT(ADDRESS(1004,BH$2,1,1))),"")</f>
        <v/>
      </c>
      <c r="BI424" t="str">
        <f ca="1">IF($BT424&lt;&gt;"",SUMIF($BD$3:$BD$1004,"="&amp;$BD424,INDIRECT(ADDRESS(3,BI$2,1,1)):INDIRECT(ADDRESS(1004,BI$2,1,1))),"")</f>
        <v/>
      </c>
      <c r="BJ424" t="str">
        <f ca="1">IF($BT424&lt;&gt;"",SUMIF($BD$3:$BD$1004,"="&amp;$BD424,INDIRECT(ADDRESS(3,BJ$2,1,1)):INDIRECT(ADDRESS(1004,BJ$2,1,1))),"")</f>
        <v/>
      </c>
      <c r="BK424" t="str">
        <f ca="1">IF($BT424&lt;&gt;"",SUMIF($BD$3:$BD$1004,"="&amp;$BD424,INDIRECT(ADDRESS(3,BK$2,1,1)):INDIRECT(ADDRESS(1004,BK$2,1,1))),"")</f>
        <v/>
      </c>
      <c r="BL424" t="str">
        <f ca="1">IF($BT424&lt;&gt;"",SUMIF($BD$3:$BD$1004,"="&amp;$BD424,INDIRECT(ADDRESS(3,BL$2,1,1)):INDIRECT(ADDRESS(1004,BL$2,1,1))),"")</f>
        <v/>
      </c>
      <c r="BM424" t="str">
        <f ca="1">IF($BT424&lt;&gt;"",SUMIF($BD$3:$BD$1004,"="&amp;$BD424,INDIRECT(ADDRESS(3,BM$2,1,1)):INDIRECT(ADDRESS(1004,BM$2,1,1))),"")</f>
        <v/>
      </c>
      <c r="BN424" t="str">
        <f ca="1">IF($BT424&lt;&gt;"",SUMIF($BD$3:$BD$1004,"="&amp;$BD424,INDIRECT(ADDRESS(3,BN$2,1,1)):INDIRECT(ADDRESS(1004,BN$2,1,1))),"")</f>
        <v/>
      </c>
      <c r="BO424" t="str">
        <f ca="1">IF($BT424&lt;&gt;"",SUMIF($BD$3:$BD$1004,"="&amp;$BD424,INDIRECT(ADDRESS(3,BO$2,1,1)):INDIRECT(ADDRESS(1004,BO$2,1,1))),"")</f>
        <v/>
      </c>
      <c r="BP424" t="str">
        <f ca="1">IF($BT424&lt;&gt;"",SUMIF($BD$3:$BD$1004,"="&amp;$BD424,INDIRECT(ADDRESS(3,BP$2,1,1)):INDIRECT(ADDRESS(1004,BP$2,1,1))),"")</f>
        <v/>
      </c>
      <c r="BQ424" t="str">
        <f ca="1">IF($BT424&lt;&gt;"",SUMIF($BD$3:$BD$1004,"="&amp;$BD424,INDIRECT(ADDRESS(3,BQ$2,1,1)):INDIRECT(ADDRESS(1004,BQ$2,1,1))),"")</f>
        <v/>
      </c>
      <c r="BR424" t="str">
        <f ca="1">IF($BT424&lt;&gt;"",SUMIF($BD$3:$BD$1004,"="&amp;$BD424,INDIRECT(ADDRESS(3,BR$2,1,1)):INDIRECT(ADDRESS(1004,BR$2,1,1))),"")</f>
        <v/>
      </c>
      <c r="BS424" t="str">
        <f>IF($A424&lt;&gt;"",VLOOKUP(TRUNC(MID($A424,1,2),0),Plano_Contas!$H$3:$J$103,3,TRUE),"")</f>
        <v/>
      </c>
      <c r="BT424" t="str">
        <f t="shared" si="25"/>
        <v/>
      </c>
      <c r="BV424">
        <f>Empresas!C424</f>
        <v>0</v>
      </c>
    </row>
    <row r="425" spans="1:74" ht="13.5" hidden="1" thickBot="1" x14ac:dyDescent="0.25">
      <c r="A425" s="89"/>
      <c r="B425" s="52" t="str">
        <f>IF($A425&lt;&gt;"",VLOOKUP(""&amp;$A425,Plano_Contas!$A$3:$F$1003,6,0),"")</f>
        <v/>
      </c>
      <c r="C425" s="91"/>
      <c r="D425" s="111"/>
      <c r="E425" s="112">
        <v>0</v>
      </c>
      <c r="F425" s="87"/>
      <c r="G425" s="85"/>
      <c r="H425" s="111"/>
      <c r="I425" s="112">
        <v>0</v>
      </c>
      <c r="J425" s="87"/>
      <c r="K425" s="85"/>
      <c r="L425" s="111"/>
      <c r="M425" s="112">
        <v>0</v>
      </c>
      <c r="N425" s="87"/>
      <c r="O425" s="85"/>
      <c r="P425" s="111"/>
      <c r="Q425" s="112">
        <v>0</v>
      </c>
      <c r="R425" s="87"/>
      <c r="S425" s="85"/>
      <c r="T425" s="111"/>
      <c r="U425" s="112">
        <v>0</v>
      </c>
      <c r="V425" s="87"/>
      <c r="W425" s="85"/>
      <c r="X425" s="111"/>
      <c r="Y425" s="112">
        <v>0</v>
      </c>
      <c r="Z425" s="87"/>
      <c r="AA425" s="85"/>
      <c r="AB425" s="111"/>
      <c r="AC425" s="112">
        <v>0</v>
      </c>
      <c r="AD425" s="87"/>
      <c r="AE425" s="85"/>
      <c r="AF425" s="111"/>
      <c r="AG425" s="112">
        <v>0</v>
      </c>
      <c r="AH425" s="87"/>
      <c r="AI425" s="85"/>
      <c r="AJ425" s="111"/>
      <c r="AK425" s="112">
        <v>0</v>
      </c>
      <c r="AL425" s="87"/>
      <c r="AM425" s="85"/>
      <c r="AN425" s="111"/>
      <c r="AO425" s="112">
        <v>0</v>
      </c>
      <c r="AP425" s="87"/>
      <c r="AQ425" s="85"/>
      <c r="AR425" s="111"/>
      <c r="AS425" s="112">
        <v>0</v>
      </c>
      <c r="AT425" s="87"/>
      <c r="AU425" s="85"/>
      <c r="AV425" s="111"/>
      <c r="AW425" s="112">
        <v>0</v>
      </c>
      <c r="AX425" s="87"/>
      <c r="AY425" s="85"/>
      <c r="AZ425" s="267">
        <f t="shared" si="26"/>
        <v>0</v>
      </c>
      <c r="BA425" s="88">
        <f t="shared" si="23"/>
        <v>0</v>
      </c>
      <c r="BC425">
        <f>IF($A425&lt;&gt;"",COUNTIF($BD$3:$BD425,$BD425),0)</f>
        <v>0</v>
      </c>
      <c r="BD425" t="str">
        <f>IF($A425&lt;&gt;"",VLOOKUP(TRUNC(MID($A425,1,2),0),Plano_Contas!$H$3:$J$103,2,TRUE),"")</f>
        <v/>
      </c>
      <c r="BE425" s="201" t="str">
        <f t="shared" si="24"/>
        <v/>
      </c>
      <c r="BF425" t="str">
        <f ca="1">IF($BT425&lt;&gt;"",SUMIF($BD$3:$BD$1004,"="&amp;$BD425,INDIRECT(ADDRESS(3,BF$2,1,1)):INDIRECT(ADDRESS(1004,BF$2,1,1))),"")</f>
        <v/>
      </c>
      <c r="BG425" t="str">
        <f ca="1">IF($BT425&lt;&gt;"",SUMIF($BD$3:$BD$1004,"="&amp;$BD425,INDIRECT(ADDRESS(3,BG$2,1,1)):INDIRECT(ADDRESS(1004,BG$2,1,1))),"")</f>
        <v/>
      </c>
      <c r="BH425" t="str">
        <f ca="1">IF($BT425&lt;&gt;"",SUMIF($BD$3:$BD$1004,"="&amp;$BD425,INDIRECT(ADDRESS(3,BH$2,1,1)):INDIRECT(ADDRESS(1004,BH$2,1,1))),"")</f>
        <v/>
      </c>
      <c r="BI425" t="str">
        <f ca="1">IF($BT425&lt;&gt;"",SUMIF($BD$3:$BD$1004,"="&amp;$BD425,INDIRECT(ADDRESS(3,BI$2,1,1)):INDIRECT(ADDRESS(1004,BI$2,1,1))),"")</f>
        <v/>
      </c>
      <c r="BJ425" t="str">
        <f ca="1">IF($BT425&lt;&gt;"",SUMIF($BD$3:$BD$1004,"="&amp;$BD425,INDIRECT(ADDRESS(3,BJ$2,1,1)):INDIRECT(ADDRESS(1004,BJ$2,1,1))),"")</f>
        <v/>
      </c>
      <c r="BK425" t="str">
        <f ca="1">IF($BT425&lt;&gt;"",SUMIF($BD$3:$BD$1004,"="&amp;$BD425,INDIRECT(ADDRESS(3,BK$2,1,1)):INDIRECT(ADDRESS(1004,BK$2,1,1))),"")</f>
        <v/>
      </c>
      <c r="BL425" t="str">
        <f ca="1">IF($BT425&lt;&gt;"",SUMIF($BD$3:$BD$1004,"="&amp;$BD425,INDIRECT(ADDRESS(3,BL$2,1,1)):INDIRECT(ADDRESS(1004,BL$2,1,1))),"")</f>
        <v/>
      </c>
      <c r="BM425" t="str">
        <f ca="1">IF($BT425&lt;&gt;"",SUMIF($BD$3:$BD$1004,"="&amp;$BD425,INDIRECT(ADDRESS(3,BM$2,1,1)):INDIRECT(ADDRESS(1004,BM$2,1,1))),"")</f>
        <v/>
      </c>
      <c r="BN425" t="str">
        <f ca="1">IF($BT425&lt;&gt;"",SUMIF($BD$3:$BD$1004,"="&amp;$BD425,INDIRECT(ADDRESS(3,BN$2,1,1)):INDIRECT(ADDRESS(1004,BN$2,1,1))),"")</f>
        <v/>
      </c>
      <c r="BO425" t="str">
        <f ca="1">IF($BT425&lt;&gt;"",SUMIF($BD$3:$BD$1004,"="&amp;$BD425,INDIRECT(ADDRESS(3,BO$2,1,1)):INDIRECT(ADDRESS(1004,BO$2,1,1))),"")</f>
        <v/>
      </c>
      <c r="BP425" t="str">
        <f ca="1">IF($BT425&lt;&gt;"",SUMIF($BD$3:$BD$1004,"="&amp;$BD425,INDIRECT(ADDRESS(3,BP$2,1,1)):INDIRECT(ADDRESS(1004,BP$2,1,1))),"")</f>
        <v/>
      </c>
      <c r="BQ425" t="str">
        <f ca="1">IF($BT425&lt;&gt;"",SUMIF($BD$3:$BD$1004,"="&amp;$BD425,INDIRECT(ADDRESS(3,BQ$2,1,1)):INDIRECT(ADDRESS(1004,BQ$2,1,1))),"")</f>
        <v/>
      </c>
      <c r="BR425" t="str">
        <f ca="1">IF($BT425&lt;&gt;"",SUMIF($BD$3:$BD$1004,"="&amp;$BD425,INDIRECT(ADDRESS(3,BR$2,1,1)):INDIRECT(ADDRESS(1004,BR$2,1,1))),"")</f>
        <v/>
      </c>
      <c r="BS425" t="str">
        <f>IF($A425&lt;&gt;"",VLOOKUP(TRUNC(MID($A425,1,2),0),Plano_Contas!$H$3:$J$103,3,TRUE),"")</f>
        <v/>
      </c>
      <c r="BT425" t="str">
        <f t="shared" si="25"/>
        <v/>
      </c>
      <c r="BV425">
        <f>Empresas!C425</f>
        <v>0</v>
      </c>
    </row>
    <row r="426" spans="1:74" ht="13.5" hidden="1" thickBot="1" x14ac:dyDescent="0.25">
      <c r="A426" s="89"/>
      <c r="B426" s="52" t="str">
        <f>IF($A426&lt;&gt;"",VLOOKUP(""&amp;$A426,Plano_Contas!$A$3:$F$1003,6,0),"")</f>
        <v/>
      </c>
      <c r="C426" s="91"/>
      <c r="D426" s="111"/>
      <c r="E426" s="112">
        <v>0</v>
      </c>
      <c r="F426" s="87"/>
      <c r="G426" s="85"/>
      <c r="H426" s="111"/>
      <c r="I426" s="112">
        <v>0</v>
      </c>
      <c r="J426" s="87"/>
      <c r="K426" s="85"/>
      <c r="L426" s="111"/>
      <c r="M426" s="112">
        <v>0</v>
      </c>
      <c r="N426" s="87"/>
      <c r="O426" s="85"/>
      <c r="P426" s="111"/>
      <c r="Q426" s="112">
        <v>0</v>
      </c>
      <c r="R426" s="87"/>
      <c r="S426" s="85"/>
      <c r="T426" s="111"/>
      <c r="U426" s="112">
        <v>0</v>
      </c>
      <c r="V426" s="87"/>
      <c r="W426" s="85"/>
      <c r="X426" s="111"/>
      <c r="Y426" s="112">
        <v>0</v>
      </c>
      <c r="Z426" s="87"/>
      <c r="AA426" s="85"/>
      <c r="AB426" s="111"/>
      <c r="AC426" s="112">
        <v>0</v>
      </c>
      <c r="AD426" s="87"/>
      <c r="AE426" s="85"/>
      <c r="AF426" s="111"/>
      <c r="AG426" s="112">
        <v>0</v>
      </c>
      <c r="AH426" s="87"/>
      <c r="AI426" s="85"/>
      <c r="AJ426" s="111"/>
      <c r="AK426" s="112">
        <v>0</v>
      </c>
      <c r="AL426" s="87"/>
      <c r="AM426" s="85"/>
      <c r="AN426" s="111"/>
      <c r="AO426" s="112">
        <v>0</v>
      </c>
      <c r="AP426" s="87"/>
      <c r="AQ426" s="85"/>
      <c r="AR426" s="111"/>
      <c r="AS426" s="112">
        <v>0</v>
      </c>
      <c r="AT426" s="87"/>
      <c r="AU426" s="85"/>
      <c r="AV426" s="111"/>
      <c r="AW426" s="112">
        <v>0</v>
      </c>
      <c r="AX426" s="87"/>
      <c r="AY426" s="85"/>
      <c r="AZ426" s="267">
        <f t="shared" si="26"/>
        <v>0</v>
      </c>
      <c r="BA426" s="88">
        <f t="shared" si="23"/>
        <v>0</v>
      </c>
      <c r="BC426">
        <f>IF($A426&lt;&gt;"",COUNTIF($BD$3:$BD426,$BD426),0)</f>
        <v>0</v>
      </c>
      <c r="BD426" t="str">
        <f>IF($A426&lt;&gt;"",VLOOKUP(TRUNC(MID($A426,1,2),0),Plano_Contas!$H$3:$J$103,2,TRUE),"")</f>
        <v/>
      </c>
      <c r="BE426" s="201" t="str">
        <f t="shared" si="24"/>
        <v/>
      </c>
      <c r="BF426" t="str">
        <f ca="1">IF($BT426&lt;&gt;"",SUMIF($BD$3:$BD$1004,"="&amp;$BD426,INDIRECT(ADDRESS(3,BF$2,1,1)):INDIRECT(ADDRESS(1004,BF$2,1,1))),"")</f>
        <v/>
      </c>
      <c r="BG426" t="str">
        <f ca="1">IF($BT426&lt;&gt;"",SUMIF($BD$3:$BD$1004,"="&amp;$BD426,INDIRECT(ADDRESS(3,BG$2,1,1)):INDIRECT(ADDRESS(1004,BG$2,1,1))),"")</f>
        <v/>
      </c>
      <c r="BH426" t="str">
        <f ca="1">IF($BT426&lt;&gt;"",SUMIF($BD$3:$BD$1004,"="&amp;$BD426,INDIRECT(ADDRESS(3,BH$2,1,1)):INDIRECT(ADDRESS(1004,BH$2,1,1))),"")</f>
        <v/>
      </c>
      <c r="BI426" t="str">
        <f ca="1">IF($BT426&lt;&gt;"",SUMIF($BD$3:$BD$1004,"="&amp;$BD426,INDIRECT(ADDRESS(3,BI$2,1,1)):INDIRECT(ADDRESS(1004,BI$2,1,1))),"")</f>
        <v/>
      </c>
      <c r="BJ426" t="str">
        <f ca="1">IF($BT426&lt;&gt;"",SUMIF($BD$3:$BD$1004,"="&amp;$BD426,INDIRECT(ADDRESS(3,BJ$2,1,1)):INDIRECT(ADDRESS(1004,BJ$2,1,1))),"")</f>
        <v/>
      </c>
      <c r="BK426" t="str">
        <f ca="1">IF($BT426&lt;&gt;"",SUMIF($BD$3:$BD$1004,"="&amp;$BD426,INDIRECT(ADDRESS(3,BK$2,1,1)):INDIRECT(ADDRESS(1004,BK$2,1,1))),"")</f>
        <v/>
      </c>
      <c r="BL426" t="str">
        <f ca="1">IF($BT426&lt;&gt;"",SUMIF($BD$3:$BD$1004,"="&amp;$BD426,INDIRECT(ADDRESS(3,BL$2,1,1)):INDIRECT(ADDRESS(1004,BL$2,1,1))),"")</f>
        <v/>
      </c>
      <c r="BM426" t="str">
        <f ca="1">IF($BT426&lt;&gt;"",SUMIF($BD$3:$BD$1004,"="&amp;$BD426,INDIRECT(ADDRESS(3,BM$2,1,1)):INDIRECT(ADDRESS(1004,BM$2,1,1))),"")</f>
        <v/>
      </c>
      <c r="BN426" t="str">
        <f ca="1">IF($BT426&lt;&gt;"",SUMIF($BD$3:$BD$1004,"="&amp;$BD426,INDIRECT(ADDRESS(3,BN$2,1,1)):INDIRECT(ADDRESS(1004,BN$2,1,1))),"")</f>
        <v/>
      </c>
      <c r="BO426" t="str">
        <f ca="1">IF($BT426&lt;&gt;"",SUMIF($BD$3:$BD$1004,"="&amp;$BD426,INDIRECT(ADDRESS(3,BO$2,1,1)):INDIRECT(ADDRESS(1004,BO$2,1,1))),"")</f>
        <v/>
      </c>
      <c r="BP426" t="str">
        <f ca="1">IF($BT426&lt;&gt;"",SUMIF($BD$3:$BD$1004,"="&amp;$BD426,INDIRECT(ADDRESS(3,BP$2,1,1)):INDIRECT(ADDRESS(1004,BP$2,1,1))),"")</f>
        <v/>
      </c>
      <c r="BQ426" t="str">
        <f ca="1">IF($BT426&lt;&gt;"",SUMIF($BD$3:$BD$1004,"="&amp;$BD426,INDIRECT(ADDRESS(3,BQ$2,1,1)):INDIRECT(ADDRESS(1004,BQ$2,1,1))),"")</f>
        <v/>
      </c>
      <c r="BR426" t="str">
        <f ca="1">IF($BT426&lt;&gt;"",SUMIF($BD$3:$BD$1004,"="&amp;$BD426,INDIRECT(ADDRESS(3,BR$2,1,1)):INDIRECT(ADDRESS(1004,BR$2,1,1))),"")</f>
        <v/>
      </c>
      <c r="BS426" t="str">
        <f>IF($A426&lt;&gt;"",VLOOKUP(TRUNC(MID($A426,1,2),0),Plano_Contas!$H$3:$J$103,3,TRUE),"")</f>
        <v/>
      </c>
      <c r="BT426" t="str">
        <f t="shared" si="25"/>
        <v/>
      </c>
      <c r="BV426">
        <f>Empresas!C426</f>
        <v>0</v>
      </c>
    </row>
    <row r="427" spans="1:74" ht="13.5" hidden="1" thickBot="1" x14ac:dyDescent="0.25">
      <c r="A427" s="89"/>
      <c r="B427" s="52" t="str">
        <f>IF($A427&lt;&gt;"",VLOOKUP(""&amp;$A427,Plano_Contas!$A$3:$F$1003,6,0),"")</f>
        <v/>
      </c>
      <c r="C427" s="91"/>
      <c r="D427" s="111"/>
      <c r="E427" s="112">
        <v>0</v>
      </c>
      <c r="F427" s="87"/>
      <c r="G427" s="85"/>
      <c r="H427" s="111"/>
      <c r="I427" s="112">
        <v>0</v>
      </c>
      <c r="J427" s="87"/>
      <c r="K427" s="85"/>
      <c r="L427" s="111"/>
      <c r="M427" s="112">
        <v>0</v>
      </c>
      <c r="N427" s="87"/>
      <c r="O427" s="85"/>
      <c r="P427" s="111"/>
      <c r="Q427" s="112">
        <v>0</v>
      </c>
      <c r="R427" s="87"/>
      <c r="S427" s="85"/>
      <c r="T427" s="111"/>
      <c r="U427" s="112">
        <v>0</v>
      </c>
      <c r="V427" s="87"/>
      <c r="W427" s="85"/>
      <c r="X427" s="111"/>
      <c r="Y427" s="112">
        <v>0</v>
      </c>
      <c r="Z427" s="87"/>
      <c r="AA427" s="85"/>
      <c r="AB427" s="111"/>
      <c r="AC427" s="112">
        <v>0</v>
      </c>
      <c r="AD427" s="87"/>
      <c r="AE427" s="85"/>
      <c r="AF427" s="111"/>
      <c r="AG427" s="112">
        <v>0</v>
      </c>
      <c r="AH427" s="87"/>
      <c r="AI427" s="85"/>
      <c r="AJ427" s="111"/>
      <c r="AK427" s="112">
        <v>0</v>
      </c>
      <c r="AL427" s="87"/>
      <c r="AM427" s="85"/>
      <c r="AN427" s="111"/>
      <c r="AO427" s="112">
        <v>0</v>
      </c>
      <c r="AP427" s="87"/>
      <c r="AQ427" s="85"/>
      <c r="AR427" s="111"/>
      <c r="AS427" s="112">
        <v>0</v>
      </c>
      <c r="AT427" s="87"/>
      <c r="AU427" s="85"/>
      <c r="AV427" s="111"/>
      <c r="AW427" s="112">
        <v>0</v>
      </c>
      <c r="AX427" s="87"/>
      <c r="AY427" s="85"/>
      <c r="AZ427" s="267">
        <f t="shared" si="26"/>
        <v>0</v>
      </c>
      <c r="BA427" s="88">
        <f t="shared" si="23"/>
        <v>0</v>
      </c>
      <c r="BC427">
        <f>IF($A427&lt;&gt;"",COUNTIF($BD$3:$BD427,$BD427),0)</f>
        <v>0</v>
      </c>
      <c r="BD427" t="str">
        <f>IF($A427&lt;&gt;"",VLOOKUP(TRUNC(MID($A427,1,2),0),Plano_Contas!$H$3:$J$103,2,TRUE),"")</f>
        <v/>
      </c>
      <c r="BE427" s="201" t="str">
        <f t="shared" si="24"/>
        <v/>
      </c>
      <c r="BF427" t="str">
        <f ca="1">IF($BT427&lt;&gt;"",SUMIF($BD$3:$BD$1004,"="&amp;$BD427,INDIRECT(ADDRESS(3,BF$2,1,1)):INDIRECT(ADDRESS(1004,BF$2,1,1))),"")</f>
        <v/>
      </c>
      <c r="BG427" t="str">
        <f ca="1">IF($BT427&lt;&gt;"",SUMIF($BD$3:$BD$1004,"="&amp;$BD427,INDIRECT(ADDRESS(3,BG$2,1,1)):INDIRECT(ADDRESS(1004,BG$2,1,1))),"")</f>
        <v/>
      </c>
      <c r="BH427" t="str">
        <f ca="1">IF($BT427&lt;&gt;"",SUMIF($BD$3:$BD$1004,"="&amp;$BD427,INDIRECT(ADDRESS(3,BH$2,1,1)):INDIRECT(ADDRESS(1004,BH$2,1,1))),"")</f>
        <v/>
      </c>
      <c r="BI427" t="str">
        <f ca="1">IF($BT427&lt;&gt;"",SUMIF($BD$3:$BD$1004,"="&amp;$BD427,INDIRECT(ADDRESS(3,BI$2,1,1)):INDIRECT(ADDRESS(1004,BI$2,1,1))),"")</f>
        <v/>
      </c>
      <c r="BJ427" t="str">
        <f ca="1">IF($BT427&lt;&gt;"",SUMIF($BD$3:$BD$1004,"="&amp;$BD427,INDIRECT(ADDRESS(3,BJ$2,1,1)):INDIRECT(ADDRESS(1004,BJ$2,1,1))),"")</f>
        <v/>
      </c>
      <c r="BK427" t="str">
        <f ca="1">IF($BT427&lt;&gt;"",SUMIF($BD$3:$BD$1004,"="&amp;$BD427,INDIRECT(ADDRESS(3,BK$2,1,1)):INDIRECT(ADDRESS(1004,BK$2,1,1))),"")</f>
        <v/>
      </c>
      <c r="BL427" t="str">
        <f ca="1">IF($BT427&lt;&gt;"",SUMIF($BD$3:$BD$1004,"="&amp;$BD427,INDIRECT(ADDRESS(3,BL$2,1,1)):INDIRECT(ADDRESS(1004,BL$2,1,1))),"")</f>
        <v/>
      </c>
      <c r="BM427" t="str">
        <f ca="1">IF($BT427&lt;&gt;"",SUMIF($BD$3:$BD$1004,"="&amp;$BD427,INDIRECT(ADDRESS(3,BM$2,1,1)):INDIRECT(ADDRESS(1004,BM$2,1,1))),"")</f>
        <v/>
      </c>
      <c r="BN427" t="str">
        <f ca="1">IF($BT427&lt;&gt;"",SUMIF($BD$3:$BD$1004,"="&amp;$BD427,INDIRECT(ADDRESS(3,BN$2,1,1)):INDIRECT(ADDRESS(1004,BN$2,1,1))),"")</f>
        <v/>
      </c>
      <c r="BO427" t="str">
        <f ca="1">IF($BT427&lt;&gt;"",SUMIF($BD$3:$BD$1004,"="&amp;$BD427,INDIRECT(ADDRESS(3,BO$2,1,1)):INDIRECT(ADDRESS(1004,BO$2,1,1))),"")</f>
        <v/>
      </c>
      <c r="BP427" t="str">
        <f ca="1">IF($BT427&lt;&gt;"",SUMIF($BD$3:$BD$1004,"="&amp;$BD427,INDIRECT(ADDRESS(3,BP$2,1,1)):INDIRECT(ADDRESS(1004,BP$2,1,1))),"")</f>
        <v/>
      </c>
      <c r="BQ427" t="str">
        <f ca="1">IF($BT427&lt;&gt;"",SUMIF($BD$3:$BD$1004,"="&amp;$BD427,INDIRECT(ADDRESS(3,BQ$2,1,1)):INDIRECT(ADDRESS(1004,BQ$2,1,1))),"")</f>
        <v/>
      </c>
      <c r="BR427" t="str">
        <f ca="1">IF($BT427&lt;&gt;"",SUMIF($BD$3:$BD$1004,"="&amp;$BD427,INDIRECT(ADDRESS(3,BR$2,1,1)):INDIRECT(ADDRESS(1004,BR$2,1,1))),"")</f>
        <v/>
      </c>
      <c r="BS427" t="str">
        <f>IF($A427&lt;&gt;"",VLOOKUP(TRUNC(MID($A427,1,2),0),Plano_Contas!$H$3:$J$103,3,TRUE),"")</f>
        <v/>
      </c>
      <c r="BT427" t="str">
        <f t="shared" si="25"/>
        <v/>
      </c>
      <c r="BV427">
        <f>Empresas!C427</f>
        <v>0</v>
      </c>
    </row>
    <row r="428" spans="1:74" ht="13.5" hidden="1" thickBot="1" x14ac:dyDescent="0.25">
      <c r="A428" s="89"/>
      <c r="B428" s="52" t="str">
        <f>IF($A428&lt;&gt;"",VLOOKUP(""&amp;$A428,Plano_Contas!$A$3:$F$1003,6,0),"")</f>
        <v/>
      </c>
      <c r="C428" s="91"/>
      <c r="D428" s="111"/>
      <c r="E428" s="112">
        <v>0</v>
      </c>
      <c r="F428" s="87"/>
      <c r="G428" s="85"/>
      <c r="H428" s="111"/>
      <c r="I428" s="112">
        <v>0</v>
      </c>
      <c r="J428" s="87"/>
      <c r="K428" s="85"/>
      <c r="L428" s="111"/>
      <c r="M428" s="112">
        <v>0</v>
      </c>
      <c r="N428" s="87"/>
      <c r="O428" s="85"/>
      <c r="P428" s="111"/>
      <c r="Q428" s="112">
        <v>0</v>
      </c>
      <c r="R428" s="87"/>
      <c r="S428" s="85"/>
      <c r="T428" s="111"/>
      <c r="U428" s="112">
        <v>0</v>
      </c>
      <c r="V428" s="87"/>
      <c r="W428" s="85"/>
      <c r="X428" s="111"/>
      <c r="Y428" s="112">
        <v>0</v>
      </c>
      <c r="Z428" s="87"/>
      <c r="AA428" s="85"/>
      <c r="AB428" s="111"/>
      <c r="AC428" s="112">
        <v>0</v>
      </c>
      <c r="AD428" s="87"/>
      <c r="AE428" s="85"/>
      <c r="AF428" s="111"/>
      <c r="AG428" s="112">
        <v>0</v>
      </c>
      <c r="AH428" s="87"/>
      <c r="AI428" s="85"/>
      <c r="AJ428" s="111"/>
      <c r="AK428" s="112">
        <v>0</v>
      </c>
      <c r="AL428" s="87"/>
      <c r="AM428" s="85"/>
      <c r="AN428" s="111"/>
      <c r="AO428" s="112">
        <v>0</v>
      </c>
      <c r="AP428" s="87"/>
      <c r="AQ428" s="85"/>
      <c r="AR428" s="111"/>
      <c r="AS428" s="112">
        <v>0</v>
      </c>
      <c r="AT428" s="87"/>
      <c r="AU428" s="85"/>
      <c r="AV428" s="111"/>
      <c r="AW428" s="112">
        <v>0</v>
      </c>
      <c r="AX428" s="87"/>
      <c r="AY428" s="85"/>
      <c r="AZ428" s="267">
        <f t="shared" si="26"/>
        <v>0</v>
      </c>
      <c r="BA428" s="88">
        <f t="shared" si="23"/>
        <v>0</v>
      </c>
      <c r="BC428">
        <f>IF($A428&lt;&gt;"",COUNTIF($BD$3:$BD428,$BD428),0)</f>
        <v>0</v>
      </c>
      <c r="BD428" t="str">
        <f>IF($A428&lt;&gt;"",VLOOKUP(TRUNC(MID($A428,1,2),0),Plano_Contas!$H$3:$J$103,2,TRUE),"")</f>
        <v/>
      </c>
      <c r="BE428" s="201" t="str">
        <f t="shared" si="24"/>
        <v/>
      </c>
      <c r="BF428" t="str">
        <f ca="1">IF($BT428&lt;&gt;"",SUMIF($BD$3:$BD$1004,"="&amp;$BD428,INDIRECT(ADDRESS(3,BF$2,1,1)):INDIRECT(ADDRESS(1004,BF$2,1,1))),"")</f>
        <v/>
      </c>
      <c r="BG428" t="str">
        <f ca="1">IF($BT428&lt;&gt;"",SUMIF($BD$3:$BD$1004,"="&amp;$BD428,INDIRECT(ADDRESS(3,BG$2,1,1)):INDIRECT(ADDRESS(1004,BG$2,1,1))),"")</f>
        <v/>
      </c>
      <c r="BH428" t="str">
        <f ca="1">IF($BT428&lt;&gt;"",SUMIF($BD$3:$BD$1004,"="&amp;$BD428,INDIRECT(ADDRESS(3,BH$2,1,1)):INDIRECT(ADDRESS(1004,BH$2,1,1))),"")</f>
        <v/>
      </c>
      <c r="BI428" t="str">
        <f ca="1">IF($BT428&lt;&gt;"",SUMIF($BD$3:$BD$1004,"="&amp;$BD428,INDIRECT(ADDRESS(3,BI$2,1,1)):INDIRECT(ADDRESS(1004,BI$2,1,1))),"")</f>
        <v/>
      </c>
      <c r="BJ428" t="str">
        <f ca="1">IF($BT428&lt;&gt;"",SUMIF($BD$3:$BD$1004,"="&amp;$BD428,INDIRECT(ADDRESS(3,BJ$2,1,1)):INDIRECT(ADDRESS(1004,BJ$2,1,1))),"")</f>
        <v/>
      </c>
      <c r="BK428" t="str">
        <f ca="1">IF($BT428&lt;&gt;"",SUMIF($BD$3:$BD$1004,"="&amp;$BD428,INDIRECT(ADDRESS(3,BK$2,1,1)):INDIRECT(ADDRESS(1004,BK$2,1,1))),"")</f>
        <v/>
      </c>
      <c r="BL428" t="str">
        <f ca="1">IF($BT428&lt;&gt;"",SUMIF($BD$3:$BD$1004,"="&amp;$BD428,INDIRECT(ADDRESS(3,BL$2,1,1)):INDIRECT(ADDRESS(1004,BL$2,1,1))),"")</f>
        <v/>
      </c>
      <c r="BM428" t="str">
        <f ca="1">IF($BT428&lt;&gt;"",SUMIF($BD$3:$BD$1004,"="&amp;$BD428,INDIRECT(ADDRESS(3,BM$2,1,1)):INDIRECT(ADDRESS(1004,BM$2,1,1))),"")</f>
        <v/>
      </c>
      <c r="BN428" t="str">
        <f ca="1">IF($BT428&lt;&gt;"",SUMIF($BD$3:$BD$1004,"="&amp;$BD428,INDIRECT(ADDRESS(3,BN$2,1,1)):INDIRECT(ADDRESS(1004,BN$2,1,1))),"")</f>
        <v/>
      </c>
      <c r="BO428" t="str">
        <f ca="1">IF($BT428&lt;&gt;"",SUMIF($BD$3:$BD$1004,"="&amp;$BD428,INDIRECT(ADDRESS(3,BO$2,1,1)):INDIRECT(ADDRESS(1004,BO$2,1,1))),"")</f>
        <v/>
      </c>
      <c r="BP428" t="str">
        <f ca="1">IF($BT428&lt;&gt;"",SUMIF($BD$3:$BD$1004,"="&amp;$BD428,INDIRECT(ADDRESS(3,BP$2,1,1)):INDIRECT(ADDRESS(1004,BP$2,1,1))),"")</f>
        <v/>
      </c>
      <c r="BQ428" t="str">
        <f ca="1">IF($BT428&lt;&gt;"",SUMIF($BD$3:$BD$1004,"="&amp;$BD428,INDIRECT(ADDRESS(3,BQ$2,1,1)):INDIRECT(ADDRESS(1004,BQ$2,1,1))),"")</f>
        <v/>
      </c>
      <c r="BR428" t="str">
        <f ca="1">IF($BT428&lt;&gt;"",SUMIF($BD$3:$BD$1004,"="&amp;$BD428,INDIRECT(ADDRESS(3,BR$2,1,1)):INDIRECT(ADDRESS(1004,BR$2,1,1))),"")</f>
        <v/>
      </c>
      <c r="BS428" t="str">
        <f>IF($A428&lt;&gt;"",VLOOKUP(TRUNC(MID($A428,1,2),0),Plano_Contas!$H$3:$J$103,3,TRUE),"")</f>
        <v/>
      </c>
      <c r="BT428" t="str">
        <f t="shared" si="25"/>
        <v/>
      </c>
      <c r="BV428">
        <f>Empresas!C428</f>
        <v>0</v>
      </c>
    </row>
    <row r="429" spans="1:74" ht="13.5" hidden="1" thickBot="1" x14ac:dyDescent="0.25">
      <c r="A429" s="89"/>
      <c r="B429" s="52" t="str">
        <f>IF($A429&lt;&gt;"",VLOOKUP(""&amp;$A429,Plano_Contas!$A$3:$F$1003,6,0),"")</f>
        <v/>
      </c>
      <c r="C429" s="91"/>
      <c r="D429" s="111"/>
      <c r="E429" s="112">
        <v>0</v>
      </c>
      <c r="F429" s="87"/>
      <c r="G429" s="85"/>
      <c r="H429" s="111"/>
      <c r="I429" s="112">
        <v>0</v>
      </c>
      <c r="J429" s="87"/>
      <c r="K429" s="85"/>
      <c r="L429" s="111"/>
      <c r="M429" s="112">
        <v>0</v>
      </c>
      <c r="N429" s="87"/>
      <c r="O429" s="85"/>
      <c r="P429" s="111"/>
      <c r="Q429" s="112">
        <v>0</v>
      </c>
      <c r="R429" s="87"/>
      <c r="S429" s="85"/>
      <c r="T429" s="111"/>
      <c r="U429" s="112">
        <v>0</v>
      </c>
      <c r="V429" s="87"/>
      <c r="W429" s="85"/>
      <c r="X429" s="111"/>
      <c r="Y429" s="112">
        <v>0</v>
      </c>
      <c r="Z429" s="87"/>
      <c r="AA429" s="85"/>
      <c r="AB429" s="111"/>
      <c r="AC429" s="112">
        <v>0</v>
      </c>
      <c r="AD429" s="87"/>
      <c r="AE429" s="85"/>
      <c r="AF429" s="111"/>
      <c r="AG429" s="112">
        <v>0</v>
      </c>
      <c r="AH429" s="87"/>
      <c r="AI429" s="85"/>
      <c r="AJ429" s="111"/>
      <c r="AK429" s="112">
        <v>0</v>
      </c>
      <c r="AL429" s="87"/>
      <c r="AM429" s="85"/>
      <c r="AN429" s="111"/>
      <c r="AO429" s="112">
        <v>0</v>
      </c>
      <c r="AP429" s="87"/>
      <c r="AQ429" s="85"/>
      <c r="AR429" s="111"/>
      <c r="AS429" s="112">
        <v>0</v>
      </c>
      <c r="AT429" s="87"/>
      <c r="AU429" s="85"/>
      <c r="AV429" s="111"/>
      <c r="AW429" s="112">
        <v>0</v>
      </c>
      <c r="AX429" s="87"/>
      <c r="AY429" s="85"/>
      <c r="AZ429" s="267">
        <f t="shared" si="26"/>
        <v>0</v>
      </c>
      <c r="BA429" s="88">
        <f t="shared" si="23"/>
        <v>0</v>
      </c>
      <c r="BC429">
        <f>IF($A429&lt;&gt;"",COUNTIF($BD$3:$BD429,$BD429),0)</f>
        <v>0</v>
      </c>
      <c r="BD429" t="str">
        <f>IF($A429&lt;&gt;"",VLOOKUP(TRUNC(MID($A429,1,2),0),Plano_Contas!$H$3:$J$103,2,TRUE),"")</f>
        <v/>
      </c>
      <c r="BE429" s="201" t="str">
        <f t="shared" si="24"/>
        <v/>
      </c>
      <c r="BF429" t="str">
        <f ca="1">IF($BT429&lt;&gt;"",SUMIF($BD$3:$BD$1004,"="&amp;$BD429,INDIRECT(ADDRESS(3,BF$2,1,1)):INDIRECT(ADDRESS(1004,BF$2,1,1))),"")</f>
        <v/>
      </c>
      <c r="BG429" t="str">
        <f ca="1">IF($BT429&lt;&gt;"",SUMIF($BD$3:$BD$1004,"="&amp;$BD429,INDIRECT(ADDRESS(3,BG$2,1,1)):INDIRECT(ADDRESS(1004,BG$2,1,1))),"")</f>
        <v/>
      </c>
      <c r="BH429" t="str">
        <f ca="1">IF($BT429&lt;&gt;"",SUMIF($BD$3:$BD$1004,"="&amp;$BD429,INDIRECT(ADDRESS(3,BH$2,1,1)):INDIRECT(ADDRESS(1004,BH$2,1,1))),"")</f>
        <v/>
      </c>
      <c r="BI429" t="str">
        <f ca="1">IF($BT429&lt;&gt;"",SUMIF($BD$3:$BD$1004,"="&amp;$BD429,INDIRECT(ADDRESS(3,BI$2,1,1)):INDIRECT(ADDRESS(1004,BI$2,1,1))),"")</f>
        <v/>
      </c>
      <c r="BJ429" t="str">
        <f ca="1">IF($BT429&lt;&gt;"",SUMIF($BD$3:$BD$1004,"="&amp;$BD429,INDIRECT(ADDRESS(3,BJ$2,1,1)):INDIRECT(ADDRESS(1004,BJ$2,1,1))),"")</f>
        <v/>
      </c>
      <c r="BK429" t="str">
        <f ca="1">IF($BT429&lt;&gt;"",SUMIF($BD$3:$BD$1004,"="&amp;$BD429,INDIRECT(ADDRESS(3,BK$2,1,1)):INDIRECT(ADDRESS(1004,BK$2,1,1))),"")</f>
        <v/>
      </c>
      <c r="BL429" t="str">
        <f ca="1">IF($BT429&lt;&gt;"",SUMIF($BD$3:$BD$1004,"="&amp;$BD429,INDIRECT(ADDRESS(3,BL$2,1,1)):INDIRECT(ADDRESS(1004,BL$2,1,1))),"")</f>
        <v/>
      </c>
      <c r="BM429" t="str">
        <f ca="1">IF($BT429&lt;&gt;"",SUMIF($BD$3:$BD$1004,"="&amp;$BD429,INDIRECT(ADDRESS(3,BM$2,1,1)):INDIRECT(ADDRESS(1004,BM$2,1,1))),"")</f>
        <v/>
      </c>
      <c r="BN429" t="str">
        <f ca="1">IF($BT429&lt;&gt;"",SUMIF($BD$3:$BD$1004,"="&amp;$BD429,INDIRECT(ADDRESS(3,BN$2,1,1)):INDIRECT(ADDRESS(1004,BN$2,1,1))),"")</f>
        <v/>
      </c>
      <c r="BO429" t="str">
        <f ca="1">IF($BT429&lt;&gt;"",SUMIF($BD$3:$BD$1004,"="&amp;$BD429,INDIRECT(ADDRESS(3,BO$2,1,1)):INDIRECT(ADDRESS(1004,BO$2,1,1))),"")</f>
        <v/>
      </c>
      <c r="BP429" t="str">
        <f ca="1">IF($BT429&lt;&gt;"",SUMIF($BD$3:$BD$1004,"="&amp;$BD429,INDIRECT(ADDRESS(3,BP$2,1,1)):INDIRECT(ADDRESS(1004,BP$2,1,1))),"")</f>
        <v/>
      </c>
      <c r="BQ429" t="str">
        <f ca="1">IF($BT429&lt;&gt;"",SUMIF($BD$3:$BD$1004,"="&amp;$BD429,INDIRECT(ADDRESS(3,BQ$2,1,1)):INDIRECT(ADDRESS(1004,BQ$2,1,1))),"")</f>
        <v/>
      </c>
      <c r="BR429" t="str">
        <f ca="1">IF($BT429&lt;&gt;"",SUMIF($BD$3:$BD$1004,"="&amp;$BD429,INDIRECT(ADDRESS(3,BR$2,1,1)):INDIRECT(ADDRESS(1004,BR$2,1,1))),"")</f>
        <v/>
      </c>
      <c r="BS429" t="str">
        <f>IF($A429&lt;&gt;"",VLOOKUP(TRUNC(MID($A429,1,2),0),Plano_Contas!$H$3:$J$103,3,TRUE),"")</f>
        <v/>
      </c>
      <c r="BT429" t="str">
        <f t="shared" si="25"/>
        <v/>
      </c>
      <c r="BV429">
        <f>Empresas!C429</f>
        <v>0</v>
      </c>
    </row>
    <row r="430" spans="1:74" ht="13.5" hidden="1" thickBot="1" x14ac:dyDescent="0.25">
      <c r="A430" s="89"/>
      <c r="B430" s="52" t="str">
        <f>IF($A430&lt;&gt;"",VLOOKUP(""&amp;$A430,Plano_Contas!$A$3:$F$1003,6,0),"")</f>
        <v/>
      </c>
      <c r="C430" s="91"/>
      <c r="D430" s="111"/>
      <c r="E430" s="112">
        <v>0</v>
      </c>
      <c r="F430" s="87"/>
      <c r="G430" s="85"/>
      <c r="H430" s="111"/>
      <c r="I430" s="112">
        <v>0</v>
      </c>
      <c r="J430" s="87"/>
      <c r="K430" s="85"/>
      <c r="L430" s="111"/>
      <c r="M430" s="112">
        <v>0</v>
      </c>
      <c r="N430" s="87"/>
      <c r="O430" s="85"/>
      <c r="P430" s="111"/>
      <c r="Q430" s="112">
        <v>0</v>
      </c>
      <c r="R430" s="87"/>
      <c r="S430" s="85"/>
      <c r="T430" s="111"/>
      <c r="U430" s="112">
        <v>0</v>
      </c>
      <c r="V430" s="87"/>
      <c r="W430" s="85"/>
      <c r="X430" s="111"/>
      <c r="Y430" s="112">
        <v>0</v>
      </c>
      <c r="Z430" s="87"/>
      <c r="AA430" s="85"/>
      <c r="AB430" s="111"/>
      <c r="AC430" s="112">
        <v>0</v>
      </c>
      <c r="AD430" s="87"/>
      <c r="AE430" s="85"/>
      <c r="AF430" s="111"/>
      <c r="AG430" s="112">
        <v>0</v>
      </c>
      <c r="AH430" s="87"/>
      <c r="AI430" s="85"/>
      <c r="AJ430" s="111"/>
      <c r="AK430" s="112">
        <v>0</v>
      </c>
      <c r="AL430" s="87"/>
      <c r="AM430" s="85"/>
      <c r="AN430" s="111"/>
      <c r="AO430" s="112">
        <v>0</v>
      </c>
      <c r="AP430" s="87"/>
      <c r="AQ430" s="85"/>
      <c r="AR430" s="111"/>
      <c r="AS430" s="112">
        <v>0</v>
      </c>
      <c r="AT430" s="87"/>
      <c r="AU430" s="85"/>
      <c r="AV430" s="111"/>
      <c r="AW430" s="112">
        <v>0</v>
      </c>
      <c r="AX430" s="87"/>
      <c r="AY430" s="85"/>
      <c r="AZ430" s="267">
        <f t="shared" si="26"/>
        <v>0</v>
      </c>
      <c r="BA430" s="88">
        <f t="shared" si="23"/>
        <v>0</v>
      </c>
      <c r="BC430">
        <f>IF($A430&lt;&gt;"",COUNTIF($BD$3:$BD430,$BD430),0)</f>
        <v>0</v>
      </c>
      <c r="BD430" t="str">
        <f>IF($A430&lt;&gt;"",VLOOKUP(TRUNC(MID($A430,1,2),0),Plano_Contas!$H$3:$J$103,2,TRUE),"")</f>
        <v/>
      </c>
      <c r="BE430" s="201" t="str">
        <f t="shared" si="24"/>
        <v/>
      </c>
      <c r="BF430" t="str">
        <f ca="1">IF($BT430&lt;&gt;"",SUMIF($BD$3:$BD$1004,"="&amp;$BD430,INDIRECT(ADDRESS(3,BF$2,1,1)):INDIRECT(ADDRESS(1004,BF$2,1,1))),"")</f>
        <v/>
      </c>
      <c r="BG430" t="str">
        <f ca="1">IF($BT430&lt;&gt;"",SUMIF($BD$3:$BD$1004,"="&amp;$BD430,INDIRECT(ADDRESS(3,BG$2,1,1)):INDIRECT(ADDRESS(1004,BG$2,1,1))),"")</f>
        <v/>
      </c>
      <c r="BH430" t="str">
        <f ca="1">IF($BT430&lt;&gt;"",SUMIF($BD$3:$BD$1004,"="&amp;$BD430,INDIRECT(ADDRESS(3,BH$2,1,1)):INDIRECT(ADDRESS(1004,BH$2,1,1))),"")</f>
        <v/>
      </c>
      <c r="BI430" t="str">
        <f ca="1">IF($BT430&lt;&gt;"",SUMIF($BD$3:$BD$1004,"="&amp;$BD430,INDIRECT(ADDRESS(3,BI$2,1,1)):INDIRECT(ADDRESS(1004,BI$2,1,1))),"")</f>
        <v/>
      </c>
      <c r="BJ430" t="str">
        <f ca="1">IF($BT430&lt;&gt;"",SUMIF($BD$3:$BD$1004,"="&amp;$BD430,INDIRECT(ADDRESS(3,BJ$2,1,1)):INDIRECT(ADDRESS(1004,BJ$2,1,1))),"")</f>
        <v/>
      </c>
      <c r="BK430" t="str">
        <f ca="1">IF($BT430&lt;&gt;"",SUMIF($BD$3:$BD$1004,"="&amp;$BD430,INDIRECT(ADDRESS(3,BK$2,1,1)):INDIRECT(ADDRESS(1004,BK$2,1,1))),"")</f>
        <v/>
      </c>
      <c r="BL430" t="str">
        <f ca="1">IF($BT430&lt;&gt;"",SUMIF($BD$3:$BD$1004,"="&amp;$BD430,INDIRECT(ADDRESS(3,BL$2,1,1)):INDIRECT(ADDRESS(1004,BL$2,1,1))),"")</f>
        <v/>
      </c>
      <c r="BM430" t="str">
        <f ca="1">IF($BT430&lt;&gt;"",SUMIF($BD$3:$BD$1004,"="&amp;$BD430,INDIRECT(ADDRESS(3,BM$2,1,1)):INDIRECT(ADDRESS(1004,BM$2,1,1))),"")</f>
        <v/>
      </c>
      <c r="BN430" t="str">
        <f ca="1">IF($BT430&lt;&gt;"",SUMIF($BD$3:$BD$1004,"="&amp;$BD430,INDIRECT(ADDRESS(3,BN$2,1,1)):INDIRECT(ADDRESS(1004,BN$2,1,1))),"")</f>
        <v/>
      </c>
      <c r="BO430" t="str">
        <f ca="1">IF($BT430&lt;&gt;"",SUMIF($BD$3:$BD$1004,"="&amp;$BD430,INDIRECT(ADDRESS(3,BO$2,1,1)):INDIRECT(ADDRESS(1004,BO$2,1,1))),"")</f>
        <v/>
      </c>
      <c r="BP430" t="str">
        <f ca="1">IF($BT430&lt;&gt;"",SUMIF($BD$3:$BD$1004,"="&amp;$BD430,INDIRECT(ADDRESS(3,BP$2,1,1)):INDIRECT(ADDRESS(1004,BP$2,1,1))),"")</f>
        <v/>
      </c>
      <c r="BQ430" t="str">
        <f ca="1">IF($BT430&lt;&gt;"",SUMIF($BD$3:$BD$1004,"="&amp;$BD430,INDIRECT(ADDRESS(3,BQ$2,1,1)):INDIRECT(ADDRESS(1004,BQ$2,1,1))),"")</f>
        <v/>
      </c>
      <c r="BR430" t="str">
        <f ca="1">IF($BT430&lt;&gt;"",SUMIF($BD$3:$BD$1004,"="&amp;$BD430,INDIRECT(ADDRESS(3,BR$2,1,1)):INDIRECT(ADDRESS(1004,BR$2,1,1))),"")</f>
        <v/>
      </c>
      <c r="BS430" t="str">
        <f>IF($A430&lt;&gt;"",VLOOKUP(TRUNC(MID($A430,1,2),0),Plano_Contas!$H$3:$J$103,3,TRUE),"")</f>
        <v/>
      </c>
      <c r="BT430" t="str">
        <f t="shared" si="25"/>
        <v/>
      </c>
      <c r="BV430">
        <f>Empresas!C430</f>
        <v>0</v>
      </c>
    </row>
    <row r="431" spans="1:74" ht="13.5" hidden="1" thickBot="1" x14ac:dyDescent="0.25">
      <c r="A431" s="89"/>
      <c r="B431" s="52" t="str">
        <f>IF($A431&lt;&gt;"",VLOOKUP(""&amp;$A431,Plano_Contas!$A$3:$F$1003,6,0),"")</f>
        <v/>
      </c>
      <c r="C431" s="91"/>
      <c r="D431" s="111"/>
      <c r="E431" s="112">
        <v>0</v>
      </c>
      <c r="F431" s="87"/>
      <c r="G431" s="85"/>
      <c r="H431" s="111"/>
      <c r="I431" s="112">
        <v>0</v>
      </c>
      <c r="J431" s="87"/>
      <c r="K431" s="85"/>
      <c r="L431" s="111"/>
      <c r="M431" s="112">
        <v>0</v>
      </c>
      <c r="N431" s="87"/>
      <c r="O431" s="85"/>
      <c r="P431" s="111"/>
      <c r="Q431" s="112">
        <v>0</v>
      </c>
      <c r="R431" s="87"/>
      <c r="S431" s="85"/>
      <c r="T431" s="111"/>
      <c r="U431" s="112">
        <v>0</v>
      </c>
      <c r="V431" s="87"/>
      <c r="W431" s="85"/>
      <c r="X431" s="111"/>
      <c r="Y431" s="112">
        <v>0</v>
      </c>
      <c r="Z431" s="87"/>
      <c r="AA431" s="85"/>
      <c r="AB431" s="111"/>
      <c r="AC431" s="112">
        <v>0</v>
      </c>
      <c r="AD431" s="87"/>
      <c r="AE431" s="85"/>
      <c r="AF431" s="111"/>
      <c r="AG431" s="112">
        <v>0</v>
      </c>
      <c r="AH431" s="87"/>
      <c r="AI431" s="85"/>
      <c r="AJ431" s="111"/>
      <c r="AK431" s="112">
        <v>0</v>
      </c>
      <c r="AL431" s="87"/>
      <c r="AM431" s="85"/>
      <c r="AN431" s="111"/>
      <c r="AO431" s="112">
        <v>0</v>
      </c>
      <c r="AP431" s="87"/>
      <c r="AQ431" s="85"/>
      <c r="AR431" s="111"/>
      <c r="AS431" s="112">
        <v>0</v>
      </c>
      <c r="AT431" s="87"/>
      <c r="AU431" s="85"/>
      <c r="AV431" s="111"/>
      <c r="AW431" s="112">
        <v>0</v>
      </c>
      <c r="AX431" s="87"/>
      <c r="AY431" s="85"/>
      <c r="AZ431" s="267">
        <f t="shared" si="26"/>
        <v>0</v>
      </c>
      <c r="BA431" s="88">
        <f t="shared" si="23"/>
        <v>0</v>
      </c>
      <c r="BC431">
        <f>IF($A431&lt;&gt;"",COUNTIF($BD$3:$BD431,$BD431),0)</f>
        <v>0</v>
      </c>
      <c r="BD431" t="str">
        <f>IF($A431&lt;&gt;"",VLOOKUP(TRUNC(MID($A431,1,2),0),Plano_Contas!$H$3:$J$103,2,TRUE),"")</f>
        <v/>
      </c>
      <c r="BE431" s="201" t="str">
        <f t="shared" si="24"/>
        <v/>
      </c>
      <c r="BF431" t="str">
        <f ca="1">IF($BT431&lt;&gt;"",SUMIF($BD$3:$BD$1004,"="&amp;$BD431,INDIRECT(ADDRESS(3,BF$2,1,1)):INDIRECT(ADDRESS(1004,BF$2,1,1))),"")</f>
        <v/>
      </c>
      <c r="BG431" t="str">
        <f ca="1">IF($BT431&lt;&gt;"",SUMIF($BD$3:$BD$1004,"="&amp;$BD431,INDIRECT(ADDRESS(3,BG$2,1,1)):INDIRECT(ADDRESS(1004,BG$2,1,1))),"")</f>
        <v/>
      </c>
      <c r="BH431" t="str">
        <f ca="1">IF($BT431&lt;&gt;"",SUMIF($BD$3:$BD$1004,"="&amp;$BD431,INDIRECT(ADDRESS(3,BH$2,1,1)):INDIRECT(ADDRESS(1004,BH$2,1,1))),"")</f>
        <v/>
      </c>
      <c r="BI431" t="str">
        <f ca="1">IF($BT431&lt;&gt;"",SUMIF($BD$3:$BD$1004,"="&amp;$BD431,INDIRECT(ADDRESS(3,BI$2,1,1)):INDIRECT(ADDRESS(1004,BI$2,1,1))),"")</f>
        <v/>
      </c>
      <c r="BJ431" t="str">
        <f ca="1">IF($BT431&lt;&gt;"",SUMIF($BD$3:$BD$1004,"="&amp;$BD431,INDIRECT(ADDRESS(3,BJ$2,1,1)):INDIRECT(ADDRESS(1004,BJ$2,1,1))),"")</f>
        <v/>
      </c>
      <c r="BK431" t="str">
        <f ca="1">IF($BT431&lt;&gt;"",SUMIF($BD$3:$BD$1004,"="&amp;$BD431,INDIRECT(ADDRESS(3,BK$2,1,1)):INDIRECT(ADDRESS(1004,BK$2,1,1))),"")</f>
        <v/>
      </c>
      <c r="BL431" t="str">
        <f ca="1">IF($BT431&lt;&gt;"",SUMIF($BD$3:$BD$1004,"="&amp;$BD431,INDIRECT(ADDRESS(3,BL$2,1,1)):INDIRECT(ADDRESS(1004,BL$2,1,1))),"")</f>
        <v/>
      </c>
      <c r="BM431" t="str">
        <f ca="1">IF($BT431&lt;&gt;"",SUMIF($BD$3:$BD$1004,"="&amp;$BD431,INDIRECT(ADDRESS(3,BM$2,1,1)):INDIRECT(ADDRESS(1004,BM$2,1,1))),"")</f>
        <v/>
      </c>
      <c r="BN431" t="str">
        <f ca="1">IF($BT431&lt;&gt;"",SUMIF($BD$3:$BD$1004,"="&amp;$BD431,INDIRECT(ADDRESS(3,BN$2,1,1)):INDIRECT(ADDRESS(1004,BN$2,1,1))),"")</f>
        <v/>
      </c>
      <c r="BO431" t="str">
        <f ca="1">IF($BT431&lt;&gt;"",SUMIF($BD$3:$BD$1004,"="&amp;$BD431,INDIRECT(ADDRESS(3,BO$2,1,1)):INDIRECT(ADDRESS(1004,BO$2,1,1))),"")</f>
        <v/>
      </c>
      <c r="BP431" t="str">
        <f ca="1">IF($BT431&lt;&gt;"",SUMIF($BD$3:$BD$1004,"="&amp;$BD431,INDIRECT(ADDRESS(3,BP$2,1,1)):INDIRECT(ADDRESS(1004,BP$2,1,1))),"")</f>
        <v/>
      </c>
      <c r="BQ431" t="str">
        <f ca="1">IF($BT431&lt;&gt;"",SUMIF($BD$3:$BD$1004,"="&amp;$BD431,INDIRECT(ADDRESS(3,BQ$2,1,1)):INDIRECT(ADDRESS(1004,BQ$2,1,1))),"")</f>
        <v/>
      </c>
      <c r="BR431" t="str">
        <f ca="1">IF($BT431&lt;&gt;"",SUMIF($BD$3:$BD$1004,"="&amp;$BD431,INDIRECT(ADDRESS(3,BR$2,1,1)):INDIRECT(ADDRESS(1004,BR$2,1,1))),"")</f>
        <v/>
      </c>
      <c r="BS431" t="str">
        <f>IF($A431&lt;&gt;"",VLOOKUP(TRUNC(MID($A431,1,2),0),Plano_Contas!$H$3:$J$103,3,TRUE),"")</f>
        <v/>
      </c>
      <c r="BT431" t="str">
        <f t="shared" si="25"/>
        <v/>
      </c>
      <c r="BV431">
        <f>Empresas!C431</f>
        <v>0</v>
      </c>
    </row>
    <row r="432" spans="1:74" ht="13.5" hidden="1" thickBot="1" x14ac:dyDescent="0.25">
      <c r="A432" s="89"/>
      <c r="B432" s="52" t="str">
        <f>IF($A432&lt;&gt;"",VLOOKUP(""&amp;$A432,Plano_Contas!$A$3:$F$1003,6,0),"")</f>
        <v/>
      </c>
      <c r="C432" s="91"/>
      <c r="D432" s="111"/>
      <c r="E432" s="112">
        <v>0</v>
      </c>
      <c r="F432" s="87"/>
      <c r="G432" s="85"/>
      <c r="H432" s="111"/>
      <c r="I432" s="112">
        <v>0</v>
      </c>
      <c r="J432" s="87"/>
      <c r="K432" s="85"/>
      <c r="L432" s="111"/>
      <c r="M432" s="112">
        <v>0</v>
      </c>
      <c r="N432" s="87"/>
      <c r="O432" s="85"/>
      <c r="P432" s="111"/>
      <c r="Q432" s="112">
        <v>0</v>
      </c>
      <c r="R432" s="87"/>
      <c r="S432" s="85"/>
      <c r="T432" s="111"/>
      <c r="U432" s="112">
        <v>0</v>
      </c>
      <c r="V432" s="87"/>
      <c r="W432" s="85"/>
      <c r="X432" s="111"/>
      <c r="Y432" s="112">
        <v>0</v>
      </c>
      <c r="Z432" s="87"/>
      <c r="AA432" s="85"/>
      <c r="AB432" s="111"/>
      <c r="AC432" s="112">
        <v>0</v>
      </c>
      <c r="AD432" s="87"/>
      <c r="AE432" s="85"/>
      <c r="AF432" s="111"/>
      <c r="AG432" s="112">
        <v>0</v>
      </c>
      <c r="AH432" s="87"/>
      <c r="AI432" s="85"/>
      <c r="AJ432" s="111"/>
      <c r="AK432" s="112">
        <v>0</v>
      </c>
      <c r="AL432" s="87"/>
      <c r="AM432" s="85"/>
      <c r="AN432" s="111"/>
      <c r="AO432" s="112">
        <v>0</v>
      </c>
      <c r="AP432" s="87"/>
      <c r="AQ432" s="85"/>
      <c r="AR432" s="111"/>
      <c r="AS432" s="112">
        <v>0</v>
      </c>
      <c r="AT432" s="87"/>
      <c r="AU432" s="85"/>
      <c r="AV432" s="111"/>
      <c r="AW432" s="112">
        <v>0</v>
      </c>
      <c r="AX432" s="87"/>
      <c r="AY432" s="85"/>
      <c r="AZ432" s="267">
        <f t="shared" si="26"/>
        <v>0</v>
      </c>
      <c r="BA432" s="88">
        <f t="shared" si="23"/>
        <v>0</v>
      </c>
      <c r="BC432">
        <f>IF($A432&lt;&gt;"",COUNTIF($BD$3:$BD432,$BD432),0)</f>
        <v>0</v>
      </c>
      <c r="BD432" t="str">
        <f>IF($A432&lt;&gt;"",VLOOKUP(TRUNC(MID($A432,1,2),0),Plano_Contas!$H$3:$J$103,2,TRUE),"")</f>
        <v/>
      </c>
      <c r="BE432" s="201" t="str">
        <f t="shared" si="24"/>
        <v/>
      </c>
      <c r="BF432" t="str">
        <f ca="1">IF($BT432&lt;&gt;"",SUMIF($BD$3:$BD$1004,"="&amp;$BD432,INDIRECT(ADDRESS(3,BF$2,1,1)):INDIRECT(ADDRESS(1004,BF$2,1,1))),"")</f>
        <v/>
      </c>
      <c r="BG432" t="str">
        <f ca="1">IF($BT432&lt;&gt;"",SUMIF($BD$3:$BD$1004,"="&amp;$BD432,INDIRECT(ADDRESS(3,BG$2,1,1)):INDIRECT(ADDRESS(1004,BG$2,1,1))),"")</f>
        <v/>
      </c>
      <c r="BH432" t="str">
        <f ca="1">IF($BT432&lt;&gt;"",SUMIF($BD$3:$BD$1004,"="&amp;$BD432,INDIRECT(ADDRESS(3,BH$2,1,1)):INDIRECT(ADDRESS(1004,BH$2,1,1))),"")</f>
        <v/>
      </c>
      <c r="BI432" t="str">
        <f ca="1">IF($BT432&lt;&gt;"",SUMIF($BD$3:$BD$1004,"="&amp;$BD432,INDIRECT(ADDRESS(3,BI$2,1,1)):INDIRECT(ADDRESS(1004,BI$2,1,1))),"")</f>
        <v/>
      </c>
      <c r="BJ432" t="str">
        <f ca="1">IF($BT432&lt;&gt;"",SUMIF($BD$3:$BD$1004,"="&amp;$BD432,INDIRECT(ADDRESS(3,BJ$2,1,1)):INDIRECT(ADDRESS(1004,BJ$2,1,1))),"")</f>
        <v/>
      </c>
      <c r="BK432" t="str">
        <f ca="1">IF($BT432&lt;&gt;"",SUMIF($BD$3:$BD$1004,"="&amp;$BD432,INDIRECT(ADDRESS(3,BK$2,1,1)):INDIRECT(ADDRESS(1004,BK$2,1,1))),"")</f>
        <v/>
      </c>
      <c r="BL432" t="str">
        <f ca="1">IF($BT432&lt;&gt;"",SUMIF($BD$3:$BD$1004,"="&amp;$BD432,INDIRECT(ADDRESS(3,BL$2,1,1)):INDIRECT(ADDRESS(1004,BL$2,1,1))),"")</f>
        <v/>
      </c>
      <c r="BM432" t="str">
        <f ca="1">IF($BT432&lt;&gt;"",SUMIF($BD$3:$BD$1004,"="&amp;$BD432,INDIRECT(ADDRESS(3,BM$2,1,1)):INDIRECT(ADDRESS(1004,BM$2,1,1))),"")</f>
        <v/>
      </c>
      <c r="BN432" t="str">
        <f ca="1">IF($BT432&lt;&gt;"",SUMIF($BD$3:$BD$1004,"="&amp;$BD432,INDIRECT(ADDRESS(3,BN$2,1,1)):INDIRECT(ADDRESS(1004,BN$2,1,1))),"")</f>
        <v/>
      </c>
      <c r="BO432" t="str">
        <f ca="1">IF($BT432&lt;&gt;"",SUMIF($BD$3:$BD$1004,"="&amp;$BD432,INDIRECT(ADDRESS(3,BO$2,1,1)):INDIRECT(ADDRESS(1004,BO$2,1,1))),"")</f>
        <v/>
      </c>
      <c r="BP432" t="str">
        <f ca="1">IF($BT432&lt;&gt;"",SUMIF($BD$3:$BD$1004,"="&amp;$BD432,INDIRECT(ADDRESS(3,BP$2,1,1)):INDIRECT(ADDRESS(1004,BP$2,1,1))),"")</f>
        <v/>
      </c>
      <c r="BQ432" t="str">
        <f ca="1">IF($BT432&lt;&gt;"",SUMIF($BD$3:$BD$1004,"="&amp;$BD432,INDIRECT(ADDRESS(3,BQ$2,1,1)):INDIRECT(ADDRESS(1004,BQ$2,1,1))),"")</f>
        <v/>
      </c>
      <c r="BR432" t="str">
        <f ca="1">IF($BT432&lt;&gt;"",SUMIF($BD$3:$BD$1004,"="&amp;$BD432,INDIRECT(ADDRESS(3,BR$2,1,1)):INDIRECT(ADDRESS(1004,BR$2,1,1))),"")</f>
        <v/>
      </c>
      <c r="BS432" t="str">
        <f>IF($A432&lt;&gt;"",VLOOKUP(TRUNC(MID($A432,1,2),0),Plano_Contas!$H$3:$J$103,3,TRUE),"")</f>
        <v/>
      </c>
      <c r="BT432" t="str">
        <f t="shared" si="25"/>
        <v/>
      </c>
      <c r="BV432">
        <f>Empresas!C432</f>
        <v>0</v>
      </c>
    </row>
    <row r="433" spans="1:74" ht="13.5" hidden="1" thickBot="1" x14ac:dyDescent="0.25">
      <c r="A433" s="89"/>
      <c r="B433" s="52" t="str">
        <f>IF($A433&lt;&gt;"",VLOOKUP(""&amp;$A433,Plano_Contas!$A$3:$F$1003,6,0),"")</f>
        <v/>
      </c>
      <c r="C433" s="91"/>
      <c r="D433" s="111"/>
      <c r="E433" s="112">
        <v>0</v>
      </c>
      <c r="F433" s="87"/>
      <c r="G433" s="85"/>
      <c r="H433" s="111"/>
      <c r="I433" s="112">
        <v>0</v>
      </c>
      <c r="J433" s="87"/>
      <c r="K433" s="85"/>
      <c r="L433" s="111"/>
      <c r="M433" s="112">
        <v>0</v>
      </c>
      <c r="N433" s="87"/>
      <c r="O433" s="85"/>
      <c r="P433" s="111"/>
      <c r="Q433" s="112">
        <v>0</v>
      </c>
      <c r="R433" s="87"/>
      <c r="S433" s="85"/>
      <c r="T433" s="111"/>
      <c r="U433" s="112">
        <v>0</v>
      </c>
      <c r="V433" s="87"/>
      <c r="W433" s="85"/>
      <c r="X433" s="111"/>
      <c r="Y433" s="112">
        <v>0</v>
      </c>
      <c r="Z433" s="87"/>
      <c r="AA433" s="85"/>
      <c r="AB433" s="111"/>
      <c r="AC433" s="112">
        <v>0</v>
      </c>
      <c r="AD433" s="87"/>
      <c r="AE433" s="85"/>
      <c r="AF433" s="111"/>
      <c r="AG433" s="112">
        <v>0</v>
      </c>
      <c r="AH433" s="87"/>
      <c r="AI433" s="85"/>
      <c r="AJ433" s="111"/>
      <c r="AK433" s="112">
        <v>0</v>
      </c>
      <c r="AL433" s="87"/>
      <c r="AM433" s="85"/>
      <c r="AN433" s="111"/>
      <c r="AO433" s="112">
        <v>0</v>
      </c>
      <c r="AP433" s="87"/>
      <c r="AQ433" s="85"/>
      <c r="AR433" s="111"/>
      <c r="AS433" s="112">
        <v>0</v>
      </c>
      <c r="AT433" s="87"/>
      <c r="AU433" s="85"/>
      <c r="AV433" s="111"/>
      <c r="AW433" s="112">
        <v>0</v>
      </c>
      <c r="AX433" s="87"/>
      <c r="AY433" s="85"/>
      <c r="AZ433" s="267">
        <f t="shared" si="26"/>
        <v>0</v>
      </c>
      <c r="BA433" s="88">
        <f t="shared" si="23"/>
        <v>0</v>
      </c>
      <c r="BC433">
        <f>IF($A433&lt;&gt;"",COUNTIF($BD$3:$BD433,$BD433),0)</f>
        <v>0</v>
      </c>
      <c r="BD433" t="str">
        <f>IF($A433&lt;&gt;"",VLOOKUP(TRUNC(MID($A433,1,2),0),Plano_Contas!$H$3:$J$103,2,TRUE),"")</f>
        <v/>
      </c>
      <c r="BE433" s="201" t="str">
        <f t="shared" si="24"/>
        <v/>
      </c>
      <c r="BF433" t="str">
        <f ca="1">IF($BT433&lt;&gt;"",SUMIF($BD$3:$BD$1004,"="&amp;$BD433,INDIRECT(ADDRESS(3,BF$2,1,1)):INDIRECT(ADDRESS(1004,BF$2,1,1))),"")</f>
        <v/>
      </c>
      <c r="BG433" t="str">
        <f ca="1">IF($BT433&lt;&gt;"",SUMIF($BD$3:$BD$1004,"="&amp;$BD433,INDIRECT(ADDRESS(3,BG$2,1,1)):INDIRECT(ADDRESS(1004,BG$2,1,1))),"")</f>
        <v/>
      </c>
      <c r="BH433" t="str">
        <f ca="1">IF($BT433&lt;&gt;"",SUMIF($BD$3:$BD$1004,"="&amp;$BD433,INDIRECT(ADDRESS(3,BH$2,1,1)):INDIRECT(ADDRESS(1004,BH$2,1,1))),"")</f>
        <v/>
      </c>
      <c r="BI433" t="str">
        <f ca="1">IF($BT433&lt;&gt;"",SUMIF($BD$3:$BD$1004,"="&amp;$BD433,INDIRECT(ADDRESS(3,BI$2,1,1)):INDIRECT(ADDRESS(1004,BI$2,1,1))),"")</f>
        <v/>
      </c>
      <c r="BJ433" t="str">
        <f ca="1">IF($BT433&lt;&gt;"",SUMIF($BD$3:$BD$1004,"="&amp;$BD433,INDIRECT(ADDRESS(3,BJ$2,1,1)):INDIRECT(ADDRESS(1004,BJ$2,1,1))),"")</f>
        <v/>
      </c>
      <c r="BK433" t="str">
        <f ca="1">IF($BT433&lt;&gt;"",SUMIF($BD$3:$BD$1004,"="&amp;$BD433,INDIRECT(ADDRESS(3,BK$2,1,1)):INDIRECT(ADDRESS(1004,BK$2,1,1))),"")</f>
        <v/>
      </c>
      <c r="BL433" t="str">
        <f ca="1">IF($BT433&lt;&gt;"",SUMIF($BD$3:$BD$1004,"="&amp;$BD433,INDIRECT(ADDRESS(3,BL$2,1,1)):INDIRECT(ADDRESS(1004,BL$2,1,1))),"")</f>
        <v/>
      </c>
      <c r="BM433" t="str">
        <f ca="1">IF($BT433&lt;&gt;"",SUMIF($BD$3:$BD$1004,"="&amp;$BD433,INDIRECT(ADDRESS(3,BM$2,1,1)):INDIRECT(ADDRESS(1004,BM$2,1,1))),"")</f>
        <v/>
      </c>
      <c r="BN433" t="str">
        <f ca="1">IF($BT433&lt;&gt;"",SUMIF($BD$3:$BD$1004,"="&amp;$BD433,INDIRECT(ADDRESS(3,BN$2,1,1)):INDIRECT(ADDRESS(1004,BN$2,1,1))),"")</f>
        <v/>
      </c>
      <c r="BO433" t="str">
        <f ca="1">IF($BT433&lt;&gt;"",SUMIF($BD$3:$BD$1004,"="&amp;$BD433,INDIRECT(ADDRESS(3,BO$2,1,1)):INDIRECT(ADDRESS(1004,BO$2,1,1))),"")</f>
        <v/>
      </c>
      <c r="BP433" t="str">
        <f ca="1">IF($BT433&lt;&gt;"",SUMIF($BD$3:$BD$1004,"="&amp;$BD433,INDIRECT(ADDRESS(3,BP$2,1,1)):INDIRECT(ADDRESS(1004,BP$2,1,1))),"")</f>
        <v/>
      </c>
      <c r="BQ433" t="str">
        <f ca="1">IF($BT433&lt;&gt;"",SUMIF($BD$3:$BD$1004,"="&amp;$BD433,INDIRECT(ADDRESS(3,BQ$2,1,1)):INDIRECT(ADDRESS(1004,BQ$2,1,1))),"")</f>
        <v/>
      </c>
      <c r="BR433" t="str">
        <f ca="1">IF($BT433&lt;&gt;"",SUMIF($BD$3:$BD$1004,"="&amp;$BD433,INDIRECT(ADDRESS(3,BR$2,1,1)):INDIRECT(ADDRESS(1004,BR$2,1,1))),"")</f>
        <v/>
      </c>
      <c r="BS433" t="str">
        <f>IF($A433&lt;&gt;"",VLOOKUP(TRUNC(MID($A433,1,2),0),Plano_Contas!$H$3:$J$103,3,TRUE),"")</f>
        <v/>
      </c>
      <c r="BT433" t="str">
        <f t="shared" si="25"/>
        <v/>
      </c>
      <c r="BV433">
        <f>Empresas!C433</f>
        <v>0</v>
      </c>
    </row>
    <row r="434" spans="1:74" ht="13.5" hidden="1" thickBot="1" x14ac:dyDescent="0.25">
      <c r="A434" s="89"/>
      <c r="B434" s="52" t="str">
        <f>IF($A434&lt;&gt;"",VLOOKUP(""&amp;$A434,Plano_Contas!$A$3:$F$1003,6,0),"")</f>
        <v/>
      </c>
      <c r="C434" s="91"/>
      <c r="D434" s="111"/>
      <c r="E434" s="112">
        <v>0</v>
      </c>
      <c r="F434" s="87"/>
      <c r="G434" s="85"/>
      <c r="H434" s="111"/>
      <c r="I434" s="112">
        <v>0</v>
      </c>
      <c r="J434" s="87"/>
      <c r="K434" s="85"/>
      <c r="L434" s="111"/>
      <c r="M434" s="112">
        <v>0</v>
      </c>
      <c r="N434" s="87"/>
      <c r="O434" s="85"/>
      <c r="P434" s="111"/>
      <c r="Q434" s="112">
        <v>0</v>
      </c>
      <c r="R434" s="87"/>
      <c r="S434" s="85"/>
      <c r="T434" s="111"/>
      <c r="U434" s="112">
        <v>0</v>
      </c>
      <c r="V434" s="87"/>
      <c r="W434" s="85"/>
      <c r="X434" s="111"/>
      <c r="Y434" s="112">
        <v>0</v>
      </c>
      <c r="Z434" s="87"/>
      <c r="AA434" s="85"/>
      <c r="AB434" s="111"/>
      <c r="AC434" s="112">
        <v>0</v>
      </c>
      <c r="AD434" s="87"/>
      <c r="AE434" s="85"/>
      <c r="AF434" s="111"/>
      <c r="AG434" s="112">
        <v>0</v>
      </c>
      <c r="AH434" s="87"/>
      <c r="AI434" s="85"/>
      <c r="AJ434" s="111"/>
      <c r="AK434" s="112">
        <v>0</v>
      </c>
      <c r="AL434" s="87"/>
      <c r="AM434" s="85"/>
      <c r="AN434" s="111"/>
      <c r="AO434" s="112">
        <v>0</v>
      </c>
      <c r="AP434" s="87"/>
      <c r="AQ434" s="85"/>
      <c r="AR434" s="111"/>
      <c r="AS434" s="112">
        <v>0</v>
      </c>
      <c r="AT434" s="87"/>
      <c r="AU434" s="85"/>
      <c r="AV434" s="111"/>
      <c r="AW434" s="112">
        <v>0</v>
      </c>
      <c r="AX434" s="87"/>
      <c r="AY434" s="85"/>
      <c r="AZ434" s="267">
        <f t="shared" si="26"/>
        <v>0</v>
      </c>
      <c r="BA434" s="88">
        <f t="shared" si="23"/>
        <v>0</v>
      </c>
      <c r="BC434">
        <f>IF($A434&lt;&gt;"",COUNTIF($BD$3:$BD434,$BD434),0)</f>
        <v>0</v>
      </c>
      <c r="BD434" t="str">
        <f>IF($A434&lt;&gt;"",VLOOKUP(TRUNC(MID($A434,1,2),0),Plano_Contas!$H$3:$J$103,2,TRUE),"")</f>
        <v/>
      </c>
      <c r="BE434" s="201" t="str">
        <f t="shared" si="24"/>
        <v/>
      </c>
      <c r="BF434" t="str">
        <f ca="1">IF($BT434&lt;&gt;"",SUMIF($BD$3:$BD$1004,"="&amp;$BD434,INDIRECT(ADDRESS(3,BF$2,1,1)):INDIRECT(ADDRESS(1004,BF$2,1,1))),"")</f>
        <v/>
      </c>
      <c r="BG434" t="str">
        <f ca="1">IF($BT434&lt;&gt;"",SUMIF($BD$3:$BD$1004,"="&amp;$BD434,INDIRECT(ADDRESS(3,BG$2,1,1)):INDIRECT(ADDRESS(1004,BG$2,1,1))),"")</f>
        <v/>
      </c>
      <c r="BH434" t="str">
        <f ca="1">IF($BT434&lt;&gt;"",SUMIF($BD$3:$BD$1004,"="&amp;$BD434,INDIRECT(ADDRESS(3,BH$2,1,1)):INDIRECT(ADDRESS(1004,BH$2,1,1))),"")</f>
        <v/>
      </c>
      <c r="BI434" t="str">
        <f ca="1">IF($BT434&lt;&gt;"",SUMIF($BD$3:$BD$1004,"="&amp;$BD434,INDIRECT(ADDRESS(3,BI$2,1,1)):INDIRECT(ADDRESS(1004,BI$2,1,1))),"")</f>
        <v/>
      </c>
      <c r="BJ434" t="str">
        <f ca="1">IF($BT434&lt;&gt;"",SUMIF($BD$3:$BD$1004,"="&amp;$BD434,INDIRECT(ADDRESS(3,BJ$2,1,1)):INDIRECT(ADDRESS(1004,BJ$2,1,1))),"")</f>
        <v/>
      </c>
      <c r="BK434" t="str">
        <f ca="1">IF($BT434&lt;&gt;"",SUMIF($BD$3:$BD$1004,"="&amp;$BD434,INDIRECT(ADDRESS(3,BK$2,1,1)):INDIRECT(ADDRESS(1004,BK$2,1,1))),"")</f>
        <v/>
      </c>
      <c r="BL434" t="str">
        <f ca="1">IF($BT434&lt;&gt;"",SUMIF($BD$3:$BD$1004,"="&amp;$BD434,INDIRECT(ADDRESS(3,BL$2,1,1)):INDIRECT(ADDRESS(1004,BL$2,1,1))),"")</f>
        <v/>
      </c>
      <c r="BM434" t="str">
        <f ca="1">IF($BT434&lt;&gt;"",SUMIF($BD$3:$BD$1004,"="&amp;$BD434,INDIRECT(ADDRESS(3,BM$2,1,1)):INDIRECT(ADDRESS(1004,BM$2,1,1))),"")</f>
        <v/>
      </c>
      <c r="BN434" t="str">
        <f ca="1">IF($BT434&lt;&gt;"",SUMIF($BD$3:$BD$1004,"="&amp;$BD434,INDIRECT(ADDRESS(3,BN$2,1,1)):INDIRECT(ADDRESS(1004,BN$2,1,1))),"")</f>
        <v/>
      </c>
      <c r="BO434" t="str">
        <f ca="1">IF($BT434&lt;&gt;"",SUMIF($BD$3:$BD$1004,"="&amp;$BD434,INDIRECT(ADDRESS(3,BO$2,1,1)):INDIRECT(ADDRESS(1004,BO$2,1,1))),"")</f>
        <v/>
      </c>
      <c r="BP434" t="str">
        <f ca="1">IF($BT434&lt;&gt;"",SUMIF($BD$3:$BD$1004,"="&amp;$BD434,INDIRECT(ADDRESS(3,BP$2,1,1)):INDIRECT(ADDRESS(1004,BP$2,1,1))),"")</f>
        <v/>
      </c>
      <c r="BQ434" t="str">
        <f ca="1">IF($BT434&lt;&gt;"",SUMIF($BD$3:$BD$1004,"="&amp;$BD434,INDIRECT(ADDRESS(3,BQ$2,1,1)):INDIRECT(ADDRESS(1004,BQ$2,1,1))),"")</f>
        <v/>
      </c>
      <c r="BR434" t="str">
        <f ca="1">IF($BT434&lt;&gt;"",SUMIF($BD$3:$BD$1004,"="&amp;$BD434,INDIRECT(ADDRESS(3,BR$2,1,1)):INDIRECT(ADDRESS(1004,BR$2,1,1))),"")</f>
        <v/>
      </c>
      <c r="BS434" t="str">
        <f>IF($A434&lt;&gt;"",VLOOKUP(TRUNC(MID($A434,1,2),0),Plano_Contas!$H$3:$J$103,3,TRUE),"")</f>
        <v/>
      </c>
      <c r="BT434" t="str">
        <f t="shared" si="25"/>
        <v/>
      </c>
      <c r="BV434">
        <f>Empresas!C434</f>
        <v>0</v>
      </c>
    </row>
    <row r="435" spans="1:74" ht="13.5" hidden="1" thickBot="1" x14ac:dyDescent="0.25">
      <c r="A435" s="89"/>
      <c r="B435" s="52" t="str">
        <f>IF($A435&lt;&gt;"",VLOOKUP(""&amp;$A435,Plano_Contas!$A$3:$F$1003,6,0),"")</f>
        <v/>
      </c>
      <c r="C435" s="91"/>
      <c r="D435" s="111"/>
      <c r="E435" s="112">
        <v>0</v>
      </c>
      <c r="F435" s="87"/>
      <c r="G435" s="85"/>
      <c r="H435" s="111"/>
      <c r="I435" s="112">
        <v>0</v>
      </c>
      <c r="J435" s="87"/>
      <c r="K435" s="85"/>
      <c r="L435" s="111"/>
      <c r="M435" s="112">
        <v>0</v>
      </c>
      <c r="N435" s="87"/>
      <c r="O435" s="85"/>
      <c r="P435" s="111"/>
      <c r="Q435" s="112">
        <v>0</v>
      </c>
      <c r="R435" s="87"/>
      <c r="S435" s="85"/>
      <c r="T435" s="111"/>
      <c r="U435" s="112">
        <v>0</v>
      </c>
      <c r="V435" s="87"/>
      <c r="W435" s="85"/>
      <c r="X435" s="111"/>
      <c r="Y435" s="112">
        <v>0</v>
      </c>
      <c r="Z435" s="87"/>
      <c r="AA435" s="85"/>
      <c r="AB435" s="111"/>
      <c r="AC435" s="112">
        <v>0</v>
      </c>
      <c r="AD435" s="87"/>
      <c r="AE435" s="85"/>
      <c r="AF435" s="111"/>
      <c r="AG435" s="112">
        <v>0</v>
      </c>
      <c r="AH435" s="87"/>
      <c r="AI435" s="85"/>
      <c r="AJ435" s="111"/>
      <c r="AK435" s="112">
        <v>0</v>
      </c>
      <c r="AL435" s="87"/>
      <c r="AM435" s="85"/>
      <c r="AN435" s="111"/>
      <c r="AO435" s="112">
        <v>0</v>
      </c>
      <c r="AP435" s="87"/>
      <c r="AQ435" s="85"/>
      <c r="AR435" s="111"/>
      <c r="AS435" s="112">
        <v>0</v>
      </c>
      <c r="AT435" s="87"/>
      <c r="AU435" s="85"/>
      <c r="AV435" s="111"/>
      <c r="AW435" s="112">
        <v>0</v>
      </c>
      <c r="AX435" s="87"/>
      <c r="AY435" s="85"/>
      <c r="AZ435" s="267">
        <f t="shared" si="26"/>
        <v>0</v>
      </c>
      <c r="BA435" s="88">
        <f t="shared" si="23"/>
        <v>0</v>
      </c>
      <c r="BC435">
        <f>IF($A435&lt;&gt;"",COUNTIF($BD$3:$BD435,$BD435),0)</f>
        <v>0</v>
      </c>
      <c r="BD435" t="str">
        <f>IF($A435&lt;&gt;"",VLOOKUP(TRUNC(MID($A435,1,2),0),Plano_Contas!$H$3:$J$103,2,TRUE),"")</f>
        <v/>
      </c>
      <c r="BE435" s="201" t="str">
        <f t="shared" si="24"/>
        <v/>
      </c>
      <c r="BF435" t="str">
        <f ca="1">IF($BT435&lt;&gt;"",SUMIF($BD$3:$BD$1004,"="&amp;$BD435,INDIRECT(ADDRESS(3,BF$2,1,1)):INDIRECT(ADDRESS(1004,BF$2,1,1))),"")</f>
        <v/>
      </c>
      <c r="BG435" t="str">
        <f ca="1">IF($BT435&lt;&gt;"",SUMIF($BD$3:$BD$1004,"="&amp;$BD435,INDIRECT(ADDRESS(3,BG$2,1,1)):INDIRECT(ADDRESS(1004,BG$2,1,1))),"")</f>
        <v/>
      </c>
      <c r="BH435" t="str">
        <f ca="1">IF($BT435&lt;&gt;"",SUMIF($BD$3:$BD$1004,"="&amp;$BD435,INDIRECT(ADDRESS(3,BH$2,1,1)):INDIRECT(ADDRESS(1004,BH$2,1,1))),"")</f>
        <v/>
      </c>
      <c r="BI435" t="str">
        <f ca="1">IF($BT435&lt;&gt;"",SUMIF($BD$3:$BD$1004,"="&amp;$BD435,INDIRECT(ADDRESS(3,BI$2,1,1)):INDIRECT(ADDRESS(1004,BI$2,1,1))),"")</f>
        <v/>
      </c>
      <c r="BJ435" t="str">
        <f ca="1">IF($BT435&lt;&gt;"",SUMIF($BD$3:$BD$1004,"="&amp;$BD435,INDIRECT(ADDRESS(3,BJ$2,1,1)):INDIRECT(ADDRESS(1004,BJ$2,1,1))),"")</f>
        <v/>
      </c>
      <c r="BK435" t="str">
        <f ca="1">IF($BT435&lt;&gt;"",SUMIF($BD$3:$BD$1004,"="&amp;$BD435,INDIRECT(ADDRESS(3,BK$2,1,1)):INDIRECT(ADDRESS(1004,BK$2,1,1))),"")</f>
        <v/>
      </c>
      <c r="BL435" t="str">
        <f ca="1">IF($BT435&lt;&gt;"",SUMIF($BD$3:$BD$1004,"="&amp;$BD435,INDIRECT(ADDRESS(3,BL$2,1,1)):INDIRECT(ADDRESS(1004,BL$2,1,1))),"")</f>
        <v/>
      </c>
      <c r="BM435" t="str">
        <f ca="1">IF($BT435&lt;&gt;"",SUMIF($BD$3:$BD$1004,"="&amp;$BD435,INDIRECT(ADDRESS(3,BM$2,1,1)):INDIRECT(ADDRESS(1004,BM$2,1,1))),"")</f>
        <v/>
      </c>
      <c r="BN435" t="str">
        <f ca="1">IF($BT435&lt;&gt;"",SUMIF($BD$3:$BD$1004,"="&amp;$BD435,INDIRECT(ADDRESS(3,BN$2,1,1)):INDIRECT(ADDRESS(1004,BN$2,1,1))),"")</f>
        <v/>
      </c>
      <c r="BO435" t="str">
        <f ca="1">IF($BT435&lt;&gt;"",SUMIF($BD$3:$BD$1004,"="&amp;$BD435,INDIRECT(ADDRESS(3,BO$2,1,1)):INDIRECT(ADDRESS(1004,BO$2,1,1))),"")</f>
        <v/>
      </c>
      <c r="BP435" t="str">
        <f ca="1">IF($BT435&lt;&gt;"",SUMIF($BD$3:$BD$1004,"="&amp;$BD435,INDIRECT(ADDRESS(3,BP$2,1,1)):INDIRECT(ADDRESS(1004,BP$2,1,1))),"")</f>
        <v/>
      </c>
      <c r="BQ435" t="str">
        <f ca="1">IF($BT435&lt;&gt;"",SUMIF($BD$3:$BD$1004,"="&amp;$BD435,INDIRECT(ADDRESS(3,BQ$2,1,1)):INDIRECT(ADDRESS(1004,BQ$2,1,1))),"")</f>
        <v/>
      </c>
      <c r="BR435" t="str">
        <f ca="1">IF($BT435&lt;&gt;"",SUMIF($BD$3:$BD$1004,"="&amp;$BD435,INDIRECT(ADDRESS(3,BR$2,1,1)):INDIRECT(ADDRESS(1004,BR$2,1,1))),"")</f>
        <v/>
      </c>
      <c r="BS435" t="str">
        <f>IF($A435&lt;&gt;"",VLOOKUP(TRUNC(MID($A435,1,2),0),Plano_Contas!$H$3:$J$103,3,TRUE),"")</f>
        <v/>
      </c>
      <c r="BT435" t="str">
        <f t="shared" si="25"/>
        <v/>
      </c>
      <c r="BV435">
        <f>Empresas!C435</f>
        <v>0</v>
      </c>
    </row>
    <row r="436" spans="1:74" ht="13.5" hidden="1" thickBot="1" x14ac:dyDescent="0.25">
      <c r="A436" s="89"/>
      <c r="B436" s="52" t="str">
        <f>IF($A436&lt;&gt;"",VLOOKUP(""&amp;$A436,Plano_Contas!$A$3:$F$1003,6,0),"")</f>
        <v/>
      </c>
      <c r="C436" s="91"/>
      <c r="D436" s="111"/>
      <c r="E436" s="112">
        <v>0</v>
      </c>
      <c r="F436" s="87"/>
      <c r="G436" s="85"/>
      <c r="H436" s="111"/>
      <c r="I436" s="112">
        <v>0</v>
      </c>
      <c r="J436" s="87"/>
      <c r="K436" s="85"/>
      <c r="L436" s="111"/>
      <c r="M436" s="112">
        <v>0</v>
      </c>
      <c r="N436" s="87"/>
      <c r="O436" s="85"/>
      <c r="P436" s="111"/>
      <c r="Q436" s="112">
        <v>0</v>
      </c>
      <c r="R436" s="87"/>
      <c r="S436" s="85"/>
      <c r="T436" s="111"/>
      <c r="U436" s="112">
        <v>0</v>
      </c>
      <c r="V436" s="87"/>
      <c r="W436" s="85"/>
      <c r="X436" s="111"/>
      <c r="Y436" s="112">
        <v>0</v>
      </c>
      <c r="Z436" s="87"/>
      <c r="AA436" s="85"/>
      <c r="AB436" s="111"/>
      <c r="AC436" s="112">
        <v>0</v>
      </c>
      <c r="AD436" s="87"/>
      <c r="AE436" s="85"/>
      <c r="AF436" s="111"/>
      <c r="AG436" s="112">
        <v>0</v>
      </c>
      <c r="AH436" s="87"/>
      <c r="AI436" s="85"/>
      <c r="AJ436" s="111"/>
      <c r="AK436" s="112">
        <v>0</v>
      </c>
      <c r="AL436" s="87"/>
      <c r="AM436" s="85"/>
      <c r="AN436" s="111"/>
      <c r="AO436" s="112">
        <v>0</v>
      </c>
      <c r="AP436" s="87"/>
      <c r="AQ436" s="85"/>
      <c r="AR436" s="111"/>
      <c r="AS436" s="112">
        <v>0</v>
      </c>
      <c r="AT436" s="87"/>
      <c r="AU436" s="85"/>
      <c r="AV436" s="111"/>
      <c r="AW436" s="112">
        <v>0</v>
      </c>
      <c r="AX436" s="87"/>
      <c r="AY436" s="85"/>
      <c r="AZ436" s="267">
        <f t="shared" si="26"/>
        <v>0</v>
      </c>
      <c r="BA436" s="88">
        <f t="shared" si="23"/>
        <v>0</v>
      </c>
      <c r="BC436">
        <f>IF($A436&lt;&gt;"",COUNTIF($BD$3:$BD436,$BD436),0)</f>
        <v>0</v>
      </c>
      <c r="BD436" t="str">
        <f>IF($A436&lt;&gt;"",VLOOKUP(TRUNC(MID($A436,1,2),0),Plano_Contas!$H$3:$J$103,2,TRUE),"")</f>
        <v/>
      </c>
      <c r="BE436" s="201" t="str">
        <f t="shared" si="24"/>
        <v/>
      </c>
      <c r="BF436" t="str">
        <f ca="1">IF($BT436&lt;&gt;"",SUMIF($BD$3:$BD$1004,"="&amp;$BD436,INDIRECT(ADDRESS(3,BF$2,1,1)):INDIRECT(ADDRESS(1004,BF$2,1,1))),"")</f>
        <v/>
      </c>
      <c r="BG436" t="str">
        <f ca="1">IF($BT436&lt;&gt;"",SUMIF($BD$3:$BD$1004,"="&amp;$BD436,INDIRECT(ADDRESS(3,BG$2,1,1)):INDIRECT(ADDRESS(1004,BG$2,1,1))),"")</f>
        <v/>
      </c>
      <c r="BH436" t="str">
        <f ca="1">IF($BT436&lt;&gt;"",SUMIF($BD$3:$BD$1004,"="&amp;$BD436,INDIRECT(ADDRESS(3,BH$2,1,1)):INDIRECT(ADDRESS(1004,BH$2,1,1))),"")</f>
        <v/>
      </c>
      <c r="BI436" t="str">
        <f ca="1">IF($BT436&lt;&gt;"",SUMIF($BD$3:$BD$1004,"="&amp;$BD436,INDIRECT(ADDRESS(3,BI$2,1,1)):INDIRECT(ADDRESS(1004,BI$2,1,1))),"")</f>
        <v/>
      </c>
      <c r="BJ436" t="str">
        <f ca="1">IF($BT436&lt;&gt;"",SUMIF($BD$3:$BD$1004,"="&amp;$BD436,INDIRECT(ADDRESS(3,BJ$2,1,1)):INDIRECT(ADDRESS(1004,BJ$2,1,1))),"")</f>
        <v/>
      </c>
      <c r="BK436" t="str">
        <f ca="1">IF($BT436&lt;&gt;"",SUMIF($BD$3:$BD$1004,"="&amp;$BD436,INDIRECT(ADDRESS(3,BK$2,1,1)):INDIRECT(ADDRESS(1004,BK$2,1,1))),"")</f>
        <v/>
      </c>
      <c r="BL436" t="str">
        <f ca="1">IF($BT436&lt;&gt;"",SUMIF($BD$3:$BD$1004,"="&amp;$BD436,INDIRECT(ADDRESS(3,BL$2,1,1)):INDIRECT(ADDRESS(1004,BL$2,1,1))),"")</f>
        <v/>
      </c>
      <c r="BM436" t="str">
        <f ca="1">IF($BT436&lt;&gt;"",SUMIF($BD$3:$BD$1004,"="&amp;$BD436,INDIRECT(ADDRESS(3,BM$2,1,1)):INDIRECT(ADDRESS(1004,BM$2,1,1))),"")</f>
        <v/>
      </c>
      <c r="BN436" t="str">
        <f ca="1">IF($BT436&lt;&gt;"",SUMIF($BD$3:$BD$1004,"="&amp;$BD436,INDIRECT(ADDRESS(3,BN$2,1,1)):INDIRECT(ADDRESS(1004,BN$2,1,1))),"")</f>
        <v/>
      </c>
      <c r="BO436" t="str">
        <f ca="1">IF($BT436&lt;&gt;"",SUMIF($BD$3:$BD$1004,"="&amp;$BD436,INDIRECT(ADDRESS(3,BO$2,1,1)):INDIRECT(ADDRESS(1004,BO$2,1,1))),"")</f>
        <v/>
      </c>
      <c r="BP436" t="str">
        <f ca="1">IF($BT436&lt;&gt;"",SUMIF($BD$3:$BD$1004,"="&amp;$BD436,INDIRECT(ADDRESS(3,BP$2,1,1)):INDIRECT(ADDRESS(1004,BP$2,1,1))),"")</f>
        <v/>
      </c>
      <c r="BQ436" t="str">
        <f ca="1">IF($BT436&lt;&gt;"",SUMIF($BD$3:$BD$1004,"="&amp;$BD436,INDIRECT(ADDRESS(3,BQ$2,1,1)):INDIRECT(ADDRESS(1004,BQ$2,1,1))),"")</f>
        <v/>
      </c>
      <c r="BR436" t="str">
        <f ca="1">IF($BT436&lt;&gt;"",SUMIF($BD$3:$BD$1004,"="&amp;$BD436,INDIRECT(ADDRESS(3,BR$2,1,1)):INDIRECT(ADDRESS(1004,BR$2,1,1))),"")</f>
        <v/>
      </c>
      <c r="BS436" t="str">
        <f>IF($A436&lt;&gt;"",VLOOKUP(TRUNC(MID($A436,1,2),0),Plano_Contas!$H$3:$J$103,3,TRUE),"")</f>
        <v/>
      </c>
      <c r="BT436" t="str">
        <f t="shared" si="25"/>
        <v/>
      </c>
      <c r="BV436">
        <f>Empresas!C436</f>
        <v>0</v>
      </c>
    </row>
    <row r="437" spans="1:74" ht="13.5" hidden="1" thickBot="1" x14ac:dyDescent="0.25">
      <c r="A437" s="89"/>
      <c r="B437" s="52" t="str">
        <f>IF($A437&lt;&gt;"",VLOOKUP(""&amp;$A437,Plano_Contas!$A$3:$F$1003,6,0),"")</f>
        <v/>
      </c>
      <c r="C437" s="91"/>
      <c r="D437" s="111"/>
      <c r="E437" s="112">
        <v>0</v>
      </c>
      <c r="F437" s="87"/>
      <c r="G437" s="85"/>
      <c r="H437" s="111"/>
      <c r="I437" s="112">
        <v>0</v>
      </c>
      <c r="J437" s="87"/>
      <c r="K437" s="85"/>
      <c r="L437" s="111"/>
      <c r="M437" s="112">
        <v>0</v>
      </c>
      <c r="N437" s="87"/>
      <c r="O437" s="85"/>
      <c r="P437" s="111"/>
      <c r="Q437" s="112">
        <v>0</v>
      </c>
      <c r="R437" s="87"/>
      <c r="S437" s="85"/>
      <c r="T437" s="111"/>
      <c r="U437" s="112">
        <v>0</v>
      </c>
      <c r="V437" s="87"/>
      <c r="W437" s="85"/>
      <c r="X437" s="111"/>
      <c r="Y437" s="112">
        <v>0</v>
      </c>
      <c r="Z437" s="87"/>
      <c r="AA437" s="85"/>
      <c r="AB437" s="111"/>
      <c r="AC437" s="112">
        <v>0</v>
      </c>
      <c r="AD437" s="87"/>
      <c r="AE437" s="85"/>
      <c r="AF437" s="111"/>
      <c r="AG437" s="112">
        <v>0</v>
      </c>
      <c r="AH437" s="87"/>
      <c r="AI437" s="85"/>
      <c r="AJ437" s="111"/>
      <c r="AK437" s="112">
        <v>0</v>
      </c>
      <c r="AL437" s="87"/>
      <c r="AM437" s="85"/>
      <c r="AN437" s="111"/>
      <c r="AO437" s="112">
        <v>0</v>
      </c>
      <c r="AP437" s="87"/>
      <c r="AQ437" s="85"/>
      <c r="AR437" s="111"/>
      <c r="AS437" s="112">
        <v>0</v>
      </c>
      <c r="AT437" s="87"/>
      <c r="AU437" s="85"/>
      <c r="AV437" s="111"/>
      <c r="AW437" s="112">
        <v>0</v>
      </c>
      <c r="AX437" s="87"/>
      <c r="AY437" s="85"/>
      <c r="AZ437" s="267">
        <f t="shared" si="26"/>
        <v>0</v>
      </c>
      <c r="BA437" s="88">
        <f t="shared" si="23"/>
        <v>0</v>
      </c>
      <c r="BC437">
        <f>IF($A437&lt;&gt;"",COUNTIF($BD$3:$BD437,$BD437),0)</f>
        <v>0</v>
      </c>
      <c r="BD437" t="str">
        <f>IF($A437&lt;&gt;"",VLOOKUP(TRUNC(MID($A437,1,2),0),Plano_Contas!$H$3:$J$103,2,TRUE),"")</f>
        <v/>
      </c>
      <c r="BE437" s="201" t="str">
        <f t="shared" si="24"/>
        <v/>
      </c>
      <c r="BF437" t="str">
        <f ca="1">IF($BT437&lt;&gt;"",SUMIF($BD$3:$BD$1004,"="&amp;$BD437,INDIRECT(ADDRESS(3,BF$2,1,1)):INDIRECT(ADDRESS(1004,BF$2,1,1))),"")</f>
        <v/>
      </c>
      <c r="BG437" t="str">
        <f ca="1">IF($BT437&lt;&gt;"",SUMIF($BD$3:$BD$1004,"="&amp;$BD437,INDIRECT(ADDRESS(3,BG$2,1,1)):INDIRECT(ADDRESS(1004,BG$2,1,1))),"")</f>
        <v/>
      </c>
      <c r="BH437" t="str">
        <f ca="1">IF($BT437&lt;&gt;"",SUMIF($BD$3:$BD$1004,"="&amp;$BD437,INDIRECT(ADDRESS(3,BH$2,1,1)):INDIRECT(ADDRESS(1004,BH$2,1,1))),"")</f>
        <v/>
      </c>
      <c r="BI437" t="str">
        <f ca="1">IF($BT437&lt;&gt;"",SUMIF($BD$3:$BD$1004,"="&amp;$BD437,INDIRECT(ADDRESS(3,BI$2,1,1)):INDIRECT(ADDRESS(1004,BI$2,1,1))),"")</f>
        <v/>
      </c>
      <c r="BJ437" t="str">
        <f ca="1">IF($BT437&lt;&gt;"",SUMIF($BD$3:$BD$1004,"="&amp;$BD437,INDIRECT(ADDRESS(3,BJ$2,1,1)):INDIRECT(ADDRESS(1004,BJ$2,1,1))),"")</f>
        <v/>
      </c>
      <c r="BK437" t="str">
        <f ca="1">IF($BT437&lt;&gt;"",SUMIF($BD$3:$BD$1004,"="&amp;$BD437,INDIRECT(ADDRESS(3,BK$2,1,1)):INDIRECT(ADDRESS(1004,BK$2,1,1))),"")</f>
        <v/>
      </c>
      <c r="BL437" t="str">
        <f ca="1">IF($BT437&lt;&gt;"",SUMIF($BD$3:$BD$1004,"="&amp;$BD437,INDIRECT(ADDRESS(3,BL$2,1,1)):INDIRECT(ADDRESS(1004,BL$2,1,1))),"")</f>
        <v/>
      </c>
      <c r="BM437" t="str">
        <f ca="1">IF($BT437&lt;&gt;"",SUMIF($BD$3:$BD$1004,"="&amp;$BD437,INDIRECT(ADDRESS(3,BM$2,1,1)):INDIRECT(ADDRESS(1004,BM$2,1,1))),"")</f>
        <v/>
      </c>
      <c r="BN437" t="str">
        <f ca="1">IF($BT437&lt;&gt;"",SUMIF($BD$3:$BD$1004,"="&amp;$BD437,INDIRECT(ADDRESS(3,BN$2,1,1)):INDIRECT(ADDRESS(1004,BN$2,1,1))),"")</f>
        <v/>
      </c>
      <c r="BO437" t="str">
        <f ca="1">IF($BT437&lt;&gt;"",SUMIF($BD$3:$BD$1004,"="&amp;$BD437,INDIRECT(ADDRESS(3,BO$2,1,1)):INDIRECT(ADDRESS(1004,BO$2,1,1))),"")</f>
        <v/>
      </c>
      <c r="BP437" t="str">
        <f ca="1">IF($BT437&lt;&gt;"",SUMIF($BD$3:$BD$1004,"="&amp;$BD437,INDIRECT(ADDRESS(3,BP$2,1,1)):INDIRECT(ADDRESS(1004,BP$2,1,1))),"")</f>
        <v/>
      </c>
      <c r="BQ437" t="str">
        <f ca="1">IF($BT437&lt;&gt;"",SUMIF($BD$3:$BD$1004,"="&amp;$BD437,INDIRECT(ADDRESS(3,BQ$2,1,1)):INDIRECT(ADDRESS(1004,BQ$2,1,1))),"")</f>
        <v/>
      </c>
      <c r="BR437" t="str">
        <f ca="1">IF($BT437&lt;&gt;"",SUMIF($BD$3:$BD$1004,"="&amp;$BD437,INDIRECT(ADDRESS(3,BR$2,1,1)):INDIRECT(ADDRESS(1004,BR$2,1,1))),"")</f>
        <v/>
      </c>
      <c r="BS437" t="str">
        <f>IF($A437&lt;&gt;"",VLOOKUP(TRUNC(MID($A437,1,2),0),Plano_Contas!$H$3:$J$103,3,TRUE),"")</f>
        <v/>
      </c>
      <c r="BT437" t="str">
        <f t="shared" si="25"/>
        <v/>
      </c>
      <c r="BV437">
        <f>Empresas!C437</f>
        <v>0</v>
      </c>
    </row>
    <row r="438" spans="1:74" ht="13.5" hidden="1" thickBot="1" x14ac:dyDescent="0.25">
      <c r="A438" s="89"/>
      <c r="B438" s="52" t="str">
        <f>IF($A438&lt;&gt;"",VLOOKUP(""&amp;$A438,Plano_Contas!$A$3:$F$1003,6,0),"")</f>
        <v/>
      </c>
      <c r="C438" s="91"/>
      <c r="D438" s="111"/>
      <c r="E438" s="112">
        <v>0</v>
      </c>
      <c r="F438" s="87"/>
      <c r="G438" s="85"/>
      <c r="H438" s="111"/>
      <c r="I438" s="112">
        <v>0</v>
      </c>
      <c r="J438" s="87"/>
      <c r="K438" s="85"/>
      <c r="L438" s="111"/>
      <c r="M438" s="112">
        <v>0</v>
      </c>
      <c r="N438" s="87"/>
      <c r="O438" s="85"/>
      <c r="P438" s="111"/>
      <c r="Q438" s="112">
        <v>0</v>
      </c>
      <c r="R438" s="87"/>
      <c r="S438" s="85"/>
      <c r="T438" s="111"/>
      <c r="U438" s="112">
        <v>0</v>
      </c>
      <c r="V438" s="87"/>
      <c r="W438" s="85"/>
      <c r="X438" s="111"/>
      <c r="Y438" s="112">
        <v>0</v>
      </c>
      <c r="Z438" s="87"/>
      <c r="AA438" s="85"/>
      <c r="AB438" s="111"/>
      <c r="AC438" s="112">
        <v>0</v>
      </c>
      <c r="AD438" s="87"/>
      <c r="AE438" s="85"/>
      <c r="AF438" s="111"/>
      <c r="AG438" s="112">
        <v>0</v>
      </c>
      <c r="AH438" s="87"/>
      <c r="AI438" s="85"/>
      <c r="AJ438" s="111"/>
      <c r="AK438" s="112">
        <v>0</v>
      </c>
      <c r="AL438" s="87"/>
      <c r="AM438" s="85"/>
      <c r="AN438" s="111"/>
      <c r="AO438" s="112">
        <v>0</v>
      </c>
      <c r="AP438" s="87"/>
      <c r="AQ438" s="85"/>
      <c r="AR438" s="111"/>
      <c r="AS438" s="112">
        <v>0</v>
      </c>
      <c r="AT438" s="87"/>
      <c r="AU438" s="85"/>
      <c r="AV438" s="111"/>
      <c r="AW438" s="112">
        <v>0</v>
      </c>
      <c r="AX438" s="87"/>
      <c r="AY438" s="85"/>
      <c r="AZ438" s="267">
        <f t="shared" si="26"/>
        <v>0</v>
      </c>
      <c r="BA438" s="88">
        <f t="shared" si="23"/>
        <v>0</v>
      </c>
      <c r="BC438">
        <f>IF($A438&lt;&gt;"",COUNTIF($BD$3:$BD438,$BD438),0)</f>
        <v>0</v>
      </c>
      <c r="BD438" t="str">
        <f>IF($A438&lt;&gt;"",VLOOKUP(TRUNC(MID($A438,1,2),0),Plano_Contas!$H$3:$J$103,2,TRUE),"")</f>
        <v/>
      </c>
      <c r="BE438" s="201" t="str">
        <f t="shared" si="24"/>
        <v/>
      </c>
      <c r="BF438" t="str">
        <f ca="1">IF($BT438&lt;&gt;"",SUMIF($BD$3:$BD$1004,"="&amp;$BD438,INDIRECT(ADDRESS(3,BF$2,1,1)):INDIRECT(ADDRESS(1004,BF$2,1,1))),"")</f>
        <v/>
      </c>
      <c r="BG438" t="str">
        <f ca="1">IF($BT438&lt;&gt;"",SUMIF($BD$3:$BD$1004,"="&amp;$BD438,INDIRECT(ADDRESS(3,BG$2,1,1)):INDIRECT(ADDRESS(1004,BG$2,1,1))),"")</f>
        <v/>
      </c>
      <c r="BH438" t="str">
        <f ca="1">IF($BT438&lt;&gt;"",SUMIF($BD$3:$BD$1004,"="&amp;$BD438,INDIRECT(ADDRESS(3,BH$2,1,1)):INDIRECT(ADDRESS(1004,BH$2,1,1))),"")</f>
        <v/>
      </c>
      <c r="BI438" t="str">
        <f ca="1">IF($BT438&lt;&gt;"",SUMIF($BD$3:$BD$1004,"="&amp;$BD438,INDIRECT(ADDRESS(3,BI$2,1,1)):INDIRECT(ADDRESS(1004,BI$2,1,1))),"")</f>
        <v/>
      </c>
      <c r="BJ438" t="str">
        <f ca="1">IF($BT438&lt;&gt;"",SUMIF($BD$3:$BD$1004,"="&amp;$BD438,INDIRECT(ADDRESS(3,BJ$2,1,1)):INDIRECT(ADDRESS(1004,BJ$2,1,1))),"")</f>
        <v/>
      </c>
      <c r="BK438" t="str">
        <f ca="1">IF($BT438&lt;&gt;"",SUMIF($BD$3:$BD$1004,"="&amp;$BD438,INDIRECT(ADDRESS(3,BK$2,1,1)):INDIRECT(ADDRESS(1004,BK$2,1,1))),"")</f>
        <v/>
      </c>
      <c r="BL438" t="str">
        <f ca="1">IF($BT438&lt;&gt;"",SUMIF($BD$3:$BD$1004,"="&amp;$BD438,INDIRECT(ADDRESS(3,BL$2,1,1)):INDIRECT(ADDRESS(1004,BL$2,1,1))),"")</f>
        <v/>
      </c>
      <c r="BM438" t="str">
        <f ca="1">IF($BT438&lt;&gt;"",SUMIF($BD$3:$BD$1004,"="&amp;$BD438,INDIRECT(ADDRESS(3,BM$2,1,1)):INDIRECT(ADDRESS(1004,BM$2,1,1))),"")</f>
        <v/>
      </c>
      <c r="BN438" t="str">
        <f ca="1">IF($BT438&lt;&gt;"",SUMIF($BD$3:$BD$1004,"="&amp;$BD438,INDIRECT(ADDRESS(3,BN$2,1,1)):INDIRECT(ADDRESS(1004,BN$2,1,1))),"")</f>
        <v/>
      </c>
      <c r="BO438" t="str">
        <f ca="1">IF($BT438&lt;&gt;"",SUMIF($BD$3:$BD$1004,"="&amp;$BD438,INDIRECT(ADDRESS(3,BO$2,1,1)):INDIRECT(ADDRESS(1004,BO$2,1,1))),"")</f>
        <v/>
      </c>
      <c r="BP438" t="str">
        <f ca="1">IF($BT438&lt;&gt;"",SUMIF($BD$3:$BD$1004,"="&amp;$BD438,INDIRECT(ADDRESS(3,BP$2,1,1)):INDIRECT(ADDRESS(1004,BP$2,1,1))),"")</f>
        <v/>
      </c>
      <c r="BQ438" t="str">
        <f ca="1">IF($BT438&lt;&gt;"",SUMIF($BD$3:$BD$1004,"="&amp;$BD438,INDIRECT(ADDRESS(3,BQ$2,1,1)):INDIRECT(ADDRESS(1004,BQ$2,1,1))),"")</f>
        <v/>
      </c>
      <c r="BR438" t="str">
        <f ca="1">IF($BT438&lt;&gt;"",SUMIF($BD$3:$BD$1004,"="&amp;$BD438,INDIRECT(ADDRESS(3,BR$2,1,1)):INDIRECT(ADDRESS(1004,BR$2,1,1))),"")</f>
        <v/>
      </c>
      <c r="BS438" t="str">
        <f>IF($A438&lt;&gt;"",VLOOKUP(TRUNC(MID($A438,1,2),0),Plano_Contas!$H$3:$J$103,3,TRUE),"")</f>
        <v/>
      </c>
      <c r="BT438" t="str">
        <f t="shared" si="25"/>
        <v/>
      </c>
      <c r="BV438">
        <f>Empresas!C438</f>
        <v>0</v>
      </c>
    </row>
    <row r="439" spans="1:74" ht="13.5" hidden="1" thickBot="1" x14ac:dyDescent="0.25">
      <c r="A439" s="89"/>
      <c r="B439" s="52" t="str">
        <f>IF($A439&lt;&gt;"",VLOOKUP(""&amp;$A439,Plano_Contas!$A$3:$F$1003,6,0),"")</f>
        <v/>
      </c>
      <c r="C439" s="91"/>
      <c r="D439" s="111"/>
      <c r="E439" s="112">
        <v>0</v>
      </c>
      <c r="F439" s="87"/>
      <c r="G439" s="85"/>
      <c r="H439" s="111"/>
      <c r="I439" s="112">
        <v>0</v>
      </c>
      <c r="J439" s="87"/>
      <c r="K439" s="85"/>
      <c r="L439" s="111"/>
      <c r="M439" s="112">
        <v>0</v>
      </c>
      <c r="N439" s="87"/>
      <c r="O439" s="85"/>
      <c r="P439" s="111"/>
      <c r="Q439" s="112">
        <v>0</v>
      </c>
      <c r="R439" s="87"/>
      <c r="S439" s="85"/>
      <c r="T439" s="111"/>
      <c r="U439" s="112">
        <v>0</v>
      </c>
      <c r="V439" s="87"/>
      <c r="W439" s="85"/>
      <c r="X439" s="111"/>
      <c r="Y439" s="112">
        <v>0</v>
      </c>
      <c r="Z439" s="87"/>
      <c r="AA439" s="85"/>
      <c r="AB439" s="111"/>
      <c r="AC439" s="112">
        <v>0</v>
      </c>
      <c r="AD439" s="87"/>
      <c r="AE439" s="85"/>
      <c r="AF439" s="111"/>
      <c r="AG439" s="112">
        <v>0</v>
      </c>
      <c r="AH439" s="87"/>
      <c r="AI439" s="85"/>
      <c r="AJ439" s="111"/>
      <c r="AK439" s="112">
        <v>0</v>
      </c>
      <c r="AL439" s="87"/>
      <c r="AM439" s="85"/>
      <c r="AN439" s="111"/>
      <c r="AO439" s="112">
        <v>0</v>
      </c>
      <c r="AP439" s="87"/>
      <c r="AQ439" s="85"/>
      <c r="AR439" s="111"/>
      <c r="AS439" s="112">
        <v>0</v>
      </c>
      <c r="AT439" s="87"/>
      <c r="AU439" s="85"/>
      <c r="AV439" s="111"/>
      <c r="AW439" s="112">
        <v>0</v>
      </c>
      <c r="AX439" s="87"/>
      <c r="AY439" s="85"/>
      <c r="AZ439" s="267">
        <f t="shared" si="26"/>
        <v>0</v>
      </c>
      <c r="BA439" s="88">
        <f t="shared" si="23"/>
        <v>0</v>
      </c>
      <c r="BC439">
        <f>IF($A439&lt;&gt;"",COUNTIF($BD$3:$BD439,$BD439),0)</f>
        <v>0</v>
      </c>
      <c r="BD439" t="str">
        <f>IF($A439&lt;&gt;"",VLOOKUP(TRUNC(MID($A439,1,2),0),Plano_Contas!$H$3:$J$103,2,TRUE),"")</f>
        <v/>
      </c>
      <c r="BE439" s="201" t="str">
        <f t="shared" si="24"/>
        <v/>
      </c>
      <c r="BF439" t="str">
        <f ca="1">IF($BT439&lt;&gt;"",SUMIF($BD$3:$BD$1004,"="&amp;$BD439,INDIRECT(ADDRESS(3,BF$2,1,1)):INDIRECT(ADDRESS(1004,BF$2,1,1))),"")</f>
        <v/>
      </c>
      <c r="BG439" t="str">
        <f ca="1">IF($BT439&lt;&gt;"",SUMIF($BD$3:$BD$1004,"="&amp;$BD439,INDIRECT(ADDRESS(3,BG$2,1,1)):INDIRECT(ADDRESS(1004,BG$2,1,1))),"")</f>
        <v/>
      </c>
      <c r="BH439" t="str">
        <f ca="1">IF($BT439&lt;&gt;"",SUMIF($BD$3:$BD$1004,"="&amp;$BD439,INDIRECT(ADDRESS(3,BH$2,1,1)):INDIRECT(ADDRESS(1004,BH$2,1,1))),"")</f>
        <v/>
      </c>
      <c r="BI439" t="str">
        <f ca="1">IF($BT439&lt;&gt;"",SUMIF($BD$3:$BD$1004,"="&amp;$BD439,INDIRECT(ADDRESS(3,BI$2,1,1)):INDIRECT(ADDRESS(1004,BI$2,1,1))),"")</f>
        <v/>
      </c>
      <c r="BJ439" t="str">
        <f ca="1">IF($BT439&lt;&gt;"",SUMIF($BD$3:$BD$1004,"="&amp;$BD439,INDIRECT(ADDRESS(3,BJ$2,1,1)):INDIRECT(ADDRESS(1004,BJ$2,1,1))),"")</f>
        <v/>
      </c>
      <c r="BK439" t="str">
        <f ca="1">IF($BT439&lt;&gt;"",SUMIF($BD$3:$BD$1004,"="&amp;$BD439,INDIRECT(ADDRESS(3,BK$2,1,1)):INDIRECT(ADDRESS(1004,BK$2,1,1))),"")</f>
        <v/>
      </c>
      <c r="BL439" t="str">
        <f ca="1">IF($BT439&lt;&gt;"",SUMIF($BD$3:$BD$1004,"="&amp;$BD439,INDIRECT(ADDRESS(3,BL$2,1,1)):INDIRECT(ADDRESS(1004,BL$2,1,1))),"")</f>
        <v/>
      </c>
      <c r="BM439" t="str">
        <f ca="1">IF($BT439&lt;&gt;"",SUMIF($BD$3:$BD$1004,"="&amp;$BD439,INDIRECT(ADDRESS(3,BM$2,1,1)):INDIRECT(ADDRESS(1004,BM$2,1,1))),"")</f>
        <v/>
      </c>
      <c r="BN439" t="str">
        <f ca="1">IF($BT439&lt;&gt;"",SUMIF($BD$3:$BD$1004,"="&amp;$BD439,INDIRECT(ADDRESS(3,BN$2,1,1)):INDIRECT(ADDRESS(1004,BN$2,1,1))),"")</f>
        <v/>
      </c>
      <c r="BO439" t="str">
        <f ca="1">IF($BT439&lt;&gt;"",SUMIF($BD$3:$BD$1004,"="&amp;$BD439,INDIRECT(ADDRESS(3,BO$2,1,1)):INDIRECT(ADDRESS(1004,BO$2,1,1))),"")</f>
        <v/>
      </c>
      <c r="BP439" t="str">
        <f ca="1">IF($BT439&lt;&gt;"",SUMIF($BD$3:$BD$1004,"="&amp;$BD439,INDIRECT(ADDRESS(3,BP$2,1,1)):INDIRECT(ADDRESS(1004,BP$2,1,1))),"")</f>
        <v/>
      </c>
      <c r="BQ439" t="str">
        <f ca="1">IF($BT439&lt;&gt;"",SUMIF($BD$3:$BD$1004,"="&amp;$BD439,INDIRECT(ADDRESS(3,BQ$2,1,1)):INDIRECT(ADDRESS(1004,BQ$2,1,1))),"")</f>
        <v/>
      </c>
      <c r="BR439" t="str">
        <f ca="1">IF($BT439&lt;&gt;"",SUMIF($BD$3:$BD$1004,"="&amp;$BD439,INDIRECT(ADDRESS(3,BR$2,1,1)):INDIRECT(ADDRESS(1004,BR$2,1,1))),"")</f>
        <v/>
      </c>
      <c r="BS439" t="str">
        <f>IF($A439&lt;&gt;"",VLOOKUP(TRUNC(MID($A439,1,2),0),Plano_Contas!$H$3:$J$103,3,TRUE),"")</f>
        <v/>
      </c>
      <c r="BT439" t="str">
        <f t="shared" si="25"/>
        <v/>
      </c>
      <c r="BV439">
        <f>Empresas!C439</f>
        <v>0</v>
      </c>
    </row>
    <row r="440" spans="1:74" ht="13.5" hidden="1" thickBot="1" x14ac:dyDescent="0.25">
      <c r="A440" s="89"/>
      <c r="B440" s="52" t="str">
        <f>IF($A440&lt;&gt;"",VLOOKUP(""&amp;$A440,Plano_Contas!$A$3:$F$1003,6,0),"")</f>
        <v/>
      </c>
      <c r="C440" s="91"/>
      <c r="D440" s="111"/>
      <c r="E440" s="112">
        <v>0</v>
      </c>
      <c r="F440" s="87"/>
      <c r="G440" s="85"/>
      <c r="H440" s="111"/>
      <c r="I440" s="112">
        <v>0</v>
      </c>
      <c r="J440" s="87"/>
      <c r="K440" s="85"/>
      <c r="L440" s="111"/>
      <c r="M440" s="112">
        <v>0</v>
      </c>
      <c r="N440" s="87"/>
      <c r="O440" s="85"/>
      <c r="P440" s="111"/>
      <c r="Q440" s="112">
        <v>0</v>
      </c>
      <c r="R440" s="87"/>
      <c r="S440" s="85"/>
      <c r="T440" s="111"/>
      <c r="U440" s="112">
        <v>0</v>
      </c>
      <c r="V440" s="87"/>
      <c r="W440" s="85"/>
      <c r="X440" s="111"/>
      <c r="Y440" s="112">
        <v>0</v>
      </c>
      <c r="Z440" s="87"/>
      <c r="AA440" s="85"/>
      <c r="AB440" s="111"/>
      <c r="AC440" s="112">
        <v>0</v>
      </c>
      <c r="AD440" s="87"/>
      <c r="AE440" s="85"/>
      <c r="AF440" s="111"/>
      <c r="AG440" s="112">
        <v>0</v>
      </c>
      <c r="AH440" s="87"/>
      <c r="AI440" s="85"/>
      <c r="AJ440" s="111"/>
      <c r="AK440" s="112">
        <v>0</v>
      </c>
      <c r="AL440" s="87"/>
      <c r="AM440" s="85"/>
      <c r="AN440" s="111"/>
      <c r="AO440" s="112">
        <v>0</v>
      </c>
      <c r="AP440" s="87"/>
      <c r="AQ440" s="85"/>
      <c r="AR440" s="111"/>
      <c r="AS440" s="112">
        <v>0</v>
      </c>
      <c r="AT440" s="87"/>
      <c r="AU440" s="85"/>
      <c r="AV440" s="111"/>
      <c r="AW440" s="112">
        <v>0</v>
      </c>
      <c r="AX440" s="87"/>
      <c r="AY440" s="85"/>
      <c r="AZ440" s="267">
        <f t="shared" si="26"/>
        <v>0</v>
      </c>
      <c r="BA440" s="88">
        <f t="shared" si="23"/>
        <v>0</v>
      </c>
      <c r="BC440">
        <f>IF($A440&lt;&gt;"",COUNTIF($BD$3:$BD440,$BD440),0)</f>
        <v>0</v>
      </c>
      <c r="BD440" t="str">
        <f>IF($A440&lt;&gt;"",VLOOKUP(TRUNC(MID($A440,1,2),0),Plano_Contas!$H$3:$J$103,2,TRUE),"")</f>
        <v/>
      </c>
      <c r="BE440" s="201" t="str">
        <f t="shared" si="24"/>
        <v/>
      </c>
      <c r="BF440" t="str">
        <f ca="1">IF($BT440&lt;&gt;"",SUMIF($BD$3:$BD$1004,"="&amp;$BD440,INDIRECT(ADDRESS(3,BF$2,1,1)):INDIRECT(ADDRESS(1004,BF$2,1,1))),"")</f>
        <v/>
      </c>
      <c r="BG440" t="str">
        <f ca="1">IF($BT440&lt;&gt;"",SUMIF($BD$3:$BD$1004,"="&amp;$BD440,INDIRECT(ADDRESS(3,BG$2,1,1)):INDIRECT(ADDRESS(1004,BG$2,1,1))),"")</f>
        <v/>
      </c>
      <c r="BH440" t="str">
        <f ca="1">IF($BT440&lt;&gt;"",SUMIF($BD$3:$BD$1004,"="&amp;$BD440,INDIRECT(ADDRESS(3,BH$2,1,1)):INDIRECT(ADDRESS(1004,BH$2,1,1))),"")</f>
        <v/>
      </c>
      <c r="BI440" t="str">
        <f ca="1">IF($BT440&lt;&gt;"",SUMIF($BD$3:$BD$1004,"="&amp;$BD440,INDIRECT(ADDRESS(3,BI$2,1,1)):INDIRECT(ADDRESS(1004,BI$2,1,1))),"")</f>
        <v/>
      </c>
      <c r="BJ440" t="str">
        <f ca="1">IF($BT440&lt;&gt;"",SUMIF($BD$3:$BD$1004,"="&amp;$BD440,INDIRECT(ADDRESS(3,BJ$2,1,1)):INDIRECT(ADDRESS(1004,BJ$2,1,1))),"")</f>
        <v/>
      </c>
      <c r="BK440" t="str">
        <f ca="1">IF($BT440&lt;&gt;"",SUMIF($BD$3:$BD$1004,"="&amp;$BD440,INDIRECT(ADDRESS(3,BK$2,1,1)):INDIRECT(ADDRESS(1004,BK$2,1,1))),"")</f>
        <v/>
      </c>
      <c r="BL440" t="str">
        <f ca="1">IF($BT440&lt;&gt;"",SUMIF($BD$3:$BD$1004,"="&amp;$BD440,INDIRECT(ADDRESS(3,BL$2,1,1)):INDIRECT(ADDRESS(1004,BL$2,1,1))),"")</f>
        <v/>
      </c>
      <c r="BM440" t="str">
        <f ca="1">IF($BT440&lt;&gt;"",SUMIF($BD$3:$BD$1004,"="&amp;$BD440,INDIRECT(ADDRESS(3,BM$2,1,1)):INDIRECT(ADDRESS(1004,BM$2,1,1))),"")</f>
        <v/>
      </c>
      <c r="BN440" t="str">
        <f ca="1">IF($BT440&lt;&gt;"",SUMIF($BD$3:$BD$1004,"="&amp;$BD440,INDIRECT(ADDRESS(3,BN$2,1,1)):INDIRECT(ADDRESS(1004,BN$2,1,1))),"")</f>
        <v/>
      </c>
      <c r="BO440" t="str">
        <f ca="1">IF($BT440&lt;&gt;"",SUMIF($BD$3:$BD$1004,"="&amp;$BD440,INDIRECT(ADDRESS(3,BO$2,1,1)):INDIRECT(ADDRESS(1004,BO$2,1,1))),"")</f>
        <v/>
      </c>
      <c r="BP440" t="str">
        <f ca="1">IF($BT440&lt;&gt;"",SUMIF($BD$3:$BD$1004,"="&amp;$BD440,INDIRECT(ADDRESS(3,BP$2,1,1)):INDIRECT(ADDRESS(1004,BP$2,1,1))),"")</f>
        <v/>
      </c>
      <c r="BQ440" t="str">
        <f ca="1">IF($BT440&lt;&gt;"",SUMIF($BD$3:$BD$1004,"="&amp;$BD440,INDIRECT(ADDRESS(3,BQ$2,1,1)):INDIRECT(ADDRESS(1004,BQ$2,1,1))),"")</f>
        <v/>
      </c>
      <c r="BR440" t="str">
        <f ca="1">IF($BT440&lt;&gt;"",SUMIF($BD$3:$BD$1004,"="&amp;$BD440,INDIRECT(ADDRESS(3,BR$2,1,1)):INDIRECT(ADDRESS(1004,BR$2,1,1))),"")</f>
        <v/>
      </c>
      <c r="BS440" t="str">
        <f>IF($A440&lt;&gt;"",VLOOKUP(TRUNC(MID($A440,1,2),0),Plano_Contas!$H$3:$J$103,3,TRUE),"")</f>
        <v/>
      </c>
      <c r="BT440" t="str">
        <f t="shared" si="25"/>
        <v/>
      </c>
      <c r="BV440">
        <f>Empresas!C440</f>
        <v>0</v>
      </c>
    </row>
    <row r="441" spans="1:74" ht="13.5" hidden="1" thickBot="1" x14ac:dyDescent="0.25">
      <c r="A441" s="89"/>
      <c r="B441" s="52" t="str">
        <f>IF($A441&lt;&gt;"",VLOOKUP(""&amp;$A441,Plano_Contas!$A$3:$F$1003,6,0),"")</f>
        <v/>
      </c>
      <c r="C441" s="91"/>
      <c r="D441" s="111"/>
      <c r="E441" s="112">
        <v>0</v>
      </c>
      <c r="F441" s="87"/>
      <c r="G441" s="85"/>
      <c r="H441" s="111"/>
      <c r="I441" s="112">
        <v>0</v>
      </c>
      <c r="J441" s="87"/>
      <c r="K441" s="85"/>
      <c r="L441" s="111"/>
      <c r="M441" s="112">
        <v>0</v>
      </c>
      <c r="N441" s="87"/>
      <c r="O441" s="85"/>
      <c r="P441" s="111"/>
      <c r="Q441" s="112">
        <v>0</v>
      </c>
      <c r="R441" s="87"/>
      <c r="S441" s="85"/>
      <c r="T441" s="111"/>
      <c r="U441" s="112">
        <v>0</v>
      </c>
      <c r="V441" s="87"/>
      <c r="W441" s="85"/>
      <c r="X441" s="111"/>
      <c r="Y441" s="112">
        <v>0</v>
      </c>
      <c r="Z441" s="87"/>
      <c r="AA441" s="85"/>
      <c r="AB441" s="111"/>
      <c r="AC441" s="112">
        <v>0</v>
      </c>
      <c r="AD441" s="87"/>
      <c r="AE441" s="85"/>
      <c r="AF441" s="111"/>
      <c r="AG441" s="112">
        <v>0</v>
      </c>
      <c r="AH441" s="87"/>
      <c r="AI441" s="85"/>
      <c r="AJ441" s="111"/>
      <c r="AK441" s="112">
        <v>0</v>
      </c>
      <c r="AL441" s="87"/>
      <c r="AM441" s="85"/>
      <c r="AN441" s="111"/>
      <c r="AO441" s="112">
        <v>0</v>
      </c>
      <c r="AP441" s="87"/>
      <c r="AQ441" s="85"/>
      <c r="AR441" s="111"/>
      <c r="AS441" s="112">
        <v>0</v>
      </c>
      <c r="AT441" s="87"/>
      <c r="AU441" s="85"/>
      <c r="AV441" s="111"/>
      <c r="AW441" s="112">
        <v>0</v>
      </c>
      <c r="AX441" s="87"/>
      <c r="AY441" s="85"/>
      <c r="AZ441" s="267">
        <f t="shared" si="26"/>
        <v>0</v>
      </c>
      <c r="BA441" s="88">
        <f t="shared" si="23"/>
        <v>0</v>
      </c>
      <c r="BC441">
        <f>IF($A441&lt;&gt;"",COUNTIF($BD$3:$BD441,$BD441),0)</f>
        <v>0</v>
      </c>
      <c r="BD441" t="str">
        <f>IF($A441&lt;&gt;"",VLOOKUP(TRUNC(MID($A441,1,2),0),Plano_Contas!$H$3:$J$103,2,TRUE),"")</f>
        <v/>
      </c>
      <c r="BE441" s="201" t="str">
        <f t="shared" si="24"/>
        <v/>
      </c>
      <c r="BF441" t="str">
        <f ca="1">IF($BT441&lt;&gt;"",SUMIF($BD$3:$BD$1004,"="&amp;$BD441,INDIRECT(ADDRESS(3,BF$2,1,1)):INDIRECT(ADDRESS(1004,BF$2,1,1))),"")</f>
        <v/>
      </c>
      <c r="BG441" t="str">
        <f ca="1">IF($BT441&lt;&gt;"",SUMIF($BD$3:$BD$1004,"="&amp;$BD441,INDIRECT(ADDRESS(3,BG$2,1,1)):INDIRECT(ADDRESS(1004,BG$2,1,1))),"")</f>
        <v/>
      </c>
      <c r="BH441" t="str">
        <f ca="1">IF($BT441&lt;&gt;"",SUMIF($BD$3:$BD$1004,"="&amp;$BD441,INDIRECT(ADDRESS(3,BH$2,1,1)):INDIRECT(ADDRESS(1004,BH$2,1,1))),"")</f>
        <v/>
      </c>
      <c r="BI441" t="str">
        <f ca="1">IF($BT441&lt;&gt;"",SUMIF($BD$3:$BD$1004,"="&amp;$BD441,INDIRECT(ADDRESS(3,BI$2,1,1)):INDIRECT(ADDRESS(1004,BI$2,1,1))),"")</f>
        <v/>
      </c>
      <c r="BJ441" t="str">
        <f ca="1">IF($BT441&lt;&gt;"",SUMIF($BD$3:$BD$1004,"="&amp;$BD441,INDIRECT(ADDRESS(3,BJ$2,1,1)):INDIRECT(ADDRESS(1004,BJ$2,1,1))),"")</f>
        <v/>
      </c>
      <c r="BK441" t="str">
        <f ca="1">IF($BT441&lt;&gt;"",SUMIF($BD$3:$BD$1004,"="&amp;$BD441,INDIRECT(ADDRESS(3,BK$2,1,1)):INDIRECT(ADDRESS(1004,BK$2,1,1))),"")</f>
        <v/>
      </c>
      <c r="BL441" t="str">
        <f ca="1">IF($BT441&lt;&gt;"",SUMIF($BD$3:$BD$1004,"="&amp;$BD441,INDIRECT(ADDRESS(3,BL$2,1,1)):INDIRECT(ADDRESS(1004,BL$2,1,1))),"")</f>
        <v/>
      </c>
      <c r="BM441" t="str">
        <f ca="1">IF($BT441&lt;&gt;"",SUMIF($BD$3:$BD$1004,"="&amp;$BD441,INDIRECT(ADDRESS(3,BM$2,1,1)):INDIRECT(ADDRESS(1004,BM$2,1,1))),"")</f>
        <v/>
      </c>
      <c r="BN441" t="str">
        <f ca="1">IF($BT441&lt;&gt;"",SUMIF($BD$3:$BD$1004,"="&amp;$BD441,INDIRECT(ADDRESS(3,BN$2,1,1)):INDIRECT(ADDRESS(1004,BN$2,1,1))),"")</f>
        <v/>
      </c>
      <c r="BO441" t="str">
        <f ca="1">IF($BT441&lt;&gt;"",SUMIF($BD$3:$BD$1004,"="&amp;$BD441,INDIRECT(ADDRESS(3,BO$2,1,1)):INDIRECT(ADDRESS(1004,BO$2,1,1))),"")</f>
        <v/>
      </c>
      <c r="BP441" t="str">
        <f ca="1">IF($BT441&lt;&gt;"",SUMIF($BD$3:$BD$1004,"="&amp;$BD441,INDIRECT(ADDRESS(3,BP$2,1,1)):INDIRECT(ADDRESS(1004,BP$2,1,1))),"")</f>
        <v/>
      </c>
      <c r="BQ441" t="str">
        <f ca="1">IF($BT441&lt;&gt;"",SUMIF($BD$3:$BD$1004,"="&amp;$BD441,INDIRECT(ADDRESS(3,BQ$2,1,1)):INDIRECT(ADDRESS(1004,BQ$2,1,1))),"")</f>
        <v/>
      </c>
      <c r="BR441" t="str">
        <f ca="1">IF($BT441&lt;&gt;"",SUMIF($BD$3:$BD$1004,"="&amp;$BD441,INDIRECT(ADDRESS(3,BR$2,1,1)):INDIRECT(ADDRESS(1004,BR$2,1,1))),"")</f>
        <v/>
      </c>
      <c r="BS441" t="str">
        <f>IF($A441&lt;&gt;"",VLOOKUP(TRUNC(MID($A441,1,2),0),Plano_Contas!$H$3:$J$103,3,TRUE),"")</f>
        <v/>
      </c>
      <c r="BT441" t="str">
        <f t="shared" si="25"/>
        <v/>
      </c>
      <c r="BV441">
        <f>Empresas!C441</f>
        <v>0</v>
      </c>
    </row>
    <row r="442" spans="1:74" ht="13.5" hidden="1" thickBot="1" x14ac:dyDescent="0.25">
      <c r="A442" s="89"/>
      <c r="B442" s="52" t="str">
        <f>IF($A442&lt;&gt;"",VLOOKUP(""&amp;$A442,Plano_Contas!$A$3:$F$1003,6,0),"")</f>
        <v/>
      </c>
      <c r="C442" s="91"/>
      <c r="D442" s="111"/>
      <c r="E442" s="112">
        <v>0</v>
      </c>
      <c r="F442" s="87"/>
      <c r="G442" s="85"/>
      <c r="H442" s="111"/>
      <c r="I442" s="112">
        <v>0</v>
      </c>
      <c r="J442" s="87"/>
      <c r="K442" s="85"/>
      <c r="L442" s="111"/>
      <c r="M442" s="112">
        <v>0</v>
      </c>
      <c r="N442" s="87"/>
      <c r="O442" s="85"/>
      <c r="P442" s="111"/>
      <c r="Q442" s="112">
        <v>0</v>
      </c>
      <c r="R442" s="87"/>
      <c r="S442" s="85"/>
      <c r="T442" s="111"/>
      <c r="U442" s="112">
        <v>0</v>
      </c>
      <c r="V442" s="87"/>
      <c r="W442" s="85"/>
      <c r="X442" s="111"/>
      <c r="Y442" s="112">
        <v>0</v>
      </c>
      <c r="Z442" s="87"/>
      <c r="AA442" s="85"/>
      <c r="AB442" s="111"/>
      <c r="AC442" s="112">
        <v>0</v>
      </c>
      <c r="AD442" s="87"/>
      <c r="AE442" s="85"/>
      <c r="AF442" s="111"/>
      <c r="AG442" s="112">
        <v>0</v>
      </c>
      <c r="AH442" s="87"/>
      <c r="AI442" s="85"/>
      <c r="AJ442" s="111"/>
      <c r="AK442" s="112">
        <v>0</v>
      </c>
      <c r="AL442" s="87"/>
      <c r="AM442" s="85"/>
      <c r="AN442" s="111"/>
      <c r="AO442" s="112">
        <v>0</v>
      </c>
      <c r="AP442" s="87"/>
      <c r="AQ442" s="85"/>
      <c r="AR442" s="111"/>
      <c r="AS442" s="112">
        <v>0</v>
      </c>
      <c r="AT442" s="87"/>
      <c r="AU442" s="85"/>
      <c r="AV442" s="111"/>
      <c r="AW442" s="112">
        <v>0</v>
      </c>
      <c r="AX442" s="87"/>
      <c r="AY442" s="85"/>
      <c r="AZ442" s="267">
        <f t="shared" si="26"/>
        <v>0</v>
      </c>
      <c r="BA442" s="88">
        <f t="shared" si="23"/>
        <v>0</v>
      </c>
      <c r="BC442">
        <f>IF($A442&lt;&gt;"",COUNTIF($BD$3:$BD442,$BD442),0)</f>
        <v>0</v>
      </c>
      <c r="BD442" t="str">
        <f>IF($A442&lt;&gt;"",VLOOKUP(TRUNC(MID($A442,1,2),0),Plano_Contas!$H$3:$J$103,2,TRUE),"")</f>
        <v/>
      </c>
      <c r="BE442" s="201" t="str">
        <f t="shared" si="24"/>
        <v/>
      </c>
      <c r="BF442" t="str">
        <f ca="1">IF($BT442&lt;&gt;"",SUMIF($BD$3:$BD$1004,"="&amp;$BD442,INDIRECT(ADDRESS(3,BF$2,1,1)):INDIRECT(ADDRESS(1004,BF$2,1,1))),"")</f>
        <v/>
      </c>
      <c r="BG442" t="str">
        <f ca="1">IF($BT442&lt;&gt;"",SUMIF($BD$3:$BD$1004,"="&amp;$BD442,INDIRECT(ADDRESS(3,BG$2,1,1)):INDIRECT(ADDRESS(1004,BG$2,1,1))),"")</f>
        <v/>
      </c>
      <c r="BH442" t="str">
        <f ca="1">IF($BT442&lt;&gt;"",SUMIF($BD$3:$BD$1004,"="&amp;$BD442,INDIRECT(ADDRESS(3,BH$2,1,1)):INDIRECT(ADDRESS(1004,BH$2,1,1))),"")</f>
        <v/>
      </c>
      <c r="BI442" t="str">
        <f ca="1">IF($BT442&lt;&gt;"",SUMIF($BD$3:$BD$1004,"="&amp;$BD442,INDIRECT(ADDRESS(3,BI$2,1,1)):INDIRECT(ADDRESS(1004,BI$2,1,1))),"")</f>
        <v/>
      </c>
      <c r="BJ442" t="str">
        <f ca="1">IF($BT442&lt;&gt;"",SUMIF($BD$3:$BD$1004,"="&amp;$BD442,INDIRECT(ADDRESS(3,BJ$2,1,1)):INDIRECT(ADDRESS(1004,BJ$2,1,1))),"")</f>
        <v/>
      </c>
      <c r="BK442" t="str">
        <f ca="1">IF($BT442&lt;&gt;"",SUMIF($BD$3:$BD$1004,"="&amp;$BD442,INDIRECT(ADDRESS(3,BK$2,1,1)):INDIRECT(ADDRESS(1004,BK$2,1,1))),"")</f>
        <v/>
      </c>
      <c r="BL442" t="str">
        <f ca="1">IF($BT442&lt;&gt;"",SUMIF($BD$3:$BD$1004,"="&amp;$BD442,INDIRECT(ADDRESS(3,BL$2,1,1)):INDIRECT(ADDRESS(1004,BL$2,1,1))),"")</f>
        <v/>
      </c>
      <c r="BM442" t="str">
        <f ca="1">IF($BT442&lt;&gt;"",SUMIF($BD$3:$BD$1004,"="&amp;$BD442,INDIRECT(ADDRESS(3,BM$2,1,1)):INDIRECT(ADDRESS(1004,BM$2,1,1))),"")</f>
        <v/>
      </c>
      <c r="BN442" t="str">
        <f ca="1">IF($BT442&lt;&gt;"",SUMIF($BD$3:$BD$1004,"="&amp;$BD442,INDIRECT(ADDRESS(3,BN$2,1,1)):INDIRECT(ADDRESS(1004,BN$2,1,1))),"")</f>
        <v/>
      </c>
      <c r="BO442" t="str">
        <f ca="1">IF($BT442&lt;&gt;"",SUMIF($BD$3:$BD$1004,"="&amp;$BD442,INDIRECT(ADDRESS(3,BO$2,1,1)):INDIRECT(ADDRESS(1004,BO$2,1,1))),"")</f>
        <v/>
      </c>
      <c r="BP442" t="str">
        <f ca="1">IF($BT442&lt;&gt;"",SUMIF($BD$3:$BD$1004,"="&amp;$BD442,INDIRECT(ADDRESS(3,BP$2,1,1)):INDIRECT(ADDRESS(1004,BP$2,1,1))),"")</f>
        <v/>
      </c>
      <c r="BQ442" t="str">
        <f ca="1">IF($BT442&lt;&gt;"",SUMIF($BD$3:$BD$1004,"="&amp;$BD442,INDIRECT(ADDRESS(3,BQ$2,1,1)):INDIRECT(ADDRESS(1004,BQ$2,1,1))),"")</f>
        <v/>
      </c>
      <c r="BR442" t="str">
        <f ca="1">IF($BT442&lt;&gt;"",SUMIF($BD$3:$BD$1004,"="&amp;$BD442,INDIRECT(ADDRESS(3,BR$2,1,1)):INDIRECT(ADDRESS(1004,BR$2,1,1))),"")</f>
        <v/>
      </c>
      <c r="BS442" t="str">
        <f>IF($A442&lt;&gt;"",VLOOKUP(TRUNC(MID($A442,1,2),0),Plano_Contas!$H$3:$J$103,3,TRUE),"")</f>
        <v/>
      </c>
      <c r="BT442" t="str">
        <f t="shared" si="25"/>
        <v/>
      </c>
      <c r="BV442">
        <f>Empresas!C442</f>
        <v>0</v>
      </c>
    </row>
    <row r="443" spans="1:74" ht="13.5" hidden="1" thickBot="1" x14ac:dyDescent="0.25">
      <c r="A443" s="89"/>
      <c r="B443" s="52" t="str">
        <f>IF($A443&lt;&gt;"",VLOOKUP(""&amp;$A443,Plano_Contas!$A$3:$F$1003,6,0),"")</f>
        <v/>
      </c>
      <c r="C443" s="91"/>
      <c r="D443" s="111"/>
      <c r="E443" s="112">
        <v>0</v>
      </c>
      <c r="F443" s="87"/>
      <c r="G443" s="85"/>
      <c r="H443" s="111"/>
      <c r="I443" s="112">
        <v>0</v>
      </c>
      <c r="J443" s="87"/>
      <c r="K443" s="85"/>
      <c r="L443" s="111"/>
      <c r="M443" s="112">
        <v>0</v>
      </c>
      <c r="N443" s="87"/>
      <c r="O443" s="85"/>
      <c r="P443" s="111"/>
      <c r="Q443" s="112">
        <v>0</v>
      </c>
      <c r="R443" s="87"/>
      <c r="S443" s="85"/>
      <c r="T443" s="111"/>
      <c r="U443" s="112">
        <v>0</v>
      </c>
      <c r="V443" s="87"/>
      <c r="W443" s="85"/>
      <c r="X443" s="111"/>
      <c r="Y443" s="112">
        <v>0</v>
      </c>
      <c r="Z443" s="87"/>
      <c r="AA443" s="85"/>
      <c r="AB443" s="111"/>
      <c r="AC443" s="112">
        <v>0</v>
      </c>
      <c r="AD443" s="87"/>
      <c r="AE443" s="85"/>
      <c r="AF443" s="111"/>
      <c r="AG443" s="112">
        <v>0</v>
      </c>
      <c r="AH443" s="87"/>
      <c r="AI443" s="85"/>
      <c r="AJ443" s="111"/>
      <c r="AK443" s="112">
        <v>0</v>
      </c>
      <c r="AL443" s="87"/>
      <c r="AM443" s="85"/>
      <c r="AN443" s="111"/>
      <c r="AO443" s="112">
        <v>0</v>
      </c>
      <c r="AP443" s="87"/>
      <c r="AQ443" s="85"/>
      <c r="AR443" s="111"/>
      <c r="AS443" s="112">
        <v>0</v>
      </c>
      <c r="AT443" s="87"/>
      <c r="AU443" s="85"/>
      <c r="AV443" s="111"/>
      <c r="AW443" s="112">
        <v>0</v>
      </c>
      <c r="AX443" s="87"/>
      <c r="AY443" s="85"/>
      <c r="AZ443" s="267">
        <f t="shared" si="26"/>
        <v>0</v>
      </c>
      <c r="BA443" s="88">
        <f t="shared" si="23"/>
        <v>0</v>
      </c>
      <c r="BC443">
        <f>IF($A443&lt;&gt;"",COUNTIF($BD$3:$BD443,$BD443),0)</f>
        <v>0</v>
      </c>
      <c r="BD443" t="str">
        <f>IF($A443&lt;&gt;"",VLOOKUP(TRUNC(MID($A443,1,2),0),Plano_Contas!$H$3:$J$103,2,TRUE),"")</f>
        <v/>
      </c>
      <c r="BE443" s="201" t="str">
        <f t="shared" si="24"/>
        <v/>
      </c>
      <c r="BF443" t="str">
        <f ca="1">IF($BT443&lt;&gt;"",SUMIF($BD$3:$BD$1004,"="&amp;$BD443,INDIRECT(ADDRESS(3,BF$2,1,1)):INDIRECT(ADDRESS(1004,BF$2,1,1))),"")</f>
        <v/>
      </c>
      <c r="BG443" t="str">
        <f ca="1">IF($BT443&lt;&gt;"",SUMIF($BD$3:$BD$1004,"="&amp;$BD443,INDIRECT(ADDRESS(3,BG$2,1,1)):INDIRECT(ADDRESS(1004,BG$2,1,1))),"")</f>
        <v/>
      </c>
      <c r="BH443" t="str">
        <f ca="1">IF($BT443&lt;&gt;"",SUMIF($BD$3:$BD$1004,"="&amp;$BD443,INDIRECT(ADDRESS(3,BH$2,1,1)):INDIRECT(ADDRESS(1004,BH$2,1,1))),"")</f>
        <v/>
      </c>
      <c r="BI443" t="str">
        <f ca="1">IF($BT443&lt;&gt;"",SUMIF($BD$3:$BD$1004,"="&amp;$BD443,INDIRECT(ADDRESS(3,BI$2,1,1)):INDIRECT(ADDRESS(1004,BI$2,1,1))),"")</f>
        <v/>
      </c>
      <c r="BJ443" t="str">
        <f ca="1">IF($BT443&lt;&gt;"",SUMIF($BD$3:$BD$1004,"="&amp;$BD443,INDIRECT(ADDRESS(3,BJ$2,1,1)):INDIRECT(ADDRESS(1004,BJ$2,1,1))),"")</f>
        <v/>
      </c>
      <c r="BK443" t="str">
        <f ca="1">IF($BT443&lt;&gt;"",SUMIF($BD$3:$BD$1004,"="&amp;$BD443,INDIRECT(ADDRESS(3,BK$2,1,1)):INDIRECT(ADDRESS(1004,BK$2,1,1))),"")</f>
        <v/>
      </c>
      <c r="BL443" t="str">
        <f ca="1">IF($BT443&lt;&gt;"",SUMIF($BD$3:$BD$1004,"="&amp;$BD443,INDIRECT(ADDRESS(3,BL$2,1,1)):INDIRECT(ADDRESS(1004,BL$2,1,1))),"")</f>
        <v/>
      </c>
      <c r="BM443" t="str">
        <f ca="1">IF($BT443&lt;&gt;"",SUMIF($BD$3:$BD$1004,"="&amp;$BD443,INDIRECT(ADDRESS(3,BM$2,1,1)):INDIRECT(ADDRESS(1004,BM$2,1,1))),"")</f>
        <v/>
      </c>
      <c r="BN443" t="str">
        <f ca="1">IF($BT443&lt;&gt;"",SUMIF($BD$3:$BD$1004,"="&amp;$BD443,INDIRECT(ADDRESS(3,BN$2,1,1)):INDIRECT(ADDRESS(1004,BN$2,1,1))),"")</f>
        <v/>
      </c>
      <c r="BO443" t="str">
        <f ca="1">IF($BT443&lt;&gt;"",SUMIF($BD$3:$BD$1004,"="&amp;$BD443,INDIRECT(ADDRESS(3,BO$2,1,1)):INDIRECT(ADDRESS(1004,BO$2,1,1))),"")</f>
        <v/>
      </c>
      <c r="BP443" t="str">
        <f ca="1">IF($BT443&lt;&gt;"",SUMIF($BD$3:$BD$1004,"="&amp;$BD443,INDIRECT(ADDRESS(3,BP$2,1,1)):INDIRECT(ADDRESS(1004,BP$2,1,1))),"")</f>
        <v/>
      </c>
      <c r="BQ443" t="str">
        <f ca="1">IF($BT443&lt;&gt;"",SUMIF($BD$3:$BD$1004,"="&amp;$BD443,INDIRECT(ADDRESS(3,BQ$2,1,1)):INDIRECT(ADDRESS(1004,BQ$2,1,1))),"")</f>
        <v/>
      </c>
      <c r="BR443" t="str">
        <f ca="1">IF($BT443&lt;&gt;"",SUMIF($BD$3:$BD$1004,"="&amp;$BD443,INDIRECT(ADDRESS(3,BR$2,1,1)):INDIRECT(ADDRESS(1004,BR$2,1,1))),"")</f>
        <v/>
      </c>
      <c r="BS443" t="str">
        <f>IF($A443&lt;&gt;"",VLOOKUP(TRUNC(MID($A443,1,2),0),Plano_Contas!$H$3:$J$103,3,TRUE),"")</f>
        <v/>
      </c>
      <c r="BT443" t="str">
        <f t="shared" si="25"/>
        <v/>
      </c>
      <c r="BV443">
        <f>Empresas!C443</f>
        <v>0</v>
      </c>
    </row>
    <row r="444" spans="1:74" ht="13.5" hidden="1" thickBot="1" x14ac:dyDescent="0.25">
      <c r="A444" s="89"/>
      <c r="B444" s="52" t="str">
        <f>IF($A444&lt;&gt;"",VLOOKUP(""&amp;$A444,Plano_Contas!$A$3:$F$1003,6,0),"")</f>
        <v/>
      </c>
      <c r="C444" s="91"/>
      <c r="D444" s="111"/>
      <c r="E444" s="112">
        <v>0</v>
      </c>
      <c r="F444" s="87"/>
      <c r="G444" s="85"/>
      <c r="H444" s="111"/>
      <c r="I444" s="112">
        <v>0</v>
      </c>
      <c r="J444" s="87"/>
      <c r="K444" s="85"/>
      <c r="L444" s="111"/>
      <c r="M444" s="112">
        <v>0</v>
      </c>
      <c r="N444" s="87"/>
      <c r="O444" s="85"/>
      <c r="P444" s="111"/>
      <c r="Q444" s="112">
        <v>0</v>
      </c>
      <c r="R444" s="87"/>
      <c r="S444" s="85"/>
      <c r="T444" s="111"/>
      <c r="U444" s="112">
        <v>0</v>
      </c>
      <c r="V444" s="87"/>
      <c r="W444" s="85"/>
      <c r="X444" s="111"/>
      <c r="Y444" s="112">
        <v>0</v>
      </c>
      <c r="Z444" s="87"/>
      <c r="AA444" s="85"/>
      <c r="AB444" s="111"/>
      <c r="AC444" s="112">
        <v>0</v>
      </c>
      <c r="AD444" s="87"/>
      <c r="AE444" s="85"/>
      <c r="AF444" s="111"/>
      <c r="AG444" s="112">
        <v>0</v>
      </c>
      <c r="AH444" s="87"/>
      <c r="AI444" s="85"/>
      <c r="AJ444" s="111"/>
      <c r="AK444" s="112">
        <v>0</v>
      </c>
      <c r="AL444" s="87"/>
      <c r="AM444" s="85"/>
      <c r="AN444" s="111"/>
      <c r="AO444" s="112">
        <v>0</v>
      </c>
      <c r="AP444" s="87"/>
      <c r="AQ444" s="85"/>
      <c r="AR444" s="111"/>
      <c r="AS444" s="112">
        <v>0</v>
      </c>
      <c r="AT444" s="87"/>
      <c r="AU444" s="85"/>
      <c r="AV444" s="111"/>
      <c r="AW444" s="112">
        <v>0</v>
      </c>
      <c r="AX444" s="87"/>
      <c r="AY444" s="85"/>
      <c r="AZ444" s="267">
        <f t="shared" si="26"/>
        <v>0</v>
      </c>
      <c r="BA444" s="88">
        <f t="shared" si="23"/>
        <v>0</v>
      </c>
      <c r="BC444">
        <f>IF($A444&lt;&gt;"",COUNTIF($BD$3:$BD444,$BD444),0)</f>
        <v>0</v>
      </c>
      <c r="BD444" t="str">
        <f>IF($A444&lt;&gt;"",VLOOKUP(TRUNC(MID($A444,1,2),0),Plano_Contas!$H$3:$J$103,2,TRUE),"")</f>
        <v/>
      </c>
      <c r="BE444" s="201" t="str">
        <f t="shared" si="24"/>
        <v/>
      </c>
      <c r="BF444" t="str">
        <f ca="1">IF($BT444&lt;&gt;"",SUMIF($BD$3:$BD$1004,"="&amp;$BD444,INDIRECT(ADDRESS(3,BF$2,1,1)):INDIRECT(ADDRESS(1004,BF$2,1,1))),"")</f>
        <v/>
      </c>
      <c r="BG444" t="str">
        <f ca="1">IF($BT444&lt;&gt;"",SUMIF($BD$3:$BD$1004,"="&amp;$BD444,INDIRECT(ADDRESS(3,BG$2,1,1)):INDIRECT(ADDRESS(1004,BG$2,1,1))),"")</f>
        <v/>
      </c>
      <c r="BH444" t="str">
        <f ca="1">IF($BT444&lt;&gt;"",SUMIF($BD$3:$BD$1004,"="&amp;$BD444,INDIRECT(ADDRESS(3,BH$2,1,1)):INDIRECT(ADDRESS(1004,BH$2,1,1))),"")</f>
        <v/>
      </c>
      <c r="BI444" t="str">
        <f ca="1">IF($BT444&lt;&gt;"",SUMIF($BD$3:$BD$1004,"="&amp;$BD444,INDIRECT(ADDRESS(3,BI$2,1,1)):INDIRECT(ADDRESS(1004,BI$2,1,1))),"")</f>
        <v/>
      </c>
      <c r="BJ444" t="str">
        <f ca="1">IF($BT444&lt;&gt;"",SUMIF($BD$3:$BD$1004,"="&amp;$BD444,INDIRECT(ADDRESS(3,BJ$2,1,1)):INDIRECT(ADDRESS(1004,BJ$2,1,1))),"")</f>
        <v/>
      </c>
      <c r="BK444" t="str">
        <f ca="1">IF($BT444&lt;&gt;"",SUMIF($BD$3:$BD$1004,"="&amp;$BD444,INDIRECT(ADDRESS(3,BK$2,1,1)):INDIRECT(ADDRESS(1004,BK$2,1,1))),"")</f>
        <v/>
      </c>
      <c r="BL444" t="str">
        <f ca="1">IF($BT444&lt;&gt;"",SUMIF($BD$3:$BD$1004,"="&amp;$BD444,INDIRECT(ADDRESS(3,BL$2,1,1)):INDIRECT(ADDRESS(1004,BL$2,1,1))),"")</f>
        <v/>
      </c>
      <c r="BM444" t="str">
        <f ca="1">IF($BT444&lt;&gt;"",SUMIF($BD$3:$BD$1004,"="&amp;$BD444,INDIRECT(ADDRESS(3,BM$2,1,1)):INDIRECT(ADDRESS(1004,BM$2,1,1))),"")</f>
        <v/>
      </c>
      <c r="BN444" t="str">
        <f ca="1">IF($BT444&lt;&gt;"",SUMIF($BD$3:$BD$1004,"="&amp;$BD444,INDIRECT(ADDRESS(3,BN$2,1,1)):INDIRECT(ADDRESS(1004,BN$2,1,1))),"")</f>
        <v/>
      </c>
      <c r="BO444" t="str">
        <f ca="1">IF($BT444&lt;&gt;"",SUMIF($BD$3:$BD$1004,"="&amp;$BD444,INDIRECT(ADDRESS(3,BO$2,1,1)):INDIRECT(ADDRESS(1004,BO$2,1,1))),"")</f>
        <v/>
      </c>
      <c r="BP444" t="str">
        <f ca="1">IF($BT444&lt;&gt;"",SUMIF($BD$3:$BD$1004,"="&amp;$BD444,INDIRECT(ADDRESS(3,BP$2,1,1)):INDIRECT(ADDRESS(1004,BP$2,1,1))),"")</f>
        <v/>
      </c>
      <c r="BQ444" t="str">
        <f ca="1">IF($BT444&lt;&gt;"",SUMIF($BD$3:$BD$1004,"="&amp;$BD444,INDIRECT(ADDRESS(3,BQ$2,1,1)):INDIRECT(ADDRESS(1004,BQ$2,1,1))),"")</f>
        <v/>
      </c>
      <c r="BR444" t="str">
        <f ca="1">IF($BT444&lt;&gt;"",SUMIF($BD$3:$BD$1004,"="&amp;$BD444,INDIRECT(ADDRESS(3,BR$2,1,1)):INDIRECT(ADDRESS(1004,BR$2,1,1))),"")</f>
        <v/>
      </c>
      <c r="BS444" t="str">
        <f>IF($A444&lt;&gt;"",VLOOKUP(TRUNC(MID($A444,1,2),0),Plano_Contas!$H$3:$J$103,3,TRUE),"")</f>
        <v/>
      </c>
      <c r="BT444" t="str">
        <f t="shared" si="25"/>
        <v/>
      </c>
      <c r="BV444">
        <f>Empresas!C444</f>
        <v>0</v>
      </c>
    </row>
    <row r="445" spans="1:74" ht="13.5" hidden="1" thickBot="1" x14ac:dyDescent="0.25">
      <c r="A445" s="89"/>
      <c r="B445" s="52" t="str">
        <f>IF($A445&lt;&gt;"",VLOOKUP(""&amp;$A445,Plano_Contas!$A$3:$F$1003,6,0),"")</f>
        <v/>
      </c>
      <c r="C445" s="91"/>
      <c r="D445" s="111"/>
      <c r="E445" s="112">
        <v>0</v>
      </c>
      <c r="F445" s="87"/>
      <c r="G445" s="85"/>
      <c r="H445" s="111"/>
      <c r="I445" s="112">
        <v>0</v>
      </c>
      <c r="J445" s="87"/>
      <c r="K445" s="85"/>
      <c r="L445" s="111"/>
      <c r="M445" s="112">
        <v>0</v>
      </c>
      <c r="N445" s="87"/>
      <c r="O445" s="85"/>
      <c r="P445" s="111"/>
      <c r="Q445" s="112">
        <v>0</v>
      </c>
      <c r="R445" s="87"/>
      <c r="S445" s="85"/>
      <c r="T445" s="111"/>
      <c r="U445" s="112">
        <v>0</v>
      </c>
      <c r="V445" s="87"/>
      <c r="W445" s="85"/>
      <c r="X445" s="111"/>
      <c r="Y445" s="112">
        <v>0</v>
      </c>
      <c r="Z445" s="87"/>
      <c r="AA445" s="85"/>
      <c r="AB445" s="111"/>
      <c r="AC445" s="112">
        <v>0</v>
      </c>
      <c r="AD445" s="87"/>
      <c r="AE445" s="85"/>
      <c r="AF445" s="111"/>
      <c r="AG445" s="112">
        <v>0</v>
      </c>
      <c r="AH445" s="87"/>
      <c r="AI445" s="85"/>
      <c r="AJ445" s="111"/>
      <c r="AK445" s="112">
        <v>0</v>
      </c>
      <c r="AL445" s="87"/>
      <c r="AM445" s="85"/>
      <c r="AN445" s="111"/>
      <c r="AO445" s="112">
        <v>0</v>
      </c>
      <c r="AP445" s="87"/>
      <c r="AQ445" s="85"/>
      <c r="AR445" s="111"/>
      <c r="AS445" s="112">
        <v>0</v>
      </c>
      <c r="AT445" s="87"/>
      <c r="AU445" s="85"/>
      <c r="AV445" s="111"/>
      <c r="AW445" s="112">
        <v>0</v>
      </c>
      <c r="AX445" s="87"/>
      <c r="AY445" s="85"/>
      <c r="AZ445" s="267">
        <f t="shared" si="26"/>
        <v>0</v>
      </c>
      <c r="BA445" s="88">
        <f t="shared" si="23"/>
        <v>0</v>
      </c>
      <c r="BC445">
        <f>IF($A445&lt;&gt;"",COUNTIF($BD$3:$BD445,$BD445),0)</f>
        <v>0</v>
      </c>
      <c r="BD445" t="str">
        <f>IF($A445&lt;&gt;"",VLOOKUP(TRUNC(MID($A445,1,2),0),Plano_Contas!$H$3:$J$103,2,TRUE),"")</f>
        <v/>
      </c>
      <c r="BE445" s="201" t="str">
        <f t="shared" si="24"/>
        <v/>
      </c>
      <c r="BF445" t="str">
        <f ca="1">IF($BT445&lt;&gt;"",SUMIF($BD$3:$BD$1004,"="&amp;$BD445,INDIRECT(ADDRESS(3,BF$2,1,1)):INDIRECT(ADDRESS(1004,BF$2,1,1))),"")</f>
        <v/>
      </c>
      <c r="BG445" t="str">
        <f ca="1">IF($BT445&lt;&gt;"",SUMIF($BD$3:$BD$1004,"="&amp;$BD445,INDIRECT(ADDRESS(3,BG$2,1,1)):INDIRECT(ADDRESS(1004,BG$2,1,1))),"")</f>
        <v/>
      </c>
      <c r="BH445" t="str">
        <f ca="1">IF($BT445&lt;&gt;"",SUMIF($BD$3:$BD$1004,"="&amp;$BD445,INDIRECT(ADDRESS(3,BH$2,1,1)):INDIRECT(ADDRESS(1004,BH$2,1,1))),"")</f>
        <v/>
      </c>
      <c r="BI445" t="str">
        <f ca="1">IF($BT445&lt;&gt;"",SUMIF($BD$3:$BD$1004,"="&amp;$BD445,INDIRECT(ADDRESS(3,BI$2,1,1)):INDIRECT(ADDRESS(1004,BI$2,1,1))),"")</f>
        <v/>
      </c>
      <c r="BJ445" t="str">
        <f ca="1">IF($BT445&lt;&gt;"",SUMIF($BD$3:$BD$1004,"="&amp;$BD445,INDIRECT(ADDRESS(3,BJ$2,1,1)):INDIRECT(ADDRESS(1004,BJ$2,1,1))),"")</f>
        <v/>
      </c>
      <c r="BK445" t="str">
        <f ca="1">IF($BT445&lt;&gt;"",SUMIF($BD$3:$BD$1004,"="&amp;$BD445,INDIRECT(ADDRESS(3,BK$2,1,1)):INDIRECT(ADDRESS(1004,BK$2,1,1))),"")</f>
        <v/>
      </c>
      <c r="BL445" t="str">
        <f ca="1">IF($BT445&lt;&gt;"",SUMIF($BD$3:$BD$1004,"="&amp;$BD445,INDIRECT(ADDRESS(3,BL$2,1,1)):INDIRECT(ADDRESS(1004,BL$2,1,1))),"")</f>
        <v/>
      </c>
      <c r="BM445" t="str">
        <f ca="1">IF($BT445&lt;&gt;"",SUMIF($BD$3:$BD$1004,"="&amp;$BD445,INDIRECT(ADDRESS(3,BM$2,1,1)):INDIRECT(ADDRESS(1004,BM$2,1,1))),"")</f>
        <v/>
      </c>
      <c r="BN445" t="str">
        <f ca="1">IF($BT445&lt;&gt;"",SUMIF($BD$3:$BD$1004,"="&amp;$BD445,INDIRECT(ADDRESS(3,BN$2,1,1)):INDIRECT(ADDRESS(1004,BN$2,1,1))),"")</f>
        <v/>
      </c>
      <c r="BO445" t="str">
        <f ca="1">IF($BT445&lt;&gt;"",SUMIF($BD$3:$BD$1004,"="&amp;$BD445,INDIRECT(ADDRESS(3,BO$2,1,1)):INDIRECT(ADDRESS(1004,BO$2,1,1))),"")</f>
        <v/>
      </c>
      <c r="BP445" t="str">
        <f ca="1">IF($BT445&lt;&gt;"",SUMIF($BD$3:$BD$1004,"="&amp;$BD445,INDIRECT(ADDRESS(3,BP$2,1,1)):INDIRECT(ADDRESS(1004,BP$2,1,1))),"")</f>
        <v/>
      </c>
      <c r="BQ445" t="str">
        <f ca="1">IF($BT445&lt;&gt;"",SUMIF($BD$3:$BD$1004,"="&amp;$BD445,INDIRECT(ADDRESS(3,BQ$2,1,1)):INDIRECT(ADDRESS(1004,BQ$2,1,1))),"")</f>
        <v/>
      </c>
      <c r="BR445" t="str">
        <f ca="1">IF($BT445&lt;&gt;"",SUMIF($BD$3:$BD$1004,"="&amp;$BD445,INDIRECT(ADDRESS(3,BR$2,1,1)):INDIRECT(ADDRESS(1004,BR$2,1,1))),"")</f>
        <v/>
      </c>
      <c r="BS445" t="str">
        <f>IF($A445&lt;&gt;"",VLOOKUP(TRUNC(MID($A445,1,2),0),Plano_Contas!$H$3:$J$103,3,TRUE),"")</f>
        <v/>
      </c>
      <c r="BT445" t="str">
        <f t="shared" si="25"/>
        <v/>
      </c>
      <c r="BV445">
        <f>Empresas!C445</f>
        <v>0</v>
      </c>
    </row>
    <row r="446" spans="1:74" ht="13.5" hidden="1" thickBot="1" x14ac:dyDescent="0.25">
      <c r="A446" s="89"/>
      <c r="B446" s="52" t="str">
        <f>IF($A446&lt;&gt;"",VLOOKUP(""&amp;$A446,Plano_Contas!$A$3:$F$1003,6,0),"")</f>
        <v/>
      </c>
      <c r="C446" s="91"/>
      <c r="D446" s="111"/>
      <c r="E446" s="112">
        <v>0</v>
      </c>
      <c r="F446" s="87"/>
      <c r="G446" s="85"/>
      <c r="H446" s="111"/>
      <c r="I446" s="112">
        <v>0</v>
      </c>
      <c r="J446" s="87"/>
      <c r="K446" s="85"/>
      <c r="L446" s="111"/>
      <c r="M446" s="112">
        <v>0</v>
      </c>
      <c r="N446" s="87"/>
      <c r="O446" s="85"/>
      <c r="P446" s="111"/>
      <c r="Q446" s="112">
        <v>0</v>
      </c>
      <c r="R446" s="87"/>
      <c r="S446" s="85"/>
      <c r="T446" s="111"/>
      <c r="U446" s="112">
        <v>0</v>
      </c>
      <c r="V446" s="87"/>
      <c r="W446" s="85"/>
      <c r="X446" s="111"/>
      <c r="Y446" s="112">
        <v>0</v>
      </c>
      <c r="Z446" s="87"/>
      <c r="AA446" s="85"/>
      <c r="AB446" s="111"/>
      <c r="AC446" s="112">
        <v>0</v>
      </c>
      <c r="AD446" s="87"/>
      <c r="AE446" s="85"/>
      <c r="AF446" s="111"/>
      <c r="AG446" s="112">
        <v>0</v>
      </c>
      <c r="AH446" s="87"/>
      <c r="AI446" s="85"/>
      <c r="AJ446" s="111"/>
      <c r="AK446" s="112">
        <v>0</v>
      </c>
      <c r="AL446" s="87"/>
      <c r="AM446" s="85"/>
      <c r="AN446" s="111"/>
      <c r="AO446" s="112">
        <v>0</v>
      </c>
      <c r="AP446" s="87"/>
      <c r="AQ446" s="85"/>
      <c r="AR446" s="111"/>
      <c r="AS446" s="112">
        <v>0</v>
      </c>
      <c r="AT446" s="87"/>
      <c r="AU446" s="85"/>
      <c r="AV446" s="111"/>
      <c r="AW446" s="112">
        <v>0</v>
      </c>
      <c r="AX446" s="87"/>
      <c r="AY446" s="85"/>
      <c r="AZ446" s="267">
        <f t="shared" si="26"/>
        <v>0</v>
      </c>
      <c r="BA446" s="88">
        <f t="shared" si="23"/>
        <v>0</v>
      </c>
      <c r="BC446">
        <f>IF($A446&lt;&gt;"",COUNTIF($BD$3:$BD446,$BD446),0)</f>
        <v>0</v>
      </c>
      <c r="BD446" t="str">
        <f>IF($A446&lt;&gt;"",VLOOKUP(TRUNC(MID($A446,1,2),0),Plano_Contas!$H$3:$J$103,2,TRUE),"")</f>
        <v/>
      </c>
      <c r="BE446" s="201" t="str">
        <f t="shared" si="24"/>
        <v/>
      </c>
      <c r="BF446" t="str">
        <f ca="1">IF($BT446&lt;&gt;"",SUMIF($BD$3:$BD$1004,"="&amp;$BD446,INDIRECT(ADDRESS(3,BF$2,1,1)):INDIRECT(ADDRESS(1004,BF$2,1,1))),"")</f>
        <v/>
      </c>
      <c r="BG446" t="str">
        <f ca="1">IF($BT446&lt;&gt;"",SUMIF($BD$3:$BD$1004,"="&amp;$BD446,INDIRECT(ADDRESS(3,BG$2,1,1)):INDIRECT(ADDRESS(1004,BG$2,1,1))),"")</f>
        <v/>
      </c>
      <c r="BH446" t="str">
        <f ca="1">IF($BT446&lt;&gt;"",SUMIF($BD$3:$BD$1004,"="&amp;$BD446,INDIRECT(ADDRESS(3,BH$2,1,1)):INDIRECT(ADDRESS(1004,BH$2,1,1))),"")</f>
        <v/>
      </c>
      <c r="BI446" t="str">
        <f ca="1">IF($BT446&lt;&gt;"",SUMIF($BD$3:$BD$1004,"="&amp;$BD446,INDIRECT(ADDRESS(3,BI$2,1,1)):INDIRECT(ADDRESS(1004,BI$2,1,1))),"")</f>
        <v/>
      </c>
      <c r="BJ446" t="str">
        <f ca="1">IF($BT446&lt;&gt;"",SUMIF($BD$3:$BD$1004,"="&amp;$BD446,INDIRECT(ADDRESS(3,BJ$2,1,1)):INDIRECT(ADDRESS(1004,BJ$2,1,1))),"")</f>
        <v/>
      </c>
      <c r="BK446" t="str">
        <f ca="1">IF($BT446&lt;&gt;"",SUMIF($BD$3:$BD$1004,"="&amp;$BD446,INDIRECT(ADDRESS(3,BK$2,1,1)):INDIRECT(ADDRESS(1004,BK$2,1,1))),"")</f>
        <v/>
      </c>
      <c r="BL446" t="str">
        <f ca="1">IF($BT446&lt;&gt;"",SUMIF($BD$3:$BD$1004,"="&amp;$BD446,INDIRECT(ADDRESS(3,BL$2,1,1)):INDIRECT(ADDRESS(1004,BL$2,1,1))),"")</f>
        <v/>
      </c>
      <c r="BM446" t="str">
        <f ca="1">IF($BT446&lt;&gt;"",SUMIF($BD$3:$BD$1004,"="&amp;$BD446,INDIRECT(ADDRESS(3,BM$2,1,1)):INDIRECT(ADDRESS(1004,BM$2,1,1))),"")</f>
        <v/>
      </c>
      <c r="BN446" t="str">
        <f ca="1">IF($BT446&lt;&gt;"",SUMIF($BD$3:$BD$1004,"="&amp;$BD446,INDIRECT(ADDRESS(3,BN$2,1,1)):INDIRECT(ADDRESS(1004,BN$2,1,1))),"")</f>
        <v/>
      </c>
      <c r="BO446" t="str">
        <f ca="1">IF($BT446&lt;&gt;"",SUMIF($BD$3:$BD$1004,"="&amp;$BD446,INDIRECT(ADDRESS(3,BO$2,1,1)):INDIRECT(ADDRESS(1004,BO$2,1,1))),"")</f>
        <v/>
      </c>
      <c r="BP446" t="str">
        <f ca="1">IF($BT446&lt;&gt;"",SUMIF($BD$3:$BD$1004,"="&amp;$BD446,INDIRECT(ADDRESS(3,BP$2,1,1)):INDIRECT(ADDRESS(1004,BP$2,1,1))),"")</f>
        <v/>
      </c>
      <c r="BQ446" t="str">
        <f ca="1">IF($BT446&lt;&gt;"",SUMIF($BD$3:$BD$1004,"="&amp;$BD446,INDIRECT(ADDRESS(3,BQ$2,1,1)):INDIRECT(ADDRESS(1004,BQ$2,1,1))),"")</f>
        <v/>
      </c>
      <c r="BR446" t="str">
        <f ca="1">IF($BT446&lt;&gt;"",SUMIF($BD$3:$BD$1004,"="&amp;$BD446,INDIRECT(ADDRESS(3,BR$2,1,1)):INDIRECT(ADDRESS(1004,BR$2,1,1))),"")</f>
        <v/>
      </c>
      <c r="BS446" t="str">
        <f>IF($A446&lt;&gt;"",VLOOKUP(TRUNC(MID($A446,1,2),0),Plano_Contas!$H$3:$J$103,3,TRUE),"")</f>
        <v/>
      </c>
      <c r="BT446" t="str">
        <f t="shared" si="25"/>
        <v/>
      </c>
      <c r="BV446">
        <f>Empresas!C446</f>
        <v>0</v>
      </c>
    </row>
    <row r="447" spans="1:74" ht="13.5" hidden="1" thickBot="1" x14ac:dyDescent="0.25">
      <c r="A447" s="89"/>
      <c r="B447" s="52" t="str">
        <f>IF($A447&lt;&gt;"",VLOOKUP(""&amp;$A447,Plano_Contas!$A$3:$F$1003,6,0),"")</f>
        <v/>
      </c>
      <c r="C447" s="91"/>
      <c r="D447" s="111"/>
      <c r="E447" s="112">
        <v>0</v>
      </c>
      <c r="F447" s="87"/>
      <c r="G447" s="85"/>
      <c r="H447" s="111"/>
      <c r="I447" s="112">
        <v>0</v>
      </c>
      <c r="J447" s="87"/>
      <c r="K447" s="85"/>
      <c r="L447" s="111"/>
      <c r="M447" s="112">
        <v>0</v>
      </c>
      <c r="N447" s="87"/>
      <c r="O447" s="85"/>
      <c r="P447" s="111"/>
      <c r="Q447" s="112">
        <v>0</v>
      </c>
      <c r="R447" s="87"/>
      <c r="S447" s="85"/>
      <c r="T447" s="111"/>
      <c r="U447" s="112">
        <v>0</v>
      </c>
      <c r="V447" s="87"/>
      <c r="W447" s="85"/>
      <c r="X447" s="111"/>
      <c r="Y447" s="112">
        <v>0</v>
      </c>
      <c r="Z447" s="87"/>
      <c r="AA447" s="85"/>
      <c r="AB447" s="111"/>
      <c r="AC447" s="112">
        <v>0</v>
      </c>
      <c r="AD447" s="87"/>
      <c r="AE447" s="85"/>
      <c r="AF447" s="111"/>
      <c r="AG447" s="112">
        <v>0</v>
      </c>
      <c r="AH447" s="87"/>
      <c r="AI447" s="85"/>
      <c r="AJ447" s="111"/>
      <c r="AK447" s="112">
        <v>0</v>
      </c>
      <c r="AL447" s="87"/>
      <c r="AM447" s="85"/>
      <c r="AN447" s="111"/>
      <c r="AO447" s="112">
        <v>0</v>
      </c>
      <c r="AP447" s="87"/>
      <c r="AQ447" s="85"/>
      <c r="AR447" s="111"/>
      <c r="AS447" s="112">
        <v>0</v>
      </c>
      <c r="AT447" s="87"/>
      <c r="AU447" s="85"/>
      <c r="AV447" s="111"/>
      <c r="AW447" s="112">
        <v>0</v>
      </c>
      <c r="AX447" s="87"/>
      <c r="AY447" s="85"/>
      <c r="AZ447" s="267">
        <f t="shared" si="26"/>
        <v>0</v>
      </c>
      <c r="BA447" s="88">
        <f t="shared" si="23"/>
        <v>0</v>
      </c>
      <c r="BC447">
        <f>IF($A447&lt;&gt;"",COUNTIF($BD$3:$BD447,$BD447),0)</f>
        <v>0</v>
      </c>
      <c r="BD447" t="str">
        <f>IF($A447&lt;&gt;"",VLOOKUP(TRUNC(MID($A447,1,2),0),Plano_Contas!$H$3:$J$103,2,TRUE),"")</f>
        <v/>
      </c>
      <c r="BE447" s="201" t="str">
        <f t="shared" si="24"/>
        <v/>
      </c>
      <c r="BF447" t="str">
        <f ca="1">IF($BT447&lt;&gt;"",SUMIF($BD$3:$BD$1004,"="&amp;$BD447,INDIRECT(ADDRESS(3,BF$2,1,1)):INDIRECT(ADDRESS(1004,BF$2,1,1))),"")</f>
        <v/>
      </c>
      <c r="BG447" t="str">
        <f ca="1">IF($BT447&lt;&gt;"",SUMIF($BD$3:$BD$1004,"="&amp;$BD447,INDIRECT(ADDRESS(3,BG$2,1,1)):INDIRECT(ADDRESS(1004,BG$2,1,1))),"")</f>
        <v/>
      </c>
      <c r="BH447" t="str">
        <f ca="1">IF($BT447&lt;&gt;"",SUMIF($BD$3:$BD$1004,"="&amp;$BD447,INDIRECT(ADDRESS(3,BH$2,1,1)):INDIRECT(ADDRESS(1004,BH$2,1,1))),"")</f>
        <v/>
      </c>
      <c r="BI447" t="str">
        <f ca="1">IF($BT447&lt;&gt;"",SUMIF($BD$3:$BD$1004,"="&amp;$BD447,INDIRECT(ADDRESS(3,BI$2,1,1)):INDIRECT(ADDRESS(1004,BI$2,1,1))),"")</f>
        <v/>
      </c>
      <c r="BJ447" t="str">
        <f ca="1">IF($BT447&lt;&gt;"",SUMIF($BD$3:$BD$1004,"="&amp;$BD447,INDIRECT(ADDRESS(3,BJ$2,1,1)):INDIRECT(ADDRESS(1004,BJ$2,1,1))),"")</f>
        <v/>
      </c>
      <c r="BK447" t="str">
        <f ca="1">IF($BT447&lt;&gt;"",SUMIF($BD$3:$BD$1004,"="&amp;$BD447,INDIRECT(ADDRESS(3,BK$2,1,1)):INDIRECT(ADDRESS(1004,BK$2,1,1))),"")</f>
        <v/>
      </c>
      <c r="BL447" t="str">
        <f ca="1">IF($BT447&lt;&gt;"",SUMIF($BD$3:$BD$1004,"="&amp;$BD447,INDIRECT(ADDRESS(3,BL$2,1,1)):INDIRECT(ADDRESS(1004,BL$2,1,1))),"")</f>
        <v/>
      </c>
      <c r="BM447" t="str">
        <f ca="1">IF($BT447&lt;&gt;"",SUMIF($BD$3:$BD$1004,"="&amp;$BD447,INDIRECT(ADDRESS(3,BM$2,1,1)):INDIRECT(ADDRESS(1004,BM$2,1,1))),"")</f>
        <v/>
      </c>
      <c r="BN447" t="str">
        <f ca="1">IF($BT447&lt;&gt;"",SUMIF($BD$3:$BD$1004,"="&amp;$BD447,INDIRECT(ADDRESS(3,BN$2,1,1)):INDIRECT(ADDRESS(1004,BN$2,1,1))),"")</f>
        <v/>
      </c>
      <c r="BO447" t="str">
        <f ca="1">IF($BT447&lt;&gt;"",SUMIF($BD$3:$BD$1004,"="&amp;$BD447,INDIRECT(ADDRESS(3,BO$2,1,1)):INDIRECT(ADDRESS(1004,BO$2,1,1))),"")</f>
        <v/>
      </c>
      <c r="BP447" t="str">
        <f ca="1">IF($BT447&lt;&gt;"",SUMIF($BD$3:$BD$1004,"="&amp;$BD447,INDIRECT(ADDRESS(3,BP$2,1,1)):INDIRECT(ADDRESS(1004,BP$2,1,1))),"")</f>
        <v/>
      </c>
      <c r="BQ447" t="str">
        <f ca="1">IF($BT447&lt;&gt;"",SUMIF($BD$3:$BD$1004,"="&amp;$BD447,INDIRECT(ADDRESS(3,BQ$2,1,1)):INDIRECT(ADDRESS(1004,BQ$2,1,1))),"")</f>
        <v/>
      </c>
      <c r="BR447" t="str">
        <f ca="1">IF($BT447&lt;&gt;"",SUMIF($BD$3:$BD$1004,"="&amp;$BD447,INDIRECT(ADDRESS(3,BR$2,1,1)):INDIRECT(ADDRESS(1004,BR$2,1,1))),"")</f>
        <v/>
      </c>
      <c r="BS447" t="str">
        <f>IF($A447&lt;&gt;"",VLOOKUP(TRUNC(MID($A447,1,2),0),Plano_Contas!$H$3:$J$103,3,TRUE),"")</f>
        <v/>
      </c>
      <c r="BT447" t="str">
        <f t="shared" si="25"/>
        <v/>
      </c>
      <c r="BV447">
        <f>Empresas!C447</f>
        <v>0</v>
      </c>
    </row>
    <row r="448" spans="1:74" ht="13.5" hidden="1" thickBot="1" x14ac:dyDescent="0.25">
      <c r="A448" s="89"/>
      <c r="B448" s="52" t="str">
        <f>IF($A448&lt;&gt;"",VLOOKUP(""&amp;$A448,Plano_Contas!$A$3:$F$1003,6,0),"")</f>
        <v/>
      </c>
      <c r="C448" s="91"/>
      <c r="D448" s="111"/>
      <c r="E448" s="112">
        <v>0</v>
      </c>
      <c r="F448" s="87"/>
      <c r="G448" s="85"/>
      <c r="H448" s="111"/>
      <c r="I448" s="112">
        <v>0</v>
      </c>
      <c r="J448" s="87"/>
      <c r="K448" s="85"/>
      <c r="L448" s="111"/>
      <c r="M448" s="112">
        <v>0</v>
      </c>
      <c r="N448" s="87"/>
      <c r="O448" s="85"/>
      <c r="P448" s="111"/>
      <c r="Q448" s="112">
        <v>0</v>
      </c>
      <c r="R448" s="87"/>
      <c r="S448" s="85"/>
      <c r="T448" s="111"/>
      <c r="U448" s="112">
        <v>0</v>
      </c>
      <c r="V448" s="87"/>
      <c r="W448" s="85"/>
      <c r="X448" s="111"/>
      <c r="Y448" s="112">
        <v>0</v>
      </c>
      <c r="Z448" s="87"/>
      <c r="AA448" s="85"/>
      <c r="AB448" s="111"/>
      <c r="AC448" s="112">
        <v>0</v>
      </c>
      <c r="AD448" s="87"/>
      <c r="AE448" s="85"/>
      <c r="AF448" s="111"/>
      <c r="AG448" s="112">
        <v>0</v>
      </c>
      <c r="AH448" s="87"/>
      <c r="AI448" s="85"/>
      <c r="AJ448" s="111"/>
      <c r="AK448" s="112">
        <v>0</v>
      </c>
      <c r="AL448" s="87"/>
      <c r="AM448" s="85"/>
      <c r="AN448" s="111"/>
      <c r="AO448" s="112">
        <v>0</v>
      </c>
      <c r="AP448" s="87"/>
      <c r="AQ448" s="85"/>
      <c r="AR448" s="111"/>
      <c r="AS448" s="112">
        <v>0</v>
      </c>
      <c r="AT448" s="87"/>
      <c r="AU448" s="85"/>
      <c r="AV448" s="111"/>
      <c r="AW448" s="112">
        <v>0</v>
      </c>
      <c r="AX448" s="87"/>
      <c r="AY448" s="85"/>
      <c r="AZ448" s="267">
        <f t="shared" si="26"/>
        <v>0</v>
      </c>
      <c r="BA448" s="88">
        <f t="shared" si="23"/>
        <v>0</v>
      </c>
      <c r="BC448">
        <f>IF($A448&lt;&gt;"",COUNTIF($BD$3:$BD448,$BD448),0)</f>
        <v>0</v>
      </c>
      <c r="BD448" t="str">
        <f>IF($A448&lt;&gt;"",VLOOKUP(TRUNC(MID($A448,1,2),0),Plano_Contas!$H$3:$J$103,2,TRUE),"")</f>
        <v/>
      </c>
      <c r="BE448" s="201" t="str">
        <f t="shared" si="24"/>
        <v/>
      </c>
      <c r="BF448" t="str">
        <f ca="1">IF($BT448&lt;&gt;"",SUMIF($BD$3:$BD$1004,"="&amp;$BD448,INDIRECT(ADDRESS(3,BF$2,1,1)):INDIRECT(ADDRESS(1004,BF$2,1,1))),"")</f>
        <v/>
      </c>
      <c r="BG448" t="str">
        <f ca="1">IF($BT448&lt;&gt;"",SUMIF($BD$3:$BD$1004,"="&amp;$BD448,INDIRECT(ADDRESS(3,BG$2,1,1)):INDIRECT(ADDRESS(1004,BG$2,1,1))),"")</f>
        <v/>
      </c>
      <c r="BH448" t="str">
        <f ca="1">IF($BT448&lt;&gt;"",SUMIF($BD$3:$BD$1004,"="&amp;$BD448,INDIRECT(ADDRESS(3,BH$2,1,1)):INDIRECT(ADDRESS(1004,BH$2,1,1))),"")</f>
        <v/>
      </c>
      <c r="BI448" t="str">
        <f ca="1">IF($BT448&lt;&gt;"",SUMIF($BD$3:$BD$1004,"="&amp;$BD448,INDIRECT(ADDRESS(3,BI$2,1,1)):INDIRECT(ADDRESS(1004,BI$2,1,1))),"")</f>
        <v/>
      </c>
      <c r="BJ448" t="str">
        <f ca="1">IF($BT448&lt;&gt;"",SUMIF($BD$3:$BD$1004,"="&amp;$BD448,INDIRECT(ADDRESS(3,BJ$2,1,1)):INDIRECT(ADDRESS(1004,BJ$2,1,1))),"")</f>
        <v/>
      </c>
      <c r="BK448" t="str">
        <f ca="1">IF($BT448&lt;&gt;"",SUMIF($BD$3:$BD$1004,"="&amp;$BD448,INDIRECT(ADDRESS(3,BK$2,1,1)):INDIRECT(ADDRESS(1004,BK$2,1,1))),"")</f>
        <v/>
      </c>
      <c r="BL448" t="str">
        <f ca="1">IF($BT448&lt;&gt;"",SUMIF($BD$3:$BD$1004,"="&amp;$BD448,INDIRECT(ADDRESS(3,BL$2,1,1)):INDIRECT(ADDRESS(1004,BL$2,1,1))),"")</f>
        <v/>
      </c>
      <c r="BM448" t="str">
        <f ca="1">IF($BT448&lt;&gt;"",SUMIF($BD$3:$BD$1004,"="&amp;$BD448,INDIRECT(ADDRESS(3,BM$2,1,1)):INDIRECT(ADDRESS(1004,BM$2,1,1))),"")</f>
        <v/>
      </c>
      <c r="BN448" t="str">
        <f ca="1">IF($BT448&lt;&gt;"",SUMIF($BD$3:$BD$1004,"="&amp;$BD448,INDIRECT(ADDRESS(3,BN$2,1,1)):INDIRECT(ADDRESS(1004,BN$2,1,1))),"")</f>
        <v/>
      </c>
      <c r="BO448" t="str">
        <f ca="1">IF($BT448&lt;&gt;"",SUMIF($BD$3:$BD$1004,"="&amp;$BD448,INDIRECT(ADDRESS(3,BO$2,1,1)):INDIRECT(ADDRESS(1004,BO$2,1,1))),"")</f>
        <v/>
      </c>
      <c r="BP448" t="str">
        <f ca="1">IF($BT448&lt;&gt;"",SUMIF($BD$3:$BD$1004,"="&amp;$BD448,INDIRECT(ADDRESS(3,BP$2,1,1)):INDIRECT(ADDRESS(1004,BP$2,1,1))),"")</f>
        <v/>
      </c>
      <c r="BQ448" t="str">
        <f ca="1">IF($BT448&lt;&gt;"",SUMIF($BD$3:$BD$1004,"="&amp;$BD448,INDIRECT(ADDRESS(3,BQ$2,1,1)):INDIRECT(ADDRESS(1004,BQ$2,1,1))),"")</f>
        <v/>
      </c>
      <c r="BR448" t="str">
        <f ca="1">IF($BT448&lt;&gt;"",SUMIF($BD$3:$BD$1004,"="&amp;$BD448,INDIRECT(ADDRESS(3,BR$2,1,1)):INDIRECT(ADDRESS(1004,BR$2,1,1))),"")</f>
        <v/>
      </c>
      <c r="BS448" t="str">
        <f>IF($A448&lt;&gt;"",VLOOKUP(TRUNC(MID($A448,1,2),0),Plano_Contas!$H$3:$J$103,3,TRUE),"")</f>
        <v/>
      </c>
      <c r="BT448" t="str">
        <f t="shared" si="25"/>
        <v/>
      </c>
      <c r="BV448">
        <f>Empresas!C448</f>
        <v>0</v>
      </c>
    </row>
    <row r="449" spans="1:74" ht="13.5" hidden="1" thickBot="1" x14ac:dyDescent="0.25">
      <c r="A449" s="89"/>
      <c r="B449" s="52" t="str">
        <f>IF($A449&lt;&gt;"",VLOOKUP(""&amp;$A449,Plano_Contas!$A$3:$F$1003,6,0),"")</f>
        <v/>
      </c>
      <c r="C449" s="91"/>
      <c r="D449" s="111"/>
      <c r="E449" s="112">
        <v>0</v>
      </c>
      <c r="F449" s="87"/>
      <c r="G449" s="85"/>
      <c r="H449" s="111"/>
      <c r="I449" s="112">
        <v>0</v>
      </c>
      <c r="J449" s="87"/>
      <c r="K449" s="85"/>
      <c r="L449" s="111"/>
      <c r="M449" s="112">
        <v>0</v>
      </c>
      <c r="N449" s="87"/>
      <c r="O449" s="85"/>
      <c r="P449" s="111"/>
      <c r="Q449" s="112">
        <v>0</v>
      </c>
      <c r="R449" s="87"/>
      <c r="S449" s="85"/>
      <c r="T449" s="111"/>
      <c r="U449" s="112">
        <v>0</v>
      </c>
      <c r="V449" s="87"/>
      <c r="W449" s="85"/>
      <c r="X449" s="111"/>
      <c r="Y449" s="112">
        <v>0</v>
      </c>
      <c r="Z449" s="87"/>
      <c r="AA449" s="85"/>
      <c r="AB449" s="111"/>
      <c r="AC449" s="112">
        <v>0</v>
      </c>
      <c r="AD449" s="87"/>
      <c r="AE449" s="85"/>
      <c r="AF449" s="111"/>
      <c r="AG449" s="112">
        <v>0</v>
      </c>
      <c r="AH449" s="87"/>
      <c r="AI449" s="85"/>
      <c r="AJ449" s="111"/>
      <c r="AK449" s="112">
        <v>0</v>
      </c>
      <c r="AL449" s="87"/>
      <c r="AM449" s="85"/>
      <c r="AN449" s="111"/>
      <c r="AO449" s="112">
        <v>0</v>
      </c>
      <c r="AP449" s="87"/>
      <c r="AQ449" s="85"/>
      <c r="AR449" s="111"/>
      <c r="AS449" s="112">
        <v>0</v>
      </c>
      <c r="AT449" s="87"/>
      <c r="AU449" s="85"/>
      <c r="AV449" s="111"/>
      <c r="AW449" s="112">
        <v>0</v>
      </c>
      <c r="AX449" s="87"/>
      <c r="AY449" s="85"/>
      <c r="AZ449" s="267">
        <f t="shared" si="26"/>
        <v>0</v>
      </c>
      <c r="BA449" s="88">
        <f t="shared" si="23"/>
        <v>0</v>
      </c>
      <c r="BC449">
        <f>IF($A449&lt;&gt;"",COUNTIF($BD$3:$BD449,$BD449),0)</f>
        <v>0</v>
      </c>
      <c r="BD449" t="str">
        <f>IF($A449&lt;&gt;"",VLOOKUP(TRUNC(MID($A449,1,2),0),Plano_Contas!$H$3:$J$103,2,TRUE),"")</f>
        <v/>
      </c>
      <c r="BE449" s="201" t="str">
        <f t="shared" si="24"/>
        <v/>
      </c>
      <c r="BF449" t="str">
        <f ca="1">IF($BT449&lt;&gt;"",SUMIF($BD$3:$BD$1004,"="&amp;$BD449,INDIRECT(ADDRESS(3,BF$2,1,1)):INDIRECT(ADDRESS(1004,BF$2,1,1))),"")</f>
        <v/>
      </c>
      <c r="BG449" t="str">
        <f ca="1">IF($BT449&lt;&gt;"",SUMIF($BD$3:$BD$1004,"="&amp;$BD449,INDIRECT(ADDRESS(3,BG$2,1,1)):INDIRECT(ADDRESS(1004,BG$2,1,1))),"")</f>
        <v/>
      </c>
      <c r="BH449" t="str">
        <f ca="1">IF($BT449&lt;&gt;"",SUMIF($BD$3:$BD$1004,"="&amp;$BD449,INDIRECT(ADDRESS(3,BH$2,1,1)):INDIRECT(ADDRESS(1004,BH$2,1,1))),"")</f>
        <v/>
      </c>
      <c r="BI449" t="str">
        <f ca="1">IF($BT449&lt;&gt;"",SUMIF($BD$3:$BD$1004,"="&amp;$BD449,INDIRECT(ADDRESS(3,BI$2,1,1)):INDIRECT(ADDRESS(1004,BI$2,1,1))),"")</f>
        <v/>
      </c>
      <c r="BJ449" t="str">
        <f ca="1">IF($BT449&lt;&gt;"",SUMIF($BD$3:$BD$1004,"="&amp;$BD449,INDIRECT(ADDRESS(3,BJ$2,1,1)):INDIRECT(ADDRESS(1004,BJ$2,1,1))),"")</f>
        <v/>
      </c>
      <c r="BK449" t="str">
        <f ca="1">IF($BT449&lt;&gt;"",SUMIF($BD$3:$BD$1004,"="&amp;$BD449,INDIRECT(ADDRESS(3,BK$2,1,1)):INDIRECT(ADDRESS(1004,BK$2,1,1))),"")</f>
        <v/>
      </c>
      <c r="BL449" t="str">
        <f ca="1">IF($BT449&lt;&gt;"",SUMIF($BD$3:$BD$1004,"="&amp;$BD449,INDIRECT(ADDRESS(3,BL$2,1,1)):INDIRECT(ADDRESS(1004,BL$2,1,1))),"")</f>
        <v/>
      </c>
      <c r="BM449" t="str">
        <f ca="1">IF($BT449&lt;&gt;"",SUMIF($BD$3:$BD$1004,"="&amp;$BD449,INDIRECT(ADDRESS(3,BM$2,1,1)):INDIRECT(ADDRESS(1004,BM$2,1,1))),"")</f>
        <v/>
      </c>
      <c r="BN449" t="str">
        <f ca="1">IF($BT449&lt;&gt;"",SUMIF($BD$3:$BD$1004,"="&amp;$BD449,INDIRECT(ADDRESS(3,BN$2,1,1)):INDIRECT(ADDRESS(1004,BN$2,1,1))),"")</f>
        <v/>
      </c>
      <c r="BO449" t="str">
        <f ca="1">IF($BT449&lt;&gt;"",SUMIF($BD$3:$BD$1004,"="&amp;$BD449,INDIRECT(ADDRESS(3,BO$2,1,1)):INDIRECT(ADDRESS(1004,BO$2,1,1))),"")</f>
        <v/>
      </c>
      <c r="BP449" t="str">
        <f ca="1">IF($BT449&lt;&gt;"",SUMIF($BD$3:$BD$1004,"="&amp;$BD449,INDIRECT(ADDRESS(3,BP$2,1,1)):INDIRECT(ADDRESS(1004,BP$2,1,1))),"")</f>
        <v/>
      </c>
      <c r="BQ449" t="str">
        <f ca="1">IF($BT449&lt;&gt;"",SUMIF($BD$3:$BD$1004,"="&amp;$BD449,INDIRECT(ADDRESS(3,BQ$2,1,1)):INDIRECT(ADDRESS(1004,BQ$2,1,1))),"")</f>
        <v/>
      </c>
      <c r="BR449" t="str">
        <f ca="1">IF($BT449&lt;&gt;"",SUMIF($BD$3:$BD$1004,"="&amp;$BD449,INDIRECT(ADDRESS(3,BR$2,1,1)):INDIRECT(ADDRESS(1004,BR$2,1,1))),"")</f>
        <v/>
      </c>
      <c r="BS449" t="str">
        <f>IF($A449&lt;&gt;"",VLOOKUP(TRUNC(MID($A449,1,2),0),Plano_Contas!$H$3:$J$103,3,TRUE),"")</f>
        <v/>
      </c>
      <c r="BT449" t="str">
        <f t="shared" si="25"/>
        <v/>
      </c>
      <c r="BV449">
        <f>Empresas!C449</f>
        <v>0</v>
      </c>
    </row>
    <row r="450" spans="1:74" ht="13.5" hidden="1" thickBot="1" x14ac:dyDescent="0.25">
      <c r="A450" s="89"/>
      <c r="B450" s="52" t="str">
        <f>IF($A450&lt;&gt;"",VLOOKUP(""&amp;$A450,Plano_Contas!$A$3:$F$1003,6,0),"")</f>
        <v/>
      </c>
      <c r="C450" s="91"/>
      <c r="D450" s="111"/>
      <c r="E450" s="112">
        <v>0</v>
      </c>
      <c r="F450" s="87"/>
      <c r="G450" s="85"/>
      <c r="H450" s="111"/>
      <c r="I450" s="112">
        <v>0</v>
      </c>
      <c r="J450" s="87"/>
      <c r="K450" s="85"/>
      <c r="L450" s="111"/>
      <c r="M450" s="112">
        <v>0</v>
      </c>
      <c r="N450" s="87"/>
      <c r="O450" s="85"/>
      <c r="P450" s="111"/>
      <c r="Q450" s="112">
        <v>0</v>
      </c>
      <c r="R450" s="87"/>
      <c r="S450" s="85"/>
      <c r="T450" s="111"/>
      <c r="U450" s="112">
        <v>0</v>
      </c>
      <c r="V450" s="87"/>
      <c r="W450" s="85"/>
      <c r="X450" s="111"/>
      <c r="Y450" s="112">
        <v>0</v>
      </c>
      <c r="Z450" s="87"/>
      <c r="AA450" s="85"/>
      <c r="AB450" s="111"/>
      <c r="AC450" s="112">
        <v>0</v>
      </c>
      <c r="AD450" s="87"/>
      <c r="AE450" s="85"/>
      <c r="AF450" s="111"/>
      <c r="AG450" s="112">
        <v>0</v>
      </c>
      <c r="AH450" s="87"/>
      <c r="AI450" s="85"/>
      <c r="AJ450" s="111"/>
      <c r="AK450" s="112">
        <v>0</v>
      </c>
      <c r="AL450" s="87"/>
      <c r="AM450" s="85"/>
      <c r="AN450" s="111"/>
      <c r="AO450" s="112">
        <v>0</v>
      </c>
      <c r="AP450" s="87"/>
      <c r="AQ450" s="85"/>
      <c r="AR450" s="111"/>
      <c r="AS450" s="112">
        <v>0</v>
      </c>
      <c r="AT450" s="87"/>
      <c r="AU450" s="85"/>
      <c r="AV450" s="111"/>
      <c r="AW450" s="112">
        <v>0</v>
      </c>
      <c r="AX450" s="87"/>
      <c r="AY450" s="85"/>
      <c r="AZ450" s="267">
        <f t="shared" si="26"/>
        <v>0</v>
      </c>
      <c r="BA450" s="88">
        <f t="shared" si="23"/>
        <v>0</v>
      </c>
      <c r="BC450">
        <f>IF($A450&lt;&gt;"",COUNTIF($BD$3:$BD450,$BD450),0)</f>
        <v>0</v>
      </c>
      <c r="BD450" t="str">
        <f>IF($A450&lt;&gt;"",VLOOKUP(TRUNC(MID($A450,1,2),0),Plano_Contas!$H$3:$J$103,2,TRUE),"")</f>
        <v/>
      </c>
      <c r="BE450" s="201" t="str">
        <f t="shared" si="24"/>
        <v/>
      </c>
      <c r="BF450" t="str">
        <f ca="1">IF($BT450&lt;&gt;"",SUMIF($BD$3:$BD$1004,"="&amp;$BD450,INDIRECT(ADDRESS(3,BF$2,1,1)):INDIRECT(ADDRESS(1004,BF$2,1,1))),"")</f>
        <v/>
      </c>
      <c r="BG450" t="str">
        <f ca="1">IF($BT450&lt;&gt;"",SUMIF($BD$3:$BD$1004,"="&amp;$BD450,INDIRECT(ADDRESS(3,BG$2,1,1)):INDIRECT(ADDRESS(1004,BG$2,1,1))),"")</f>
        <v/>
      </c>
      <c r="BH450" t="str">
        <f ca="1">IF($BT450&lt;&gt;"",SUMIF($BD$3:$BD$1004,"="&amp;$BD450,INDIRECT(ADDRESS(3,BH$2,1,1)):INDIRECT(ADDRESS(1004,BH$2,1,1))),"")</f>
        <v/>
      </c>
      <c r="BI450" t="str">
        <f ca="1">IF($BT450&lt;&gt;"",SUMIF($BD$3:$BD$1004,"="&amp;$BD450,INDIRECT(ADDRESS(3,BI$2,1,1)):INDIRECT(ADDRESS(1004,BI$2,1,1))),"")</f>
        <v/>
      </c>
      <c r="BJ450" t="str">
        <f ca="1">IF($BT450&lt;&gt;"",SUMIF($BD$3:$BD$1004,"="&amp;$BD450,INDIRECT(ADDRESS(3,BJ$2,1,1)):INDIRECT(ADDRESS(1004,BJ$2,1,1))),"")</f>
        <v/>
      </c>
      <c r="BK450" t="str">
        <f ca="1">IF($BT450&lt;&gt;"",SUMIF($BD$3:$BD$1004,"="&amp;$BD450,INDIRECT(ADDRESS(3,BK$2,1,1)):INDIRECT(ADDRESS(1004,BK$2,1,1))),"")</f>
        <v/>
      </c>
      <c r="BL450" t="str">
        <f ca="1">IF($BT450&lt;&gt;"",SUMIF($BD$3:$BD$1004,"="&amp;$BD450,INDIRECT(ADDRESS(3,BL$2,1,1)):INDIRECT(ADDRESS(1004,BL$2,1,1))),"")</f>
        <v/>
      </c>
      <c r="BM450" t="str">
        <f ca="1">IF($BT450&lt;&gt;"",SUMIF($BD$3:$BD$1004,"="&amp;$BD450,INDIRECT(ADDRESS(3,BM$2,1,1)):INDIRECT(ADDRESS(1004,BM$2,1,1))),"")</f>
        <v/>
      </c>
      <c r="BN450" t="str">
        <f ca="1">IF($BT450&lt;&gt;"",SUMIF($BD$3:$BD$1004,"="&amp;$BD450,INDIRECT(ADDRESS(3,BN$2,1,1)):INDIRECT(ADDRESS(1004,BN$2,1,1))),"")</f>
        <v/>
      </c>
      <c r="BO450" t="str">
        <f ca="1">IF($BT450&lt;&gt;"",SUMIF($BD$3:$BD$1004,"="&amp;$BD450,INDIRECT(ADDRESS(3,BO$2,1,1)):INDIRECT(ADDRESS(1004,BO$2,1,1))),"")</f>
        <v/>
      </c>
      <c r="BP450" t="str">
        <f ca="1">IF($BT450&lt;&gt;"",SUMIF($BD$3:$BD$1004,"="&amp;$BD450,INDIRECT(ADDRESS(3,BP$2,1,1)):INDIRECT(ADDRESS(1004,BP$2,1,1))),"")</f>
        <v/>
      </c>
      <c r="BQ450" t="str">
        <f ca="1">IF($BT450&lt;&gt;"",SUMIF($BD$3:$BD$1004,"="&amp;$BD450,INDIRECT(ADDRESS(3,BQ$2,1,1)):INDIRECT(ADDRESS(1004,BQ$2,1,1))),"")</f>
        <v/>
      </c>
      <c r="BR450" t="str">
        <f ca="1">IF($BT450&lt;&gt;"",SUMIF($BD$3:$BD$1004,"="&amp;$BD450,INDIRECT(ADDRESS(3,BR$2,1,1)):INDIRECT(ADDRESS(1004,BR$2,1,1))),"")</f>
        <v/>
      </c>
      <c r="BS450" t="str">
        <f>IF($A450&lt;&gt;"",VLOOKUP(TRUNC(MID($A450,1,2),0),Plano_Contas!$H$3:$J$103,3,TRUE),"")</f>
        <v/>
      </c>
      <c r="BT450" t="str">
        <f t="shared" si="25"/>
        <v/>
      </c>
      <c r="BV450">
        <f>Empresas!C450</f>
        <v>0</v>
      </c>
    </row>
    <row r="451" spans="1:74" ht="13.5" hidden="1" thickBot="1" x14ac:dyDescent="0.25">
      <c r="A451" s="89"/>
      <c r="B451" s="52" t="str">
        <f>IF($A451&lt;&gt;"",VLOOKUP(""&amp;$A451,Plano_Contas!$A$3:$F$1003,6,0),"")</f>
        <v/>
      </c>
      <c r="C451" s="91"/>
      <c r="D451" s="111"/>
      <c r="E451" s="112">
        <v>0</v>
      </c>
      <c r="F451" s="87"/>
      <c r="G451" s="85"/>
      <c r="H451" s="111"/>
      <c r="I451" s="112">
        <v>0</v>
      </c>
      <c r="J451" s="87"/>
      <c r="K451" s="85"/>
      <c r="L451" s="111"/>
      <c r="M451" s="112">
        <v>0</v>
      </c>
      <c r="N451" s="87"/>
      <c r="O451" s="85"/>
      <c r="P451" s="111"/>
      <c r="Q451" s="112">
        <v>0</v>
      </c>
      <c r="R451" s="87"/>
      <c r="S451" s="85"/>
      <c r="T451" s="111"/>
      <c r="U451" s="112">
        <v>0</v>
      </c>
      <c r="V451" s="87"/>
      <c r="W451" s="85"/>
      <c r="X451" s="111"/>
      <c r="Y451" s="112">
        <v>0</v>
      </c>
      <c r="Z451" s="87"/>
      <c r="AA451" s="85"/>
      <c r="AB451" s="111"/>
      <c r="AC451" s="112">
        <v>0</v>
      </c>
      <c r="AD451" s="87"/>
      <c r="AE451" s="85"/>
      <c r="AF451" s="111"/>
      <c r="AG451" s="112">
        <v>0</v>
      </c>
      <c r="AH451" s="87"/>
      <c r="AI451" s="85"/>
      <c r="AJ451" s="111"/>
      <c r="AK451" s="112">
        <v>0</v>
      </c>
      <c r="AL451" s="87"/>
      <c r="AM451" s="85"/>
      <c r="AN451" s="111"/>
      <c r="AO451" s="112">
        <v>0</v>
      </c>
      <c r="AP451" s="87"/>
      <c r="AQ451" s="85"/>
      <c r="AR451" s="111"/>
      <c r="AS451" s="112">
        <v>0</v>
      </c>
      <c r="AT451" s="87"/>
      <c r="AU451" s="85"/>
      <c r="AV451" s="111"/>
      <c r="AW451" s="112">
        <v>0</v>
      </c>
      <c r="AX451" s="87"/>
      <c r="AY451" s="85"/>
      <c r="AZ451" s="267">
        <f t="shared" si="26"/>
        <v>0</v>
      </c>
      <c r="BA451" s="88">
        <f t="shared" ref="BA451:BA514" si="27">SUM($G451,$K451,$O451,$S451,$W451,$AA451,$AE451,$AI451,$AM451,$AQ451,$AU451,$AY451)</f>
        <v>0</v>
      </c>
      <c r="BC451">
        <f>IF($A451&lt;&gt;"",COUNTIF($BD$3:$BD451,$BD451),0)</f>
        <v>0</v>
      </c>
      <c r="BD451" t="str">
        <f>IF($A451&lt;&gt;"",VLOOKUP(TRUNC(MID($A451,1,2),0),Plano_Contas!$H$3:$J$103,2,TRUE),"")</f>
        <v/>
      </c>
      <c r="BE451" s="201" t="str">
        <f t="shared" ref="BE451:BE514" si="28">IF(ISERR(SEARCH("[",$B451))=FALSE,MID($B451,SEARCH("[",$B451)+1,SEARCH("]",$B451)-SEARCH("[",$B451)-1),"")</f>
        <v/>
      </c>
      <c r="BF451" t="str">
        <f ca="1">IF($BT451&lt;&gt;"",SUMIF($BD$3:$BD$1004,"="&amp;$BD451,INDIRECT(ADDRESS(3,BF$2,1,1)):INDIRECT(ADDRESS(1004,BF$2,1,1))),"")</f>
        <v/>
      </c>
      <c r="BG451" t="str">
        <f ca="1">IF($BT451&lt;&gt;"",SUMIF($BD$3:$BD$1004,"="&amp;$BD451,INDIRECT(ADDRESS(3,BG$2,1,1)):INDIRECT(ADDRESS(1004,BG$2,1,1))),"")</f>
        <v/>
      </c>
      <c r="BH451" t="str">
        <f ca="1">IF($BT451&lt;&gt;"",SUMIF($BD$3:$BD$1004,"="&amp;$BD451,INDIRECT(ADDRESS(3,BH$2,1,1)):INDIRECT(ADDRESS(1004,BH$2,1,1))),"")</f>
        <v/>
      </c>
      <c r="BI451" t="str">
        <f ca="1">IF($BT451&lt;&gt;"",SUMIF($BD$3:$BD$1004,"="&amp;$BD451,INDIRECT(ADDRESS(3,BI$2,1,1)):INDIRECT(ADDRESS(1004,BI$2,1,1))),"")</f>
        <v/>
      </c>
      <c r="BJ451" t="str">
        <f ca="1">IF($BT451&lt;&gt;"",SUMIF($BD$3:$BD$1004,"="&amp;$BD451,INDIRECT(ADDRESS(3,BJ$2,1,1)):INDIRECT(ADDRESS(1004,BJ$2,1,1))),"")</f>
        <v/>
      </c>
      <c r="BK451" t="str">
        <f ca="1">IF($BT451&lt;&gt;"",SUMIF($BD$3:$BD$1004,"="&amp;$BD451,INDIRECT(ADDRESS(3,BK$2,1,1)):INDIRECT(ADDRESS(1004,BK$2,1,1))),"")</f>
        <v/>
      </c>
      <c r="BL451" t="str">
        <f ca="1">IF($BT451&lt;&gt;"",SUMIF($BD$3:$BD$1004,"="&amp;$BD451,INDIRECT(ADDRESS(3,BL$2,1,1)):INDIRECT(ADDRESS(1004,BL$2,1,1))),"")</f>
        <v/>
      </c>
      <c r="BM451" t="str">
        <f ca="1">IF($BT451&lt;&gt;"",SUMIF($BD$3:$BD$1004,"="&amp;$BD451,INDIRECT(ADDRESS(3,BM$2,1,1)):INDIRECT(ADDRESS(1004,BM$2,1,1))),"")</f>
        <v/>
      </c>
      <c r="BN451" t="str">
        <f ca="1">IF($BT451&lt;&gt;"",SUMIF($BD$3:$BD$1004,"="&amp;$BD451,INDIRECT(ADDRESS(3,BN$2,1,1)):INDIRECT(ADDRESS(1004,BN$2,1,1))),"")</f>
        <v/>
      </c>
      <c r="BO451" t="str">
        <f ca="1">IF($BT451&lt;&gt;"",SUMIF($BD$3:$BD$1004,"="&amp;$BD451,INDIRECT(ADDRESS(3,BO$2,1,1)):INDIRECT(ADDRESS(1004,BO$2,1,1))),"")</f>
        <v/>
      </c>
      <c r="BP451" t="str">
        <f ca="1">IF($BT451&lt;&gt;"",SUMIF($BD$3:$BD$1004,"="&amp;$BD451,INDIRECT(ADDRESS(3,BP$2,1,1)):INDIRECT(ADDRESS(1004,BP$2,1,1))),"")</f>
        <v/>
      </c>
      <c r="BQ451" t="str">
        <f ca="1">IF($BT451&lt;&gt;"",SUMIF($BD$3:$BD$1004,"="&amp;$BD451,INDIRECT(ADDRESS(3,BQ$2,1,1)):INDIRECT(ADDRESS(1004,BQ$2,1,1))),"")</f>
        <v/>
      </c>
      <c r="BR451" t="str">
        <f ca="1">IF($BT451&lt;&gt;"",SUMIF($BD$3:$BD$1004,"="&amp;$BD451,INDIRECT(ADDRESS(3,BR$2,1,1)):INDIRECT(ADDRESS(1004,BR$2,1,1))),"")</f>
        <v/>
      </c>
      <c r="BS451" t="str">
        <f>IF($A451&lt;&gt;"",VLOOKUP(TRUNC(MID($A451,1,2),0),Plano_Contas!$H$3:$J$103,3,TRUE),"")</f>
        <v/>
      </c>
      <c r="BT451" t="str">
        <f t="shared" ref="BT451:BT514" si="29">IF(($BC451=1)*($BS451&lt;&gt;"T"),$BD451&amp;IF($BE451&lt;&gt;""," ("&amp;$BE451&amp;")",""),"")</f>
        <v/>
      </c>
      <c r="BV451">
        <f>Empresas!C451</f>
        <v>0</v>
      </c>
    </row>
    <row r="452" spans="1:74" ht="13.5" hidden="1" thickBot="1" x14ac:dyDescent="0.25">
      <c r="A452" s="89"/>
      <c r="B452" s="52" t="str">
        <f>IF($A452&lt;&gt;"",VLOOKUP(""&amp;$A452,Plano_Contas!$A$3:$F$1003,6,0),"")</f>
        <v/>
      </c>
      <c r="C452" s="91"/>
      <c r="D452" s="111"/>
      <c r="E452" s="112">
        <v>0</v>
      </c>
      <c r="F452" s="87"/>
      <c r="G452" s="85"/>
      <c r="H452" s="111"/>
      <c r="I452" s="112">
        <v>0</v>
      </c>
      <c r="J452" s="87"/>
      <c r="K452" s="85"/>
      <c r="L452" s="111"/>
      <c r="M452" s="112">
        <v>0</v>
      </c>
      <c r="N452" s="87"/>
      <c r="O452" s="85"/>
      <c r="P452" s="111"/>
      <c r="Q452" s="112">
        <v>0</v>
      </c>
      <c r="R452" s="87"/>
      <c r="S452" s="85"/>
      <c r="T452" s="111"/>
      <c r="U452" s="112">
        <v>0</v>
      </c>
      <c r="V452" s="87"/>
      <c r="W452" s="85"/>
      <c r="X452" s="111"/>
      <c r="Y452" s="112">
        <v>0</v>
      </c>
      <c r="Z452" s="87"/>
      <c r="AA452" s="85"/>
      <c r="AB452" s="111"/>
      <c r="AC452" s="112">
        <v>0</v>
      </c>
      <c r="AD452" s="87"/>
      <c r="AE452" s="85"/>
      <c r="AF452" s="111"/>
      <c r="AG452" s="112">
        <v>0</v>
      </c>
      <c r="AH452" s="87"/>
      <c r="AI452" s="85"/>
      <c r="AJ452" s="111"/>
      <c r="AK452" s="112">
        <v>0</v>
      </c>
      <c r="AL452" s="87"/>
      <c r="AM452" s="85"/>
      <c r="AN452" s="111"/>
      <c r="AO452" s="112">
        <v>0</v>
      </c>
      <c r="AP452" s="87"/>
      <c r="AQ452" s="85"/>
      <c r="AR452" s="111"/>
      <c r="AS452" s="112">
        <v>0</v>
      </c>
      <c r="AT452" s="87"/>
      <c r="AU452" s="85"/>
      <c r="AV452" s="111"/>
      <c r="AW452" s="112">
        <v>0</v>
      </c>
      <c r="AX452" s="87"/>
      <c r="AY452" s="85"/>
      <c r="AZ452" s="267">
        <f t="shared" ref="AZ452:AZ515" si="30">SUM(E452,I452,M452,Q452,U452,Y452,AC452,AG452,AK452,AO452,AS452,AW452)</f>
        <v>0</v>
      </c>
      <c r="BA452" s="88">
        <f t="shared" si="27"/>
        <v>0</v>
      </c>
      <c r="BC452">
        <f>IF($A452&lt;&gt;"",COUNTIF($BD$3:$BD452,$BD452),0)</f>
        <v>0</v>
      </c>
      <c r="BD452" t="str">
        <f>IF($A452&lt;&gt;"",VLOOKUP(TRUNC(MID($A452,1,2),0),Plano_Contas!$H$3:$J$103,2,TRUE),"")</f>
        <v/>
      </c>
      <c r="BE452" s="201" t="str">
        <f t="shared" si="28"/>
        <v/>
      </c>
      <c r="BF452" t="str">
        <f ca="1">IF($BT452&lt;&gt;"",SUMIF($BD$3:$BD$1004,"="&amp;$BD452,INDIRECT(ADDRESS(3,BF$2,1,1)):INDIRECT(ADDRESS(1004,BF$2,1,1))),"")</f>
        <v/>
      </c>
      <c r="BG452" t="str">
        <f ca="1">IF($BT452&lt;&gt;"",SUMIF($BD$3:$BD$1004,"="&amp;$BD452,INDIRECT(ADDRESS(3,BG$2,1,1)):INDIRECT(ADDRESS(1004,BG$2,1,1))),"")</f>
        <v/>
      </c>
      <c r="BH452" t="str">
        <f ca="1">IF($BT452&lt;&gt;"",SUMIF($BD$3:$BD$1004,"="&amp;$BD452,INDIRECT(ADDRESS(3,BH$2,1,1)):INDIRECT(ADDRESS(1004,BH$2,1,1))),"")</f>
        <v/>
      </c>
      <c r="BI452" t="str">
        <f ca="1">IF($BT452&lt;&gt;"",SUMIF($BD$3:$BD$1004,"="&amp;$BD452,INDIRECT(ADDRESS(3,BI$2,1,1)):INDIRECT(ADDRESS(1004,BI$2,1,1))),"")</f>
        <v/>
      </c>
      <c r="BJ452" t="str">
        <f ca="1">IF($BT452&lt;&gt;"",SUMIF($BD$3:$BD$1004,"="&amp;$BD452,INDIRECT(ADDRESS(3,BJ$2,1,1)):INDIRECT(ADDRESS(1004,BJ$2,1,1))),"")</f>
        <v/>
      </c>
      <c r="BK452" t="str">
        <f ca="1">IF($BT452&lt;&gt;"",SUMIF($BD$3:$BD$1004,"="&amp;$BD452,INDIRECT(ADDRESS(3,BK$2,1,1)):INDIRECT(ADDRESS(1004,BK$2,1,1))),"")</f>
        <v/>
      </c>
      <c r="BL452" t="str">
        <f ca="1">IF($BT452&lt;&gt;"",SUMIF($BD$3:$BD$1004,"="&amp;$BD452,INDIRECT(ADDRESS(3,BL$2,1,1)):INDIRECT(ADDRESS(1004,BL$2,1,1))),"")</f>
        <v/>
      </c>
      <c r="BM452" t="str">
        <f ca="1">IF($BT452&lt;&gt;"",SUMIF($BD$3:$BD$1004,"="&amp;$BD452,INDIRECT(ADDRESS(3,BM$2,1,1)):INDIRECT(ADDRESS(1004,BM$2,1,1))),"")</f>
        <v/>
      </c>
      <c r="BN452" t="str">
        <f ca="1">IF($BT452&lt;&gt;"",SUMIF($BD$3:$BD$1004,"="&amp;$BD452,INDIRECT(ADDRESS(3,BN$2,1,1)):INDIRECT(ADDRESS(1004,BN$2,1,1))),"")</f>
        <v/>
      </c>
      <c r="BO452" t="str">
        <f ca="1">IF($BT452&lt;&gt;"",SUMIF($BD$3:$BD$1004,"="&amp;$BD452,INDIRECT(ADDRESS(3,BO$2,1,1)):INDIRECT(ADDRESS(1004,BO$2,1,1))),"")</f>
        <v/>
      </c>
      <c r="BP452" t="str">
        <f ca="1">IF($BT452&lt;&gt;"",SUMIF($BD$3:$BD$1004,"="&amp;$BD452,INDIRECT(ADDRESS(3,BP$2,1,1)):INDIRECT(ADDRESS(1004,BP$2,1,1))),"")</f>
        <v/>
      </c>
      <c r="BQ452" t="str">
        <f ca="1">IF($BT452&lt;&gt;"",SUMIF($BD$3:$BD$1004,"="&amp;$BD452,INDIRECT(ADDRESS(3,BQ$2,1,1)):INDIRECT(ADDRESS(1004,BQ$2,1,1))),"")</f>
        <v/>
      </c>
      <c r="BR452" t="str">
        <f ca="1">IF($BT452&lt;&gt;"",SUMIF($BD$3:$BD$1004,"="&amp;$BD452,INDIRECT(ADDRESS(3,BR$2,1,1)):INDIRECT(ADDRESS(1004,BR$2,1,1))),"")</f>
        <v/>
      </c>
      <c r="BS452" t="str">
        <f>IF($A452&lt;&gt;"",VLOOKUP(TRUNC(MID($A452,1,2),0),Plano_Contas!$H$3:$J$103,3,TRUE),"")</f>
        <v/>
      </c>
      <c r="BT452" t="str">
        <f t="shared" si="29"/>
        <v/>
      </c>
      <c r="BV452">
        <f>Empresas!C452</f>
        <v>0</v>
      </c>
    </row>
    <row r="453" spans="1:74" ht="13.5" hidden="1" thickBot="1" x14ac:dyDescent="0.25">
      <c r="A453" s="89"/>
      <c r="B453" s="52" t="str">
        <f>IF($A453&lt;&gt;"",VLOOKUP(""&amp;$A453,Plano_Contas!$A$3:$F$1003,6,0),"")</f>
        <v/>
      </c>
      <c r="C453" s="91"/>
      <c r="D453" s="111"/>
      <c r="E453" s="112">
        <v>0</v>
      </c>
      <c r="F453" s="87"/>
      <c r="G453" s="85"/>
      <c r="H453" s="111"/>
      <c r="I453" s="112">
        <v>0</v>
      </c>
      <c r="J453" s="87"/>
      <c r="K453" s="85"/>
      <c r="L453" s="111"/>
      <c r="M453" s="112">
        <v>0</v>
      </c>
      <c r="N453" s="87"/>
      <c r="O453" s="85"/>
      <c r="P453" s="111"/>
      <c r="Q453" s="112">
        <v>0</v>
      </c>
      <c r="R453" s="87"/>
      <c r="S453" s="85"/>
      <c r="T453" s="111"/>
      <c r="U453" s="112">
        <v>0</v>
      </c>
      <c r="V453" s="87"/>
      <c r="W453" s="85"/>
      <c r="X453" s="111"/>
      <c r="Y453" s="112">
        <v>0</v>
      </c>
      <c r="Z453" s="87"/>
      <c r="AA453" s="85"/>
      <c r="AB453" s="111"/>
      <c r="AC453" s="112">
        <v>0</v>
      </c>
      <c r="AD453" s="87"/>
      <c r="AE453" s="85"/>
      <c r="AF453" s="111"/>
      <c r="AG453" s="112">
        <v>0</v>
      </c>
      <c r="AH453" s="87"/>
      <c r="AI453" s="85"/>
      <c r="AJ453" s="111"/>
      <c r="AK453" s="112">
        <v>0</v>
      </c>
      <c r="AL453" s="87"/>
      <c r="AM453" s="85"/>
      <c r="AN453" s="111"/>
      <c r="AO453" s="112">
        <v>0</v>
      </c>
      <c r="AP453" s="87"/>
      <c r="AQ453" s="85"/>
      <c r="AR453" s="111"/>
      <c r="AS453" s="112">
        <v>0</v>
      </c>
      <c r="AT453" s="87"/>
      <c r="AU453" s="85"/>
      <c r="AV453" s="111"/>
      <c r="AW453" s="112">
        <v>0</v>
      </c>
      <c r="AX453" s="87"/>
      <c r="AY453" s="85"/>
      <c r="AZ453" s="267">
        <f t="shared" si="30"/>
        <v>0</v>
      </c>
      <c r="BA453" s="88">
        <f t="shared" si="27"/>
        <v>0</v>
      </c>
      <c r="BC453">
        <f>IF($A453&lt;&gt;"",COUNTIF($BD$3:$BD453,$BD453),0)</f>
        <v>0</v>
      </c>
      <c r="BD453" t="str">
        <f>IF($A453&lt;&gt;"",VLOOKUP(TRUNC(MID($A453,1,2),0),Plano_Contas!$H$3:$J$103,2,TRUE),"")</f>
        <v/>
      </c>
      <c r="BE453" s="201" t="str">
        <f t="shared" si="28"/>
        <v/>
      </c>
      <c r="BF453" t="str">
        <f ca="1">IF($BT453&lt;&gt;"",SUMIF($BD$3:$BD$1004,"="&amp;$BD453,INDIRECT(ADDRESS(3,BF$2,1,1)):INDIRECT(ADDRESS(1004,BF$2,1,1))),"")</f>
        <v/>
      </c>
      <c r="BG453" t="str">
        <f ca="1">IF($BT453&lt;&gt;"",SUMIF($BD$3:$BD$1004,"="&amp;$BD453,INDIRECT(ADDRESS(3,BG$2,1,1)):INDIRECT(ADDRESS(1004,BG$2,1,1))),"")</f>
        <v/>
      </c>
      <c r="BH453" t="str">
        <f ca="1">IF($BT453&lt;&gt;"",SUMIF($BD$3:$BD$1004,"="&amp;$BD453,INDIRECT(ADDRESS(3,BH$2,1,1)):INDIRECT(ADDRESS(1004,BH$2,1,1))),"")</f>
        <v/>
      </c>
      <c r="BI453" t="str">
        <f ca="1">IF($BT453&lt;&gt;"",SUMIF($BD$3:$BD$1004,"="&amp;$BD453,INDIRECT(ADDRESS(3,BI$2,1,1)):INDIRECT(ADDRESS(1004,BI$2,1,1))),"")</f>
        <v/>
      </c>
      <c r="BJ453" t="str">
        <f ca="1">IF($BT453&lt;&gt;"",SUMIF($BD$3:$BD$1004,"="&amp;$BD453,INDIRECT(ADDRESS(3,BJ$2,1,1)):INDIRECT(ADDRESS(1004,BJ$2,1,1))),"")</f>
        <v/>
      </c>
      <c r="BK453" t="str">
        <f ca="1">IF($BT453&lt;&gt;"",SUMIF($BD$3:$BD$1004,"="&amp;$BD453,INDIRECT(ADDRESS(3,BK$2,1,1)):INDIRECT(ADDRESS(1004,BK$2,1,1))),"")</f>
        <v/>
      </c>
      <c r="BL453" t="str">
        <f ca="1">IF($BT453&lt;&gt;"",SUMIF($BD$3:$BD$1004,"="&amp;$BD453,INDIRECT(ADDRESS(3,BL$2,1,1)):INDIRECT(ADDRESS(1004,BL$2,1,1))),"")</f>
        <v/>
      </c>
      <c r="BM453" t="str">
        <f ca="1">IF($BT453&lt;&gt;"",SUMIF($BD$3:$BD$1004,"="&amp;$BD453,INDIRECT(ADDRESS(3,BM$2,1,1)):INDIRECT(ADDRESS(1004,BM$2,1,1))),"")</f>
        <v/>
      </c>
      <c r="BN453" t="str">
        <f ca="1">IF($BT453&lt;&gt;"",SUMIF($BD$3:$BD$1004,"="&amp;$BD453,INDIRECT(ADDRESS(3,BN$2,1,1)):INDIRECT(ADDRESS(1004,BN$2,1,1))),"")</f>
        <v/>
      </c>
      <c r="BO453" t="str">
        <f ca="1">IF($BT453&lt;&gt;"",SUMIF($BD$3:$BD$1004,"="&amp;$BD453,INDIRECT(ADDRESS(3,BO$2,1,1)):INDIRECT(ADDRESS(1004,BO$2,1,1))),"")</f>
        <v/>
      </c>
      <c r="BP453" t="str">
        <f ca="1">IF($BT453&lt;&gt;"",SUMIF($BD$3:$BD$1004,"="&amp;$BD453,INDIRECT(ADDRESS(3,BP$2,1,1)):INDIRECT(ADDRESS(1004,BP$2,1,1))),"")</f>
        <v/>
      </c>
      <c r="BQ453" t="str">
        <f ca="1">IF($BT453&lt;&gt;"",SUMIF($BD$3:$BD$1004,"="&amp;$BD453,INDIRECT(ADDRESS(3,BQ$2,1,1)):INDIRECT(ADDRESS(1004,BQ$2,1,1))),"")</f>
        <v/>
      </c>
      <c r="BR453" t="str">
        <f ca="1">IF($BT453&lt;&gt;"",SUMIF($BD$3:$BD$1004,"="&amp;$BD453,INDIRECT(ADDRESS(3,BR$2,1,1)):INDIRECT(ADDRESS(1004,BR$2,1,1))),"")</f>
        <v/>
      </c>
      <c r="BS453" t="str">
        <f>IF($A453&lt;&gt;"",VLOOKUP(TRUNC(MID($A453,1,2),0),Plano_Contas!$H$3:$J$103,3,TRUE),"")</f>
        <v/>
      </c>
      <c r="BT453" t="str">
        <f t="shared" si="29"/>
        <v/>
      </c>
      <c r="BV453">
        <f>Empresas!C453</f>
        <v>0</v>
      </c>
    </row>
    <row r="454" spans="1:74" ht="13.5" hidden="1" thickBot="1" x14ac:dyDescent="0.25">
      <c r="A454" s="89"/>
      <c r="B454" s="52" t="str">
        <f>IF($A454&lt;&gt;"",VLOOKUP(""&amp;$A454,Plano_Contas!$A$3:$F$1003,6,0),"")</f>
        <v/>
      </c>
      <c r="C454" s="91"/>
      <c r="D454" s="111"/>
      <c r="E454" s="112">
        <v>0</v>
      </c>
      <c r="F454" s="87"/>
      <c r="G454" s="85"/>
      <c r="H454" s="111"/>
      <c r="I454" s="112">
        <v>0</v>
      </c>
      <c r="J454" s="87"/>
      <c r="K454" s="85"/>
      <c r="L454" s="111"/>
      <c r="M454" s="112">
        <v>0</v>
      </c>
      <c r="N454" s="87"/>
      <c r="O454" s="85"/>
      <c r="P454" s="111"/>
      <c r="Q454" s="112">
        <v>0</v>
      </c>
      <c r="R454" s="87"/>
      <c r="S454" s="85"/>
      <c r="T454" s="111"/>
      <c r="U454" s="112">
        <v>0</v>
      </c>
      <c r="V454" s="87"/>
      <c r="W454" s="85"/>
      <c r="X454" s="111"/>
      <c r="Y454" s="112">
        <v>0</v>
      </c>
      <c r="Z454" s="87"/>
      <c r="AA454" s="85"/>
      <c r="AB454" s="111"/>
      <c r="AC454" s="112">
        <v>0</v>
      </c>
      <c r="AD454" s="87"/>
      <c r="AE454" s="85"/>
      <c r="AF454" s="111"/>
      <c r="AG454" s="112">
        <v>0</v>
      </c>
      <c r="AH454" s="87"/>
      <c r="AI454" s="85"/>
      <c r="AJ454" s="111"/>
      <c r="AK454" s="112">
        <v>0</v>
      </c>
      <c r="AL454" s="87"/>
      <c r="AM454" s="85"/>
      <c r="AN454" s="111"/>
      <c r="AO454" s="112">
        <v>0</v>
      </c>
      <c r="AP454" s="87"/>
      <c r="AQ454" s="85"/>
      <c r="AR454" s="111"/>
      <c r="AS454" s="112">
        <v>0</v>
      </c>
      <c r="AT454" s="87"/>
      <c r="AU454" s="85"/>
      <c r="AV454" s="111"/>
      <c r="AW454" s="112">
        <v>0</v>
      </c>
      <c r="AX454" s="87"/>
      <c r="AY454" s="85"/>
      <c r="AZ454" s="267">
        <f t="shared" si="30"/>
        <v>0</v>
      </c>
      <c r="BA454" s="88">
        <f t="shared" si="27"/>
        <v>0</v>
      </c>
      <c r="BC454">
        <f>IF($A454&lt;&gt;"",COUNTIF($BD$3:$BD454,$BD454),0)</f>
        <v>0</v>
      </c>
      <c r="BD454" t="str">
        <f>IF($A454&lt;&gt;"",VLOOKUP(TRUNC(MID($A454,1,2),0),Plano_Contas!$H$3:$J$103,2,TRUE),"")</f>
        <v/>
      </c>
      <c r="BE454" s="201" t="str">
        <f t="shared" si="28"/>
        <v/>
      </c>
      <c r="BF454" t="str">
        <f ca="1">IF($BT454&lt;&gt;"",SUMIF($BD$3:$BD$1004,"="&amp;$BD454,INDIRECT(ADDRESS(3,BF$2,1,1)):INDIRECT(ADDRESS(1004,BF$2,1,1))),"")</f>
        <v/>
      </c>
      <c r="BG454" t="str">
        <f ca="1">IF($BT454&lt;&gt;"",SUMIF($BD$3:$BD$1004,"="&amp;$BD454,INDIRECT(ADDRESS(3,BG$2,1,1)):INDIRECT(ADDRESS(1004,BG$2,1,1))),"")</f>
        <v/>
      </c>
      <c r="BH454" t="str">
        <f ca="1">IF($BT454&lt;&gt;"",SUMIF($BD$3:$BD$1004,"="&amp;$BD454,INDIRECT(ADDRESS(3,BH$2,1,1)):INDIRECT(ADDRESS(1004,BH$2,1,1))),"")</f>
        <v/>
      </c>
      <c r="BI454" t="str">
        <f ca="1">IF($BT454&lt;&gt;"",SUMIF($BD$3:$BD$1004,"="&amp;$BD454,INDIRECT(ADDRESS(3,BI$2,1,1)):INDIRECT(ADDRESS(1004,BI$2,1,1))),"")</f>
        <v/>
      </c>
      <c r="BJ454" t="str">
        <f ca="1">IF($BT454&lt;&gt;"",SUMIF($BD$3:$BD$1004,"="&amp;$BD454,INDIRECT(ADDRESS(3,BJ$2,1,1)):INDIRECT(ADDRESS(1004,BJ$2,1,1))),"")</f>
        <v/>
      </c>
      <c r="BK454" t="str">
        <f ca="1">IF($BT454&lt;&gt;"",SUMIF($BD$3:$BD$1004,"="&amp;$BD454,INDIRECT(ADDRESS(3,BK$2,1,1)):INDIRECT(ADDRESS(1004,BK$2,1,1))),"")</f>
        <v/>
      </c>
      <c r="BL454" t="str">
        <f ca="1">IF($BT454&lt;&gt;"",SUMIF($BD$3:$BD$1004,"="&amp;$BD454,INDIRECT(ADDRESS(3,BL$2,1,1)):INDIRECT(ADDRESS(1004,BL$2,1,1))),"")</f>
        <v/>
      </c>
      <c r="BM454" t="str">
        <f ca="1">IF($BT454&lt;&gt;"",SUMIF($BD$3:$BD$1004,"="&amp;$BD454,INDIRECT(ADDRESS(3,BM$2,1,1)):INDIRECT(ADDRESS(1004,BM$2,1,1))),"")</f>
        <v/>
      </c>
      <c r="BN454" t="str">
        <f ca="1">IF($BT454&lt;&gt;"",SUMIF($BD$3:$BD$1004,"="&amp;$BD454,INDIRECT(ADDRESS(3,BN$2,1,1)):INDIRECT(ADDRESS(1004,BN$2,1,1))),"")</f>
        <v/>
      </c>
      <c r="BO454" t="str">
        <f ca="1">IF($BT454&lt;&gt;"",SUMIF($BD$3:$BD$1004,"="&amp;$BD454,INDIRECT(ADDRESS(3,BO$2,1,1)):INDIRECT(ADDRESS(1004,BO$2,1,1))),"")</f>
        <v/>
      </c>
      <c r="BP454" t="str">
        <f ca="1">IF($BT454&lt;&gt;"",SUMIF($BD$3:$BD$1004,"="&amp;$BD454,INDIRECT(ADDRESS(3,BP$2,1,1)):INDIRECT(ADDRESS(1004,BP$2,1,1))),"")</f>
        <v/>
      </c>
      <c r="BQ454" t="str">
        <f ca="1">IF($BT454&lt;&gt;"",SUMIF($BD$3:$BD$1004,"="&amp;$BD454,INDIRECT(ADDRESS(3,BQ$2,1,1)):INDIRECT(ADDRESS(1004,BQ$2,1,1))),"")</f>
        <v/>
      </c>
      <c r="BR454" t="str">
        <f ca="1">IF($BT454&lt;&gt;"",SUMIF($BD$3:$BD$1004,"="&amp;$BD454,INDIRECT(ADDRESS(3,BR$2,1,1)):INDIRECT(ADDRESS(1004,BR$2,1,1))),"")</f>
        <v/>
      </c>
      <c r="BS454" t="str">
        <f>IF($A454&lt;&gt;"",VLOOKUP(TRUNC(MID($A454,1,2),0),Plano_Contas!$H$3:$J$103,3,TRUE),"")</f>
        <v/>
      </c>
      <c r="BT454" t="str">
        <f t="shared" si="29"/>
        <v/>
      </c>
      <c r="BV454">
        <f>Empresas!C454</f>
        <v>0</v>
      </c>
    </row>
    <row r="455" spans="1:74" ht="13.5" hidden="1" thickBot="1" x14ac:dyDescent="0.25">
      <c r="A455" s="89"/>
      <c r="B455" s="52" t="str">
        <f>IF($A455&lt;&gt;"",VLOOKUP(""&amp;$A455,Plano_Contas!$A$3:$F$1003,6,0),"")</f>
        <v/>
      </c>
      <c r="C455" s="91"/>
      <c r="D455" s="111"/>
      <c r="E455" s="112">
        <v>0</v>
      </c>
      <c r="F455" s="87"/>
      <c r="G455" s="85"/>
      <c r="H455" s="111"/>
      <c r="I455" s="112">
        <v>0</v>
      </c>
      <c r="J455" s="87"/>
      <c r="K455" s="85"/>
      <c r="L455" s="111"/>
      <c r="M455" s="112">
        <v>0</v>
      </c>
      <c r="N455" s="87"/>
      <c r="O455" s="85"/>
      <c r="P455" s="111"/>
      <c r="Q455" s="112">
        <v>0</v>
      </c>
      <c r="R455" s="87"/>
      <c r="S455" s="85"/>
      <c r="T455" s="111"/>
      <c r="U455" s="112">
        <v>0</v>
      </c>
      <c r="V455" s="87"/>
      <c r="W455" s="85"/>
      <c r="X455" s="111"/>
      <c r="Y455" s="112">
        <v>0</v>
      </c>
      <c r="Z455" s="87"/>
      <c r="AA455" s="85"/>
      <c r="AB455" s="111"/>
      <c r="AC455" s="112">
        <v>0</v>
      </c>
      <c r="AD455" s="87"/>
      <c r="AE455" s="85"/>
      <c r="AF455" s="111"/>
      <c r="AG455" s="112">
        <v>0</v>
      </c>
      <c r="AH455" s="87"/>
      <c r="AI455" s="85"/>
      <c r="AJ455" s="111"/>
      <c r="AK455" s="112">
        <v>0</v>
      </c>
      <c r="AL455" s="87"/>
      <c r="AM455" s="85"/>
      <c r="AN455" s="111"/>
      <c r="AO455" s="112">
        <v>0</v>
      </c>
      <c r="AP455" s="87"/>
      <c r="AQ455" s="85"/>
      <c r="AR455" s="111"/>
      <c r="AS455" s="112">
        <v>0</v>
      </c>
      <c r="AT455" s="87"/>
      <c r="AU455" s="85"/>
      <c r="AV455" s="111"/>
      <c r="AW455" s="112">
        <v>0</v>
      </c>
      <c r="AX455" s="87"/>
      <c r="AY455" s="85"/>
      <c r="AZ455" s="267">
        <f t="shared" si="30"/>
        <v>0</v>
      </c>
      <c r="BA455" s="88">
        <f t="shared" si="27"/>
        <v>0</v>
      </c>
      <c r="BC455">
        <f>IF($A455&lt;&gt;"",COUNTIF($BD$3:$BD455,$BD455),0)</f>
        <v>0</v>
      </c>
      <c r="BD455" t="str">
        <f>IF($A455&lt;&gt;"",VLOOKUP(TRUNC(MID($A455,1,2),0),Plano_Contas!$H$3:$J$103,2,TRUE),"")</f>
        <v/>
      </c>
      <c r="BE455" s="201" t="str">
        <f t="shared" si="28"/>
        <v/>
      </c>
      <c r="BF455" t="str">
        <f ca="1">IF($BT455&lt;&gt;"",SUMIF($BD$3:$BD$1004,"="&amp;$BD455,INDIRECT(ADDRESS(3,BF$2,1,1)):INDIRECT(ADDRESS(1004,BF$2,1,1))),"")</f>
        <v/>
      </c>
      <c r="BG455" t="str">
        <f ca="1">IF($BT455&lt;&gt;"",SUMIF($BD$3:$BD$1004,"="&amp;$BD455,INDIRECT(ADDRESS(3,BG$2,1,1)):INDIRECT(ADDRESS(1004,BG$2,1,1))),"")</f>
        <v/>
      </c>
      <c r="BH455" t="str">
        <f ca="1">IF($BT455&lt;&gt;"",SUMIF($BD$3:$BD$1004,"="&amp;$BD455,INDIRECT(ADDRESS(3,BH$2,1,1)):INDIRECT(ADDRESS(1004,BH$2,1,1))),"")</f>
        <v/>
      </c>
      <c r="BI455" t="str">
        <f ca="1">IF($BT455&lt;&gt;"",SUMIF($BD$3:$BD$1004,"="&amp;$BD455,INDIRECT(ADDRESS(3,BI$2,1,1)):INDIRECT(ADDRESS(1004,BI$2,1,1))),"")</f>
        <v/>
      </c>
      <c r="BJ455" t="str">
        <f ca="1">IF($BT455&lt;&gt;"",SUMIF($BD$3:$BD$1004,"="&amp;$BD455,INDIRECT(ADDRESS(3,BJ$2,1,1)):INDIRECT(ADDRESS(1004,BJ$2,1,1))),"")</f>
        <v/>
      </c>
      <c r="BK455" t="str">
        <f ca="1">IF($BT455&lt;&gt;"",SUMIF($BD$3:$BD$1004,"="&amp;$BD455,INDIRECT(ADDRESS(3,BK$2,1,1)):INDIRECT(ADDRESS(1004,BK$2,1,1))),"")</f>
        <v/>
      </c>
      <c r="BL455" t="str">
        <f ca="1">IF($BT455&lt;&gt;"",SUMIF($BD$3:$BD$1004,"="&amp;$BD455,INDIRECT(ADDRESS(3,BL$2,1,1)):INDIRECT(ADDRESS(1004,BL$2,1,1))),"")</f>
        <v/>
      </c>
      <c r="BM455" t="str">
        <f ca="1">IF($BT455&lt;&gt;"",SUMIF($BD$3:$BD$1004,"="&amp;$BD455,INDIRECT(ADDRESS(3,BM$2,1,1)):INDIRECT(ADDRESS(1004,BM$2,1,1))),"")</f>
        <v/>
      </c>
      <c r="BN455" t="str">
        <f ca="1">IF($BT455&lt;&gt;"",SUMIF($BD$3:$BD$1004,"="&amp;$BD455,INDIRECT(ADDRESS(3,BN$2,1,1)):INDIRECT(ADDRESS(1004,BN$2,1,1))),"")</f>
        <v/>
      </c>
      <c r="BO455" t="str">
        <f ca="1">IF($BT455&lt;&gt;"",SUMIF($BD$3:$BD$1004,"="&amp;$BD455,INDIRECT(ADDRESS(3,BO$2,1,1)):INDIRECT(ADDRESS(1004,BO$2,1,1))),"")</f>
        <v/>
      </c>
      <c r="BP455" t="str">
        <f ca="1">IF($BT455&lt;&gt;"",SUMIF($BD$3:$BD$1004,"="&amp;$BD455,INDIRECT(ADDRESS(3,BP$2,1,1)):INDIRECT(ADDRESS(1004,BP$2,1,1))),"")</f>
        <v/>
      </c>
      <c r="BQ455" t="str">
        <f ca="1">IF($BT455&lt;&gt;"",SUMIF($BD$3:$BD$1004,"="&amp;$BD455,INDIRECT(ADDRESS(3,BQ$2,1,1)):INDIRECT(ADDRESS(1004,BQ$2,1,1))),"")</f>
        <v/>
      </c>
      <c r="BR455" t="str">
        <f ca="1">IF($BT455&lt;&gt;"",SUMIF($BD$3:$BD$1004,"="&amp;$BD455,INDIRECT(ADDRESS(3,BR$2,1,1)):INDIRECT(ADDRESS(1004,BR$2,1,1))),"")</f>
        <v/>
      </c>
      <c r="BS455" t="str">
        <f>IF($A455&lt;&gt;"",VLOOKUP(TRUNC(MID($A455,1,2),0),Plano_Contas!$H$3:$J$103,3,TRUE),"")</f>
        <v/>
      </c>
      <c r="BT455" t="str">
        <f t="shared" si="29"/>
        <v/>
      </c>
      <c r="BV455">
        <f>Empresas!C455</f>
        <v>0</v>
      </c>
    </row>
    <row r="456" spans="1:74" ht="13.5" hidden="1" thickBot="1" x14ac:dyDescent="0.25">
      <c r="A456" s="89"/>
      <c r="B456" s="52" t="str">
        <f>IF($A456&lt;&gt;"",VLOOKUP(""&amp;$A456,Plano_Contas!$A$3:$F$1003,6,0),"")</f>
        <v/>
      </c>
      <c r="C456" s="91"/>
      <c r="D456" s="111"/>
      <c r="E456" s="112">
        <v>0</v>
      </c>
      <c r="F456" s="87"/>
      <c r="G456" s="85"/>
      <c r="H456" s="111"/>
      <c r="I456" s="112">
        <v>0</v>
      </c>
      <c r="J456" s="87"/>
      <c r="K456" s="85"/>
      <c r="L456" s="111"/>
      <c r="M456" s="112">
        <v>0</v>
      </c>
      <c r="N456" s="87"/>
      <c r="O456" s="85"/>
      <c r="P456" s="111"/>
      <c r="Q456" s="112">
        <v>0</v>
      </c>
      <c r="R456" s="87"/>
      <c r="S456" s="85"/>
      <c r="T456" s="111"/>
      <c r="U456" s="112">
        <v>0</v>
      </c>
      <c r="V456" s="87"/>
      <c r="W456" s="85"/>
      <c r="X456" s="111"/>
      <c r="Y456" s="112">
        <v>0</v>
      </c>
      <c r="Z456" s="87"/>
      <c r="AA456" s="85"/>
      <c r="AB456" s="111"/>
      <c r="AC456" s="112">
        <v>0</v>
      </c>
      <c r="AD456" s="87"/>
      <c r="AE456" s="85"/>
      <c r="AF456" s="111"/>
      <c r="AG456" s="112">
        <v>0</v>
      </c>
      <c r="AH456" s="87"/>
      <c r="AI456" s="85"/>
      <c r="AJ456" s="111"/>
      <c r="AK456" s="112">
        <v>0</v>
      </c>
      <c r="AL456" s="87"/>
      <c r="AM456" s="85"/>
      <c r="AN456" s="111"/>
      <c r="AO456" s="112">
        <v>0</v>
      </c>
      <c r="AP456" s="87"/>
      <c r="AQ456" s="85"/>
      <c r="AR456" s="111"/>
      <c r="AS456" s="112">
        <v>0</v>
      </c>
      <c r="AT456" s="87"/>
      <c r="AU456" s="85"/>
      <c r="AV456" s="111"/>
      <c r="AW456" s="112">
        <v>0</v>
      </c>
      <c r="AX456" s="87"/>
      <c r="AY456" s="85"/>
      <c r="AZ456" s="267">
        <f t="shared" si="30"/>
        <v>0</v>
      </c>
      <c r="BA456" s="88">
        <f t="shared" si="27"/>
        <v>0</v>
      </c>
      <c r="BC456">
        <f>IF($A456&lt;&gt;"",COUNTIF($BD$3:$BD456,$BD456),0)</f>
        <v>0</v>
      </c>
      <c r="BD456" t="str">
        <f>IF($A456&lt;&gt;"",VLOOKUP(TRUNC(MID($A456,1,2),0),Plano_Contas!$H$3:$J$103,2,TRUE),"")</f>
        <v/>
      </c>
      <c r="BE456" s="201" t="str">
        <f t="shared" si="28"/>
        <v/>
      </c>
      <c r="BF456" t="str">
        <f ca="1">IF($BT456&lt;&gt;"",SUMIF($BD$3:$BD$1004,"="&amp;$BD456,INDIRECT(ADDRESS(3,BF$2,1,1)):INDIRECT(ADDRESS(1004,BF$2,1,1))),"")</f>
        <v/>
      </c>
      <c r="BG456" t="str">
        <f ca="1">IF($BT456&lt;&gt;"",SUMIF($BD$3:$BD$1004,"="&amp;$BD456,INDIRECT(ADDRESS(3,BG$2,1,1)):INDIRECT(ADDRESS(1004,BG$2,1,1))),"")</f>
        <v/>
      </c>
      <c r="BH456" t="str">
        <f ca="1">IF($BT456&lt;&gt;"",SUMIF($BD$3:$BD$1004,"="&amp;$BD456,INDIRECT(ADDRESS(3,BH$2,1,1)):INDIRECT(ADDRESS(1004,BH$2,1,1))),"")</f>
        <v/>
      </c>
      <c r="BI456" t="str">
        <f ca="1">IF($BT456&lt;&gt;"",SUMIF($BD$3:$BD$1004,"="&amp;$BD456,INDIRECT(ADDRESS(3,BI$2,1,1)):INDIRECT(ADDRESS(1004,BI$2,1,1))),"")</f>
        <v/>
      </c>
      <c r="BJ456" t="str">
        <f ca="1">IF($BT456&lt;&gt;"",SUMIF($BD$3:$BD$1004,"="&amp;$BD456,INDIRECT(ADDRESS(3,BJ$2,1,1)):INDIRECT(ADDRESS(1004,BJ$2,1,1))),"")</f>
        <v/>
      </c>
      <c r="BK456" t="str">
        <f ca="1">IF($BT456&lt;&gt;"",SUMIF($BD$3:$BD$1004,"="&amp;$BD456,INDIRECT(ADDRESS(3,BK$2,1,1)):INDIRECT(ADDRESS(1004,BK$2,1,1))),"")</f>
        <v/>
      </c>
      <c r="BL456" t="str">
        <f ca="1">IF($BT456&lt;&gt;"",SUMIF($BD$3:$BD$1004,"="&amp;$BD456,INDIRECT(ADDRESS(3,BL$2,1,1)):INDIRECT(ADDRESS(1004,BL$2,1,1))),"")</f>
        <v/>
      </c>
      <c r="BM456" t="str">
        <f ca="1">IF($BT456&lt;&gt;"",SUMIF($BD$3:$BD$1004,"="&amp;$BD456,INDIRECT(ADDRESS(3,BM$2,1,1)):INDIRECT(ADDRESS(1004,BM$2,1,1))),"")</f>
        <v/>
      </c>
      <c r="BN456" t="str">
        <f ca="1">IF($BT456&lt;&gt;"",SUMIF($BD$3:$BD$1004,"="&amp;$BD456,INDIRECT(ADDRESS(3,BN$2,1,1)):INDIRECT(ADDRESS(1004,BN$2,1,1))),"")</f>
        <v/>
      </c>
      <c r="BO456" t="str">
        <f ca="1">IF($BT456&lt;&gt;"",SUMIF($BD$3:$BD$1004,"="&amp;$BD456,INDIRECT(ADDRESS(3,BO$2,1,1)):INDIRECT(ADDRESS(1004,BO$2,1,1))),"")</f>
        <v/>
      </c>
      <c r="BP456" t="str">
        <f ca="1">IF($BT456&lt;&gt;"",SUMIF($BD$3:$BD$1004,"="&amp;$BD456,INDIRECT(ADDRESS(3,BP$2,1,1)):INDIRECT(ADDRESS(1004,BP$2,1,1))),"")</f>
        <v/>
      </c>
      <c r="BQ456" t="str">
        <f ca="1">IF($BT456&lt;&gt;"",SUMIF($BD$3:$BD$1004,"="&amp;$BD456,INDIRECT(ADDRESS(3,BQ$2,1,1)):INDIRECT(ADDRESS(1004,BQ$2,1,1))),"")</f>
        <v/>
      </c>
      <c r="BR456" t="str">
        <f ca="1">IF($BT456&lt;&gt;"",SUMIF($BD$3:$BD$1004,"="&amp;$BD456,INDIRECT(ADDRESS(3,BR$2,1,1)):INDIRECT(ADDRESS(1004,BR$2,1,1))),"")</f>
        <v/>
      </c>
      <c r="BS456" t="str">
        <f>IF($A456&lt;&gt;"",VLOOKUP(TRUNC(MID($A456,1,2),0),Plano_Contas!$H$3:$J$103,3,TRUE),"")</f>
        <v/>
      </c>
      <c r="BT456" t="str">
        <f t="shared" si="29"/>
        <v/>
      </c>
      <c r="BV456">
        <f>Empresas!C456</f>
        <v>0</v>
      </c>
    </row>
    <row r="457" spans="1:74" ht="13.5" hidden="1" thickBot="1" x14ac:dyDescent="0.25">
      <c r="A457" s="89"/>
      <c r="B457" s="52" t="str">
        <f>IF($A457&lt;&gt;"",VLOOKUP(""&amp;$A457,Plano_Contas!$A$3:$F$1003,6,0),"")</f>
        <v/>
      </c>
      <c r="C457" s="91"/>
      <c r="D457" s="111"/>
      <c r="E457" s="112">
        <v>0</v>
      </c>
      <c r="F457" s="87"/>
      <c r="G457" s="85"/>
      <c r="H457" s="111"/>
      <c r="I457" s="112">
        <v>0</v>
      </c>
      <c r="J457" s="87"/>
      <c r="K457" s="85"/>
      <c r="L457" s="111"/>
      <c r="M457" s="112">
        <v>0</v>
      </c>
      <c r="N457" s="87"/>
      <c r="O457" s="85"/>
      <c r="P457" s="111"/>
      <c r="Q457" s="112">
        <v>0</v>
      </c>
      <c r="R457" s="87"/>
      <c r="S457" s="85"/>
      <c r="T457" s="111"/>
      <c r="U457" s="112">
        <v>0</v>
      </c>
      <c r="V457" s="87"/>
      <c r="W457" s="85"/>
      <c r="X457" s="111"/>
      <c r="Y457" s="112">
        <v>0</v>
      </c>
      <c r="Z457" s="87"/>
      <c r="AA457" s="85"/>
      <c r="AB457" s="111"/>
      <c r="AC457" s="112">
        <v>0</v>
      </c>
      <c r="AD457" s="87"/>
      <c r="AE457" s="85"/>
      <c r="AF457" s="111"/>
      <c r="AG457" s="112">
        <v>0</v>
      </c>
      <c r="AH457" s="87"/>
      <c r="AI457" s="85"/>
      <c r="AJ457" s="111"/>
      <c r="AK457" s="112">
        <v>0</v>
      </c>
      <c r="AL457" s="87"/>
      <c r="AM457" s="85"/>
      <c r="AN457" s="111"/>
      <c r="AO457" s="112">
        <v>0</v>
      </c>
      <c r="AP457" s="87"/>
      <c r="AQ457" s="85"/>
      <c r="AR457" s="111"/>
      <c r="AS457" s="112">
        <v>0</v>
      </c>
      <c r="AT457" s="87"/>
      <c r="AU457" s="85"/>
      <c r="AV457" s="111"/>
      <c r="AW457" s="112">
        <v>0</v>
      </c>
      <c r="AX457" s="87"/>
      <c r="AY457" s="85"/>
      <c r="AZ457" s="267">
        <f t="shared" si="30"/>
        <v>0</v>
      </c>
      <c r="BA457" s="88">
        <f t="shared" si="27"/>
        <v>0</v>
      </c>
      <c r="BC457">
        <f>IF($A457&lt;&gt;"",COUNTIF($BD$3:$BD457,$BD457),0)</f>
        <v>0</v>
      </c>
      <c r="BD457" t="str">
        <f>IF($A457&lt;&gt;"",VLOOKUP(TRUNC(MID($A457,1,2),0),Plano_Contas!$H$3:$J$103,2,TRUE),"")</f>
        <v/>
      </c>
      <c r="BE457" s="201" t="str">
        <f t="shared" si="28"/>
        <v/>
      </c>
      <c r="BF457" t="str">
        <f ca="1">IF($BT457&lt;&gt;"",SUMIF($BD$3:$BD$1004,"="&amp;$BD457,INDIRECT(ADDRESS(3,BF$2,1,1)):INDIRECT(ADDRESS(1004,BF$2,1,1))),"")</f>
        <v/>
      </c>
      <c r="BG457" t="str">
        <f ca="1">IF($BT457&lt;&gt;"",SUMIF($BD$3:$BD$1004,"="&amp;$BD457,INDIRECT(ADDRESS(3,BG$2,1,1)):INDIRECT(ADDRESS(1004,BG$2,1,1))),"")</f>
        <v/>
      </c>
      <c r="BH457" t="str">
        <f ca="1">IF($BT457&lt;&gt;"",SUMIF($BD$3:$BD$1004,"="&amp;$BD457,INDIRECT(ADDRESS(3,BH$2,1,1)):INDIRECT(ADDRESS(1004,BH$2,1,1))),"")</f>
        <v/>
      </c>
      <c r="BI457" t="str">
        <f ca="1">IF($BT457&lt;&gt;"",SUMIF($BD$3:$BD$1004,"="&amp;$BD457,INDIRECT(ADDRESS(3,BI$2,1,1)):INDIRECT(ADDRESS(1004,BI$2,1,1))),"")</f>
        <v/>
      </c>
      <c r="BJ457" t="str">
        <f ca="1">IF($BT457&lt;&gt;"",SUMIF($BD$3:$BD$1004,"="&amp;$BD457,INDIRECT(ADDRESS(3,BJ$2,1,1)):INDIRECT(ADDRESS(1004,BJ$2,1,1))),"")</f>
        <v/>
      </c>
      <c r="BK457" t="str">
        <f ca="1">IF($BT457&lt;&gt;"",SUMIF($BD$3:$BD$1004,"="&amp;$BD457,INDIRECT(ADDRESS(3,BK$2,1,1)):INDIRECT(ADDRESS(1004,BK$2,1,1))),"")</f>
        <v/>
      </c>
      <c r="BL457" t="str">
        <f ca="1">IF($BT457&lt;&gt;"",SUMIF($BD$3:$BD$1004,"="&amp;$BD457,INDIRECT(ADDRESS(3,BL$2,1,1)):INDIRECT(ADDRESS(1004,BL$2,1,1))),"")</f>
        <v/>
      </c>
      <c r="BM457" t="str">
        <f ca="1">IF($BT457&lt;&gt;"",SUMIF($BD$3:$BD$1004,"="&amp;$BD457,INDIRECT(ADDRESS(3,BM$2,1,1)):INDIRECT(ADDRESS(1004,BM$2,1,1))),"")</f>
        <v/>
      </c>
      <c r="BN457" t="str">
        <f ca="1">IF($BT457&lt;&gt;"",SUMIF($BD$3:$BD$1004,"="&amp;$BD457,INDIRECT(ADDRESS(3,BN$2,1,1)):INDIRECT(ADDRESS(1004,BN$2,1,1))),"")</f>
        <v/>
      </c>
      <c r="BO457" t="str">
        <f ca="1">IF($BT457&lt;&gt;"",SUMIF($BD$3:$BD$1004,"="&amp;$BD457,INDIRECT(ADDRESS(3,BO$2,1,1)):INDIRECT(ADDRESS(1004,BO$2,1,1))),"")</f>
        <v/>
      </c>
      <c r="BP457" t="str">
        <f ca="1">IF($BT457&lt;&gt;"",SUMIF($BD$3:$BD$1004,"="&amp;$BD457,INDIRECT(ADDRESS(3,BP$2,1,1)):INDIRECT(ADDRESS(1004,BP$2,1,1))),"")</f>
        <v/>
      </c>
      <c r="BQ457" t="str">
        <f ca="1">IF($BT457&lt;&gt;"",SUMIF($BD$3:$BD$1004,"="&amp;$BD457,INDIRECT(ADDRESS(3,BQ$2,1,1)):INDIRECT(ADDRESS(1004,BQ$2,1,1))),"")</f>
        <v/>
      </c>
      <c r="BR457" t="str">
        <f ca="1">IF($BT457&lt;&gt;"",SUMIF($BD$3:$BD$1004,"="&amp;$BD457,INDIRECT(ADDRESS(3,BR$2,1,1)):INDIRECT(ADDRESS(1004,BR$2,1,1))),"")</f>
        <v/>
      </c>
      <c r="BS457" t="str">
        <f>IF($A457&lt;&gt;"",VLOOKUP(TRUNC(MID($A457,1,2),0),Plano_Contas!$H$3:$J$103,3,TRUE),"")</f>
        <v/>
      </c>
      <c r="BT457" t="str">
        <f t="shared" si="29"/>
        <v/>
      </c>
      <c r="BV457">
        <f>Empresas!C457</f>
        <v>0</v>
      </c>
    </row>
    <row r="458" spans="1:74" ht="13.5" hidden="1" thickBot="1" x14ac:dyDescent="0.25">
      <c r="A458" s="89"/>
      <c r="B458" s="52" t="str">
        <f>IF($A458&lt;&gt;"",VLOOKUP(""&amp;$A458,Plano_Contas!$A$3:$F$1003,6,0),"")</f>
        <v/>
      </c>
      <c r="C458" s="91"/>
      <c r="D458" s="111"/>
      <c r="E458" s="112">
        <v>0</v>
      </c>
      <c r="F458" s="87"/>
      <c r="G458" s="85"/>
      <c r="H458" s="111"/>
      <c r="I458" s="112">
        <v>0</v>
      </c>
      <c r="J458" s="87"/>
      <c r="K458" s="85"/>
      <c r="L458" s="111"/>
      <c r="M458" s="112">
        <v>0</v>
      </c>
      <c r="N458" s="87"/>
      <c r="O458" s="85"/>
      <c r="P458" s="111"/>
      <c r="Q458" s="112">
        <v>0</v>
      </c>
      <c r="R458" s="87"/>
      <c r="S458" s="85"/>
      <c r="T458" s="111"/>
      <c r="U458" s="112">
        <v>0</v>
      </c>
      <c r="V458" s="87"/>
      <c r="W458" s="85"/>
      <c r="X458" s="111"/>
      <c r="Y458" s="112">
        <v>0</v>
      </c>
      <c r="Z458" s="87"/>
      <c r="AA458" s="85"/>
      <c r="AB458" s="111"/>
      <c r="AC458" s="112">
        <v>0</v>
      </c>
      <c r="AD458" s="87"/>
      <c r="AE458" s="85"/>
      <c r="AF458" s="111"/>
      <c r="AG458" s="112">
        <v>0</v>
      </c>
      <c r="AH458" s="87"/>
      <c r="AI458" s="85"/>
      <c r="AJ458" s="111"/>
      <c r="AK458" s="112">
        <v>0</v>
      </c>
      <c r="AL458" s="87"/>
      <c r="AM458" s="85"/>
      <c r="AN458" s="111"/>
      <c r="AO458" s="112">
        <v>0</v>
      </c>
      <c r="AP458" s="87"/>
      <c r="AQ458" s="85"/>
      <c r="AR458" s="111"/>
      <c r="AS458" s="112">
        <v>0</v>
      </c>
      <c r="AT458" s="87"/>
      <c r="AU458" s="85"/>
      <c r="AV458" s="111"/>
      <c r="AW458" s="112">
        <v>0</v>
      </c>
      <c r="AX458" s="87"/>
      <c r="AY458" s="85"/>
      <c r="AZ458" s="267">
        <f t="shared" si="30"/>
        <v>0</v>
      </c>
      <c r="BA458" s="88">
        <f t="shared" si="27"/>
        <v>0</v>
      </c>
      <c r="BC458">
        <f>IF($A458&lt;&gt;"",COUNTIF($BD$3:$BD458,$BD458),0)</f>
        <v>0</v>
      </c>
      <c r="BD458" t="str">
        <f>IF($A458&lt;&gt;"",VLOOKUP(TRUNC(MID($A458,1,2),0),Plano_Contas!$H$3:$J$103,2,TRUE),"")</f>
        <v/>
      </c>
      <c r="BE458" s="201" t="str">
        <f t="shared" si="28"/>
        <v/>
      </c>
      <c r="BF458" t="str">
        <f ca="1">IF($BT458&lt;&gt;"",SUMIF($BD$3:$BD$1004,"="&amp;$BD458,INDIRECT(ADDRESS(3,BF$2,1,1)):INDIRECT(ADDRESS(1004,BF$2,1,1))),"")</f>
        <v/>
      </c>
      <c r="BG458" t="str">
        <f ca="1">IF($BT458&lt;&gt;"",SUMIF($BD$3:$BD$1004,"="&amp;$BD458,INDIRECT(ADDRESS(3,BG$2,1,1)):INDIRECT(ADDRESS(1004,BG$2,1,1))),"")</f>
        <v/>
      </c>
      <c r="BH458" t="str">
        <f ca="1">IF($BT458&lt;&gt;"",SUMIF($BD$3:$BD$1004,"="&amp;$BD458,INDIRECT(ADDRESS(3,BH$2,1,1)):INDIRECT(ADDRESS(1004,BH$2,1,1))),"")</f>
        <v/>
      </c>
      <c r="BI458" t="str">
        <f ca="1">IF($BT458&lt;&gt;"",SUMIF($BD$3:$BD$1004,"="&amp;$BD458,INDIRECT(ADDRESS(3,BI$2,1,1)):INDIRECT(ADDRESS(1004,BI$2,1,1))),"")</f>
        <v/>
      </c>
      <c r="BJ458" t="str">
        <f ca="1">IF($BT458&lt;&gt;"",SUMIF($BD$3:$BD$1004,"="&amp;$BD458,INDIRECT(ADDRESS(3,BJ$2,1,1)):INDIRECT(ADDRESS(1004,BJ$2,1,1))),"")</f>
        <v/>
      </c>
      <c r="BK458" t="str">
        <f ca="1">IF($BT458&lt;&gt;"",SUMIF($BD$3:$BD$1004,"="&amp;$BD458,INDIRECT(ADDRESS(3,BK$2,1,1)):INDIRECT(ADDRESS(1004,BK$2,1,1))),"")</f>
        <v/>
      </c>
      <c r="BL458" t="str">
        <f ca="1">IF($BT458&lt;&gt;"",SUMIF($BD$3:$BD$1004,"="&amp;$BD458,INDIRECT(ADDRESS(3,BL$2,1,1)):INDIRECT(ADDRESS(1004,BL$2,1,1))),"")</f>
        <v/>
      </c>
      <c r="BM458" t="str">
        <f ca="1">IF($BT458&lt;&gt;"",SUMIF($BD$3:$BD$1004,"="&amp;$BD458,INDIRECT(ADDRESS(3,BM$2,1,1)):INDIRECT(ADDRESS(1004,BM$2,1,1))),"")</f>
        <v/>
      </c>
      <c r="BN458" t="str">
        <f ca="1">IF($BT458&lt;&gt;"",SUMIF($BD$3:$BD$1004,"="&amp;$BD458,INDIRECT(ADDRESS(3,BN$2,1,1)):INDIRECT(ADDRESS(1004,BN$2,1,1))),"")</f>
        <v/>
      </c>
      <c r="BO458" t="str">
        <f ca="1">IF($BT458&lt;&gt;"",SUMIF($BD$3:$BD$1004,"="&amp;$BD458,INDIRECT(ADDRESS(3,BO$2,1,1)):INDIRECT(ADDRESS(1004,BO$2,1,1))),"")</f>
        <v/>
      </c>
      <c r="BP458" t="str">
        <f ca="1">IF($BT458&lt;&gt;"",SUMIF($BD$3:$BD$1004,"="&amp;$BD458,INDIRECT(ADDRESS(3,BP$2,1,1)):INDIRECT(ADDRESS(1004,BP$2,1,1))),"")</f>
        <v/>
      </c>
      <c r="BQ458" t="str">
        <f ca="1">IF($BT458&lt;&gt;"",SUMIF($BD$3:$BD$1004,"="&amp;$BD458,INDIRECT(ADDRESS(3,BQ$2,1,1)):INDIRECT(ADDRESS(1004,BQ$2,1,1))),"")</f>
        <v/>
      </c>
      <c r="BR458" t="str">
        <f ca="1">IF($BT458&lt;&gt;"",SUMIF($BD$3:$BD$1004,"="&amp;$BD458,INDIRECT(ADDRESS(3,BR$2,1,1)):INDIRECT(ADDRESS(1004,BR$2,1,1))),"")</f>
        <v/>
      </c>
      <c r="BS458" t="str">
        <f>IF($A458&lt;&gt;"",VLOOKUP(TRUNC(MID($A458,1,2),0),Plano_Contas!$H$3:$J$103,3,TRUE),"")</f>
        <v/>
      </c>
      <c r="BT458" t="str">
        <f t="shared" si="29"/>
        <v/>
      </c>
      <c r="BV458">
        <f>Empresas!C458</f>
        <v>0</v>
      </c>
    </row>
    <row r="459" spans="1:74" ht="13.5" hidden="1" thickBot="1" x14ac:dyDescent="0.25">
      <c r="A459" s="89"/>
      <c r="B459" s="52" t="str">
        <f>IF($A459&lt;&gt;"",VLOOKUP(""&amp;$A459,Plano_Contas!$A$3:$F$1003,6,0),"")</f>
        <v/>
      </c>
      <c r="C459" s="91"/>
      <c r="D459" s="111"/>
      <c r="E459" s="112">
        <v>0</v>
      </c>
      <c r="F459" s="87"/>
      <c r="G459" s="85"/>
      <c r="H459" s="111"/>
      <c r="I459" s="112">
        <v>0</v>
      </c>
      <c r="J459" s="87"/>
      <c r="K459" s="85"/>
      <c r="L459" s="111"/>
      <c r="M459" s="112">
        <v>0</v>
      </c>
      <c r="N459" s="87"/>
      <c r="O459" s="85"/>
      <c r="P459" s="111"/>
      <c r="Q459" s="112">
        <v>0</v>
      </c>
      <c r="R459" s="87"/>
      <c r="S459" s="85"/>
      <c r="T459" s="111"/>
      <c r="U459" s="112">
        <v>0</v>
      </c>
      <c r="V459" s="87"/>
      <c r="W459" s="85"/>
      <c r="X459" s="111"/>
      <c r="Y459" s="112">
        <v>0</v>
      </c>
      <c r="Z459" s="87"/>
      <c r="AA459" s="85"/>
      <c r="AB459" s="111"/>
      <c r="AC459" s="112">
        <v>0</v>
      </c>
      <c r="AD459" s="87"/>
      <c r="AE459" s="85"/>
      <c r="AF459" s="111"/>
      <c r="AG459" s="112">
        <v>0</v>
      </c>
      <c r="AH459" s="87"/>
      <c r="AI459" s="85"/>
      <c r="AJ459" s="111"/>
      <c r="AK459" s="112">
        <v>0</v>
      </c>
      <c r="AL459" s="87"/>
      <c r="AM459" s="85"/>
      <c r="AN459" s="111"/>
      <c r="AO459" s="112">
        <v>0</v>
      </c>
      <c r="AP459" s="87"/>
      <c r="AQ459" s="85"/>
      <c r="AR459" s="111"/>
      <c r="AS459" s="112">
        <v>0</v>
      </c>
      <c r="AT459" s="87"/>
      <c r="AU459" s="85"/>
      <c r="AV459" s="111"/>
      <c r="AW459" s="112">
        <v>0</v>
      </c>
      <c r="AX459" s="87"/>
      <c r="AY459" s="85"/>
      <c r="AZ459" s="267">
        <f t="shared" si="30"/>
        <v>0</v>
      </c>
      <c r="BA459" s="88">
        <f t="shared" si="27"/>
        <v>0</v>
      </c>
      <c r="BC459">
        <f>IF($A459&lt;&gt;"",COUNTIF($BD$3:$BD459,$BD459),0)</f>
        <v>0</v>
      </c>
      <c r="BD459" t="str">
        <f>IF($A459&lt;&gt;"",VLOOKUP(TRUNC(MID($A459,1,2),0),Plano_Contas!$H$3:$J$103,2,TRUE),"")</f>
        <v/>
      </c>
      <c r="BE459" s="201" t="str">
        <f t="shared" si="28"/>
        <v/>
      </c>
      <c r="BF459" t="str">
        <f ca="1">IF($BT459&lt;&gt;"",SUMIF($BD$3:$BD$1004,"="&amp;$BD459,INDIRECT(ADDRESS(3,BF$2,1,1)):INDIRECT(ADDRESS(1004,BF$2,1,1))),"")</f>
        <v/>
      </c>
      <c r="BG459" t="str">
        <f ca="1">IF($BT459&lt;&gt;"",SUMIF($BD$3:$BD$1004,"="&amp;$BD459,INDIRECT(ADDRESS(3,BG$2,1,1)):INDIRECT(ADDRESS(1004,BG$2,1,1))),"")</f>
        <v/>
      </c>
      <c r="BH459" t="str">
        <f ca="1">IF($BT459&lt;&gt;"",SUMIF($BD$3:$BD$1004,"="&amp;$BD459,INDIRECT(ADDRESS(3,BH$2,1,1)):INDIRECT(ADDRESS(1004,BH$2,1,1))),"")</f>
        <v/>
      </c>
      <c r="BI459" t="str">
        <f ca="1">IF($BT459&lt;&gt;"",SUMIF($BD$3:$BD$1004,"="&amp;$BD459,INDIRECT(ADDRESS(3,BI$2,1,1)):INDIRECT(ADDRESS(1004,BI$2,1,1))),"")</f>
        <v/>
      </c>
      <c r="BJ459" t="str">
        <f ca="1">IF($BT459&lt;&gt;"",SUMIF($BD$3:$BD$1004,"="&amp;$BD459,INDIRECT(ADDRESS(3,BJ$2,1,1)):INDIRECT(ADDRESS(1004,BJ$2,1,1))),"")</f>
        <v/>
      </c>
      <c r="BK459" t="str">
        <f ca="1">IF($BT459&lt;&gt;"",SUMIF($BD$3:$BD$1004,"="&amp;$BD459,INDIRECT(ADDRESS(3,BK$2,1,1)):INDIRECT(ADDRESS(1004,BK$2,1,1))),"")</f>
        <v/>
      </c>
      <c r="BL459" t="str">
        <f ca="1">IF($BT459&lt;&gt;"",SUMIF($BD$3:$BD$1004,"="&amp;$BD459,INDIRECT(ADDRESS(3,BL$2,1,1)):INDIRECT(ADDRESS(1004,BL$2,1,1))),"")</f>
        <v/>
      </c>
      <c r="BM459" t="str">
        <f ca="1">IF($BT459&lt;&gt;"",SUMIF($BD$3:$BD$1004,"="&amp;$BD459,INDIRECT(ADDRESS(3,BM$2,1,1)):INDIRECT(ADDRESS(1004,BM$2,1,1))),"")</f>
        <v/>
      </c>
      <c r="BN459" t="str">
        <f ca="1">IF($BT459&lt;&gt;"",SUMIF($BD$3:$BD$1004,"="&amp;$BD459,INDIRECT(ADDRESS(3,BN$2,1,1)):INDIRECT(ADDRESS(1004,BN$2,1,1))),"")</f>
        <v/>
      </c>
      <c r="BO459" t="str">
        <f ca="1">IF($BT459&lt;&gt;"",SUMIF($BD$3:$BD$1004,"="&amp;$BD459,INDIRECT(ADDRESS(3,BO$2,1,1)):INDIRECT(ADDRESS(1004,BO$2,1,1))),"")</f>
        <v/>
      </c>
      <c r="BP459" t="str">
        <f ca="1">IF($BT459&lt;&gt;"",SUMIF($BD$3:$BD$1004,"="&amp;$BD459,INDIRECT(ADDRESS(3,BP$2,1,1)):INDIRECT(ADDRESS(1004,BP$2,1,1))),"")</f>
        <v/>
      </c>
      <c r="BQ459" t="str">
        <f ca="1">IF($BT459&lt;&gt;"",SUMIF($BD$3:$BD$1004,"="&amp;$BD459,INDIRECT(ADDRESS(3,BQ$2,1,1)):INDIRECT(ADDRESS(1004,BQ$2,1,1))),"")</f>
        <v/>
      </c>
      <c r="BR459" t="str">
        <f ca="1">IF($BT459&lt;&gt;"",SUMIF($BD$3:$BD$1004,"="&amp;$BD459,INDIRECT(ADDRESS(3,BR$2,1,1)):INDIRECT(ADDRESS(1004,BR$2,1,1))),"")</f>
        <v/>
      </c>
      <c r="BS459" t="str">
        <f>IF($A459&lt;&gt;"",VLOOKUP(TRUNC(MID($A459,1,2),0),Plano_Contas!$H$3:$J$103,3,TRUE),"")</f>
        <v/>
      </c>
      <c r="BT459" t="str">
        <f t="shared" si="29"/>
        <v/>
      </c>
      <c r="BV459">
        <f>Empresas!C459</f>
        <v>0</v>
      </c>
    </row>
    <row r="460" spans="1:74" ht="13.5" hidden="1" thickBot="1" x14ac:dyDescent="0.25">
      <c r="A460" s="89"/>
      <c r="B460" s="52" t="str">
        <f>IF($A460&lt;&gt;"",VLOOKUP(""&amp;$A460,Plano_Contas!$A$3:$F$1003,6,0),"")</f>
        <v/>
      </c>
      <c r="C460" s="91"/>
      <c r="D460" s="111"/>
      <c r="E460" s="112">
        <v>0</v>
      </c>
      <c r="F460" s="87"/>
      <c r="G460" s="85"/>
      <c r="H460" s="111"/>
      <c r="I460" s="112">
        <v>0</v>
      </c>
      <c r="J460" s="87"/>
      <c r="K460" s="85"/>
      <c r="L460" s="111"/>
      <c r="M460" s="112">
        <v>0</v>
      </c>
      <c r="N460" s="87"/>
      <c r="O460" s="85"/>
      <c r="P460" s="111"/>
      <c r="Q460" s="112">
        <v>0</v>
      </c>
      <c r="R460" s="87"/>
      <c r="S460" s="85"/>
      <c r="T460" s="111"/>
      <c r="U460" s="112">
        <v>0</v>
      </c>
      <c r="V460" s="87"/>
      <c r="W460" s="85"/>
      <c r="X460" s="111"/>
      <c r="Y460" s="112">
        <v>0</v>
      </c>
      <c r="Z460" s="87"/>
      <c r="AA460" s="85"/>
      <c r="AB460" s="111"/>
      <c r="AC460" s="112">
        <v>0</v>
      </c>
      <c r="AD460" s="87"/>
      <c r="AE460" s="85"/>
      <c r="AF460" s="111"/>
      <c r="AG460" s="112">
        <v>0</v>
      </c>
      <c r="AH460" s="87"/>
      <c r="AI460" s="85"/>
      <c r="AJ460" s="111"/>
      <c r="AK460" s="112">
        <v>0</v>
      </c>
      <c r="AL460" s="87"/>
      <c r="AM460" s="85"/>
      <c r="AN460" s="111"/>
      <c r="AO460" s="112">
        <v>0</v>
      </c>
      <c r="AP460" s="87"/>
      <c r="AQ460" s="85"/>
      <c r="AR460" s="111"/>
      <c r="AS460" s="112">
        <v>0</v>
      </c>
      <c r="AT460" s="87"/>
      <c r="AU460" s="85"/>
      <c r="AV460" s="111"/>
      <c r="AW460" s="112">
        <v>0</v>
      </c>
      <c r="AX460" s="87"/>
      <c r="AY460" s="85"/>
      <c r="AZ460" s="267">
        <f t="shared" si="30"/>
        <v>0</v>
      </c>
      <c r="BA460" s="88">
        <f t="shared" si="27"/>
        <v>0</v>
      </c>
      <c r="BC460">
        <f>IF($A460&lt;&gt;"",COUNTIF($BD$3:$BD460,$BD460),0)</f>
        <v>0</v>
      </c>
      <c r="BD460" t="str">
        <f>IF($A460&lt;&gt;"",VLOOKUP(TRUNC(MID($A460,1,2),0),Plano_Contas!$H$3:$J$103,2,TRUE),"")</f>
        <v/>
      </c>
      <c r="BE460" s="201" t="str">
        <f t="shared" si="28"/>
        <v/>
      </c>
      <c r="BF460" t="str">
        <f ca="1">IF($BT460&lt;&gt;"",SUMIF($BD$3:$BD$1004,"="&amp;$BD460,INDIRECT(ADDRESS(3,BF$2,1,1)):INDIRECT(ADDRESS(1004,BF$2,1,1))),"")</f>
        <v/>
      </c>
      <c r="BG460" t="str">
        <f ca="1">IF($BT460&lt;&gt;"",SUMIF($BD$3:$BD$1004,"="&amp;$BD460,INDIRECT(ADDRESS(3,BG$2,1,1)):INDIRECT(ADDRESS(1004,BG$2,1,1))),"")</f>
        <v/>
      </c>
      <c r="BH460" t="str">
        <f ca="1">IF($BT460&lt;&gt;"",SUMIF($BD$3:$BD$1004,"="&amp;$BD460,INDIRECT(ADDRESS(3,BH$2,1,1)):INDIRECT(ADDRESS(1004,BH$2,1,1))),"")</f>
        <v/>
      </c>
      <c r="BI460" t="str">
        <f ca="1">IF($BT460&lt;&gt;"",SUMIF($BD$3:$BD$1004,"="&amp;$BD460,INDIRECT(ADDRESS(3,BI$2,1,1)):INDIRECT(ADDRESS(1004,BI$2,1,1))),"")</f>
        <v/>
      </c>
      <c r="BJ460" t="str">
        <f ca="1">IF($BT460&lt;&gt;"",SUMIF($BD$3:$BD$1004,"="&amp;$BD460,INDIRECT(ADDRESS(3,BJ$2,1,1)):INDIRECT(ADDRESS(1004,BJ$2,1,1))),"")</f>
        <v/>
      </c>
      <c r="BK460" t="str">
        <f ca="1">IF($BT460&lt;&gt;"",SUMIF($BD$3:$BD$1004,"="&amp;$BD460,INDIRECT(ADDRESS(3,BK$2,1,1)):INDIRECT(ADDRESS(1004,BK$2,1,1))),"")</f>
        <v/>
      </c>
      <c r="BL460" t="str">
        <f ca="1">IF($BT460&lt;&gt;"",SUMIF($BD$3:$BD$1004,"="&amp;$BD460,INDIRECT(ADDRESS(3,BL$2,1,1)):INDIRECT(ADDRESS(1004,BL$2,1,1))),"")</f>
        <v/>
      </c>
      <c r="BM460" t="str">
        <f ca="1">IF($BT460&lt;&gt;"",SUMIF($BD$3:$BD$1004,"="&amp;$BD460,INDIRECT(ADDRESS(3,BM$2,1,1)):INDIRECT(ADDRESS(1004,BM$2,1,1))),"")</f>
        <v/>
      </c>
      <c r="BN460" t="str">
        <f ca="1">IF($BT460&lt;&gt;"",SUMIF($BD$3:$BD$1004,"="&amp;$BD460,INDIRECT(ADDRESS(3,BN$2,1,1)):INDIRECT(ADDRESS(1004,BN$2,1,1))),"")</f>
        <v/>
      </c>
      <c r="BO460" t="str">
        <f ca="1">IF($BT460&lt;&gt;"",SUMIF($BD$3:$BD$1004,"="&amp;$BD460,INDIRECT(ADDRESS(3,BO$2,1,1)):INDIRECT(ADDRESS(1004,BO$2,1,1))),"")</f>
        <v/>
      </c>
      <c r="BP460" t="str">
        <f ca="1">IF($BT460&lt;&gt;"",SUMIF($BD$3:$BD$1004,"="&amp;$BD460,INDIRECT(ADDRESS(3,BP$2,1,1)):INDIRECT(ADDRESS(1004,BP$2,1,1))),"")</f>
        <v/>
      </c>
      <c r="BQ460" t="str">
        <f ca="1">IF($BT460&lt;&gt;"",SUMIF($BD$3:$BD$1004,"="&amp;$BD460,INDIRECT(ADDRESS(3,BQ$2,1,1)):INDIRECT(ADDRESS(1004,BQ$2,1,1))),"")</f>
        <v/>
      </c>
      <c r="BR460" t="str">
        <f ca="1">IF($BT460&lt;&gt;"",SUMIF($BD$3:$BD$1004,"="&amp;$BD460,INDIRECT(ADDRESS(3,BR$2,1,1)):INDIRECT(ADDRESS(1004,BR$2,1,1))),"")</f>
        <v/>
      </c>
      <c r="BS460" t="str">
        <f>IF($A460&lt;&gt;"",VLOOKUP(TRUNC(MID($A460,1,2),0),Plano_Contas!$H$3:$J$103,3,TRUE),"")</f>
        <v/>
      </c>
      <c r="BT460" t="str">
        <f t="shared" si="29"/>
        <v/>
      </c>
      <c r="BV460">
        <f>Empresas!C460</f>
        <v>0</v>
      </c>
    </row>
    <row r="461" spans="1:74" ht="13.5" hidden="1" thickBot="1" x14ac:dyDescent="0.25">
      <c r="A461" s="89"/>
      <c r="B461" s="52" t="str">
        <f>IF($A461&lt;&gt;"",VLOOKUP(""&amp;$A461,Plano_Contas!$A$3:$F$1003,6,0),"")</f>
        <v/>
      </c>
      <c r="C461" s="91"/>
      <c r="D461" s="111"/>
      <c r="E461" s="112">
        <v>0</v>
      </c>
      <c r="F461" s="87"/>
      <c r="G461" s="85"/>
      <c r="H461" s="111"/>
      <c r="I461" s="112">
        <v>0</v>
      </c>
      <c r="J461" s="87"/>
      <c r="K461" s="85"/>
      <c r="L461" s="111"/>
      <c r="M461" s="112">
        <v>0</v>
      </c>
      <c r="N461" s="87"/>
      <c r="O461" s="85"/>
      <c r="P461" s="111"/>
      <c r="Q461" s="112">
        <v>0</v>
      </c>
      <c r="R461" s="87"/>
      <c r="S461" s="85"/>
      <c r="T461" s="111"/>
      <c r="U461" s="112">
        <v>0</v>
      </c>
      <c r="V461" s="87"/>
      <c r="W461" s="85"/>
      <c r="X461" s="111"/>
      <c r="Y461" s="112">
        <v>0</v>
      </c>
      <c r="Z461" s="87"/>
      <c r="AA461" s="85"/>
      <c r="AB461" s="111"/>
      <c r="AC461" s="112">
        <v>0</v>
      </c>
      <c r="AD461" s="87"/>
      <c r="AE461" s="85"/>
      <c r="AF461" s="111"/>
      <c r="AG461" s="112">
        <v>0</v>
      </c>
      <c r="AH461" s="87"/>
      <c r="AI461" s="85"/>
      <c r="AJ461" s="111"/>
      <c r="AK461" s="112">
        <v>0</v>
      </c>
      <c r="AL461" s="87"/>
      <c r="AM461" s="85"/>
      <c r="AN461" s="111"/>
      <c r="AO461" s="112">
        <v>0</v>
      </c>
      <c r="AP461" s="87"/>
      <c r="AQ461" s="85"/>
      <c r="AR461" s="111"/>
      <c r="AS461" s="112">
        <v>0</v>
      </c>
      <c r="AT461" s="87"/>
      <c r="AU461" s="85"/>
      <c r="AV461" s="111"/>
      <c r="AW461" s="112">
        <v>0</v>
      </c>
      <c r="AX461" s="87"/>
      <c r="AY461" s="85"/>
      <c r="AZ461" s="267">
        <f t="shared" si="30"/>
        <v>0</v>
      </c>
      <c r="BA461" s="88">
        <f t="shared" si="27"/>
        <v>0</v>
      </c>
      <c r="BC461">
        <f>IF($A461&lt;&gt;"",COUNTIF($BD$3:$BD461,$BD461),0)</f>
        <v>0</v>
      </c>
      <c r="BD461" t="str">
        <f>IF($A461&lt;&gt;"",VLOOKUP(TRUNC(MID($A461,1,2),0),Plano_Contas!$H$3:$J$103,2,TRUE),"")</f>
        <v/>
      </c>
      <c r="BE461" s="201" t="str">
        <f t="shared" si="28"/>
        <v/>
      </c>
      <c r="BF461" t="str">
        <f ca="1">IF($BT461&lt;&gt;"",SUMIF($BD$3:$BD$1004,"="&amp;$BD461,INDIRECT(ADDRESS(3,BF$2,1,1)):INDIRECT(ADDRESS(1004,BF$2,1,1))),"")</f>
        <v/>
      </c>
      <c r="BG461" t="str">
        <f ca="1">IF($BT461&lt;&gt;"",SUMIF($BD$3:$BD$1004,"="&amp;$BD461,INDIRECT(ADDRESS(3,BG$2,1,1)):INDIRECT(ADDRESS(1004,BG$2,1,1))),"")</f>
        <v/>
      </c>
      <c r="BH461" t="str">
        <f ca="1">IF($BT461&lt;&gt;"",SUMIF($BD$3:$BD$1004,"="&amp;$BD461,INDIRECT(ADDRESS(3,BH$2,1,1)):INDIRECT(ADDRESS(1004,BH$2,1,1))),"")</f>
        <v/>
      </c>
      <c r="BI461" t="str">
        <f ca="1">IF($BT461&lt;&gt;"",SUMIF($BD$3:$BD$1004,"="&amp;$BD461,INDIRECT(ADDRESS(3,BI$2,1,1)):INDIRECT(ADDRESS(1004,BI$2,1,1))),"")</f>
        <v/>
      </c>
      <c r="BJ461" t="str">
        <f ca="1">IF($BT461&lt;&gt;"",SUMIF($BD$3:$BD$1004,"="&amp;$BD461,INDIRECT(ADDRESS(3,BJ$2,1,1)):INDIRECT(ADDRESS(1004,BJ$2,1,1))),"")</f>
        <v/>
      </c>
      <c r="BK461" t="str">
        <f ca="1">IF($BT461&lt;&gt;"",SUMIF($BD$3:$BD$1004,"="&amp;$BD461,INDIRECT(ADDRESS(3,BK$2,1,1)):INDIRECT(ADDRESS(1004,BK$2,1,1))),"")</f>
        <v/>
      </c>
      <c r="BL461" t="str">
        <f ca="1">IF($BT461&lt;&gt;"",SUMIF($BD$3:$BD$1004,"="&amp;$BD461,INDIRECT(ADDRESS(3,BL$2,1,1)):INDIRECT(ADDRESS(1004,BL$2,1,1))),"")</f>
        <v/>
      </c>
      <c r="BM461" t="str">
        <f ca="1">IF($BT461&lt;&gt;"",SUMIF($BD$3:$BD$1004,"="&amp;$BD461,INDIRECT(ADDRESS(3,BM$2,1,1)):INDIRECT(ADDRESS(1004,BM$2,1,1))),"")</f>
        <v/>
      </c>
      <c r="BN461" t="str">
        <f ca="1">IF($BT461&lt;&gt;"",SUMIF($BD$3:$BD$1004,"="&amp;$BD461,INDIRECT(ADDRESS(3,BN$2,1,1)):INDIRECT(ADDRESS(1004,BN$2,1,1))),"")</f>
        <v/>
      </c>
      <c r="BO461" t="str">
        <f ca="1">IF($BT461&lt;&gt;"",SUMIF($BD$3:$BD$1004,"="&amp;$BD461,INDIRECT(ADDRESS(3,BO$2,1,1)):INDIRECT(ADDRESS(1004,BO$2,1,1))),"")</f>
        <v/>
      </c>
      <c r="BP461" t="str">
        <f ca="1">IF($BT461&lt;&gt;"",SUMIF($BD$3:$BD$1004,"="&amp;$BD461,INDIRECT(ADDRESS(3,BP$2,1,1)):INDIRECT(ADDRESS(1004,BP$2,1,1))),"")</f>
        <v/>
      </c>
      <c r="BQ461" t="str">
        <f ca="1">IF($BT461&lt;&gt;"",SUMIF($BD$3:$BD$1004,"="&amp;$BD461,INDIRECT(ADDRESS(3,BQ$2,1,1)):INDIRECT(ADDRESS(1004,BQ$2,1,1))),"")</f>
        <v/>
      </c>
      <c r="BR461" t="str">
        <f ca="1">IF($BT461&lt;&gt;"",SUMIF($BD$3:$BD$1004,"="&amp;$BD461,INDIRECT(ADDRESS(3,BR$2,1,1)):INDIRECT(ADDRESS(1004,BR$2,1,1))),"")</f>
        <v/>
      </c>
      <c r="BS461" t="str">
        <f>IF($A461&lt;&gt;"",VLOOKUP(TRUNC(MID($A461,1,2),0),Plano_Contas!$H$3:$J$103,3,TRUE),"")</f>
        <v/>
      </c>
      <c r="BT461" t="str">
        <f t="shared" si="29"/>
        <v/>
      </c>
      <c r="BV461">
        <f>Empresas!C461</f>
        <v>0</v>
      </c>
    </row>
    <row r="462" spans="1:74" ht="13.5" hidden="1" thickBot="1" x14ac:dyDescent="0.25">
      <c r="A462" s="89"/>
      <c r="B462" s="52" t="str">
        <f>IF($A462&lt;&gt;"",VLOOKUP(""&amp;$A462,Plano_Contas!$A$3:$F$1003,6,0),"")</f>
        <v/>
      </c>
      <c r="C462" s="91"/>
      <c r="D462" s="111"/>
      <c r="E462" s="112">
        <v>0</v>
      </c>
      <c r="F462" s="87"/>
      <c r="G462" s="85"/>
      <c r="H462" s="111"/>
      <c r="I462" s="112">
        <v>0</v>
      </c>
      <c r="J462" s="87"/>
      <c r="K462" s="85"/>
      <c r="L462" s="111"/>
      <c r="M462" s="112">
        <v>0</v>
      </c>
      <c r="N462" s="87"/>
      <c r="O462" s="85"/>
      <c r="P462" s="111"/>
      <c r="Q462" s="112">
        <v>0</v>
      </c>
      <c r="R462" s="87"/>
      <c r="S462" s="85"/>
      <c r="T462" s="111"/>
      <c r="U462" s="112">
        <v>0</v>
      </c>
      <c r="V462" s="87"/>
      <c r="W462" s="85"/>
      <c r="X462" s="111"/>
      <c r="Y462" s="112">
        <v>0</v>
      </c>
      <c r="Z462" s="87"/>
      <c r="AA462" s="85"/>
      <c r="AB462" s="111"/>
      <c r="AC462" s="112">
        <v>0</v>
      </c>
      <c r="AD462" s="87"/>
      <c r="AE462" s="85"/>
      <c r="AF462" s="111"/>
      <c r="AG462" s="112">
        <v>0</v>
      </c>
      <c r="AH462" s="87"/>
      <c r="AI462" s="85"/>
      <c r="AJ462" s="111"/>
      <c r="AK462" s="112">
        <v>0</v>
      </c>
      <c r="AL462" s="87"/>
      <c r="AM462" s="85"/>
      <c r="AN462" s="111"/>
      <c r="AO462" s="112">
        <v>0</v>
      </c>
      <c r="AP462" s="87"/>
      <c r="AQ462" s="85"/>
      <c r="AR462" s="111"/>
      <c r="AS462" s="112">
        <v>0</v>
      </c>
      <c r="AT462" s="87"/>
      <c r="AU462" s="85"/>
      <c r="AV462" s="111"/>
      <c r="AW462" s="112">
        <v>0</v>
      </c>
      <c r="AX462" s="87"/>
      <c r="AY462" s="85"/>
      <c r="AZ462" s="267">
        <f t="shared" si="30"/>
        <v>0</v>
      </c>
      <c r="BA462" s="88">
        <f t="shared" si="27"/>
        <v>0</v>
      </c>
      <c r="BC462">
        <f>IF($A462&lt;&gt;"",COUNTIF($BD$3:$BD462,$BD462),0)</f>
        <v>0</v>
      </c>
      <c r="BD462" t="str">
        <f>IF($A462&lt;&gt;"",VLOOKUP(TRUNC(MID($A462,1,2),0),Plano_Contas!$H$3:$J$103,2,TRUE),"")</f>
        <v/>
      </c>
      <c r="BE462" s="201" t="str">
        <f t="shared" si="28"/>
        <v/>
      </c>
      <c r="BF462" t="str">
        <f ca="1">IF($BT462&lt;&gt;"",SUMIF($BD$3:$BD$1004,"="&amp;$BD462,INDIRECT(ADDRESS(3,BF$2,1,1)):INDIRECT(ADDRESS(1004,BF$2,1,1))),"")</f>
        <v/>
      </c>
      <c r="BG462" t="str">
        <f ca="1">IF($BT462&lt;&gt;"",SUMIF($BD$3:$BD$1004,"="&amp;$BD462,INDIRECT(ADDRESS(3,BG$2,1,1)):INDIRECT(ADDRESS(1004,BG$2,1,1))),"")</f>
        <v/>
      </c>
      <c r="BH462" t="str">
        <f ca="1">IF($BT462&lt;&gt;"",SUMIF($BD$3:$BD$1004,"="&amp;$BD462,INDIRECT(ADDRESS(3,BH$2,1,1)):INDIRECT(ADDRESS(1004,BH$2,1,1))),"")</f>
        <v/>
      </c>
      <c r="BI462" t="str">
        <f ca="1">IF($BT462&lt;&gt;"",SUMIF($BD$3:$BD$1004,"="&amp;$BD462,INDIRECT(ADDRESS(3,BI$2,1,1)):INDIRECT(ADDRESS(1004,BI$2,1,1))),"")</f>
        <v/>
      </c>
      <c r="BJ462" t="str">
        <f ca="1">IF($BT462&lt;&gt;"",SUMIF($BD$3:$BD$1004,"="&amp;$BD462,INDIRECT(ADDRESS(3,BJ$2,1,1)):INDIRECT(ADDRESS(1004,BJ$2,1,1))),"")</f>
        <v/>
      </c>
      <c r="BK462" t="str">
        <f ca="1">IF($BT462&lt;&gt;"",SUMIF($BD$3:$BD$1004,"="&amp;$BD462,INDIRECT(ADDRESS(3,BK$2,1,1)):INDIRECT(ADDRESS(1004,BK$2,1,1))),"")</f>
        <v/>
      </c>
      <c r="BL462" t="str">
        <f ca="1">IF($BT462&lt;&gt;"",SUMIF($BD$3:$BD$1004,"="&amp;$BD462,INDIRECT(ADDRESS(3,BL$2,1,1)):INDIRECT(ADDRESS(1004,BL$2,1,1))),"")</f>
        <v/>
      </c>
      <c r="BM462" t="str">
        <f ca="1">IF($BT462&lt;&gt;"",SUMIF($BD$3:$BD$1004,"="&amp;$BD462,INDIRECT(ADDRESS(3,BM$2,1,1)):INDIRECT(ADDRESS(1004,BM$2,1,1))),"")</f>
        <v/>
      </c>
      <c r="BN462" t="str">
        <f ca="1">IF($BT462&lt;&gt;"",SUMIF($BD$3:$BD$1004,"="&amp;$BD462,INDIRECT(ADDRESS(3,BN$2,1,1)):INDIRECT(ADDRESS(1004,BN$2,1,1))),"")</f>
        <v/>
      </c>
      <c r="BO462" t="str">
        <f ca="1">IF($BT462&lt;&gt;"",SUMIF($BD$3:$BD$1004,"="&amp;$BD462,INDIRECT(ADDRESS(3,BO$2,1,1)):INDIRECT(ADDRESS(1004,BO$2,1,1))),"")</f>
        <v/>
      </c>
      <c r="BP462" t="str">
        <f ca="1">IF($BT462&lt;&gt;"",SUMIF($BD$3:$BD$1004,"="&amp;$BD462,INDIRECT(ADDRESS(3,BP$2,1,1)):INDIRECT(ADDRESS(1004,BP$2,1,1))),"")</f>
        <v/>
      </c>
      <c r="BQ462" t="str">
        <f ca="1">IF($BT462&lt;&gt;"",SUMIF($BD$3:$BD$1004,"="&amp;$BD462,INDIRECT(ADDRESS(3,BQ$2,1,1)):INDIRECT(ADDRESS(1004,BQ$2,1,1))),"")</f>
        <v/>
      </c>
      <c r="BR462" t="str">
        <f ca="1">IF($BT462&lt;&gt;"",SUMIF($BD$3:$BD$1004,"="&amp;$BD462,INDIRECT(ADDRESS(3,BR$2,1,1)):INDIRECT(ADDRESS(1004,BR$2,1,1))),"")</f>
        <v/>
      </c>
      <c r="BS462" t="str">
        <f>IF($A462&lt;&gt;"",VLOOKUP(TRUNC(MID($A462,1,2),0),Plano_Contas!$H$3:$J$103,3,TRUE),"")</f>
        <v/>
      </c>
      <c r="BT462" t="str">
        <f t="shared" si="29"/>
        <v/>
      </c>
      <c r="BV462">
        <f>Empresas!C462</f>
        <v>0</v>
      </c>
    </row>
    <row r="463" spans="1:74" ht="13.5" hidden="1" thickBot="1" x14ac:dyDescent="0.25">
      <c r="A463" s="89"/>
      <c r="B463" s="52" t="str">
        <f>IF($A463&lt;&gt;"",VLOOKUP(""&amp;$A463,Plano_Contas!$A$3:$F$1003,6,0),"")</f>
        <v/>
      </c>
      <c r="C463" s="91"/>
      <c r="D463" s="111"/>
      <c r="E463" s="112">
        <v>0</v>
      </c>
      <c r="F463" s="87"/>
      <c r="G463" s="85"/>
      <c r="H463" s="111"/>
      <c r="I463" s="112">
        <v>0</v>
      </c>
      <c r="J463" s="87"/>
      <c r="K463" s="85"/>
      <c r="L463" s="111"/>
      <c r="M463" s="112">
        <v>0</v>
      </c>
      <c r="N463" s="87"/>
      <c r="O463" s="85"/>
      <c r="P463" s="111"/>
      <c r="Q463" s="112">
        <v>0</v>
      </c>
      <c r="R463" s="87"/>
      <c r="S463" s="85"/>
      <c r="T463" s="111"/>
      <c r="U463" s="112">
        <v>0</v>
      </c>
      <c r="V463" s="87"/>
      <c r="W463" s="85"/>
      <c r="X463" s="111"/>
      <c r="Y463" s="112">
        <v>0</v>
      </c>
      <c r="Z463" s="87"/>
      <c r="AA463" s="85"/>
      <c r="AB463" s="111"/>
      <c r="AC463" s="112">
        <v>0</v>
      </c>
      <c r="AD463" s="87"/>
      <c r="AE463" s="85"/>
      <c r="AF463" s="111"/>
      <c r="AG463" s="112">
        <v>0</v>
      </c>
      <c r="AH463" s="87"/>
      <c r="AI463" s="85"/>
      <c r="AJ463" s="111"/>
      <c r="AK463" s="112">
        <v>0</v>
      </c>
      <c r="AL463" s="87"/>
      <c r="AM463" s="85"/>
      <c r="AN463" s="111"/>
      <c r="AO463" s="112">
        <v>0</v>
      </c>
      <c r="AP463" s="87"/>
      <c r="AQ463" s="85"/>
      <c r="AR463" s="111"/>
      <c r="AS463" s="112">
        <v>0</v>
      </c>
      <c r="AT463" s="87"/>
      <c r="AU463" s="85"/>
      <c r="AV463" s="111"/>
      <c r="AW463" s="112">
        <v>0</v>
      </c>
      <c r="AX463" s="87"/>
      <c r="AY463" s="85"/>
      <c r="AZ463" s="267">
        <f t="shared" si="30"/>
        <v>0</v>
      </c>
      <c r="BA463" s="88">
        <f t="shared" si="27"/>
        <v>0</v>
      </c>
      <c r="BC463">
        <f>IF($A463&lt;&gt;"",COUNTIF($BD$3:$BD463,$BD463),0)</f>
        <v>0</v>
      </c>
      <c r="BD463" t="str">
        <f>IF($A463&lt;&gt;"",VLOOKUP(TRUNC(MID($A463,1,2),0),Plano_Contas!$H$3:$J$103,2,TRUE),"")</f>
        <v/>
      </c>
      <c r="BE463" s="201" t="str">
        <f t="shared" si="28"/>
        <v/>
      </c>
      <c r="BF463" t="str">
        <f ca="1">IF($BT463&lt;&gt;"",SUMIF($BD$3:$BD$1004,"="&amp;$BD463,INDIRECT(ADDRESS(3,BF$2,1,1)):INDIRECT(ADDRESS(1004,BF$2,1,1))),"")</f>
        <v/>
      </c>
      <c r="BG463" t="str">
        <f ca="1">IF($BT463&lt;&gt;"",SUMIF($BD$3:$BD$1004,"="&amp;$BD463,INDIRECT(ADDRESS(3,BG$2,1,1)):INDIRECT(ADDRESS(1004,BG$2,1,1))),"")</f>
        <v/>
      </c>
      <c r="BH463" t="str">
        <f ca="1">IF($BT463&lt;&gt;"",SUMIF($BD$3:$BD$1004,"="&amp;$BD463,INDIRECT(ADDRESS(3,BH$2,1,1)):INDIRECT(ADDRESS(1004,BH$2,1,1))),"")</f>
        <v/>
      </c>
      <c r="BI463" t="str">
        <f ca="1">IF($BT463&lt;&gt;"",SUMIF($BD$3:$BD$1004,"="&amp;$BD463,INDIRECT(ADDRESS(3,BI$2,1,1)):INDIRECT(ADDRESS(1004,BI$2,1,1))),"")</f>
        <v/>
      </c>
      <c r="BJ463" t="str">
        <f ca="1">IF($BT463&lt;&gt;"",SUMIF($BD$3:$BD$1004,"="&amp;$BD463,INDIRECT(ADDRESS(3,BJ$2,1,1)):INDIRECT(ADDRESS(1004,BJ$2,1,1))),"")</f>
        <v/>
      </c>
      <c r="BK463" t="str">
        <f ca="1">IF($BT463&lt;&gt;"",SUMIF($BD$3:$BD$1004,"="&amp;$BD463,INDIRECT(ADDRESS(3,BK$2,1,1)):INDIRECT(ADDRESS(1004,BK$2,1,1))),"")</f>
        <v/>
      </c>
      <c r="BL463" t="str">
        <f ca="1">IF($BT463&lt;&gt;"",SUMIF($BD$3:$BD$1004,"="&amp;$BD463,INDIRECT(ADDRESS(3,BL$2,1,1)):INDIRECT(ADDRESS(1004,BL$2,1,1))),"")</f>
        <v/>
      </c>
      <c r="BM463" t="str">
        <f ca="1">IF($BT463&lt;&gt;"",SUMIF($BD$3:$BD$1004,"="&amp;$BD463,INDIRECT(ADDRESS(3,BM$2,1,1)):INDIRECT(ADDRESS(1004,BM$2,1,1))),"")</f>
        <v/>
      </c>
      <c r="BN463" t="str">
        <f ca="1">IF($BT463&lt;&gt;"",SUMIF($BD$3:$BD$1004,"="&amp;$BD463,INDIRECT(ADDRESS(3,BN$2,1,1)):INDIRECT(ADDRESS(1004,BN$2,1,1))),"")</f>
        <v/>
      </c>
      <c r="BO463" t="str">
        <f ca="1">IF($BT463&lt;&gt;"",SUMIF($BD$3:$BD$1004,"="&amp;$BD463,INDIRECT(ADDRESS(3,BO$2,1,1)):INDIRECT(ADDRESS(1004,BO$2,1,1))),"")</f>
        <v/>
      </c>
      <c r="BP463" t="str">
        <f ca="1">IF($BT463&lt;&gt;"",SUMIF($BD$3:$BD$1004,"="&amp;$BD463,INDIRECT(ADDRESS(3,BP$2,1,1)):INDIRECT(ADDRESS(1004,BP$2,1,1))),"")</f>
        <v/>
      </c>
      <c r="BQ463" t="str">
        <f ca="1">IF($BT463&lt;&gt;"",SUMIF($BD$3:$BD$1004,"="&amp;$BD463,INDIRECT(ADDRESS(3,BQ$2,1,1)):INDIRECT(ADDRESS(1004,BQ$2,1,1))),"")</f>
        <v/>
      </c>
      <c r="BR463" t="str">
        <f ca="1">IF($BT463&lt;&gt;"",SUMIF($BD$3:$BD$1004,"="&amp;$BD463,INDIRECT(ADDRESS(3,BR$2,1,1)):INDIRECT(ADDRESS(1004,BR$2,1,1))),"")</f>
        <v/>
      </c>
      <c r="BS463" t="str">
        <f>IF($A463&lt;&gt;"",VLOOKUP(TRUNC(MID($A463,1,2),0),Plano_Contas!$H$3:$J$103,3,TRUE),"")</f>
        <v/>
      </c>
      <c r="BT463" t="str">
        <f t="shared" si="29"/>
        <v/>
      </c>
      <c r="BV463">
        <f>Empresas!C463</f>
        <v>0</v>
      </c>
    </row>
    <row r="464" spans="1:74" ht="13.5" hidden="1" thickBot="1" x14ac:dyDescent="0.25">
      <c r="A464" s="89"/>
      <c r="B464" s="52" t="str">
        <f>IF($A464&lt;&gt;"",VLOOKUP(""&amp;$A464,Plano_Contas!$A$3:$F$1003,6,0),"")</f>
        <v/>
      </c>
      <c r="C464" s="91"/>
      <c r="D464" s="111"/>
      <c r="E464" s="112">
        <v>0</v>
      </c>
      <c r="F464" s="87"/>
      <c r="G464" s="85"/>
      <c r="H464" s="111"/>
      <c r="I464" s="112">
        <v>0</v>
      </c>
      <c r="J464" s="87"/>
      <c r="K464" s="85"/>
      <c r="L464" s="111"/>
      <c r="M464" s="112">
        <v>0</v>
      </c>
      <c r="N464" s="87"/>
      <c r="O464" s="85"/>
      <c r="P464" s="111"/>
      <c r="Q464" s="112">
        <v>0</v>
      </c>
      <c r="R464" s="87"/>
      <c r="S464" s="85"/>
      <c r="T464" s="111"/>
      <c r="U464" s="112">
        <v>0</v>
      </c>
      <c r="V464" s="87"/>
      <c r="W464" s="85"/>
      <c r="X464" s="111"/>
      <c r="Y464" s="112">
        <v>0</v>
      </c>
      <c r="Z464" s="87"/>
      <c r="AA464" s="85"/>
      <c r="AB464" s="111"/>
      <c r="AC464" s="112">
        <v>0</v>
      </c>
      <c r="AD464" s="87"/>
      <c r="AE464" s="85"/>
      <c r="AF464" s="111"/>
      <c r="AG464" s="112">
        <v>0</v>
      </c>
      <c r="AH464" s="87"/>
      <c r="AI464" s="85"/>
      <c r="AJ464" s="111"/>
      <c r="AK464" s="112">
        <v>0</v>
      </c>
      <c r="AL464" s="87"/>
      <c r="AM464" s="85"/>
      <c r="AN464" s="111"/>
      <c r="AO464" s="112">
        <v>0</v>
      </c>
      <c r="AP464" s="87"/>
      <c r="AQ464" s="85"/>
      <c r="AR464" s="111"/>
      <c r="AS464" s="112">
        <v>0</v>
      </c>
      <c r="AT464" s="87"/>
      <c r="AU464" s="85"/>
      <c r="AV464" s="111"/>
      <c r="AW464" s="112">
        <v>0</v>
      </c>
      <c r="AX464" s="87"/>
      <c r="AY464" s="85"/>
      <c r="AZ464" s="267">
        <f t="shared" si="30"/>
        <v>0</v>
      </c>
      <c r="BA464" s="88">
        <f t="shared" si="27"/>
        <v>0</v>
      </c>
      <c r="BC464">
        <f>IF($A464&lt;&gt;"",COUNTIF($BD$3:$BD464,$BD464),0)</f>
        <v>0</v>
      </c>
      <c r="BD464" t="str">
        <f>IF($A464&lt;&gt;"",VLOOKUP(TRUNC(MID($A464,1,2),0),Plano_Contas!$H$3:$J$103,2,TRUE),"")</f>
        <v/>
      </c>
      <c r="BE464" s="201" t="str">
        <f t="shared" si="28"/>
        <v/>
      </c>
      <c r="BF464" t="str">
        <f ca="1">IF($BT464&lt;&gt;"",SUMIF($BD$3:$BD$1004,"="&amp;$BD464,INDIRECT(ADDRESS(3,BF$2,1,1)):INDIRECT(ADDRESS(1004,BF$2,1,1))),"")</f>
        <v/>
      </c>
      <c r="BG464" t="str">
        <f ca="1">IF($BT464&lt;&gt;"",SUMIF($BD$3:$BD$1004,"="&amp;$BD464,INDIRECT(ADDRESS(3,BG$2,1,1)):INDIRECT(ADDRESS(1004,BG$2,1,1))),"")</f>
        <v/>
      </c>
      <c r="BH464" t="str">
        <f ca="1">IF($BT464&lt;&gt;"",SUMIF($BD$3:$BD$1004,"="&amp;$BD464,INDIRECT(ADDRESS(3,BH$2,1,1)):INDIRECT(ADDRESS(1004,BH$2,1,1))),"")</f>
        <v/>
      </c>
      <c r="BI464" t="str">
        <f ca="1">IF($BT464&lt;&gt;"",SUMIF($BD$3:$BD$1004,"="&amp;$BD464,INDIRECT(ADDRESS(3,BI$2,1,1)):INDIRECT(ADDRESS(1004,BI$2,1,1))),"")</f>
        <v/>
      </c>
      <c r="BJ464" t="str">
        <f ca="1">IF($BT464&lt;&gt;"",SUMIF($BD$3:$BD$1004,"="&amp;$BD464,INDIRECT(ADDRESS(3,BJ$2,1,1)):INDIRECT(ADDRESS(1004,BJ$2,1,1))),"")</f>
        <v/>
      </c>
      <c r="BK464" t="str">
        <f ca="1">IF($BT464&lt;&gt;"",SUMIF($BD$3:$BD$1004,"="&amp;$BD464,INDIRECT(ADDRESS(3,BK$2,1,1)):INDIRECT(ADDRESS(1004,BK$2,1,1))),"")</f>
        <v/>
      </c>
      <c r="BL464" t="str">
        <f ca="1">IF($BT464&lt;&gt;"",SUMIF($BD$3:$BD$1004,"="&amp;$BD464,INDIRECT(ADDRESS(3,BL$2,1,1)):INDIRECT(ADDRESS(1004,BL$2,1,1))),"")</f>
        <v/>
      </c>
      <c r="BM464" t="str">
        <f ca="1">IF($BT464&lt;&gt;"",SUMIF($BD$3:$BD$1004,"="&amp;$BD464,INDIRECT(ADDRESS(3,BM$2,1,1)):INDIRECT(ADDRESS(1004,BM$2,1,1))),"")</f>
        <v/>
      </c>
      <c r="BN464" t="str">
        <f ca="1">IF($BT464&lt;&gt;"",SUMIF($BD$3:$BD$1004,"="&amp;$BD464,INDIRECT(ADDRESS(3,BN$2,1,1)):INDIRECT(ADDRESS(1004,BN$2,1,1))),"")</f>
        <v/>
      </c>
      <c r="BO464" t="str">
        <f ca="1">IF($BT464&lt;&gt;"",SUMIF($BD$3:$BD$1004,"="&amp;$BD464,INDIRECT(ADDRESS(3,BO$2,1,1)):INDIRECT(ADDRESS(1004,BO$2,1,1))),"")</f>
        <v/>
      </c>
      <c r="BP464" t="str">
        <f ca="1">IF($BT464&lt;&gt;"",SUMIF($BD$3:$BD$1004,"="&amp;$BD464,INDIRECT(ADDRESS(3,BP$2,1,1)):INDIRECT(ADDRESS(1004,BP$2,1,1))),"")</f>
        <v/>
      </c>
      <c r="BQ464" t="str">
        <f ca="1">IF($BT464&lt;&gt;"",SUMIF($BD$3:$BD$1004,"="&amp;$BD464,INDIRECT(ADDRESS(3,BQ$2,1,1)):INDIRECT(ADDRESS(1004,BQ$2,1,1))),"")</f>
        <v/>
      </c>
      <c r="BR464" t="str">
        <f ca="1">IF($BT464&lt;&gt;"",SUMIF($BD$3:$BD$1004,"="&amp;$BD464,INDIRECT(ADDRESS(3,BR$2,1,1)):INDIRECT(ADDRESS(1004,BR$2,1,1))),"")</f>
        <v/>
      </c>
      <c r="BS464" t="str">
        <f>IF($A464&lt;&gt;"",VLOOKUP(TRUNC(MID($A464,1,2),0),Plano_Contas!$H$3:$J$103,3,TRUE),"")</f>
        <v/>
      </c>
      <c r="BT464" t="str">
        <f t="shared" si="29"/>
        <v/>
      </c>
      <c r="BV464">
        <f>Empresas!C464</f>
        <v>0</v>
      </c>
    </row>
    <row r="465" spans="1:74" ht="13.5" hidden="1" thickBot="1" x14ac:dyDescent="0.25">
      <c r="A465" s="89"/>
      <c r="B465" s="52" t="str">
        <f>IF($A465&lt;&gt;"",VLOOKUP(""&amp;$A465,Plano_Contas!$A$3:$F$1003,6,0),"")</f>
        <v/>
      </c>
      <c r="C465" s="91"/>
      <c r="D465" s="111"/>
      <c r="E465" s="112">
        <v>0</v>
      </c>
      <c r="F465" s="87"/>
      <c r="G465" s="85"/>
      <c r="H465" s="111"/>
      <c r="I465" s="112">
        <v>0</v>
      </c>
      <c r="J465" s="87"/>
      <c r="K465" s="85"/>
      <c r="L465" s="111"/>
      <c r="M465" s="112">
        <v>0</v>
      </c>
      <c r="N465" s="87"/>
      <c r="O465" s="85"/>
      <c r="P465" s="111"/>
      <c r="Q465" s="112">
        <v>0</v>
      </c>
      <c r="R465" s="87"/>
      <c r="S465" s="85"/>
      <c r="T465" s="111"/>
      <c r="U465" s="112">
        <v>0</v>
      </c>
      <c r="V465" s="87"/>
      <c r="W465" s="85"/>
      <c r="X465" s="111"/>
      <c r="Y465" s="112">
        <v>0</v>
      </c>
      <c r="Z465" s="87"/>
      <c r="AA465" s="85"/>
      <c r="AB465" s="111"/>
      <c r="AC465" s="112">
        <v>0</v>
      </c>
      <c r="AD465" s="87"/>
      <c r="AE465" s="85"/>
      <c r="AF465" s="111"/>
      <c r="AG465" s="112">
        <v>0</v>
      </c>
      <c r="AH465" s="87"/>
      <c r="AI465" s="85"/>
      <c r="AJ465" s="111"/>
      <c r="AK465" s="112">
        <v>0</v>
      </c>
      <c r="AL465" s="87"/>
      <c r="AM465" s="85"/>
      <c r="AN465" s="111"/>
      <c r="AO465" s="112">
        <v>0</v>
      </c>
      <c r="AP465" s="87"/>
      <c r="AQ465" s="85"/>
      <c r="AR465" s="111"/>
      <c r="AS465" s="112">
        <v>0</v>
      </c>
      <c r="AT465" s="87"/>
      <c r="AU465" s="85"/>
      <c r="AV465" s="111"/>
      <c r="AW465" s="112">
        <v>0</v>
      </c>
      <c r="AX465" s="87"/>
      <c r="AY465" s="85"/>
      <c r="AZ465" s="267">
        <f t="shared" si="30"/>
        <v>0</v>
      </c>
      <c r="BA465" s="88">
        <f t="shared" si="27"/>
        <v>0</v>
      </c>
      <c r="BC465">
        <f>IF($A465&lt;&gt;"",COUNTIF($BD$3:$BD465,$BD465),0)</f>
        <v>0</v>
      </c>
      <c r="BD465" t="str">
        <f>IF($A465&lt;&gt;"",VLOOKUP(TRUNC(MID($A465,1,2),0),Plano_Contas!$H$3:$J$103,2,TRUE),"")</f>
        <v/>
      </c>
      <c r="BE465" s="201" t="str">
        <f t="shared" si="28"/>
        <v/>
      </c>
      <c r="BF465" t="str">
        <f ca="1">IF($BT465&lt;&gt;"",SUMIF($BD$3:$BD$1004,"="&amp;$BD465,INDIRECT(ADDRESS(3,BF$2,1,1)):INDIRECT(ADDRESS(1004,BF$2,1,1))),"")</f>
        <v/>
      </c>
      <c r="BG465" t="str">
        <f ca="1">IF($BT465&lt;&gt;"",SUMIF($BD$3:$BD$1004,"="&amp;$BD465,INDIRECT(ADDRESS(3,BG$2,1,1)):INDIRECT(ADDRESS(1004,BG$2,1,1))),"")</f>
        <v/>
      </c>
      <c r="BH465" t="str">
        <f ca="1">IF($BT465&lt;&gt;"",SUMIF($BD$3:$BD$1004,"="&amp;$BD465,INDIRECT(ADDRESS(3,BH$2,1,1)):INDIRECT(ADDRESS(1004,BH$2,1,1))),"")</f>
        <v/>
      </c>
      <c r="BI465" t="str">
        <f ca="1">IF($BT465&lt;&gt;"",SUMIF($BD$3:$BD$1004,"="&amp;$BD465,INDIRECT(ADDRESS(3,BI$2,1,1)):INDIRECT(ADDRESS(1004,BI$2,1,1))),"")</f>
        <v/>
      </c>
      <c r="BJ465" t="str">
        <f ca="1">IF($BT465&lt;&gt;"",SUMIF($BD$3:$BD$1004,"="&amp;$BD465,INDIRECT(ADDRESS(3,BJ$2,1,1)):INDIRECT(ADDRESS(1004,BJ$2,1,1))),"")</f>
        <v/>
      </c>
      <c r="BK465" t="str">
        <f ca="1">IF($BT465&lt;&gt;"",SUMIF($BD$3:$BD$1004,"="&amp;$BD465,INDIRECT(ADDRESS(3,BK$2,1,1)):INDIRECT(ADDRESS(1004,BK$2,1,1))),"")</f>
        <v/>
      </c>
      <c r="BL465" t="str">
        <f ca="1">IF($BT465&lt;&gt;"",SUMIF($BD$3:$BD$1004,"="&amp;$BD465,INDIRECT(ADDRESS(3,BL$2,1,1)):INDIRECT(ADDRESS(1004,BL$2,1,1))),"")</f>
        <v/>
      </c>
      <c r="BM465" t="str">
        <f ca="1">IF($BT465&lt;&gt;"",SUMIF($BD$3:$BD$1004,"="&amp;$BD465,INDIRECT(ADDRESS(3,BM$2,1,1)):INDIRECT(ADDRESS(1004,BM$2,1,1))),"")</f>
        <v/>
      </c>
      <c r="BN465" t="str">
        <f ca="1">IF($BT465&lt;&gt;"",SUMIF($BD$3:$BD$1004,"="&amp;$BD465,INDIRECT(ADDRESS(3,BN$2,1,1)):INDIRECT(ADDRESS(1004,BN$2,1,1))),"")</f>
        <v/>
      </c>
      <c r="BO465" t="str">
        <f ca="1">IF($BT465&lt;&gt;"",SUMIF($BD$3:$BD$1004,"="&amp;$BD465,INDIRECT(ADDRESS(3,BO$2,1,1)):INDIRECT(ADDRESS(1004,BO$2,1,1))),"")</f>
        <v/>
      </c>
      <c r="BP465" t="str">
        <f ca="1">IF($BT465&lt;&gt;"",SUMIF($BD$3:$BD$1004,"="&amp;$BD465,INDIRECT(ADDRESS(3,BP$2,1,1)):INDIRECT(ADDRESS(1004,BP$2,1,1))),"")</f>
        <v/>
      </c>
      <c r="BQ465" t="str">
        <f ca="1">IF($BT465&lt;&gt;"",SUMIF($BD$3:$BD$1004,"="&amp;$BD465,INDIRECT(ADDRESS(3,BQ$2,1,1)):INDIRECT(ADDRESS(1004,BQ$2,1,1))),"")</f>
        <v/>
      </c>
      <c r="BR465" t="str">
        <f ca="1">IF($BT465&lt;&gt;"",SUMIF($BD$3:$BD$1004,"="&amp;$BD465,INDIRECT(ADDRESS(3,BR$2,1,1)):INDIRECT(ADDRESS(1004,BR$2,1,1))),"")</f>
        <v/>
      </c>
      <c r="BS465" t="str">
        <f>IF($A465&lt;&gt;"",VLOOKUP(TRUNC(MID($A465,1,2),0),Plano_Contas!$H$3:$J$103,3,TRUE),"")</f>
        <v/>
      </c>
      <c r="BT465" t="str">
        <f t="shared" si="29"/>
        <v/>
      </c>
      <c r="BV465">
        <f>Empresas!C465</f>
        <v>0</v>
      </c>
    </row>
    <row r="466" spans="1:74" ht="13.5" hidden="1" thickBot="1" x14ac:dyDescent="0.25">
      <c r="A466" s="89"/>
      <c r="B466" s="52" t="str">
        <f>IF($A466&lt;&gt;"",VLOOKUP(""&amp;$A466,Plano_Contas!$A$3:$F$1003,6,0),"")</f>
        <v/>
      </c>
      <c r="C466" s="91"/>
      <c r="D466" s="111"/>
      <c r="E466" s="112">
        <v>0</v>
      </c>
      <c r="F466" s="87"/>
      <c r="G466" s="85"/>
      <c r="H466" s="111"/>
      <c r="I466" s="112">
        <v>0</v>
      </c>
      <c r="J466" s="87"/>
      <c r="K466" s="85"/>
      <c r="L466" s="111"/>
      <c r="M466" s="112">
        <v>0</v>
      </c>
      <c r="N466" s="87"/>
      <c r="O466" s="85"/>
      <c r="P466" s="111"/>
      <c r="Q466" s="112">
        <v>0</v>
      </c>
      <c r="R466" s="87"/>
      <c r="S466" s="85"/>
      <c r="T466" s="111"/>
      <c r="U466" s="112">
        <v>0</v>
      </c>
      <c r="V466" s="87"/>
      <c r="W466" s="85"/>
      <c r="X466" s="111"/>
      <c r="Y466" s="112">
        <v>0</v>
      </c>
      <c r="Z466" s="87"/>
      <c r="AA466" s="85"/>
      <c r="AB466" s="111"/>
      <c r="AC466" s="112">
        <v>0</v>
      </c>
      <c r="AD466" s="87"/>
      <c r="AE466" s="85"/>
      <c r="AF466" s="111"/>
      <c r="AG466" s="112">
        <v>0</v>
      </c>
      <c r="AH466" s="87"/>
      <c r="AI466" s="85"/>
      <c r="AJ466" s="111"/>
      <c r="AK466" s="112">
        <v>0</v>
      </c>
      <c r="AL466" s="87"/>
      <c r="AM466" s="85"/>
      <c r="AN466" s="111"/>
      <c r="AO466" s="112">
        <v>0</v>
      </c>
      <c r="AP466" s="87"/>
      <c r="AQ466" s="85"/>
      <c r="AR466" s="111"/>
      <c r="AS466" s="112">
        <v>0</v>
      </c>
      <c r="AT466" s="87"/>
      <c r="AU466" s="85"/>
      <c r="AV466" s="111"/>
      <c r="AW466" s="112">
        <v>0</v>
      </c>
      <c r="AX466" s="87"/>
      <c r="AY466" s="85"/>
      <c r="AZ466" s="267">
        <f t="shared" si="30"/>
        <v>0</v>
      </c>
      <c r="BA466" s="88">
        <f t="shared" si="27"/>
        <v>0</v>
      </c>
      <c r="BC466">
        <f>IF($A466&lt;&gt;"",COUNTIF($BD$3:$BD466,$BD466),0)</f>
        <v>0</v>
      </c>
      <c r="BD466" t="str">
        <f>IF($A466&lt;&gt;"",VLOOKUP(TRUNC(MID($A466,1,2),0),Plano_Contas!$H$3:$J$103,2,TRUE),"")</f>
        <v/>
      </c>
      <c r="BE466" s="201" t="str">
        <f t="shared" si="28"/>
        <v/>
      </c>
      <c r="BF466" t="str">
        <f ca="1">IF($BT466&lt;&gt;"",SUMIF($BD$3:$BD$1004,"="&amp;$BD466,INDIRECT(ADDRESS(3,BF$2,1,1)):INDIRECT(ADDRESS(1004,BF$2,1,1))),"")</f>
        <v/>
      </c>
      <c r="BG466" t="str">
        <f ca="1">IF($BT466&lt;&gt;"",SUMIF($BD$3:$BD$1004,"="&amp;$BD466,INDIRECT(ADDRESS(3,BG$2,1,1)):INDIRECT(ADDRESS(1004,BG$2,1,1))),"")</f>
        <v/>
      </c>
      <c r="BH466" t="str">
        <f ca="1">IF($BT466&lt;&gt;"",SUMIF($BD$3:$BD$1004,"="&amp;$BD466,INDIRECT(ADDRESS(3,BH$2,1,1)):INDIRECT(ADDRESS(1004,BH$2,1,1))),"")</f>
        <v/>
      </c>
      <c r="BI466" t="str">
        <f ca="1">IF($BT466&lt;&gt;"",SUMIF($BD$3:$BD$1004,"="&amp;$BD466,INDIRECT(ADDRESS(3,BI$2,1,1)):INDIRECT(ADDRESS(1004,BI$2,1,1))),"")</f>
        <v/>
      </c>
      <c r="BJ466" t="str">
        <f ca="1">IF($BT466&lt;&gt;"",SUMIF($BD$3:$BD$1004,"="&amp;$BD466,INDIRECT(ADDRESS(3,BJ$2,1,1)):INDIRECT(ADDRESS(1004,BJ$2,1,1))),"")</f>
        <v/>
      </c>
      <c r="BK466" t="str">
        <f ca="1">IF($BT466&lt;&gt;"",SUMIF($BD$3:$BD$1004,"="&amp;$BD466,INDIRECT(ADDRESS(3,BK$2,1,1)):INDIRECT(ADDRESS(1004,BK$2,1,1))),"")</f>
        <v/>
      </c>
      <c r="BL466" t="str">
        <f ca="1">IF($BT466&lt;&gt;"",SUMIF($BD$3:$BD$1004,"="&amp;$BD466,INDIRECT(ADDRESS(3,BL$2,1,1)):INDIRECT(ADDRESS(1004,BL$2,1,1))),"")</f>
        <v/>
      </c>
      <c r="BM466" t="str">
        <f ca="1">IF($BT466&lt;&gt;"",SUMIF($BD$3:$BD$1004,"="&amp;$BD466,INDIRECT(ADDRESS(3,BM$2,1,1)):INDIRECT(ADDRESS(1004,BM$2,1,1))),"")</f>
        <v/>
      </c>
      <c r="BN466" t="str">
        <f ca="1">IF($BT466&lt;&gt;"",SUMIF($BD$3:$BD$1004,"="&amp;$BD466,INDIRECT(ADDRESS(3,BN$2,1,1)):INDIRECT(ADDRESS(1004,BN$2,1,1))),"")</f>
        <v/>
      </c>
      <c r="BO466" t="str">
        <f ca="1">IF($BT466&lt;&gt;"",SUMIF($BD$3:$BD$1004,"="&amp;$BD466,INDIRECT(ADDRESS(3,BO$2,1,1)):INDIRECT(ADDRESS(1004,BO$2,1,1))),"")</f>
        <v/>
      </c>
      <c r="BP466" t="str">
        <f ca="1">IF($BT466&lt;&gt;"",SUMIF($BD$3:$BD$1004,"="&amp;$BD466,INDIRECT(ADDRESS(3,BP$2,1,1)):INDIRECT(ADDRESS(1004,BP$2,1,1))),"")</f>
        <v/>
      </c>
      <c r="BQ466" t="str">
        <f ca="1">IF($BT466&lt;&gt;"",SUMIF($BD$3:$BD$1004,"="&amp;$BD466,INDIRECT(ADDRESS(3,BQ$2,1,1)):INDIRECT(ADDRESS(1004,BQ$2,1,1))),"")</f>
        <v/>
      </c>
      <c r="BR466" t="str">
        <f ca="1">IF($BT466&lt;&gt;"",SUMIF($BD$3:$BD$1004,"="&amp;$BD466,INDIRECT(ADDRESS(3,BR$2,1,1)):INDIRECT(ADDRESS(1004,BR$2,1,1))),"")</f>
        <v/>
      </c>
      <c r="BS466" t="str">
        <f>IF($A466&lt;&gt;"",VLOOKUP(TRUNC(MID($A466,1,2),0),Plano_Contas!$H$3:$J$103,3,TRUE),"")</f>
        <v/>
      </c>
      <c r="BT466" t="str">
        <f t="shared" si="29"/>
        <v/>
      </c>
      <c r="BV466">
        <f>Empresas!C466</f>
        <v>0</v>
      </c>
    </row>
    <row r="467" spans="1:74" ht="13.5" hidden="1" thickBot="1" x14ac:dyDescent="0.25">
      <c r="A467" s="89"/>
      <c r="B467" s="52" t="str">
        <f>IF($A467&lt;&gt;"",VLOOKUP(""&amp;$A467,Plano_Contas!$A$3:$F$1003,6,0),"")</f>
        <v/>
      </c>
      <c r="C467" s="91"/>
      <c r="D467" s="111"/>
      <c r="E467" s="112">
        <v>0</v>
      </c>
      <c r="F467" s="87"/>
      <c r="G467" s="85"/>
      <c r="H467" s="111"/>
      <c r="I467" s="112">
        <v>0</v>
      </c>
      <c r="J467" s="87"/>
      <c r="K467" s="85"/>
      <c r="L467" s="111"/>
      <c r="M467" s="112">
        <v>0</v>
      </c>
      <c r="N467" s="87"/>
      <c r="O467" s="85"/>
      <c r="P467" s="111"/>
      <c r="Q467" s="112">
        <v>0</v>
      </c>
      <c r="R467" s="87"/>
      <c r="S467" s="85"/>
      <c r="T467" s="111"/>
      <c r="U467" s="112">
        <v>0</v>
      </c>
      <c r="V467" s="87"/>
      <c r="W467" s="85"/>
      <c r="X467" s="111"/>
      <c r="Y467" s="112">
        <v>0</v>
      </c>
      <c r="Z467" s="87"/>
      <c r="AA467" s="85"/>
      <c r="AB467" s="111"/>
      <c r="AC467" s="112">
        <v>0</v>
      </c>
      <c r="AD467" s="87"/>
      <c r="AE467" s="85"/>
      <c r="AF467" s="111"/>
      <c r="AG467" s="112">
        <v>0</v>
      </c>
      <c r="AH467" s="87"/>
      <c r="AI467" s="85"/>
      <c r="AJ467" s="111"/>
      <c r="AK467" s="112">
        <v>0</v>
      </c>
      <c r="AL467" s="87"/>
      <c r="AM467" s="85"/>
      <c r="AN467" s="111"/>
      <c r="AO467" s="112">
        <v>0</v>
      </c>
      <c r="AP467" s="87"/>
      <c r="AQ467" s="85"/>
      <c r="AR467" s="111"/>
      <c r="AS467" s="112">
        <v>0</v>
      </c>
      <c r="AT467" s="87"/>
      <c r="AU467" s="85"/>
      <c r="AV467" s="111"/>
      <c r="AW467" s="112">
        <v>0</v>
      </c>
      <c r="AX467" s="87"/>
      <c r="AY467" s="85"/>
      <c r="AZ467" s="267">
        <f t="shared" si="30"/>
        <v>0</v>
      </c>
      <c r="BA467" s="88">
        <f t="shared" si="27"/>
        <v>0</v>
      </c>
      <c r="BC467">
        <f>IF($A467&lt;&gt;"",COUNTIF($BD$3:$BD467,$BD467),0)</f>
        <v>0</v>
      </c>
      <c r="BD467" t="str">
        <f>IF($A467&lt;&gt;"",VLOOKUP(TRUNC(MID($A467,1,2),0),Plano_Contas!$H$3:$J$103,2,TRUE),"")</f>
        <v/>
      </c>
      <c r="BE467" s="201" t="str">
        <f t="shared" si="28"/>
        <v/>
      </c>
      <c r="BF467" t="str">
        <f ca="1">IF($BT467&lt;&gt;"",SUMIF($BD$3:$BD$1004,"="&amp;$BD467,INDIRECT(ADDRESS(3,BF$2,1,1)):INDIRECT(ADDRESS(1004,BF$2,1,1))),"")</f>
        <v/>
      </c>
      <c r="BG467" t="str">
        <f ca="1">IF($BT467&lt;&gt;"",SUMIF($BD$3:$BD$1004,"="&amp;$BD467,INDIRECT(ADDRESS(3,BG$2,1,1)):INDIRECT(ADDRESS(1004,BG$2,1,1))),"")</f>
        <v/>
      </c>
      <c r="BH467" t="str">
        <f ca="1">IF($BT467&lt;&gt;"",SUMIF($BD$3:$BD$1004,"="&amp;$BD467,INDIRECT(ADDRESS(3,BH$2,1,1)):INDIRECT(ADDRESS(1004,BH$2,1,1))),"")</f>
        <v/>
      </c>
      <c r="BI467" t="str">
        <f ca="1">IF($BT467&lt;&gt;"",SUMIF($BD$3:$BD$1004,"="&amp;$BD467,INDIRECT(ADDRESS(3,BI$2,1,1)):INDIRECT(ADDRESS(1004,BI$2,1,1))),"")</f>
        <v/>
      </c>
      <c r="BJ467" t="str">
        <f ca="1">IF($BT467&lt;&gt;"",SUMIF($BD$3:$BD$1004,"="&amp;$BD467,INDIRECT(ADDRESS(3,BJ$2,1,1)):INDIRECT(ADDRESS(1004,BJ$2,1,1))),"")</f>
        <v/>
      </c>
      <c r="BK467" t="str">
        <f ca="1">IF($BT467&lt;&gt;"",SUMIF($BD$3:$BD$1004,"="&amp;$BD467,INDIRECT(ADDRESS(3,BK$2,1,1)):INDIRECT(ADDRESS(1004,BK$2,1,1))),"")</f>
        <v/>
      </c>
      <c r="BL467" t="str">
        <f ca="1">IF($BT467&lt;&gt;"",SUMIF($BD$3:$BD$1004,"="&amp;$BD467,INDIRECT(ADDRESS(3,BL$2,1,1)):INDIRECT(ADDRESS(1004,BL$2,1,1))),"")</f>
        <v/>
      </c>
      <c r="BM467" t="str">
        <f ca="1">IF($BT467&lt;&gt;"",SUMIF($BD$3:$BD$1004,"="&amp;$BD467,INDIRECT(ADDRESS(3,BM$2,1,1)):INDIRECT(ADDRESS(1004,BM$2,1,1))),"")</f>
        <v/>
      </c>
      <c r="BN467" t="str">
        <f ca="1">IF($BT467&lt;&gt;"",SUMIF($BD$3:$BD$1004,"="&amp;$BD467,INDIRECT(ADDRESS(3,BN$2,1,1)):INDIRECT(ADDRESS(1004,BN$2,1,1))),"")</f>
        <v/>
      </c>
      <c r="BO467" t="str">
        <f ca="1">IF($BT467&lt;&gt;"",SUMIF($BD$3:$BD$1004,"="&amp;$BD467,INDIRECT(ADDRESS(3,BO$2,1,1)):INDIRECT(ADDRESS(1004,BO$2,1,1))),"")</f>
        <v/>
      </c>
      <c r="BP467" t="str">
        <f ca="1">IF($BT467&lt;&gt;"",SUMIF($BD$3:$BD$1004,"="&amp;$BD467,INDIRECT(ADDRESS(3,BP$2,1,1)):INDIRECT(ADDRESS(1004,BP$2,1,1))),"")</f>
        <v/>
      </c>
      <c r="BQ467" t="str">
        <f ca="1">IF($BT467&lt;&gt;"",SUMIF($BD$3:$BD$1004,"="&amp;$BD467,INDIRECT(ADDRESS(3,BQ$2,1,1)):INDIRECT(ADDRESS(1004,BQ$2,1,1))),"")</f>
        <v/>
      </c>
      <c r="BR467" t="str">
        <f ca="1">IF($BT467&lt;&gt;"",SUMIF($BD$3:$BD$1004,"="&amp;$BD467,INDIRECT(ADDRESS(3,BR$2,1,1)):INDIRECT(ADDRESS(1004,BR$2,1,1))),"")</f>
        <v/>
      </c>
      <c r="BS467" t="str">
        <f>IF($A467&lt;&gt;"",VLOOKUP(TRUNC(MID($A467,1,2),0),Plano_Contas!$H$3:$J$103,3,TRUE),"")</f>
        <v/>
      </c>
      <c r="BT467" t="str">
        <f t="shared" si="29"/>
        <v/>
      </c>
      <c r="BV467">
        <f>Empresas!C467</f>
        <v>0</v>
      </c>
    </row>
    <row r="468" spans="1:74" ht="13.5" hidden="1" thickBot="1" x14ac:dyDescent="0.25">
      <c r="A468" s="89"/>
      <c r="B468" s="52" t="str">
        <f>IF($A468&lt;&gt;"",VLOOKUP(""&amp;$A468,Plano_Contas!$A$3:$F$1003,6,0),"")</f>
        <v/>
      </c>
      <c r="C468" s="91"/>
      <c r="D468" s="111"/>
      <c r="E468" s="112">
        <v>0</v>
      </c>
      <c r="F468" s="87"/>
      <c r="G468" s="85"/>
      <c r="H468" s="111"/>
      <c r="I468" s="112">
        <v>0</v>
      </c>
      <c r="J468" s="87"/>
      <c r="K468" s="85"/>
      <c r="L468" s="111"/>
      <c r="M468" s="112">
        <v>0</v>
      </c>
      <c r="N468" s="87"/>
      <c r="O468" s="85"/>
      <c r="P468" s="111"/>
      <c r="Q468" s="112">
        <v>0</v>
      </c>
      <c r="R468" s="87"/>
      <c r="S468" s="85"/>
      <c r="T468" s="111"/>
      <c r="U468" s="112">
        <v>0</v>
      </c>
      <c r="V468" s="87"/>
      <c r="W468" s="85"/>
      <c r="X468" s="111"/>
      <c r="Y468" s="112">
        <v>0</v>
      </c>
      <c r="Z468" s="87"/>
      <c r="AA468" s="85"/>
      <c r="AB468" s="111"/>
      <c r="AC468" s="112">
        <v>0</v>
      </c>
      <c r="AD468" s="87"/>
      <c r="AE468" s="85"/>
      <c r="AF468" s="111"/>
      <c r="AG468" s="112">
        <v>0</v>
      </c>
      <c r="AH468" s="87"/>
      <c r="AI468" s="85"/>
      <c r="AJ468" s="111"/>
      <c r="AK468" s="112">
        <v>0</v>
      </c>
      <c r="AL468" s="87"/>
      <c r="AM468" s="85"/>
      <c r="AN468" s="111"/>
      <c r="AO468" s="112">
        <v>0</v>
      </c>
      <c r="AP468" s="87"/>
      <c r="AQ468" s="85"/>
      <c r="AR468" s="111"/>
      <c r="AS468" s="112">
        <v>0</v>
      </c>
      <c r="AT468" s="87"/>
      <c r="AU468" s="85"/>
      <c r="AV468" s="111"/>
      <c r="AW468" s="112">
        <v>0</v>
      </c>
      <c r="AX468" s="87"/>
      <c r="AY468" s="85"/>
      <c r="AZ468" s="267">
        <f t="shared" si="30"/>
        <v>0</v>
      </c>
      <c r="BA468" s="88">
        <f t="shared" si="27"/>
        <v>0</v>
      </c>
      <c r="BC468">
        <f>IF($A468&lt;&gt;"",COUNTIF($BD$3:$BD468,$BD468),0)</f>
        <v>0</v>
      </c>
      <c r="BD468" t="str">
        <f>IF($A468&lt;&gt;"",VLOOKUP(TRUNC(MID($A468,1,2),0),Plano_Contas!$H$3:$J$103,2,TRUE),"")</f>
        <v/>
      </c>
      <c r="BE468" s="201" t="str">
        <f t="shared" si="28"/>
        <v/>
      </c>
      <c r="BF468" t="str">
        <f ca="1">IF($BT468&lt;&gt;"",SUMIF($BD$3:$BD$1004,"="&amp;$BD468,INDIRECT(ADDRESS(3,BF$2,1,1)):INDIRECT(ADDRESS(1004,BF$2,1,1))),"")</f>
        <v/>
      </c>
      <c r="BG468" t="str">
        <f ca="1">IF($BT468&lt;&gt;"",SUMIF($BD$3:$BD$1004,"="&amp;$BD468,INDIRECT(ADDRESS(3,BG$2,1,1)):INDIRECT(ADDRESS(1004,BG$2,1,1))),"")</f>
        <v/>
      </c>
      <c r="BH468" t="str">
        <f ca="1">IF($BT468&lt;&gt;"",SUMIF($BD$3:$BD$1004,"="&amp;$BD468,INDIRECT(ADDRESS(3,BH$2,1,1)):INDIRECT(ADDRESS(1004,BH$2,1,1))),"")</f>
        <v/>
      </c>
      <c r="BI468" t="str">
        <f ca="1">IF($BT468&lt;&gt;"",SUMIF($BD$3:$BD$1004,"="&amp;$BD468,INDIRECT(ADDRESS(3,BI$2,1,1)):INDIRECT(ADDRESS(1004,BI$2,1,1))),"")</f>
        <v/>
      </c>
      <c r="BJ468" t="str">
        <f ca="1">IF($BT468&lt;&gt;"",SUMIF($BD$3:$BD$1004,"="&amp;$BD468,INDIRECT(ADDRESS(3,BJ$2,1,1)):INDIRECT(ADDRESS(1004,BJ$2,1,1))),"")</f>
        <v/>
      </c>
      <c r="BK468" t="str">
        <f ca="1">IF($BT468&lt;&gt;"",SUMIF($BD$3:$BD$1004,"="&amp;$BD468,INDIRECT(ADDRESS(3,BK$2,1,1)):INDIRECT(ADDRESS(1004,BK$2,1,1))),"")</f>
        <v/>
      </c>
      <c r="BL468" t="str">
        <f ca="1">IF($BT468&lt;&gt;"",SUMIF($BD$3:$BD$1004,"="&amp;$BD468,INDIRECT(ADDRESS(3,BL$2,1,1)):INDIRECT(ADDRESS(1004,BL$2,1,1))),"")</f>
        <v/>
      </c>
      <c r="BM468" t="str">
        <f ca="1">IF($BT468&lt;&gt;"",SUMIF($BD$3:$BD$1004,"="&amp;$BD468,INDIRECT(ADDRESS(3,BM$2,1,1)):INDIRECT(ADDRESS(1004,BM$2,1,1))),"")</f>
        <v/>
      </c>
      <c r="BN468" t="str">
        <f ca="1">IF($BT468&lt;&gt;"",SUMIF($BD$3:$BD$1004,"="&amp;$BD468,INDIRECT(ADDRESS(3,BN$2,1,1)):INDIRECT(ADDRESS(1004,BN$2,1,1))),"")</f>
        <v/>
      </c>
      <c r="BO468" t="str">
        <f ca="1">IF($BT468&lt;&gt;"",SUMIF($BD$3:$BD$1004,"="&amp;$BD468,INDIRECT(ADDRESS(3,BO$2,1,1)):INDIRECT(ADDRESS(1004,BO$2,1,1))),"")</f>
        <v/>
      </c>
      <c r="BP468" t="str">
        <f ca="1">IF($BT468&lt;&gt;"",SUMIF($BD$3:$BD$1004,"="&amp;$BD468,INDIRECT(ADDRESS(3,BP$2,1,1)):INDIRECT(ADDRESS(1004,BP$2,1,1))),"")</f>
        <v/>
      </c>
      <c r="BQ468" t="str">
        <f ca="1">IF($BT468&lt;&gt;"",SUMIF($BD$3:$BD$1004,"="&amp;$BD468,INDIRECT(ADDRESS(3,BQ$2,1,1)):INDIRECT(ADDRESS(1004,BQ$2,1,1))),"")</f>
        <v/>
      </c>
      <c r="BR468" t="str">
        <f ca="1">IF($BT468&lt;&gt;"",SUMIF($BD$3:$BD$1004,"="&amp;$BD468,INDIRECT(ADDRESS(3,BR$2,1,1)):INDIRECT(ADDRESS(1004,BR$2,1,1))),"")</f>
        <v/>
      </c>
      <c r="BS468" t="str">
        <f>IF($A468&lt;&gt;"",VLOOKUP(TRUNC(MID($A468,1,2),0),Plano_Contas!$H$3:$J$103,3,TRUE),"")</f>
        <v/>
      </c>
      <c r="BT468" t="str">
        <f t="shared" si="29"/>
        <v/>
      </c>
      <c r="BV468">
        <f>Empresas!C468</f>
        <v>0</v>
      </c>
    </row>
    <row r="469" spans="1:74" ht="13.5" hidden="1" thickBot="1" x14ac:dyDescent="0.25">
      <c r="A469" s="89"/>
      <c r="B469" s="52" t="str">
        <f>IF($A469&lt;&gt;"",VLOOKUP(""&amp;$A469,Plano_Contas!$A$3:$F$1003,6,0),"")</f>
        <v/>
      </c>
      <c r="C469" s="91"/>
      <c r="D469" s="111"/>
      <c r="E469" s="112">
        <v>0</v>
      </c>
      <c r="F469" s="87"/>
      <c r="G469" s="85"/>
      <c r="H469" s="111"/>
      <c r="I469" s="112">
        <v>0</v>
      </c>
      <c r="J469" s="87"/>
      <c r="K469" s="85"/>
      <c r="L469" s="111"/>
      <c r="M469" s="112">
        <v>0</v>
      </c>
      <c r="N469" s="87"/>
      <c r="O469" s="85"/>
      <c r="P469" s="111"/>
      <c r="Q469" s="112">
        <v>0</v>
      </c>
      <c r="R469" s="87"/>
      <c r="S469" s="85"/>
      <c r="T469" s="111"/>
      <c r="U469" s="112">
        <v>0</v>
      </c>
      <c r="V469" s="87"/>
      <c r="W469" s="85"/>
      <c r="X469" s="111"/>
      <c r="Y469" s="112">
        <v>0</v>
      </c>
      <c r="Z469" s="87"/>
      <c r="AA469" s="85"/>
      <c r="AB469" s="111"/>
      <c r="AC469" s="112">
        <v>0</v>
      </c>
      <c r="AD469" s="87"/>
      <c r="AE469" s="85"/>
      <c r="AF469" s="111"/>
      <c r="AG469" s="112">
        <v>0</v>
      </c>
      <c r="AH469" s="87"/>
      <c r="AI469" s="85"/>
      <c r="AJ469" s="111"/>
      <c r="AK469" s="112">
        <v>0</v>
      </c>
      <c r="AL469" s="87"/>
      <c r="AM469" s="85"/>
      <c r="AN469" s="111"/>
      <c r="AO469" s="112">
        <v>0</v>
      </c>
      <c r="AP469" s="87"/>
      <c r="AQ469" s="85"/>
      <c r="AR469" s="111"/>
      <c r="AS469" s="112">
        <v>0</v>
      </c>
      <c r="AT469" s="87"/>
      <c r="AU469" s="85"/>
      <c r="AV469" s="111"/>
      <c r="AW469" s="112">
        <v>0</v>
      </c>
      <c r="AX469" s="87"/>
      <c r="AY469" s="85"/>
      <c r="AZ469" s="267">
        <f t="shared" si="30"/>
        <v>0</v>
      </c>
      <c r="BA469" s="88">
        <f t="shared" si="27"/>
        <v>0</v>
      </c>
      <c r="BC469">
        <f>IF($A469&lt;&gt;"",COUNTIF($BD$3:$BD469,$BD469),0)</f>
        <v>0</v>
      </c>
      <c r="BD469" t="str">
        <f>IF($A469&lt;&gt;"",VLOOKUP(TRUNC(MID($A469,1,2),0),Plano_Contas!$H$3:$J$103,2,TRUE),"")</f>
        <v/>
      </c>
      <c r="BE469" s="201" t="str">
        <f t="shared" si="28"/>
        <v/>
      </c>
      <c r="BF469" t="str">
        <f ca="1">IF($BT469&lt;&gt;"",SUMIF($BD$3:$BD$1004,"="&amp;$BD469,INDIRECT(ADDRESS(3,BF$2,1,1)):INDIRECT(ADDRESS(1004,BF$2,1,1))),"")</f>
        <v/>
      </c>
      <c r="BG469" t="str">
        <f ca="1">IF($BT469&lt;&gt;"",SUMIF($BD$3:$BD$1004,"="&amp;$BD469,INDIRECT(ADDRESS(3,BG$2,1,1)):INDIRECT(ADDRESS(1004,BG$2,1,1))),"")</f>
        <v/>
      </c>
      <c r="BH469" t="str">
        <f ca="1">IF($BT469&lt;&gt;"",SUMIF($BD$3:$BD$1004,"="&amp;$BD469,INDIRECT(ADDRESS(3,BH$2,1,1)):INDIRECT(ADDRESS(1004,BH$2,1,1))),"")</f>
        <v/>
      </c>
      <c r="BI469" t="str">
        <f ca="1">IF($BT469&lt;&gt;"",SUMIF($BD$3:$BD$1004,"="&amp;$BD469,INDIRECT(ADDRESS(3,BI$2,1,1)):INDIRECT(ADDRESS(1004,BI$2,1,1))),"")</f>
        <v/>
      </c>
      <c r="BJ469" t="str">
        <f ca="1">IF($BT469&lt;&gt;"",SUMIF($BD$3:$BD$1004,"="&amp;$BD469,INDIRECT(ADDRESS(3,BJ$2,1,1)):INDIRECT(ADDRESS(1004,BJ$2,1,1))),"")</f>
        <v/>
      </c>
      <c r="BK469" t="str">
        <f ca="1">IF($BT469&lt;&gt;"",SUMIF($BD$3:$BD$1004,"="&amp;$BD469,INDIRECT(ADDRESS(3,BK$2,1,1)):INDIRECT(ADDRESS(1004,BK$2,1,1))),"")</f>
        <v/>
      </c>
      <c r="BL469" t="str">
        <f ca="1">IF($BT469&lt;&gt;"",SUMIF($BD$3:$BD$1004,"="&amp;$BD469,INDIRECT(ADDRESS(3,BL$2,1,1)):INDIRECT(ADDRESS(1004,BL$2,1,1))),"")</f>
        <v/>
      </c>
      <c r="BM469" t="str">
        <f ca="1">IF($BT469&lt;&gt;"",SUMIF($BD$3:$BD$1004,"="&amp;$BD469,INDIRECT(ADDRESS(3,BM$2,1,1)):INDIRECT(ADDRESS(1004,BM$2,1,1))),"")</f>
        <v/>
      </c>
      <c r="BN469" t="str">
        <f ca="1">IF($BT469&lt;&gt;"",SUMIF($BD$3:$BD$1004,"="&amp;$BD469,INDIRECT(ADDRESS(3,BN$2,1,1)):INDIRECT(ADDRESS(1004,BN$2,1,1))),"")</f>
        <v/>
      </c>
      <c r="BO469" t="str">
        <f ca="1">IF($BT469&lt;&gt;"",SUMIF($BD$3:$BD$1004,"="&amp;$BD469,INDIRECT(ADDRESS(3,BO$2,1,1)):INDIRECT(ADDRESS(1004,BO$2,1,1))),"")</f>
        <v/>
      </c>
      <c r="BP469" t="str">
        <f ca="1">IF($BT469&lt;&gt;"",SUMIF($BD$3:$BD$1004,"="&amp;$BD469,INDIRECT(ADDRESS(3,BP$2,1,1)):INDIRECT(ADDRESS(1004,BP$2,1,1))),"")</f>
        <v/>
      </c>
      <c r="BQ469" t="str">
        <f ca="1">IF($BT469&lt;&gt;"",SUMIF($BD$3:$BD$1004,"="&amp;$BD469,INDIRECT(ADDRESS(3,BQ$2,1,1)):INDIRECT(ADDRESS(1004,BQ$2,1,1))),"")</f>
        <v/>
      </c>
      <c r="BR469" t="str">
        <f ca="1">IF($BT469&lt;&gt;"",SUMIF($BD$3:$BD$1004,"="&amp;$BD469,INDIRECT(ADDRESS(3,BR$2,1,1)):INDIRECT(ADDRESS(1004,BR$2,1,1))),"")</f>
        <v/>
      </c>
      <c r="BS469" t="str">
        <f>IF($A469&lt;&gt;"",VLOOKUP(TRUNC(MID($A469,1,2),0),Plano_Contas!$H$3:$J$103,3,TRUE),"")</f>
        <v/>
      </c>
      <c r="BT469" t="str">
        <f t="shared" si="29"/>
        <v/>
      </c>
      <c r="BV469">
        <f>Empresas!C469</f>
        <v>0</v>
      </c>
    </row>
    <row r="470" spans="1:74" ht="13.5" hidden="1" thickBot="1" x14ac:dyDescent="0.25">
      <c r="A470" s="89"/>
      <c r="B470" s="52" t="str">
        <f>IF($A470&lt;&gt;"",VLOOKUP(""&amp;$A470,Plano_Contas!$A$3:$F$1003,6,0),"")</f>
        <v/>
      </c>
      <c r="C470" s="91"/>
      <c r="D470" s="111"/>
      <c r="E470" s="112">
        <v>0</v>
      </c>
      <c r="F470" s="87"/>
      <c r="G470" s="85"/>
      <c r="H470" s="111"/>
      <c r="I470" s="112">
        <v>0</v>
      </c>
      <c r="J470" s="87"/>
      <c r="K470" s="85"/>
      <c r="L470" s="111"/>
      <c r="M470" s="112">
        <v>0</v>
      </c>
      <c r="N470" s="87"/>
      <c r="O470" s="85"/>
      <c r="P470" s="111"/>
      <c r="Q470" s="112">
        <v>0</v>
      </c>
      <c r="R470" s="87"/>
      <c r="S470" s="85"/>
      <c r="T470" s="111"/>
      <c r="U470" s="112">
        <v>0</v>
      </c>
      <c r="V470" s="87"/>
      <c r="W470" s="85"/>
      <c r="X470" s="111"/>
      <c r="Y470" s="112">
        <v>0</v>
      </c>
      <c r="Z470" s="87"/>
      <c r="AA470" s="85"/>
      <c r="AB470" s="111"/>
      <c r="AC470" s="112">
        <v>0</v>
      </c>
      <c r="AD470" s="87"/>
      <c r="AE470" s="85"/>
      <c r="AF470" s="111"/>
      <c r="AG470" s="112">
        <v>0</v>
      </c>
      <c r="AH470" s="87"/>
      <c r="AI470" s="85"/>
      <c r="AJ470" s="111"/>
      <c r="AK470" s="112">
        <v>0</v>
      </c>
      <c r="AL470" s="87"/>
      <c r="AM470" s="85"/>
      <c r="AN470" s="111"/>
      <c r="AO470" s="112">
        <v>0</v>
      </c>
      <c r="AP470" s="87"/>
      <c r="AQ470" s="85"/>
      <c r="AR470" s="111"/>
      <c r="AS470" s="112">
        <v>0</v>
      </c>
      <c r="AT470" s="87"/>
      <c r="AU470" s="85"/>
      <c r="AV470" s="111"/>
      <c r="AW470" s="112">
        <v>0</v>
      </c>
      <c r="AX470" s="87"/>
      <c r="AY470" s="85"/>
      <c r="AZ470" s="267">
        <f t="shared" si="30"/>
        <v>0</v>
      </c>
      <c r="BA470" s="88">
        <f t="shared" si="27"/>
        <v>0</v>
      </c>
      <c r="BC470">
        <f>IF($A470&lt;&gt;"",COUNTIF($BD$3:$BD470,$BD470),0)</f>
        <v>0</v>
      </c>
      <c r="BD470" t="str">
        <f>IF($A470&lt;&gt;"",VLOOKUP(TRUNC(MID($A470,1,2),0),Plano_Contas!$H$3:$J$103,2,TRUE),"")</f>
        <v/>
      </c>
      <c r="BE470" s="201" t="str">
        <f t="shared" si="28"/>
        <v/>
      </c>
      <c r="BF470" t="str">
        <f ca="1">IF($BT470&lt;&gt;"",SUMIF($BD$3:$BD$1004,"="&amp;$BD470,INDIRECT(ADDRESS(3,BF$2,1,1)):INDIRECT(ADDRESS(1004,BF$2,1,1))),"")</f>
        <v/>
      </c>
      <c r="BG470" t="str">
        <f ca="1">IF($BT470&lt;&gt;"",SUMIF($BD$3:$BD$1004,"="&amp;$BD470,INDIRECT(ADDRESS(3,BG$2,1,1)):INDIRECT(ADDRESS(1004,BG$2,1,1))),"")</f>
        <v/>
      </c>
      <c r="BH470" t="str">
        <f ca="1">IF($BT470&lt;&gt;"",SUMIF($BD$3:$BD$1004,"="&amp;$BD470,INDIRECT(ADDRESS(3,BH$2,1,1)):INDIRECT(ADDRESS(1004,BH$2,1,1))),"")</f>
        <v/>
      </c>
      <c r="BI470" t="str">
        <f ca="1">IF($BT470&lt;&gt;"",SUMIF($BD$3:$BD$1004,"="&amp;$BD470,INDIRECT(ADDRESS(3,BI$2,1,1)):INDIRECT(ADDRESS(1004,BI$2,1,1))),"")</f>
        <v/>
      </c>
      <c r="BJ470" t="str">
        <f ca="1">IF($BT470&lt;&gt;"",SUMIF($BD$3:$BD$1004,"="&amp;$BD470,INDIRECT(ADDRESS(3,BJ$2,1,1)):INDIRECT(ADDRESS(1004,BJ$2,1,1))),"")</f>
        <v/>
      </c>
      <c r="BK470" t="str">
        <f ca="1">IF($BT470&lt;&gt;"",SUMIF($BD$3:$BD$1004,"="&amp;$BD470,INDIRECT(ADDRESS(3,BK$2,1,1)):INDIRECT(ADDRESS(1004,BK$2,1,1))),"")</f>
        <v/>
      </c>
      <c r="BL470" t="str">
        <f ca="1">IF($BT470&lt;&gt;"",SUMIF($BD$3:$BD$1004,"="&amp;$BD470,INDIRECT(ADDRESS(3,BL$2,1,1)):INDIRECT(ADDRESS(1004,BL$2,1,1))),"")</f>
        <v/>
      </c>
      <c r="BM470" t="str">
        <f ca="1">IF($BT470&lt;&gt;"",SUMIF($BD$3:$BD$1004,"="&amp;$BD470,INDIRECT(ADDRESS(3,BM$2,1,1)):INDIRECT(ADDRESS(1004,BM$2,1,1))),"")</f>
        <v/>
      </c>
      <c r="BN470" t="str">
        <f ca="1">IF($BT470&lt;&gt;"",SUMIF($BD$3:$BD$1004,"="&amp;$BD470,INDIRECT(ADDRESS(3,BN$2,1,1)):INDIRECT(ADDRESS(1004,BN$2,1,1))),"")</f>
        <v/>
      </c>
      <c r="BO470" t="str">
        <f ca="1">IF($BT470&lt;&gt;"",SUMIF($BD$3:$BD$1004,"="&amp;$BD470,INDIRECT(ADDRESS(3,BO$2,1,1)):INDIRECT(ADDRESS(1004,BO$2,1,1))),"")</f>
        <v/>
      </c>
      <c r="BP470" t="str">
        <f ca="1">IF($BT470&lt;&gt;"",SUMIF($BD$3:$BD$1004,"="&amp;$BD470,INDIRECT(ADDRESS(3,BP$2,1,1)):INDIRECT(ADDRESS(1004,BP$2,1,1))),"")</f>
        <v/>
      </c>
      <c r="BQ470" t="str">
        <f ca="1">IF($BT470&lt;&gt;"",SUMIF($BD$3:$BD$1004,"="&amp;$BD470,INDIRECT(ADDRESS(3,BQ$2,1,1)):INDIRECT(ADDRESS(1004,BQ$2,1,1))),"")</f>
        <v/>
      </c>
      <c r="BR470" t="str">
        <f ca="1">IF($BT470&lt;&gt;"",SUMIF($BD$3:$BD$1004,"="&amp;$BD470,INDIRECT(ADDRESS(3,BR$2,1,1)):INDIRECT(ADDRESS(1004,BR$2,1,1))),"")</f>
        <v/>
      </c>
      <c r="BS470" t="str">
        <f>IF($A470&lt;&gt;"",VLOOKUP(TRUNC(MID($A470,1,2),0),Plano_Contas!$H$3:$J$103,3,TRUE),"")</f>
        <v/>
      </c>
      <c r="BT470" t="str">
        <f t="shared" si="29"/>
        <v/>
      </c>
      <c r="BV470">
        <f>Empresas!C470</f>
        <v>0</v>
      </c>
    </row>
    <row r="471" spans="1:74" ht="13.5" hidden="1" thickBot="1" x14ac:dyDescent="0.25">
      <c r="A471" s="89"/>
      <c r="B471" s="52" t="str">
        <f>IF($A471&lt;&gt;"",VLOOKUP(""&amp;$A471,Plano_Contas!$A$3:$F$1003,6,0),"")</f>
        <v/>
      </c>
      <c r="C471" s="91"/>
      <c r="D471" s="111"/>
      <c r="E471" s="112">
        <v>0</v>
      </c>
      <c r="F471" s="87"/>
      <c r="G471" s="85"/>
      <c r="H471" s="111"/>
      <c r="I471" s="112">
        <v>0</v>
      </c>
      <c r="J471" s="87"/>
      <c r="K471" s="85"/>
      <c r="L471" s="111"/>
      <c r="M471" s="112">
        <v>0</v>
      </c>
      <c r="N471" s="87"/>
      <c r="O471" s="85"/>
      <c r="P471" s="111"/>
      <c r="Q471" s="112">
        <v>0</v>
      </c>
      <c r="R471" s="87"/>
      <c r="S471" s="85"/>
      <c r="T471" s="111"/>
      <c r="U471" s="112">
        <v>0</v>
      </c>
      <c r="V471" s="87"/>
      <c r="W471" s="85"/>
      <c r="X471" s="111"/>
      <c r="Y471" s="112">
        <v>0</v>
      </c>
      <c r="Z471" s="87"/>
      <c r="AA471" s="85"/>
      <c r="AB471" s="111"/>
      <c r="AC471" s="112">
        <v>0</v>
      </c>
      <c r="AD471" s="87"/>
      <c r="AE471" s="85"/>
      <c r="AF471" s="111"/>
      <c r="AG471" s="112">
        <v>0</v>
      </c>
      <c r="AH471" s="87"/>
      <c r="AI471" s="85"/>
      <c r="AJ471" s="111"/>
      <c r="AK471" s="112">
        <v>0</v>
      </c>
      <c r="AL471" s="87"/>
      <c r="AM471" s="85"/>
      <c r="AN471" s="111"/>
      <c r="AO471" s="112">
        <v>0</v>
      </c>
      <c r="AP471" s="87"/>
      <c r="AQ471" s="85"/>
      <c r="AR471" s="111"/>
      <c r="AS471" s="112">
        <v>0</v>
      </c>
      <c r="AT471" s="87"/>
      <c r="AU471" s="85"/>
      <c r="AV471" s="111"/>
      <c r="AW471" s="112">
        <v>0</v>
      </c>
      <c r="AX471" s="87"/>
      <c r="AY471" s="85"/>
      <c r="AZ471" s="267">
        <f t="shared" si="30"/>
        <v>0</v>
      </c>
      <c r="BA471" s="88">
        <f t="shared" si="27"/>
        <v>0</v>
      </c>
      <c r="BC471">
        <f>IF($A471&lt;&gt;"",COUNTIF($BD$3:$BD471,$BD471),0)</f>
        <v>0</v>
      </c>
      <c r="BD471" t="str">
        <f>IF($A471&lt;&gt;"",VLOOKUP(TRUNC(MID($A471,1,2),0),Plano_Contas!$H$3:$J$103,2,TRUE),"")</f>
        <v/>
      </c>
      <c r="BE471" s="201" t="str">
        <f t="shared" si="28"/>
        <v/>
      </c>
      <c r="BF471" t="str">
        <f ca="1">IF($BT471&lt;&gt;"",SUMIF($BD$3:$BD$1004,"="&amp;$BD471,INDIRECT(ADDRESS(3,BF$2,1,1)):INDIRECT(ADDRESS(1004,BF$2,1,1))),"")</f>
        <v/>
      </c>
      <c r="BG471" t="str">
        <f ca="1">IF($BT471&lt;&gt;"",SUMIF($BD$3:$BD$1004,"="&amp;$BD471,INDIRECT(ADDRESS(3,BG$2,1,1)):INDIRECT(ADDRESS(1004,BG$2,1,1))),"")</f>
        <v/>
      </c>
      <c r="BH471" t="str">
        <f ca="1">IF($BT471&lt;&gt;"",SUMIF($BD$3:$BD$1004,"="&amp;$BD471,INDIRECT(ADDRESS(3,BH$2,1,1)):INDIRECT(ADDRESS(1004,BH$2,1,1))),"")</f>
        <v/>
      </c>
      <c r="BI471" t="str">
        <f ca="1">IF($BT471&lt;&gt;"",SUMIF($BD$3:$BD$1004,"="&amp;$BD471,INDIRECT(ADDRESS(3,BI$2,1,1)):INDIRECT(ADDRESS(1004,BI$2,1,1))),"")</f>
        <v/>
      </c>
      <c r="BJ471" t="str">
        <f ca="1">IF($BT471&lt;&gt;"",SUMIF($BD$3:$BD$1004,"="&amp;$BD471,INDIRECT(ADDRESS(3,BJ$2,1,1)):INDIRECT(ADDRESS(1004,BJ$2,1,1))),"")</f>
        <v/>
      </c>
      <c r="BK471" t="str">
        <f ca="1">IF($BT471&lt;&gt;"",SUMIF($BD$3:$BD$1004,"="&amp;$BD471,INDIRECT(ADDRESS(3,BK$2,1,1)):INDIRECT(ADDRESS(1004,BK$2,1,1))),"")</f>
        <v/>
      </c>
      <c r="BL471" t="str">
        <f ca="1">IF($BT471&lt;&gt;"",SUMIF($BD$3:$BD$1004,"="&amp;$BD471,INDIRECT(ADDRESS(3,BL$2,1,1)):INDIRECT(ADDRESS(1004,BL$2,1,1))),"")</f>
        <v/>
      </c>
      <c r="BM471" t="str">
        <f ca="1">IF($BT471&lt;&gt;"",SUMIF($BD$3:$BD$1004,"="&amp;$BD471,INDIRECT(ADDRESS(3,BM$2,1,1)):INDIRECT(ADDRESS(1004,BM$2,1,1))),"")</f>
        <v/>
      </c>
      <c r="BN471" t="str">
        <f ca="1">IF($BT471&lt;&gt;"",SUMIF($BD$3:$BD$1004,"="&amp;$BD471,INDIRECT(ADDRESS(3,BN$2,1,1)):INDIRECT(ADDRESS(1004,BN$2,1,1))),"")</f>
        <v/>
      </c>
      <c r="BO471" t="str">
        <f ca="1">IF($BT471&lt;&gt;"",SUMIF($BD$3:$BD$1004,"="&amp;$BD471,INDIRECT(ADDRESS(3,BO$2,1,1)):INDIRECT(ADDRESS(1004,BO$2,1,1))),"")</f>
        <v/>
      </c>
      <c r="BP471" t="str">
        <f ca="1">IF($BT471&lt;&gt;"",SUMIF($BD$3:$BD$1004,"="&amp;$BD471,INDIRECT(ADDRESS(3,BP$2,1,1)):INDIRECT(ADDRESS(1004,BP$2,1,1))),"")</f>
        <v/>
      </c>
      <c r="BQ471" t="str">
        <f ca="1">IF($BT471&lt;&gt;"",SUMIF($BD$3:$BD$1004,"="&amp;$BD471,INDIRECT(ADDRESS(3,BQ$2,1,1)):INDIRECT(ADDRESS(1004,BQ$2,1,1))),"")</f>
        <v/>
      </c>
      <c r="BR471" t="str">
        <f ca="1">IF($BT471&lt;&gt;"",SUMIF($BD$3:$BD$1004,"="&amp;$BD471,INDIRECT(ADDRESS(3,BR$2,1,1)):INDIRECT(ADDRESS(1004,BR$2,1,1))),"")</f>
        <v/>
      </c>
      <c r="BS471" t="str">
        <f>IF($A471&lt;&gt;"",VLOOKUP(TRUNC(MID($A471,1,2),0),Plano_Contas!$H$3:$J$103,3,TRUE),"")</f>
        <v/>
      </c>
      <c r="BT471" t="str">
        <f t="shared" si="29"/>
        <v/>
      </c>
      <c r="BV471">
        <f>Empresas!C471</f>
        <v>0</v>
      </c>
    </row>
    <row r="472" spans="1:74" ht="13.5" hidden="1" thickBot="1" x14ac:dyDescent="0.25">
      <c r="A472" s="89"/>
      <c r="B472" s="52" t="str">
        <f>IF($A472&lt;&gt;"",VLOOKUP(""&amp;$A472,Plano_Contas!$A$3:$F$1003,6,0),"")</f>
        <v/>
      </c>
      <c r="C472" s="91"/>
      <c r="D472" s="111"/>
      <c r="E472" s="112">
        <v>0</v>
      </c>
      <c r="F472" s="87"/>
      <c r="G472" s="85"/>
      <c r="H472" s="111"/>
      <c r="I472" s="112">
        <v>0</v>
      </c>
      <c r="J472" s="87"/>
      <c r="K472" s="85"/>
      <c r="L472" s="111"/>
      <c r="M472" s="112">
        <v>0</v>
      </c>
      <c r="N472" s="87"/>
      <c r="O472" s="85"/>
      <c r="P472" s="111"/>
      <c r="Q472" s="112">
        <v>0</v>
      </c>
      <c r="R472" s="87"/>
      <c r="S472" s="85"/>
      <c r="T472" s="111"/>
      <c r="U472" s="112">
        <v>0</v>
      </c>
      <c r="V472" s="87"/>
      <c r="W472" s="85"/>
      <c r="X472" s="111"/>
      <c r="Y472" s="112">
        <v>0</v>
      </c>
      <c r="Z472" s="87"/>
      <c r="AA472" s="85"/>
      <c r="AB472" s="111"/>
      <c r="AC472" s="112">
        <v>0</v>
      </c>
      <c r="AD472" s="87"/>
      <c r="AE472" s="85"/>
      <c r="AF472" s="111"/>
      <c r="AG472" s="112">
        <v>0</v>
      </c>
      <c r="AH472" s="87"/>
      <c r="AI472" s="85"/>
      <c r="AJ472" s="111"/>
      <c r="AK472" s="112">
        <v>0</v>
      </c>
      <c r="AL472" s="87"/>
      <c r="AM472" s="85"/>
      <c r="AN472" s="111"/>
      <c r="AO472" s="112">
        <v>0</v>
      </c>
      <c r="AP472" s="87"/>
      <c r="AQ472" s="85"/>
      <c r="AR472" s="111"/>
      <c r="AS472" s="112">
        <v>0</v>
      </c>
      <c r="AT472" s="87"/>
      <c r="AU472" s="85"/>
      <c r="AV472" s="111"/>
      <c r="AW472" s="112">
        <v>0</v>
      </c>
      <c r="AX472" s="87"/>
      <c r="AY472" s="85"/>
      <c r="AZ472" s="267">
        <f t="shared" si="30"/>
        <v>0</v>
      </c>
      <c r="BA472" s="88">
        <f t="shared" si="27"/>
        <v>0</v>
      </c>
      <c r="BC472">
        <f>IF($A472&lt;&gt;"",COUNTIF($BD$3:$BD472,$BD472),0)</f>
        <v>0</v>
      </c>
      <c r="BD472" t="str">
        <f>IF($A472&lt;&gt;"",VLOOKUP(TRUNC(MID($A472,1,2),0),Plano_Contas!$H$3:$J$103,2,TRUE),"")</f>
        <v/>
      </c>
      <c r="BE472" s="201" t="str">
        <f t="shared" si="28"/>
        <v/>
      </c>
      <c r="BF472" t="str">
        <f ca="1">IF($BT472&lt;&gt;"",SUMIF($BD$3:$BD$1004,"="&amp;$BD472,INDIRECT(ADDRESS(3,BF$2,1,1)):INDIRECT(ADDRESS(1004,BF$2,1,1))),"")</f>
        <v/>
      </c>
      <c r="BG472" t="str">
        <f ca="1">IF($BT472&lt;&gt;"",SUMIF($BD$3:$BD$1004,"="&amp;$BD472,INDIRECT(ADDRESS(3,BG$2,1,1)):INDIRECT(ADDRESS(1004,BG$2,1,1))),"")</f>
        <v/>
      </c>
      <c r="BH472" t="str">
        <f ca="1">IF($BT472&lt;&gt;"",SUMIF($BD$3:$BD$1004,"="&amp;$BD472,INDIRECT(ADDRESS(3,BH$2,1,1)):INDIRECT(ADDRESS(1004,BH$2,1,1))),"")</f>
        <v/>
      </c>
      <c r="BI472" t="str">
        <f ca="1">IF($BT472&lt;&gt;"",SUMIF($BD$3:$BD$1004,"="&amp;$BD472,INDIRECT(ADDRESS(3,BI$2,1,1)):INDIRECT(ADDRESS(1004,BI$2,1,1))),"")</f>
        <v/>
      </c>
      <c r="BJ472" t="str">
        <f ca="1">IF($BT472&lt;&gt;"",SUMIF($BD$3:$BD$1004,"="&amp;$BD472,INDIRECT(ADDRESS(3,BJ$2,1,1)):INDIRECT(ADDRESS(1004,BJ$2,1,1))),"")</f>
        <v/>
      </c>
      <c r="BK472" t="str">
        <f ca="1">IF($BT472&lt;&gt;"",SUMIF($BD$3:$BD$1004,"="&amp;$BD472,INDIRECT(ADDRESS(3,BK$2,1,1)):INDIRECT(ADDRESS(1004,BK$2,1,1))),"")</f>
        <v/>
      </c>
      <c r="BL472" t="str">
        <f ca="1">IF($BT472&lt;&gt;"",SUMIF($BD$3:$BD$1004,"="&amp;$BD472,INDIRECT(ADDRESS(3,BL$2,1,1)):INDIRECT(ADDRESS(1004,BL$2,1,1))),"")</f>
        <v/>
      </c>
      <c r="BM472" t="str">
        <f ca="1">IF($BT472&lt;&gt;"",SUMIF($BD$3:$BD$1004,"="&amp;$BD472,INDIRECT(ADDRESS(3,BM$2,1,1)):INDIRECT(ADDRESS(1004,BM$2,1,1))),"")</f>
        <v/>
      </c>
      <c r="BN472" t="str">
        <f ca="1">IF($BT472&lt;&gt;"",SUMIF($BD$3:$BD$1004,"="&amp;$BD472,INDIRECT(ADDRESS(3,BN$2,1,1)):INDIRECT(ADDRESS(1004,BN$2,1,1))),"")</f>
        <v/>
      </c>
      <c r="BO472" t="str">
        <f ca="1">IF($BT472&lt;&gt;"",SUMIF($BD$3:$BD$1004,"="&amp;$BD472,INDIRECT(ADDRESS(3,BO$2,1,1)):INDIRECT(ADDRESS(1004,BO$2,1,1))),"")</f>
        <v/>
      </c>
      <c r="BP472" t="str">
        <f ca="1">IF($BT472&lt;&gt;"",SUMIF($BD$3:$BD$1004,"="&amp;$BD472,INDIRECT(ADDRESS(3,BP$2,1,1)):INDIRECT(ADDRESS(1004,BP$2,1,1))),"")</f>
        <v/>
      </c>
      <c r="BQ472" t="str">
        <f ca="1">IF($BT472&lt;&gt;"",SUMIF($BD$3:$BD$1004,"="&amp;$BD472,INDIRECT(ADDRESS(3,BQ$2,1,1)):INDIRECT(ADDRESS(1004,BQ$2,1,1))),"")</f>
        <v/>
      </c>
      <c r="BR472" t="str">
        <f ca="1">IF($BT472&lt;&gt;"",SUMIF($BD$3:$BD$1004,"="&amp;$BD472,INDIRECT(ADDRESS(3,BR$2,1,1)):INDIRECT(ADDRESS(1004,BR$2,1,1))),"")</f>
        <v/>
      </c>
      <c r="BS472" t="str">
        <f>IF($A472&lt;&gt;"",VLOOKUP(TRUNC(MID($A472,1,2),0),Plano_Contas!$H$3:$J$103,3,TRUE),"")</f>
        <v/>
      </c>
      <c r="BT472" t="str">
        <f t="shared" si="29"/>
        <v/>
      </c>
      <c r="BV472">
        <f>Empresas!C472</f>
        <v>0</v>
      </c>
    </row>
    <row r="473" spans="1:74" ht="13.5" hidden="1" thickBot="1" x14ac:dyDescent="0.25">
      <c r="A473" s="89"/>
      <c r="B473" s="52" t="str">
        <f>IF($A473&lt;&gt;"",VLOOKUP(""&amp;$A473,Plano_Contas!$A$3:$F$1003,6,0),"")</f>
        <v/>
      </c>
      <c r="C473" s="91"/>
      <c r="D473" s="111"/>
      <c r="E473" s="112">
        <v>0</v>
      </c>
      <c r="F473" s="87"/>
      <c r="G473" s="85"/>
      <c r="H473" s="111"/>
      <c r="I473" s="112">
        <v>0</v>
      </c>
      <c r="J473" s="87"/>
      <c r="K473" s="85"/>
      <c r="L473" s="111"/>
      <c r="M473" s="112">
        <v>0</v>
      </c>
      <c r="N473" s="87"/>
      <c r="O473" s="85"/>
      <c r="P473" s="111"/>
      <c r="Q473" s="112">
        <v>0</v>
      </c>
      <c r="R473" s="87"/>
      <c r="S473" s="85"/>
      <c r="T473" s="111"/>
      <c r="U473" s="112">
        <v>0</v>
      </c>
      <c r="V473" s="87"/>
      <c r="W473" s="85"/>
      <c r="X473" s="111"/>
      <c r="Y473" s="112">
        <v>0</v>
      </c>
      <c r="Z473" s="87"/>
      <c r="AA473" s="85"/>
      <c r="AB473" s="111"/>
      <c r="AC473" s="112">
        <v>0</v>
      </c>
      <c r="AD473" s="87"/>
      <c r="AE473" s="85"/>
      <c r="AF473" s="111"/>
      <c r="AG473" s="112">
        <v>0</v>
      </c>
      <c r="AH473" s="87"/>
      <c r="AI473" s="85"/>
      <c r="AJ473" s="111"/>
      <c r="AK473" s="112">
        <v>0</v>
      </c>
      <c r="AL473" s="87"/>
      <c r="AM473" s="85"/>
      <c r="AN473" s="111"/>
      <c r="AO473" s="112">
        <v>0</v>
      </c>
      <c r="AP473" s="87"/>
      <c r="AQ473" s="85"/>
      <c r="AR473" s="111"/>
      <c r="AS473" s="112">
        <v>0</v>
      </c>
      <c r="AT473" s="87"/>
      <c r="AU473" s="85"/>
      <c r="AV473" s="111"/>
      <c r="AW473" s="112">
        <v>0</v>
      </c>
      <c r="AX473" s="87"/>
      <c r="AY473" s="85"/>
      <c r="AZ473" s="267">
        <f t="shared" si="30"/>
        <v>0</v>
      </c>
      <c r="BA473" s="88">
        <f t="shared" si="27"/>
        <v>0</v>
      </c>
      <c r="BC473">
        <f>IF($A473&lt;&gt;"",COUNTIF($BD$3:$BD473,$BD473),0)</f>
        <v>0</v>
      </c>
      <c r="BD473" t="str">
        <f>IF($A473&lt;&gt;"",VLOOKUP(TRUNC(MID($A473,1,2),0),Plano_Contas!$H$3:$J$103,2,TRUE),"")</f>
        <v/>
      </c>
      <c r="BE473" s="201" t="str">
        <f t="shared" si="28"/>
        <v/>
      </c>
      <c r="BF473" t="str">
        <f ca="1">IF($BT473&lt;&gt;"",SUMIF($BD$3:$BD$1004,"="&amp;$BD473,INDIRECT(ADDRESS(3,BF$2,1,1)):INDIRECT(ADDRESS(1004,BF$2,1,1))),"")</f>
        <v/>
      </c>
      <c r="BG473" t="str">
        <f ca="1">IF($BT473&lt;&gt;"",SUMIF($BD$3:$BD$1004,"="&amp;$BD473,INDIRECT(ADDRESS(3,BG$2,1,1)):INDIRECT(ADDRESS(1004,BG$2,1,1))),"")</f>
        <v/>
      </c>
      <c r="BH473" t="str">
        <f ca="1">IF($BT473&lt;&gt;"",SUMIF($BD$3:$BD$1004,"="&amp;$BD473,INDIRECT(ADDRESS(3,BH$2,1,1)):INDIRECT(ADDRESS(1004,BH$2,1,1))),"")</f>
        <v/>
      </c>
      <c r="BI473" t="str">
        <f ca="1">IF($BT473&lt;&gt;"",SUMIF($BD$3:$BD$1004,"="&amp;$BD473,INDIRECT(ADDRESS(3,BI$2,1,1)):INDIRECT(ADDRESS(1004,BI$2,1,1))),"")</f>
        <v/>
      </c>
      <c r="BJ473" t="str">
        <f ca="1">IF($BT473&lt;&gt;"",SUMIF($BD$3:$BD$1004,"="&amp;$BD473,INDIRECT(ADDRESS(3,BJ$2,1,1)):INDIRECT(ADDRESS(1004,BJ$2,1,1))),"")</f>
        <v/>
      </c>
      <c r="BK473" t="str">
        <f ca="1">IF($BT473&lt;&gt;"",SUMIF($BD$3:$BD$1004,"="&amp;$BD473,INDIRECT(ADDRESS(3,BK$2,1,1)):INDIRECT(ADDRESS(1004,BK$2,1,1))),"")</f>
        <v/>
      </c>
      <c r="BL473" t="str">
        <f ca="1">IF($BT473&lt;&gt;"",SUMIF($BD$3:$BD$1004,"="&amp;$BD473,INDIRECT(ADDRESS(3,BL$2,1,1)):INDIRECT(ADDRESS(1004,BL$2,1,1))),"")</f>
        <v/>
      </c>
      <c r="BM473" t="str">
        <f ca="1">IF($BT473&lt;&gt;"",SUMIF($BD$3:$BD$1004,"="&amp;$BD473,INDIRECT(ADDRESS(3,BM$2,1,1)):INDIRECT(ADDRESS(1004,BM$2,1,1))),"")</f>
        <v/>
      </c>
      <c r="BN473" t="str">
        <f ca="1">IF($BT473&lt;&gt;"",SUMIF($BD$3:$BD$1004,"="&amp;$BD473,INDIRECT(ADDRESS(3,BN$2,1,1)):INDIRECT(ADDRESS(1004,BN$2,1,1))),"")</f>
        <v/>
      </c>
      <c r="BO473" t="str">
        <f ca="1">IF($BT473&lt;&gt;"",SUMIF($BD$3:$BD$1004,"="&amp;$BD473,INDIRECT(ADDRESS(3,BO$2,1,1)):INDIRECT(ADDRESS(1004,BO$2,1,1))),"")</f>
        <v/>
      </c>
      <c r="BP473" t="str">
        <f ca="1">IF($BT473&lt;&gt;"",SUMIF($BD$3:$BD$1004,"="&amp;$BD473,INDIRECT(ADDRESS(3,BP$2,1,1)):INDIRECT(ADDRESS(1004,BP$2,1,1))),"")</f>
        <v/>
      </c>
      <c r="BQ473" t="str">
        <f ca="1">IF($BT473&lt;&gt;"",SUMIF($BD$3:$BD$1004,"="&amp;$BD473,INDIRECT(ADDRESS(3,BQ$2,1,1)):INDIRECT(ADDRESS(1004,BQ$2,1,1))),"")</f>
        <v/>
      </c>
      <c r="BR473" t="str">
        <f ca="1">IF($BT473&lt;&gt;"",SUMIF($BD$3:$BD$1004,"="&amp;$BD473,INDIRECT(ADDRESS(3,BR$2,1,1)):INDIRECT(ADDRESS(1004,BR$2,1,1))),"")</f>
        <v/>
      </c>
      <c r="BS473" t="str">
        <f>IF($A473&lt;&gt;"",VLOOKUP(TRUNC(MID($A473,1,2),0),Plano_Contas!$H$3:$J$103,3,TRUE),"")</f>
        <v/>
      </c>
      <c r="BT473" t="str">
        <f t="shared" si="29"/>
        <v/>
      </c>
      <c r="BV473">
        <f>Empresas!C473</f>
        <v>0</v>
      </c>
    </row>
    <row r="474" spans="1:74" ht="13.5" hidden="1" thickBot="1" x14ac:dyDescent="0.25">
      <c r="A474" s="89"/>
      <c r="B474" s="52" t="str">
        <f>IF($A474&lt;&gt;"",VLOOKUP(""&amp;$A474,Plano_Contas!$A$3:$F$1003,6,0),"")</f>
        <v/>
      </c>
      <c r="C474" s="91"/>
      <c r="D474" s="111"/>
      <c r="E474" s="112">
        <v>0</v>
      </c>
      <c r="F474" s="87"/>
      <c r="G474" s="85"/>
      <c r="H474" s="111"/>
      <c r="I474" s="112">
        <v>0</v>
      </c>
      <c r="J474" s="87"/>
      <c r="K474" s="85"/>
      <c r="L474" s="111"/>
      <c r="M474" s="112">
        <v>0</v>
      </c>
      <c r="N474" s="87"/>
      <c r="O474" s="85"/>
      <c r="P474" s="111"/>
      <c r="Q474" s="112">
        <v>0</v>
      </c>
      <c r="R474" s="87"/>
      <c r="S474" s="85"/>
      <c r="T474" s="111"/>
      <c r="U474" s="112">
        <v>0</v>
      </c>
      <c r="V474" s="87"/>
      <c r="W474" s="85"/>
      <c r="X474" s="111"/>
      <c r="Y474" s="112">
        <v>0</v>
      </c>
      <c r="Z474" s="87"/>
      <c r="AA474" s="85"/>
      <c r="AB474" s="111"/>
      <c r="AC474" s="112">
        <v>0</v>
      </c>
      <c r="AD474" s="87"/>
      <c r="AE474" s="85"/>
      <c r="AF474" s="111"/>
      <c r="AG474" s="112">
        <v>0</v>
      </c>
      <c r="AH474" s="87"/>
      <c r="AI474" s="85"/>
      <c r="AJ474" s="111"/>
      <c r="AK474" s="112">
        <v>0</v>
      </c>
      <c r="AL474" s="87"/>
      <c r="AM474" s="85"/>
      <c r="AN474" s="111"/>
      <c r="AO474" s="112">
        <v>0</v>
      </c>
      <c r="AP474" s="87"/>
      <c r="AQ474" s="85"/>
      <c r="AR474" s="111"/>
      <c r="AS474" s="112">
        <v>0</v>
      </c>
      <c r="AT474" s="87"/>
      <c r="AU474" s="85"/>
      <c r="AV474" s="111"/>
      <c r="AW474" s="112">
        <v>0</v>
      </c>
      <c r="AX474" s="87"/>
      <c r="AY474" s="85"/>
      <c r="AZ474" s="267">
        <f t="shared" si="30"/>
        <v>0</v>
      </c>
      <c r="BA474" s="88">
        <f t="shared" si="27"/>
        <v>0</v>
      </c>
      <c r="BC474">
        <f>IF($A474&lt;&gt;"",COUNTIF($BD$3:$BD474,$BD474),0)</f>
        <v>0</v>
      </c>
      <c r="BD474" t="str">
        <f>IF($A474&lt;&gt;"",VLOOKUP(TRUNC(MID($A474,1,2),0),Plano_Contas!$H$3:$J$103,2,TRUE),"")</f>
        <v/>
      </c>
      <c r="BE474" s="201" t="str">
        <f t="shared" si="28"/>
        <v/>
      </c>
      <c r="BF474" t="str">
        <f ca="1">IF($BT474&lt;&gt;"",SUMIF($BD$3:$BD$1004,"="&amp;$BD474,INDIRECT(ADDRESS(3,BF$2,1,1)):INDIRECT(ADDRESS(1004,BF$2,1,1))),"")</f>
        <v/>
      </c>
      <c r="BG474" t="str">
        <f ca="1">IF($BT474&lt;&gt;"",SUMIF($BD$3:$BD$1004,"="&amp;$BD474,INDIRECT(ADDRESS(3,BG$2,1,1)):INDIRECT(ADDRESS(1004,BG$2,1,1))),"")</f>
        <v/>
      </c>
      <c r="BH474" t="str">
        <f ca="1">IF($BT474&lt;&gt;"",SUMIF($BD$3:$BD$1004,"="&amp;$BD474,INDIRECT(ADDRESS(3,BH$2,1,1)):INDIRECT(ADDRESS(1004,BH$2,1,1))),"")</f>
        <v/>
      </c>
      <c r="BI474" t="str">
        <f ca="1">IF($BT474&lt;&gt;"",SUMIF($BD$3:$BD$1004,"="&amp;$BD474,INDIRECT(ADDRESS(3,BI$2,1,1)):INDIRECT(ADDRESS(1004,BI$2,1,1))),"")</f>
        <v/>
      </c>
      <c r="BJ474" t="str">
        <f ca="1">IF($BT474&lt;&gt;"",SUMIF($BD$3:$BD$1004,"="&amp;$BD474,INDIRECT(ADDRESS(3,BJ$2,1,1)):INDIRECT(ADDRESS(1004,BJ$2,1,1))),"")</f>
        <v/>
      </c>
      <c r="BK474" t="str">
        <f ca="1">IF($BT474&lt;&gt;"",SUMIF($BD$3:$BD$1004,"="&amp;$BD474,INDIRECT(ADDRESS(3,BK$2,1,1)):INDIRECT(ADDRESS(1004,BK$2,1,1))),"")</f>
        <v/>
      </c>
      <c r="BL474" t="str">
        <f ca="1">IF($BT474&lt;&gt;"",SUMIF($BD$3:$BD$1004,"="&amp;$BD474,INDIRECT(ADDRESS(3,BL$2,1,1)):INDIRECT(ADDRESS(1004,BL$2,1,1))),"")</f>
        <v/>
      </c>
      <c r="BM474" t="str">
        <f ca="1">IF($BT474&lt;&gt;"",SUMIF($BD$3:$BD$1004,"="&amp;$BD474,INDIRECT(ADDRESS(3,BM$2,1,1)):INDIRECT(ADDRESS(1004,BM$2,1,1))),"")</f>
        <v/>
      </c>
      <c r="BN474" t="str">
        <f ca="1">IF($BT474&lt;&gt;"",SUMIF($BD$3:$BD$1004,"="&amp;$BD474,INDIRECT(ADDRESS(3,BN$2,1,1)):INDIRECT(ADDRESS(1004,BN$2,1,1))),"")</f>
        <v/>
      </c>
      <c r="BO474" t="str">
        <f ca="1">IF($BT474&lt;&gt;"",SUMIF($BD$3:$BD$1004,"="&amp;$BD474,INDIRECT(ADDRESS(3,BO$2,1,1)):INDIRECT(ADDRESS(1004,BO$2,1,1))),"")</f>
        <v/>
      </c>
      <c r="BP474" t="str">
        <f ca="1">IF($BT474&lt;&gt;"",SUMIF($BD$3:$BD$1004,"="&amp;$BD474,INDIRECT(ADDRESS(3,BP$2,1,1)):INDIRECT(ADDRESS(1004,BP$2,1,1))),"")</f>
        <v/>
      </c>
      <c r="BQ474" t="str">
        <f ca="1">IF($BT474&lt;&gt;"",SUMIF($BD$3:$BD$1004,"="&amp;$BD474,INDIRECT(ADDRESS(3,BQ$2,1,1)):INDIRECT(ADDRESS(1004,BQ$2,1,1))),"")</f>
        <v/>
      </c>
      <c r="BR474" t="str">
        <f ca="1">IF($BT474&lt;&gt;"",SUMIF($BD$3:$BD$1004,"="&amp;$BD474,INDIRECT(ADDRESS(3,BR$2,1,1)):INDIRECT(ADDRESS(1004,BR$2,1,1))),"")</f>
        <v/>
      </c>
      <c r="BS474" t="str">
        <f>IF($A474&lt;&gt;"",VLOOKUP(TRUNC(MID($A474,1,2),0),Plano_Contas!$H$3:$J$103,3,TRUE),"")</f>
        <v/>
      </c>
      <c r="BT474" t="str">
        <f t="shared" si="29"/>
        <v/>
      </c>
      <c r="BV474">
        <f>Empresas!C474</f>
        <v>0</v>
      </c>
    </row>
    <row r="475" spans="1:74" ht="13.5" hidden="1" thickBot="1" x14ac:dyDescent="0.25">
      <c r="A475" s="89"/>
      <c r="B475" s="52" t="str">
        <f>IF($A475&lt;&gt;"",VLOOKUP(""&amp;$A475,Plano_Contas!$A$3:$F$1003,6,0),"")</f>
        <v/>
      </c>
      <c r="C475" s="91"/>
      <c r="D475" s="111"/>
      <c r="E475" s="112">
        <v>0</v>
      </c>
      <c r="F475" s="87"/>
      <c r="G475" s="85"/>
      <c r="H475" s="111"/>
      <c r="I475" s="112">
        <v>0</v>
      </c>
      <c r="J475" s="87"/>
      <c r="K475" s="85"/>
      <c r="L475" s="111"/>
      <c r="M475" s="112">
        <v>0</v>
      </c>
      <c r="N475" s="87"/>
      <c r="O475" s="85"/>
      <c r="P475" s="111"/>
      <c r="Q475" s="112">
        <v>0</v>
      </c>
      <c r="R475" s="87"/>
      <c r="S475" s="85"/>
      <c r="T475" s="111"/>
      <c r="U475" s="112">
        <v>0</v>
      </c>
      <c r="V475" s="87"/>
      <c r="W475" s="85"/>
      <c r="X475" s="111"/>
      <c r="Y475" s="112">
        <v>0</v>
      </c>
      <c r="Z475" s="87"/>
      <c r="AA475" s="85"/>
      <c r="AB475" s="111"/>
      <c r="AC475" s="112">
        <v>0</v>
      </c>
      <c r="AD475" s="87"/>
      <c r="AE475" s="85"/>
      <c r="AF475" s="111"/>
      <c r="AG475" s="112">
        <v>0</v>
      </c>
      <c r="AH475" s="87"/>
      <c r="AI475" s="85"/>
      <c r="AJ475" s="111"/>
      <c r="AK475" s="112">
        <v>0</v>
      </c>
      <c r="AL475" s="87"/>
      <c r="AM475" s="85"/>
      <c r="AN475" s="111"/>
      <c r="AO475" s="112">
        <v>0</v>
      </c>
      <c r="AP475" s="87"/>
      <c r="AQ475" s="85"/>
      <c r="AR475" s="111"/>
      <c r="AS475" s="112">
        <v>0</v>
      </c>
      <c r="AT475" s="87"/>
      <c r="AU475" s="85"/>
      <c r="AV475" s="111"/>
      <c r="AW475" s="112">
        <v>0</v>
      </c>
      <c r="AX475" s="87"/>
      <c r="AY475" s="85"/>
      <c r="AZ475" s="267">
        <f t="shared" si="30"/>
        <v>0</v>
      </c>
      <c r="BA475" s="88">
        <f t="shared" si="27"/>
        <v>0</v>
      </c>
      <c r="BC475">
        <f>IF($A475&lt;&gt;"",COUNTIF($BD$3:$BD475,$BD475),0)</f>
        <v>0</v>
      </c>
      <c r="BD475" t="str">
        <f>IF($A475&lt;&gt;"",VLOOKUP(TRUNC(MID($A475,1,2),0),Plano_Contas!$H$3:$J$103,2,TRUE),"")</f>
        <v/>
      </c>
      <c r="BE475" s="201" t="str">
        <f t="shared" si="28"/>
        <v/>
      </c>
      <c r="BF475" t="str">
        <f ca="1">IF($BT475&lt;&gt;"",SUMIF($BD$3:$BD$1004,"="&amp;$BD475,INDIRECT(ADDRESS(3,BF$2,1,1)):INDIRECT(ADDRESS(1004,BF$2,1,1))),"")</f>
        <v/>
      </c>
      <c r="BG475" t="str">
        <f ca="1">IF($BT475&lt;&gt;"",SUMIF($BD$3:$BD$1004,"="&amp;$BD475,INDIRECT(ADDRESS(3,BG$2,1,1)):INDIRECT(ADDRESS(1004,BG$2,1,1))),"")</f>
        <v/>
      </c>
      <c r="BH475" t="str">
        <f ca="1">IF($BT475&lt;&gt;"",SUMIF($BD$3:$BD$1004,"="&amp;$BD475,INDIRECT(ADDRESS(3,BH$2,1,1)):INDIRECT(ADDRESS(1004,BH$2,1,1))),"")</f>
        <v/>
      </c>
      <c r="BI475" t="str">
        <f ca="1">IF($BT475&lt;&gt;"",SUMIF($BD$3:$BD$1004,"="&amp;$BD475,INDIRECT(ADDRESS(3,BI$2,1,1)):INDIRECT(ADDRESS(1004,BI$2,1,1))),"")</f>
        <v/>
      </c>
      <c r="BJ475" t="str">
        <f ca="1">IF($BT475&lt;&gt;"",SUMIF($BD$3:$BD$1004,"="&amp;$BD475,INDIRECT(ADDRESS(3,BJ$2,1,1)):INDIRECT(ADDRESS(1004,BJ$2,1,1))),"")</f>
        <v/>
      </c>
      <c r="BK475" t="str">
        <f ca="1">IF($BT475&lt;&gt;"",SUMIF($BD$3:$BD$1004,"="&amp;$BD475,INDIRECT(ADDRESS(3,BK$2,1,1)):INDIRECT(ADDRESS(1004,BK$2,1,1))),"")</f>
        <v/>
      </c>
      <c r="BL475" t="str">
        <f ca="1">IF($BT475&lt;&gt;"",SUMIF($BD$3:$BD$1004,"="&amp;$BD475,INDIRECT(ADDRESS(3,BL$2,1,1)):INDIRECT(ADDRESS(1004,BL$2,1,1))),"")</f>
        <v/>
      </c>
      <c r="BM475" t="str">
        <f ca="1">IF($BT475&lt;&gt;"",SUMIF($BD$3:$BD$1004,"="&amp;$BD475,INDIRECT(ADDRESS(3,BM$2,1,1)):INDIRECT(ADDRESS(1004,BM$2,1,1))),"")</f>
        <v/>
      </c>
      <c r="BN475" t="str">
        <f ca="1">IF($BT475&lt;&gt;"",SUMIF($BD$3:$BD$1004,"="&amp;$BD475,INDIRECT(ADDRESS(3,BN$2,1,1)):INDIRECT(ADDRESS(1004,BN$2,1,1))),"")</f>
        <v/>
      </c>
      <c r="BO475" t="str">
        <f ca="1">IF($BT475&lt;&gt;"",SUMIF($BD$3:$BD$1004,"="&amp;$BD475,INDIRECT(ADDRESS(3,BO$2,1,1)):INDIRECT(ADDRESS(1004,BO$2,1,1))),"")</f>
        <v/>
      </c>
      <c r="BP475" t="str">
        <f ca="1">IF($BT475&lt;&gt;"",SUMIF($BD$3:$BD$1004,"="&amp;$BD475,INDIRECT(ADDRESS(3,BP$2,1,1)):INDIRECT(ADDRESS(1004,BP$2,1,1))),"")</f>
        <v/>
      </c>
      <c r="BQ475" t="str">
        <f ca="1">IF($BT475&lt;&gt;"",SUMIF($BD$3:$BD$1004,"="&amp;$BD475,INDIRECT(ADDRESS(3,BQ$2,1,1)):INDIRECT(ADDRESS(1004,BQ$2,1,1))),"")</f>
        <v/>
      </c>
      <c r="BR475" t="str">
        <f ca="1">IF($BT475&lt;&gt;"",SUMIF($BD$3:$BD$1004,"="&amp;$BD475,INDIRECT(ADDRESS(3,BR$2,1,1)):INDIRECT(ADDRESS(1004,BR$2,1,1))),"")</f>
        <v/>
      </c>
      <c r="BS475" t="str">
        <f>IF($A475&lt;&gt;"",VLOOKUP(TRUNC(MID($A475,1,2),0),Plano_Contas!$H$3:$J$103,3,TRUE),"")</f>
        <v/>
      </c>
      <c r="BT475" t="str">
        <f t="shared" si="29"/>
        <v/>
      </c>
      <c r="BV475">
        <f>Empresas!C475</f>
        <v>0</v>
      </c>
    </row>
    <row r="476" spans="1:74" ht="13.5" hidden="1" thickBot="1" x14ac:dyDescent="0.25">
      <c r="A476" s="89"/>
      <c r="B476" s="52" t="str">
        <f>IF($A476&lt;&gt;"",VLOOKUP(""&amp;$A476,Plano_Contas!$A$3:$F$1003,6,0),"")</f>
        <v/>
      </c>
      <c r="C476" s="91"/>
      <c r="D476" s="111"/>
      <c r="E476" s="112">
        <v>0</v>
      </c>
      <c r="F476" s="87"/>
      <c r="G476" s="85"/>
      <c r="H476" s="111"/>
      <c r="I476" s="112">
        <v>0</v>
      </c>
      <c r="J476" s="87"/>
      <c r="K476" s="85"/>
      <c r="L476" s="111"/>
      <c r="M476" s="112">
        <v>0</v>
      </c>
      <c r="N476" s="87"/>
      <c r="O476" s="85"/>
      <c r="P476" s="111"/>
      <c r="Q476" s="112">
        <v>0</v>
      </c>
      <c r="R476" s="87"/>
      <c r="S476" s="85"/>
      <c r="T476" s="111"/>
      <c r="U476" s="112">
        <v>0</v>
      </c>
      <c r="V476" s="87"/>
      <c r="W476" s="85"/>
      <c r="X476" s="111"/>
      <c r="Y476" s="112">
        <v>0</v>
      </c>
      <c r="Z476" s="87"/>
      <c r="AA476" s="85"/>
      <c r="AB476" s="111"/>
      <c r="AC476" s="112">
        <v>0</v>
      </c>
      <c r="AD476" s="87"/>
      <c r="AE476" s="85"/>
      <c r="AF476" s="111"/>
      <c r="AG476" s="112">
        <v>0</v>
      </c>
      <c r="AH476" s="87"/>
      <c r="AI476" s="85"/>
      <c r="AJ476" s="111"/>
      <c r="AK476" s="112">
        <v>0</v>
      </c>
      <c r="AL476" s="87"/>
      <c r="AM476" s="85"/>
      <c r="AN476" s="111"/>
      <c r="AO476" s="112">
        <v>0</v>
      </c>
      <c r="AP476" s="87"/>
      <c r="AQ476" s="85"/>
      <c r="AR476" s="111"/>
      <c r="AS476" s="112">
        <v>0</v>
      </c>
      <c r="AT476" s="87"/>
      <c r="AU476" s="85"/>
      <c r="AV476" s="111"/>
      <c r="AW476" s="112">
        <v>0</v>
      </c>
      <c r="AX476" s="87"/>
      <c r="AY476" s="85"/>
      <c r="AZ476" s="267">
        <f t="shared" si="30"/>
        <v>0</v>
      </c>
      <c r="BA476" s="88">
        <f t="shared" si="27"/>
        <v>0</v>
      </c>
      <c r="BC476">
        <f>IF($A476&lt;&gt;"",COUNTIF($BD$3:$BD476,$BD476),0)</f>
        <v>0</v>
      </c>
      <c r="BD476" t="str">
        <f>IF($A476&lt;&gt;"",VLOOKUP(TRUNC(MID($A476,1,2),0),Plano_Contas!$H$3:$J$103,2,TRUE),"")</f>
        <v/>
      </c>
      <c r="BE476" s="201" t="str">
        <f t="shared" si="28"/>
        <v/>
      </c>
      <c r="BF476" t="str">
        <f ca="1">IF($BT476&lt;&gt;"",SUMIF($BD$3:$BD$1004,"="&amp;$BD476,INDIRECT(ADDRESS(3,BF$2,1,1)):INDIRECT(ADDRESS(1004,BF$2,1,1))),"")</f>
        <v/>
      </c>
      <c r="BG476" t="str">
        <f ca="1">IF($BT476&lt;&gt;"",SUMIF($BD$3:$BD$1004,"="&amp;$BD476,INDIRECT(ADDRESS(3,BG$2,1,1)):INDIRECT(ADDRESS(1004,BG$2,1,1))),"")</f>
        <v/>
      </c>
      <c r="BH476" t="str">
        <f ca="1">IF($BT476&lt;&gt;"",SUMIF($BD$3:$BD$1004,"="&amp;$BD476,INDIRECT(ADDRESS(3,BH$2,1,1)):INDIRECT(ADDRESS(1004,BH$2,1,1))),"")</f>
        <v/>
      </c>
      <c r="BI476" t="str">
        <f ca="1">IF($BT476&lt;&gt;"",SUMIF($BD$3:$BD$1004,"="&amp;$BD476,INDIRECT(ADDRESS(3,BI$2,1,1)):INDIRECT(ADDRESS(1004,BI$2,1,1))),"")</f>
        <v/>
      </c>
      <c r="BJ476" t="str">
        <f ca="1">IF($BT476&lt;&gt;"",SUMIF($BD$3:$BD$1004,"="&amp;$BD476,INDIRECT(ADDRESS(3,BJ$2,1,1)):INDIRECT(ADDRESS(1004,BJ$2,1,1))),"")</f>
        <v/>
      </c>
      <c r="BK476" t="str">
        <f ca="1">IF($BT476&lt;&gt;"",SUMIF($BD$3:$BD$1004,"="&amp;$BD476,INDIRECT(ADDRESS(3,BK$2,1,1)):INDIRECT(ADDRESS(1004,BK$2,1,1))),"")</f>
        <v/>
      </c>
      <c r="BL476" t="str">
        <f ca="1">IF($BT476&lt;&gt;"",SUMIF($BD$3:$BD$1004,"="&amp;$BD476,INDIRECT(ADDRESS(3,BL$2,1,1)):INDIRECT(ADDRESS(1004,BL$2,1,1))),"")</f>
        <v/>
      </c>
      <c r="BM476" t="str">
        <f ca="1">IF($BT476&lt;&gt;"",SUMIF($BD$3:$BD$1004,"="&amp;$BD476,INDIRECT(ADDRESS(3,BM$2,1,1)):INDIRECT(ADDRESS(1004,BM$2,1,1))),"")</f>
        <v/>
      </c>
      <c r="BN476" t="str">
        <f ca="1">IF($BT476&lt;&gt;"",SUMIF($BD$3:$BD$1004,"="&amp;$BD476,INDIRECT(ADDRESS(3,BN$2,1,1)):INDIRECT(ADDRESS(1004,BN$2,1,1))),"")</f>
        <v/>
      </c>
      <c r="BO476" t="str">
        <f ca="1">IF($BT476&lt;&gt;"",SUMIF($BD$3:$BD$1004,"="&amp;$BD476,INDIRECT(ADDRESS(3,BO$2,1,1)):INDIRECT(ADDRESS(1004,BO$2,1,1))),"")</f>
        <v/>
      </c>
      <c r="BP476" t="str">
        <f ca="1">IF($BT476&lt;&gt;"",SUMIF($BD$3:$BD$1004,"="&amp;$BD476,INDIRECT(ADDRESS(3,BP$2,1,1)):INDIRECT(ADDRESS(1004,BP$2,1,1))),"")</f>
        <v/>
      </c>
      <c r="BQ476" t="str">
        <f ca="1">IF($BT476&lt;&gt;"",SUMIF($BD$3:$BD$1004,"="&amp;$BD476,INDIRECT(ADDRESS(3,BQ$2,1,1)):INDIRECT(ADDRESS(1004,BQ$2,1,1))),"")</f>
        <v/>
      </c>
      <c r="BR476" t="str">
        <f ca="1">IF($BT476&lt;&gt;"",SUMIF($BD$3:$BD$1004,"="&amp;$BD476,INDIRECT(ADDRESS(3,BR$2,1,1)):INDIRECT(ADDRESS(1004,BR$2,1,1))),"")</f>
        <v/>
      </c>
      <c r="BS476" t="str">
        <f>IF($A476&lt;&gt;"",VLOOKUP(TRUNC(MID($A476,1,2),0),Plano_Contas!$H$3:$J$103,3,TRUE),"")</f>
        <v/>
      </c>
      <c r="BT476" t="str">
        <f t="shared" si="29"/>
        <v/>
      </c>
      <c r="BV476">
        <f>Empresas!C476</f>
        <v>0</v>
      </c>
    </row>
    <row r="477" spans="1:74" ht="13.5" hidden="1" thickBot="1" x14ac:dyDescent="0.25">
      <c r="A477" s="89"/>
      <c r="B477" s="52" t="str">
        <f>IF($A477&lt;&gt;"",VLOOKUP(""&amp;$A477,Plano_Contas!$A$3:$F$1003,6,0),"")</f>
        <v/>
      </c>
      <c r="C477" s="91"/>
      <c r="D477" s="111"/>
      <c r="E477" s="112">
        <v>0</v>
      </c>
      <c r="F477" s="87"/>
      <c r="G477" s="85"/>
      <c r="H477" s="111"/>
      <c r="I477" s="112">
        <v>0</v>
      </c>
      <c r="J477" s="87"/>
      <c r="K477" s="85"/>
      <c r="L477" s="111"/>
      <c r="M477" s="112">
        <v>0</v>
      </c>
      <c r="N477" s="87"/>
      <c r="O477" s="85"/>
      <c r="P477" s="111"/>
      <c r="Q477" s="112">
        <v>0</v>
      </c>
      <c r="R477" s="87"/>
      <c r="S477" s="85"/>
      <c r="T477" s="111"/>
      <c r="U477" s="112">
        <v>0</v>
      </c>
      <c r="V477" s="87"/>
      <c r="W477" s="85"/>
      <c r="X477" s="111"/>
      <c r="Y477" s="112">
        <v>0</v>
      </c>
      <c r="Z477" s="87"/>
      <c r="AA477" s="85"/>
      <c r="AB477" s="111"/>
      <c r="AC477" s="112">
        <v>0</v>
      </c>
      <c r="AD477" s="87"/>
      <c r="AE477" s="85"/>
      <c r="AF477" s="111"/>
      <c r="AG477" s="112">
        <v>0</v>
      </c>
      <c r="AH477" s="87"/>
      <c r="AI477" s="85"/>
      <c r="AJ477" s="111"/>
      <c r="AK477" s="112">
        <v>0</v>
      </c>
      <c r="AL477" s="87"/>
      <c r="AM477" s="85"/>
      <c r="AN477" s="111"/>
      <c r="AO477" s="112">
        <v>0</v>
      </c>
      <c r="AP477" s="87"/>
      <c r="AQ477" s="85"/>
      <c r="AR477" s="111"/>
      <c r="AS477" s="112">
        <v>0</v>
      </c>
      <c r="AT477" s="87"/>
      <c r="AU477" s="85"/>
      <c r="AV477" s="111"/>
      <c r="AW477" s="112">
        <v>0</v>
      </c>
      <c r="AX477" s="87"/>
      <c r="AY477" s="85"/>
      <c r="AZ477" s="267">
        <f t="shared" si="30"/>
        <v>0</v>
      </c>
      <c r="BA477" s="88">
        <f t="shared" si="27"/>
        <v>0</v>
      </c>
      <c r="BC477">
        <f>IF($A477&lt;&gt;"",COUNTIF($BD$3:$BD477,$BD477),0)</f>
        <v>0</v>
      </c>
      <c r="BD477" t="str">
        <f>IF($A477&lt;&gt;"",VLOOKUP(TRUNC(MID($A477,1,2),0),Plano_Contas!$H$3:$J$103,2,TRUE),"")</f>
        <v/>
      </c>
      <c r="BE477" s="201" t="str">
        <f t="shared" si="28"/>
        <v/>
      </c>
      <c r="BF477" t="str">
        <f ca="1">IF($BT477&lt;&gt;"",SUMIF($BD$3:$BD$1004,"="&amp;$BD477,INDIRECT(ADDRESS(3,BF$2,1,1)):INDIRECT(ADDRESS(1004,BF$2,1,1))),"")</f>
        <v/>
      </c>
      <c r="BG477" t="str">
        <f ca="1">IF($BT477&lt;&gt;"",SUMIF($BD$3:$BD$1004,"="&amp;$BD477,INDIRECT(ADDRESS(3,BG$2,1,1)):INDIRECT(ADDRESS(1004,BG$2,1,1))),"")</f>
        <v/>
      </c>
      <c r="BH477" t="str">
        <f ca="1">IF($BT477&lt;&gt;"",SUMIF($BD$3:$BD$1004,"="&amp;$BD477,INDIRECT(ADDRESS(3,BH$2,1,1)):INDIRECT(ADDRESS(1004,BH$2,1,1))),"")</f>
        <v/>
      </c>
      <c r="BI477" t="str">
        <f ca="1">IF($BT477&lt;&gt;"",SUMIF($BD$3:$BD$1004,"="&amp;$BD477,INDIRECT(ADDRESS(3,BI$2,1,1)):INDIRECT(ADDRESS(1004,BI$2,1,1))),"")</f>
        <v/>
      </c>
      <c r="BJ477" t="str">
        <f ca="1">IF($BT477&lt;&gt;"",SUMIF($BD$3:$BD$1004,"="&amp;$BD477,INDIRECT(ADDRESS(3,BJ$2,1,1)):INDIRECT(ADDRESS(1004,BJ$2,1,1))),"")</f>
        <v/>
      </c>
      <c r="BK477" t="str">
        <f ca="1">IF($BT477&lt;&gt;"",SUMIF($BD$3:$BD$1004,"="&amp;$BD477,INDIRECT(ADDRESS(3,BK$2,1,1)):INDIRECT(ADDRESS(1004,BK$2,1,1))),"")</f>
        <v/>
      </c>
      <c r="BL477" t="str">
        <f ca="1">IF($BT477&lt;&gt;"",SUMIF($BD$3:$BD$1004,"="&amp;$BD477,INDIRECT(ADDRESS(3,BL$2,1,1)):INDIRECT(ADDRESS(1004,BL$2,1,1))),"")</f>
        <v/>
      </c>
      <c r="BM477" t="str">
        <f ca="1">IF($BT477&lt;&gt;"",SUMIF($BD$3:$BD$1004,"="&amp;$BD477,INDIRECT(ADDRESS(3,BM$2,1,1)):INDIRECT(ADDRESS(1004,BM$2,1,1))),"")</f>
        <v/>
      </c>
      <c r="BN477" t="str">
        <f ca="1">IF($BT477&lt;&gt;"",SUMIF($BD$3:$BD$1004,"="&amp;$BD477,INDIRECT(ADDRESS(3,BN$2,1,1)):INDIRECT(ADDRESS(1004,BN$2,1,1))),"")</f>
        <v/>
      </c>
      <c r="BO477" t="str">
        <f ca="1">IF($BT477&lt;&gt;"",SUMIF($BD$3:$BD$1004,"="&amp;$BD477,INDIRECT(ADDRESS(3,BO$2,1,1)):INDIRECT(ADDRESS(1004,BO$2,1,1))),"")</f>
        <v/>
      </c>
      <c r="BP477" t="str">
        <f ca="1">IF($BT477&lt;&gt;"",SUMIF($BD$3:$BD$1004,"="&amp;$BD477,INDIRECT(ADDRESS(3,BP$2,1,1)):INDIRECT(ADDRESS(1004,BP$2,1,1))),"")</f>
        <v/>
      </c>
      <c r="BQ477" t="str">
        <f ca="1">IF($BT477&lt;&gt;"",SUMIF($BD$3:$BD$1004,"="&amp;$BD477,INDIRECT(ADDRESS(3,BQ$2,1,1)):INDIRECT(ADDRESS(1004,BQ$2,1,1))),"")</f>
        <v/>
      </c>
      <c r="BR477" t="str">
        <f ca="1">IF($BT477&lt;&gt;"",SUMIF($BD$3:$BD$1004,"="&amp;$BD477,INDIRECT(ADDRESS(3,BR$2,1,1)):INDIRECT(ADDRESS(1004,BR$2,1,1))),"")</f>
        <v/>
      </c>
      <c r="BS477" t="str">
        <f>IF($A477&lt;&gt;"",VLOOKUP(TRUNC(MID($A477,1,2),0),Plano_Contas!$H$3:$J$103,3,TRUE),"")</f>
        <v/>
      </c>
      <c r="BT477" t="str">
        <f t="shared" si="29"/>
        <v/>
      </c>
      <c r="BV477">
        <f>Empresas!C477</f>
        <v>0</v>
      </c>
    </row>
    <row r="478" spans="1:74" ht="13.5" hidden="1" thickBot="1" x14ac:dyDescent="0.25">
      <c r="A478" s="89"/>
      <c r="B478" s="52" t="str">
        <f>IF($A478&lt;&gt;"",VLOOKUP(""&amp;$A478,Plano_Contas!$A$3:$F$1003,6,0),"")</f>
        <v/>
      </c>
      <c r="C478" s="91"/>
      <c r="D478" s="111"/>
      <c r="E478" s="112">
        <v>0</v>
      </c>
      <c r="F478" s="87"/>
      <c r="G478" s="85"/>
      <c r="H478" s="111"/>
      <c r="I478" s="112">
        <v>0</v>
      </c>
      <c r="J478" s="87"/>
      <c r="K478" s="85"/>
      <c r="L478" s="111"/>
      <c r="M478" s="112">
        <v>0</v>
      </c>
      <c r="N478" s="87"/>
      <c r="O478" s="85"/>
      <c r="P478" s="111"/>
      <c r="Q478" s="112">
        <v>0</v>
      </c>
      <c r="R478" s="87"/>
      <c r="S478" s="85"/>
      <c r="T478" s="111"/>
      <c r="U478" s="112">
        <v>0</v>
      </c>
      <c r="V478" s="87"/>
      <c r="W478" s="85"/>
      <c r="X478" s="111"/>
      <c r="Y478" s="112">
        <v>0</v>
      </c>
      <c r="Z478" s="87"/>
      <c r="AA478" s="85"/>
      <c r="AB478" s="111"/>
      <c r="AC478" s="112">
        <v>0</v>
      </c>
      <c r="AD478" s="87"/>
      <c r="AE478" s="85"/>
      <c r="AF478" s="111"/>
      <c r="AG478" s="112">
        <v>0</v>
      </c>
      <c r="AH478" s="87"/>
      <c r="AI478" s="85"/>
      <c r="AJ478" s="111"/>
      <c r="AK478" s="112">
        <v>0</v>
      </c>
      <c r="AL478" s="87"/>
      <c r="AM478" s="85"/>
      <c r="AN478" s="111"/>
      <c r="AO478" s="112">
        <v>0</v>
      </c>
      <c r="AP478" s="87"/>
      <c r="AQ478" s="85"/>
      <c r="AR478" s="111"/>
      <c r="AS478" s="112">
        <v>0</v>
      </c>
      <c r="AT478" s="87"/>
      <c r="AU478" s="85"/>
      <c r="AV478" s="111"/>
      <c r="AW478" s="112">
        <v>0</v>
      </c>
      <c r="AX478" s="87"/>
      <c r="AY478" s="85"/>
      <c r="AZ478" s="267">
        <f t="shared" si="30"/>
        <v>0</v>
      </c>
      <c r="BA478" s="88">
        <f t="shared" si="27"/>
        <v>0</v>
      </c>
      <c r="BC478">
        <f>IF($A478&lt;&gt;"",COUNTIF($BD$3:$BD478,$BD478),0)</f>
        <v>0</v>
      </c>
      <c r="BD478" t="str">
        <f>IF($A478&lt;&gt;"",VLOOKUP(TRUNC(MID($A478,1,2),0),Plano_Contas!$H$3:$J$103,2,TRUE),"")</f>
        <v/>
      </c>
      <c r="BE478" s="201" t="str">
        <f t="shared" si="28"/>
        <v/>
      </c>
      <c r="BF478" t="str">
        <f ca="1">IF($BT478&lt;&gt;"",SUMIF($BD$3:$BD$1004,"="&amp;$BD478,INDIRECT(ADDRESS(3,BF$2,1,1)):INDIRECT(ADDRESS(1004,BF$2,1,1))),"")</f>
        <v/>
      </c>
      <c r="BG478" t="str">
        <f ca="1">IF($BT478&lt;&gt;"",SUMIF($BD$3:$BD$1004,"="&amp;$BD478,INDIRECT(ADDRESS(3,BG$2,1,1)):INDIRECT(ADDRESS(1004,BG$2,1,1))),"")</f>
        <v/>
      </c>
      <c r="BH478" t="str">
        <f ca="1">IF($BT478&lt;&gt;"",SUMIF($BD$3:$BD$1004,"="&amp;$BD478,INDIRECT(ADDRESS(3,BH$2,1,1)):INDIRECT(ADDRESS(1004,BH$2,1,1))),"")</f>
        <v/>
      </c>
      <c r="BI478" t="str">
        <f ca="1">IF($BT478&lt;&gt;"",SUMIF($BD$3:$BD$1004,"="&amp;$BD478,INDIRECT(ADDRESS(3,BI$2,1,1)):INDIRECT(ADDRESS(1004,BI$2,1,1))),"")</f>
        <v/>
      </c>
      <c r="BJ478" t="str">
        <f ca="1">IF($BT478&lt;&gt;"",SUMIF($BD$3:$BD$1004,"="&amp;$BD478,INDIRECT(ADDRESS(3,BJ$2,1,1)):INDIRECT(ADDRESS(1004,BJ$2,1,1))),"")</f>
        <v/>
      </c>
      <c r="BK478" t="str">
        <f ca="1">IF($BT478&lt;&gt;"",SUMIF($BD$3:$BD$1004,"="&amp;$BD478,INDIRECT(ADDRESS(3,BK$2,1,1)):INDIRECT(ADDRESS(1004,BK$2,1,1))),"")</f>
        <v/>
      </c>
      <c r="BL478" t="str">
        <f ca="1">IF($BT478&lt;&gt;"",SUMIF($BD$3:$BD$1004,"="&amp;$BD478,INDIRECT(ADDRESS(3,BL$2,1,1)):INDIRECT(ADDRESS(1004,BL$2,1,1))),"")</f>
        <v/>
      </c>
      <c r="BM478" t="str">
        <f ca="1">IF($BT478&lt;&gt;"",SUMIF($BD$3:$BD$1004,"="&amp;$BD478,INDIRECT(ADDRESS(3,BM$2,1,1)):INDIRECT(ADDRESS(1004,BM$2,1,1))),"")</f>
        <v/>
      </c>
      <c r="BN478" t="str">
        <f ca="1">IF($BT478&lt;&gt;"",SUMIF($BD$3:$BD$1004,"="&amp;$BD478,INDIRECT(ADDRESS(3,BN$2,1,1)):INDIRECT(ADDRESS(1004,BN$2,1,1))),"")</f>
        <v/>
      </c>
      <c r="BO478" t="str">
        <f ca="1">IF($BT478&lt;&gt;"",SUMIF($BD$3:$BD$1004,"="&amp;$BD478,INDIRECT(ADDRESS(3,BO$2,1,1)):INDIRECT(ADDRESS(1004,BO$2,1,1))),"")</f>
        <v/>
      </c>
      <c r="BP478" t="str">
        <f ca="1">IF($BT478&lt;&gt;"",SUMIF($BD$3:$BD$1004,"="&amp;$BD478,INDIRECT(ADDRESS(3,BP$2,1,1)):INDIRECT(ADDRESS(1004,BP$2,1,1))),"")</f>
        <v/>
      </c>
      <c r="BQ478" t="str">
        <f ca="1">IF($BT478&lt;&gt;"",SUMIF($BD$3:$BD$1004,"="&amp;$BD478,INDIRECT(ADDRESS(3,BQ$2,1,1)):INDIRECT(ADDRESS(1004,BQ$2,1,1))),"")</f>
        <v/>
      </c>
      <c r="BR478" t="str">
        <f ca="1">IF($BT478&lt;&gt;"",SUMIF($BD$3:$BD$1004,"="&amp;$BD478,INDIRECT(ADDRESS(3,BR$2,1,1)):INDIRECT(ADDRESS(1004,BR$2,1,1))),"")</f>
        <v/>
      </c>
      <c r="BS478" t="str">
        <f>IF($A478&lt;&gt;"",VLOOKUP(TRUNC(MID($A478,1,2),0),Plano_Contas!$H$3:$J$103,3,TRUE),"")</f>
        <v/>
      </c>
      <c r="BT478" t="str">
        <f t="shared" si="29"/>
        <v/>
      </c>
      <c r="BV478">
        <f>Empresas!C478</f>
        <v>0</v>
      </c>
    </row>
    <row r="479" spans="1:74" ht="13.5" hidden="1" thickBot="1" x14ac:dyDescent="0.25">
      <c r="A479" s="89"/>
      <c r="B479" s="52" t="str">
        <f>IF($A479&lt;&gt;"",VLOOKUP(""&amp;$A479,Plano_Contas!$A$3:$F$1003,6,0),"")</f>
        <v/>
      </c>
      <c r="C479" s="91"/>
      <c r="D479" s="111"/>
      <c r="E479" s="112">
        <v>0</v>
      </c>
      <c r="F479" s="87"/>
      <c r="G479" s="85"/>
      <c r="H479" s="111"/>
      <c r="I479" s="112">
        <v>0</v>
      </c>
      <c r="J479" s="87"/>
      <c r="K479" s="85"/>
      <c r="L479" s="111"/>
      <c r="M479" s="112">
        <v>0</v>
      </c>
      <c r="N479" s="87"/>
      <c r="O479" s="85"/>
      <c r="P479" s="111"/>
      <c r="Q479" s="112">
        <v>0</v>
      </c>
      <c r="R479" s="87"/>
      <c r="S479" s="85"/>
      <c r="T479" s="111"/>
      <c r="U479" s="112">
        <v>0</v>
      </c>
      <c r="V479" s="87"/>
      <c r="W479" s="85"/>
      <c r="X479" s="111"/>
      <c r="Y479" s="112">
        <v>0</v>
      </c>
      <c r="Z479" s="87"/>
      <c r="AA479" s="85"/>
      <c r="AB479" s="111"/>
      <c r="AC479" s="112">
        <v>0</v>
      </c>
      <c r="AD479" s="87"/>
      <c r="AE479" s="85"/>
      <c r="AF479" s="111"/>
      <c r="AG479" s="112">
        <v>0</v>
      </c>
      <c r="AH479" s="87"/>
      <c r="AI479" s="85"/>
      <c r="AJ479" s="111"/>
      <c r="AK479" s="112">
        <v>0</v>
      </c>
      <c r="AL479" s="87"/>
      <c r="AM479" s="85"/>
      <c r="AN479" s="111"/>
      <c r="AO479" s="112">
        <v>0</v>
      </c>
      <c r="AP479" s="87"/>
      <c r="AQ479" s="85"/>
      <c r="AR479" s="111"/>
      <c r="AS479" s="112">
        <v>0</v>
      </c>
      <c r="AT479" s="87"/>
      <c r="AU479" s="85"/>
      <c r="AV479" s="111"/>
      <c r="AW479" s="112">
        <v>0</v>
      </c>
      <c r="AX479" s="87"/>
      <c r="AY479" s="85"/>
      <c r="AZ479" s="267">
        <f t="shared" si="30"/>
        <v>0</v>
      </c>
      <c r="BA479" s="88">
        <f t="shared" si="27"/>
        <v>0</v>
      </c>
      <c r="BC479">
        <f>IF($A479&lt;&gt;"",COUNTIF($BD$3:$BD479,$BD479),0)</f>
        <v>0</v>
      </c>
      <c r="BD479" t="str">
        <f>IF($A479&lt;&gt;"",VLOOKUP(TRUNC(MID($A479,1,2),0),Plano_Contas!$H$3:$J$103,2,TRUE),"")</f>
        <v/>
      </c>
      <c r="BE479" s="201" t="str">
        <f t="shared" si="28"/>
        <v/>
      </c>
      <c r="BF479" t="str">
        <f ca="1">IF($BT479&lt;&gt;"",SUMIF($BD$3:$BD$1004,"="&amp;$BD479,INDIRECT(ADDRESS(3,BF$2,1,1)):INDIRECT(ADDRESS(1004,BF$2,1,1))),"")</f>
        <v/>
      </c>
      <c r="BG479" t="str">
        <f ca="1">IF($BT479&lt;&gt;"",SUMIF($BD$3:$BD$1004,"="&amp;$BD479,INDIRECT(ADDRESS(3,BG$2,1,1)):INDIRECT(ADDRESS(1004,BG$2,1,1))),"")</f>
        <v/>
      </c>
      <c r="BH479" t="str">
        <f ca="1">IF($BT479&lt;&gt;"",SUMIF($BD$3:$BD$1004,"="&amp;$BD479,INDIRECT(ADDRESS(3,BH$2,1,1)):INDIRECT(ADDRESS(1004,BH$2,1,1))),"")</f>
        <v/>
      </c>
      <c r="BI479" t="str">
        <f ca="1">IF($BT479&lt;&gt;"",SUMIF($BD$3:$BD$1004,"="&amp;$BD479,INDIRECT(ADDRESS(3,BI$2,1,1)):INDIRECT(ADDRESS(1004,BI$2,1,1))),"")</f>
        <v/>
      </c>
      <c r="BJ479" t="str">
        <f ca="1">IF($BT479&lt;&gt;"",SUMIF($BD$3:$BD$1004,"="&amp;$BD479,INDIRECT(ADDRESS(3,BJ$2,1,1)):INDIRECT(ADDRESS(1004,BJ$2,1,1))),"")</f>
        <v/>
      </c>
      <c r="BK479" t="str">
        <f ca="1">IF($BT479&lt;&gt;"",SUMIF($BD$3:$BD$1004,"="&amp;$BD479,INDIRECT(ADDRESS(3,BK$2,1,1)):INDIRECT(ADDRESS(1004,BK$2,1,1))),"")</f>
        <v/>
      </c>
      <c r="BL479" t="str">
        <f ca="1">IF($BT479&lt;&gt;"",SUMIF($BD$3:$BD$1004,"="&amp;$BD479,INDIRECT(ADDRESS(3,BL$2,1,1)):INDIRECT(ADDRESS(1004,BL$2,1,1))),"")</f>
        <v/>
      </c>
      <c r="BM479" t="str">
        <f ca="1">IF($BT479&lt;&gt;"",SUMIF($BD$3:$BD$1004,"="&amp;$BD479,INDIRECT(ADDRESS(3,BM$2,1,1)):INDIRECT(ADDRESS(1004,BM$2,1,1))),"")</f>
        <v/>
      </c>
      <c r="BN479" t="str">
        <f ca="1">IF($BT479&lt;&gt;"",SUMIF($BD$3:$BD$1004,"="&amp;$BD479,INDIRECT(ADDRESS(3,BN$2,1,1)):INDIRECT(ADDRESS(1004,BN$2,1,1))),"")</f>
        <v/>
      </c>
      <c r="BO479" t="str">
        <f ca="1">IF($BT479&lt;&gt;"",SUMIF($BD$3:$BD$1004,"="&amp;$BD479,INDIRECT(ADDRESS(3,BO$2,1,1)):INDIRECT(ADDRESS(1004,BO$2,1,1))),"")</f>
        <v/>
      </c>
      <c r="BP479" t="str">
        <f ca="1">IF($BT479&lt;&gt;"",SUMIF($BD$3:$BD$1004,"="&amp;$BD479,INDIRECT(ADDRESS(3,BP$2,1,1)):INDIRECT(ADDRESS(1004,BP$2,1,1))),"")</f>
        <v/>
      </c>
      <c r="BQ479" t="str">
        <f ca="1">IF($BT479&lt;&gt;"",SUMIF($BD$3:$BD$1004,"="&amp;$BD479,INDIRECT(ADDRESS(3,BQ$2,1,1)):INDIRECT(ADDRESS(1004,BQ$2,1,1))),"")</f>
        <v/>
      </c>
      <c r="BR479" t="str">
        <f ca="1">IF($BT479&lt;&gt;"",SUMIF($BD$3:$BD$1004,"="&amp;$BD479,INDIRECT(ADDRESS(3,BR$2,1,1)):INDIRECT(ADDRESS(1004,BR$2,1,1))),"")</f>
        <v/>
      </c>
      <c r="BS479" t="str">
        <f>IF($A479&lt;&gt;"",VLOOKUP(TRUNC(MID($A479,1,2),0),Plano_Contas!$H$3:$J$103,3,TRUE),"")</f>
        <v/>
      </c>
      <c r="BT479" t="str">
        <f t="shared" si="29"/>
        <v/>
      </c>
      <c r="BV479">
        <f>Empresas!C479</f>
        <v>0</v>
      </c>
    </row>
    <row r="480" spans="1:74" ht="13.5" hidden="1" thickBot="1" x14ac:dyDescent="0.25">
      <c r="A480" s="89"/>
      <c r="B480" s="52" t="str">
        <f>IF($A480&lt;&gt;"",VLOOKUP(""&amp;$A480,Plano_Contas!$A$3:$F$1003,6,0),"")</f>
        <v/>
      </c>
      <c r="C480" s="91"/>
      <c r="D480" s="111"/>
      <c r="E480" s="112">
        <v>0</v>
      </c>
      <c r="F480" s="87"/>
      <c r="G480" s="85"/>
      <c r="H480" s="111"/>
      <c r="I480" s="112">
        <v>0</v>
      </c>
      <c r="J480" s="87"/>
      <c r="K480" s="85"/>
      <c r="L480" s="111"/>
      <c r="M480" s="112">
        <v>0</v>
      </c>
      <c r="N480" s="87"/>
      <c r="O480" s="85"/>
      <c r="P480" s="111"/>
      <c r="Q480" s="112">
        <v>0</v>
      </c>
      <c r="R480" s="87"/>
      <c r="S480" s="85"/>
      <c r="T480" s="111"/>
      <c r="U480" s="112">
        <v>0</v>
      </c>
      <c r="V480" s="87"/>
      <c r="W480" s="85"/>
      <c r="X480" s="111"/>
      <c r="Y480" s="112">
        <v>0</v>
      </c>
      <c r="Z480" s="87"/>
      <c r="AA480" s="85"/>
      <c r="AB480" s="111"/>
      <c r="AC480" s="112">
        <v>0</v>
      </c>
      <c r="AD480" s="87"/>
      <c r="AE480" s="85"/>
      <c r="AF480" s="111"/>
      <c r="AG480" s="112">
        <v>0</v>
      </c>
      <c r="AH480" s="87"/>
      <c r="AI480" s="85"/>
      <c r="AJ480" s="111"/>
      <c r="AK480" s="112">
        <v>0</v>
      </c>
      <c r="AL480" s="87"/>
      <c r="AM480" s="85"/>
      <c r="AN480" s="111"/>
      <c r="AO480" s="112">
        <v>0</v>
      </c>
      <c r="AP480" s="87"/>
      <c r="AQ480" s="85"/>
      <c r="AR480" s="111"/>
      <c r="AS480" s="112">
        <v>0</v>
      </c>
      <c r="AT480" s="87"/>
      <c r="AU480" s="85"/>
      <c r="AV480" s="111"/>
      <c r="AW480" s="112">
        <v>0</v>
      </c>
      <c r="AX480" s="87"/>
      <c r="AY480" s="85"/>
      <c r="AZ480" s="267">
        <f t="shared" si="30"/>
        <v>0</v>
      </c>
      <c r="BA480" s="88">
        <f t="shared" si="27"/>
        <v>0</v>
      </c>
      <c r="BC480">
        <f>IF($A480&lt;&gt;"",COUNTIF($BD$3:$BD480,$BD480),0)</f>
        <v>0</v>
      </c>
      <c r="BD480" t="str">
        <f>IF($A480&lt;&gt;"",VLOOKUP(TRUNC(MID($A480,1,2),0),Plano_Contas!$H$3:$J$103,2,TRUE),"")</f>
        <v/>
      </c>
      <c r="BE480" s="201" t="str">
        <f t="shared" si="28"/>
        <v/>
      </c>
      <c r="BF480" t="str">
        <f ca="1">IF($BT480&lt;&gt;"",SUMIF($BD$3:$BD$1004,"="&amp;$BD480,INDIRECT(ADDRESS(3,BF$2,1,1)):INDIRECT(ADDRESS(1004,BF$2,1,1))),"")</f>
        <v/>
      </c>
      <c r="BG480" t="str">
        <f ca="1">IF($BT480&lt;&gt;"",SUMIF($BD$3:$BD$1004,"="&amp;$BD480,INDIRECT(ADDRESS(3,BG$2,1,1)):INDIRECT(ADDRESS(1004,BG$2,1,1))),"")</f>
        <v/>
      </c>
      <c r="BH480" t="str">
        <f ca="1">IF($BT480&lt;&gt;"",SUMIF($BD$3:$BD$1004,"="&amp;$BD480,INDIRECT(ADDRESS(3,BH$2,1,1)):INDIRECT(ADDRESS(1004,BH$2,1,1))),"")</f>
        <v/>
      </c>
      <c r="BI480" t="str">
        <f ca="1">IF($BT480&lt;&gt;"",SUMIF($BD$3:$BD$1004,"="&amp;$BD480,INDIRECT(ADDRESS(3,BI$2,1,1)):INDIRECT(ADDRESS(1004,BI$2,1,1))),"")</f>
        <v/>
      </c>
      <c r="BJ480" t="str">
        <f ca="1">IF($BT480&lt;&gt;"",SUMIF($BD$3:$BD$1004,"="&amp;$BD480,INDIRECT(ADDRESS(3,BJ$2,1,1)):INDIRECT(ADDRESS(1004,BJ$2,1,1))),"")</f>
        <v/>
      </c>
      <c r="BK480" t="str">
        <f ca="1">IF($BT480&lt;&gt;"",SUMIF($BD$3:$BD$1004,"="&amp;$BD480,INDIRECT(ADDRESS(3,BK$2,1,1)):INDIRECT(ADDRESS(1004,BK$2,1,1))),"")</f>
        <v/>
      </c>
      <c r="BL480" t="str">
        <f ca="1">IF($BT480&lt;&gt;"",SUMIF($BD$3:$BD$1004,"="&amp;$BD480,INDIRECT(ADDRESS(3,BL$2,1,1)):INDIRECT(ADDRESS(1004,BL$2,1,1))),"")</f>
        <v/>
      </c>
      <c r="BM480" t="str">
        <f ca="1">IF($BT480&lt;&gt;"",SUMIF($BD$3:$BD$1004,"="&amp;$BD480,INDIRECT(ADDRESS(3,BM$2,1,1)):INDIRECT(ADDRESS(1004,BM$2,1,1))),"")</f>
        <v/>
      </c>
      <c r="BN480" t="str">
        <f ca="1">IF($BT480&lt;&gt;"",SUMIF($BD$3:$BD$1004,"="&amp;$BD480,INDIRECT(ADDRESS(3,BN$2,1,1)):INDIRECT(ADDRESS(1004,BN$2,1,1))),"")</f>
        <v/>
      </c>
      <c r="BO480" t="str">
        <f ca="1">IF($BT480&lt;&gt;"",SUMIF($BD$3:$BD$1004,"="&amp;$BD480,INDIRECT(ADDRESS(3,BO$2,1,1)):INDIRECT(ADDRESS(1004,BO$2,1,1))),"")</f>
        <v/>
      </c>
      <c r="BP480" t="str">
        <f ca="1">IF($BT480&lt;&gt;"",SUMIF($BD$3:$BD$1004,"="&amp;$BD480,INDIRECT(ADDRESS(3,BP$2,1,1)):INDIRECT(ADDRESS(1004,BP$2,1,1))),"")</f>
        <v/>
      </c>
      <c r="BQ480" t="str">
        <f ca="1">IF($BT480&lt;&gt;"",SUMIF($BD$3:$BD$1004,"="&amp;$BD480,INDIRECT(ADDRESS(3,BQ$2,1,1)):INDIRECT(ADDRESS(1004,BQ$2,1,1))),"")</f>
        <v/>
      </c>
      <c r="BR480" t="str">
        <f ca="1">IF($BT480&lt;&gt;"",SUMIF($BD$3:$BD$1004,"="&amp;$BD480,INDIRECT(ADDRESS(3,BR$2,1,1)):INDIRECT(ADDRESS(1004,BR$2,1,1))),"")</f>
        <v/>
      </c>
      <c r="BS480" t="str">
        <f>IF($A480&lt;&gt;"",VLOOKUP(TRUNC(MID($A480,1,2),0),Plano_Contas!$H$3:$J$103,3,TRUE),"")</f>
        <v/>
      </c>
      <c r="BT480" t="str">
        <f t="shared" si="29"/>
        <v/>
      </c>
      <c r="BV480">
        <f>Empresas!C480</f>
        <v>0</v>
      </c>
    </row>
    <row r="481" spans="1:74" ht="13.5" hidden="1" thickBot="1" x14ac:dyDescent="0.25">
      <c r="A481" s="89"/>
      <c r="B481" s="52" t="str">
        <f>IF($A481&lt;&gt;"",VLOOKUP(""&amp;$A481,Plano_Contas!$A$3:$F$1003,6,0),"")</f>
        <v/>
      </c>
      <c r="C481" s="91"/>
      <c r="D481" s="111"/>
      <c r="E481" s="112">
        <v>0</v>
      </c>
      <c r="F481" s="87"/>
      <c r="G481" s="85"/>
      <c r="H481" s="111"/>
      <c r="I481" s="112">
        <v>0</v>
      </c>
      <c r="J481" s="87"/>
      <c r="K481" s="85"/>
      <c r="L481" s="111"/>
      <c r="M481" s="112">
        <v>0</v>
      </c>
      <c r="N481" s="87"/>
      <c r="O481" s="85"/>
      <c r="P481" s="111"/>
      <c r="Q481" s="112">
        <v>0</v>
      </c>
      <c r="R481" s="87"/>
      <c r="S481" s="85"/>
      <c r="T481" s="111"/>
      <c r="U481" s="112">
        <v>0</v>
      </c>
      <c r="V481" s="87"/>
      <c r="W481" s="85"/>
      <c r="X481" s="111"/>
      <c r="Y481" s="112">
        <v>0</v>
      </c>
      <c r="Z481" s="87"/>
      <c r="AA481" s="85"/>
      <c r="AB481" s="111"/>
      <c r="AC481" s="112">
        <v>0</v>
      </c>
      <c r="AD481" s="87"/>
      <c r="AE481" s="85"/>
      <c r="AF481" s="111"/>
      <c r="AG481" s="112">
        <v>0</v>
      </c>
      <c r="AH481" s="87"/>
      <c r="AI481" s="85"/>
      <c r="AJ481" s="111"/>
      <c r="AK481" s="112">
        <v>0</v>
      </c>
      <c r="AL481" s="87"/>
      <c r="AM481" s="85"/>
      <c r="AN481" s="111"/>
      <c r="AO481" s="112">
        <v>0</v>
      </c>
      <c r="AP481" s="87"/>
      <c r="AQ481" s="85"/>
      <c r="AR481" s="111"/>
      <c r="AS481" s="112">
        <v>0</v>
      </c>
      <c r="AT481" s="87"/>
      <c r="AU481" s="85"/>
      <c r="AV481" s="111"/>
      <c r="AW481" s="112">
        <v>0</v>
      </c>
      <c r="AX481" s="87"/>
      <c r="AY481" s="85"/>
      <c r="AZ481" s="267">
        <f t="shared" si="30"/>
        <v>0</v>
      </c>
      <c r="BA481" s="88">
        <f t="shared" si="27"/>
        <v>0</v>
      </c>
      <c r="BC481">
        <f>IF($A481&lt;&gt;"",COUNTIF($BD$3:$BD481,$BD481),0)</f>
        <v>0</v>
      </c>
      <c r="BD481" t="str">
        <f>IF($A481&lt;&gt;"",VLOOKUP(TRUNC(MID($A481,1,2),0),Plano_Contas!$H$3:$J$103,2,TRUE),"")</f>
        <v/>
      </c>
      <c r="BE481" s="201" t="str">
        <f t="shared" si="28"/>
        <v/>
      </c>
      <c r="BF481" t="str">
        <f ca="1">IF($BT481&lt;&gt;"",SUMIF($BD$3:$BD$1004,"="&amp;$BD481,INDIRECT(ADDRESS(3,BF$2,1,1)):INDIRECT(ADDRESS(1004,BF$2,1,1))),"")</f>
        <v/>
      </c>
      <c r="BG481" t="str">
        <f ca="1">IF($BT481&lt;&gt;"",SUMIF($BD$3:$BD$1004,"="&amp;$BD481,INDIRECT(ADDRESS(3,BG$2,1,1)):INDIRECT(ADDRESS(1004,BG$2,1,1))),"")</f>
        <v/>
      </c>
      <c r="BH481" t="str">
        <f ca="1">IF($BT481&lt;&gt;"",SUMIF($BD$3:$BD$1004,"="&amp;$BD481,INDIRECT(ADDRESS(3,BH$2,1,1)):INDIRECT(ADDRESS(1004,BH$2,1,1))),"")</f>
        <v/>
      </c>
      <c r="BI481" t="str">
        <f ca="1">IF($BT481&lt;&gt;"",SUMIF($BD$3:$BD$1004,"="&amp;$BD481,INDIRECT(ADDRESS(3,BI$2,1,1)):INDIRECT(ADDRESS(1004,BI$2,1,1))),"")</f>
        <v/>
      </c>
      <c r="BJ481" t="str">
        <f ca="1">IF($BT481&lt;&gt;"",SUMIF($BD$3:$BD$1004,"="&amp;$BD481,INDIRECT(ADDRESS(3,BJ$2,1,1)):INDIRECT(ADDRESS(1004,BJ$2,1,1))),"")</f>
        <v/>
      </c>
      <c r="BK481" t="str">
        <f ca="1">IF($BT481&lt;&gt;"",SUMIF($BD$3:$BD$1004,"="&amp;$BD481,INDIRECT(ADDRESS(3,BK$2,1,1)):INDIRECT(ADDRESS(1004,BK$2,1,1))),"")</f>
        <v/>
      </c>
      <c r="BL481" t="str">
        <f ca="1">IF($BT481&lt;&gt;"",SUMIF($BD$3:$BD$1004,"="&amp;$BD481,INDIRECT(ADDRESS(3,BL$2,1,1)):INDIRECT(ADDRESS(1004,BL$2,1,1))),"")</f>
        <v/>
      </c>
      <c r="BM481" t="str">
        <f ca="1">IF($BT481&lt;&gt;"",SUMIF($BD$3:$BD$1004,"="&amp;$BD481,INDIRECT(ADDRESS(3,BM$2,1,1)):INDIRECT(ADDRESS(1004,BM$2,1,1))),"")</f>
        <v/>
      </c>
      <c r="BN481" t="str">
        <f ca="1">IF($BT481&lt;&gt;"",SUMIF($BD$3:$BD$1004,"="&amp;$BD481,INDIRECT(ADDRESS(3,BN$2,1,1)):INDIRECT(ADDRESS(1004,BN$2,1,1))),"")</f>
        <v/>
      </c>
      <c r="BO481" t="str">
        <f ca="1">IF($BT481&lt;&gt;"",SUMIF($BD$3:$BD$1004,"="&amp;$BD481,INDIRECT(ADDRESS(3,BO$2,1,1)):INDIRECT(ADDRESS(1004,BO$2,1,1))),"")</f>
        <v/>
      </c>
      <c r="BP481" t="str">
        <f ca="1">IF($BT481&lt;&gt;"",SUMIF($BD$3:$BD$1004,"="&amp;$BD481,INDIRECT(ADDRESS(3,BP$2,1,1)):INDIRECT(ADDRESS(1004,BP$2,1,1))),"")</f>
        <v/>
      </c>
      <c r="BQ481" t="str">
        <f ca="1">IF($BT481&lt;&gt;"",SUMIF($BD$3:$BD$1004,"="&amp;$BD481,INDIRECT(ADDRESS(3,BQ$2,1,1)):INDIRECT(ADDRESS(1004,BQ$2,1,1))),"")</f>
        <v/>
      </c>
      <c r="BR481" t="str">
        <f ca="1">IF($BT481&lt;&gt;"",SUMIF($BD$3:$BD$1004,"="&amp;$BD481,INDIRECT(ADDRESS(3,BR$2,1,1)):INDIRECT(ADDRESS(1004,BR$2,1,1))),"")</f>
        <v/>
      </c>
      <c r="BS481" t="str">
        <f>IF($A481&lt;&gt;"",VLOOKUP(TRUNC(MID($A481,1,2),0),Plano_Contas!$H$3:$J$103,3,TRUE),"")</f>
        <v/>
      </c>
      <c r="BT481" t="str">
        <f t="shared" si="29"/>
        <v/>
      </c>
      <c r="BV481">
        <f>Empresas!C481</f>
        <v>0</v>
      </c>
    </row>
    <row r="482" spans="1:74" ht="13.5" hidden="1" thickBot="1" x14ac:dyDescent="0.25">
      <c r="A482" s="89"/>
      <c r="B482" s="52" t="str">
        <f>IF($A482&lt;&gt;"",VLOOKUP(""&amp;$A482,Plano_Contas!$A$3:$F$1003,6,0),"")</f>
        <v/>
      </c>
      <c r="C482" s="91"/>
      <c r="D482" s="111"/>
      <c r="E482" s="112">
        <v>0</v>
      </c>
      <c r="F482" s="87"/>
      <c r="G482" s="85"/>
      <c r="H482" s="111"/>
      <c r="I482" s="112">
        <v>0</v>
      </c>
      <c r="J482" s="87"/>
      <c r="K482" s="85"/>
      <c r="L482" s="111"/>
      <c r="M482" s="112">
        <v>0</v>
      </c>
      <c r="N482" s="87"/>
      <c r="O482" s="85"/>
      <c r="P482" s="111"/>
      <c r="Q482" s="112">
        <v>0</v>
      </c>
      <c r="R482" s="87"/>
      <c r="S482" s="85"/>
      <c r="T482" s="111"/>
      <c r="U482" s="112">
        <v>0</v>
      </c>
      <c r="V482" s="87"/>
      <c r="W482" s="85"/>
      <c r="X482" s="111"/>
      <c r="Y482" s="112">
        <v>0</v>
      </c>
      <c r="Z482" s="87"/>
      <c r="AA482" s="85"/>
      <c r="AB482" s="111"/>
      <c r="AC482" s="112">
        <v>0</v>
      </c>
      <c r="AD482" s="87"/>
      <c r="AE482" s="85"/>
      <c r="AF482" s="111"/>
      <c r="AG482" s="112">
        <v>0</v>
      </c>
      <c r="AH482" s="87"/>
      <c r="AI482" s="85"/>
      <c r="AJ482" s="111"/>
      <c r="AK482" s="112">
        <v>0</v>
      </c>
      <c r="AL482" s="87"/>
      <c r="AM482" s="85"/>
      <c r="AN482" s="111"/>
      <c r="AO482" s="112">
        <v>0</v>
      </c>
      <c r="AP482" s="87"/>
      <c r="AQ482" s="85"/>
      <c r="AR482" s="111"/>
      <c r="AS482" s="112">
        <v>0</v>
      </c>
      <c r="AT482" s="87"/>
      <c r="AU482" s="85"/>
      <c r="AV482" s="111"/>
      <c r="AW482" s="112">
        <v>0</v>
      </c>
      <c r="AX482" s="87"/>
      <c r="AY482" s="85"/>
      <c r="AZ482" s="267">
        <f t="shared" si="30"/>
        <v>0</v>
      </c>
      <c r="BA482" s="88">
        <f t="shared" si="27"/>
        <v>0</v>
      </c>
      <c r="BC482">
        <f>IF($A482&lt;&gt;"",COUNTIF($BD$3:$BD482,$BD482),0)</f>
        <v>0</v>
      </c>
      <c r="BD482" t="str">
        <f>IF($A482&lt;&gt;"",VLOOKUP(TRUNC(MID($A482,1,2),0),Plano_Contas!$H$3:$J$103,2,TRUE),"")</f>
        <v/>
      </c>
      <c r="BE482" s="201" t="str">
        <f t="shared" si="28"/>
        <v/>
      </c>
      <c r="BF482" t="str">
        <f ca="1">IF($BT482&lt;&gt;"",SUMIF($BD$3:$BD$1004,"="&amp;$BD482,INDIRECT(ADDRESS(3,BF$2,1,1)):INDIRECT(ADDRESS(1004,BF$2,1,1))),"")</f>
        <v/>
      </c>
      <c r="BG482" t="str">
        <f ca="1">IF($BT482&lt;&gt;"",SUMIF($BD$3:$BD$1004,"="&amp;$BD482,INDIRECT(ADDRESS(3,BG$2,1,1)):INDIRECT(ADDRESS(1004,BG$2,1,1))),"")</f>
        <v/>
      </c>
      <c r="BH482" t="str">
        <f ca="1">IF($BT482&lt;&gt;"",SUMIF($BD$3:$BD$1004,"="&amp;$BD482,INDIRECT(ADDRESS(3,BH$2,1,1)):INDIRECT(ADDRESS(1004,BH$2,1,1))),"")</f>
        <v/>
      </c>
      <c r="BI482" t="str">
        <f ca="1">IF($BT482&lt;&gt;"",SUMIF($BD$3:$BD$1004,"="&amp;$BD482,INDIRECT(ADDRESS(3,BI$2,1,1)):INDIRECT(ADDRESS(1004,BI$2,1,1))),"")</f>
        <v/>
      </c>
      <c r="BJ482" t="str">
        <f ca="1">IF($BT482&lt;&gt;"",SUMIF($BD$3:$BD$1004,"="&amp;$BD482,INDIRECT(ADDRESS(3,BJ$2,1,1)):INDIRECT(ADDRESS(1004,BJ$2,1,1))),"")</f>
        <v/>
      </c>
      <c r="BK482" t="str">
        <f ca="1">IF($BT482&lt;&gt;"",SUMIF($BD$3:$BD$1004,"="&amp;$BD482,INDIRECT(ADDRESS(3,BK$2,1,1)):INDIRECT(ADDRESS(1004,BK$2,1,1))),"")</f>
        <v/>
      </c>
      <c r="BL482" t="str">
        <f ca="1">IF($BT482&lt;&gt;"",SUMIF($BD$3:$BD$1004,"="&amp;$BD482,INDIRECT(ADDRESS(3,BL$2,1,1)):INDIRECT(ADDRESS(1004,BL$2,1,1))),"")</f>
        <v/>
      </c>
      <c r="BM482" t="str">
        <f ca="1">IF($BT482&lt;&gt;"",SUMIF($BD$3:$BD$1004,"="&amp;$BD482,INDIRECT(ADDRESS(3,BM$2,1,1)):INDIRECT(ADDRESS(1004,BM$2,1,1))),"")</f>
        <v/>
      </c>
      <c r="BN482" t="str">
        <f ca="1">IF($BT482&lt;&gt;"",SUMIF($BD$3:$BD$1004,"="&amp;$BD482,INDIRECT(ADDRESS(3,BN$2,1,1)):INDIRECT(ADDRESS(1004,BN$2,1,1))),"")</f>
        <v/>
      </c>
      <c r="BO482" t="str">
        <f ca="1">IF($BT482&lt;&gt;"",SUMIF($BD$3:$BD$1004,"="&amp;$BD482,INDIRECT(ADDRESS(3,BO$2,1,1)):INDIRECT(ADDRESS(1004,BO$2,1,1))),"")</f>
        <v/>
      </c>
      <c r="BP482" t="str">
        <f ca="1">IF($BT482&lt;&gt;"",SUMIF($BD$3:$BD$1004,"="&amp;$BD482,INDIRECT(ADDRESS(3,BP$2,1,1)):INDIRECT(ADDRESS(1004,BP$2,1,1))),"")</f>
        <v/>
      </c>
      <c r="BQ482" t="str">
        <f ca="1">IF($BT482&lt;&gt;"",SUMIF($BD$3:$BD$1004,"="&amp;$BD482,INDIRECT(ADDRESS(3,BQ$2,1,1)):INDIRECT(ADDRESS(1004,BQ$2,1,1))),"")</f>
        <v/>
      </c>
      <c r="BR482" t="str">
        <f ca="1">IF($BT482&lt;&gt;"",SUMIF($BD$3:$BD$1004,"="&amp;$BD482,INDIRECT(ADDRESS(3,BR$2,1,1)):INDIRECT(ADDRESS(1004,BR$2,1,1))),"")</f>
        <v/>
      </c>
      <c r="BS482" t="str">
        <f>IF($A482&lt;&gt;"",VLOOKUP(TRUNC(MID($A482,1,2),0),Plano_Contas!$H$3:$J$103,3,TRUE),"")</f>
        <v/>
      </c>
      <c r="BT482" t="str">
        <f t="shared" si="29"/>
        <v/>
      </c>
      <c r="BV482">
        <f>Empresas!C482</f>
        <v>0</v>
      </c>
    </row>
    <row r="483" spans="1:74" ht="13.5" hidden="1" thickBot="1" x14ac:dyDescent="0.25">
      <c r="A483" s="89"/>
      <c r="B483" s="52" t="str">
        <f>IF($A483&lt;&gt;"",VLOOKUP(""&amp;$A483,Plano_Contas!$A$3:$F$1003,6,0),"")</f>
        <v/>
      </c>
      <c r="C483" s="91"/>
      <c r="D483" s="111"/>
      <c r="E483" s="112">
        <v>0</v>
      </c>
      <c r="F483" s="87"/>
      <c r="G483" s="85"/>
      <c r="H483" s="111"/>
      <c r="I483" s="112">
        <v>0</v>
      </c>
      <c r="J483" s="87"/>
      <c r="K483" s="85"/>
      <c r="L483" s="111"/>
      <c r="M483" s="112">
        <v>0</v>
      </c>
      <c r="N483" s="87"/>
      <c r="O483" s="85"/>
      <c r="P483" s="111"/>
      <c r="Q483" s="112">
        <v>0</v>
      </c>
      <c r="R483" s="87"/>
      <c r="S483" s="85"/>
      <c r="T483" s="111"/>
      <c r="U483" s="112">
        <v>0</v>
      </c>
      <c r="V483" s="87"/>
      <c r="W483" s="85"/>
      <c r="X483" s="111"/>
      <c r="Y483" s="112">
        <v>0</v>
      </c>
      <c r="Z483" s="87"/>
      <c r="AA483" s="85"/>
      <c r="AB483" s="111"/>
      <c r="AC483" s="112">
        <v>0</v>
      </c>
      <c r="AD483" s="87"/>
      <c r="AE483" s="85"/>
      <c r="AF483" s="111"/>
      <c r="AG483" s="112">
        <v>0</v>
      </c>
      <c r="AH483" s="87"/>
      <c r="AI483" s="85"/>
      <c r="AJ483" s="111"/>
      <c r="AK483" s="112">
        <v>0</v>
      </c>
      <c r="AL483" s="87"/>
      <c r="AM483" s="85"/>
      <c r="AN483" s="111"/>
      <c r="AO483" s="112">
        <v>0</v>
      </c>
      <c r="AP483" s="87"/>
      <c r="AQ483" s="85"/>
      <c r="AR483" s="111"/>
      <c r="AS483" s="112">
        <v>0</v>
      </c>
      <c r="AT483" s="87"/>
      <c r="AU483" s="85"/>
      <c r="AV483" s="111"/>
      <c r="AW483" s="112">
        <v>0</v>
      </c>
      <c r="AX483" s="87"/>
      <c r="AY483" s="85"/>
      <c r="AZ483" s="267">
        <f t="shared" si="30"/>
        <v>0</v>
      </c>
      <c r="BA483" s="88">
        <f t="shared" si="27"/>
        <v>0</v>
      </c>
      <c r="BC483">
        <f>IF($A483&lt;&gt;"",COUNTIF($BD$3:$BD483,$BD483),0)</f>
        <v>0</v>
      </c>
      <c r="BD483" t="str">
        <f>IF($A483&lt;&gt;"",VLOOKUP(TRUNC(MID($A483,1,2),0),Plano_Contas!$H$3:$J$103,2,TRUE),"")</f>
        <v/>
      </c>
      <c r="BE483" s="201" t="str">
        <f t="shared" si="28"/>
        <v/>
      </c>
      <c r="BF483" t="str">
        <f ca="1">IF($BT483&lt;&gt;"",SUMIF($BD$3:$BD$1004,"="&amp;$BD483,INDIRECT(ADDRESS(3,BF$2,1,1)):INDIRECT(ADDRESS(1004,BF$2,1,1))),"")</f>
        <v/>
      </c>
      <c r="BG483" t="str">
        <f ca="1">IF($BT483&lt;&gt;"",SUMIF($BD$3:$BD$1004,"="&amp;$BD483,INDIRECT(ADDRESS(3,BG$2,1,1)):INDIRECT(ADDRESS(1004,BG$2,1,1))),"")</f>
        <v/>
      </c>
      <c r="BH483" t="str">
        <f ca="1">IF($BT483&lt;&gt;"",SUMIF($BD$3:$BD$1004,"="&amp;$BD483,INDIRECT(ADDRESS(3,BH$2,1,1)):INDIRECT(ADDRESS(1004,BH$2,1,1))),"")</f>
        <v/>
      </c>
      <c r="BI483" t="str">
        <f ca="1">IF($BT483&lt;&gt;"",SUMIF($BD$3:$BD$1004,"="&amp;$BD483,INDIRECT(ADDRESS(3,BI$2,1,1)):INDIRECT(ADDRESS(1004,BI$2,1,1))),"")</f>
        <v/>
      </c>
      <c r="BJ483" t="str">
        <f ca="1">IF($BT483&lt;&gt;"",SUMIF($BD$3:$BD$1004,"="&amp;$BD483,INDIRECT(ADDRESS(3,BJ$2,1,1)):INDIRECT(ADDRESS(1004,BJ$2,1,1))),"")</f>
        <v/>
      </c>
      <c r="BK483" t="str">
        <f ca="1">IF($BT483&lt;&gt;"",SUMIF($BD$3:$BD$1004,"="&amp;$BD483,INDIRECT(ADDRESS(3,BK$2,1,1)):INDIRECT(ADDRESS(1004,BK$2,1,1))),"")</f>
        <v/>
      </c>
      <c r="BL483" t="str">
        <f ca="1">IF($BT483&lt;&gt;"",SUMIF($BD$3:$BD$1004,"="&amp;$BD483,INDIRECT(ADDRESS(3,BL$2,1,1)):INDIRECT(ADDRESS(1004,BL$2,1,1))),"")</f>
        <v/>
      </c>
      <c r="BM483" t="str">
        <f ca="1">IF($BT483&lt;&gt;"",SUMIF($BD$3:$BD$1004,"="&amp;$BD483,INDIRECT(ADDRESS(3,BM$2,1,1)):INDIRECT(ADDRESS(1004,BM$2,1,1))),"")</f>
        <v/>
      </c>
      <c r="BN483" t="str">
        <f ca="1">IF($BT483&lt;&gt;"",SUMIF($BD$3:$BD$1004,"="&amp;$BD483,INDIRECT(ADDRESS(3,BN$2,1,1)):INDIRECT(ADDRESS(1004,BN$2,1,1))),"")</f>
        <v/>
      </c>
      <c r="BO483" t="str">
        <f ca="1">IF($BT483&lt;&gt;"",SUMIF($BD$3:$BD$1004,"="&amp;$BD483,INDIRECT(ADDRESS(3,BO$2,1,1)):INDIRECT(ADDRESS(1004,BO$2,1,1))),"")</f>
        <v/>
      </c>
      <c r="BP483" t="str">
        <f ca="1">IF($BT483&lt;&gt;"",SUMIF($BD$3:$BD$1004,"="&amp;$BD483,INDIRECT(ADDRESS(3,BP$2,1,1)):INDIRECT(ADDRESS(1004,BP$2,1,1))),"")</f>
        <v/>
      </c>
      <c r="BQ483" t="str">
        <f ca="1">IF($BT483&lt;&gt;"",SUMIF($BD$3:$BD$1004,"="&amp;$BD483,INDIRECT(ADDRESS(3,BQ$2,1,1)):INDIRECT(ADDRESS(1004,BQ$2,1,1))),"")</f>
        <v/>
      </c>
      <c r="BR483" t="str">
        <f ca="1">IF($BT483&lt;&gt;"",SUMIF($BD$3:$BD$1004,"="&amp;$BD483,INDIRECT(ADDRESS(3,BR$2,1,1)):INDIRECT(ADDRESS(1004,BR$2,1,1))),"")</f>
        <v/>
      </c>
      <c r="BS483" t="str">
        <f>IF($A483&lt;&gt;"",VLOOKUP(TRUNC(MID($A483,1,2),0),Plano_Contas!$H$3:$J$103,3,TRUE),"")</f>
        <v/>
      </c>
      <c r="BT483" t="str">
        <f t="shared" si="29"/>
        <v/>
      </c>
      <c r="BV483">
        <f>Empresas!C483</f>
        <v>0</v>
      </c>
    </row>
    <row r="484" spans="1:74" ht="13.5" hidden="1" thickBot="1" x14ac:dyDescent="0.25">
      <c r="A484" s="89"/>
      <c r="B484" s="52" t="str">
        <f>IF($A484&lt;&gt;"",VLOOKUP(""&amp;$A484,Plano_Contas!$A$3:$F$1003,6,0),"")</f>
        <v/>
      </c>
      <c r="C484" s="91"/>
      <c r="D484" s="111"/>
      <c r="E484" s="112">
        <v>0</v>
      </c>
      <c r="F484" s="87"/>
      <c r="G484" s="85"/>
      <c r="H484" s="111"/>
      <c r="I484" s="112">
        <v>0</v>
      </c>
      <c r="J484" s="87"/>
      <c r="K484" s="85"/>
      <c r="L484" s="111"/>
      <c r="M484" s="112">
        <v>0</v>
      </c>
      <c r="N484" s="87"/>
      <c r="O484" s="85"/>
      <c r="P484" s="111"/>
      <c r="Q484" s="112">
        <v>0</v>
      </c>
      <c r="R484" s="87"/>
      <c r="S484" s="85"/>
      <c r="T484" s="111"/>
      <c r="U484" s="112">
        <v>0</v>
      </c>
      <c r="V484" s="87"/>
      <c r="W484" s="85"/>
      <c r="X484" s="111"/>
      <c r="Y484" s="112">
        <v>0</v>
      </c>
      <c r="Z484" s="87"/>
      <c r="AA484" s="85"/>
      <c r="AB484" s="111"/>
      <c r="AC484" s="112">
        <v>0</v>
      </c>
      <c r="AD484" s="87"/>
      <c r="AE484" s="85"/>
      <c r="AF484" s="111"/>
      <c r="AG484" s="112">
        <v>0</v>
      </c>
      <c r="AH484" s="87"/>
      <c r="AI484" s="85"/>
      <c r="AJ484" s="111"/>
      <c r="AK484" s="112">
        <v>0</v>
      </c>
      <c r="AL484" s="87"/>
      <c r="AM484" s="85"/>
      <c r="AN484" s="111"/>
      <c r="AO484" s="112">
        <v>0</v>
      </c>
      <c r="AP484" s="87"/>
      <c r="AQ484" s="85"/>
      <c r="AR484" s="111"/>
      <c r="AS484" s="112">
        <v>0</v>
      </c>
      <c r="AT484" s="87"/>
      <c r="AU484" s="85"/>
      <c r="AV484" s="111"/>
      <c r="AW484" s="112">
        <v>0</v>
      </c>
      <c r="AX484" s="87"/>
      <c r="AY484" s="85"/>
      <c r="AZ484" s="267">
        <f t="shared" si="30"/>
        <v>0</v>
      </c>
      <c r="BA484" s="88">
        <f t="shared" si="27"/>
        <v>0</v>
      </c>
      <c r="BC484">
        <f>IF($A484&lt;&gt;"",COUNTIF($BD$3:$BD484,$BD484),0)</f>
        <v>0</v>
      </c>
      <c r="BD484" t="str">
        <f>IF($A484&lt;&gt;"",VLOOKUP(TRUNC(MID($A484,1,2),0),Plano_Contas!$H$3:$J$103,2,TRUE),"")</f>
        <v/>
      </c>
      <c r="BE484" s="201" t="str">
        <f t="shared" si="28"/>
        <v/>
      </c>
      <c r="BF484" t="str">
        <f ca="1">IF($BT484&lt;&gt;"",SUMIF($BD$3:$BD$1004,"="&amp;$BD484,INDIRECT(ADDRESS(3,BF$2,1,1)):INDIRECT(ADDRESS(1004,BF$2,1,1))),"")</f>
        <v/>
      </c>
      <c r="BG484" t="str">
        <f ca="1">IF($BT484&lt;&gt;"",SUMIF($BD$3:$BD$1004,"="&amp;$BD484,INDIRECT(ADDRESS(3,BG$2,1,1)):INDIRECT(ADDRESS(1004,BG$2,1,1))),"")</f>
        <v/>
      </c>
      <c r="BH484" t="str">
        <f ca="1">IF($BT484&lt;&gt;"",SUMIF($BD$3:$BD$1004,"="&amp;$BD484,INDIRECT(ADDRESS(3,BH$2,1,1)):INDIRECT(ADDRESS(1004,BH$2,1,1))),"")</f>
        <v/>
      </c>
      <c r="BI484" t="str">
        <f ca="1">IF($BT484&lt;&gt;"",SUMIF($BD$3:$BD$1004,"="&amp;$BD484,INDIRECT(ADDRESS(3,BI$2,1,1)):INDIRECT(ADDRESS(1004,BI$2,1,1))),"")</f>
        <v/>
      </c>
      <c r="BJ484" t="str">
        <f ca="1">IF($BT484&lt;&gt;"",SUMIF($BD$3:$BD$1004,"="&amp;$BD484,INDIRECT(ADDRESS(3,BJ$2,1,1)):INDIRECT(ADDRESS(1004,BJ$2,1,1))),"")</f>
        <v/>
      </c>
      <c r="BK484" t="str">
        <f ca="1">IF($BT484&lt;&gt;"",SUMIF($BD$3:$BD$1004,"="&amp;$BD484,INDIRECT(ADDRESS(3,BK$2,1,1)):INDIRECT(ADDRESS(1004,BK$2,1,1))),"")</f>
        <v/>
      </c>
      <c r="BL484" t="str">
        <f ca="1">IF($BT484&lt;&gt;"",SUMIF($BD$3:$BD$1004,"="&amp;$BD484,INDIRECT(ADDRESS(3,BL$2,1,1)):INDIRECT(ADDRESS(1004,BL$2,1,1))),"")</f>
        <v/>
      </c>
      <c r="BM484" t="str">
        <f ca="1">IF($BT484&lt;&gt;"",SUMIF($BD$3:$BD$1004,"="&amp;$BD484,INDIRECT(ADDRESS(3,BM$2,1,1)):INDIRECT(ADDRESS(1004,BM$2,1,1))),"")</f>
        <v/>
      </c>
      <c r="BN484" t="str">
        <f ca="1">IF($BT484&lt;&gt;"",SUMIF($BD$3:$BD$1004,"="&amp;$BD484,INDIRECT(ADDRESS(3,BN$2,1,1)):INDIRECT(ADDRESS(1004,BN$2,1,1))),"")</f>
        <v/>
      </c>
      <c r="BO484" t="str">
        <f ca="1">IF($BT484&lt;&gt;"",SUMIF($BD$3:$BD$1004,"="&amp;$BD484,INDIRECT(ADDRESS(3,BO$2,1,1)):INDIRECT(ADDRESS(1004,BO$2,1,1))),"")</f>
        <v/>
      </c>
      <c r="BP484" t="str">
        <f ca="1">IF($BT484&lt;&gt;"",SUMIF($BD$3:$BD$1004,"="&amp;$BD484,INDIRECT(ADDRESS(3,BP$2,1,1)):INDIRECT(ADDRESS(1004,BP$2,1,1))),"")</f>
        <v/>
      </c>
      <c r="BQ484" t="str">
        <f ca="1">IF($BT484&lt;&gt;"",SUMIF($BD$3:$BD$1004,"="&amp;$BD484,INDIRECT(ADDRESS(3,BQ$2,1,1)):INDIRECT(ADDRESS(1004,BQ$2,1,1))),"")</f>
        <v/>
      </c>
      <c r="BR484" t="str">
        <f ca="1">IF($BT484&lt;&gt;"",SUMIF($BD$3:$BD$1004,"="&amp;$BD484,INDIRECT(ADDRESS(3,BR$2,1,1)):INDIRECT(ADDRESS(1004,BR$2,1,1))),"")</f>
        <v/>
      </c>
      <c r="BS484" t="str">
        <f>IF($A484&lt;&gt;"",VLOOKUP(TRUNC(MID($A484,1,2),0),Plano_Contas!$H$3:$J$103,3,TRUE),"")</f>
        <v/>
      </c>
      <c r="BT484" t="str">
        <f t="shared" si="29"/>
        <v/>
      </c>
      <c r="BV484">
        <f>Empresas!C484</f>
        <v>0</v>
      </c>
    </row>
    <row r="485" spans="1:74" ht="13.5" hidden="1" thickBot="1" x14ac:dyDescent="0.25">
      <c r="A485" s="89"/>
      <c r="B485" s="52" t="str">
        <f>IF($A485&lt;&gt;"",VLOOKUP(""&amp;$A485,Plano_Contas!$A$3:$F$1003,6,0),"")</f>
        <v/>
      </c>
      <c r="C485" s="91"/>
      <c r="D485" s="111"/>
      <c r="E485" s="112">
        <v>0</v>
      </c>
      <c r="F485" s="87"/>
      <c r="G485" s="85"/>
      <c r="H485" s="111"/>
      <c r="I485" s="112">
        <v>0</v>
      </c>
      <c r="J485" s="87"/>
      <c r="K485" s="85"/>
      <c r="L485" s="111"/>
      <c r="M485" s="112">
        <v>0</v>
      </c>
      <c r="N485" s="87"/>
      <c r="O485" s="85"/>
      <c r="P485" s="111"/>
      <c r="Q485" s="112">
        <v>0</v>
      </c>
      <c r="R485" s="87"/>
      <c r="S485" s="85"/>
      <c r="T485" s="111"/>
      <c r="U485" s="112">
        <v>0</v>
      </c>
      <c r="V485" s="87"/>
      <c r="W485" s="85"/>
      <c r="X485" s="111"/>
      <c r="Y485" s="112">
        <v>0</v>
      </c>
      <c r="Z485" s="87"/>
      <c r="AA485" s="85"/>
      <c r="AB485" s="111"/>
      <c r="AC485" s="112">
        <v>0</v>
      </c>
      <c r="AD485" s="87"/>
      <c r="AE485" s="85"/>
      <c r="AF485" s="111"/>
      <c r="AG485" s="112">
        <v>0</v>
      </c>
      <c r="AH485" s="87"/>
      <c r="AI485" s="85"/>
      <c r="AJ485" s="111"/>
      <c r="AK485" s="112">
        <v>0</v>
      </c>
      <c r="AL485" s="87"/>
      <c r="AM485" s="85"/>
      <c r="AN485" s="111"/>
      <c r="AO485" s="112">
        <v>0</v>
      </c>
      <c r="AP485" s="87"/>
      <c r="AQ485" s="85"/>
      <c r="AR485" s="111"/>
      <c r="AS485" s="112">
        <v>0</v>
      </c>
      <c r="AT485" s="87"/>
      <c r="AU485" s="85"/>
      <c r="AV485" s="111"/>
      <c r="AW485" s="112">
        <v>0</v>
      </c>
      <c r="AX485" s="87"/>
      <c r="AY485" s="85"/>
      <c r="AZ485" s="267">
        <f t="shared" si="30"/>
        <v>0</v>
      </c>
      <c r="BA485" s="88">
        <f t="shared" si="27"/>
        <v>0</v>
      </c>
      <c r="BC485">
        <f>IF($A485&lt;&gt;"",COUNTIF($BD$3:$BD485,$BD485),0)</f>
        <v>0</v>
      </c>
      <c r="BD485" t="str">
        <f>IF($A485&lt;&gt;"",VLOOKUP(TRUNC(MID($A485,1,2),0),Plano_Contas!$H$3:$J$103,2,TRUE),"")</f>
        <v/>
      </c>
      <c r="BE485" s="201" t="str">
        <f t="shared" si="28"/>
        <v/>
      </c>
      <c r="BF485" t="str">
        <f ca="1">IF($BT485&lt;&gt;"",SUMIF($BD$3:$BD$1004,"="&amp;$BD485,INDIRECT(ADDRESS(3,BF$2,1,1)):INDIRECT(ADDRESS(1004,BF$2,1,1))),"")</f>
        <v/>
      </c>
      <c r="BG485" t="str">
        <f ca="1">IF($BT485&lt;&gt;"",SUMIF($BD$3:$BD$1004,"="&amp;$BD485,INDIRECT(ADDRESS(3,BG$2,1,1)):INDIRECT(ADDRESS(1004,BG$2,1,1))),"")</f>
        <v/>
      </c>
      <c r="BH485" t="str">
        <f ca="1">IF($BT485&lt;&gt;"",SUMIF($BD$3:$BD$1004,"="&amp;$BD485,INDIRECT(ADDRESS(3,BH$2,1,1)):INDIRECT(ADDRESS(1004,BH$2,1,1))),"")</f>
        <v/>
      </c>
      <c r="BI485" t="str">
        <f ca="1">IF($BT485&lt;&gt;"",SUMIF($BD$3:$BD$1004,"="&amp;$BD485,INDIRECT(ADDRESS(3,BI$2,1,1)):INDIRECT(ADDRESS(1004,BI$2,1,1))),"")</f>
        <v/>
      </c>
      <c r="BJ485" t="str">
        <f ca="1">IF($BT485&lt;&gt;"",SUMIF($BD$3:$BD$1004,"="&amp;$BD485,INDIRECT(ADDRESS(3,BJ$2,1,1)):INDIRECT(ADDRESS(1004,BJ$2,1,1))),"")</f>
        <v/>
      </c>
      <c r="BK485" t="str">
        <f ca="1">IF($BT485&lt;&gt;"",SUMIF($BD$3:$BD$1004,"="&amp;$BD485,INDIRECT(ADDRESS(3,BK$2,1,1)):INDIRECT(ADDRESS(1004,BK$2,1,1))),"")</f>
        <v/>
      </c>
      <c r="BL485" t="str">
        <f ca="1">IF($BT485&lt;&gt;"",SUMIF($BD$3:$BD$1004,"="&amp;$BD485,INDIRECT(ADDRESS(3,BL$2,1,1)):INDIRECT(ADDRESS(1004,BL$2,1,1))),"")</f>
        <v/>
      </c>
      <c r="BM485" t="str">
        <f ca="1">IF($BT485&lt;&gt;"",SUMIF($BD$3:$BD$1004,"="&amp;$BD485,INDIRECT(ADDRESS(3,BM$2,1,1)):INDIRECT(ADDRESS(1004,BM$2,1,1))),"")</f>
        <v/>
      </c>
      <c r="BN485" t="str">
        <f ca="1">IF($BT485&lt;&gt;"",SUMIF($BD$3:$BD$1004,"="&amp;$BD485,INDIRECT(ADDRESS(3,BN$2,1,1)):INDIRECT(ADDRESS(1004,BN$2,1,1))),"")</f>
        <v/>
      </c>
      <c r="BO485" t="str">
        <f ca="1">IF($BT485&lt;&gt;"",SUMIF($BD$3:$BD$1004,"="&amp;$BD485,INDIRECT(ADDRESS(3,BO$2,1,1)):INDIRECT(ADDRESS(1004,BO$2,1,1))),"")</f>
        <v/>
      </c>
      <c r="BP485" t="str">
        <f ca="1">IF($BT485&lt;&gt;"",SUMIF($BD$3:$BD$1004,"="&amp;$BD485,INDIRECT(ADDRESS(3,BP$2,1,1)):INDIRECT(ADDRESS(1004,BP$2,1,1))),"")</f>
        <v/>
      </c>
      <c r="BQ485" t="str">
        <f ca="1">IF($BT485&lt;&gt;"",SUMIF($BD$3:$BD$1004,"="&amp;$BD485,INDIRECT(ADDRESS(3,BQ$2,1,1)):INDIRECT(ADDRESS(1004,BQ$2,1,1))),"")</f>
        <v/>
      </c>
      <c r="BR485" t="str">
        <f ca="1">IF($BT485&lt;&gt;"",SUMIF($BD$3:$BD$1004,"="&amp;$BD485,INDIRECT(ADDRESS(3,BR$2,1,1)):INDIRECT(ADDRESS(1004,BR$2,1,1))),"")</f>
        <v/>
      </c>
      <c r="BS485" t="str">
        <f>IF($A485&lt;&gt;"",VLOOKUP(TRUNC(MID($A485,1,2),0),Plano_Contas!$H$3:$J$103,3,TRUE),"")</f>
        <v/>
      </c>
      <c r="BT485" t="str">
        <f t="shared" si="29"/>
        <v/>
      </c>
      <c r="BV485">
        <f>Empresas!C485</f>
        <v>0</v>
      </c>
    </row>
    <row r="486" spans="1:74" ht="13.5" hidden="1" thickBot="1" x14ac:dyDescent="0.25">
      <c r="A486" s="89"/>
      <c r="B486" s="52" t="str">
        <f>IF($A486&lt;&gt;"",VLOOKUP(""&amp;$A486,Plano_Contas!$A$3:$F$1003,6,0),"")</f>
        <v/>
      </c>
      <c r="C486" s="91"/>
      <c r="D486" s="111"/>
      <c r="E486" s="112">
        <v>0</v>
      </c>
      <c r="F486" s="87"/>
      <c r="G486" s="85"/>
      <c r="H486" s="111"/>
      <c r="I486" s="112">
        <v>0</v>
      </c>
      <c r="J486" s="87"/>
      <c r="K486" s="85"/>
      <c r="L486" s="111"/>
      <c r="M486" s="112">
        <v>0</v>
      </c>
      <c r="N486" s="87"/>
      <c r="O486" s="85"/>
      <c r="P486" s="111"/>
      <c r="Q486" s="112">
        <v>0</v>
      </c>
      <c r="R486" s="87"/>
      <c r="S486" s="85"/>
      <c r="T486" s="111"/>
      <c r="U486" s="112">
        <v>0</v>
      </c>
      <c r="V486" s="87"/>
      <c r="W486" s="85"/>
      <c r="X486" s="111"/>
      <c r="Y486" s="112">
        <v>0</v>
      </c>
      <c r="Z486" s="87"/>
      <c r="AA486" s="85"/>
      <c r="AB486" s="111"/>
      <c r="AC486" s="112">
        <v>0</v>
      </c>
      <c r="AD486" s="87"/>
      <c r="AE486" s="85"/>
      <c r="AF486" s="111"/>
      <c r="AG486" s="112">
        <v>0</v>
      </c>
      <c r="AH486" s="87"/>
      <c r="AI486" s="85"/>
      <c r="AJ486" s="111"/>
      <c r="AK486" s="112">
        <v>0</v>
      </c>
      <c r="AL486" s="87"/>
      <c r="AM486" s="85"/>
      <c r="AN486" s="111"/>
      <c r="AO486" s="112">
        <v>0</v>
      </c>
      <c r="AP486" s="87"/>
      <c r="AQ486" s="85"/>
      <c r="AR486" s="111"/>
      <c r="AS486" s="112">
        <v>0</v>
      </c>
      <c r="AT486" s="87"/>
      <c r="AU486" s="85"/>
      <c r="AV486" s="111"/>
      <c r="AW486" s="112">
        <v>0</v>
      </c>
      <c r="AX486" s="87"/>
      <c r="AY486" s="85"/>
      <c r="AZ486" s="267">
        <f t="shared" si="30"/>
        <v>0</v>
      </c>
      <c r="BA486" s="88">
        <f t="shared" si="27"/>
        <v>0</v>
      </c>
      <c r="BC486">
        <f>IF($A486&lt;&gt;"",COUNTIF($BD$3:$BD486,$BD486),0)</f>
        <v>0</v>
      </c>
      <c r="BD486" t="str">
        <f>IF($A486&lt;&gt;"",VLOOKUP(TRUNC(MID($A486,1,2),0),Plano_Contas!$H$3:$J$103,2,TRUE),"")</f>
        <v/>
      </c>
      <c r="BE486" s="201" t="str">
        <f t="shared" si="28"/>
        <v/>
      </c>
      <c r="BF486" t="str">
        <f ca="1">IF($BT486&lt;&gt;"",SUMIF($BD$3:$BD$1004,"="&amp;$BD486,INDIRECT(ADDRESS(3,BF$2,1,1)):INDIRECT(ADDRESS(1004,BF$2,1,1))),"")</f>
        <v/>
      </c>
      <c r="BG486" t="str">
        <f ca="1">IF($BT486&lt;&gt;"",SUMIF($BD$3:$BD$1004,"="&amp;$BD486,INDIRECT(ADDRESS(3,BG$2,1,1)):INDIRECT(ADDRESS(1004,BG$2,1,1))),"")</f>
        <v/>
      </c>
      <c r="BH486" t="str">
        <f ca="1">IF($BT486&lt;&gt;"",SUMIF($BD$3:$BD$1004,"="&amp;$BD486,INDIRECT(ADDRESS(3,BH$2,1,1)):INDIRECT(ADDRESS(1004,BH$2,1,1))),"")</f>
        <v/>
      </c>
      <c r="BI486" t="str">
        <f ca="1">IF($BT486&lt;&gt;"",SUMIF($BD$3:$BD$1004,"="&amp;$BD486,INDIRECT(ADDRESS(3,BI$2,1,1)):INDIRECT(ADDRESS(1004,BI$2,1,1))),"")</f>
        <v/>
      </c>
      <c r="BJ486" t="str">
        <f ca="1">IF($BT486&lt;&gt;"",SUMIF($BD$3:$BD$1004,"="&amp;$BD486,INDIRECT(ADDRESS(3,BJ$2,1,1)):INDIRECT(ADDRESS(1004,BJ$2,1,1))),"")</f>
        <v/>
      </c>
      <c r="BK486" t="str">
        <f ca="1">IF($BT486&lt;&gt;"",SUMIF($BD$3:$BD$1004,"="&amp;$BD486,INDIRECT(ADDRESS(3,BK$2,1,1)):INDIRECT(ADDRESS(1004,BK$2,1,1))),"")</f>
        <v/>
      </c>
      <c r="BL486" t="str">
        <f ca="1">IF($BT486&lt;&gt;"",SUMIF($BD$3:$BD$1004,"="&amp;$BD486,INDIRECT(ADDRESS(3,BL$2,1,1)):INDIRECT(ADDRESS(1004,BL$2,1,1))),"")</f>
        <v/>
      </c>
      <c r="BM486" t="str">
        <f ca="1">IF($BT486&lt;&gt;"",SUMIF($BD$3:$BD$1004,"="&amp;$BD486,INDIRECT(ADDRESS(3,BM$2,1,1)):INDIRECT(ADDRESS(1004,BM$2,1,1))),"")</f>
        <v/>
      </c>
      <c r="BN486" t="str">
        <f ca="1">IF($BT486&lt;&gt;"",SUMIF($BD$3:$BD$1004,"="&amp;$BD486,INDIRECT(ADDRESS(3,BN$2,1,1)):INDIRECT(ADDRESS(1004,BN$2,1,1))),"")</f>
        <v/>
      </c>
      <c r="BO486" t="str">
        <f ca="1">IF($BT486&lt;&gt;"",SUMIF($BD$3:$BD$1004,"="&amp;$BD486,INDIRECT(ADDRESS(3,BO$2,1,1)):INDIRECT(ADDRESS(1004,BO$2,1,1))),"")</f>
        <v/>
      </c>
      <c r="BP486" t="str">
        <f ca="1">IF($BT486&lt;&gt;"",SUMIF($BD$3:$BD$1004,"="&amp;$BD486,INDIRECT(ADDRESS(3,BP$2,1,1)):INDIRECT(ADDRESS(1004,BP$2,1,1))),"")</f>
        <v/>
      </c>
      <c r="BQ486" t="str">
        <f ca="1">IF($BT486&lt;&gt;"",SUMIF($BD$3:$BD$1004,"="&amp;$BD486,INDIRECT(ADDRESS(3,BQ$2,1,1)):INDIRECT(ADDRESS(1004,BQ$2,1,1))),"")</f>
        <v/>
      </c>
      <c r="BR486" t="str">
        <f ca="1">IF($BT486&lt;&gt;"",SUMIF($BD$3:$BD$1004,"="&amp;$BD486,INDIRECT(ADDRESS(3,BR$2,1,1)):INDIRECT(ADDRESS(1004,BR$2,1,1))),"")</f>
        <v/>
      </c>
      <c r="BS486" t="str">
        <f>IF($A486&lt;&gt;"",VLOOKUP(TRUNC(MID($A486,1,2),0),Plano_Contas!$H$3:$J$103,3,TRUE),"")</f>
        <v/>
      </c>
      <c r="BT486" t="str">
        <f t="shared" si="29"/>
        <v/>
      </c>
      <c r="BV486">
        <f>Empresas!C486</f>
        <v>0</v>
      </c>
    </row>
    <row r="487" spans="1:74" ht="13.5" hidden="1" thickBot="1" x14ac:dyDescent="0.25">
      <c r="A487" s="89"/>
      <c r="B487" s="52" t="str">
        <f>IF($A487&lt;&gt;"",VLOOKUP(""&amp;$A487,Plano_Contas!$A$3:$F$1003,6,0),"")</f>
        <v/>
      </c>
      <c r="C487" s="91"/>
      <c r="D487" s="111"/>
      <c r="E487" s="112">
        <v>0</v>
      </c>
      <c r="F487" s="87"/>
      <c r="G487" s="85"/>
      <c r="H487" s="111"/>
      <c r="I487" s="112">
        <v>0</v>
      </c>
      <c r="J487" s="87"/>
      <c r="K487" s="85"/>
      <c r="L487" s="111"/>
      <c r="M487" s="112">
        <v>0</v>
      </c>
      <c r="N487" s="87"/>
      <c r="O487" s="85"/>
      <c r="P487" s="111"/>
      <c r="Q487" s="112">
        <v>0</v>
      </c>
      <c r="R487" s="87"/>
      <c r="S487" s="85"/>
      <c r="T487" s="111"/>
      <c r="U487" s="112">
        <v>0</v>
      </c>
      <c r="V487" s="87"/>
      <c r="W487" s="85"/>
      <c r="X487" s="111"/>
      <c r="Y487" s="112">
        <v>0</v>
      </c>
      <c r="Z487" s="87"/>
      <c r="AA487" s="85"/>
      <c r="AB487" s="111"/>
      <c r="AC487" s="112">
        <v>0</v>
      </c>
      <c r="AD487" s="87"/>
      <c r="AE487" s="85"/>
      <c r="AF487" s="111"/>
      <c r="AG487" s="112">
        <v>0</v>
      </c>
      <c r="AH487" s="87"/>
      <c r="AI487" s="85"/>
      <c r="AJ487" s="111"/>
      <c r="AK487" s="112">
        <v>0</v>
      </c>
      <c r="AL487" s="87"/>
      <c r="AM487" s="85"/>
      <c r="AN487" s="111"/>
      <c r="AO487" s="112">
        <v>0</v>
      </c>
      <c r="AP487" s="87"/>
      <c r="AQ487" s="85"/>
      <c r="AR487" s="111"/>
      <c r="AS487" s="112">
        <v>0</v>
      </c>
      <c r="AT487" s="87"/>
      <c r="AU487" s="85"/>
      <c r="AV487" s="111"/>
      <c r="AW487" s="112">
        <v>0</v>
      </c>
      <c r="AX487" s="87"/>
      <c r="AY487" s="85"/>
      <c r="AZ487" s="267">
        <f t="shared" si="30"/>
        <v>0</v>
      </c>
      <c r="BA487" s="88">
        <f t="shared" si="27"/>
        <v>0</v>
      </c>
      <c r="BC487">
        <f>IF($A487&lt;&gt;"",COUNTIF($BD$3:$BD487,$BD487),0)</f>
        <v>0</v>
      </c>
      <c r="BD487" t="str">
        <f>IF($A487&lt;&gt;"",VLOOKUP(TRUNC(MID($A487,1,2),0),Plano_Contas!$H$3:$J$103,2,TRUE),"")</f>
        <v/>
      </c>
      <c r="BE487" s="201" t="str">
        <f t="shared" si="28"/>
        <v/>
      </c>
      <c r="BF487" t="str">
        <f ca="1">IF($BT487&lt;&gt;"",SUMIF($BD$3:$BD$1004,"="&amp;$BD487,INDIRECT(ADDRESS(3,BF$2,1,1)):INDIRECT(ADDRESS(1004,BF$2,1,1))),"")</f>
        <v/>
      </c>
      <c r="BG487" t="str">
        <f ca="1">IF($BT487&lt;&gt;"",SUMIF($BD$3:$BD$1004,"="&amp;$BD487,INDIRECT(ADDRESS(3,BG$2,1,1)):INDIRECT(ADDRESS(1004,BG$2,1,1))),"")</f>
        <v/>
      </c>
      <c r="BH487" t="str">
        <f ca="1">IF($BT487&lt;&gt;"",SUMIF($BD$3:$BD$1004,"="&amp;$BD487,INDIRECT(ADDRESS(3,BH$2,1,1)):INDIRECT(ADDRESS(1004,BH$2,1,1))),"")</f>
        <v/>
      </c>
      <c r="BI487" t="str">
        <f ca="1">IF($BT487&lt;&gt;"",SUMIF($BD$3:$BD$1004,"="&amp;$BD487,INDIRECT(ADDRESS(3,BI$2,1,1)):INDIRECT(ADDRESS(1004,BI$2,1,1))),"")</f>
        <v/>
      </c>
      <c r="BJ487" t="str">
        <f ca="1">IF($BT487&lt;&gt;"",SUMIF($BD$3:$BD$1004,"="&amp;$BD487,INDIRECT(ADDRESS(3,BJ$2,1,1)):INDIRECT(ADDRESS(1004,BJ$2,1,1))),"")</f>
        <v/>
      </c>
      <c r="BK487" t="str">
        <f ca="1">IF($BT487&lt;&gt;"",SUMIF($BD$3:$BD$1004,"="&amp;$BD487,INDIRECT(ADDRESS(3,BK$2,1,1)):INDIRECT(ADDRESS(1004,BK$2,1,1))),"")</f>
        <v/>
      </c>
      <c r="BL487" t="str">
        <f ca="1">IF($BT487&lt;&gt;"",SUMIF($BD$3:$BD$1004,"="&amp;$BD487,INDIRECT(ADDRESS(3,BL$2,1,1)):INDIRECT(ADDRESS(1004,BL$2,1,1))),"")</f>
        <v/>
      </c>
      <c r="BM487" t="str">
        <f ca="1">IF($BT487&lt;&gt;"",SUMIF($BD$3:$BD$1004,"="&amp;$BD487,INDIRECT(ADDRESS(3,BM$2,1,1)):INDIRECT(ADDRESS(1004,BM$2,1,1))),"")</f>
        <v/>
      </c>
      <c r="BN487" t="str">
        <f ca="1">IF($BT487&lt;&gt;"",SUMIF($BD$3:$BD$1004,"="&amp;$BD487,INDIRECT(ADDRESS(3,BN$2,1,1)):INDIRECT(ADDRESS(1004,BN$2,1,1))),"")</f>
        <v/>
      </c>
      <c r="BO487" t="str">
        <f ca="1">IF($BT487&lt;&gt;"",SUMIF($BD$3:$BD$1004,"="&amp;$BD487,INDIRECT(ADDRESS(3,BO$2,1,1)):INDIRECT(ADDRESS(1004,BO$2,1,1))),"")</f>
        <v/>
      </c>
      <c r="BP487" t="str">
        <f ca="1">IF($BT487&lt;&gt;"",SUMIF($BD$3:$BD$1004,"="&amp;$BD487,INDIRECT(ADDRESS(3,BP$2,1,1)):INDIRECT(ADDRESS(1004,BP$2,1,1))),"")</f>
        <v/>
      </c>
      <c r="BQ487" t="str">
        <f ca="1">IF($BT487&lt;&gt;"",SUMIF($BD$3:$BD$1004,"="&amp;$BD487,INDIRECT(ADDRESS(3,BQ$2,1,1)):INDIRECT(ADDRESS(1004,BQ$2,1,1))),"")</f>
        <v/>
      </c>
      <c r="BR487" t="str">
        <f ca="1">IF($BT487&lt;&gt;"",SUMIF($BD$3:$BD$1004,"="&amp;$BD487,INDIRECT(ADDRESS(3,BR$2,1,1)):INDIRECT(ADDRESS(1004,BR$2,1,1))),"")</f>
        <v/>
      </c>
      <c r="BS487" t="str">
        <f>IF($A487&lt;&gt;"",VLOOKUP(TRUNC(MID($A487,1,2),0),Plano_Contas!$H$3:$J$103,3,TRUE),"")</f>
        <v/>
      </c>
      <c r="BT487" t="str">
        <f t="shared" si="29"/>
        <v/>
      </c>
      <c r="BV487">
        <f>Empresas!C487</f>
        <v>0</v>
      </c>
    </row>
    <row r="488" spans="1:74" ht="13.5" hidden="1" thickBot="1" x14ac:dyDescent="0.25">
      <c r="A488" s="89"/>
      <c r="B488" s="52" t="str">
        <f>IF($A488&lt;&gt;"",VLOOKUP(""&amp;$A488,Plano_Contas!$A$3:$F$1003,6,0),"")</f>
        <v/>
      </c>
      <c r="C488" s="91"/>
      <c r="D488" s="111"/>
      <c r="E488" s="112">
        <v>0</v>
      </c>
      <c r="F488" s="87"/>
      <c r="G488" s="85"/>
      <c r="H488" s="111"/>
      <c r="I488" s="112">
        <v>0</v>
      </c>
      <c r="J488" s="87"/>
      <c r="K488" s="85"/>
      <c r="L488" s="111"/>
      <c r="M488" s="112">
        <v>0</v>
      </c>
      <c r="N488" s="87"/>
      <c r="O488" s="85"/>
      <c r="P488" s="111"/>
      <c r="Q488" s="112">
        <v>0</v>
      </c>
      <c r="R488" s="87"/>
      <c r="S488" s="85"/>
      <c r="T488" s="111"/>
      <c r="U488" s="112">
        <v>0</v>
      </c>
      <c r="V488" s="87"/>
      <c r="W488" s="85"/>
      <c r="X488" s="111"/>
      <c r="Y488" s="112">
        <v>0</v>
      </c>
      <c r="Z488" s="87"/>
      <c r="AA488" s="85"/>
      <c r="AB488" s="111"/>
      <c r="AC488" s="112">
        <v>0</v>
      </c>
      <c r="AD488" s="87"/>
      <c r="AE488" s="85"/>
      <c r="AF488" s="111"/>
      <c r="AG488" s="112">
        <v>0</v>
      </c>
      <c r="AH488" s="87"/>
      <c r="AI488" s="85"/>
      <c r="AJ488" s="111"/>
      <c r="AK488" s="112">
        <v>0</v>
      </c>
      <c r="AL488" s="87"/>
      <c r="AM488" s="85"/>
      <c r="AN488" s="111"/>
      <c r="AO488" s="112">
        <v>0</v>
      </c>
      <c r="AP488" s="87"/>
      <c r="AQ488" s="85"/>
      <c r="AR488" s="111"/>
      <c r="AS488" s="112">
        <v>0</v>
      </c>
      <c r="AT488" s="87"/>
      <c r="AU488" s="85"/>
      <c r="AV488" s="111"/>
      <c r="AW488" s="112">
        <v>0</v>
      </c>
      <c r="AX488" s="87"/>
      <c r="AY488" s="85"/>
      <c r="AZ488" s="267">
        <f t="shared" si="30"/>
        <v>0</v>
      </c>
      <c r="BA488" s="88">
        <f t="shared" si="27"/>
        <v>0</v>
      </c>
      <c r="BC488">
        <f>IF($A488&lt;&gt;"",COUNTIF($BD$3:$BD488,$BD488),0)</f>
        <v>0</v>
      </c>
      <c r="BD488" t="str">
        <f>IF($A488&lt;&gt;"",VLOOKUP(TRUNC(MID($A488,1,2),0),Plano_Contas!$H$3:$J$103,2,TRUE),"")</f>
        <v/>
      </c>
      <c r="BE488" s="201" t="str">
        <f t="shared" si="28"/>
        <v/>
      </c>
      <c r="BF488" t="str">
        <f ca="1">IF($BT488&lt;&gt;"",SUMIF($BD$3:$BD$1004,"="&amp;$BD488,INDIRECT(ADDRESS(3,BF$2,1,1)):INDIRECT(ADDRESS(1004,BF$2,1,1))),"")</f>
        <v/>
      </c>
      <c r="BG488" t="str">
        <f ca="1">IF($BT488&lt;&gt;"",SUMIF($BD$3:$BD$1004,"="&amp;$BD488,INDIRECT(ADDRESS(3,BG$2,1,1)):INDIRECT(ADDRESS(1004,BG$2,1,1))),"")</f>
        <v/>
      </c>
      <c r="BH488" t="str">
        <f ca="1">IF($BT488&lt;&gt;"",SUMIF($BD$3:$BD$1004,"="&amp;$BD488,INDIRECT(ADDRESS(3,BH$2,1,1)):INDIRECT(ADDRESS(1004,BH$2,1,1))),"")</f>
        <v/>
      </c>
      <c r="BI488" t="str">
        <f ca="1">IF($BT488&lt;&gt;"",SUMIF($BD$3:$BD$1004,"="&amp;$BD488,INDIRECT(ADDRESS(3,BI$2,1,1)):INDIRECT(ADDRESS(1004,BI$2,1,1))),"")</f>
        <v/>
      </c>
      <c r="BJ488" t="str">
        <f ca="1">IF($BT488&lt;&gt;"",SUMIF($BD$3:$BD$1004,"="&amp;$BD488,INDIRECT(ADDRESS(3,BJ$2,1,1)):INDIRECT(ADDRESS(1004,BJ$2,1,1))),"")</f>
        <v/>
      </c>
      <c r="BK488" t="str">
        <f ca="1">IF($BT488&lt;&gt;"",SUMIF($BD$3:$BD$1004,"="&amp;$BD488,INDIRECT(ADDRESS(3,BK$2,1,1)):INDIRECT(ADDRESS(1004,BK$2,1,1))),"")</f>
        <v/>
      </c>
      <c r="BL488" t="str">
        <f ca="1">IF($BT488&lt;&gt;"",SUMIF($BD$3:$BD$1004,"="&amp;$BD488,INDIRECT(ADDRESS(3,BL$2,1,1)):INDIRECT(ADDRESS(1004,BL$2,1,1))),"")</f>
        <v/>
      </c>
      <c r="BM488" t="str">
        <f ca="1">IF($BT488&lt;&gt;"",SUMIF($BD$3:$BD$1004,"="&amp;$BD488,INDIRECT(ADDRESS(3,BM$2,1,1)):INDIRECT(ADDRESS(1004,BM$2,1,1))),"")</f>
        <v/>
      </c>
      <c r="BN488" t="str">
        <f ca="1">IF($BT488&lt;&gt;"",SUMIF($BD$3:$BD$1004,"="&amp;$BD488,INDIRECT(ADDRESS(3,BN$2,1,1)):INDIRECT(ADDRESS(1004,BN$2,1,1))),"")</f>
        <v/>
      </c>
      <c r="BO488" t="str">
        <f ca="1">IF($BT488&lt;&gt;"",SUMIF($BD$3:$BD$1004,"="&amp;$BD488,INDIRECT(ADDRESS(3,BO$2,1,1)):INDIRECT(ADDRESS(1004,BO$2,1,1))),"")</f>
        <v/>
      </c>
      <c r="BP488" t="str">
        <f ca="1">IF($BT488&lt;&gt;"",SUMIF($BD$3:$BD$1004,"="&amp;$BD488,INDIRECT(ADDRESS(3,BP$2,1,1)):INDIRECT(ADDRESS(1004,BP$2,1,1))),"")</f>
        <v/>
      </c>
      <c r="BQ488" t="str">
        <f ca="1">IF($BT488&lt;&gt;"",SUMIF($BD$3:$BD$1004,"="&amp;$BD488,INDIRECT(ADDRESS(3,BQ$2,1,1)):INDIRECT(ADDRESS(1004,BQ$2,1,1))),"")</f>
        <v/>
      </c>
      <c r="BR488" t="str">
        <f ca="1">IF($BT488&lt;&gt;"",SUMIF($BD$3:$BD$1004,"="&amp;$BD488,INDIRECT(ADDRESS(3,BR$2,1,1)):INDIRECT(ADDRESS(1004,BR$2,1,1))),"")</f>
        <v/>
      </c>
      <c r="BS488" t="str">
        <f>IF($A488&lt;&gt;"",VLOOKUP(TRUNC(MID($A488,1,2),0),Plano_Contas!$H$3:$J$103,3,TRUE),"")</f>
        <v/>
      </c>
      <c r="BT488" t="str">
        <f t="shared" si="29"/>
        <v/>
      </c>
      <c r="BV488">
        <f>Empresas!C488</f>
        <v>0</v>
      </c>
    </row>
    <row r="489" spans="1:74" ht="13.5" hidden="1" thickBot="1" x14ac:dyDescent="0.25">
      <c r="A489" s="89"/>
      <c r="B489" s="52" t="str">
        <f>IF($A489&lt;&gt;"",VLOOKUP(""&amp;$A489,Plano_Contas!$A$3:$F$1003,6,0),"")</f>
        <v/>
      </c>
      <c r="C489" s="91"/>
      <c r="D489" s="111"/>
      <c r="E489" s="112">
        <v>0</v>
      </c>
      <c r="F489" s="87"/>
      <c r="G489" s="85"/>
      <c r="H489" s="111"/>
      <c r="I489" s="112">
        <v>0</v>
      </c>
      <c r="J489" s="87"/>
      <c r="K489" s="85"/>
      <c r="L489" s="111"/>
      <c r="M489" s="112">
        <v>0</v>
      </c>
      <c r="N489" s="87"/>
      <c r="O489" s="85"/>
      <c r="P489" s="111"/>
      <c r="Q489" s="112">
        <v>0</v>
      </c>
      <c r="R489" s="87"/>
      <c r="S489" s="85"/>
      <c r="T489" s="111"/>
      <c r="U489" s="112">
        <v>0</v>
      </c>
      <c r="V489" s="87"/>
      <c r="W489" s="85"/>
      <c r="X489" s="111"/>
      <c r="Y489" s="112">
        <v>0</v>
      </c>
      <c r="Z489" s="87"/>
      <c r="AA489" s="85"/>
      <c r="AB489" s="111"/>
      <c r="AC489" s="112">
        <v>0</v>
      </c>
      <c r="AD489" s="87"/>
      <c r="AE489" s="85"/>
      <c r="AF489" s="111"/>
      <c r="AG489" s="112">
        <v>0</v>
      </c>
      <c r="AH489" s="87"/>
      <c r="AI489" s="85"/>
      <c r="AJ489" s="111"/>
      <c r="AK489" s="112">
        <v>0</v>
      </c>
      <c r="AL489" s="87"/>
      <c r="AM489" s="85"/>
      <c r="AN489" s="111"/>
      <c r="AO489" s="112">
        <v>0</v>
      </c>
      <c r="AP489" s="87"/>
      <c r="AQ489" s="85"/>
      <c r="AR489" s="111"/>
      <c r="AS489" s="112">
        <v>0</v>
      </c>
      <c r="AT489" s="87"/>
      <c r="AU489" s="85"/>
      <c r="AV489" s="111"/>
      <c r="AW489" s="112">
        <v>0</v>
      </c>
      <c r="AX489" s="87"/>
      <c r="AY489" s="85"/>
      <c r="AZ489" s="267">
        <f t="shared" si="30"/>
        <v>0</v>
      </c>
      <c r="BA489" s="88">
        <f t="shared" si="27"/>
        <v>0</v>
      </c>
      <c r="BC489">
        <f>IF($A489&lt;&gt;"",COUNTIF($BD$3:$BD489,$BD489),0)</f>
        <v>0</v>
      </c>
      <c r="BD489" t="str">
        <f>IF($A489&lt;&gt;"",VLOOKUP(TRUNC(MID($A489,1,2),0),Plano_Contas!$H$3:$J$103,2,TRUE),"")</f>
        <v/>
      </c>
      <c r="BE489" s="201" t="str">
        <f t="shared" si="28"/>
        <v/>
      </c>
      <c r="BF489" t="str">
        <f ca="1">IF($BT489&lt;&gt;"",SUMIF($BD$3:$BD$1004,"="&amp;$BD489,INDIRECT(ADDRESS(3,BF$2,1,1)):INDIRECT(ADDRESS(1004,BF$2,1,1))),"")</f>
        <v/>
      </c>
      <c r="BG489" t="str">
        <f ca="1">IF($BT489&lt;&gt;"",SUMIF($BD$3:$BD$1004,"="&amp;$BD489,INDIRECT(ADDRESS(3,BG$2,1,1)):INDIRECT(ADDRESS(1004,BG$2,1,1))),"")</f>
        <v/>
      </c>
      <c r="BH489" t="str">
        <f ca="1">IF($BT489&lt;&gt;"",SUMIF($BD$3:$BD$1004,"="&amp;$BD489,INDIRECT(ADDRESS(3,BH$2,1,1)):INDIRECT(ADDRESS(1004,BH$2,1,1))),"")</f>
        <v/>
      </c>
      <c r="BI489" t="str">
        <f ca="1">IF($BT489&lt;&gt;"",SUMIF($BD$3:$BD$1004,"="&amp;$BD489,INDIRECT(ADDRESS(3,BI$2,1,1)):INDIRECT(ADDRESS(1004,BI$2,1,1))),"")</f>
        <v/>
      </c>
      <c r="BJ489" t="str">
        <f ca="1">IF($BT489&lt;&gt;"",SUMIF($BD$3:$BD$1004,"="&amp;$BD489,INDIRECT(ADDRESS(3,BJ$2,1,1)):INDIRECT(ADDRESS(1004,BJ$2,1,1))),"")</f>
        <v/>
      </c>
      <c r="BK489" t="str">
        <f ca="1">IF($BT489&lt;&gt;"",SUMIF($BD$3:$BD$1004,"="&amp;$BD489,INDIRECT(ADDRESS(3,BK$2,1,1)):INDIRECT(ADDRESS(1004,BK$2,1,1))),"")</f>
        <v/>
      </c>
      <c r="BL489" t="str">
        <f ca="1">IF($BT489&lt;&gt;"",SUMIF($BD$3:$BD$1004,"="&amp;$BD489,INDIRECT(ADDRESS(3,BL$2,1,1)):INDIRECT(ADDRESS(1004,BL$2,1,1))),"")</f>
        <v/>
      </c>
      <c r="BM489" t="str">
        <f ca="1">IF($BT489&lt;&gt;"",SUMIF($BD$3:$BD$1004,"="&amp;$BD489,INDIRECT(ADDRESS(3,BM$2,1,1)):INDIRECT(ADDRESS(1004,BM$2,1,1))),"")</f>
        <v/>
      </c>
      <c r="BN489" t="str">
        <f ca="1">IF($BT489&lt;&gt;"",SUMIF($BD$3:$BD$1004,"="&amp;$BD489,INDIRECT(ADDRESS(3,BN$2,1,1)):INDIRECT(ADDRESS(1004,BN$2,1,1))),"")</f>
        <v/>
      </c>
      <c r="BO489" t="str">
        <f ca="1">IF($BT489&lt;&gt;"",SUMIF($BD$3:$BD$1004,"="&amp;$BD489,INDIRECT(ADDRESS(3,BO$2,1,1)):INDIRECT(ADDRESS(1004,BO$2,1,1))),"")</f>
        <v/>
      </c>
      <c r="BP489" t="str">
        <f ca="1">IF($BT489&lt;&gt;"",SUMIF($BD$3:$BD$1004,"="&amp;$BD489,INDIRECT(ADDRESS(3,BP$2,1,1)):INDIRECT(ADDRESS(1004,BP$2,1,1))),"")</f>
        <v/>
      </c>
      <c r="BQ489" t="str">
        <f ca="1">IF($BT489&lt;&gt;"",SUMIF($BD$3:$BD$1004,"="&amp;$BD489,INDIRECT(ADDRESS(3,BQ$2,1,1)):INDIRECT(ADDRESS(1004,BQ$2,1,1))),"")</f>
        <v/>
      </c>
      <c r="BR489" t="str">
        <f ca="1">IF($BT489&lt;&gt;"",SUMIF($BD$3:$BD$1004,"="&amp;$BD489,INDIRECT(ADDRESS(3,BR$2,1,1)):INDIRECT(ADDRESS(1004,BR$2,1,1))),"")</f>
        <v/>
      </c>
      <c r="BS489" t="str">
        <f>IF($A489&lt;&gt;"",VLOOKUP(TRUNC(MID($A489,1,2),0),Plano_Contas!$H$3:$J$103,3,TRUE),"")</f>
        <v/>
      </c>
      <c r="BT489" t="str">
        <f t="shared" si="29"/>
        <v/>
      </c>
      <c r="BV489">
        <f>Empresas!C489</f>
        <v>0</v>
      </c>
    </row>
    <row r="490" spans="1:74" ht="13.5" hidden="1" thickBot="1" x14ac:dyDescent="0.25">
      <c r="A490" s="89"/>
      <c r="B490" s="52" t="str">
        <f>IF($A490&lt;&gt;"",VLOOKUP(""&amp;$A490,Plano_Contas!$A$3:$F$1003,6,0),"")</f>
        <v/>
      </c>
      <c r="C490" s="91"/>
      <c r="D490" s="111"/>
      <c r="E490" s="112">
        <v>0</v>
      </c>
      <c r="F490" s="87"/>
      <c r="G490" s="85"/>
      <c r="H490" s="111"/>
      <c r="I490" s="112">
        <v>0</v>
      </c>
      <c r="J490" s="87"/>
      <c r="K490" s="85"/>
      <c r="L490" s="111"/>
      <c r="M490" s="112">
        <v>0</v>
      </c>
      <c r="N490" s="87"/>
      <c r="O490" s="85"/>
      <c r="P490" s="111"/>
      <c r="Q490" s="112">
        <v>0</v>
      </c>
      <c r="R490" s="87"/>
      <c r="S490" s="85"/>
      <c r="T490" s="111"/>
      <c r="U490" s="112">
        <v>0</v>
      </c>
      <c r="V490" s="87"/>
      <c r="W490" s="85"/>
      <c r="X490" s="111"/>
      <c r="Y490" s="112">
        <v>0</v>
      </c>
      <c r="Z490" s="87"/>
      <c r="AA490" s="85"/>
      <c r="AB490" s="111"/>
      <c r="AC490" s="112">
        <v>0</v>
      </c>
      <c r="AD490" s="87"/>
      <c r="AE490" s="85"/>
      <c r="AF490" s="111"/>
      <c r="AG490" s="112">
        <v>0</v>
      </c>
      <c r="AH490" s="87"/>
      <c r="AI490" s="85"/>
      <c r="AJ490" s="111"/>
      <c r="AK490" s="112">
        <v>0</v>
      </c>
      <c r="AL490" s="87"/>
      <c r="AM490" s="85"/>
      <c r="AN490" s="111"/>
      <c r="AO490" s="112">
        <v>0</v>
      </c>
      <c r="AP490" s="87"/>
      <c r="AQ490" s="85"/>
      <c r="AR490" s="111"/>
      <c r="AS490" s="112">
        <v>0</v>
      </c>
      <c r="AT490" s="87"/>
      <c r="AU490" s="85"/>
      <c r="AV490" s="111"/>
      <c r="AW490" s="112">
        <v>0</v>
      </c>
      <c r="AX490" s="87"/>
      <c r="AY490" s="85"/>
      <c r="AZ490" s="267">
        <f t="shared" si="30"/>
        <v>0</v>
      </c>
      <c r="BA490" s="88">
        <f t="shared" si="27"/>
        <v>0</v>
      </c>
      <c r="BC490">
        <f>IF($A490&lt;&gt;"",COUNTIF($BD$3:$BD490,$BD490),0)</f>
        <v>0</v>
      </c>
      <c r="BD490" t="str">
        <f>IF($A490&lt;&gt;"",VLOOKUP(TRUNC(MID($A490,1,2),0),Plano_Contas!$H$3:$J$103,2,TRUE),"")</f>
        <v/>
      </c>
      <c r="BE490" s="201" t="str">
        <f t="shared" si="28"/>
        <v/>
      </c>
      <c r="BF490" t="str">
        <f ca="1">IF($BT490&lt;&gt;"",SUMIF($BD$3:$BD$1004,"="&amp;$BD490,INDIRECT(ADDRESS(3,BF$2,1,1)):INDIRECT(ADDRESS(1004,BF$2,1,1))),"")</f>
        <v/>
      </c>
      <c r="BG490" t="str">
        <f ca="1">IF($BT490&lt;&gt;"",SUMIF($BD$3:$BD$1004,"="&amp;$BD490,INDIRECT(ADDRESS(3,BG$2,1,1)):INDIRECT(ADDRESS(1004,BG$2,1,1))),"")</f>
        <v/>
      </c>
      <c r="BH490" t="str">
        <f ca="1">IF($BT490&lt;&gt;"",SUMIF($BD$3:$BD$1004,"="&amp;$BD490,INDIRECT(ADDRESS(3,BH$2,1,1)):INDIRECT(ADDRESS(1004,BH$2,1,1))),"")</f>
        <v/>
      </c>
      <c r="BI490" t="str">
        <f ca="1">IF($BT490&lt;&gt;"",SUMIF($BD$3:$BD$1004,"="&amp;$BD490,INDIRECT(ADDRESS(3,BI$2,1,1)):INDIRECT(ADDRESS(1004,BI$2,1,1))),"")</f>
        <v/>
      </c>
      <c r="BJ490" t="str">
        <f ca="1">IF($BT490&lt;&gt;"",SUMIF($BD$3:$BD$1004,"="&amp;$BD490,INDIRECT(ADDRESS(3,BJ$2,1,1)):INDIRECT(ADDRESS(1004,BJ$2,1,1))),"")</f>
        <v/>
      </c>
      <c r="BK490" t="str">
        <f ca="1">IF($BT490&lt;&gt;"",SUMIF($BD$3:$BD$1004,"="&amp;$BD490,INDIRECT(ADDRESS(3,BK$2,1,1)):INDIRECT(ADDRESS(1004,BK$2,1,1))),"")</f>
        <v/>
      </c>
      <c r="BL490" t="str">
        <f ca="1">IF($BT490&lt;&gt;"",SUMIF($BD$3:$BD$1004,"="&amp;$BD490,INDIRECT(ADDRESS(3,BL$2,1,1)):INDIRECT(ADDRESS(1004,BL$2,1,1))),"")</f>
        <v/>
      </c>
      <c r="BM490" t="str">
        <f ca="1">IF($BT490&lt;&gt;"",SUMIF($BD$3:$BD$1004,"="&amp;$BD490,INDIRECT(ADDRESS(3,BM$2,1,1)):INDIRECT(ADDRESS(1004,BM$2,1,1))),"")</f>
        <v/>
      </c>
      <c r="BN490" t="str">
        <f ca="1">IF($BT490&lt;&gt;"",SUMIF($BD$3:$BD$1004,"="&amp;$BD490,INDIRECT(ADDRESS(3,BN$2,1,1)):INDIRECT(ADDRESS(1004,BN$2,1,1))),"")</f>
        <v/>
      </c>
      <c r="BO490" t="str">
        <f ca="1">IF($BT490&lt;&gt;"",SUMIF($BD$3:$BD$1004,"="&amp;$BD490,INDIRECT(ADDRESS(3,BO$2,1,1)):INDIRECT(ADDRESS(1004,BO$2,1,1))),"")</f>
        <v/>
      </c>
      <c r="BP490" t="str">
        <f ca="1">IF($BT490&lt;&gt;"",SUMIF($BD$3:$BD$1004,"="&amp;$BD490,INDIRECT(ADDRESS(3,BP$2,1,1)):INDIRECT(ADDRESS(1004,BP$2,1,1))),"")</f>
        <v/>
      </c>
      <c r="BQ490" t="str">
        <f ca="1">IF($BT490&lt;&gt;"",SUMIF($BD$3:$BD$1004,"="&amp;$BD490,INDIRECT(ADDRESS(3,BQ$2,1,1)):INDIRECT(ADDRESS(1004,BQ$2,1,1))),"")</f>
        <v/>
      </c>
      <c r="BR490" t="str">
        <f ca="1">IF($BT490&lt;&gt;"",SUMIF($BD$3:$BD$1004,"="&amp;$BD490,INDIRECT(ADDRESS(3,BR$2,1,1)):INDIRECT(ADDRESS(1004,BR$2,1,1))),"")</f>
        <v/>
      </c>
      <c r="BS490" t="str">
        <f>IF($A490&lt;&gt;"",VLOOKUP(TRUNC(MID($A490,1,2),0),Plano_Contas!$H$3:$J$103,3,TRUE),"")</f>
        <v/>
      </c>
      <c r="BT490" t="str">
        <f t="shared" si="29"/>
        <v/>
      </c>
      <c r="BV490">
        <f>Empresas!C490</f>
        <v>0</v>
      </c>
    </row>
    <row r="491" spans="1:74" ht="13.5" hidden="1" thickBot="1" x14ac:dyDescent="0.25">
      <c r="A491" s="89"/>
      <c r="B491" s="52" t="str">
        <f>IF($A491&lt;&gt;"",VLOOKUP(""&amp;$A491,Plano_Contas!$A$3:$F$1003,6,0),"")</f>
        <v/>
      </c>
      <c r="C491" s="91"/>
      <c r="D491" s="111"/>
      <c r="E491" s="112">
        <v>0</v>
      </c>
      <c r="F491" s="87"/>
      <c r="G491" s="85"/>
      <c r="H491" s="111"/>
      <c r="I491" s="112">
        <v>0</v>
      </c>
      <c r="J491" s="87"/>
      <c r="K491" s="85"/>
      <c r="L491" s="111"/>
      <c r="M491" s="112">
        <v>0</v>
      </c>
      <c r="N491" s="87"/>
      <c r="O491" s="85"/>
      <c r="P491" s="111"/>
      <c r="Q491" s="112">
        <v>0</v>
      </c>
      <c r="R491" s="87"/>
      <c r="S491" s="85"/>
      <c r="T491" s="111"/>
      <c r="U491" s="112">
        <v>0</v>
      </c>
      <c r="V491" s="87"/>
      <c r="W491" s="85"/>
      <c r="X491" s="111"/>
      <c r="Y491" s="112">
        <v>0</v>
      </c>
      <c r="Z491" s="87"/>
      <c r="AA491" s="85"/>
      <c r="AB491" s="111"/>
      <c r="AC491" s="112">
        <v>0</v>
      </c>
      <c r="AD491" s="87"/>
      <c r="AE491" s="85"/>
      <c r="AF491" s="111"/>
      <c r="AG491" s="112">
        <v>0</v>
      </c>
      <c r="AH491" s="87"/>
      <c r="AI491" s="85"/>
      <c r="AJ491" s="111"/>
      <c r="AK491" s="112">
        <v>0</v>
      </c>
      <c r="AL491" s="87"/>
      <c r="AM491" s="85"/>
      <c r="AN491" s="111"/>
      <c r="AO491" s="112">
        <v>0</v>
      </c>
      <c r="AP491" s="87"/>
      <c r="AQ491" s="85"/>
      <c r="AR491" s="111"/>
      <c r="AS491" s="112">
        <v>0</v>
      </c>
      <c r="AT491" s="87"/>
      <c r="AU491" s="85"/>
      <c r="AV491" s="111"/>
      <c r="AW491" s="112">
        <v>0</v>
      </c>
      <c r="AX491" s="87"/>
      <c r="AY491" s="85"/>
      <c r="AZ491" s="267">
        <f t="shared" si="30"/>
        <v>0</v>
      </c>
      <c r="BA491" s="88">
        <f t="shared" si="27"/>
        <v>0</v>
      </c>
      <c r="BC491">
        <f>IF($A491&lt;&gt;"",COUNTIF($BD$3:$BD491,$BD491),0)</f>
        <v>0</v>
      </c>
      <c r="BD491" t="str">
        <f>IF($A491&lt;&gt;"",VLOOKUP(TRUNC(MID($A491,1,2),0),Plano_Contas!$H$3:$J$103,2,TRUE),"")</f>
        <v/>
      </c>
      <c r="BE491" s="201" t="str">
        <f t="shared" si="28"/>
        <v/>
      </c>
      <c r="BF491" t="str">
        <f ca="1">IF($BT491&lt;&gt;"",SUMIF($BD$3:$BD$1004,"="&amp;$BD491,INDIRECT(ADDRESS(3,BF$2,1,1)):INDIRECT(ADDRESS(1004,BF$2,1,1))),"")</f>
        <v/>
      </c>
      <c r="BG491" t="str">
        <f ca="1">IF($BT491&lt;&gt;"",SUMIF($BD$3:$BD$1004,"="&amp;$BD491,INDIRECT(ADDRESS(3,BG$2,1,1)):INDIRECT(ADDRESS(1004,BG$2,1,1))),"")</f>
        <v/>
      </c>
      <c r="BH491" t="str">
        <f ca="1">IF($BT491&lt;&gt;"",SUMIF($BD$3:$BD$1004,"="&amp;$BD491,INDIRECT(ADDRESS(3,BH$2,1,1)):INDIRECT(ADDRESS(1004,BH$2,1,1))),"")</f>
        <v/>
      </c>
      <c r="BI491" t="str">
        <f ca="1">IF($BT491&lt;&gt;"",SUMIF($BD$3:$BD$1004,"="&amp;$BD491,INDIRECT(ADDRESS(3,BI$2,1,1)):INDIRECT(ADDRESS(1004,BI$2,1,1))),"")</f>
        <v/>
      </c>
      <c r="BJ491" t="str">
        <f ca="1">IF($BT491&lt;&gt;"",SUMIF($BD$3:$BD$1004,"="&amp;$BD491,INDIRECT(ADDRESS(3,BJ$2,1,1)):INDIRECT(ADDRESS(1004,BJ$2,1,1))),"")</f>
        <v/>
      </c>
      <c r="BK491" t="str">
        <f ca="1">IF($BT491&lt;&gt;"",SUMIF($BD$3:$BD$1004,"="&amp;$BD491,INDIRECT(ADDRESS(3,BK$2,1,1)):INDIRECT(ADDRESS(1004,BK$2,1,1))),"")</f>
        <v/>
      </c>
      <c r="BL491" t="str">
        <f ca="1">IF($BT491&lt;&gt;"",SUMIF($BD$3:$BD$1004,"="&amp;$BD491,INDIRECT(ADDRESS(3,BL$2,1,1)):INDIRECT(ADDRESS(1004,BL$2,1,1))),"")</f>
        <v/>
      </c>
      <c r="BM491" t="str">
        <f ca="1">IF($BT491&lt;&gt;"",SUMIF($BD$3:$BD$1004,"="&amp;$BD491,INDIRECT(ADDRESS(3,BM$2,1,1)):INDIRECT(ADDRESS(1004,BM$2,1,1))),"")</f>
        <v/>
      </c>
      <c r="BN491" t="str">
        <f ca="1">IF($BT491&lt;&gt;"",SUMIF($BD$3:$BD$1004,"="&amp;$BD491,INDIRECT(ADDRESS(3,BN$2,1,1)):INDIRECT(ADDRESS(1004,BN$2,1,1))),"")</f>
        <v/>
      </c>
      <c r="BO491" t="str">
        <f ca="1">IF($BT491&lt;&gt;"",SUMIF($BD$3:$BD$1004,"="&amp;$BD491,INDIRECT(ADDRESS(3,BO$2,1,1)):INDIRECT(ADDRESS(1004,BO$2,1,1))),"")</f>
        <v/>
      </c>
      <c r="BP491" t="str">
        <f ca="1">IF($BT491&lt;&gt;"",SUMIF($BD$3:$BD$1004,"="&amp;$BD491,INDIRECT(ADDRESS(3,BP$2,1,1)):INDIRECT(ADDRESS(1004,BP$2,1,1))),"")</f>
        <v/>
      </c>
      <c r="BQ491" t="str">
        <f ca="1">IF($BT491&lt;&gt;"",SUMIF($BD$3:$BD$1004,"="&amp;$BD491,INDIRECT(ADDRESS(3,BQ$2,1,1)):INDIRECT(ADDRESS(1004,BQ$2,1,1))),"")</f>
        <v/>
      </c>
      <c r="BR491" t="str">
        <f ca="1">IF($BT491&lt;&gt;"",SUMIF($BD$3:$BD$1004,"="&amp;$BD491,INDIRECT(ADDRESS(3,BR$2,1,1)):INDIRECT(ADDRESS(1004,BR$2,1,1))),"")</f>
        <v/>
      </c>
      <c r="BS491" t="str">
        <f>IF($A491&lt;&gt;"",VLOOKUP(TRUNC(MID($A491,1,2),0),Plano_Contas!$H$3:$J$103,3,TRUE),"")</f>
        <v/>
      </c>
      <c r="BT491" t="str">
        <f t="shared" si="29"/>
        <v/>
      </c>
      <c r="BV491">
        <f>Empresas!C491</f>
        <v>0</v>
      </c>
    </row>
    <row r="492" spans="1:74" ht="13.5" hidden="1" thickBot="1" x14ac:dyDescent="0.25">
      <c r="A492" s="89"/>
      <c r="B492" s="52" t="str">
        <f>IF($A492&lt;&gt;"",VLOOKUP(""&amp;$A492,Plano_Contas!$A$3:$F$1003,6,0),"")</f>
        <v/>
      </c>
      <c r="C492" s="91"/>
      <c r="D492" s="111"/>
      <c r="E492" s="112">
        <v>0</v>
      </c>
      <c r="F492" s="87"/>
      <c r="G492" s="85"/>
      <c r="H492" s="111"/>
      <c r="I492" s="112">
        <v>0</v>
      </c>
      <c r="J492" s="87"/>
      <c r="K492" s="85"/>
      <c r="L492" s="111"/>
      <c r="M492" s="112">
        <v>0</v>
      </c>
      <c r="N492" s="87"/>
      <c r="O492" s="85"/>
      <c r="P492" s="111"/>
      <c r="Q492" s="112">
        <v>0</v>
      </c>
      <c r="R492" s="87"/>
      <c r="S492" s="85"/>
      <c r="T492" s="111"/>
      <c r="U492" s="112">
        <v>0</v>
      </c>
      <c r="V492" s="87"/>
      <c r="W492" s="85"/>
      <c r="X492" s="111"/>
      <c r="Y492" s="112">
        <v>0</v>
      </c>
      <c r="Z492" s="87"/>
      <c r="AA492" s="85"/>
      <c r="AB492" s="111"/>
      <c r="AC492" s="112">
        <v>0</v>
      </c>
      <c r="AD492" s="87"/>
      <c r="AE492" s="85"/>
      <c r="AF492" s="111"/>
      <c r="AG492" s="112">
        <v>0</v>
      </c>
      <c r="AH492" s="87"/>
      <c r="AI492" s="85"/>
      <c r="AJ492" s="111"/>
      <c r="AK492" s="112">
        <v>0</v>
      </c>
      <c r="AL492" s="87"/>
      <c r="AM492" s="85"/>
      <c r="AN492" s="111"/>
      <c r="AO492" s="112">
        <v>0</v>
      </c>
      <c r="AP492" s="87"/>
      <c r="AQ492" s="85"/>
      <c r="AR492" s="111"/>
      <c r="AS492" s="112">
        <v>0</v>
      </c>
      <c r="AT492" s="87"/>
      <c r="AU492" s="85"/>
      <c r="AV492" s="111"/>
      <c r="AW492" s="112">
        <v>0</v>
      </c>
      <c r="AX492" s="87"/>
      <c r="AY492" s="85"/>
      <c r="AZ492" s="267">
        <f t="shared" si="30"/>
        <v>0</v>
      </c>
      <c r="BA492" s="88">
        <f t="shared" si="27"/>
        <v>0</v>
      </c>
      <c r="BC492">
        <f>IF($A492&lt;&gt;"",COUNTIF($BD$3:$BD492,$BD492),0)</f>
        <v>0</v>
      </c>
      <c r="BD492" t="str">
        <f>IF($A492&lt;&gt;"",VLOOKUP(TRUNC(MID($A492,1,2),0),Plano_Contas!$H$3:$J$103,2,TRUE),"")</f>
        <v/>
      </c>
      <c r="BE492" s="201" t="str">
        <f t="shared" si="28"/>
        <v/>
      </c>
      <c r="BF492" t="str">
        <f ca="1">IF($BT492&lt;&gt;"",SUMIF($BD$3:$BD$1004,"="&amp;$BD492,INDIRECT(ADDRESS(3,BF$2,1,1)):INDIRECT(ADDRESS(1004,BF$2,1,1))),"")</f>
        <v/>
      </c>
      <c r="BG492" t="str">
        <f ca="1">IF($BT492&lt;&gt;"",SUMIF($BD$3:$BD$1004,"="&amp;$BD492,INDIRECT(ADDRESS(3,BG$2,1,1)):INDIRECT(ADDRESS(1004,BG$2,1,1))),"")</f>
        <v/>
      </c>
      <c r="BH492" t="str">
        <f ca="1">IF($BT492&lt;&gt;"",SUMIF($BD$3:$BD$1004,"="&amp;$BD492,INDIRECT(ADDRESS(3,BH$2,1,1)):INDIRECT(ADDRESS(1004,BH$2,1,1))),"")</f>
        <v/>
      </c>
      <c r="BI492" t="str">
        <f ca="1">IF($BT492&lt;&gt;"",SUMIF($BD$3:$BD$1004,"="&amp;$BD492,INDIRECT(ADDRESS(3,BI$2,1,1)):INDIRECT(ADDRESS(1004,BI$2,1,1))),"")</f>
        <v/>
      </c>
      <c r="BJ492" t="str">
        <f ca="1">IF($BT492&lt;&gt;"",SUMIF($BD$3:$BD$1004,"="&amp;$BD492,INDIRECT(ADDRESS(3,BJ$2,1,1)):INDIRECT(ADDRESS(1004,BJ$2,1,1))),"")</f>
        <v/>
      </c>
      <c r="BK492" t="str">
        <f ca="1">IF($BT492&lt;&gt;"",SUMIF($BD$3:$BD$1004,"="&amp;$BD492,INDIRECT(ADDRESS(3,BK$2,1,1)):INDIRECT(ADDRESS(1004,BK$2,1,1))),"")</f>
        <v/>
      </c>
      <c r="BL492" t="str">
        <f ca="1">IF($BT492&lt;&gt;"",SUMIF($BD$3:$BD$1004,"="&amp;$BD492,INDIRECT(ADDRESS(3,BL$2,1,1)):INDIRECT(ADDRESS(1004,BL$2,1,1))),"")</f>
        <v/>
      </c>
      <c r="BM492" t="str">
        <f ca="1">IF($BT492&lt;&gt;"",SUMIF($BD$3:$BD$1004,"="&amp;$BD492,INDIRECT(ADDRESS(3,BM$2,1,1)):INDIRECT(ADDRESS(1004,BM$2,1,1))),"")</f>
        <v/>
      </c>
      <c r="BN492" t="str">
        <f ca="1">IF($BT492&lt;&gt;"",SUMIF($BD$3:$BD$1004,"="&amp;$BD492,INDIRECT(ADDRESS(3,BN$2,1,1)):INDIRECT(ADDRESS(1004,BN$2,1,1))),"")</f>
        <v/>
      </c>
      <c r="BO492" t="str">
        <f ca="1">IF($BT492&lt;&gt;"",SUMIF($BD$3:$BD$1004,"="&amp;$BD492,INDIRECT(ADDRESS(3,BO$2,1,1)):INDIRECT(ADDRESS(1004,BO$2,1,1))),"")</f>
        <v/>
      </c>
      <c r="BP492" t="str">
        <f ca="1">IF($BT492&lt;&gt;"",SUMIF($BD$3:$BD$1004,"="&amp;$BD492,INDIRECT(ADDRESS(3,BP$2,1,1)):INDIRECT(ADDRESS(1004,BP$2,1,1))),"")</f>
        <v/>
      </c>
      <c r="BQ492" t="str">
        <f ca="1">IF($BT492&lt;&gt;"",SUMIF($BD$3:$BD$1004,"="&amp;$BD492,INDIRECT(ADDRESS(3,BQ$2,1,1)):INDIRECT(ADDRESS(1004,BQ$2,1,1))),"")</f>
        <v/>
      </c>
      <c r="BR492" t="str">
        <f ca="1">IF($BT492&lt;&gt;"",SUMIF($BD$3:$BD$1004,"="&amp;$BD492,INDIRECT(ADDRESS(3,BR$2,1,1)):INDIRECT(ADDRESS(1004,BR$2,1,1))),"")</f>
        <v/>
      </c>
      <c r="BS492" t="str">
        <f>IF($A492&lt;&gt;"",VLOOKUP(TRUNC(MID($A492,1,2),0),Plano_Contas!$H$3:$J$103,3,TRUE),"")</f>
        <v/>
      </c>
      <c r="BT492" t="str">
        <f t="shared" si="29"/>
        <v/>
      </c>
      <c r="BV492">
        <f>Empresas!C492</f>
        <v>0</v>
      </c>
    </row>
    <row r="493" spans="1:74" ht="13.5" hidden="1" thickBot="1" x14ac:dyDescent="0.25">
      <c r="A493" s="89"/>
      <c r="B493" s="52" t="str">
        <f>IF($A493&lt;&gt;"",VLOOKUP(""&amp;$A493,Plano_Contas!$A$3:$F$1003,6,0),"")</f>
        <v/>
      </c>
      <c r="C493" s="91"/>
      <c r="D493" s="111"/>
      <c r="E493" s="112">
        <v>0</v>
      </c>
      <c r="F493" s="87"/>
      <c r="G493" s="85"/>
      <c r="H493" s="111"/>
      <c r="I493" s="112">
        <v>0</v>
      </c>
      <c r="J493" s="87"/>
      <c r="K493" s="85"/>
      <c r="L493" s="111"/>
      <c r="M493" s="112">
        <v>0</v>
      </c>
      <c r="N493" s="87"/>
      <c r="O493" s="85"/>
      <c r="P493" s="111"/>
      <c r="Q493" s="112">
        <v>0</v>
      </c>
      <c r="R493" s="87"/>
      <c r="S493" s="85"/>
      <c r="T493" s="111"/>
      <c r="U493" s="112">
        <v>0</v>
      </c>
      <c r="V493" s="87"/>
      <c r="W493" s="85"/>
      <c r="X493" s="111"/>
      <c r="Y493" s="112">
        <v>0</v>
      </c>
      <c r="Z493" s="87"/>
      <c r="AA493" s="85"/>
      <c r="AB493" s="111"/>
      <c r="AC493" s="112">
        <v>0</v>
      </c>
      <c r="AD493" s="87"/>
      <c r="AE493" s="85"/>
      <c r="AF493" s="111"/>
      <c r="AG493" s="112">
        <v>0</v>
      </c>
      <c r="AH493" s="87"/>
      <c r="AI493" s="85"/>
      <c r="AJ493" s="111"/>
      <c r="AK493" s="112">
        <v>0</v>
      </c>
      <c r="AL493" s="87"/>
      <c r="AM493" s="85"/>
      <c r="AN493" s="111"/>
      <c r="AO493" s="112">
        <v>0</v>
      </c>
      <c r="AP493" s="87"/>
      <c r="AQ493" s="85"/>
      <c r="AR493" s="111"/>
      <c r="AS493" s="112">
        <v>0</v>
      </c>
      <c r="AT493" s="87"/>
      <c r="AU493" s="85"/>
      <c r="AV493" s="111"/>
      <c r="AW493" s="112">
        <v>0</v>
      </c>
      <c r="AX493" s="87"/>
      <c r="AY493" s="85"/>
      <c r="AZ493" s="267">
        <f t="shared" si="30"/>
        <v>0</v>
      </c>
      <c r="BA493" s="88">
        <f t="shared" si="27"/>
        <v>0</v>
      </c>
      <c r="BC493">
        <f>IF($A493&lt;&gt;"",COUNTIF($BD$3:$BD493,$BD493),0)</f>
        <v>0</v>
      </c>
      <c r="BD493" t="str">
        <f>IF($A493&lt;&gt;"",VLOOKUP(TRUNC(MID($A493,1,2),0),Plano_Contas!$H$3:$J$103,2,TRUE),"")</f>
        <v/>
      </c>
      <c r="BE493" s="201" t="str">
        <f t="shared" si="28"/>
        <v/>
      </c>
      <c r="BF493" t="str">
        <f ca="1">IF($BT493&lt;&gt;"",SUMIF($BD$3:$BD$1004,"="&amp;$BD493,INDIRECT(ADDRESS(3,BF$2,1,1)):INDIRECT(ADDRESS(1004,BF$2,1,1))),"")</f>
        <v/>
      </c>
      <c r="BG493" t="str">
        <f ca="1">IF($BT493&lt;&gt;"",SUMIF($BD$3:$BD$1004,"="&amp;$BD493,INDIRECT(ADDRESS(3,BG$2,1,1)):INDIRECT(ADDRESS(1004,BG$2,1,1))),"")</f>
        <v/>
      </c>
      <c r="BH493" t="str">
        <f ca="1">IF($BT493&lt;&gt;"",SUMIF($BD$3:$BD$1004,"="&amp;$BD493,INDIRECT(ADDRESS(3,BH$2,1,1)):INDIRECT(ADDRESS(1004,BH$2,1,1))),"")</f>
        <v/>
      </c>
      <c r="BI493" t="str">
        <f ca="1">IF($BT493&lt;&gt;"",SUMIF($BD$3:$BD$1004,"="&amp;$BD493,INDIRECT(ADDRESS(3,BI$2,1,1)):INDIRECT(ADDRESS(1004,BI$2,1,1))),"")</f>
        <v/>
      </c>
      <c r="BJ493" t="str">
        <f ca="1">IF($BT493&lt;&gt;"",SUMIF($BD$3:$BD$1004,"="&amp;$BD493,INDIRECT(ADDRESS(3,BJ$2,1,1)):INDIRECT(ADDRESS(1004,BJ$2,1,1))),"")</f>
        <v/>
      </c>
      <c r="BK493" t="str">
        <f ca="1">IF($BT493&lt;&gt;"",SUMIF($BD$3:$BD$1004,"="&amp;$BD493,INDIRECT(ADDRESS(3,BK$2,1,1)):INDIRECT(ADDRESS(1004,BK$2,1,1))),"")</f>
        <v/>
      </c>
      <c r="BL493" t="str">
        <f ca="1">IF($BT493&lt;&gt;"",SUMIF($BD$3:$BD$1004,"="&amp;$BD493,INDIRECT(ADDRESS(3,BL$2,1,1)):INDIRECT(ADDRESS(1004,BL$2,1,1))),"")</f>
        <v/>
      </c>
      <c r="BM493" t="str">
        <f ca="1">IF($BT493&lt;&gt;"",SUMIF($BD$3:$BD$1004,"="&amp;$BD493,INDIRECT(ADDRESS(3,BM$2,1,1)):INDIRECT(ADDRESS(1004,BM$2,1,1))),"")</f>
        <v/>
      </c>
      <c r="BN493" t="str">
        <f ca="1">IF($BT493&lt;&gt;"",SUMIF($BD$3:$BD$1004,"="&amp;$BD493,INDIRECT(ADDRESS(3,BN$2,1,1)):INDIRECT(ADDRESS(1004,BN$2,1,1))),"")</f>
        <v/>
      </c>
      <c r="BO493" t="str">
        <f ca="1">IF($BT493&lt;&gt;"",SUMIF($BD$3:$BD$1004,"="&amp;$BD493,INDIRECT(ADDRESS(3,BO$2,1,1)):INDIRECT(ADDRESS(1004,BO$2,1,1))),"")</f>
        <v/>
      </c>
      <c r="BP493" t="str">
        <f ca="1">IF($BT493&lt;&gt;"",SUMIF($BD$3:$BD$1004,"="&amp;$BD493,INDIRECT(ADDRESS(3,BP$2,1,1)):INDIRECT(ADDRESS(1004,BP$2,1,1))),"")</f>
        <v/>
      </c>
      <c r="BQ493" t="str">
        <f ca="1">IF($BT493&lt;&gt;"",SUMIF($BD$3:$BD$1004,"="&amp;$BD493,INDIRECT(ADDRESS(3,BQ$2,1,1)):INDIRECT(ADDRESS(1004,BQ$2,1,1))),"")</f>
        <v/>
      </c>
      <c r="BR493" t="str">
        <f ca="1">IF($BT493&lt;&gt;"",SUMIF($BD$3:$BD$1004,"="&amp;$BD493,INDIRECT(ADDRESS(3,BR$2,1,1)):INDIRECT(ADDRESS(1004,BR$2,1,1))),"")</f>
        <v/>
      </c>
      <c r="BS493" t="str">
        <f>IF($A493&lt;&gt;"",VLOOKUP(TRUNC(MID($A493,1,2),0),Plano_Contas!$H$3:$J$103,3,TRUE),"")</f>
        <v/>
      </c>
      <c r="BT493" t="str">
        <f t="shared" si="29"/>
        <v/>
      </c>
      <c r="BV493">
        <f>Empresas!C493</f>
        <v>0</v>
      </c>
    </row>
    <row r="494" spans="1:74" ht="13.5" hidden="1" thickBot="1" x14ac:dyDescent="0.25">
      <c r="A494" s="89"/>
      <c r="B494" s="52" t="str">
        <f>IF($A494&lt;&gt;"",VLOOKUP(""&amp;$A494,Plano_Contas!$A$3:$F$1003,6,0),"")</f>
        <v/>
      </c>
      <c r="C494" s="91"/>
      <c r="D494" s="111"/>
      <c r="E494" s="112">
        <v>0</v>
      </c>
      <c r="F494" s="87"/>
      <c r="G494" s="85"/>
      <c r="H494" s="111"/>
      <c r="I494" s="112">
        <v>0</v>
      </c>
      <c r="J494" s="87"/>
      <c r="K494" s="85"/>
      <c r="L494" s="111"/>
      <c r="M494" s="112">
        <v>0</v>
      </c>
      <c r="N494" s="87"/>
      <c r="O494" s="85"/>
      <c r="P494" s="111"/>
      <c r="Q494" s="112">
        <v>0</v>
      </c>
      <c r="R494" s="87"/>
      <c r="S494" s="85"/>
      <c r="T494" s="111"/>
      <c r="U494" s="112">
        <v>0</v>
      </c>
      <c r="V494" s="87"/>
      <c r="W494" s="85"/>
      <c r="X494" s="111"/>
      <c r="Y494" s="112">
        <v>0</v>
      </c>
      <c r="Z494" s="87"/>
      <c r="AA494" s="85"/>
      <c r="AB494" s="111"/>
      <c r="AC494" s="112">
        <v>0</v>
      </c>
      <c r="AD494" s="87"/>
      <c r="AE494" s="85"/>
      <c r="AF494" s="111"/>
      <c r="AG494" s="112">
        <v>0</v>
      </c>
      <c r="AH494" s="87"/>
      <c r="AI494" s="85"/>
      <c r="AJ494" s="111"/>
      <c r="AK494" s="112">
        <v>0</v>
      </c>
      <c r="AL494" s="87"/>
      <c r="AM494" s="85"/>
      <c r="AN494" s="111"/>
      <c r="AO494" s="112">
        <v>0</v>
      </c>
      <c r="AP494" s="87"/>
      <c r="AQ494" s="85"/>
      <c r="AR494" s="111"/>
      <c r="AS494" s="112">
        <v>0</v>
      </c>
      <c r="AT494" s="87"/>
      <c r="AU494" s="85"/>
      <c r="AV494" s="111"/>
      <c r="AW494" s="112">
        <v>0</v>
      </c>
      <c r="AX494" s="87"/>
      <c r="AY494" s="85"/>
      <c r="AZ494" s="267">
        <f t="shared" si="30"/>
        <v>0</v>
      </c>
      <c r="BA494" s="88">
        <f t="shared" si="27"/>
        <v>0</v>
      </c>
      <c r="BC494">
        <f>IF($A494&lt;&gt;"",COUNTIF($BD$3:$BD494,$BD494),0)</f>
        <v>0</v>
      </c>
      <c r="BD494" t="str">
        <f>IF($A494&lt;&gt;"",VLOOKUP(TRUNC(MID($A494,1,2),0),Plano_Contas!$H$3:$J$103,2,TRUE),"")</f>
        <v/>
      </c>
      <c r="BE494" s="201" t="str">
        <f t="shared" si="28"/>
        <v/>
      </c>
      <c r="BF494" t="str">
        <f ca="1">IF($BT494&lt;&gt;"",SUMIF($BD$3:$BD$1004,"="&amp;$BD494,INDIRECT(ADDRESS(3,BF$2,1,1)):INDIRECT(ADDRESS(1004,BF$2,1,1))),"")</f>
        <v/>
      </c>
      <c r="BG494" t="str">
        <f ca="1">IF($BT494&lt;&gt;"",SUMIF($BD$3:$BD$1004,"="&amp;$BD494,INDIRECT(ADDRESS(3,BG$2,1,1)):INDIRECT(ADDRESS(1004,BG$2,1,1))),"")</f>
        <v/>
      </c>
      <c r="BH494" t="str">
        <f ca="1">IF($BT494&lt;&gt;"",SUMIF($BD$3:$BD$1004,"="&amp;$BD494,INDIRECT(ADDRESS(3,BH$2,1,1)):INDIRECT(ADDRESS(1004,BH$2,1,1))),"")</f>
        <v/>
      </c>
      <c r="BI494" t="str">
        <f ca="1">IF($BT494&lt;&gt;"",SUMIF($BD$3:$BD$1004,"="&amp;$BD494,INDIRECT(ADDRESS(3,BI$2,1,1)):INDIRECT(ADDRESS(1004,BI$2,1,1))),"")</f>
        <v/>
      </c>
      <c r="BJ494" t="str">
        <f ca="1">IF($BT494&lt;&gt;"",SUMIF($BD$3:$BD$1004,"="&amp;$BD494,INDIRECT(ADDRESS(3,BJ$2,1,1)):INDIRECT(ADDRESS(1004,BJ$2,1,1))),"")</f>
        <v/>
      </c>
      <c r="BK494" t="str">
        <f ca="1">IF($BT494&lt;&gt;"",SUMIF($BD$3:$BD$1004,"="&amp;$BD494,INDIRECT(ADDRESS(3,BK$2,1,1)):INDIRECT(ADDRESS(1004,BK$2,1,1))),"")</f>
        <v/>
      </c>
      <c r="BL494" t="str">
        <f ca="1">IF($BT494&lt;&gt;"",SUMIF($BD$3:$BD$1004,"="&amp;$BD494,INDIRECT(ADDRESS(3,BL$2,1,1)):INDIRECT(ADDRESS(1004,BL$2,1,1))),"")</f>
        <v/>
      </c>
      <c r="BM494" t="str">
        <f ca="1">IF($BT494&lt;&gt;"",SUMIF($BD$3:$BD$1004,"="&amp;$BD494,INDIRECT(ADDRESS(3,BM$2,1,1)):INDIRECT(ADDRESS(1004,BM$2,1,1))),"")</f>
        <v/>
      </c>
      <c r="BN494" t="str">
        <f ca="1">IF($BT494&lt;&gt;"",SUMIF($BD$3:$BD$1004,"="&amp;$BD494,INDIRECT(ADDRESS(3,BN$2,1,1)):INDIRECT(ADDRESS(1004,BN$2,1,1))),"")</f>
        <v/>
      </c>
      <c r="BO494" t="str">
        <f ca="1">IF($BT494&lt;&gt;"",SUMIF($BD$3:$BD$1004,"="&amp;$BD494,INDIRECT(ADDRESS(3,BO$2,1,1)):INDIRECT(ADDRESS(1004,BO$2,1,1))),"")</f>
        <v/>
      </c>
      <c r="BP494" t="str">
        <f ca="1">IF($BT494&lt;&gt;"",SUMIF($BD$3:$BD$1004,"="&amp;$BD494,INDIRECT(ADDRESS(3,BP$2,1,1)):INDIRECT(ADDRESS(1004,BP$2,1,1))),"")</f>
        <v/>
      </c>
      <c r="BQ494" t="str">
        <f ca="1">IF($BT494&lt;&gt;"",SUMIF($BD$3:$BD$1004,"="&amp;$BD494,INDIRECT(ADDRESS(3,BQ$2,1,1)):INDIRECT(ADDRESS(1004,BQ$2,1,1))),"")</f>
        <v/>
      </c>
      <c r="BR494" t="str">
        <f ca="1">IF($BT494&lt;&gt;"",SUMIF($BD$3:$BD$1004,"="&amp;$BD494,INDIRECT(ADDRESS(3,BR$2,1,1)):INDIRECT(ADDRESS(1004,BR$2,1,1))),"")</f>
        <v/>
      </c>
      <c r="BS494" t="str">
        <f>IF($A494&lt;&gt;"",VLOOKUP(TRUNC(MID($A494,1,2),0),Plano_Contas!$H$3:$J$103,3,TRUE),"")</f>
        <v/>
      </c>
      <c r="BT494" t="str">
        <f t="shared" si="29"/>
        <v/>
      </c>
      <c r="BV494">
        <f>Empresas!C494</f>
        <v>0</v>
      </c>
    </row>
    <row r="495" spans="1:74" ht="13.5" hidden="1" thickBot="1" x14ac:dyDescent="0.25">
      <c r="A495" s="89"/>
      <c r="B495" s="52" t="str">
        <f>IF($A495&lt;&gt;"",VLOOKUP(""&amp;$A495,Plano_Contas!$A$3:$F$1003,6,0),"")</f>
        <v/>
      </c>
      <c r="C495" s="91"/>
      <c r="D495" s="111"/>
      <c r="E495" s="112">
        <v>0</v>
      </c>
      <c r="F495" s="87"/>
      <c r="G495" s="85"/>
      <c r="H495" s="111"/>
      <c r="I495" s="112">
        <v>0</v>
      </c>
      <c r="J495" s="87"/>
      <c r="K495" s="85"/>
      <c r="L495" s="111"/>
      <c r="M495" s="112">
        <v>0</v>
      </c>
      <c r="N495" s="87"/>
      <c r="O495" s="85"/>
      <c r="P495" s="111"/>
      <c r="Q495" s="112">
        <v>0</v>
      </c>
      <c r="R495" s="87"/>
      <c r="S495" s="85"/>
      <c r="T495" s="111"/>
      <c r="U495" s="112">
        <v>0</v>
      </c>
      <c r="V495" s="87"/>
      <c r="W495" s="85"/>
      <c r="X495" s="111"/>
      <c r="Y495" s="112">
        <v>0</v>
      </c>
      <c r="Z495" s="87"/>
      <c r="AA495" s="85"/>
      <c r="AB495" s="111"/>
      <c r="AC495" s="112">
        <v>0</v>
      </c>
      <c r="AD495" s="87"/>
      <c r="AE495" s="85"/>
      <c r="AF495" s="111"/>
      <c r="AG495" s="112">
        <v>0</v>
      </c>
      <c r="AH495" s="87"/>
      <c r="AI495" s="85"/>
      <c r="AJ495" s="111"/>
      <c r="AK495" s="112">
        <v>0</v>
      </c>
      <c r="AL495" s="87"/>
      <c r="AM495" s="85"/>
      <c r="AN495" s="111"/>
      <c r="AO495" s="112">
        <v>0</v>
      </c>
      <c r="AP495" s="87"/>
      <c r="AQ495" s="85"/>
      <c r="AR495" s="111"/>
      <c r="AS495" s="112">
        <v>0</v>
      </c>
      <c r="AT495" s="87"/>
      <c r="AU495" s="85"/>
      <c r="AV495" s="111"/>
      <c r="AW495" s="112">
        <v>0</v>
      </c>
      <c r="AX495" s="87"/>
      <c r="AY495" s="85"/>
      <c r="AZ495" s="267">
        <f t="shared" si="30"/>
        <v>0</v>
      </c>
      <c r="BA495" s="88">
        <f t="shared" si="27"/>
        <v>0</v>
      </c>
      <c r="BC495">
        <f>IF($A495&lt;&gt;"",COUNTIF($BD$3:$BD495,$BD495),0)</f>
        <v>0</v>
      </c>
      <c r="BD495" t="str">
        <f>IF($A495&lt;&gt;"",VLOOKUP(TRUNC(MID($A495,1,2),0),Plano_Contas!$H$3:$J$103,2,TRUE),"")</f>
        <v/>
      </c>
      <c r="BE495" s="201" t="str">
        <f t="shared" si="28"/>
        <v/>
      </c>
      <c r="BF495" t="str">
        <f ca="1">IF($BT495&lt;&gt;"",SUMIF($BD$3:$BD$1004,"="&amp;$BD495,INDIRECT(ADDRESS(3,BF$2,1,1)):INDIRECT(ADDRESS(1004,BF$2,1,1))),"")</f>
        <v/>
      </c>
      <c r="BG495" t="str">
        <f ca="1">IF($BT495&lt;&gt;"",SUMIF($BD$3:$BD$1004,"="&amp;$BD495,INDIRECT(ADDRESS(3,BG$2,1,1)):INDIRECT(ADDRESS(1004,BG$2,1,1))),"")</f>
        <v/>
      </c>
      <c r="BH495" t="str">
        <f ca="1">IF($BT495&lt;&gt;"",SUMIF($BD$3:$BD$1004,"="&amp;$BD495,INDIRECT(ADDRESS(3,BH$2,1,1)):INDIRECT(ADDRESS(1004,BH$2,1,1))),"")</f>
        <v/>
      </c>
      <c r="BI495" t="str">
        <f ca="1">IF($BT495&lt;&gt;"",SUMIF($BD$3:$BD$1004,"="&amp;$BD495,INDIRECT(ADDRESS(3,BI$2,1,1)):INDIRECT(ADDRESS(1004,BI$2,1,1))),"")</f>
        <v/>
      </c>
      <c r="BJ495" t="str">
        <f ca="1">IF($BT495&lt;&gt;"",SUMIF($BD$3:$BD$1004,"="&amp;$BD495,INDIRECT(ADDRESS(3,BJ$2,1,1)):INDIRECT(ADDRESS(1004,BJ$2,1,1))),"")</f>
        <v/>
      </c>
      <c r="BK495" t="str">
        <f ca="1">IF($BT495&lt;&gt;"",SUMIF($BD$3:$BD$1004,"="&amp;$BD495,INDIRECT(ADDRESS(3,BK$2,1,1)):INDIRECT(ADDRESS(1004,BK$2,1,1))),"")</f>
        <v/>
      </c>
      <c r="BL495" t="str">
        <f ca="1">IF($BT495&lt;&gt;"",SUMIF($BD$3:$BD$1004,"="&amp;$BD495,INDIRECT(ADDRESS(3,BL$2,1,1)):INDIRECT(ADDRESS(1004,BL$2,1,1))),"")</f>
        <v/>
      </c>
      <c r="BM495" t="str">
        <f ca="1">IF($BT495&lt;&gt;"",SUMIF($BD$3:$BD$1004,"="&amp;$BD495,INDIRECT(ADDRESS(3,BM$2,1,1)):INDIRECT(ADDRESS(1004,BM$2,1,1))),"")</f>
        <v/>
      </c>
      <c r="BN495" t="str">
        <f ca="1">IF($BT495&lt;&gt;"",SUMIF($BD$3:$BD$1004,"="&amp;$BD495,INDIRECT(ADDRESS(3,BN$2,1,1)):INDIRECT(ADDRESS(1004,BN$2,1,1))),"")</f>
        <v/>
      </c>
      <c r="BO495" t="str">
        <f ca="1">IF($BT495&lt;&gt;"",SUMIF($BD$3:$BD$1004,"="&amp;$BD495,INDIRECT(ADDRESS(3,BO$2,1,1)):INDIRECT(ADDRESS(1004,BO$2,1,1))),"")</f>
        <v/>
      </c>
      <c r="BP495" t="str">
        <f ca="1">IF($BT495&lt;&gt;"",SUMIF($BD$3:$BD$1004,"="&amp;$BD495,INDIRECT(ADDRESS(3,BP$2,1,1)):INDIRECT(ADDRESS(1004,BP$2,1,1))),"")</f>
        <v/>
      </c>
      <c r="BQ495" t="str">
        <f ca="1">IF($BT495&lt;&gt;"",SUMIF($BD$3:$BD$1004,"="&amp;$BD495,INDIRECT(ADDRESS(3,BQ$2,1,1)):INDIRECT(ADDRESS(1004,BQ$2,1,1))),"")</f>
        <v/>
      </c>
      <c r="BR495" t="str">
        <f ca="1">IF($BT495&lt;&gt;"",SUMIF($BD$3:$BD$1004,"="&amp;$BD495,INDIRECT(ADDRESS(3,BR$2,1,1)):INDIRECT(ADDRESS(1004,BR$2,1,1))),"")</f>
        <v/>
      </c>
      <c r="BS495" t="str">
        <f>IF($A495&lt;&gt;"",VLOOKUP(TRUNC(MID($A495,1,2),0),Plano_Contas!$H$3:$J$103,3,TRUE),"")</f>
        <v/>
      </c>
      <c r="BT495" t="str">
        <f t="shared" si="29"/>
        <v/>
      </c>
      <c r="BV495">
        <f>Empresas!C495</f>
        <v>0</v>
      </c>
    </row>
    <row r="496" spans="1:74" ht="13.5" hidden="1" thickBot="1" x14ac:dyDescent="0.25">
      <c r="A496" s="89"/>
      <c r="B496" s="52" t="str">
        <f>IF($A496&lt;&gt;"",VLOOKUP(""&amp;$A496,Plano_Contas!$A$3:$F$1003,6,0),"")</f>
        <v/>
      </c>
      <c r="C496" s="91"/>
      <c r="D496" s="111"/>
      <c r="E496" s="112">
        <v>0</v>
      </c>
      <c r="F496" s="87"/>
      <c r="G496" s="85"/>
      <c r="H496" s="111"/>
      <c r="I496" s="112">
        <v>0</v>
      </c>
      <c r="J496" s="87"/>
      <c r="K496" s="85"/>
      <c r="L496" s="111"/>
      <c r="M496" s="112">
        <v>0</v>
      </c>
      <c r="N496" s="87"/>
      <c r="O496" s="85"/>
      <c r="P496" s="111"/>
      <c r="Q496" s="112">
        <v>0</v>
      </c>
      <c r="R496" s="87"/>
      <c r="S496" s="85"/>
      <c r="T496" s="111"/>
      <c r="U496" s="112">
        <v>0</v>
      </c>
      <c r="V496" s="87"/>
      <c r="W496" s="85"/>
      <c r="X496" s="111"/>
      <c r="Y496" s="112">
        <v>0</v>
      </c>
      <c r="Z496" s="87"/>
      <c r="AA496" s="85"/>
      <c r="AB496" s="111"/>
      <c r="AC496" s="112">
        <v>0</v>
      </c>
      <c r="AD496" s="87"/>
      <c r="AE496" s="85"/>
      <c r="AF496" s="111"/>
      <c r="AG496" s="112">
        <v>0</v>
      </c>
      <c r="AH496" s="87"/>
      <c r="AI496" s="85"/>
      <c r="AJ496" s="111"/>
      <c r="AK496" s="112">
        <v>0</v>
      </c>
      <c r="AL496" s="87"/>
      <c r="AM496" s="85"/>
      <c r="AN496" s="111"/>
      <c r="AO496" s="112">
        <v>0</v>
      </c>
      <c r="AP496" s="87"/>
      <c r="AQ496" s="85"/>
      <c r="AR496" s="111"/>
      <c r="AS496" s="112">
        <v>0</v>
      </c>
      <c r="AT496" s="87"/>
      <c r="AU496" s="85"/>
      <c r="AV496" s="111"/>
      <c r="AW496" s="112">
        <v>0</v>
      </c>
      <c r="AX496" s="87"/>
      <c r="AY496" s="85"/>
      <c r="AZ496" s="267">
        <f t="shared" si="30"/>
        <v>0</v>
      </c>
      <c r="BA496" s="88">
        <f t="shared" si="27"/>
        <v>0</v>
      </c>
      <c r="BC496">
        <f>IF($A496&lt;&gt;"",COUNTIF($BD$3:$BD496,$BD496),0)</f>
        <v>0</v>
      </c>
      <c r="BD496" t="str">
        <f>IF($A496&lt;&gt;"",VLOOKUP(TRUNC(MID($A496,1,2),0),Plano_Contas!$H$3:$J$103,2,TRUE),"")</f>
        <v/>
      </c>
      <c r="BE496" s="201" t="str">
        <f t="shared" si="28"/>
        <v/>
      </c>
      <c r="BF496" t="str">
        <f ca="1">IF($BT496&lt;&gt;"",SUMIF($BD$3:$BD$1004,"="&amp;$BD496,INDIRECT(ADDRESS(3,BF$2,1,1)):INDIRECT(ADDRESS(1004,BF$2,1,1))),"")</f>
        <v/>
      </c>
      <c r="BG496" t="str">
        <f ca="1">IF($BT496&lt;&gt;"",SUMIF($BD$3:$BD$1004,"="&amp;$BD496,INDIRECT(ADDRESS(3,BG$2,1,1)):INDIRECT(ADDRESS(1004,BG$2,1,1))),"")</f>
        <v/>
      </c>
      <c r="BH496" t="str">
        <f ca="1">IF($BT496&lt;&gt;"",SUMIF($BD$3:$BD$1004,"="&amp;$BD496,INDIRECT(ADDRESS(3,BH$2,1,1)):INDIRECT(ADDRESS(1004,BH$2,1,1))),"")</f>
        <v/>
      </c>
      <c r="BI496" t="str">
        <f ca="1">IF($BT496&lt;&gt;"",SUMIF($BD$3:$BD$1004,"="&amp;$BD496,INDIRECT(ADDRESS(3,BI$2,1,1)):INDIRECT(ADDRESS(1004,BI$2,1,1))),"")</f>
        <v/>
      </c>
      <c r="BJ496" t="str">
        <f ca="1">IF($BT496&lt;&gt;"",SUMIF($BD$3:$BD$1004,"="&amp;$BD496,INDIRECT(ADDRESS(3,BJ$2,1,1)):INDIRECT(ADDRESS(1004,BJ$2,1,1))),"")</f>
        <v/>
      </c>
      <c r="BK496" t="str">
        <f ca="1">IF($BT496&lt;&gt;"",SUMIF($BD$3:$BD$1004,"="&amp;$BD496,INDIRECT(ADDRESS(3,BK$2,1,1)):INDIRECT(ADDRESS(1004,BK$2,1,1))),"")</f>
        <v/>
      </c>
      <c r="BL496" t="str">
        <f ca="1">IF($BT496&lt;&gt;"",SUMIF($BD$3:$BD$1004,"="&amp;$BD496,INDIRECT(ADDRESS(3,BL$2,1,1)):INDIRECT(ADDRESS(1004,BL$2,1,1))),"")</f>
        <v/>
      </c>
      <c r="BM496" t="str">
        <f ca="1">IF($BT496&lt;&gt;"",SUMIF($BD$3:$BD$1004,"="&amp;$BD496,INDIRECT(ADDRESS(3,BM$2,1,1)):INDIRECT(ADDRESS(1004,BM$2,1,1))),"")</f>
        <v/>
      </c>
      <c r="BN496" t="str">
        <f ca="1">IF($BT496&lt;&gt;"",SUMIF($BD$3:$BD$1004,"="&amp;$BD496,INDIRECT(ADDRESS(3,BN$2,1,1)):INDIRECT(ADDRESS(1004,BN$2,1,1))),"")</f>
        <v/>
      </c>
      <c r="BO496" t="str">
        <f ca="1">IF($BT496&lt;&gt;"",SUMIF($BD$3:$BD$1004,"="&amp;$BD496,INDIRECT(ADDRESS(3,BO$2,1,1)):INDIRECT(ADDRESS(1004,BO$2,1,1))),"")</f>
        <v/>
      </c>
      <c r="BP496" t="str">
        <f ca="1">IF($BT496&lt;&gt;"",SUMIF($BD$3:$BD$1004,"="&amp;$BD496,INDIRECT(ADDRESS(3,BP$2,1,1)):INDIRECT(ADDRESS(1004,BP$2,1,1))),"")</f>
        <v/>
      </c>
      <c r="BQ496" t="str">
        <f ca="1">IF($BT496&lt;&gt;"",SUMIF($BD$3:$BD$1004,"="&amp;$BD496,INDIRECT(ADDRESS(3,BQ$2,1,1)):INDIRECT(ADDRESS(1004,BQ$2,1,1))),"")</f>
        <v/>
      </c>
      <c r="BR496" t="str">
        <f ca="1">IF($BT496&lt;&gt;"",SUMIF($BD$3:$BD$1004,"="&amp;$BD496,INDIRECT(ADDRESS(3,BR$2,1,1)):INDIRECT(ADDRESS(1004,BR$2,1,1))),"")</f>
        <v/>
      </c>
      <c r="BS496" t="str">
        <f>IF($A496&lt;&gt;"",VLOOKUP(TRUNC(MID($A496,1,2),0),Plano_Contas!$H$3:$J$103,3,TRUE),"")</f>
        <v/>
      </c>
      <c r="BT496" t="str">
        <f t="shared" si="29"/>
        <v/>
      </c>
      <c r="BV496">
        <f>Empresas!C496</f>
        <v>0</v>
      </c>
    </row>
    <row r="497" spans="1:74" ht="13.5" hidden="1" thickBot="1" x14ac:dyDescent="0.25">
      <c r="A497" s="89"/>
      <c r="B497" s="52" t="str">
        <f>IF($A497&lt;&gt;"",VLOOKUP(""&amp;$A497,Plano_Contas!$A$3:$F$1003,6,0),"")</f>
        <v/>
      </c>
      <c r="C497" s="91"/>
      <c r="D497" s="111"/>
      <c r="E497" s="112">
        <v>0</v>
      </c>
      <c r="F497" s="87"/>
      <c r="G497" s="85"/>
      <c r="H497" s="111"/>
      <c r="I497" s="112">
        <v>0</v>
      </c>
      <c r="J497" s="87"/>
      <c r="K497" s="85"/>
      <c r="L497" s="111"/>
      <c r="M497" s="112">
        <v>0</v>
      </c>
      <c r="N497" s="87"/>
      <c r="O497" s="85"/>
      <c r="P497" s="111"/>
      <c r="Q497" s="112">
        <v>0</v>
      </c>
      <c r="R497" s="87"/>
      <c r="S497" s="85"/>
      <c r="T497" s="111"/>
      <c r="U497" s="112">
        <v>0</v>
      </c>
      <c r="V497" s="87"/>
      <c r="W497" s="85"/>
      <c r="X497" s="111"/>
      <c r="Y497" s="112">
        <v>0</v>
      </c>
      <c r="Z497" s="87"/>
      <c r="AA497" s="85"/>
      <c r="AB497" s="111"/>
      <c r="AC497" s="112">
        <v>0</v>
      </c>
      <c r="AD497" s="87"/>
      <c r="AE497" s="85"/>
      <c r="AF497" s="111"/>
      <c r="AG497" s="112">
        <v>0</v>
      </c>
      <c r="AH497" s="87"/>
      <c r="AI497" s="85"/>
      <c r="AJ497" s="111"/>
      <c r="AK497" s="112">
        <v>0</v>
      </c>
      <c r="AL497" s="87"/>
      <c r="AM497" s="85"/>
      <c r="AN497" s="111"/>
      <c r="AO497" s="112">
        <v>0</v>
      </c>
      <c r="AP497" s="87"/>
      <c r="AQ497" s="85"/>
      <c r="AR497" s="111"/>
      <c r="AS497" s="112">
        <v>0</v>
      </c>
      <c r="AT497" s="87"/>
      <c r="AU497" s="85"/>
      <c r="AV497" s="111"/>
      <c r="AW497" s="112">
        <v>0</v>
      </c>
      <c r="AX497" s="87"/>
      <c r="AY497" s="85"/>
      <c r="AZ497" s="267">
        <f t="shared" si="30"/>
        <v>0</v>
      </c>
      <c r="BA497" s="88">
        <f t="shared" si="27"/>
        <v>0</v>
      </c>
      <c r="BC497">
        <f>IF($A497&lt;&gt;"",COUNTIF($BD$3:$BD497,$BD497),0)</f>
        <v>0</v>
      </c>
      <c r="BD497" t="str">
        <f>IF($A497&lt;&gt;"",VLOOKUP(TRUNC(MID($A497,1,2),0),Plano_Contas!$H$3:$J$103,2,TRUE),"")</f>
        <v/>
      </c>
      <c r="BE497" s="201" t="str">
        <f t="shared" si="28"/>
        <v/>
      </c>
      <c r="BF497" t="str">
        <f ca="1">IF($BT497&lt;&gt;"",SUMIF($BD$3:$BD$1004,"="&amp;$BD497,INDIRECT(ADDRESS(3,BF$2,1,1)):INDIRECT(ADDRESS(1004,BF$2,1,1))),"")</f>
        <v/>
      </c>
      <c r="BG497" t="str">
        <f ca="1">IF($BT497&lt;&gt;"",SUMIF($BD$3:$BD$1004,"="&amp;$BD497,INDIRECT(ADDRESS(3,BG$2,1,1)):INDIRECT(ADDRESS(1004,BG$2,1,1))),"")</f>
        <v/>
      </c>
      <c r="BH497" t="str">
        <f ca="1">IF($BT497&lt;&gt;"",SUMIF($BD$3:$BD$1004,"="&amp;$BD497,INDIRECT(ADDRESS(3,BH$2,1,1)):INDIRECT(ADDRESS(1004,BH$2,1,1))),"")</f>
        <v/>
      </c>
      <c r="BI497" t="str">
        <f ca="1">IF($BT497&lt;&gt;"",SUMIF($BD$3:$BD$1004,"="&amp;$BD497,INDIRECT(ADDRESS(3,BI$2,1,1)):INDIRECT(ADDRESS(1004,BI$2,1,1))),"")</f>
        <v/>
      </c>
      <c r="BJ497" t="str">
        <f ca="1">IF($BT497&lt;&gt;"",SUMIF($BD$3:$BD$1004,"="&amp;$BD497,INDIRECT(ADDRESS(3,BJ$2,1,1)):INDIRECT(ADDRESS(1004,BJ$2,1,1))),"")</f>
        <v/>
      </c>
      <c r="BK497" t="str">
        <f ca="1">IF($BT497&lt;&gt;"",SUMIF($BD$3:$BD$1004,"="&amp;$BD497,INDIRECT(ADDRESS(3,BK$2,1,1)):INDIRECT(ADDRESS(1004,BK$2,1,1))),"")</f>
        <v/>
      </c>
      <c r="BL497" t="str">
        <f ca="1">IF($BT497&lt;&gt;"",SUMIF($BD$3:$BD$1004,"="&amp;$BD497,INDIRECT(ADDRESS(3,BL$2,1,1)):INDIRECT(ADDRESS(1004,BL$2,1,1))),"")</f>
        <v/>
      </c>
      <c r="BM497" t="str">
        <f ca="1">IF($BT497&lt;&gt;"",SUMIF($BD$3:$BD$1004,"="&amp;$BD497,INDIRECT(ADDRESS(3,BM$2,1,1)):INDIRECT(ADDRESS(1004,BM$2,1,1))),"")</f>
        <v/>
      </c>
      <c r="BN497" t="str">
        <f ca="1">IF($BT497&lt;&gt;"",SUMIF($BD$3:$BD$1004,"="&amp;$BD497,INDIRECT(ADDRESS(3,BN$2,1,1)):INDIRECT(ADDRESS(1004,BN$2,1,1))),"")</f>
        <v/>
      </c>
      <c r="BO497" t="str">
        <f ca="1">IF($BT497&lt;&gt;"",SUMIF($BD$3:$BD$1004,"="&amp;$BD497,INDIRECT(ADDRESS(3,BO$2,1,1)):INDIRECT(ADDRESS(1004,BO$2,1,1))),"")</f>
        <v/>
      </c>
      <c r="BP497" t="str">
        <f ca="1">IF($BT497&lt;&gt;"",SUMIF($BD$3:$BD$1004,"="&amp;$BD497,INDIRECT(ADDRESS(3,BP$2,1,1)):INDIRECT(ADDRESS(1004,BP$2,1,1))),"")</f>
        <v/>
      </c>
      <c r="BQ497" t="str">
        <f ca="1">IF($BT497&lt;&gt;"",SUMIF($BD$3:$BD$1004,"="&amp;$BD497,INDIRECT(ADDRESS(3,BQ$2,1,1)):INDIRECT(ADDRESS(1004,BQ$2,1,1))),"")</f>
        <v/>
      </c>
      <c r="BR497" t="str">
        <f ca="1">IF($BT497&lt;&gt;"",SUMIF($BD$3:$BD$1004,"="&amp;$BD497,INDIRECT(ADDRESS(3,BR$2,1,1)):INDIRECT(ADDRESS(1004,BR$2,1,1))),"")</f>
        <v/>
      </c>
      <c r="BS497" t="str">
        <f>IF($A497&lt;&gt;"",VLOOKUP(TRUNC(MID($A497,1,2),0),Plano_Contas!$H$3:$J$103,3,TRUE),"")</f>
        <v/>
      </c>
      <c r="BT497" t="str">
        <f t="shared" si="29"/>
        <v/>
      </c>
      <c r="BV497">
        <f>Empresas!C497</f>
        <v>0</v>
      </c>
    </row>
    <row r="498" spans="1:74" ht="13.5" hidden="1" thickBot="1" x14ac:dyDescent="0.25">
      <c r="A498" s="89"/>
      <c r="B498" s="52" t="str">
        <f>IF($A498&lt;&gt;"",VLOOKUP(""&amp;$A498,Plano_Contas!$A$3:$F$1003,6,0),"")</f>
        <v/>
      </c>
      <c r="C498" s="91"/>
      <c r="D498" s="111"/>
      <c r="E498" s="112">
        <v>0</v>
      </c>
      <c r="F498" s="87"/>
      <c r="G498" s="85"/>
      <c r="H498" s="111"/>
      <c r="I498" s="112">
        <v>0</v>
      </c>
      <c r="J498" s="87"/>
      <c r="K498" s="85"/>
      <c r="L498" s="111"/>
      <c r="M498" s="112">
        <v>0</v>
      </c>
      <c r="N498" s="87"/>
      <c r="O498" s="85"/>
      <c r="P498" s="111"/>
      <c r="Q498" s="112">
        <v>0</v>
      </c>
      <c r="R498" s="87"/>
      <c r="S498" s="85"/>
      <c r="T498" s="111"/>
      <c r="U498" s="112">
        <v>0</v>
      </c>
      <c r="V498" s="87"/>
      <c r="W498" s="85"/>
      <c r="X498" s="111"/>
      <c r="Y498" s="112">
        <v>0</v>
      </c>
      <c r="Z498" s="87"/>
      <c r="AA498" s="85"/>
      <c r="AB498" s="111"/>
      <c r="AC498" s="112">
        <v>0</v>
      </c>
      <c r="AD498" s="87"/>
      <c r="AE498" s="85"/>
      <c r="AF498" s="111"/>
      <c r="AG498" s="112">
        <v>0</v>
      </c>
      <c r="AH498" s="87"/>
      <c r="AI498" s="85"/>
      <c r="AJ498" s="111"/>
      <c r="AK498" s="112">
        <v>0</v>
      </c>
      <c r="AL498" s="87"/>
      <c r="AM498" s="85"/>
      <c r="AN498" s="111"/>
      <c r="AO498" s="112">
        <v>0</v>
      </c>
      <c r="AP498" s="87"/>
      <c r="AQ498" s="85"/>
      <c r="AR498" s="111"/>
      <c r="AS498" s="112">
        <v>0</v>
      </c>
      <c r="AT498" s="87"/>
      <c r="AU498" s="85"/>
      <c r="AV498" s="111"/>
      <c r="AW498" s="112">
        <v>0</v>
      </c>
      <c r="AX498" s="87"/>
      <c r="AY498" s="85"/>
      <c r="AZ498" s="267">
        <f t="shared" si="30"/>
        <v>0</v>
      </c>
      <c r="BA498" s="88">
        <f t="shared" si="27"/>
        <v>0</v>
      </c>
      <c r="BC498">
        <f>IF($A498&lt;&gt;"",COUNTIF($BD$3:$BD498,$BD498),0)</f>
        <v>0</v>
      </c>
      <c r="BD498" t="str">
        <f>IF($A498&lt;&gt;"",VLOOKUP(TRUNC(MID($A498,1,2),0),Plano_Contas!$H$3:$J$103,2,TRUE),"")</f>
        <v/>
      </c>
      <c r="BE498" s="201" t="str">
        <f t="shared" si="28"/>
        <v/>
      </c>
      <c r="BF498" t="str">
        <f ca="1">IF($BT498&lt;&gt;"",SUMIF($BD$3:$BD$1004,"="&amp;$BD498,INDIRECT(ADDRESS(3,BF$2,1,1)):INDIRECT(ADDRESS(1004,BF$2,1,1))),"")</f>
        <v/>
      </c>
      <c r="BG498" t="str">
        <f ca="1">IF($BT498&lt;&gt;"",SUMIF($BD$3:$BD$1004,"="&amp;$BD498,INDIRECT(ADDRESS(3,BG$2,1,1)):INDIRECT(ADDRESS(1004,BG$2,1,1))),"")</f>
        <v/>
      </c>
      <c r="BH498" t="str">
        <f ca="1">IF($BT498&lt;&gt;"",SUMIF($BD$3:$BD$1004,"="&amp;$BD498,INDIRECT(ADDRESS(3,BH$2,1,1)):INDIRECT(ADDRESS(1004,BH$2,1,1))),"")</f>
        <v/>
      </c>
      <c r="BI498" t="str">
        <f ca="1">IF($BT498&lt;&gt;"",SUMIF($BD$3:$BD$1004,"="&amp;$BD498,INDIRECT(ADDRESS(3,BI$2,1,1)):INDIRECT(ADDRESS(1004,BI$2,1,1))),"")</f>
        <v/>
      </c>
      <c r="BJ498" t="str">
        <f ca="1">IF($BT498&lt;&gt;"",SUMIF($BD$3:$BD$1004,"="&amp;$BD498,INDIRECT(ADDRESS(3,BJ$2,1,1)):INDIRECT(ADDRESS(1004,BJ$2,1,1))),"")</f>
        <v/>
      </c>
      <c r="BK498" t="str">
        <f ca="1">IF($BT498&lt;&gt;"",SUMIF($BD$3:$BD$1004,"="&amp;$BD498,INDIRECT(ADDRESS(3,BK$2,1,1)):INDIRECT(ADDRESS(1004,BK$2,1,1))),"")</f>
        <v/>
      </c>
      <c r="BL498" t="str">
        <f ca="1">IF($BT498&lt;&gt;"",SUMIF($BD$3:$BD$1004,"="&amp;$BD498,INDIRECT(ADDRESS(3,BL$2,1,1)):INDIRECT(ADDRESS(1004,BL$2,1,1))),"")</f>
        <v/>
      </c>
      <c r="BM498" t="str">
        <f ca="1">IF($BT498&lt;&gt;"",SUMIF($BD$3:$BD$1004,"="&amp;$BD498,INDIRECT(ADDRESS(3,BM$2,1,1)):INDIRECT(ADDRESS(1004,BM$2,1,1))),"")</f>
        <v/>
      </c>
      <c r="BN498" t="str">
        <f ca="1">IF($BT498&lt;&gt;"",SUMIF($BD$3:$BD$1004,"="&amp;$BD498,INDIRECT(ADDRESS(3,BN$2,1,1)):INDIRECT(ADDRESS(1004,BN$2,1,1))),"")</f>
        <v/>
      </c>
      <c r="BO498" t="str">
        <f ca="1">IF($BT498&lt;&gt;"",SUMIF($BD$3:$BD$1004,"="&amp;$BD498,INDIRECT(ADDRESS(3,BO$2,1,1)):INDIRECT(ADDRESS(1004,BO$2,1,1))),"")</f>
        <v/>
      </c>
      <c r="BP498" t="str">
        <f ca="1">IF($BT498&lt;&gt;"",SUMIF($BD$3:$BD$1004,"="&amp;$BD498,INDIRECT(ADDRESS(3,BP$2,1,1)):INDIRECT(ADDRESS(1004,BP$2,1,1))),"")</f>
        <v/>
      </c>
      <c r="BQ498" t="str">
        <f ca="1">IF($BT498&lt;&gt;"",SUMIF($BD$3:$BD$1004,"="&amp;$BD498,INDIRECT(ADDRESS(3,BQ$2,1,1)):INDIRECT(ADDRESS(1004,BQ$2,1,1))),"")</f>
        <v/>
      </c>
      <c r="BR498" t="str">
        <f ca="1">IF($BT498&lt;&gt;"",SUMIF($BD$3:$BD$1004,"="&amp;$BD498,INDIRECT(ADDRESS(3,BR$2,1,1)):INDIRECT(ADDRESS(1004,BR$2,1,1))),"")</f>
        <v/>
      </c>
      <c r="BS498" t="str">
        <f>IF($A498&lt;&gt;"",VLOOKUP(TRUNC(MID($A498,1,2),0),Plano_Contas!$H$3:$J$103,3,TRUE),"")</f>
        <v/>
      </c>
      <c r="BT498" t="str">
        <f t="shared" si="29"/>
        <v/>
      </c>
      <c r="BV498">
        <f>Empresas!C498</f>
        <v>0</v>
      </c>
    </row>
    <row r="499" spans="1:74" ht="13.5" hidden="1" thickBot="1" x14ac:dyDescent="0.25">
      <c r="A499" s="89"/>
      <c r="B499" s="52" t="str">
        <f>IF($A499&lt;&gt;"",VLOOKUP(""&amp;$A499,Plano_Contas!$A$3:$F$1003,6,0),"")</f>
        <v/>
      </c>
      <c r="C499" s="91"/>
      <c r="D499" s="111"/>
      <c r="E499" s="112">
        <v>0</v>
      </c>
      <c r="F499" s="87"/>
      <c r="G499" s="85"/>
      <c r="H499" s="111"/>
      <c r="I499" s="112">
        <v>0</v>
      </c>
      <c r="J499" s="87"/>
      <c r="K499" s="85"/>
      <c r="L499" s="111"/>
      <c r="M499" s="112">
        <v>0</v>
      </c>
      <c r="N499" s="87"/>
      <c r="O499" s="85"/>
      <c r="P499" s="111"/>
      <c r="Q499" s="112">
        <v>0</v>
      </c>
      <c r="R499" s="87"/>
      <c r="S499" s="85"/>
      <c r="T499" s="111"/>
      <c r="U499" s="112">
        <v>0</v>
      </c>
      <c r="V499" s="87"/>
      <c r="W499" s="85"/>
      <c r="X499" s="111"/>
      <c r="Y499" s="112">
        <v>0</v>
      </c>
      <c r="Z499" s="87"/>
      <c r="AA499" s="85"/>
      <c r="AB499" s="111"/>
      <c r="AC499" s="112">
        <v>0</v>
      </c>
      <c r="AD499" s="87"/>
      <c r="AE499" s="85"/>
      <c r="AF499" s="111"/>
      <c r="AG499" s="112">
        <v>0</v>
      </c>
      <c r="AH499" s="87"/>
      <c r="AI499" s="85"/>
      <c r="AJ499" s="111"/>
      <c r="AK499" s="112">
        <v>0</v>
      </c>
      <c r="AL499" s="87"/>
      <c r="AM499" s="85"/>
      <c r="AN499" s="111"/>
      <c r="AO499" s="112">
        <v>0</v>
      </c>
      <c r="AP499" s="87"/>
      <c r="AQ499" s="85"/>
      <c r="AR499" s="111"/>
      <c r="AS499" s="112">
        <v>0</v>
      </c>
      <c r="AT499" s="87"/>
      <c r="AU499" s="85"/>
      <c r="AV499" s="111"/>
      <c r="AW499" s="112">
        <v>0</v>
      </c>
      <c r="AX499" s="87"/>
      <c r="AY499" s="85"/>
      <c r="AZ499" s="267">
        <f t="shared" si="30"/>
        <v>0</v>
      </c>
      <c r="BA499" s="88">
        <f t="shared" si="27"/>
        <v>0</v>
      </c>
      <c r="BC499">
        <f>IF($A499&lt;&gt;"",COUNTIF($BD$3:$BD499,$BD499),0)</f>
        <v>0</v>
      </c>
      <c r="BD499" t="str">
        <f>IF($A499&lt;&gt;"",VLOOKUP(TRUNC(MID($A499,1,2),0),Plano_Contas!$H$3:$J$103,2,TRUE),"")</f>
        <v/>
      </c>
      <c r="BE499" s="201" t="str">
        <f t="shared" si="28"/>
        <v/>
      </c>
      <c r="BF499" t="str">
        <f ca="1">IF($BT499&lt;&gt;"",SUMIF($BD$3:$BD$1004,"="&amp;$BD499,INDIRECT(ADDRESS(3,BF$2,1,1)):INDIRECT(ADDRESS(1004,BF$2,1,1))),"")</f>
        <v/>
      </c>
      <c r="BG499" t="str">
        <f ca="1">IF($BT499&lt;&gt;"",SUMIF($BD$3:$BD$1004,"="&amp;$BD499,INDIRECT(ADDRESS(3,BG$2,1,1)):INDIRECT(ADDRESS(1004,BG$2,1,1))),"")</f>
        <v/>
      </c>
      <c r="BH499" t="str">
        <f ca="1">IF($BT499&lt;&gt;"",SUMIF($BD$3:$BD$1004,"="&amp;$BD499,INDIRECT(ADDRESS(3,BH$2,1,1)):INDIRECT(ADDRESS(1004,BH$2,1,1))),"")</f>
        <v/>
      </c>
      <c r="BI499" t="str">
        <f ca="1">IF($BT499&lt;&gt;"",SUMIF($BD$3:$BD$1004,"="&amp;$BD499,INDIRECT(ADDRESS(3,BI$2,1,1)):INDIRECT(ADDRESS(1004,BI$2,1,1))),"")</f>
        <v/>
      </c>
      <c r="BJ499" t="str">
        <f ca="1">IF($BT499&lt;&gt;"",SUMIF($BD$3:$BD$1004,"="&amp;$BD499,INDIRECT(ADDRESS(3,BJ$2,1,1)):INDIRECT(ADDRESS(1004,BJ$2,1,1))),"")</f>
        <v/>
      </c>
      <c r="BK499" t="str">
        <f ca="1">IF($BT499&lt;&gt;"",SUMIF($BD$3:$BD$1004,"="&amp;$BD499,INDIRECT(ADDRESS(3,BK$2,1,1)):INDIRECT(ADDRESS(1004,BK$2,1,1))),"")</f>
        <v/>
      </c>
      <c r="BL499" t="str">
        <f ca="1">IF($BT499&lt;&gt;"",SUMIF($BD$3:$BD$1004,"="&amp;$BD499,INDIRECT(ADDRESS(3,BL$2,1,1)):INDIRECT(ADDRESS(1004,BL$2,1,1))),"")</f>
        <v/>
      </c>
      <c r="BM499" t="str">
        <f ca="1">IF($BT499&lt;&gt;"",SUMIF($BD$3:$BD$1004,"="&amp;$BD499,INDIRECT(ADDRESS(3,BM$2,1,1)):INDIRECT(ADDRESS(1004,BM$2,1,1))),"")</f>
        <v/>
      </c>
      <c r="BN499" t="str">
        <f ca="1">IF($BT499&lt;&gt;"",SUMIF($BD$3:$BD$1004,"="&amp;$BD499,INDIRECT(ADDRESS(3,BN$2,1,1)):INDIRECT(ADDRESS(1004,BN$2,1,1))),"")</f>
        <v/>
      </c>
      <c r="BO499" t="str">
        <f ca="1">IF($BT499&lt;&gt;"",SUMIF($BD$3:$BD$1004,"="&amp;$BD499,INDIRECT(ADDRESS(3,BO$2,1,1)):INDIRECT(ADDRESS(1004,BO$2,1,1))),"")</f>
        <v/>
      </c>
      <c r="BP499" t="str">
        <f ca="1">IF($BT499&lt;&gt;"",SUMIF($BD$3:$BD$1004,"="&amp;$BD499,INDIRECT(ADDRESS(3,BP$2,1,1)):INDIRECT(ADDRESS(1004,BP$2,1,1))),"")</f>
        <v/>
      </c>
      <c r="BQ499" t="str">
        <f ca="1">IF($BT499&lt;&gt;"",SUMIF($BD$3:$BD$1004,"="&amp;$BD499,INDIRECT(ADDRESS(3,BQ$2,1,1)):INDIRECT(ADDRESS(1004,BQ$2,1,1))),"")</f>
        <v/>
      </c>
      <c r="BR499" t="str">
        <f ca="1">IF($BT499&lt;&gt;"",SUMIF($BD$3:$BD$1004,"="&amp;$BD499,INDIRECT(ADDRESS(3,BR$2,1,1)):INDIRECT(ADDRESS(1004,BR$2,1,1))),"")</f>
        <v/>
      </c>
      <c r="BS499" t="str">
        <f>IF($A499&lt;&gt;"",VLOOKUP(TRUNC(MID($A499,1,2),0),Plano_Contas!$H$3:$J$103,3,TRUE),"")</f>
        <v/>
      </c>
      <c r="BT499" t="str">
        <f t="shared" si="29"/>
        <v/>
      </c>
      <c r="BV499">
        <f>Empresas!C499</f>
        <v>0</v>
      </c>
    </row>
    <row r="500" spans="1:74" ht="13.5" hidden="1" thickBot="1" x14ac:dyDescent="0.25">
      <c r="A500" s="89"/>
      <c r="B500" s="52" t="str">
        <f>IF($A500&lt;&gt;"",VLOOKUP(""&amp;$A500,Plano_Contas!$A$3:$F$1003,6,0),"")</f>
        <v/>
      </c>
      <c r="C500" s="91"/>
      <c r="D500" s="111"/>
      <c r="E500" s="112">
        <v>0</v>
      </c>
      <c r="F500" s="87"/>
      <c r="G500" s="85"/>
      <c r="H500" s="111"/>
      <c r="I500" s="112">
        <v>0</v>
      </c>
      <c r="J500" s="87"/>
      <c r="K500" s="85"/>
      <c r="L500" s="111"/>
      <c r="M500" s="112">
        <v>0</v>
      </c>
      <c r="N500" s="87"/>
      <c r="O500" s="85"/>
      <c r="P500" s="111"/>
      <c r="Q500" s="112">
        <v>0</v>
      </c>
      <c r="R500" s="87"/>
      <c r="S500" s="85"/>
      <c r="T500" s="111"/>
      <c r="U500" s="112">
        <v>0</v>
      </c>
      <c r="V500" s="87"/>
      <c r="W500" s="85"/>
      <c r="X500" s="111"/>
      <c r="Y500" s="112">
        <v>0</v>
      </c>
      <c r="Z500" s="87"/>
      <c r="AA500" s="85"/>
      <c r="AB500" s="111"/>
      <c r="AC500" s="112">
        <v>0</v>
      </c>
      <c r="AD500" s="87"/>
      <c r="AE500" s="85"/>
      <c r="AF500" s="111"/>
      <c r="AG500" s="112">
        <v>0</v>
      </c>
      <c r="AH500" s="87"/>
      <c r="AI500" s="85"/>
      <c r="AJ500" s="111"/>
      <c r="AK500" s="112">
        <v>0</v>
      </c>
      <c r="AL500" s="87"/>
      <c r="AM500" s="85"/>
      <c r="AN500" s="111"/>
      <c r="AO500" s="112">
        <v>0</v>
      </c>
      <c r="AP500" s="87"/>
      <c r="AQ500" s="85"/>
      <c r="AR500" s="111"/>
      <c r="AS500" s="112">
        <v>0</v>
      </c>
      <c r="AT500" s="87"/>
      <c r="AU500" s="85"/>
      <c r="AV500" s="111"/>
      <c r="AW500" s="112">
        <v>0</v>
      </c>
      <c r="AX500" s="87"/>
      <c r="AY500" s="85"/>
      <c r="AZ500" s="267">
        <f t="shared" si="30"/>
        <v>0</v>
      </c>
      <c r="BA500" s="88">
        <f t="shared" si="27"/>
        <v>0</v>
      </c>
      <c r="BC500">
        <f>IF($A500&lt;&gt;"",COUNTIF($BD$3:$BD500,$BD500),0)</f>
        <v>0</v>
      </c>
      <c r="BD500" t="str">
        <f>IF($A500&lt;&gt;"",VLOOKUP(TRUNC(MID($A500,1,2),0),Plano_Contas!$H$3:$J$103,2,TRUE),"")</f>
        <v/>
      </c>
      <c r="BE500" s="201" t="str">
        <f t="shared" si="28"/>
        <v/>
      </c>
      <c r="BF500" t="str">
        <f ca="1">IF($BT500&lt;&gt;"",SUMIF($BD$3:$BD$1004,"="&amp;$BD500,INDIRECT(ADDRESS(3,BF$2,1,1)):INDIRECT(ADDRESS(1004,BF$2,1,1))),"")</f>
        <v/>
      </c>
      <c r="BG500" t="str">
        <f ca="1">IF($BT500&lt;&gt;"",SUMIF($BD$3:$BD$1004,"="&amp;$BD500,INDIRECT(ADDRESS(3,BG$2,1,1)):INDIRECT(ADDRESS(1004,BG$2,1,1))),"")</f>
        <v/>
      </c>
      <c r="BH500" t="str">
        <f ca="1">IF($BT500&lt;&gt;"",SUMIF($BD$3:$BD$1004,"="&amp;$BD500,INDIRECT(ADDRESS(3,BH$2,1,1)):INDIRECT(ADDRESS(1004,BH$2,1,1))),"")</f>
        <v/>
      </c>
      <c r="BI500" t="str">
        <f ca="1">IF($BT500&lt;&gt;"",SUMIF($BD$3:$BD$1004,"="&amp;$BD500,INDIRECT(ADDRESS(3,BI$2,1,1)):INDIRECT(ADDRESS(1004,BI$2,1,1))),"")</f>
        <v/>
      </c>
      <c r="BJ500" t="str">
        <f ca="1">IF($BT500&lt;&gt;"",SUMIF($BD$3:$BD$1004,"="&amp;$BD500,INDIRECT(ADDRESS(3,BJ$2,1,1)):INDIRECT(ADDRESS(1004,BJ$2,1,1))),"")</f>
        <v/>
      </c>
      <c r="BK500" t="str">
        <f ca="1">IF($BT500&lt;&gt;"",SUMIF($BD$3:$BD$1004,"="&amp;$BD500,INDIRECT(ADDRESS(3,BK$2,1,1)):INDIRECT(ADDRESS(1004,BK$2,1,1))),"")</f>
        <v/>
      </c>
      <c r="BL500" t="str">
        <f ca="1">IF($BT500&lt;&gt;"",SUMIF($BD$3:$BD$1004,"="&amp;$BD500,INDIRECT(ADDRESS(3,BL$2,1,1)):INDIRECT(ADDRESS(1004,BL$2,1,1))),"")</f>
        <v/>
      </c>
      <c r="BM500" t="str">
        <f ca="1">IF($BT500&lt;&gt;"",SUMIF($BD$3:$BD$1004,"="&amp;$BD500,INDIRECT(ADDRESS(3,BM$2,1,1)):INDIRECT(ADDRESS(1004,BM$2,1,1))),"")</f>
        <v/>
      </c>
      <c r="BN500" t="str">
        <f ca="1">IF($BT500&lt;&gt;"",SUMIF($BD$3:$BD$1004,"="&amp;$BD500,INDIRECT(ADDRESS(3,BN$2,1,1)):INDIRECT(ADDRESS(1004,BN$2,1,1))),"")</f>
        <v/>
      </c>
      <c r="BO500" t="str">
        <f ca="1">IF($BT500&lt;&gt;"",SUMIF($BD$3:$BD$1004,"="&amp;$BD500,INDIRECT(ADDRESS(3,BO$2,1,1)):INDIRECT(ADDRESS(1004,BO$2,1,1))),"")</f>
        <v/>
      </c>
      <c r="BP500" t="str">
        <f ca="1">IF($BT500&lt;&gt;"",SUMIF($BD$3:$BD$1004,"="&amp;$BD500,INDIRECT(ADDRESS(3,BP$2,1,1)):INDIRECT(ADDRESS(1004,BP$2,1,1))),"")</f>
        <v/>
      </c>
      <c r="BQ500" t="str">
        <f ca="1">IF($BT500&lt;&gt;"",SUMIF($BD$3:$BD$1004,"="&amp;$BD500,INDIRECT(ADDRESS(3,BQ$2,1,1)):INDIRECT(ADDRESS(1004,BQ$2,1,1))),"")</f>
        <v/>
      </c>
      <c r="BR500" t="str">
        <f ca="1">IF($BT500&lt;&gt;"",SUMIF($BD$3:$BD$1004,"="&amp;$BD500,INDIRECT(ADDRESS(3,BR$2,1,1)):INDIRECT(ADDRESS(1004,BR$2,1,1))),"")</f>
        <v/>
      </c>
      <c r="BS500" t="str">
        <f>IF($A500&lt;&gt;"",VLOOKUP(TRUNC(MID($A500,1,2),0),Plano_Contas!$H$3:$J$103,3,TRUE),"")</f>
        <v/>
      </c>
      <c r="BT500" t="str">
        <f t="shared" si="29"/>
        <v/>
      </c>
      <c r="BV500">
        <f>Empresas!C500</f>
        <v>0</v>
      </c>
    </row>
    <row r="501" spans="1:74" ht="13.5" hidden="1" thickBot="1" x14ac:dyDescent="0.25">
      <c r="A501" s="89"/>
      <c r="B501" s="52" t="str">
        <f>IF($A501&lt;&gt;"",VLOOKUP(""&amp;$A501,Plano_Contas!$A$3:$F$1003,6,0),"")</f>
        <v/>
      </c>
      <c r="C501" s="91"/>
      <c r="D501" s="111"/>
      <c r="E501" s="112">
        <v>0</v>
      </c>
      <c r="F501" s="87"/>
      <c r="G501" s="85"/>
      <c r="H501" s="111"/>
      <c r="I501" s="112">
        <v>0</v>
      </c>
      <c r="J501" s="87"/>
      <c r="K501" s="85"/>
      <c r="L501" s="111"/>
      <c r="M501" s="112">
        <v>0</v>
      </c>
      <c r="N501" s="87"/>
      <c r="O501" s="85"/>
      <c r="P501" s="111"/>
      <c r="Q501" s="112">
        <v>0</v>
      </c>
      <c r="R501" s="87"/>
      <c r="S501" s="85"/>
      <c r="T501" s="111"/>
      <c r="U501" s="112">
        <v>0</v>
      </c>
      <c r="V501" s="87"/>
      <c r="W501" s="85"/>
      <c r="X501" s="111"/>
      <c r="Y501" s="112">
        <v>0</v>
      </c>
      <c r="Z501" s="87"/>
      <c r="AA501" s="85"/>
      <c r="AB501" s="111"/>
      <c r="AC501" s="112">
        <v>0</v>
      </c>
      <c r="AD501" s="87"/>
      <c r="AE501" s="85"/>
      <c r="AF501" s="111"/>
      <c r="AG501" s="112">
        <v>0</v>
      </c>
      <c r="AH501" s="87"/>
      <c r="AI501" s="85"/>
      <c r="AJ501" s="111"/>
      <c r="AK501" s="112">
        <v>0</v>
      </c>
      <c r="AL501" s="87"/>
      <c r="AM501" s="85"/>
      <c r="AN501" s="111"/>
      <c r="AO501" s="112">
        <v>0</v>
      </c>
      <c r="AP501" s="87"/>
      <c r="AQ501" s="85"/>
      <c r="AR501" s="111"/>
      <c r="AS501" s="112">
        <v>0</v>
      </c>
      <c r="AT501" s="87"/>
      <c r="AU501" s="85"/>
      <c r="AV501" s="111"/>
      <c r="AW501" s="112">
        <v>0</v>
      </c>
      <c r="AX501" s="87"/>
      <c r="AY501" s="85"/>
      <c r="AZ501" s="267">
        <f t="shared" si="30"/>
        <v>0</v>
      </c>
      <c r="BA501" s="88">
        <f t="shared" si="27"/>
        <v>0</v>
      </c>
      <c r="BC501">
        <f>IF($A501&lt;&gt;"",COUNTIF($BD$3:$BD501,$BD501),0)</f>
        <v>0</v>
      </c>
      <c r="BD501" t="str">
        <f>IF($A501&lt;&gt;"",VLOOKUP(TRUNC(MID($A501,1,2),0),Plano_Contas!$H$3:$J$103,2,TRUE),"")</f>
        <v/>
      </c>
      <c r="BE501" s="201" t="str">
        <f t="shared" si="28"/>
        <v/>
      </c>
      <c r="BF501" t="str">
        <f ca="1">IF($BT501&lt;&gt;"",SUMIF($BD$3:$BD$1004,"="&amp;$BD501,INDIRECT(ADDRESS(3,BF$2,1,1)):INDIRECT(ADDRESS(1004,BF$2,1,1))),"")</f>
        <v/>
      </c>
      <c r="BG501" t="str">
        <f ca="1">IF($BT501&lt;&gt;"",SUMIF($BD$3:$BD$1004,"="&amp;$BD501,INDIRECT(ADDRESS(3,BG$2,1,1)):INDIRECT(ADDRESS(1004,BG$2,1,1))),"")</f>
        <v/>
      </c>
      <c r="BH501" t="str">
        <f ca="1">IF($BT501&lt;&gt;"",SUMIF($BD$3:$BD$1004,"="&amp;$BD501,INDIRECT(ADDRESS(3,BH$2,1,1)):INDIRECT(ADDRESS(1004,BH$2,1,1))),"")</f>
        <v/>
      </c>
      <c r="BI501" t="str">
        <f ca="1">IF($BT501&lt;&gt;"",SUMIF($BD$3:$BD$1004,"="&amp;$BD501,INDIRECT(ADDRESS(3,BI$2,1,1)):INDIRECT(ADDRESS(1004,BI$2,1,1))),"")</f>
        <v/>
      </c>
      <c r="BJ501" t="str">
        <f ca="1">IF($BT501&lt;&gt;"",SUMIF($BD$3:$BD$1004,"="&amp;$BD501,INDIRECT(ADDRESS(3,BJ$2,1,1)):INDIRECT(ADDRESS(1004,BJ$2,1,1))),"")</f>
        <v/>
      </c>
      <c r="BK501" t="str">
        <f ca="1">IF($BT501&lt;&gt;"",SUMIF($BD$3:$BD$1004,"="&amp;$BD501,INDIRECT(ADDRESS(3,BK$2,1,1)):INDIRECT(ADDRESS(1004,BK$2,1,1))),"")</f>
        <v/>
      </c>
      <c r="BL501" t="str">
        <f ca="1">IF($BT501&lt;&gt;"",SUMIF($BD$3:$BD$1004,"="&amp;$BD501,INDIRECT(ADDRESS(3,BL$2,1,1)):INDIRECT(ADDRESS(1004,BL$2,1,1))),"")</f>
        <v/>
      </c>
      <c r="BM501" t="str">
        <f ca="1">IF($BT501&lt;&gt;"",SUMIF($BD$3:$BD$1004,"="&amp;$BD501,INDIRECT(ADDRESS(3,BM$2,1,1)):INDIRECT(ADDRESS(1004,BM$2,1,1))),"")</f>
        <v/>
      </c>
      <c r="BN501" t="str">
        <f ca="1">IF($BT501&lt;&gt;"",SUMIF($BD$3:$BD$1004,"="&amp;$BD501,INDIRECT(ADDRESS(3,BN$2,1,1)):INDIRECT(ADDRESS(1004,BN$2,1,1))),"")</f>
        <v/>
      </c>
      <c r="BO501" t="str">
        <f ca="1">IF($BT501&lt;&gt;"",SUMIF($BD$3:$BD$1004,"="&amp;$BD501,INDIRECT(ADDRESS(3,BO$2,1,1)):INDIRECT(ADDRESS(1004,BO$2,1,1))),"")</f>
        <v/>
      </c>
      <c r="BP501" t="str">
        <f ca="1">IF($BT501&lt;&gt;"",SUMIF($BD$3:$BD$1004,"="&amp;$BD501,INDIRECT(ADDRESS(3,BP$2,1,1)):INDIRECT(ADDRESS(1004,BP$2,1,1))),"")</f>
        <v/>
      </c>
      <c r="BQ501" t="str">
        <f ca="1">IF($BT501&lt;&gt;"",SUMIF($BD$3:$BD$1004,"="&amp;$BD501,INDIRECT(ADDRESS(3,BQ$2,1,1)):INDIRECT(ADDRESS(1004,BQ$2,1,1))),"")</f>
        <v/>
      </c>
      <c r="BR501" t="str">
        <f ca="1">IF($BT501&lt;&gt;"",SUMIF($BD$3:$BD$1004,"="&amp;$BD501,INDIRECT(ADDRESS(3,BR$2,1,1)):INDIRECT(ADDRESS(1004,BR$2,1,1))),"")</f>
        <v/>
      </c>
      <c r="BS501" t="str">
        <f>IF($A501&lt;&gt;"",VLOOKUP(TRUNC(MID($A501,1,2),0),Plano_Contas!$H$3:$J$103,3,TRUE),"")</f>
        <v/>
      </c>
      <c r="BT501" t="str">
        <f t="shared" si="29"/>
        <v/>
      </c>
      <c r="BV501">
        <f>Empresas!C501</f>
        <v>0</v>
      </c>
    </row>
    <row r="502" spans="1:74" ht="13.5" hidden="1" thickBot="1" x14ac:dyDescent="0.25">
      <c r="A502" s="89"/>
      <c r="B502" s="52" t="str">
        <f>IF($A502&lt;&gt;"",VLOOKUP(""&amp;$A502,Plano_Contas!$A$3:$F$1003,6,0),"")</f>
        <v/>
      </c>
      <c r="C502" s="91"/>
      <c r="D502" s="111"/>
      <c r="E502" s="112">
        <v>0</v>
      </c>
      <c r="F502" s="87"/>
      <c r="G502" s="85"/>
      <c r="H502" s="111"/>
      <c r="I502" s="112">
        <v>0</v>
      </c>
      <c r="J502" s="87"/>
      <c r="K502" s="85"/>
      <c r="L502" s="111"/>
      <c r="M502" s="112">
        <v>0</v>
      </c>
      <c r="N502" s="87"/>
      <c r="O502" s="85"/>
      <c r="P502" s="111"/>
      <c r="Q502" s="112">
        <v>0</v>
      </c>
      <c r="R502" s="87"/>
      <c r="S502" s="85"/>
      <c r="T502" s="111"/>
      <c r="U502" s="112">
        <v>0</v>
      </c>
      <c r="V502" s="87"/>
      <c r="W502" s="85"/>
      <c r="X502" s="111"/>
      <c r="Y502" s="112">
        <v>0</v>
      </c>
      <c r="Z502" s="87"/>
      <c r="AA502" s="85"/>
      <c r="AB502" s="111"/>
      <c r="AC502" s="112">
        <v>0</v>
      </c>
      <c r="AD502" s="87"/>
      <c r="AE502" s="85"/>
      <c r="AF502" s="111"/>
      <c r="AG502" s="112">
        <v>0</v>
      </c>
      <c r="AH502" s="87"/>
      <c r="AI502" s="85"/>
      <c r="AJ502" s="111"/>
      <c r="AK502" s="112">
        <v>0</v>
      </c>
      <c r="AL502" s="87"/>
      <c r="AM502" s="85"/>
      <c r="AN502" s="111"/>
      <c r="AO502" s="112">
        <v>0</v>
      </c>
      <c r="AP502" s="87"/>
      <c r="AQ502" s="85"/>
      <c r="AR502" s="111"/>
      <c r="AS502" s="112">
        <v>0</v>
      </c>
      <c r="AT502" s="87"/>
      <c r="AU502" s="85"/>
      <c r="AV502" s="111"/>
      <c r="AW502" s="112">
        <v>0</v>
      </c>
      <c r="AX502" s="87"/>
      <c r="AY502" s="85"/>
      <c r="AZ502" s="267">
        <f t="shared" si="30"/>
        <v>0</v>
      </c>
      <c r="BA502" s="88">
        <f t="shared" si="27"/>
        <v>0</v>
      </c>
      <c r="BC502">
        <f>IF($A502&lt;&gt;"",COUNTIF($BD$3:$BD502,$BD502),0)</f>
        <v>0</v>
      </c>
      <c r="BD502" t="str">
        <f>IF($A502&lt;&gt;"",VLOOKUP(TRUNC(MID($A502,1,2),0),Plano_Contas!$H$3:$J$103,2,TRUE),"")</f>
        <v/>
      </c>
      <c r="BE502" s="201" t="str">
        <f t="shared" si="28"/>
        <v/>
      </c>
      <c r="BF502" t="str">
        <f ca="1">IF($BT502&lt;&gt;"",SUMIF($BD$3:$BD$1004,"="&amp;$BD502,INDIRECT(ADDRESS(3,BF$2,1,1)):INDIRECT(ADDRESS(1004,BF$2,1,1))),"")</f>
        <v/>
      </c>
      <c r="BG502" t="str">
        <f ca="1">IF($BT502&lt;&gt;"",SUMIF($BD$3:$BD$1004,"="&amp;$BD502,INDIRECT(ADDRESS(3,BG$2,1,1)):INDIRECT(ADDRESS(1004,BG$2,1,1))),"")</f>
        <v/>
      </c>
      <c r="BH502" t="str">
        <f ca="1">IF($BT502&lt;&gt;"",SUMIF($BD$3:$BD$1004,"="&amp;$BD502,INDIRECT(ADDRESS(3,BH$2,1,1)):INDIRECT(ADDRESS(1004,BH$2,1,1))),"")</f>
        <v/>
      </c>
      <c r="BI502" t="str">
        <f ca="1">IF($BT502&lt;&gt;"",SUMIF($BD$3:$BD$1004,"="&amp;$BD502,INDIRECT(ADDRESS(3,BI$2,1,1)):INDIRECT(ADDRESS(1004,BI$2,1,1))),"")</f>
        <v/>
      </c>
      <c r="BJ502" t="str">
        <f ca="1">IF($BT502&lt;&gt;"",SUMIF($BD$3:$BD$1004,"="&amp;$BD502,INDIRECT(ADDRESS(3,BJ$2,1,1)):INDIRECT(ADDRESS(1004,BJ$2,1,1))),"")</f>
        <v/>
      </c>
      <c r="BK502" t="str">
        <f ca="1">IF($BT502&lt;&gt;"",SUMIF($BD$3:$BD$1004,"="&amp;$BD502,INDIRECT(ADDRESS(3,BK$2,1,1)):INDIRECT(ADDRESS(1004,BK$2,1,1))),"")</f>
        <v/>
      </c>
      <c r="BL502" t="str">
        <f ca="1">IF($BT502&lt;&gt;"",SUMIF($BD$3:$BD$1004,"="&amp;$BD502,INDIRECT(ADDRESS(3,BL$2,1,1)):INDIRECT(ADDRESS(1004,BL$2,1,1))),"")</f>
        <v/>
      </c>
      <c r="BM502" t="str">
        <f ca="1">IF($BT502&lt;&gt;"",SUMIF($BD$3:$BD$1004,"="&amp;$BD502,INDIRECT(ADDRESS(3,BM$2,1,1)):INDIRECT(ADDRESS(1004,BM$2,1,1))),"")</f>
        <v/>
      </c>
      <c r="BN502" t="str">
        <f ca="1">IF($BT502&lt;&gt;"",SUMIF($BD$3:$BD$1004,"="&amp;$BD502,INDIRECT(ADDRESS(3,BN$2,1,1)):INDIRECT(ADDRESS(1004,BN$2,1,1))),"")</f>
        <v/>
      </c>
      <c r="BO502" t="str">
        <f ca="1">IF($BT502&lt;&gt;"",SUMIF($BD$3:$BD$1004,"="&amp;$BD502,INDIRECT(ADDRESS(3,BO$2,1,1)):INDIRECT(ADDRESS(1004,BO$2,1,1))),"")</f>
        <v/>
      </c>
      <c r="BP502" t="str">
        <f ca="1">IF($BT502&lt;&gt;"",SUMIF($BD$3:$BD$1004,"="&amp;$BD502,INDIRECT(ADDRESS(3,BP$2,1,1)):INDIRECT(ADDRESS(1004,BP$2,1,1))),"")</f>
        <v/>
      </c>
      <c r="BQ502" t="str">
        <f ca="1">IF($BT502&lt;&gt;"",SUMIF($BD$3:$BD$1004,"="&amp;$BD502,INDIRECT(ADDRESS(3,BQ$2,1,1)):INDIRECT(ADDRESS(1004,BQ$2,1,1))),"")</f>
        <v/>
      </c>
      <c r="BR502" t="str">
        <f ca="1">IF($BT502&lt;&gt;"",SUMIF($BD$3:$BD$1004,"="&amp;$BD502,INDIRECT(ADDRESS(3,BR$2,1,1)):INDIRECT(ADDRESS(1004,BR$2,1,1))),"")</f>
        <v/>
      </c>
      <c r="BS502" t="str">
        <f>IF($A502&lt;&gt;"",VLOOKUP(TRUNC(MID($A502,1,2),0),Plano_Contas!$H$3:$J$103,3,TRUE),"")</f>
        <v/>
      </c>
      <c r="BT502" t="str">
        <f t="shared" si="29"/>
        <v/>
      </c>
      <c r="BV502">
        <f>Empresas!C502</f>
        <v>0</v>
      </c>
    </row>
    <row r="503" spans="1:74" ht="13.5" hidden="1" thickBot="1" x14ac:dyDescent="0.25">
      <c r="A503" s="89"/>
      <c r="B503" s="52" t="str">
        <f>IF($A503&lt;&gt;"",VLOOKUP(""&amp;$A503,Plano_Contas!$A$3:$F$1003,6,0),"")</f>
        <v/>
      </c>
      <c r="C503" s="91"/>
      <c r="D503" s="111"/>
      <c r="E503" s="112">
        <v>0</v>
      </c>
      <c r="F503" s="87"/>
      <c r="G503" s="85"/>
      <c r="H503" s="111"/>
      <c r="I503" s="112">
        <v>0</v>
      </c>
      <c r="J503" s="87"/>
      <c r="K503" s="85"/>
      <c r="L503" s="111"/>
      <c r="M503" s="112">
        <v>0</v>
      </c>
      <c r="N503" s="87"/>
      <c r="O503" s="85"/>
      <c r="P503" s="111"/>
      <c r="Q503" s="112">
        <v>0</v>
      </c>
      <c r="R503" s="87"/>
      <c r="S503" s="85"/>
      <c r="T503" s="111"/>
      <c r="U503" s="112">
        <v>0</v>
      </c>
      <c r="V503" s="87"/>
      <c r="W503" s="85"/>
      <c r="X503" s="111"/>
      <c r="Y503" s="112">
        <v>0</v>
      </c>
      <c r="Z503" s="87"/>
      <c r="AA503" s="85"/>
      <c r="AB503" s="111"/>
      <c r="AC503" s="112">
        <v>0</v>
      </c>
      <c r="AD503" s="87"/>
      <c r="AE503" s="85"/>
      <c r="AF503" s="111"/>
      <c r="AG503" s="112">
        <v>0</v>
      </c>
      <c r="AH503" s="87"/>
      <c r="AI503" s="85"/>
      <c r="AJ503" s="111"/>
      <c r="AK503" s="112">
        <v>0</v>
      </c>
      <c r="AL503" s="87"/>
      <c r="AM503" s="85"/>
      <c r="AN503" s="111"/>
      <c r="AO503" s="112">
        <v>0</v>
      </c>
      <c r="AP503" s="87"/>
      <c r="AQ503" s="85"/>
      <c r="AR503" s="111"/>
      <c r="AS503" s="112">
        <v>0</v>
      </c>
      <c r="AT503" s="87"/>
      <c r="AU503" s="85"/>
      <c r="AV503" s="111"/>
      <c r="AW503" s="112">
        <v>0</v>
      </c>
      <c r="AX503" s="87"/>
      <c r="AY503" s="85"/>
      <c r="AZ503" s="267">
        <f t="shared" si="30"/>
        <v>0</v>
      </c>
      <c r="BA503" s="88">
        <f t="shared" si="27"/>
        <v>0</v>
      </c>
      <c r="BC503">
        <f>IF($A503&lt;&gt;"",COUNTIF($BD$3:$BD503,$BD503),0)</f>
        <v>0</v>
      </c>
      <c r="BD503" t="str">
        <f>IF($A503&lt;&gt;"",VLOOKUP(TRUNC(MID($A503,1,2),0),Plano_Contas!$H$3:$J$103,2,TRUE),"")</f>
        <v/>
      </c>
      <c r="BE503" s="201" t="str">
        <f t="shared" si="28"/>
        <v/>
      </c>
      <c r="BF503" t="str">
        <f ca="1">IF($BT503&lt;&gt;"",SUMIF($BD$3:$BD$1004,"="&amp;$BD503,INDIRECT(ADDRESS(3,BF$2,1,1)):INDIRECT(ADDRESS(1004,BF$2,1,1))),"")</f>
        <v/>
      </c>
      <c r="BG503" t="str">
        <f ca="1">IF($BT503&lt;&gt;"",SUMIF($BD$3:$BD$1004,"="&amp;$BD503,INDIRECT(ADDRESS(3,BG$2,1,1)):INDIRECT(ADDRESS(1004,BG$2,1,1))),"")</f>
        <v/>
      </c>
      <c r="BH503" t="str">
        <f ca="1">IF($BT503&lt;&gt;"",SUMIF($BD$3:$BD$1004,"="&amp;$BD503,INDIRECT(ADDRESS(3,BH$2,1,1)):INDIRECT(ADDRESS(1004,BH$2,1,1))),"")</f>
        <v/>
      </c>
      <c r="BI503" t="str">
        <f ca="1">IF($BT503&lt;&gt;"",SUMIF($BD$3:$BD$1004,"="&amp;$BD503,INDIRECT(ADDRESS(3,BI$2,1,1)):INDIRECT(ADDRESS(1004,BI$2,1,1))),"")</f>
        <v/>
      </c>
      <c r="BJ503" t="str">
        <f ca="1">IF($BT503&lt;&gt;"",SUMIF($BD$3:$BD$1004,"="&amp;$BD503,INDIRECT(ADDRESS(3,BJ$2,1,1)):INDIRECT(ADDRESS(1004,BJ$2,1,1))),"")</f>
        <v/>
      </c>
      <c r="BK503" t="str">
        <f ca="1">IF($BT503&lt;&gt;"",SUMIF($BD$3:$BD$1004,"="&amp;$BD503,INDIRECT(ADDRESS(3,BK$2,1,1)):INDIRECT(ADDRESS(1004,BK$2,1,1))),"")</f>
        <v/>
      </c>
      <c r="BL503" t="str">
        <f ca="1">IF($BT503&lt;&gt;"",SUMIF($BD$3:$BD$1004,"="&amp;$BD503,INDIRECT(ADDRESS(3,BL$2,1,1)):INDIRECT(ADDRESS(1004,BL$2,1,1))),"")</f>
        <v/>
      </c>
      <c r="BM503" t="str">
        <f ca="1">IF($BT503&lt;&gt;"",SUMIF($BD$3:$BD$1004,"="&amp;$BD503,INDIRECT(ADDRESS(3,BM$2,1,1)):INDIRECT(ADDRESS(1004,BM$2,1,1))),"")</f>
        <v/>
      </c>
      <c r="BN503" t="str">
        <f ca="1">IF($BT503&lt;&gt;"",SUMIF($BD$3:$BD$1004,"="&amp;$BD503,INDIRECT(ADDRESS(3,BN$2,1,1)):INDIRECT(ADDRESS(1004,BN$2,1,1))),"")</f>
        <v/>
      </c>
      <c r="BO503" t="str">
        <f ca="1">IF($BT503&lt;&gt;"",SUMIF($BD$3:$BD$1004,"="&amp;$BD503,INDIRECT(ADDRESS(3,BO$2,1,1)):INDIRECT(ADDRESS(1004,BO$2,1,1))),"")</f>
        <v/>
      </c>
      <c r="BP503" t="str">
        <f ca="1">IF($BT503&lt;&gt;"",SUMIF($BD$3:$BD$1004,"="&amp;$BD503,INDIRECT(ADDRESS(3,BP$2,1,1)):INDIRECT(ADDRESS(1004,BP$2,1,1))),"")</f>
        <v/>
      </c>
      <c r="BQ503" t="str">
        <f ca="1">IF($BT503&lt;&gt;"",SUMIF($BD$3:$BD$1004,"="&amp;$BD503,INDIRECT(ADDRESS(3,BQ$2,1,1)):INDIRECT(ADDRESS(1004,BQ$2,1,1))),"")</f>
        <v/>
      </c>
      <c r="BR503" t="str">
        <f ca="1">IF($BT503&lt;&gt;"",SUMIF($BD$3:$BD$1004,"="&amp;$BD503,INDIRECT(ADDRESS(3,BR$2,1,1)):INDIRECT(ADDRESS(1004,BR$2,1,1))),"")</f>
        <v/>
      </c>
      <c r="BS503" t="str">
        <f>IF($A503&lt;&gt;"",VLOOKUP(TRUNC(MID($A503,1,2),0),Plano_Contas!$H$3:$J$103,3,TRUE),"")</f>
        <v/>
      </c>
      <c r="BT503" t="str">
        <f t="shared" si="29"/>
        <v/>
      </c>
      <c r="BV503">
        <f>Empresas!C503</f>
        <v>0</v>
      </c>
    </row>
    <row r="504" spans="1:74" ht="13.5" hidden="1" thickBot="1" x14ac:dyDescent="0.25">
      <c r="A504" s="89"/>
      <c r="B504" s="52" t="str">
        <f>IF($A504&lt;&gt;"",VLOOKUP(""&amp;$A504,Plano_Contas!$A$3:$F$1003,6,0),"")</f>
        <v/>
      </c>
      <c r="C504" s="91"/>
      <c r="D504" s="111"/>
      <c r="E504" s="112">
        <v>0</v>
      </c>
      <c r="F504" s="87"/>
      <c r="G504" s="85"/>
      <c r="H504" s="111"/>
      <c r="I504" s="112">
        <v>0</v>
      </c>
      <c r="J504" s="87"/>
      <c r="K504" s="85"/>
      <c r="L504" s="111"/>
      <c r="M504" s="112">
        <v>0</v>
      </c>
      <c r="N504" s="87"/>
      <c r="O504" s="85"/>
      <c r="P504" s="111"/>
      <c r="Q504" s="112">
        <v>0</v>
      </c>
      <c r="R504" s="87"/>
      <c r="S504" s="85"/>
      <c r="T504" s="111"/>
      <c r="U504" s="112">
        <v>0</v>
      </c>
      <c r="V504" s="87"/>
      <c r="W504" s="85"/>
      <c r="X504" s="111"/>
      <c r="Y504" s="112">
        <v>0</v>
      </c>
      <c r="Z504" s="87"/>
      <c r="AA504" s="85"/>
      <c r="AB504" s="111"/>
      <c r="AC504" s="112">
        <v>0</v>
      </c>
      <c r="AD504" s="87"/>
      <c r="AE504" s="85"/>
      <c r="AF504" s="111"/>
      <c r="AG504" s="112">
        <v>0</v>
      </c>
      <c r="AH504" s="87"/>
      <c r="AI504" s="85"/>
      <c r="AJ504" s="111"/>
      <c r="AK504" s="112">
        <v>0</v>
      </c>
      <c r="AL504" s="87"/>
      <c r="AM504" s="85"/>
      <c r="AN504" s="111"/>
      <c r="AO504" s="112">
        <v>0</v>
      </c>
      <c r="AP504" s="87"/>
      <c r="AQ504" s="85"/>
      <c r="AR504" s="111"/>
      <c r="AS504" s="112">
        <v>0</v>
      </c>
      <c r="AT504" s="87"/>
      <c r="AU504" s="85"/>
      <c r="AV504" s="111"/>
      <c r="AW504" s="112">
        <v>0</v>
      </c>
      <c r="AX504" s="87"/>
      <c r="AY504" s="85"/>
      <c r="AZ504" s="267">
        <f t="shared" si="30"/>
        <v>0</v>
      </c>
      <c r="BA504" s="88">
        <f t="shared" si="27"/>
        <v>0</v>
      </c>
      <c r="BC504">
        <f>IF($A504&lt;&gt;"",COUNTIF($BD$3:$BD504,$BD504),0)</f>
        <v>0</v>
      </c>
      <c r="BD504" t="str">
        <f>IF($A504&lt;&gt;"",VLOOKUP(TRUNC(MID($A504,1,2),0),Plano_Contas!$H$3:$J$103,2,TRUE),"")</f>
        <v/>
      </c>
      <c r="BE504" s="201" t="str">
        <f t="shared" si="28"/>
        <v/>
      </c>
      <c r="BF504" t="str">
        <f ca="1">IF($BT504&lt;&gt;"",SUMIF($BD$3:$BD$1004,"="&amp;$BD504,INDIRECT(ADDRESS(3,BF$2,1,1)):INDIRECT(ADDRESS(1004,BF$2,1,1))),"")</f>
        <v/>
      </c>
      <c r="BG504" t="str">
        <f ca="1">IF($BT504&lt;&gt;"",SUMIF($BD$3:$BD$1004,"="&amp;$BD504,INDIRECT(ADDRESS(3,BG$2,1,1)):INDIRECT(ADDRESS(1004,BG$2,1,1))),"")</f>
        <v/>
      </c>
      <c r="BH504" t="str">
        <f ca="1">IF($BT504&lt;&gt;"",SUMIF($BD$3:$BD$1004,"="&amp;$BD504,INDIRECT(ADDRESS(3,BH$2,1,1)):INDIRECT(ADDRESS(1004,BH$2,1,1))),"")</f>
        <v/>
      </c>
      <c r="BI504" t="str">
        <f ca="1">IF($BT504&lt;&gt;"",SUMIF($BD$3:$BD$1004,"="&amp;$BD504,INDIRECT(ADDRESS(3,BI$2,1,1)):INDIRECT(ADDRESS(1004,BI$2,1,1))),"")</f>
        <v/>
      </c>
      <c r="BJ504" t="str">
        <f ca="1">IF($BT504&lt;&gt;"",SUMIF($BD$3:$BD$1004,"="&amp;$BD504,INDIRECT(ADDRESS(3,BJ$2,1,1)):INDIRECT(ADDRESS(1004,BJ$2,1,1))),"")</f>
        <v/>
      </c>
      <c r="BK504" t="str">
        <f ca="1">IF($BT504&lt;&gt;"",SUMIF($BD$3:$BD$1004,"="&amp;$BD504,INDIRECT(ADDRESS(3,BK$2,1,1)):INDIRECT(ADDRESS(1004,BK$2,1,1))),"")</f>
        <v/>
      </c>
      <c r="BL504" t="str">
        <f ca="1">IF($BT504&lt;&gt;"",SUMIF($BD$3:$BD$1004,"="&amp;$BD504,INDIRECT(ADDRESS(3,BL$2,1,1)):INDIRECT(ADDRESS(1004,BL$2,1,1))),"")</f>
        <v/>
      </c>
      <c r="BM504" t="str">
        <f ca="1">IF($BT504&lt;&gt;"",SUMIF($BD$3:$BD$1004,"="&amp;$BD504,INDIRECT(ADDRESS(3,BM$2,1,1)):INDIRECT(ADDRESS(1004,BM$2,1,1))),"")</f>
        <v/>
      </c>
      <c r="BN504" t="str">
        <f ca="1">IF($BT504&lt;&gt;"",SUMIF($BD$3:$BD$1004,"="&amp;$BD504,INDIRECT(ADDRESS(3,BN$2,1,1)):INDIRECT(ADDRESS(1004,BN$2,1,1))),"")</f>
        <v/>
      </c>
      <c r="BO504" t="str">
        <f ca="1">IF($BT504&lt;&gt;"",SUMIF($BD$3:$BD$1004,"="&amp;$BD504,INDIRECT(ADDRESS(3,BO$2,1,1)):INDIRECT(ADDRESS(1004,BO$2,1,1))),"")</f>
        <v/>
      </c>
      <c r="BP504" t="str">
        <f ca="1">IF($BT504&lt;&gt;"",SUMIF($BD$3:$BD$1004,"="&amp;$BD504,INDIRECT(ADDRESS(3,BP$2,1,1)):INDIRECT(ADDRESS(1004,BP$2,1,1))),"")</f>
        <v/>
      </c>
      <c r="BQ504" t="str">
        <f ca="1">IF($BT504&lt;&gt;"",SUMIF($BD$3:$BD$1004,"="&amp;$BD504,INDIRECT(ADDRESS(3,BQ$2,1,1)):INDIRECT(ADDRESS(1004,BQ$2,1,1))),"")</f>
        <v/>
      </c>
      <c r="BR504" t="str">
        <f ca="1">IF($BT504&lt;&gt;"",SUMIF($BD$3:$BD$1004,"="&amp;$BD504,INDIRECT(ADDRESS(3,BR$2,1,1)):INDIRECT(ADDRESS(1004,BR$2,1,1))),"")</f>
        <v/>
      </c>
      <c r="BS504" t="str">
        <f>IF($A504&lt;&gt;"",VLOOKUP(TRUNC(MID($A504,1,2),0),Plano_Contas!$H$3:$J$103,3,TRUE),"")</f>
        <v/>
      </c>
      <c r="BT504" t="str">
        <f t="shared" si="29"/>
        <v/>
      </c>
      <c r="BV504">
        <f>Empresas!C504</f>
        <v>0</v>
      </c>
    </row>
    <row r="505" spans="1:74" ht="13.5" hidden="1" thickBot="1" x14ac:dyDescent="0.25">
      <c r="A505" s="89"/>
      <c r="B505" s="52" t="str">
        <f>IF($A505&lt;&gt;"",VLOOKUP(""&amp;$A505,Plano_Contas!$A$3:$F$1003,6,0),"")</f>
        <v/>
      </c>
      <c r="C505" s="91"/>
      <c r="D505" s="111"/>
      <c r="E505" s="112">
        <v>0</v>
      </c>
      <c r="F505" s="87"/>
      <c r="G505" s="85"/>
      <c r="H505" s="111"/>
      <c r="I505" s="112">
        <v>0</v>
      </c>
      <c r="J505" s="87"/>
      <c r="K505" s="85"/>
      <c r="L505" s="111"/>
      <c r="M505" s="112">
        <v>0</v>
      </c>
      <c r="N505" s="87"/>
      <c r="O505" s="85"/>
      <c r="P505" s="111"/>
      <c r="Q505" s="112">
        <v>0</v>
      </c>
      <c r="R505" s="87"/>
      <c r="S505" s="85"/>
      <c r="T505" s="111"/>
      <c r="U505" s="112">
        <v>0</v>
      </c>
      <c r="V505" s="87"/>
      <c r="W505" s="85"/>
      <c r="X505" s="111"/>
      <c r="Y505" s="112">
        <v>0</v>
      </c>
      <c r="Z505" s="87"/>
      <c r="AA505" s="85"/>
      <c r="AB505" s="111"/>
      <c r="AC505" s="112">
        <v>0</v>
      </c>
      <c r="AD505" s="87"/>
      <c r="AE505" s="85"/>
      <c r="AF505" s="111"/>
      <c r="AG505" s="112">
        <v>0</v>
      </c>
      <c r="AH505" s="87"/>
      <c r="AI505" s="85"/>
      <c r="AJ505" s="111"/>
      <c r="AK505" s="112">
        <v>0</v>
      </c>
      <c r="AL505" s="87"/>
      <c r="AM505" s="85"/>
      <c r="AN505" s="111"/>
      <c r="AO505" s="112">
        <v>0</v>
      </c>
      <c r="AP505" s="87"/>
      <c r="AQ505" s="85"/>
      <c r="AR505" s="111"/>
      <c r="AS505" s="112">
        <v>0</v>
      </c>
      <c r="AT505" s="87"/>
      <c r="AU505" s="85"/>
      <c r="AV505" s="111"/>
      <c r="AW505" s="112">
        <v>0</v>
      </c>
      <c r="AX505" s="87"/>
      <c r="AY505" s="85"/>
      <c r="AZ505" s="267">
        <f t="shared" si="30"/>
        <v>0</v>
      </c>
      <c r="BA505" s="88">
        <f t="shared" si="27"/>
        <v>0</v>
      </c>
      <c r="BC505">
        <f>IF($A505&lt;&gt;"",COUNTIF($BD$3:$BD505,$BD505),0)</f>
        <v>0</v>
      </c>
      <c r="BD505" t="str">
        <f>IF($A505&lt;&gt;"",VLOOKUP(TRUNC(MID($A505,1,2),0),Plano_Contas!$H$3:$J$103,2,TRUE),"")</f>
        <v/>
      </c>
      <c r="BE505" s="201" t="str">
        <f t="shared" si="28"/>
        <v/>
      </c>
      <c r="BF505" t="str">
        <f ca="1">IF($BT505&lt;&gt;"",SUMIF($BD$3:$BD$1004,"="&amp;$BD505,INDIRECT(ADDRESS(3,BF$2,1,1)):INDIRECT(ADDRESS(1004,BF$2,1,1))),"")</f>
        <v/>
      </c>
      <c r="BG505" t="str">
        <f ca="1">IF($BT505&lt;&gt;"",SUMIF($BD$3:$BD$1004,"="&amp;$BD505,INDIRECT(ADDRESS(3,BG$2,1,1)):INDIRECT(ADDRESS(1004,BG$2,1,1))),"")</f>
        <v/>
      </c>
      <c r="BH505" t="str">
        <f ca="1">IF($BT505&lt;&gt;"",SUMIF($BD$3:$BD$1004,"="&amp;$BD505,INDIRECT(ADDRESS(3,BH$2,1,1)):INDIRECT(ADDRESS(1004,BH$2,1,1))),"")</f>
        <v/>
      </c>
      <c r="BI505" t="str">
        <f ca="1">IF($BT505&lt;&gt;"",SUMIF($BD$3:$BD$1004,"="&amp;$BD505,INDIRECT(ADDRESS(3,BI$2,1,1)):INDIRECT(ADDRESS(1004,BI$2,1,1))),"")</f>
        <v/>
      </c>
      <c r="BJ505" t="str">
        <f ca="1">IF($BT505&lt;&gt;"",SUMIF($BD$3:$BD$1004,"="&amp;$BD505,INDIRECT(ADDRESS(3,BJ$2,1,1)):INDIRECT(ADDRESS(1004,BJ$2,1,1))),"")</f>
        <v/>
      </c>
      <c r="BK505" t="str">
        <f ca="1">IF($BT505&lt;&gt;"",SUMIF($BD$3:$BD$1004,"="&amp;$BD505,INDIRECT(ADDRESS(3,BK$2,1,1)):INDIRECT(ADDRESS(1004,BK$2,1,1))),"")</f>
        <v/>
      </c>
      <c r="BL505" t="str">
        <f ca="1">IF($BT505&lt;&gt;"",SUMIF($BD$3:$BD$1004,"="&amp;$BD505,INDIRECT(ADDRESS(3,BL$2,1,1)):INDIRECT(ADDRESS(1004,BL$2,1,1))),"")</f>
        <v/>
      </c>
      <c r="BM505" t="str">
        <f ca="1">IF($BT505&lt;&gt;"",SUMIF($BD$3:$BD$1004,"="&amp;$BD505,INDIRECT(ADDRESS(3,BM$2,1,1)):INDIRECT(ADDRESS(1004,BM$2,1,1))),"")</f>
        <v/>
      </c>
      <c r="BN505" t="str">
        <f ca="1">IF($BT505&lt;&gt;"",SUMIF($BD$3:$BD$1004,"="&amp;$BD505,INDIRECT(ADDRESS(3,BN$2,1,1)):INDIRECT(ADDRESS(1004,BN$2,1,1))),"")</f>
        <v/>
      </c>
      <c r="BO505" t="str">
        <f ca="1">IF($BT505&lt;&gt;"",SUMIF($BD$3:$BD$1004,"="&amp;$BD505,INDIRECT(ADDRESS(3,BO$2,1,1)):INDIRECT(ADDRESS(1004,BO$2,1,1))),"")</f>
        <v/>
      </c>
      <c r="BP505" t="str">
        <f ca="1">IF($BT505&lt;&gt;"",SUMIF($BD$3:$BD$1004,"="&amp;$BD505,INDIRECT(ADDRESS(3,BP$2,1,1)):INDIRECT(ADDRESS(1004,BP$2,1,1))),"")</f>
        <v/>
      </c>
      <c r="BQ505" t="str">
        <f ca="1">IF($BT505&lt;&gt;"",SUMIF($BD$3:$BD$1004,"="&amp;$BD505,INDIRECT(ADDRESS(3,BQ$2,1,1)):INDIRECT(ADDRESS(1004,BQ$2,1,1))),"")</f>
        <v/>
      </c>
      <c r="BR505" t="str">
        <f ca="1">IF($BT505&lt;&gt;"",SUMIF($BD$3:$BD$1004,"="&amp;$BD505,INDIRECT(ADDRESS(3,BR$2,1,1)):INDIRECT(ADDRESS(1004,BR$2,1,1))),"")</f>
        <v/>
      </c>
      <c r="BS505" t="str">
        <f>IF($A505&lt;&gt;"",VLOOKUP(TRUNC(MID($A505,1,2),0),Plano_Contas!$H$3:$J$103,3,TRUE),"")</f>
        <v/>
      </c>
      <c r="BT505" t="str">
        <f t="shared" si="29"/>
        <v/>
      </c>
      <c r="BV505">
        <f>Empresas!C505</f>
        <v>0</v>
      </c>
    </row>
    <row r="506" spans="1:74" ht="13.5" hidden="1" thickBot="1" x14ac:dyDescent="0.25">
      <c r="A506" s="89"/>
      <c r="B506" s="52" t="str">
        <f>IF($A506&lt;&gt;"",VLOOKUP(""&amp;$A506,Plano_Contas!$A$3:$F$1003,6,0),"")</f>
        <v/>
      </c>
      <c r="C506" s="91"/>
      <c r="D506" s="111"/>
      <c r="E506" s="112">
        <v>0</v>
      </c>
      <c r="F506" s="87"/>
      <c r="G506" s="85"/>
      <c r="H506" s="111"/>
      <c r="I506" s="112">
        <v>0</v>
      </c>
      <c r="J506" s="87"/>
      <c r="K506" s="85"/>
      <c r="L506" s="111"/>
      <c r="M506" s="112">
        <v>0</v>
      </c>
      <c r="N506" s="87"/>
      <c r="O506" s="85"/>
      <c r="P506" s="111"/>
      <c r="Q506" s="112">
        <v>0</v>
      </c>
      <c r="R506" s="87"/>
      <c r="S506" s="85"/>
      <c r="T506" s="111"/>
      <c r="U506" s="112">
        <v>0</v>
      </c>
      <c r="V506" s="87"/>
      <c r="W506" s="85"/>
      <c r="X506" s="111"/>
      <c r="Y506" s="112">
        <v>0</v>
      </c>
      <c r="Z506" s="87"/>
      <c r="AA506" s="85"/>
      <c r="AB506" s="111"/>
      <c r="AC506" s="112">
        <v>0</v>
      </c>
      <c r="AD506" s="87"/>
      <c r="AE506" s="85"/>
      <c r="AF506" s="111"/>
      <c r="AG506" s="112">
        <v>0</v>
      </c>
      <c r="AH506" s="87"/>
      <c r="AI506" s="85"/>
      <c r="AJ506" s="111"/>
      <c r="AK506" s="112">
        <v>0</v>
      </c>
      <c r="AL506" s="87"/>
      <c r="AM506" s="85"/>
      <c r="AN506" s="111"/>
      <c r="AO506" s="112">
        <v>0</v>
      </c>
      <c r="AP506" s="87"/>
      <c r="AQ506" s="85"/>
      <c r="AR506" s="111"/>
      <c r="AS506" s="112">
        <v>0</v>
      </c>
      <c r="AT506" s="87"/>
      <c r="AU506" s="85"/>
      <c r="AV506" s="111"/>
      <c r="AW506" s="112">
        <v>0</v>
      </c>
      <c r="AX506" s="87"/>
      <c r="AY506" s="85"/>
      <c r="AZ506" s="267">
        <f t="shared" si="30"/>
        <v>0</v>
      </c>
      <c r="BA506" s="88">
        <f t="shared" si="27"/>
        <v>0</v>
      </c>
      <c r="BC506">
        <f>IF($A506&lt;&gt;"",COUNTIF($BD$3:$BD506,$BD506),0)</f>
        <v>0</v>
      </c>
      <c r="BD506" t="str">
        <f>IF($A506&lt;&gt;"",VLOOKUP(TRUNC(MID($A506,1,2),0),Plano_Contas!$H$3:$J$103,2,TRUE),"")</f>
        <v/>
      </c>
      <c r="BE506" s="201" t="str">
        <f t="shared" si="28"/>
        <v/>
      </c>
      <c r="BF506" t="str">
        <f ca="1">IF($BT506&lt;&gt;"",SUMIF($BD$3:$BD$1004,"="&amp;$BD506,INDIRECT(ADDRESS(3,BF$2,1,1)):INDIRECT(ADDRESS(1004,BF$2,1,1))),"")</f>
        <v/>
      </c>
      <c r="BG506" t="str">
        <f ca="1">IF($BT506&lt;&gt;"",SUMIF($BD$3:$BD$1004,"="&amp;$BD506,INDIRECT(ADDRESS(3,BG$2,1,1)):INDIRECT(ADDRESS(1004,BG$2,1,1))),"")</f>
        <v/>
      </c>
      <c r="BH506" t="str">
        <f ca="1">IF($BT506&lt;&gt;"",SUMIF($BD$3:$BD$1004,"="&amp;$BD506,INDIRECT(ADDRESS(3,BH$2,1,1)):INDIRECT(ADDRESS(1004,BH$2,1,1))),"")</f>
        <v/>
      </c>
      <c r="BI506" t="str">
        <f ca="1">IF($BT506&lt;&gt;"",SUMIF($BD$3:$BD$1004,"="&amp;$BD506,INDIRECT(ADDRESS(3,BI$2,1,1)):INDIRECT(ADDRESS(1004,BI$2,1,1))),"")</f>
        <v/>
      </c>
      <c r="BJ506" t="str">
        <f ca="1">IF($BT506&lt;&gt;"",SUMIF($BD$3:$BD$1004,"="&amp;$BD506,INDIRECT(ADDRESS(3,BJ$2,1,1)):INDIRECT(ADDRESS(1004,BJ$2,1,1))),"")</f>
        <v/>
      </c>
      <c r="BK506" t="str">
        <f ca="1">IF($BT506&lt;&gt;"",SUMIF($BD$3:$BD$1004,"="&amp;$BD506,INDIRECT(ADDRESS(3,BK$2,1,1)):INDIRECT(ADDRESS(1004,BK$2,1,1))),"")</f>
        <v/>
      </c>
      <c r="BL506" t="str">
        <f ca="1">IF($BT506&lt;&gt;"",SUMIF($BD$3:$BD$1004,"="&amp;$BD506,INDIRECT(ADDRESS(3,BL$2,1,1)):INDIRECT(ADDRESS(1004,BL$2,1,1))),"")</f>
        <v/>
      </c>
      <c r="BM506" t="str">
        <f ca="1">IF($BT506&lt;&gt;"",SUMIF($BD$3:$BD$1004,"="&amp;$BD506,INDIRECT(ADDRESS(3,BM$2,1,1)):INDIRECT(ADDRESS(1004,BM$2,1,1))),"")</f>
        <v/>
      </c>
      <c r="BN506" t="str">
        <f ca="1">IF($BT506&lt;&gt;"",SUMIF($BD$3:$BD$1004,"="&amp;$BD506,INDIRECT(ADDRESS(3,BN$2,1,1)):INDIRECT(ADDRESS(1004,BN$2,1,1))),"")</f>
        <v/>
      </c>
      <c r="BO506" t="str">
        <f ca="1">IF($BT506&lt;&gt;"",SUMIF($BD$3:$BD$1004,"="&amp;$BD506,INDIRECT(ADDRESS(3,BO$2,1,1)):INDIRECT(ADDRESS(1004,BO$2,1,1))),"")</f>
        <v/>
      </c>
      <c r="BP506" t="str">
        <f ca="1">IF($BT506&lt;&gt;"",SUMIF($BD$3:$BD$1004,"="&amp;$BD506,INDIRECT(ADDRESS(3,BP$2,1,1)):INDIRECT(ADDRESS(1004,BP$2,1,1))),"")</f>
        <v/>
      </c>
      <c r="BQ506" t="str">
        <f ca="1">IF($BT506&lt;&gt;"",SUMIF($BD$3:$BD$1004,"="&amp;$BD506,INDIRECT(ADDRESS(3,BQ$2,1,1)):INDIRECT(ADDRESS(1004,BQ$2,1,1))),"")</f>
        <v/>
      </c>
      <c r="BR506" t="str">
        <f ca="1">IF($BT506&lt;&gt;"",SUMIF($BD$3:$BD$1004,"="&amp;$BD506,INDIRECT(ADDRESS(3,BR$2,1,1)):INDIRECT(ADDRESS(1004,BR$2,1,1))),"")</f>
        <v/>
      </c>
      <c r="BS506" t="str">
        <f>IF($A506&lt;&gt;"",VLOOKUP(TRUNC(MID($A506,1,2),0),Plano_Contas!$H$3:$J$103,3,TRUE),"")</f>
        <v/>
      </c>
      <c r="BT506" t="str">
        <f t="shared" si="29"/>
        <v/>
      </c>
      <c r="BV506">
        <f>Empresas!C506</f>
        <v>0</v>
      </c>
    </row>
    <row r="507" spans="1:74" ht="13.5" hidden="1" thickBot="1" x14ac:dyDescent="0.25">
      <c r="A507" s="89"/>
      <c r="B507" s="52" t="str">
        <f>IF($A507&lt;&gt;"",VLOOKUP(""&amp;$A507,Plano_Contas!$A$3:$F$1003,6,0),"")</f>
        <v/>
      </c>
      <c r="C507" s="91"/>
      <c r="D507" s="111"/>
      <c r="E507" s="112">
        <v>0</v>
      </c>
      <c r="F507" s="87"/>
      <c r="G507" s="85"/>
      <c r="H507" s="111"/>
      <c r="I507" s="112">
        <v>0</v>
      </c>
      <c r="J507" s="87"/>
      <c r="K507" s="85"/>
      <c r="L507" s="111"/>
      <c r="M507" s="112">
        <v>0</v>
      </c>
      <c r="N507" s="87"/>
      <c r="O507" s="85"/>
      <c r="P507" s="111"/>
      <c r="Q507" s="112">
        <v>0</v>
      </c>
      <c r="R507" s="87"/>
      <c r="S507" s="85"/>
      <c r="T507" s="111"/>
      <c r="U507" s="112">
        <v>0</v>
      </c>
      <c r="V507" s="87"/>
      <c r="W507" s="85"/>
      <c r="X507" s="111"/>
      <c r="Y507" s="112">
        <v>0</v>
      </c>
      <c r="Z507" s="87"/>
      <c r="AA507" s="85"/>
      <c r="AB507" s="111"/>
      <c r="AC507" s="112">
        <v>0</v>
      </c>
      <c r="AD507" s="87"/>
      <c r="AE507" s="85"/>
      <c r="AF507" s="111"/>
      <c r="AG507" s="112">
        <v>0</v>
      </c>
      <c r="AH507" s="87"/>
      <c r="AI507" s="85"/>
      <c r="AJ507" s="111"/>
      <c r="AK507" s="112">
        <v>0</v>
      </c>
      <c r="AL507" s="87"/>
      <c r="AM507" s="85"/>
      <c r="AN507" s="111"/>
      <c r="AO507" s="112">
        <v>0</v>
      </c>
      <c r="AP507" s="87"/>
      <c r="AQ507" s="85"/>
      <c r="AR507" s="111"/>
      <c r="AS507" s="112">
        <v>0</v>
      </c>
      <c r="AT507" s="87"/>
      <c r="AU507" s="85"/>
      <c r="AV507" s="111"/>
      <c r="AW507" s="112">
        <v>0</v>
      </c>
      <c r="AX507" s="87"/>
      <c r="AY507" s="85"/>
      <c r="AZ507" s="267">
        <f t="shared" si="30"/>
        <v>0</v>
      </c>
      <c r="BA507" s="88">
        <f t="shared" si="27"/>
        <v>0</v>
      </c>
      <c r="BC507">
        <f>IF($A507&lt;&gt;"",COUNTIF($BD$3:$BD507,$BD507),0)</f>
        <v>0</v>
      </c>
      <c r="BD507" t="str">
        <f>IF($A507&lt;&gt;"",VLOOKUP(TRUNC(MID($A507,1,2),0),Plano_Contas!$H$3:$J$103,2,TRUE),"")</f>
        <v/>
      </c>
      <c r="BE507" s="201" t="str">
        <f t="shared" si="28"/>
        <v/>
      </c>
      <c r="BF507" t="str">
        <f ca="1">IF($BT507&lt;&gt;"",SUMIF($BD$3:$BD$1004,"="&amp;$BD507,INDIRECT(ADDRESS(3,BF$2,1,1)):INDIRECT(ADDRESS(1004,BF$2,1,1))),"")</f>
        <v/>
      </c>
      <c r="BG507" t="str">
        <f ca="1">IF($BT507&lt;&gt;"",SUMIF($BD$3:$BD$1004,"="&amp;$BD507,INDIRECT(ADDRESS(3,BG$2,1,1)):INDIRECT(ADDRESS(1004,BG$2,1,1))),"")</f>
        <v/>
      </c>
      <c r="BH507" t="str">
        <f ca="1">IF($BT507&lt;&gt;"",SUMIF($BD$3:$BD$1004,"="&amp;$BD507,INDIRECT(ADDRESS(3,BH$2,1,1)):INDIRECT(ADDRESS(1004,BH$2,1,1))),"")</f>
        <v/>
      </c>
      <c r="BI507" t="str">
        <f ca="1">IF($BT507&lt;&gt;"",SUMIF($BD$3:$BD$1004,"="&amp;$BD507,INDIRECT(ADDRESS(3,BI$2,1,1)):INDIRECT(ADDRESS(1004,BI$2,1,1))),"")</f>
        <v/>
      </c>
      <c r="BJ507" t="str">
        <f ca="1">IF($BT507&lt;&gt;"",SUMIF($BD$3:$BD$1004,"="&amp;$BD507,INDIRECT(ADDRESS(3,BJ$2,1,1)):INDIRECT(ADDRESS(1004,BJ$2,1,1))),"")</f>
        <v/>
      </c>
      <c r="BK507" t="str">
        <f ca="1">IF($BT507&lt;&gt;"",SUMIF($BD$3:$BD$1004,"="&amp;$BD507,INDIRECT(ADDRESS(3,BK$2,1,1)):INDIRECT(ADDRESS(1004,BK$2,1,1))),"")</f>
        <v/>
      </c>
      <c r="BL507" t="str">
        <f ca="1">IF($BT507&lt;&gt;"",SUMIF($BD$3:$BD$1004,"="&amp;$BD507,INDIRECT(ADDRESS(3,BL$2,1,1)):INDIRECT(ADDRESS(1004,BL$2,1,1))),"")</f>
        <v/>
      </c>
      <c r="BM507" t="str">
        <f ca="1">IF($BT507&lt;&gt;"",SUMIF($BD$3:$BD$1004,"="&amp;$BD507,INDIRECT(ADDRESS(3,BM$2,1,1)):INDIRECT(ADDRESS(1004,BM$2,1,1))),"")</f>
        <v/>
      </c>
      <c r="BN507" t="str">
        <f ca="1">IF($BT507&lt;&gt;"",SUMIF($BD$3:$BD$1004,"="&amp;$BD507,INDIRECT(ADDRESS(3,BN$2,1,1)):INDIRECT(ADDRESS(1004,BN$2,1,1))),"")</f>
        <v/>
      </c>
      <c r="BO507" t="str">
        <f ca="1">IF($BT507&lt;&gt;"",SUMIF($BD$3:$BD$1004,"="&amp;$BD507,INDIRECT(ADDRESS(3,BO$2,1,1)):INDIRECT(ADDRESS(1004,BO$2,1,1))),"")</f>
        <v/>
      </c>
      <c r="BP507" t="str">
        <f ca="1">IF($BT507&lt;&gt;"",SUMIF($BD$3:$BD$1004,"="&amp;$BD507,INDIRECT(ADDRESS(3,BP$2,1,1)):INDIRECT(ADDRESS(1004,BP$2,1,1))),"")</f>
        <v/>
      </c>
      <c r="BQ507" t="str">
        <f ca="1">IF($BT507&lt;&gt;"",SUMIF($BD$3:$BD$1004,"="&amp;$BD507,INDIRECT(ADDRESS(3,BQ$2,1,1)):INDIRECT(ADDRESS(1004,BQ$2,1,1))),"")</f>
        <v/>
      </c>
      <c r="BR507" t="str">
        <f ca="1">IF($BT507&lt;&gt;"",SUMIF($BD$3:$BD$1004,"="&amp;$BD507,INDIRECT(ADDRESS(3,BR$2,1,1)):INDIRECT(ADDRESS(1004,BR$2,1,1))),"")</f>
        <v/>
      </c>
      <c r="BS507" t="str">
        <f>IF($A507&lt;&gt;"",VLOOKUP(TRUNC(MID($A507,1,2),0),Plano_Contas!$H$3:$J$103,3,TRUE),"")</f>
        <v/>
      </c>
      <c r="BT507" t="str">
        <f t="shared" si="29"/>
        <v/>
      </c>
      <c r="BV507">
        <f>Empresas!C507</f>
        <v>0</v>
      </c>
    </row>
    <row r="508" spans="1:74" ht="13.5" hidden="1" thickBot="1" x14ac:dyDescent="0.25">
      <c r="A508" s="89"/>
      <c r="B508" s="52" t="str">
        <f>IF($A508&lt;&gt;"",VLOOKUP(""&amp;$A508,Plano_Contas!$A$3:$F$1003,6,0),"")</f>
        <v/>
      </c>
      <c r="C508" s="91"/>
      <c r="D508" s="111"/>
      <c r="E508" s="112">
        <v>0</v>
      </c>
      <c r="F508" s="87"/>
      <c r="G508" s="85"/>
      <c r="H508" s="111"/>
      <c r="I508" s="112">
        <v>0</v>
      </c>
      <c r="J508" s="87"/>
      <c r="K508" s="85"/>
      <c r="L508" s="111"/>
      <c r="M508" s="112">
        <v>0</v>
      </c>
      <c r="N508" s="87"/>
      <c r="O508" s="85"/>
      <c r="P508" s="111"/>
      <c r="Q508" s="112">
        <v>0</v>
      </c>
      <c r="R508" s="87"/>
      <c r="S508" s="85"/>
      <c r="T508" s="111"/>
      <c r="U508" s="112">
        <v>0</v>
      </c>
      <c r="V508" s="87"/>
      <c r="W508" s="85"/>
      <c r="X508" s="111"/>
      <c r="Y508" s="112">
        <v>0</v>
      </c>
      <c r="Z508" s="87"/>
      <c r="AA508" s="85"/>
      <c r="AB508" s="111"/>
      <c r="AC508" s="112">
        <v>0</v>
      </c>
      <c r="AD508" s="87"/>
      <c r="AE508" s="85"/>
      <c r="AF508" s="111"/>
      <c r="AG508" s="112">
        <v>0</v>
      </c>
      <c r="AH508" s="87"/>
      <c r="AI508" s="85"/>
      <c r="AJ508" s="111"/>
      <c r="AK508" s="112">
        <v>0</v>
      </c>
      <c r="AL508" s="87"/>
      <c r="AM508" s="85"/>
      <c r="AN508" s="111"/>
      <c r="AO508" s="112">
        <v>0</v>
      </c>
      <c r="AP508" s="87"/>
      <c r="AQ508" s="85"/>
      <c r="AR508" s="111"/>
      <c r="AS508" s="112">
        <v>0</v>
      </c>
      <c r="AT508" s="87"/>
      <c r="AU508" s="85"/>
      <c r="AV508" s="111"/>
      <c r="AW508" s="112">
        <v>0</v>
      </c>
      <c r="AX508" s="87"/>
      <c r="AY508" s="85"/>
      <c r="AZ508" s="267">
        <f t="shared" si="30"/>
        <v>0</v>
      </c>
      <c r="BA508" s="88">
        <f t="shared" si="27"/>
        <v>0</v>
      </c>
      <c r="BC508">
        <f>IF($A508&lt;&gt;"",COUNTIF($BD$3:$BD508,$BD508),0)</f>
        <v>0</v>
      </c>
      <c r="BD508" t="str">
        <f>IF($A508&lt;&gt;"",VLOOKUP(TRUNC(MID($A508,1,2),0),Plano_Contas!$H$3:$J$103,2,TRUE),"")</f>
        <v/>
      </c>
      <c r="BE508" s="201" t="str">
        <f t="shared" si="28"/>
        <v/>
      </c>
      <c r="BF508" t="str">
        <f ca="1">IF($BT508&lt;&gt;"",SUMIF($BD$3:$BD$1004,"="&amp;$BD508,INDIRECT(ADDRESS(3,BF$2,1,1)):INDIRECT(ADDRESS(1004,BF$2,1,1))),"")</f>
        <v/>
      </c>
      <c r="BG508" t="str">
        <f ca="1">IF($BT508&lt;&gt;"",SUMIF($BD$3:$BD$1004,"="&amp;$BD508,INDIRECT(ADDRESS(3,BG$2,1,1)):INDIRECT(ADDRESS(1004,BG$2,1,1))),"")</f>
        <v/>
      </c>
      <c r="BH508" t="str">
        <f ca="1">IF($BT508&lt;&gt;"",SUMIF($BD$3:$BD$1004,"="&amp;$BD508,INDIRECT(ADDRESS(3,BH$2,1,1)):INDIRECT(ADDRESS(1004,BH$2,1,1))),"")</f>
        <v/>
      </c>
      <c r="BI508" t="str">
        <f ca="1">IF($BT508&lt;&gt;"",SUMIF($BD$3:$BD$1004,"="&amp;$BD508,INDIRECT(ADDRESS(3,BI$2,1,1)):INDIRECT(ADDRESS(1004,BI$2,1,1))),"")</f>
        <v/>
      </c>
      <c r="BJ508" t="str">
        <f ca="1">IF($BT508&lt;&gt;"",SUMIF($BD$3:$BD$1004,"="&amp;$BD508,INDIRECT(ADDRESS(3,BJ$2,1,1)):INDIRECT(ADDRESS(1004,BJ$2,1,1))),"")</f>
        <v/>
      </c>
      <c r="BK508" t="str">
        <f ca="1">IF($BT508&lt;&gt;"",SUMIF($BD$3:$BD$1004,"="&amp;$BD508,INDIRECT(ADDRESS(3,BK$2,1,1)):INDIRECT(ADDRESS(1004,BK$2,1,1))),"")</f>
        <v/>
      </c>
      <c r="BL508" t="str">
        <f ca="1">IF($BT508&lt;&gt;"",SUMIF($BD$3:$BD$1004,"="&amp;$BD508,INDIRECT(ADDRESS(3,BL$2,1,1)):INDIRECT(ADDRESS(1004,BL$2,1,1))),"")</f>
        <v/>
      </c>
      <c r="BM508" t="str">
        <f ca="1">IF($BT508&lt;&gt;"",SUMIF($BD$3:$BD$1004,"="&amp;$BD508,INDIRECT(ADDRESS(3,BM$2,1,1)):INDIRECT(ADDRESS(1004,BM$2,1,1))),"")</f>
        <v/>
      </c>
      <c r="BN508" t="str">
        <f ca="1">IF($BT508&lt;&gt;"",SUMIF($BD$3:$BD$1004,"="&amp;$BD508,INDIRECT(ADDRESS(3,BN$2,1,1)):INDIRECT(ADDRESS(1004,BN$2,1,1))),"")</f>
        <v/>
      </c>
      <c r="BO508" t="str">
        <f ca="1">IF($BT508&lt;&gt;"",SUMIF($BD$3:$BD$1004,"="&amp;$BD508,INDIRECT(ADDRESS(3,BO$2,1,1)):INDIRECT(ADDRESS(1004,BO$2,1,1))),"")</f>
        <v/>
      </c>
      <c r="BP508" t="str">
        <f ca="1">IF($BT508&lt;&gt;"",SUMIF($BD$3:$BD$1004,"="&amp;$BD508,INDIRECT(ADDRESS(3,BP$2,1,1)):INDIRECT(ADDRESS(1004,BP$2,1,1))),"")</f>
        <v/>
      </c>
      <c r="BQ508" t="str">
        <f ca="1">IF($BT508&lt;&gt;"",SUMIF($BD$3:$BD$1004,"="&amp;$BD508,INDIRECT(ADDRESS(3,BQ$2,1,1)):INDIRECT(ADDRESS(1004,BQ$2,1,1))),"")</f>
        <v/>
      </c>
      <c r="BR508" t="str">
        <f ca="1">IF($BT508&lt;&gt;"",SUMIF($BD$3:$BD$1004,"="&amp;$BD508,INDIRECT(ADDRESS(3,BR$2,1,1)):INDIRECT(ADDRESS(1004,BR$2,1,1))),"")</f>
        <v/>
      </c>
      <c r="BS508" t="str">
        <f>IF($A508&lt;&gt;"",VLOOKUP(TRUNC(MID($A508,1,2),0),Plano_Contas!$H$3:$J$103,3,TRUE),"")</f>
        <v/>
      </c>
      <c r="BT508" t="str">
        <f t="shared" si="29"/>
        <v/>
      </c>
      <c r="BV508">
        <f>Empresas!C508</f>
        <v>0</v>
      </c>
    </row>
    <row r="509" spans="1:74" ht="13.5" hidden="1" thickBot="1" x14ac:dyDescent="0.25">
      <c r="A509" s="89"/>
      <c r="B509" s="52" t="str">
        <f>IF($A509&lt;&gt;"",VLOOKUP(""&amp;$A509,Plano_Contas!$A$3:$F$1003,6,0),"")</f>
        <v/>
      </c>
      <c r="C509" s="91"/>
      <c r="D509" s="111"/>
      <c r="E509" s="112">
        <v>0</v>
      </c>
      <c r="F509" s="87"/>
      <c r="G509" s="85"/>
      <c r="H509" s="111"/>
      <c r="I509" s="112">
        <v>0</v>
      </c>
      <c r="J509" s="87"/>
      <c r="K509" s="85"/>
      <c r="L509" s="111"/>
      <c r="M509" s="112">
        <v>0</v>
      </c>
      <c r="N509" s="87"/>
      <c r="O509" s="85"/>
      <c r="P509" s="111"/>
      <c r="Q509" s="112">
        <v>0</v>
      </c>
      <c r="R509" s="87"/>
      <c r="S509" s="85"/>
      <c r="T509" s="111"/>
      <c r="U509" s="112">
        <v>0</v>
      </c>
      <c r="V509" s="87"/>
      <c r="W509" s="85"/>
      <c r="X509" s="111"/>
      <c r="Y509" s="112">
        <v>0</v>
      </c>
      <c r="Z509" s="87"/>
      <c r="AA509" s="85"/>
      <c r="AB509" s="111"/>
      <c r="AC509" s="112">
        <v>0</v>
      </c>
      <c r="AD509" s="87"/>
      <c r="AE509" s="85"/>
      <c r="AF509" s="111"/>
      <c r="AG509" s="112">
        <v>0</v>
      </c>
      <c r="AH509" s="87"/>
      <c r="AI509" s="85"/>
      <c r="AJ509" s="111"/>
      <c r="AK509" s="112">
        <v>0</v>
      </c>
      <c r="AL509" s="87"/>
      <c r="AM509" s="85"/>
      <c r="AN509" s="111"/>
      <c r="AO509" s="112">
        <v>0</v>
      </c>
      <c r="AP509" s="87"/>
      <c r="AQ509" s="85"/>
      <c r="AR509" s="111"/>
      <c r="AS509" s="112">
        <v>0</v>
      </c>
      <c r="AT509" s="87"/>
      <c r="AU509" s="85"/>
      <c r="AV509" s="111"/>
      <c r="AW509" s="112">
        <v>0</v>
      </c>
      <c r="AX509" s="87"/>
      <c r="AY509" s="85"/>
      <c r="AZ509" s="267">
        <f t="shared" si="30"/>
        <v>0</v>
      </c>
      <c r="BA509" s="88">
        <f t="shared" si="27"/>
        <v>0</v>
      </c>
      <c r="BC509">
        <f>IF($A509&lt;&gt;"",COUNTIF($BD$3:$BD509,$BD509),0)</f>
        <v>0</v>
      </c>
      <c r="BD509" t="str">
        <f>IF($A509&lt;&gt;"",VLOOKUP(TRUNC(MID($A509,1,2),0),Plano_Contas!$H$3:$J$103,2,TRUE),"")</f>
        <v/>
      </c>
      <c r="BE509" s="201" t="str">
        <f t="shared" si="28"/>
        <v/>
      </c>
      <c r="BF509" t="str">
        <f ca="1">IF($BT509&lt;&gt;"",SUMIF($BD$3:$BD$1004,"="&amp;$BD509,INDIRECT(ADDRESS(3,BF$2,1,1)):INDIRECT(ADDRESS(1004,BF$2,1,1))),"")</f>
        <v/>
      </c>
      <c r="BG509" t="str">
        <f ca="1">IF($BT509&lt;&gt;"",SUMIF($BD$3:$BD$1004,"="&amp;$BD509,INDIRECT(ADDRESS(3,BG$2,1,1)):INDIRECT(ADDRESS(1004,BG$2,1,1))),"")</f>
        <v/>
      </c>
      <c r="BH509" t="str">
        <f ca="1">IF($BT509&lt;&gt;"",SUMIF($BD$3:$BD$1004,"="&amp;$BD509,INDIRECT(ADDRESS(3,BH$2,1,1)):INDIRECT(ADDRESS(1004,BH$2,1,1))),"")</f>
        <v/>
      </c>
      <c r="BI509" t="str">
        <f ca="1">IF($BT509&lt;&gt;"",SUMIF($BD$3:$BD$1004,"="&amp;$BD509,INDIRECT(ADDRESS(3,BI$2,1,1)):INDIRECT(ADDRESS(1004,BI$2,1,1))),"")</f>
        <v/>
      </c>
      <c r="BJ509" t="str">
        <f ca="1">IF($BT509&lt;&gt;"",SUMIF($BD$3:$BD$1004,"="&amp;$BD509,INDIRECT(ADDRESS(3,BJ$2,1,1)):INDIRECT(ADDRESS(1004,BJ$2,1,1))),"")</f>
        <v/>
      </c>
      <c r="BK509" t="str">
        <f ca="1">IF($BT509&lt;&gt;"",SUMIF($BD$3:$BD$1004,"="&amp;$BD509,INDIRECT(ADDRESS(3,BK$2,1,1)):INDIRECT(ADDRESS(1004,BK$2,1,1))),"")</f>
        <v/>
      </c>
      <c r="BL509" t="str">
        <f ca="1">IF($BT509&lt;&gt;"",SUMIF($BD$3:$BD$1004,"="&amp;$BD509,INDIRECT(ADDRESS(3,BL$2,1,1)):INDIRECT(ADDRESS(1004,BL$2,1,1))),"")</f>
        <v/>
      </c>
      <c r="BM509" t="str">
        <f ca="1">IF($BT509&lt;&gt;"",SUMIF($BD$3:$BD$1004,"="&amp;$BD509,INDIRECT(ADDRESS(3,BM$2,1,1)):INDIRECT(ADDRESS(1004,BM$2,1,1))),"")</f>
        <v/>
      </c>
      <c r="BN509" t="str">
        <f ca="1">IF($BT509&lt;&gt;"",SUMIF($BD$3:$BD$1004,"="&amp;$BD509,INDIRECT(ADDRESS(3,BN$2,1,1)):INDIRECT(ADDRESS(1004,BN$2,1,1))),"")</f>
        <v/>
      </c>
      <c r="BO509" t="str">
        <f ca="1">IF($BT509&lt;&gt;"",SUMIF($BD$3:$BD$1004,"="&amp;$BD509,INDIRECT(ADDRESS(3,BO$2,1,1)):INDIRECT(ADDRESS(1004,BO$2,1,1))),"")</f>
        <v/>
      </c>
      <c r="BP509" t="str">
        <f ca="1">IF($BT509&lt;&gt;"",SUMIF($BD$3:$BD$1004,"="&amp;$BD509,INDIRECT(ADDRESS(3,BP$2,1,1)):INDIRECT(ADDRESS(1004,BP$2,1,1))),"")</f>
        <v/>
      </c>
      <c r="BQ509" t="str">
        <f ca="1">IF($BT509&lt;&gt;"",SUMIF($BD$3:$BD$1004,"="&amp;$BD509,INDIRECT(ADDRESS(3,BQ$2,1,1)):INDIRECT(ADDRESS(1004,BQ$2,1,1))),"")</f>
        <v/>
      </c>
      <c r="BR509" t="str">
        <f ca="1">IF($BT509&lt;&gt;"",SUMIF($BD$3:$BD$1004,"="&amp;$BD509,INDIRECT(ADDRESS(3,BR$2,1,1)):INDIRECT(ADDRESS(1004,BR$2,1,1))),"")</f>
        <v/>
      </c>
      <c r="BS509" t="str">
        <f>IF($A509&lt;&gt;"",VLOOKUP(TRUNC(MID($A509,1,2),0),Plano_Contas!$H$3:$J$103,3,TRUE),"")</f>
        <v/>
      </c>
      <c r="BT509" t="str">
        <f t="shared" si="29"/>
        <v/>
      </c>
      <c r="BV509">
        <f>Empresas!C509</f>
        <v>0</v>
      </c>
    </row>
    <row r="510" spans="1:74" ht="13.5" hidden="1" thickBot="1" x14ac:dyDescent="0.25">
      <c r="A510" s="89"/>
      <c r="B510" s="52" t="str">
        <f>IF($A510&lt;&gt;"",VLOOKUP(""&amp;$A510,Plano_Contas!$A$3:$F$1003,6,0),"")</f>
        <v/>
      </c>
      <c r="C510" s="91"/>
      <c r="D510" s="111"/>
      <c r="E510" s="112">
        <v>0</v>
      </c>
      <c r="F510" s="87"/>
      <c r="G510" s="85"/>
      <c r="H510" s="111"/>
      <c r="I510" s="112">
        <v>0</v>
      </c>
      <c r="J510" s="87"/>
      <c r="K510" s="85"/>
      <c r="L510" s="111"/>
      <c r="M510" s="112">
        <v>0</v>
      </c>
      <c r="N510" s="87"/>
      <c r="O510" s="85"/>
      <c r="P510" s="111"/>
      <c r="Q510" s="112">
        <v>0</v>
      </c>
      <c r="R510" s="87"/>
      <c r="S510" s="85"/>
      <c r="T510" s="111"/>
      <c r="U510" s="112">
        <v>0</v>
      </c>
      <c r="V510" s="87"/>
      <c r="W510" s="85"/>
      <c r="X510" s="111"/>
      <c r="Y510" s="112">
        <v>0</v>
      </c>
      <c r="Z510" s="87"/>
      <c r="AA510" s="85"/>
      <c r="AB510" s="111"/>
      <c r="AC510" s="112">
        <v>0</v>
      </c>
      <c r="AD510" s="87"/>
      <c r="AE510" s="85"/>
      <c r="AF510" s="111"/>
      <c r="AG510" s="112">
        <v>0</v>
      </c>
      <c r="AH510" s="87"/>
      <c r="AI510" s="85"/>
      <c r="AJ510" s="111"/>
      <c r="AK510" s="112">
        <v>0</v>
      </c>
      <c r="AL510" s="87"/>
      <c r="AM510" s="85"/>
      <c r="AN510" s="111"/>
      <c r="AO510" s="112">
        <v>0</v>
      </c>
      <c r="AP510" s="87"/>
      <c r="AQ510" s="85"/>
      <c r="AR510" s="111"/>
      <c r="AS510" s="112">
        <v>0</v>
      </c>
      <c r="AT510" s="87"/>
      <c r="AU510" s="85"/>
      <c r="AV510" s="111"/>
      <c r="AW510" s="112">
        <v>0</v>
      </c>
      <c r="AX510" s="87"/>
      <c r="AY510" s="85"/>
      <c r="AZ510" s="267">
        <f t="shared" si="30"/>
        <v>0</v>
      </c>
      <c r="BA510" s="88">
        <f t="shared" si="27"/>
        <v>0</v>
      </c>
      <c r="BC510">
        <f>IF($A510&lt;&gt;"",COUNTIF($BD$3:$BD510,$BD510),0)</f>
        <v>0</v>
      </c>
      <c r="BD510" t="str">
        <f>IF($A510&lt;&gt;"",VLOOKUP(TRUNC(MID($A510,1,2),0),Plano_Contas!$H$3:$J$103,2,TRUE),"")</f>
        <v/>
      </c>
      <c r="BE510" s="201" t="str">
        <f t="shared" si="28"/>
        <v/>
      </c>
      <c r="BF510" t="str">
        <f ca="1">IF($BT510&lt;&gt;"",SUMIF($BD$3:$BD$1004,"="&amp;$BD510,INDIRECT(ADDRESS(3,BF$2,1,1)):INDIRECT(ADDRESS(1004,BF$2,1,1))),"")</f>
        <v/>
      </c>
      <c r="BG510" t="str">
        <f ca="1">IF($BT510&lt;&gt;"",SUMIF($BD$3:$BD$1004,"="&amp;$BD510,INDIRECT(ADDRESS(3,BG$2,1,1)):INDIRECT(ADDRESS(1004,BG$2,1,1))),"")</f>
        <v/>
      </c>
      <c r="BH510" t="str">
        <f ca="1">IF($BT510&lt;&gt;"",SUMIF($BD$3:$BD$1004,"="&amp;$BD510,INDIRECT(ADDRESS(3,BH$2,1,1)):INDIRECT(ADDRESS(1004,BH$2,1,1))),"")</f>
        <v/>
      </c>
      <c r="BI510" t="str">
        <f ca="1">IF($BT510&lt;&gt;"",SUMIF($BD$3:$BD$1004,"="&amp;$BD510,INDIRECT(ADDRESS(3,BI$2,1,1)):INDIRECT(ADDRESS(1004,BI$2,1,1))),"")</f>
        <v/>
      </c>
      <c r="BJ510" t="str">
        <f ca="1">IF($BT510&lt;&gt;"",SUMIF($BD$3:$BD$1004,"="&amp;$BD510,INDIRECT(ADDRESS(3,BJ$2,1,1)):INDIRECT(ADDRESS(1004,BJ$2,1,1))),"")</f>
        <v/>
      </c>
      <c r="BK510" t="str">
        <f ca="1">IF($BT510&lt;&gt;"",SUMIF($BD$3:$BD$1004,"="&amp;$BD510,INDIRECT(ADDRESS(3,BK$2,1,1)):INDIRECT(ADDRESS(1004,BK$2,1,1))),"")</f>
        <v/>
      </c>
      <c r="BL510" t="str">
        <f ca="1">IF($BT510&lt;&gt;"",SUMIF($BD$3:$BD$1004,"="&amp;$BD510,INDIRECT(ADDRESS(3,BL$2,1,1)):INDIRECT(ADDRESS(1004,BL$2,1,1))),"")</f>
        <v/>
      </c>
      <c r="BM510" t="str">
        <f ca="1">IF($BT510&lt;&gt;"",SUMIF($BD$3:$BD$1004,"="&amp;$BD510,INDIRECT(ADDRESS(3,BM$2,1,1)):INDIRECT(ADDRESS(1004,BM$2,1,1))),"")</f>
        <v/>
      </c>
      <c r="BN510" t="str">
        <f ca="1">IF($BT510&lt;&gt;"",SUMIF($BD$3:$BD$1004,"="&amp;$BD510,INDIRECT(ADDRESS(3,BN$2,1,1)):INDIRECT(ADDRESS(1004,BN$2,1,1))),"")</f>
        <v/>
      </c>
      <c r="BO510" t="str">
        <f ca="1">IF($BT510&lt;&gt;"",SUMIF($BD$3:$BD$1004,"="&amp;$BD510,INDIRECT(ADDRESS(3,BO$2,1,1)):INDIRECT(ADDRESS(1004,BO$2,1,1))),"")</f>
        <v/>
      </c>
      <c r="BP510" t="str">
        <f ca="1">IF($BT510&lt;&gt;"",SUMIF($BD$3:$BD$1004,"="&amp;$BD510,INDIRECT(ADDRESS(3,BP$2,1,1)):INDIRECT(ADDRESS(1004,BP$2,1,1))),"")</f>
        <v/>
      </c>
      <c r="BQ510" t="str">
        <f ca="1">IF($BT510&lt;&gt;"",SUMIF($BD$3:$BD$1004,"="&amp;$BD510,INDIRECT(ADDRESS(3,BQ$2,1,1)):INDIRECT(ADDRESS(1004,BQ$2,1,1))),"")</f>
        <v/>
      </c>
      <c r="BR510" t="str">
        <f ca="1">IF($BT510&lt;&gt;"",SUMIF($BD$3:$BD$1004,"="&amp;$BD510,INDIRECT(ADDRESS(3,BR$2,1,1)):INDIRECT(ADDRESS(1004,BR$2,1,1))),"")</f>
        <v/>
      </c>
      <c r="BS510" t="str">
        <f>IF($A510&lt;&gt;"",VLOOKUP(TRUNC(MID($A510,1,2),0),Plano_Contas!$H$3:$J$103,3,TRUE),"")</f>
        <v/>
      </c>
      <c r="BT510" t="str">
        <f t="shared" si="29"/>
        <v/>
      </c>
      <c r="BV510">
        <f>Empresas!C510</f>
        <v>0</v>
      </c>
    </row>
    <row r="511" spans="1:74" ht="13.5" hidden="1" thickBot="1" x14ac:dyDescent="0.25">
      <c r="A511" s="89"/>
      <c r="B511" s="52" t="str">
        <f>IF($A511&lt;&gt;"",VLOOKUP(""&amp;$A511,Plano_Contas!$A$3:$F$1003,6,0),"")</f>
        <v/>
      </c>
      <c r="C511" s="91"/>
      <c r="D511" s="111"/>
      <c r="E511" s="112">
        <v>0</v>
      </c>
      <c r="F511" s="87"/>
      <c r="G511" s="85"/>
      <c r="H511" s="111"/>
      <c r="I511" s="112">
        <v>0</v>
      </c>
      <c r="J511" s="87"/>
      <c r="K511" s="85"/>
      <c r="L511" s="111"/>
      <c r="M511" s="112">
        <v>0</v>
      </c>
      <c r="N511" s="87"/>
      <c r="O511" s="85"/>
      <c r="P511" s="111"/>
      <c r="Q511" s="112">
        <v>0</v>
      </c>
      <c r="R511" s="87"/>
      <c r="S511" s="85"/>
      <c r="T511" s="111"/>
      <c r="U511" s="112">
        <v>0</v>
      </c>
      <c r="V511" s="87"/>
      <c r="W511" s="85"/>
      <c r="X511" s="111"/>
      <c r="Y511" s="112">
        <v>0</v>
      </c>
      <c r="Z511" s="87"/>
      <c r="AA511" s="85"/>
      <c r="AB511" s="111"/>
      <c r="AC511" s="112">
        <v>0</v>
      </c>
      <c r="AD511" s="87"/>
      <c r="AE511" s="85"/>
      <c r="AF511" s="111"/>
      <c r="AG511" s="112">
        <v>0</v>
      </c>
      <c r="AH511" s="87"/>
      <c r="AI511" s="85"/>
      <c r="AJ511" s="111"/>
      <c r="AK511" s="112">
        <v>0</v>
      </c>
      <c r="AL511" s="87"/>
      <c r="AM511" s="85"/>
      <c r="AN511" s="111"/>
      <c r="AO511" s="112">
        <v>0</v>
      </c>
      <c r="AP511" s="87"/>
      <c r="AQ511" s="85"/>
      <c r="AR511" s="111"/>
      <c r="AS511" s="112">
        <v>0</v>
      </c>
      <c r="AT511" s="87"/>
      <c r="AU511" s="85"/>
      <c r="AV511" s="111"/>
      <c r="AW511" s="112">
        <v>0</v>
      </c>
      <c r="AX511" s="87"/>
      <c r="AY511" s="85"/>
      <c r="AZ511" s="267">
        <f t="shared" si="30"/>
        <v>0</v>
      </c>
      <c r="BA511" s="88">
        <f t="shared" si="27"/>
        <v>0</v>
      </c>
      <c r="BC511">
        <f>IF($A511&lt;&gt;"",COUNTIF($BD$3:$BD511,$BD511),0)</f>
        <v>0</v>
      </c>
      <c r="BD511" t="str">
        <f>IF($A511&lt;&gt;"",VLOOKUP(TRUNC(MID($A511,1,2),0),Plano_Contas!$H$3:$J$103,2,TRUE),"")</f>
        <v/>
      </c>
      <c r="BE511" s="201" t="str">
        <f t="shared" si="28"/>
        <v/>
      </c>
      <c r="BF511" t="str">
        <f ca="1">IF($BT511&lt;&gt;"",SUMIF($BD$3:$BD$1004,"="&amp;$BD511,INDIRECT(ADDRESS(3,BF$2,1,1)):INDIRECT(ADDRESS(1004,BF$2,1,1))),"")</f>
        <v/>
      </c>
      <c r="BG511" t="str">
        <f ca="1">IF($BT511&lt;&gt;"",SUMIF($BD$3:$BD$1004,"="&amp;$BD511,INDIRECT(ADDRESS(3,BG$2,1,1)):INDIRECT(ADDRESS(1004,BG$2,1,1))),"")</f>
        <v/>
      </c>
      <c r="BH511" t="str">
        <f ca="1">IF($BT511&lt;&gt;"",SUMIF($BD$3:$BD$1004,"="&amp;$BD511,INDIRECT(ADDRESS(3,BH$2,1,1)):INDIRECT(ADDRESS(1004,BH$2,1,1))),"")</f>
        <v/>
      </c>
      <c r="BI511" t="str">
        <f ca="1">IF($BT511&lt;&gt;"",SUMIF($BD$3:$BD$1004,"="&amp;$BD511,INDIRECT(ADDRESS(3,BI$2,1,1)):INDIRECT(ADDRESS(1004,BI$2,1,1))),"")</f>
        <v/>
      </c>
      <c r="BJ511" t="str">
        <f ca="1">IF($BT511&lt;&gt;"",SUMIF($BD$3:$BD$1004,"="&amp;$BD511,INDIRECT(ADDRESS(3,BJ$2,1,1)):INDIRECT(ADDRESS(1004,BJ$2,1,1))),"")</f>
        <v/>
      </c>
      <c r="BK511" t="str">
        <f ca="1">IF($BT511&lt;&gt;"",SUMIF($BD$3:$BD$1004,"="&amp;$BD511,INDIRECT(ADDRESS(3,BK$2,1,1)):INDIRECT(ADDRESS(1004,BK$2,1,1))),"")</f>
        <v/>
      </c>
      <c r="BL511" t="str">
        <f ca="1">IF($BT511&lt;&gt;"",SUMIF($BD$3:$BD$1004,"="&amp;$BD511,INDIRECT(ADDRESS(3,BL$2,1,1)):INDIRECT(ADDRESS(1004,BL$2,1,1))),"")</f>
        <v/>
      </c>
      <c r="BM511" t="str">
        <f ca="1">IF($BT511&lt;&gt;"",SUMIF($BD$3:$BD$1004,"="&amp;$BD511,INDIRECT(ADDRESS(3,BM$2,1,1)):INDIRECT(ADDRESS(1004,BM$2,1,1))),"")</f>
        <v/>
      </c>
      <c r="BN511" t="str">
        <f ca="1">IF($BT511&lt;&gt;"",SUMIF($BD$3:$BD$1004,"="&amp;$BD511,INDIRECT(ADDRESS(3,BN$2,1,1)):INDIRECT(ADDRESS(1004,BN$2,1,1))),"")</f>
        <v/>
      </c>
      <c r="BO511" t="str">
        <f ca="1">IF($BT511&lt;&gt;"",SUMIF($BD$3:$BD$1004,"="&amp;$BD511,INDIRECT(ADDRESS(3,BO$2,1,1)):INDIRECT(ADDRESS(1004,BO$2,1,1))),"")</f>
        <v/>
      </c>
      <c r="BP511" t="str">
        <f ca="1">IF($BT511&lt;&gt;"",SUMIF($BD$3:$BD$1004,"="&amp;$BD511,INDIRECT(ADDRESS(3,BP$2,1,1)):INDIRECT(ADDRESS(1004,BP$2,1,1))),"")</f>
        <v/>
      </c>
      <c r="BQ511" t="str">
        <f ca="1">IF($BT511&lt;&gt;"",SUMIF($BD$3:$BD$1004,"="&amp;$BD511,INDIRECT(ADDRESS(3,BQ$2,1,1)):INDIRECT(ADDRESS(1004,BQ$2,1,1))),"")</f>
        <v/>
      </c>
      <c r="BR511" t="str">
        <f ca="1">IF($BT511&lt;&gt;"",SUMIF($BD$3:$BD$1004,"="&amp;$BD511,INDIRECT(ADDRESS(3,BR$2,1,1)):INDIRECT(ADDRESS(1004,BR$2,1,1))),"")</f>
        <v/>
      </c>
      <c r="BS511" t="str">
        <f>IF($A511&lt;&gt;"",VLOOKUP(TRUNC(MID($A511,1,2),0),Plano_Contas!$H$3:$J$103,3,TRUE),"")</f>
        <v/>
      </c>
      <c r="BT511" t="str">
        <f t="shared" si="29"/>
        <v/>
      </c>
      <c r="BV511">
        <f>Empresas!C511</f>
        <v>0</v>
      </c>
    </row>
    <row r="512" spans="1:74" ht="13.5" hidden="1" thickBot="1" x14ac:dyDescent="0.25">
      <c r="A512" s="89"/>
      <c r="B512" s="52" t="str">
        <f>IF($A512&lt;&gt;"",VLOOKUP(""&amp;$A512,Plano_Contas!$A$3:$F$1003,6,0),"")</f>
        <v/>
      </c>
      <c r="C512" s="91"/>
      <c r="D512" s="111"/>
      <c r="E512" s="112">
        <v>0</v>
      </c>
      <c r="F512" s="87"/>
      <c r="G512" s="85"/>
      <c r="H512" s="111"/>
      <c r="I512" s="112">
        <v>0</v>
      </c>
      <c r="J512" s="87"/>
      <c r="K512" s="85"/>
      <c r="L512" s="111"/>
      <c r="M512" s="112">
        <v>0</v>
      </c>
      <c r="N512" s="87"/>
      <c r="O512" s="85"/>
      <c r="P512" s="111"/>
      <c r="Q512" s="112">
        <v>0</v>
      </c>
      <c r="R512" s="87"/>
      <c r="S512" s="85"/>
      <c r="T512" s="111"/>
      <c r="U512" s="112">
        <v>0</v>
      </c>
      <c r="V512" s="87"/>
      <c r="W512" s="85"/>
      <c r="X512" s="111"/>
      <c r="Y512" s="112">
        <v>0</v>
      </c>
      <c r="Z512" s="87"/>
      <c r="AA512" s="85"/>
      <c r="AB512" s="111"/>
      <c r="AC512" s="112">
        <v>0</v>
      </c>
      <c r="AD512" s="87"/>
      <c r="AE512" s="85"/>
      <c r="AF512" s="111"/>
      <c r="AG512" s="112">
        <v>0</v>
      </c>
      <c r="AH512" s="87"/>
      <c r="AI512" s="85"/>
      <c r="AJ512" s="111"/>
      <c r="AK512" s="112">
        <v>0</v>
      </c>
      <c r="AL512" s="87"/>
      <c r="AM512" s="85"/>
      <c r="AN512" s="111"/>
      <c r="AO512" s="112">
        <v>0</v>
      </c>
      <c r="AP512" s="87"/>
      <c r="AQ512" s="85"/>
      <c r="AR512" s="111"/>
      <c r="AS512" s="112">
        <v>0</v>
      </c>
      <c r="AT512" s="87"/>
      <c r="AU512" s="85"/>
      <c r="AV512" s="111"/>
      <c r="AW512" s="112">
        <v>0</v>
      </c>
      <c r="AX512" s="87"/>
      <c r="AY512" s="85"/>
      <c r="AZ512" s="267">
        <f t="shared" si="30"/>
        <v>0</v>
      </c>
      <c r="BA512" s="88">
        <f t="shared" si="27"/>
        <v>0</v>
      </c>
      <c r="BC512">
        <f>IF($A512&lt;&gt;"",COUNTIF($BD$3:$BD512,$BD512),0)</f>
        <v>0</v>
      </c>
      <c r="BD512" t="str">
        <f>IF($A512&lt;&gt;"",VLOOKUP(TRUNC(MID($A512,1,2),0),Plano_Contas!$H$3:$J$103,2,TRUE),"")</f>
        <v/>
      </c>
      <c r="BE512" s="201" t="str">
        <f t="shared" si="28"/>
        <v/>
      </c>
      <c r="BF512" t="str">
        <f ca="1">IF($BT512&lt;&gt;"",SUMIF($BD$3:$BD$1004,"="&amp;$BD512,INDIRECT(ADDRESS(3,BF$2,1,1)):INDIRECT(ADDRESS(1004,BF$2,1,1))),"")</f>
        <v/>
      </c>
      <c r="BG512" t="str">
        <f ca="1">IF($BT512&lt;&gt;"",SUMIF($BD$3:$BD$1004,"="&amp;$BD512,INDIRECT(ADDRESS(3,BG$2,1,1)):INDIRECT(ADDRESS(1004,BG$2,1,1))),"")</f>
        <v/>
      </c>
      <c r="BH512" t="str">
        <f ca="1">IF($BT512&lt;&gt;"",SUMIF($BD$3:$BD$1004,"="&amp;$BD512,INDIRECT(ADDRESS(3,BH$2,1,1)):INDIRECT(ADDRESS(1004,BH$2,1,1))),"")</f>
        <v/>
      </c>
      <c r="BI512" t="str">
        <f ca="1">IF($BT512&lt;&gt;"",SUMIF($BD$3:$BD$1004,"="&amp;$BD512,INDIRECT(ADDRESS(3,BI$2,1,1)):INDIRECT(ADDRESS(1004,BI$2,1,1))),"")</f>
        <v/>
      </c>
      <c r="BJ512" t="str">
        <f ca="1">IF($BT512&lt;&gt;"",SUMIF($BD$3:$BD$1004,"="&amp;$BD512,INDIRECT(ADDRESS(3,BJ$2,1,1)):INDIRECT(ADDRESS(1004,BJ$2,1,1))),"")</f>
        <v/>
      </c>
      <c r="BK512" t="str">
        <f ca="1">IF($BT512&lt;&gt;"",SUMIF($BD$3:$BD$1004,"="&amp;$BD512,INDIRECT(ADDRESS(3,BK$2,1,1)):INDIRECT(ADDRESS(1004,BK$2,1,1))),"")</f>
        <v/>
      </c>
      <c r="BL512" t="str">
        <f ca="1">IF($BT512&lt;&gt;"",SUMIF($BD$3:$BD$1004,"="&amp;$BD512,INDIRECT(ADDRESS(3,BL$2,1,1)):INDIRECT(ADDRESS(1004,BL$2,1,1))),"")</f>
        <v/>
      </c>
      <c r="BM512" t="str">
        <f ca="1">IF($BT512&lt;&gt;"",SUMIF($BD$3:$BD$1004,"="&amp;$BD512,INDIRECT(ADDRESS(3,BM$2,1,1)):INDIRECT(ADDRESS(1004,BM$2,1,1))),"")</f>
        <v/>
      </c>
      <c r="BN512" t="str">
        <f ca="1">IF($BT512&lt;&gt;"",SUMIF($BD$3:$BD$1004,"="&amp;$BD512,INDIRECT(ADDRESS(3,BN$2,1,1)):INDIRECT(ADDRESS(1004,BN$2,1,1))),"")</f>
        <v/>
      </c>
      <c r="BO512" t="str">
        <f ca="1">IF($BT512&lt;&gt;"",SUMIF($BD$3:$BD$1004,"="&amp;$BD512,INDIRECT(ADDRESS(3,BO$2,1,1)):INDIRECT(ADDRESS(1004,BO$2,1,1))),"")</f>
        <v/>
      </c>
      <c r="BP512" t="str">
        <f ca="1">IF($BT512&lt;&gt;"",SUMIF($BD$3:$BD$1004,"="&amp;$BD512,INDIRECT(ADDRESS(3,BP$2,1,1)):INDIRECT(ADDRESS(1004,BP$2,1,1))),"")</f>
        <v/>
      </c>
      <c r="BQ512" t="str">
        <f ca="1">IF($BT512&lt;&gt;"",SUMIF($BD$3:$BD$1004,"="&amp;$BD512,INDIRECT(ADDRESS(3,BQ$2,1,1)):INDIRECT(ADDRESS(1004,BQ$2,1,1))),"")</f>
        <v/>
      </c>
      <c r="BR512" t="str">
        <f ca="1">IF($BT512&lt;&gt;"",SUMIF($BD$3:$BD$1004,"="&amp;$BD512,INDIRECT(ADDRESS(3,BR$2,1,1)):INDIRECT(ADDRESS(1004,BR$2,1,1))),"")</f>
        <v/>
      </c>
      <c r="BS512" t="str">
        <f>IF($A512&lt;&gt;"",VLOOKUP(TRUNC(MID($A512,1,2),0),Plano_Contas!$H$3:$J$103,3,TRUE),"")</f>
        <v/>
      </c>
      <c r="BT512" t="str">
        <f t="shared" si="29"/>
        <v/>
      </c>
      <c r="BV512">
        <f>Empresas!C512</f>
        <v>0</v>
      </c>
    </row>
    <row r="513" spans="1:74" ht="13.5" hidden="1" thickBot="1" x14ac:dyDescent="0.25">
      <c r="A513" s="89"/>
      <c r="B513" s="52" t="str">
        <f>IF($A513&lt;&gt;"",VLOOKUP(""&amp;$A513,Plano_Contas!$A$3:$F$1003,6,0),"")</f>
        <v/>
      </c>
      <c r="C513" s="91"/>
      <c r="D513" s="111"/>
      <c r="E513" s="112">
        <v>0</v>
      </c>
      <c r="F513" s="87"/>
      <c r="G513" s="85"/>
      <c r="H513" s="111"/>
      <c r="I513" s="112">
        <v>0</v>
      </c>
      <c r="J513" s="87"/>
      <c r="K513" s="85"/>
      <c r="L513" s="111"/>
      <c r="M513" s="112">
        <v>0</v>
      </c>
      <c r="N513" s="87"/>
      <c r="O513" s="85"/>
      <c r="P513" s="111"/>
      <c r="Q513" s="112">
        <v>0</v>
      </c>
      <c r="R513" s="87"/>
      <c r="S513" s="85"/>
      <c r="T513" s="111"/>
      <c r="U513" s="112">
        <v>0</v>
      </c>
      <c r="V513" s="87"/>
      <c r="W513" s="85"/>
      <c r="X513" s="111"/>
      <c r="Y513" s="112">
        <v>0</v>
      </c>
      <c r="Z513" s="87"/>
      <c r="AA513" s="85"/>
      <c r="AB513" s="111"/>
      <c r="AC513" s="112">
        <v>0</v>
      </c>
      <c r="AD513" s="87"/>
      <c r="AE513" s="85"/>
      <c r="AF513" s="111"/>
      <c r="AG513" s="112">
        <v>0</v>
      </c>
      <c r="AH513" s="87"/>
      <c r="AI513" s="85"/>
      <c r="AJ513" s="111"/>
      <c r="AK513" s="112">
        <v>0</v>
      </c>
      <c r="AL513" s="87"/>
      <c r="AM513" s="85"/>
      <c r="AN513" s="111"/>
      <c r="AO513" s="112">
        <v>0</v>
      </c>
      <c r="AP513" s="87"/>
      <c r="AQ513" s="85"/>
      <c r="AR513" s="111"/>
      <c r="AS513" s="112">
        <v>0</v>
      </c>
      <c r="AT513" s="87"/>
      <c r="AU513" s="85"/>
      <c r="AV513" s="111"/>
      <c r="AW513" s="112">
        <v>0</v>
      </c>
      <c r="AX513" s="87"/>
      <c r="AY513" s="85"/>
      <c r="AZ513" s="267">
        <f t="shared" si="30"/>
        <v>0</v>
      </c>
      <c r="BA513" s="88">
        <f t="shared" si="27"/>
        <v>0</v>
      </c>
      <c r="BC513">
        <f>IF($A513&lt;&gt;"",COUNTIF($BD$3:$BD513,$BD513),0)</f>
        <v>0</v>
      </c>
      <c r="BD513" t="str">
        <f>IF($A513&lt;&gt;"",VLOOKUP(TRUNC(MID($A513,1,2),0),Plano_Contas!$H$3:$J$103,2,TRUE),"")</f>
        <v/>
      </c>
      <c r="BE513" s="201" t="str">
        <f t="shared" si="28"/>
        <v/>
      </c>
      <c r="BF513" t="str">
        <f ca="1">IF($BT513&lt;&gt;"",SUMIF($BD$3:$BD$1004,"="&amp;$BD513,INDIRECT(ADDRESS(3,BF$2,1,1)):INDIRECT(ADDRESS(1004,BF$2,1,1))),"")</f>
        <v/>
      </c>
      <c r="BG513" t="str">
        <f ca="1">IF($BT513&lt;&gt;"",SUMIF($BD$3:$BD$1004,"="&amp;$BD513,INDIRECT(ADDRESS(3,BG$2,1,1)):INDIRECT(ADDRESS(1004,BG$2,1,1))),"")</f>
        <v/>
      </c>
      <c r="BH513" t="str">
        <f ca="1">IF($BT513&lt;&gt;"",SUMIF($BD$3:$BD$1004,"="&amp;$BD513,INDIRECT(ADDRESS(3,BH$2,1,1)):INDIRECT(ADDRESS(1004,BH$2,1,1))),"")</f>
        <v/>
      </c>
      <c r="BI513" t="str">
        <f ca="1">IF($BT513&lt;&gt;"",SUMIF($BD$3:$BD$1004,"="&amp;$BD513,INDIRECT(ADDRESS(3,BI$2,1,1)):INDIRECT(ADDRESS(1004,BI$2,1,1))),"")</f>
        <v/>
      </c>
      <c r="BJ513" t="str">
        <f ca="1">IF($BT513&lt;&gt;"",SUMIF($BD$3:$BD$1004,"="&amp;$BD513,INDIRECT(ADDRESS(3,BJ$2,1,1)):INDIRECT(ADDRESS(1004,BJ$2,1,1))),"")</f>
        <v/>
      </c>
      <c r="BK513" t="str">
        <f ca="1">IF($BT513&lt;&gt;"",SUMIF($BD$3:$BD$1004,"="&amp;$BD513,INDIRECT(ADDRESS(3,BK$2,1,1)):INDIRECT(ADDRESS(1004,BK$2,1,1))),"")</f>
        <v/>
      </c>
      <c r="BL513" t="str">
        <f ca="1">IF($BT513&lt;&gt;"",SUMIF($BD$3:$BD$1004,"="&amp;$BD513,INDIRECT(ADDRESS(3,BL$2,1,1)):INDIRECT(ADDRESS(1004,BL$2,1,1))),"")</f>
        <v/>
      </c>
      <c r="BM513" t="str">
        <f ca="1">IF($BT513&lt;&gt;"",SUMIF($BD$3:$BD$1004,"="&amp;$BD513,INDIRECT(ADDRESS(3,BM$2,1,1)):INDIRECT(ADDRESS(1004,BM$2,1,1))),"")</f>
        <v/>
      </c>
      <c r="BN513" t="str">
        <f ca="1">IF($BT513&lt;&gt;"",SUMIF($BD$3:$BD$1004,"="&amp;$BD513,INDIRECT(ADDRESS(3,BN$2,1,1)):INDIRECT(ADDRESS(1004,BN$2,1,1))),"")</f>
        <v/>
      </c>
      <c r="BO513" t="str">
        <f ca="1">IF($BT513&lt;&gt;"",SUMIF($BD$3:$BD$1004,"="&amp;$BD513,INDIRECT(ADDRESS(3,BO$2,1,1)):INDIRECT(ADDRESS(1004,BO$2,1,1))),"")</f>
        <v/>
      </c>
      <c r="BP513" t="str">
        <f ca="1">IF($BT513&lt;&gt;"",SUMIF($BD$3:$BD$1004,"="&amp;$BD513,INDIRECT(ADDRESS(3,BP$2,1,1)):INDIRECT(ADDRESS(1004,BP$2,1,1))),"")</f>
        <v/>
      </c>
      <c r="BQ513" t="str">
        <f ca="1">IF($BT513&lt;&gt;"",SUMIF($BD$3:$BD$1004,"="&amp;$BD513,INDIRECT(ADDRESS(3,BQ$2,1,1)):INDIRECT(ADDRESS(1004,BQ$2,1,1))),"")</f>
        <v/>
      </c>
      <c r="BR513" t="str">
        <f ca="1">IF($BT513&lt;&gt;"",SUMIF($BD$3:$BD$1004,"="&amp;$BD513,INDIRECT(ADDRESS(3,BR$2,1,1)):INDIRECT(ADDRESS(1004,BR$2,1,1))),"")</f>
        <v/>
      </c>
      <c r="BS513" t="str">
        <f>IF($A513&lt;&gt;"",VLOOKUP(TRUNC(MID($A513,1,2),0),Plano_Contas!$H$3:$J$103,3,TRUE),"")</f>
        <v/>
      </c>
      <c r="BT513" t="str">
        <f t="shared" si="29"/>
        <v/>
      </c>
      <c r="BV513">
        <f>Empresas!C513</f>
        <v>0</v>
      </c>
    </row>
    <row r="514" spans="1:74" ht="13.5" hidden="1" thickBot="1" x14ac:dyDescent="0.25">
      <c r="A514" s="89"/>
      <c r="B514" s="52" t="str">
        <f>IF($A514&lt;&gt;"",VLOOKUP(""&amp;$A514,Plano_Contas!$A$3:$F$1003,6,0),"")</f>
        <v/>
      </c>
      <c r="C514" s="91"/>
      <c r="D514" s="111"/>
      <c r="E514" s="112">
        <v>0</v>
      </c>
      <c r="F514" s="87"/>
      <c r="G514" s="85"/>
      <c r="H514" s="111"/>
      <c r="I514" s="112">
        <v>0</v>
      </c>
      <c r="J514" s="87"/>
      <c r="K514" s="85"/>
      <c r="L514" s="111"/>
      <c r="M514" s="112">
        <v>0</v>
      </c>
      <c r="N514" s="87"/>
      <c r="O514" s="85"/>
      <c r="P514" s="111"/>
      <c r="Q514" s="112">
        <v>0</v>
      </c>
      <c r="R514" s="87"/>
      <c r="S514" s="85"/>
      <c r="T514" s="111"/>
      <c r="U514" s="112">
        <v>0</v>
      </c>
      <c r="V514" s="87"/>
      <c r="W514" s="85"/>
      <c r="X514" s="111"/>
      <c r="Y514" s="112">
        <v>0</v>
      </c>
      <c r="Z514" s="87"/>
      <c r="AA514" s="85"/>
      <c r="AB514" s="111"/>
      <c r="AC514" s="112">
        <v>0</v>
      </c>
      <c r="AD514" s="87"/>
      <c r="AE514" s="85"/>
      <c r="AF514" s="111"/>
      <c r="AG514" s="112">
        <v>0</v>
      </c>
      <c r="AH514" s="87"/>
      <c r="AI514" s="85"/>
      <c r="AJ514" s="111"/>
      <c r="AK514" s="112">
        <v>0</v>
      </c>
      <c r="AL514" s="87"/>
      <c r="AM514" s="85"/>
      <c r="AN514" s="111"/>
      <c r="AO514" s="112">
        <v>0</v>
      </c>
      <c r="AP514" s="87"/>
      <c r="AQ514" s="85"/>
      <c r="AR514" s="111"/>
      <c r="AS514" s="112">
        <v>0</v>
      </c>
      <c r="AT514" s="87"/>
      <c r="AU514" s="85"/>
      <c r="AV514" s="111"/>
      <c r="AW514" s="112">
        <v>0</v>
      </c>
      <c r="AX514" s="87"/>
      <c r="AY514" s="85"/>
      <c r="AZ514" s="267">
        <f t="shared" si="30"/>
        <v>0</v>
      </c>
      <c r="BA514" s="88">
        <f t="shared" si="27"/>
        <v>0</v>
      </c>
      <c r="BC514">
        <f>IF($A514&lt;&gt;"",COUNTIF($BD$3:$BD514,$BD514),0)</f>
        <v>0</v>
      </c>
      <c r="BD514" t="str">
        <f>IF($A514&lt;&gt;"",VLOOKUP(TRUNC(MID($A514,1,2),0),Plano_Contas!$H$3:$J$103,2,TRUE),"")</f>
        <v/>
      </c>
      <c r="BE514" s="201" t="str">
        <f t="shared" si="28"/>
        <v/>
      </c>
      <c r="BF514" t="str">
        <f ca="1">IF($BT514&lt;&gt;"",SUMIF($BD$3:$BD$1004,"="&amp;$BD514,INDIRECT(ADDRESS(3,BF$2,1,1)):INDIRECT(ADDRESS(1004,BF$2,1,1))),"")</f>
        <v/>
      </c>
      <c r="BG514" t="str">
        <f ca="1">IF($BT514&lt;&gt;"",SUMIF($BD$3:$BD$1004,"="&amp;$BD514,INDIRECT(ADDRESS(3,BG$2,1,1)):INDIRECT(ADDRESS(1004,BG$2,1,1))),"")</f>
        <v/>
      </c>
      <c r="BH514" t="str">
        <f ca="1">IF($BT514&lt;&gt;"",SUMIF($BD$3:$BD$1004,"="&amp;$BD514,INDIRECT(ADDRESS(3,BH$2,1,1)):INDIRECT(ADDRESS(1004,BH$2,1,1))),"")</f>
        <v/>
      </c>
      <c r="BI514" t="str">
        <f ca="1">IF($BT514&lt;&gt;"",SUMIF($BD$3:$BD$1004,"="&amp;$BD514,INDIRECT(ADDRESS(3,BI$2,1,1)):INDIRECT(ADDRESS(1004,BI$2,1,1))),"")</f>
        <v/>
      </c>
      <c r="BJ514" t="str">
        <f ca="1">IF($BT514&lt;&gt;"",SUMIF($BD$3:$BD$1004,"="&amp;$BD514,INDIRECT(ADDRESS(3,BJ$2,1,1)):INDIRECT(ADDRESS(1004,BJ$2,1,1))),"")</f>
        <v/>
      </c>
      <c r="BK514" t="str">
        <f ca="1">IF($BT514&lt;&gt;"",SUMIF($BD$3:$BD$1004,"="&amp;$BD514,INDIRECT(ADDRESS(3,BK$2,1,1)):INDIRECT(ADDRESS(1004,BK$2,1,1))),"")</f>
        <v/>
      </c>
      <c r="BL514" t="str">
        <f ca="1">IF($BT514&lt;&gt;"",SUMIF($BD$3:$BD$1004,"="&amp;$BD514,INDIRECT(ADDRESS(3,BL$2,1,1)):INDIRECT(ADDRESS(1004,BL$2,1,1))),"")</f>
        <v/>
      </c>
      <c r="BM514" t="str">
        <f ca="1">IF($BT514&lt;&gt;"",SUMIF($BD$3:$BD$1004,"="&amp;$BD514,INDIRECT(ADDRESS(3,BM$2,1,1)):INDIRECT(ADDRESS(1004,BM$2,1,1))),"")</f>
        <v/>
      </c>
      <c r="BN514" t="str">
        <f ca="1">IF($BT514&lt;&gt;"",SUMIF($BD$3:$BD$1004,"="&amp;$BD514,INDIRECT(ADDRESS(3,BN$2,1,1)):INDIRECT(ADDRESS(1004,BN$2,1,1))),"")</f>
        <v/>
      </c>
      <c r="BO514" t="str">
        <f ca="1">IF($BT514&lt;&gt;"",SUMIF($BD$3:$BD$1004,"="&amp;$BD514,INDIRECT(ADDRESS(3,BO$2,1,1)):INDIRECT(ADDRESS(1004,BO$2,1,1))),"")</f>
        <v/>
      </c>
      <c r="BP514" t="str">
        <f ca="1">IF($BT514&lt;&gt;"",SUMIF($BD$3:$BD$1004,"="&amp;$BD514,INDIRECT(ADDRESS(3,BP$2,1,1)):INDIRECT(ADDRESS(1004,BP$2,1,1))),"")</f>
        <v/>
      </c>
      <c r="BQ514" t="str">
        <f ca="1">IF($BT514&lt;&gt;"",SUMIF($BD$3:$BD$1004,"="&amp;$BD514,INDIRECT(ADDRESS(3,BQ$2,1,1)):INDIRECT(ADDRESS(1004,BQ$2,1,1))),"")</f>
        <v/>
      </c>
      <c r="BR514" t="str">
        <f ca="1">IF($BT514&lt;&gt;"",SUMIF($BD$3:$BD$1004,"="&amp;$BD514,INDIRECT(ADDRESS(3,BR$2,1,1)):INDIRECT(ADDRESS(1004,BR$2,1,1))),"")</f>
        <v/>
      </c>
      <c r="BS514" t="str">
        <f>IF($A514&lt;&gt;"",VLOOKUP(TRUNC(MID($A514,1,2),0),Plano_Contas!$H$3:$J$103,3,TRUE),"")</f>
        <v/>
      </c>
      <c r="BT514" t="str">
        <f t="shared" si="29"/>
        <v/>
      </c>
      <c r="BV514">
        <f>Empresas!C514</f>
        <v>0</v>
      </c>
    </row>
    <row r="515" spans="1:74" ht="13.5" hidden="1" thickBot="1" x14ac:dyDescent="0.25">
      <c r="A515" s="89"/>
      <c r="B515" s="52" t="str">
        <f>IF($A515&lt;&gt;"",VLOOKUP(""&amp;$A515,Plano_Contas!$A$3:$F$1003,6,0),"")</f>
        <v/>
      </c>
      <c r="C515" s="91"/>
      <c r="D515" s="111"/>
      <c r="E515" s="112">
        <v>0</v>
      </c>
      <c r="F515" s="87"/>
      <c r="G515" s="85"/>
      <c r="H515" s="111"/>
      <c r="I515" s="112">
        <v>0</v>
      </c>
      <c r="J515" s="87"/>
      <c r="K515" s="85"/>
      <c r="L515" s="111"/>
      <c r="M515" s="112">
        <v>0</v>
      </c>
      <c r="N515" s="87"/>
      <c r="O515" s="85"/>
      <c r="P515" s="111"/>
      <c r="Q515" s="112">
        <v>0</v>
      </c>
      <c r="R515" s="87"/>
      <c r="S515" s="85"/>
      <c r="T515" s="111"/>
      <c r="U515" s="112">
        <v>0</v>
      </c>
      <c r="V515" s="87"/>
      <c r="W515" s="85"/>
      <c r="X515" s="111"/>
      <c r="Y515" s="112">
        <v>0</v>
      </c>
      <c r="Z515" s="87"/>
      <c r="AA515" s="85"/>
      <c r="AB515" s="111"/>
      <c r="AC515" s="112">
        <v>0</v>
      </c>
      <c r="AD515" s="87"/>
      <c r="AE515" s="85"/>
      <c r="AF515" s="111"/>
      <c r="AG515" s="112">
        <v>0</v>
      </c>
      <c r="AH515" s="87"/>
      <c r="AI515" s="85"/>
      <c r="AJ515" s="111"/>
      <c r="AK515" s="112">
        <v>0</v>
      </c>
      <c r="AL515" s="87"/>
      <c r="AM515" s="85"/>
      <c r="AN515" s="111"/>
      <c r="AO515" s="112">
        <v>0</v>
      </c>
      <c r="AP515" s="87"/>
      <c r="AQ515" s="85"/>
      <c r="AR515" s="111"/>
      <c r="AS515" s="112">
        <v>0</v>
      </c>
      <c r="AT515" s="87"/>
      <c r="AU515" s="85"/>
      <c r="AV515" s="111"/>
      <c r="AW515" s="112">
        <v>0</v>
      </c>
      <c r="AX515" s="87"/>
      <c r="AY515" s="85"/>
      <c r="AZ515" s="267">
        <f t="shared" si="30"/>
        <v>0</v>
      </c>
      <c r="BA515" s="88">
        <f t="shared" ref="BA515:BA578" si="31">SUM($G515,$K515,$O515,$S515,$W515,$AA515,$AE515,$AI515,$AM515,$AQ515,$AU515,$AY515)</f>
        <v>0</v>
      </c>
      <c r="BC515">
        <f>IF($A515&lt;&gt;"",COUNTIF($BD$3:$BD515,$BD515),0)</f>
        <v>0</v>
      </c>
      <c r="BD515" t="str">
        <f>IF($A515&lt;&gt;"",VLOOKUP(TRUNC(MID($A515,1,2),0),Plano_Contas!$H$3:$J$103,2,TRUE),"")</f>
        <v/>
      </c>
      <c r="BE515" s="201" t="str">
        <f t="shared" ref="BE515:BE578" si="32">IF(ISERR(SEARCH("[",$B515))=FALSE,MID($B515,SEARCH("[",$B515)+1,SEARCH("]",$B515)-SEARCH("[",$B515)-1),"")</f>
        <v/>
      </c>
      <c r="BF515" t="str">
        <f ca="1">IF($BT515&lt;&gt;"",SUMIF($BD$3:$BD$1004,"="&amp;$BD515,INDIRECT(ADDRESS(3,BF$2,1,1)):INDIRECT(ADDRESS(1004,BF$2,1,1))),"")</f>
        <v/>
      </c>
      <c r="BG515" t="str">
        <f ca="1">IF($BT515&lt;&gt;"",SUMIF($BD$3:$BD$1004,"="&amp;$BD515,INDIRECT(ADDRESS(3,BG$2,1,1)):INDIRECT(ADDRESS(1004,BG$2,1,1))),"")</f>
        <v/>
      </c>
      <c r="BH515" t="str">
        <f ca="1">IF($BT515&lt;&gt;"",SUMIF($BD$3:$BD$1004,"="&amp;$BD515,INDIRECT(ADDRESS(3,BH$2,1,1)):INDIRECT(ADDRESS(1004,BH$2,1,1))),"")</f>
        <v/>
      </c>
      <c r="BI515" t="str">
        <f ca="1">IF($BT515&lt;&gt;"",SUMIF($BD$3:$BD$1004,"="&amp;$BD515,INDIRECT(ADDRESS(3,BI$2,1,1)):INDIRECT(ADDRESS(1004,BI$2,1,1))),"")</f>
        <v/>
      </c>
      <c r="BJ515" t="str">
        <f ca="1">IF($BT515&lt;&gt;"",SUMIF($BD$3:$BD$1004,"="&amp;$BD515,INDIRECT(ADDRESS(3,BJ$2,1,1)):INDIRECT(ADDRESS(1004,BJ$2,1,1))),"")</f>
        <v/>
      </c>
      <c r="BK515" t="str">
        <f ca="1">IF($BT515&lt;&gt;"",SUMIF($BD$3:$BD$1004,"="&amp;$BD515,INDIRECT(ADDRESS(3,BK$2,1,1)):INDIRECT(ADDRESS(1004,BK$2,1,1))),"")</f>
        <v/>
      </c>
      <c r="BL515" t="str">
        <f ca="1">IF($BT515&lt;&gt;"",SUMIF($BD$3:$BD$1004,"="&amp;$BD515,INDIRECT(ADDRESS(3,BL$2,1,1)):INDIRECT(ADDRESS(1004,BL$2,1,1))),"")</f>
        <v/>
      </c>
      <c r="BM515" t="str">
        <f ca="1">IF($BT515&lt;&gt;"",SUMIF($BD$3:$BD$1004,"="&amp;$BD515,INDIRECT(ADDRESS(3,BM$2,1,1)):INDIRECT(ADDRESS(1004,BM$2,1,1))),"")</f>
        <v/>
      </c>
      <c r="BN515" t="str">
        <f ca="1">IF($BT515&lt;&gt;"",SUMIF($BD$3:$BD$1004,"="&amp;$BD515,INDIRECT(ADDRESS(3,BN$2,1,1)):INDIRECT(ADDRESS(1004,BN$2,1,1))),"")</f>
        <v/>
      </c>
      <c r="BO515" t="str">
        <f ca="1">IF($BT515&lt;&gt;"",SUMIF($BD$3:$BD$1004,"="&amp;$BD515,INDIRECT(ADDRESS(3,BO$2,1,1)):INDIRECT(ADDRESS(1004,BO$2,1,1))),"")</f>
        <v/>
      </c>
      <c r="BP515" t="str">
        <f ca="1">IF($BT515&lt;&gt;"",SUMIF($BD$3:$BD$1004,"="&amp;$BD515,INDIRECT(ADDRESS(3,BP$2,1,1)):INDIRECT(ADDRESS(1004,BP$2,1,1))),"")</f>
        <v/>
      </c>
      <c r="BQ515" t="str">
        <f ca="1">IF($BT515&lt;&gt;"",SUMIF($BD$3:$BD$1004,"="&amp;$BD515,INDIRECT(ADDRESS(3,BQ$2,1,1)):INDIRECT(ADDRESS(1004,BQ$2,1,1))),"")</f>
        <v/>
      </c>
      <c r="BR515" t="str">
        <f ca="1">IF($BT515&lt;&gt;"",SUMIF($BD$3:$BD$1004,"="&amp;$BD515,INDIRECT(ADDRESS(3,BR$2,1,1)):INDIRECT(ADDRESS(1004,BR$2,1,1))),"")</f>
        <v/>
      </c>
      <c r="BS515" t="str">
        <f>IF($A515&lt;&gt;"",VLOOKUP(TRUNC(MID($A515,1,2),0),Plano_Contas!$H$3:$J$103,3,TRUE),"")</f>
        <v/>
      </c>
      <c r="BT515" t="str">
        <f t="shared" ref="BT515:BT578" si="33">IF(($BC515=1)*($BS515&lt;&gt;"T"),$BD515&amp;IF($BE515&lt;&gt;""," ("&amp;$BE515&amp;")",""),"")</f>
        <v/>
      </c>
      <c r="BV515">
        <f>Empresas!C515</f>
        <v>0</v>
      </c>
    </row>
    <row r="516" spans="1:74" ht="13.5" hidden="1" thickBot="1" x14ac:dyDescent="0.25">
      <c r="A516" s="89"/>
      <c r="B516" s="52" t="str">
        <f>IF($A516&lt;&gt;"",VLOOKUP(""&amp;$A516,Plano_Contas!$A$3:$F$1003,6,0),"")</f>
        <v/>
      </c>
      <c r="C516" s="91"/>
      <c r="D516" s="111"/>
      <c r="E516" s="112">
        <v>0</v>
      </c>
      <c r="F516" s="87"/>
      <c r="G516" s="85"/>
      <c r="H516" s="111"/>
      <c r="I516" s="112">
        <v>0</v>
      </c>
      <c r="J516" s="87"/>
      <c r="K516" s="85"/>
      <c r="L516" s="111"/>
      <c r="M516" s="112">
        <v>0</v>
      </c>
      <c r="N516" s="87"/>
      <c r="O516" s="85"/>
      <c r="P516" s="111"/>
      <c r="Q516" s="112">
        <v>0</v>
      </c>
      <c r="R516" s="87"/>
      <c r="S516" s="85"/>
      <c r="T516" s="111"/>
      <c r="U516" s="112">
        <v>0</v>
      </c>
      <c r="V516" s="87"/>
      <c r="W516" s="85"/>
      <c r="X516" s="111"/>
      <c r="Y516" s="112">
        <v>0</v>
      </c>
      <c r="Z516" s="87"/>
      <c r="AA516" s="85"/>
      <c r="AB516" s="111"/>
      <c r="AC516" s="112">
        <v>0</v>
      </c>
      <c r="AD516" s="87"/>
      <c r="AE516" s="85"/>
      <c r="AF516" s="111"/>
      <c r="AG516" s="112">
        <v>0</v>
      </c>
      <c r="AH516" s="87"/>
      <c r="AI516" s="85"/>
      <c r="AJ516" s="111"/>
      <c r="AK516" s="112">
        <v>0</v>
      </c>
      <c r="AL516" s="87"/>
      <c r="AM516" s="85"/>
      <c r="AN516" s="111"/>
      <c r="AO516" s="112">
        <v>0</v>
      </c>
      <c r="AP516" s="87"/>
      <c r="AQ516" s="85"/>
      <c r="AR516" s="111"/>
      <c r="AS516" s="112">
        <v>0</v>
      </c>
      <c r="AT516" s="87"/>
      <c r="AU516" s="85"/>
      <c r="AV516" s="111"/>
      <c r="AW516" s="112">
        <v>0</v>
      </c>
      <c r="AX516" s="87"/>
      <c r="AY516" s="85"/>
      <c r="AZ516" s="267">
        <f t="shared" ref="AZ516:AZ579" si="34">SUM(E516,I516,M516,Q516,U516,Y516,AC516,AG516,AK516,AO516,AS516,AW516)</f>
        <v>0</v>
      </c>
      <c r="BA516" s="88">
        <f t="shared" si="31"/>
        <v>0</v>
      </c>
      <c r="BC516">
        <f>IF($A516&lt;&gt;"",COUNTIF($BD$3:$BD516,$BD516),0)</f>
        <v>0</v>
      </c>
      <c r="BD516" t="str">
        <f>IF($A516&lt;&gt;"",VLOOKUP(TRUNC(MID($A516,1,2),0),Plano_Contas!$H$3:$J$103,2,TRUE),"")</f>
        <v/>
      </c>
      <c r="BE516" s="201" t="str">
        <f t="shared" si="32"/>
        <v/>
      </c>
      <c r="BF516" t="str">
        <f ca="1">IF($BT516&lt;&gt;"",SUMIF($BD$3:$BD$1004,"="&amp;$BD516,INDIRECT(ADDRESS(3,BF$2,1,1)):INDIRECT(ADDRESS(1004,BF$2,1,1))),"")</f>
        <v/>
      </c>
      <c r="BG516" t="str">
        <f ca="1">IF($BT516&lt;&gt;"",SUMIF($BD$3:$BD$1004,"="&amp;$BD516,INDIRECT(ADDRESS(3,BG$2,1,1)):INDIRECT(ADDRESS(1004,BG$2,1,1))),"")</f>
        <v/>
      </c>
      <c r="BH516" t="str">
        <f ca="1">IF($BT516&lt;&gt;"",SUMIF($BD$3:$BD$1004,"="&amp;$BD516,INDIRECT(ADDRESS(3,BH$2,1,1)):INDIRECT(ADDRESS(1004,BH$2,1,1))),"")</f>
        <v/>
      </c>
      <c r="BI516" t="str">
        <f ca="1">IF($BT516&lt;&gt;"",SUMIF($BD$3:$BD$1004,"="&amp;$BD516,INDIRECT(ADDRESS(3,BI$2,1,1)):INDIRECT(ADDRESS(1004,BI$2,1,1))),"")</f>
        <v/>
      </c>
      <c r="BJ516" t="str">
        <f ca="1">IF($BT516&lt;&gt;"",SUMIF($BD$3:$BD$1004,"="&amp;$BD516,INDIRECT(ADDRESS(3,BJ$2,1,1)):INDIRECT(ADDRESS(1004,BJ$2,1,1))),"")</f>
        <v/>
      </c>
      <c r="BK516" t="str">
        <f ca="1">IF($BT516&lt;&gt;"",SUMIF($BD$3:$BD$1004,"="&amp;$BD516,INDIRECT(ADDRESS(3,BK$2,1,1)):INDIRECT(ADDRESS(1004,BK$2,1,1))),"")</f>
        <v/>
      </c>
      <c r="BL516" t="str">
        <f ca="1">IF($BT516&lt;&gt;"",SUMIF($BD$3:$BD$1004,"="&amp;$BD516,INDIRECT(ADDRESS(3,BL$2,1,1)):INDIRECT(ADDRESS(1004,BL$2,1,1))),"")</f>
        <v/>
      </c>
      <c r="BM516" t="str">
        <f ca="1">IF($BT516&lt;&gt;"",SUMIF($BD$3:$BD$1004,"="&amp;$BD516,INDIRECT(ADDRESS(3,BM$2,1,1)):INDIRECT(ADDRESS(1004,BM$2,1,1))),"")</f>
        <v/>
      </c>
      <c r="BN516" t="str">
        <f ca="1">IF($BT516&lt;&gt;"",SUMIF($BD$3:$BD$1004,"="&amp;$BD516,INDIRECT(ADDRESS(3,BN$2,1,1)):INDIRECT(ADDRESS(1004,BN$2,1,1))),"")</f>
        <v/>
      </c>
      <c r="BO516" t="str">
        <f ca="1">IF($BT516&lt;&gt;"",SUMIF($BD$3:$BD$1004,"="&amp;$BD516,INDIRECT(ADDRESS(3,BO$2,1,1)):INDIRECT(ADDRESS(1004,BO$2,1,1))),"")</f>
        <v/>
      </c>
      <c r="BP516" t="str">
        <f ca="1">IF($BT516&lt;&gt;"",SUMIF($BD$3:$BD$1004,"="&amp;$BD516,INDIRECT(ADDRESS(3,BP$2,1,1)):INDIRECT(ADDRESS(1004,BP$2,1,1))),"")</f>
        <v/>
      </c>
      <c r="BQ516" t="str">
        <f ca="1">IF($BT516&lt;&gt;"",SUMIF($BD$3:$BD$1004,"="&amp;$BD516,INDIRECT(ADDRESS(3,BQ$2,1,1)):INDIRECT(ADDRESS(1004,BQ$2,1,1))),"")</f>
        <v/>
      </c>
      <c r="BR516" t="str">
        <f ca="1">IF($BT516&lt;&gt;"",SUMIF($BD$3:$BD$1004,"="&amp;$BD516,INDIRECT(ADDRESS(3,BR$2,1,1)):INDIRECT(ADDRESS(1004,BR$2,1,1))),"")</f>
        <v/>
      </c>
      <c r="BS516" t="str">
        <f>IF($A516&lt;&gt;"",VLOOKUP(TRUNC(MID($A516,1,2),0),Plano_Contas!$H$3:$J$103,3,TRUE),"")</f>
        <v/>
      </c>
      <c r="BT516" t="str">
        <f t="shared" si="33"/>
        <v/>
      </c>
      <c r="BV516">
        <f>Empresas!C516</f>
        <v>0</v>
      </c>
    </row>
    <row r="517" spans="1:74" ht="13.5" hidden="1" thickBot="1" x14ac:dyDescent="0.25">
      <c r="A517" s="89"/>
      <c r="B517" s="52" t="str">
        <f>IF($A517&lt;&gt;"",VLOOKUP(""&amp;$A517,Plano_Contas!$A$3:$F$1003,6,0),"")</f>
        <v/>
      </c>
      <c r="C517" s="91"/>
      <c r="D517" s="111"/>
      <c r="E517" s="112">
        <v>0</v>
      </c>
      <c r="F517" s="87"/>
      <c r="G517" s="85"/>
      <c r="H517" s="111"/>
      <c r="I517" s="112">
        <v>0</v>
      </c>
      <c r="J517" s="87"/>
      <c r="K517" s="85"/>
      <c r="L517" s="111"/>
      <c r="M517" s="112">
        <v>0</v>
      </c>
      <c r="N517" s="87"/>
      <c r="O517" s="85"/>
      <c r="P517" s="111"/>
      <c r="Q517" s="112">
        <v>0</v>
      </c>
      <c r="R517" s="87"/>
      <c r="S517" s="85"/>
      <c r="T517" s="111"/>
      <c r="U517" s="112">
        <v>0</v>
      </c>
      <c r="V517" s="87"/>
      <c r="W517" s="85"/>
      <c r="X517" s="111"/>
      <c r="Y517" s="112">
        <v>0</v>
      </c>
      <c r="Z517" s="87"/>
      <c r="AA517" s="85"/>
      <c r="AB517" s="111"/>
      <c r="AC517" s="112">
        <v>0</v>
      </c>
      <c r="AD517" s="87"/>
      <c r="AE517" s="85"/>
      <c r="AF517" s="111"/>
      <c r="AG517" s="112">
        <v>0</v>
      </c>
      <c r="AH517" s="87"/>
      <c r="AI517" s="85"/>
      <c r="AJ517" s="111"/>
      <c r="AK517" s="112">
        <v>0</v>
      </c>
      <c r="AL517" s="87"/>
      <c r="AM517" s="85"/>
      <c r="AN517" s="111"/>
      <c r="AO517" s="112">
        <v>0</v>
      </c>
      <c r="AP517" s="87"/>
      <c r="AQ517" s="85"/>
      <c r="AR517" s="111"/>
      <c r="AS517" s="112">
        <v>0</v>
      </c>
      <c r="AT517" s="87"/>
      <c r="AU517" s="85"/>
      <c r="AV517" s="111"/>
      <c r="AW517" s="112">
        <v>0</v>
      </c>
      <c r="AX517" s="87"/>
      <c r="AY517" s="85"/>
      <c r="AZ517" s="267">
        <f t="shared" si="34"/>
        <v>0</v>
      </c>
      <c r="BA517" s="88">
        <f t="shared" si="31"/>
        <v>0</v>
      </c>
      <c r="BC517">
        <f>IF($A517&lt;&gt;"",COUNTIF($BD$3:$BD517,$BD517),0)</f>
        <v>0</v>
      </c>
      <c r="BD517" t="str">
        <f>IF($A517&lt;&gt;"",VLOOKUP(TRUNC(MID($A517,1,2),0),Plano_Contas!$H$3:$J$103,2,TRUE),"")</f>
        <v/>
      </c>
      <c r="BE517" s="201" t="str">
        <f t="shared" si="32"/>
        <v/>
      </c>
      <c r="BF517" t="str">
        <f ca="1">IF($BT517&lt;&gt;"",SUMIF($BD$3:$BD$1004,"="&amp;$BD517,INDIRECT(ADDRESS(3,BF$2,1,1)):INDIRECT(ADDRESS(1004,BF$2,1,1))),"")</f>
        <v/>
      </c>
      <c r="BG517" t="str">
        <f ca="1">IF($BT517&lt;&gt;"",SUMIF($BD$3:$BD$1004,"="&amp;$BD517,INDIRECT(ADDRESS(3,BG$2,1,1)):INDIRECT(ADDRESS(1004,BG$2,1,1))),"")</f>
        <v/>
      </c>
      <c r="BH517" t="str">
        <f ca="1">IF($BT517&lt;&gt;"",SUMIF($BD$3:$BD$1004,"="&amp;$BD517,INDIRECT(ADDRESS(3,BH$2,1,1)):INDIRECT(ADDRESS(1004,BH$2,1,1))),"")</f>
        <v/>
      </c>
      <c r="BI517" t="str">
        <f ca="1">IF($BT517&lt;&gt;"",SUMIF($BD$3:$BD$1004,"="&amp;$BD517,INDIRECT(ADDRESS(3,BI$2,1,1)):INDIRECT(ADDRESS(1004,BI$2,1,1))),"")</f>
        <v/>
      </c>
      <c r="BJ517" t="str">
        <f ca="1">IF($BT517&lt;&gt;"",SUMIF($BD$3:$BD$1004,"="&amp;$BD517,INDIRECT(ADDRESS(3,BJ$2,1,1)):INDIRECT(ADDRESS(1004,BJ$2,1,1))),"")</f>
        <v/>
      </c>
      <c r="BK517" t="str">
        <f ca="1">IF($BT517&lt;&gt;"",SUMIF($BD$3:$BD$1004,"="&amp;$BD517,INDIRECT(ADDRESS(3,BK$2,1,1)):INDIRECT(ADDRESS(1004,BK$2,1,1))),"")</f>
        <v/>
      </c>
      <c r="BL517" t="str">
        <f ca="1">IF($BT517&lt;&gt;"",SUMIF($BD$3:$BD$1004,"="&amp;$BD517,INDIRECT(ADDRESS(3,BL$2,1,1)):INDIRECT(ADDRESS(1004,BL$2,1,1))),"")</f>
        <v/>
      </c>
      <c r="BM517" t="str">
        <f ca="1">IF($BT517&lt;&gt;"",SUMIF($BD$3:$BD$1004,"="&amp;$BD517,INDIRECT(ADDRESS(3,BM$2,1,1)):INDIRECT(ADDRESS(1004,BM$2,1,1))),"")</f>
        <v/>
      </c>
      <c r="BN517" t="str">
        <f ca="1">IF($BT517&lt;&gt;"",SUMIF($BD$3:$BD$1004,"="&amp;$BD517,INDIRECT(ADDRESS(3,BN$2,1,1)):INDIRECT(ADDRESS(1004,BN$2,1,1))),"")</f>
        <v/>
      </c>
      <c r="BO517" t="str">
        <f ca="1">IF($BT517&lt;&gt;"",SUMIF($BD$3:$BD$1004,"="&amp;$BD517,INDIRECT(ADDRESS(3,BO$2,1,1)):INDIRECT(ADDRESS(1004,BO$2,1,1))),"")</f>
        <v/>
      </c>
      <c r="BP517" t="str">
        <f ca="1">IF($BT517&lt;&gt;"",SUMIF($BD$3:$BD$1004,"="&amp;$BD517,INDIRECT(ADDRESS(3,BP$2,1,1)):INDIRECT(ADDRESS(1004,BP$2,1,1))),"")</f>
        <v/>
      </c>
      <c r="BQ517" t="str">
        <f ca="1">IF($BT517&lt;&gt;"",SUMIF($BD$3:$BD$1004,"="&amp;$BD517,INDIRECT(ADDRESS(3,BQ$2,1,1)):INDIRECT(ADDRESS(1004,BQ$2,1,1))),"")</f>
        <v/>
      </c>
      <c r="BR517" t="str">
        <f ca="1">IF($BT517&lt;&gt;"",SUMIF($BD$3:$BD$1004,"="&amp;$BD517,INDIRECT(ADDRESS(3,BR$2,1,1)):INDIRECT(ADDRESS(1004,BR$2,1,1))),"")</f>
        <v/>
      </c>
      <c r="BS517" t="str">
        <f>IF($A517&lt;&gt;"",VLOOKUP(TRUNC(MID($A517,1,2),0),Plano_Contas!$H$3:$J$103,3,TRUE),"")</f>
        <v/>
      </c>
      <c r="BT517" t="str">
        <f t="shared" si="33"/>
        <v/>
      </c>
      <c r="BV517">
        <f>Empresas!C517</f>
        <v>0</v>
      </c>
    </row>
    <row r="518" spans="1:74" ht="13.5" hidden="1" thickBot="1" x14ac:dyDescent="0.25">
      <c r="A518" s="89"/>
      <c r="B518" s="52" t="str">
        <f>IF($A518&lt;&gt;"",VLOOKUP(""&amp;$A518,Plano_Contas!$A$3:$F$1003,6,0),"")</f>
        <v/>
      </c>
      <c r="C518" s="91"/>
      <c r="D518" s="111"/>
      <c r="E518" s="112">
        <v>0</v>
      </c>
      <c r="F518" s="87"/>
      <c r="G518" s="85"/>
      <c r="H518" s="111"/>
      <c r="I518" s="112">
        <v>0</v>
      </c>
      <c r="J518" s="87"/>
      <c r="K518" s="85"/>
      <c r="L518" s="111"/>
      <c r="M518" s="112">
        <v>0</v>
      </c>
      <c r="N518" s="87"/>
      <c r="O518" s="85"/>
      <c r="P518" s="111"/>
      <c r="Q518" s="112">
        <v>0</v>
      </c>
      <c r="R518" s="87"/>
      <c r="S518" s="85"/>
      <c r="T518" s="111"/>
      <c r="U518" s="112">
        <v>0</v>
      </c>
      <c r="V518" s="87"/>
      <c r="W518" s="85"/>
      <c r="X518" s="111"/>
      <c r="Y518" s="112">
        <v>0</v>
      </c>
      <c r="Z518" s="87"/>
      <c r="AA518" s="85"/>
      <c r="AB518" s="111"/>
      <c r="AC518" s="112">
        <v>0</v>
      </c>
      <c r="AD518" s="87"/>
      <c r="AE518" s="85"/>
      <c r="AF518" s="111"/>
      <c r="AG518" s="112">
        <v>0</v>
      </c>
      <c r="AH518" s="87"/>
      <c r="AI518" s="85"/>
      <c r="AJ518" s="111"/>
      <c r="AK518" s="112">
        <v>0</v>
      </c>
      <c r="AL518" s="87"/>
      <c r="AM518" s="85"/>
      <c r="AN518" s="111"/>
      <c r="AO518" s="112">
        <v>0</v>
      </c>
      <c r="AP518" s="87"/>
      <c r="AQ518" s="85"/>
      <c r="AR518" s="111"/>
      <c r="AS518" s="112">
        <v>0</v>
      </c>
      <c r="AT518" s="87"/>
      <c r="AU518" s="85"/>
      <c r="AV518" s="111"/>
      <c r="AW518" s="112">
        <v>0</v>
      </c>
      <c r="AX518" s="87"/>
      <c r="AY518" s="85"/>
      <c r="AZ518" s="267">
        <f t="shared" si="34"/>
        <v>0</v>
      </c>
      <c r="BA518" s="88">
        <f t="shared" si="31"/>
        <v>0</v>
      </c>
      <c r="BC518">
        <f>IF($A518&lt;&gt;"",COUNTIF($BD$3:$BD518,$BD518),0)</f>
        <v>0</v>
      </c>
      <c r="BD518" t="str">
        <f>IF($A518&lt;&gt;"",VLOOKUP(TRUNC(MID($A518,1,2),0),Plano_Contas!$H$3:$J$103,2,TRUE),"")</f>
        <v/>
      </c>
      <c r="BE518" s="201" t="str">
        <f t="shared" si="32"/>
        <v/>
      </c>
      <c r="BF518" t="str">
        <f ca="1">IF($BT518&lt;&gt;"",SUMIF($BD$3:$BD$1004,"="&amp;$BD518,INDIRECT(ADDRESS(3,BF$2,1,1)):INDIRECT(ADDRESS(1004,BF$2,1,1))),"")</f>
        <v/>
      </c>
      <c r="BG518" t="str">
        <f ca="1">IF($BT518&lt;&gt;"",SUMIF($BD$3:$BD$1004,"="&amp;$BD518,INDIRECT(ADDRESS(3,BG$2,1,1)):INDIRECT(ADDRESS(1004,BG$2,1,1))),"")</f>
        <v/>
      </c>
      <c r="BH518" t="str">
        <f ca="1">IF($BT518&lt;&gt;"",SUMIF($BD$3:$BD$1004,"="&amp;$BD518,INDIRECT(ADDRESS(3,BH$2,1,1)):INDIRECT(ADDRESS(1004,BH$2,1,1))),"")</f>
        <v/>
      </c>
      <c r="BI518" t="str">
        <f ca="1">IF($BT518&lt;&gt;"",SUMIF($BD$3:$BD$1004,"="&amp;$BD518,INDIRECT(ADDRESS(3,BI$2,1,1)):INDIRECT(ADDRESS(1004,BI$2,1,1))),"")</f>
        <v/>
      </c>
      <c r="BJ518" t="str">
        <f ca="1">IF($BT518&lt;&gt;"",SUMIF($BD$3:$BD$1004,"="&amp;$BD518,INDIRECT(ADDRESS(3,BJ$2,1,1)):INDIRECT(ADDRESS(1004,BJ$2,1,1))),"")</f>
        <v/>
      </c>
      <c r="BK518" t="str">
        <f ca="1">IF($BT518&lt;&gt;"",SUMIF($BD$3:$BD$1004,"="&amp;$BD518,INDIRECT(ADDRESS(3,BK$2,1,1)):INDIRECT(ADDRESS(1004,BK$2,1,1))),"")</f>
        <v/>
      </c>
      <c r="BL518" t="str">
        <f ca="1">IF($BT518&lt;&gt;"",SUMIF($BD$3:$BD$1004,"="&amp;$BD518,INDIRECT(ADDRESS(3,BL$2,1,1)):INDIRECT(ADDRESS(1004,BL$2,1,1))),"")</f>
        <v/>
      </c>
      <c r="BM518" t="str">
        <f ca="1">IF($BT518&lt;&gt;"",SUMIF($BD$3:$BD$1004,"="&amp;$BD518,INDIRECT(ADDRESS(3,BM$2,1,1)):INDIRECT(ADDRESS(1004,BM$2,1,1))),"")</f>
        <v/>
      </c>
      <c r="BN518" t="str">
        <f ca="1">IF($BT518&lt;&gt;"",SUMIF($BD$3:$BD$1004,"="&amp;$BD518,INDIRECT(ADDRESS(3,BN$2,1,1)):INDIRECT(ADDRESS(1004,BN$2,1,1))),"")</f>
        <v/>
      </c>
      <c r="BO518" t="str">
        <f ca="1">IF($BT518&lt;&gt;"",SUMIF($BD$3:$BD$1004,"="&amp;$BD518,INDIRECT(ADDRESS(3,BO$2,1,1)):INDIRECT(ADDRESS(1004,BO$2,1,1))),"")</f>
        <v/>
      </c>
      <c r="BP518" t="str">
        <f ca="1">IF($BT518&lt;&gt;"",SUMIF($BD$3:$BD$1004,"="&amp;$BD518,INDIRECT(ADDRESS(3,BP$2,1,1)):INDIRECT(ADDRESS(1004,BP$2,1,1))),"")</f>
        <v/>
      </c>
      <c r="BQ518" t="str">
        <f ca="1">IF($BT518&lt;&gt;"",SUMIF($BD$3:$BD$1004,"="&amp;$BD518,INDIRECT(ADDRESS(3,BQ$2,1,1)):INDIRECT(ADDRESS(1004,BQ$2,1,1))),"")</f>
        <v/>
      </c>
      <c r="BR518" t="str">
        <f ca="1">IF($BT518&lt;&gt;"",SUMIF($BD$3:$BD$1004,"="&amp;$BD518,INDIRECT(ADDRESS(3,BR$2,1,1)):INDIRECT(ADDRESS(1004,BR$2,1,1))),"")</f>
        <v/>
      </c>
      <c r="BS518" t="str">
        <f>IF($A518&lt;&gt;"",VLOOKUP(TRUNC(MID($A518,1,2),0),Plano_Contas!$H$3:$J$103,3,TRUE),"")</f>
        <v/>
      </c>
      <c r="BT518" t="str">
        <f t="shared" si="33"/>
        <v/>
      </c>
      <c r="BV518">
        <f>Empresas!C518</f>
        <v>0</v>
      </c>
    </row>
    <row r="519" spans="1:74" ht="13.5" hidden="1" thickBot="1" x14ac:dyDescent="0.25">
      <c r="A519" s="89"/>
      <c r="B519" s="52" t="str">
        <f>IF($A519&lt;&gt;"",VLOOKUP(""&amp;$A519,Plano_Contas!$A$3:$F$1003,6,0),"")</f>
        <v/>
      </c>
      <c r="C519" s="91"/>
      <c r="D519" s="111"/>
      <c r="E519" s="112">
        <v>0</v>
      </c>
      <c r="F519" s="87"/>
      <c r="G519" s="85"/>
      <c r="H519" s="111"/>
      <c r="I519" s="112">
        <v>0</v>
      </c>
      <c r="J519" s="87"/>
      <c r="K519" s="85"/>
      <c r="L519" s="111"/>
      <c r="M519" s="112">
        <v>0</v>
      </c>
      <c r="N519" s="87"/>
      <c r="O519" s="85"/>
      <c r="P519" s="111"/>
      <c r="Q519" s="112">
        <v>0</v>
      </c>
      <c r="R519" s="87"/>
      <c r="S519" s="85"/>
      <c r="T519" s="111"/>
      <c r="U519" s="112">
        <v>0</v>
      </c>
      <c r="V519" s="87"/>
      <c r="W519" s="85"/>
      <c r="X519" s="111"/>
      <c r="Y519" s="112">
        <v>0</v>
      </c>
      <c r="Z519" s="87"/>
      <c r="AA519" s="85"/>
      <c r="AB519" s="111"/>
      <c r="AC519" s="112">
        <v>0</v>
      </c>
      <c r="AD519" s="87"/>
      <c r="AE519" s="85"/>
      <c r="AF519" s="111"/>
      <c r="AG519" s="112">
        <v>0</v>
      </c>
      <c r="AH519" s="87"/>
      <c r="AI519" s="85"/>
      <c r="AJ519" s="111"/>
      <c r="AK519" s="112">
        <v>0</v>
      </c>
      <c r="AL519" s="87"/>
      <c r="AM519" s="85"/>
      <c r="AN519" s="111"/>
      <c r="AO519" s="112">
        <v>0</v>
      </c>
      <c r="AP519" s="87"/>
      <c r="AQ519" s="85"/>
      <c r="AR519" s="111"/>
      <c r="AS519" s="112">
        <v>0</v>
      </c>
      <c r="AT519" s="87"/>
      <c r="AU519" s="85"/>
      <c r="AV519" s="111"/>
      <c r="AW519" s="112">
        <v>0</v>
      </c>
      <c r="AX519" s="87"/>
      <c r="AY519" s="85"/>
      <c r="AZ519" s="267">
        <f t="shared" si="34"/>
        <v>0</v>
      </c>
      <c r="BA519" s="88">
        <f t="shared" si="31"/>
        <v>0</v>
      </c>
      <c r="BC519">
        <f>IF($A519&lt;&gt;"",COUNTIF($BD$3:$BD519,$BD519),0)</f>
        <v>0</v>
      </c>
      <c r="BD519" t="str">
        <f>IF($A519&lt;&gt;"",VLOOKUP(TRUNC(MID($A519,1,2),0),Plano_Contas!$H$3:$J$103,2,TRUE),"")</f>
        <v/>
      </c>
      <c r="BE519" s="201" t="str">
        <f t="shared" si="32"/>
        <v/>
      </c>
      <c r="BF519" t="str">
        <f ca="1">IF($BT519&lt;&gt;"",SUMIF($BD$3:$BD$1004,"="&amp;$BD519,INDIRECT(ADDRESS(3,BF$2,1,1)):INDIRECT(ADDRESS(1004,BF$2,1,1))),"")</f>
        <v/>
      </c>
      <c r="BG519" t="str">
        <f ca="1">IF($BT519&lt;&gt;"",SUMIF($BD$3:$BD$1004,"="&amp;$BD519,INDIRECT(ADDRESS(3,BG$2,1,1)):INDIRECT(ADDRESS(1004,BG$2,1,1))),"")</f>
        <v/>
      </c>
      <c r="BH519" t="str">
        <f ca="1">IF($BT519&lt;&gt;"",SUMIF($BD$3:$BD$1004,"="&amp;$BD519,INDIRECT(ADDRESS(3,BH$2,1,1)):INDIRECT(ADDRESS(1004,BH$2,1,1))),"")</f>
        <v/>
      </c>
      <c r="BI519" t="str">
        <f ca="1">IF($BT519&lt;&gt;"",SUMIF($BD$3:$BD$1004,"="&amp;$BD519,INDIRECT(ADDRESS(3,BI$2,1,1)):INDIRECT(ADDRESS(1004,BI$2,1,1))),"")</f>
        <v/>
      </c>
      <c r="BJ519" t="str">
        <f ca="1">IF($BT519&lt;&gt;"",SUMIF($BD$3:$BD$1004,"="&amp;$BD519,INDIRECT(ADDRESS(3,BJ$2,1,1)):INDIRECT(ADDRESS(1004,BJ$2,1,1))),"")</f>
        <v/>
      </c>
      <c r="BK519" t="str">
        <f ca="1">IF($BT519&lt;&gt;"",SUMIF($BD$3:$BD$1004,"="&amp;$BD519,INDIRECT(ADDRESS(3,BK$2,1,1)):INDIRECT(ADDRESS(1004,BK$2,1,1))),"")</f>
        <v/>
      </c>
      <c r="BL519" t="str">
        <f ca="1">IF($BT519&lt;&gt;"",SUMIF($BD$3:$BD$1004,"="&amp;$BD519,INDIRECT(ADDRESS(3,BL$2,1,1)):INDIRECT(ADDRESS(1004,BL$2,1,1))),"")</f>
        <v/>
      </c>
      <c r="BM519" t="str">
        <f ca="1">IF($BT519&lt;&gt;"",SUMIF($BD$3:$BD$1004,"="&amp;$BD519,INDIRECT(ADDRESS(3,BM$2,1,1)):INDIRECT(ADDRESS(1004,BM$2,1,1))),"")</f>
        <v/>
      </c>
      <c r="BN519" t="str">
        <f ca="1">IF($BT519&lt;&gt;"",SUMIF($BD$3:$BD$1004,"="&amp;$BD519,INDIRECT(ADDRESS(3,BN$2,1,1)):INDIRECT(ADDRESS(1004,BN$2,1,1))),"")</f>
        <v/>
      </c>
      <c r="BO519" t="str">
        <f ca="1">IF($BT519&lt;&gt;"",SUMIF($BD$3:$BD$1004,"="&amp;$BD519,INDIRECT(ADDRESS(3,BO$2,1,1)):INDIRECT(ADDRESS(1004,BO$2,1,1))),"")</f>
        <v/>
      </c>
      <c r="BP519" t="str">
        <f ca="1">IF($BT519&lt;&gt;"",SUMIF($BD$3:$BD$1004,"="&amp;$BD519,INDIRECT(ADDRESS(3,BP$2,1,1)):INDIRECT(ADDRESS(1004,BP$2,1,1))),"")</f>
        <v/>
      </c>
      <c r="BQ519" t="str">
        <f ca="1">IF($BT519&lt;&gt;"",SUMIF($BD$3:$BD$1004,"="&amp;$BD519,INDIRECT(ADDRESS(3,BQ$2,1,1)):INDIRECT(ADDRESS(1004,BQ$2,1,1))),"")</f>
        <v/>
      </c>
      <c r="BR519" t="str">
        <f ca="1">IF($BT519&lt;&gt;"",SUMIF($BD$3:$BD$1004,"="&amp;$BD519,INDIRECT(ADDRESS(3,BR$2,1,1)):INDIRECT(ADDRESS(1004,BR$2,1,1))),"")</f>
        <v/>
      </c>
      <c r="BS519" t="str">
        <f>IF($A519&lt;&gt;"",VLOOKUP(TRUNC(MID($A519,1,2),0),Plano_Contas!$H$3:$J$103,3,TRUE),"")</f>
        <v/>
      </c>
      <c r="BT519" t="str">
        <f t="shared" si="33"/>
        <v/>
      </c>
      <c r="BV519">
        <f>Empresas!C519</f>
        <v>0</v>
      </c>
    </row>
    <row r="520" spans="1:74" ht="13.5" hidden="1" thickBot="1" x14ac:dyDescent="0.25">
      <c r="A520" s="89"/>
      <c r="B520" s="52" t="str">
        <f>IF($A520&lt;&gt;"",VLOOKUP(""&amp;$A520,Plano_Contas!$A$3:$F$1003,6,0),"")</f>
        <v/>
      </c>
      <c r="C520" s="91"/>
      <c r="D520" s="111"/>
      <c r="E520" s="112">
        <v>0</v>
      </c>
      <c r="F520" s="87"/>
      <c r="G520" s="85"/>
      <c r="H520" s="111"/>
      <c r="I520" s="112">
        <v>0</v>
      </c>
      <c r="J520" s="87"/>
      <c r="K520" s="85"/>
      <c r="L520" s="111"/>
      <c r="M520" s="112">
        <v>0</v>
      </c>
      <c r="N520" s="87"/>
      <c r="O520" s="85"/>
      <c r="P520" s="111"/>
      <c r="Q520" s="112">
        <v>0</v>
      </c>
      <c r="R520" s="87"/>
      <c r="S520" s="85"/>
      <c r="T520" s="111"/>
      <c r="U520" s="112">
        <v>0</v>
      </c>
      <c r="V520" s="87"/>
      <c r="W520" s="85"/>
      <c r="X520" s="111"/>
      <c r="Y520" s="112">
        <v>0</v>
      </c>
      <c r="Z520" s="87"/>
      <c r="AA520" s="85"/>
      <c r="AB520" s="111"/>
      <c r="AC520" s="112">
        <v>0</v>
      </c>
      <c r="AD520" s="87"/>
      <c r="AE520" s="85"/>
      <c r="AF520" s="111"/>
      <c r="AG520" s="112">
        <v>0</v>
      </c>
      <c r="AH520" s="87"/>
      <c r="AI520" s="85"/>
      <c r="AJ520" s="111"/>
      <c r="AK520" s="112">
        <v>0</v>
      </c>
      <c r="AL520" s="87"/>
      <c r="AM520" s="85"/>
      <c r="AN520" s="111"/>
      <c r="AO520" s="112">
        <v>0</v>
      </c>
      <c r="AP520" s="87"/>
      <c r="AQ520" s="85"/>
      <c r="AR520" s="111"/>
      <c r="AS520" s="112">
        <v>0</v>
      </c>
      <c r="AT520" s="87"/>
      <c r="AU520" s="85"/>
      <c r="AV520" s="111"/>
      <c r="AW520" s="112">
        <v>0</v>
      </c>
      <c r="AX520" s="87"/>
      <c r="AY520" s="85"/>
      <c r="AZ520" s="267">
        <f t="shared" si="34"/>
        <v>0</v>
      </c>
      <c r="BA520" s="88">
        <f t="shared" si="31"/>
        <v>0</v>
      </c>
      <c r="BC520">
        <f>IF($A520&lt;&gt;"",COUNTIF($BD$3:$BD520,$BD520),0)</f>
        <v>0</v>
      </c>
      <c r="BD520" t="str">
        <f>IF($A520&lt;&gt;"",VLOOKUP(TRUNC(MID($A520,1,2),0),Plano_Contas!$H$3:$J$103,2,TRUE),"")</f>
        <v/>
      </c>
      <c r="BE520" s="201" t="str">
        <f t="shared" si="32"/>
        <v/>
      </c>
      <c r="BF520" t="str">
        <f ca="1">IF($BT520&lt;&gt;"",SUMIF($BD$3:$BD$1004,"="&amp;$BD520,INDIRECT(ADDRESS(3,BF$2,1,1)):INDIRECT(ADDRESS(1004,BF$2,1,1))),"")</f>
        <v/>
      </c>
      <c r="BG520" t="str">
        <f ca="1">IF($BT520&lt;&gt;"",SUMIF($BD$3:$BD$1004,"="&amp;$BD520,INDIRECT(ADDRESS(3,BG$2,1,1)):INDIRECT(ADDRESS(1004,BG$2,1,1))),"")</f>
        <v/>
      </c>
      <c r="BH520" t="str">
        <f ca="1">IF($BT520&lt;&gt;"",SUMIF($BD$3:$BD$1004,"="&amp;$BD520,INDIRECT(ADDRESS(3,BH$2,1,1)):INDIRECT(ADDRESS(1004,BH$2,1,1))),"")</f>
        <v/>
      </c>
      <c r="BI520" t="str">
        <f ca="1">IF($BT520&lt;&gt;"",SUMIF($BD$3:$BD$1004,"="&amp;$BD520,INDIRECT(ADDRESS(3,BI$2,1,1)):INDIRECT(ADDRESS(1004,BI$2,1,1))),"")</f>
        <v/>
      </c>
      <c r="BJ520" t="str">
        <f ca="1">IF($BT520&lt;&gt;"",SUMIF($BD$3:$BD$1004,"="&amp;$BD520,INDIRECT(ADDRESS(3,BJ$2,1,1)):INDIRECT(ADDRESS(1004,BJ$2,1,1))),"")</f>
        <v/>
      </c>
      <c r="BK520" t="str">
        <f ca="1">IF($BT520&lt;&gt;"",SUMIF($BD$3:$BD$1004,"="&amp;$BD520,INDIRECT(ADDRESS(3,BK$2,1,1)):INDIRECT(ADDRESS(1004,BK$2,1,1))),"")</f>
        <v/>
      </c>
      <c r="BL520" t="str">
        <f ca="1">IF($BT520&lt;&gt;"",SUMIF($BD$3:$BD$1004,"="&amp;$BD520,INDIRECT(ADDRESS(3,BL$2,1,1)):INDIRECT(ADDRESS(1004,BL$2,1,1))),"")</f>
        <v/>
      </c>
      <c r="BM520" t="str">
        <f ca="1">IF($BT520&lt;&gt;"",SUMIF($BD$3:$BD$1004,"="&amp;$BD520,INDIRECT(ADDRESS(3,BM$2,1,1)):INDIRECT(ADDRESS(1004,BM$2,1,1))),"")</f>
        <v/>
      </c>
      <c r="BN520" t="str">
        <f ca="1">IF($BT520&lt;&gt;"",SUMIF($BD$3:$BD$1004,"="&amp;$BD520,INDIRECT(ADDRESS(3,BN$2,1,1)):INDIRECT(ADDRESS(1004,BN$2,1,1))),"")</f>
        <v/>
      </c>
      <c r="BO520" t="str">
        <f ca="1">IF($BT520&lt;&gt;"",SUMIF($BD$3:$BD$1004,"="&amp;$BD520,INDIRECT(ADDRESS(3,BO$2,1,1)):INDIRECT(ADDRESS(1004,BO$2,1,1))),"")</f>
        <v/>
      </c>
      <c r="BP520" t="str">
        <f ca="1">IF($BT520&lt;&gt;"",SUMIF($BD$3:$BD$1004,"="&amp;$BD520,INDIRECT(ADDRESS(3,BP$2,1,1)):INDIRECT(ADDRESS(1004,BP$2,1,1))),"")</f>
        <v/>
      </c>
      <c r="BQ520" t="str">
        <f ca="1">IF($BT520&lt;&gt;"",SUMIF($BD$3:$BD$1004,"="&amp;$BD520,INDIRECT(ADDRESS(3,BQ$2,1,1)):INDIRECT(ADDRESS(1004,BQ$2,1,1))),"")</f>
        <v/>
      </c>
      <c r="BR520" t="str">
        <f ca="1">IF($BT520&lt;&gt;"",SUMIF($BD$3:$BD$1004,"="&amp;$BD520,INDIRECT(ADDRESS(3,BR$2,1,1)):INDIRECT(ADDRESS(1004,BR$2,1,1))),"")</f>
        <v/>
      </c>
      <c r="BS520" t="str">
        <f>IF($A520&lt;&gt;"",VLOOKUP(TRUNC(MID($A520,1,2),0),Plano_Contas!$H$3:$J$103,3,TRUE),"")</f>
        <v/>
      </c>
      <c r="BT520" t="str">
        <f t="shared" si="33"/>
        <v/>
      </c>
      <c r="BV520">
        <f>Empresas!C520</f>
        <v>0</v>
      </c>
    </row>
    <row r="521" spans="1:74" ht="13.5" hidden="1" thickBot="1" x14ac:dyDescent="0.25">
      <c r="A521" s="89"/>
      <c r="B521" s="52" t="str">
        <f>IF($A521&lt;&gt;"",VLOOKUP(""&amp;$A521,Plano_Contas!$A$3:$F$1003,6,0),"")</f>
        <v/>
      </c>
      <c r="C521" s="91"/>
      <c r="D521" s="111"/>
      <c r="E521" s="112">
        <v>0</v>
      </c>
      <c r="F521" s="87"/>
      <c r="G521" s="85"/>
      <c r="H521" s="111"/>
      <c r="I521" s="112">
        <v>0</v>
      </c>
      <c r="J521" s="87"/>
      <c r="K521" s="85"/>
      <c r="L521" s="111"/>
      <c r="M521" s="112">
        <v>0</v>
      </c>
      <c r="N521" s="87"/>
      <c r="O521" s="85"/>
      <c r="P521" s="111"/>
      <c r="Q521" s="112">
        <v>0</v>
      </c>
      <c r="R521" s="87"/>
      <c r="S521" s="85"/>
      <c r="T521" s="111"/>
      <c r="U521" s="112">
        <v>0</v>
      </c>
      <c r="V521" s="87"/>
      <c r="W521" s="85"/>
      <c r="X521" s="111"/>
      <c r="Y521" s="112">
        <v>0</v>
      </c>
      <c r="Z521" s="87"/>
      <c r="AA521" s="85"/>
      <c r="AB521" s="111"/>
      <c r="AC521" s="112">
        <v>0</v>
      </c>
      <c r="AD521" s="87"/>
      <c r="AE521" s="85"/>
      <c r="AF521" s="111"/>
      <c r="AG521" s="112">
        <v>0</v>
      </c>
      <c r="AH521" s="87"/>
      <c r="AI521" s="85"/>
      <c r="AJ521" s="111"/>
      <c r="AK521" s="112">
        <v>0</v>
      </c>
      <c r="AL521" s="87"/>
      <c r="AM521" s="85"/>
      <c r="AN521" s="111"/>
      <c r="AO521" s="112">
        <v>0</v>
      </c>
      <c r="AP521" s="87"/>
      <c r="AQ521" s="85"/>
      <c r="AR521" s="111"/>
      <c r="AS521" s="112">
        <v>0</v>
      </c>
      <c r="AT521" s="87"/>
      <c r="AU521" s="85"/>
      <c r="AV521" s="111"/>
      <c r="AW521" s="112">
        <v>0</v>
      </c>
      <c r="AX521" s="87"/>
      <c r="AY521" s="85"/>
      <c r="AZ521" s="267">
        <f t="shared" si="34"/>
        <v>0</v>
      </c>
      <c r="BA521" s="88">
        <f t="shared" si="31"/>
        <v>0</v>
      </c>
      <c r="BC521">
        <f>IF($A521&lt;&gt;"",COUNTIF($BD$3:$BD521,$BD521),0)</f>
        <v>0</v>
      </c>
      <c r="BD521" t="str">
        <f>IF($A521&lt;&gt;"",VLOOKUP(TRUNC(MID($A521,1,2),0),Plano_Contas!$H$3:$J$103,2,TRUE),"")</f>
        <v/>
      </c>
      <c r="BE521" s="201" t="str">
        <f t="shared" si="32"/>
        <v/>
      </c>
      <c r="BF521" t="str">
        <f ca="1">IF($BT521&lt;&gt;"",SUMIF($BD$3:$BD$1004,"="&amp;$BD521,INDIRECT(ADDRESS(3,BF$2,1,1)):INDIRECT(ADDRESS(1004,BF$2,1,1))),"")</f>
        <v/>
      </c>
      <c r="BG521" t="str">
        <f ca="1">IF($BT521&lt;&gt;"",SUMIF($BD$3:$BD$1004,"="&amp;$BD521,INDIRECT(ADDRESS(3,BG$2,1,1)):INDIRECT(ADDRESS(1004,BG$2,1,1))),"")</f>
        <v/>
      </c>
      <c r="BH521" t="str">
        <f ca="1">IF($BT521&lt;&gt;"",SUMIF($BD$3:$BD$1004,"="&amp;$BD521,INDIRECT(ADDRESS(3,BH$2,1,1)):INDIRECT(ADDRESS(1004,BH$2,1,1))),"")</f>
        <v/>
      </c>
      <c r="BI521" t="str">
        <f ca="1">IF($BT521&lt;&gt;"",SUMIF($BD$3:$BD$1004,"="&amp;$BD521,INDIRECT(ADDRESS(3,BI$2,1,1)):INDIRECT(ADDRESS(1004,BI$2,1,1))),"")</f>
        <v/>
      </c>
      <c r="BJ521" t="str">
        <f ca="1">IF($BT521&lt;&gt;"",SUMIF($BD$3:$BD$1004,"="&amp;$BD521,INDIRECT(ADDRESS(3,BJ$2,1,1)):INDIRECT(ADDRESS(1004,BJ$2,1,1))),"")</f>
        <v/>
      </c>
      <c r="BK521" t="str">
        <f ca="1">IF($BT521&lt;&gt;"",SUMIF($BD$3:$BD$1004,"="&amp;$BD521,INDIRECT(ADDRESS(3,BK$2,1,1)):INDIRECT(ADDRESS(1004,BK$2,1,1))),"")</f>
        <v/>
      </c>
      <c r="BL521" t="str">
        <f ca="1">IF($BT521&lt;&gt;"",SUMIF($BD$3:$BD$1004,"="&amp;$BD521,INDIRECT(ADDRESS(3,BL$2,1,1)):INDIRECT(ADDRESS(1004,BL$2,1,1))),"")</f>
        <v/>
      </c>
      <c r="BM521" t="str">
        <f ca="1">IF($BT521&lt;&gt;"",SUMIF($BD$3:$BD$1004,"="&amp;$BD521,INDIRECT(ADDRESS(3,BM$2,1,1)):INDIRECT(ADDRESS(1004,BM$2,1,1))),"")</f>
        <v/>
      </c>
      <c r="BN521" t="str">
        <f ca="1">IF($BT521&lt;&gt;"",SUMIF($BD$3:$BD$1004,"="&amp;$BD521,INDIRECT(ADDRESS(3,BN$2,1,1)):INDIRECT(ADDRESS(1004,BN$2,1,1))),"")</f>
        <v/>
      </c>
      <c r="BO521" t="str">
        <f ca="1">IF($BT521&lt;&gt;"",SUMIF($BD$3:$BD$1004,"="&amp;$BD521,INDIRECT(ADDRESS(3,BO$2,1,1)):INDIRECT(ADDRESS(1004,BO$2,1,1))),"")</f>
        <v/>
      </c>
      <c r="BP521" t="str">
        <f ca="1">IF($BT521&lt;&gt;"",SUMIF($BD$3:$BD$1004,"="&amp;$BD521,INDIRECT(ADDRESS(3,BP$2,1,1)):INDIRECT(ADDRESS(1004,BP$2,1,1))),"")</f>
        <v/>
      </c>
      <c r="BQ521" t="str">
        <f ca="1">IF($BT521&lt;&gt;"",SUMIF($BD$3:$BD$1004,"="&amp;$BD521,INDIRECT(ADDRESS(3,BQ$2,1,1)):INDIRECT(ADDRESS(1004,BQ$2,1,1))),"")</f>
        <v/>
      </c>
      <c r="BR521" t="str">
        <f ca="1">IF($BT521&lt;&gt;"",SUMIF($BD$3:$BD$1004,"="&amp;$BD521,INDIRECT(ADDRESS(3,BR$2,1,1)):INDIRECT(ADDRESS(1004,BR$2,1,1))),"")</f>
        <v/>
      </c>
      <c r="BS521" t="str">
        <f>IF($A521&lt;&gt;"",VLOOKUP(TRUNC(MID($A521,1,2),0),Plano_Contas!$H$3:$J$103,3,TRUE),"")</f>
        <v/>
      </c>
      <c r="BT521" t="str">
        <f t="shared" si="33"/>
        <v/>
      </c>
      <c r="BV521">
        <f>Empresas!C521</f>
        <v>0</v>
      </c>
    </row>
    <row r="522" spans="1:74" ht="13.5" hidden="1" thickBot="1" x14ac:dyDescent="0.25">
      <c r="A522" s="89"/>
      <c r="B522" s="52" t="str">
        <f>IF($A522&lt;&gt;"",VLOOKUP(""&amp;$A522,Plano_Contas!$A$3:$F$1003,6,0),"")</f>
        <v/>
      </c>
      <c r="C522" s="91"/>
      <c r="D522" s="111"/>
      <c r="E522" s="112">
        <v>0</v>
      </c>
      <c r="F522" s="87"/>
      <c r="G522" s="85"/>
      <c r="H522" s="111"/>
      <c r="I522" s="112">
        <v>0</v>
      </c>
      <c r="J522" s="87"/>
      <c r="K522" s="85"/>
      <c r="L522" s="111"/>
      <c r="M522" s="112">
        <v>0</v>
      </c>
      <c r="N522" s="87"/>
      <c r="O522" s="85"/>
      <c r="P522" s="111"/>
      <c r="Q522" s="112">
        <v>0</v>
      </c>
      <c r="R522" s="87"/>
      <c r="S522" s="85"/>
      <c r="T522" s="111"/>
      <c r="U522" s="112">
        <v>0</v>
      </c>
      <c r="V522" s="87"/>
      <c r="W522" s="85"/>
      <c r="X522" s="111"/>
      <c r="Y522" s="112">
        <v>0</v>
      </c>
      <c r="Z522" s="87"/>
      <c r="AA522" s="85"/>
      <c r="AB522" s="111"/>
      <c r="AC522" s="112">
        <v>0</v>
      </c>
      <c r="AD522" s="87"/>
      <c r="AE522" s="85"/>
      <c r="AF522" s="111"/>
      <c r="AG522" s="112">
        <v>0</v>
      </c>
      <c r="AH522" s="87"/>
      <c r="AI522" s="85"/>
      <c r="AJ522" s="111"/>
      <c r="AK522" s="112">
        <v>0</v>
      </c>
      <c r="AL522" s="87"/>
      <c r="AM522" s="85"/>
      <c r="AN522" s="111"/>
      <c r="AO522" s="112">
        <v>0</v>
      </c>
      <c r="AP522" s="87"/>
      <c r="AQ522" s="85"/>
      <c r="AR522" s="111"/>
      <c r="AS522" s="112">
        <v>0</v>
      </c>
      <c r="AT522" s="87"/>
      <c r="AU522" s="85"/>
      <c r="AV522" s="111"/>
      <c r="AW522" s="112">
        <v>0</v>
      </c>
      <c r="AX522" s="87"/>
      <c r="AY522" s="85"/>
      <c r="AZ522" s="267">
        <f t="shared" si="34"/>
        <v>0</v>
      </c>
      <c r="BA522" s="88">
        <f t="shared" si="31"/>
        <v>0</v>
      </c>
      <c r="BC522">
        <f>IF($A522&lt;&gt;"",COUNTIF($BD$3:$BD522,$BD522),0)</f>
        <v>0</v>
      </c>
      <c r="BD522" t="str">
        <f>IF($A522&lt;&gt;"",VLOOKUP(TRUNC(MID($A522,1,2),0),Plano_Contas!$H$3:$J$103,2,TRUE),"")</f>
        <v/>
      </c>
      <c r="BE522" s="201" t="str">
        <f t="shared" si="32"/>
        <v/>
      </c>
      <c r="BF522" t="str">
        <f ca="1">IF($BT522&lt;&gt;"",SUMIF($BD$3:$BD$1004,"="&amp;$BD522,INDIRECT(ADDRESS(3,BF$2,1,1)):INDIRECT(ADDRESS(1004,BF$2,1,1))),"")</f>
        <v/>
      </c>
      <c r="BG522" t="str">
        <f ca="1">IF($BT522&lt;&gt;"",SUMIF($BD$3:$BD$1004,"="&amp;$BD522,INDIRECT(ADDRESS(3,BG$2,1,1)):INDIRECT(ADDRESS(1004,BG$2,1,1))),"")</f>
        <v/>
      </c>
      <c r="BH522" t="str">
        <f ca="1">IF($BT522&lt;&gt;"",SUMIF($BD$3:$BD$1004,"="&amp;$BD522,INDIRECT(ADDRESS(3,BH$2,1,1)):INDIRECT(ADDRESS(1004,BH$2,1,1))),"")</f>
        <v/>
      </c>
      <c r="BI522" t="str">
        <f ca="1">IF($BT522&lt;&gt;"",SUMIF($BD$3:$BD$1004,"="&amp;$BD522,INDIRECT(ADDRESS(3,BI$2,1,1)):INDIRECT(ADDRESS(1004,BI$2,1,1))),"")</f>
        <v/>
      </c>
      <c r="BJ522" t="str">
        <f ca="1">IF($BT522&lt;&gt;"",SUMIF($BD$3:$BD$1004,"="&amp;$BD522,INDIRECT(ADDRESS(3,BJ$2,1,1)):INDIRECT(ADDRESS(1004,BJ$2,1,1))),"")</f>
        <v/>
      </c>
      <c r="BK522" t="str">
        <f ca="1">IF($BT522&lt;&gt;"",SUMIF($BD$3:$BD$1004,"="&amp;$BD522,INDIRECT(ADDRESS(3,BK$2,1,1)):INDIRECT(ADDRESS(1004,BK$2,1,1))),"")</f>
        <v/>
      </c>
      <c r="BL522" t="str">
        <f ca="1">IF($BT522&lt;&gt;"",SUMIF($BD$3:$BD$1004,"="&amp;$BD522,INDIRECT(ADDRESS(3,BL$2,1,1)):INDIRECT(ADDRESS(1004,BL$2,1,1))),"")</f>
        <v/>
      </c>
      <c r="BM522" t="str">
        <f ca="1">IF($BT522&lt;&gt;"",SUMIF($BD$3:$BD$1004,"="&amp;$BD522,INDIRECT(ADDRESS(3,BM$2,1,1)):INDIRECT(ADDRESS(1004,BM$2,1,1))),"")</f>
        <v/>
      </c>
      <c r="BN522" t="str">
        <f ca="1">IF($BT522&lt;&gt;"",SUMIF($BD$3:$BD$1004,"="&amp;$BD522,INDIRECT(ADDRESS(3,BN$2,1,1)):INDIRECT(ADDRESS(1004,BN$2,1,1))),"")</f>
        <v/>
      </c>
      <c r="BO522" t="str">
        <f ca="1">IF($BT522&lt;&gt;"",SUMIF($BD$3:$BD$1004,"="&amp;$BD522,INDIRECT(ADDRESS(3,BO$2,1,1)):INDIRECT(ADDRESS(1004,BO$2,1,1))),"")</f>
        <v/>
      </c>
      <c r="BP522" t="str">
        <f ca="1">IF($BT522&lt;&gt;"",SUMIF($BD$3:$BD$1004,"="&amp;$BD522,INDIRECT(ADDRESS(3,BP$2,1,1)):INDIRECT(ADDRESS(1004,BP$2,1,1))),"")</f>
        <v/>
      </c>
      <c r="BQ522" t="str">
        <f ca="1">IF($BT522&lt;&gt;"",SUMIF($BD$3:$BD$1004,"="&amp;$BD522,INDIRECT(ADDRESS(3,BQ$2,1,1)):INDIRECT(ADDRESS(1004,BQ$2,1,1))),"")</f>
        <v/>
      </c>
      <c r="BR522" t="str">
        <f ca="1">IF($BT522&lt;&gt;"",SUMIF($BD$3:$BD$1004,"="&amp;$BD522,INDIRECT(ADDRESS(3,BR$2,1,1)):INDIRECT(ADDRESS(1004,BR$2,1,1))),"")</f>
        <v/>
      </c>
      <c r="BS522" t="str">
        <f>IF($A522&lt;&gt;"",VLOOKUP(TRUNC(MID($A522,1,2),0),Plano_Contas!$H$3:$J$103,3,TRUE),"")</f>
        <v/>
      </c>
      <c r="BT522" t="str">
        <f t="shared" si="33"/>
        <v/>
      </c>
      <c r="BV522">
        <f>Empresas!C522</f>
        <v>0</v>
      </c>
    </row>
    <row r="523" spans="1:74" ht="13.5" hidden="1" thickBot="1" x14ac:dyDescent="0.25">
      <c r="A523" s="89"/>
      <c r="B523" s="52" t="str">
        <f>IF($A523&lt;&gt;"",VLOOKUP(""&amp;$A523,Plano_Contas!$A$3:$F$1003,6,0),"")</f>
        <v/>
      </c>
      <c r="C523" s="91"/>
      <c r="D523" s="111"/>
      <c r="E523" s="112">
        <v>0</v>
      </c>
      <c r="F523" s="87"/>
      <c r="G523" s="85"/>
      <c r="H523" s="111"/>
      <c r="I523" s="112">
        <v>0</v>
      </c>
      <c r="J523" s="87"/>
      <c r="K523" s="85"/>
      <c r="L523" s="111"/>
      <c r="M523" s="112">
        <v>0</v>
      </c>
      <c r="N523" s="87"/>
      <c r="O523" s="85"/>
      <c r="P523" s="111"/>
      <c r="Q523" s="112">
        <v>0</v>
      </c>
      <c r="R523" s="87"/>
      <c r="S523" s="85"/>
      <c r="T523" s="111"/>
      <c r="U523" s="112">
        <v>0</v>
      </c>
      <c r="V523" s="87"/>
      <c r="W523" s="85"/>
      <c r="X523" s="111"/>
      <c r="Y523" s="112">
        <v>0</v>
      </c>
      <c r="Z523" s="87"/>
      <c r="AA523" s="85"/>
      <c r="AB523" s="111"/>
      <c r="AC523" s="112">
        <v>0</v>
      </c>
      <c r="AD523" s="87"/>
      <c r="AE523" s="85"/>
      <c r="AF523" s="111"/>
      <c r="AG523" s="112">
        <v>0</v>
      </c>
      <c r="AH523" s="87"/>
      <c r="AI523" s="85"/>
      <c r="AJ523" s="111"/>
      <c r="AK523" s="112">
        <v>0</v>
      </c>
      <c r="AL523" s="87"/>
      <c r="AM523" s="85"/>
      <c r="AN523" s="111"/>
      <c r="AO523" s="112">
        <v>0</v>
      </c>
      <c r="AP523" s="87"/>
      <c r="AQ523" s="85"/>
      <c r="AR523" s="111"/>
      <c r="AS523" s="112">
        <v>0</v>
      </c>
      <c r="AT523" s="87"/>
      <c r="AU523" s="85"/>
      <c r="AV523" s="111"/>
      <c r="AW523" s="112">
        <v>0</v>
      </c>
      <c r="AX523" s="87"/>
      <c r="AY523" s="85"/>
      <c r="AZ523" s="267">
        <f t="shared" si="34"/>
        <v>0</v>
      </c>
      <c r="BA523" s="88">
        <f t="shared" si="31"/>
        <v>0</v>
      </c>
      <c r="BC523">
        <f>IF($A523&lt;&gt;"",COUNTIF($BD$3:$BD523,$BD523),0)</f>
        <v>0</v>
      </c>
      <c r="BD523" t="str">
        <f>IF($A523&lt;&gt;"",VLOOKUP(TRUNC(MID($A523,1,2),0),Plano_Contas!$H$3:$J$103,2,TRUE),"")</f>
        <v/>
      </c>
      <c r="BE523" s="201" t="str">
        <f t="shared" si="32"/>
        <v/>
      </c>
      <c r="BF523" t="str">
        <f ca="1">IF($BT523&lt;&gt;"",SUMIF($BD$3:$BD$1004,"="&amp;$BD523,INDIRECT(ADDRESS(3,BF$2,1,1)):INDIRECT(ADDRESS(1004,BF$2,1,1))),"")</f>
        <v/>
      </c>
      <c r="BG523" t="str">
        <f ca="1">IF($BT523&lt;&gt;"",SUMIF($BD$3:$BD$1004,"="&amp;$BD523,INDIRECT(ADDRESS(3,BG$2,1,1)):INDIRECT(ADDRESS(1004,BG$2,1,1))),"")</f>
        <v/>
      </c>
      <c r="BH523" t="str">
        <f ca="1">IF($BT523&lt;&gt;"",SUMIF($BD$3:$BD$1004,"="&amp;$BD523,INDIRECT(ADDRESS(3,BH$2,1,1)):INDIRECT(ADDRESS(1004,BH$2,1,1))),"")</f>
        <v/>
      </c>
      <c r="BI523" t="str">
        <f ca="1">IF($BT523&lt;&gt;"",SUMIF($BD$3:$BD$1004,"="&amp;$BD523,INDIRECT(ADDRESS(3,BI$2,1,1)):INDIRECT(ADDRESS(1004,BI$2,1,1))),"")</f>
        <v/>
      </c>
      <c r="BJ523" t="str">
        <f ca="1">IF($BT523&lt;&gt;"",SUMIF($BD$3:$BD$1004,"="&amp;$BD523,INDIRECT(ADDRESS(3,BJ$2,1,1)):INDIRECT(ADDRESS(1004,BJ$2,1,1))),"")</f>
        <v/>
      </c>
      <c r="BK523" t="str">
        <f ca="1">IF($BT523&lt;&gt;"",SUMIF($BD$3:$BD$1004,"="&amp;$BD523,INDIRECT(ADDRESS(3,BK$2,1,1)):INDIRECT(ADDRESS(1004,BK$2,1,1))),"")</f>
        <v/>
      </c>
      <c r="BL523" t="str">
        <f ca="1">IF($BT523&lt;&gt;"",SUMIF($BD$3:$BD$1004,"="&amp;$BD523,INDIRECT(ADDRESS(3,BL$2,1,1)):INDIRECT(ADDRESS(1004,BL$2,1,1))),"")</f>
        <v/>
      </c>
      <c r="BM523" t="str">
        <f ca="1">IF($BT523&lt;&gt;"",SUMIF($BD$3:$BD$1004,"="&amp;$BD523,INDIRECT(ADDRESS(3,BM$2,1,1)):INDIRECT(ADDRESS(1004,BM$2,1,1))),"")</f>
        <v/>
      </c>
      <c r="BN523" t="str">
        <f ca="1">IF($BT523&lt;&gt;"",SUMIF($BD$3:$BD$1004,"="&amp;$BD523,INDIRECT(ADDRESS(3,BN$2,1,1)):INDIRECT(ADDRESS(1004,BN$2,1,1))),"")</f>
        <v/>
      </c>
      <c r="BO523" t="str">
        <f ca="1">IF($BT523&lt;&gt;"",SUMIF($BD$3:$BD$1004,"="&amp;$BD523,INDIRECT(ADDRESS(3,BO$2,1,1)):INDIRECT(ADDRESS(1004,BO$2,1,1))),"")</f>
        <v/>
      </c>
      <c r="BP523" t="str">
        <f ca="1">IF($BT523&lt;&gt;"",SUMIF($BD$3:$BD$1004,"="&amp;$BD523,INDIRECT(ADDRESS(3,BP$2,1,1)):INDIRECT(ADDRESS(1004,BP$2,1,1))),"")</f>
        <v/>
      </c>
      <c r="BQ523" t="str">
        <f ca="1">IF($BT523&lt;&gt;"",SUMIF($BD$3:$BD$1004,"="&amp;$BD523,INDIRECT(ADDRESS(3,BQ$2,1,1)):INDIRECT(ADDRESS(1004,BQ$2,1,1))),"")</f>
        <v/>
      </c>
      <c r="BR523" t="str">
        <f ca="1">IF($BT523&lt;&gt;"",SUMIF($BD$3:$BD$1004,"="&amp;$BD523,INDIRECT(ADDRESS(3,BR$2,1,1)):INDIRECT(ADDRESS(1004,BR$2,1,1))),"")</f>
        <v/>
      </c>
      <c r="BS523" t="str">
        <f>IF($A523&lt;&gt;"",VLOOKUP(TRUNC(MID($A523,1,2),0),Plano_Contas!$H$3:$J$103,3,TRUE),"")</f>
        <v/>
      </c>
      <c r="BT523" t="str">
        <f t="shared" si="33"/>
        <v/>
      </c>
      <c r="BV523">
        <f>Empresas!C523</f>
        <v>0</v>
      </c>
    </row>
    <row r="524" spans="1:74" ht="13.5" hidden="1" thickBot="1" x14ac:dyDescent="0.25">
      <c r="A524" s="89"/>
      <c r="B524" s="52" t="str">
        <f>IF($A524&lt;&gt;"",VLOOKUP(""&amp;$A524,Plano_Contas!$A$3:$F$1003,6,0),"")</f>
        <v/>
      </c>
      <c r="C524" s="91"/>
      <c r="D524" s="111"/>
      <c r="E524" s="112">
        <v>0</v>
      </c>
      <c r="F524" s="87"/>
      <c r="G524" s="85"/>
      <c r="H524" s="111"/>
      <c r="I524" s="112">
        <v>0</v>
      </c>
      <c r="J524" s="87"/>
      <c r="K524" s="85"/>
      <c r="L524" s="111"/>
      <c r="M524" s="112">
        <v>0</v>
      </c>
      <c r="N524" s="87"/>
      <c r="O524" s="85"/>
      <c r="P524" s="111"/>
      <c r="Q524" s="112">
        <v>0</v>
      </c>
      <c r="R524" s="87"/>
      <c r="S524" s="85"/>
      <c r="T524" s="111"/>
      <c r="U524" s="112">
        <v>0</v>
      </c>
      <c r="V524" s="87"/>
      <c r="W524" s="85"/>
      <c r="X524" s="111"/>
      <c r="Y524" s="112">
        <v>0</v>
      </c>
      <c r="Z524" s="87"/>
      <c r="AA524" s="85"/>
      <c r="AB524" s="111"/>
      <c r="AC524" s="112">
        <v>0</v>
      </c>
      <c r="AD524" s="87"/>
      <c r="AE524" s="85"/>
      <c r="AF524" s="111"/>
      <c r="AG524" s="112">
        <v>0</v>
      </c>
      <c r="AH524" s="87"/>
      <c r="AI524" s="85"/>
      <c r="AJ524" s="111"/>
      <c r="AK524" s="112">
        <v>0</v>
      </c>
      <c r="AL524" s="87"/>
      <c r="AM524" s="85"/>
      <c r="AN524" s="111"/>
      <c r="AO524" s="112">
        <v>0</v>
      </c>
      <c r="AP524" s="87"/>
      <c r="AQ524" s="85"/>
      <c r="AR524" s="111"/>
      <c r="AS524" s="112">
        <v>0</v>
      </c>
      <c r="AT524" s="87"/>
      <c r="AU524" s="85"/>
      <c r="AV524" s="111"/>
      <c r="AW524" s="112">
        <v>0</v>
      </c>
      <c r="AX524" s="87"/>
      <c r="AY524" s="85"/>
      <c r="AZ524" s="267">
        <f t="shared" si="34"/>
        <v>0</v>
      </c>
      <c r="BA524" s="88">
        <f t="shared" si="31"/>
        <v>0</v>
      </c>
      <c r="BC524">
        <f>IF($A524&lt;&gt;"",COUNTIF($BD$3:$BD524,$BD524),0)</f>
        <v>0</v>
      </c>
      <c r="BD524" t="str">
        <f>IF($A524&lt;&gt;"",VLOOKUP(TRUNC(MID($A524,1,2),0),Plano_Contas!$H$3:$J$103,2,TRUE),"")</f>
        <v/>
      </c>
      <c r="BE524" s="201" t="str">
        <f t="shared" si="32"/>
        <v/>
      </c>
      <c r="BF524" t="str">
        <f ca="1">IF($BT524&lt;&gt;"",SUMIF($BD$3:$BD$1004,"="&amp;$BD524,INDIRECT(ADDRESS(3,BF$2,1,1)):INDIRECT(ADDRESS(1004,BF$2,1,1))),"")</f>
        <v/>
      </c>
      <c r="BG524" t="str">
        <f ca="1">IF($BT524&lt;&gt;"",SUMIF($BD$3:$BD$1004,"="&amp;$BD524,INDIRECT(ADDRESS(3,BG$2,1,1)):INDIRECT(ADDRESS(1004,BG$2,1,1))),"")</f>
        <v/>
      </c>
      <c r="BH524" t="str">
        <f ca="1">IF($BT524&lt;&gt;"",SUMIF($BD$3:$BD$1004,"="&amp;$BD524,INDIRECT(ADDRESS(3,BH$2,1,1)):INDIRECT(ADDRESS(1004,BH$2,1,1))),"")</f>
        <v/>
      </c>
      <c r="BI524" t="str">
        <f ca="1">IF($BT524&lt;&gt;"",SUMIF($BD$3:$BD$1004,"="&amp;$BD524,INDIRECT(ADDRESS(3,BI$2,1,1)):INDIRECT(ADDRESS(1004,BI$2,1,1))),"")</f>
        <v/>
      </c>
      <c r="BJ524" t="str">
        <f ca="1">IF($BT524&lt;&gt;"",SUMIF($BD$3:$BD$1004,"="&amp;$BD524,INDIRECT(ADDRESS(3,BJ$2,1,1)):INDIRECT(ADDRESS(1004,BJ$2,1,1))),"")</f>
        <v/>
      </c>
      <c r="BK524" t="str">
        <f ca="1">IF($BT524&lt;&gt;"",SUMIF($BD$3:$BD$1004,"="&amp;$BD524,INDIRECT(ADDRESS(3,BK$2,1,1)):INDIRECT(ADDRESS(1004,BK$2,1,1))),"")</f>
        <v/>
      </c>
      <c r="BL524" t="str">
        <f ca="1">IF($BT524&lt;&gt;"",SUMIF($BD$3:$BD$1004,"="&amp;$BD524,INDIRECT(ADDRESS(3,BL$2,1,1)):INDIRECT(ADDRESS(1004,BL$2,1,1))),"")</f>
        <v/>
      </c>
      <c r="BM524" t="str">
        <f ca="1">IF($BT524&lt;&gt;"",SUMIF($BD$3:$BD$1004,"="&amp;$BD524,INDIRECT(ADDRESS(3,BM$2,1,1)):INDIRECT(ADDRESS(1004,BM$2,1,1))),"")</f>
        <v/>
      </c>
      <c r="BN524" t="str">
        <f ca="1">IF($BT524&lt;&gt;"",SUMIF($BD$3:$BD$1004,"="&amp;$BD524,INDIRECT(ADDRESS(3,BN$2,1,1)):INDIRECT(ADDRESS(1004,BN$2,1,1))),"")</f>
        <v/>
      </c>
      <c r="BO524" t="str">
        <f ca="1">IF($BT524&lt;&gt;"",SUMIF($BD$3:$BD$1004,"="&amp;$BD524,INDIRECT(ADDRESS(3,BO$2,1,1)):INDIRECT(ADDRESS(1004,BO$2,1,1))),"")</f>
        <v/>
      </c>
      <c r="BP524" t="str">
        <f ca="1">IF($BT524&lt;&gt;"",SUMIF($BD$3:$BD$1004,"="&amp;$BD524,INDIRECT(ADDRESS(3,BP$2,1,1)):INDIRECT(ADDRESS(1004,BP$2,1,1))),"")</f>
        <v/>
      </c>
      <c r="BQ524" t="str">
        <f ca="1">IF($BT524&lt;&gt;"",SUMIF($BD$3:$BD$1004,"="&amp;$BD524,INDIRECT(ADDRESS(3,BQ$2,1,1)):INDIRECT(ADDRESS(1004,BQ$2,1,1))),"")</f>
        <v/>
      </c>
      <c r="BR524" t="str">
        <f ca="1">IF($BT524&lt;&gt;"",SUMIF($BD$3:$BD$1004,"="&amp;$BD524,INDIRECT(ADDRESS(3,BR$2,1,1)):INDIRECT(ADDRESS(1004,BR$2,1,1))),"")</f>
        <v/>
      </c>
      <c r="BS524" t="str">
        <f>IF($A524&lt;&gt;"",VLOOKUP(TRUNC(MID($A524,1,2),0),Plano_Contas!$H$3:$J$103,3,TRUE),"")</f>
        <v/>
      </c>
      <c r="BT524" t="str">
        <f t="shared" si="33"/>
        <v/>
      </c>
      <c r="BV524">
        <f>Empresas!C524</f>
        <v>0</v>
      </c>
    </row>
    <row r="525" spans="1:74" ht="13.5" hidden="1" thickBot="1" x14ac:dyDescent="0.25">
      <c r="A525" s="89"/>
      <c r="B525" s="52" t="str">
        <f>IF($A525&lt;&gt;"",VLOOKUP(""&amp;$A525,Plano_Contas!$A$3:$F$1003,6,0),"")</f>
        <v/>
      </c>
      <c r="C525" s="91"/>
      <c r="D525" s="111"/>
      <c r="E525" s="112">
        <v>0</v>
      </c>
      <c r="F525" s="87"/>
      <c r="G525" s="85"/>
      <c r="H525" s="111"/>
      <c r="I525" s="112">
        <v>0</v>
      </c>
      <c r="J525" s="87"/>
      <c r="K525" s="85"/>
      <c r="L525" s="111"/>
      <c r="M525" s="112">
        <v>0</v>
      </c>
      <c r="N525" s="87"/>
      <c r="O525" s="85"/>
      <c r="P525" s="111"/>
      <c r="Q525" s="112">
        <v>0</v>
      </c>
      <c r="R525" s="87"/>
      <c r="S525" s="85"/>
      <c r="T525" s="111"/>
      <c r="U525" s="112">
        <v>0</v>
      </c>
      <c r="V525" s="87"/>
      <c r="W525" s="85"/>
      <c r="X525" s="111"/>
      <c r="Y525" s="112">
        <v>0</v>
      </c>
      <c r="Z525" s="87"/>
      <c r="AA525" s="85"/>
      <c r="AB525" s="111"/>
      <c r="AC525" s="112">
        <v>0</v>
      </c>
      <c r="AD525" s="87"/>
      <c r="AE525" s="85"/>
      <c r="AF525" s="111"/>
      <c r="AG525" s="112">
        <v>0</v>
      </c>
      <c r="AH525" s="87"/>
      <c r="AI525" s="85"/>
      <c r="AJ525" s="111"/>
      <c r="AK525" s="112">
        <v>0</v>
      </c>
      <c r="AL525" s="87"/>
      <c r="AM525" s="85"/>
      <c r="AN525" s="111"/>
      <c r="AO525" s="112">
        <v>0</v>
      </c>
      <c r="AP525" s="87"/>
      <c r="AQ525" s="85"/>
      <c r="AR525" s="111"/>
      <c r="AS525" s="112">
        <v>0</v>
      </c>
      <c r="AT525" s="87"/>
      <c r="AU525" s="85"/>
      <c r="AV525" s="111"/>
      <c r="AW525" s="112">
        <v>0</v>
      </c>
      <c r="AX525" s="87"/>
      <c r="AY525" s="85"/>
      <c r="AZ525" s="267">
        <f t="shared" si="34"/>
        <v>0</v>
      </c>
      <c r="BA525" s="88">
        <f t="shared" si="31"/>
        <v>0</v>
      </c>
      <c r="BC525">
        <f>IF($A525&lt;&gt;"",COUNTIF($BD$3:$BD525,$BD525),0)</f>
        <v>0</v>
      </c>
      <c r="BD525" t="str">
        <f>IF($A525&lt;&gt;"",VLOOKUP(TRUNC(MID($A525,1,2),0),Plano_Contas!$H$3:$J$103,2,TRUE),"")</f>
        <v/>
      </c>
      <c r="BE525" s="201" t="str">
        <f t="shared" si="32"/>
        <v/>
      </c>
      <c r="BF525" t="str">
        <f ca="1">IF($BT525&lt;&gt;"",SUMIF($BD$3:$BD$1004,"="&amp;$BD525,INDIRECT(ADDRESS(3,BF$2,1,1)):INDIRECT(ADDRESS(1004,BF$2,1,1))),"")</f>
        <v/>
      </c>
      <c r="BG525" t="str">
        <f ca="1">IF($BT525&lt;&gt;"",SUMIF($BD$3:$BD$1004,"="&amp;$BD525,INDIRECT(ADDRESS(3,BG$2,1,1)):INDIRECT(ADDRESS(1004,BG$2,1,1))),"")</f>
        <v/>
      </c>
      <c r="BH525" t="str">
        <f ca="1">IF($BT525&lt;&gt;"",SUMIF($BD$3:$BD$1004,"="&amp;$BD525,INDIRECT(ADDRESS(3,BH$2,1,1)):INDIRECT(ADDRESS(1004,BH$2,1,1))),"")</f>
        <v/>
      </c>
      <c r="BI525" t="str">
        <f ca="1">IF($BT525&lt;&gt;"",SUMIF($BD$3:$BD$1004,"="&amp;$BD525,INDIRECT(ADDRESS(3,BI$2,1,1)):INDIRECT(ADDRESS(1004,BI$2,1,1))),"")</f>
        <v/>
      </c>
      <c r="BJ525" t="str">
        <f ca="1">IF($BT525&lt;&gt;"",SUMIF($BD$3:$BD$1004,"="&amp;$BD525,INDIRECT(ADDRESS(3,BJ$2,1,1)):INDIRECT(ADDRESS(1004,BJ$2,1,1))),"")</f>
        <v/>
      </c>
      <c r="BK525" t="str">
        <f ca="1">IF($BT525&lt;&gt;"",SUMIF($BD$3:$BD$1004,"="&amp;$BD525,INDIRECT(ADDRESS(3,BK$2,1,1)):INDIRECT(ADDRESS(1004,BK$2,1,1))),"")</f>
        <v/>
      </c>
      <c r="BL525" t="str">
        <f ca="1">IF($BT525&lt;&gt;"",SUMIF($BD$3:$BD$1004,"="&amp;$BD525,INDIRECT(ADDRESS(3,BL$2,1,1)):INDIRECT(ADDRESS(1004,BL$2,1,1))),"")</f>
        <v/>
      </c>
      <c r="BM525" t="str">
        <f ca="1">IF($BT525&lt;&gt;"",SUMIF($BD$3:$BD$1004,"="&amp;$BD525,INDIRECT(ADDRESS(3,BM$2,1,1)):INDIRECT(ADDRESS(1004,BM$2,1,1))),"")</f>
        <v/>
      </c>
      <c r="BN525" t="str">
        <f ca="1">IF($BT525&lt;&gt;"",SUMIF($BD$3:$BD$1004,"="&amp;$BD525,INDIRECT(ADDRESS(3,BN$2,1,1)):INDIRECT(ADDRESS(1004,BN$2,1,1))),"")</f>
        <v/>
      </c>
      <c r="BO525" t="str">
        <f ca="1">IF($BT525&lt;&gt;"",SUMIF($BD$3:$BD$1004,"="&amp;$BD525,INDIRECT(ADDRESS(3,BO$2,1,1)):INDIRECT(ADDRESS(1004,BO$2,1,1))),"")</f>
        <v/>
      </c>
      <c r="BP525" t="str">
        <f ca="1">IF($BT525&lt;&gt;"",SUMIF($BD$3:$BD$1004,"="&amp;$BD525,INDIRECT(ADDRESS(3,BP$2,1,1)):INDIRECT(ADDRESS(1004,BP$2,1,1))),"")</f>
        <v/>
      </c>
      <c r="BQ525" t="str">
        <f ca="1">IF($BT525&lt;&gt;"",SUMIF($BD$3:$BD$1004,"="&amp;$BD525,INDIRECT(ADDRESS(3,BQ$2,1,1)):INDIRECT(ADDRESS(1004,BQ$2,1,1))),"")</f>
        <v/>
      </c>
      <c r="BR525" t="str">
        <f ca="1">IF($BT525&lt;&gt;"",SUMIF($BD$3:$BD$1004,"="&amp;$BD525,INDIRECT(ADDRESS(3,BR$2,1,1)):INDIRECT(ADDRESS(1004,BR$2,1,1))),"")</f>
        <v/>
      </c>
      <c r="BS525" t="str">
        <f>IF($A525&lt;&gt;"",VLOOKUP(TRUNC(MID($A525,1,2),0),Plano_Contas!$H$3:$J$103,3,TRUE),"")</f>
        <v/>
      </c>
      <c r="BT525" t="str">
        <f t="shared" si="33"/>
        <v/>
      </c>
      <c r="BV525">
        <f>Empresas!C525</f>
        <v>0</v>
      </c>
    </row>
    <row r="526" spans="1:74" ht="13.5" hidden="1" thickBot="1" x14ac:dyDescent="0.25">
      <c r="A526" s="89"/>
      <c r="B526" s="52" t="str">
        <f>IF($A526&lt;&gt;"",VLOOKUP(""&amp;$A526,Plano_Contas!$A$3:$F$1003,6,0),"")</f>
        <v/>
      </c>
      <c r="C526" s="91"/>
      <c r="D526" s="111"/>
      <c r="E526" s="112">
        <v>0</v>
      </c>
      <c r="F526" s="87"/>
      <c r="G526" s="85"/>
      <c r="H526" s="111"/>
      <c r="I526" s="112">
        <v>0</v>
      </c>
      <c r="J526" s="87"/>
      <c r="K526" s="85"/>
      <c r="L526" s="111"/>
      <c r="M526" s="112">
        <v>0</v>
      </c>
      <c r="N526" s="87"/>
      <c r="O526" s="85"/>
      <c r="P526" s="111"/>
      <c r="Q526" s="112">
        <v>0</v>
      </c>
      <c r="R526" s="87"/>
      <c r="S526" s="85"/>
      <c r="T526" s="111"/>
      <c r="U526" s="112">
        <v>0</v>
      </c>
      <c r="V526" s="87"/>
      <c r="W526" s="85"/>
      <c r="X526" s="111"/>
      <c r="Y526" s="112">
        <v>0</v>
      </c>
      <c r="Z526" s="87"/>
      <c r="AA526" s="85"/>
      <c r="AB526" s="111"/>
      <c r="AC526" s="112">
        <v>0</v>
      </c>
      <c r="AD526" s="87"/>
      <c r="AE526" s="85"/>
      <c r="AF526" s="111"/>
      <c r="AG526" s="112">
        <v>0</v>
      </c>
      <c r="AH526" s="87"/>
      <c r="AI526" s="85"/>
      <c r="AJ526" s="111"/>
      <c r="AK526" s="112">
        <v>0</v>
      </c>
      <c r="AL526" s="87"/>
      <c r="AM526" s="85"/>
      <c r="AN526" s="111"/>
      <c r="AO526" s="112">
        <v>0</v>
      </c>
      <c r="AP526" s="87"/>
      <c r="AQ526" s="85"/>
      <c r="AR526" s="111"/>
      <c r="AS526" s="112">
        <v>0</v>
      </c>
      <c r="AT526" s="87"/>
      <c r="AU526" s="85"/>
      <c r="AV526" s="111"/>
      <c r="AW526" s="112">
        <v>0</v>
      </c>
      <c r="AX526" s="87"/>
      <c r="AY526" s="85"/>
      <c r="AZ526" s="267">
        <f t="shared" si="34"/>
        <v>0</v>
      </c>
      <c r="BA526" s="88">
        <f t="shared" si="31"/>
        <v>0</v>
      </c>
      <c r="BC526">
        <f>IF($A526&lt;&gt;"",COUNTIF($BD$3:$BD526,$BD526),0)</f>
        <v>0</v>
      </c>
      <c r="BD526" t="str">
        <f>IF($A526&lt;&gt;"",VLOOKUP(TRUNC(MID($A526,1,2),0),Plano_Contas!$H$3:$J$103,2,TRUE),"")</f>
        <v/>
      </c>
      <c r="BE526" s="201" t="str">
        <f t="shared" si="32"/>
        <v/>
      </c>
      <c r="BF526" t="str">
        <f ca="1">IF($BT526&lt;&gt;"",SUMIF($BD$3:$BD$1004,"="&amp;$BD526,INDIRECT(ADDRESS(3,BF$2,1,1)):INDIRECT(ADDRESS(1004,BF$2,1,1))),"")</f>
        <v/>
      </c>
      <c r="BG526" t="str">
        <f ca="1">IF($BT526&lt;&gt;"",SUMIF($BD$3:$BD$1004,"="&amp;$BD526,INDIRECT(ADDRESS(3,BG$2,1,1)):INDIRECT(ADDRESS(1004,BG$2,1,1))),"")</f>
        <v/>
      </c>
      <c r="BH526" t="str">
        <f ca="1">IF($BT526&lt;&gt;"",SUMIF($BD$3:$BD$1004,"="&amp;$BD526,INDIRECT(ADDRESS(3,BH$2,1,1)):INDIRECT(ADDRESS(1004,BH$2,1,1))),"")</f>
        <v/>
      </c>
      <c r="BI526" t="str">
        <f ca="1">IF($BT526&lt;&gt;"",SUMIF($BD$3:$BD$1004,"="&amp;$BD526,INDIRECT(ADDRESS(3,BI$2,1,1)):INDIRECT(ADDRESS(1004,BI$2,1,1))),"")</f>
        <v/>
      </c>
      <c r="BJ526" t="str">
        <f ca="1">IF($BT526&lt;&gt;"",SUMIF($BD$3:$BD$1004,"="&amp;$BD526,INDIRECT(ADDRESS(3,BJ$2,1,1)):INDIRECT(ADDRESS(1004,BJ$2,1,1))),"")</f>
        <v/>
      </c>
      <c r="BK526" t="str">
        <f ca="1">IF($BT526&lt;&gt;"",SUMIF($BD$3:$BD$1004,"="&amp;$BD526,INDIRECT(ADDRESS(3,BK$2,1,1)):INDIRECT(ADDRESS(1004,BK$2,1,1))),"")</f>
        <v/>
      </c>
      <c r="BL526" t="str">
        <f ca="1">IF($BT526&lt;&gt;"",SUMIF($BD$3:$BD$1004,"="&amp;$BD526,INDIRECT(ADDRESS(3,BL$2,1,1)):INDIRECT(ADDRESS(1004,BL$2,1,1))),"")</f>
        <v/>
      </c>
      <c r="BM526" t="str">
        <f ca="1">IF($BT526&lt;&gt;"",SUMIF($BD$3:$BD$1004,"="&amp;$BD526,INDIRECT(ADDRESS(3,BM$2,1,1)):INDIRECT(ADDRESS(1004,BM$2,1,1))),"")</f>
        <v/>
      </c>
      <c r="BN526" t="str">
        <f ca="1">IF($BT526&lt;&gt;"",SUMIF($BD$3:$BD$1004,"="&amp;$BD526,INDIRECT(ADDRESS(3,BN$2,1,1)):INDIRECT(ADDRESS(1004,BN$2,1,1))),"")</f>
        <v/>
      </c>
      <c r="BO526" t="str">
        <f ca="1">IF($BT526&lt;&gt;"",SUMIF($BD$3:$BD$1004,"="&amp;$BD526,INDIRECT(ADDRESS(3,BO$2,1,1)):INDIRECT(ADDRESS(1004,BO$2,1,1))),"")</f>
        <v/>
      </c>
      <c r="BP526" t="str">
        <f ca="1">IF($BT526&lt;&gt;"",SUMIF($BD$3:$BD$1004,"="&amp;$BD526,INDIRECT(ADDRESS(3,BP$2,1,1)):INDIRECT(ADDRESS(1004,BP$2,1,1))),"")</f>
        <v/>
      </c>
      <c r="BQ526" t="str">
        <f ca="1">IF($BT526&lt;&gt;"",SUMIF($BD$3:$BD$1004,"="&amp;$BD526,INDIRECT(ADDRESS(3,BQ$2,1,1)):INDIRECT(ADDRESS(1004,BQ$2,1,1))),"")</f>
        <v/>
      </c>
      <c r="BR526" t="str">
        <f ca="1">IF($BT526&lt;&gt;"",SUMIF($BD$3:$BD$1004,"="&amp;$BD526,INDIRECT(ADDRESS(3,BR$2,1,1)):INDIRECT(ADDRESS(1004,BR$2,1,1))),"")</f>
        <v/>
      </c>
      <c r="BS526" t="str">
        <f>IF($A526&lt;&gt;"",VLOOKUP(TRUNC(MID($A526,1,2),0),Plano_Contas!$H$3:$J$103,3,TRUE),"")</f>
        <v/>
      </c>
      <c r="BT526" t="str">
        <f t="shared" si="33"/>
        <v/>
      </c>
      <c r="BV526">
        <f>Empresas!C526</f>
        <v>0</v>
      </c>
    </row>
    <row r="527" spans="1:74" ht="13.5" hidden="1" thickBot="1" x14ac:dyDescent="0.25">
      <c r="A527" s="89"/>
      <c r="B527" s="52" t="str">
        <f>IF($A527&lt;&gt;"",VLOOKUP(""&amp;$A527,Plano_Contas!$A$3:$F$1003,6,0),"")</f>
        <v/>
      </c>
      <c r="C527" s="91"/>
      <c r="D527" s="111"/>
      <c r="E527" s="112">
        <v>0</v>
      </c>
      <c r="F527" s="87"/>
      <c r="G527" s="85"/>
      <c r="H527" s="111"/>
      <c r="I527" s="112">
        <v>0</v>
      </c>
      <c r="J527" s="87"/>
      <c r="K527" s="85"/>
      <c r="L527" s="111"/>
      <c r="M527" s="112">
        <v>0</v>
      </c>
      <c r="N527" s="87"/>
      <c r="O527" s="85"/>
      <c r="P527" s="111"/>
      <c r="Q527" s="112">
        <v>0</v>
      </c>
      <c r="R527" s="87"/>
      <c r="S527" s="85"/>
      <c r="T527" s="111"/>
      <c r="U527" s="112">
        <v>0</v>
      </c>
      <c r="V527" s="87"/>
      <c r="W527" s="85"/>
      <c r="X527" s="111"/>
      <c r="Y527" s="112">
        <v>0</v>
      </c>
      <c r="Z527" s="87"/>
      <c r="AA527" s="85"/>
      <c r="AB527" s="111"/>
      <c r="AC527" s="112">
        <v>0</v>
      </c>
      <c r="AD527" s="87"/>
      <c r="AE527" s="85"/>
      <c r="AF527" s="111"/>
      <c r="AG527" s="112">
        <v>0</v>
      </c>
      <c r="AH527" s="87"/>
      <c r="AI527" s="85"/>
      <c r="AJ527" s="111"/>
      <c r="AK527" s="112">
        <v>0</v>
      </c>
      <c r="AL527" s="87"/>
      <c r="AM527" s="85"/>
      <c r="AN527" s="111"/>
      <c r="AO527" s="112">
        <v>0</v>
      </c>
      <c r="AP527" s="87"/>
      <c r="AQ527" s="85"/>
      <c r="AR527" s="111"/>
      <c r="AS527" s="112">
        <v>0</v>
      </c>
      <c r="AT527" s="87"/>
      <c r="AU527" s="85"/>
      <c r="AV527" s="111"/>
      <c r="AW527" s="112">
        <v>0</v>
      </c>
      <c r="AX527" s="87"/>
      <c r="AY527" s="85"/>
      <c r="AZ527" s="267">
        <f t="shared" si="34"/>
        <v>0</v>
      </c>
      <c r="BA527" s="88">
        <f t="shared" si="31"/>
        <v>0</v>
      </c>
      <c r="BC527">
        <f>IF($A527&lt;&gt;"",COUNTIF($BD$3:$BD527,$BD527),0)</f>
        <v>0</v>
      </c>
      <c r="BD527" t="str">
        <f>IF($A527&lt;&gt;"",VLOOKUP(TRUNC(MID($A527,1,2),0),Plano_Contas!$H$3:$J$103,2,TRUE),"")</f>
        <v/>
      </c>
      <c r="BE527" s="201" t="str">
        <f t="shared" si="32"/>
        <v/>
      </c>
      <c r="BF527" t="str">
        <f ca="1">IF($BT527&lt;&gt;"",SUMIF($BD$3:$BD$1004,"="&amp;$BD527,INDIRECT(ADDRESS(3,BF$2,1,1)):INDIRECT(ADDRESS(1004,BF$2,1,1))),"")</f>
        <v/>
      </c>
      <c r="BG527" t="str">
        <f ca="1">IF($BT527&lt;&gt;"",SUMIF($BD$3:$BD$1004,"="&amp;$BD527,INDIRECT(ADDRESS(3,BG$2,1,1)):INDIRECT(ADDRESS(1004,BG$2,1,1))),"")</f>
        <v/>
      </c>
      <c r="BH527" t="str">
        <f ca="1">IF($BT527&lt;&gt;"",SUMIF($BD$3:$BD$1004,"="&amp;$BD527,INDIRECT(ADDRESS(3,BH$2,1,1)):INDIRECT(ADDRESS(1004,BH$2,1,1))),"")</f>
        <v/>
      </c>
      <c r="BI527" t="str">
        <f ca="1">IF($BT527&lt;&gt;"",SUMIF($BD$3:$BD$1004,"="&amp;$BD527,INDIRECT(ADDRESS(3,BI$2,1,1)):INDIRECT(ADDRESS(1004,BI$2,1,1))),"")</f>
        <v/>
      </c>
      <c r="BJ527" t="str">
        <f ca="1">IF($BT527&lt;&gt;"",SUMIF($BD$3:$BD$1004,"="&amp;$BD527,INDIRECT(ADDRESS(3,BJ$2,1,1)):INDIRECT(ADDRESS(1004,BJ$2,1,1))),"")</f>
        <v/>
      </c>
      <c r="BK527" t="str">
        <f ca="1">IF($BT527&lt;&gt;"",SUMIF($BD$3:$BD$1004,"="&amp;$BD527,INDIRECT(ADDRESS(3,BK$2,1,1)):INDIRECT(ADDRESS(1004,BK$2,1,1))),"")</f>
        <v/>
      </c>
      <c r="BL527" t="str">
        <f ca="1">IF($BT527&lt;&gt;"",SUMIF($BD$3:$BD$1004,"="&amp;$BD527,INDIRECT(ADDRESS(3,BL$2,1,1)):INDIRECT(ADDRESS(1004,BL$2,1,1))),"")</f>
        <v/>
      </c>
      <c r="BM527" t="str">
        <f ca="1">IF($BT527&lt;&gt;"",SUMIF($BD$3:$BD$1004,"="&amp;$BD527,INDIRECT(ADDRESS(3,BM$2,1,1)):INDIRECT(ADDRESS(1004,BM$2,1,1))),"")</f>
        <v/>
      </c>
      <c r="BN527" t="str">
        <f ca="1">IF($BT527&lt;&gt;"",SUMIF($BD$3:$BD$1004,"="&amp;$BD527,INDIRECT(ADDRESS(3,BN$2,1,1)):INDIRECT(ADDRESS(1004,BN$2,1,1))),"")</f>
        <v/>
      </c>
      <c r="BO527" t="str">
        <f ca="1">IF($BT527&lt;&gt;"",SUMIF($BD$3:$BD$1004,"="&amp;$BD527,INDIRECT(ADDRESS(3,BO$2,1,1)):INDIRECT(ADDRESS(1004,BO$2,1,1))),"")</f>
        <v/>
      </c>
      <c r="BP527" t="str">
        <f ca="1">IF($BT527&lt;&gt;"",SUMIF($BD$3:$BD$1004,"="&amp;$BD527,INDIRECT(ADDRESS(3,BP$2,1,1)):INDIRECT(ADDRESS(1004,BP$2,1,1))),"")</f>
        <v/>
      </c>
      <c r="BQ527" t="str">
        <f ca="1">IF($BT527&lt;&gt;"",SUMIF($BD$3:$BD$1004,"="&amp;$BD527,INDIRECT(ADDRESS(3,BQ$2,1,1)):INDIRECT(ADDRESS(1004,BQ$2,1,1))),"")</f>
        <v/>
      </c>
      <c r="BR527" t="str">
        <f ca="1">IF($BT527&lt;&gt;"",SUMIF($BD$3:$BD$1004,"="&amp;$BD527,INDIRECT(ADDRESS(3,BR$2,1,1)):INDIRECT(ADDRESS(1004,BR$2,1,1))),"")</f>
        <v/>
      </c>
      <c r="BS527" t="str">
        <f>IF($A527&lt;&gt;"",VLOOKUP(TRUNC(MID($A527,1,2),0),Plano_Contas!$H$3:$J$103,3,TRUE),"")</f>
        <v/>
      </c>
      <c r="BT527" t="str">
        <f t="shared" si="33"/>
        <v/>
      </c>
      <c r="BV527">
        <f>Empresas!C527</f>
        <v>0</v>
      </c>
    </row>
    <row r="528" spans="1:74" ht="13.5" hidden="1" thickBot="1" x14ac:dyDescent="0.25">
      <c r="A528" s="89"/>
      <c r="B528" s="52" t="str">
        <f>IF($A528&lt;&gt;"",VLOOKUP(""&amp;$A528,Plano_Contas!$A$3:$F$1003,6,0),"")</f>
        <v/>
      </c>
      <c r="C528" s="91"/>
      <c r="D528" s="111"/>
      <c r="E528" s="112">
        <v>0</v>
      </c>
      <c r="F528" s="87"/>
      <c r="G528" s="85"/>
      <c r="H528" s="111"/>
      <c r="I528" s="112">
        <v>0</v>
      </c>
      <c r="J528" s="87"/>
      <c r="K528" s="85"/>
      <c r="L528" s="111"/>
      <c r="M528" s="112">
        <v>0</v>
      </c>
      <c r="N528" s="87"/>
      <c r="O528" s="85"/>
      <c r="P528" s="111"/>
      <c r="Q528" s="112">
        <v>0</v>
      </c>
      <c r="R528" s="87"/>
      <c r="S528" s="85"/>
      <c r="T528" s="111"/>
      <c r="U528" s="112">
        <v>0</v>
      </c>
      <c r="V528" s="87"/>
      <c r="W528" s="85"/>
      <c r="X528" s="111"/>
      <c r="Y528" s="112">
        <v>0</v>
      </c>
      <c r="Z528" s="87"/>
      <c r="AA528" s="85"/>
      <c r="AB528" s="111"/>
      <c r="AC528" s="112">
        <v>0</v>
      </c>
      <c r="AD528" s="87"/>
      <c r="AE528" s="85"/>
      <c r="AF528" s="111"/>
      <c r="AG528" s="112">
        <v>0</v>
      </c>
      <c r="AH528" s="87"/>
      <c r="AI528" s="85"/>
      <c r="AJ528" s="111"/>
      <c r="AK528" s="112">
        <v>0</v>
      </c>
      <c r="AL528" s="87"/>
      <c r="AM528" s="85"/>
      <c r="AN528" s="111"/>
      <c r="AO528" s="112">
        <v>0</v>
      </c>
      <c r="AP528" s="87"/>
      <c r="AQ528" s="85"/>
      <c r="AR528" s="111"/>
      <c r="AS528" s="112">
        <v>0</v>
      </c>
      <c r="AT528" s="87"/>
      <c r="AU528" s="85"/>
      <c r="AV528" s="111"/>
      <c r="AW528" s="112">
        <v>0</v>
      </c>
      <c r="AX528" s="87"/>
      <c r="AY528" s="85"/>
      <c r="AZ528" s="267">
        <f t="shared" si="34"/>
        <v>0</v>
      </c>
      <c r="BA528" s="88">
        <f t="shared" si="31"/>
        <v>0</v>
      </c>
      <c r="BC528">
        <f>IF($A528&lt;&gt;"",COUNTIF($BD$3:$BD528,$BD528),0)</f>
        <v>0</v>
      </c>
      <c r="BD528" t="str">
        <f>IF($A528&lt;&gt;"",VLOOKUP(TRUNC(MID($A528,1,2),0),Plano_Contas!$H$3:$J$103,2,TRUE),"")</f>
        <v/>
      </c>
      <c r="BE528" s="201" t="str">
        <f t="shared" si="32"/>
        <v/>
      </c>
      <c r="BF528" t="str">
        <f ca="1">IF($BT528&lt;&gt;"",SUMIF($BD$3:$BD$1004,"="&amp;$BD528,INDIRECT(ADDRESS(3,BF$2,1,1)):INDIRECT(ADDRESS(1004,BF$2,1,1))),"")</f>
        <v/>
      </c>
      <c r="BG528" t="str">
        <f ca="1">IF($BT528&lt;&gt;"",SUMIF($BD$3:$BD$1004,"="&amp;$BD528,INDIRECT(ADDRESS(3,BG$2,1,1)):INDIRECT(ADDRESS(1004,BG$2,1,1))),"")</f>
        <v/>
      </c>
      <c r="BH528" t="str">
        <f ca="1">IF($BT528&lt;&gt;"",SUMIF($BD$3:$BD$1004,"="&amp;$BD528,INDIRECT(ADDRESS(3,BH$2,1,1)):INDIRECT(ADDRESS(1004,BH$2,1,1))),"")</f>
        <v/>
      </c>
      <c r="BI528" t="str">
        <f ca="1">IF($BT528&lt;&gt;"",SUMIF($BD$3:$BD$1004,"="&amp;$BD528,INDIRECT(ADDRESS(3,BI$2,1,1)):INDIRECT(ADDRESS(1004,BI$2,1,1))),"")</f>
        <v/>
      </c>
      <c r="BJ528" t="str">
        <f ca="1">IF($BT528&lt;&gt;"",SUMIF($BD$3:$BD$1004,"="&amp;$BD528,INDIRECT(ADDRESS(3,BJ$2,1,1)):INDIRECT(ADDRESS(1004,BJ$2,1,1))),"")</f>
        <v/>
      </c>
      <c r="BK528" t="str">
        <f ca="1">IF($BT528&lt;&gt;"",SUMIF($BD$3:$BD$1004,"="&amp;$BD528,INDIRECT(ADDRESS(3,BK$2,1,1)):INDIRECT(ADDRESS(1004,BK$2,1,1))),"")</f>
        <v/>
      </c>
      <c r="BL528" t="str">
        <f ca="1">IF($BT528&lt;&gt;"",SUMIF($BD$3:$BD$1004,"="&amp;$BD528,INDIRECT(ADDRESS(3,BL$2,1,1)):INDIRECT(ADDRESS(1004,BL$2,1,1))),"")</f>
        <v/>
      </c>
      <c r="BM528" t="str">
        <f ca="1">IF($BT528&lt;&gt;"",SUMIF($BD$3:$BD$1004,"="&amp;$BD528,INDIRECT(ADDRESS(3,BM$2,1,1)):INDIRECT(ADDRESS(1004,BM$2,1,1))),"")</f>
        <v/>
      </c>
      <c r="BN528" t="str">
        <f ca="1">IF($BT528&lt;&gt;"",SUMIF($BD$3:$BD$1004,"="&amp;$BD528,INDIRECT(ADDRESS(3,BN$2,1,1)):INDIRECT(ADDRESS(1004,BN$2,1,1))),"")</f>
        <v/>
      </c>
      <c r="BO528" t="str">
        <f ca="1">IF($BT528&lt;&gt;"",SUMIF($BD$3:$BD$1004,"="&amp;$BD528,INDIRECT(ADDRESS(3,BO$2,1,1)):INDIRECT(ADDRESS(1004,BO$2,1,1))),"")</f>
        <v/>
      </c>
      <c r="BP528" t="str">
        <f ca="1">IF($BT528&lt;&gt;"",SUMIF($BD$3:$BD$1004,"="&amp;$BD528,INDIRECT(ADDRESS(3,BP$2,1,1)):INDIRECT(ADDRESS(1004,BP$2,1,1))),"")</f>
        <v/>
      </c>
      <c r="BQ528" t="str">
        <f ca="1">IF($BT528&lt;&gt;"",SUMIF($BD$3:$BD$1004,"="&amp;$BD528,INDIRECT(ADDRESS(3,BQ$2,1,1)):INDIRECT(ADDRESS(1004,BQ$2,1,1))),"")</f>
        <v/>
      </c>
      <c r="BR528" t="str">
        <f ca="1">IF($BT528&lt;&gt;"",SUMIF($BD$3:$BD$1004,"="&amp;$BD528,INDIRECT(ADDRESS(3,BR$2,1,1)):INDIRECT(ADDRESS(1004,BR$2,1,1))),"")</f>
        <v/>
      </c>
      <c r="BS528" t="str">
        <f>IF($A528&lt;&gt;"",VLOOKUP(TRUNC(MID($A528,1,2),0),Plano_Contas!$H$3:$J$103,3,TRUE),"")</f>
        <v/>
      </c>
      <c r="BT528" t="str">
        <f t="shared" si="33"/>
        <v/>
      </c>
      <c r="BV528">
        <f>Empresas!C528</f>
        <v>0</v>
      </c>
    </row>
    <row r="529" spans="1:74" ht="13.5" hidden="1" thickBot="1" x14ac:dyDescent="0.25">
      <c r="A529" s="89"/>
      <c r="B529" s="52" t="str">
        <f>IF($A529&lt;&gt;"",VLOOKUP(""&amp;$A529,Plano_Contas!$A$3:$F$1003,6,0),"")</f>
        <v/>
      </c>
      <c r="C529" s="91"/>
      <c r="D529" s="111"/>
      <c r="E529" s="112">
        <v>0</v>
      </c>
      <c r="F529" s="87"/>
      <c r="G529" s="85"/>
      <c r="H529" s="111"/>
      <c r="I529" s="112">
        <v>0</v>
      </c>
      <c r="J529" s="87"/>
      <c r="K529" s="85"/>
      <c r="L529" s="111"/>
      <c r="M529" s="112">
        <v>0</v>
      </c>
      <c r="N529" s="87"/>
      <c r="O529" s="85"/>
      <c r="P529" s="111"/>
      <c r="Q529" s="112">
        <v>0</v>
      </c>
      <c r="R529" s="87"/>
      <c r="S529" s="85"/>
      <c r="T529" s="111"/>
      <c r="U529" s="112">
        <v>0</v>
      </c>
      <c r="V529" s="87"/>
      <c r="W529" s="85"/>
      <c r="X529" s="111"/>
      <c r="Y529" s="112">
        <v>0</v>
      </c>
      <c r="Z529" s="87"/>
      <c r="AA529" s="85"/>
      <c r="AB529" s="111"/>
      <c r="AC529" s="112">
        <v>0</v>
      </c>
      <c r="AD529" s="87"/>
      <c r="AE529" s="85"/>
      <c r="AF529" s="111"/>
      <c r="AG529" s="112">
        <v>0</v>
      </c>
      <c r="AH529" s="87"/>
      <c r="AI529" s="85"/>
      <c r="AJ529" s="111"/>
      <c r="AK529" s="112">
        <v>0</v>
      </c>
      <c r="AL529" s="87"/>
      <c r="AM529" s="85"/>
      <c r="AN529" s="111"/>
      <c r="AO529" s="112">
        <v>0</v>
      </c>
      <c r="AP529" s="87"/>
      <c r="AQ529" s="85"/>
      <c r="AR529" s="111"/>
      <c r="AS529" s="112">
        <v>0</v>
      </c>
      <c r="AT529" s="87"/>
      <c r="AU529" s="85"/>
      <c r="AV529" s="111"/>
      <c r="AW529" s="112">
        <v>0</v>
      </c>
      <c r="AX529" s="87"/>
      <c r="AY529" s="85"/>
      <c r="AZ529" s="267">
        <f t="shared" si="34"/>
        <v>0</v>
      </c>
      <c r="BA529" s="88">
        <f t="shared" si="31"/>
        <v>0</v>
      </c>
      <c r="BC529">
        <f>IF($A529&lt;&gt;"",COUNTIF($BD$3:$BD529,$BD529),0)</f>
        <v>0</v>
      </c>
      <c r="BD529" t="str">
        <f>IF($A529&lt;&gt;"",VLOOKUP(TRUNC(MID($A529,1,2),0),Plano_Contas!$H$3:$J$103,2,TRUE),"")</f>
        <v/>
      </c>
      <c r="BE529" s="201" t="str">
        <f t="shared" si="32"/>
        <v/>
      </c>
      <c r="BF529" t="str">
        <f ca="1">IF($BT529&lt;&gt;"",SUMIF($BD$3:$BD$1004,"="&amp;$BD529,INDIRECT(ADDRESS(3,BF$2,1,1)):INDIRECT(ADDRESS(1004,BF$2,1,1))),"")</f>
        <v/>
      </c>
      <c r="BG529" t="str">
        <f ca="1">IF($BT529&lt;&gt;"",SUMIF($BD$3:$BD$1004,"="&amp;$BD529,INDIRECT(ADDRESS(3,BG$2,1,1)):INDIRECT(ADDRESS(1004,BG$2,1,1))),"")</f>
        <v/>
      </c>
      <c r="BH529" t="str">
        <f ca="1">IF($BT529&lt;&gt;"",SUMIF($BD$3:$BD$1004,"="&amp;$BD529,INDIRECT(ADDRESS(3,BH$2,1,1)):INDIRECT(ADDRESS(1004,BH$2,1,1))),"")</f>
        <v/>
      </c>
      <c r="BI529" t="str">
        <f ca="1">IF($BT529&lt;&gt;"",SUMIF($BD$3:$BD$1004,"="&amp;$BD529,INDIRECT(ADDRESS(3,BI$2,1,1)):INDIRECT(ADDRESS(1004,BI$2,1,1))),"")</f>
        <v/>
      </c>
      <c r="BJ529" t="str">
        <f ca="1">IF($BT529&lt;&gt;"",SUMIF($BD$3:$BD$1004,"="&amp;$BD529,INDIRECT(ADDRESS(3,BJ$2,1,1)):INDIRECT(ADDRESS(1004,BJ$2,1,1))),"")</f>
        <v/>
      </c>
      <c r="BK529" t="str">
        <f ca="1">IF($BT529&lt;&gt;"",SUMIF($BD$3:$BD$1004,"="&amp;$BD529,INDIRECT(ADDRESS(3,BK$2,1,1)):INDIRECT(ADDRESS(1004,BK$2,1,1))),"")</f>
        <v/>
      </c>
      <c r="BL529" t="str">
        <f ca="1">IF($BT529&lt;&gt;"",SUMIF($BD$3:$BD$1004,"="&amp;$BD529,INDIRECT(ADDRESS(3,BL$2,1,1)):INDIRECT(ADDRESS(1004,BL$2,1,1))),"")</f>
        <v/>
      </c>
      <c r="BM529" t="str">
        <f ca="1">IF($BT529&lt;&gt;"",SUMIF($BD$3:$BD$1004,"="&amp;$BD529,INDIRECT(ADDRESS(3,BM$2,1,1)):INDIRECT(ADDRESS(1004,BM$2,1,1))),"")</f>
        <v/>
      </c>
      <c r="BN529" t="str">
        <f ca="1">IF($BT529&lt;&gt;"",SUMIF($BD$3:$BD$1004,"="&amp;$BD529,INDIRECT(ADDRESS(3,BN$2,1,1)):INDIRECT(ADDRESS(1004,BN$2,1,1))),"")</f>
        <v/>
      </c>
      <c r="BO529" t="str">
        <f ca="1">IF($BT529&lt;&gt;"",SUMIF($BD$3:$BD$1004,"="&amp;$BD529,INDIRECT(ADDRESS(3,BO$2,1,1)):INDIRECT(ADDRESS(1004,BO$2,1,1))),"")</f>
        <v/>
      </c>
      <c r="BP529" t="str">
        <f ca="1">IF($BT529&lt;&gt;"",SUMIF($BD$3:$BD$1004,"="&amp;$BD529,INDIRECT(ADDRESS(3,BP$2,1,1)):INDIRECT(ADDRESS(1004,BP$2,1,1))),"")</f>
        <v/>
      </c>
      <c r="BQ529" t="str">
        <f ca="1">IF($BT529&lt;&gt;"",SUMIF($BD$3:$BD$1004,"="&amp;$BD529,INDIRECT(ADDRESS(3,BQ$2,1,1)):INDIRECT(ADDRESS(1004,BQ$2,1,1))),"")</f>
        <v/>
      </c>
      <c r="BR529" t="str">
        <f ca="1">IF($BT529&lt;&gt;"",SUMIF($BD$3:$BD$1004,"="&amp;$BD529,INDIRECT(ADDRESS(3,BR$2,1,1)):INDIRECT(ADDRESS(1004,BR$2,1,1))),"")</f>
        <v/>
      </c>
      <c r="BS529" t="str">
        <f>IF($A529&lt;&gt;"",VLOOKUP(TRUNC(MID($A529,1,2),0),Plano_Contas!$H$3:$J$103,3,TRUE),"")</f>
        <v/>
      </c>
      <c r="BT529" t="str">
        <f t="shared" si="33"/>
        <v/>
      </c>
      <c r="BV529">
        <f>Empresas!C529</f>
        <v>0</v>
      </c>
    </row>
    <row r="530" spans="1:74" ht="13.5" hidden="1" thickBot="1" x14ac:dyDescent="0.25">
      <c r="A530" s="89"/>
      <c r="B530" s="52" t="str">
        <f>IF($A530&lt;&gt;"",VLOOKUP(""&amp;$A530,Plano_Contas!$A$3:$F$1003,6,0),"")</f>
        <v/>
      </c>
      <c r="C530" s="91"/>
      <c r="D530" s="111"/>
      <c r="E530" s="112">
        <v>0</v>
      </c>
      <c r="F530" s="87"/>
      <c r="G530" s="85"/>
      <c r="H530" s="111"/>
      <c r="I530" s="112">
        <v>0</v>
      </c>
      <c r="J530" s="87"/>
      <c r="K530" s="85"/>
      <c r="L530" s="111"/>
      <c r="M530" s="112">
        <v>0</v>
      </c>
      <c r="N530" s="87"/>
      <c r="O530" s="85"/>
      <c r="P530" s="111"/>
      <c r="Q530" s="112">
        <v>0</v>
      </c>
      <c r="R530" s="87"/>
      <c r="S530" s="85"/>
      <c r="T530" s="111"/>
      <c r="U530" s="112">
        <v>0</v>
      </c>
      <c r="V530" s="87"/>
      <c r="W530" s="85"/>
      <c r="X530" s="111"/>
      <c r="Y530" s="112">
        <v>0</v>
      </c>
      <c r="Z530" s="87"/>
      <c r="AA530" s="85"/>
      <c r="AB530" s="111"/>
      <c r="AC530" s="112">
        <v>0</v>
      </c>
      <c r="AD530" s="87"/>
      <c r="AE530" s="85"/>
      <c r="AF530" s="111"/>
      <c r="AG530" s="112">
        <v>0</v>
      </c>
      <c r="AH530" s="87"/>
      <c r="AI530" s="85"/>
      <c r="AJ530" s="111"/>
      <c r="AK530" s="112">
        <v>0</v>
      </c>
      <c r="AL530" s="87"/>
      <c r="AM530" s="85"/>
      <c r="AN530" s="111"/>
      <c r="AO530" s="112">
        <v>0</v>
      </c>
      <c r="AP530" s="87"/>
      <c r="AQ530" s="85"/>
      <c r="AR530" s="111"/>
      <c r="AS530" s="112">
        <v>0</v>
      </c>
      <c r="AT530" s="87"/>
      <c r="AU530" s="85"/>
      <c r="AV530" s="111"/>
      <c r="AW530" s="112">
        <v>0</v>
      </c>
      <c r="AX530" s="87"/>
      <c r="AY530" s="85"/>
      <c r="AZ530" s="267">
        <f t="shared" si="34"/>
        <v>0</v>
      </c>
      <c r="BA530" s="88">
        <f t="shared" si="31"/>
        <v>0</v>
      </c>
      <c r="BC530">
        <f>IF($A530&lt;&gt;"",COUNTIF($BD$3:$BD530,$BD530),0)</f>
        <v>0</v>
      </c>
      <c r="BD530" t="str">
        <f>IF($A530&lt;&gt;"",VLOOKUP(TRUNC(MID($A530,1,2),0),Plano_Contas!$H$3:$J$103,2,TRUE),"")</f>
        <v/>
      </c>
      <c r="BE530" s="201" t="str">
        <f t="shared" si="32"/>
        <v/>
      </c>
      <c r="BF530" t="str">
        <f ca="1">IF($BT530&lt;&gt;"",SUMIF($BD$3:$BD$1004,"="&amp;$BD530,INDIRECT(ADDRESS(3,BF$2,1,1)):INDIRECT(ADDRESS(1004,BF$2,1,1))),"")</f>
        <v/>
      </c>
      <c r="BG530" t="str">
        <f ca="1">IF($BT530&lt;&gt;"",SUMIF($BD$3:$BD$1004,"="&amp;$BD530,INDIRECT(ADDRESS(3,BG$2,1,1)):INDIRECT(ADDRESS(1004,BG$2,1,1))),"")</f>
        <v/>
      </c>
      <c r="BH530" t="str">
        <f ca="1">IF($BT530&lt;&gt;"",SUMIF($BD$3:$BD$1004,"="&amp;$BD530,INDIRECT(ADDRESS(3,BH$2,1,1)):INDIRECT(ADDRESS(1004,BH$2,1,1))),"")</f>
        <v/>
      </c>
      <c r="BI530" t="str">
        <f ca="1">IF($BT530&lt;&gt;"",SUMIF($BD$3:$BD$1004,"="&amp;$BD530,INDIRECT(ADDRESS(3,BI$2,1,1)):INDIRECT(ADDRESS(1004,BI$2,1,1))),"")</f>
        <v/>
      </c>
      <c r="BJ530" t="str">
        <f ca="1">IF($BT530&lt;&gt;"",SUMIF($BD$3:$BD$1004,"="&amp;$BD530,INDIRECT(ADDRESS(3,BJ$2,1,1)):INDIRECT(ADDRESS(1004,BJ$2,1,1))),"")</f>
        <v/>
      </c>
      <c r="BK530" t="str">
        <f ca="1">IF($BT530&lt;&gt;"",SUMIF($BD$3:$BD$1004,"="&amp;$BD530,INDIRECT(ADDRESS(3,BK$2,1,1)):INDIRECT(ADDRESS(1004,BK$2,1,1))),"")</f>
        <v/>
      </c>
      <c r="BL530" t="str">
        <f ca="1">IF($BT530&lt;&gt;"",SUMIF($BD$3:$BD$1004,"="&amp;$BD530,INDIRECT(ADDRESS(3,BL$2,1,1)):INDIRECT(ADDRESS(1004,BL$2,1,1))),"")</f>
        <v/>
      </c>
      <c r="BM530" t="str">
        <f ca="1">IF($BT530&lt;&gt;"",SUMIF($BD$3:$BD$1004,"="&amp;$BD530,INDIRECT(ADDRESS(3,BM$2,1,1)):INDIRECT(ADDRESS(1004,BM$2,1,1))),"")</f>
        <v/>
      </c>
      <c r="BN530" t="str">
        <f ca="1">IF($BT530&lt;&gt;"",SUMIF($BD$3:$BD$1004,"="&amp;$BD530,INDIRECT(ADDRESS(3,BN$2,1,1)):INDIRECT(ADDRESS(1004,BN$2,1,1))),"")</f>
        <v/>
      </c>
      <c r="BO530" t="str">
        <f ca="1">IF($BT530&lt;&gt;"",SUMIF($BD$3:$BD$1004,"="&amp;$BD530,INDIRECT(ADDRESS(3,BO$2,1,1)):INDIRECT(ADDRESS(1004,BO$2,1,1))),"")</f>
        <v/>
      </c>
      <c r="BP530" t="str">
        <f ca="1">IF($BT530&lt;&gt;"",SUMIF($BD$3:$BD$1004,"="&amp;$BD530,INDIRECT(ADDRESS(3,BP$2,1,1)):INDIRECT(ADDRESS(1004,BP$2,1,1))),"")</f>
        <v/>
      </c>
      <c r="BQ530" t="str">
        <f ca="1">IF($BT530&lt;&gt;"",SUMIF($BD$3:$BD$1004,"="&amp;$BD530,INDIRECT(ADDRESS(3,BQ$2,1,1)):INDIRECT(ADDRESS(1004,BQ$2,1,1))),"")</f>
        <v/>
      </c>
      <c r="BR530" t="str">
        <f ca="1">IF($BT530&lt;&gt;"",SUMIF($BD$3:$BD$1004,"="&amp;$BD530,INDIRECT(ADDRESS(3,BR$2,1,1)):INDIRECT(ADDRESS(1004,BR$2,1,1))),"")</f>
        <v/>
      </c>
      <c r="BS530" t="str">
        <f>IF($A530&lt;&gt;"",VLOOKUP(TRUNC(MID($A530,1,2),0),Plano_Contas!$H$3:$J$103,3,TRUE),"")</f>
        <v/>
      </c>
      <c r="BT530" t="str">
        <f t="shared" si="33"/>
        <v/>
      </c>
      <c r="BV530">
        <f>Empresas!C530</f>
        <v>0</v>
      </c>
    </row>
    <row r="531" spans="1:74" ht="13.5" hidden="1" thickBot="1" x14ac:dyDescent="0.25">
      <c r="A531" s="89"/>
      <c r="B531" s="52" t="str">
        <f>IF($A531&lt;&gt;"",VLOOKUP(""&amp;$A531,Plano_Contas!$A$3:$F$1003,6,0),"")</f>
        <v/>
      </c>
      <c r="C531" s="91"/>
      <c r="D531" s="111"/>
      <c r="E531" s="112">
        <v>0</v>
      </c>
      <c r="F531" s="87"/>
      <c r="G531" s="85"/>
      <c r="H531" s="111"/>
      <c r="I531" s="112">
        <v>0</v>
      </c>
      <c r="J531" s="87"/>
      <c r="K531" s="85"/>
      <c r="L531" s="111"/>
      <c r="M531" s="112">
        <v>0</v>
      </c>
      <c r="N531" s="87"/>
      <c r="O531" s="85"/>
      <c r="P531" s="111"/>
      <c r="Q531" s="112">
        <v>0</v>
      </c>
      <c r="R531" s="87"/>
      <c r="S531" s="85"/>
      <c r="T531" s="111"/>
      <c r="U531" s="112">
        <v>0</v>
      </c>
      <c r="V531" s="87"/>
      <c r="W531" s="85"/>
      <c r="X531" s="111"/>
      <c r="Y531" s="112">
        <v>0</v>
      </c>
      <c r="Z531" s="87"/>
      <c r="AA531" s="85"/>
      <c r="AB531" s="111"/>
      <c r="AC531" s="112">
        <v>0</v>
      </c>
      <c r="AD531" s="87"/>
      <c r="AE531" s="85"/>
      <c r="AF531" s="111"/>
      <c r="AG531" s="112">
        <v>0</v>
      </c>
      <c r="AH531" s="87"/>
      <c r="AI531" s="85"/>
      <c r="AJ531" s="111"/>
      <c r="AK531" s="112">
        <v>0</v>
      </c>
      <c r="AL531" s="87"/>
      <c r="AM531" s="85"/>
      <c r="AN531" s="111"/>
      <c r="AO531" s="112">
        <v>0</v>
      </c>
      <c r="AP531" s="87"/>
      <c r="AQ531" s="85"/>
      <c r="AR531" s="111"/>
      <c r="AS531" s="112">
        <v>0</v>
      </c>
      <c r="AT531" s="87"/>
      <c r="AU531" s="85"/>
      <c r="AV531" s="111"/>
      <c r="AW531" s="112">
        <v>0</v>
      </c>
      <c r="AX531" s="87"/>
      <c r="AY531" s="85"/>
      <c r="AZ531" s="267">
        <f t="shared" si="34"/>
        <v>0</v>
      </c>
      <c r="BA531" s="88">
        <f t="shared" si="31"/>
        <v>0</v>
      </c>
      <c r="BC531">
        <f>IF($A531&lt;&gt;"",COUNTIF($BD$3:$BD531,$BD531),0)</f>
        <v>0</v>
      </c>
      <c r="BD531" t="str">
        <f>IF($A531&lt;&gt;"",VLOOKUP(TRUNC(MID($A531,1,2),0),Plano_Contas!$H$3:$J$103,2,TRUE),"")</f>
        <v/>
      </c>
      <c r="BE531" s="201" t="str">
        <f t="shared" si="32"/>
        <v/>
      </c>
      <c r="BF531" t="str">
        <f ca="1">IF($BT531&lt;&gt;"",SUMIF($BD$3:$BD$1004,"="&amp;$BD531,INDIRECT(ADDRESS(3,BF$2,1,1)):INDIRECT(ADDRESS(1004,BF$2,1,1))),"")</f>
        <v/>
      </c>
      <c r="BG531" t="str">
        <f ca="1">IF($BT531&lt;&gt;"",SUMIF($BD$3:$BD$1004,"="&amp;$BD531,INDIRECT(ADDRESS(3,BG$2,1,1)):INDIRECT(ADDRESS(1004,BG$2,1,1))),"")</f>
        <v/>
      </c>
      <c r="BH531" t="str">
        <f ca="1">IF($BT531&lt;&gt;"",SUMIF($BD$3:$BD$1004,"="&amp;$BD531,INDIRECT(ADDRESS(3,BH$2,1,1)):INDIRECT(ADDRESS(1004,BH$2,1,1))),"")</f>
        <v/>
      </c>
      <c r="BI531" t="str">
        <f ca="1">IF($BT531&lt;&gt;"",SUMIF($BD$3:$BD$1004,"="&amp;$BD531,INDIRECT(ADDRESS(3,BI$2,1,1)):INDIRECT(ADDRESS(1004,BI$2,1,1))),"")</f>
        <v/>
      </c>
      <c r="BJ531" t="str">
        <f ca="1">IF($BT531&lt;&gt;"",SUMIF($BD$3:$BD$1004,"="&amp;$BD531,INDIRECT(ADDRESS(3,BJ$2,1,1)):INDIRECT(ADDRESS(1004,BJ$2,1,1))),"")</f>
        <v/>
      </c>
      <c r="BK531" t="str">
        <f ca="1">IF($BT531&lt;&gt;"",SUMIF($BD$3:$BD$1004,"="&amp;$BD531,INDIRECT(ADDRESS(3,BK$2,1,1)):INDIRECT(ADDRESS(1004,BK$2,1,1))),"")</f>
        <v/>
      </c>
      <c r="BL531" t="str">
        <f ca="1">IF($BT531&lt;&gt;"",SUMIF($BD$3:$BD$1004,"="&amp;$BD531,INDIRECT(ADDRESS(3,BL$2,1,1)):INDIRECT(ADDRESS(1004,BL$2,1,1))),"")</f>
        <v/>
      </c>
      <c r="BM531" t="str">
        <f ca="1">IF($BT531&lt;&gt;"",SUMIF($BD$3:$BD$1004,"="&amp;$BD531,INDIRECT(ADDRESS(3,BM$2,1,1)):INDIRECT(ADDRESS(1004,BM$2,1,1))),"")</f>
        <v/>
      </c>
      <c r="BN531" t="str">
        <f ca="1">IF($BT531&lt;&gt;"",SUMIF($BD$3:$BD$1004,"="&amp;$BD531,INDIRECT(ADDRESS(3,BN$2,1,1)):INDIRECT(ADDRESS(1004,BN$2,1,1))),"")</f>
        <v/>
      </c>
      <c r="BO531" t="str">
        <f ca="1">IF($BT531&lt;&gt;"",SUMIF($BD$3:$BD$1004,"="&amp;$BD531,INDIRECT(ADDRESS(3,BO$2,1,1)):INDIRECT(ADDRESS(1004,BO$2,1,1))),"")</f>
        <v/>
      </c>
      <c r="BP531" t="str">
        <f ca="1">IF($BT531&lt;&gt;"",SUMIF($BD$3:$BD$1004,"="&amp;$BD531,INDIRECT(ADDRESS(3,BP$2,1,1)):INDIRECT(ADDRESS(1004,BP$2,1,1))),"")</f>
        <v/>
      </c>
      <c r="BQ531" t="str">
        <f ca="1">IF($BT531&lt;&gt;"",SUMIF($BD$3:$BD$1004,"="&amp;$BD531,INDIRECT(ADDRESS(3,BQ$2,1,1)):INDIRECT(ADDRESS(1004,BQ$2,1,1))),"")</f>
        <v/>
      </c>
      <c r="BR531" t="str">
        <f ca="1">IF($BT531&lt;&gt;"",SUMIF($BD$3:$BD$1004,"="&amp;$BD531,INDIRECT(ADDRESS(3,BR$2,1,1)):INDIRECT(ADDRESS(1004,BR$2,1,1))),"")</f>
        <v/>
      </c>
      <c r="BS531" t="str">
        <f>IF($A531&lt;&gt;"",VLOOKUP(TRUNC(MID($A531,1,2),0),Plano_Contas!$H$3:$J$103,3,TRUE),"")</f>
        <v/>
      </c>
      <c r="BT531" t="str">
        <f t="shared" si="33"/>
        <v/>
      </c>
      <c r="BV531">
        <f>Empresas!C531</f>
        <v>0</v>
      </c>
    </row>
    <row r="532" spans="1:74" ht="13.5" hidden="1" thickBot="1" x14ac:dyDescent="0.25">
      <c r="A532" s="89"/>
      <c r="B532" s="52" t="str">
        <f>IF($A532&lt;&gt;"",VLOOKUP(""&amp;$A532,Plano_Contas!$A$3:$F$1003,6,0),"")</f>
        <v/>
      </c>
      <c r="C532" s="91"/>
      <c r="D532" s="111"/>
      <c r="E532" s="112">
        <v>0</v>
      </c>
      <c r="F532" s="87"/>
      <c r="G532" s="85"/>
      <c r="H532" s="111"/>
      <c r="I532" s="112">
        <v>0</v>
      </c>
      <c r="J532" s="87"/>
      <c r="K532" s="85"/>
      <c r="L532" s="111"/>
      <c r="M532" s="112">
        <v>0</v>
      </c>
      <c r="N532" s="87"/>
      <c r="O532" s="85"/>
      <c r="P532" s="111"/>
      <c r="Q532" s="112">
        <v>0</v>
      </c>
      <c r="R532" s="87"/>
      <c r="S532" s="85"/>
      <c r="T532" s="111"/>
      <c r="U532" s="112">
        <v>0</v>
      </c>
      <c r="V532" s="87"/>
      <c r="W532" s="85"/>
      <c r="X532" s="111"/>
      <c r="Y532" s="112">
        <v>0</v>
      </c>
      <c r="Z532" s="87"/>
      <c r="AA532" s="85"/>
      <c r="AB532" s="111"/>
      <c r="AC532" s="112">
        <v>0</v>
      </c>
      <c r="AD532" s="87"/>
      <c r="AE532" s="85"/>
      <c r="AF532" s="111"/>
      <c r="AG532" s="112">
        <v>0</v>
      </c>
      <c r="AH532" s="87"/>
      <c r="AI532" s="85"/>
      <c r="AJ532" s="111"/>
      <c r="AK532" s="112">
        <v>0</v>
      </c>
      <c r="AL532" s="87"/>
      <c r="AM532" s="85"/>
      <c r="AN532" s="111"/>
      <c r="AO532" s="112">
        <v>0</v>
      </c>
      <c r="AP532" s="87"/>
      <c r="AQ532" s="85"/>
      <c r="AR532" s="111"/>
      <c r="AS532" s="112">
        <v>0</v>
      </c>
      <c r="AT532" s="87"/>
      <c r="AU532" s="85"/>
      <c r="AV532" s="111"/>
      <c r="AW532" s="112">
        <v>0</v>
      </c>
      <c r="AX532" s="87"/>
      <c r="AY532" s="85"/>
      <c r="AZ532" s="267">
        <f t="shared" si="34"/>
        <v>0</v>
      </c>
      <c r="BA532" s="88">
        <f t="shared" si="31"/>
        <v>0</v>
      </c>
      <c r="BC532">
        <f>IF($A532&lt;&gt;"",COUNTIF($BD$3:$BD532,$BD532),0)</f>
        <v>0</v>
      </c>
      <c r="BD532" t="str">
        <f>IF($A532&lt;&gt;"",VLOOKUP(TRUNC(MID($A532,1,2),0),Plano_Contas!$H$3:$J$103,2,TRUE),"")</f>
        <v/>
      </c>
      <c r="BE532" s="201" t="str">
        <f t="shared" si="32"/>
        <v/>
      </c>
      <c r="BF532" t="str">
        <f ca="1">IF($BT532&lt;&gt;"",SUMIF($BD$3:$BD$1004,"="&amp;$BD532,INDIRECT(ADDRESS(3,BF$2,1,1)):INDIRECT(ADDRESS(1004,BF$2,1,1))),"")</f>
        <v/>
      </c>
      <c r="BG532" t="str">
        <f ca="1">IF($BT532&lt;&gt;"",SUMIF($BD$3:$BD$1004,"="&amp;$BD532,INDIRECT(ADDRESS(3,BG$2,1,1)):INDIRECT(ADDRESS(1004,BG$2,1,1))),"")</f>
        <v/>
      </c>
      <c r="BH532" t="str">
        <f ca="1">IF($BT532&lt;&gt;"",SUMIF($BD$3:$BD$1004,"="&amp;$BD532,INDIRECT(ADDRESS(3,BH$2,1,1)):INDIRECT(ADDRESS(1004,BH$2,1,1))),"")</f>
        <v/>
      </c>
      <c r="BI532" t="str">
        <f ca="1">IF($BT532&lt;&gt;"",SUMIF($BD$3:$BD$1004,"="&amp;$BD532,INDIRECT(ADDRESS(3,BI$2,1,1)):INDIRECT(ADDRESS(1004,BI$2,1,1))),"")</f>
        <v/>
      </c>
      <c r="BJ532" t="str">
        <f ca="1">IF($BT532&lt;&gt;"",SUMIF($BD$3:$BD$1004,"="&amp;$BD532,INDIRECT(ADDRESS(3,BJ$2,1,1)):INDIRECT(ADDRESS(1004,BJ$2,1,1))),"")</f>
        <v/>
      </c>
      <c r="BK532" t="str">
        <f ca="1">IF($BT532&lt;&gt;"",SUMIF($BD$3:$BD$1004,"="&amp;$BD532,INDIRECT(ADDRESS(3,BK$2,1,1)):INDIRECT(ADDRESS(1004,BK$2,1,1))),"")</f>
        <v/>
      </c>
      <c r="BL532" t="str">
        <f ca="1">IF($BT532&lt;&gt;"",SUMIF($BD$3:$BD$1004,"="&amp;$BD532,INDIRECT(ADDRESS(3,BL$2,1,1)):INDIRECT(ADDRESS(1004,BL$2,1,1))),"")</f>
        <v/>
      </c>
      <c r="BM532" t="str">
        <f ca="1">IF($BT532&lt;&gt;"",SUMIF($BD$3:$BD$1004,"="&amp;$BD532,INDIRECT(ADDRESS(3,BM$2,1,1)):INDIRECT(ADDRESS(1004,BM$2,1,1))),"")</f>
        <v/>
      </c>
      <c r="BN532" t="str">
        <f ca="1">IF($BT532&lt;&gt;"",SUMIF($BD$3:$BD$1004,"="&amp;$BD532,INDIRECT(ADDRESS(3,BN$2,1,1)):INDIRECT(ADDRESS(1004,BN$2,1,1))),"")</f>
        <v/>
      </c>
      <c r="BO532" t="str">
        <f ca="1">IF($BT532&lt;&gt;"",SUMIF($BD$3:$BD$1004,"="&amp;$BD532,INDIRECT(ADDRESS(3,BO$2,1,1)):INDIRECT(ADDRESS(1004,BO$2,1,1))),"")</f>
        <v/>
      </c>
      <c r="BP532" t="str">
        <f ca="1">IF($BT532&lt;&gt;"",SUMIF($BD$3:$BD$1004,"="&amp;$BD532,INDIRECT(ADDRESS(3,BP$2,1,1)):INDIRECT(ADDRESS(1004,BP$2,1,1))),"")</f>
        <v/>
      </c>
      <c r="BQ532" t="str">
        <f ca="1">IF($BT532&lt;&gt;"",SUMIF($BD$3:$BD$1004,"="&amp;$BD532,INDIRECT(ADDRESS(3,BQ$2,1,1)):INDIRECT(ADDRESS(1004,BQ$2,1,1))),"")</f>
        <v/>
      </c>
      <c r="BR532" t="str">
        <f ca="1">IF($BT532&lt;&gt;"",SUMIF($BD$3:$BD$1004,"="&amp;$BD532,INDIRECT(ADDRESS(3,BR$2,1,1)):INDIRECT(ADDRESS(1004,BR$2,1,1))),"")</f>
        <v/>
      </c>
      <c r="BS532" t="str">
        <f>IF($A532&lt;&gt;"",VLOOKUP(TRUNC(MID($A532,1,2),0),Plano_Contas!$H$3:$J$103,3,TRUE),"")</f>
        <v/>
      </c>
      <c r="BT532" t="str">
        <f t="shared" si="33"/>
        <v/>
      </c>
      <c r="BV532">
        <f>Empresas!C532</f>
        <v>0</v>
      </c>
    </row>
    <row r="533" spans="1:74" ht="13.5" hidden="1" thickBot="1" x14ac:dyDescent="0.25">
      <c r="A533" s="89"/>
      <c r="B533" s="52" t="str">
        <f>IF($A533&lt;&gt;"",VLOOKUP(""&amp;$A533,Plano_Contas!$A$3:$F$1003,6,0),"")</f>
        <v/>
      </c>
      <c r="C533" s="91"/>
      <c r="D533" s="111"/>
      <c r="E533" s="112">
        <v>0</v>
      </c>
      <c r="F533" s="87"/>
      <c r="G533" s="85"/>
      <c r="H533" s="111"/>
      <c r="I533" s="112">
        <v>0</v>
      </c>
      <c r="J533" s="87"/>
      <c r="K533" s="85"/>
      <c r="L533" s="111"/>
      <c r="M533" s="112">
        <v>0</v>
      </c>
      <c r="N533" s="87"/>
      <c r="O533" s="85"/>
      <c r="P533" s="111"/>
      <c r="Q533" s="112">
        <v>0</v>
      </c>
      <c r="R533" s="87"/>
      <c r="S533" s="85"/>
      <c r="T533" s="111"/>
      <c r="U533" s="112">
        <v>0</v>
      </c>
      <c r="V533" s="87"/>
      <c r="W533" s="85"/>
      <c r="X533" s="111"/>
      <c r="Y533" s="112">
        <v>0</v>
      </c>
      <c r="Z533" s="87"/>
      <c r="AA533" s="85"/>
      <c r="AB533" s="111"/>
      <c r="AC533" s="112">
        <v>0</v>
      </c>
      <c r="AD533" s="87"/>
      <c r="AE533" s="85"/>
      <c r="AF533" s="111"/>
      <c r="AG533" s="112">
        <v>0</v>
      </c>
      <c r="AH533" s="87"/>
      <c r="AI533" s="85"/>
      <c r="AJ533" s="111"/>
      <c r="AK533" s="112">
        <v>0</v>
      </c>
      <c r="AL533" s="87"/>
      <c r="AM533" s="85"/>
      <c r="AN533" s="111"/>
      <c r="AO533" s="112">
        <v>0</v>
      </c>
      <c r="AP533" s="87"/>
      <c r="AQ533" s="85"/>
      <c r="AR533" s="111"/>
      <c r="AS533" s="112">
        <v>0</v>
      </c>
      <c r="AT533" s="87"/>
      <c r="AU533" s="85"/>
      <c r="AV533" s="111"/>
      <c r="AW533" s="112">
        <v>0</v>
      </c>
      <c r="AX533" s="87"/>
      <c r="AY533" s="85"/>
      <c r="AZ533" s="267">
        <f t="shared" si="34"/>
        <v>0</v>
      </c>
      <c r="BA533" s="88">
        <f t="shared" si="31"/>
        <v>0</v>
      </c>
      <c r="BC533">
        <f>IF($A533&lt;&gt;"",COUNTIF($BD$3:$BD533,$BD533),0)</f>
        <v>0</v>
      </c>
      <c r="BD533" t="str">
        <f>IF($A533&lt;&gt;"",VLOOKUP(TRUNC(MID($A533,1,2),0),Plano_Contas!$H$3:$J$103,2,TRUE),"")</f>
        <v/>
      </c>
      <c r="BE533" s="201" t="str">
        <f t="shared" si="32"/>
        <v/>
      </c>
      <c r="BF533" t="str">
        <f ca="1">IF($BT533&lt;&gt;"",SUMIF($BD$3:$BD$1004,"="&amp;$BD533,INDIRECT(ADDRESS(3,BF$2,1,1)):INDIRECT(ADDRESS(1004,BF$2,1,1))),"")</f>
        <v/>
      </c>
      <c r="BG533" t="str">
        <f ca="1">IF($BT533&lt;&gt;"",SUMIF($BD$3:$BD$1004,"="&amp;$BD533,INDIRECT(ADDRESS(3,BG$2,1,1)):INDIRECT(ADDRESS(1004,BG$2,1,1))),"")</f>
        <v/>
      </c>
      <c r="BH533" t="str">
        <f ca="1">IF($BT533&lt;&gt;"",SUMIF($BD$3:$BD$1004,"="&amp;$BD533,INDIRECT(ADDRESS(3,BH$2,1,1)):INDIRECT(ADDRESS(1004,BH$2,1,1))),"")</f>
        <v/>
      </c>
      <c r="BI533" t="str">
        <f ca="1">IF($BT533&lt;&gt;"",SUMIF($BD$3:$BD$1004,"="&amp;$BD533,INDIRECT(ADDRESS(3,BI$2,1,1)):INDIRECT(ADDRESS(1004,BI$2,1,1))),"")</f>
        <v/>
      </c>
      <c r="BJ533" t="str">
        <f ca="1">IF($BT533&lt;&gt;"",SUMIF($BD$3:$BD$1004,"="&amp;$BD533,INDIRECT(ADDRESS(3,BJ$2,1,1)):INDIRECT(ADDRESS(1004,BJ$2,1,1))),"")</f>
        <v/>
      </c>
      <c r="BK533" t="str">
        <f ca="1">IF($BT533&lt;&gt;"",SUMIF($BD$3:$BD$1004,"="&amp;$BD533,INDIRECT(ADDRESS(3,BK$2,1,1)):INDIRECT(ADDRESS(1004,BK$2,1,1))),"")</f>
        <v/>
      </c>
      <c r="BL533" t="str">
        <f ca="1">IF($BT533&lt;&gt;"",SUMIF($BD$3:$BD$1004,"="&amp;$BD533,INDIRECT(ADDRESS(3,BL$2,1,1)):INDIRECT(ADDRESS(1004,BL$2,1,1))),"")</f>
        <v/>
      </c>
      <c r="BM533" t="str">
        <f ca="1">IF($BT533&lt;&gt;"",SUMIF($BD$3:$BD$1004,"="&amp;$BD533,INDIRECT(ADDRESS(3,BM$2,1,1)):INDIRECT(ADDRESS(1004,BM$2,1,1))),"")</f>
        <v/>
      </c>
      <c r="BN533" t="str">
        <f ca="1">IF($BT533&lt;&gt;"",SUMIF($BD$3:$BD$1004,"="&amp;$BD533,INDIRECT(ADDRESS(3,BN$2,1,1)):INDIRECT(ADDRESS(1004,BN$2,1,1))),"")</f>
        <v/>
      </c>
      <c r="BO533" t="str">
        <f ca="1">IF($BT533&lt;&gt;"",SUMIF($BD$3:$BD$1004,"="&amp;$BD533,INDIRECT(ADDRESS(3,BO$2,1,1)):INDIRECT(ADDRESS(1004,BO$2,1,1))),"")</f>
        <v/>
      </c>
      <c r="BP533" t="str">
        <f ca="1">IF($BT533&lt;&gt;"",SUMIF($BD$3:$BD$1004,"="&amp;$BD533,INDIRECT(ADDRESS(3,BP$2,1,1)):INDIRECT(ADDRESS(1004,BP$2,1,1))),"")</f>
        <v/>
      </c>
      <c r="BQ533" t="str">
        <f ca="1">IF($BT533&lt;&gt;"",SUMIF($BD$3:$BD$1004,"="&amp;$BD533,INDIRECT(ADDRESS(3,BQ$2,1,1)):INDIRECT(ADDRESS(1004,BQ$2,1,1))),"")</f>
        <v/>
      </c>
      <c r="BR533" t="str">
        <f ca="1">IF($BT533&lt;&gt;"",SUMIF($BD$3:$BD$1004,"="&amp;$BD533,INDIRECT(ADDRESS(3,BR$2,1,1)):INDIRECT(ADDRESS(1004,BR$2,1,1))),"")</f>
        <v/>
      </c>
      <c r="BS533" t="str">
        <f>IF($A533&lt;&gt;"",VLOOKUP(TRUNC(MID($A533,1,2),0),Plano_Contas!$H$3:$J$103,3,TRUE),"")</f>
        <v/>
      </c>
      <c r="BT533" t="str">
        <f t="shared" si="33"/>
        <v/>
      </c>
      <c r="BV533">
        <f>Empresas!C533</f>
        <v>0</v>
      </c>
    </row>
    <row r="534" spans="1:74" ht="13.5" hidden="1" thickBot="1" x14ac:dyDescent="0.25">
      <c r="A534" s="89"/>
      <c r="B534" s="52" t="str">
        <f>IF($A534&lt;&gt;"",VLOOKUP(""&amp;$A534,Plano_Contas!$A$3:$F$1003,6,0),"")</f>
        <v/>
      </c>
      <c r="C534" s="91"/>
      <c r="D534" s="111"/>
      <c r="E534" s="112">
        <v>0</v>
      </c>
      <c r="F534" s="87"/>
      <c r="G534" s="85"/>
      <c r="H534" s="111"/>
      <c r="I534" s="112">
        <v>0</v>
      </c>
      <c r="J534" s="87"/>
      <c r="K534" s="85"/>
      <c r="L534" s="111"/>
      <c r="M534" s="112">
        <v>0</v>
      </c>
      <c r="N534" s="87"/>
      <c r="O534" s="85"/>
      <c r="P534" s="111"/>
      <c r="Q534" s="112">
        <v>0</v>
      </c>
      <c r="R534" s="87"/>
      <c r="S534" s="85"/>
      <c r="T534" s="111"/>
      <c r="U534" s="112">
        <v>0</v>
      </c>
      <c r="V534" s="87"/>
      <c r="W534" s="85"/>
      <c r="X534" s="111"/>
      <c r="Y534" s="112">
        <v>0</v>
      </c>
      <c r="Z534" s="87"/>
      <c r="AA534" s="85"/>
      <c r="AB534" s="111"/>
      <c r="AC534" s="112">
        <v>0</v>
      </c>
      <c r="AD534" s="87"/>
      <c r="AE534" s="85"/>
      <c r="AF534" s="111"/>
      <c r="AG534" s="112">
        <v>0</v>
      </c>
      <c r="AH534" s="87"/>
      <c r="AI534" s="85"/>
      <c r="AJ534" s="111"/>
      <c r="AK534" s="112">
        <v>0</v>
      </c>
      <c r="AL534" s="87"/>
      <c r="AM534" s="85"/>
      <c r="AN534" s="111"/>
      <c r="AO534" s="112">
        <v>0</v>
      </c>
      <c r="AP534" s="87"/>
      <c r="AQ534" s="85"/>
      <c r="AR534" s="111"/>
      <c r="AS534" s="112">
        <v>0</v>
      </c>
      <c r="AT534" s="87"/>
      <c r="AU534" s="85"/>
      <c r="AV534" s="111"/>
      <c r="AW534" s="112">
        <v>0</v>
      </c>
      <c r="AX534" s="87"/>
      <c r="AY534" s="85"/>
      <c r="AZ534" s="267">
        <f t="shared" si="34"/>
        <v>0</v>
      </c>
      <c r="BA534" s="88">
        <f t="shared" si="31"/>
        <v>0</v>
      </c>
      <c r="BC534">
        <f>IF($A534&lt;&gt;"",COUNTIF($BD$3:$BD534,$BD534),0)</f>
        <v>0</v>
      </c>
      <c r="BD534" t="str">
        <f>IF($A534&lt;&gt;"",VLOOKUP(TRUNC(MID($A534,1,2),0),Plano_Contas!$H$3:$J$103,2,TRUE),"")</f>
        <v/>
      </c>
      <c r="BE534" s="201" t="str">
        <f t="shared" si="32"/>
        <v/>
      </c>
      <c r="BF534" t="str">
        <f ca="1">IF($BT534&lt;&gt;"",SUMIF($BD$3:$BD$1004,"="&amp;$BD534,INDIRECT(ADDRESS(3,BF$2,1,1)):INDIRECT(ADDRESS(1004,BF$2,1,1))),"")</f>
        <v/>
      </c>
      <c r="BG534" t="str">
        <f ca="1">IF($BT534&lt;&gt;"",SUMIF($BD$3:$BD$1004,"="&amp;$BD534,INDIRECT(ADDRESS(3,BG$2,1,1)):INDIRECT(ADDRESS(1004,BG$2,1,1))),"")</f>
        <v/>
      </c>
      <c r="BH534" t="str">
        <f ca="1">IF($BT534&lt;&gt;"",SUMIF($BD$3:$BD$1004,"="&amp;$BD534,INDIRECT(ADDRESS(3,BH$2,1,1)):INDIRECT(ADDRESS(1004,BH$2,1,1))),"")</f>
        <v/>
      </c>
      <c r="BI534" t="str">
        <f ca="1">IF($BT534&lt;&gt;"",SUMIF($BD$3:$BD$1004,"="&amp;$BD534,INDIRECT(ADDRESS(3,BI$2,1,1)):INDIRECT(ADDRESS(1004,BI$2,1,1))),"")</f>
        <v/>
      </c>
      <c r="BJ534" t="str">
        <f ca="1">IF($BT534&lt;&gt;"",SUMIF($BD$3:$BD$1004,"="&amp;$BD534,INDIRECT(ADDRESS(3,BJ$2,1,1)):INDIRECT(ADDRESS(1004,BJ$2,1,1))),"")</f>
        <v/>
      </c>
      <c r="BK534" t="str">
        <f ca="1">IF($BT534&lt;&gt;"",SUMIF($BD$3:$BD$1004,"="&amp;$BD534,INDIRECT(ADDRESS(3,BK$2,1,1)):INDIRECT(ADDRESS(1004,BK$2,1,1))),"")</f>
        <v/>
      </c>
      <c r="BL534" t="str">
        <f ca="1">IF($BT534&lt;&gt;"",SUMIF($BD$3:$BD$1004,"="&amp;$BD534,INDIRECT(ADDRESS(3,BL$2,1,1)):INDIRECT(ADDRESS(1004,BL$2,1,1))),"")</f>
        <v/>
      </c>
      <c r="BM534" t="str">
        <f ca="1">IF($BT534&lt;&gt;"",SUMIF($BD$3:$BD$1004,"="&amp;$BD534,INDIRECT(ADDRESS(3,BM$2,1,1)):INDIRECT(ADDRESS(1004,BM$2,1,1))),"")</f>
        <v/>
      </c>
      <c r="BN534" t="str">
        <f ca="1">IF($BT534&lt;&gt;"",SUMIF($BD$3:$BD$1004,"="&amp;$BD534,INDIRECT(ADDRESS(3,BN$2,1,1)):INDIRECT(ADDRESS(1004,BN$2,1,1))),"")</f>
        <v/>
      </c>
      <c r="BO534" t="str">
        <f ca="1">IF($BT534&lt;&gt;"",SUMIF($BD$3:$BD$1004,"="&amp;$BD534,INDIRECT(ADDRESS(3,BO$2,1,1)):INDIRECT(ADDRESS(1004,BO$2,1,1))),"")</f>
        <v/>
      </c>
      <c r="BP534" t="str">
        <f ca="1">IF($BT534&lt;&gt;"",SUMIF($BD$3:$BD$1004,"="&amp;$BD534,INDIRECT(ADDRESS(3,BP$2,1,1)):INDIRECT(ADDRESS(1004,BP$2,1,1))),"")</f>
        <v/>
      </c>
      <c r="BQ534" t="str">
        <f ca="1">IF($BT534&lt;&gt;"",SUMIF($BD$3:$BD$1004,"="&amp;$BD534,INDIRECT(ADDRESS(3,BQ$2,1,1)):INDIRECT(ADDRESS(1004,BQ$2,1,1))),"")</f>
        <v/>
      </c>
      <c r="BR534" t="str">
        <f ca="1">IF($BT534&lt;&gt;"",SUMIF($BD$3:$BD$1004,"="&amp;$BD534,INDIRECT(ADDRESS(3,BR$2,1,1)):INDIRECT(ADDRESS(1004,BR$2,1,1))),"")</f>
        <v/>
      </c>
      <c r="BS534" t="str">
        <f>IF($A534&lt;&gt;"",VLOOKUP(TRUNC(MID($A534,1,2),0),Plano_Contas!$H$3:$J$103,3,TRUE),"")</f>
        <v/>
      </c>
      <c r="BT534" t="str">
        <f t="shared" si="33"/>
        <v/>
      </c>
      <c r="BV534">
        <f>Empresas!C534</f>
        <v>0</v>
      </c>
    </row>
    <row r="535" spans="1:74" ht="13.5" hidden="1" thickBot="1" x14ac:dyDescent="0.25">
      <c r="A535" s="89"/>
      <c r="B535" s="52" t="str">
        <f>IF($A535&lt;&gt;"",VLOOKUP(""&amp;$A535,Plano_Contas!$A$3:$F$1003,6,0),"")</f>
        <v/>
      </c>
      <c r="C535" s="91"/>
      <c r="D535" s="111"/>
      <c r="E535" s="112">
        <v>0</v>
      </c>
      <c r="F535" s="87"/>
      <c r="G535" s="85"/>
      <c r="H535" s="111"/>
      <c r="I535" s="112">
        <v>0</v>
      </c>
      <c r="J535" s="87"/>
      <c r="K535" s="85"/>
      <c r="L535" s="111"/>
      <c r="M535" s="112">
        <v>0</v>
      </c>
      <c r="N535" s="87"/>
      <c r="O535" s="85"/>
      <c r="P535" s="111"/>
      <c r="Q535" s="112">
        <v>0</v>
      </c>
      <c r="R535" s="87"/>
      <c r="S535" s="85"/>
      <c r="T535" s="111"/>
      <c r="U535" s="112">
        <v>0</v>
      </c>
      <c r="V535" s="87"/>
      <c r="W535" s="85"/>
      <c r="X535" s="111"/>
      <c r="Y535" s="112">
        <v>0</v>
      </c>
      <c r="Z535" s="87"/>
      <c r="AA535" s="85"/>
      <c r="AB535" s="111"/>
      <c r="AC535" s="112">
        <v>0</v>
      </c>
      <c r="AD535" s="87"/>
      <c r="AE535" s="85"/>
      <c r="AF535" s="111"/>
      <c r="AG535" s="112">
        <v>0</v>
      </c>
      <c r="AH535" s="87"/>
      <c r="AI535" s="85"/>
      <c r="AJ535" s="111"/>
      <c r="AK535" s="112">
        <v>0</v>
      </c>
      <c r="AL535" s="87"/>
      <c r="AM535" s="85"/>
      <c r="AN535" s="111"/>
      <c r="AO535" s="112">
        <v>0</v>
      </c>
      <c r="AP535" s="87"/>
      <c r="AQ535" s="85"/>
      <c r="AR535" s="111"/>
      <c r="AS535" s="112">
        <v>0</v>
      </c>
      <c r="AT535" s="87"/>
      <c r="AU535" s="85"/>
      <c r="AV535" s="111"/>
      <c r="AW535" s="112">
        <v>0</v>
      </c>
      <c r="AX535" s="87"/>
      <c r="AY535" s="85"/>
      <c r="AZ535" s="267">
        <f t="shared" si="34"/>
        <v>0</v>
      </c>
      <c r="BA535" s="88">
        <f t="shared" si="31"/>
        <v>0</v>
      </c>
      <c r="BC535">
        <f>IF($A535&lt;&gt;"",COUNTIF($BD$3:$BD535,$BD535),0)</f>
        <v>0</v>
      </c>
      <c r="BD535" t="str">
        <f>IF($A535&lt;&gt;"",VLOOKUP(TRUNC(MID($A535,1,2),0),Plano_Contas!$H$3:$J$103,2,TRUE),"")</f>
        <v/>
      </c>
      <c r="BE535" s="201" t="str">
        <f t="shared" si="32"/>
        <v/>
      </c>
      <c r="BF535" t="str">
        <f ca="1">IF($BT535&lt;&gt;"",SUMIF($BD$3:$BD$1004,"="&amp;$BD535,INDIRECT(ADDRESS(3,BF$2,1,1)):INDIRECT(ADDRESS(1004,BF$2,1,1))),"")</f>
        <v/>
      </c>
      <c r="BG535" t="str">
        <f ca="1">IF($BT535&lt;&gt;"",SUMIF($BD$3:$BD$1004,"="&amp;$BD535,INDIRECT(ADDRESS(3,BG$2,1,1)):INDIRECT(ADDRESS(1004,BG$2,1,1))),"")</f>
        <v/>
      </c>
      <c r="BH535" t="str">
        <f ca="1">IF($BT535&lt;&gt;"",SUMIF($BD$3:$BD$1004,"="&amp;$BD535,INDIRECT(ADDRESS(3,BH$2,1,1)):INDIRECT(ADDRESS(1004,BH$2,1,1))),"")</f>
        <v/>
      </c>
      <c r="BI535" t="str">
        <f ca="1">IF($BT535&lt;&gt;"",SUMIF($BD$3:$BD$1004,"="&amp;$BD535,INDIRECT(ADDRESS(3,BI$2,1,1)):INDIRECT(ADDRESS(1004,BI$2,1,1))),"")</f>
        <v/>
      </c>
      <c r="BJ535" t="str">
        <f ca="1">IF($BT535&lt;&gt;"",SUMIF($BD$3:$BD$1004,"="&amp;$BD535,INDIRECT(ADDRESS(3,BJ$2,1,1)):INDIRECT(ADDRESS(1004,BJ$2,1,1))),"")</f>
        <v/>
      </c>
      <c r="BK535" t="str">
        <f ca="1">IF($BT535&lt;&gt;"",SUMIF($BD$3:$BD$1004,"="&amp;$BD535,INDIRECT(ADDRESS(3,BK$2,1,1)):INDIRECT(ADDRESS(1004,BK$2,1,1))),"")</f>
        <v/>
      </c>
      <c r="BL535" t="str">
        <f ca="1">IF($BT535&lt;&gt;"",SUMIF($BD$3:$BD$1004,"="&amp;$BD535,INDIRECT(ADDRESS(3,BL$2,1,1)):INDIRECT(ADDRESS(1004,BL$2,1,1))),"")</f>
        <v/>
      </c>
      <c r="BM535" t="str">
        <f ca="1">IF($BT535&lt;&gt;"",SUMIF($BD$3:$BD$1004,"="&amp;$BD535,INDIRECT(ADDRESS(3,BM$2,1,1)):INDIRECT(ADDRESS(1004,BM$2,1,1))),"")</f>
        <v/>
      </c>
      <c r="BN535" t="str">
        <f ca="1">IF($BT535&lt;&gt;"",SUMIF($BD$3:$BD$1004,"="&amp;$BD535,INDIRECT(ADDRESS(3,BN$2,1,1)):INDIRECT(ADDRESS(1004,BN$2,1,1))),"")</f>
        <v/>
      </c>
      <c r="BO535" t="str">
        <f ca="1">IF($BT535&lt;&gt;"",SUMIF($BD$3:$BD$1004,"="&amp;$BD535,INDIRECT(ADDRESS(3,BO$2,1,1)):INDIRECT(ADDRESS(1004,BO$2,1,1))),"")</f>
        <v/>
      </c>
      <c r="BP535" t="str">
        <f ca="1">IF($BT535&lt;&gt;"",SUMIF($BD$3:$BD$1004,"="&amp;$BD535,INDIRECT(ADDRESS(3,BP$2,1,1)):INDIRECT(ADDRESS(1004,BP$2,1,1))),"")</f>
        <v/>
      </c>
      <c r="BQ535" t="str">
        <f ca="1">IF($BT535&lt;&gt;"",SUMIF($BD$3:$BD$1004,"="&amp;$BD535,INDIRECT(ADDRESS(3,BQ$2,1,1)):INDIRECT(ADDRESS(1004,BQ$2,1,1))),"")</f>
        <v/>
      </c>
      <c r="BR535" t="str">
        <f ca="1">IF($BT535&lt;&gt;"",SUMIF($BD$3:$BD$1004,"="&amp;$BD535,INDIRECT(ADDRESS(3,BR$2,1,1)):INDIRECT(ADDRESS(1004,BR$2,1,1))),"")</f>
        <v/>
      </c>
      <c r="BS535" t="str">
        <f>IF($A535&lt;&gt;"",VLOOKUP(TRUNC(MID($A535,1,2),0),Plano_Contas!$H$3:$J$103,3,TRUE),"")</f>
        <v/>
      </c>
      <c r="BT535" t="str">
        <f t="shared" si="33"/>
        <v/>
      </c>
      <c r="BV535">
        <f>Empresas!C535</f>
        <v>0</v>
      </c>
    </row>
    <row r="536" spans="1:74" ht="13.5" hidden="1" thickBot="1" x14ac:dyDescent="0.25">
      <c r="A536" s="89"/>
      <c r="B536" s="52" t="str">
        <f>IF($A536&lt;&gt;"",VLOOKUP(""&amp;$A536,Plano_Contas!$A$3:$F$1003,6,0),"")</f>
        <v/>
      </c>
      <c r="C536" s="91"/>
      <c r="D536" s="111"/>
      <c r="E536" s="112">
        <v>0</v>
      </c>
      <c r="F536" s="87"/>
      <c r="G536" s="85"/>
      <c r="H536" s="111"/>
      <c r="I536" s="112">
        <v>0</v>
      </c>
      <c r="J536" s="87"/>
      <c r="K536" s="85"/>
      <c r="L536" s="111"/>
      <c r="M536" s="112">
        <v>0</v>
      </c>
      <c r="N536" s="87"/>
      <c r="O536" s="85"/>
      <c r="P536" s="111"/>
      <c r="Q536" s="112">
        <v>0</v>
      </c>
      <c r="R536" s="87"/>
      <c r="S536" s="85"/>
      <c r="T536" s="111"/>
      <c r="U536" s="112">
        <v>0</v>
      </c>
      <c r="V536" s="87"/>
      <c r="W536" s="85"/>
      <c r="X536" s="111"/>
      <c r="Y536" s="112">
        <v>0</v>
      </c>
      <c r="Z536" s="87"/>
      <c r="AA536" s="85"/>
      <c r="AB536" s="111"/>
      <c r="AC536" s="112">
        <v>0</v>
      </c>
      <c r="AD536" s="87"/>
      <c r="AE536" s="85"/>
      <c r="AF536" s="111"/>
      <c r="AG536" s="112">
        <v>0</v>
      </c>
      <c r="AH536" s="87"/>
      <c r="AI536" s="85"/>
      <c r="AJ536" s="111"/>
      <c r="AK536" s="112">
        <v>0</v>
      </c>
      <c r="AL536" s="87"/>
      <c r="AM536" s="85"/>
      <c r="AN536" s="111"/>
      <c r="AO536" s="112">
        <v>0</v>
      </c>
      <c r="AP536" s="87"/>
      <c r="AQ536" s="85"/>
      <c r="AR536" s="111"/>
      <c r="AS536" s="112">
        <v>0</v>
      </c>
      <c r="AT536" s="87"/>
      <c r="AU536" s="85"/>
      <c r="AV536" s="111"/>
      <c r="AW536" s="112">
        <v>0</v>
      </c>
      <c r="AX536" s="87"/>
      <c r="AY536" s="85"/>
      <c r="AZ536" s="267">
        <f t="shared" si="34"/>
        <v>0</v>
      </c>
      <c r="BA536" s="88">
        <f t="shared" si="31"/>
        <v>0</v>
      </c>
      <c r="BC536">
        <f>IF($A536&lt;&gt;"",COUNTIF($BD$3:$BD536,$BD536),0)</f>
        <v>0</v>
      </c>
      <c r="BD536" t="str">
        <f>IF($A536&lt;&gt;"",VLOOKUP(TRUNC(MID($A536,1,2),0),Plano_Contas!$H$3:$J$103,2,TRUE),"")</f>
        <v/>
      </c>
      <c r="BE536" s="201" t="str">
        <f t="shared" si="32"/>
        <v/>
      </c>
      <c r="BF536" t="str">
        <f ca="1">IF($BT536&lt;&gt;"",SUMIF($BD$3:$BD$1004,"="&amp;$BD536,INDIRECT(ADDRESS(3,BF$2,1,1)):INDIRECT(ADDRESS(1004,BF$2,1,1))),"")</f>
        <v/>
      </c>
      <c r="BG536" t="str">
        <f ca="1">IF($BT536&lt;&gt;"",SUMIF($BD$3:$BD$1004,"="&amp;$BD536,INDIRECT(ADDRESS(3,BG$2,1,1)):INDIRECT(ADDRESS(1004,BG$2,1,1))),"")</f>
        <v/>
      </c>
      <c r="BH536" t="str">
        <f ca="1">IF($BT536&lt;&gt;"",SUMIF($BD$3:$BD$1004,"="&amp;$BD536,INDIRECT(ADDRESS(3,BH$2,1,1)):INDIRECT(ADDRESS(1004,BH$2,1,1))),"")</f>
        <v/>
      </c>
      <c r="BI536" t="str">
        <f ca="1">IF($BT536&lt;&gt;"",SUMIF($BD$3:$BD$1004,"="&amp;$BD536,INDIRECT(ADDRESS(3,BI$2,1,1)):INDIRECT(ADDRESS(1004,BI$2,1,1))),"")</f>
        <v/>
      </c>
      <c r="BJ536" t="str">
        <f ca="1">IF($BT536&lt;&gt;"",SUMIF($BD$3:$BD$1004,"="&amp;$BD536,INDIRECT(ADDRESS(3,BJ$2,1,1)):INDIRECT(ADDRESS(1004,BJ$2,1,1))),"")</f>
        <v/>
      </c>
      <c r="BK536" t="str">
        <f ca="1">IF($BT536&lt;&gt;"",SUMIF($BD$3:$BD$1004,"="&amp;$BD536,INDIRECT(ADDRESS(3,BK$2,1,1)):INDIRECT(ADDRESS(1004,BK$2,1,1))),"")</f>
        <v/>
      </c>
      <c r="BL536" t="str">
        <f ca="1">IF($BT536&lt;&gt;"",SUMIF($BD$3:$BD$1004,"="&amp;$BD536,INDIRECT(ADDRESS(3,BL$2,1,1)):INDIRECT(ADDRESS(1004,BL$2,1,1))),"")</f>
        <v/>
      </c>
      <c r="BM536" t="str">
        <f ca="1">IF($BT536&lt;&gt;"",SUMIF($BD$3:$BD$1004,"="&amp;$BD536,INDIRECT(ADDRESS(3,BM$2,1,1)):INDIRECT(ADDRESS(1004,BM$2,1,1))),"")</f>
        <v/>
      </c>
      <c r="BN536" t="str">
        <f ca="1">IF($BT536&lt;&gt;"",SUMIF($BD$3:$BD$1004,"="&amp;$BD536,INDIRECT(ADDRESS(3,BN$2,1,1)):INDIRECT(ADDRESS(1004,BN$2,1,1))),"")</f>
        <v/>
      </c>
      <c r="BO536" t="str">
        <f ca="1">IF($BT536&lt;&gt;"",SUMIF($BD$3:$BD$1004,"="&amp;$BD536,INDIRECT(ADDRESS(3,BO$2,1,1)):INDIRECT(ADDRESS(1004,BO$2,1,1))),"")</f>
        <v/>
      </c>
      <c r="BP536" t="str">
        <f ca="1">IF($BT536&lt;&gt;"",SUMIF($BD$3:$BD$1004,"="&amp;$BD536,INDIRECT(ADDRESS(3,BP$2,1,1)):INDIRECT(ADDRESS(1004,BP$2,1,1))),"")</f>
        <v/>
      </c>
      <c r="BQ536" t="str">
        <f ca="1">IF($BT536&lt;&gt;"",SUMIF($BD$3:$BD$1004,"="&amp;$BD536,INDIRECT(ADDRESS(3,BQ$2,1,1)):INDIRECT(ADDRESS(1004,BQ$2,1,1))),"")</f>
        <v/>
      </c>
      <c r="BR536" t="str">
        <f ca="1">IF($BT536&lt;&gt;"",SUMIF($BD$3:$BD$1004,"="&amp;$BD536,INDIRECT(ADDRESS(3,BR$2,1,1)):INDIRECT(ADDRESS(1004,BR$2,1,1))),"")</f>
        <v/>
      </c>
      <c r="BS536" t="str">
        <f>IF($A536&lt;&gt;"",VLOOKUP(TRUNC(MID($A536,1,2),0),Plano_Contas!$H$3:$J$103,3,TRUE),"")</f>
        <v/>
      </c>
      <c r="BT536" t="str">
        <f t="shared" si="33"/>
        <v/>
      </c>
      <c r="BV536">
        <f>Empresas!C536</f>
        <v>0</v>
      </c>
    </row>
    <row r="537" spans="1:74" ht="13.5" hidden="1" thickBot="1" x14ac:dyDescent="0.25">
      <c r="A537" s="89"/>
      <c r="B537" s="52" t="str">
        <f>IF($A537&lt;&gt;"",VLOOKUP(""&amp;$A537,Plano_Contas!$A$3:$F$1003,6,0),"")</f>
        <v/>
      </c>
      <c r="C537" s="91"/>
      <c r="D537" s="111"/>
      <c r="E537" s="112">
        <v>0</v>
      </c>
      <c r="F537" s="87"/>
      <c r="G537" s="85"/>
      <c r="H537" s="111"/>
      <c r="I537" s="112">
        <v>0</v>
      </c>
      <c r="J537" s="87"/>
      <c r="K537" s="85"/>
      <c r="L537" s="111"/>
      <c r="M537" s="112">
        <v>0</v>
      </c>
      <c r="N537" s="87"/>
      <c r="O537" s="85"/>
      <c r="P537" s="111"/>
      <c r="Q537" s="112">
        <v>0</v>
      </c>
      <c r="R537" s="87"/>
      <c r="S537" s="85"/>
      <c r="T537" s="111"/>
      <c r="U537" s="112">
        <v>0</v>
      </c>
      <c r="V537" s="87"/>
      <c r="W537" s="85"/>
      <c r="X537" s="111"/>
      <c r="Y537" s="112">
        <v>0</v>
      </c>
      <c r="Z537" s="87"/>
      <c r="AA537" s="85"/>
      <c r="AB537" s="111"/>
      <c r="AC537" s="112">
        <v>0</v>
      </c>
      <c r="AD537" s="87"/>
      <c r="AE537" s="85"/>
      <c r="AF537" s="111"/>
      <c r="AG537" s="112">
        <v>0</v>
      </c>
      <c r="AH537" s="87"/>
      <c r="AI537" s="85"/>
      <c r="AJ537" s="111"/>
      <c r="AK537" s="112">
        <v>0</v>
      </c>
      <c r="AL537" s="87"/>
      <c r="AM537" s="85"/>
      <c r="AN537" s="111"/>
      <c r="AO537" s="112">
        <v>0</v>
      </c>
      <c r="AP537" s="87"/>
      <c r="AQ537" s="85"/>
      <c r="AR537" s="111"/>
      <c r="AS537" s="112">
        <v>0</v>
      </c>
      <c r="AT537" s="87"/>
      <c r="AU537" s="85"/>
      <c r="AV537" s="111"/>
      <c r="AW537" s="112">
        <v>0</v>
      </c>
      <c r="AX537" s="87"/>
      <c r="AY537" s="85"/>
      <c r="AZ537" s="267">
        <f t="shared" si="34"/>
        <v>0</v>
      </c>
      <c r="BA537" s="88">
        <f t="shared" si="31"/>
        <v>0</v>
      </c>
      <c r="BC537">
        <f>IF($A537&lt;&gt;"",COUNTIF($BD$3:$BD537,$BD537),0)</f>
        <v>0</v>
      </c>
      <c r="BD537" t="str">
        <f>IF($A537&lt;&gt;"",VLOOKUP(TRUNC(MID($A537,1,2),0),Plano_Contas!$H$3:$J$103,2,TRUE),"")</f>
        <v/>
      </c>
      <c r="BE537" s="201" t="str">
        <f t="shared" si="32"/>
        <v/>
      </c>
      <c r="BF537" t="str">
        <f ca="1">IF($BT537&lt;&gt;"",SUMIF($BD$3:$BD$1004,"="&amp;$BD537,INDIRECT(ADDRESS(3,BF$2,1,1)):INDIRECT(ADDRESS(1004,BF$2,1,1))),"")</f>
        <v/>
      </c>
      <c r="BG537" t="str">
        <f ca="1">IF($BT537&lt;&gt;"",SUMIF($BD$3:$BD$1004,"="&amp;$BD537,INDIRECT(ADDRESS(3,BG$2,1,1)):INDIRECT(ADDRESS(1004,BG$2,1,1))),"")</f>
        <v/>
      </c>
      <c r="BH537" t="str">
        <f ca="1">IF($BT537&lt;&gt;"",SUMIF($BD$3:$BD$1004,"="&amp;$BD537,INDIRECT(ADDRESS(3,BH$2,1,1)):INDIRECT(ADDRESS(1004,BH$2,1,1))),"")</f>
        <v/>
      </c>
      <c r="BI537" t="str">
        <f ca="1">IF($BT537&lt;&gt;"",SUMIF($BD$3:$BD$1004,"="&amp;$BD537,INDIRECT(ADDRESS(3,BI$2,1,1)):INDIRECT(ADDRESS(1004,BI$2,1,1))),"")</f>
        <v/>
      </c>
      <c r="BJ537" t="str">
        <f ca="1">IF($BT537&lt;&gt;"",SUMIF($BD$3:$BD$1004,"="&amp;$BD537,INDIRECT(ADDRESS(3,BJ$2,1,1)):INDIRECT(ADDRESS(1004,BJ$2,1,1))),"")</f>
        <v/>
      </c>
      <c r="BK537" t="str">
        <f ca="1">IF($BT537&lt;&gt;"",SUMIF($BD$3:$BD$1004,"="&amp;$BD537,INDIRECT(ADDRESS(3,BK$2,1,1)):INDIRECT(ADDRESS(1004,BK$2,1,1))),"")</f>
        <v/>
      </c>
      <c r="BL537" t="str">
        <f ca="1">IF($BT537&lt;&gt;"",SUMIF($BD$3:$BD$1004,"="&amp;$BD537,INDIRECT(ADDRESS(3,BL$2,1,1)):INDIRECT(ADDRESS(1004,BL$2,1,1))),"")</f>
        <v/>
      </c>
      <c r="BM537" t="str">
        <f ca="1">IF($BT537&lt;&gt;"",SUMIF($BD$3:$BD$1004,"="&amp;$BD537,INDIRECT(ADDRESS(3,BM$2,1,1)):INDIRECT(ADDRESS(1004,BM$2,1,1))),"")</f>
        <v/>
      </c>
      <c r="BN537" t="str">
        <f ca="1">IF($BT537&lt;&gt;"",SUMIF($BD$3:$BD$1004,"="&amp;$BD537,INDIRECT(ADDRESS(3,BN$2,1,1)):INDIRECT(ADDRESS(1004,BN$2,1,1))),"")</f>
        <v/>
      </c>
      <c r="BO537" t="str">
        <f ca="1">IF($BT537&lt;&gt;"",SUMIF($BD$3:$BD$1004,"="&amp;$BD537,INDIRECT(ADDRESS(3,BO$2,1,1)):INDIRECT(ADDRESS(1004,BO$2,1,1))),"")</f>
        <v/>
      </c>
      <c r="BP537" t="str">
        <f ca="1">IF($BT537&lt;&gt;"",SUMIF($BD$3:$BD$1004,"="&amp;$BD537,INDIRECT(ADDRESS(3,BP$2,1,1)):INDIRECT(ADDRESS(1004,BP$2,1,1))),"")</f>
        <v/>
      </c>
      <c r="BQ537" t="str">
        <f ca="1">IF($BT537&lt;&gt;"",SUMIF($BD$3:$BD$1004,"="&amp;$BD537,INDIRECT(ADDRESS(3,BQ$2,1,1)):INDIRECT(ADDRESS(1004,BQ$2,1,1))),"")</f>
        <v/>
      </c>
      <c r="BR537" t="str">
        <f ca="1">IF($BT537&lt;&gt;"",SUMIF($BD$3:$BD$1004,"="&amp;$BD537,INDIRECT(ADDRESS(3,BR$2,1,1)):INDIRECT(ADDRESS(1004,BR$2,1,1))),"")</f>
        <v/>
      </c>
      <c r="BS537" t="str">
        <f>IF($A537&lt;&gt;"",VLOOKUP(TRUNC(MID($A537,1,2),0),Plano_Contas!$H$3:$J$103,3,TRUE),"")</f>
        <v/>
      </c>
      <c r="BT537" t="str">
        <f t="shared" si="33"/>
        <v/>
      </c>
      <c r="BV537">
        <f>Empresas!C537</f>
        <v>0</v>
      </c>
    </row>
    <row r="538" spans="1:74" ht="13.5" hidden="1" thickBot="1" x14ac:dyDescent="0.25">
      <c r="A538" s="89"/>
      <c r="B538" s="52" t="str">
        <f>IF($A538&lt;&gt;"",VLOOKUP(""&amp;$A538,Plano_Contas!$A$3:$F$1003,6,0),"")</f>
        <v/>
      </c>
      <c r="C538" s="91"/>
      <c r="D538" s="111"/>
      <c r="E538" s="112">
        <v>0</v>
      </c>
      <c r="F538" s="87"/>
      <c r="G538" s="85"/>
      <c r="H538" s="111"/>
      <c r="I538" s="112">
        <v>0</v>
      </c>
      <c r="J538" s="87"/>
      <c r="K538" s="85"/>
      <c r="L538" s="111"/>
      <c r="M538" s="112">
        <v>0</v>
      </c>
      <c r="N538" s="87"/>
      <c r="O538" s="85"/>
      <c r="P538" s="111"/>
      <c r="Q538" s="112">
        <v>0</v>
      </c>
      <c r="R538" s="87"/>
      <c r="S538" s="85"/>
      <c r="T538" s="111"/>
      <c r="U538" s="112">
        <v>0</v>
      </c>
      <c r="V538" s="87"/>
      <c r="W538" s="85"/>
      <c r="X538" s="111"/>
      <c r="Y538" s="112">
        <v>0</v>
      </c>
      <c r="Z538" s="87"/>
      <c r="AA538" s="85"/>
      <c r="AB538" s="111"/>
      <c r="AC538" s="112">
        <v>0</v>
      </c>
      <c r="AD538" s="87"/>
      <c r="AE538" s="85"/>
      <c r="AF538" s="111"/>
      <c r="AG538" s="112">
        <v>0</v>
      </c>
      <c r="AH538" s="87"/>
      <c r="AI538" s="85"/>
      <c r="AJ538" s="111"/>
      <c r="AK538" s="112">
        <v>0</v>
      </c>
      <c r="AL538" s="87"/>
      <c r="AM538" s="85"/>
      <c r="AN538" s="111"/>
      <c r="AO538" s="112">
        <v>0</v>
      </c>
      <c r="AP538" s="87"/>
      <c r="AQ538" s="85"/>
      <c r="AR538" s="111"/>
      <c r="AS538" s="112">
        <v>0</v>
      </c>
      <c r="AT538" s="87"/>
      <c r="AU538" s="85"/>
      <c r="AV538" s="111"/>
      <c r="AW538" s="112">
        <v>0</v>
      </c>
      <c r="AX538" s="87"/>
      <c r="AY538" s="85"/>
      <c r="AZ538" s="267">
        <f t="shared" si="34"/>
        <v>0</v>
      </c>
      <c r="BA538" s="88">
        <f t="shared" si="31"/>
        <v>0</v>
      </c>
      <c r="BC538">
        <f>IF($A538&lt;&gt;"",COUNTIF($BD$3:$BD538,$BD538),0)</f>
        <v>0</v>
      </c>
      <c r="BD538" t="str">
        <f>IF($A538&lt;&gt;"",VLOOKUP(TRUNC(MID($A538,1,2),0),Plano_Contas!$H$3:$J$103,2,TRUE),"")</f>
        <v/>
      </c>
      <c r="BE538" s="201" t="str">
        <f t="shared" si="32"/>
        <v/>
      </c>
      <c r="BF538" t="str">
        <f ca="1">IF($BT538&lt;&gt;"",SUMIF($BD$3:$BD$1004,"="&amp;$BD538,INDIRECT(ADDRESS(3,BF$2,1,1)):INDIRECT(ADDRESS(1004,BF$2,1,1))),"")</f>
        <v/>
      </c>
      <c r="BG538" t="str">
        <f ca="1">IF($BT538&lt;&gt;"",SUMIF($BD$3:$BD$1004,"="&amp;$BD538,INDIRECT(ADDRESS(3,BG$2,1,1)):INDIRECT(ADDRESS(1004,BG$2,1,1))),"")</f>
        <v/>
      </c>
      <c r="BH538" t="str">
        <f ca="1">IF($BT538&lt;&gt;"",SUMIF($BD$3:$BD$1004,"="&amp;$BD538,INDIRECT(ADDRESS(3,BH$2,1,1)):INDIRECT(ADDRESS(1004,BH$2,1,1))),"")</f>
        <v/>
      </c>
      <c r="BI538" t="str">
        <f ca="1">IF($BT538&lt;&gt;"",SUMIF($BD$3:$BD$1004,"="&amp;$BD538,INDIRECT(ADDRESS(3,BI$2,1,1)):INDIRECT(ADDRESS(1004,BI$2,1,1))),"")</f>
        <v/>
      </c>
      <c r="BJ538" t="str">
        <f ca="1">IF($BT538&lt;&gt;"",SUMIF($BD$3:$BD$1004,"="&amp;$BD538,INDIRECT(ADDRESS(3,BJ$2,1,1)):INDIRECT(ADDRESS(1004,BJ$2,1,1))),"")</f>
        <v/>
      </c>
      <c r="BK538" t="str">
        <f ca="1">IF($BT538&lt;&gt;"",SUMIF($BD$3:$BD$1004,"="&amp;$BD538,INDIRECT(ADDRESS(3,BK$2,1,1)):INDIRECT(ADDRESS(1004,BK$2,1,1))),"")</f>
        <v/>
      </c>
      <c r="BL538" t="str">
        <f ca="1">IF($BT538&lt;&gt;"",SUMIF($BD$3:$BD$1004,"="&amp;$BD538,INDIRECT(ADDRESS(3,BL$2,1,1)):INDIRECT(ADDRESS(1004,BL$2,1,1))),"")</f>
        <v/>
      </c>
      <c r="BM538" t="str">
        <f ca="1">IF($BT538&lt;&gt;"",SUMIF($BD$3:$BD$1004,"="&amp;$BD538,INDIRECT(ADDRESS(3,BM$2,1,1)):INDIRECT(ADDRESS(1004,BM$2,1,1))),"")</f>
        <v/>
      </c>
      <c r="BN538" t="str">
        <f ca="1">IF($BT538&lt;&gt;"",SUMIF($BD$3:$BD$1004,"="&amp;$BD538,INDIRECT(ADDRESS(3,BN$2,1,1)):INDIRECT(ADDRESS(1004,BN$2,1,1))),"")</f>
        <v/>
      </c>
      <c r="BO538" t="str">
        <f ca="1">IF($BT538&lt;&gt;"",SUMIF($BD$3:$BD$1004,"="&amp;$BD538,INDIRECT(ADDRESS(3,BO$2,1,1)):INDIRECT(ADDRESS(1004,BO$2,1,1))),"")</f>
        <v/>
      </c>
      <c r="BP538" t="str">
        <f ca="1">IF($BT538&lt;&gt;"",SUMIF($BD$3:$BD$1004,"="&amp;$BD538,INDIRECT(ADDRESS(3,BP$2,1,1)):INDIRECT(ADDRESS(1004,BP$2,1,1))),"")</f>
        <v/>
      </c>
      <c r="BQ538" t="str">
        <f ca="1">IF($BT538&lt;&gt;"",SUMIF($BD$3:$BD$1004,"="&amp;$BD538,INDIRECT(ADDRESS(3,BQ$2,1,1)):INDIRECT(ADDRESS(1004,BQ$2,1,1))),"")</f>
        <v/>
      </c>
      <c r="BR538" t="str">
        <f ca="1">IF($BT538&lt;&gt;"",SUMIF($BD$3:$BD$1004,"="&amp;$BD538,INDIRECT(ADDRESS(3,BR$2,1,1)):INDIRECT(ADDRESS(1004,BR$2,1,1))),"")</f>
        <v/>
      </c>
      <c r="BS538" t="str">
        <f>IF($A538&lt;&gt;"",VLOOKUP(TRUNC(MID($A538,1,2),0),Plano_Contas!$H$3:$J$103,3,TRUE),"")</f>
        <v/>
      </c>
      <c r="BT538" t="str">
        <f t="shared" si="33"/>
        <v/>
      </c>
      <c r="BV538">
        <f>Empresas!C538</f>
        <v>0</v>
      </c>
    </row>
    <row r="539" spans="1:74" ht="13.5" hidden="1" thickBot="1" x14ac:dyDescent="0.25">
      <c r="A539" s="89"/>
      <c r="B539" s="52" t="str">
        <f>IF($A539&lt;&gt;"",VLOOKUP(""&amp;$A539,Plano_Contas!$A$3:$F$1003,6,0),"")</f>
        <v/>
      </c>
      <c r="C539" s="91"/>
      <c r="D539" s="111"/>
      <c r="E539" s="112">
        <v>0</v>
      </c>
      <c r="F539" s="87"/>
      <c r="G539" s="85"/>
      <c r="H539" s="111"/>
      <c r="I539" s="112">
        <v>0</v>
      </c>
      <c r="J539" s="87"/>
      <c r="K539" s="85"/>
      <c r="L539" s="111"/>
      <c r="M539" s="112">
        <v>0</v>
      </c>
      <c r="N539" s="87"/>
      <c r="O539" s="85"/>
      <c r="P539" s="111"/>
      <c r="Q539" s="112">
        <v>0</v>
      </c>
      <c r="R539" s="87"/>
      <c r="S539" s="85"/>
      <c r="T539" s="111"/>
      <c r="U539" s="112">
        <v>0</v>
      </c>
      <c r="V539" s="87"/>
      <c r="W539" s="85"/>
      <c r="X539" s="111"/>
      <c r="Y539" s="112">
        <v>0</v>
      </c>
      <c r="Z539" s="87"/>
      <c r="AA539" s="85"/>
      <c r="AB539" s="111"/>
      <c r="AC539" s="112">
        <v>0</v>
      </c>
      <c r="AD539" s="87"/>
      <c r="AE539" s="85"/>
      <c r="AF539" s="111"/>
      <c r="AG539" s="112">
        <v>0</v>
      </c>
      <c r="AH539" s="87"/>
      <c r="AI539" s="85"/>
      <c r="AJ539" s="111"/>
      <c r="AK539" s="112">
        <v>0</v>
      </c>
      <c r="AL539" s="87"/>
      <c r="AM539" s="85"/>
      <c r="AN539" s="111"/>
      <c r="AO539" s="112">
        <v>0</v>
      </c>
      <c r="AP539" s="87"/>
      <c r="AQ539" s="85"/>
      <c r="AR539" s="111"/>
      <c r="AS539" s="112">
        <v>0</v>
      </c>
      <c r="AT539" s="87"/>
      <c r="AU539" s="85"/>
      <c r="AV539" s="111"/>
      <c r="AW539" s="112">
        <v>0</v>
      </c>
      <c r="AX539" s="87"/>
      <c r="AY539" s="85"/>
      <c r="AZ539" s="267">
        <f t="shared" si="34"/>
        <v>0</v>
      </c>
      <c r="BA539" s="88">
        <f t="shared" si="31"/>
        <v>0</v>
      </c>
      <c r="BC539">
        <f>IF($A539&lt;&gt;"",COUNTIF($BD$3:$BD539,$BD539),0)</f>
        <v>0</v>
      </c>
      <c r="BD539" t="str">
        <f>IF($A539&lt;&gt;"",VLOOKUP(TRUNC(MID($A539,1,2),0),Plano_Contas!$H$3:$J$103,2,TRUE),"")</f>
        <v/>
      </c>
      <c r="BE539" s="201" t="str">
        <f t="shared" si="32"/>
        <v/>
      </c>
      <c r="BF539" t="str">
        <f ca="1">IF($BT539&lt;&gt;"",SUMIF($BD$3:$BD$1004,"="&amp;$BD539,INDIRECT(ADDRESS(3,BF$2,1,1)):INDIRECT(ADDRESS(1004,BF$2,1,1))),"")</f>
        <v/>
      </c>
      <c r="BG539" t="str">
        <f ca="1">IF($BT539&lt;&gt;"",SUMIF($BD$3:$BD$1004,"="&amp;$BD539,INDIRECT(ADDRESS(3,BG$2,1,1)):INDIRECT(ADDRESS(1004,BG$2,1,1))),"")</f>
        <v/>
      </c>
      <c r="BH539" t="str">
        <f ca="1">IF($BT539&lt;&gt;"",SUMIF($BD$3:$BD$1004,"="&amp;$BD539,INDIRECT(ADDRESS(3,BH$2,1,1)):INDIRECT(ADDRESS(1004,BH$2,1,1))),"")</f>
        <v/>
      </c>
      <c r="BI539" t="str">
        <f ca="1">IF($BT539&lt;&gt;"",SUMIF($BD$3:$BD$1004,"="&amp;$BD539,INDIRECT(ADDRESS(3,BI$2,1,1)):INDIRECT(ADDRESS(1004,BI$2,1,1))),"")</f>
        <v/>
      </c>
      <c r="BJ539" t="str">
        <f ca="1">IF($BT539&lt;&gt;"",SUMIF($BD$3:$BD$1004,"="&amp;$BD539,INDIRECT(ADDRESS(3,BJ$2,1,1)):INDIRECT(ADDRESS(1004,BJ$2,1,1))),"")</f>
        <v/>
      </c>
      <c r="BK539" t="str">
        <f ca="1">IF($BT539&lt;&gt;"",SUMIF($BD$3:$BD$1004,"="&amp;$BD539,INDIRECT(ADDRESS(3,BK$2,1,1)):INDIRECT(ADDRESS(1004,BK$2,1,1))),"")</f>
        <v/>
      </c>
      <c r="BL539" t="str">
        <f ca="1">IF($BT539&lt;&gt;"",SUMIF($BD$3:$BD$1004,"="&amp;$BD539,INDIRECT(ADDRESS(3,BL$2,1,1)):INDIRECT(ADDRESS(1004,BL$2,1,1))),"")</f>
        <v/>
      </c>
      <c r="BM539" t="str">
        <f ca="1">IF($BT539&lt;&gt;"",SUMIF($BD$3:$BD$1004,"="&amp;$BD539,INDIRECT(ADDRESS(3,BM$2,1,1)):INDIRECT(ADDRESS(1004,BM$2,1,1))),"")</f>
        <v/>
      </c>
      <c r="BN539" t="str">
        <f ca="1">IF($BT539&lt;&gt;"",SUMIF($BD$3:$BD$1004,"="&amp;$BD539,INDIRECT(ADDRESS(3,BN$2,1,1)):INDIRECT(ADDRESS(1004,BN$2,1,1))),"")</f>
        <v/>
      </c>
      <c r="BO539" t="str">
        <f ca="1">IF($BT539&lt;&gt;"",SUMIF($BD$3:$BD$1004,"="&amp;$BD539,INDIRECT(ADDRESS(3,BO$2,1,1)):INDIRECT(ADDRESS(1004,BO$2,1,1))),"")</f>
        <v/>
      </c>
      <c r="BP539" t="str">
        <f ca="1">IF($BT539&lt;&gt;"",SUMIF($BD$3:$BD$1004,"="&amp;$BD539,INDIRECT(ADDRESS(3,BP$2,1,1)):INDIRECT(ADDRESS(1004,BP$2,1,1))),"")</f>
        <v/>
      </c>
      <c r="BQ539" t="str">
        <f ca="1">IF($BT539&lt;&gt;"",SUMIF($BD$3:$BD$1004,"="&amp;$BD539,INDIRECT(ADDRESS(3,BQ$2,1,1)):INDIRECT(ADDRESS(1004,BQ$2,1,1))),"")</f>
        <v/>
      </c>
      <c r="BR539" t="str">
        <f ca="1">IF($BT539&lt;&gt;"",SUMIF($BD$3:$BD$1004,"="&amp;$BD539,INDIRECT(ADDRESS(3,BR$2,1,1)):INDIRECT(ADDRESS(1004,BR$2,1,1))),"")</f>
        <v/>
      </c>
      <c r="BS539" t="str">
        <f>IF($A539&lt;&gt;"",VLOOKUP(TRUNC(MID($A539,1,2),0),Plano_Contas!$H$3:$J$103,3,TRUE),"")</f>
        <v/>
      </c>
      <c r="BT539" t="str">
        <f t="shared" si="33"/>
        <v/>
      </c>
      <c r="BV539">
        <f>Empresas!C539</f>
        <v>0</v>
      </c>
    </row>
    <row r="540" spans="1:74" ht="13.5" hidden="1" thickBot="1" x14ac:dyDescent="0.25">
      <c r="A540" s="89"/>
      <c r="B540" s="52" t="str">
        <f>IF($A540&lt;&gt;"",VLOOKUP(""&amp;$A540,Plano_Contas!$A$3:$F$1003,6,0),"")</f>
        <v/>
      </c>
      <c r="C540" s="91"/>
      <c r="D540" s="111"/>
      <c r="E540" s="112">
        <v>0</v>
      </c>
      <c r="F540" s="87"/>
      <c r="G540" s="85"/>
      <c r="H540" s="111"/>
      <c r="I540" s="112">
        <v>0</v>
      </c>
      <c r="J540" s="87"/>
      <c r="K540" s="85"/>
      <c r="L540" s="111"/>
      <c r="M540" s="112">
        <v>0</v>
      </c>
      <c r="N540" s="87"/>
      <c r="O540" s="85"/>
      <c r="P540" s="111"/>
      <c r="Q540" s="112">
        <v>0</v>
      </c>
      <c r="R540" s="87"/>
      <c r="S540" s="85"/>
      <c r="T540" s="111"/>
      <c r="U540" s="112">
        <v>0</v>
      </c>
      <c r="V540" s="87"/>
      <c r="W540" s="85"/>
      <c r="X540" s="111"/>
      <c r="Y540" s="112">
        <v>0</v>
      </c>
      <c r="Z540" s="87"/>
      <c r="AA540" s="85"/>
      <c r="AB540" s="111"/>
      <c r="AC540" s="112">
        <v>0</v>
      </c>
      <c r="AD540" s="87"/>
      <c r="AE540" s="85"/>
      <c r="AF540" s="111"/>
      <c r="AG540" s="112">
        <v>0</v>
      </c>
      <c r="AH540" s="87"/>
      <c r="AI540" s="85"/>
      <c r="AJ540" s="111"/>
      <c r="AK540" s="112">
        <v>0</v>
      </c>
      <c r="AL540" s="87"/>
      <c r="AM540" s="85"/>
      <c r="AN540" s="111"/>
      <c r="AO540" s="112">
        <v>0</v>
      </c>
      <c r="AP540" s="87"/>
      <c r="AQ540" s="85"/>
      <c r="AR540" s="111"/>
      <c r="AS540" s="112">
        <v>0</v>
      </c>
      <c r="AT540" s="87"/>
      <c r="AU540" s="85"/>
      <c r="AV540" s="111"/>
      <c r="AW540" s="112">
        <v>0</v>
      </c>
      <c r="AX540" s="87"/>
      <c r="AY540" s="85"/>
      <c r="AZ540" s="267">
        <f t="shared" si="34"/>
        <v>0</v>
      </c>
      <c r="BA540" s="88">
        <f t="shared" si="31"/>
        <v>0</v>
      </c>
      <c r="BC540">
        <f>IF($A540&lt;&gt;"",COUNTIF($BD$3:$BD540,$BD540),0)</f>
        <v>0</v>
      </c>
      <c r="BD540" t="str">
        <f>IF($A540&lt;&gt;"",VLOOKUP(TRUNC(MID($A540,1,2),0),Plano_Contas!$H$3:$J$103,2,TRUE),"")</f>
        <v/>
      </c>
      <c r="BE540" s="201" t="str">
        <f t="shared" si="32"/>
        <v/>
      </c>
      <c r="BF540" t="str">
        <f ca="1">IF($BT540&lt;&gt;"",SUMIF($BD$3:$BD$1004,"="&amp;$BD540,INDIRECT(ADDRESS(3,BF$2,1,1)):INDIRECT(ADDRESS(1004,BF$2,1,1))),"")</f>
        <v/>
      </c>
      <c r="BG540" t="str">
        <f ca="1">IF($BT540&lt;&gt;"",SUMIF($BD$3:$BD$1004,"="&amp;$BD540,INDIRECT(ADDRESS(3,BG$2,1,1)):INDIRECT(ADDRESS(1004,BG$2,1,1))),"")</f>
        <v/>
      </c>
      <c r="BH540" t="str">
        <f ca="1">IF($BT540&lt;&gt;"",SUMIF($BD$3:$BD$1004,"="&amp;$BD540,INDIRECT(ADDRESS(3,BH$2,1,1)):INDIRECT(ADDRESS(1004,BH$2,1,1))),"")</f>
        <v/>
      </c>
      <c r="BI540" t="str">
        <f ca="1">IF($BT540&lt;&gt;"",SUMIF($BD$3:$BD$1004,"="&amp;$BD540,INDIRECT(ADDRESS(3,BI$2,1,1)):INDIRECT(ADDRESS(1004,BI$2,1,1))),"")</f>
        <v/>
      </c>
      <c r="BJ540" t="str">
        <f ca="1">IF($BT540&lt;&gt;"",SUMIF($BD$3:$BD$1004,"="&amp;$BD540,INDIRECT(ADDRESS(3,BJ$2,1,1)):INDIRECT(ADDRESS(1004,BJ$2,1,1))),"")</f>
        <v/>
      </c>
      <c r="BK540" t="str">
        <f ca="1">IF($BT540&lt;&gt;"",SUMIF($BD$3:$BD$1004,"="&amp;$BD540,INDIRECT(ADDRESS(3,BK$2,1,1)):INDIRECT(ADDRESS(1004,BK$2,1,1))),"")</f>
        <v/>
      </c>
      <c r="BL540" t="str">
        <f ca="1">IF($BT540&lt;&gt;"",SUMIF($BD$3:$BD$1004,"="&amp;$BD540,INDIRECT(ADDRESS(3,BL$2,1,1)):INDIRECT(ADDRESS(1004,BL$2,1,1))),"")</f>
        <v/>
      </c>
      <c r="BM540" t="str">
        <f ca="1">IF($BT540&lt;&gt;"",SUMIF($BD$3:$BD$1004,"="&amp;$BD540,INDIRECT(ADDRESS(3,BM$2,1,1)):INDIRECT(ADDRESS(1004,BM$2,1,1))),"")</f>
        <v/>
      </c>
      <c r="BN540" t="str">
        <f ca="1">IF($BT540&lt;&gt;"",SUMIF($BD$3:$BD$1004,"="&amp;$BD540,INDIRECT(ADDRESS(3,BN$2,1,1)):INDIRECT(ADDRESS(1004,BN$2,1,1))),"")</f>
        <v/>
      </c>
      <c r="BO540" t="str">
        <f ca="1">IF($BT540&lt;&gt;"",SUMIF($BD$3:$BD$1004,"="&amp;$BD540,INDIRECT(ADDRESS(3,BO$2,1,1)):INDIRECT(ADDRESS(1004,BO$2,1,1))),"")</f>
        <v/>
      </c>
      <c r="BP540" t="str">
        <f ca="1">IF($BT540&lt;&gt;"",SUMIF($BD$3:$BD$1004,"="&amp;$BD540,INDIRECT(ADDRESS(3,BP$2,1,1)):INDIRECT(ADDRESS(1004,BP$2,1,1))),"")</f>
        <v/>
      </c>
      <c r="BQ540" t="str">
        <f ca="1">IF($BT540&lt;&gt;"",SUMIF($BD$3:$BD$1004,"="&amp;$BD540,INDIRECT(ADDRESS(3,BQ$2,1,1)):INDIRECT(ADDRESS(1004,BQ$2,1,1))),"")</f>
        <v/>
      </c>
      <c r="BR540" t="str">
        <f ca="1">IF($BT540&lt;&gt;"",SUMIF($BD$3:$BD$1004,"="&amp;$BD540,INDIRECT(ADDRESS(3,BR$2,1,1)):INDIRECT(ADDRESS(1004,BR$2,1,1))),"")</f>
        <v/>
      </c>
      <c r="BS540" t="str">
        <f>IF($A540&lt;&gt;"",VLOOKUP(TRUNC(MID($A540,1,2),0),Plano_Contas!$H$3:$J$103,3,TRUE),"")</f>
        <v/>
      </c>
      <c r="BT540" t="str">
        <f t="shared" si="33"/>
        <v/>
      </c>
      <c r="BV540">
        <f>Empresas!C540</f>
        <v>0</v>
      </c>
    </row>
    <row r="541" spans="1:74" ht="13.5" hidden="1" thickBot="1" x14ac:dyDescent="0.25">
      <c r="A541" s="89"/>
      <c r="B541" s="52" t="str">
        <f>IF($A541&lt;&gt;"",VLOOKUP(""&amp;$A541,Plano_Contas!$A$3:$F$1003,6,0),"")</f>
        <v/>
      </c>
      <c r="C541" s="91"/>
      <c r="D541" s="111"/>
      <c r="E541" s="112">
        <v>0</v>
      </c>
      <c r="F541" s="87"/>
      <c r="G541" s="85"/>
      <c r="H541" s="111"/>
      <c r="I541" s="112">
        <v>0</v>
      </c>
      <c r="J541" s="87"/>
      <c r="K541" s="85"/>
      <c r="L541" s="111"/>
      <c r="M541" s="112">
        <v>0</v>
      </c>
      <c r="N541" s="87"/>
      <c r="O541" s="85"/>
      <c r="P541" s="111"/>
      <c r="Q541" s="112">
        <v>0</v>
      </c>
      <c r="R541" s="87"/>
      <c r="S541" s="85"/>
      <c r="T541" s="111"/>
      <c r="U541" s="112">
        <v>0</v>
      </c>
      <c r="V541" s="87"/>
      <c r="W541" s="85"/>
      <c r="X541" s="111"/>
      <c r="Y541" s="112">
        <v>0</v>
      </c>
      <c r="Z541" s="87"/>
      <c r="AA541" s="85"/>
      <c r="AB541" s="111"/>
      <c r="AC541" s="112">
        <v>0</v>
      </c>
      <c r="AD541" s="87"/>
      <c r="AE541" s="85"/>
      <c r="AF541" s="111"/>
      <c r="AG541" s="112">
        <v>0</v>
      </c>
      <c r="AH541" s="87"/>
      <c r="AI541" s="85"/>
      <c r="AJ541" s="111"/>
      <c r="AK541" s="112">
        <v>0</v>
      </c>
      <c r="AL541" s="87"/>
      <c r="AM541" s="85"/>
      <c r="AN541" s="111"/>
      <c r="AO541" s="112">
        <v>0</v>
      </c>
      <c r="AP541" s="87"/>
      <c r="AQ541" s="85"/>
      <c r="AR541" s="111"/>
      <c r="AS541" s="112">
        <v>0</v>
      </c>
      <c r="AT541" s="87"/>
      <c r="AU541" s="85"/>
      <c r="AV541" s="111"/>
      <c r="AW541" s="112">
        <v>0</v>
      </c>
      <c r="AX541" s="87"/>
      <c r="AY541" s="85"/>
      <c r="AZ541" s="267">
        <f t="shared" si="34"/>
        <v>0</v>
      </c>
      <c r="BA541" s="88">
        <f t="shared" si="31"/>
        <v>0</v>
      </c>
      <c r="BC541">
        <f>IF($A541&lt;&gt;"",COUNTIF($BD$3:$BD541,$BD541),0)</f>
        <v>0</v>
      </c>
      <c r="BD541" t="str">
        <f>IF($A541&lt;&gt;"",VLOOKUP(TRUNC(MID($A541,1,2),0),Plano_Contas!$H$3:$J$103,2,TRUE),"")</f>
        <v/>
      </c>
      <c r="BE541" s="201" t="str">
        <f t="shared" si="32"/>
        <v/>
      </c>
      <c r="BF541" t="str">
        <f ca="1">IF($BT541&lt;&gt;"",SUMIF($BD$3:$BD$1004,"="&amp;$BD541,INDIRECT(ADDRESS(3,BF$2,1,1)):INDIRECT(ADDRESS(1004,BF$2,1,1))),"")</f>
        <v/>
      </c>
      <c r="BG541" t="str">
        <f ca="1">IF($BT541&lt;&gt;"",SUMIF($BD$3:$BD$1004,"="&amp;$BD541,INDIRECT(ADDRESS(3,BG$2,1,1)):INDIRECT(ADDRESS(1004,BG$2,1,1))),"")</f>
        <v/>
      </c>
      <c r="BH541" t="str">
        <f ca="1">IF($BT541&lt;&gt;"",SUMIF($BD$3:$BD$1004,"="&amp;$BD541,INDIRECT(ADDRESS(3,BH$2,1,1)):INDIRECT(ADDRESS(1004,BH$2,1,1))),"")</f>
        <v/>
      </c>
      <c r="BI541" t="str">
        <f ca="1">IF($BT541&lt;&gt;"",SUMIF($BD$3:$BD$1004,"="&amp;$BD541,INDIRECT(ADDRESS(3,BI$2,1,1)):INDIRECT(ADDRESS(1004,BI$2,1,1))),"")</f>
        <v/>
      </c>
      <c r="BJ541" t="str">
        <f ca="1">IF($BT541&lt;&gt;"",SUMIF($BD$3:$BD$1004,"="&amp;$BD541,INDIRECT(ADDRESS(3,BJ$2,1,1)):INDIRECT(ADDRESS(1004,BJ$2,1,1))),"")</f>
        <v/>
      </c>
      <c r="BK541" t="str">
        <f ca="1">IF($BT541&lt;&gt;"",SUMIF($BD$3:$BD$1004,"="&amp;$BD541,INDIRECT(ADDRESS(3,BK$2,1,1)):INDIRECT(ADDRESS(1004,BK$2,1,1))),"")</f>
        <v/>
      </c>
      <c r="BL541" t="str">
        <f ca="1">IF($BT541&lt;&gt;"",SUMIF($BD$3:$BD$1004,"="&amp;$BD541,INDIRECT(ADDRESS(3,BL$2,1,1)):INDIRECT(ADDRESS(1004,BL$2,1,1))),"")</f>
        <v/>
      </c>
      <c r="BM541" t="str">
        <f ca="1">IF($BT541&lt;&gt;"",SUMIF($BD$3:$BD$1004,"="&amp;$BD541,INDIRECT(ADDRESS(3,BM$2,1,1)):INDIRECT(ADDRESS(1004,BM$2,1,1))),"")</f>
        <v/>
      </c>
      <c r="BN541" t="str">
        <f ca="1">IF($BT541&lt;&gt;"",SUMIF($BD$3:$BD$1004,"="&amp;$BD541,INDIRECT(ADDRESS(3,BN$2,1,1)):INDIRECT(ADDRESS(1004,BN$2,1,1))),"")</f>
        <v/>
      </c>
      <c r="BO541" t="str">
        <f ca="1">IF($BT541&lt;&gt;"",SUMIF($BD$3:$BD$1004,"="&amp;$BD541,INDIRECT(ADDRESS(3,BO$2,1,1)):INDIRECT(ADDRESS(1004,BO$2,1,1))),"")</f>
        <v/>
      </c>
      <c r="BP541" t="str">
        <f ca="1">IF($BT541&lt;&gt;"",SUMIF($BD$3:$BD$1004,"="&amp;$BD541,INDIRECT(ADDRESS(3,BP$2,1,1)):INDIRECT(ADDRESS(1004,BP$2,1,1))),"")</f>
        <v/>
      </c>
      <c r="BQ541" t="str">
        <f ca="1">IF($BT541&lt;&gt;"",SUMIF($BD$3:$BD$1004,"="&amp;$BD541,INDIRECT(ADDRESS(3,BQ$2,1,1)):INDIRECT(ADDRESS(1004,BQ$2,1,1))),"")</f>
        <v/>
      </c>
      <c r="BR541" t="str">
        <f ca="1">IF($BT541&lt;&gt;"",SUMIF($BD$3:$BD$1004,"="&amp;$BD541,INDIRECT(ADDRESS(3,BR$2,1,1)):INDIRECT(ADDRESS(1004,BR$2,1,1))),"")</f>
        <v/>
      </c>
      <c r="BS541" t="str">
        <f>IF($A541&lt;&gt;"",VLOOKUP(TRUNC(MID($A541,1,2),0),Plano_Contas!$H$3:$J$103,3,TRUE),"")</f>
        <v/>
      </c>
      <c r="BT541" t="str">
        <f t="shared" si="33"/>
        <v/>
      </c>
      <c r="BV541">
        <f>Empresas!C541</f>
        <v>0</v>
      </c>
    </row>
    <row r="542" spans="1:74" ht="13.5" hidden="1" thickBot="1" x14ac:dyDescent="0.25">
      <c r="A542" s="89"/>
      <c r="B542" s="52" t="str">
        <f>IF($A542&lt;&gt;"",VLOOKUP(""&amp;$A542,Plano_Contas!$A$3:$F$1003,6,0),"")</f>
        <v/>
      </c>
      <c r="C542" s="91"/>
      <c r="D542" s="111"/>
      <c r="E542" s="112">
        <v>0</v>
      </c>
      <c r="F542" s="87"/>
      <c r="G542" s="85"/>
      <c r="H542" s="111"/>
      <c r="I542" s="112">
        <v>0</v>
      </c>
      <c r="J542" s="87"/>
      <c r="K542" s="85"/>
      <c r="L542" s="111"/>
      <c r="M542" s="112">
        <v>0</v>
      </c>
      <c r="N542" s="87"/>
      <c r="O542" s="85"/>
      <c r="P542" s="111"/>
      <c r="Q542" s="112">
        <v>0</v>
      </c>
      <c r="R542" s="87"/>
      <c r="S542" s="85"/>
      <c r="T542" s="111"/>
      <c r="U542" s="112">
        <v>0</v>
      </c>
      <c r="V542" s="87"/>
      <c r="W542" s="85"/>
      <c r="X542" s="111"/>
      <c r="Y542" s="112">
        <v>0</v>
      </c>
      <c r="Z542" s="87"/>
      <c r="AA542" s="85"/>
      <c r="AB542" s="111"/>
      <c r="AC542" s="112">
        <v>0</v>
      </c>
      <c r="AD542" s="87"/>
      <c r="AE542" s="85"/>
      <c r="AF542" s="111"/>
      <c r="AG542" s="112">
        <v>0</v>
      </c>
      <c r="AH542" s="87"/>
      <c r="AI542" s="85"/>
      <c r="AJ542" s="111"/>
      <c r="AK542" s="112">
        <v>0</v>
      </c>
      <c r="AL542" s="87"/>
      <c r="AM542" s="85"/>
      <c r="AN542" s="111"/>
      <c r="AO542" s="112">
        <v>0</v>
      </c>
      <c r="AP542" s="87"/>
      <c r="AQ542" s="85"/>
      <c r="AR542" s="111"/>
      <c r="AS542" s="112">
        <v>0</v>
      </c>
      <c r="AT542" s="87"/>
      <c r="AU542" s="85"/>
      <c r="AV542" s="111"/>
      <c r="AW542" s="112">
        <v>0</v>
      </c>
      <c r="AX542" s="87"/>
      <c r="AY542" s="85"/>
      <c r="AZ542" s="267">
        <f t="shared" si="34"/>
        <v>0</v>
      </c>
      <c r="BA542" s="88">
        <f t="shared" si="31"/>
        <v>0</v>
      </c>
      <c r="BC542">
        <f>IF($A542&lt;&gt;"",COUNTIF($BD$3:$BD542,$BD542),0)</f>
        <v>0</v>
      </c>
      <c r="BD542" t="str">
        <f>IF($A542&lt;&gt;"",VLOOKUP(TRUNC(MID($A542,1,2),0),Plano_Contas!$H$3:$J$103,2,TRUE),"")</f>
        <v/>
      </c>
      <c r="BE542" s="201" t="str">
        <f t="shared" si="32"/>
        <v/>
      </c>
      <c r="BF542" t="str">
        <f ca="1">IF($BT542&lt;&gt;"",SUMIF($BD$3:$BD$1004,"="&amp;$BD542,INDIRECT(ADDRESS(3,BF$2,1,1)):INDIRECT(ADDRESS(1004,BF$2,1,1))),"")</f>
        <v/>
      </c>
      <c r="BG542" t="str">
        <f ca="1">IF($BT542&lt;&gt;"",SUMIF($BD$3:$BD$1004,"="&amp;$BD542,INDIRECT(ADDRESS(3,BG$2,1,1)):INDIRECT(ADDRESS(1004,BG$2,1,1))),"")</f>
        <v/>
      </c>
      <c r="BH542" t="str">
        <f ca="1">IF($BT542&lt;&gt;"",SUMIF($BD$3:$BD$1004,"="&amp;$BD542,INDIRECT(ADDRESS(3,BH$2,1,1)):INDIRECT(ADDRESS(1004,BH$2,1,1))),"")</f>
        <v/>
      </c>
      <c r="BI542" t="str">
        <f ca="1">IF($BT542&lt;&gt;"",SUMIF($BD$3:$BD$1004,"="&amp;$BD542,INDIRECT(ADDRESS(3,BI$2,1,1)):INDIRECT(ADDRESS(1004,BI$2,1,1))),"")</f>
        <v/>
      </c>
      <c r="BJ542" t="str">
        <f ca="1">IF($BT542&lt;&gt;"",SUMIF($BD$3:$BD$1004,"="&amp;$BD542,INDIRECT(ADDRESS(3,BJ$2,1,1)):INDIRECT(ADDRESS(1004,BJ$2,1,1))),"")</f>
        <v/>
      </c>
      <c r="BK542" t="str">
        <f ca="1">IF($BT542&lt;&gt;"",SUMIF($BD$3:$BD$1004,"="&amp;$BD542,INDIRECT(ADDRESS(3,BK$2,1,1)):INDIRECT(ADDRESS(1004,BK$2,1,1))),"")</f>
        <v/>
      </c>
      <c r="BL542" t="str">
        <f ca="1">IF($BT542&lt;&gt;"",SUMIF($BD$3:$BD$1004,"="&amp;$BD542,INDIRECT(ADDRESS(3,BL$2,1,1)):INDIRECT(ADDRESS(1004,BL$2,1,1))),"")</f>
        <v/>
      </c>
      <c r="BM542" t="str">
        <f ca="1">IF($BT542&lt;&gt;"",SUMIF($BD$3:$BD$1004,"="&amp;$BD542,INDIRECT(ADDRESS(3,BM$2,1,1)):INDIRECT(ADDRESS(1004,BM$2,1,1))),"")</f>
        <v/>
      </c>
      <c r="BN542" t="str">
        <f ca="1">IF($BT542&lt;&gt;"",SUMIF($BD$3:$BD$1004,"="&amp;$BD542,INDIRECT(ADDRESS(3,BN$2,1,1)):INDIRECT(ADDRESS(1004,BN$2,1,1))),"")</f>
        <v/>
      </c>
      <c r="BO542" t="str">
        <f ca="1">IF($BT542&lt;&gt;"",SUMIF($BD$3:$BD$1004,"="&amp;$BD542,INDIRECT(ADDRESS(3,BO$2,1,1)):INDIRECT(ADDRESS(1004,BO$2,1,1))),"")</f>
        <v/>
      </c>
      <c r="BP542" t="str">
        <f ca="1">IF($BT542&lt;&gt;"",SUMIF($BD$3:$BD$1004,"="&amp;$BD542,INDIRECT(ADDRESS(3,BP$2,1,1)):INDIRECT(ADDRESS(1004,BP$2,1,1))),"")</f>
        <v/>
      </c>
      <c r="BQ542" t="str">
        <f ca="1">IF($BT542&lt;&gt;"",SUMIF($BD$3:$BD$1004,"="&amp;$BD542,INDIRECT(ADDRESS(3,BQ$2,1,1)):INDIRECT(ADDRESS(1004,BQ$2,1,1))),"")</f>
        <v/>
      </c>
      <c r="BR542" t="str">
        <f ca="1">IF($BT542&lt;&gt;"",SUMIF($BD$3:$BD$1004,"="&amp;$BD542,INDIRECT(ADDRESS(3,BR$2,1,1)):INDIRECT(ADDRESS(1004,BR$2,1,1))),"")</f>
        <v/>
      </c>
      <c r="BS542" t="str">
        <f>IF($A542&lt;&gt;"",VLOOKUP(TRUNC(MID($A542,1,2),0),Plano_Contas!$H$3:$J$103,3,TRUE),"")</f>
        <v/>
      </c>
      <c r="BT542" t="str">
        <f t="shared" si="33"/>
        <v/>
      </c>
      <c r="BV542">
        <f>Empresas!C542</f>
        <v>0</v>
      </c>
    </row>
    <row r="543" spans="1:74" ht="13.5" hidden="1" thickBot="1" x14ac:dyDescent="0.25">
      <c r="A543" s="89"/>
      <c r="B543" s="52" t="str">
        <f>IF($A543&lt;&gt;"",VLOOKUP(""&amp;$A543,Plano_Contas!$A$3:$F$1003,6,0),"")</f>
        <v/>
      </c>
      <c r="C543" s="91"/>
      <c r="D543" s="111"/>
      <c r="E543" s="112">
        <v>0</v>
      </c>
      <c r="F543" s="87"/>
      <c r="G543" s="85"/>
      <c r="H543" s="111"/>
      <c r="I543" s="112">
        <v>0</v>
      </c>
      <c r="J543" s="87"/>
      <c r="K543" s="85"/>
      <c r="L543" s="111"/>
      <c r="M543" s="112">
        <v>0</v>
      </c>
      <c r="N543" s="87"/>
      <c r="O543" s="85"/>
      <c r="P543" s="111"/>
      <c r="Q543" s="112">
        <v>0</v>
      </c>
      <c r="R543" s="87"/>
      <c r="S543" s="85"/>
      <c r="T543" s="111"/>
      <c r="U543" s="112">
        <v>0</v>
      </c>
      <c r="V543" s="87"/>
      <c r="W543" s="85"/>
      <c r="X543" s="111"/>
      <c r="Y543" s="112">
        <v>0</v>
      </c>
      <c r="Z543" s="87"/>
      <c r="AA543" s="85"/>
      <c r="AB543" s="111"/>
      <c r="AC543" s="112">
        <v>0</v>
      </c>
      <c r="AD543" s="87"/>
      <c r="AE543" s="85"/>
      <c r="AF543" s="111"/>
      <c r="AG543" s="112">
        <v>0</v>
      </c>
      <c r="AH543" s="87"/>
      <c r="AI543" s="85"/>
      <c r="AJ543" s="111"/>
      <c r="AK543" s="112">
        <v>0</v>
      </c>
      <c r="AL543" s="87"/>
      <c r="AM543" s="85"/>
      <c r="AN543" s="111"/>
      <c r="AO543" s="112">
        <v>0</v>
      </c>
      <c r="AP543" s="87"/>
      <c r="AQ543" s="85"/>
      <c r="AR543" s="111"/>
      <c r="AS543" s="112">
        <v>0</v>
      </c>
      <c r="AT543" s="87"/>
      <c r="AU543" s="85"/>
      <c r="AV543" s="111"/>
      <c r="AW543" s="112">
        <v>0</v>
      </c>
      <c r="AX543" s="87"/>
      <c r="AY543" s="85"/>
      <c r="AZ543" s="267">
        <f t="shared" si="34"/>
        <v>0</v>
      </c>
      <c r="BA543" s="88">
        <f t="shared" si="31"/>
        <v>0</v>
      </c>
      <c r="BC543">
        <f>IF($A543&lt;&gt;"",COUNTIF($BD$3:$BD543,$BD543),0)</f>
        <v>0</v>
      </c>
      <c r="BD543" t="str">
        <f>IF($A543&lt;&gt;"",VLOOKUP(TRUNC(MID($A543,1,2),0),Plano_Contas!$H$3:$J$103,2,TRUE),"")</f>
        <v/>
      </c>
      <c r="BE543" s="201" t="str">
        <f t="shared" si="32"/>
        <v/>
      </c>
      <c r="BF543" t="str">
        <f ca="1">IF($BT543&lt;&gt;"",SUMIF($BD$3:$BD$1004,"="&amp;$BD543,INDIRECT(ADDRESS(3,BF$2,1,1)):INDIRECT(ADDRESS(1004,BF$2,1,1))),"")</f>
        <v/>
      </c>
      <c r="BG543" t="str">
        <f ca="1">IF($BT543&lt;&gt;"",SUMIF($BD$3:$BD$1004,"="&amp;$BD543,INDIRECT(ADDRESS(3,BG$2,1,1)):INDIRECT(ADDRESS(1004,BG$2,1,1))),"")</f>
        <v/>
      </c>
      <c r="BH543" t="str">
        <f ca="1">IF($BT543&lt;&gt;"",SUMIF($BD$3:$BD$1004,"="&amp;$BD543,INDIRECT(ADDRESS(3,BH$2,1,1)):INDIRECT(ADDRESS(1004,BH$2,1,1))),"")</f>
        <v/>
      </c>
      <c r="BI543" t="str">
        <f ca="1">IF($BT543&lt;&gt;"",SUMIF($BD$3:$BD$1004,"="&amp;$BD543,INDIRECT(ADDRESS(3,BI$2,1,1)):INDIRECT(ADDRESS(1004,BI$2,1,1))),"")</f>
        <v/>
      </c>
      <c r="BJ543" t="str">
        <f ca="1">IF($BT543&lt;&gt;"",SUMIF($BD$3:$BD$1004,"="&amp;$BD543,INDIRECT(ADDRESS(3,BJ$2,1,1)):INDIRECT(ADDRESS(1004,BJ$2,1,1))),"")</f>
        <v/>
      </c>
      <c r="BK543" t="str">
        <f ca="1">IF($BT543&lt;&gt;"",SUMIF($BD$3:$BD$1004,"="&amp;$BD543,INDIRECT(ADDRESS(3,BK$2,1,1)):INDIRECT(ADDRESS(1004,BK$2,1,1))),"")</f>
        <v/>
      </c>
      <c r="BL543" t="str">
        <f ca="1">IF($BT543&lt;&gt;"",SUMIF($BD$3:$BD$1004,"="&amp;$BD543,INDIRECT(ADDRESS(3,BL$2,1,1)):INDIRECT(ADDRESS(1004,BL$2,1,1))),"")</f>
        <v/>
      </c>
      <c r="BM543" t="str">
        <f ca="1">IF($BT543&lt;&gt;"",SUMIF($BD$3:$BD$1004,"="&amp;$BD543,INDIRECT(ADDRESS(3,BM$2,1,1)):INDIRECT(ADDRESS(1004,BM$2,1,1))),"")</f>
        <v/>
      </c>
      <c r="BN543" t="str">
        <f ca="1">IF($BT543&lt;&gt;"",SUMIF($BD$3:$BD$1004,"="&amp;$BD543,INDIRECT(ADDRESS(3,BN$2,1,1)):INDIRECT(ADDRESS(1004,BN$2,1,1))),"")</f>
        <v/>
      </c>
      <c r="BO543" t="str">
        <f ca="1">IF($BT543&lt;&gt;"",SUMIF($BD$3:$BD$1004,"="&amp;$BD543,INDIRECT(ADDRESS(3,BO$2,1,1)):INDIRECT(ADDRESS(1004,BO$2,1,1))),"")</f>
        <v/>
      </c>
      <c r="BP543" t="str">
        <f ca="1">IF($BT543&lt;&gt;"",SUMIF($BD$3:$BD$1004,"="&amp;$BD543,INDIRECT(ADDRESS(3,BP$2,1,1)):INDIRECT(ADDRESS(1004,BP$2,1,1))),"")</f>
        <v/>
      </c>
      <c r="BQ543" t="str">
        <f ca="1">IF($BT543&lt;&gt;"",SUMIF($BD$3:$BD$1004,"="&amp;$BD543,INDIRECT(ADDRESS(3,BQ$2,1,1)):INDIRECT(ADDRESS(1004,BQ$2,1,1))),"")</f>
        <v/>
      </c>
      <c r="BR543" t="str">
        <f ca="1">IF($BT543&lt;&gt;"",SUMIF($BD$3:$BD$1004,"="&amp;$BD543,INDIRECT(ADDRESS(3,BR$2,1,1)):INDIRECT(ADDRESS(1004,BR$2,1,1))),"")</f>
        <v/>
      </c>
      <c r="BS543" t="str">
        <f>IF($A543&lt;&gt;"",VLOOKUP(TRUNC(MID($A543,1,2),0),Plano_Contas!$H$3:$J$103,3,TRUE),"")</f>
        <v/>
      </c>
      <c r="BT543" t="str">
        <f t="shared" si="33"/>
        <v/>
      </c>
      <c r="BV543">
        <f>Empresas!C543</f>
        <v>0</v>
      </c>
    </row>
    <row r="544" spans="1:74" ht="13.5" hidden="1" thickBot="1" x14ac:dyDescent="0.25">
      <c r="A544" s="89"/>
      <c r="B544" s="52" t="str">
        <f>IF($A544&lt;&gt;"",VLOOKUP(""&amp;$A544,Plano_Contas!$A$3:$F$1003,6,0),"")</f>
        <v/>
      </c>
      <c r="C544" s="91"/>
      <c r="D544" s="111"/>
      <c r="E544" s="112">
        <v>0</v>
      </c>
      <c r="F544" s="87"/>
      <c r="G544" s="85"/>
      <c r="H544" s="111"/>
      <c r="I544" s="112">
        <v>0</v>
      </c>
      <c r="J544" s="87"/>
      <c r="K544" s="85"/>
      <c r="L544" s="111"/>
      <c r="M544" s="112">
        <v>0</v>
      </c>
      <c r="N544" s="87"/>
      <c r="O544" s="85"/>
      <c r="P544" s="111"/>
      <c r="Q544" s="112">
        <v>0</v>
      </c>
      <c r="R544" s="87"/>
      <c r="S544" s="85"/>
      <c r="T544" s="111"/>
      <c r="U544" s="112">
        <v>0</v>
      </c>
      <c r="V544" s="87"/>
      <c r="W544" s="85"/>
      <c r="X544" s="111"/>
      <c r="Y544" s="112">
        <v>0</v>
      </c>
      <c r="Z544" s="87"/>
      <c r="AA544" s="85"/>
      <c r="AB544" s="111"/>
      <c r="AC544" s="112">
        <v>0</v>
      </c>
      <c r="AD544" s="87"/>
      <c r="AE544" s="85"/>
      <c r="AF544" s="111"/>
      <c r="AG544" s="112">
        <v>0</v>
      </c>
      <c r="AH544" s="87"/>
      <c r="AI544" s="85"/>
      <c r="AJ544" s="111"/>
      <c r="AK544" s="112">
        <v>0</v>
      </c>
      <c r="AL544" s="87"/>
      <c r="AM544" s="85"/>
      <c r="AN544" s="111"/>
      <c r="AO544" s="112">
        <v>0</v>
      </c>
      <c r="AP544" s="87"/>
      <c r="AQ544" s="85"/>
      <c r="AR544" s="111"/>
      <c r="AS544" s="112">
        <v>0</v>
      </c>
      <c r="AT544" s="87"/>
      <c r="AU544" s="85"/>
      <c r="AV544" s="111"/>
      <c r="AW544" s="112">
        <v>0</v>
      </c>
      <c r="AX544" s="87"/>
      <c r="AY544" s="85"/>
      <c r="AZ544" s="267">
        <f t="shared" si="34"/>
        <v>0</v>
      </c>
      <c r="BA544" s="88">
        <f t="shared" si="31"/>
        <v>0</v>
      </c>
      <c r="BC544">
        <f>IF($A544&lt;&gt;"",COUNTIF($BD$3:$BD544,$BD544),0)</f>
        <v>0</v>
      </c>
      <c r="BD544" t="str">
        <f>IF($A544&lt;&gt;"",VLOOKUP(TRUNC(MID($A544,1,2),0),Plano_Contas!$H$3:$J$103,2,TRUE),"")</f>
        <v/>
      </c>
      <c r="BE544" s="201" t="str">
        <f t="shared" si="32"/>
        <v/>
      </c>
      <c r="BF544" t="str">
        <f ca="1">IF($BT544&lt;&gt;"",SUMIF($BD$3:$BD$1004,"="&amp;$BD544,INDIRECT(ADDRESS(3,BF$2,1,1)):INDIRECT(ADDRESS(1004,BF$2,1,1))),"")</f>
        <v/>
      </c>
      <c r="BG544" t="str">
        <f ca="1">IF($BT544&lt;&gt;"",SUMIF($BD$3:$BD$1004,"="&amp;$BD544,INDIRECT(ADDRESS(3,BG$2,1,1)):INDIRECT(ADDRESS(1004,BG$2,1,1))),"")</f>
        <v/>
      </c>
      <c r="BH544" t="str">
        <f ca="1">IF($BT544&lt;&gt;"",SUMIF($BD$3:$BD$1004,"="&amp;$BD544,INDIRECT(ADDRESS(3,BH$2,1,1)):INDIRECT(ADDRESS(1004,BH$2,1,1))),"")</f>
        <v/>
      </c>
      <c r="BI544" t="str">
        <f ca="1">IF($BT544&lt;&gt;"",SUMIF($BD$3:$BD$1004,"="&amp;$BD544,INDIRECT(ADDRESS(3,BI$2,1,1)):INDIRECT(ADDRESS(1004,BI$2,1,1))),"")</f>
        <v/>
      </c>
      <c r="BJ544" t="str">
        <f ca="1">IF($BT544&lt;&gt;"",SUMIF($BD$3:$BD$1004,"="&amp;$BD544,INDIRECT(ADDRESS(3,BJ$2,1,1)):INDIRECT(ADDRESS(1004,BJ$2,1,1))),"")</f>
        <v/>
      </c>
      <c r="BK544" t="str">
        <f ca="1">IF($BT544&lt;&gt;"",SUMIF($BD$3:$BD$1004,"="&amp;$BD544,INDIRECT(ADDRESS(3,BK$2,1,1)):INDIRECT(ADDRESS(1004,BK$2,1,1))),"")</f>
        <v/>
      </c>
      <c r="BL544" t="str">
        <f ca="1">IF($BT544&lt;&gt;"",SUMIF($BD$3:$BD$1004,"="&amp;$BD544,INDIRECT(ADDRESS(3,BL$2,1,1)):INDIRECT(ADDRESS(1004,BL$2,1,1))),"")</f>
        <v/>
      </c>
      <c r="BM544" t="str">
        <f ca="1">IF($BT544&lt;&gt;"",SUMIF($BD$3:$BD$1004,"="&amp;$BD544,INDIRECT(ADDRESS(3,BM$2,1,1)):INDIRECT(ADDRESS(1004,BM$2,1,1))),"")</f>
        <v/>
      </c>
      <c r="BN544" t="str">
        <f ca="1">IF($BT544&lt;&gt;"",SUMIF($BD$3:$BD$1004,"="&amp;$BD544,INDIRECT(ADDRESS(3,BN$2,1,1)):INDIRECT(ADDRESS(1004,BN$2,1,1))),"")</f>
        <v/>
      </c>
      <c r="BO544" t="str">
        <f ca="1">IF($BT544&lt;&gt;"",SUMIF($BD$3:$BD$1004,"="&amp;$BD544,INDIRECT(ADDRESS(3,BO$2,1,1)):INDIRECT(ADDRESS(1004,BO$2,1,1))),"")</f>
        <v/>
      </c>
      <c r="BP544" t="str">
        <f ca="1">IF($BT544&lt;&gt;"",SUMIF($BD$3:$BD$1004,"="&amp;$BD544,INDIRECT(ADDRESS(3,BP$2,1,1)):INDIRECT(ADDRESS(1004,BP$2,1,1))),"")</f>
        <v/>
      </c>
      <c r="BQ544" t="str">
        <f ca="1">IF($BT544&lt;&gt;"",SUMIF($BD$3:$BD$1004,"="&amp;$BD544,INDIRECT(ADDRESS(3,BQ$2,1,1)):INDIRECT(ADDRESS(1004,BQ$2,1,1))),"")</f>
        <v/>
      </c>
      <c r="BR544" t="str">
        <f ca="1">IF($BT544&lt;&gt;"",SUMIF($BD$3:$BD$1004,"="&amp;$BD544,INDIRECT(ADDRESS(3,BR$2,1,1)):INDIRECT(ADDRESS(1004,BR$2,1,1))),"")</f>
        <v/>
      </c>
      <c r="BS544" t="str">
        <f>IF($A544&lt;&gt;"",VLOOKUP(TRUNC(MID($A544,1,2),0),Plano_Contas!$H$3:$J$103,3,TRUE),"")</f>
        <v/>
      </c>
      <c r="BT544" t="str">
        <f t="shared" si="33"/>
        <v/>
      </c>
      <c r="BV544">
        <f>Empresas!C544</f>
        <v>0</v>
      </c>
    </row>
    <row r="545" spans="1:74" ht="13.5" hidden="1" thickBot="1" x14ac:dyDescent="0.25">
      <c r="A545" s="89"/>
      <c r="B545" s="52" t="str">
        <f>IF($A545&lt;&gt;"",VLOOKUP(""&amp;$A545,Plano_Contas!$A$3:$F$1003,6,0),"")</f>
        <v/>
      </c>
      <c r="C545" s="91"/>
      <c r="D545" s="111"/>
      <c r="E545" s="112">
        <v>0</v>
      </c>
      <c r="F545" s="87"/>
      <c r="G545" s="85"/>
      <c r="H545" s="111"/>
      <c r="I545" s="112">
        <v>0</v>
      </c>
      <c r="J545" s="87"/>
      <c r="K545" s="85"/>
      <c r="L545" s="111"/>
      <c r="M545" s="112">
        <v>0</v>
      </c>
      <c r="N545" s="87"/>
      <c r="O545" s="85"/>
      <c r="P545" s="111"/>
      <c r="Q545" s="112">
        <v>0</v>
      </c>
      <c r="R545" s="87"/>
      <c r="S545" s="85"/>
      <c r="T545" s="111"/>
      <c r="U545" s="112">
        <v>0</v>
      </c>
      <c r="V545" s="87"/>
      <c r="W545" s="85"/>
      <c r="X545" s="111"/>
      <c r="Y545" s="112">
        <v>0</v>
      </c>
      <c r="Z545" s="87"/>
      <c r="AA545" s="85"/>
      <c r="AB545" s="111"/>
      <c r="AC545" s="112">
        <v>0</v>
      </c>
      <c r="AD545" s="87"/>
      <c r="AE545" s="85"/>
      <c r="AF545" s="111"/>
      <c r="AG545" s="112">
        <v>0</v>
      </c>
      <c r="AH545" s="87"/>
      <c r="AI545" s="85"/>
      <c r="AJ545" s="111"/>
      <c r="AK545" s="112">
        <v>0</v>
      </c>
      <c r="AL545" s="87"/>
      <c r="AM545" s="85"/>
      <c r="AN545" s="111"/>
      <c r="AO545" s="112">
        <v>0</v>
      </c>
      <c r="AP545" s="87"/>
      <c r="AQ545" s="85"/>
      <c r="AR545" s="111"/>
      <c r="AS545" s="112">
        <v>0</v>
      </c>
      <c r="AT545" s="87"/>
      <c r="AU545" s="85"/>
      <c r="AV545" s="111"/>
      <c r="AW545" s="112">
        <v>0</v>
      </c>
      <c r="AX545" s="87"/>
      <c r="AY545" s="85"/>
      <c r="AZ545" s="267">
        <f t="shared" si="34"/>
        <v>0</v>
      </c>
      <c r="BA545" s="88">
        <f t="shared" si="31"/>
        <v>0</v>
      </c>
      <c r="BC545">
        <f>IF($A545&lt;&gt;"",COUNTIF($BD$3:$BD545,$BD545),0)</f>
        <v>0</v>
      </c>
      <c r="BD545" t="str">
        <f>IF($A545&lt;&gt;"",VLOOKUP(TRUNC(MID($A545,1,2),0),Plano_Contas!$H$3:$J$103,2,TRUE),"")</f>
        <v/>
      </c>
      <c r="BE545" s="201" t="str">
        <f t="shared" si="32"/>
        <v/>
      </c>
      <c r="BF545" t="str">
        <f ca="1">IF($BT545&lt;&gt;"",SUMIF($BD$3:$BD$1004,"="&amp;$BD545,INDIRECT(ADDRESS(3,BF$2,1,1)):INDIRECT(ADDRESS(1004,BF$2,1,1))),"")</f>
        <v/>
      </c>
      <c r="BG545" t="str">
        <f ca="1">IF($BT545&lt;&gt;"",SUMIF($BD$3:$BD$1004,"="&amp;$BD545,INDIRECT(ADDRESS(3,BG$2,1,1)):INDIRECT(ADDRESS(1004,BG$2,1,1))),"")</f>
        <v/>
      </c>
      <c r="BH545" t="str">
        <f ca="1">IF($BT545&lt;&gt;"",SUMIF($BD$3:$BD$1004,"="&amp;$BD545,INDIRECT(ADDRESS(3,BH$2,1,1)):INDIRECT(ADDRESS(1004,BH$2,1,1))),"")</f>
        <v/>
      </c>
      <c r="BI545" t="str">
        <f ca="1">IF($BT545&lt;&gt;"",SUMIF($BD$3:$BD$1004,"="&amp;$BD545,INDIRECT(ADDRESS(3,BI$2,1,1)):INDIRECT(ADDRESS(1004,BI$2,1,1))),"")</f>
        <v/>
      </c>
      <c r="BJ545" t="str">
        <f ca="1">IF($BT545&lt;&gt;"",SUMIF($BD$3:$BD$1004,"="&amp;$BD545,INDIRECT(ADDRESS(3,BJ$2,1,1)):INDIRECT(ADDRESS(1004,BJ$2,1,1))),"")</f>
        <v/>
      </c>
      <c r="BK545" t="str">
        <f ca="1">IF($BT545&lt;&gt;"",SUMIF($BD$3:$BD$1004,"="&amp;$BD545,INDIRECT(ADDRESS(3,BK$2,1,1)):INDIRECT(ADDRESS(1004,BK$2,1,1))),"")</f>
        <v/>
      </c>
      <c r="BL545" t="str">
        <f ca="1">IF($BT545&lt;&gt;"",SUMIF($BD$3:$BD$1004,"="&amp;$BD545,INDIRECT(ADDRESS(3,BL$2,1,1)):INDIRECT(ADDRESS(1004,BL$2,1,1))),"")</f>
        <v/>
      </c>
      <c r="BM545" t="str">
        <f ca="1">IF($BT545&lt;&gt;"",SUMIF($BD$3:$BD$1004,"="&amp;$BD545,INDIRECT(ADDRESS(3,BM$2,1,1)):INDIRECT(ADDRESS(1004,BM$2,1,1))),"")</f>
        <v/>
      </c>
      <c r="BN545" t="str">
        <f ca="1">IF($BT545&lt;&gt;"",SUMIF($BD$3:$BD$1004,"="&amp;$BD545,INDIRECT(ADDRESS(3,BN$2,1,1)):INDIRECT(ADDRESS(1004,BN$2,1,1))),"")</f>
        <v/>
      </c>
      <c r="BO545" t="str">
        <f ca="1">IF($BT545&lt;&gt;"",SUMIF($BD$3:$BD$1004,"="&amp;$BD545,INDIRECT(ADDRESS(3,BO$2,1,1)):INDIRECT(ADDRESS(1004,BO$2,1,1))),"")</f>
        <v/>
      </c>
      <c r="BP545" t="str">
        <f ca="1">IF($BT545&lt;&gt;"",SUMIF($BD$3:$BD$1004,"="&amp;$BD545,INDIRECT(ADDRESS(3,BP$2,1,1)):INDIRECT(ADDRESS(1004,BP$2,1,1))),"")</f>
        <v/>
      </c>
      <c r="BQ545" t="str">
        <f ca="1">IF($BT545&lt;&gt;"",SUMIF($BD$3:$BD$1004,"="&amp;$BD545,INDIRECT(ADDRESS(3,BQ$2,1,1)):INDIRECT(ADDRESS(1004,BQ$2,1,1))),"")</f>
        <v/>
      </c>
      <c r="BR545" t="str">
        <f ca="1">IF($BT545&lt;&gt;"",SUMIF($BD$3:$BD$1004,"="&amp;$BD545,INDIRECT(ADDRESS(3,BR$2,1,1)):INDIRECT(ADDRESS(1004,BR$2,1,1))),"")</f>
        <v/>
      </c>
      <c r="BS545" t="str">
        <f>IF($A545&lt;&gt;"",VLOOKUP(TRUNC(MID($A545,1,2),0),Plano_Contas!$H$3:$J$103,3,TRUE),"")</f>
        <v/>
      </c>
      <c r="BT545" t="str">
        <f t="shared" si="33"/>
        <v/>
      </c>
      <c r="BV545">
        <f>Empresas!C545</f>
        <v>0</v>
      </c>
    </row>
    <row r="546" spans="1:74" ht="13.5" hidden="1" thickBot="1" x14ac:dyDescent="0.25">
      <c r="A546" s="89"/>
      <c r="B546" s="52" t="str">
        <f>IF($A546&lt;&gt;"",VLOOKUP(""&amp;$A546,Plano_Contas!$A$3:$F$1003,6,0),"")</f>
        <v/>
      </c>
      <c r="C546" s="91"/>
      <c r="D546" s="111"/>
      <c r="E546" s="112">
        <v>0</v>
      </c>
      <c r="F546" s="87"/>
      <c r="G546" s="85"/>
      <c r="H546" s="111"/>
      <c r="I546" s="112">
        <v>0</v>
      </c>
      <c r="J546" s="87"/>
      <c r="K546" s="85"/>
      <c r="L546" s="111"/>
      <c r="M546" s="112">
        <v>0</v>
      </c>
      <c r="N546" s="87"/>
      <c r="O546" s="85"/>
      <c r="P546" s="111"/>
      <c r="Q546" s="112">
        <v>0</v>
      </c>
      <c r="R546" s="87"/>
      <c r="S546" s="85"/>
      <c r="T546" s="111"/>
      <c r="U546" s="112">
        <v>0</v>
      </c>
      <c r="V546" s="87"/>
      <c r="W546" s="85"/>
      <c r="X546" s="111"/>
      <c r="Y546" s="112">
        <v>0</v>
      </c>
      <c r="Z546" s="87"/>
      <c r="AA546" s="85"/>
      <c r="AB546" s="111"/>
      <c r="AC546" s="112">
        <v>0</v>
      </c>
      <c r="AD546" s="87"/>
      <c r="AE546" s="85"/>
      <c r="AF546" s="111"/>
      <c r="AG546" s="112">
        <v>0</v>
      </c>
      <c r="AH546" s="87"/>
      <c r="AI546" s="85"/>
      <c r="AJ546" s="111"/>
      <c r="AK546" s="112">
        <v>0</v>
      </c>
      <c r="AL546" s="87"/>
      <c r="AM546" s="85"/>
      <c r="AN546" s="111"/>
      <c r="AO546" s="112">
        <v>0</v>
      </c>
      <c r="AP546" s="87"/>
      <c r="AQ546" s="85"/>
      <c r="AR546" s="111"/>
      <c r="AS546" s="112">
        <v>0</v>
      </c>
      <c r="AT546" s="87"/>
      <c r="AU546" s="85"/>
      <c r="AV546" s="111"/>
      <c r="AW546" s="112">
        <v>0</v>
      </c>
      <c r="AX546" s="87"/>
      <c r="AY546" s="85"/>
      <c r="AZ546" s="267">
        <f t="shared" si="34"/>
        <v>0</v>
      </c>
      <c r="BA546" s="88">
        <f t="shared" si="31"/>
        <v>0</v>
      </c>
      <c r="BC546">
        <f>IF($A546&lt;&gt;"",COUNTIF($BD$3:$BD546,$BD546),0)</f>
        <v>0</v>
      </c>
      <c r="BD546" t="str">
        <f>IF($A546&lt;&gt;"",VLOOKUP(TRUNC(MID($A546,1,2),0),Plano_Contas!$H$3:$J$103,2,TRUE),"")</f>
        <v/>
      </c>
      <c r="BE546" s="201" t="str">
        <f t="shared" si="32"/>
        <v/>
      </c>
      <c r="BF546" t="str">
        <f ca="1">IF($BT546&lt;&gt;"",SUMIF($BD$3:$BD$1004,"="&amp;$BD546,INDIRECT(ADDRESS(3,BF$2,1,1)):INDIRECT(ADDRESS(1004,BF$2,1,1))),"")</f>
        <v/>
      </c>
      <c r="BG546" t="str">
        <f ca="1">IF($BT546&lt;&gt;"",SUMIF($BD$3:$BD$1004,"="&amp;$BD546,INDIRECT(ADDRESS(3,BG$2,1,1)):INDIRECT(ADDRESS(1004,BG$2,1,1))),"")</f>
        <v/>
      </c>
      <c r="BH546" t="str">
        <f ca="1">IF($BT546&lt;&gt;"",SUMIF($BD$3:$BD$1004,"="&amp;$BD546,INDIRECT(ADDRESS(3,BH$2,1,1)):INDIRECT(ADDRESS(1004,BH$2,1,1))),"")</f>
        <v/>
      </c>
      <c r="BI546" t="str">
        <f ca="1">IF($BT546&lt;&gt;"",SUMIF($BD$3:$BD$1004,"="&amp;$BD546,INDIRECT(ADDRESS(3,BI$2,1,1)):INDIRECT(ADDRESS(1004,BI$2,1,1))),"")</f>
        <v/>
      </c>
      <c r="BJ546" t="str">
        <f ca="1">IF($BT546&lt;&gt;"",SUMIF($BD$3:$BD$1004,"="&amp;$BD546,INDIRECT(ADDRESS(3,BJ$2,1,1)):INDIRECT(ADDRESS(1004,BJ$2,1,1))),"")</f>
        <v/>
      </c>
      <c r="BK546" t="str">
        <f ca="1">IF($BT546&lt;&gt;"",SUMIF($BD$3:$BD$1004,"="&amp;$BD546,INDIRECT(ADDRESS(3,BK$2,1,1)):INDIRECT(ADDRESS(1004,BK$2,1,1))),"")</f>
        <v/>
      </c>
      <c r="BL546" t="str">
        <f ca="1">IF($BT546&lt;&gt;"",SUMIF($BD$3:$BD$1004,"="&amp;$BD546,INDIRECT(ADDRESS(3,BL$2,1,1)):INDIRECT(ADDRESS(1004,BL$2,1,1))),"")</f>
        <v/>
      </c>
      <c r="BM546" t="str">
        <f ca="1">IF($BT546&lt;&gt;"",SUMIF($BD$3:$BD$1004,"="&amp;$BD546,INDIRECT(ADDRESS(3,BM$2,1,1)):INDIRECT(ADDRESS(1004,BM$2,1,1))),"")</f>
        <v/>
      </c>
      <c r="BN546" t="str">
        <f ca="1">IF($BT546&lt;&gt;"",SUMIF($BD$3:$BD$1004,"="&amp;$BD546,INDIRECT(ADDRESS(3,BN$2,1,1)):INDIRECT(ADDRESS(1004,BN$2,1,1))),"")</f>
        <v/>
      </c>
      <c r="BO546" t="str">
        <f ca="1">IF($BT546&lt;&gt;"",SUMIF($BD$3:$BD$1004,"="&amp;$BD546,INDIRECT(ADDRESS(3,BO$2,1,1)):INDIRECT(ADDRESS(1004,BO$2,1,1))),"")</f>
        <v/>
      </c>
      <c r="BP546" t="str">
        <f ca="1">IF($BT546&lt;&gt;"",SUMIF($BD$3:$BD$1004,"="&amp;$BD546,INDIRECT(ADDRESS(3,BP$2,1,1)):INDIRECT(ADDRESS(1004,BP$2,1,1))),"")</f>
        <v/>
      </c>
      <c r="BQ546" t="str">
        <f ca="1">IF($BT546&lt;&gt;"",SUMIF($BD$3:$BD$1004,"="&amp;$BD546,INDIRECT(ADDRESS(3,BQ$2,1,1)):INDIRECT(ADDRESS(1004,BQ$2,1,1))),"")</f>
        <v/>
      </c>
      <c r="BR546" t="str">
        <f ca="1">IF($BT546&lt;&gt;"",SUMIF($BD$3:$BD$1004,"="&amp;$BD546,INDIRECT(ADDRESS(3,BR$2,1,1)):INDIRECT(ADDRESS(1004,BR$2,1,1))),"")</f>
        <v/>
      </c>
      <c r="BS546" t="str">
        <f>IF($A546&lt;&gt;"",VLOOKUP(TRUNC(MID($A546,1,2),0),Plano_Contas!$H$3:$J$103,3,TRUE),"")</f>
        <v/>
      </c>
      <c r="BT546" t="str">
        <f t="shared" si="33"/>
        <v/>
      </c>
      <c r="BV546">
        <f>Empresas!C546</f>
        <v>0</v>
      </c>
    </row>
    <row r="547" spans="1:74" ht="13.5" hidden="1" thickBot="1" x14ac:dyDescent="0.25">
      <c r="A547" s="89"/>
      <c r="B547" s="52" t="str">
        <f>IF($A547&lt;&gt;"",VLOOKUP(""&amp;$A547,Plano_Contas!$A$3:$F$1003,6,0),"")</f>
        <v/>
      </c>
      <c r="C547" s="91"/>
      <c r="D547" s="111"/>
      <c r="E547" s="112">
        <v>0</v>
      </c>
      <c r="F547" s="87"/>
      <c r="G547" s="85"/>
      <c r="H547" s="111"/>
      <c r="I547" s="112">
        <v>0</v>
      </c>
      <c r="J547" s="87"/>
      <c r="K547" s="85"/>
      <c r="L547" s="111"/>
      <c r="M547" s="112">
        <v>0</v>
      </c>
      <c r="N547" s="87"/>
      <c r="O547" s="85"/>
      <c r="P547" s="111"/>
      <c r="Q547" s="112">
        <v>0</v>
      </c>
      <c r="R547" s="87"/>
      <c r="S547" s="85"/>
      <c r="T547" s="111"/>
      <c r="U547" s="112">
        <v>0</v>
      </c>
      <c r="V547" s="87"/>
      <c r="W547" s="85"/>
      <c r="X547" s="111"/>
      <c r="Y547" s="112">
        <v>0</v>
      </c>
      <c r="Z547" s="87"/>
      <c r="AA547" s="85"/>
      <c r="AB547" s="111"/>
      <c r="AC547" s="112">
        <v>0</v>
      </c>
      <c r="AD547" s="87"/>
      <c r="AE547" s="85"/>
      <c r="AF547" s="111"/>
      <c r="AG547" s="112">
        <v>0</v>
      </c>
      <c r="AH547" s="87"/>
      <c r="AI547" s="85"/>
      <c r="AJ547" s="111"/>
      <c r="AK547" s="112">
        <v>0</v>
      </c>
      <c r="AL547" s="87"/>
      <c r="AM547" s="85"/>
      <c r="AN547" s="111"/>
      <c r="AO547" s="112">
        <v>0</v>
      </c>
      <c r="AP547" s="87"/>
      <c r="AQ547" s="85"/>
      <c r="AR547" s="111"/>
      <c r="AS547" s="112">
        <v>0</v>
      </c>
      <c r="AT547" s="87"/>
      <c r="AU547" s="85"/>
      <c r="AV547" s="111"/>
      <c r="AW547" s="112">
        <v>0</v>
      </c>
      <c r="AX547" s="87"/>
      <c r="AY547" s="85"/>
      <c r="AZ547" s="267">
        <f t="shared" si="34"/>
        <v>0</v>
      </c>
      <c r="BA547" s="88">
        <f t="shared" si="31"/>
        <v>0</v>
      </c>
      <c r="BC547">
        <f>IF($A547&lt;&gt;"",COUNTIF($BD$3:$BD547,$BD547),0)</f>
        <v>0</v>
      </c>
      <c r="BD547" t="str">
        <f>IF($A547&lt;&gt;"",VLOOKUP(TRUNC(MID($A547,1,2),0),Plano_Contas!$H$3:$J$103,2,TRUE),"")</f>
        <v/>
      </c>
      <c r="BE547" s="201" t="str">
        <f t="shared" si="32"/>
        <v/>
      </c>
      <c r="BF547" t="str">
        <f ca="1">IF($BT547&lt;&gt;"",SUMIF($BD$3:$BD$1004,"="&amp;$BD547,INDIRECT(ADDRESS(3,BF$2,1,1)):INDIRECT(ADDRESS(1004,BF$2,1,1))),"")</f>
        <v/>
      </c>
      <c r="BG547" t="str">
        <f ca="1">IF($BT547&lt;&gt;"",SUMIF($BD$3:$BD$1004,"="&amp;$BD547,INDIRECT(ADDRESS(3,BG$2,1,1)):INDIRECT(ADDRESS(1004,BG$2,1,1))),"")</f>
        <v/>
      </c>
      <c r="BH547" t="str">
        <f ca="1">IF($BT547&lt;&gt;"",SUMIF($BD$3:$BD$1004,"="&amp;$BD547,INDIRECT(ADDRESS(3,BH$2,1,1)):INDIRECT(ADDRESS(1004,BH$2,1,1))),"")</f>
        <v/>
      </c>
      <c r="BI547" t="str">
        <f ca="1">IF($BT547&lt;&gt;"",SUMIF($BD$3:$BD$1004,"="&amp;$BD547,INDIRECT(ADDRESS(3,BI$2,1,1)):INDIRECT(ADDRESS(1004,BI$2,1,1))),"")</f>
        <v/>
      </c>
      <c r="BJ547" t="str">
        <f ca="1">IF($BT547&lt;&gt;"",SUMIF($BD$3:$BD$1004,"="&amp;$BD547,INDIRECT(ADDRESS(3,BJ$2,1,1)):INDIRECT(ADDRESS(1004,BJ$2,1,1))),"")</f>
        <v/>
      </c>
      <c r="BK547" t="str">
        <f ca="1">IF($BT547&lt;&gt;"",SUMIF($BD$3:$BD$1004,"="&amp;$BD547,INDIRECT(ADDRESS(3,BK$2,1,1)):INDIRECT(ADDRESS(1004,BK$2,1,1))),"")</f>
        <v/>
      </c>
      <c r="BL547" t="str">
        <f ca="1">IF($BT547&lt;&gt;"",SUMIF($BD$3:$BD$1004,"="&amp;$BD547,INDIRECT(ADDRESS(3,BL$2,1,1)):INDIRECT(ADDRESS(1004,BL$2,1,1))),"")</f>
        <v/>
      </c>
      <c r="BM547" t="str">
        <f ca="1">IF($BT547&lt;&gt;"",SUMIF($BD$3:$BD$1004,"="&amp;$BD547,INDIRECT(ADDRESS(3,BM$2,1,1)):INDIRECT(ADDRESS(1004,BM$2,1,1))),"")</f>
        <v/>
      </c>
      <c r="BN547" t="str">
        <f ca="1">IF($BT547&lt;&gt;"",SUMIF($BD$3:$BD$1004,"="&amp;$BD547,INDIRECT(ADDRESS(3,BN$2,1,1)):INDIRECT(ADDRESS(1004,BN$2,1,1))),"")</f>
        <v/>
      </c>
      <c r="BO547" t="str">
        <f ca="1">IF($BT547&lt;&gt;"",SUMIF($BD$3:$BD$1004,"="&amp;$BD547,INDIRECT(ADDRESS(3,BO$2,1,1)):INDIRECT(ADDRESS(1004,BO$2,1,1))),"")</f>
        <v/>
      </c>
      <c r="BP547" t="str">
        <f ca="1">IF($BT547&lt;&gt;"",SUMIF($BD$3:$BD$1004,"="&amp;$BD547,INDIRECT(ADDRESS(3,BP$2,1,1)):INDIRECT(ADDRESS(1004,BP$2,1,1))),"")</f>
        <v/>
      </c>
      <c r="BQ547" t="str">
        <f ca="1">IF($BT547&lt;&gt;"",SUMIF($BD$3:$BD$1004,"="&amp;$BD547,INDIRECT(ADDRESS(3,BQ$2,1,1)):INDIRECT(ADDRESS(1004,BQ$2,1,1))),"")</f>
        <v/>
      </c>
      <c r="BR547" t="str">
        <f ca="1">IF($BT547&lt;&gt;"",SUMIF($BD$3:$BD$1004,"="&amp;$BD547,INDIRECT(ADDRESS(3,BR$2,1,1)):INDIRECT(ADDRESS(1004,BR$2,1,1))),"")</f>
        <v/>
      </c>
      <c r="BS547" t="str">
        <f>IF($A547&lt;&gt;"",VLOOKUP(TRUNC(MID($A547,1,2),0),Plano_Contas!$H$3:$J$103,3,TRUE),"")</f>
        <v/>
      </c>
      <c r="BT547" t="str">
        <f t="shared" si="33"/>
        <v/>
      </c>
      <c r="BV547">
        <f>Empresas!C547</f>
        <v>0</v>
      </c>
    </row>
    <row r="548" spans="1:74" ht="13.5" hidden="1" thickBot="1" x14ac:dyDescent="0.25">
      <c r="A548" s="89"/>
      <c r="B548" s="52" t="str">
        <f>IF($A548&lt;&gt;"",VLOOKUP(""&amp;$A548,Plano_Contas!$A$3:$F$1003,6,0),"")</f>
        <v/>
      </c>
      <c r="C548" s="91"/>
      <c r="D548" s="111"/>
      <c r="E548" s="112">
        <v>0</v>
      </c>
      <c r="F548" s="87"/>
      <c r="G548" s="85"/>
      <c r="H548" s="111"/>
      <c r="I548" s="112">
        <v>0</v>
      </c>
      <c r="J548" s="87"/>
      <c r="K548" s="85"/>
      <c r="L548" s="111"/>
      <c r="M548" s="112">
        <v>0</v>
      </c>
      <c r="N548" s="87"/>
      <c r="O548" s="85"/>
      <c r="P548" s="111"/>
      <c r="Q548" s="112">
        <v>0</v>
      </c>
      <c r="R548" s="87"/>
      <c r="S548" s="85"/>
      <c r="T548" s="111"/>
      <c r="U548" s="112">
        <v>0</v>
      </c>
      <c r="V548" s="87"/>
      <c r="W548" s="85"/>
      <c r="X548" s="111"/>
      <c r="Y548" s="112">
        <v>0</v>
      </c>
      <c r="Z548" s="87"/>
      <c r="AA548" s="85"/>
      <c r="AB548" s="111"/>
      <c r="AC548" s="112">
        <v>0</v>
      </c>
      <c r="AD548" s="87"/>
      <c r="AE548" s="85"/>
      <c r="AF548" s="111"/>
      <c r="AG548" s="112">
        <v>0</v>
      </c>
      <c r="AH548" s="87"/>
      <c r="AI548" s="85"/>
      <c r="AJ548" s="111"/>
      <c r="AK548" s="112">
        <v>0</v>
      </c>
      <c r="AL548" s="87"/>
      <c r="AM548" s="85"/>
      <c r="AN548" s="111"/>
      <c r="AO548" s="112">
        <v>0</v>
      </c>
      <c r="AP548" s="87"/>
      <c r="AQ548" s="85"/>
      <c r="AR548" s="111"/>
      <c r="AS548" s="112">
        <v>0</v>
      </c>
      <c r="AT548" s="87"/>
      <c r="AU548" s="85"/>
      <c r="AV548" s="111"/>
      <c r="AW548" s="112">
        <v>0</v>
      </c>
      <c r="AX548" s="87"/>
      <c r="AY548" s="85"/>
      <c r="AZ548" s="267">
        <f t="shared" si="34"/>
        <v>0</v>
      </c>
      <c r="BA548" s="88">
        <f t="shared" si="31"/>
        <v>0</v>
      </c>
      <c r="BC548">
        <f>IF($A548&lt;&gt;"",COUNTIF($BD$3:$BD548,$BD548),0)</f>
        <v>0</v>
      </c>
      <c r="BD548" t="str">
        <f>IF($A548&lt;&gt;"",VLOOKUP(TRUNC(MID($A548,1,2),0),Plano_Contas!$H$3:$J$103,2,TRUE),"")</f>
        <v/>
      </c>
      <c r="BE548" s="201" t="str">
        <f t="shared" si="32"/>
        <v/>
      </c>
      <c r="BF548" t="str">
        <f ca="1">IF($BT548&lt;&gt;"",SUMIF($BD$3:$BD$1004,"="&amp;$BD548,INDIRECT(ADDRESS(3,BF$2,1,1)):INDIRECT(ADDRESS(1004,BF$2,1,1))),"")</f>
        <v/>
      </c>
      <c r="BG548" t="str">
        <f ca="1">IF($BT548&lt;&gt;"",SUMIF($BD$3:$BD$1004,"="&amp;$BD548,INDIRECT(ADDRESS(3,BG$2,1,1)):INDIRECT(ADDRESS(1004,BG$2,1,1))),"")</f>
        <v/>
      </c>
      <c r="BH548" t="str">
        <f ca="1">IF($BT548&lt;&gt;"",SUMIF($BD$3:$BD$1004,"="&amp;$BD548,INDIRECT(ADDRESS(3,BH$2,1,1)):INDIRECT(ADDRESS(1004,BH$2,1,1))),"")</f>
        <v/>
      </c>
      <c r="BI548" t="str">
        <f ca="1">IF($BT548&lt;&gt;"",SUMIF($BD$3:$BD$1004,"="&amp;$BD548,INDIRECT(ADDRESS(3,BI$2,1,1)):INDIRECT(ADDRESS(1004,BI$2,1,1))),"")</f>
        <v/>
      </c>
      <c r="BJ548" t="str">
        <f ca="1">IF($BT548&lt;&gt;"",SUMIF($BD$3:$BD$1004,"="&amp;$BD548,INDIRECT(ADDRESS(3,BJ$2,1,1)):INDIRECT(ADDRESS(1004,BJ$2,1,1))),"")</f>
        <v/>
      </c>
      <c r="BK548" t="str">
        <f ca="1">IF($BT548&lt;&gt;"",SUMIF($BD$3:$BD$1004,"="&amp;$BD548,INDIRECT(ADDRESS(3,BK$2,1,1)):INDIRECT(ADDRESS(1004,BK$2,1,1))),"")</f>
        <v/>
      </c>
      <c r="BL548" t="str">
        <f ca="1">IF($BT548&lt;&gt;"",SUMIF($BD$3:$BD$1004,"="&amp;$BD548,INDIRECT(ADDRESS(3,BL$2,1,1)):INDIRECT(ADDRESS(1004,BL$2,1,1))),"")</f>
        <v/>
      </c>
      <c r="BM548" t="str">
        <f ca="1">IF($BT548&lt;&gt;"",SUMIF($BD$3:$BD$1004,"="&amp;$BD548,INDIRECT(ADDRESS(3,BM$2,1,1)):INDIRECT(ADDRESS(1004,BM$2,1,1))),"")</f>
        <v/>
      </c>
      <c r="BN548" t="str">
        <f ca="1">IF($BT548&lt;&gt;"",SUMIF($BD$3:$BD$1004,"="&amp;$BD548,INDIRECT(ADDRESS(3,BN$2,1,1)):INDIRECT(ADDRESS(1004,BN$2,1,1))),"")</f>
        <v/>
      </c>
      <c r="BO548" t="str">
        <f ca="1">IF($BT548&lt;&gt;"",SUMIF($BD$3:$BD$1004,"="&amp;$BD548,INDIRECT(ADDRESS(3,BO$2,1,1)):INDIRECT(ADDRESS(1004,BO$2,1,1))),"")</f>
        <v/>
      </c>
      <c r="BP548" t="str">
        <f ca="1">IF($BT548&lt;&gt;"",SUMIF($BD$3:$BD$1004,"="&amp;$BD548,INDIRECT(ADDRESS(3,BP$2,1,1)):INDIRECT(ADDRESS(1004,BP$2,1,1))),"")</f>
        <v/>
      </c>
      <c r="BQ548" t="str">
        <f ca="1">IF($BT548&lt;&gt;"",SUMIF($BD$3:$BD$1004,"="&amp;$BD548,INDIRECT(ADDRESS(3,BQ$2,1,1)):INDIRECT(ADDRESS(1004,BQ$2,1,1))),"")</f>
        <v/>
      </c>
      <c r="BR548" t="str">
        <f ca="1">IF($BT548&lt;&gt;"",SUMIF($BD$3:$BD$1004,"="&amp;$BD548,INDIRECT(ADDRESS(3,BR$2,1,1)):INDIRECT(ADDRESS(1004,BR$2,1,1))),"")</f>
        <v/>
      </c>
      <c r="BS548" t="str">
        <f>IF($A548&lt;&gt;"",VLOOKUP(TRUNC(MID($A548,1,2),0),Plano_Contas!$H$3:$J$103,3,TRUE),"")</f>
        <v/>
      </c>
      <c r="BT548" t="str">
        <f t="shared" si="33"/>
        <v/>
      </c>
      <c r="BV548">
        <f>Empresas!C548</f>
        <v>0</v>
      </c>
    </row>
    <row r="549" spans="1:74" ht="13.5" hidden="1" thickBot="1" x14ac:dyDescent="0.25">
      <c r="A549" s="89"/>
      <c r="B549" s="52" t="str">
        <f>IF($A549&lt;&gt;"",VLOOKUP(""&amp;$A549,Plano_Contas!$A$3:$F$1003,6,0),"")</f>
        <v/>
      </c>
      <c r="C549" s="91"/>
      <c r="D549" s="111"/>
      <c r="E549" s="112">
        <v>0</v>
      </c>
      <c r="F549" s="87"/>
      <c r="G549" s="85"/>
      <c r="H549" s="111"/>
      <c r="I549" s="112">
        <v>0</v>
      </c>
      <c r="J549" s="87"/>
      <c r="K549" s="85"/>
      <c r="L549" s="111"/>
      <c r="M549" s="112">
        <v>0</v>
      </c>
      <c r="N549" s="87"/>
      <c r="O549" s="85"/>
      <c r="P549" s="111"/>
      <c r="Q549" s="112">
        <v>0</v>
      </c>
      <c r="R549" s="87"/>
      <c r="S549" s="85"/>
      <c r="T549" s="111"/>
      <c r="U549" s="112">
        <v>0</v>
      </c>
      <c r="V549" s="87"/>
      <c r="W549" s="85"/>
      <c r="X549" s="111"/>
      <c r="Y549" s="112">
        <v>0</v>
      </c>
      <c r="Z549" s="87"/>
      <c r="AA549" s="85"/>
      <c r="AB549" s="111"/>
      <c r="AC549" s="112">
        <v>0</v>
      </c>
      <c r="AD549" s="87"/>
      <c r="AE549" s="85"/>
      <c r="AF549" s="111"/>
      <c r="AG549" s="112">
        <v>0</v>
      </c>
      <c r="AH549" s="87"/>
      <c r="AI549" s="85"/>
      <c r="AJ549" s="111"/>
      <c r="AK549" s="112">
        <v>0</v>
      </c>
      <c r="AL549" s="87"/>
      <c r="AM549" s="85"/>
      <c r="AN549" s="111"/>
      <c r="AO549" s="112">
        <v>0</v>
      </c>
      <c r="AP549" s="87"/>
      <c r="AQ549" s="85"/>
      <c r="AR549" s="111"/>
      <c r="AS549" s="112">
        <v>0</v>
      </c>
      <c r="AT549" s="87"/>
      <c r="AU549" s="85"/>
      <c r="AV549" s="111"/>
      <c r="AW549" s="112">
        <v>0</v>
      </c>
      <c r="AX549" s="87"/>
      <c r="AY549" s="85"/>
      <c r="AZ549" s="267">
        <f t="shared" si="34"/>
        <v>0</v>
      </c>
      <c r="BA549" s="88">
        <f t="shared" si="31"/>
        <v>0</v>
      </c>
      <c r="BC549">
        <f>IF($A549&lt;&gt;"",COUNTIF($BD$3:$BD549,$BD549),0)</f>
        <v>0</v>
      </c>
      <c r="BD549" t="str">
        <f>IF($A549&lt;&gt;"",VLOOKUP(TRUNC(MID($A549,1,2),0),Plano_Contas!$H$3:$J$103,2,TRUE),"")</f>
        <v/>
      </c>
      <c r="BE549" s="201" t="str">
        <f t="shared" si="32"/>
        <v/>
      </c>
      <c r="BF549" t="str">
        <f ca="1">IF($BT549&lt;&gt;"",SUMIF($BD$3:$BD$1004,"="&amp;$BD549,INDIRECT(ADDRESS(3,BF$2,1,1)):INDIRECT(ADDRESS(1004,BF$2,1,1))),"")</f>
        <v/>
      </c>
      <c r="BG549" t="str">
        <f ca="1">IF($BT549&lt;&gt;"",SUMIF($BD$3:$BD$1004,"="&amp;$BD549,INDIRECT(ADDRESS(3,BG$2,1,1)):INDIRECT(ADDRESS(1004,BG$2,1,1))),"")</f>
        <v/>
      </c>
      <c r="BH549" t="str">
        <f ca="1">IF($BT549&lt;&gt;"",SUMIF($BD$3:$BD$1004,"="&amp;$BD549,INDIRECT(ADDRESS(3,BH$2,1,1)):INDIRECT(ADDRESS(1004,BH$2,1,1))),"")</f>
        <v/>
      </c>
      <c r="BI549" t="str">
        <f ca="1">IF($BT549&lt;&gt;"",SUMIF($BD$3:$BD$1004,"="&amp;$BD549,INDIRECT(ADDRESS(3,BI$2,1,1)):INDIRECT(ADDRESS(1004,BI$2,1,1))),"")</f>
        <v/>
      </c>
      <c r="BJ549" t="str">
        <f ca="1">IF($BT549&lt;&gt;"",SUMIF($BD$3:$BD$1004,"="&amp;$BD549,INDIRECT(ADDRESS(3,BJ$2,1,1)):INDIRECT(ADDRESS(1004,BJ$2,1,1))),"")</f>
        <v/>
      </c>
      <c r="BK549" t="str">
        <f ca="1">IF($BT549&lt;&gt;"",SUMIF($BD$3:$BD$1004,"="&amp;$BD549,INDIRECT(ADDRESS(3,BK$2,1,1)):INDIRECT(ADDRESS(1004,BK$2,1,1))),"")</f>
        <v/>
      </c>
      <c r="BL549" t="str">
        <f ca="1">IF($BT549&lt;&gt;"",SUMIF($BD$3:$BD$1004,"="&amp;$BD549,INDIRECT(ADDRESS(3,BL$2,1,1)):INDIRECT(ADDRESS(1004,BL$2,1,1))),"")</f>
        <v/>
      </c>
      <c r="BM549" t="str">
        <f ca="1">IF($BT549&lt;&gt;"",SUMIF($BD$3:$BD$1004,"="&amp;$BD549,INDIRECT(ADDRESS(3,BM$2,1,1)):INDIRECT(ADDRESS(1004,BM$2,1,1))),"")</f>
        <v/>
      </c>
      <c r="BN549" t="str">
        <f ca="1">IF($BT549&lt;&gt;"",SUMIF($BD$3:$BD$1004,"="&amp;$BD549,INDIRECT(ADDRESS(3,BN$2,1,1)):INDIRECT(ADDRESS(1004,BN$2,1,1))),"")</f>
        <v/>
      </c>
      <c r="BO549" t="str">
        <f ca="1">IF($BT549&lt;&gt;"",SUMIF($BD$3:$BD$1004,"="&amp;$BD549,INDIRECT(ADDRESS(3,BO$2,1,1)):INDIRECT(ADDRESS(1004,BO$2,1,1))),"")</f>
        <v/>
      </c>
      <c r="BP549" t="str">
        <f ca="1">IF($BT549&lt;&gt;"",SUMIF($BD$3:$BD$1004,"="&amp;$BD549,INDIRECT(ADDRESS(3,BP$2,1,1)):INDIRECT(ADDRESS(1004,BP$2,1,1))),"")</f>
        <v/>
      </c>
      <c r="BQ549" t="str">
        <f ca="1">IF($BT549&lt;&gt;"",SUMIF($BD$3:$BD$1004,"="&amp;$BD549,INDIRECT(ADDRESS(3,BQ$2,1,1)):INDIRECT(ADDRESS(1004,BQ$2,1,1))),"")</f>
        <v/>
      </c>
      <c r="BR549" t="str">
        <f ca="1">IF($BT549&lt;&gt;"",SUMIF($BD$3:$BD$1004,"="&amp;$BD549,INDIRECT(ADDRESS(3,BR$2,1,1)):INDIRECT(ADDRESS(1004,BR$2,1,1))),"")</f>
        <v/>
      </c>
      <c r="BS549" t="str">
        <f>IF($A549&lt;&gt;"",VLOOKUP(TRUNC(MID($A549,1,2),0),Plano_Contas!$H$3:$J$103,3,TRUE),"")</f>
        <v/>
      </c>
      <c r="BT549" t="str">
        <f t="shared" si="33"/>
        <v/>
      </c>
      <c r="BV549">
        <f>Empresas!C549</f>
        <v>0</v>
      </c>
    </row>
    <row r="550" spans="1:74" ht="13.5" hidden="1" thickBot="1" x14ac:dyDescent="0.25">
      <c r="A550" s="89"/>
      <c r="B550" s="52" t="str">
        <f>IF($A550&lt;&gt;"",VLOOKUP(""&amp;$A550,Plano_Contas!$A$3:$F$1003,6,0),"")</f>
        <v/>
      </c>
      <c r="C550" s="91"/>
      <c r="D550" s="111"/>
      <c r="E550" s="112">
        <v>0</v>
      </c>
      <c r="F550" s="87"/>
      <c r="G550" s="85"/>
      <c r="H550" s="111"/>
      <c r="I550" s="112">
        <v>0</v>
      </c>
      <c r="J550" s="87"/>
      <c r="K550" s="85"/>
      <c r="L550" s="111"/>
      <c r="M550" s="112">
        <v>0</v>
      </c>
      <c r="N550" s="87"/>
      <c r="O550" s="85"/>
      <c r="P550" s="111"/>
      <c r="Q550" s="112">
        <v>0</v>
      </c>
      <c r="R550" s="87"/>
      <c r="S550" s="85"/>
      <c r="T550" s="111"/>
      <c r="U550" s="112">
        <v>0</v>
      </c>
      <c r="V550" s="87"/>
      <c r="W550" s="85"/>
      <c r="X550" s="111"/>
      <c r="Y550" s="112">
        <v>0</v>
      </c>
      <c r="Z550" s="87"/>
      <c r="AA550" s="85"/>
      <c r="AB550" s="111"/>
      <c r="AC550" s="112">
        <v>0</v>
      </c>
      <c r="AD550" s="87"/>
      <c r="AE550" s="85"/>
      <c r="AF550" s="111"/>
      <c r="AG550" s="112">
        <v>0</v>
      </c>
      <c r="AH550" s="87"/>
      <c r="AI550" s="85"/>
      <c r="AJ550" s="111"/>
      <c r="AK550" s="112">
        <v>0</v>
      </c>
      <c r="AL550" s="87"/>
      <c r="AM550" s="85"/>
      <c r="AN550" s="111"/>
      <c r="AO550" s="112">
        <v>0</v>
      </c>
      <c r="AP550" s="87"/>
      <c r="AQ550" s="85"/>
      <c r="AR550" s="111"/>
      <c r="AS550" s="112">
        <v>0</v>
      </c>
      <c r="AT550" s="87"/>
      <c r="AU550" s="85"/>
      <c r="AV550" s="111"/>
      <c r="AW550" s="112">
        <v>0</v>
      </c>
      <c r="AX550" s="87"/>
      <c r="AY550" s="85"/>
      <c r="AZ550" s="267">
        <f t="shared" si="34"/>
        <v>0</v>
      </c>
      <c r="BA550" s="88">
        <f t="shared" si="31"/>
        <v>0</v>
      </c>
      <c r="BC550">
        <f>IF($A550&lt;&gt;"",COUNTIF($BD$3:$BD550,$BD550),0)</f>
        <v>0</v>
      </c>
      <c r="BD550" t="str">
        <f>IF($A550&lt;&gt;"",VLOOKUP(TRUNC(MID($A550,1,2),0),Plano_Contas!$H$3:$J$103,2,TRUE),"")</f>
        <v/>
      </c>
      <c r="BE550" s="201" t="str">
        <f t="shared" si="32"/>
        <v/>
      </c>
      <c r="BF550" t="str">
        <f ca="1">IF($BT550&lt;&gt;"",SUMIF($BD$3:$BD$1004,"="&amp;$BD550,INDIRECT(ADDRESS(3,BF$2,1,1)):INDIRECT(ADDRESS(1004,BF$2,1,1))),"")</f>
        <v/>
      </c>
      <c r="BG550" t="str">
        <f ca="1">IF($BT550&lt;&gt;"",SUMIF($BD$3:$BD$1004,"="&amp;$BD550,INDIRECT(ADDRESS(3,BG$2,1,1)):INDIRECT(ADDRESS(1004,BG$2,1,1))),"")</f>
        <v/>
      </c>
      <c r="BH550" t="str">
        <f ca="1">IF($BT550&lt;&gt;"",SUMIF($BD$3:$BD$1004,"="&amp;$BD550,INDIRECT(ADDRESS(3,BH$2,1,1)):INDIRECT(ADDRESS(1004,BH$2,1,1))),"")</f>
        <v/>
      </c>
      <c r="BI550" t="str">
        <f ca="1">IF($BT550&lt;&gt;"",SUMIF($BD$3:$BD$1004,"="&amp;$BD550,INDIRECT(ADDRESS(3,BI$2,1,1)):INDIRECT(ADDRESS(1004,BI$2,1,1))),"")</f>
        <v/>
      </c>
      <c r="BJ550" t="str">
        <f ca="1">IF($BT550&lt;&gt;"",SUMIF($BD$3:$BD$1004,"="&amp;$BD550,INDIRECT(ADDRESS(3,BJ$2,1,1)):INDIRECT(ADDRESS(1004,BJ$2,1,1))),"")</f>
        <v/>
      </c>
      <c r="BK550" t="str">
        <f ca="1">IF($BT550&lt;&gt;"",SUMIF($BD$3:$BD$1004,"="&amp;$BD550,INDIRECT(ADDRESS(3,BK$2,1,1)):INDIRECT(ADDRESS(1004,BK$2,1,1))),"")</f>
        <v/>
      </c>
      <c r="BL550" t="str">
        <f ca="1">IF($BT550&lt;&gt;"",SUMIF($BD$3:$BD$1004,"="&amp;$BD550,INDIRECT(ADDRESS(3,BL$2,1,1)):INDIRECT(ADDRESS(1004,BL$2,1,1))),"")</f>
        <v/>
      </c>
      <c r="BM550" t="str">
        <f ca="1">IF($BT550&lt;&gt;"",SUMIF($BD$3:$BD$1004,"="&amp;$BD550,INDIRECT(ADDRESS(3,BM$2,1,1)):INDIRECT(ADDRESS(1004,BM$2,1,1))),"")</f>
        <v/>
      </c>
      <c r="BN550" t="str">
        <f ca="1">IF($BT550&lt;&gt;"",SUMIF($BD$3:$BD$1004,"="&amp;$BD550,INDIRECT(ADDRESS(3,BN$2,1,1)):INDIRECT(ADDRESS(1004,BN$2,1,1))),"")</f>
        <v/>
      </c>
      <c r="BO550" t="str">
        <f ca="1">IF($BT550&lt;&gt;"",SUMIF($BD$3:$BD$1004,"="&amp;$BD550,INDIRECT(ADDRESS(3,BO$2,1,1)):INDIRECT(ADDRESS(1004,BO$2,1,1))),"")</f>
        <v/>
      </c>
      <c r="BP550" t="str">
        <f ca="1">IF($BT550&lt;&gt;"",SUMIF($BD$3:$BD$1004,"="&amp;$BD550,INDIRECT(ADDRESS(3,BP$2,1,1)):INDIRECT(ADDRESS(1004,BP$2,1,1))),"")</f>
        <v/>
      </c>
      <c r="BQ550" t="str">
        <f ca="1">IF($BT550&lt;&gt;"",SUMIF($BD$3:$BD$1004,"="&amp;$BD550,INDIRECT(ADDRESS(3,BQ$2,1,1)):INDIRECT(ADDRESS(1004,BQ$2,1,1))),"")</f>
        <v/>
      </c>
      <c r="BR550" t="str">
        <f ca="1">IF($BT550&lt;&gt;"",SUMIF($BD$3:$BD$1004,"="&amp;$BD550,INDIRECT(ADDRESS(3,BR$2,1,1)):INDIRECT(ADDRESS(1004,BR$2,1,1))),"")</f>
        <v/>
      </c>
      <c r="BS550" t="str">
        <f>IF($A550&lt;&gt;"",VLOOKUP(TRUNC(MID($A550,1,2),0),Plano_Contas!$H$3:$J$103,3,TRUE),"")</f>
        <v/>
      </c>
      <c r="BT550" t="str">
        <f t="shared" si="33"/>
        <v/>
      </c>
      <c r="BV550">
        <f>Empresas!C550</f>
        <v>0</v>
      </c>
    </row>
    <row r="551" spans="1:74" ht="13.5" hidden="1" thickBot="1" x14ac:dyDescent="0.25">
      <c r="A551" s="89"/>
      <c r="B551" s="52" t="str">
        <f>IF($A551&lt;&gt;"",VLOOKUP(""&amp;$A551,Plano_Contas!$A$3:$F$1003,6,0),"")</f>
        <v/>
      </c>
      <c r="C551" s="91"/>
      <c r="D551" s="111"/>
      <c r="E551" s="112">
        <v>0</v>
      </c>
      <c r="F551" s="87"/>
      <c r="G551" s="85"/>
      <c r="H551" s="111"/>
      <c r="I551" s="112">
        <v>0</v>
      </c>
      <c r="J551" s="87"/>
      <c r="K551" s="85"/>
      <c r="L551" s="111"/>
      <c r="M551" s="112">
        <v>0</v>
      </c>
      <c r="N551" s="87"/>
      <c r="O551" s="85"/>
      <c r="P551" s="111"/>
      <c r="Q551" s="112">
        <v>0</v>
      </c>
      <c r="R551" s="87"/>
      <c r="S551" s="85"/>
      <c r="T551" s="111"/>
      <c r="U551" s="112">
        <v>0</v>
      </c>
      <c r="V551" s="87"/>
      <c r="W551" s="85"/>
      <c r="X551" s="111"/>
      <c r="Y551" s="112">
        <v>0</v>
      </c>
      <c r="Z551" s="87"/>
      <c r="AA551" s="85"/>
      <c r="AB551" s="111"/>
      <c r="AC551" s="112">
        <v>0</v>
      </c>
      <c r="AD551" s="87"/>
      <c r="AE551" s="85"/>
      <c r="AF551" s="111"/>
      <c r="AG551" s="112">
        <v>0</v>
      </c>
      <c r="AH551" s="87"/>
      <c r="AI551" s="85"/>
      <c r="AJ551" s="111"/>
      <c r="AK551" s="112">
        <v>0</v>
      </c>
      <c r="AL551" s="87"/>
      <c r="AM551" s="85"/>
      <c r="AN551" s="111"/>
      <c r="AO551" s="112">
        <v>0</v>
      </c>
      <c r="AP551" s="87"/>
      <c r="AQ551" s="85"/>
      <c r="AR551" s="111"/>
      <c r="AS551" s="112">
        <v>0</v>
      </c>
      <c r="AT551" s="87"/>
      <c r="AU551" s="85"/>
      <c r="AV551" s="111"/>
      <c r="AW551" s="112">
        <v>0</v>
      </c>
      <c r="AX551" s="87"/>
      <c r="AY551" s="85"/>
      <c r="AZ551" s="267">
        <f t="shared" si="34"/>
        <v>0</v>
      </c>
      <c r="BA551" s="88">
        <f t="shared" si="31"/>
        <v>0</v>
      </c>
      <c r="BC551">
        <f>IF($A551&lt;&gt;"",COUNTIF($BD$3:$BD551,$BD551),0)</f>
        <v>0</v>
      </c>
      <c r="BD551" t="str">
        <f>IF($A551&lt;&gt;"",VLOOKUP(TRUNC(MID($A551,1,2),0),Plano_Contas!$H$3:$J$103,2,TRUE),"")</f>
        <v/>
      </c>
      <c r="BE551" s="201" t="str">
        <f t="shared" si="32"/>
        <v/>
      </c>
      <c r="BF551" t="str">
        <f ca="1">IF($BT551&lt;&gt;"",SUMIF($BD$3:$BD$1004,"="&amp;$BD551,INDIRECT(ADDRESS(3,BF$2,1,1)):INDIRECT(ADDRESS(1004,BF$2,1,1))),"")</f>
        <v/>
      </c>
      <c r="BG551" t="str">
        <f ca="1">IF($BT551&lt;&gt;"",SUMIF($BD$3:$BD$1004,"="&amp;$BD551,INDIRECT(ADDRESS(3,BG$2,1,1)):INDIRECT(ADDRESS(1004,BG$2,1,1))),"")</f>
        <v/>
      </c>
      <c r="BH551" t="str">
        <f ca="1">IF($BT551&lt;&gt;"",SUMIF($BD$3:$BD$1004,"="&amp;$BD551,INDIRECT(ADDRESS(3,BH$2,1,1)):INDIRECT(ADDRESS(1004,BH$2,1,1))),"")</f>
        <v/>
      </c>
      <c r="BI551" t="str">
        <f ca="1">IF($BT551&lt;&gt;"",SUMIF($BD$3:$BD$1004,"="&amp;$BD551,INDIRECT(ADDRESS(3,BI$2,1,1)):INDIRECT(ADDRESS(1004,BI$2,1,1))),"")</f>
        <v/>
      </c>
      <c r="BJ551" t="str">
        <f ca="1">IF($BT551&lt;&gt;"",SUMIF($BD$3:$BD$1004,"="&amp;$BD551,INDIRECT(ADDRESS(3,BJ$2,1,1)):INDIRECT(ADDRESS(1004,BJ$2,1,1))),"")</f>
        <v/>
      </c>
      <c r="BK551" t="str">
        <f ca="1">IF($BT551&lt;&gt;"",SUMIF($BD$3:$BD$1004,"="&amp;$BD551,INDIRECT(ADDRESS(3,BK$2,1,1)):INDIRECT(ADDRESS(1004,BK$2,1,1))),"")</f>
        <v/>
      </c>
      <c r="BL551" t="str">
        <f ca="1">IF($BT551&lt;&gt;"",SUMIF($BD$3:$BD$1004,"="&amp;$BD551,INDIRECT(ADDRESS(3,BL$2,1,1)):INDIRECT(ADDRESS(1004,BL$2,1,1))),"")</f>
        <v/>
      </c>
      <c r="BM551" t="str">
        <f ca="1">IF($BT551&lt;&gt;"",SUMIF($BD$3:$BD$1004,"="&amp;$BD551,INDIRECT(ADDRESS(3,BM$2,1,1)):INDIRECT(ADDRESS(1004,BM$2,1,1))),"")</f>
        <v/>
      </c>
      <c r="BN551" t="str">
        <f ca="1">IF($BT551&lt;&gt;"",SUMIF($BD$3:$BD$1004,"="&amp;$BD551,INDIRECT(ADDRESS(3,BN$2,1,1)):INDIRECT(ADDRESS(1004,BN$2,1,1))),"")</f>
        <v/>
      </c>
      <c r="BO551" t="str">
        <f ca="1">IF($BT551&lt;&gt;"",SUMIF($BD$3:$BD$1004,"="&amp;$BD551,INDIRECT(ADDRESS(3,BO$2,1,1)):INDIRECT(ADDRESS(1004,BO$2,1,1))),"")</f>
        <v/>
      </c>
      <c r="BP551" t="str">
        <f ca="1">IF($BT551&lt;&gt;"",SUMIF($BD$3:$BD$1004,"="&amp;$BD551,INDIRECT(ADDRESS(3,BP$2,1,1)):INDIRECT(ADDRESS(1004,BP$2,1,1))),"")</f>
        <v/>
      </c>
      <c r="BQ551" t="str">
        <f ca="1">IF($BT551&lt;&gt;"",SUMIF($BD$3:$BD$1004,"="&amp;$BD551,INDIRECT(ADDRESS(3,BQ$2,1,1)):INDIRECT(ADDRESS(1004,BQ$2,1,1))),"")</f>
        <v/>
      </c>
      <c r="BR551" t="str">
        <f ca="1">IF($BT551&lt;&gt;"",SUMIF($BD$3:$BD$1004,"="&amp;$BD551,INDIRECT(ADDRESS(3,BR$2,1,1)):INDIRECT(ADDRESS(1004,BR$2,1,1))),"")</f>
        <v/>
      </c>
      <c r="BS551" t="str">
        <f>IF($A551&lt;&gt;"",VLOOKUP(TRUNC(MID($A551,1,2),0),Plano_Contas!$H$3:$J$103,3,TRUE),"")</f>
        <v/>
      </c>
      <c r="BT551" t="str">
        <f t="shared" si="33"/>
        <v/>
      </c>
      <c r="BV551">
        <f>Empresas!C551</f>
        <v>0</v>
      </c>
    </row>
    <row r="552" spans="1:74" ht="13.5" hidden="1" thickBot="1" x14ac:dyDescent="0.25">
      <c r="A552" s="89"/>
      <c r="B552" s="52" t="str">
        <f>IF($A552&lt;&gt;"",VLOOKUP(""&amp;$A552,Plano_Contas!$A$3:$F$1003,6,0),"")</f>
        <v/>
      </c>
      <c r="C552" s="91"/>
      <c r="D552" s="111"/>
      <c r="E552" s="112">
        <v>0</v>
      </c>
      <c r="F552" s="87"/>
      <c r="G552" s="85"/>
      <c r="H552" s="111"/>
      <c r="I552" s="112">
        <v>0</v>
      </c>
      <c r="J552" s="87"/>
      <c r="K552" s="85"/>
      <c r="L552" s="111"/>
      <c r="M552" s="112">
        <v>0</v>
      </c>
      <c r="N552" s="87"/>
      <c r="O552" s="85"/>
      <c r="P552" s="111"/>
      <c r="Q552" s="112">
        <v>0</v>
      </c>
      <c r="R552" s="87"/>
      <c r="S552" s="85"/>
      <c r="T552" s="111"/>
      <c r="U552" s="112">
        <v>0</v>
      </c>
      <c r="V552" s="87"/>
      <c r="W552" s="85"/>
      <c r="X552" s="111"/>
      <c r="Y552" s="112">
        <v>0</v>
      </c>
      <c r="Z552" s="87"/>
      <c r="AA552" s="85"/>
      <c r="AB552" s="111"/>
      <c r="AC552" s="112">
        <v>0</v>
      </c>
      <c r="AD552" s="87"/>
      <c r="AE552" s="85"/>
      <c r="AF552" s="111"/>
      <c r="AG552" s="112">
        <v>0</v>
      </c>
      <c r="AH552" s="87"/>
      <c r="AI552" s="85"/>
      <c r="AJ552" s="111"/>
      <c r="AK552" s="112">
        <v>0</v>
      </c>
      <c r="AL552" s="87"/>
      <c r="AM552" s="85"/>
      <c r="AN552" s="111"/>
      <c r="AO552" s="112">
        <v>0</v>
      </c>
      <c r="AP552" s="87"/>
      <c r="AQ552" s="85"/>
      <c r="AR552" s="111"/>
      <c r="AS552" s="112">
        <v>0</v>
      </c>
      <c r="AT552" s="87"/>
      <c r="AU552" s="85"/>
      <c r="AV552" s="111"/>
      <c r="AW552" s="112">
        <v>0</v>
      </c>
      <c r="AX552" s="87"/>
      <c r="AY552" s="85"/>
      <c r="AZ552" s="267">
        <f t="shared" si="34"/>
        <v>0</v>
      </c>
      <c r="BA552" s="88">
        <f t="shared" si="31"/>
        <v>0</v>
      </c>
      <c r="BC552">
        <f>IF($A552&lt;&gt;"",COUNTIF($BD$3:$BD552,$BD552),0)</f>
        <v>0</v>
      </c>
      <c r="BD552" t="str">
        <f>IF($A552&lt;&gt;"",VLOOKUP(TRUNC(MID($A552,1,2),0),Plano_Contas!$H$3:$J$103,2,TRUE),"")</f>
        <v/>
      </c>
      <c r="BE552" s="201" t="str">
        <f t="shared" si="32"/>
        <v/>
      </c>
      <c r="BF552" t="str">
        <f ca="1">IF($BT552&lt;&gt;"",SUMIF($BD$3:$BD$1004,"="&amp;$BD552,INDIRECT(ADDRESS(3,BF$2,1,1)):INDIRECT(ADDRESS(1004,BF$2,1,1))),"")</f>
        <v/>
      </c>
      <c r="BG552" t="str">
        <f ca="1">IF($BT552&lt;&gt;"",SUMIF($BD$3:$BD$1004,"="&amp;$BD552,INDIRECT(ADDRESS(3,BG$2,1,1)):INDIRECT(ADDRESS(1004,BG$2,1,1))),"")</f>
        <v/>
      </c>
      <c r="BH552" t="str">
        <f ca="1">IF($BT552&lt;&gt;"",SUMIF($BD$3:$BD$1004,"="&amp;$BD552,INDIRECT(ADDRESS(3,BH$2,1,1)):INDIRECT(ADDRESS(1004,BH$2,1,1))),"")</f>
        <v/>
      </c>
      <c r="BI552" t="str">
        <f ca="1">IF($BT552&lt;&gt;"",SUMIF($BD$3:$BD$1004,"="&amp;$BD552,INDIRECT(ADDRESS(3,BI$2,1,1)):INDIRECT(ADDRESS(1004,BI$2,1,1))),"")</f>
        <v/>
      </c>
      <c r="BJ552" t="str">
        <f ca="1">IF($BT552&lt;&gt;"",SUMIF($BD$3:$BD$1004,"="&amp;$BD552,INDIRECT(ADDRESS(3,BJ$2,1,1)):INDIRECT(ADDRESS(1004,BJ$2,1,1))),"")</f>
        <v/>
      </c>
      <c r="BK552" t="str">
        <f ca="1">IF($BT552&lt;&gt;"",SUMIF($BD$3:$BD$1004,"="&amp;$BD552,INDIRECT(ADDRESS(3,BK$2,1,1)):INDIRECT(ADDRESS(1004,BK$2,1,1))),"")</f>
        <v/>
      </c>
      <c r="BL552" t="str">
        <f ca="1">IF($BT552&lt;&gt;"",SUMIF($BD$3:$BD$1004,"="&amp;$BD552,INDIRECT(ADDRESS(3,BL$2,1,1)):INDIRECT(ADDRESS(1004,BL$2,1,1))),"")</f>
        <v/>
      </c>
      <c r="BM552" t="str">
        <f ca="1">IF($BT552&lt;&gt;"",SUMIF($BD$3:$BD$1004,"="&amp;$BD552,INDIRECT(ADDRESS(3,BM$2,1,1)):INDIRECT(ADDRESS(1004,BM$2,1,1))),"")</f>
        <v/>
      </c>
      <c r="BN552" t="str">
        <f ca="1">IF($BT552&lt;&gt;"",SUMIF($BD$3:$BD$1004,"="&amp;$BD552,INDIRECT(ADDRESS(3,BN$2,1,1)):INDIRECT(ADDRESS(1004,BN$2,1,1))),"")</f>
        <v/>
      </c>
      <c r="BO552" t="str">
        <f ca="1">IF($BT552&lt;&gt;"",SUMIF($BD$3:$BD$1004,"="&amp;$BD552,INDIRECT(ADDRESS(3,BO$2,1,1)):INDIRECT(ADDRESS(1004,BO$2,1,1))),"")</f>
        <v/>
      </c>
      <c r="BP552" t="str">
        <f ca="1">IF($BT552&lt;&gt;"",SUMIF($BD$3:$BD$1004,"="&amp;$BD552,INDIRECT(ADDRESS(3,BP$2,1,1)):INDIRECT(ADDRESS(1004,BP$2,1,1))),"")</f>
        <v/>
      </c>
      <c r="BQ552" t="str">
        <f ca="1">IF($BT552&lt;&gt;"",SUMIF($BD$3:$BD$1004,"="&amp;$BD552,INDIRECT(ADDRESS(3,BQ$2,1,1)):INDIRECT(ADDRESS(1004,BQ$2,1,1))),"")</f>
        <v/>
      </c>
      <c r="BR552" t="str">
        <f ca="1">IF($BT552&lt;&gt;"",SUMIF($BD$3:$BD$1004,"="&amp;$BD552,INDIRECT(ADDRESS(3,BR$2,1,1)):INDIRECT(ADDRESS(1004,BR$2,1,1))),"")</f>
        <v/>
      </c>
      <c r="BS552" t="str">
        <f>IF($A552&lt;&gt;"",VLOOKUP(TRUNC(MID($A552,1,2),0),Plano_Contas!$H$3:$J$103,3,TRUE),"")</f>
        <v/>
      </c>
      <c r="BT552" t="str">
        <f t="shared" si="33"/>
        <v/>
      </c>
      <c r="BV552">
        <f>Empresas!C552</f>
        <v>0</v>
      </c>
    </row>
    <row r="553" spans="1:74" ht="13.5" hidden="1" thickBot="1" x14ac:dyDescent="0.25">
      <c r="A553" s="89"/>
      <c r="B553" s="52" t="str">
        <f>IF($A553&lt;&gt;"",VLOOKUP(""&amp;$A553,Plano_Contas!$A$3:$F$1003,6,0),"")</f>
        <v/>
      </c>
      <c r="C553" s="91"/>
      <c r="D553" s="111"/>
      <c r="E553" s="112">
        <v>0</v>
      </c>
      <c r="F553" s="87"/>
      <c r="G553" s="85"/>
      <c r="H553" s="111"/>
      <c r="I553" s="112">
        <v>0</v>
      </c>
      <c r="J553" s="87"/>
      <c r="K553" s="85"/>
      <c r="L553" s="111"/>
      <c r="M553" s="112">
        <v>0</v>
      </c>
      <c r="N553" s="87"/>
      <c r="O553" s="85"/>
      <c r="P553" s="111"/>
      <c r="Q553" s="112">
        <v>0</v>
      </c>
      <c r="R553" s="87"/>
      <c r="S553" s="85"/>
      <c r="T553" s="111"/>
      <c r="U553" s="112">
        <v>0</v>
      </c>
      <c r="V553" s="87"/>
      <c r="W553" s="85"/>
      <c r="X553" s="111"/>
      <c r="Y553" s="112">
        <v>0</v>
      </c>
      <c r="Z553" s="87"/>
      <c r="AA553" s="85"/>
      <c r="AB553" s="111"/>
      <c r="AC553" s="112">
        <v>0</v>
      </c>
      <c r="AD553" s="87"/>
      <c r="AE553" s="85"/>
      <c r="AF553" s="111"/>
      <c r="AG553" s="112">
        <v>0</v>
      </c>
      <c r="AH553" s="87"/>
      <c r="AI553" s="85"/>
      <c r="AJ553" s="111"/>
      <c r="AK553" s="112">
        <v>0</v>
      </c>
      <c r="AL553" s="87"/>
      <c r="AM553" s="85"/>
      <c r="AN553" s="111"/>
      <c r="AO553" s="112">
        <v>0</v>
      </c>
      <c r="AP553" s="87"/>
      <c r="AQ553" s="85"/>
      <c r="AR553" s="111"/>
      <c r="AS553" s="112">
        <v>0</v>
      </c>
      <c r="AT553" s="87"/>
      <c r="AU553" s="85"/>
      <c r="AV553" s="111"/>
      <c r="AW553" s="112">
        <v>0</v>
      </c>
      <c r="AX553" s="87"/>
      <c r="AY553" s="85"/>
      <c r="AZ553" s="267">
        <f t="shared" si="34"/>
        <v>0</v>
      </c>
      <c r="BA553" s="88">
        <f t="shared" si="31"/>
        <v>0</v>
      </c>
      <c r="BC553">
        <f>IF($A553&lt;&gt;"",COUNTIF($BD$3:$BD553,$BD553),0)</f>
        <v>0</v>
      </c>
      <c r="BD553" t="str">
        <f>IF($A553&lt;&gt;"",VLOOKUP(TRUNC(MID($A553,1,2),0),Plano_Contas!$H$3:$J$103,2,TRUE),"")</f>
        <v/>
      </c>
      <c r="BE553" s="201" t="str">
        <f t="shared" si="32"/>
        <v/>
      </c>
      <c r="BF553" t="str">
        <f ca="1">IF($BT553&lt;&gt;"",SUMIF($BD$3:$BD$1004,"="&amp;$BD553,INDIRECT(ADDRESS(3,BF$2,1,1)):INDIRECT(ADDRESS(1004,BF$2,1,1))),"")</f>
        <v/>
      </c>
      <c r="BG553" t="str">
        <f ca="1">IF($BT553&lt;&gt;"",SUMIF($BD$3:$BD$1004,"="&amp;$BD553,INDIRECT(ADDRESS(3,BG$2,1,1)):INDIRECT(ADDRESS(1004,BG$2,1,1))),"")</f>
        <v/>
      </c>
      <c r="BH553" t="str">
        <f ca="1">IF($BT553&lt;&gt;"",SUMIF($BD$3:$BD$1004,"="&amp;$BD553,INDIRECT(ADDRESS(3,BH$2,1,1)):INDIRECT(ADDRESS(1004,BH$2,1,1))),"")</f>
        <v/>
      </c>
      <c r="BI553" t="str">
        <f ca="1">IF($BT553&lt;&gt;"",SUMIF($BD$3:$BD$1004,"="&amp;$BD553,INDIRECT(ADDRESS(3,BI$2,1,1)):INDIRECT(ADDRESS(1004,BI$2,1,1))),"")</f>
        <v/>
      </c>
      <c r="BJ553" t="str">
        <f ca="1">IF($BT553&lt;&gt;"",SUMIF($BD$3:$BD$1004,"="&amp;$BD553,INDIRECT(ADDRESS(3,BJ$2,1,1)):INDIRECT(ADDRESS(1004,BJ$2,1,1))),"")</f>
        <v/>
      </c>
      <c r="BK553" t="str">
        <f ca="1">IF($BT553&lt;&gt;"",SUMIF($BD$3:$BD$1004,"="&amp;$BD553,INDIRECT(ADDRESS(3,BK$2,1,1)):INDIRECT(ADDRESS(1004,BK$2,1,1))),"")</f>
        <v/>
      </c>
      <c r="BL553" t="str">
        <f ca="1">IF($BT553&lt;&gt;"",SUMIF($BD$3:$BD$1004,"="&amp;$BD553,INDIRECT(ADDRESS(3,BL$2,1,1)):INDIRECT(ADDRESS(1004,BL$2,1,1))),"")</f>
        <v/>
      </c>
      <c r="BM553" t="str">
        <f ca="1">IF($BT553&lt;&gt;"",SUMIF($BD$3:$BD$1004,"="&amp;$BD553,INDIRECT(ADDRESS(3,BM$2,1,1)):INDIRECT(ADDRESS(1004,BM$2,1,1))),"")</f>
        <v/>
      </c>
      <c r="BN553" t="str">
        <f ca="1">IF($BT553&lt;&gt;"",SUMIF($BD$3:$BD$1004,"="&amp;$BD553,INDIRECT(ADDRESS(3,BN$2,1,1)):INDIRECT(ADDRESS(1004,BN$2,1,1))),"")</f>
        <v/>
      </c>
      <c r="BO553" t="str">
        <f ca="1">IF($BT553&lt;&gt;"",SUMIF($BD$3:$BD$1004,"="&amp;$BD553,INDIRECT(ADDRESS(3,BO$2,1,1)):INDIRECT(ADDRESS(1004,BO$2,1,1))),"")</f>
        <v/>
      </c>
      <c r="BP553" t="str">
        <f ca="1">IF($BT553&lt;&gt;"",SUMIF($BD$3:$BD$1004,"="&amp;$BD553,INDIRECT(ADDRESS(3,BP$2,1,1)):INDIRECT(ADDRESS(1004,BP$2,1,1))),"")</f>
        <v/>
      </c>
      <c r="BQ553" t="str">
        <f ca="1">IF($BT553&lt;&gt;"",SUMIF($BD$3:$BD$1004,"="&amp;$BD553,INDIRECT(ADDRESS(3,BQ$2,1,1)):INDIRECT(ADDRESS(1004,BQ$2,1,1))),"")</f>
        <v/>
      </c>
      <c r="BR553" t="str">
        <f ca="1">IF($BT553&lt;&gt;"",SUMIF($BD$3:$BD$1004,"="&amp;$BD553,INDIRECT(ADDRESS(3,BR$2,1,1)):INDIRECT(ADDRESS(1004,BR$2,1,1))),"")</f>
        <v/>
      </c>
      <c r="BS553" t="str">
        <f>IF($A553&lt;&gt;"",VLOOKUP(TRUNC(MID($A553,1,2),0),Plano_Contas!$H$3:$J$103,3,TRUE),"")</f>
        <v/>
      </c>
      <c r="BT553" t="str">
        <f t="shared" si="33"/>
        <v/>
      </c>
      <c r="BV553">
        <f>Empresas!C553</f>
        <v>0</v>
      </c>
    </row>
    <row r="554" spans="1:74" ht="13.5" hidden="1" thickBot="1" x14ac:dyDescent="0.25">
      <c r="A554" s="89"/>
      <c r="B554" s="52" t="str">
        <f>IF($A554&lt;&gt;"",VLOOKUP(""&amp;$A554,Plano_Contas!$A$3:$F$1003,6,0),"")</f>
        <v/>
      </c>
      <c r="C554" s="91"/>
      <c r="D554" s="111"/>
      <c r="E554" s="112">
        <v>0</v>
      </c>
      <c r="F554" s="87"/>
      <c r="G554" s="85"/>
      <c r="H554" s="111"/>
      <c r="I554" s="112">
        <v>0</v>
      </c>
      <c r="J554" s="87"/>
      <c r="K554" s="85"/>
      <c r="L554" s="111"/>
      <c r="M554" s="112">
        <v>0</v>
      </c>
      <c r="N554" s="87"/>
      <c r="O554" s="85"/>
      <c r="P554" s="111"/>
      <c r="Q554" s="112">
        <v>0</v>
      </c>
      <c r="R554" s="87"/>
      <c r="S554" s="85"/>
      <c r="T554" s="111"/>
      <c r="U554" s="112">
        <v>0</v>
      </c>
      <c r="V554" s="87"/>
      <c r="W554" s="85"/>
      <c r="X554" s="111"/>
      <c r="Y554" s="112">
        <v>0</v>
      </c>
      <c r="Z554" s="87"/>
      <c r="AA554" s="85"/>
      <c r="AB554" s="111"/>
      <c r="AC554" s="112">
        <v>0</v>
      </c>
      <c r="AD554" s="87"/>
      <c r="AE554" s="85"/>
      <c r="AF554" s="111"/>
      <c r="AG554" s="112">
        <v>0</v>
      </c>
      <c r="AH554" s="87"/>
      <c r="AI554" s="85"/>
      <c r="AJ554" s="111"/>
      <c r="AK554" s="112">
        <v>0</v>
      </c>
      <c r="AL554" s="87"/>
      <c r="AM554" s="85"/>
      <c r="AN554" s="111"/>
      <c r="AO554" s="112">
        <v>0</v>
      </c>
      <c r="AP554" s="87"/>
      <c r="AQ554" s="85"/>
      <c r="AR554" s="111"/>
      <c r="AS554" s="112">
        <v>0</v>
      </c>
      <c r="AT554" s="87"/>
      <c r="AU554" s="85"/>
      <c r="AV554" s="111"/>
      <c r="AW554" s="112">
        <v>0</v>
      </c>
      <c r="AX554" s="87"/>
      <c r="AY554" s="85"/>
      <c r="AZ554" s="267">
        <f t="shared" si="34"/>
        <v>0</v>
      </c>
      <c r="BA554" s="88">
        <f t="shared" si="31"/>
        <v>0</v>
      </c>
      <c r="BC554">
        <f>IF($A554&lt;&gt;"",COUNTIF($BD$3:$BD554,$BD554),0)</f>
        <v>0</v>
      </c>
      <c r="BD554" t="str">
        <f>IF($A554&lt;&gt;"",VLOOKUP(TRUNC(MID($A554,1,2),0),Plano_Contas!$H$3:$J$103,2,TRUE),"")</f>
        <v/>
      </c>
      <c r="BE554" s="201" t="str">
        <f t="shared" si="32"/>
        <v/>
      </c>
      <c r="BF554" t="str">
        <f ca="1">IF($BT554&lt;&gt;"",SUMIF($BD$3:$BD$1004,"="&amp;$BD554,INDIRECT(ADDRESS(3,BF$2,1,1)):INDIRECT(ADDRESS(1004,BF$2,1,1))),"")</f>
        <v/>
      </c>
      <c r="BG554" t="str">
        <f ca="1">IF($BT554&lt;&gt;"",SUMIF($BD$3:$BD$1004,"="&amp;$BD554,INDIRECT(ADDRESS(3,BG$2,1,1)):INDIRECT(ADDRESS(1004,BG$2,1,1))),"")</f>
        <v/>
      </c>
      <c r="BH554" t="str">
        <f ca="1">IF($BT554&lt;&gt;"",SUMIF($BD$3:$BD$1004,"="&amp;$BD554,INDIRECT(ADDRESS(3,BH$2,1,1)):INDIRECT(ADDRESS(1004,BH$2,1,1))),"")</f>
        <v/>
      </c>
      <c r="BI554" t="str">
        <f ca="1">IF($BT554&lt;&gt;"",SUMIF($BD$3:$BD$1004,"="&amp;$BD554,INDIRECT(ADDRESS(3,BI$2,1,1)):INDIRECT(ADDRESS(1004,BI$2,1,1))),"")</f>
        <v/>
      </c>
      <c r="BJ554" t="str">
        <f ca="1">IF($BT554&lt;&gt;"",SUMIF($BD$3:$BD$1004,"="&amp;$BD554,INDIRECT(ADDRESS(3,BJ$2,1,1)):INDIRECT(ADDRESS(1004,BJ$2,1,1))),"")</f>
        <v/>
      </c>
      <c r="BK554" t="str">
        <f ca="1">IF($BT554&lt;&gt;"",SUMIF($BD$3:$BD$1004,"="&amp;$BD554,INDIRECT(ADDRESS(3,BK$2,1,1)):INDIRECT(ADDRESS(1004,BK$2,1,1))),"")</f>
        <v/>
      </c>
      <c r="BL554" t="str">
        <f ca="1">IF($BT554&lt;&gt;"",SUMIF($BD$3:$BD$1004,"="&amp;$BD554,INDIRECT(ADDRESS(3,BL$2,1,1)):INDIRECT(ADDRESS(1004,BL$2,1,1))),"")</f>
        <v/>
      </c>
      <c r="BM554" t="str">
        <f ca="1">IF($BT554&lt;&gt;"",SUMIF($BD$3:$BD$1004,"="&amp;$BD554,INDIRECT(ADDRESS(3,BM$2,1,1)):INDIRECT(ADDRESS(1004,BM$2,1,1))),"")</f>
        <v/>
      </c>
      <c r="BN554" t="str">
        <f ca="1">IF($BT554&lt;&gt;"",SUMIF($BD$3:$BD$1004,"="&amp;$BD554,INDIRECT(ADDRESS(3,BN$2,1,1)):INDIRECT(ADDRESS(1004,BN$2,1,1))),"")</f>
        <v/>
      </c>
      <c r="BO554" t="str">
        <f ca="1">IF($BT554&lt;&gt;"",SUMIF($BD$3:$BD$1004,"="&amp;$BD554,INDIRECT(ADDRESS(3,BO$2,1,1)):INDIRECT(ADDRESS(1004,BO$2,1,1))),"")</f>
        <v/>
      </c>
      <c r="BP554" t="str">
        <f ca="1">IF($BT554&lt;&gt;"",SUMIF($BD$3:$BD$1004,"="&amp;$BD554,INDIRECT(ADDRESS(3,BP$2,1,1)):INDIRECT(ADDRESS(1004,BP$2,1,1))),"")</f>
        <v/>
      </c>
      <c r="BQ554" t="str">
        <f ca="1">IF($BT554&lt;&gt;"",SUMIF($BD$3:$BD$1004,"="&amp;$BD554,INDIRECT(ADDRESS(3,BQ$2,1,1)):INDIRECT(ADDRESS(1004,BQ$2,1,1))),"")</f>
        <v/>
      </c>
      <c r="BR554" t="str">
        <f ca="1">IF($BT554&lt;&gt;"",SUMIF($BD$3:$BD$1004,"="&amp;$BD554,INDIRECT(ADDRESS(3,BR$2,1,1)):INDIRECT(ADDRESS(1004,BR$2,1,1))),"")</f>
        <v/>
      </c>
      <c r="BS554" t="str">
        <f>IF($A554&lt;&gt;"",VLOOKUP(TRUNC(MID($A554,1,2),0),Plano_Contas!$H$3:$J$103,3,TRUE),"")</f>
        <v/>
      </c>
      <c r="BT554" t="str">
        <f t="shared" si="33"/>
        <v/>
      </c>
      <c r="BV554">
        <f>Empresas!C554</f>
        <v>0</v>
      </c>
    </row>
    <row r="555" spans="1:74" ht="13.5" hidden="1" thickBot="1" x14ac:dyDescent="0.25">
      <c r="A555" s="89"/>
      <c r="B555" s="52" t="str">
        <f>IF($A555&lt;&gt;"",VLOOKUP(""&amp;$A555,Plano_Contas!$A$3:$F$1003,6,0),"")</f>
        <v/>
      </c>
      <c r="C555" s="91"/>
      <c r="D555" s="111"/>
      <c r="E555" s="112">
        <v>0</v>
      </c>
      <c r="F555" s="87"/>
      <c r="G555" s="85"/>
      <c r="H555" s="111"/>
      <c r="I555" s="112">
        <v>0</v>
      </c>
      <c r="J555" s="87"/>
      <c r="K555" s="85"/>
      <c r="L555" s="111"/>
      <c r="M555" s="112">
        <v>0</v>
      </c>
      <c r="N555" s="87"/>
      <c r="O555" s="85"/>
      <c r="P555" s="111"/>
      <c r="Q555" s="112">
        <v>0</v>
      </c>
      <c r="R555" s="87"/>
      <c r="S555" s="85"/>
      <c r="T555" s="111"/>
      <c r="U555" s="112">
        <v>0</v>
      </c>
      <c r="V555" s="87"/>
      <c r="W555" s="85"/>
      <c r="X555" s="111"/>
      <c r="Y555" s="112">
        <v>0</v>
      </c>
      <c r="Z555" s="87"/>
      <c r="AA555" s="85"/>
      <c r="AB555" s="111"/>
      <c r="AC555" s="112">
        <v>0</v>
      </c>
      <c r="AD555" s="87"/>
      <c r="AE555" s="85"/>
      <c r="AF555" s="111"/>
      <c r="AG555" s="112">
        <v>0</v>
      </c>
      <c r="AH555" s="87"/>
      <c r="AI555" s="85"/>
      <c r="AJ555" s="111"/>
      <c r="AK555" s="112">
        <v>0</v>
      </c>
      <c r="AL555" s="87"/>
      <c r="AM555" s="85"/>
      <c r="AN555" s="111"/>
      <c r="AO555" s="112">
        <v>0</v>
      </c>
      <c r="AP555" s="87"/>
      <c r="AQ555" s="85"/>
      <c r="AR555" s="111"/>
      <c r="AS555" s="112">
        <v>0</v>
      </c>
      <c r="AT555" s="87"/>
      <c r="AU555" s="85"/>
      <c r="AV555" s="111"/>
      <c r="AW555" s="112">
        <v>0</v>
      </c>
      <c r="AX555" s="87"/>
      <c r="AY555" s="85"/>
      <c r="AZ555" s="267">
        <f t="shared" si="34"/>
        <v>0</v>
      </c>
      <c r="BA555" s="88">
        <f t="shared" si="31"/>
        <v>0</v>
      </c>
      <c r="BC555">
        <f>IF($A555&lt;&gt;"",COUNTIF($BD$3:$BD555,$BD555),0)</f>
        <v>0</v>
      </c>
      <c r="BD555" t="str">
        <f>IF($A555&lt;&gt;"",VLOOKUP(TRUNC(MID($A555,1,2),0),Plano_Contas!$H$3:$J$103,2,TRUE),"")</f>
        <v/>
      </c>
      <c r="BE555" s="201" t="str">
        <f t="shared" si="32"/>
        <v/>
      </c>
      <c r="BF555" t="str">
        <f ca="1">IF($BT555&lt;&gt;"",SUMIF($BD$3:$BD$1004,"="&amp;$BD555,INDIRECT(ADDRESS(3,BF$2,1,1)):INDIRECT(ADDRESS(1004,BF$2,1,1))),"")</f>
        <v/>
      </c>
      <c r="BG555" t="str">
        <f ca="1">IF($BT555&lt;&gt;"",SUMIF($BD$3:$BD$1004,"="&amp;$BD555,INDIRECT(ADDRESS(3,BG$2,1,1)):INDIRECT(ADDRESS(1004,BG$2,1,1))),"")</f>
        <v/>
      </c>
      <c r="BH555" t="str">
        <f ca="1">IF($BT555&lt;&gt;"",SUMIF($BD$3:$BD$1004,"="&amp;$BD555,INDIRECT(ADDRESS(3,BH$2,1,1)):INDIRECT(ADDRESS(1004,BH$2,1,1))),"")</f>
        <v/>
      </c>
      <c r="BI555" t="str">
        <f ca="1">IF($BT555&lt;&gt;"",SUMIF($BD$3:$BD$1004,"="&amp;$BD555,INDIRECT(ADDRESS(3,BI$2,1,1)):INDIRECT(ADDRESS(1004,BI$2,1,1))),"")</f>
        <v/>
      </c>
      <c r="BJ555" t="str">
        <f ca="1">IF($BT555&lt;&gt;"",SUMIF($BD$3:$BD$1004,"="&amp;$BD555,INDIRECT(ADDRESS(3,BJ$2,1,1)):INDIRECT(ADDRESS(1004,BJ$2,1,1))),"")</f>
        <v/>
      </c>
      <c r="BK555" t="str">
        <f ca="1">IF($BT555&lt;&gt;"",SUMIF($BD$3:$BD$1004,"="&amp;$BD555,INDIRECT(ADDRESS(3,BK$2,1,1)):INDIRECT(ADDRESS(1004,BK$2,1,1))),"")</f>
        <v/>
      </c>
      <c r="BL555" t="str">
        <f ca="1">IF($BT555&lt;&gt;"",SUMIF($BD$3:$BD$1004,"="&amp;$BD555,INDIRECT(ADDRESS(3,BL$2,1,1)):INDIRECT(ADDRESS(1004,BL$2,1,1))),"")</f>
        <v/>
      </c>
      <c r="BM555" t="str">
        <f ca="1">IF($BT555&lt;&gt;"",SUMIF($BD$3:$BD$1004,"="&amp;$BD555,INDIRECT(ADDRESS(3,BM$2,1,1)):INDIRECT(ADDRESS(1004,BM$2,1,1))),"")</f>
        <v/>
      </c>
      <c r="BN555" t="str">
        <f ca="1">IF($BT555&lt;&gt;"",SUMIF($BD$3:$BD$1004,"="&amp;$BD555,INDIRECT(ADDRESS(3,BN$2,1,1)):INDIRECT(ADDRESS(1004,BN$2,1,1))),"")</f>
        <v/>
      </c>
      <c r="BO555" t="str">
        <f ca="1">IF($BT555&lt;&gt;"",SUMIF($BD$3:$BD$1004,"="&amp;$BD555,INDIRECT(ADDRESS(3,BO$2,1,1)):INDIRECT(ADDRESS(1004,BO$2,1,1))),"")</f>
        <v/>
      </c>
      <c r="BP555" t="str">
        <f ca="1">IF($BT555&lt;&gt;"",SUMIF($BD$3:$BD$1004,"="&amp;$BD555,INDIRECT(ADDRESS(3,BP$2,1,1)):INDIRECT(ADDRESS(1004,BP$2,1,1))),"")</f>
        <v/>
      </c>
      <c r="BQ555" t="str">
        <f ca="1">IF($BT555&lt;&gt;"",SUMIF($BD$3:$BD$1004,"="&amp;$BD555,INDIRECT(ADDRESS(3,BQ$2,1,1)):INDIRECT(ADDRESS(1004,BQ$2,1,1))),"")</f>
        <v/>
      </c>
      <c r="BR555" t="str">
        <f ca="1">IF($BT555&lt;&gt;"",SUMIF($BD$3:$BD$1004,"="&amp;$BD555,INDIRECT(ADDRESS(3,BR$2,1,1)):INDIRECT(ADDRESS(1004,BR$2,1,1))),"")</f>
        <v/>
      </c>
      <c r="BS555" t="str">
        <f>IF($A555&lt;&gt;"",VLOOKUP(TRUNC(MID($A555,1,2),0),Plano_Contas!$H$3:$J$103,3,TRUE),"")</f>
        <v/>
      </c>
      <c r="BT555" t="str">
        <f t="shared" si="33"/>
        <v/>
      </c>
      <c r="BV555">
        <f>Empresas!C555</f>
        <v>0</v>
      </c>
    </row>
    <row r="556" spans="1:74" ht="13.5" hidden="1" thickBot="1" x14ac:dyDescent="0.25">
      <c r="A556" s="89"/>
      <c r="B556" s="52" t="str">
        <f>IF($A556&lt;&gt;"",VLOOKUP(""&amp;$A556,Plano_Contas!$A$3:$F$1003,6,0),"")</f>
        <v/>
      </c>
      <c r="C556" s="91"/>
      <c r="D556" s="111"/>
      <c r="E556" s="112">
        <v>0</v>
      </c>
      <c r="F556" s="87"/>
      <c r="G556" s="85"/>
      <c r="H556" s="111"/>
      <c r="I556" s="112">
        <v>0</v>
      </c>
      <c r="J556" s="87"/>
      <c r="K556" s="85"/>
      <c r="L556" s="111"/>
      <c r="M556" s="112">
        <v>0</v>
      </c>
      <c r="N556" s="87"/>
      <c r="O556" s="85"/>
      <c r="P556" s="111"/>
      <c r="Q556" s="112">
        <v>0</v>
      </c>
      <c r="R556" s="87"/>
      <c r="S556" s="85"/>
      <c r="T556" s="111"/>
      <c r="U556" s="112">
        <v>0</v>
      </c>
      <c r="V556" s="87"/>
      <c r="W556" s="85"/>
      <c r="X556" s="111"/>
      <c r="Y556" s="112">
        <v>0</v>
      </c>
      <c r="Z556" s="87"/>
      <c r="AA556" s="85"/>
      <c r="AB556" s="111"/>
      <c r="AC556" s="112">
        <v>0</v>
      </c>
      <c r="AD556" s="87"/>
      <c r="AE556" s="85"/>
      <c r="AF556" s="111"/>
      <c r="AG556" s="112">
        <v>0</v>
      </c>
      <c r="AH556" s="87"/>
      <c r="AI556" s="85"/>
      <c r="AJ556" s="111"/>
      <c r="AK556" s="112">
        <v>0</v>
      </c>
      <c r="AL556" s="87"/>
      <c r="AM556" s="85"/>
      <c r="AN556" s="111"/>
      <c r="AO556" s="112">
        <v>0</v>
      </c>
      <c r="AP556" s="87"/>
      <c r="AQ556" s="85"/>
      <c r="AR556" s="111"/>
      <c r="AS556" s="112">
        <v>0</v>
      </c>
      <c r="AT556" s="87"/>
      <c r="AU556" s="85"/>
      <c r="AV556" s="111"/>
      <c r="AW556" s="112">
        <v>0</v>
      </c>
      <c r="AX556" s="87"/>
      <c r="AY556" s="85"/>
      <c r="AZ556" s="267">
        <f t="shared" si="34"/>
        <v>0</v>
      </c>
      <c r="BA556" s="88">
        <f t="shared" si="31"/>
        <v>0</v>
      </c>
      <c r="BC556">
        <f>IF($A556&lt;&gt;"",COUNTIF($BD$3:$BD556,$BD556),0)</f>
        <v>0</v>
      </c>
      <c r="BD556" t="str">
        <f>IF($A556&lt;&gt;"",VLOOKUP(TRUNC(MID($A556,1,2),0),Plano_Contas!$H$3:$J$103,2,TRUE),"")</f>
        <v/>
      </c>
      <c r="BE556" s="201" t="str">
        <f t="shared" si="32"/>
        <v/>
      </c>
      <c r="BF556" t="str">
        <f ca="1">IF($BT556&lt;&gt;"",SUMIF($BD$3:$BD$1004,"="&amp;$BD556,INDIRECT(ADDRESS(3,BF$2,1,1)):INDIRECT(ADDRESS(1004,BF$2,1,1))),"")</f>
        <v/>
      </c>
      <c r="BG556" t="str">
        <f ca="1">IF($BT556&lt;&gt;"",SUMIF($BD$3:$BD$1004,"="&amp;$BD556,INDIRECT(ADDRESS(3,BG$2,1,1)):INDIRECT(ADDRESS(1004,BG$2,1,1))),"")</f>
        <v/>
      </c>
      <c r="BH556" t="str">
        <f ca="1">IF($BT556&lt;&gt;"",SUMIF($BD$3:$BD$1004,"="&amp;$BD556,INDIRECT(ADDRESS(3,BH$2,1,1)):INDIRECT(ADDRESS(1004,BH$2,1,1))),"")</f>
        <v/>
      </c>
      <c r="BI556" t="str">
        <f ca="1">IF($BT556&lt;&gt;"",SUMIF($BD$3:$BD$1004,"="&amp;$BD556,INDIRECT(ADDRESS(3,BI$2,1,1)):INDIRECT(ADDRESS(1004,BI$2,1,1))),"")</f>
        <v/>
      </c>
      <c r="BJ556" t="str">
        <f ca="1">IF($BT556&lt;&gt;"",SUMIF($BD$3:$BD$1004,"="&amp;$BD556,INDIRECT(ADDRESS(3,BJ$2,1,1)):INDIRECT(ADDRESS(1004,BJ$2,1,1))),"")</f>
        <v/>
      </c>
      <c r="BK556" t="str">
        <f ca="1">IF($BT556&lt;&gt;"",SUMIF($BD$3:$BD$1004,"="&amp;$BD556,INDIRECT(ADDRESS(3,BK$2,1,1)):INDIRECT(ADDRESS(1004,BK$2,1,1))),"")</f>
        <v/>
      </c>
      <c r="BL556" t="str">
        <f ca="1">IF($BT556&lt;&gt;"",SUMIF($BD$3:$BD$1004,"="&amp;$BD556,INDIRECT(ADDRESS(3,BL$2,1,1)):INDIRECT(ADDRESS(1004,BL$2,1,1))),"")</f>
        <v/>
      </c>
      <c r="BM556" t="str">
        <f ca="1">IF($BT556&lt;&gt;"",SUMIF($BD$3:$BD$1004,"="&amp;$BD556,INDIRECT(ADDRESS(3,BM$2,1,1)):INDIRECT(ADDRESS(1004,BM$2,1,1))),"")</f>
        <v/>
      </c>
      <c r="BN556" t="str">
        <f ca="1">IF($BT556&lt;&gt;"",SUMIF($BD$3:$BD$1004,"="&amp;$BD556,INDIRECT(ADDRESS(3,BN$2,1,1)):INDIRECT(ADDRESS(1004,BN$2,1,1))),"")</f>
        <v/>
      </c>
      <c r="BO556" t="str">
        <f ca="1">IF($BT556&lt;&gt;"",SUMIF($BD$3:$BD$1004,"="&amp;$BD556,INDIRECT(ADDRESS(3,BO$2,1,1)):INDIRECT(ADDRESS(1004,BO$2,1,1))),"")</f>
        <v/>
      </c>
      <c r="BP556" t="str">
        <f ca="1">IF($BT556&lt;&gt;"",SUMIF($BD$3:$BD$1004,"="&amp;$BD556,INDIRECT(ADDRESS(3,BP$2,1,1)):INDIRECT(ADDRESS(1004,BP$2,1,1))),"")</f>
        <v/>
      </c>
      <c r="BQ556" t="str">
        <f ca="1">IF($BT556&lt;&gt;"",SUMIF($BD$3:$BD$1004,"="&amp;$BD556,INDIRECT(ADDRESS(3,BQ$2,1,1)):INDIRECT(ADDRESS(1004,BQ$2,1,1))),"")</f>
        <v/>
      </c>
      <c r="BR556" t="str">
        <f ca="1">IF($BT556&lt;&gt;"",SUMIF($BD$3:$BD$1004,"="&amp;$BD556,INDIRECT(ADDRESS(3,BR$2,1,1)):INDIRECT(ADDRESS(1004,BR$2,1,1))),"")</f>
        <v/>
      </c>
      <c r="BS556" t="str">
        <f>IF($A556&lt;&gt;"",VLOOKUP(TRUNC(MID($A556,1,2),0),Plano_Contas!$H$3:$J$103,3,TRUE),"")</f>
        <v/>
      </c>
      <c r="BT556" t="str">
        <f t="shared" si="33"/>
        <v/>
      </c>
      <c r="BV556">
        <f>Empresas!C556</f>
        <v>0</v>
      </c>
    </row>
    <row r="557" spans="1:74" ht="13.5" hidden="1" thickBot="1" x14ac:dyDescent="0.25">
      <c r="A557" s="89"/>
      <c r="B557" s="52" t="str">
        <f>IF($A557&lt;&gt;"",VLOOKUP(""&amp;$A557,Plano_Contas!$A$3:$F$1003,6,0),"")</f>
        <v/>
      </c>
      <c r="C557" s="91"/>
      <c r="D557" s="111"/>
      <c r="E557" s="112">
        <v>0</v>
      </c>
      <c r="F557" s="87"/>
      <c r="G557" s="85"/>
      <c r="H557" s="111"/>
      <c r="I557" s="112">
        <v>0</v>
      </c>
      <c r="J557" s="87"/>
      <c r="K557" s="85"/>
      <c r="L557" s="111"/>
      <c r="M557" s="112">
        <v>0</v>
      </c>
      <c r="N557" s="87"/>
      <c r="O557" s="85"/>
      <c r="P557" s="111"/>
      <c r="Q557" s="112">
        <v>0</v>
      </c>
      <c r="R557" s="87"/>
      <c r="S557" s="85"/>
      <c r="T557" s="111"/>
      <c r="U557" s="112">
        <v>0</v>
      </c>
      <c r="V557" s="87"/>
      <c r="W557" s="85"/>
      <c r="X557" s="111"/>
      <c r="Y557" s="112">
        <v>0</v>
      </c>
      <c r="Z557" s="87"/>
      <c r="AA557" s="85"/>
      <c r="AB557" s="111"/>
      <c r="AC557" s="112">
        <v>0</v>
      </c>
      <c r="AD557" s="87"/>
      <c r="AE557" s="85"/>
      <c r="AF557" s="111"/>
      <c r="AG557" s="112">
        <v>0</v>
      </c>
      <c r="AH557" s="87"/>
      <c r="AI557" s="85"/>
      <c r="AJ557" s="111"/>
      <c r="AK557" s="112">
        <v>0</v>
      </c>
      <c r="AL557" s="87"/>
      <c r="AM557" s="85"/>
      <c r="AN557" s="111"/>
      <c r="AO557" s="112">
        <v>0</v>
      </c>
      <c r="AP557" s="87"/>
      <c r="AQ557" s="85"/>
      <c r="AR557" s="111"/>
      <c r="AS557" s="112">
        <v>0</v>
      </c>
      <c r="AT557" s="87"/>
      <c r="AU557" s="85"/>
      <c r="AV557" s="111"/>
      <c r="AW557" s="112">
        <v>0</v>
      </c>
      <c r="AX557" s="87"/>
      <c r="AY557" s="85"/>
      <c r="AZ557" s="267">
        <f t="shared" si="34"/>
        <v>0</v>
      </c>
      <c r="BA557" s="88">
        <f t="shared" si="31"/>
        <v>0</v>
      </c>
      <c r="BC557">
        <f>IF($A557&lt;&gt;"",COUNTIF($BD$3:$BD557,$BD557),0)</f>
        <v>0</v>
      </c>
      <c r="BD557" t="str">
        <f>IF($A557&lt;&gt;"",VLOOKUP(TRUNC(MID($A557,1,2),0),Plano_Contas!$H$3:$J$103,2,TRUE),"")</f>
        <v/>
      </c>
      <c r="BE557" s="201" t="str">
        <f t="shared" si="32"/>
        <v/>
      </c>
      <c r="BF557" t="str">
        <f ca="1">IF($BT557&lt;&gt;"",SUMIF($BD$3:$BD$1004,"="&amp;$BD557,INDIRECT(ADDRESS(3,BF$2,1,1)):INDIRECT(ADDRESS(1004,BF$2,1,1))),"")</f>
        <v/>
      </c>
      <c r="BG557" t="str">
        <f ca="1">IF($BT557&lt;&gt;"",SUMIF($BD$3:$BD$1004,"="&amp;$BD557,INDIRECT(ADDRESS(3,BG$2,1,1)):INDIRECT(ADDRESS(1004,BG$2,1,1))),"")</f>
        <v/>
      </c>
      <c r="BH557" t="str">
        <f ca="1">IF($BT557&lt;&gt;"",SUMIF($BD$3:$BD$1004,"="&amp;$BD557,INDIRECT(ADDRESS(3,BH$2,1,1)):INDIRECT(ADDRESS(1004,BH$2,1,1))),"")</f>
        <v/>
      </c>
      <c r="BI557" t="str">
        <f ca="1">IF($BT557&lt;&gt;"",SUMIF($BD$3:$BD$1004,"="&amp;$BD557,INDIRECT(ADDRESS(3,BI$2,1,1)):INDIRECT(ADDRESS(1004,BI$2,1,1))),"")</f>
        <v/>
      </c>
      <c r="BJ557" t="str">
        <f ca="1">IF($BT557&lt;&gt;"",SUMIF($BD$3:$BD$1004,"="&amp;$BD557,INDIRECT(ADDRESS(3,BJ$2,1,1)):INDIRECT(ADDRESS(1004,BJ$2,1,1))),"")</f>
        <v/>
      </c>
      <c r="BK557" t="str">
        <f ca="1">IF($BT557&lt;&gt;"",SUMIF($BD$3:$BD$1004,"="&amp;$BD557,INDIRECT(ADDRESS(3,BK$2,1,1)):INDIRECT(ADDRESS(1004,BK$2,1,1))),"")</f>
        <v/>
      </c>
      <c r="BL557" t="str">
        <f ca="1">IF($BT557&lt;&gt;"",SUMIF($BD$3:$BD$1004,"="&amp;$BD557,INDIRECT(ADDRESS(3,BL$2,1,1)):INDIRECT(ADDRESS(1004,BL$2,1,1))),"")</f>
        <v/>
      </c>
      <c r="BM557" t="str">
        <f ca="1">IF($BT557&lt;&gt;"",SUMIF($BD$3:$BD$1004,"="&amp;$BD557,INDIRECT(ADDRESS(3,BM$2,1,1)):INDIRECT(ADDRESS(1004,BM$2,1,1))),"")</f>
        <v/>
      </c>
      <c r="BN557" t="str">
        <f ca="1">IF($BT557&lt;&gt;"",SUMIF($BD$3:$BD$1004,"="&amp;$BD557,INDIRECT(ADDRESS(3,BN$2,1,1)):INDIRECT(ADDRESS(1004,BN$2,1,1))),"")</f>
        <v/>
      </c>
      <c r="BO557" t="str">
        <f ca="1">IF($BT557&lt;&gt;"",SUMIF($BD$3:$BD$1004,"="&amp;$BD557,INDIRECT(ADDRESS(3,BO$2,1,1)):INDIRECT(ADDRESS(1004,BO$2,1,1))),"")</f>
        <v/>
      </c>
      <c r="BP557" t="str">
        <f ca="1">IF($BT557&lt;&gt;"",SUMIF($BD$3:$BD$1004,"="&amp;$BD557,INDIRECT(ADDRESS(3,BP$2,1,1)):INDIRECT(ADDRESS(1004,BP$2,1,1))),"")</f>
        <v/>
      </c>
      <c r="BQ557" t="str">
        <f ca="1">IF($BT557&lt;&gt;"",SUMIF($BD$3:$BD$1004,"="&amp;$BD557,INDIRECT(ADDRESS(3,BQ$2,1,1)):INDIRECT(ADDRESS(1004,BQ$2,1,1))),"")</f>
        <v/>
      </c>
      <c r="BR557" t="str">
        <f ca="1">IF($BT557&lt;&gt;"",SUMIF($BD$3:$BD$1004,"="&amp;$BD557,INDIRECT(ADDRESS(3,BR$2,1,1)):INDIRECT(ADDRESS(1004,BR$2,1,1))),"")</f>
        <v/>
      </c>
      <c r="BS557" t="str">
        <f>IF($A557&lt;&gt;"",VLOOKUP(TRUNC(MID($A557,1,2),0),Plano_Contas!$H$3:$J$103,3,TRUE),"")</f>
        <v/>
      </c>
      <c r="BT557" t="str">
        <f t="shared" si="33"/>
        <v/>
      </c>
      <c r="BV557">
        <f>Empresas!C557</f>
        <v>0</v>
      </c>
    </row>
    <row r="558" spans="1:74" ht="13.5" hidden="1" thickBot="1" x14ac:dyDescent="0.25">
      <c r="A558" s="89"/>
      <c r="B558" s="52" t="str">
        <f>IF($A558&lt;&gt;"",VLOOKUP(""&amp;$A558,Plano_Contas!$A$3:$F$1003,6,0),"")</f>
        <v/>
      </c>
      <c r="C558" s="91"/>
      <c r="D558" s="111"/>
      <c r="E558" s="112">
        <v>0</v>
      </c>
      <c r="F558" s="87"/>
      <c r="G558" s="85"/>
      <c r="H558" s="111"/>
      <c r="I558" s="112">
        <v>0</v>
      </c>
      <c r="J558" s="87"/>
      <c r="K558" s="85"/>
      <c r="L558" s="111"/>
      <c r="M558" s="112">
        <v>0</v>
      </c>
      <c r="N558" s="87"/>
      <c r="O558" s="85"/>
      <c r="P558" s="111"/>
      <c r="Q558" s="112">
        <v>0</v>
      </c>
      <c r="R558" s="87"/>
      <c r="S558" s="85"/>
      <c r="T558" s="111"/>
      <c r="U558" s="112">
        <v>0</v>
      </c>
      <c r="V558" s="87"/>
      <c r="W558" s="85"/>
      <c r="X558" s="111"/>
      <c r="Y558" s="112">
        <v>0</v>
      </c>
      <c r="Z558" s="87"/>
      <c r="AA558" s="85"/>
      <c r="AB558" s="111"/>
      <c r="AC558" s="112">
        <v>0</v>
      </c>
      <c r="AD558" s="87"/>
      <c r="AE558" s="85"/>
      <c r="AF558" s="111"/>
      <c r="AG558" s="112">
        <v>0</v>
      </c>
      <c r="AH558" s="87"/>
      <c r="AI558" s="85"/>
      <c r="AJ558" s="111"/>
      <c r="AK558" s="112">
        <v>0</v>
      </c>
      <c r="AL558" s="87"/>
      <c r="AM558" s="85"/>
      <c r="AN558" s="111"/>
      <c r="AO558" s="112">
        <v>0</v>
      </c>
      <c r="AP558" s="87"/>
      <c r="AQ558" s="85"/>
      <c r="AR558" s="111"/>
      <c r="AS558" s="112">
        <v>0</v>
      </c>
      <c r="AT558" s="87"/>
      <c r="AU558" s="85"/>
      <c r="AV558" s="111"/>
      <c r="AW558" s="112">
        <v>0</v>
      </c>
      <c r="AX558" s="87"/>
      <c r="AY558" s="85"/>
      <c r="AZ558" s="267">
        <f t="shared" si="34"/>
        <v>0</v>
      </c>
      <c r="BA558" s="88">
        <f t="shared" si="31"/>
        <v>0</v>
      </c>
      <c r="BC558">
        <f>IF($A558&lt;&gt;"",COUNTIF($BD$3:$BD558,$BD558),0)</f>
        <v>0</v>
      </c>
      <c r="BD558" t="str">
        <f>IF($A558&lt;&gt;"",VLOOKUP(TRUNC(MID($A558,1,2),0),Plano_Contas!$H$3:$J$103,2,TRUE),"")</f>
        <v/>
      </c>
      <c r="BE558" s="201" t="str">
        <f t="shared" si="32"/>
        <v/>
      </c>
      <c r="BF558" t="str">
        <f ca="1">IF($BT558&lt;&gt;"",SUMIF($BD$3:$BD$1004,"="&amp;$BD558,INDIRECT(ADDRESS(3,BF$2,1,1)):INDIRECT(ADDRESS(1004,BF$2,1,1))),"")</f>
        <v/>
      </c>
      <c r="BG558" t="str">
        <f ca="1">IF($BT558&lt;&gt;"",SUMIF($BD$3:$BD$1004,"="&amp;$BD558,INDIRECT(ADDRESS(3,BG$2,1,1)):INDIRECT(ADDRESS(1004,BG$2,1,1))),"")</f>
        <v/>
      </c>
      <c r="BH558" t="str">
        <f ca="1">IF($BT558&lt;&gt;"",SUMIF($BD$3:$BD$1004,"="&amp;$BD558,INDIRECT(ADDRESS(3,BH$2,1,1)):INDIRECT(ADDRESS(1004,BH$2,1,1))),"")</f>
        <v/>
      </c>
      <c r="BI558" t="str">
        <f ca="1">IF($BT558&lt;&gt;"",SUMIF($BD$3:$BD$1004,"="&amp;$BD558,INDIRECT(ADDRESS(3,BI$2,1,1)):INDIRECT(ADDRESS(1004,BI$2,1,1))),"")</f>
        <v/>
      </c>
      <c r="BJ558" t="str">
        <f ca="1">IF($BT558&lt;&gt;"",SUMIF($BD$3:$BD$1004,"="&amp;$BD558,INDIRECT(ADDRESS(3,BJ$2,1,1)):INDIRECT(ADDRESS(1004,BJ$2,1,1))),"")</f>
        <v/>
      </c>
      <c r="BK558" t="str">
        <f ca="1">IF($BT558&lt;&gt;"",SUMIF($BD$3:$BD$1004,"="&amp;$BD558,INDIRECT(ADDRESS(3,BK$2,1,1)):INDIRECT(ADDRESS(1004,BK$2,1,1))),"")</f>
        <v/>
      </c>
      <c r="BL558" t="str">
        <f ca="1">IF($BT558&lt;&gt;"",SUMIF($BD$3:$BD$1004,"="&amp;$BD558,INDIRECT(ADDRESS(3,BL$2,1,1)):INDIRECT(ADDRESS(1004,BL$2,1,1))),"")</f>
        <v/>
      </c>
      <c r="BM558" t="str">
        <f ca="1">IF($BT558&lt;&gt;"",SUMIF($BD$3:$BD$1004,"="&amp;$BD558,INDIRECT(ADDRESS(3,BM$2,1,1)):INDIRECT(ADDRESS(1004,BM$2,1,1))),"")</f>
        <v/>
      </c>
      <c r="BN558" t="str">
        <f ca="1">IF($BT558&lt;&gt;"",SUMIF($BD$3:$BD$1004,"="&amp;$BD558,INDIRECT(ADDRESS(3,BN$2,1,1)):INDIRECT(ADDRESS(1004,BN$2,1,1))),"")</f>
        <v/>
      </c>
      <c r="BO558" t="str">
        <f ca="1">IF($BT558&lt;&gt;"",SUMIF($BD$3:$BD$1004,"="&amp;$BD558,INDIRECT(ADDRESS(3,BO$2,1,1)):INDIRECT(ADDRESS(1004,BO$2,1,1))),"")</f>
        <v/>
      </c>
      <c r="BP558" t="str">
        <f ca="1">IF($BT558&lt;&gt;"",SUMIF($BD$3:$BD$1004,"="&amp;$BD558,INDIRECT(ADDRESS(3,BP$2,1,1)):INDIRECT(ADDRESS(1004,BP$2,1,1))),"")</f>
        <v/>
      </c>
      <c r="BQ558" t="str">
        <f ca="1">IF($BT558&lt;&gt;"",SUMIF($BD$3:$BD$1004,"="&amp;$BD558,INDIRECT(ADDRESS(3,BQ$2,1,1)):INDIRECT(ADDRESS(1004,BQ$2,1,1))),"")</f>
        <v/>
      </c>
      <c r="BR558" t="str">
        <f ca="1">IF($BT558&lt;&gt;"",SUMIF($BD$3:$BD$1004,"="&amp;$BD558,INDIRECT(ADDRESS(3,BR$2,1,1)):INDIRECT(ADDRESS(1004,BR$2,1,1))),"")</f>
        <v/>
      </c>
      <c r="BS558" t="str">
        <f>IF($A558&lt;&gt;"",VLOOKUP(TRUNC(MID($A558,1,2),0),Plano_Contas!$H$3:$J$103,3,TRUE),"")</f>
        <v/>
      </c>
      <c r="BT558" t="str">
        <f t="shared" si="33"/>
        <v/>
      </c>
      <c r="BV558">
        <f>Empresas!C558</f>
        <v>0</v>
      </c>
    </row>
    <row r="559" spans="1:74" ht="13.5" hidden="1" thickBot="1" x14ac:dyDescent="0.25">
      <c r="A559" s="89"/>
      <c r="B559" s="52" t="str">
        <f>IF($A559&lt;&gt;"",VLOOKUP(""&amp;$A559,Plano_Contas!$A$3:$F$1003,6,0),"")</f>
        <v/>
      </c>
      <c r="C559" s="91"/>
      <c r="D559" s="111"/>
      <c r="E559" s="112">
        <v>0</v>
      </c>
      <c r="F559" s="87"/>
      <c r="G559" s="85"/>
      <c r="H559" s="111"/>
      <c r="I559" s="112">
        <v>0</v>
      </c>
      <c r="J559" s="87"/>
      <c r="K559" s="85"/>
      <c r="L559" s="111"/>
      <c r="M559" s="112">
        <v>0</v>
      </c>
      <c r="N559" s="87"/>
      <c r="O559" s="85"/>
      <c r="P559" s="111"/>
      <c r="Q559" s="112">
        <v>0</v>
      </c>
      <c r="R559" s="87"/>
      <c r="S559" s="85"/>
      <c r="T559" s="111"/>
      <c r="U559" s="112">
        <v>0</v>
      </c>
      <c r="V559" s="87"/>
      <c r="W559" s="85"/>
      <c r="X559" s="111"/>
      <c r="Y559" s="112">
        <v>0</v>
      </c>
      <c r="Z559" s="87"/>
      <c r="AA559" s="85"/>
      <c r="AB559" s="111"/>
      <c r="AC559" s="112">
        <v>0</v>
      </c>
      <c r="AD559" s="87"/>
      <c r="AE559" s="85"/>
      <c r="AF559" s="111"/>
      <c r="AG559" s="112">
        <v>0</v>
      </c>
      <c r="AH559" s="87"/>
      <c r="AI559" s="85"/>
      <c r="AJ559" s="111"/>
      <c r="AK559" s="112">
        <v>0</v>
      </c>
      <c r="AL559" s="87"/>
      <c r="AM559" s="85"/>
      <c r="AN559" s="111"/>
      <c r="AO559" s="112">
        <v>0</v>
      </c>
      <c r="AP559" s="87"/>
      <c r="AQ559" s="85"/>
      <c r="AR559" s="111"/>
      <c r="AS559" s="112">
        <v>0</v>
      </c>
      <c r="AT559" s="87"/>
      <c r="AU559" s="85"/>
      <c r="AV559" s="111"/>
      <c r="AW559" s="112">
        <v>0</v>
      </c>
      <c r="AX559" s="87"/>
      <c r="AY559" s="85"/>
      <c r="AZ559" s="267">
        <f t="shared" si="34"/>
        <v>0</v>
      </c>
      <c r="BA559" s="88">
        <f t="shared" si="31"/>
        <v>0</v>
      </c>
      <c r="BC559">
        <f>IF($A559&lt;&gt;"",COUNTIF($BD$3:$BD559,$BD559),0)</f>
        <v>0</v>
      </c>
      <c r="BD559" t="str">
        <f>IF($A559&lt;&gt;"",VLOOKUP(TRUNC(MID($A559,1,2),0),Plano_Contas!$H$3:$J$103,2,TRUE),"")</f>
        <v/>
      </c>
      <c r="BE559" s="201" t="str">
        <f t="shared" si="32"/>
        <v/>
      </c>
      <c r="BF559" t="str">
        <f ca="1">IF($BT559&lt;&gt;"",SUMIF($BD$3:$BD$1004,"="&amp;$BD559,INDIRECT(ADDRESS(3,BF$2,1,1)):INDIRECT(ADDRESS(1004,BF$2,1,1))),"")</f>
        <v/>
      </c>
      <c r="BG559" t="str">
        <f ca="1">IF($BT559&lt;&gt;"",SUMIF($BD$3:$BD$1004,"="&amp;$BD559,INDIRECT(ADDRESS(3,BG$2,1,1)):INDIRECT(ADDRESS(1004,BG$2,1,1))),"")</f>
        <v/>
      </c>
      <c r="BH559" t="str">
        <f ca="1">IF($BT559&lt;&gt;"",SUMIF($BD$3:$BD$1004,"="&amp;$BD559,INDIRECT(ADDRESS(3,BH$2,1,1)):INDIRECT(ADDRESS(1004,BH$2,1,1))),"")</f>
        <v/>
      </c>
      <c r="BI559" t="str">
        <f ca="1">IF($BT559&lt;&gt;"",SUMIF($BD$3:$BD$1004,"="&amp;$BD559,INDIRECT(ADDRESS(3,BI$2,1,1)):INDIRECT(ADDRESS(1004,BI$2,1,1))),"")</f>
        <v/>
      </c>
      <c r="BJ559" t="str">
        <f ca="1">IF($BT559&lt;&gt;"",SUMIF($BD$3:$BD$1004,"="&amp;$BD559,INDIRECT(ADDRESS(3,BJ$2,1,1)):INDIRECT(ADDRESS(1004,BJ$2,1,1))),"")</f>
        <v/>
      </c>
      <c r="BK559" t="str">
        <f ca="1">IF($BT559&lt;&gt;"",SUMIF($BD$3:$BD$1004,"="&amp;$BD559,INDIRECT(ADDRESS(3,BK$2,1,1)):INDIRECT(ADDRESS(1004,BK$2,1,1))),"")</f>
        <v/>
      </c>
      <c r="BL559" t="str">
        <f ca="1">IF($BT559&lt;&gt;"",SUMIF($BD$3:$BD$1004,"="&amp;$BD559,INDIRECT(ADDRESS(3,BL$2,1,1)):INDIRECT(ADDRESS(1004,BL$2,1,1))),"")</f>
        <v/>
      </c>
      <c r="BM559" t="str">
        <f ca="1">IF($BT559&lt;&gt;"",SUMIF($BD$3:$BD$1004,"="&amp;$BD559,INDIRECT(ADDRESS(3,BM$2,1,1)):INDIRECT(ADDRESS(1004,BM$2,1,1))),"")</f>
        <v/>
      </c>
      <c r="BN559" t="str">
        <f ca="1">IF($BT559&lt;&gt;"",SUMIF($BD$3:$BD$1004,"="&amp;$BD559,INDIRECT(ADDRESS(3,BN$2,1,1)):INDIRECT(ADDRESS(1004,BN$2,1,1))),"")</f>
        <v/>
      </c>
      <c r="BO559" t="str">
        <f ca="1">IF($BT559&lt;&gt;"",SUMIF($BD$3:$BD$1004,"="&amp;$BD559,INDIRECT(ADDRESS(3,BO$2,1,1)):INDIRECT(ADDRESS(1004,BO$2,1,1))),"")</f>
        <v/>
      </c>
      <c r="BP559" t="str">
        <f ca="1">IF($BT559&lt;&gt;"",SUMIF($BD$3:$BD$1004,"="&amp;$BD559,INDIRECT(ADDRESS(3,BP$2,1,1)):INDIRECT(ADDRESS(1004,BP$2,1,1))),"")</f>
        <v/>
      </c>
      <c r="BQ559" t="str">
        <f ca="1">IF($BT559&lt;&gt;"",SUMIF($BD$3:$BD$1004,"="&amp;$BD559,INDIRECT(ADDRESS(3,BQ$2,1,1)):INDIRECT(ADDRESS(1004,BQ$2,1,1))),"")</f>
        <v/>
      </c>
      <c r="BR559" t="str">
        <f ca="1">IF($BT559&lt;&gt;"",SUMIF($BD$3:$BD$1004,"="&amp;$BD559,INDIRECT(ADDRESS(3,BR$2,1,1)):INDIRECT(ADDRESS(1004,BR$2,1,1))),"")</f>
        <v/>
      </c>
      <c r="BS559" t="str">
        <f>IF($A559&lt;&gt;"",VLOOKUP(TRUNC(MID($A559,1,2),0),Plano_Contas!$H$3:$J$103,3,TRUE),"")</f>
        <v/>
      </c>
      <c r="BT559" t="str">
        <f t="shared" si="33"/>
        <v/>
      </c>
      <c r="BV559">
        <f>Empresas!C559</f>
        <v>0</v>
      </c>
    </row>
    <row r="560" spans="1:74" ht="13.5" hidden="1" thickBot="1" x14ac:dyDescent="0.25">
      <c r="A560" s="89"/>
      <c r="B560" s="52" t="str">
        <f>IF($A560&lt;&gt;"",VLOOKUP(""&amp;$A560,Plano_Contas!$A$3:$F$1003,6,0),"")</f>
        <v/>
      </c>
      <c r="C560" s="91"/>
      <c r="D560" s="111"/>
      <c r="E560" s="112">
        <v>0</v>
      </c>
      <c r="F560" s="87"/>
      <c r="G560" s="85"/>
      <c r="H560" s="111"/>
      <c r="I560" s="112">
        <v>0</v>
      </c>
      <c r="J560" s="87"/>
      <c r="K560" s="85"/>
      <c r="L560" s="111"/>
      <c r="M560" s="112">
        <v>0</v>
      </c>
      <c r="N560" s="87"/>
      <c r="O560" s="85"/>
      <c r="P560" s="111"/>
      <c r="Q560" s="112">
        <v>0</v>
      </c>
      <c r="R560" s="87"/>
      <c r="S560" s="85"/>
      <c r="T560" s="111"/>
      <c r="U560" s="112">
        <v>0</v>
      </c>
      <c r="V560" s="87"/>
      <c r="W560" s="85"/>
      <c r="X560" s="111"/>
      <c r="Y560" s="112">
        <v>0</v>
      </c>
      <c r="Z560" s="87"/>
      <c r="AA560" s="85"/>
      <c r="AB560" s="111"/>
      <c r="AC560" s="112">
        <v>0</v>
      </c>
      <c r="AD560" s="87"/>
      <c r="AE560" s="85"/>
      <c r="AF560" s="111"/>
      <c r="AG560" s="112">
        <v>0</v>
      </c>
      <c r="AH560" s="87"/>
      <c r="AI560" s="85"/>
      <c r="AJ560" s="111"/>
      <c r="AK560" s="112">
        <v>0</v>
      </c>
      <c r="AL560" s="87"/>
      <c r="AM560" s="85"/>
      <c r="AN560" s="111"/>
      <c r="AO560" s="112">
        <v>0</v>
      </c>
      <c r="AP560" s="87"/>
      <c r="AQ560" s="85"/>
      <c r="AR560" s="111"/>
      <c r="AS560" s="112">
        <v>0</v>
      </c>
      <c r="AT560" s="87"/>
      <c r="AU560" s="85"/>
      <c r="AV560" s="111"/>
      <c r="AW560" s="112">
        <v>0</v>
      </c>
      <c r="AX560" s="87"/>
      <c r="AY560" s="85"/>
      <c r="AZ560" s="267">
        <f t="shared" si="34"/>
        <v>0</v>
      </c>
      <c r="BA560" s="88">
        <f t="shared" si="31"/>
        <v>0</v>
      </c>
      <c r="BC560">
        <f>IF($A560&lt;&gt;"",COUNTIF($BD$3:$BD560,$BD560),0)</f>
        <v>0</v>
      </c>
      <c r="BD560" t="str">
        <f>IF($A560&lt;&gt;"",VLOOKUP(TRUNC(MID($A560,1,2),0),Plano_Contas!$H$3:$J$103,2,TRUE),"")</f>
        <v/>
      </c>
      <c r="BE560" s="201" t="str">
        <f t="shared" si="32"/>
        <v/>
      </c>
      <c r="BF560" t="str">
        <f ca="1">IF($BT560&lt;&gt;"",SUMIF($BD$3:$BD$1004,"="&amp;$BD560,INDIRECT(ADDRESS(3,BF$2,1,1)):INDIRECT(ADDRESS(1004,BF$2,1,1))),"")</f>
        <v/>
      </c>
      <c r="BG560" t="str">
        <f ca="1">IF($BT560&lt;&gt;"",SUMIF($BD$3:$BD$1004,"="&amp;$BD560,INDIRECT(ADDRESS(3,BG$2,1,1)):INDIRECT(ADDRESS(1004,BG$2,1,1))),"")</f>
        <v/>
      </c>
      <c r="BH560" t="str">
        <f ca="1">IF($BT560&lt;&gt;"",SUMIF($BD$3:$BD$1004,"="&amp;$BD560,INDIRECT(ADDRESS(3,BH$2,1,1)):INDIRECT(ADDRESS(1004,BH$2,1,1))),"")</f>
        <v/>
      </c>
      <c r="BI560" t="str">
        <f ca="1">IF($BT560&lt;&gt;"",SUMIF($BD$3:$BD$1004,"="&amp;$BD560,INDIRECT(ADDRESS(3,BI$2,1,1)):INDIRECT(ADDRESS(1004,BI$2,1,1))),"")</f>
        <v/>
      </c>
      <c r="BJ560" t="str">
        <f ca="1">IF($BT560&lt;&gt;"",SUMIF($BD$3:$BD$1004,"="&amp;$BD560,INDIRECT(ADDRESS(3,BJ$2,1,1)):INDIRECT(ADDRESS(1004,BJ$2,1,1))),"")</f>
        <v/>
      </c>
      <c r="BK560" t="str">
        <f ca="1">IF($BT560&lt;&gt;"",SUMIF($BD$3:$BD$1004,"="&amp;$BD560,INDIRECT(ADDRESS(3,BK$2,1,1)):INDIRECT(ADDRESS(1004,BK$2,1,1))),"")</f>
        <v/>
      </c>
      <c r="BL560" t="str">
        <f ca="1">IF($BT560&lt;&gt;"",SUMIF($BD$3:$BD$1004,"="&amp;$BD560,INDIRECT(ADDRESS(3,BL$2,1,1)):INDIRECT(ADDRESS(1004,BL$2,1,1))),"")</f>
        <v/>
      </c>
      <c r="BM560" t="str">
        <f ca="1">IF($BT560&lt;&gt;"",SUMIF($BD$3:$BD$1004,"="&amp;$BD560,INDIRECT(ADDRESS(3,BM$2,1,1)):INDIRECT(ADDRESS(1004,BM$2,1,1))),"")</f>
        <v/>
      </c>
      <c r="BN560" t="str">
        <f ca="1">IF($BT560&lt;&gt;"",SUMIF($BD$3:$BD$1004,"="&amp;$BD560,INDIRECT(ADDRESS(3,BN$2,1,1)):INDIRECT(ADDRESS(1004,BN$2,1,1))),"")</f>
        <v/>
      </c>
      <c r="BO560" t="str">
        <f ca="1">IF($BT560&lt;&gt;"",SUMIF($BD$3:$BD$1004,"="&amp;$BD560,INDIRECT(ADDRESS(3,BO$2,1,1)):INDIRECT(ADDRESS(1004,BO$2,1,1))),"")</f>
        <v/>
      </c>
      <c r="BP560" t="str">
        <f ca="1">IF($BT560&lt;&gt;"",SUMIF($BD$3:$BD$1004,"="&amp;$BD560,INDIRECT(ADDRESS(3,BP$2,1,1)):INDIRECT(ADDRESS(1004,BP$2,1,1))),"")</f>
        <v/>
      </c>
      <c r="BQ560" t="str">
        <f ca="1">IF($BT560&lt;&gt;"",SUMIF($BD$3:$BD$1004,"="&amp;$BD560,INDIRECT(ADDRESS(3,BQ$2,1,1)):INDIRECT(ADDRESS(1004,BQ$2,1,1))),"")</f>
        <v/>
      </c>
      <c r="BR560" t="str">
        <f ca="1">IF($BT560&lt;&gt;"",SUMIF($BD$3:$BD$1004,"="&amp;$BD560,INDIRECT(ADDRESS(3,BR$2,1,1)):INDIRECT(ADDRESS(1004,BR$2,1,1))),"")</f>
        <v/>
      </c>
      <c r="BS560" t="str">
        <f>IF($A560&lt;&gt;"",VLOOKUP(TRUNC(MID($A560,1,2),0),Plano_Contas!$H$3:$J$103,3,TRUE),"")</f>
        <v/>
      </c>
      <c r="BT560" t="str">
        <f t="shared" si="33"/>
        <v/>
      </c>
      <c r="BV560">
        <f>Empresas!C560</f>
        <v>0</v>
      </c>
    </row>
    <row r="561" spans="1:74" ht="13.5" hidden="1" thickBot="1" x14ac:dyDescent="0.25">
      <c r="A561" s="89"/>
      <c r="B561" s="52" t="str">
        <f>IF($A561&lt;&gt;"",VLOOKUP(""&amp;$A561,Plano_Contas!$A$3:$F$1003,6,0),"")</f>
        <v/>
      </c>
      <c r="C561" s="91"/>
      <c r="D561" s="111"/>
      <c r="E561" s="112">
        <v>0</v>
      </c>
      <c r="F561" s="87"/>
      <c r="G561" s="85"/>
      <c r="H561" s="111"/>
      <c r="I561" s="112">
        <v>0</v>
      </c>
      <c r="J561" s="87"/>
      <c r="K561" s="85"/>
      <c r="L561" s="111"/>
      <c r="M561" s="112">
        <v>0</v>
      </c>
      <c r="N561" s="87"/>
      <c r="O561" s="85"/>
      <c r="P561" s="111"/>
      <c r="Q561" s="112">
        <v>0</v>
      </c>
      <c r="R561" s="87"/>
      <c r="S561" s="85"/>
      <c r="T561" s="111"/>
      <c r="U561" s="112">
        <v>0</v>
      </c>
      <c r="V561" s="87"/>
      <c r="W561" s="85"/>
      <c r="X561" s="111"/>
      <c r="Y561" s="112">
        <v>0</v>
      </c>
      <c r="Z561" s="87"/>
      <c r="AA561" s="85"/>
      <c r="AB561" s="111"/>
      <c r="AC561" s="112">
        <v>0</v>
      </c>
      <c r="AD561" s="87"/>
      <c r="AE561" s="85"/>
      <c r="AF561" s="111"/>
      <c r="AG561" s="112">
        <v>0</v>
      </c>
      <c r="AH561" s="87"/>
      <c r="AI561" s="85"/>
      <c r="AJ561" s="111"/>
      <c r="AK561" s="112">
        <v>0</v>
      </c>
      <c r="AL561" s="87"/>
      <c r="AM561" s="85"/>
      <c r="AN561" s="111"/>
      <c r="AO561" s="112">
        <v>0</v>
      </c>
      <c r="AP561" s="87"/>
      <c r="AQ561" s="85"/>
      <c r="AR561" s="111"/>
      <c r="AS561" s="112">
        <v>0</v>
      </c>
      <c r="AT561" s="87"/>
      <c r="AU561" s="85"/>
      <c r="AV561" s="111"/>
      <c r="AW561" s="112">
        <v>0</v>
      </c>
      <c r="AX561" s="87"/>
      <c r="AY561" s="85"/>
      <c r="AZ561" s="267">
        <f t="shared" si="34"/>
        <v>0</v>
      </c>
      <c r="BA561" s="88">
        <f t="shared" si="31"/>
        <v>0</v>
      </c>
      <c r="BC561">
        <f>IF($A561&lt;&gt;"",COUNTIF($BD$3:$BD561,$BD561),0)</f>
        <v>0</v>
      </c>
      <c r="BD561" t="str">
        <f>IF($A561&lt;&gt;"",VLOOKUP(TRUNC(MID($A561,1,2),0),Plano_Contas!$H$3:$J$103,2,TRUE),"")</f>
        <v/>
      </c>
      <c r="BE561" s="201" t="str">
        <f t="shared" si="32"/>
        <v/>
      </c>
      <c r="BF561" t="str">
        <f ca="1">IF($BT561&lt;&gt;"",SUMIF($BD$3:$BD$1004,"="&amp;$BD561,INDIRECT(ADDRESS(3,BF$2,1,1)):INDIRECT(ADDRESS(1004,BF$2,1,1))),"")</f>
        <v/>
      </c>
      <c r="BG561" t="str">
        <f ca="1">IF($BT561&lt;&gt;"",SUMIF($BD$3:$BD$1004,"="&amp;$BD561,INDIRECT(ADDRESS(3,BG$2,1,1)):INDIRECT(ADDRESS(1004,BG$2,1,1))),"")</f>
        <v/>
      </c>
      <c r="BH561" t="str">
        <f ca="1">IF($BT561&lt;&gt;"",SUMIF($BD$3:$BD$1004,"="&amp;$BD561,INDIRECT(ADDRESS(3,BH$2,1,1)):INDIRECT(ADDRESS(1004,BH$2,1,1))),"")</f>
        <v/>
      </c>
      <c r="BI561" t="str">
        <f ca="1">IF($BT561&lt;&gt;"",SUMIF($BD$3:$BD$1004,"="&amp;$BD561,INDIRECT(ADDRESS(3,BI$2,1,1)):INDIRECT(ADDRESS(1004,BI$2,1,1))),"")</f>
        <v/>
      </c>
      <c r="BJ561" t="str">
        <f ca="1">IF($BT561&lt;&gt;"",SUMIF($BD$3:$BD$1004,"="&amp;$BD561,INDIRECT(ADDRESS(3,BJ$2,1,1)):INDIRECT(ADDRESS(1004,BJ$2,1,1))),"")</f>
        <v/>
      </c>
      <c r="BK561" t="str">
        <f ca="1">IF($BT561&lt;&gt;"",SUMIF($BD$3:$BD$1004,"="&amp;$BD561,INDIRECT(ADDRESS(3,BK$2,1,1)):INDIRECT(ADDRESS(1004,BK$2,1,1))),"")</f>
        <v/>
      </c>
      <c r="BL561" t="str">
        <f ca="1">IF($BT561&lt;&gt;"",SUMIF($BD$3:$BD$1004,"="&amp;$BD561,INDIRECT(ADDRESS(3,BL$2,1,1)):INDIRECT(ADDRESS(1004,BL$2,1,1))),"")</f>
        <v/>
      </c>
      <c r="BM561" t="str">
        <f ca="1">IF($BT561&lt;&gt;"",SUMIF($BD$3:$BD$1004,"="&amp;$BD561,INDIRECT(ADDRESS(3,BM$2,1,1)):INDIRECT(ADDRESS(1004,BM$2,1,1))),"")</f>
        <v/>
      </c>
      <c r="BN561" t="str">
        <f ca="1">IF($BT561&lt;&gt;"",SUMIF($BD$3:$BD$1004,"="&amp;$BD561,INDIRECT(ADDRESS(3,BN$2,1,1)):INDIRECT(ADDRESS(1004,BN$2,1,1))),"")</f>
        <v/>
      </c>
      <c r="BO561" t="str">
        <f ca="1">IF($BT561&lt;&gt;"",SUMIF($BD$3:$BD$1004,"="&amp;$BD561,INDIRECT(ADDRESS(3,BO$2,1,1)):INDIRECT(ADDRESS(1004,BO$2,1,1))),"")</f>
        <v/>
      </c>
      <c r="BP561" t="str">
        <f ca="1">IF($BT561&lt;&gt;"",SUMIF($BD$3:$BD$1004,"="&amp;$BD561,INDIRECT(ADDRESS(3,BP$2,1,1)):INDIRECT(ADDRESS(1004,BP$2,1,1))),"")</f>
        <v/>
      </c>
      <c r="BQ561" t="str">
        <f ca="1">IF($BT561&lt;&gt;"",SUMIF($BD$3:$BD$1004,"="&amp;$BD561,INDIRECT(ADDRESS(3,BQ$2,1,1)):INDIRECT(ADDRESS(1004,BQ$2,1,1))),"")</f>
        <v/>
      </c>
      <c r="BR561" t="str">
        <f ca="1">IF($BT561&lt;&gt;"",SUMIF($BD$3:$BD$1004,"="&amp;$BD561,INDIRECT(ADDRESS(3,BR$2,1,1)):INDIRECT(ADDRESS(1004,BR$2,1,1))),"")</f>
        <v/>
      </c>
      <c r="BS561" t="str">
        <f>IF($A561&lt;&gt;"",VLOOKUP(TRUNC(MID($A561,1,2),0),Plano_Contas!$H$3:$J$103,3,TRUE),"")</f>
        <v/>
      </c>
      <c r="BT561" t="str">
        <f t="shared" si="33"/>
        <v/>
      </c>
      <c r="BV561">
        <f>Empresas!C561</f>
        <v>0</v>
      </c>
    </row>
    <row r="562" spans="1:74" ht="13.5" hidden="1" thickBot="1" x14ac:dyDescent="0.25">
      <c r="A562" s="89"/>
      <c r="B562" s="52" t="str">
        <f>IF($A562&lt;&gt;"",VLOOKUP(""&amp;$A562,Plano_Contas!$A$3:$F$1003,6,0),"")</f>
        <v/>
      </c>
      <c r="C562" s="91"/>
      <c r="D562" s="111"/>
      <c r="E562" s="112">
        <v>0</v>
      </c>
      <c r="F562" s="87"/>
      <c r="G562" s="85"/>
      <c r="H562" s="111"/>
      <c r="I562" s="112">
        <v>0</v>
      </c>
      <c r="J562" s="87"/>
      <c r="K562" s="85"/>
      <c r="L562" s="111"/>
      <c r="M562" s="112">
        <v>0</v>
      </c>
      <c r="N562" s="87"/>
      <c r="O562" s="85"/>
      <c r="P562" s="111"/>
      <c r="Q562" s="112">
        <v>0</v>
      </c>
      <c r="R562" s="87"/>
      <c r="S562" s="85"/>
      <c r="T562" s="111"/>
      <c r="U562" s="112">
        <v>0</v>
      </c>
      <c r="V562" s="87"/>
      <c r="W562" s="85"/>
      <c r="X562" s="111"/>
      <c r="Y562" s="112">
        <v>0</v>
      </c>
      <c r="Z562" s="87"/>
      <c r="AA562" s="85"/>
      <c r="AB562" s="111"/>
      <c r="AC562" s="112">
        <v>0</v>
      </c>
      <c r="AD562" s="87"/>
      <c r="AE562" s="85"/>
      <c r="AF562" s="111"/>
      <c r="AG562" s="112">
        <v>0</v>
      </c>
      <c r="AH562" s="87"/>
      <c r="AI562" s="85"/>
      <c r="AJ562" s="111"/>
      <c r="AK562" s="112">
        <v>0</v>
      </c>
      <c r="AL562" s="87"/>
      <c r="AM562" s="85"/>
      <c r="AN562" s="111"/>
      <c r="AO562" s="112">
        <v>0</v>
      </c>
      <c r="AP562" s="87"/>
      <c r="AQ562" s="85"/>
      <c r="AR562" s="111"/>
      <c r="AS562" s="112">
        <v>0</v>
      </c>
      <c r="AT562" s="87"/>
      <c r="AU562" s="85"/>
      <c r="AV562" s="111"/>
      <c r="AW562" s="112">
        <v>0</v>
      </c>
      <c r="AX562" s="87"/>
      <c r="AY562" s="85"/>
      <c r="AZ562" s="267">
        <f t="shared" si="34"/>
        <v>0</v>
      </c>
      <c r="BA562" s="88">
        <f t="shared" si="31"/>
        <v>0</v>
      </c>
      <c r="BC562">
        <f>IF($A562&lt;&gt;"",COUNTIF($BD$3:$BD562,$BD562),0)</f>
        <v>0</v>
      </c>
      <c r="BD562" t="str">
        <f>IF($A562&lt;&gt;"",VLOOKUP(TRUNC(MID($A562,1,2),0),Plano_Contas!$H$3:$J$103,2,TRUE),"")</f>
        <v/>
      </c>
      <c r="BE562" s="201" t="str">
        <f t="shared" si="32"/>
        <v/>
      </c>
      <c r="BF562" t="str">
        <f ca="1">IF($BT562&lt;&gt;"",SUMIF($BD$3:$BD$1004,"="&amp;$BD562,INDIRECT(ADDRESS(3,BF$2,1,1)):INDIRECT(ADDRESS(1004,BF$2,1,1))),"")</f>
        <v/>
      </c>
      <c r="BG562" t="str">
        <f ca="1">IF($BT562&lt;&gt;"",SUMIF($BD$3:$BD$1004,"="&amp;$BD562,INDIRECT(ADDRESS(3,BG$2,1,1)):INDIRECT(ADDRESS(1004,BG$2,1,1))),"")</f>
        <v/>
      </c>
      <c r="BH562" t="str">
        <f ca="1">IF($BT562&lt;&gt;"",SUMIF($BD$3:$BD$1004,"="&amp;$BD562,INDIRECT(ADDRESS(3,BH$2,1,1)):INDIRECT(ADDRESS(1004,BH$2,1,1))),"")</f>
        <v/>
      </c>
      <c r="BI562" t="str">
        <f ca="1">IF($BT562&lt;&gt;"",SUMIF($BD$3:$BD$1004,"="&amp;$BD562,INDIRECT(ADDRESS(3,BI$2,1,1)):INDIRECT(ADDRESS(1004,BI$2,1,1))),"")</f>
        <v/>
      </c>
      <c r="BJ562" t="str">
        <f ca="1">IF($BT562&lt;&gt;"",SUMIF($BD$3:$BD$1004,"="&amp;$BD562,INDIRECT(ADDRESS(3,BJ$2,1,1)):INDIRECT(ADDRESS(1004,BJ$2,1,1))),"")</f>
        <v/>
      </c>
      <c r="BK562" t="str">
        <f ca="1">IF($BT562&lt;&gt;"",SUMIF($BD$3:$BD$1004,"="&amp;$BD562,INDIRECT(ADDRESS(3,BK$2,1,1)):INDIRECT(ADDRESS(1004,BK$2,1,1))),"")</f>
        <v/>
      </c>
      <c r="BL562" t="str">
        <f ca="1">IF($BT562&lt;&gt;"",SUMIF($BD$3:$BD$1004,"="&amp;$BD562,INDIRECT(ADDRESS(3,BL$2,1,1)):INDIRECT(ADDRESS(1004,BL$2,1,1))),"")</f>
        <v/>
      </c>
      <c r="BM562" t="str">
        <f ca="1">IF($BT562&lt;&gt;"",SUMIF($BD$3:$BD$1004,"="&amp;$BD562,INDIRECT(ADDRESS(3,BM$2,1,1)):INDIRECT(ADDRESS(1004,BM$2,1,1))),"")</f>
        <v/>
      </c>
      <c r="BN562" t="str">
        <f ca="1">IF($BT562&lt;&gt;"",SUMIF($BD$3:$BD$1004,"="&amp;$BD562,INDIRECT(ADDRESS(3,BN$2,1,1)):INDIRECT(ADDRESS(1004,BN$2,1,1))),"")</f>
        <v/>
      </c>
      <c r="BO562" t="str">
        <f ca="1">IF($BT562&lt;&gt;"",SUMIF($BD$3:$BD$1004,"="&amp;$BD562,INDIRECT(ADDRESS(3,BO$2,1,1)):INDIRECT(ADDRESS(1004,BO$2,1,1))),"")</f>
        <v/>
      </c>
      <c r="BP562" t="str">
        <f ca="1">IF($BT562&lt;&gt;"",SUMIF($BD$3:$BD$1004,"="&amp;$BD562,INDIRECT(ADDRESS(3,BP$2,1,1)):INDIRECT(ADDRESS(1004,BP$2,1,1))),"")</f>
        <v/>
      </c>
      <c r="BQ562" t="str">
        <f ca="1">IF($BT562&lt;&gt;"",SUMIF($BD$3:$BD$1004,"="&amp;$BD562,INDIRECT(ADDRESS(3,BQ$2,1,1)):INDIRECT(ADDRESS(1004,BQ$2,1,1))),"")</f>
        <v/>
      </c>
      <c r="BR562" t="str">
        <f ca="1">IF($BT562&lt;&gt;"",SUMIF($BD$3:$BD$1004,"="&amp;$BD562,INDIRECT(ADDRESS(3,BR$2,1,1)):INDIRECT(ADDRESS(1004,BR$2,1,1))),"")</f>
        <v/>
      </c>
      <c r="BS562" t="str">
        <f>IF($A562&lt;&gt;"",VLOOKUP(TRUNC(MID($A562,1,2),0),Plano_Contas!$H$3:$J$103,3,TRUE),"")</f>
        <v/>
      </c>
      <c r="BT562" t="str">
        <f t="shared" si="33"/>
        <v/>
      </c>
      <c r="BV562">
        <f>Empresas!C562</f>
        <v>0</v>
      </c>
    </row>
    <row r="563" spans="1:74" ht="13.5" hidden="1" thickBot="1" x14ac:dyDescent="0.25">
      <c r="A563" s="89"/>
      <c r="B563" s="52" t="str">
        <f>IF($A563&lt;&gt;"",VLOOKUP(""&amp;$A563,Plano_Contas!$A$3:$F$1003,6,0),"")</f>
        <v/>
      </c>
      <c r="C563" s="91"/>
      <c r="D563" s="111"/>
      <c r="E563" s="112">
        <v>0</v>
      </c>
      <c r="F563" s="87"/>
      <c r="G563" s="85"/>
      <c r="H563" s="111"/>
      <c r="I563" s="112">
        <v>0</v>
      </c>
      <c r="J563" s="87"/>
      <c r="K563" s="85"/>
      <c r="L563" s="111"/>
      <c r="M563" s="112">
        <v>0</v>
      </c>
      <c r="N563" s="87"/>
      <c r="O563" s="85"/>
      <c r="P563" s="111"/>
      <c r="Q563" s="112">
        <v>0</v>
      </c>
      <c r="R563" s="87"/>
      <c r="S563" s="85"/>
      <c r="T563" s="111"/>
      <c r="U563" s="112">
        <v>0</v>
      </c>
      <c r="V563" s="87"/>
      <c r="W563" s="85"/>
      <c r="X563" s="111"/>
      <c r="Y563" s="112">
        <v>0</v>
      </c>
      <c r="Z563" s="87"/>
      <c r="AA563" s="85"/>
      <c r="AB563" s="111"/>
      <c r="AC563" s="112">
        <v>0</v>
      </c>
      <c r="AD563" s="87"/>
      <c r="AE563" s="85"/>
      <c r="AF563" s="111"/>
      <c r="AG563" s="112">
        <v>0</v>
      </c>
      <c r="AH563" s="87"/>
      <c r="AI563" s="85"/>
      <c r="AJ563" s="111"/>
      <c r="AK563" s="112">
        <v>0</v>
      </c>
      <c r="AL563" s="87"/>
      <c r="AM563" s="85"/>
      <c r="AN563" s="111"/>
      <c r="AO563" s="112">
        <v>0</v>
      </c>
      <c r="AP563" s="87"/>
      <c r="AQ563" s="85"/>
      <c r="AR563" s="111"/>
      <c r="AS563" s="112">
        <v>0</v>
      </c>
      <c r="AT563" s="87"/>
      <c r="AU563" s="85"/>
      <c r="AV563" s="111"/>
      <c r="AW563" s="112">
        <v>0</v>
      </c>
      <c r="AX563" s="87"/>
      <c r="AY563" s="85"/>
      <c r="AZ563" s="267">
        <f t="shared" si="34"/>
        <v>0</v>
      </c>
      <c r="BA563" s="88">
        <f t="shared" si="31"/>
        <v>0</v>
      </c>
      <c r="BC563">
        <f>IF($A563&lt;&gt;"",COUNTIF($BD$3:$BD563,$BD563),0)</f>
        <v>0</v>
      </c>
      <c r="BD563" t="str">
        <f>IF($A563&lt;&gt;"",VLOOKUP(TRUNC(MID($A563,1,2),0),Plano_Contas!$H$3:$J$103,2,TRUE),"")</f>
        <v/>
      </c>
      <c r="BE563" s="201" t="str">
        <f t="shared" si="32"/>
        <v/>
      </c>
      <c r="BF563" t="str">
        <f ca="1">IF($BT563&lt;&gt;"",SUMIF($BD$3:$BD$1004,"="&amp;$BD563,INDIRECT(ADDRESS(3,BF$2,1,1)):INDIRECT(ADDRESS(1004,BF$2,1,1))),"")</f>
        <v/>
      </c>
      <c r="BG563" t="str">
        <f ca="1">IF($BT563&lt;&gt;"",SUMIF($BD$3:$BD$1004,"="&amp;$BD563,INDIRECT(ADDRESS(3,BG$2,1,1)):INDIRECT(ADDRESS(1004,BG$2,1,1))),"")</f>
        <v/>
      </c>
      <c r="BH563" t="str">
        <f ca="1">IF($BT563&lt;&gt;"",SUMIF($BD$3:$BD$1004,"="&amp;$BD563,INDIRECT(ADDRESS(3,BH$2,1,1)):INDIRECT(ADDRESS(1004,BH$2,1,1))),"")</f>
        <v/>
      </c>
      <c r="BI563" t="str">
        <f ca="1">IF($BT563&lt;&gt;"",SUMIF($BD$3:$BD$1004,"="&amp;$BD563,INDIRECT(ADDRESS(3,BI$2,1,1)):INDIRECT(ADDRESS(1004,BI$2,1,1))),"")</f>
        <v/>
      </c>
      <c r="BJ563" t="str">
        <f ca="1">IF($BT563&lt;&gt;"",SUMIF($BD$3:$BD$1004,"="&amp;$BD563,INDIRECT(ADDRESS(3,BJ$2,1,1)):INDIRECT(ADDRESS(1004,BJ$2,1,1))),"")</f>
        <v/>
      </c>
      <c r="BK563" t="str">
        <f ca="1">IF($BT563&lt;&gt;"",SUMIF($BD$3:$BD$1004,"="&amp;$BD563,INDIRECT(ADDRESS(3,BK$2,1,1)):INDIRECT(ADDRESS(1004,BK$2,1,1))),"")</f>
        <v/>
      </c>
      <c r="BL563" t="str">
        <f ca="1">IF($BT563&lt;&gt;"",SUMIF($BD$3:$BD$1004,"="&amp;$BD563,INDIRECT(ADDRESS(3,BL$2,1,1)):INDIRECT(ADDRESS(1004,BL$2,1,1))),"")</f>
        <v/>
      </c>
      <c r="BM563" t="str">
        <f ca="1">IF($BT563&lt;&gt;"",SUMIF($BD$3:$BD$1004,"="&amp;$BD563,INDIRECT(ADDRESS(3,BM$2,1,1)):INDIRECT(ADDRESS(1004,BM$2,1,1))),"")</f>
        <v/>
      </c>
      <c r="BN563" t="str">
        <f ca="1">IF($BT563&lt;&gt;"",SUMIF($BD$3:$BD$1004,"="&amp;$BD563,INDIRECT(ADDRESS(3,BN$2,1,1)):INDIRECT(ADDRESS(1004,BN$2,1,1))),"")</f>
        <v/>
      </c>
      <c r="BO563" t="str">
        <f ca="1">IF($BT563&lt;&gt;"",SUMIF($BD$3:$BD$1004,"="&amp;$BD563,INDIRECT(ADDRESS(3,BO$2,1,1)):INDIRECT(ADDRESS(1004,BO$2,1,1))),"")</f>
        <v/>
      </c>
      <c r="BP563" t="str">
        <f ca="1">IF($BT563&lt;&gt;"",SUMIF($BD$3:$BD$1004,"="&amp;$BD563,INDIRECT(ADDRESS(3,BP$2,1,1)):INDIRECT(ADDRESS(1004,BP$2,1,1))),"")</f>
        <v/>
      </c>
      <c r="BQ563" t="str">
        <f ca="1">IF($BT563&lt;&gt;"",SUMIF($BD$3:$BD$1004,"="&amp;$BD563,INDIRECT(ADDRESS(3,BQ$2,1,1)):INDIRECT(ADDRESS(1004,BQ$2,1,1))),"")</f>
        <v/>
      </c>
      <c r="BR563" t="str">
        <f ca="1">IF($BT563&lt;&gt;"",SUMIF($BD$3:$BD$1004,"="&amp;$BD563,INDIRECT(ADDRESS(3,BR$2,1,1)):INDIRECT(ADDRESS(1004,BR$2,1,1))),"")</f>
        <v/>
      </c>
      <c r="BS563" t="str">
        <f>IF($A563&lt;&gt;"",VLOOKUP(TRUNC(MID($A563,1,2),0),Plano_Contas!$H$3:$J$103,3,TRUE),"")</f>
        <v/>
      </c>
      <c r="BT563" t="str">
        <f t="shared" si="33"/>
        <v/>
      </c>
      <c r="BV563">
        <f>Empresas!C563</f>
        <v>0</v>
      </c>
    </row>
    <row r="564" spans="1:74" ht="13.5" hidden="1" thickBot="1" x14ac:dyDescent="0.25">
      <c r="A564" s="89"/>
      <c r="B564" s="52" t="str">
        <f>IF($A564&lt;&gt;"",VLOOKUP(""&amp;$A564,Plano_Contas!$A$3:$F$1003,6,0),"")</f>
        <v/>
      </c>
      <c r="C564" s="91"/>
      <c r="D564" s="111"/>
      <c r="E564" s="112">
        <v>0</v>
      </c>
      <c r="F564" s="87"/>
      <c r="G564" s="85"/>
      <c r="H564" s="111"/>
      <c r="I564" s="112">
        <v>0</v>
      </c>
      <c r="J564" s="87"/>
      <c r="K564" s="85"/>
      <c r="L564" s="111"/>
      <c r="M564" s="112">
        <v>0</v>
      </c>
      <c r="N564" s="87"/>
      <c r="O564" s="85"/>
      <c r="P564" s="111"/>
      <c r="Q564" s="112">
        <v>0</v>
      </c>
      <c r="R564" s="87"/>
      <c r="S564" s="85"/>
      <c r="T564" s="111"/>
      <c r="U564" s="112">
        <v>0</v>
      </c>
      <c r="V564" s="87"/>
      <c r="W564" s="85"/>
      <c r="X564" s="111"/>
      <c r="Y564" s="112">
        <v>0</v>
      </c>
      <c r="Z564" s="87"/>
      <c r="AA564" s="85"/>
      <c r="AB564" s="111"/>
      <c r="AC564" s="112">
        <v>0</v>
      </c>
      <c r="AD564" s="87"/>
      <c r="AE564" s="85"/>
      <c r="AF564" s="111"/>
      <c r="AG564" s="112">
        <v>0</v>
      </c>
      <c r="AH564" s="87"/>
      <c r="AI564" s="85"/>
      <c r="AJ564" s="111"/>
      <c r="AK564" s="112">
        <v>0</v>
      </c>
      <c r="AL564" s="87"/>
      <c r="AM564" s="85"/>
      <c r="AN564" s="111"/>
      <c r="AO564" s="112">
        <v>0</v>
      </c>
      <c r="AP564" s="87"/>
      <c r="AQ564" s="85"/>
      <c r="AR564" s="111"/>
      <c r="AS564" s="112">
        <v>0</v>
      </c>
      <c r="AT564" s="87"/>
      <c r="AU564" s="85"/>
      <c r="AV564" s="111"/>
      <c r="AW564" s="112">
        <v>0</v>
      </c>
      <c r="AX564" s="87"/>
      <c r="AY564" s="85"/>
      <c r="AZ564" s="267">
        <f t="shared" si="34"/>
        <v>0</v>
      </c>
      <c r="BA564" s="88">
        <f t="shared" si="31"/>
        <v>0</v>
      </c>
      <c r="BC564">
        <f>IF($A564&lt;&gt;"",COUNTIF($BD$3:$BD564,$BD564),0)</f>
        <v>0</v>
      </c>
      <c r="BD564" t="str">
        <f>IF($A564&lt;&gt;"",VLOOKUP(TRUNC(MID($A564,1,2),0),Plano_Contas!$H$3:$J$103,2,TRUE),"")</f>
        <v/>
      </c>
      <c r="BE564" s="201" t="str">
        <f t="shared" si="32"/>
        <v/>
      </c>
      <c r="BF564" t="str">
        <f ca="1">IF($BT564&lt;&gt;"",SUMIF($BD$3:$BD$1004,"="&amp;$BD564,INDIRECT(ADDRESS(3,BF$2,1,1)):INDIRECT(ADDRESS(1004,BF$2,1,1))),"")</f>
        <v/>
      </c>
      <c r="BG564" t="str">
        <f ca="1">IF($BT564&lt;&gt;"",SUMIF($BD$3:$BD$1004,"="&amp;$BD564,INDIRECT(ADDRESS(3,BG$2,1,1)):INDIRECT(ADDRESS(1004,BG$2,1,1))),"")</f>
        <v/>
      </c>
      <c r="BH564" t="str">
        <f ca="1">IF($BT564&lt;&gt;"",SUMIF($BD$3:$BD$1004,"="&amp;$BD564,INDIRECT(ADDRESS(3,BH$2,1,1)):INDIRECT(ADDRESS(1004,BH$2,1,1))),"")</f>
        <v/>
      </c>
      <c r="BI564" t="str">
        <f ca="1">IF($BT564&lt;&gt;"",SUMIF($BD$3:$BD$1004,"="&amp;$BD564,INDIRECT(ADDRESS(3,BI$2,1,1)):INDIRECT(ADDRESS(1004,BI$2,1,1))),"")</f>
        <v/>
      </c>
      <c r="BJ564" t="str">
        <f ca="1">IF($BT564&lt;&gt;"",SUMIF($BD$3:$BD$1004,"="&amp;$BD564,INDIRECT(ADDRESS(3,BJ$2,1,1)):INDIRECT(ADDRESS(1004,BJ$2,1,1))),"")</f>
        <v/>
      </c>
      <c r="BK564" t="str">
        <f ca="1">IF($BT564&lt;&gt;"",SUMIF($BD$3:$BD$1004,"="&amp;$BD564,INDIRECT(ADDRESS(3,BK$2,1,1)):INDIRECT(ADDRESS(1004,BK$2,1,1))),"")</f>
        <v/>
      </c>
      <c r="BL564" t="str">
        <f ca="1">IF($BT564&lt;&gt;"",SUMIF($BD$3:$BD$1004,"="&amp;$BD564,INDIRECT(ADDRESS(3,BL$2,1,1)):INDIRECT(ADDRESS(1004,BL$2,1,1))),"")</f>
        <v/>
      </c>
      <c r="BM564" t="str">
        <f ca="1">IF($BT564&lt;&gt;"",SUMIF($BD$3:$BD$1004,"="&amp;$BD564,INDIRECT(ADDRESS(3,BM$2,1,1)):INDIRECT(ADDRESS(1004,BM$2,1,1))),"")</f>
        <v/>
      </c>
      <c r="BN564" t="str">
        <f ca="1">IF($BT564&lt;&gt;"",SUMIF($BD$3:$BD$1004,"="&amp;$BD564,INDIRECT(ADDRESS(3,BN$2,1,1)):INDIRECT(ADDRESS(1004,BN$2,1,1))),"")</f>
        <v/>
      </c>
      <c r="BO564" t="str">
        <f ca="1">IF($BT564&lt;&gt;"",SUMIF($BD$3:$BD$1004,"="&amp;$BD564,INDIRECT(ADDRESS(3,BO$2,1,1)):INDIRECT(ADDRESS(1004,BO$2,1,1))),"")</f>
        <v/>
      </c>
      <c r="BP564" t="str">
        <f ca="1">IF($BT564&lt;&gt;"",SUMIF($BD$3:$BD$1004,"="&amp;$BD564,INDIRECT(ADDRESS(3,BP$2,1,1)):INDIRECT(ADDRESS(1004,BP$2,1,1))),"")</f>
        <v/>
      </c>
      <c r="BQ564" t="str">
        <f ca="1">IF($BT564&lt;&gt;"",SUMIF($BD$3:$BD$1004,"="&amp;$BD564,INDIRECT(ADDRESS(3,BQ$2,1,1)):INDIRECT(ADDRESS(1004,BQ$2,1,1))),"")</f>
        <v/>
      </c>
      <c r="BR564" t="str">
        <f ca="1">IF($BT564&lt;&gt;"",SUMIF($BD$3:$BD$1004,"="&amp;$BD564,INDIRECT(ADDRESS(3,BR$2,1,1)):INDIRECT(ADDRESS(1004,BR$2,1,1))),"")</f>
        <v/>
      </c>
      <c r="BS564" t="str">
        <f>IF($A564&lt;&gt;"",VLOOKUP(TRUNC(MID($A564,1,2),0),Plano_Contas!$H$3:$J$103,3,TRUE),"")</f>
        <v/>
      </c>
      <c r="BT564" t="str">
        <f t="shared" si="33"/>
        <v/>
      </c>
      <c r="BV564">
        <f>Empresas!C564</f>
        <v>0</v>
      </c>
    </row>
    <row r="565" spans="1:74" ht="13.5" hidden="1" thickBot="1" x14ac:dyDescent="0.25">
      <c r="A565" s="89"/>
      <c r="B565" s="52" t="str">
        <f>IF($A565&lt;&gt;"",VLOOKUP(""&amp;$A565,Plano_Contas!$A$3:$F$1003,6,0),"")</f>
        <v/>
      </c>
      <c r="C565" s="91"/>
      <c r="D565" s="111"/>
      <c r="E565" s="112">
        <v>0</v>
      </c>
      <c r="F565" s="87"/>
      <c r="G565" s="85"/>
      <c r="H565" s="111"/>
      <c r="I565" s="112">
        <v>0</v>
      </c>
      <c r="J565" s="87"/>
      <c r="K565" s="85"/>
      <c r="L565" s="111"/>
      <c r="M565" s="112">
        <v>0</v>
      </c>
      <c r="N565" s="87"/>
      <c r="O565" s="85"/>
      <c r="P565" s="111"/>
      <c r="Q565" s="112">
        <v>0</v>
      </c>
      <c r="R565" s="87"/>
      <c r="S565" s="85"/>
      <c r="T565" s="111"/>
      <c r="U565" s="112">
        <v>0</v>
      </c>
      <c r="V565" s="87"/>
      <c r="W565" s="85"/>
      <c r="X565" s="111"/>
      <c r="Y565" s="112">
        <v>0</v>
      </c>
      <c r="Z565" s="87"/>
      <c r="AA565" s="85"/>
      <c r="AB565" s="111"/>
      <c r="AC565" s="112">
        <v>0</v>
      </c>
      <c r="AD565" s="87"/>
      <c r="AE565" s="85"/>
      <c r="AF565" s="111"/>
      <c r="AG565" s="112">
        <v>0</v>
      </c>
      <c r="AH565" s="87"/>
      <c r="AI565" s="85"/>
      <c r="AJ565" s="111"/>
      <c r="AK565" s="112">
        <v>0</v>
      </c>
      <c r="AL565" s="87"/>
      <c r="AM565" s="85"/>
      <c r="AN565" s="111"/>
      <c r="AO565" s="112">
        <v>0</v>
      </c>
      <c r="AP565" s="87"/>
      <c r="AQ565" s="85"/>
      <c r="AR565" s="111"/>
      <c r="AS565" s="112">
        <v>0</v>
      </c>
      <c r="AT565" s="87"/>
      <c r="AU565" s="85"/>
      <c r="AV565" s="111"/>
      <c r="AW565" s="112">
        <v>0</v>
      </c>
      <c r="AX565" s="87"/>
      <c r="AY565" s="85"/>
      <c r="AZ565" s="267">
        <f t="shared" si="34"/>
        <v>0</v>
      </c>
      <c r="BA565" s="88">
        <f t="shared" si="31"/>
        <v>0</v>
      </c>
      <c r="BC565">
        <f>IF($A565&lt;&gt;"",COUNTIF($BD$3:$BD565,$BD565),0)</f>
        <v>0</v>
      </c>
      <c r="BD565" t="str">
        <f>IF($A565&lt;&gt;"",VLOOKUP(TRUNC(MID($A565,1,2),0),Plano_Contas!$H$3:$J$103,2,TRUE),"")</f>
        <v/>
      </c>
      <c r="BE565" s="201" t="str">
        <f t="shared" si="32"/>
        <v/>
      </c>
      <c r="BF565" t="str">
        <f ca="1">IF($BT565&lt;&gt;"",SUMIF($BD$3:$BD$1004,"="&amp;$BD565,INDIRECT(ADDRESS(3,BF$2,1,1)):INDIRECT(ADDRESS(1004,BF$2,1,1))),"")</f>
        <v/>
      </c>
      <c r="BG565" t="str">
        <f ca="1">IF($BT565&lt;&gt;"",SUMIF($BD$3:$BD$1004,"="&amp;$BD565,INDIRECT(ADDRESS(3,BG$2,1,1)):INDIRECT(ADDRESS(1004,BG$2,1,1))),"")</f>
        <v/>
      </c>
      <c r="BH565" t="str">
        <f ca="1">IF($BT565&lt;&gt;"",SUMIF($BD$3:$BD$1004,"="&amp;$BD565,INDIRECT(ADDRESS(3,BH$2,1,1)):INDIRECT(ADDRESS(1004,BH$2,1,1))),"")</f>
        <v/>
      </c>
      <c r="BI565" t="str">
        <f ca="1">IF($BT565&lt;&gt;"",SUMIF($BD$3:$BD$1004,"="&amp;$BD565,INDIRECT(ADDRESS(3,BI$2,1,1)):INDIRECT(ADDRESS(1004,BI$2,1,1))),"")</f>
        <v/>
      </c>
      <c r="BJ565" t="str">
        <f ca="1">IF($BT565&lt;&gt;"",SUMIF($BD$3:$BD$1004,"="&amp;$BD565,INDIRECT(ADDRESS(3,BJ$2,1,1)):INDIRECT(ADDRESS(1004,BJ$2,1,1))),"")</f>
        <v/>
      </c>
      <c r="BK565" t="str">
        <f ca="1">IF($BT565&lt;&gt;"",SUMIF($BD$3:$BD$1004,"="&amp;$BD565,INDIRECT(ADDRESS(3,BK$2,1,1)):INDIRECT(ADDRESS(1004,BK$2,1,1))),"")</f>
        <v/>
      </c>
      <c r="BL565" t="str">
        <f ca="1">IF($BT565&lt;&gt;"",SUMIF($BD$3:$BD$1004,"="&amp;$BD565,INDIRECT(ADDRESS(3,BL$2,1,1)):INDIRECT(ADDRESS(1004,BL$2,1,1))),"")</f>
        <v/>
      </c>
      <c r="BM565" t="str">
        <f ca="1">IF($BT565&lt;&gt;"",SUMIF($BD$3:$BD$1004,"="&amp;$BD565,INDIRECT(ADDRESS(3,BM$2,1,1)):INDIRECT(ADDRESS(1004,BM$2,1,1))),"")</f>
        <v/>
      </c>
      <c r="BN565" t="str">
        <f ca="1">IF($BT565&lt;&gt;"",SUMIF($BD$3:$BD$1004,"="&amp;$BD565,INDIRECT(ADDRESS(3,BN$2,1,1)):INDIRECT(ADDRESS(1004,BN$2,1,1))),"")</f>
        <v/>
      </c>
      <c r="BO565" t="str">
        <f ca="1">IF($BT565&lt;&gt;"",SUMIF($BD$3:$BD$1004,"="&amp;$BD565,INDIRECT(ADDRESS(3,BO$2,1,1)):INDIRECT(ADDRESS(1004,BO$2,1,1))),"")</f>
        <v/>
      </c>
      <c r="BP565" t="str">
        <f ca="1">IF($BT565&lt;&gt;"",SUMIF($BD$3:$BD$1004,"="&amp;$BD565,INDIRECT(ADDRESS(3,BP$2,1,1)):INDIRECT(ADDRESS(1004,BP$2,1,1))),"")</f>
        <v/>
      </c>
      <c r="BQ565" t="str">
        <f ca="1">IF($BT565&lt;&gt;"",SUMIF($BD$3:$BD$1004,"="&amp;$BD565,INDIRECT(ADDRESS(3,BQ$2,1,1)):INDIRECT(ADDRESS(1004,BQ$2,1,1))),"")</f>
        <v/>
      </c>
      <c r="BR565" t="str">
        <f ca="1">IF($BT565&lt;&gt;"",SUMIF($BD$3:$BD$1004,"="&amp;$BD565,INDIRECT(ADDRESS(3,BR$2,1,1)):INDIRECT(ADDRESS(1004,BR$2,1,1))),"")</f>
        <v/>
      </c>
      <c r="BS565" t="str">
        <f>IF($A565&lt;&gt;"",VLOOKUP(TRUNC(MID($A565,1,2),0),Plano_Contas!$H$3:$J$103,3,TRUE),"")</f>
        <v/>
      </c>
      <c r="BT565" t="str">
        <f t="shared" si="33"/>
        <v/>
      </c>
      <c r="BV565">
        <f>Empresas!C565</f>
        <v>0</v>
      </c>
    </row>
    <row r="566" spans="1:74" ht="13.5" hidden="1" thickBot="1" x14ac:dyDescent="0.25">
      <c r="A566" s="89"/>
      <c r="B566" s="52" t="str">
        <f>IF($A566&lt;&gt;"",VLOOKUP(""&amp;$A566,Plano_Contas!$A$3:$F$1003,6,0),"")</f>
        <v/>
      </c>
      <c r="C566" s="91"/>
      <c r="D566" s="111"/>
      <c r="E566" s="112">
        <v>0</v>
      </c>
      <c r="F566" s="87"/>
      <c r="G566" s="85"/>
      <c r="H566" s="111"/>
      <c r="I566" s="112">
        <v>0</v>
      </c>
      <c r="J566" s="87"/>
      <c r="K566" s="85"/>
      <c r="L566" s="111"/>
      <c r="M566" s="112">
        <v>0</v>
      </c>
      <c r="N566" s="87"/>
      <c r="O566" s="85"/>
      <c r="P566" s="111"/>
      <c r="Q566" s="112">
        <v>0</v>
      </c>
      <c r="R566" s="87"/>
      <c r="S566" s="85"/>
      <c r="T566" s="111"/>
      <c r="U566" s="112">
        <v>0</v>
      </c>
      <c r="V566" s="87"/>
      <c r="W566" s="85"/>
      <c r="X566" s="111"/>
      <c r="Y566" s="112">
        <v>0</v>
      </c>
      <c r="Z566" s="87"/>
      <c r="AA566" s="85"/>
      <c r="AB566" s="111"/>
      <c r="AC566" s="112">
        <v>0</v>
      </c>
      <c r="AD566" s="87"/>
      <c r="AE566" s="85"/>
      <c r="AF566" s="111"/>
      <c r="AG566" s="112">
        <v>0</v>
      </c>
      <c r="AH566" s="87"/>
      <c r="AI566" s="85"/>
      <c r="AJ566" s="111"/>
      <c r="AK566" s="112">
        <v>0</v>
      </c>
      <c r="AL566" s="87"/>
      <c r="AM566" s="85"/>
      <c r="AN566" s="111"/>
      <c r="AO566" s="112">
        <v>0</v>
      </c>
      <c r="AP566" s="87"/>
      <c r="AQ566" s="85"/>
      <c r="AR566" s="111"/>
      <c r="AS566" s="112">
        <v>0</v>
      </c>
      <c r="AT566" s="87"/>
      <c r="AU566" s="85"/>
      <c r="AV566" s="111"/>
      <c r="AW566" s="112">
        <v>0</v>
      </c>
      <c r="AX566" s="87"/>
      <c r="AY566" s="85"/>
      <c r="AZ566" s="267">
        <f t="shared" si="34"/>
        <v>0</v>
      </c>
      <c r="BA566" s="88">
        <f t="shared" si="31"/>
        <v>0</v>
      </c>
      <c r="BC566">
        <f>IF($A566&lt;&gt;"",COUNTIF($BD$3:$BD566,$BD566),0)</f>
        <v>0</v>
      </c>
      <c r="BD566" t="str">
        <f>IF($A566&lt;&gt;"",VLOOKUP(TRUNC(MID($A566,1,2),0),Plano_Contas!$H$3:$J$103,2,TRUE),"")</f>
        <v/>
      </c>
      <c r="BE566" s="201" t="str">
        <f t="shared" si="32"/>
        <v/>
      </c>
      <c r="BF566" t="str">
        <f ca="1">IF($BT566&lt;&gt;"",SUMIF($BD$3:$BD$1004,"="&amp;$BD566,INDIRECT(ADDRESS(3,BF$2,1,1)):INDIRECT(ADDRESS(1004,BF$2,1,1))),"")</f>
        <v/>
      </c>
      <c r="BG566" t="str">
        <f ca="1">IF($BT566&lt;&gt;"",SUMIF($BD$3:$BD$1004,"="&amp;$BD566,INDIRECT(ADDRESS(3,BG$2,1,1)):INDIRECT(ADDRESS(1004,BG$2,1,1))),"")</f>
        <v/>
      </c>
      <c r="BH566" t="str">
        <f ca="1">IF($BT566&lt;&gt;"",SUMIF($BD$3:$BD$1004,"="&amp;$BD566,INDIRECT(ADDRESS(3,BH$2,1,1)):INDIRECT(ADDRESS(1004,BH$2,1,1))),"")</f>
        <v/>
      </c>
      <c r="BI566" t="str">
        <f ca="1">IF($BT566&lt;&gt;"",SUMIF($BD$3:$BD$1004,"="&amp;$BD566,INDIRECT(ADDRESS(3,BI$2,1,1)):INDIRECT(ADDRESS(1004,BI$2,1,1))),"")</f>
        <v/>
      </c>
      <c r="BJ566" t="str">
        <f ca="1">IF($BT566&lt;&gt;"",SUMIF($BD$3:$BD$1004,"="&amp;$BD566,INDIRECT(ADDRESS(3,BJ$2,1,1)):INDIRECT(ADDRESS(1004,BJ$2,1,1))),"")</f>
        <v/>
      </c>
      <c r="BK566" t="str">
        <f ca="1">IF($BT566&lt;&gt;"",SUMIF($BD$3:$BD$1004,"="&amp;$BD566,INDIRECT(ADDRESS(3,BK$2,1,1)):INDIRECT(ADDRESS(1004,BK$2,1,1))),"")</f>
        <v/>
      </c>
      <c r="BL566" t="str">
        <f ca="1">IF($BT566&lt;&gt;"",SUMIF($BD$3:$BD$1004,"="&amp;$BD566,INDIRECT(ADDRESS(3,BL$2,1,1)):INDIRECT(ADDRESS(1004,BL$2,1,1))),"")</f>
        <v/>
      </c>
      <c r="BM566" t="str">
        <f ca="1">IF($BT566&lt;&gt;"",SUMIF($BD$3:$BD$1004,"="&amp;$BD566,INDIRECT(ADDRESS(3,BM$2,1,1)):INDIRECT(ADDRESS(1004,BM$2,1,1))),"")</f>
        <v/>
      </c>
      <c r="BN566" t="str">
        <f ca="1">IF($BT566&lt;&gt;"",SUMIF($BD$3:$BD$1004,"="&amp;$BD566,INDIRECT(ADDRESS(3,BN$2,1,1)):INDIRECT(ADDRESS(1004,BN$2,1,1))),"")</f>
        <v/>
      </c>
      <c r="BO566" t="str">
        <f ca="1">IF($BT566&lt;&gt;"",SUMIF($BD$3:$BD$1004,"="&amp;$BD566,INDIRECT(ADDRESS(3,BO$2,1,1)):INDIRECT(ADDRESS(1004,BO$2,1,1))),"")</f>
        <v/>
      </c>
      <c r="BP566" t="str">
        <f ca="1">IF($BT566&lt;&gt;"",SUMIF($BD$3:$BD$1004,"="&amp;$BD566,INDIRECT(ADDRESS(3,BP$2,1,1)):INDIRECT(ADDRESS(1004,BP$2,1,1))),"")</f>
        <v/>
      </c>
      <c r="BQ566" t="str">
        <f ca="1">IF($BT566&lt;&gt;"",SUMIF($BD$3:$BD$1004,"="&amp;$BD566,INDIRECT(ADDRESS(3,BQ$2,1,1)):INDIRECT(ADDRESS(1004,BQ$2,1,1))),"")</f>
        <v/>
      </c>
      <c r="BR566" t="str">
        <f ca="1">IF($BT566&lt;&gt;"",SUMIF($BD$3:$BD$1004,"="&amp;$BD566,INDIRECT(ADDRESS(3,BR$2,1,1)):INDIRECT(ADDRESS(1004,BR$2,1,1))),"")</f>
        <v/>
      </c>
      <c r="BS566" t="str">
        <f>IF($A566&lt;&gt;"",VLOOKUP(TRUNC(MID($A566,1,2),0),Plano_Contas!$H$3:$J$103,3,TRUE),"")</f>
        <v/>
      </c>
      <c r="BT566" t="str">
        <f t="shared" si="33"/>
        <v/>
      </c>
      <c r="BV566">
        <f>Empresas!C566</f>
        <v>0</v>
      </c>
    </row>
    <row r="567" spans="1:74" ht="13.5" hidden="1" thickBot="1" x14ac:dyDescent="0.25">
      <c r="A567" s="89"/>
      <c r="B567" s="52" t="str">
        <f>IF($A567&lt;&gt;"",VLOOKUP(""&amp;$A567,Plano_Contas!$A$3:$F$1003,6,0),"")</f>
        <v/>
      </c>
      <c r="C567" s="91"/>
      <c r="D567" s="111"/>
      <c r="E567" s="112">
        <v>0</v>
      </c>
      <c r="F567" s="87"/>
      <c r="G567" s="85"/>
      <c r="H567" s="111"/>
      <c r="I567" s="112">
        <v>0</v>
      </c>
      <c r="J567" s="87"/>
      <c r="K567" s="85"/>
      <c r="L567" s="111"/>
      <c r="M567" s="112">
        <v>0</v>
      </c>
      <c r="N567" s="87"/>
      <c r="O567" s="85"/>
      <c r="P567" s="111"/>
      <c r="Q567" s="112">
        <v>0</v>
      </c>
      <c r="R567" s="87"/>
      <c r="S567" s="85"/>
      <c r="T567" s="111"/>
      <c r="U567" s="112">
        <v>0</v>
      </c>
      <c r="V567" s="87"/>
      <c r="W567" s="85"/>
      <c r="X567" s="111"/>
      <c r="Y567" s="112">
        <v>0</v>
      </c>
      <c r="Z567" s="87"/>
      <c r="AA567" s="85"/>
      <c r="AB567" s="111"/>
      <c r="AC567" s="112">
        <v>0</v>
      </c>
      <c r="AD567" s="87"/>
      <c r="AE567" s="85"/>
      <c r="AF567" s="111"/>
      <c r="AG567" s="112">
        <v>0</v>
      </c>
      <c r="AH567" s="87"/>
      <c r="AI567" s="85"/>
      <c r="AJ567" s="111"/>
      <c r="AK567" s="112">
        <v>0</v>
      </c>
      <c r="AL567" s="87"/>
      <c r="AM567" s="85"/>
      <c r="AN567" s="111"/>
      <c r="AO567" s="112">
        <v>0</v>
      </c>
      <c r="AP567" s="87"/>
      <c r="AQ567" s="85"/>
      <c r="AR567" s="111"/>
      <c r="AS567" s="112">
        <v>0</v>
      </c>
      <c r="AT567" s="87"/>
      <c r="AU567" s="85"/>
      <c r="AV567" s="111"/>
      <c r="AW567" s="112">
        <v>0</v>
      </c>
      <c r="AX567" s="87"/>
      <c r="AY567" s="85"/>
      <c r="AZ567" s="267">
        <f t="shared" si="34"/>
        <v>0</v>
      </c>
      <c r="BA567" s="88">
        <f t="shared" si="31"/>
        <v>0</v>
      </c>
      <c r="BC567">
        <f>IF($A567&lt;&gt;"",COUNTIF($BD$3:$BD567,$BD567),0)</f>
        <v>0</v>
      </c>
      <c r="BD567" t="str">
        <f>IF($A567&lt;&gt;"",VLOOKUP(TRUNC(MID($A567,1,2),0),Plano_Contas!$H$3:$J$103,2,TRUE),"")</f>
        <v/>
      </c>
      <c r="BE567" s="201" t="str">
        <f t="shared" si="32"/>
        <v/>
      </c>
      <c r="BF567" t="str">
        <f ca="1">IF($BT567&lt;&gt;"",SUMIF($BD$3:$BD$1004,"="&amp;$BD567,INDIRECT(ADDRESS(3,BF$2,1,1)):INDIRECT(ADDRESS(1004,BF$2,1,1))),"")</f>
        <v/>
      </c>
      <c r="BG567" t="str">
        <f ca="1">IF($BT567&lt;&gt;"",SUMIF($BD$3:$BD$1004,"="&amp;$BD567,INDIRECT(ADDRESS(3,BG$2,1,1)):INDIRECT(ADDRESS(1004,BG$2,1,1))),"")</f>
        <v/>
      </c>
      <c r="BH567" t="str">
        <f ca="1">IF($BT567&lt;&gt;"",SUMIF($BD$3:$BD$1004,"="&amp;$BD567,INDIRECT(ADDRESS(3,BH$2,1,1)):INDIRECT(ADDRESS(1004,BH$2,1,1))),"")</f>
        <v/>
      </c>
      <c r="BI567" t="str">
        <f ca="1">IF($BT567&lt;&gt;"",SUMIF($BD$3:$BD$1004,"="&amp;$BD567,INDIRECT(ADDRESS(3,BI$2,1,1)):INDIRECT(ADDRESS(1004,BI$2,1,1))),"")</f>
        <v/>
      </c>
      <c r="BJ567" t="str">
        <f ca="1">IF($BT567&lt;&gt;"",SUMIF($BD$3:$BD$1004,"="&amp;$BD567,INDIRECT(ADDRESS(3,BJ$2,1,1)):INDIRECT(ADDRESS(1004,BJ$2,1,1))),"")</f>
        <v/>
      </c>
      <c r="BK567" t="str">
        <f ca="1">IF($BT567&lt;&gt;"",SUMIF($BD$3:$BD$1004,"="&amp;$BD567,INDIRECT(ADDRESS(3,BK$2,1,1)):INDIRECT(ADDRESS(1004,BK$2,1,1))),"")</f>
        <v/>
      </c>
      <c r="BL567" t="str">
        <f ca="1">IF($BT567&lt;&gt;"",SUMIF($BD$3:$BD$1004,"="&amp;$BD567,INDIRECT(ADDRESS(3,BL$2,1,1)):INDIRECT(ADDRESS(1004,BL$2,1,1))),"")</f>
        <v/>
      </c>
      <c r="BM567" t="str">
        <f ca="1">IF($BT567&lt;&gt;"",SUMIF($BD$3:$BD$1004,"="&amp;$BD567,INDIRECT(ADDRESS(3,BM$2,1,1)):INDIRECT(ADDRESS(1004,BM$2,1,1))),"")</f>
        <v/>
      </c>
      <c r="BN567" t="str">
        <f ca="1">IF($BT567&lt;&gt;"",SUMIF($BD$3:$BD$1004,"="&amp;$BD567,INDIRECT(ADDRESS(3,BN$2,1,1)):INDIRECT(ADDRESS(1004,BN$2,1,1))),"")</f>
        <v/>
      </c>
      <c r="BO567" t="str">
        <f ca="1">IF($BT567&lt;&gt;"",SUMIF($BD$3:$BD$1004,"="&amp;$BD567,INDIRECT(ADDRESS(3,BO$2,1,1)):INDIRECT(ADDRESS(1004,BO$2,1,1))),"")</f>
        <v/>
      </c>
      <c r="BP567" t="str">
        <f ca="1">IF($BT567&lt;&gt;"",SUMIF($BD$3:$BD$1004,"="&amp;$BD567,INDIRECT(ADDRESS(3,BP$2,1,1)):INDIRECT(ADDRESS(1004,BP$2,1,1))),"")</f>
        <v/>
      </c>
      <c r="BQ567" t="str">
        <f ca="1">IF($BT567&lt;&gt;"",SUMIF($BD$3:$BD$1004,"="&amp;$BD567,INDIRECT(ADDRESS(3,BQ$2,1,1)):INDIRECT(ADDRESS(1004,BQ$2,1,1))),"")</f>
        <v/>
      </c>
      <c r="BR567" t="str">
        <f ca="1">IF($BT567&lt;&gt;"",SUMIF($BD$3:$BD$1004,"="&amp;$BD567,INDIRECT(ADDRESS(3,BR$2,1,1)):INDIRECT(ADDRESS(1004,BR$2,1,1))),"")</f>
        <v/>
      </c>
      <c r="BS567" t="str">
        <f>IF($A567&lt;&gt;"",VLOOKUP(TRUNC(MID($A567,1,2),0),Plano_Contas!$H$3:$J$103,3,TRUE),"")</f>
        <v/>
      </c>
      <c r="BT567" t="str">
        <f t="shared" si="33"/>
        <v/>
      </c>
      <c r="BV567">
        <f>Empresas!C567</f>
        <v>0</v>
      </c>
    </row>
    <row r="568" spans="1:74" ht="13.5" hidden="1" thickBot="1" x14ac:dyDescent="0.25">
      <c r="A568" s="89"/>
      <c r="B568" s="52" t="str">
        <f>IF($A568&lt;&gt;"",VLOOKUP(""&amp;$A568,Plano_Contas!$A$3:$F$1003,6,0),"")</f>
        <v/>
      </c>
      <c r="C568" s="91"/>
      <c r="D568" s="111"/>
      <c r="E568" s="112">
        <v>0</v>
      </c>
      <c r="F568" s="87"/>
      <c r="G568" s="85"/>
      <c r="H568" s="111"/>
      <c r="I568" s="112">
        <v>0</v>
      </c>
      <c r="J568" s="87"/>
      <c r="K568" s="85"/>
      <c r="L568" s="111"/>
      <c r="M568" s="112">
        <v>0</v>
      </c>
      <c r="N568" s="87"/>
      <c r="O568" s="85"/>
      <c r="P568" s="111"/>
      <c r="Q568" s="112">
        <v>0</v>
      </c>
      <c r="R568" s="87"/>
      <c r="S568" s="85"/>
      <c r="T568" s="111"/>
      <c r="U568" s="112">
        <v>0</v>
      </c>
      <c r="V568" s="87"/>
      <c r="W568" s="85"/>
      <c r="X568" s="111"/>
      <c r="Y568" s="112">
        <v>0</v>
      </c>
      <c r="Z568" s="87"/>
      <c r="AA568" s="85"/>
      <c r="AB568" s="111"/>
      <c r="AC568" s="112">
        <v>0</v>
      </c>
      <c r="AD568" s="87"/>
      <c r="AE568" s="85"/>
      <c r="AF568" s="111"/>
      <c r="AG568" s="112">
        <v>0</v>
      </c>
      <c r="AH568" s="87"/>
      <c r="AI568" s="85"/>
      <c r="AJ568" s="111"/>
      <c r="AK568" s="112">
        <v>0</v>
      </c>
      <c r="AL568" s="87"/>
      <c r="AM568" s="85"/>
      <c r="AN568" s="111"/>
      <c r="AO568" s="112">
        <v>0</v>
      </c>
      <c r="AP568" s="87"/>
      <c r="AQ568" s="85"/>
      <c r="AR568" s="111"/>
      <c r="AS568" s="112">
        <v>0</v>
      </c>
      <c r="AT568" s="87"/>
      <c r="AU568" s="85"/>
      <c r="AV568" s="111"/>
      <c r="AW568" s="112">
        <v>0</v>
      </c>
      <c r="AX568" s="87"/>
      <c r="AY568" s="85"/>
      <c r="AZ568" s="267">
        <f t="shared" si="34"/>
        <v>0</v>
      </c>
      <c r="BA568" s="88">
        <f t="shared" si="31"/>
        <v>0</v>
      </c>
      <c r="BC568">
        <f>IF($A568&lt;&gt;"",COUNTIF($BD$3:$BD568,$BD568),0)</f>
        <v>0</v>
      </c>
      <c r="BD568" t="str">
        <f>IF($A568&lt;&gt;"",VLOOKUP(TRUNC(MID($A568,1,2),0),Plano_Contas!$H$3:$J$103,2,TRUE),"")</f>
        <v/>
      </c>
      <c r="BE568" s="201" t="str">
        <f t="shared" si="32"/>
        <v/>
      </c>
      <c r="BF568" t="str">
        <f ca="1">IF($BT568&lt;&gt;"",SUMIF($BD$3:$BD$1004,"="&amp;$BD568,INDIRECT(ADDRESS(3,BF$2,1,1)):INDIRECT(ADDRESS(1004,BF$2,1,1))),"")</f>
        <v/>
      </c>
      <c r="BG568" t="str">
        <f ca="1">IF($BT568&lt;&gt;"",SUMIF($BD$3:$BD$1004,"="&amp;$BD568,INDIRECT(ADDRESS(3,BG$2,1,1)):INDIRECT(ADDRESS(1004,BG$2,1,1))),"")</f>
        <v/>
      </c>
      <c r="BH568" t="str">
        <f ca="1">IF($BT568&lt;&gt;"",SUMIF($BD$3:$BD$1004,"="&amp;$BD568,INDIRECT(ADDRESS(3,BH$2,1,1)):INDIRECT(ADDRESS(1004,BH$2,1,1))),"")</f>
        <v/>
      </c>
      <c r="BI568" t="str">
        <f ca="1">IF($BT568&lt;&gt;"",SUMIF($BD$3:$BD$1004,"="&amp;$BD568,INDIRECT(ADDRESS(3,BI$2,1,1)):INDIRECT(ADDRESS(1004,BI$2,1,1))),"")</f>
        <v/>
      </c>
      <c r="BJ568" t="str">
        <f ca="1">IF($BT568&lt;&gt;"",SUMIF($BD$3:$BD$1004,"="&amp;$BD568,INDIRECT(ADDRESS(3,BJ$2,1,1)):INDIRECT(ADDRESS(1004,BJ$2,1,1))),"")</f>
        <v/>
      </c>
      <c r="BK568" t="str">
        <f ca="1">IF($BT568&lt;&gt;"",SUMIF($BD$3:$BD$1004,"="&amp;$BD568,INDIRECT(ADDRESS(3,BK$2,1,1)):INDIRECT(ADDRESS(1004,BK$2,1,1))),"")</f>
        <v/>
      </c>
      <c r="BL568" t="str">
        <f ca="1">IF($BT568&lt;&gt;"",SUMIF($BD$3:$BD$1004,"="&amp;$BD568,INDIRECT(ADDRESS(3,BL$2,1,1)):INDIRECT(ADDRESS(1004,BL$2,1,1))),"")</f>
        <v/>
      </c>
      <c r="BM568" t="str">
        <f ca="1">IF($BT568&lt;&gt;"",SUMIF($BD$3:$BD$1004,"="&amp;$BD568,INDIRECT(ADDRESS(3,BM$2,1,1)):INDIRECT(ADDRESS(1004,BM$2,1,1))),"")</f>
        <v/>
      </c>
      <c r="BN568" t="str">
        <f ca="1">IF($BT568&lt;&gt;"",SUMIF($BD$3:$BD$1004,"="&amp;$BD568,INDIRECT(ADDRESS(3,BN$2,1,1)):INDIRECT(ADDRESS(1004,BN$2,1,1))),"")</f>
        <v/>
      </c>
      <c r="BO568" t="str">
        <f ca="1">IF($BT568&lt;&gt;"",SUMIF($BD$3:$BD$1004,"="&amp;$BD568,INDIRECT(ADDRESS(3,BO$2,1,1)):INDIRECT(ADDRESS(1004,BO$2,1,1))),"")</f>
        <v/>
      </c>
      <c r="BP568" t="str">
        <f ca="1">IF($BT568&lt;&gt;"",SUMIF($BD$3:$BD$1004,"="&amp;$BD568,INDIRECT(ADDRESS(3,BP$2,1,1)):INDIRECT(ADDRESS(1004,BP$2,1,1))),"")</f>
        <v/>
      </c>
      <c r="BQ568" t="str">
        <f ca="1">IF($BT568&lt;&gt;"",SUMIF($BD$3:$BD$1004,"="&amp;$BD568,INDIRECT(ADDRESS(3,BQ$2,1,1)):INDIRECT(ADDRESS(1004,BQ$2,1,1))),"")</f>
        <v/>
      </c>
      <c r="BR568" t="str">
        <f ca="1">IF($BT568&lt;&gt;"",SUMIF($BD$3:$BD$1004,"="&amp;$BD568,INDIRECT(ADDRESS(3,BR$2,1,1)):INDIRECT(ADDRESS(1004,BR$2,1,1))),"")</f>
        <v/>
      </c>
      <c r="BS568" t="str">
        <f>IF($A568&lt;&gt;"",VLOOKUP(TRUNC(MID($A568,1,2),0),Plano_Contas!$H$3:$J$103,3,TRUE),"")</f>
        <v/>
      </c>
      <c r="BT568" t="str">
        <f t="shared" si="33"/>
        <v/>
      </c>
      <c r="BV568">
        <f>Empresas!C568</f>
        <v>0</v>
      </c>
    </row>
    <row r="569" spans="1:74" ht="13.5" hidden="1" thickBot="1" x14ac:dyDescent="0.25">
      <c r="A569" s="89"/>
      <c r="B569" s="52" t="str">
        <f>IF($A569&lt;&gt;"",VLOOKUP(""&amp;$A569,Plano_Contas!$A$3:$F$1003,6,0),"")</f>
        <v/>
      </c>
      <c r="C569" s="91"/>
      <c r="D569" s="111"/>
      <c r="E569" s="112">
        <v>0</v>
      </c>
      <c r="F569" s="87"/>
      <c r="G569" s="85"/>
      <c r="H569" s="111"/>
      <c r="I569" s="112">
        <v>0</v>
      </c>
      <c r="J569" s="87"/>
      <c r="K569" s="85"/>
      <c r="L569" s="111"/>
      <c r="M569" s="112">
        <v>0</v>
      </c>
      <c r="N569" s="87"/>
      <c r="O569" s="85"/>
      <c r="P569" s="111"/>
      <c r="Q569" s="112">
        <v>0</v>
      </c>
      <c r="R569" s="87"/>
      <c r="S569" s="85"/>
      <c r="T569" s="111"/>
      <c r="U569" s="112">
        <v>0</v>
      </c>
      <c r="V569" s="87"/>
      <c r="W569" s="85"/>
      <c r="X569" s="111"/>
      <c r="Y569" s="112">
        <v>0</v>
      </c>
      <c r="Z569" s="87"/>
      <c r="AA569" s="85"/>
      <c r="AB569" s="111"/>
      <c r="AC569" s="112">
        <v>0</v>
      </c>
      <c r="AD569" s="87"/>
      <c r="AE569" s="85"/>
      <c r="AF569" s="111"/>
      <c r="AG569" s="112">
        <v>0</v>
      </c>
      <c r="AH569" s="87"/>
      <c r="AI569" s="85"/>
      <c r="AJ569" s="111"/>
      <c r="AK569" s="112">
        <v>0</v>
      </c>
      <c r="AL569" s="87"/>
      <c r="AM569" s="85"/>
      <c r="AN569" s="111"/>
      <c r="AO569" s="112">
        <v>0</v>
      </c>
      <c r="AP569" s="87"/>
      <c r="AQ569" s="85"/>
      <c r="AR569" s="111"/>
      <c r="AS569" s="112">
        <v>0</v>
      </c>
      <c r="AT569" s="87"/>
      <c r="AU569" s="85"/>
      <c r="AV569" s="111"/>
      <c r="AW569" s="112">
        <v>0</v>
      </c>
      <c r="AX569" s="87"/>
      <c r="AY569" s="85"/>
      <c r="AZ569" s="267">
        <f t="shared" si="34"/>
        <v>0</v>
      </c>
      <c r="BA569" s="88">
        <f t="shared" si="31"/>
        <v>0</v>
      </c>
      <c r="BC569">
        <f>IF($A569&lt;&gt;"",COUNTIF($BD$3:$BD569,$BD569),0)</f>
        <v>0</v>
      </c>
      <c r="BD569" t="str">
        <f>IF($A569&lt;&gt;"",VLOOKUP(TRUNC(MID($A569,1,2),0),Plano_Contas!$H$3:$J$103,2,TRUE),"")</f>
        <v/>
      </c>
      <c r="BE569" s="201" t="str">
        <f t="shared" si="32"/>
        <v/>
      </c>
      <c r="BF569" t="str">
        <f ca="1">IF($BT569&lt;&gt;"",SUMIF($BD$3:$BD$1004,"="&amp;$BD569,INDIRECT(ADDRESS(3,BF$2,1,1)):INDIRECT(ADDRESS(1004,BF$2,1,1))),"")</f>
        <v/>
      </c>
      <c r="BG569" t="str">
        <f ca="1">IF($BT569&lt;&gt;"",SUMIF($BD$3:$BD$1004,"="&amp;$BD569,INDIRECT(ADDRESS(3,BG$2,1,1)):INDIRECT(ADDRESS(1004,BG$2,1,1))),"")</f>
        <v/>
      </c>
      <c r="BH569" t="str">
        <f ca="1">IF($BT569&lt;&gt;"",SUMIF($BD$3:$BD$1004,"="&amp;$BD569,INDIRECT(ADDRESS(3,BH$2,1,1)):INDIRECT(ADDRESS(1004,BH$2,1,1))),"")</f>
        <v/>
      </c>
      <c r="BI569" t="str">
        <f ca="1">IF($BT569&lt;&gt;"",SUMIF($BD$3:$BD$1004,"="&amp;$BD569,INDIRECT(ADDRESS(3,BI$2,1,1)):INDIRECT(ADDRESS(1004,BI$2,1,1))),"")</f>
        <v/>
      </c>
      <c r="BJ569" t="str">
        <f ca="1">IF($BT569&lt;&gt;"",SUMIF($BD$3:$BD$1004,"="&amp;$BD569,INDIRECT(ADDRESS(3,BJ$2,1,1)):INDIRECT(ADDRESS(1004,BJ$2,1,1))),"")</f>
        <v/>
      </c>
      <c r="BK569" t="str">
        <f ca="1">IF($BT569&lt;&gt;"",SUMIF($BD$3:$BD$1004,"="&amp;$BD569,INDIRECT(ADDRESS(3,BK$2,1,1)):INDIRECT(ADDRESS(1004,BK$2,1,1))),"")</f>
        <v/>
      </c>
      <c r="BL569" t="str">
        <f ca="1">IF($BT569&lt;&gt;"",SUMIF($BD$3:$BD$1004,"="&amp;$BD569,INDIRECT(ADDRESS(3,BL$2,1,1)):INDIRECT(ADDRESS(1004,BL$2,1,1))),"")</f>
        <v/>
      </c>
      <c r="BM569" t="str">
        <f ca="1">IF($BT569&lt;&gt;"",SUMIF($BD$3:$BD$1004,"="&amp;$BD569,INDIRECT(ADDRESS(3,BM$2,1,1)):INDIRECT(ADDRESS(1004,BM$2,1,1))),"")</f>
        <v/>
      </c>
      <c r="BN569" t="str">
        <f ca="1">IF($BT569&lt;&gt;"",SUMIF($BD$3:$BD$1004,"="&amp;$BD569,INDIRECT(ADDRESS(3,BN$2,1,1)):INDIRECT(ADDRESS(1004,BN$2,1,1))),"")</f>
        <v/>
      </c>
      <c r="BO569" t="str">
        <f ca="1">IF($BT569&lt;&gt;"",SUMIF($BD$3:$BD$1004,"="&amp;$BD569,INDIRECT(ADDRESS(3,BO$2,1,1)):INDIRECT(ADDRESS(1004,BO$2,1,1))),"")</f>
        <v/>
      </c>
      <c r="BP569" t="str">
        <f ca="1">IF($BT569&lt;&gt;"",SUMIF($BD$3:$BD$1004,"="&amp;$BD569,INDIRECT(ADDRESS(3,BP$2,1,1)):INDIRECT(ADDRESS(1004,BP$2,1,1))),"")</f>
        <v/>
      </c>
      <c r="BQ569" t="str">
        <f ca="1">IF($BT569&lt;&gt;"",SUMIF($BD$3:$BD$1004,"="&amp;$BD569,INDIRECT(ADDRESS(3,BQ$2,1,1)):INDIRECT(ADDRESS(1004,BQ$2,1,1))),"")</f>
        <v/>
      </c>
      <c r="BR569" t="str">
        <f ca="1">IF($BT569&lt;&gt;"",SUMIF($BD$3:$BD$1004,"="&amp;$BD569,INDIRECT(ADDRESS(3,BR$2,1,1)):INDIRECT(ADDRESS(1004,BR$2,1,1))),"")</f>
        <v/>
      </c>
      <c r="BS569" t="str">
        <f>IF($A569&lt;&gt;"",VLOOKUP(TRUNC(MID($A569,1,2),0),Plano_Contas!$H$3:$J$103,3,TRUE),"")</f>
        <v/>
      </c>
      <c r="BT569" t="str">
        <f t="shared" si="33"/>
        <v/>
      </c>
      <c r="BV569">
        <f>Empresas!C569</f>
        <v>0</v>
      </c>
    </row>
    <row r="570" spans="1:74" ht="13.5" hidden="1" thickBot="1" x14ac:dyDescent="0.25">
      <c r="A570" s="89"/>
      <c r="B570" s="52" t="str">
        <f>IF($A570&lt;&gt;"",VLOOKUP(""&amp;$A570,Plano_Contas!$A$3:$F$1003,6,0),"")</f>
        <v/>
      </c>
      <c r="C570" s="91"/>
      <c r="D570" s="111"/>
      <c r="E570" s="112">
        <v>0</v>
      </c>
      <c r="F570" s="87"/>
      <c r="G570" s="85"/>
      <c r="H570" s="111"/>
      <c r="I570" s="112">
        <v>0</v>
      </c>
      <c r="J570" s="87"/>
      <c r="K570" s="85"/>
      <c r="L570" s="111"/>
      <c r="M570" s="112">
        <v>0</v>
      </c>
      <c r="N570" s="87"/>
      <c r="O570" s="85"/>
      <c r="P570" s="111"/>
      <c r="Q570" s="112">
        <v>0</v>
      </c>
      <c r="R570" s="87"/>
      <c r="S570" s="85"/>
      <c r="T570" s="111"/>
      <c r="U570" s="112">
        <v>0</v>
      </c>
      <c r="V570" s="87"/>
      <c r="W570" s="85"/>
      <c r="X570" s="111"/>
      <c r="Y570" s="112">
        <v>0</v>
      </c>
      <c r="Z570" s="87"/>
      <c r="AA570" s="85"/>
      <c r="AB570" s="111"/>
      <c r="AC570" s="112">
        <v>0</v>
      </c>
      <c r="AD570" s="87"/>
      <c r="AE570" s="85"/>
      <c r="AF570" s="111"/>
      <c r="AG570" s="112">
        <v>0</v>
      </c>
      <c r="AH570" s="87"/>
      <c r="AI570" s="85"/>
      <c r="AJ570" s="111"/>
      <c r="AK570" s="112">
        <v>0</v>
      </c>
      <c r="AL570" s="87"/>
      <c r="AM570" s="85"/>
      <c r="AN570" s="111"/>
      <c r="AO570" s="112">
        <v>0</v>
      </c>
      <c r="AP570" s="87"/>
      <c r="AQ570" s="85"/>
      <c r="AR570" s="111"/>
      <c r="AS570" s="112">
        <v>0</v>
      </c>
      <c r="AT570" s="87"/>
      <c r="AU570" s="85"/>
      <c r="AV570" s="111"/>
      <c r="AW570" s="112">
        <v>0</v>
      </c>
      <c r="AX570" s="87"/>
      <c r="AY570" s="85"/>
      <c r="AZ570" s="267">
        <f t="shared" si="34"/>
        <v>0</v>
      </c>
      <c r="BA570" s="88">
        <f t="shared" si="31"/>
        <v>0</v>
      </c>
      <c r="BC570">
        <f>IF($A570&lt;&gt;"",COUNTIF($BD$3:$BD570,$BD570),0)</f>
        <v>0</v>
      </c>
      <c r="BD570" t="str">
        <f>IF($A570&lt;&gt;"",VLOOKUP(TRUNC(MID($A570,1,2),0),Plano_Contas!$H$3:$J$103,2,TRUE),"")</f>
        <v/>
      </c>
      <c r="BE570" s="201" t="str">
        <f t="shared" si="32"/>
        <v/>
      </c>
      <c r="BF570" t="str">
        <f ca="1">IF($BT570&lt;&gt;"",SUMIF($BD$3:$BD$1004,"="&amp;$BD570,INDIRECT(ADDRESS(3,BF$2,1,1)):INDIRECT(ADDRESS(1004,BF$2,1,1))),"")</f>
        <v/>
      </c>
      <c r="BG570" t="str">
        <f ca="1">IF($BT570&lt;&gt;"",SUMIF($BD$3:$BD$1004,"="&amp;$BD570,INDIRECT(ADDRESS(3,BG$2,1,1)):INDIRECT(ADDRESS(1004,BG$2,1,1))),"")</f>
        <v/>
      </c>
      <c r="BH570" t="str">
        <f ca="1">IF($BT570&lt;&gt;"",SUMIF($BD$3:$BD$1004,"="&amp;$BD570,INDIRECT(ADDRESS(3,BH$2,1,1)):INDIRECT(ADDRESS(1004,BH$2,1,1))),"")</f>
        <v/>
      </c>
      <c r="BI570" t="str">
        <f ca="1">IF($BT570&lt;&gt;"",SUMIF($BD$3:$BD$1004,"="&amp;$BD570,INDIRECT(ADDRESS(3,BI$2,1,1)):INDIRECT(ADDRESS(1004,BI$2,1,1))),"")</f>
        <v/>
      </c>
      <c r="BJ570" t="str">
        <f ca="1">IF($BT570&lt;&gt;"",SUMIF($BD$3:$BD$1004,"="&amp;$BD570,INDIRECT(ADDRESS(3,BJ$2,1,1)):INDIRECT(ADDRESS(1004,BJ$2,1,1))),"")</f>
        <v/>
      </c>
      <c r="BK570" t="str">
        <f ca="1">IF($BT570&lt;&gt;"",SUMIF($BD$3:$BD$1004,"="&amp;$BD570,INDIRECT(ADDRESS(3,BK$2,1,1)):INDIRECT(ADDRESS(1004,BK$2,1,1))),"")</f>
        <v/>
      </c>
      <c r="BL570" t="str">
        <f ca="1">IF($BT570&lt;&gt;"",SUMIF($BD$3:$BD$1004,"="&amp;$BD570,INDIRECT(ADDRESS(3,BL$2,1,1)):INDIRECT(ADDRESS(1004,BL$2,1,1))),"")</f>
        <v/>
      </c>
      <c r="BM570" t="str">
        <f ca="1">IF($BT570&lt;&gt;"",SUMIF($BD$3:$BD$1004,"="&amp;$BD570,INDIRECT(ADDRESS(3,BM$2,1,1)):INDIRECT(ADDRESS(1004,BM$2,1,1))),"")</f>
        <v/>
      </c>
      <c r="BN570" t="str">
        <f ca="1">IF($BT570&lt;&gt;"",SUMIF($BD$3:$BD$1004,"="&amp;$BD570,INDIRECT(ADDRESS(3,BN$2,1,1)):INDIRECT(ADDRESS(1004,BN$2,1,1))),"")</f>
        <v/>
      </c>
      <c r="BO570" t="str">
        <f ca="1">IF($BT570&lt;&gt;"",SUMIF($BD$3:$BD$1004,"="&amp;$BD570,INDIRECT(ADDRESS(3,BO$2,1,1)):INDIRECT(ADDRESS(1004,BO$2,1,1))),"")</f>
        <v/>
      </c>
      <c r="BP570" t="str">
        <f ca="1">IF($BT570&lt;&gt;"",SUMIF($BD$3:$BD$1004,"="&amp;$BD570,INDIRECT(ADDRESS(3,BP$2,1,1)):INDIRECT(ADDRESS(1004,BP$2,1,1))),"")</f>
        <v/>
      </c>
      <c r="BQ570" t="str">
        <f ca="1">IF($BT570&lt;&gt;"",SUMIF($BD$3:$BD$1004,"="&amp;$BD570,INDIRECT(ADDRESS(3,BQ$2,1,1)):INDIRECT(ADDRESS(1004,BQ$2,1,1))),"")</f>
        <v/>
      </c>
      <c r="BR570" t="str">
        <f ca="1">IF($BT570&lt;&gt;"",SUMIF($BD$3:$BD$1004,"="&amp;$BD570,INDIRECT(ADDRESS(3,BR$2,1,1)):INDIRECT(ADDRESS(1004,BR$2,1,1))),"")</f>
        <v/>
      </c>
      <c r="BS570" t="str">
        <f>IF($A570&lt;&gt;"",VLOOKUP(TRUNC(MID($A570,1,2),0),Plano_Contas!$H$3:$J$103,3,TRUE),"")</f>
        <v/>
      </c>
      <c r="BT570" t="str">
        <f t="shared" si="33"/>
        <v/>
      </c>
      <c r="BV570">
        <f>Empresas!C570</f>
        <v>0</v>
      </c>
    </row>
    <row r="571" spans="1:74" ht="13.5" hidden="1" thickBot="1" x14ac:dyDescent="0.25">
      <c r="A571" s="89"/>
      <c r="B571" s="52" t="str">
        <f>IF($A571&lt;&gt;"",VLOOKUP(""&amp;$A571,Plano_Contas!$A$3:$F$1003,6,0),"")</f>
        <v/>
      </c>
      <c r="C571" s="91"/>
      <c r="D571" s="111"/>
      <c r="E571" s="112">
        <v>0</v>
      </c>
      <c r="F571" s="87"/>
      <c r="G571" s="85"/>
      <c r="H571" s="111"/>
      <c r="I571" s="112">
        <v>0</v>
      </c>
      <c r="J571" s="87"/>
      <c r="K571" s="85"/>
      <c r="L571" s="111"/>
      <c r="M571" s="112">
        <v>0</v>
      </c>
      <c r="N571" s="87"/>
      <c r="O571" s="85"/>
      <c r="P571" s="111"/>
      <c r="Q571" s="112">
        <v>0</v>
      </c>
      <c r="R571" s="87"/>
      <c r="S571" s="85"/>
      <c r="T571" s="111"/>
      <c r="U571" s="112">
        <v>0</v>
      </c>
      <c r="V571" s="87"/>
      <c r="W571" s="85"/>
      <c r="X571" s="111"/>
      <c r="Y571" s="112">
        <v>0</v>
      </c>
      <c r="Z571" s="87"/>
      <c r="AA571" s="85"/>
      <c r="AB571" s="111"/>
      <c r="AC571" s="112">
        <v>0</v>
      </c>
      <c r="AD571" s="87"/>
      <c r="AE571" s="85"/>
      <c r="AF571" s="111"/>
      <c r="AG571" s="112">
        <v>0</v>
      </c>
      <c r="AH571" s="87"/>
      <c r="AI571" s="85"/>
      <c r="AJ571" s="111"/>
      <c r="AK571" s="112">
        <v>0</v>
      </c>
      <c r="AL571" s="87"/>
      <c r="AM571" s="85"/>
      <c r="AN571" s="111"/>
      <c r="AO571" s="112">
        <v>0</v>
      </c>
      <c r="AP571" s="87"/>
      <c r="AQ571" s="85"/>
      <c r="AR571" s="111"/>
      <c r="AS571" s="112">
        <v>0</v>
      </c>
      <c r="AT571" s="87"/>
      <c r="AU571" s="85"/>
      <c r="AV571" s="111"/>
      <c r="AW571" s="112">
        <v>0</v>
      </c>
      <c r="AX571" s="87"/>
      <c r="AY571" s="85"/>
      <c r="AZ571" s="267">
        <f t="shared" si="34"/>
        <v>0</v>
      </c>
      <c r="BA571" s="88">
        <f t="shared" si="31"/>
        <v>0</v>
      </c>
      <c r="BC571">
        <f>IF($A571&lt;&gt;"",COUNTIF($BD$3:$BD571,$BD571),0)</f>
        <v>0</v>
      </c>
      <c r="BD571" t="str">
        <f>IF($A571&lt;&gt;"",VLOOKUP(TRUNC(MID($A571,1,2),0),Plano_Contas!$H$3:$J$103,2,TRUE),"")</f>
        <v/>
      </c>
      <c r="BE571" s="201" t="str">
        <f t="shared" si="32"/>
        <v/>
      </c>
      <c r="BF571" t="str">
        <f ca="1">IF($BT571&lt;&gt;"",SUMIF($BD$3:$BD$1004,"="&amp;$BD571,INDIRECT(ADDRESS(3,BF$2,1,1)):INDIRECT(ADDRESS(1004,BF$2,1,1))),"")</f>
        <v/>
      </c>
      <c r="BG571" t="str">
        <f ca="1">IF($BT571&lt;&gt;"",SUMIF($BD$3:$BD$1004,"="&amp;$BD571,INDIRECT(ADDRESS(3,BG$2,1,1)):INDIRECT(ADDRESS(1004,BG$2,1,1))),"")</f>
        <v/>
      </c>
      <c r="BH571" t="str">
        <f ca="1">IF($BT571&lt;&gt;"",SUMIF($BD$3:$BD$1004,"="&amp;$BD571,INDIRECT(ADDRESS(3,BH$2,1,1)):INDIRECT(ADDRESS(1004,BH$2,1,1))),"")</f>
        <v/>
      </c>
      <c r="BI571" t="str">
        <f ca="1">IF($BT571&lt;&gt;"",SUMIF($BD$3:$BD$1004,"="&amp;$BD571,INDIRECT(ADDRESS(3,BI$2,1,1)):INDIRECT(ADDRESS(1004,BI$2,1,1))),"")</f>
        <v/>
      </c>
      <c r="BJ571" t="str">
        <f ca="1">IF($BT571&lt;&gt;"",SUMIF($BD$3:$BD$1004,"="&amp;$BD571,INDIRECT(ADDRESS(3,BJ$2,1,1)):INDIRECT(ADDRESS(1004,BJ$2,1,1))),"")</f>
        <v/>
      </c>
      <c r="BK571" t="str">
        <f ca="1">IF($BT571&lt;&gt;"",SUMIF($BD$3:$BD$1004,"="&amp;$BD571,INDIRECT(ADDRESS(3,BK$2,1,1)):INDIRECT(ADDRESS(1004,BK$2,1,1))),"")</f>
        <v/>
      </c>
      <c r="BL571" t="str">
        <f ca="1">IF($BT571&lt;&gt;"",SUMIF($BD$3:$BD$1004,"="&amp;$BD571,INDIRECT(ADDRESS(3,BL$2,1,1)):INDIRECT(ADDRESS(1004,BL$2,1,1))),"")</f>
        <v/>
      </c>
      <c r="BM571" t="str">
        <f ca="1">IF($BT571&lt;&gt;"",SUMIF($BD$3:$BD$1004,"="&amp;$BD571,INDIRECT(ADDRESS(3,BM$2,1,1)):INDIRECT(ADDRESS(1004,BM$2,1,1))),"")</f>
        <v/>
      </c>
      <c r="BN571" t="str">
        <f ca="1">IF($BT571&lt;&gt;"",SUMIF($BD$3:$BD$1004,"="&amp;$BD571,INDIRECT(ADDRESS(3,BN$2,1,1)):INDIRECT(ADDRESS(1004,BN$2,1,1))),"")</f>
        <v/>
      </c>
      <c r="BO571" t="str">
        <f ca="1">IF($BT571&lt;&gt;"",SUMIF($BD$3:$BD$1004,"="&amp;$BD571,INDIRECT(ADDRESS(3,BO$2,1,1)):INDIRECT(ADDRESS(1004,BO$2,1,1))),"")</f>
        <v/>
      </c>
      <c r="BP571" t="str">
        <f ca="1">IF($BT571&lt;&gt;"",SUMIF($BD$3:$BD$1004,"="&amp;$BD571,INDIRECT(ADDRESS(3,BP$2,1,1)):INDIRECT(ADDRESS(1004,BP$2,1,1))),"")</f>
        <v/>
      </c>
      <c r="BQ571" t="str">
        <f ca="1">IF($BT571&lt;&gt;"",SUMIF($BD$3:$BD$1004,"="&amp;$BD571,INDIRECT(ADDRESS(3,BQ$2,1,1)):INDIRECT(ADDRESS(1004,BQ$2,1,1))),"")</f>
        <v/>
      </c>
      <c r="BR571" t="str">
        <f ca="1">IF($BT571&lt;&gt;"",SUMIF($BD$3:$BD$1004,"="&amp;$BD571,INDIRECT(ADDRESS(3,BR$2,1,1)):INDIRECT(ADDRESS(1004,BR$2,1,1))),"")</f>
        <v/>
      </c>
      <c r="BS571" t="str">
        <f>IF($A571&lt;&gt;"",VLOOKUP(TRUNC(MID($A571,1,2),0),Plano_Contas!$H$3:$J$103,3,TRUE),"")</f>
        <v/>
      </c>
      <c r="BT571" t="str">
        <f t="shared" si="33"/>
        <v/>
      </c>
      <c r="BV571">
        <f>Empresas!C571</f>
        <v>0</v>
      </c>
    </row>
    <row r="572" spans="1:74" ht="13.5" hidden="1" thickBot="1" x14ac:dyDescent="0.25">
      <c r="A572" s="89"/>
      <c r="B572" s="52" t="str">
        <f>IF($A572&lt;&gt;"",VLOOKUP(""&amp;$A572,Plano_Contas!$A$3:$F$1003,6,0),"")</f>
        <v/>
      </c>
      <c r="C572" s="91"/>
      <c r="D572" s="111"/>
      <c r="E572" s="112">
        <v>0</v>
      </c>
      <c r="F572" s="87"/>
      <c r="G572" s="85"/>
      <c r="H572" s="111"/>
      <c r="I572" s="112">
        <v>0</v>
      </c>
      <c r="J572" s="87"/>
      <c r="K572" s="85"/>
      <c r="L572" s="111"/>
      <c r="M572" s="112">
        <v>0</v>
      </c>
      <c r="N572" s="87"/>
      <c r="O572" s="85"/>
      <c r="P572" s="111"/>
      <c r="Q572" s="112">
        <v>0</v>
      </c>
      <c r="R572" s="87"/>
      <c r="S572" s="85"/>
      <c r="T572" s="111"/>
      <c r="U572" s="112">
        <v>0</v>
      </c>
      <c r="V572" s="87"/>
      <c r="W572" s="85"/>
      <c r="X572" s="111"/>
      <c r="Y572" s="112">
        <v>0</v>
      </c>
      <c r="Z572" s="87"/>
      <c r="AA572" s="85"/>
      <c r="AB572" s="111"/>
      <c r="AC572" s="112">
        <v>0</v>
      </c>
      <c r="AD572" s="87"/>
      <c r="AE572" s="85"/>
      <c r="AF572" s="111"/>
      <c r="AG572" s="112">
        <v>0</v>
      </c>
      <c r="AH572" s="87"/>
      <c r="AI572" s="85"/>
      <c r="AJ572" s="111"/>
      <c r="AK572" s="112">
        <v>0</v>
      </c>
      <c r="AL572" s="87"/>
      <c r="AM572" s="85"/>
      <c r="AN572" s="111"/>
      <c r="AO572" s="112">
        <v>0</v>
      </c>
      <c r="AP572" s="87"/>
      <c r="AQ572" s="85"/>
      <c r="AR572" s="111"/>
      <c r="AS572" s="112">
        <v>0</v>
      </c>
      <c r="AT572" s="87"/>
      <c r="AU572" s="85"/>
      <c r="AV572" s="111"/>
      <c r="AW572" s="112">
        <v>0</v>
      </c>
      <c r="AX572" s="87"/>
      <c r="AY572" s="85"/>
      <c r="AZ572" s="267">
        <f t="shared" si="34"/>
        <v>0</v>
      </c>
      <c r="BA572" s="88">
        <f t="shared" si="31"/>
        <v>0</v>
      </c>
      <c r="BC572">
        <f>IF($A572&lt;&gt;"",COUNTIF($BD$3:$BD572,$BD572),0)</f>
        <v>0</v>
      </c>
      <c r="BD572" t="str">
        <f>IF($A572&lt;&gt;"",VLOOKUP(TRUNC(MID($A572,1,2),0),Plano_Contas!$H$3:$J$103,2,TRUE),"")</f>
        <v/>
      </c>
      <c r="BE572" s="201" t="str">
        <f t="shared" si="32"/>
        <v/>
      </c>
      <c r="BF572" t="str">
        <f ca="1">IF($BT572&lt;&gt;"",SUMIF($BD$3:$BD$1004,"="&amp;$BD572,INDIRECT(ADDRESS(3,BF$2,1,1)):INDIRECT(ADDRESS(1004,BF$2,1,1))),"")</f>
        <v/>
      </c>
      <c r="BG572" t="str">
        <f ca="1">IF($BT572&lt;&gt;"",SUMIF($BD$3:$BD$1004,"="&amp;$BD572,INDIRECT(ADDRESS(3,BG$2,1,1)):INDIRECT(ADDRESS(1004,BG$2,1,1))),"")</f>
        <v/>
      </c>
      <c r="BH572" t="str">
        <f ca="1">IF($BT572&lt;&gt;"",SUMIF($BD$3:$BD$1004,"="&amp;$BD572,INDIRECT(ADDRESS(3,BH$2,1,1)):INDIRECT(ADDRESS(1004,BH$2,1,1))),"")</f>
        <v/>
      </c>
      <c r="BI572" t="str">
        <f ca="1">IF($BT572&lt;&gt;"",SUMIF($BD$3:$BD$1004,"="&amp;$BD572,INDIRECT(ADDRESS(3,BI$2,1,1)):INDIRECT(ADDRESS(1004,BI$2,1,1))),"")</f>
        <v/>
      </c>
      <c r="BJ572" t="str">
        <f ca="1">IF($BT572&lt;&gt;"",SUMIF($BD$3:$BD$1004,"="&amp;$BD572,INDIRECT(ADDRESS(3,BJ$2,1,1)):INDIRECT(ADDRESS(1004,BJ$2,1,1))),"")</f>
        <v/>
      </c>
      <c r="BK572" t="str">
        <f ca="1">IF($BT572&lt;&gt;"",SUMIF($BD$3:$BD$1004,"="&amp;$BD572,INDIRECT(ADDRESS(3,BK$2,1,1)):INDIRECT(ADDRESS(1004,BK$2,1,1))),"")</f>
        <v/>
      </c>
      <c r="BL572" t="str">
        <f ca="1">IF($BT572&lt;&gt;"",SUMIF($BD$3:$BD$1004,"="&amp;$BD572,INDIRECT(ADDRESS(3,BL$2,1,1)):INDIRECT(ADDRESS(1004,BL$2,1,1))),"")</f>
        <v/>
      </c>
      <c r="BM572" t="str">
        <f ca="1">IF($BT572&lt;&gt;"",SUMIF($BD$3:$BD$1004,"="&amp;$BD572,INDIRECT(ADDRESS(3,BM$2,1,1)):INDIRECT(ADDRESS(1004,BM$2,1,1))),"")</f>
        <v/>
      </c>
      <c r="BN572" t="str">
        <f ca="1">IF($BT572&lt;&gt;"",SUMIF($BD$3:$BD$1004,"="&amp;$BD572,INDIRECT(ADDRESS(3,BN$2,1,1)):INDIRECT(ADDRESS(1004,BN$2,1,1))),"")</f>
        <v/>
      </c>
      <c r="BO572" t="str">
        <f ca="1">IF($BT572&lt;&gt;"",SUMIF($BD$3:$BD$1004,"="&amp;$BD572,INDIRECT(ADDRESS(3,BO$2,1,1)):INDIRECT(ADDRESS(1004,BO$2,1,1))),"")</f>
        <v/>
      </c>
      <c r="BP572" t="str">
        <f ca="1">IF($BT572&lt;&gt;"",SUMIF($BD$3:$BD$1004,"="&amp;$BD572,INDIRECT(ADDRESS(3,BP$2,1,1)):INDIRECT(ADDRESS(1004,BP$2,1,1))),"")</f>
        <v/>
      </c>
      <c r="BQ572" t="str">
        <f ca="1">IF($BT572&lt;&gt;"",SUMIF($BD$3:$BD$1004,"="&amp;$BD572,INDIRECT(ADDRESS(3,BQ$2,1,1)):INDIRECT(ADDRESS(1004,BQ$2,1,1))),"")</f>
        <v/>
      </c>
      <c r="BR572" t="str">
        <f ca="1">IF($BT572&lt;&gt;"",SUMIF($BD$3:$BD$1004,"="&amp;$BD572,INDIRECT(ADDRESS(3,BR$2,1,1)):INDIRECT(ADDRESS(1004,BR$2,1,1))),"")</f>
        <v/>
      </c>
      <c r="BS572" t="str">
        <f>IF($A572&lt;&gt;"",VLOOKUP(TRUNC(MID($A572,1,2),0),Plano_Contas!$H$3:$J$103,3,TRUE),"")</f>
        <v/>
      </c>
      <c r="BT572" t="str">
        <f t="shared" si="33"/>
        <v/>
      </c>
      <c r="BV572">
        <f>Empresas!C572</f>
        <v>0</v>
      </c>
    </row>
    <row r="573" spans="1:74" ht="13.5" hidden="1" thickBot="1" x14ac:dyDescent="0.25">
      <c r="A573" s="89"/>
      <c r="B573" s="52" t="str">
        <f>IF($A573&lt;&gt;"",VLOOKUP(""&amp;$A573,Plano_Contas!$A$3:$F$1003,6,0),"")</f>
        <v/>
      </c>
      <c r="C573" s="91"/>
      <c r="D573" s="111"/>
      <c r="E573" s="112">
        <v>0</v>
      </c>
      <c r="F573" s="87"/>
      <c r="G573" s="85"/>
      <c r="H573" s="111"/>
      <c r="I573" s="112">
        <v>0</v>
      </c>
      <c r="J573" s="87"/>
      <c r="K573" s="85"/>
      <c r="L573" s="111"/>
      <c r="M573" s="112">
        <v>0</v>
      </c>
      <c r="N573" s="87"/>
      <c r="O573" s="85"/>
      <c r="P573" s="111"/>
      <c r="Q573" s="112">
        <v>0</v>
      </c>
      <c r="R573" s="87"/>
      <c r="S573" s="85"/>
      <c r="T573" s="111"/>
      <c r="U573" s="112">
        <v>0</v>
      </c>
      <c r="V573" s="87"/>
      <c r="W573" s="85"/>
      <c r="X573" s="111"/>
      <c r="Y573" s="112">
        <v>0</v>
      </c>
      <c r="Z573" s="87"/>
      <c r="AA573" s="85"/>
      <c r="AB573" s="111"/>
      <c r="AC573" s="112">
        <v>0</v>
      </c>
      <c r="AD573" s="87"/>
      <c r="AE573" s="85"/>
      <c r="AF573" s="111"/>
      <c r="AG573" s="112">
        <v>0</v>
      </c>
      <c r="AH573" s="87"/>
      <c r="AI573" s="85"/>
      <c r="AJ573" s="111"/>
      <c r="AK573" s="112">
        <v>0</v>
      </c>
      <c r="AL573" s="87"/>
      <c r="AM573" s="85"/>
      <c r="AN573" s="111"/>
      <c r="AO573" s="112">
        <v>0</v>
      </c>
      <c r="AP573" s="87"/>
      <c r="AQ573" s="85"/>
      <c r="AR573" s="111"/>
      <c r="AS573" s="112">
        <v>0</v>
      </c>
      <c r="AT573" s="87"/>
      <c r="AU573" s="85"/>
      <c r="AV573" s="111"/>
      <c r="AW573" s="112">
        <v>0</v>
      </c>
      <c r="AX573" s="87"/>
      <c r="AY573" s="85"/>
      <c r="AZ573" s="267">
        <f t="shared" si="34"/>
        <v>0</v>
      </c>
      <c r="BA573" s="88">
        <f t="shared" si="31"/>
        <v>0</v>
      </c>
      <c r="BC573">
        <f>IF($A573&lt;&gt;"",COUNTIF($BD$3:$BD573,$BD573),0)</f>
        <v>0</v>
      </c>
      <c r="BD573" t="str">
        <f>IF($A573&lt;&gt;"",VLOOKUP(TRUNC(MID($A573,1,2),0),Plano_Contas!$H$3:$J$103,2,TRUE),"")</f>
        <v/>
      </c>
      <c r="BE573" s="201" t="str">
        <f t="shared" si="32"/>
        <v/>
      </c>
      <c r="BF573" t="str">
        <f ca="1">IF($BT573&lt;&gt;"",SUMIF($BD$3:$BD$1004,"="&amp;$BD573,INDIRECT(ADDRESS(3,BF$2,1,1)):INDIRECT(ADDRESS(1004,BF$2,1,1))),"")</f>
        <v/>
      </c>
      <c r="BG573" t="str">
        <f ca="1">IF($BT573&lt;&gt;"",SUMIF($BD$3:$BD$1004,"="&amp;$BD573,INDIRECT(ADDRESS(3,BG$2,1,1)):INDIRECT(ADDRESS(1004,BG$2,1,1))),"")</f>
        <v/>
      </c>
      <c r="BH573" t="str">
        <f ca="1">IF($BT573&lt;&gt;"",SUMIF($BD$3:$BD$1004,"="&amp;$BD573,INDIRECT(ADDRESS(3,BH$2,1,1)):INDIRECT(ADDRESS(1004,BH$2,1,1))),"")</f>
        <v/>
      </c>
      <c r="BI573" t="str">
        <f ca="1">IF($BT573&lt;&gt;"",SUMIF($BD$3:$BD$1004,"="&amp;$BD573,INDIRECT(ADDRESS(3,BI$2,1,1)):INDIRECT(ADDRESS(1004,BI$2,1,1))),"")</f>
        <v/>
      </c>
      <c r="BJ573" t="str">
        <f ca="1">IF($BT573&lt;&gt;"",SUMIF($BD$3:$BD$1004,"="&amp;$BD573,INDIRECT(ADDRESS(3,BJ$2,1,1)):INDIRECT(ADDRESS(1004,BJ$2,1,1))),"")</f>
        <v/>
      </c>
      <c r="BK573" t="str">
        <f ca="1">IF($BT573&lt;&gt;"",SUMIF($BD$3:$BD$1004,"="&amp;$BD573,INDIRECT(ADDRESS(3,BK$2,1,1)):INDIRECT(ADDRESS(1004,BK$2,1,1))),"")</f>
        <v/>
      </c>
      <c r="BL573" t="str">
        <f ca="1">IF($BT573&lt;&gt;"",SUMIF($BD$3:$BD$1004,"="&amp;$BD573,INDIRECT(ADDRESS(3,BL$2,1,1)):INDIRECT(ADDRESS(1004,BL$2,1,1))),"")</f>
        <v/>
      </c>
      <c r="BM573" t="str">
        <f ca="1">IF($BT573&lt;&gt;"",SUMIF($BD$3:$BD$1004,"="&amp;$BD573,INDIRECT(ADDRESS(3,BM$2,1,1)):INDIRECT(ADDRESS(1004,BM$2,1,1))),"")</f>
        <v/>
      </c>
      <c r="BN573" t="str">
        <f ca="1">IF($BT573&lt;&gt;"",SUMIF($BD$3:$BD$1004,"="&amp;$BD573,INDIRECT(ADDRESS(3,BN$2,1,1)):INDIRECT(ADDRESS(1004,BN$2,1,1))),"")</f>
        <v/>
      </c>
      <c r="BO573" t="str">
        <f ca="1">IF($BT573&lt;&gt;"",SUMIF($BD$3:$BD$1004,"="&amp;$BD573,INDIRECT(ADDRESS(3,BO$2,1,1)):INDIRECT(ADDRESS(1004,BO$2,1,1))),"")</f>
        <v/>
      </c>
      <c r="BP573" t="str">
        <f ca="1">IF($BT573&lt;&gt;"",SUMIF($BD$3:$BD$1004,"="&amp;$BD573,INDIRECT(ADDRESS(3,BP$2,1,1)):INDIRECT(ADDRESS(1004,BP$2,1,1))),"")</f>
        <v/>
      </c>
      <c r="BQ573" t="str">
        <f ca="1">IF($BT573&lt;&gt;"",SUMIF($BD$3:$BD$1004,"="&amp;$BD573,INDIRECT(ADDRESS(3,BQ$2,1,1)):INDIRECT(ADDRESS(1004,BQ$2,1,1))),"")</f>
        <v/>
      </c>
      <c r="BR573" t="str">
        <f ca="1">IF($BT573&lt;&gt;"",SUMIF($BD$3:$BD$1004,"="&amp;$BD573,INDIRECT(ADDRESS(3,BR$2,1,1)):INDIRECT(ADDRESS(1004,BR$2,1,1))),"")</f>
        <v/>
      </c>
      <c r="BS573" t="str">
        <f>IF($A573&lt;&gt;"",VLOOKUP(TRUNC(MID($A573,1,2),0),Plano_Contas!$H$3:$J$103,3,TRUE),"")</f>
        <v/>
      </c>
      <c r="BT573" t="str">
        <f t="shared" si="33"/>
        <v/>
      </c>
      <c r="BV573">
        <f>Empresas!C573</f>
        <v>0</v>
      </c>
    </row>
    <row r="574" spans="1:74" ht="13.5" hidden="1" thickBot="1" x14ac:dyDescent="0.25">
      <c r="A574" s="89"/>
      <c r="B574" s="52" t="str">
        <f>IF($A574&lt;&gt;"",VLOOKUP(""&amp;$A574,Plano_Contas!$A$3:$F$1003,6,0),"")</f>
        <v/>
      </c>
      <c r="C574" s="91"/>
      <c r="D574" s="111"/>
      <c r="E574" s="112">
        <v>0</v>
      </c>
      <c r="F574" s="87"/>
      <c r="G574" s="85"/>
      <c r="H574" s="111"/>
      <c r="I574" s="112">
        <v>0</v>
      </c>
      <c r="J574" s="87"/>
      <c r="K574" s="85"/>
      <c r="L574" s="111"/>
      <c r="M574" s="112">
        <v>0</v>
      </c>
      <c r="N574" s="87"/>
      <c r="O574" s="85"/>
      <c r="P574" s="111"/>
      <c r="Q574" s="112">
        <v>0</v>
      </c>
      <c r="R574" s="87"/>
      <c r="S574" s="85"/>
      <c r="T574" s="111"/>
      <c r="U574" s="112">
        <v>0</v>
      </c>
      <c r="V574" s="87"/>
      <c r="W574" s="85"/>
      <c r="X574" s="111"/>
      <c r="Y574" s="112">
        <v>0</v>
      </c>
      <c r="Z574" s="87"/>
      <c r="AA574" s="85"/>
      <c r="AB574" s="111"/>
      <c r="AC574" s="112">
        <v>0</v>
      </c>
      <c r="AD574" s="87"/>
      <c r="AE574" s="85"/>
      <c r="AF574" s="111"/>
      <c r="AG574" s="112">
        <v>0</v>
      </c>
      <c r="AH574" s="87"/>
      <c r="AI574" s="85"/>
      <c r="AJ574" s="111"/>
      <c r="AK574" s="112">
        <v>0</v>
      </c>
      <c r="AL574" s="87"/>
      <c r="AM574" s="85"/>
      <c r="AN574" s="111"/>
      <c r="AO574" s="112">
        <v>0</v>
      </c>
      <c r="AP574" s="87"/>
      <c r="AQ574" s="85"/>
      <c r="AR574" s="111"/>
      <c r="AS574" s="112">
        <v>0</v>
      </c>
      <c r="AT574" s="87"/>
      <c r="AU574" s="85"/>
      <c r="AV574" s="111"/>
      <c r="AW574" s="112">
        <v>0</v>
      </c>
      <c r="AX574" s="87"/>
      <c r="AY574" s="85"/>
      <c r="AZ574" s="267">
        <f t="shared" si="34"/>
        <v>0</v>
      </c>
      <c r="BA574" s="88">
        <f t="shared" si="31"/>
        <v>0</v>
      </c>
      <c r="BC574">
        <f>IF($A574&lt;&gt;"",COUNTIF($BD$3:$BD574,$BD574),0)</f>
        <v>0</v>
      </c>
      <c r="BD574" t="str">
        <f>IF($A574&lt;&gt;"",VLOOKUP(TRUNC(MID($A574,1,2),0),Plano_Contas!$H$3:$J$103,2,TRUE),"")</f>
        <v/>
      </c>
      <c r="BE574" s="201" t="str">
        <f t="shared" si="32"/>
        <v/>
      </c>
      <c r="BF574" t="str">
        <f ca="1">IF($BT574&lt;&gt;"",SUMIF($BD$3:$BD$1004,"="&amp;$BD574,INDIRECT(ADDRESS(3,BF$2,1,1)):INDIRECT(ADDRESS(1004,BF$2,1,1))),"")</f>
        <v/>
      </c>
      <c r="BG574" t="str">
        <f ca="1">IF($BT574&lt;&gt;"",SUMIF($BD$3:$BD$1004,"="&amp;$BD574,INDIRECT(ADDRESS(3,BG$2,1,1)):INDIRECT(ADDRESS(1004,BG$2,1,1))),"")</f>
        <v/>
      </c>
      <c r="BH574" t="str">
        <f ca="1">IF($BT574&lt;&gt;"",SUMIF($BD$3:$BD$1004,"="&amp;$BD574,INDIRECT(ADDRESS(3,BH$2,1,1)):INDIRECT(ADDRESS(1004,BH$2,1,1))),"")</f>
        <v/>
      </c>
      <c r="BI574" t="str">
        <f ca="1">IF($BT574&lt;&gt;"",SUMIF($BD$3:$BD$1004,"="&amp;$BD574,INDIRECT(ADDRESS(3,BI$2,1,1)):INDIRECT(ADDRESS(1004,BI$2,1,1))),"")</f>
        <v/>
      </c>
      <c r="BJ574" t="str">
        <f ca="1">IF($BT574&lt;&gt;"",SUMIF($BD$3:$BD$1004,"="&amp;$BD574,INDIRECT(ADDRESS(3,BJ$2,1,1)):INDIRECT(ADDRESS(1004,BJ$2,1,1))),"")</f>
        <v/>
      </c>
      <c r="BK574" t="str">
        <f ca="1">IF($BT574&lt;&gt;"",SUMIF($BD$3:$BD$1004,"="&amp;$BD574,INDIRECT(ADDRESS(3,BK$2,1,1)):INDIRECT(ADDRESS(1004,BK$2,1,1))),"")</f>
        <v/>
      </c>
      <c r="BL574" t="str">
        <f ca="1">IF($BT574&lt;&gt;"",SUMIF($BD$3:$BD$1004,"="&amp;$BD574,INDIRECT(ADDRESS(3,BL$2,1,1)):INDIRECT(ADDRESS(1004,BL$2,1,1))),"")</f>
        <v/>
      </c>
      <c r="BM574" t="str">
        <f ca="1">IF($BT574&lt;&gt;"",SUMIF($BD$3:$BD$1004,"="&amp;$BD574,INDIRECT(ADDRESS(3,BM$2,1,1)):INDIRECT(ADDRESS(1004,BM$2,1,1))),"")</f>
        <v/>
      </c>
      <c r="BN574" t="str">
        <f ca="1">IF($BT574&lt;&gt;"",SUMIF($BD$3:$BD$1004,"="&amp;$BD574,INDIRECT(ADDRESS(3,BN$2,1,1)):INDIRECT(ADDRESS(1004,BN$2,1,1))),"")</f>
        <v/>
      </c>
      <c r="BO574" t="str">
        <f ca="1">IF($BT574&lt;&gt;"",SUMIF($BD$3:$BD$1004,"="&amp;$BD574,INDIRECT(ADDRESS(3,BO$2,1,1)):INDIRECT(ADDRESS(1004,BO$2,1,1))),"")</f>
        <v/>
      </c>
      <c r="BP574" t="str">
        <f ca="1">IF($BT574&lt;&gt;"",SUMIF($BD$3:$BD$1004,"="&amp;$BD574,INDIRECT(ADDRESS(3,BP$2,1,1)):INDIRECT(ADDRESS(1004,BP$2,1,1))),"")</f>
        <v/>
      </c>
      <c r="BQ574" t="str">
        <f ca="1">IF($BT574&lt;&gt;"",SUMIF($BD$3:$BD$1004,"="&amp;$BD574,INDIRECT(ADDRESS(3,BQ$2,1,1)):INDIRECT(ADDRESS(1004,BQ$2,1,1))),"")</f>
        <v/>
      </c>
      <c r="BR574" t="str">
        <f ca="1">IF($BT574&lt;&gt;"",SUMIF($BD$3:$BD$1004,"="&amp;$BD574,INDIRECT(ADDRESS(3,BR$2,1,1)):INDIRECT(ADDRESS(1004,BR$2,1,1))),"")</f>
        <v/>
      </c>
      <c r="BS574" t="str">
        <f>IF($A574&lt;&gt;"",VLOOKUP(TRUNC(MID($A574,1,2),0),Plano_Contas!$H$3:$J$103,3,TRUE),"")</f>
        <v/>
      </c>
      <c r="BT574" t="str">
        <f t="shared" si="33"/>
        <v/>
      </c>
      <c r="BV574">
        <f>Empresas!C574</f>
        <v>0</v>
      </c>
    </row>
    <row r="575" spans="1:74" ht="13.5" hidden="1" thickBot="1" x14ac:dyDescent="0.25">
      <c r="A575" s="89"/>
      <c r="B575" s="52" t="str">
        <f>IF($A575&lt;&gt;"",VLOOKUP(""&amp;$A575,Plano_Contas!$A$3:$F$1003,6,0),"")</f>
        <v/>
      </c>
      <c r="C575" s="91"/>
      <c r="D575" s="111"/>
      <c r="E575" s="112">
        <v>0</v>
      </c>
      <c r="F575" s="87"/>
      <c r="G575" s="85"/>
      <c r="H575" s="111"/>
      <c r="I575" s="112">
        <v>0</v>
      </c>
      <c r="J575" s="87"/>
      <c r="K575" s="85"/>
      <c r="L575" s="111"/>
      <c r="M575" s="112">
        <v>0</v>
      </c>
      <c r="N575" s="87"/>
      <c r="O575" s="85"/>
      <c r="P575" s="111"/>
      <c r="Q575" s="112">
        <v>0</v>
      </c>
      <c r="R575" s="87"/>
      <c r="S575" s="85"/>
      <c r="T575" s="111"/>
      <c r="U575" s="112">
        <v>0</v>
      </c>
      <c r="V575" s="87"/>
      <c r="W575" s="85"/>
      <c r="X575" s="111"/>
      <c r="Y575" s="112">
        <v>0</v>
      </c>
      <c r="Z575" s="87"/>
      <c r="AA575" s="85"/>
      <c r="AB575" s="111"/>
      <c r="AC575" s="112">
        <v>0</v>
      </c>
      <c r="AD575" s="87"/>
      <c r="AE575" s="85"/>
      <c r="AF575" s="111"/>
      <c r="AG575" s="112">
        <v>0</v>
      </c>
      <c r="AH575" s="87"/>
      <c r="AI575" s="85"/>
      <c r="AJ575" s="111"/>
      <c r="AK575" s="112">
        <v>0</v>
      </c>
      <c r="AL575" s="87"/>
      <c r="AM575" s="85"/>
      <c r="AN575" s="111"/>
      <c r="AO575" s="112">
        <v>0</v>
      </c>
      <c r="AP575" s="87"/>
      <c r="AQ575" s="85"/>
      <c r="AR575" s="111"/>
      <c r="AS575" s="112">
        <v>0</v>
      </c>
      <c r="AT575" s="87"/>
      <c r="AU575" s="85"/>
      <c r="AV575" s="111"/>
      <c r="AW575" s="112">
        <v>0</v>
      </c>
      <c r="AX575" s="87"/>
      <c r="AY575" s="85"/>
      <c r="AZ575" s="267">
        <f t="shared" si="34"/>
        <v>0</v>
      </c>
      <c r="BA575" s="88">
        <f t="shared" si="31"/>
        <v>0</v>
      </c>
      <c r="BC575">
        <f>IF($A575&lt;&gt;"",COUNTIF($BD$3:$BD575,$BD575),0)</f>
        <v>0</v>
      </c>
      <c r="BD575" t="str">
        <f>IF($A575&lt;&gt;"",VLOOKUP(TRUNC(MID($A575,1,2),0),Plano_Contas!$H$3:$J$103,2,TRUE),"")</f>
        <v/>
      </c>
      <c r="BE575" s="201" t="str">
        <f t="shared" si="32"/>
        <v/>
      </c>
      <c r="BF575" t="str">
        <f ca="1">IF($BT575&lt;&gt;"",SUMIF($BD$3:$BD$1004,"="&amp;$BD575,INDIRECT(ADDRESS(3,BF$2,1,1)):INDIRECT(ADDRESS(1004,BF$2,1,1))),"")</f>
        <v/>
      </c>
      <c r="BG575" t="str">
        <f ca="1">IF($BT575&lt;&gt;"",SUMIF($BD$3:$BD$1004,"="&amp;$BD575,INDIRECT(ADDRESS(3,BG$2,1,1)):INDIRECT(ADDRESS(1004,BG$2,1,1))),"")</f>
        <v/>
      </c>
      <c r="BH575" t="str">
        <f ca="1">IF($BT575&lt;&gt;"",SUMIF($BD$3:$BD$1004,"="&amp;$BD575,INDIRECT(ADDRESS(3,BH$2,1,1)):INDIRECT(ADDRESS(1004,BH$2,1,1))),"")</f>
        <v/>
      </c>
      <c r="BI575" t="str">
        <f ca="1">IF($BT575&lt;&gt;"",SUMIF($BD$3:$BD$1004,"="&amp;$BD575,INDIRECT(ADDRESS(3,BI$2,1,1)):INDIRECT(ADDRESS(1004,BI$2,1,1))),"")</f>
        <v/>
      </c>
      <c r="BJ575" t="str">
        <f ca="1">IF($BT575&lt;&gt;"",SUMIF($BD$3:$BD$1004,"="&amp;$BD575,INDIRECT(ADDRESS(3,BJ$2,1,1)):INDIRECT(ADDRESS(1004,BJ$2,1,1))),"")</f>
        <v/>
      </c>
      <c r="BK575" t="str">
        <f ca="1">IF($BT575&lt;&gt;"",SUMIF($BD$3:$BD$1004,"="&amp;$BD575,INDIRECT(ADDRESS(3,BK$2,1,1)):INDIRECT(ADDRESS(1004,BK$2,1,1))),"")</f>
        <v/>
      </c>
      <c r="BL575" t="str">
        <f ca="1">IF($BT575&lt;&gt;"",SUMIF($BD$3:$BD$1004,"="&amp;$BD575,INDIRECT(ADDRESS(3,BL$2,1,1)):INDIRECT(ADDRESS(1004,BL$2,1,1))),"")</f>
        <v/>
      </c>
      <c r="BM575" t="str">
        <f ca="1">IF($BT575&lt;&gt;"",SUMIF($BD$3:$BD$1004,"="&amp;$BD575,INDIRECT(ADDRESS(3,BM$2,1,1)):INDIRECT(ADDRESS(1004,BM$2,1,1))),"")</f>
        <v/>
      </c>
      <c r="BN575" t="str">
        <f ca="1">IF($BT575&lt;&gt;"",SUMIF($BD$3:$BD$1004,"="&amp;$BD575,INDIRECT(ADDRESS(3,BN$2,1,1)):INDIRECT(ADDRESS(1004,BN$2,1,1))),"")</f>
        <v/>
      </c>
      <c r="BO575" t="str">
        <f ca="1">IF($BT575&lt;&gt;"",SUMIF($BD$3:$BD$1004,"="&amp;$BD575,INDIRECT(ADDRESS(3,BO$2,1,1)):INDIRECT(ADDRESS(1004,BO$2,1,1))),"")</f>
        <v/>
      </c>
      <c r="BP575" t="str">
        <f ca="1">IF($BT575&lt;&gt;"",SUMIF($BD$3:$BD$1004,"="&amp;$BD575,INDIRECT(ADDRESS(3,BP$2,1,1)):INDIRECT(ADDRESS(1004,BP$2,1,1))),"")</f>
        <v/>
      </c>
      <c r="BQ575" t="str">
        <f ca="1">IF($BT575&lt;&gt;"",SUMIF($BD$3:$BD$1004,"="&amp;$BD575,INDIRECT(ADDRESS(3,BQ$2,1,1)):INDIRECT(ADDRESS(1004,BQ$2,1,1))),"")</f>
        <v/>
      </c>
      <c r="BR575" t="str">
        <f ca="1">IF($BT575&lt;&gt;"",SUMIF($BD$3:$BD$1004,"="&amp;$BD575,INDIRECT(ADDRESS(3,BR$2,1,1)):INDIRECT(ADDRESS(1004,BR$2,1,1))),"")</f>
        <v/>
      </c>
      <c r="BS575" t="str">
        <f>IF($A575&lt;&gt;"",VLOOKUP(TRUNC(MID($A575,1,2),0),Plano_Contas!$H$3:$J$103,3,TRUE),"")</f>
        <v/>
      </c>
      <c r="BT575" t="str">
        <f t="shared" si="33"/>
        <v/>
      </c>
      <c r="BV575">
        <f>Empresas!C575</f>
        <v>0</v>
      </c>
    </row>
    <row r="576" spans="1:74" ht="13.5" hidden="1" thickBot="1" x14ac:dyDescent="0.25">
      <c r="A576" s="89"/>
      <c r="B576" s="52" t="str">
        <f>IF($A576&lt;&gt;"",VLOOKUP(""&amp;$A576,Plano_Contas!$A$3:$F$1003,6,0),"")</f>
        <v/>
      </c>
      <c r="C576" s="91"/>
      <c r="D576" s="111"/>
      <c r="E576" s="112">
        <v>0</v>
      </c>
      <c r="F576" s="87"/>
      <c r="G576" s="85"/>
      <c r="H576" s="111"/>
      <c r="I576" s="112">
        <v>0</v>
      </c>
      <c r="J576" s="87"/>
      <c r="K576" s="85"/>
      <c r="L576" s="111"/>
      <c r="M576" s="112">
        <v>0</v>
      </c>
      <c r="N576" s="87"/>
      <c r="O576" s="85"/>
      <c r="P576" s="111"/>
      <c r="Q576" s="112">
        <v>0</v>
      </c>
      <c r="R576" s="87"/>
      <c r="S576" s="85"/>
      <c r="T576" s="111"/>
      <c r="U576" s="112">
        <v>0</v>
      </c>
      <c r="V576" s="87"/>
      <c r="W576" s="85"/>
      <c r="X576" s="111"/>
      <c r="Y576" s="112">
        <v>0</v>
      </c>
      <c r="Z576" s="87"/>
      <c r="AA576" s="85"/>
      <c r="AB576" s="111"/>
      <c r="AC576" s="112">
        <v>0</v>
      </c>
      <c r="AD576" s="87"/>
      <c r="AE576" s="85"/>
      <c r="AF576" s="111"/>
      <c r="AG576" s="112">
        <v>0</v>
      </c>
      <c r="AH576" s="87"/>
      <c r="AI576" s="85"/>
      <c r="AJ576" s="111"/>
      <c r="AK576" s="112">
        <v>0</v>
      </c>
      <c r="AL576" s="87"/>
      <c r="AM576" s="85"/>
      <c r="AN576" s="111"/>
      <c r="AO576" s="112">
        <v>0</v>
      </c>
      <c r="AP576" s="87"/>
      <c r="AQ576" s="85"/>
      <c r="AR576" s="111"/>
      <c r="AS576" s="112">
        <v>0</v>
      </c>
      <c r="AT576" s="87"/>
      <c r="AU576" s="85"/>
      <c r="AV576" s="111"/>
      <c r="AW576" s="112">
        <v>0</v>
      </c>
      <c r="AX576" s="87"/>
      <c r="AY576" s="85"/>
      <c r="AZ576" s="267">
        <f t="shared" si="34"/>
        <v>0</v>
      </c>
      <c r="BA576" s="88">
        <f t="shared" si="31"/>
        <v>0</v>
      </c>
      <c r="BC576">
        <f>IF($A576&lt;&gt;"",COUNTIF($BD$3:$BD576,$BD576),0)</f>
        <v>0</v>
      </c>
      <c r="BD576" t="str">
        <f>IF($A576&lt;&gt;"",VLOOKUP(TRUNC(MID($A576,1,2),0),Plano_Contas!$H$3:$J$103,2,TRUE),"")</f>
        <v/>
      </c>
      <c r="BE576" s="201" t="str">
        <f t="shared" si="32"/>
        <v/>
      </c>
      <c r="BF576" t="str">
        <f ca="1">IF($BT576&lt;&gt;"",SUMIF($BD$3:$BD$1004,"="&amp;$BD576,INDIRECT(ADDRESS(3,BF$2,1,1)):INDIRECT(ADDRESS(1004,BF$2,1,1))),"")</f>
        <v/>
      </c>
      <c r="BG576" t="str">
        <f ca="1">IF($BT576&lt;&gt;"",SUMIF($BD$3:$BD$1004,"="&amp;$BD576,INDIRECT(ADDRESS(3,BG$2,1,1)):INDIRECT(ADDRESS(1004,BG$2,1,1))),"")</f>
        <v/>
      </c>
      <c r="BH576" t="str">
        <f ca="1">IF($BT576&lt;&gt;"",SUMIF($BD$3:$BD$1004,"="&amp;$BD576,INDIRECT(ADDRESS(3,BH$2,1,1)):INDIRECT(ADDRESS(1004,BH$2,1,1))),"")</f>
        <v/>
      </c>
      <c r="BI576" t="str">
        <f ca="1">IF($BT576&lt;&gt;"",SUMIF($BD$3:$BD$1004,"="&amp;$BD576,INDIRECT(ADDRESS(3,BI$2,1,1)):INDIRECT(ADDRESS(1004,BI$2,1,1))),"")</f>
        <v/>
      </c>
      <c r="BJ576" t="str">
        <f ca="1">IF($BT576&lt;&gt;"",SUMIF($BD$3:$BD$1004,"="&amp;$BD576,INDIRECT(ADDRESS(3,BJ$2,1,1)):INDIRECT(ADDRESS(1004,BJ$2,1,1))),"")</f>
        <v/>
      </c>
      <c r="BK576" t="str">
        <f ca="1">IF($BT576&lt;&gt;"",SUMIF($BD$3:$BD$1004,"="&amp;$BD576,INDIRECT(ADDRESS(3,BK$2,1,1)):INDIRECT(ADDRESS(1004,BK$2,1,1))),"")</f>
        <v/>
      </c>
      <c r="BL576" t="str">
        <f ca="1">IF($BT576&lt;&gt;"",SUMIF($BD$3:$BD$1004,"="&amp;$BD576,INDIRECT(ADDRESS(3,BL$2,1,1)):INDIRECT(ADDRESS(1004,BL$2,1,1))),"")</f>
        <v/>
      </c>
      <c r="BM576" t="str">
        <f ca="1">IF($BT576&lt;&gt;"",SUMIF($BD$3:$BD$1004,"="&amp;$BD576,INDIRECT(ADDRESS(3,BM$2,1,1)):INDIRECT(ADDRESS(1004,BM$2,1,1))),"")</f>
        <v/>
      </c>
      <c r="BN576" t="str">
        <f ca="1">IF($BT576&lt;&gt;"",SUMIF($BD$3:$BD$1004,"="&amp;$BD576,INDIRECT(ADDRESS(3,BN$2,1,1)):INDIRECT(ADDRESS(1004,BN$2,1,1))),"")</f>
        <v/>
      </c>
      <c r="BO576" t="str">
        <f ca="1">IF($BT576&lt;&gt;"",SUMIF($BD$3:$BD$1004,"="&amp;$BD576,INDIRECT(ADDRESS(3,BO$2,1,1)):INDIRECT(ADDRESS(1004,BO$2,1,1))),"")</f>
        <v/>
      </c>
      <c r="BP576" t="str">
        <f ca="1">IF($BT576&lt;&gt;"",SUMIF($BD$3:$BD$1004,"="&amp;$BD576,INDIRECT(ADDRESS(3,BP$2,1,1)):INDIRECT(ADDRESS(1004,BP$2,1,1))),"")</f>
        <v/>
      </c>
      <c r="BQ576" t="str">
        <f ca="1">IF($BT576&lt;&gt;"",SUMIF($BD$3:$BD$1004,"="&amp;$BD576,INDIRECT(ADDRESS(3,BQ$2,1,1)):INDIRECT(ADDRESS(1004,BQ$2,1,1))),"")</f>
        <v/>
      </c>
      <c r="BR576" t="str">
        <f ca="1">IF($BT576&lt;&gt;"",SUMIF($BD$3:$BD$1004,"="&amp;$BD576,INDIRECT(ADDRESS(3,BR$2,1,1)):INDIRECT(ADDRESS(1004,BR$2,1,1))),"")</f>
        <v/>
      </c>
      <c r="BS576" t="str">
        <f>IF($A576&lt;&gt;"",VLOOKUP(TRUNC(MID($A576,1,2),0),Plano_Contas!$H$3:$J$103,3,TRUE),"")</f>
        <v/>
      </c>
      <c r="BT576" t="str">
        <f t="shared" si="33"/>
        <v/>
      </c>
      <c r="BV576">
        <f>Empresas!C576</f>
        <v>0</v>
      </c>
    </row>
    <row r="577" spans="1:74" ht="13.5" hidden="1" thickBot="1" x14ac:dyDescent="0.25">
      <c r="A577" s="89"/>
      <c r="B577" s="52" t="str">
        <f>IF($A577&lt;&gt;"",VLOOKUP(""&amp;$A577,Plano_Contas!$A$3:$F$1003,6,0),"")</f>
        <v/>
      </c>
      <c r="C577" s="91"/>
      <c r="D577" s="111"/>
      <c r="E577" s="112">
        <v>0</v>
      </c>
      <c r="F577" s="87"/>
      <c r="G577" s="85"/>
      <c r="H577" s="111"/>
      <c r="I577" s="112">
        <v>0</v>
      </c>
      <c r="J577" s="87"/>
      <c r="K577" s="85"/>
      <c r="L577" s="111"/>
      <c r="M577" s="112">
        <v>0</v>
      </c>
      <c r="N577" s="87"/>
      <c r="O577" s="85"/>
      <c r="P577" s="111"/>
      <c r="Q577" s="112">
        <v>0</v>
      </c>
      <c r="R577" s="87"/>
      <c r="S577" s="85"/>
      <c r="T577" s="111"/>
      <c r="U577" s="112">
        <v>0</v>
      </c>
      <c r="V577" s="87"/>
      <c r="W577" s="85"/>
      <c r="X577" s="111"/>
      <c r="Y577" s="112">
        <v>0</v>
      </c>
      <c r="Z577" s="87"/>
      <c r="AA577" s="85"/>
      <c r="AB577" s="111"/>
      <c r="AC577" s="112">
        <v>0</v>
      </c>
      <c r="AD577" s="87"/>
      <c r="AE577" s="85"/>
      <c r="AF577" s="111"/>
      <c r="AG577" s="112">
        <v>0</v>
      </c>
      <c r="AH577" s="87"/>
      <c r="AI577" s="85"/>
      <c r="AJ577" s="111"/>
      <c r="AK577" s="112">
        <v>0</v>
      </c>
      <c r="AL577" s="87"/>
      <c r="AM577" s="85"/>
      <c r="AN577" s="111"/>
      <c r="AO577" s="112">
        <v>0</v>
      </c>
      <c r="AP577" s="87"/>
      <c r="AQ577" s="85"/>
      <c r="AR577" s="111"/>
      <c r="AS577" s="112">
        <v>0</v>
      </c>
      <c r="AT577" s="87"/>
      <c r="AU577" s="85"/>
      <c r="AV577" s="111"/>
      <c r="AW577" s="112">
        <v>0</v>
      </c>
      <c r="AX577" s="87"/>
      <c r="AY577" s="85"/>
      <c r="AZ577" s="267">
        <f t="shared" si="34"/>
        <v>0</v>
      </c>
      <c r="BA577" s="88">
        <f t="shared" si="31"/>
        <v>0</v>
      </c>
      <c r="BC577">
        <f>IF($A577&lt;&gt;"",COUNTIF($BD$3:$BD577,$BD577),0)</f>
        <v>0</v>
      </c>
      <c r="BD577" t="str">
        <f>IF($A577&lt;&gt;"",VLOOKUP(TRUNC(MID($A577,1,2),0),Plano_Contas!$H$3:$J$103,2,TRUE),"")</f>
        <v/>
      </c>
      <c r="BE577" s="201" t="str">
        <f t="shared" si="32"/>
        <v/>
      </c>
      <c r="BF577" t="str">
        <f ca="1">IF($BT577&lt;&gt;"",SUMIF($BD$3:$BD$1004,"="&amp;$BD577,INDIRECT(ADDRESS(3,BF$2,1,1)):INDIRECT(ADDRESS(1004,BF$2,1,1))),"")</f>
        <v/>
      </c>
      <c r="BG577" t="str">
        <f ca="1">IF($BT577&lt;&gt;"",SUMIF($BD$3:$BD$1004,"="&amp;$BD577,INDIRECT(ADDRESS(3,BG$2,1,1)):INDIRECT(ADDRESS(1004,BG$2,1,1))),"")</f>
        <v/>
      </c>
      <c r="BH577" t="str">
        <f ca="1">IF($BT577&lt;&gt;"",SUMIF($BD$3:$BD$1004,"="&amp;$BD577,INDIRECT(ADDRESS(3,BH$2,1,1)):INDIRECT(ADDRESS(1004,BH$2,1,1))),"")</f>
        <v/>
      </c>
      <c r="BI577" t="str">
        <f ca="1">IF($BT577&lt;&gt;"",SUMIF($BD$3:$BD$1004,"="&amp;$BD577,INDIRECT(ADDRESS(3,BI$2,1,1)):INDIRECT(ADDRESS(1004,BI$2,1,1))),"")</f>
        <v/>
      </c>
      <c r="BJ577" t="str">
        <f ca="1">IF($BT577&lt;&gt;"",SUMIF($BD$3:$BD$1004,"="&amp;$BD577,INDIRECT(ADDRESS(3,BJ$2,1,1)):INDIRECT(ADDRESS(1004,BJ$2,1,1))),"")</f>
        <v/>
      </c>
      <c r="BK577" t="str">
        <f ca="1">IF($BT577&lt;&gt;"",SUMIF($BD$3:$BD$1004,"="&amp;$BD577,INDIRECT(ADDRESS(3,BK$2,1,1)):INDIRECT(ADDRESS(1004,BK$2,1,1))),"")</f>
        <v/>
      </c>
      <c r="BL577" t="str">
        <f ca="1">IF($BT577&lt;&gt;"",SUMIF($BD$3:$BD$1004,"="&amp;$BD577,INDIRECT(ADDRESS(3,BL$2,1,1)):INDIRECT(ADDRESS(1004,BL$2,1,1))),"")</f>
        <v/>
      </c>
      <c r="BM577" t="str">
        <f ca="1">IF($BT577&lt;&gt;"",SUMIF($BD$3:$BD$1004,"="&amp;$BD577,INDIRECT(ADDRESS(3,BM$2,1,1)):INDIRECT(ADDRESS(1004,BM$2,1,1))),"")</f>
        <v/>
      </c>
      <c r="BN577" t="str">
        <f ca="1">IF($BT577&lt;&gt;"",SUMIF($BD$3:$BD$1004,"="&amp;$BD577,INDIRECT(ADDRESS(3,BN$2,1,1)):INDIRECT(ADDRESS(1004,BN$2,1,1))),"")</f>
        <v/>
      </c>
      <c r="BO577" t="str">
        <f ca="1">IF($BT577&lt;&gt;"",SUMIF($BD$3:$BD$1004,"="&amp;$BD577,INDIRECT(ADDRESS(3,BO$2,1,1)):INDIRECT(ADDRESS(1004,BO$2,1,1))),"")</f>
        <v/>
      </c>
      <c r="BP577" t="str">
        <f ca="1">IF($BT577&lt;&gt;"",SUMIF($BD$3:$BD$1004,"="&amp;$BD577,INDIRECT(ADDRESS(3,BP$2,1,1)):INDIRECT(ADDRESS(1004,BP$2,1,1))),"")</f>
        <v/>
      </c>
      <c r="BQ577" t="str">
        <f ca="1">IF($BT577&lt;&gt;"",SUMIF($BD$3:$BD$1004,"="&amp;$BD577,INDIRECT(ADDRESS(3,BQ$2,1,1)):INDIRECT(ADDRESS(1004,BQ$2,1,1))),"")</f>
        <v/>
      </c>
      <c r="BR577" t="str">
        <f ca="1">IF($BT577&lt;&gt;"",SUMIF($BD$3:$BD$1004,"="&amp;$BD577,INDIRECT(ADDRESS(3,BR$2,1,1)):INDIRECT(ADDRESS(1004,BR$2,1,1))),"")</f>
        <v/>
      </c>
      <c r="BS577" t="str">
        <f>IF($A577&lt;&gt;"",VLOOKUP(TRUNC(MID($A577,1,2),0),Plano_Contas!$H$3:$J$103,3,TRUE),"")</f>
        <v/>
      </c>
      <c r="BT577" t="str">
        <f t="shared" si="33"/>
        <v/>
      </c>
      <c r="BV577">
        <f>Empresas!C577</f>
        <v>0</v>
      </c>
    </row>
    <row r="578" spans="1:74" ht="13.5" hidden="1" thickBot="1" x14ac:dyDescent="0.25">
      <c r="A578" s="89"/>
      <c r="B578" s="52" t="str">
        <f>IF($A578&lt;&gt;"",VLOOKUP(""&amp;$A578,Plano_Contas!$A$3:$F$1003,6,0),"")</f>
        <v/>
      </c>
      <c r="C578" s="91"/>
      <c r="D578" s="111"/>
      <c r="E578" s="112">
        <v>0</v>
      </c>
      <c r="F578" s="87"/>
      <c r="G578" s="85"/>
      <c r="H578" s="111"/>
      <c r="I578" s="112">
        <v>0</v>
      </c>
      <c r="J578" s="87"/>
      <c r="K578" s="85"/>
      <c r="L578" s="111"/>
      <c r="M578" s="112">
        <v>0</v>
      </c>
      <c r="N578" s="87"/>
      <c r="O578" s="85"/>
      <c r="P578" s="111"/>
      <c r="Q578" s="112">
        <v>0</v>
      </c>
      <c r="R578" s="87"/>
      <c r="S578" s="85"/>
      <c r="T578" s="111"/>
      <c r="U578" s="112">
        <v>0</v>
      </c>
      <c r="V578" s="87"/>
      <c r="W578" s="85"/>
      <c r="X578" s="111"/>
      <c r="Y578" s="112">
        <v>0</v>
      </c>
      <c r="Z578" s="87"/>
      <c r="AA578" s="85"/>
      <c r="AB578" s="111"/>
      <c r="AC578" s="112">
        <v>0</v>
      </c>
      <c r="AD578" s="87"/>
      <c r="AE578" s="85"/>
      <c r="AF578" s="111"/>
      <c r="AG578" s="112">
        <v>0</v>
      </c>
      <c r="AH578" s="87"/>
      <c r="AI578" s="85"/>
      <c r="AJ578" s="111"/>
      <c r="AK578" s="112">
        <v>0</v>
      </c>
      <c r="AL578" s="87"/>
      <c r="AM578" s="85"/>
      <c r="AN578" s="111"/>
      <c r="AO578" s="112">
        <v>0</v>
      </c>
      <c r="AP578" s="87"/>
      <c r="AQ578" s="85"/>
      <c r="AR578" s="111"/>
      <c r="AS578" s="112">
        <v>0</v>
      </c>
      <c r="AT578" s="87"/>
      <c r="AU578" s="85"/>
      <c r="AV578" s="111"/>
      <c r="AW578" s="112">
        <v>0</v>
      </c>
      <c r="AX578" s="87"/>
      <c r="AY578" s="85"/>
      <c r="AZ578" s="267">
        <f t="shared" si="34"/>
        <v>0</v>
      </c>
      <c r="BA578" s="88">
        <f t="shared" si="31"/>
        <v>0</v>
      </c>
      <c r="BC578">
        <f>IF($A578&lt;&gt;"",COUNTIF($BD$3:$BD578,$BD578),0)</f>
        <v>0</v>
      </c>
      <c r="BD578" t="str">
        <f>IF($A578&lt;&gt;"",VLOOKUP(TRUNC(MID($A578,1,2),0),Plano_Contas!$H$3:$J$103,2,TRUE),"")</f>
        <v/>
      </c>
      <c r="BE578" s="201" t="str">
        <f t="shared" si="32"/>
        <v/>
      </c>
      <c r="BF578" t="str">
        <f ca="1">IF($BT578&lt;&gt;"",SUMIF($BD$3:$BD$1004,"="&amp;$BD578,INDIRECT(ADDRESS(3,BF$2,1,1)):INDIRECT(ADDRESS(1004,BF$2,1,1))),"")</f>
        <v/>
      </c>
      <c r="BG578" t="str">
        <f ca="1">IF($BT578&lt;&gt;"",SUMIF($BD$3:$BD$1004,"="&amp;$BD578,INDIRECT(ADDRESS(3,BG$2,1,1)):INDIRECT(ADDRESS(1004,BG$2,1,1))),"")</f>
        <v/>
      </c>
      <c r="BH578" t="str">
        <f ca="1">IF($BT578&lt;&gt;"",SUMIF($BD$3:$BD$1004,"="&amp;$BD578,INDIRECT(ADDRESS(3,BH$2,1,1)):INDIRECT(ADDRESS(1004,BH$2,1,1))),"")</f>
        <v/>
      </c>
      <c r="BI578" t="str">
        <f ca="1">IF($BT578&lt;&gt;"",SUMIF($BD$3:$BD$1004,"="&amp;$BD578,INDIRECT(ADDRESS(3,BI$2,1,1)):INDIRECT(ADDRESS(1004,BI$2,1,1))),"")</f>
        <v/>
      </c>
      <c r="BJ578" t="str">
        <f ca="1">IF($BT578&lt;&gt;"",SUMIF($BD$3:$BD$1004,"="&amp;$BD578,INDIRECT(ADDRESS(3,BJ$2,1,1)):INDIRECT(ADDRESS(1004,BJ$2,1,1))),"")</f>
        <v/>
      </c>
      <c r="BK578" t="str">
        <f ca="1">IF($BT578&lt;&gt;"",SUMIF($BD$3:$BD$1004,"="&amp;$BD578,INDIRECT(ADDRESS(3,BK$2,1,1)):INDIRECT(ADDRESS(1004,BK$2,1,1))),"")</f>
        <v/>
      </c>
      <c r="BL578" t="str">
        <f ca="1">IF($BT578&lt;&gt;"",SUMIF($BD$3:$BD$1004,"="&amp;$BD578,INDIRECT(ADDRESS(3,BL$2,1,1)):INDIRECT(ADDRESS(1004,BL$2,1,1))),"")</f>
        <v/>
      </c>
      <c r="BM578" t="str">
        <f ca="1">IF($BT578&lt;&gt;"",SUMIF($BD$3:$BD$1004,"="&amp;$BD578,INDIRECT(ADDRESS(3,BM$2,1,1)):INDIRECT(ADDRESS(1004,BM$2,1,1))),"")</f>
        <v/>
      </c>
      <c r="BN578" t="str">
        <f ca="1">IF($BT578&lt;&gt;"",SUMIF($BD$3:$BD$1004,"="&amp;$BD578,INDIRECT(ADDRESS(3,BN$2,1,1)):INDIRECT(ADDRESS(1004,BN$2,1,1))),"")</f>
        <v/>
      </c>
      <c r="BO578" t="str">
        <f ca="1">IF($BT578&lt;&gt;"",SUMIF($BD$3:$BD$1004,"="&amp;$BD578,INDIRECT(ADDRESS(3,BO$2,1,1)):INDIRECT(ADDRESS(1004,BO$2,1,1))),"")</f>
        <v/>
      </c>
      <c r="BP578" t="str">
        <f ca="1">IF($BT578&lt;&gt;"",SUMIF($BD$3:$BD$1004,"="&amp;$BD578,INDIRECT(ADDRESS(3,BP$2,1,1)):INDIRECT(ADDRESS(1004,BP$2,1,1))),"")</f>
        <v/>
      </c>
      <c r="BQ578" t="str">
        <f ca="1">IF($BT578&lt;&gt;"",SUMIF($BD$3:$BD$1004,"="&amp;$BD578,INDIRECT(ADDRESS(3,BQ$2,1,1)):INDIRECT(ADDRESS(1004,BQ$2,1,1))),"")</f>
        <v/>
      </c>
      <c r="BR578" t="str">
        <f ca="1">IF($BT578&lt;&gt;"",SUMIF($BD$3:$BD$1004,"="&amp;$BD578,INDIRECT(ADDRESS(3,BR$2,1,1)):INDIRECT(ADDRESS(1004,BR$2,1,1))),"")</f>
        <v/>
      </c>
      <c r="BS578" t="str">
        <f>IF($A578&lt;&gt;"",VLOOKUP(TRUNC(MID($A578,1,2),0),Plano_Contas!$H$3:$J$103,3,TRUE),"")</f>
        <v/>
      </c>
      <c r="BT578" t="str">
        <f t="shared" si="33"/>
        <v/>
      </c>
      <c r="BV578">
        <f>Empresas!C578</f>
        <v>0</v>
      </c>
    </row>
    <row r="579" spans="1:74" ht="13.5" hidden="1" thickBot="1" x14ac:dyDescent="0.25">
      <c r="A579" s="89"/>
      <c r="B579" s="52" t="str">
        <f>IF($A579&lt;&gt;"",VLOOKUP(""&amp;$A579,Plano_Contas!$A$3:$F$1003,6,0),"")</f>
        <v/>
      </c>
      <c r="C579" s="91"/>
      <c r="D579" s="111"/>
      <c r="E579" s="112">
        <v>0</v>
      </c>
      <c r="F579" s="87"/>
      <c r="G579" s="85"/>
      <c r="H579" s="111"/>
      <c r="I579" s="112">
        <v>0</v>
      </c>
      <c r="J579" s="87"/>
      <c r="K579" s="85"/>
      <c r="L579" s="111"/>
      <c r="M579" s="112">
        <v>0</v>
      </c>
      <c r="N579" s="87"/>
      <c r="O579" s="85"/>
      <c r="P579" s="111"/>
      <c r="Q579" s="112">
        <v>0</v>
      </c>
      <c r="R579" s="87"/>
      <c r="S579" s="85"/>
      <c r="T579" s="111"/>
      <c r="U579" s="112">
        <v>0</v>
      </c>
      <c r="V579" s="87"/>
      <c r="W579" s="85"/>
      <c r="X579" s="111"/>
      <c r="Y579" s="112">
        <v>0</v>
      </c>
      <c r="Z579" s="87"/>
      <c r="AA579" s="85"/>
      <c r="AB579" s="111"/>
      <c r="AC579" s="112">
        <v>0</v>
      </c>
      <c r="AD579" s="87"/>
      <c r="AE579" s="85"/>
      <c r="AF579" s="111"/>
      <c r="AG579" s="112">
        <v>0</v>
      </c>
      <c r="AH579" s="87"/>
      <c r="AI579" s="85"/>
      <c r="AJ579" s="111"/>
      <c r="AK579" s="112">
        <v>0</v>
      </c>
      <c r="AL579" s="87"/>
      <c r="AM579" s="85"/>
      <c r="AN579" s="111"/>
      <c r="AO579" s="112">
        <v>0</v>
      </c>
      <c r="AP579" s="87"/>
      <c r="AQ579" s="85"/>
      <c r="AR579" s="111"/>
      <c r="AS579" s="112">
        <v>0</v>
      </c>
      <c r="AT579" s="87"/>
      <c r="AU579" s="85"/>
      <c r="AV579" s="111"/>
      <c r="AW579" s="112">
        <v>0</v>
      </c>
      <c r="AX579" s="87"/>
      <c r="AY579" s="85"/>
      <c r="AZ579" s="267">
        <f t="shared" si="34"/>
        <v>0</v>
      </c>
      <c r="BA579" s="88">
        <f t="shared" ref="BA579:BA642" si="35">SUM($G579,$K579,$O579,$S579,$W579,$AA579,$AE579,$AI579,$AM579,$AQ579,$AU579,$AY579)</f>
        <v>0</v>
      </c>
      <c r="BC579">
        <f>IF($A579&lt;&gt;"",COUNTIF($BD$3:$BD579,$BD579),0)</f>
        <v>0</v>
      </c>
      <c r="BD579" t="str">
        <f>IF($A579&lt;&gt;"",VLOOKUP(TRUNC(MID($A579,1,2),0),Plano_Contas!$H$3:$J$103,2,TRUE),"")</f>
        <v/>
      </c>
      <c r="BE579" s="201" t="str">
        <f t="shared" ref="BE579:BE642" si="36">IF(ISERR(SEARCH("[",$B579))=FALSE,MID($B579,SEARCH("[",$B579)+1,SEARCH("]",$B579)-SEARCH("[",$B579)-1),"")</f>
        <v/>
      </c>
      <c r="BF579" t="str">
        <f ca="1">IF($BT579&lt;&gt;"",SUMIF($BD$3:$BD$1004,"="&amp;$BD579,INDIRECT(ADDRESS(3,BF$2,1,1)):INDIRECT(ADDRESS(1004,BF$2,1,1))),"")</f>
        <v/>
      </c>
      <c r="BG579" t="str">
        <f ca="1">IF($BT579&lt;&gt;"",SUMIF($BD$3:$BD$1004,"="&amp;$BD579,INDIRECT(ADDRESS(3,BG$2,1,1)):INDIRECT(ADDRESS(1004,BG$2,1,1))),"")</f>
        <v/>
      </c>
      <c r="BH579" t="str">
        <f ca="1">IF($BT579&lt;&gt;"",SUMIF($BD$3:$BD$1004,"="&amp;$BD579,INDIRECT(ADDRESS(3,BH$2,1,1)):INDIRECT(ADDRESS(1004,BH$2,1,1))),"")</f>
        <v/>
      </c>
      <c r="BI579" t="str">
        <f ca="1">IF($BT579&lt;&gt;"",SUMIF($BD$3:$BD$1004,"="&amp;$BD579,INDIRECT(ADDRESS(3,BI$2,1,1)):INDIRECT(ADDRESS(1004,BI$2,1,1))),"")</f>
        <v/>
      </c>
      <c r="BJ579" t="str">
        <f ca="1">IF($BT579&lt;&gt;"",SUMIF($BD$3:$BD$1004,"="&amp;$BD579,INDIRECT(ADDRESS(3,BJ$2,1,1)):INDIRECT(ADDRESS(1004,BJ$2,1,1))),"")</f>
        <v/>
      </c>
      <c r="BK579" t="str">
        <f ca="1">IF($BT579&lt;&gt;"",SUMIF($BD$3:$BD$1004,"="&amp;$BD579,INDIRECT(ADDRESS(3,BK$2,1,1)):INDIRECT(ADDRESS(1004,BK$2,1,1))),"")</f>
        <v/>
      </c>
      <c r="BL579" t="str">
        <f ca="1">IF($BT579&lt;&gt;"",SUMIF($BD$3:$BD$1004,"="&amp;$BD579,INDIRECT(ADDRESS(3,BL$2,1,1)):INDIRECT(ADDRESS(1004,BL$2,1,1))),"")</f>
        <v/>
      </c>
      <c r="BM579" t="str">
        <f ca="1">IF($BT579&lt;&gt;"",SUMIF($BD$3:$BD$1004,"="&amp;$BD579,INDIRECT(ADDRESS(3,BM$2,1,1)):INDIRECT(ADDRESS(1004,BM$2,1,1))),"")</f>
        <v/>
      </c>
      <c r="BN579" t="str">
        <f ca="1">IF($BT579&lt;&gt;"",SUMIF($BD$3:$BD$1004,"="&amp;$BD579,INDIRECT(ADDRESS(3,BN$2,1,1)):INDIRECT(ADDRESS(1004,BN$2,1,1))),"")</f>
        <v/>
      </c>
      <c r="BO579" t="str">
        <f ca="1">IF($BT579&lt;&gt;"",SUMIF($BD$3:$BD$1004,"="&amp;$BD579,INDIRECT(ADDRESS(3,BO$2,1,1)):INDIRECT(ADDRESS(1004,BO$2,1,1))),"")</f>
        <v/>
      </c>
      <c r="BP579" t="str">
        <f ca="1">IF($BT579&lt;&gt;"",SUMIF($BD$3:$BD$1004,"="&amp;$BD579,INDIRECT(ADDRESS(3,BP$2,1,1)):INDIRECT(ADDRESS(1004,BP$2,1,1))),"")</f>
        <v/>
      </c>
      <c r="BQ579" t="str">
        <f ca="1">IF($BT579&lt;&gt;"",SUMIF($BD$3:$BD$1004,"="&amp;$BD579,INDIRECT(ADDRESS(3,BQ$2,1,1)):INDIRECT(ADDRESS(1004,BQ$2,1,1))),"")</f>
        <v/>
      </c>
      <c r="BR579" t="str">
        <f ca="1">IF($BT579&lt;&gt;"",SUMIF($BD$3:$BD$1004,"="&amp;$BD579,INDIRECT(ADDRESS(3,BR$2,1,1)):INDIRECT(ADDRESS(1004,BR$2,1,1))),"")</f>
        <v/>
      </c>
      <c r="BS579" t="str">
        <f>IF($A579&lt;&gt;"",VLOOKUP(TRUNC(MID($A579,1,2),0),Plano_Contas!$H$3:$J$103,3,TRUE),"")</f>
        <v/>
      </c>
      <c r="BT579" t="str">
        <f t="shared" ref="BT579:BT642" si="37">IF(($BC579=1)*($BS579&lt;&gt;"T"),$BD579&amp;IF($BE579&lt;&gt;""," ("&amp;$BE579&amp;")",""),"")</f>
        <v/>
      </c>
      <c r="BV579">
        <f>Empresas!C579</f>
        <v>0</v>
      </c>
    </row>
    <row r="580" spans="1:74" ht="13.5" hidden="1" thickBot="1" x14ac:dyDescent="0.25">
      <c r="A580" s="89"/>
      <c r="B580" s="52" t="str">
        <f>IF($A580&lt;&gt;"",VLOOKUP(""&amp;$A580,Plano_Contas!$A$3:$F$1003,6,0),"")</f>
        <v/>
      </c>
      <c r="C580" s="91"/>
      <c r="D580" s="111"/>
      <c r="E580" s="112">
        <v>0</v>
      </c>
      <c r="F580" s="87"/>
      <c r="G580" s="85"/>
      <c r="H580" s="111"/>
      <c r="I580" s="112">
        <v>0</v>
      </c>
      <c r="J580" s="87"/>
      <c r="K580" s="85"/>
      <c r="L580" s="111"/>
      <c r="M580" s="112">
        <v>0</v>
      </c>
      <c r="N580" s="87"/>
      <c r="O580" s="85"/>
      <c r="P580" s="111"/>
      <c r="Q580" s="112">
        <v>0</v>
      </c>
      <c r="R580" s="87"/>
      <c r="S580" s="85"/>
      <c r="T580" s="111"/>
      <c r="U580" s="112">
        <v>0</v>
      </c>
      <c r="V580" s="87"/>
      <c r="W580" s="85"/>
      <c r="X580" s="111"/>
      <c r="Y580" s="112">
        <v>0</v>
      </c>
      <c r="Z580" s="87"/>
      <c r="AA580" s="85"/>
      <c r="AB580" s="111"/>
      <c r="AC580" s="112">
        <v>0</v>
      </c>
      <c r="AD580" s="87"/>
      <c r="AE580" s="85"/>
      <c r="AF580" s="111"/>
      <c r="AG580" s="112">
        <v>0</v>
      </c>
      <c r="AH580" s="87"/>
      <c r="AI580" s="85"/>
      <c r="AJ580" s="111"/>
      <c r="AK580" s="112">
        <v>0</v>
      </c>
      <c r="AL580" s="87"/>
      <c r="AM580" s="85"/>
      <c r="AN580" s="111"/>
      <c r="AO580" s="112">
        <v>0</v>
      </c>
      <c r="AP580" s="87"/>
      <c r="AQ580" s="85"/>
      <c r="AR580" s="111"/>
      <c r="AS580" s="112">
        <v>0</v>
      </c>
      <c r="AT580" s="87"/>
      <c r="AU580" s="85"/>
      <c r="AV580" s="111"/>
      <c r="AW580" s="112">
        <v>0</v>
      </c>
      <c r="AX580" s="87"/>
      <c r="AY580" s="85"/>
      <c r="AZ580" s="267">
        <f t="shared" ref="AZ580:AZ643" si="38">SUM(E580,I580,M580,Q580,U580,Y580,AC580,AG580,AK580,AO580,AS580,AW580)</f>
        <v>0</v>
      </c>
      <c r="BA580" s="88">
        <f t="shared" si="35"/>
        <v>0</v>
      </c>
      <c r="BC580">
        <f>IF($A580&lt;&gt;"",COUNTIF($BD$3:$BD580,$BD580),0)</f>
        <v>0</v>
      </c>
      <c r="BD580" t="str">
        <f>IF($A580&lt;&gt;"",VLOOKUP(TRUNC(MID($A580,1,2),0),Plano_Contas!$H$3:$J$103,2,TRUE),"")</f>
        <v/>
      </c>
      <c r="BE580" s="201" t="str">
        <f t="shared" si="36"/>
        <v/>
      </c>
      <c r="BF580" t="str">
        <f ca="1">IF($BT580&lt;&gt;"",SUMIF($BD$3:$BD$1004,"="&amp;$BD580,INDIRECT(ADDRESS(3,BF$2,1,1)):INDIRECT(ADDRESS(1004,BF$2,1,1))),"")</f>
        <v/>
      </c>
      <c r="BG580" t="str">
        <f ca="1">IF($BT580&lt;&gt;"",SUMIF($BD$3:$BD$1004,"="&amp;$BD580,INDIRECT(ADDRESS(3,BG$2,1,1)):INDIRECT(ADDRESS(1004,BG$2,1,1))),"")</f>
        <v/>
      </c>
      <c r="BH580" t="str">
        <f ca="1">IF($BT580&lt;&gt;"",SUMIF($BD$3:$BD$1004,"="&amp;$BD580,INDIRECT(ADDRESS(3,BH$2,1,1)):INDIRECT(ADDRESS(1004,BH$2,1,1))),"")</f>
        <v/>
      </c>
      <c r="BI580" t="str">
        <f ca="1">IF($BT580&lt;&gt;"",SUMIF($BD$3:$BD$1004,"="&amp;$BD580,INDIRECT(ADDRESS(3,BI$2,1,1)):INDIRECT(ADDRESS(1004,BI$2,1,1))),"")</f>
        <v/>
      </c>
      <c r="BJ580" t="str">
        <f ca="1">IF($BT580&lt;&gt;"",SUMIF($BD$3:$BD$1004,"="&amp;$BD580,INDIRECT(ADDRESS(3,BJ$2,1,1)):INDIRECT(ADDRESS(1004,BJ$2,1,1))),"")</f>
        <v/>
      </c>
      <c r="BK580" t="str">
        <f ca="1">IF($BT580&lt;&gt;"",SUMIF($BD$3:$BD$1004,"="&amp;$BD580,INDIRECT(ADDRESS(3,BK$2,1,1)):INDIRECT(ADDRESS(1004,BK$2,1,1))),"")</f>
        <v/>
      </c>
      <c r="BL580" t="str">
        <f ca="1">IF($BT580&lt;&gt;"",SUMIF($BD$3:$BD$1004,"="&amp;$BD580,INDIRECT(ADDRESS(3,BL$2,1,1)):INDIRECT(ADDRESS(1004,BL$2,1,1))),"")</f>
        <v/>
      </c>
      <c r="BM580" t="str">
        <f ca="1">IF($BT580&lt;&gt;"",SUMIF($BD$3:$BD$1004,"="&amp;$BD580,INDIRECT(ADDRESS(3,BM$2,1,1)):INDIRECT(ADDRESS(1004,BM$2,1,1))),"")</f>
        <v/>
      </c>
      <c r="BN580" t="str">
        <f ca="1">IF($BT580&lt;&gt;"",SUMIF($BD$3:$BD$1004,"="&amp;$BD580,INDIRECT(ADDRESS(3,BN$2,1,1)):INDIRECT(ADDRESS(1004,BN$2,1,1))),"")</f>
        <v/>
      </c>
      <c r="BO580" t="str">
        <f ca="1">IF($BT580&lt;&gt;"",SUMIF($BD$3:$BD$1004,"="&amp;$BD580,INDIRECT(ADDRESS(3,BO$2,1,1)):INDIRECT(ADDRESS(1004,BO$2,1,1))),"")</f>
        <v/>
      </c>
      <c r="BP580" t="str">
        <f ca="1">IF($BT580&lt;&gt;"",SUMIF($BD$3:$BD$1004,"="&amp;$BD580,INDIRECT(ADDRESS(3,BP$2,1,1)):INDIRECT(ADDRESS(1004,BP$2,1,1))),"")</f>
        <v/>
      </c>
      <c r="BQ580" t="str">
        <f ca="1">IF($BT580&lt;&gt;"",SUMIF($BD$3:$BD$1004,"="&amp;$BD580,INDIRECT(ADDRESS(3,BQ$2,1,1)):INDIRECT(ADDRESS(1004,BQ$2,1,1))),"")</f>
        <v/>
      </c>
      <c r="BR580" t="str">
        <f ca="1">IF($BT580&lt;&gt;"",SUMIF($BD$3:$BD$1004,"="&amp;$BD580,INDIRECT(ADDRESS(3,BR$2,1,1)):INDIRECT(ADDRESS(1004,BR$2,1,1))),"")</f>
        <v/>
      </c>
      <c r="BS580" t="str">
        <f>IF($A580&lt;&gt;"",VLOOKUP(TRUNC(MID($A580,1,2),0),Plano_Contas!$H$3:$J$103,3,TRUE),"")</f>
        <v/>
      </c>
      <c r="BT580" t="str">
        <f t="shared" si="37"/>
        <v/>
      </c>
      <c r="BV580">
        <f>Empresas!C580</f>
        <v>0</v>
      </c>
    </row>
    <row r="581" spans="1:74" ht="13.5" hidden="1" thickBot="1" x14ac:dyDescent="0.25">
      <c r="A581" s="89"/>
      <c r="B581" s="52" t="str">
        <f>IF($A581&lt;&gt;"",VLOOKUP(""&amp;$A581,Plano_Contas!$A$3:$F$1003,6,0),"")</f>
        <v/>
      </c>
      <c r="C581" s="91"/>
      <c r="D581" s="111"/>
      <c r="E581" s="112">
        <v>0</v>
      </c>
      <c r="F581" s="87"/>
      <c r="G581" s="85"/>
      <c r="H581" s="111"/>
      <c r="I581" s="112">
        <v>0</v>
      </c>
      <c r="J581" s="87"/>
      <c r="K581" s="85"/>
      <c r="L581" s="111"/>
      <c r="M581" s="112">
        <v>0</v>
      </c>
      <c r="N581" s="87"/>
      <c r="O581" s="85"/>
      <c r="P581" s="111"/>
      <c r="Q581" s="112">
        <v>0</v>
      </c>
      <c r="R581" s="87"/>
      <c r="S581" s="85"/>
      <c r="T581" s="111"/>
      <c r="U581" s="112">
        <v>0</v>
      </c>
      <c r="V581" s="87"/>
      <c r="W581" s="85"/>
      <c r="X581" s="111"/>
      <c r="Y581" s="112">
        <v>0</v>
      </c>
      <c r="Z581" s="87"/>
      <c r="AA581" s="85"/>
      <c r="AB581" s="111"/>
      <c r="AC581" s="112">
        <v>0</v>
      </c>
      <c r="AD581" s="87"/>
      <c r="AE581" s="85"/>
      <c r="AF581" s="111"/>
      <c r="AG581" s="112">
        <v>0</v>
      </c>
      <c r="AH581" s="87"/>
      <c r="AI581" s="85"/>
      <c r="AJ581" s="111"/>
      <c r="AK581" s="112">
        <v>0</v>
      </c>
      <c r="AL581" s="87"/>
      <c r="AM581" s="85"/>
      <c r="AN581" s="111"/>
      <c r="AO581" s="112">
        <v>0</v>
      </c>
      <c r="AP581" s="87"/>
      <c r="AQ581" s="85"/>
      <c r="AR581" s="111"/>
      <c r="AS581" s="112">
        <v>0</v>
      </c>
      <c r="AT581" s="87"/>
      <c r="AU581" s="85"/>
      <c r="AV581" s="111"/>
      <c r="AW581" s="112">
        <v>0</v>
      </c>
      <c r="AX581" s="87"/>
      <c r="AY581" s="85"/>
      <c r="AZ581" s="267">
        <f t="shared" si="38"/>
        <v>0</v>
      </c>
      <c r="BA581" s="88">
        <f t="shared" si="35"/>
        <v>0</v>
      </c>
      <c r="BC581">
        <f>IF($A581&lt;&gt;"",COUNTIF($BD$3:$BD581,$BD581),0)</f>
        <v>0</v>
      </c>
      <c r="BD581" t="str">
        <f>IF($A581&lt;&gt;"",VLOOKUP(TRUNC(MID($A581,1,2),0),Plano_Contas!$H$3:$J$103,2,TRUE),"")</f>
        <v/>
      </c>
      <c r="BE581" s="201" t="str">
        <f t="shared" si="36"/>
        <v/>
      </c>
      <c r="BF581" t="str">
        <f ca="1">IF($BT581&lt;&gt;"",SUMIF($BD$3:$BD$1004,"="&amp;$BD581,INDIRECT(ADDRESS(3,BF$2,1,1)):INDIRECT(ADDRESS(1004,BF$2,1,1))),"")</f>
        <v/>
      </c>
      <c r="BG581" t="str">
        <f ca="1">IF($BT581&lt;&gt;"",SUMIF($BD$3:$BD$1004,"="&amp;$BD581,INDIRECT(ADDRESS(3,BG$2,1,1)):INDIRECT(ADDRESS(1004,BG$2,1,1))),"")</f>
        <v/>
      </c>
      <c r="BH581" t="str">
        <f ca="1">IF($BT581&lt;&gt;"",SUMIF($BD$3:$BD$1004,"="&amp;$BD581,INDIRECT(ADDRESS(3,BH$2,1,1)):INDIRECT(ADDRESS(1004,BH$2,1,1))),"")</f>
        <v/>
      </c>
      <c r="BI581" t="str">
        <f ca="1">IF($BT581&lt;&gt;"",SUMIF($BD$3:$BD$1004,"="&amp;$BD581,INDIRECT(ADDRESS(3,BI$2,1,1)):INDIRECT(ADDRESS(1004,BI$2,1,1))),"")</f>
        <v/>
      </c>
      <c r="BJ581" t="str">
        <f ca="1">IF($BT581&lt;&gt;"",SUMIF($BD$3:$BD$1004,"="&amp;$BD581,INDIRECT(ADDRESS(3,BJ$2,1,1)):INDIRECT(ADDRESS(1004,BJ$2,1,1))),"")</f>
        <v/>
      </c>
      <c r="BK581" t="str">
        <f ca="1">IF($BT581&lt;&gt;"",SUMIF($BD$3:$BD$1004,"="&amp;$BD581,INDIRECT(ADDRESS(3,BK$2,1,1)):INDIRECT(ADDRESS(1004,BK$2,1,1))),"")</f>
        <v/>
      </c>
      <c r="BL581" t="str">
        <f ca="1">IF($BT581&lt;&gt;"",SUMIF($BD$3:$BD$1004,"="&amp;$BD581,INDIRECT(ADDRESS(3,BL$2,1,1)):INDIRECT(ADDRESS(1004,BL$2,1,1))),"")</f>
        <v/>
      </c>
      <c r="BM581" t="str">
        <f ca="1">IF($BT581&lt;&gt;"",SUMIF($BD$3:$BD$1004,"="&amp;$BD581,INDIRECT(ADDRESS(3,BM$2,1,1)):INDIRECT(ADDRESS(1004,BM$2,1,1))),"")</f>
        <v/>
      </c>
      <c r="BN581" t="str">
        <f ca="1">IF($BT581&lt;&gt;"",SUMIF($BD$3:$BD$1004,"="&amp;$BD581,INDIRECT(ADDRESS(3,BN$2,1,1)):INDIRECT(ADDRESS(1004,BN$2,1,1))),"")</f>
        <v/>
      </c>
      <c r="BO581" t="str">
        <f ca="1">IF($BT581&lt;&gt;"",SUMIF($BD$3:$BD$1004,"="&amp;$BD581,INDIRECT(ADDRESS(3,BO$2,1,1)):INDIRECT(ADDRESS(1004,BO$2,1,1))),"")</f>
        <v/>
      </c>
      <c r="BP581" t="str">
        <f ca="1">IF($BT581&lt;&gt;"",SUMIF($BD$3:$BD$1004,"="&amp;$BD581,INDIRECT(ADDRESS(3,BP$2,1,1)):INDIRECT(ADDRESS(1004,BP$2,1,1))),"")</f>
        <v/>
      </c>
      <c r="BQ581" t="str">
        <f ca="1">IF($BT581&lt;&gt;"",SUMIF($BD$3:$BD$1004,"="&amp;$BD581,INDIRECT(ADDRESS(3,BQ$2,1,1)):INDIRECT(ADDRESS(1004,BQ$2,1,1))),"")</f>
        <v/>
      </c>
      <c r="BR581" t="str">
        <f ca="1">IF($BT581&lt;&gt;"",SUMIF($BD$3:$BD$1004,"="&amp;$BD581,INDIRECT(ADDRESS(3,BR$2,1,1)):INDIRECT(ADDRESS(1004,BR$2,1,1))),"")</f>
        <v/>
      </c>
      <c r="BS581" t="str">
        <f>IF($A581&lt;&gt;"",VLOOKUP(TRUNC(MID($A581,1,2),0),Plano_Contas!$H$3:$J$103,3,TRUE),"")</f>
        <v/>
      </c>
      <c r="BT581" t="str">
        <f t="shared" si="37"/>
        <v/>
      </c>
      <c r="BV581">
        <f>Empresas!C581</f>
        <v>0</v>
      </c>
    </row>
    <row r="582" spans="1:74" ht="13.5" hidden="1" thickBot="1" x14ac:dyDescent="0.25">
      <c r="A582" s="89"/>
      <c r="B582" s="52" t="str">
        <f>IF($A582&lt;&gt;"",VLOOKUP(""&amp;$A582,Plano_Contas!$A$3:$F$1003,6,0),"")</f>
        <v/>
      </c>
      <c r="C582" s="91"/>
      <c r="D582" s="111"/>
      <c r="E582" s="112">
        <v>0</v>
      </c>
      <c r="F582" s="87"/>
      <c r="G582" s="85"/>
      <c r="H582" s="111"/>
      <c r="I582" s="112">
        <v>0</v>
      </c>
      <c r="J582" s="87"/>
      <c r="K582" s="85"/>
      <c r="L582" s="111"/>
      <c r="M582" s="112">
        <v>0</v>
      </c>
      <c r="N582" s="87"/>
      <c r="O582" s="85"/>
      <c r="P582" s="111"/>
      <c r="Q582" s="112">
        <v>0</v>
      </c>
      <c r="R582" s="87"/>
      <c r="S582" s="85"/>
      <c r="T582" s="111"/>
      <c r="U582" s="112">
        <v>0</v>
      </c>
      <c r="V582" s="87"/>
      <c r="W582" s="85"/>
      <c r="X582" s="111"/>
      <c r="Y582" s="112">
        <v>0</v>
      </c>
      <c r="Z582" s="87"/>
      <c r="AA582" s="85"/>
      <c r="AB582" s="111"/>
      <c r="AC582" s="112">
        <v>0</v>
      </c>
      <c r="AD582" s="87"/>
      <c r="AE582" s="85"/>
      <c r="AF582" s="111"/>
      <c r="AG582" s="112">
        <v>0</v>
      </c>
      <c r="AH582" s="87"/>
      <c r="AI582" s="85"/>
      <c r="AJ582" s="111"/>
      <c r="AK582" s="112">
        <v>0</v>
      </c>
      <c r="AL582" s="87"/>
      <c r="AM582" s="85"/>
      <c r="AN582" s="111"/>
      <c r="AO582" s="112">
        <v>0</v>
      </c>
      <c r="AP582" s="87"/>
      <c r="AQ582" s="85"/>
      <c r="AR582" s="111"/>
      <c r="AS582" s="112">
        <v>0</v>
      </c>
      <c r="AT582" s="87"/>
      <c r="AU582" s="85"/>
      <c r="AV582" s="111"/>
      <c r="AW582" s="112">
        <v>0</v>
      </c>
      <c r="AX582" s="87"/>
      <c r="AY582" s="85"/>
      <c r="AZ582" s="267">
        <f t="shared" si="38"/>
        <v>0</v>
      </c>
      <c r="BA582" s="88">
        <f t="shared" si="35"/>
        <v>0</v>
      </c>
      <c r="BC582">
        <f>IF($A582&lt;&gt;"",COUNTIF($BD$3:$BD582,$BD582),0)</f>
        <v>0</v>
      </c>
      <c r="BD582" t="str">
        <f>IF($A582&lt;&gt;"",VLOOKUP(TRUNC(MID($A582,1,2),0),Plano_Contas!$H$3:$J$103,2,TRUE),"")</f>
        <v/>
      </c>
      <c r="BE582" s="201" t="str">
        <f t="shared" si="36"/>
        <v/>
      </c>
      <c r="BF582" t="str">
        <f ca="1">IF($BT582&lt;&gt;"",SUMIF($BD$3:$BD$1004,"="&amp;$BD582,INDIRECT(ADDRESS(3,BF$2,1,1)):INDIRECT(ADDRESS(1004,BF$2,1,1))),"")</f>
        <v/>
      </c>
      <c r="BG582" t="str">
        <f ca="1">IF($BT582&lt;&gt;"",SUMIF($BD$3:$BD$1004,"="&amp;$BD582,INDIRECT(ADDRESS(3,BG$2,1,1)):INDIRECT(ADDRESS(1004,BG$2,1,1))),"")</f>
        <v/>
      </c>
      <c r="BH582" t="str">
        <f ca="1">IF($BT582&lt;&gt;"",SUMIF($BD$3:$BD$1004,"="&amp;$BD582,INDIRECT(ADDRESS(3,BH$2,1,1)):INDIRECT(ADDRESS(1004,BH$2,1,1))),"")</f>
        <v/>
      </c>
      <c r="BI582" t="str">
        <f ca="1">IF($BT582&lt;&gt;"",SUMIF($BD$3:$BD$1004,"="&amp;$BD582,INDIRECT(ADDRESS(3,BI$2,1,1)):INDIRECT(ADDRESS(1004,BI$2,1,1))),"")</f>
        <v/>
      </c>
      <c r="BJ582" t="str">
        <f ca="1">IF($BT582&lt;&gt;"",SUMIF($BD$3:$BD$1004,"="&amp;$BD582,INDIRECT(ADDRESS(3,BJ$2,1,1)):INDIRECT(ADDRESS(1004,BJ$2,1,1))),"")</f>
        <v/>
      </c>
      <c r="BK582" t="str">
        <f ca="1">IF($BT582&lt;&gt;"",SUMIF($BD$3:$BD$1004,"="&amp;$BD582,INDIRECT(ADDRESS(3,BK$2,1,1)):INDIRECT(ADDRESS(1004,BK$2,1,1))),"")</f>
        <v/>
      </c>
      <c r="BL582" t="str">
        <f ca="1">IF($BT582&lt;&gt;"",SUMIF($BD$3:$BD$1004,"="&amp;$BD582,INDIRECT(ADDRESS(3,BL$2,1,1)):INDIRECT(ADDRESS(1004,BL$2,1,1))),"")</f>
        <v/>
      </c>
      <c r="BM582" t="str">
        <f ca="1">IF($BT582&lt;&gt;"",SUMIF($BD$3:$BD$1004,"="&amp;$BD582,INDIRECT(ADDRESS(3,BM$2,1,1)):INDIRECT(ADDRESS(1004,BM$2,1,1))),"")</f>
        <v/>
      </c>
      <c r="BN582" t="str">
        <f ca="1">IF($BT582&lt;&gt;"",SUMIF($BD$3:$BD$1004,"="&amp;$BD582,INDIRECT(ADDRESS(3,BN$2,1,1)):INDIRECT(ADDRESS(1004,BN$2,1,1))),"")</f>
        <v/>
      </c>
      <c r="BO582" t="str">
        <f ca="1">IF($BT582&lt;&gt;"",SUMIF($BD$3:$BD$1004,"="&amp;$BD582,INDIRECT(ADDRESS(3,BO$2,1,1)):INDIRECT(ADDRESS(1004,BO$2,1,1))),"")</f>
        <v/>
      </c>
      <c r="BP582" t="str">
        <f ca="1">IF($BT582&lt;&gt;"",SUMIF($BD$3:$BD$1004,"="&amp;$BD582,INDIRECT(ADDRESS(3,BP$2,1,1)):INDIRECT(ADDRESS(1004,BP$2,1,1))),"")</f>
        <v/>
      </c>
      <c r="BQ582" t="str">
        <f ca="1">IF($BT582&lt;&gt;"",SUMIF($BD$3:$BD$1004,"="&amp;$BD582,INDIRECT(ADDRESS(3,BQ$2,1,1)):INDIRECT(ADDRESS(1004,BQ$2,1,1))),"")</f>
        <v/>
      </c>
      <c r="BR582" t="str">
        <f ca="1">IF($BT582&lt;&gt;"",SUMIF($BD$3:$BD$1004,"="&amp;$BD582,INDIRECT(ADDRESS(3,BR$2,1,1)):INDIRECT(ADDRESS(1004,BR$2,1,1))),"")</f>
        <v/>
      </c>
      <c r="BS582" t="str">
        <f>IF($A582&lt;&gt;"",VLOOKUP(TRUNC(MID($A582,1,2),0),Plano_Contas!$H$3:$J$103,3,TRUE),"")</f>
        <v/>
      </c>
      <c r="BT582" t="str">
        <f t="shared" si="37"/>
        <v/>
      </c>
      <c r="BV582">
        <f>Empresas!C582</f>
        <v>0</v>
      </c>
    </row>
    <row r="583" spans="1:74" ht="13.5" hidden="1" thickBot="1" x14ac:dyDescent="0.25">
      <c r="A583" s="89"/>
      <c r="B583" s="52" t="str">
        <f>IF($A583&lt;&gt;"",VLOOKUP(""&amp;$A583,Plano_Contas!$A$3:$F$1003,6,0),"")</f>
        <v/>
      </c>
      <c r="C583" s="91"/>
      <c r="D583" s="111"/>
      <c r="E583" s="112">
        <v>0</v>
      </c>
      <c r="F583" s="87"/>
      <c r="G583" s="85"/>
      <c r="H583" s="111"/>
      <c r="I583" s="112">
        <v>0</v>
      </c>
      <c r="J583" s="87"/>
      <c r="K583" s="85"/>
      <c r="L583" s="111"/>
      <c r="M583" s="112">
        <v>0</v>
      </c>
      <c r="N583" s="87"/>
      <c r="O583" s="85"/>
      <c r="P583" s="111"/>
      <c r="Q583" s="112">
        <v>0</v>
      </c>
      <c r="R583" s="87"/>
      <c r="S583" s="85"/>
      <c r="T583" s="111"/>
      <c r="U583" s="112">
        <v>0</v>
      </c>
      <c r="V583" s="87"/>
      <c r="W583" s="85"/>
      <c r="X583" s="111"/>
      <c r="Y583" s="112">
        <v>0</v>
      </c>
      <c r="Z583" s="87"/>
      <c r="AA583" s="85"/>
      <c r="AB583" s="111"/>
      <c r="AC583" s="112">
        <v>0</v>
      </c>
      <c r="AD583" s="87"/>
      <c r="AE583" s="85"/>
      <c r="AF583" s="111"/>
      <c r="AG583" s="112">
        <v>0</v>
      </c>
      <c r="AH583" s="87"/>
      <c r="AI583" s="85"/>
      <c r="AJ583" s="111"/>
      <c r="AK583" s="112">
        <v>0</v>
      </c>
      <c r="AL583" s="87"/>
      <c r="AM583" s="85"/>
      <c r="AN583" s="111"/>
      <c r="AO583" s="112">
        <v>0</v>
      </c>
      <c r="AP583" s="87"/>
      <c r="AQ583" s="85"/>
      <c r="AR583" s="111"/>
      <c r="AS583" s="112">
        <v>0</v>
      </c>
      <c r="AT583" s="87"/>
      <c r="AU583" s="85"/>
      <c r="AV583" s="111"/>
      <c r="AW583" s="112">
        <v>0</v>
      </c>
      <c r="AX583" s="87"/>
      <c r="AY583" s="85"/>
      <c r="AZ583" s="267">
        <f t="shared" si="38"/>
        <v>0</v>
      </c>
      <c r="BA583" s="88">
        <f t="shared" si="35"/>
        <v>0</v>
      </c>
      <c r="BC583">
        <f>IF($A583&lt;&gt;"",COUNTIF($BD$3:$BD583,$BD583),0)</f>
        <v>0</v>
      </c>
      <c r="BD583" t="str">
        <f>IF($A583&lt;&gt;"",VLOOKUP(TRUNC(MID($A583,1,2),0),Plano_Contas!$H$3:$J$103,2,TRUE),"")</f>
        <v/>
      </c>
      <c r="BE583" s="201" t="str">
        <f t="shared" si="36"/>
        <v/>
      </c>
      <c r="BF583" t="str">
        <f ca="1">IF($BT583&lt;&gt;"",SUMIF($BD$3:$BD$1004,"="&amp;$BD583,INDIRECT(ADDRESS(3,BF$2,1,1)):INDIRECT(ADDRESS(1004,BF$2,1,1))),"")</f>
        <v/>
      </c>
      <c r="BG583" t="str">
        <f ca="1">IF($BT583&lt;&gt;"",SUMIF($BD$3:$BD$1004,"="&amp;$BD583,INDIRECT(ADDRESS(3,BG$2,1,1)):INDIRECT(ADDRESS(1004,BG$2,1,1))),"")</f>
        <v/>
      </c>
      <c r="BH583" t="str">
        <f ca="1">IF($BT583&lt;&gt;"",SUMIF($BD$3:$BD$1004,"="&amp;$BD583,INDIRECT(ADDRESS(3,BH$2,1,1)):INDIRECT(ADDRESS(1004,BH$2,1,1))),"")</f>
        <v/>
      </c>
      <c r="BI583" t="str">
        <f ca="1">IF($BT583&lt;&gt;"",SUMIF($BD$3:$BD$1004,"="&amp;$BD583,INDIRECT(ADDRESS(3,BI$2,1,1)):INDIRECT(ADDRESS(1004,BI$2,1,1))),"")</f>
        <v/>
      </c>
      <c r="BJ583" t="str">
        <f ca="1">IF($BT583&lt;&gt;"",SUMIF($BD$3:$BD$1004,"="&amp;$BD583,INDIRECT(ADDRESS(3,BJ$2,1,1)):INDIRECT(ADDRESS(1004,BJ$2,1,1))),"")</f>
        <v/>
      </c>
      <c r="BK583" t="str">
        <f ca="1">IF($BT583&lt;&gt;"",SUMIF($BD$3:$BD$1004,"="&amp;$BD583,INDIRECT(ADDRESS(3,BK$2,1,1)):INDIRECT(ADDRESS(1004,BK$2,1,1))),"")</f>
        <v/>
      </c>
      <c r="BL583" t="str">
        <f ca="1">IF($BT583&lt;&gt;"",SUMIF($BD$3:$BD$1004,"="&amp;$BD583,INDIRECT(ADDRESS(3,BL$2,1,1)):INDIRECT(ADDRESS(1004,BL$2,1,1))),"")</f>
        <v/>
      </c>
      <c r="BM583" t="str">
        <f ca="1">IF($BT583&lt;&gt;"",SUMIF($BD$3:$BD$1004,"="&amp;$BD583,INDIRECT(ADDRESS(3,BM$2,1,1)):INDIRECT(ADDRESS(1004,BM$2,1,1))),"")</f>
        <v/>
      </c>
      <c r="BN583" t="str">
        <f ca="1">IF($BT583&lt;&gt;"",SUMIF($BD$3:$BD$1004,"="&amp;$BD583,INDIRECT(ADDRESS(3,BN$2,1,1)):INDIRECT(ADDRESS(1004,BN$2,1,1))),"")</f>
        <v/>
      </c>
      <c r="BO583" t="str">
        <f ca="1">IF($BT583&lt;&gt;"",SUMIF($BD$3:$BD$1004,"="&amp;$BD583,INDIRECT(ADDRESS(3,BO$2,1,1)):INDIRECT(ADDRESS(1004,BO$2,1,1))),"")</f>
        <v/>
      </c>
      <c r="BP583" t="str">
        <f ca="1">IF($BT583&lt;&gt;"",SUMIF($BD$3:$BD$1004,"="&amp;$BD583,INDIRECT(ADDRESS(3,BP$2,1,1)):INDIRECT(ADDRESS(1004,BP$2,1,1))),"")</f>
        <v/>
      </c>
      <c r="BQ583" t="str">
        <f ca="1">IF($BT583&lt;&gt;"",SUMIF($BD$3:$BD$1004,"="&amp;$BD583,INDIRECT(ADDRESS(3,BQ$2,1,1)):INDIRECT(ADDRESS(1004,BQ$2,1,1))),"")</f>
        <v/>
      </c>
      <c r="BR583" t="str">
        <f ca="1">IF($BT583&lt;&gt;"",SUMIF($BD$3:$BD$1004,"="&amp;$BD583,INDIRECT(ADDRESS(3,BR$2,1,1)):INDIRECT(ADDRESS(1004,BR$2,1,1))),"")</f>
        <v/>
      </c>
      <c r="BS583" t="str">
        <f>IF($A583&lt;&gt;"",VLOOKUP(TRUNC(MID($A583,1,2),0),Plano_Contas!$H$3:$J$103,3,TRUE),"")</f>
        <v/>
      </c>
      <c r="BT583" t="str">
        <f t="shared" si="37"/>
        <v/>
      </c>
      <c r="BV583">
        <f>Empresas!C583</f>
        <v>0</v>
      </c>
    </row>
    <row r="584" spans="1:74" ht="13.5" hidden="1" thickBot="1" x14ac:dyDescent="0.25">
      <c r="A584" s="89"/>
      <c r="B584" s="52" t="str">
        <f>IF($A584&lt;&gt;"",VLOOKUP(""&amp;$A584,Plano_Contas!$A$3:$F$1003,6,0),"")</f>
        <v/>
      </c>
      <c r="C584" s="91"/>
      <c r="D584" s="111"/>
      <c r="E584" s="112">
        <v>0</v>
      </c>
      <c r="F584" s="87"/>
      <c r="G584" s="85"/>
      <c r="H584" s="111"/>
      <c r="I584" s="112">
        <v>0</v>
      </c>
      <c r="J584" s="87"/>
      <c r="K584" s="85"/>
      <c r="L584" s="111"/>
      <c r="M584" s="112">
        <v>0</v>
      </c>
      <c r="N584" s="87"/>
      <c r="O584" s="85"/>
      <c r="P584" s="111"/>
      <c r="Q584" s="112">
        <v>0</v>
      </c>
      <c r="R584" s="87"/>
      <c r="S584" s="85"/>
      <c r="T584" s="111"/>
      <c r="U584" s="112">
        <v>0</v>
      </c>
      <c r="V584" s="87"/>
      <c r="W584" s="85"/>
      <c r="X584" s="111"/>
      <c r="Y584" s="112">
        <v>0</v>
      </c>
      <c r="Z584" s="87"/>
      <c r="AA584" s="85"/>
      <c r="AB584" s="111"/>
      <c r="AC584" s="112">
        <v>0</v>
      </c>
      <c r="AD584" s="87"/>
      <c r="AE584" s="85"/>
      <c r="AF584" s="111"/>
      <c r="AG584" s="112">
        <v>0</v>
      </c>
      <c r="AH584" s="87"/>
      <c r="AI584" s="85"/>
      <c r="AJ584" s="111"/>
      <c r="AK584" s="112">
        <v>0</v>
      </c>
      <c r="AL584" s="87"/>
      <c r="AM584" s="85"/>
      <c r="AN584" s="111"/>
      <c r="AO584" s="112">
        <v>0</v>
      </c>
      <c r="AP584" s="87"/>
      <c r="AQ584" s="85"/>
      <c r="AR584" s="111"/>
      <c r="AS584" s="112">
        <v>0</v>
      </c>
      <c r="AT584" s="87"/>
      <c r="AU584" s="85"/>
      <c r="AV584" s="111"/>
      <c r="AW584" s="112">
        <v>0</v>
      </c>
      <c r="AX584" s="87"/>
      <c r="AY584" s="85"/>
      <c r="AZ584" s="267">
        <f t="shared" si="38"/>
        <v>0</v>
      </c>
      <c r="BA584" s="88">
        <f t="shared" si="35"/>
        <v>0</v>
      </c>
      <c r="BC584">
        <f>IF($A584&lt;&gt;"",COUNTIF($BD$3:$BD584,$BD584),0)</f>
        <v>0</v>
      </c>
      <c r="BD584" t="str">
        <f>IF($A584&lt;&gt;"",VLOOKUP(TRUNC(MID($A584,1,2),0),Plano_Contas!$H$3:$J$103,2,TRUE),"")</f>
        <v/>
      </c>
      <c r="BE584" s="201" t="str">
        <f t="shared" si="36"/>
        <v/>
      </c>
      <c r="BF584" t="str">
        <f ca="1">IF($BT584&lt;&gt;"",SUMIF($BD$3:$BD$1004,"="&amp;$BD584,INDIRECT(ADDRESS(3,BF$2,1,1)):INDIRECT(ADDRESS(1004,BF$2,1,1))),"")</f>
        <v/>
      </c>
      <c r="BG584" t="str">
        <f ca="1">IF($BT584&lt;&gt;"",SUMIF($BD$3:$BD$1004,"="&amp;$BD584,INDIRECT(ADDRESS(3,BG$2,1,1)):INDIRECT(ADDRESS(1004,BG$2,1,1))),"")</f>
        <v/>
      </c>
      <c r="BH584" t="str">
        <f ca="1">IF($BT584&lt;&gt;"",SUMIF($BD$3:$BD$1004,"="&amp;$BD584,INDIRECT(ADDRESS(3,BH$2,1,1)):INDIRECT(ADDRESS(1004,BH$2,1,1))),"")</f>
        <v/>
      </c>
      <c r="BI584" t="str">
        <f ca="1">IF($BT584&lt;&gt;"",SUMIF($BD$3:$BD$1004,"="&amp;$BD584,INDIRECT(ADDRESS(3,BI$2,1,1)):INDIRECT(ADDRESS(1004,BI$2,1,1))),"")</f>
        <v/>
      </c>
      <c r="BJ584" t="str">
        <f ca="1">IF($BT584&lt;&gt;"",SUMIF($BD$3:$BD$1004,"="&amp;$BD584,INDIRECT(ADDRESS(3,BJ$2,1,1)):INDIRECT(ADDRESS(1004,BJ$2,1,1))),"")</f>
        <v/>
      </c>
      <c r="BK584" t="str">
        <f ca="1">IF($BT584&lt;&gt;"",SUMIF($BD$3:$BD$1004,"="&amp;$BD584,INDIRECT(ADDRESS(3,BK$2,1,1)):INDIRECT(ADDRESS(1004,BK$2,1,1))),"")</f>
        <v/>
      </c>
      <c r="BL584" t="str">
        <f ca="1">IF($BT584&lt;&gt;"",SUMIF($BD$3:$BD$1004,"="&amp;$BD584,INDIRECT(ADDRESS(3,BL$2,1,1)):INDIRECT(ADDRESS(1004,BL$2,1,1))),"")</f>
        <v/>
      </c>
      <c r="BM584" t="str">
        <f ca="1">IF($BT584&lt;&gt;"",SUMIF($BD$3:$BD$1004,"="&amp;$BD584,INDIRECT(ADDRESS(3,BM$2,1,1)):INDIRECT(ADDRESS(1004,BM$2,1,1))),"")</f>
        <v/>
      </c>
      <c r="BN584" t="str">
        <f ca="1">IF($BT584&lt;&gt;"",SUMIF($BD$3:$BD$1004,"="&amp;$BD584,INDIRECT(ADDRESS(3,BN$2,1,1)):INDIRECT(ADDRESS(1004,BN$2,1,1))),"")</f>
        <v/>
      </c>
      <c r="BO584" t="str">
        <f ca="1">IF($BT584&lt;&gt;"",SUMIF($BD$3:$BD$1004,"="&amp;$BD584,INDIRECT(ADDRESS(3,BO$2,1,1)):INDIRECT(ADDRESS(1004,BO$2,1,1))),"")</f>
        <v/>
      </c>
      <c r="BP584" t="str">
        <f ca="1">IF($BT584&lt;&gt;"",SUMIF($BD$3:$BD$1004,"="&amp;$BD584,INDIRECT(ADDRESS(3,BP$2,1,1)):INDIRECT(ADDRESS(1004,BP$2,1,1))),"")</f>
        <v/>
      </c>
      <c r="BQ584" t="str">
        <f ca="1">IF($BT584&lt;&gt;"",SUMIF($BD$3:$BD$1004,"="&amp;$BD584,INDIRECT(ADDRESS(3,BQ$2,1,1)):INDIRECT(ADDRESS(1004,BQ$2,1,1))),"")</f>
        <v/>
      </c>
      <c r="BR584" t="str">
        <f ca="1">IF($BT584&lt;&gt;"",SUMIF($BD$3:$BD$1004,"="&amp;$BD584,INDIRECT(ADDRESS(3,BR$2,1,1)):INDIRECT(ADDRESS(1004,BR$2,1,1))),"")</f>
        <v/>
      </c>
      <c r="BS584" t="str">
        <f>IF($A584&lt;&gt;"",VLOOKUP(TRUNC(MID($A584,1,2),0),Plano_Contas!$H$3:$J$103,3,TRUE),"")</f>
        <v/>
      </c>
      <c r="BT584" t="str">
        <f t="shared" si="37"/>
        <v/>
      </c>
      <c r="BV584">
        <f>Empresas!C584</f>
        <v>0</v>
      </c>
    </row>
    <row r="585" spans="1:74" ht="13.5" hidden="1" thickBot="1" x14ac:dyDescent="0.25">
      <c r="A585" s="89"/>
      <c r="B585" s="52" t="str">
        <f>IF($A585&lt;&gt;"",VLOOKUP(""&amp;$A585,Plano_Contas!$A$3:$F$1003,6,0),"")</f>
        <v/>
      </c>
      <c r="C585" s="91"/>
      <c r="D585" s="111"/>
      <c r="E585" s="112">
        <v>0</v>
      </c>
      <c r="F585" s="87"/>
      <c r="G585" s="85"/>
      <c r="H585" s="111"/>
      <c r="I585" s="112">
        <v>0</v>
      </c>
      <c r="J585" s="87"/>
      <c r="K585" s="85"/>
      <c r="L585" s="111"/>
      <c r="M585" s="112">
        <v>0</v>
      </c>
      <c r="N585" s="87"/>
      <c r="O585" s="85"/>
      <c r="P585" s="111"/>
      <c r="Q585" s="112">
        <v>0</v>
      </c>
      <c r="R585" s="87"/>
      <c r="S585" s="85"/>
      <c r="T585" s="111"/>
      <c r="U585" s="112">
        <v>0</v>
      </c>
      <c r="V585" s="87"/>
      <c r="W585" s="85"/>
      <c r="X585" s="111"/>
      <c r="Y585" s="112">
        <v>0</v>
      </c>
      <c r="Z585" s="87"/>
      <c r="AA585" s="85"/>
      <c r="AB585" s="111"/>
      <c r="AC585" s="112">
        <v>0</v>
      </c>
      <c r="AD585" s="87"/>
      <c r="AE585" s="85"/>
      <c r="AF585" s="111"/>
      <c r="AG585" s="112">
        <v>0</v>
      </c>
      <c r="AH585" s="87"/>
      <c r="AI585" s="85"/>
      <c r="AJ585" s="111"/>
      <c r="AK585" s="112">
        <v>0</v>
      </c>
      <c r="AL585" s="87"/>
      <c r="AM585" s="85"/>
      <c r="AN585" s="111"/>
      <c r="AO585" s="112">
        <v>0</v>
      </c>
      <c r="AP585" s="87"/>
      <c r="AQ585" s="85"/>
      <c r="AR585" s="111"/>
      <c r="AS585" s="112">
        <v>0</v>
      </c>
      <c r="AT585" s="87"/>
      <c r="AU585" s="85"/>
      <c r="AV585" s="111"/>
      <c r="AW585" s="112">
        <v>0</v>
      </c>
      <c r="AX585" s="87"/>
      <c r="AY585" s="85"/>
      <c r="AZ585" s="267">
        <f t="shared" si="38"/>
        <v>0</v>
      </c>
      <c r="BA585" s="88">
        <f t="shared" si="35"/>
        <v>0</v>
      </c>
      <c r="BC585">
        <f>IF($A585&lt;&gt;"",COUNTIF($BD$3:$BD585,$BD585),0)</f>
        <v>0</v>
      </c>
      <c r="BD585" t="str">
        <f>IF($A585&lt;&gt;"",VLOOKUP(TRUNC(MID($A585,1,2),0),Plano_Contas!$H$3:$J$103,2,TRUE),"")</f>
        <v/>
      </c>
      <c r="BE585" s="201" t="str">
        <f t="shared" si="36"/>
        <v/>
      </c>
      <c r="BF585" t="str">
        <f ca="1">IF($BT585&lt;&gt;"",SUMIF($BD$3:$BD$1004,"="&amp;$BD585,INDIRECT(ADDRESS(3,BF$2,1,1)):INDIRECT(ADDRESS(1004,BF$2,1,1))),"")</f>
        <v/>
      </c>
      <c r="BG585" t="str">
        <f ca="1">IF($BT585&lt;&gt;"",SUMIF($BD$3:$BD$1004,"="&amp;$BD585,INDIRECT(ADDRESS(3,BG$2,1,1)):INDIRECT(ADDRESS(1004,BG$2,1,1))),"")</f>
        <v/>
      </c>
      <c r="BH585" t="str">
        <f ca="1">IF($BT585&lt;&gt;"",SUMIF($BD$3:$BD$1004,"="&amp;$BD585,INDIRECT(ADDRESS(3,BH$2,1,1)):INDIRECT(ADDRESS(1004,BH$2,1,1))),"")</f>
        <v/>
      </c>
      <c r="BI585" t="str">
        <f ca="1">IF($BT585&lt;&gt;"",SUMIF($BD$3:$BD$1004,"="&amp;$BD585,INDIRECT(ADDRESS(3,BI$2,1,1)):INDIRECT(ADDRESS(1004,BI$2,1,1))),"")</f>
        <v/>
      </c>
      <c r="BJ585" t="str">
        <f ca="1">IF($BT585&lt;&gt;"",SUMIF($BD$3:$BD$1004,"="&amp;$BD585,INDIRECT(ADDRESS(3,BJ$2,1,1)):INDIRECT(ADDRESS(1004,BJ$2,1,1))),"")</f>
        <v/>
      </c>
      <c r="BK585" t="str">
        <f ca="1">IF($BT585&lt;&gt;"",SUMIF($BD$3:$BD$1004,"="&amp;$BD585,INDIRECT(ADDRESS(3,BK$2,1,1)):INDIRECT(ADDRESS(1004,BK$2,1,1))),"")</f>
        <v/>
      </c>
      <c r="BL585" t="str">
        <f ca="1">IF($BT585&lt;&gt;"",SUMIF($BD$3:$BD$1004,"="&amp;$BD585,INDIRECT(ADDRESS(3,BL$2,1,1)):INDIRECT(ADDRESS(1004,BL$2,1,1))),"")</f>
        <v/>
      </c>
      <c r="BM585" t="str">
        <f ca="1">IF($BT585&lt;&gt;"",SUMIF($BD$3:$BD$1004,"="&amp;$BD585,INDIRECT(ADDRESS(3,BM$2,1,1)):INDIRECT(ADDRESS(1004,BM$2,1,1))),"")</f>
        <v/>
      </c>
      <c r="BN585" t="str">
        <f ca="1">IF($BT585&lt;&gt;"",SUMIF($BD$3:$BD$1004,"="&amp;$BD585,INDIRECT(ADDRESS(3,BN$2,1,1)):INDIRECT(ADDRESS(1004,BN$2,1,1))),"")</f>
        <v/>
      </c>
      <c r="BO585" t="str">
        <f ca="1">IF($BT585&lt;&gt;"",SUMIF($BD$3:$BD$1004,"="&amp;$BD585,INDIRECT(ADDRESS(3,BO$2,1,1)):INDIRECT(ADDRESS(1004,BO$2,1,1))),"")</f>
        <v/>
      </c>
      <c r="BP585" t="str">
        <f ca="1">IF($BT585&lt;&gt;"",SUMIF($BD$3:$BD$1004,"="&amp;$BD585,INDIRECT(ADDRESS(3,BP$2,1,1)):INDIRECT(ADDRESS(1004,BP$2,1,1))),"")</f>
        <v/>
      </c>
      <c r="BQ585" t="str">
        <f ca="1">IF($BT585&lt;&gt;"",SUMIF($BD$3:$BD$1004,"="&amp;$BD585,INDIRECT(ADDRESS(3,BQ$2,1,1)):INDIRECT(ADDRESS(1004,BQ$2,1,1))),"")</f>
        <v/>
      </c>
      <c r="BR585" t="str">
        <f ca="1">IF($BT585&lt;&gt;"",SUMIF($BD$3:$BD$1004,"="&amp;$BD585,INDIRECT(ADDRESS(3,BR$2,1,1)):INDIRECT(ADDRESS(1004,BR$2,1,1))),"")</f>
        <v/>
      </c>
      <c r="BS585" t="str">
        <f>IF($A585&lt;&gt;"",VLOOKUP(TRUNC(MID($A585,1,2),0),Plano_Contas!$H$3:$J$103,3,TRUE),"")</f>
        <v/>
      </c>
      <c r="BT585" t="str">
        <f t="shared" si="37"/>
        <v/>
      </c>
      <c r="BV585">
        <f>Empresas!C585</f>
        <v>0</v>
      </c>
    </row>
    <row r="586" spans="1:74" ht="13.5" hidden="1" thickBot="1" x14ac:dyDescent="0.25">
      <c r="A586" s="89"/>
      <c r="B586" s="52" t="str">
        <f>IF($A586&lt;&gt;"",VLOOKUP(""&amp;$A586,Plano_Contas!$A$3:$F$1003,6,0),"")</f>
        <v/>
      </c>
      <c r="C586" s="91"/>
      <c r="D586" s="111"/>
      <c r="E586" s="112">
        <v>0</v>
      </c>
      <c r="F586" s="87"/>
      <c r="G586" s="85"/>
      <c r="H586" s="111"/>
      <c r="I586" s="112">
        <v>0</v>
      </c>
      <c r="J586" s="87"/>
      <c r="K586" s="85"/>
      <c r="L586" s="111"/>
      <c r="M586" s="112">
        <v>0</v>
      </c>
      <c r="N586" s="87"/>
      <c r="O586" s="85"/>
      <c r="P586" s="111"/>
      <c r="Q586" s="112">
        <v>0</v>
      </c>
      <c r="R586" s="87"/>
      <c r="S586" s="85"/>
      <c r="T586" s="111"/>
      <c r="U586" s="112">
        <v>0</v>
      </c>
      <c r="V586" s="87"/>
      <c r="W586" s="85"/>
      <c r="X586" s="111"/>
      <c r="Y586" s="112">
        <v>0</v>
      </c>
      <c r="Z586" s="87"/>
      <c r="AA586" s="85"/>
      <c r="AB586" s="111"/>
      <c r="AC586" s="112">
        <v>0</v>
      </c>
      <c r="AD586" s="87"/>
      <c r="AE586" s="85"/>
      <c r="AF586" s="111"/>
      <c r="AG586" s="112">
        <v>0</v>
      </c>
      <c r="AH586" s="87"/>
      <c r="AI586" s="85"/>
      <c r="AJ586" s="111"/>
      <c r="AK586" s="112">
        <v>0</v>
      </c>
      <c r="AL586" s="87"/>
      <c r="AM586" s="85"/>
      <c r="AN586" s="111"/>
      <c r="AO586" s="112">
        <v>0</v>
      </c>
      <c r="AP586" s="87"/>
      <c r="AQ586" s="85"/>
      <c r="AR586" s="111"/>
      <c r="AS586" s="112">
        <v>0</v>
      </c>
      <c r="AT586" s="87"/>
      <c r="AU586" s="85"/>
      <c r="AV586" s="111"/>
      <c r="AW586" s="112">
        <v>0</v>
      </c>
      <c r="AX586" s="87"/>
      <c r="AY586" s="85"/>
      <c r="AZ586" s="267">
        <f t="shared" si="38"/>
        <v>0</v>
      </c>
      <c r="BA586" s="88">
        <f t="shared" si="35"/>
        <v>0</v>
      </c>
      <c r="BC586">
        <f>IF($A586&lt;&gt;"",COUNTIF($BD$3:$BD586,$BD586),0)</f>
        <v>0</v>
      </c>
      <c r="BD586" t="str">
        <f>IF($A586&lt;&gt;"",VLOOKUP(TRUNC(MID($A586,1,2),0),Plano_Contas!$H$3:$J$103,2,TRUE),"")</f>
        <v/>
      </c>
      <c r="BE586" s="201" t="str">
        <f t="shared" si="36"/>
        <v/>
      </c>
      <c r="BF586" t="str">
        <f ca="1">IF($BT586&lt;&gt;"",SUMIF($BD$3:$BD$1004,"="&amp;$BD586,INDIRECT(ADDRESS(3,BF$2,1,1)):INDIRECT(ADDRESS(1004,BF$2,1,1))),"")</f>
        <v/>
      </c>
      <c r="BG586" t="str">
        <f ca="1">IF($BT586&lt;&gt;"",SUMIF($BD$3:$BD$1004,"="&amp;$BD586,INDIRECT(ADDRESS(3,BG$2,1,1)):INDIRECT(ADDRESS(1004,BG$2,1,1))),"")</f>
        <v/>
      </c>
      <c r="BH586" t="str">
        <f ca="1">IF($BT586&lt;&gt;"",SUMIF($BD$3:$BD$1004,"="&amp;$BD586,INDIRECT(ADDRESS(3,BH$2,1,1)):INDIRECT(ADDRESS(1004,BH$2,1,1))),"")</f>
        <v/>
      </c>
      <c r="BI586" t="str">
        <f ca="1">IF($BT586&lt;&gt;"",SUMIF($BD$3:$BD$1004,"="&amp;$BD586,INDIRECT(ADDRESS(3,BI$2,1,1)):INDIRECT(ADDRESS(1004,BI$2,1,1))),"")</f>
        <v/>
      </c>
      <c r="BJ586" t="str">
        <f ca="1">IF($BT586&lt;&gt;"",SUMIF($BD$3:$BD$1004,"="&amp;$BD586,INDIRECT(ADDRESS(3,BJ$2,1,1)):INDIRECT(ADDRESS(1004,BJ$2,1,1))),"")</f>
        <v/>
      </c>
      <c r="BK586" t="str">
        <f ca="1">IF($BT586&lt;&gt;"",SUMIF($BD$3:$BD$1004,"="&amp;$BD586,INDIRECT(ADDRESS(3,BK$2,1,1)):INDIRECT(ADDRESS(1004,BK$2,1,1))),"")</f>
        <v/>
      </c>
      <c r="BL586" t="str">
        <f ca="1">IF($BT586&lt;&gt;"",SUMIF($BD$3:$BD$1004,"="&amp;$BD586,INDIRECT(ADDRESS(3,BL$2,1,1)):INDIRECT(ADDRESS(1004,BL$2,1,1))),"")</f>
        <v/>
      </c>
      <c r="BM586" t="str">
        <f ca="1">IF($BT586&lt;&gt;"",SUMIF($BD$3:$BD$1004,"="&amp;$BD586,INDIRECT(ADDRESS(3,BM$2,1,1)):INDIRECT(ADDRESS(1004,BM$2,1,1))),"")</f>
        <v/>
      </c>
      <c r="BN586" t="str">
        <f ca="1">IF($BT586&lt;&gt;"",SUMIF($BD$3:$BD$1004,"="&amp;$BD586,INDIRECT(ADDRESS(3,BN$2,1,1)):INDIRECT(ADDRESS(1004,BN$2,1,1))),"")</f>
        <v/>
      </c>
      <c r="BO586" t="str">
        <f ca="1">IF($BT586&lt;&gt;"",SUMIF($BD$3:$BD$1004,"="&amp;$BD586,INDIRECT(ADDRESS(3,BO$2,1,1)):INDIRECT(ADDRESS(1004,BO$2,1,1))),"")</f>
        <v/>
      </c>
      <c r="BP586" t="str">
        <f ca="1">IF($BT586&lt;&gt;"",SUMIF($BD$3:$BD$1004,"="&amp;$BD586,INDIRECT(ADDRESS(3,BP$2,1,1)):INDIRECT(ADDRESS(1004,BP$2,1,1))),"")</f>
        <v/>
      </c>
      <c r="BQ586" t="str">
        <f ca="1">IF($BT586&lt;&gt;"",SUMIF($BD$3:$BD$1004,"="&amp;$BD586,INDIRECT(ADDRESS(3,BQ$2,1,1)):INDIRECT(ADDRESS(1004,BQ$2,1,1))),"")</f>
        <v/>
      </c>
      <c r="BR586" t="str">
        <f ca="1">IF($BT586&lt;&gt;"",SUMIF($BD$3:$BD$1004,"="&amp;$BD586,INDIRECT(ADDRESS(3,BR$2,1,1)):INDIRECT(ADDRESS(1004,BR$2,1,1))),"")</f>
        <v/>
      </c>
      <c r="BS586" t="str">
        <f>IF($A586&lt;&gt;"",VLOOKUP(TRUNC(MID($A586,1,2),0),Plano_Contas!$H$3:$J$103,3,TRUE),"")</f>
        <v/>
      </c>
      <c r="BT586" t="str">
        <f t="shared" si="37"/>
        <v/>
      </c>
      <c r="BV586">
        <f>Empresas!C586</f>
        <v>0</v>
      </c>
    </row>
    <row r="587" spans="1:74" ht="13.5" hidden="1" thickBot="1" x14ac:dyDescent="0.25">
      <c r="A587" s="89"/>
      <c r="B587" s="52" t="str">
        <f>IF($A587&lt;&gt;"",VLOOKUP(""&amp;$A587,Plano_Contas!$A$3:$F$1003,6,0),"")</f>
        <v/>
      </c>
      <c r="C587" s="91"/>
      <c r="D587" s="111"/>
      <c r="E587" s="112">
        <v>0</v>
      </c>
      <c r="F587" s="87"/>
      <c r="G587" s="85"/>
      <c r="H587" s="111"/>
      <c r="I587" s="112">
        <v>0</v>
      </c>
      <c r="J587" s="87"/>
      <c r="K587" s="85"/>
      <c r="L587" s="111"/>
      <c r="M587" s="112">
        <v>0</v>
      </c>
      <c r="N587" s="87"/>
      <c r="O587" s="85"/>
      <c r="P587" s="111"/>
      <c r="Q587" s="112">
        <v>0</v>
      </c>
      <c r="R587" s="87"/>
      <c r="S587" s="85"/>
      <c r="T587" s="111"/>
      <c r="U587" s="112">
        <v>0</v>
      </c>
      <c r="V587" s="87"/>
      <c r="W587" s="85"/>
      <c r="X587" s="111"/>
      <c r="Y587" s="112">
        <v>0</v>
      </c>
      <c r="Z587" s="87"/>
      <c r="AA587" s="85"/>
      <c r="AB587" s="111"/>
      <c r="AC587" s="112">
        <v>0</v>
      </c>
      <c r="AD587" s="87"/>
      <c r="AE587" s="85"/>
      <c r="AF587" s="111"/>
      <c r="AG587" s="112">
        <v>0</v>
      </c>
      <c r="AH587" s="87"/>
      <c r="AI587" s="85"/>
      <c r="AJ587" s="111"/>
      <c r="AK587" s="112">
        <v>0</v>
      </c>
      <c r="AL587" s="87"/>
      <c r="AM587" s="85"/>
      <c r="AN587" s="111"/>
      <c r="AO587" s="112">
        <v>0</v>
      </c>
      <c r="AP587" s="87"/>
      <c r="AQ587" s="85"/>
      <c r="AR587" s="111"/>
      <c r="AS587" s="112">
        <v>0</v>
      </c>
      <c r="AT587" s="87"/>
      <c r="AU587" s="85"/>
      <c r="AV587" s="111"/>
      <c r="AW587" s="112">
        <v>0</v>
      </c>
      <c r="AX587" s="87"/>
      <c r="AY587" s="85"/>
      <c r="AZ587" s="267">
        <f t="shared" si="38"/>
        <v>0</v>
      </c>
      <c r="BA587" s="88">
        <f t="shared" si="35"/>
        <v>0</v>
      </c>
      <c r="BC587">
        <f>IF($A587&lt;&gt;"",COUNTIF($BD$3:$BD587,$BD587),0)</f>
        <v>0</v>
      </c>
      <c r="BD587" t="str">
        <f>IF($A587&lt;&gt;"",VLOOKUP(TRUNC(MID($A587,1,2),0),Plano_Contas!$H$3:$J$103,2,TRUE),"")</f>
        <v/>
      </c>
      <c r="BE587" s="201" t="str">
        <f t="shared" si="36"/>
        <v/>
      </c>
      <c r="BF587" t="str">
        <f ca="1">IF($BT587&lt;&gt;"",SUMIF($BD$3:$BD$1004,"="&amp;$BD587,INDIRECT(ADDRESS(3,BF$2,1,1)):INDIRECT(ADDRESS(1004,BF$2,1,1))),"")</f>
        <v/>
      </c>
      <c r="BG587" t="str">
        <f ca="1">IF($BT587&lt;&gt;"",SUMIF($BD$3:$BD$1004,"="&amp;$BD587,INDIRECT(ADDRESS(3,BG$2,1,1)):INDIRECT(ADDRESS(1004,BG$2,1,1))),"")</f>
        <v/>
      </c>
      <c r="BH587" t="str">
        <f ca="1">IF($BT587&lt;&gt;"",SUMIF($BD$3:$BD$1004,"="&amp;$BD587,INDIRECT(ADDRESS(3,BH$2,1,1)):INDIRECT(ADDRESS(1004,BH$2,1,1))),"")</f>
        <v/>
      </c>
      <c r="BI587" t="str">
        <f ca="1">IF($BT587&lt;&gt;"",SUMIF($BD$3:$BD$1004,"="&amp;$BD587,INDIRECT(ADDRESS(3,BI$2,1,1)):INDIRECT(ADDRESS(1004,BI$2,1,1))),"")</f>
        <v/>
      </c>
      <c r="BJ587" t="str">
        <f ca="1">IF($BT587&lt;&gt;"",SUMIF($BD$3:$BD$1004,"="&amp;$BD587,INDIRECT(ADDRESS(3,BJ$2,1,1)):INDIRECT(ADDRESS(1004,BJ$2,1,1))),"")</f>
        <v/>
      </c>
      <c r="BK587" t="str">
        <f ca="1">IF($BT587&lt;&gt;"",SUMIF($BD$3:$BD$1004,"="&amp;$BD587,INDIRECT(ADDRESS(3,BK$2,1,1)):INDIRECT(ADDRESS(1004,BK$2,1,1))),"")</f>
        <v/>
      </c>
      <c r="BL587" t="str">
        <f ca="1">IF($BT587&lt;&gt;"",SUMIF($BD$3:$BD$1004,"="&amp;$BD587,INDIRECT(ADDRESS(3,BL$2,1,1)):INDIRECT(ADDRESS(1004,BL$2,1,1))),"")</f>
        <v/>
      </c>
      <c r="BM587" t="str">
        <f ca="1">IF($BT587&lt;&gt;"",SUMIF($BD$3:$BD$1004,"="&amp;$BD587,INDIRECT(ADDRESS(3,BM$2,1,1)):INDIRECT(ADDRESS(1004,BM$2,1,1))),"")</f>
        <v/>
      </c>
      <c r="BN587" t="str">
        <f ca="1">IF($BT587&lt;&gt;"",SUMIF($BD$3:$BD$1004,"="&amp;$BD587,INDIRECT(ADDRESS(3,BN$2,1,1)):INDIRECT(ADDRESS(1004,BN$2,1,1))),"")</f>
        <v/>
      </c>
      <c r="BO587" t="str">
        <f ca="1">IF($BT587&lt;&gt;"",SUMIF($BD$3:$BD$1004,"="&amp;$BD587,INDIRECT(ADDRESS(3,BO$2,1,1)):INDIRECT(ADDRESS(1004,BO$2,1,1))),"")</f>
        <v/>
      </c>
      <c r="BP587" t="str">
        <f ca="1">IF($BT587&lt;&gt;"",SUMIF($BD$3:$BD$1004,"="&amp;$BD587,INDIRECT(ADDRESS(3,BP$2,1,1)):INDIRECT(ADDRESS(1004,BP$2,1,1))),"")</f>
        <v/>
      </c>
      <c r="BQ587" t="str">
        <f ca="1">IF($BT587&lt;&gt;"",SUMIF($BD$3:$BD$1004,"="&amp;$BD587,INDIRECT(ADDRESS(3,BQ$2,1,1)):INDIRECT(ADDRESS(1004,BQ$2,1,1))),"")</f>
        <v/>
      </c>
      <c r="BR587" t="str">
        <f ca="1">IF($BT587&lt;&gt;"",SUMIF($BD$3:$BD$1004,"="&amp;$BD587,INDIRECT(ADDRESS(3,BR$2,1,1)):INDIRECT(ADDRESS(1004,BR$2,1,1))),"")</f>
        <v/>
      </c>
      <c r="BS587" t="str">
        <f>IF($A587&lt;&gt;"",VLOOKUP(TRUNC(MID($A587,1,2),0),Plano_Contas!$H$3:$J$103,3,TRUE),"")</f>
        <v/>
      </c>
      <c r="BT587" t="str">
        <f t="shared" si="37"/>
        <v/>
      </c>
      <c r="BV587">
        <f>Empresas!C587</f>
        <v>0</v>
      </c>
    </row>
    <row r="588" spans="1:74" ht="13.5" hidden="1" thickBot="1" x14ac:dyDescent="0.25">
      <c r="A588" s="89"/>
      <c r="B588" s="52" t="str">
        <f>IF($A588&lt;&gt;"",VLOOKUP(""&amp;$A588,Plano_Contas!$A$3:$F$1003,6,0),"")</f>
        <v/>
      </c>
      <c r="C588" s="91"/>
      <c r="D588" s="111"/>
      <c r="E588" s="112">
        <v>0</v>
      </c>
      <c r="F588" s="87"/>
      <c r="G588" s="85"/>
      <c r="H588" s="111"/>
      <c r="I588" s="112">
        <v>0</v>
      </c>
      <c r="J588" s="87"/>
      <c r="K588" s="85"/>
      <c r="L588" s="111"/>
      <c r="M588" s="112">
        <v>0</v>
      </c>
      <c r="N588" s="87"/>
      <c r="O588" s="85"/>
      <c r="P588" s="111"/>
      <c r="Q588" s="112">
        <v>0</v>
      </c>
      <c r="R588" s="87"/>
      <c r="S588" s="85"/>
      <c r="T588" s="111"/>
      <c r="U588" s="112">
        <v>0</v>
      </c>
      <c r="V588" s="87"/>
      <c r="W588" s="85"/>
      <c r="X588" s="111"/>
      <c r="Y588" s="112">
        <v>0</v>
      </c>
      <c r="Z588" s="87"/>
      <c r="AA588" s="85"/>
      <c r="AB588" s="111"/>
      <c r="AC588" s="112">
        <v>0</v>
      </c>
      <c r="AD588" s="87"/>
      <c r="AE588" s="85"/>
      <c r="AF588" s="111"/>
      <c r="AG588" s="112">
        <v>0</v>
      </c>
      <c r="AH588" s="87"/>
      <c r="AI588" s="85"/>
      <c r="AJ588" s="111"/>
      <c r="AK588" s="112">
        <v>0</v>
      </c>
      <c r="AL588" s="87"/>
      <c r="AM588" s="85"/>
      <c r="AN588" s="111"/>
      <c r="AO588" s="112">
        <v>0</v>
      </c>
      <c r="AP588" s="87"/>
      <c r="AQ588" s="85"/>
      <c r="AR588" s="111"/>
      <c r="AS588" s="112">
        <v>0</v>
      </c>
      <c r="AT588" s="87"/>
      <c r="AU588" s="85"/>
      <c r="AV588" s="111"/>
      <c r="AW588" s="112">
        <v>0</v>
      </c>
      <c r="AX588" s="87"/>
      <c r="AY588" s="85"/>
      <c r="AZ588" s="267">
        <f t="shared" si="38"/>
        <v>0</v>
      </c>
      <c r="BA588" s="88">
        <f t="shared" si="35"/>
        <v>0</v>
      </c>
      <c r="BC588">
        <f>IF($A588&lt;&gt;"",COUNTIF($BD$3:$BD588,$BD588),0)</f>
        <v>0</v>
      </c>
      <c r="BD588" t="str">
        <f>IF($A588&lt;&gt;"",VLOOKUP(TRUNC(MID($A588,1,2),0),Plano_Contas!$H$3:$J$103,2,TRUE),"")</f>
        <v/>
      </c>
      <c r="BE588" s="201" t="str">
        <f t="shared" si="36"/>
        <v/>
      </c>
      <c r="BF588" t="str">
        <f ca="1">IF($BT588&lt;&gt;"",SUMIF($BD$3:$BD$1004,"="&amp;$BD588,INDIRECT(ADDRESS(3,BF$2,1,1)):INDIRECT(ADDRESS(1004,BF$2,1,1))),"")</f>
        <v/>
      </c>
      <c r="BG588" t="str">
        <f ca="1">IF($BT588&lt;&gt;"",SUMIF($BD$3:$BD$1004,"="&amp;$BD588,INDIRECT(ADDRESS(3,BG$2,1,1)):INDIRECT(ADDRESS(1004,BG$2,1,1))),"")</f>
        <v/>
      </c>
      <c r="BH588" t="str">
        <f ca="1">IF($BT588&lt;&gt;"",SUMIF($BD$3:$BD$1004,"="&amp;$BD588,INDIRECT(ADDRESS(3,BH$2,1,1)):INDIRECT(ADDRESS(1004,BH$2,1,1))),"")</f>
        <v/>
      </c>
      <c r="BI588" t="str">
        <f ca="1">IF($BT588&lt;&gt;"",SUMIF($BD$3:$BD$1004,"="&amp;$BD588,INDIRECT(ADDRESS(3,BI$2,1,1)):INDIRECT(ADDRESS(1004,BI$2,1,1))),"")</f>
        <v/>
      </c>
      <c r="BJ588" t="str">
        <f ca="1">IF($BT588&lt;&gt;"",SUMIF($BD$3:$BD$1004,"="&amp;$BD588,INDIRECT(ADDRESS(3,BJ$2,1,1)):INDIRECT(ADDRESS(1004,BJ$2,1,1))),"")</f>
        <v/>
      </c>
      <c r="BK588" t="str">
        <f ca="1">IF($BT588&lt;&gt;"",SUMIF($BD$3:$BD$1004,"="&amp;$BD588,INDIRECT(ADDRESS(3,BK$2,1,1)):INDIRECT(ADDRESS(1004,BK$2,1,1))),"")</f>
        <v/>
      </c>
      <c r="BL588" t="str">
        <f ca="1">IF($BT588&lt;&gt;"",SUMIF($BD$3:$BD$1004,"="&amp;$BD588,INDIRECT(ADDRESS(3,BL$2,1,1)):INDIRECT(ADDRESS(1004,BL$2,1,1))),"")</f>
        <v/>
      </c>
      <c r="BM588" t="str">
        <f ca="1">IF($BT588&lt;&gt;"",SUMIF($BD$3:$BD$1004,"="&amp;$BD588,INDIRECT(ADDRESS(3,BM$2,1,1)):INDIRECT(ADDRESS(1004,BM$2,1,1))),"")</f>
        <v/>
      </c>
      <c r="BN588" t="str">
        <f ca="1">IF($BT588&lt;&gt;"",SUMIF($BD$3:$BD$1004,"="&amp;$BD588,INDIRECT(ADDRESS(3,BN$2,1,1)):INDIRECT(ADDRESS(1004,BN$2,1,1))),"")</f>
        <v/>
      </c>
      <c r="BO588" t="str">
        <f ca="1">IF($BT588&lt;&gt;"",SUMIF($BD$3:$BD$1004,"="&amp;$BD588,INDIRECT(ADDRESS(3,BO$2,1,1)):INDIRECT(ADDRESS(1004,BO$2,1,1))),"")</f>
        <v/>
      </c>
      <c r="BP588" t="str">
        <f ca="1">IF($BT588&lt;&gt;"",SUMIF($BD$3:$BD$1004,"="&amp;$BD588,INDIRECT(ADDRESS(3,BP$2,1,1)):INDIRECT(ADDRESS(1004,BP$2,1,1))),"")</f>
        <v/>
      </c>
      <c r="BQ588" t="str">
        <f ca="1">IF($BT588&lt;&gt;"",SUMIF($BD$3:$BD$1004,"="&amp;$BD588,INDIRECT(ADDRESS(3,BQ$2,1,1)):INDIRECT(ADDRESS(1004,BQ$2,1,1))),"")</f>
        <v/>
      </c>
      <c r="BR588" t="str">
        <f ca="1">IF($BT588&lt;&gt;"",SUMIF($BD$3:$BD$1004,"="&amp;$BD588,INDIRECT(ADDRESS(3,BR$2,1,1)):INDIRECT(ADDRESS(1004,BR$2,1,1))),"")</f>
        <v/>
      </c>
      <c r="BS588" t="str">
        <f>IF($A588&lt;&gt;"",VLOOKUP(TRUNC(MID($A588,1,2),0),Plano_Contas!$H$3:$J$103,3,TRUE),"")</f>
        <v/>
      </c>
      <c r="BT588" t="str">
        <f t="shared" si="37"/>
        <v/>
      </c>
      <c r="BV588">
        <f>Empresas!C588</f>
        <v>0</v>
      </c>
    </row>
    <row r="589" spans="1:74" ht="13.5" hidden="1" thickBot="1" x14ac:dyDescent="0.25">
      <c r="A589" s="89"/>
      <c r="B589" s="52" t="str">
        <f>IF($A589&lt;&gt;"",VLOOKUP(""&amp;$A589,Plano_Contas!$A$3:$F$1003,6,0),"")</f>
        <v/>
      </c>
      <c r="C589" s="91"/>
      <c r="D589" s="111"/>
      <c r="E589" s="112">
        <v>0</v>
      </c>
      <c r="F589" s="87"/>
      <c r="G589" s="85"/>
      <c r="H589" s="111"/>
      <c r="I589" s="112">
        <v>0</v>
      </c>
      <c r="J589" s="87"/>
      <c r="K589" s="85"/>
      <c r="L589" s="111"/>
      <c r="M589" s="112">
        <v>0</v>
      </c>
      <c r="N589" s="87"/>
      <c r="O589" s="85"/>
      <c r="P589" s="111"/>
      <c r="Q589" s="112">
        <v>0</v>
      </c>
      <c r="R589" s="87"/>
      <c r="S589" s="85"/>
      <c r="T589" s="111"/>
      <c r="U589" s="112">
        <v>0</v>
      </c>
      <c r="V589" s="87"/>
      <c r="W589" s="85"/>
      <c r="X589" s="111"/>
      <c r="Y589" s="112">
        <v>0</v>
      </c>
      <c r="Z589" s="87"/>
      <c r="AA589" s="85"/>
      <c r="AB589" s="111"/>
      <c r="AC589" s="112">
        <v>0</v>
      </c>
      <c r="AD589" s="87"/>
      <c r="AE589" s="85"/>
      <c r="AF589" s="111"/>
      <c r="AG589" s="112">
        <v>0</v>
      </c>
      <c r="AH589" s="87"/>
      <c r="AI589" s="85"/>
      <c r="AJ589" s="111"/>
      <c r="AK589" s="112">
        <v>0</v>
      </c>
      <c r="AL589" s="87"/>
      <c r="AM589" s="85"/>
      <c r="AN589" s="111"/>
      <c r="AO589" s="112">
        <v>0</v>
      </c>
      <c r="AP589" s="87"/>
      <c r="AQ589" s="85"/>
      <c r="AR589" s="111"/>
      <c r="AS589" s="112">
        <v>0</v>
      </c>
      <c r="AT589" s="87"/>
      <c r="AU589" s="85"/>
      <c r="AV589" s="111"/>
      <c r="AW589" s="112">
        <v>0</v>
      </c>
      <c r="AX589" s="87"/>
      <c r="AY589" s="85"/>
      <c r="AZ589" s="267">
        <f t="shared" si="38"/>
        <v>0</v>
      </c>
      <c r="BA589" s="88">
        <f t="shared" si="35"/>
        <v>0</v>
      </c>
      <c r="BC589">
        <f>IF($A589&lt;&gt;"",COUNTIF($BD$3:$BD589,$BD589),0)</f>
        <v>0</v>
      </c>
      <c r="BD589" t="str">
        <f>IF($A589&lt;&gt;"",VLOOKUP(TRUNC(MID($A589,1,2),0),Plano_Contas!$H$3:$J$103,2,TRUE),"")</f>
        <v/>
      </c>
      <c r="BE589" s="201" t="str">
        <f t="shared" si="36"/>
        <v/>
      </c>
      <c r="BF589" t="str">
        <f ca="1">IF($BT589&lt;&gt;"",SUMIF($BD$3:$BD$1004,"="&amp;$BD589,INDIRECT(ADDRESS(3,BF$2,1,1)):INDIRECT(ADDRESS(1004,BF$2,1,1))),"")</f>
        <v/>
      </c>
      <c r="BG589" t="str">
        <f ca="1">IF($BT589&lt;&gt;"",SUMIF($BD$3:$BD$1004,"="&amp;$BD589,INDIRECT(ADDRESS(3,BG$2,1,1)):INDIRECT(ADDRESS(1004,BG$2,1,1))),"")</f>
        <v/>
      </c>
      <c r="BH589" t="str">
        <f ca="1">IF($BT589&lt;&gt;"",SUMIF($BD$3:$BD$1004,"="&amp;$BD589,INDIRECT(ADDRESS(3,BH$2,1,1)):INDIRECT(ADDRESS(1004,BH$2,1,1))),"")</f>
        <v/>
      </c>
      <c r="BI589" t="str">
        <f ca="1">IF($BT589&lt;&gt;"",SUMIF($BD$3:$BD$1004,"="&amp;$BD589,INDIRECT(ADDRESS(3,BI$2,1,1)):INDIRECT(ADDRESS(1004,BI$2,1,1))),"")</f>
        <v/>
      </c>
      <c r="BJ589" t="str">
        <f ca="1">IF($BT589&lt;&gt;"",SUMIF($BD$3:$BD$1004,"="&amp;$BD589,INDIRECT(ADDRESS(3,BJ$2,1,1)):INDIRECT(ADDRESS(1004,BJ$2,1,1))),"")</f>
        <v/>
      </c>
      <c r="BK589" t="str">
        <f ca="1">IF($BT589&lt;&gt;"",SUMIF($BD$3:$BD$1004,"="&amp;$BD589,INDIRECT(ADDRESS(3,BK$2,1,1)):INDIRECT(ADDRESS(1004,BK$2,1,1))),"")</f>
        <v/>
      </c>
      <c r="BL589" t="str">
        <f ca="1">IF($BT589&lt;&gt;"",SUMIF($BD$3:$BD$1004,"="&amp;$BD589,INDIRECT(ADDRESS(3,BL$2,1,1)):INDIRECT(ADDRESS(1004,BL$2,1,1))),"")</f>
        <v/>
      </c>
      <c r="BM589" t="str">
        <f ca="1">IF($BT589&lt;&gt;"",SUMIF($BD$3:$BD$1004,"="&amp;$BD589,INDIRECT(ADDRESS(3,BM$2,1,1)):INDIRECT(ADDRESS(1004,BM$2,1,1))),"")</f>
        <v/>
      </c>
      <c r="BN589" t="str">
        <f ca="1">IF($BT589&lt;&gt;"",SUMIF($BD$3:$BD$1004,"="&amp;$BD589,INDIRECT(ADDRESS(3,BN$2,1,1)):INDIRECT(ADDRESS(1004,BN$2,1,1))),"")</f>
        <v/>
      </c>
      <c r="BO589" t="str">
        <f ca="1">IF($BT589&lt;&gt;"",SUMIF($BD$3:$BD$1004,"="&amp;$BD589,INDIRECT(ADDRESS(3,BO$2,1,1)):INDIRECT(ADDRESS(1004,BO$2,1,1))),"")</f>
        <v/>
      </c>
      <c r="BP589" t="str">
        <f ca="1">IF($BT589&lt;&gt;"",SUMIF($BD$3:$BD$1004,"="&amp;$BD589,INDIRECT(ADDRESS(3,BP$2,1,1)):INDIRECT(ADDRESS(1004,BP$2,1,1))),"")</f>
        <v/>
      </c>
      <c r="BQ589" t="str">
        <f ca="1">IF($BT589&lt;&gt;"",SUMIF($BD$3:$BD$1004,"="&amp;$BD589,INDIRECT(ADDRESS(3,BQ$2,1,1)):INDIRECT(ADDRESS(1004,BQ$2,1,1))),"")</f>
        <v/>
      </c>
      <c r="BR589" t="str">
        <f ca="1">IF($BT589&lt;&gt;"",SUMIF($BD$3:$BD$1004,"="&amp;$BD589,INDIRECT(ADDRESS(3,BR$2,1,1)):INDIRECT(ADDRESS(1004,BR$2,1,1))),"")</f>
        <v/>
      </c>
      <c r="BS589" t="str">
        <f>IF($A589&lt;&gt;"",VLOOKUP(TRUNC(MID($A589,1,2),0),Plano_Contas!$H$3:$J$103,3,TRUE),"")</f>
        <v/>
      </c>
      <c r="BT589" t="str">
        <f t="shared" si="37"/>
        <v/>
      </c>
      <c r="BV589">
        <f>Empresas!C589</f>
        <v>0</v>
      </c>
    </row>
    <row r="590" spans="1:74" ht="13.5" hidden="1" thickBot="1" x14ac:dyDescent="0.25">
      <c r="A590" s="89"/>
      <c r="B590" s="52" t="str">
        <f>IF($A590&lt;&gt;"",VLOOKUP(""&amp;$A590,Plano_Contas!$A$3:$F$1003,6,0),"")</f>
        <v/>
      </c>
      <c r="C590" s="91"/>
      <c r="D590" s="111"/>
      <c r="E590" s="112">
        <v>0</v>
      </c>
      <c r="F590" s="87"/>
      <c r="G590" s="85"/>
      <c r="H590" s="111"/>
      <c r="I590" s="112">
        <v>0</v>
      </c>
      <c r="J590" s="87"/>
      <c r="K590" s="85"/>
      <c r="L590" s="111"/>
      <c r="M590" s="112">
        <v>0</v>
      </c>
      <c r="N590" s="87"/>
      <c r="O590" s="85"/>
      <c r="P590" s="111"/>
      <c r="Q590" s="112">
        <v>0</v>
      </c>
      <c r="R590" s="87"/>
      <c r="S590" s="85"/>
      <c r="T590" s="111"/>
      <c r="U590" s="112">
        <v>0</v>
      </c>
      <c r="V590" s="87"/>
      <c r="W590" s="85"/>
      <c r="X590" s="111"/>
      <c r="Y590" s="112">
        <v>0</v>
      </c>
      <c r="Z590" s="87"/>
      <c r="AA590" s="85"/>
      <c r="AB590" s="111"/>
      <c r="AC590" s="112">
        <v>0</v>
      </c>
      <c r="AD590" s="87"/>
      <c r="AE590" s="85"/>
      <c r="AF590" s="111"/>
      <c r="AG590" s="112">
        <v>0</v>
      </c>
      <c r="AH590" s="87"/>
      <c r="AI590" s="85"/>
      <c r="AJ590" s="111"/>
      <c r="AK590" s="112">
        <v>0</v>
      </c>
      <c r="AL590" s="87"/>
      <c r="AM590" s="85"/>
      <c r="AN590" s="111"/>
      <c r="AO590" s="112">
        <v>0</v>
      </c>
      <c r="AP590" s="87"/>
      <c r="AQ590" s="85"/>
      <c r="AR590" s="111"/>
      <c r="AS590" s="112">
        <v>0</v>
      </c>
      <c r="AT590" s="87"/>
      <c r="AU590" s="85"/>
      <c r="AV590" s="111"/>
      <c r="AW590" s="112">
        <v>0</v>
      </c>
      <c r="AX590" s="87"/>
      <c r="AY590" s="85"/>
      <c r="AZ590" s="267">
        <f t="shared" si="38"/>
        <v>0</v>
      </c>
      <c r="BA590" s="88">
        <f t="shared" si="35"/>
        <v>0</v>
      </c>
      <c r="BC590">
        <f>IF($A590&lt;&gt;"",COUNTIF($BD$3:$BD590,$BD590),0)</f>
        <v>0</v>
      </c>
      <c r="BD590" t="str">
        <f>IF($A590&lt;&gt;"",VLOOKUP(TRUNC(MID($A590,1,2),0),Plano_Contas!$H$3:$J$103,2,TRUE),"")</f>
        <v/>
      </c>
      <c r="BE590" s="201" t="str">
        <f t="shared" si="36"/>
        <v/>
      </c>
      <c r="BF590" t="str">
        <f ca="1">IF($BT590&lt;&gt;"",SUMIF($BD$3:$BD$1004,"="&amp;$BD590,INDIRECT(ADDRESS(3,BF$2,1,1)):INDIRECT(ADDRESS(1004,BF$2,1,1))),"")</f>
        <v/>
      </c>
      <c r="BG590" t="str">
        <f ca="1">IF($BT590&lt;&gt;"",SUMIF($BD$3:$BD$1004,"="&amp;$BD590,INDIRECT(ADDRESS(3,BG$2,1,1)):INDIRECT(ADDRESS(1004,BG$2,1,1))),"")</f>
        <v/>
      </c>
      <c r="BH590" t="str">
        <f ca="1">IF($BT590&lt;&gt;"",SUMIF($BD$3:$BD$1004,"="&amp;$BD590,INDIRECT(ADDRESS(3,BH$2,1,1)):INDIRECT(ADDRESS(1004,BH$2,1,1))),"")</f>
        <v/>
      </c>
      <c r="BI590" t="str">
        <f ca="1">IF($BT590&lt;&gt;"",SUMIF($BD$3:$BD$1004,"="&amp;$BD590,INDIRECT(ADDRESS(3,BI$2,1,1)):INDIRECT(ADDRESS(1004,BI$2,1,1))),"")</f>
        <v/>
      </c>
      <c r="BJ590" t="str">
        <f ca="1">IF($BT590&lt;&gt;"",SUMIF($BD$3:$BD$1004,"="&amp;$BD590,INDIRECT(ADDRESS(3,BJ$2,1,1)):INDIRECT(ADDRESS(1004,BJ$2,1,1))),"")</f>
        <v/>
      </c>
      <c r="BK590" t="str">
        <f ca="1">IF($BT590&lt;&gt;"",SUMIF($BD$3:$BD$1004,"="&amp;$BD590,INDIRECT(ADDRESS(3,BK$2,1,1)):INDIRECT(ADDRESS(1004,BK$2,1,1))),"")</f>
        <v/>
      </c>
      <c r="BL590" t="str">
        <f ca="1">IF($BT590&lt;&gt;"",SUMIF($BD$3:$BD$1004,"="&amp;$BD590,INDIRECT(ADDRESS(3,BL$2,1,1)):INDIRECT(ADDRESS(1004,BL$2,1,1))),"")</f>
        <v/>
      </c>
      <c r="BM590" t="str">
        <f ca="1">IF($BT590&lt;&gt;"",SUMIF($BD$3:$BD$1004,"="&amp;$BD590,INDIRECT(ADDRESS(3,BM$2,1,1)):INDIRECT(ADDRESS(1004,BM$2,1,1))),"")</f>
        <v/>
      </c>
      <c r="BN590" t="str">
        <f ca="1">IF($BT590&lt;&gt;"",SUMIF($BD$3:$BD$1004,"="&amp;$BD590,INDIRECT(ADDRESS(3,BN$2,1,1)):INDIRECT(ADDRESS(1004,BN$2,1,1))),"")</f>
        <v/>
      </c>
      <c r="BO590" t="str">
        <f ca="1">IF($BT590&lt;&gt;"",SUMIF($BD$3:$BD$1004,"="&amp;$BD590,INDIRECT(ADDRESS(3,BO$2,1,1)):INDIRECT(ADDRESS(1004,BO$2,1,1))),"")</f>
        <v/>
      </c>
      <c r="BP590" t="str">
        <f ca="1">IF($BT590&lt;&gt;"",SUMIF($BD$3:$BD$1004,"="&amp;$BD590,INDIRECT(ADDRESS(3,BP$2,1,1)):INDIRECT(ADDRESS(1004,BP$2,1,1))),"")</f>
        <v/>
      </c>
      <c r="BQ590" t="str">
        <f ca="1">IF($BT590&lt;&gt;"",SUMIF($BD$3:$BD$1004,"="&amp;$BD590,INDIRECT(ADDRESS(3,BQ$2,1,1)):INDIRECT(ADDRESS(1004,BQ$2,1,1))),"")</f>
        <v/>
      </c>
      <c r="BR590" t="str">
        <f ca="1">IF($BT590&lt;&gt;"",SUMIF($BD$3:$BD$1004,"="&amp;$BD590,INDIRECT(ADDRESS(3,BR$2,1,1)):INDIRECT(ADDRESS(1004,BR$2,1,1))),"")</f>
        <v/>
      </c>
      <c r="BS590" t="str">
        <f>IF($A590&lt;&gt;"",VLOOKUP(TRUNC(MID($A590,1,2),0),Plano_Contas!$H$3:$J$103,3,TRUE),"")</f>
        <v/>
      </c>
      <c r="BT590" t="str">
        <f t="shared" si="37"/>
        <v/>
      </c>
      <c r="BV590">
        <f>Empresas!C590</f>
        <v>0</v>
      </c>
    </row>
    <row r="591" spans="1:74" ht="13.5" hidden="1" thickBot="1" x14ac:dyDescent="0.25">
      <c r="A591" s="89"/>
      <c r="B591" s="52" t="str">
        <f>IF($A591&lt;&gt;"",VLOOKUP(""&amp;$A591,Plano_Contas!$A$3:$F$1003,6,0),"")</f>
        <v/>
      </c>
      <c r="C591" s="91"/>
      <c r="D591" s="111"/>
      <c r="E591" s="112">
        <v>0</v>
      </c>
      <c r="F591" s="87"/>
      <c r="G591" s="85"/>
      <c r="H591" s="111"/>
      <c r="I591" s="112">
        <v>0</v>
      </c>
      <c r="J591" s="87"/>
      <c r="K591" s="85"/>
      <c r="L591" s="111"/>
      <c r="M591" s="112">
        <v>0</v>
      </c>
      <c r="N591" s="87"/>
      <c r="O591" s="85"/>
      <c r="P591" s="111"/>
      <c r="Q591" s="112">
        <v>0</v>
      </c>
      <c r="R591" s="87"/>
      <c r="S591" s="85"/>
      <c r="T591" s="111"/>
      <c r="U591" s="112">
        <v>0</v>
      </c>
      <c r="V591" s="87"/>
      <c r="W591" s="85"/>
      <c r="X591" s="111"/>
      <c r="Y591" s="112">
        <v>0</v>
      </c>
      <c r="Z591" s="87"/>
      <c r="AA591" s="85"/>
      <c r="AB591" s="111"/>
      <c r="AC591" s="112">
        <v>0</v>
      </c>
      <c r="AD591" s="87"/>
      <c r="AE591" s="85"/>
      <c r="AF591" s="111"/>
      <c r="AG591" s="112">
        <v>0</v>
      </c>
      <c r="AH591" s="87"/>
      <c r="AI591" s="85"/>
      <c r="AJ591" s="111"/>
      <c r="AK591" s="112">
        <v>0</v>
      </c>
      <c r="AL591" s="87"/>
      <c r="AM591" s="85"/>
      <c r="AN591" s="111"/>
      <c r="AO591" s="112">
        <v>0</v>
      </c>
      <c r="AP591" s="87"/>
      <c r="AQ591" s="85"/>
      <c r="AR591" s="111"/>
      <c r="AS591" s="112">
        <v>0</v>
      </c>
      <c r="AT591" s="87"/>
      <c r="AU591" s="85"/>
      <c r="AV591" s="111"/>
      <c r="AW591" s="112">
        <v>0</v>
      </c>
      <c r="AX591" s="87"/>
      <c r="AY591" s="85"/>
      <c r="AZ591" s="267">
        <f t="shared" si="38"/>
        <v>0</v>
      </c>
      <c r="BA591" s="88">
        <f t="shared" si="35"/>
        <v>0</v>
      </c>
      <c r="BC591">
        <f>IF($A591&lt;&gt;"",COUNTIF($BD$3:$BD591,$BD591),0)</f>
        <v>0</v>
      </c>
      <c r="BD591" t="str">
        <f>IF($A591&lt;&gt;"",VLOOKUP(TRUNC(MID($A591,1,2),0),Plano_Contas!$H$3:$J$103,2,TRUE),"")</f>
        <v/>
      </c>
      <c r="BE591" s="201" t="str">
        <f t="shared" si="36"/>
        <v/>
      </c>
      <c r="BF591" t="str">
        <f ca="1">IF($BT591&lt;&gt;"",SUMIF($BD$3:$BD$1004,"="&amp;$BD591,INDIRECT(ADDRESS(3,BF$2,1,1)):INDIRECT(ADDRESS(1004,BF$2,1,1))),"")</f>
        <v/>
      </c>
      <c r="BG591" t="str">
        <f ca="1">IF($BT591&lt;&gt;"",SUMIF($BD$3:$BD$1004,"="&amp;$BD591,INDIRECT(ADDRESS(3,BG$2,1,1)):INDIRECT(ADDRESS(1004,BG$2,1,1))),"")</f>
        <v/>
      </c>
      <c r="BH591" t="str">
        <f ca="1">IF($BT591&lt;&gt;"",SUMIF($BD$3:$BD$1004,"="&amp;$BD591,INDIRECT(ADDRESS(3,BH$2,1,1)):INDIRECT(ADDRESS(1004,BH$2,1,1))),"")</f>
        <v/>
      </c>
      <c r="BI591" t="str">
        <f ca="1">IF($BT591&lt;&gt;"",SUMIF($BD$3:$BD$1004,"="&amp;$BD591,INDIRECT(ADDRESS(3,BI$2,1,1)):INDIRECT(ADDRESS(1004,BI$2,1,1))),"")</f>
        <v/>
      </c>
      <c r="BJ591" t="str">
        <f ca="1">IF($BT591&lt;&gt;"",SUMIF($BD$3:$BD$1004,"="&amp;$BD591,INDIRECT(ADDRESS(3,BJ$2,1,1)):INDIRECT(ADDRESS(1004,BJ$2,1,1))),"")</f>
        <v/>
      </c>
      <c r="BK591" t="str">
        <f ca="1">IF($BT591&lt;&gt;"",SUMIF($BD$3:$BD$1004,"="&amp;$BD591,INDIRECT(ADDRESS(3,BK$2,1,1)):INDIRECT(ADDRESS(1004,BK$2,1,1))),"")</f>
        <v/>
      </c>
      <c r="BL591" t="str">
        <f ca="1">IF($BT591&lt;&gt;"",SUMIF($BD$3:$BD$1004,"="&amp;$BD591,INDIRECT(ADDRESS(3,BL$2,1,1)):INDIRECT(ADDRESS(1004,BL$2,1,1))),"")</f>
        <v/>
      </c>
      <c r="BM591" t="str">
        <f ca="1">IF($BT591&lt;&gt;"",SUMIF($BD$3:$BD$1004,"="&amp;$BD591,INDIRECT(ADDRESS(3,BM$2,1,1)):INDIRECT(ADDRESS(1004,BM$2,1,1))),"")</f>
        <v/>
      </c>
      <c r="BN591" t="str">
        <f ca="1">IF($BT591&lt;&gt;"",SUMIF($BD$3:$BD$1004,"="&amp;$BD591,INDIRECT(ADDRESS(3,BN$2,1,1)):INDIRECT(ADDRESS(1004,BN$2,1,1))),"")</f>
        <v/>
      </c>
      <c r="BO591" t="str">
        <f ca="1">IF($BT591&lt;&gt;"",SUMIF($BD$3:$BD$1004,"="&amp;$BD591,INDIRECT(ADDRESS(3,BO$2,1,1)):INDIRECT(ADDRESS(1004,BO$2,1,1))),"")</f>
        <v/>
      </c>
      <c r="BP591" t="str">
        <f ca="1">IF($BT591&lt;&gt;"",SUMIF($BD$3:$BD$1004,"="&amp;$BD591,INDIRECT(ADDRESS(3,BP$2,1,1)):INDIRECT(ADDRESS(1004,BP$2,1,1))),"")</f>
        <v/>
      </c>
      <c r="BQ591" t="str">
        <f ca="1">IF($BT591&lt;&gt;"",SUMIF($BD$3:$BD$1004,"="&amp;$BD591,INDIRECT(ADDRESS(3,BQ$2,1,1)):INDIRECT(ADDRESS(1004,BQ$2,1,1))),"")</f>
        <v/>
      </c>
      <c r="BR591" t="str">
        <f ca="1">IF($BT591&lt;&gt;"",SUMIF($BD$3:$BD$1004,"="&amp;$BD591,INDIRECT(ADDRESS(3,BR$2,1,1)):INDIRECT(ADDRESS(1004,BR$2,1,1))),"")</f>
        <v/>
      </c>
      <c r="BS591" t="str">
        <f>IF($A591&lt;&gt;"",VLOOKUP(TRUNC(MID($A591,1,2),0),Plano_Contas!$H$3:$J$103,3,TRUE),"")</f>
        <v/>
      </c>
      <c r="BT591" t="str">
        <f t="shared" si="37"/>
        <v/>
      </c>
      <c r="BV591">
        <f>Empresas!C591</f>
        <v>0</v>
      </c>
    </row>
    <row r="592" spans="1:74" ht="13.5" hidden="1" thickBot="1" x14ac:dyDescent="0.25">
      <c r="A592" s="89"/>
      <c r="B592" s="52" t="str">
        <f>IF($A592&lt;&gt;"",VLOOKUP(""&amp;$A592,Plano_Contas!$A$3:$F$1003,6,0),"")</f>
        <v/>
      </c>
      <c r="C592" s="91"/>
      <c r="D592" s="111"/>
      <c r="E592" s="112">
        <v>0</v>
      </c>
      <c r="F592" s="87"/>
      <c r="G592" s="85"/>
      <c r="H592" s="111"/>
      <c r="I592" s="112">
        <v>0</v>
      </c>
      <c r="J592" s="87"/>
      <c r="K592" s="85"/>
      <c r="L592" s="111"/>
      <c r="M592" s="112">
        <v>0</v>
      </c>
      <c r="N592" s="87"/>
      <c r="O592" s="85"/>
      <c r="P592" s="111"/>
      <c r="Q592" s="112">
        <v>0</v>
      </c>
      <c r="R592" s="87"/>
      <c r="S592" s="85"/>
      <c r="T592" s="111"/>
      <c r="U592" s="112">
        <v>0</v>
      </c>
      <c r="V592" s="87"/>
      <c r="W592" s="85"/>
      <c r="X592" s="111"/>
      <c r="Y592" s="112">
        <v>0</v>
      </c>
      <c r="Z592" s="87"/>
      <c r="AA592" s="85"/>
      <c r="AB592" s="111"/>
      <c r="AC592" s="112">
        <v>0</v>
      </c>
      <c r="AD592" s="87"/>
      <c r="AE592" s="85"/>
      <c r="AF592" s="111"/>
      <c r="AG592" s="112">
        <v>0</v>
      </c>
      <c r="AH592" s="87"/>
      <c r="AI592" s="85"/>
      <c r="AJ592" s="111"/>
      <c r="AK592" s="112">
        <v>0</v>
      </c>
      <c r="AL592" s="87"/>
      <c r="AM592" s="85"/>
      <c r="AN592" s="111"/>
      <c r="AO592" s="112">
        <v>0</v>
      </c>
      <c r="AP592" s="87"/>
      <c r="AQ592" s="85"/>
      <c r="AR592" s="111"/>
      <c r="AS592" s="112">
        <v>0</v>
      </c>
      <c r="AT592" s="87"/>
      <c r="AU592" s="85"/>
      <c r="AV592" s="111"/>
      <c r="AW592" s="112">
        <v>0</v>
      </c>
      <c r="AX592" s="87"/>
      <c r="AY592" s="85"/>
      <c r="AZ592" s="267">
        <f t="shared" si="38"/>
        <v>0</v>
      </c>
      <c r="BA592" s="88">
        <f t="shared" si="35"/>
        <v>0</v>
      </c>
      <c r="BC592">
        <f>IF($A592&lt;&gt;"",COUNTIF($BD$3:$BD592,$BD592),0)</f>
        <v>0</v>
      </c>
      <c r="BD592" t="str">
        <f>IF($A592&lt;&gt;"",VLOOKUP(TRUNC(MID($A592,1,2),0),Plano_Contas!$H$3:$J$103,2,TRUE),"")</f>
        <v/>
      </c>
      <c r="BE592" s="201" t="str">
        <f t="shared" si="36"/>
        <v/>
      </c>
      <c r="BF592" t="str">
        <f ca="1">IF($BT592&lt;&gt;"",SUMIF($BD$3:$BD$1004,"="&amp;$BD592,INDIRECT(ADDRESS(3,BF$2,1,1)):INDIRECT(ADDRESS(1004,BF$2,1,1))),"")</f>
        <v/>
      </c>
      <c r="BG592" t="str">
        <f ca="1">IF($BT592&lt;&gt;"",SUMIF($BD$3:$BD$1004,"="&amp;$BD592,INDIRECT(ADDRESS(3,BG$2,1,1)):INDIRECT(ADDRESS(1004,BG$2,1,1))),"")</f>
        <v/>
      </c>
      <c r="BH592" t="str">
        <f ca="1">IF($BT592&lt;&gt;"",SUMIF($BD$3:$BD$1004,"="&amp;$BD592,INDIRECT(ADDRESS(3,BH$2,1,1)):INDIRECT(ADDRESS(1004,BH$2,1,1))),"")</f>
        <v/>
      </c>
      <c r="BI592" t="str">
        <f ca="1">IF($BT592&lt;&gt;"",SUMIF($BD$3:$BD$1004,"="&amp;$BD592,INDIRECT(ADDRESS(3,BI$2,1,1)):INDIRECT(ADDRESS(1004,BI$2,1,1))),"")</f>
        <v/>
      </c>
      <c r="BJ592" t="str">
        <f ca="1">IF($BT592&lt;&gt;"",SUMIF($BD$3:$BD$1004,"="&amp;$BD592,INDIRECT(ADDRESS(3,BJ$2,1,1)):INDIRECT(ADDRESS(1004,BJ$2,1,1))),"")</f>
        <v/>
      </c>
      <c r="BK592" t="str">
        <f ca="1">IF($BT592&lt;&gt;"",SUMIF($BD$3:$BD$1004,"="&amp;$BD592,INDIRECT(ADDRESS(3,BK$2,1,1)):INDIRECT(ADDRESS(1004,BK$2,1,1))),"")</f>
        <v/>
      </c>
      <c r="BL592" t="str">
        <f ca="1">IF($BT592&lt;&gt;"",SUMIF($BD$3:$BD$1004,"="&amp;$BD592,INDIRECT(ADDRESS(3,BL$2,1,1)):INDIRECT(ADDRESS(1004,BL$2,1,1))),"")</f>
        <v/>
      </c>
      <c r="BM592" t="str">
        <f ca="1">IF($BT592&lt;&gt;"",SUMIF($BD$3:$BD$1004,"="&amp;$BD592,INDIRECT(ADDRESS(3,BM$2,1,1)):INDIRECT(ADDRESS(1004,BM$2,1,1))),"")</f>
        <v/>
      </c>
      <c r="BN592" t="str">
        <f ca="1">IF($BT592&lt;&gt;"",SUMIF($BD$3:$BD$1004,"="&amp;$BD592,INDIRECT(ADDRESS(3,BN$2,1,1)):INDIRECT(ADDRESS(1004,BN$2,1,1))),"")</f>
        <v/>
      </c>
      <c r="BO592" t="str">
        <f ca="1">IF($BT592&lt;&gt;"",SUMIF($BD$3:$BD$1004,"="&amp;$BD592,INDIRECT(ADDRESS(3,BO$2,1,1)):INDIRECT(ADDRESS(1004,BO$2,1,1))),"")</f>
        <v/>
      </c>
      <c r="BP592" t="str">
        <f ca="1">IF($BT592&lt;&gt;"",SUMIF($BD$3:$BD$1004,"="&amp;$BD592,INDIRECT(ADDRESS(3,BP$2,1,1)):INDIRECT(ADDRESS(1004,BP$2,1,1))),"")</f>
        <v/>
      </c>
      <c r="BQ592" t="str">
        <f ca="1">IF($BT592&lt;&gt;"",SUMIF($BD$3:$BD$1004,"="&amp;$BD592,INDIRECT(ADDRESS(3,BQ$2,1,1)):INDIRECT(ADDRESS(1004,BQ$2,1,1))),"")</f>
        <v/>
      </c>
      <c r="BR592" t="str">
        <f ca="1">IF($BT592&lt;&gt;"",SUMIF($BD$3:$BD$1004,"="&amp;$BD592,INDIRECT(ADDRESS(3,BR$2,1,1)):INDIRECT(ADDRESS(1004,BR$2,1,1))),"")</f>
        <v/>
      </c>
      <c r="BS592" t="str">
        <f>IF($A592&lt;&gt;"",VLOOKUP(TRUNC(MID($A592,1,2),0),Plano_Contas!$H$3:$J$103,3,TRUE),"")</f>
        <v/>
      </c>
      <c r="BT592" t="str">
        <f t="shared" si="37"/>
        <v/>
      </c>
      <c r="BV592">
        <f>Empresas!C592</f>
        <v>0</v>
      </c>
    </row>
    <row r="593" spans="1:74" ht="13.5" hidden="1" thickBot="1" x14ac:dyDescent="0.25">
      <c r="A593" s="89"/>
      <c r="B593" s="52" t="str">
        <f>IF($A593&lt;&gt;"",VLOOKUP(""&amp;$A593,Plano_Contas!$A$3:$F$1003,6,0),"")</f>
        <v/>
      </c>
      <c r="C593" s="91"/>
      <c r="D593" s="111"/>
      <c r="E593" s="112">
        <v>0</v>
      </c>
      <c r="F593" s="87"/>
      <c r="G593" s="85"/>
      <c r="H593" s="111"/>
      <c r="I593" s="112">
        <v>0</v>
      </c>
      <c r="J593" s="87"/>
      <c r="K593" s="85"/>
      <c r="L593" s="111"/>
      <c r="M593" s="112">
        <v>0</v>
      </c>
      <c r="N593" s="87"/>
      <c r="O593" s="85"/>
      <c r="P593" s="111"/>
      <c r="Q593" s="112">
        <v>0</v>
      </c>
      <c r="R593" s="87"/>
      <c r="S593" s="85"/>
      <c r="T593" s="111"/>
      <c r="U593" s="112">
        <v>0</v>
      </c>
      <c r="V593" s="87"/>
      <c r="W593" s="85"/>
      <c r="X593" s="111"/>
      <c r="Y593" s="112">
        <v>0</v>
      </c>
      <c r="Z593" s="87"/>
      <c r="AA593" s="85"/>
      <c r="AB593" s="111"/>
      <c r="AC593" s="112">
        <v>0</v>
      </c>
      <c r="AD593" s="87"/>
      <c r="AE593" s="85"/>
      <c r="AF593" s="111"/>
      <c r="AG593" s="112">
        <v>0</v>
      </c>
      <c r="AH593" s="87"/>
      <c r="AI593" s="85"/>
      <c r="AJ593" s="111"/>
      <c r="AK593" s="112">
        <v>0</v>
      </c>
      <c r="AL593" s="87"/>
      <c r="AM593" s="85"/>
      <c r="AN593" s="111"/>
      <c r="AO593" s="112">
        <v>0</v>
      </c>
      <c r="AP593" s="87"/>
      <c r="AQ593" s="85"/>
      <c r="AR593" s="111"/>
      <c r="AS593" s="112">
        <v>0</v>
      </c>
      <c r="AT593" s="87"/>
      <c r="AU593" s="85"/>
      <c r="AV593" s="111"/>
      <c r="AW593" s="112">
        <v>0</v>
      </c>
      <c r="AX593" s="87"/>
      <c r="AY593" s="85"/>
      <c r="AZ593" s="267">
        <f t="shared" si="38"/>
        <v>0</v>
      </c>
      <c r="BA593" s="88">
        <f t="shared" si="35"/>
        <v>0</v>
      </c>
      <c r="BC593">
        <f>IF($A593&lt;&gt;"",COUNTIF($BD$3:$BD593,$BD593),0)</f>
        <v>0</v>
      </c>
      <c r="BD593" t="str">
        <f>IF($A593&lt;&gt;"",VLOOKUP(TRUNC(MID($A593,1,2),0),Plano_Contas!$H$3:$J$103,2,TRUE),"")</f>
        <v/>
      </c>
      <c r="BE593" s="201" t="str">
        <f t="shared" si="36"/>
        <v/>
      </c>
      <c r="BF593" t="str">
        <f ca="1">IF($BT593&lt;&gt;"",SUMIF($BD$3:$BD$1004,"="&amp;$BD593,INDIRECT(ADDRESS(3,BF$2,1,1)):INDIRECT(ADDRESS(1004,BF$2,1,1))),"")</f>
        <v/>
      </c>
      <c r="BG593" t="str">
        <f ca="1">IF($BT593&lt;&gt;"",SUMIF($BD$3:$BD$1004,"="&amp;$BD593,INDIRECT(ADDRESS(3,BG$2,1,1)):INDIRECT(ADDRESS(1004,BG$2,1,1))),"")</f>
        <v/>
      </c>
      <c r="BH593" t="str">
        <f ca="1">IF($BT593&lt;&gt;"",SUMIF($BD$3:$BD$1004,"="&amp;$BD593,INDIRECT(ADDRESS(3,BH$2,1,1)):INDIRECT(ADDRESS(1004,BH$2,1,1))),"")</f>
        <v/>
      </c>
      <c r="BI593" t="str">
        <f ca="1">IF($BT593&lt;&gt;"",SUMIF($BD$3:$BD$1004,"="&amp;$BD593,INDIRECT(ADDRESS(3,BI$2,1,1)):INDIRECT(ADDRESS(1004,BI$2,1,1))),"")</f>
        <v/>
      </c>
      <c r="BJ593" t="str">
        <f ca="1">IF($BT593&lt;&gt;"",SUMIF($BD$3:$BD$1004,"="&amp;$BD593,INDIRECT(ADDRESS(3,BJ$2,1,1)):INDIRECT(ADDRESS(1004,BJ$2,1,1))),"")</f>
        <v/>
      </c>
      <c r="BK593" t="str">
        <f ca="1">IF($BT593&lt;&gt;"",SUMIF($BD$3:$BD$1004,"="&amp;$BD593,INDIRECT(ADDRESS(3,BK$2,1,1)):INDIRECT(ADDRESS(1004,BK$2,1,1))),"")</f>
        <v/>
      </c>
      <c r="BL593" t="str">
        <f ca="1">IF($BT593&lt;&gt;"",SUMIF($BD$3:$BD$1004,"="&amp;$BD593,INDIRECT(ADDRESS(3,BL$2,1,1)):INDIRECT(ADDRESS(1004,BL$2,1,1))),"")</f>
        <v/>
      </c>
      <c r="BM593" t="str">
        <f ca="1">IF($BT593&lt;&gt;"",SUMIF($BD$3:$BD$1004,"="&amp;$BD593,INDIRECT(ADDRESS(3,BM$2,1,1)):INDIRECT(ADDRESS(1004,BM$2,1,1))),"")</f>
        <v/>
      </c>
      <c r="BN593" t="str">
        <f ca="1">IF($BT593&lt;&gt;"",SUMIF($BD$3:$BD$1004,"="&amp;$BD593,INDIRECT(ADDRESS(3,BN$2,1,1)):INDIRECT(ADDRESS(1004,BN$2,1,1))),"")</f>
        <v/>
      </c>
      <c r="BO593" t="str">
        <f ca="1">IF($BT593&lt;&gt;"",SUMIF($BD$3:$BD$1004,"="&amp;$BD593,INDIRECT(ADDRESS(3,BO$2,1,1)):INDIRECT(ADDRESS(1004,BO$2,1,1))),"")</f>
        <v/>
      </c>
      <c r="BP593" t="str">
        <f ca="1">IF($BT593&lt;&gt;"",SUMIF($BD$3:$BD$1004,"="&amp;$BD593,INDIRECT(ADDRESS(3,BP$2,1,1)):INDIRECT(ADDRESS(1004,BP$2,1,1))),"")</f>
        <v/>
      </c>
      <c r="BQ593" t="str">
        <f ca="1">IF($BT593&lt;&gt;"",SUMIF($BD$3:$BD$1004,"="&amp;$BD593,INDIRECT(ADDRESS(3,BQ$2,1,1)):INDIRECT(ADDRESS(1004,BQ$2,1,1))),"")</f>
        <v/>
      </c>
      <c r="BR593" t="str">
        <f ca="1">IF($BT593&lt;&gt;"",SUMIF($BD$3:$BD$1004,"="&amp;$BD593,INDIRECT(ADDRESS(3,BR$2,1,1)):INDIRECT(ADDRESS(1004,BR$2,1,1))),"")</f>
        <v/>
      </c>
      <c r="BS593" t="str">
        <f>IF($A593&lt;&gt;"",VLOOKUP(TRUNC(MID($A593,1,2),0),Plano_Contas!$H$3:$J$103,3,TRUE),"")</f>
        <v/>
      </c>
      <c r="BT593" t="str">
        <f t="shared" si="37"/>
        <v/>
      </c>
      <c r="BV593">
        <f>Empresas!C593</f>
        <v>0</v>
      </c>
    </row>
    <row r="594" spans="1:74" ht="13.5" hidden="1" thickBot="1" x14ac:dyDescent="0.25">
      <c r="A594" s="89"/>
      <c r="B594" s="52" t="str">
        <f>IF($A594&lt;&gt;"",VLOOKUP(""&amp;$A594,Plano_Contas!$A$3:$F$1003,6,0),"")</f>
        <v/>
      </c>
      <c r="C594" s="91"/>
      <c r="D594" s="111"/>
      <c r="E594" s="112">
        <v>0</v>
      </c>
      <c r="F594" s="87"/>
      <c r="G594" s="85"/>
      <c r="H594" s="111"/>
      <c r="I594" s="112">
        <v>0</v>
      </c>
      <c r="J594" s="87"/>
      <c r="K594" s="85"/>
      <c r="L594" s="111"/>
      <c r="M594" s="112">
        <v>0</v>
      </c>
      <c r="N594" s="87"/>
      <c r="O594" s="85"/>
      <c r="P594" s="111"/>
      <c r="Q594" s="112">
        <v>0</v>
      </c>
      <c r="R594" s="87"/>
      <c r="S594" s="85"/>
      <c r="T594" s="111"/>
      <c r="U594" s="112">
        <v>0</v>
      </c>
      <c r="V594" s="87"/>
      <c r="W594" s="85"/>
      <c r="X594" s="111"/>
      <c r="Y594" s="112">
        <v>0</v>
      </c>
      <c r="Z594" s="87"/>
      <c r="AA594" s="85"/>
      <c r="AB594" s="111"/>
      <c r="AC594" s="112">
        <v>0</v>
      </c>
      <c r="AD594" s="87"/>
      <c r="AE594" s="85"/>
      <c r="AF594" s="111"/>
      <c r="AG594" s="112">
        <v>0</v>
      </c>
      <c r="AH594" s="87"/>
      <c r="AI594" s="85"/>
      <c r="AJ594" s="111"/>
      <c r="AK594" s="112">
        <v>0</v>
      </c>
      <c r="AL594" s="87"/>
      <c r="AM594" s="85"/>
      <c r="AN594" s="111"/>
      <c r="AO594" s="112">
        <v>0</v>
      </c>
      <c r="AP594" s="87"/>
      <c r="AQ594" s="85"/>
      <c r="AR594" s="111"/>
      <c r="AS594" s="112">
        <v>0</v>
      </c>
      <c r="AT594" s="87"/>
      <c r="AU594" s="85"/>
      <c r="AV594" s="111"/>
      <c r="AW594" s="112">
        <v>0</v>
      </c>
      <c r="AX594" s="87"/>
      <c r="AY594" s="85"/>
      <c r="AZ594" s="267">
        <f t="shared" si="38"/>
        <v>0</v>
      </c>
      <c r="BA594" s="88">
        <f t="shared" si="35"/>
        <v>0</v>
      </c>
      <c r="BC594">
        <f>IF($A594&lt;&gt;"",COUNTIF($BD$3:$BD594,$BD594),0)</f>
        <v>0</v>
      </c>
      <c r="BD594" t="str">
        <f>IF($A594&lt;&gt;"",VLOOKUP(TRUNC(MID($A594,1,2),0),Plano_Contas!$H$3:$J$103,2,TRUE),"")</f>
        <v/>
      </c>
      <c r="BE594" s="201" t="str">
        <f t="shared" si="36"/>
        <v/>
      </c>
      <c r="BF594" t="str">
        <f ca="1">IF($BT594&lt;&gt;"",SUMIF($BD$3:$BD$1004,"="&amp;$BD594,INDIRECT(ADDRESS(3,BF$2,1,1)):INDIRECT(ADDRESS(1004,BF$2,1,1))),"")</f>
        <v/>
      </c>
      <c r="BG594" t="str">
        <f ca="1">IF($BT594&lt;&gt;"",SUMIF($BD$3:$BD$1004,"="&amp;$BD594,INDIRECT(ADDRESS(3,BG$2,1,1)):INDIRECT(ADDRESS(1004,BG$2,1,1))),"")</f>
        <v/>
      </c>
      <c r="BH594" t="str">
        <f ca="1">IF($BT594&lt;&gt;"",SUMIF($BD$3:$BD$1004,"="&amp;$BD594,INDIRECT(ADDRESS(3,BH$2,1,1)):INDIRECT(ADDRESS(1004,BH$2,1,1))),"")</f>
        <v/>
      </c>
      <c r="BI594" t="str">
        <f ca="1">IF($BT594&lt;&gt;"",SUMIF($BD$3:$BD$1004,"="&amp;$BD594,INDIRECT(ADDRESS(3,BI$2,1,1)):INDIRECT(ADDRESS(1004,BI$2,1,1))),"")</f>
        <v/>
      </c>
      <c r="BJ594" t="str">
        <f ca="1">IF($BT594&lt;&gt;"",SUMIF($BD$3:$BD$1004,"="&amp;$BD594,INDIRECT(ADDRESS(3,BJ$2,1,1)):INDIRECT(ADDRESS(1004,BJ$2,1,1))),"")</f>
        <v/>
      </c>
      <c r="BK594" t="str">
        <f ca="1">IF($BT594&lt;&gt;"",SUMIF($BD$3:$BD$1004,"="&amp;$BD594,INDIRECT(ADDRESS(3,BK$2,1,1)):INDIRECT(ADDRESS(1004,BK$2,1,1))),"")</f>
        <v/>
      </c>
      <c r="BL594" t="str">
        <f ca="1">IF($BT594&lt;&gt;"",SUMIF($BD$3:$BD$1004,"="&amp;$BD594,INDIRECT(ADDRESS(3,BL$2,1,1)):INDIRECT(ADDRESS(1004,BL$2,1,1))),"")</f>
        <v/>
      </c>
      <c r="BM594" t="str">
        <f ca="1">IF($BT594&lt;&gt;"",SUMIF($BD$3:$BD$1004,"="&amp;$BD594,INDIRECT(ADDRESS(3,BM$2,1,1)):INDIRECT(ADDRESS(1004,BM$2,1,1))),"")</f>
        <v/>
      </c>
      <c r="BN594" t="str">
        <f ca="1">IF($BT594&lt;&gt;"",SUMIF($BD$3:$BD$1004,"="&amp;$BD594,INDIRECT(ADDRESS(3,BN$2,1,1)):INDIRECT(ADDRESS(1004,BN$2,1,1))),"")</f>
        <v/>
      </c>
      <c r="BO594" t="str">
        <f ca="1">IF($BT594&lt;&gt;"",SUMIF($BD$3:$BD$1004,"="&amp;$BD594,INDIRECT(ADDRESS(3,BO$2,1,1)):INDIRECT(ADDRESS(1004,BO$2,1,1))),"")</f>
        <v/>
      </c>
      <c r="BP594" t="str">
        <f ca="1">IF($BT594&lt;&gt;"",SUMIF($BD$3:$BD$1004,"="&amp;$BD594,INDIRECT(ADDRESS(3,BP$2,1,1)):INDIRECT(ADDRESS(1004,BP$2,1,1))),"")</f>
        <v/>
      </c>
      <c r="BQ594" t="str">
        <f ca="1">IF($BT594&lt;&gt;"",SUMIF($BD$3:$BD$1004,"="&amp;$BD594,INDIRECT(ADDRESS(3,BQ$2,1,1)):INDIRECT(ADDRESS(1004,BQ$2,1,1))),"")</f>
        <v/>
      </c>
      <c r="BR594" t="str">
        <f ca="1">IF($BT594&lt;&gt;"",SUMIF($BD$3:$BD$1004,"="&amp;$BD594,INDIRECT(ADDRESS(3,BR$2,1,1)):INDIRECT(ADDRESS(1004,BR$2,1,1))),"")</f>
        <v/>
      </c>
      <c r="BS594" t="str">
        <f>IF($A594&lt;&gt;"",VLOOKUP(TRUNC(MID($A594,1,2),0),Plano_Contas!$H$3:$J$103,3,TRUE),"")</f>
        <v/>
      </c>
      <c r="BT594" t="str">
        <f t="shared" si="37"/>
        <v/>
      </c>
      <c r="BV594">
        <f>Empresas!C594</f>
        <v>0</v>
      </c>
    </row>
    <row r="595" spans="1:74" ht="13.5" hidden="1" thickBot="1" x14ac:dyDescent="0.25">
      <c r="A595" s="89"/>
      <c r="B595" s="52" t="str">
        <f>IF($A595&lt;&gt;"",VLOOKUP(""&amp;$A595,Plano_Contas!$A$3:$F$1003,6,0),"")</f>
        <v/>
      </c>
      <c r="C595" s="91"/>
      <c r="D595" s="111"/>
      <c r="E595" s="112">
        <v>0</v>
      </c>
      <c r="F595" s="87"/>
      <c r="G595" s="85"/>
      <c r="H595" s="111"/>
      <c r="I595" s="112">
        <v>0</v>
      </c>
      <c r="J595" s="87"/>
      <c r="K595" s="85"/>
      <c r="L595" s="111"/>
      <c r="M595" s="112">
        <v>0</v>
      </c>
      <c r="N595" s="87"/>
      <c r="O595" s="85"/>
      <c r="P595" s="111"/>
      <c r="Q595" s="112">
        <v>0</v>
      </c>
      <c r="R595" s="87"/>
      <c r="S595" s="85"/>
      <c r="T595" s="111"/>
      <c r="U595" s="112">
        <v>0</v>
      </c>
      <c r="V595" s="87"/>
      <c r="W595" s="85"/>
      <c r="X595" s="111"/>
      <c r="Y595" s="112">
        <v>0</v>
      </c>
      <c r="Z595" s="87"/>
      <c r="AA595" s="85"/>
      <c r="AB595" s="111"/>
      <c r="AC595" s="112">
        <v>0</v>
      </c>
      <c r="AD595" s="87"/>
      <c r="AE595" s="85"/>
      <c r="AF595" s="111"/>
      <c r="AG595" s="112">
        <v>0</v>
      </c>
      <c r="AH595" s="87"/>
      <c r="AI595" s="85"/>
      <c r="AJ595" s="111"/>
      <c r="AK595" s="112">
        <v>0</v>
      </c>
      <c r="AL595" s="87"/>
      <c r="AM595" s="85"/>
      <c r="AN595" s="111"/>
      <c r="AO595" s="112">
        <v>0</v>
      </c>
      <c r="AP595" s="87"/>
      <c r="AQ595" s="85"/>
      <c r="AR595" s="111"/>
      <c r="AS595" s="112">
        <v>0</v>
      </c>
      <c r="AT595" s="87"/>
      <c r="AU595" s="85"/>
      <c r="AV595" s="111"/>
      <c r="AW595" s="112">
        <v>0</v>
      </c>
      <c r="AX595" s="87"/>
      <c r="AY595" s="85"/>
      <c r="AZ595" s="267">
        <f t="shared" si="38"/>
        <v>0</v>
      </c>
      <c r="BA595" s="88">
        <f t="shared" si="35"/>
        <v>0</v>
      </c>
      <c r="BC595">
        <f>IF($A595&lt;&gt;"",COUNTIF($BD$3:$BD595,$BD595),0)</f>
        <v>0</v>
      </c>
      <c r="BD595" t="str">
        <f>IF($A595&lt;&gt;"",VLOOKUP(TRUNC(MID($A595,1,2),0),Plano_Contas!$H$3:$J$103,2,TRUE),"")</f>
        <v/>
      </c>
      <c r="BE595" s="201" t="str">
        <f t="shared" si="36"/>
        <v/>
      </c>
      <c r="BF595" t="str">
        <f ca="1">IF($BT595&lt;&gt;"",SUMIF($BD$3:$BD$1004,"="&amp;$BD595,INDIRECT(ADDRESS(3,BF$2,1,1)):INDIRECT(ADDRESS(1004,BF$2,1,1))),"")</f>
        <v/>
      </c>
      <c r="BG595" t="str">
        <f ca="1">IF($BT595&lt;&gt;"",SUMIF($BD$3:$BD$1004,"="&amp;$BD595,INDIRECT(ADDRESS(3,BG$2,1,1)):INDIRECT(ADDRESS(1004,BG$2,1,1))),"")</f>
        <v/>
      </c>
      <c r="BH595" t="str">
        <f ca="1">IF($BT595&lt;&gt;"",SUMIF($BD$3:$BD$1004,"="&amp;$BD595,INDIRECT(ADDRESS(3,BH$2,1,1)):INDIRECT(ADDRESS(1004,BH$2,1,1))),"")</f>
        <v/>
      </c>
      <c r="BI595" t="str">
        <f ca="1">IF($BT595&lt;&gt;"",SUMIF($BD$3:$BD$1004,"="&amp;$BD595,INDIRECT(ADDRESS(3,BI$2,1,1)):INDIRECT(ADDRESS(1004,BI$2,1,1))),"")</f>
        <v/>
      </c>
      <c r="BJ595" t="str">
        <f ca="1">IF($BT595&lt;&gt;"",SUMIF($BD$3:$BD$1004,"="&amp;$BD595,INDIRECT(ADDRESS(3,BJ$2,1,1)):INDIRECT(ADDRESS(1004,BJ$2,1,1))),"")</f>
        <v/>
      </c>
      <c r="BK595" t="str">
        <f ca="1">IF($BT595&lt;&gt;"",SUMIF($BD$3:$BD$1004,"="&amp;$BD595,INDIRECT(ADDRESS(3,BK$2,1,1)):INDIRECT(ADDRESS(1004,BK$2,1,1))),"")</f>
        <v/>
      </c>
      <c r="BL595" t="str">
        <f ca="1">IF($BT595&lt;&gt;"",SUMIF($BD$3:$BD$1004,"="&amp;$BD595,INDIRECT(ADDRESS(3,BL$2,1,1)):INDIRECT(ADDRESS(1004,BL$2,1,1))),"")</f>
        <v/>
      </c>
      <c r="BM595" t="str">
        <f ca="1">IF($BT595&lt;&gt;"",SUMIF($BD$3:$BD$1004,"="&amp;$BD595,INDIRECT(ADDRESS(3,BM$2,1,1)):INDIRECT(ADDRESS(1004,BM$2,1,1))),"")</f>
        <v/>
      </c>
      <c r="BN595" t="str">
        <f ca="1">IF($BT595&lt;&gt;"",SUMIF($BD$3:$BD$1004,"="&amp;$BD595,INDIRECT(ADDRESS(3,BN$2,1,1)):INDIRECT(ADDRESS(1004,BN$2,1,1))),"")</f>
        <v/>
      </c>
      <c r="BO595" t="str">
        <f ca="1">IF($BT595&lt;&gt;"",SUMIF($BD$3:$BD$1004,"="&amp;$BD595,INDIRECT(ADDRESS(3,BO$2,1,1)):INDIRECT(ADDRESS(1004,BO$2,1,1))),"")</f>
        <v/>
      </c>
      <c r="BP595" t="str">
        <f ca="1">IF($BT595&lt;&gt;"",SUMIF($BD$3:$BD$1004,"="&amp;$BD595,INDIRECT(ADDRESS(3,BP$2,1,1)):INDIRECT(ADDRESS(1004,BP$2,1,1))),"")</f>
        <v/>
      </c>
      <c r="BQ595" t="str">
        <f ca="1">IF($BT595&lt;&gt;"",SUMIF($BD$3:$BD$1004,"="&amp;$BD595,INDIRECT(ADDRESS(3,BQ$2,1,1)):INDIRECT(ADDRESS(1004,BQ$2,1,1))),"")</f>
        <v/>
      </c>
      <c r="BR595" t="str">
        <f ca="1">IF($BT595&lt;&gt;"",SUMIF($BD$3:$BD$1004,"="&amp;$BD595,INDIRECT(ADDRESS(3,BR$2,1,1)):INDIRECT(ADDRESS(1004,BR$2,1,1))),"")</f>
        <v/>
      </c>
      <c r="BS595" t="str">
        <f>IF($A595&lt;&gt;"",VLOOKUP(TRUNC(MID($A595,1,2),0),Plano_Contas!$H$3:$J$103,3,TRUE),"")</f>
        <v/>
      </c>
      <c r="BT595" t="str">
        <f t="shared" si="37"/>
        <v/>
      </c>
      <c r="BV595">
        <f>Empresas!C595</f>
        <v>0</v>
      </c>
    </row>
    <row r="596" spans="1:74" ht="13.5" hidden="1" thickBot="1" x14ac:dyDescent="0.25">
      <c r="A596" s="89"/>
      <c r="B596" s="52" t="str">
        <f>IF($A596&lt;&gt;"",VLOOKUP(""&amp;$A596,Plano_Contas!$A$3:$F$1003,6,0),"")</f>
        <v/>
      </c>
      <c r="C596" s="91"/>
      <c r="D596" s="111"/>
      <c r="E596" s="112">
        <v>0</v>
      </c>
      <c r="F596" s="87"/>
      <c r="G596" s="85"/>
      <c r="H596" s="111"/>
      <c r="I596" s="112">
        <v>0</v>
      </c>
      <c r="J596" s="87"/>
      <c r="K596" s="85"/>
      <c r="L596" s="111"/>
      <c r="M596" s="112">
        <v>0</v>
      </c>
      <c r="N596" s="87"/>
      <c r="O596" s="85"/>
      <c r="P596" s="111"/>
      <c r="Q596" s="112">
        <v>0</v>
      </c>
      <c r="R596" s="87"/>
      <c r="S596" s="85"/>
      <c r="T596" s="111"/>
      <c r="U596" s="112">
        <v>0</v>
      </c>
      <c r="V596" s="87"/>
      <c r="W596" s="85"/>
      <c r="X596" s="111"/>
      <c r="Y596" s="112">
        <v>0</v>
      </c>
      <c r="Z596" s="87"/>
      <c r="AA596" s="85"/>
      <c r="AB596" s="111"/>
      <c r="AC596" s="112">
        <v>0</v>
      </c>
      <c r="AD596" s="87"/>
      <c r="AE596" s="85"/>
      <c r="AF596" s="111"/>
      <c r="AG596" s="112">
        <v>0</v>
      </c>
      <c r="AH596" s="87"/>
      <c r="AI596" s="85"/>
      <c r="AJ596" s="111"/>
      <c r="AK596" s="112">
        <v>0</v>
      </c>
      <c r="AL596" s="87"/>
      <c r="AM596" s="85"/>
      <c r="AN596" s="111"/>
      <c r="AO596" s="112">
        <v>0</v>
      </c>
      <c r="AP596" s="87"/>
      <c r="AQ596" s="85"/>
      <c r="AR596" s="111"/>
      <c r="AS596" s="112">
        <v>0</v>
      </c>
      <c r="AT596" s="87"/>
      <c r="AU596" s="85"/>
      <c r="AV596" s="111"/>
      <c r="AW596" s="112">
        <v>0</v>
      </c>
      <c r="AX596" s="87"/>
      <c r="AY596" s="85"/>
      <c r="AZ596" s="267">
        <f t="shared" si="38"/>
        <v>0</v>
      </c>
      <c r="BA596" s="88">
        <f t="shared" si="35"/>
        <v>0</v>
      </c>
      <c r="BC596">
        <f>IF($A596&lt;&gt;"",COUNTIF($BD$3:$BD596,$BD596),0)</f>
        <v>0</v>
      </c>
      <c r="BD596" t="str">
        <f>IF($A596&lt;&gt;"",VLOOKUP(TRUNC(MID($A596,1,2),0),Plano_Contas!$H$3:$J$103,2,TRUE),"")</f>
        <v/>
      </c>
      <c r="BE596" s="201" t="str">
        <f t="shared" si="36"/>
        <v/>
      </c>
      <c r="BF596" t="str">
        <f ca="1">IF($BT596&lt;&gt;"",SUMIF($BD$3:$BD$1004,"="&amp;$BD596,INDIRECT(ADDRESS(3,BF$2,1,1)):INDIRECT(ADDRESS(1004,BF$2,1,1))),"")</f>
        <v/>
      </c>
      <c r="BG596" t="str">
        <f ca="1">IF($BT596&lt;&gt;"",SUMIF($BD$3:$BD$1004,"="&amp;$BD596,INDIRECT(ADDRESS(3,BG$2,1,1)):INDIRECT(ADDRESS(1004,BG$2,1,1))),"")</f>
        <v/>
      </c>
      <c r="BH596" t="str">
        <f ca="1">IF($BT596&lt;&gt;"",SUMIF($BD$3:$BD$1004,"="&amp;$BD596,INDIRECT(ADDRESS(3,BH$2,1,1)):INDIRECT(ADDRESS(1004,BH$2,1,1))),"")</f>
        <v/>
      </c>
      <c r="BI596" t="str">
        <f ca="1">IF($BT596&lt;&gt;"",SUMIF($BD$3:$BD$1004,"="&amp;$BD596,INDIRECT(ADDRESS(3,BI$2,1,1)):INDIRECT(ADDRESS(1004,BI$2,1,1))),"")</f>
        <v/>
      </c>
      <c r="BJ596" t="str">
        <f ca="1">IF($BT596&lt;&gt;"",SUMIF($BD$3:$BD$1004,"="&amp;$BD596,INDIRECT(ADDRESS(3,BJ$2,1,1)):INDIRECT(ADDRESS(1004,BJ$2,1,1))),"")</f>
        <v/>
      </c>
      <c r="BK596" t="str">
        <f ca="1">IF($BT596&lt;&gt;"",SUMIF($BD$3:$BD$1004,"="&amp;$BD596,INDIRECT(ADDRESS(3,BK$2,1,1)):INDIRECT(ADDRESS(1004,BK$2,1,1))),"")</f>
        <v/>
      </c>
      <c r="BL596" t="str">
        <f ca="1">IF($BT596&lt;&gt;"",SUMIF($BD$3:$BD$1004,"="&amp;$BD596,INDIRECT(ADDRESS(3,BL$2,1,1)):INDIRECT(ADDRESS(1004,BL$2,1,1))),"")</f>
        <v/>
      </c>
      <c r="BM596" t="str">
        <f ca="1">IF($BT596&lt;&gt;"",SUMIF($BD$3:$BD$1004,"="&amp;$BD596,INDIRECT(ADDRESS(3,BM$2,1,1)):INDIRECT(ADDRESS(1004,BM$2,1,1))),"")</f>
        <v/>
      </c>
      <c r="BN596" t="str">
        <f ca="1">IF($BT596&lt;&gt;"",SUMIF($BD$3:$BD$1004,"="&amp;$BD596,INDIRECT(ADDRESS(3,BN$2,1,1)):INDIRECT(ADDRESS(1004,BN$2,1,1))),"")</f>
        <v/>
      </c>
      <c r="BO596" t="str">
        <f ca="1">IF($BT596&lt;&gt;"",SUMIF($BD$3:$BD$1004,"="&amp;$BD596,INDIRECT(ADDRESS(3,BO$2,1,1)):INDIRECT(ADDRESS(1004,BO$2,1,1))),"")</f>
        <v/>
      </c>
      <c r="BP596" t="str">
        <f ca="1">IF($BT596&lt;&gt;"",SUMIF($BD$3:$BD$1004,"="&amp;$BD596,INDIRECT(ADDRESS(3,BP$2,1,1)):INDIRECT(ADDRESS(1004,BP$2,1,1))),"")</f>
        <v/>
      </c>
      <c r="BQ596" t="str">
        <f ca="1">IF($BT596&lt;&gt;"",SUMIF($BD$3:$BD$1004,"="&amp;$BD596,INDIRECT(ADDRESS(3,BQ$2,1,1)):INDIRECT(ADDRESS(1004,BQ$2,1,1))),"")</f>
        <v/>
      </c>
      <c r="BR596" t="str">
        <f ca="1">IF($BT596&lt;&gt;"",SUMIF($BD$3:$BD$1004,"="&amp;$BD596,INDIRECT(ADDRESS(3,BR$2,1,1)):INDIRECT(ADDRESS(1004,BR$2,1,1))),"")</f>
        <v/>
      </c>
      <c r="BS596" t="str">
        <f>IF($A596&lt;&gt;"",VLOOKUP(TRUNC(MID($A596,1,2),0),Plano_Contas!$H$3:$J$103,3,TRUE),"")</f>
        <v/>
      </c>
      <c r="BT596" t="str">
        <f t="shared" si="37"/>
        <v/>
      </c>
      <c r="BV596">
        <f>Empresas!C596</f>
        <v>0</v>
      </c>
    </row>
    <row r="597" spans="1:74" ht="13.5" hidden="1" thickBot="1" x14ac:dyDescent="0.25">
      <c r="A597" s="89"/>
      <c r="B597" s="52" t="str">
        <f>IF($A597&lt;&gt;"",VLOOKUP(""&amp;$A597,Plano_Contas!$A$3:$F$1003,6,0),"")</f>
        <v/>
      </c>
      <c r="C597" s="91"/>
      <c r="D597" s="111"/>
      <c r="E597" s="112">
        <v>0</v>
      </c>
      <c r="F597" s="87"/>
      <c r="G597" s="85"/>
      <c r="H597" s="111"/>
      <c r="I597" s="112">
        <v>0</v>
      </c>
      <c r="J597" s="87"/>
      <c r="K597" s="85"/>
      <c r="L597" s="111"/>
      <c r="M597" s="112">
        <v>0</v>
      </c>
      <c r="N597" s="87"/>
      <c r="O597" s="85"/>
      <c r="P597" s="111"/>
      <c r="Q597" s="112">
        <v>0</v>
      </c>
      <c r="R597" s="87"/>
      <c r="S597" s="85"/>
      <c r="T597" s="111"/>
      <c r="U597" s="112">
        <v>0</v>
      </c>
      <c r="V597" s="87"/>
      <c r="W597" s="85"/>
      <c r="X597" s="111"/>
      <c r="Y597" s="112">
        <v>0</v>
      </c>
      <c r="Z597" s="87"/>
      <c r="AA597" s="85"/>
      <c r="AB597" s="111"/>
      <c r="AC597" s="112">
        <v>0</v>
      </c>
      <c r="AD597" s="87"/>
      <c r="AE597" s="85"/>
      <c r="AF597" s="111"/>
      <c r="AG597" s="112">
        <v>0</v>
      </c>
      <c r="AH597" s="87"/>
      <c r="AI597" s="85"/>
      <c r="AJ597" s="111"/>
      <c r="AK597" s="112">
        <v>0</v>
      </c>
      <c r="AL597" s="87"/>
      <c r="AM597" s="85"/>
      <c r="AN597" s="111"/>
      <c r="AO597" s="112">
        <v>0</v>
      </c>
      <c r="AP597" s="87"/>
      <c r="AQ597" s="85"/>
      <c r="AR597" s="111"/>
      <c r="AS597" s="112">
        <v>0</v>
      </c>
      <c r="AT597" s="87"/>
      <c r="AU597" s="85"/>
      <c r="AV597" s="111"/>
      <c r="AW597" s="112">
        <v>0</v>
      </c>
      <c r="AX597" s="87"/>
      <c r="AY597" s="85"/>
      <c r="AZ597" s="267">
        <f t="shared" si="38"/>
        <v>0</v>
      </c>
      <c r="BA597" s="88">
        <f t="shared" si="35"/>
        <v>0</v>
      </c>
      <c r="BC597">
        <f>IF($A597&lt;&gt;"",COUNTIF($BD$3:$BD597,$BD597),0)</f>
        <v>0</v>
      </c>
      <c r="BD597" t="str">
        <f>IF($A597&lt;&gt;"",VLOOKUP(TRUNC(MID($A597,1,2),0),Plano_Contas!$H$3:$J$103,2,TRUE),"")</f>
        <v/>
      </c>
      <c r="BE597" s="201" t="str">
        <f t="shared" si="36"/>
        <v/>
      </c>
      <c r="BF597" t="str">
        <f ca="1">IF($BT597&lt;&gt;"",SUMIF($BD$3:$BD$1004,"="&amp;$BD597,INDIRECT(ADDRESS(3,BF$2,1,1)):INDIRECT(ADDRESS(1004,BF$2,1,1))),"")</f>
        <v/>
      </c>
      <c r="BG597" t="str">
        <f ca="1">IF($BT597&lt;&gt;"",SUMIF($BD$3:$BD$1004,"="&amp;$BD597,INDIRECT(ADDRESS(3,BG$2,1,1)):INDIRECT(ADDRESS(1004,BG$2,1,1))),"")</f>
        <v/>
      </c>
      <c r="BH597" t="str">
        <f ca="1">IF($BT597&lt;&gt;"",SUMIF($BD$3:$BD$1004,"="&amp;$BD597,INDIRECT(ADDRESS(3,BH$2,1,1)):INDIRECT(ADDRESS(1004,BH$2,1,1))),"")</f>
        <v/>
      </c>
      <c r="BI597" t="str">
        <f ca="1">IF($BT597&lt;&gt;"",SUMIF($BD$3:$BD$1004,"="&amp;$BD597,INDIRECT(ADDRESS(3,BI$2,1,1)):INDIRECT(ADDRESS(1004,BI$2,1,1))),"")</f>
        <v/>
      </c>
      <c r="BJ597" t="str">
        <f ca="1">IF($BT597&lt;&gt;"",SUMIF($BD$3:$BD$1004,"="&amp;$BD597,INDIRECT(ADDRESS(3,BJ$2,1,1)):INDIRECT(ADDRESS(1004,BJ$2,1,1))),"")</f>
        <v/>
      </c>
      <c r="BK597" t="str">
        <f ca="1">IF($BT597&lt;&gt;"",SUMIF($BD$3:$BD$1004,"="&amp;$BD597,INDIRECT(ADDRESS(3,BK$2,1,1)):INDIRECT(ADDRESS(1004,BK$2,1,1))),"")</f>
        <v/>
      </c>
      <c r="BL597" t="str">
        <f ca="1">IF($BT597&lt;&gt;"",SUMIF($BD$3:$BD$1004,"="&amp;$BD597,INDIRECT(ADDRESS(3,BL$2,1,1)):INDIRECT(ADDRESS(1004,BL$2,1,1))),"")</f>
        <v/>
      </c>
      <c r="BM597" t="str">
        <f ca="1">IF($BT597&lt;&gt;"",SUMIF($BD$3:$BD$1004,"="&amp;$BD597,INDIRECT(ADDRESS(3,BM$2,1,1)):INDIRECT(ADDRESS(1004,BM$2,1,1))),"")</f>
        <v/>
      </c>
      <c r="BN597" t="str">
        <f ca="1">IF($BT597&lt;&gt;"",SUMIF($BD$3:$BD$1004,"="&amp;$BD597,INDIRECT(ADDRESS(3,BN$2,1,1)):INDIRECT(ADDRESS(1004,BN$2,1,1))),"")</f>
        <v/>
      </c>
      <c r="BO597" t="str">
        <f ca="1">IF($BT597&lt;&gt;"",SUMIF($BD$3:$BD$1004,"="&amp;$BD597,INDIRECT(ADDRESS(3,BO$2,1,1)):INDIRECT(ADDRESS(1004,BO$2,1,1))),"")</f>
        <v/>
      </c>
      <c r="BP597" t="str">
        <f ca="1">IF($BT597&lt;&gt;"",SUMIF($BD$3:$BD$1004,"="&amp;$BD597,INDIRECT(ADDRESS(3,BP$2,1,1)):INDIRECT(ADDRESS(1004,BP$2,1,1))),"")</f>
        <v/>
      </c>
      <c r="BQ597" t="str">
        <f ca="1">IF($BT597&lt;&gt;"",SUMIF($BD$3:$BD$1004,"="&amp;$BD597,INDIRECT(ADDRESS(3,BQ$2,1,1)):INDIRECT(ADDRESS(1004,BQ$2,1,1))),"")</f>
        <v/>
      </c>
      <c r="BR597" t="str">
        <f ca="1">IF($BT597&lt;&gt;"",SUMIF($BD$3:$BD$1004,"="&amp;$BD597,INDIRECT(ADDRESS(3,BR$2,1,1)):INDIRECT(ADDRESS(1004,BR$2,1,1))),"")</f>
        <v/>
      </c>
      <c r="BS597" t="str">
        <f>IF($A597&lt;&gt;"",VLOOKUP(TRUNC(MID($A597,1,2),0),Plano_Contas!$H$3:$J$103,3,TRUE),"")</f>
        <v/>
      </c>
      <c r="BT597" t="str">
        <f t="shared" si="37"/>
        <v/>
      </c>
      <c r="BV597">
        <f>Empresas!C597</f>
        <v>0</v>
      </c>
    </row>
    <row r="598" spans="1:74" ht="13.5" hidden="1" thickBot="1" x14ac:dyDescent="0.25">
      <c r="A598" s="89"/>
      <c r="B598" s="52" t="str">
        <f>IF($A598&lt;&gt;"",VLOOKUP(""&amp;$A598,Plano_Contas!$A$3:$F$1003,6,0),"")</f>
        <v/>
      </c>
      <c r="C598" s="91"/>
      <c r="D598" s="111"/>
      <c r="E598" s="112">
        <v>0</v>
      </c>
      <c r="F598" s="87"/>
      <c r="G598" s="85"/>
      <c r="H598" s="111"/>
      <c r="I598" s="112">
        <v>0</v>
      </c>
      <c r="J598" s="87"/>
      <c r="K598" s="85"/>
      <c r="L598" s="111"/>
      <c r="M598" s="112">
        <v>0</v>
      </c>
      <c r="N598" s="87"/>
      <c r="O598" s="85"/>
      <c r="P598" s="111"/>
      <c r="Q598" s="112">
        <v>0</v>
      </c>
      <c r="R598" s="87"/>
      <c r="S598" s="85"/>
      <c r="T598" s="111"/>
      <c r="U598" s="112">
        <v>0</v>
      </c>
      <c r="V598" s="87"/>
      <c r="W598" s="85"/>
      <c r="X598" s="111"/>
      <c r="Y598" s="112">
        <v>0</v>
      </c>
      <c r="Z598" s="87"/>
      <c r="AA598" s="85"/>
      <c r="AB598" s="111"/>
      <c r="AC598" s="112">
        <v>0</v>
      </c>
      <c r="AD598" s="87"/>
      <c r="AE598" s="85"/>
      <c r="AF598" s="111"/>
      <c r="AG598" s="112">
        <v>0</v>
      </c>
      <c r="AH598" s="87"/>
      <c r="AI598" s="85"/>
      <c r="AJ598" s="111"/>
      <c r="AK598" s="112">
        <v>0</v>
      </c>
      <c r="AL598" s="87"/>
      <c r="AM598" s="85"/>
      <c r="AN598" s="111"/>
      <c r="AO598" s="112">
        <v>0</v>
      </c>
      <c r="AP598" s="87"/>
      <c r="AQ598" s="85"/>
      <c r="AR598" s="111"/>
      <c r="AS598" s="112">
        <v>0</v>
      </c>
      <c r="AT598" s="87"/>
      <c r="AU598" s="85"/>
      <c r="AV598" s="111"/>
      <c r="AW598" s="112">
        <v>0</v>
      </c>
      <c r="AX598" s="87"/>
      <c r="AY598" s="85"/>
      <c r="AZ598" s="267">
        <f t="shared" si="38"/>
        <v>0</v>
      </c>
      <c r="BA598" s="88">
        <f t="shared" si="35"/>
        <v>0</v>
      </c>
      <c r="BC598">
        <f>IF($A598&lt;&gt;"",COUNTIF($BD$3:$BD598,$BD598),0)</f>
        <v>0</v>
      </c>
      <c r="BD598" t="str">
        <f>IF($A598&lt;&gt;"",VLOOKUP(TRUNC(MID($A598,1,2),0),Plano_Contas!$H$3:$J$103,2,TRUE),"")</f>
        <v/>
      </c>
      <c r="BE598" s="201" t="str">
        <f t="shared" si="36"/>
        <v/>
      </c>
      <c r="BF598" t="str">
        <f ca="1">IF($BT598&lt;&gt;"",SUMIF($BD$3:$BD$1004,"="&amp;$BD598,INDIRECT(ADDRESS(3,BF$2,1,1)):INDIRECT(ADDRESS(1004,BF$2,1,1))),"")</f>
        <v/>
      </c>
      <c r="BG598" t="str">
        <f ca="1">IF($BT598&lt;&gt;"",SUMIF($BD$3:$BD$1004,"="&amp;$BD598,INDIRECT(ADDRESS(3,BG$2,1,1)):INDIRECT(ADDRESS(1004,BG$2,1,1))),"")</f>
        <v/>
      </c>
      <c r="BH598" t="str">
        <f ca="1">IF($BT598&lt;&gt;"",SUMIF($BD$3:$BD$1004,"="&amp;$BD598,INDIRECT(ADDRESS(3,BH$2,1,1)):INDIRECT(ADDRESS(1004,BH$2,1,1))),"")</f>
        <v/>
      </c>
      <c r="BI598" t="str">
        <f ca="1">IF($BT598&lt;&gt;"",SUMIF($BD$3:$BD$1004,"="&amp;$BD598,INDIRECT(ADDRESS(3,BI$2,1,1)):INDIRECT(ADDRESS(1004,BI$2,1,1))),"")</f>
        <v/>
      </c>
      <c r="BJ598" t="str">
        <f ca="1">IF($BT598&lt;&gt;"",SUMIF($BD$3:$BD$1004,"="&amp;$BD598,INDIRECT(ADDRESS(3,BJ$2,1,1)):INDIRECT(ADDRESS(1004,BJ$2,1,1))),"")</f>
        <v/>
      </c>
      <c r="BK598" t="str">
        <f ca="1">IF($BT598&lt;&gt;"",SUMIF($BD$3:$BD$1004,"="&amp;$BD598,INDIRECT(ADDRESS(3,BK$2,1,1)):INDIRECT(ADDRESS(1004,BK$2,1,1))),"")</f>
        <v/>
      </c>
      <c r="BL598" t="str">
        <f ca="1">IF($BT598&lt;&gt;"",SUMIF($BD$3:$BD$1004,"="&amp;$BD598,INDIRECT(ADDRESS(3,BL$2,1,1)):INDIRECT(ADDRESS(1004,BL$2,1,1))),"")</f>
        <v/>
      </c>
      <c r="BM598" t="str">
        <f ca="1">IF($BT598&lt;&gt;"",SUMIF($BD$3:$BD$1004,"="&amp;$BD598,INDIRECT(ADDRESS(3,BM$2,1,1)):INDIRECT(ADDRESS(1004,BM$2,1,1))),"")</f>
        <v/>
      </c>
      <c r="BN598" t="str">
        <f ca="1">IF($BT598&lt;&gt;"",SUMIF($BD$3:$BD$1004,"="&amp;$BD598,INDIRECT(ADDRESS(3,BN$2,1,1)):INDIRECT(ADDRESS(1004,BN$2,1,1))),"")</f>
        <v/>
      </c>
      <c r="BO598" t="str">
        <f ca="1">IF($BT598&lt;&gt;"",SUMIF($BD$3:$BD$1004,"="&amp;$BD598,INDIRECT(ADDRESS(3,BO$2,1,1)):INDIRECT(ADDRESS(1004,BO$2,1,1))),"")</f>
        <v/>
      </c>
      <c r="BP598" t="str">
        <f ca="1">IF($BT598&lt;&gt;"",SUMIF($BD$3:$BD$1004,"="&amp;$BD598,INDIRECT(ADDRESS(3,BP$2,1,1)):INDIRECT(ADDRESS(1004,BP$2,1,1))),"")</f>
        <v/>
      </c>
      <c r="BQ598" t="str">
        <f ca="1">IF($BT598&lt;&gt;"",SUMIF($BD$3:$BD$1004,"="&amp;$BD598,INDIRECT(ADDRESS(3,BQ$2,1,1)):INDIRECT(ADDRESS(1004,BQ$2,1,1))),"")</f>
        <v/>
      </c>
      <c r="BR598" t="str">
        <f ca="1">IF($BT598&lt;&gt;"",SUMIF($BD$3:$BD$1004,"="&amp;$BD598,INDIRECT(ADDRESS(3,BR$2,1,1)):INDIRECT(ADDRESS(1004,BR$2,1,1))),"")</f>
        <v/>
      </c>
      <c r="BS598" t="str">
        <f>IF($A598&lt;&gt;"",VLOOKUP(TRUNC(MID($A598,1,2),0),Plano_Contas!$H$3:$J$103,3,TRUE),"")</f>
        <v/>
      </c>
      <c r="BT598" t="str">
        <f t="shared" si="37"/>
        <v/>
      </c>
      <c r="BV598">
        <f>Empresas!C598</f>
        <v>0</v>
      </c>
    </row>
    <row r="599" spans="1:74" ht="13.5" hidden="1" thickBot="1" x14ac:dyDescent="0.25">
      <c r="A599" s="89"/>
      <c r="B599" s="52" t="str">
        <f>IF($A599&lt;&gt;"",VLOOKUP(""&amp;$A599,Plano_Contas!$A$3:$F$1003,6,0),"")</f>
        <v/>
      </c>
      <c r="C599" s="91"/>
      <c r="D599" s="111"/>
      <c r="E599" s="112">
        <v>0</v>
      </c>
      <c r="F599" s="87"/>
      <c r="G599" s="85"/>
      <c r="H599" s="111"/>
      <c r="I599" s="112">
        <v>0</v>
      </c>
      <c r="J599" s="87"/>
      <c r="K599" s="85"/>
      <c r="L599" s="111"/>
      <c r="M599" s="112">
        <v>0</v>
      </c>
      <c r="N599" s="87"/>
      <c r="O599" s="85"/>
      <c r="P599" s="111"/>
      <c r="Q599" s="112">
        <v>0</v>
      </c>
      <c r="R599" s="87"/>
      <c r="S599" s="85"/>
      <c r="T599" s="111"/>
      <c r="U599" s="112">
        <v>0</v>
      </c>
      <c r="V599" s="87"/>
      <c r="W599" s="85"/>
      <c r="X599" s="111"/>
      <c r="Y599" s="112">
        <v>0</v>
      </c>
      <c r="Z599" s="87"/>
      <c r="AA599" s="85"/>
      <c r="AB599" s="111"/>
      <c r="AC599" s="112">
        <v>0</v>
      </c>
      <c r="AD599" s="87"/>
      <c r="AE599" s="85"/>
      <c r="AF599" s="111"/>
      <c r="AG599" s="112">
        <v>0</v>
      </c>
      <c r="AH599" s="87"/>
      <c r="AI599" s="85"/>
      <c r="AJ599" s="111"/>
      <c r="AK599" s="112">
        <v>0</v>
      </c>
      <c r="AL599" s="87"/>
      <c r="AM599" s="85"/>
      <c r="AN599" s="111"/>
      <c r="AO599" s="112">
        <v>0</v>
      </c>
      <c r="AP599" s="87"/>
      <c r="AQ599" s="85"/>
      <c r="AR599" s="111"/>
      <c r="AS599" s="112">
        <v>0</v>
      </c>
      <c r="AT599" s="87"/>
      <c r="AU599" s="85"/>
      <c r="AV599" s="111"/>
      <c r="AW599" s="112">
        <v>0</v>
      </c>
      <c r="AX599" s="87"/>
      <c r="AY599" s="85"/>
      <c r="AZ599" s="267">
        <f t="shared" si="38"/>
        <v>0</v>
      </c>
      <c r="BA599" s="88">
        <f t="shared" si="35"/>
        <v>0</v>
      </c>
      <c r="BC599">
        <f>IF($A599&lt;&gt;"",COUNTIF($BD$3:$BD599,$BD599),0)</f>
        <v>0</v>
      </c>
      <c r="BD599" t="str">
        <f>IF($A599&lt;&gt;"",VLOOKUP(TRUNC(MID($A599,1,2),0),Plano_Contas!$H$3:$J$103,2,TRUE),"")</f>
        <v/>
      </c>
      <c r="BE599" s="201" t="str">
        <f t="shared" si="36"/>
        <v/>
      </c>
      <c r="BF599" t="str">
        <f ca="1">IF($BT599&lt;&gt;"",SUMIF($BD$3:$BD$1004,"="&amp;$BD599,INDIRECT(ADDRESS(3,BF$2,1,1)):INDIRECT(ADDRESS(1004,BF$2,1,1))),"")</f>
        <v/>
      </c>
      <c r="BG599" t="str">
        <f ca="1">IF($BT599&lt;&gt;"",SUMIF($BD$3:$BD$1004,"="&amp;$BD599,INDIRECT(ADDRESS(3,BG$2,1,1)):INDIRECT(ADDRESS(1004,BG$2,1,1))),"")</f>
        <v/>
      </c>
      <c r="BH599" t="str">
        <f ca="1">IF($BT599&lt;&gt;"",SUMIF($BD$3:$BD$1004,"="&amp;$BD599,INDIRECT(ADDRESS(3,BH$2,1,1)):INDIRECT(ADDRESS(1004,BH$2,1,1))),"")</f>
        <v/>
      </c>
      <c r="BI599" t="str">
        <f ca="1">IF($BT599&lt;&gt;"",SUMIF($BD$3:$BD$1004,"="&amp;$BD599,INDIRECT(ADDRESS(3,BI$2,1,1)):INDIRECT(ADDRESS(1004,BI$2,1,1))),"")</f>
        <v/>
      </c>
      <c r="BJ599" t="str">
        <f ca="1">IF($BT599&lt;&gt;"",SUMIF($BD$3:$BD$1004,"="&amp;$BD599,INDIRECT(ADDRESS(3,BJ$2,1,1)):INDIRECT(ADDRESS(1004,BJ$2,1,1))),"")</f>
        <v/>
      </c>
      <c r="BK599" t="str">
        <f ca="1">IF($BT599&lt;&gt;"",SUMIF($BD$3:$BD$1004,"="&amp;$BD599,INDIRECT(ADDRESS(3,BK$2,1,1)):INDIRECT(ADDRESS(1004,BK$2,1,1))),"")</f>
        <v/>
      </c>
      <c r="BL599" t="str">
        <f ca="1">IF($BT599&lt;&gt;"",SUMIF($BD$3:$BD$1004,"="&amp;$BD599,INDIRECT(ADDRESS(3,BL$2,1,1)):INDIRECT(ADDRESS(1004,BL$2,1,1))),"")</f>
        <v/>
      </c>
      <c r="BM599" t="str">
        <f ca="1">IF($BT599&lt;&gt;"",SUMIF($BD$3:$BD$1004,"="&amp;$BD599,INDIRECT(ADDRESS(3,BM$2,1,1)):INDIRECT(ADDRESS(1004,BM$2,1,1))),"")</f>
        <v/>
      </c>
      <c r="BN599" t="str">
        <f ca="1">IF($BT599&lt;&gt;"",SUMIF($BD$3:$BD$1004,"="&amp;$BD599,INDIRECT(ADDRESS(3,BN$2,1,1)):INDIRECT(ADDRESS(1004,BN$2,1,1))),"")</f>
        <v/>
      </c>
      <c r="BO599" t="str">
        <f ca="1">IF($BT599&lt;&gt;"",SUMIF($BD$3:$BD$1004,"="&amp;$BD599,INDIRECT(ADDRESS(3,BO$2,1,1)):INDIRECT(ADDRESS(1004,BO$2,1,1))),"")</f>
        <v/>
      </c>
      <c r="BP599" t="str">
        <f ca="1">IF($BT599&lt;&gt;"",SUMIF($BD$3:$BD$1004,"="&amp;$BD599,INDIRECT(ADDRESS(3,BP$2,1,1)):INDIRECT(ADDRESS(1004,BP$2,1,1))),"")</f>
        <v/>
      </c>
      <c r="BQ599" t="str">
        <f ca="1">IF($BT599&lt;&gt;"",SUMIF($BD$3:$BD$1004,"="&amp;$BD599,INDIRECT(ADDRESS(3,BQ$2,1,1)):INDIRECT(ADDRESS(1004,BQ$2,1,1))),"")</f>
        <v/>
      </c>
      <c r="BR599" t="str">
        <f ca="1">IF($BT599&lt;&gt;"",SUMIF($BD$3:$BD$1004,"="&amp;$BD599,INDIRECT(ADDRESS(3,BR$2,1,1)):INDIRECT(ADDRESS(1004,BR$2,1,1))),"")</f>
        <v/>
      </c>
      <c r="BS599" t="str">
        <f>IF($A599&lt;&gt;"",VLOOKUP(TRUNC(MID($A599,1,2),0),Plano_Contas!$H$3:$J$103,3,TRUE),"")</f>
        <v/>
      </c>
      <c r="BT599" t="str">
        <f t="shared" si="37"/>
        <v/>
      </c>
      <c r="BV599">
        <f>Empresas!C599</f>
        <v>0</v>
      </c>
    </row>
    <row r="600" spans="1:74" ht="13.5" hidden="1" thickBot="1" x14ac:dyDescent="0.25">
      <c r="A600" s="89"/>
      <c r="B600" s="52" t="str">
        <f>IF($A600&lt;&gt;"",VLOOKUP(""&amp;$A600,Plano_Contas!$A$3:$F$1003,6,0),"")</f>
        <v/>
      </c>
      <c r="C600" s="91"/>
      <c r="D600" s="111"/>
      <c r="E600" s="112">
        <v>0</v>
      </c>
      <c r="F600" s="87"/>
      <c r="G600" s="85"/>
      <c r="H600" s="111"/>
      <c r="I600" s="112">
        <v>0</v>
      </c>
      <c r="J600" s="87"/>
      <c r="K600" s="85"/>
      <c r="L600" s="111"/>
      <c r="M600" s="112">
        <v>0</v>
      </c>
      <c r="N600" s="87"/>
      <c r="O600" s="85"/>
      <c r="P600" s="111"/>
      <c r="Q600" s="112">
        <v>0</v>
      </c>
      <c r="R600" s="87"/>
      <c r="S600" s="85"/>
      <c r="T600" s="111"/>
      <c r="U600" s="112">
        <v>0</v>
      </c>
      <c r="V600" s="87"/>
      <c r="W600" s="85"/>
      <c r="X600" s="111"/>
      <c r="Y600" s="112">
        <v>0</v>
      </c>
      <c r="Z600" s="87"/>
      <c r="AA600" s="85"/>
      <c r="AB600" s="111"/>
      <c r="AC600" s="112">
        <v>0</v>
      </c>
      <c r="AD600" s="87"/>
      <c r="AE600" s="85"/>
      <c r="AF600" s="111"/>
      <c r="AG600" s="112">
        <v>0</v>
      </c>
      <c r="AH600" s="87"/>
      <c r="AI600" s="85"/>
      <c r="AJ600" s="111"/>
      <c r="AK600" s="112">
        <v>0</v>
      </c>
      <c r="AL600" s="87"/>
      <c r="AM600" s="85"/>
      <c r="AN600" s="111"/>
      <c r="AO600" s="112">
        <v>0</v>
      </c>
      <c r="AP600" s="87"/>
      <c r="AQ600" s="85"/>
      <c r="AR600" s="111"/>
      <c r="AS600" s="112">
        <v>0</v>
      </c>
      <c r="AT600" s="87"/>
      <c r="AU600" s="85"/>
      <c r="AV600" s="111"/>
      <c r="AW600" s="112">
        <v>0</v>
      </c>
      <c r="AX600" s="87"/>
      <c r="AY600" s="85"/>
      <c r="AZ600" s="267">
        <f t="shared" si="38"/>
        <v>0</v>
      </c>
      <c r="BA600" s="88">
        <f t="shared" si="35"/>
        <v>0</v>
      </c>
      <c r="BC600">
        <f>IF($A600&lt;&gt;"",COUNTIF($BD$3:$BD600,$BD600),0)</f>
        <v>0</v>
      </c>
      <c r="BD600" t="str">
        <f>IF($A600&lt;&gt;"",VLOOKUP(TRUNC(MID($A600,1,2),0),Plano_Contas!$H$3:$J$103,2,TRUE),"")</f>
        <v/>
      </c>
      <c r="BE600" s="201" t="str">
        <f t="shared" si="36"/>
        <v/>
      </c>
      <c r="BF600" t="str">
        <f ca="1">IF($BT600&lt;&gt;"",SUMIF($BD$3:$BD$1004,"="&amp;$BD600,INDIRECT(ADDRESS(3,BF$2,1,1)):INDIRECT(ADDRESS(1004,BF$2,1,1))),"")</f>
        <v/>
      </c>
      <c r="BG600" t="str">
        <f ca="1">IF($BT600&lt;&gt;"",SUMIF($BD$3:$BD$1004,"="&amp;$BD600,INDIRECT(ADDRESS(3,BG$2,1,1)):INDIRECT(ADDRESS(1004,BG$2,1,1))),"")</f>
        <v/>
      </c>
      <c r="BH600" t="str">
        <f ca="1">IF($BT600&lt;&gt;"",SUMIF($BD$3:$BD$1004,"="&amp;$BD600,INDIRECT(ADDRESS(3,BH$2,1,1)):INDIRECT(ADDRESS(1004,BH$2,1,1))),"")</f>
        <v/>
      </c>
      <c r="BI600" t="str">
        <f ca="1">IF($BT600&lt;&gt;"",SUMIF($BD$3:$BD$1004,"="&amp;$BD600,INDIRECT(ADDRESS(3,BI$2,1,1)):INDIRECT(ADDRESS(1004,BI$2,1,1))),"")</f>
        <v/>
      </c>
      <c r="BJ600" t="str">
        <f ca="1">IF($BT600&lt;&gt;"",SUMIF($BD$3:$BD$1004,"="&amp;$BD600,INDIRECT(ADDRESS(3,BJ$2,1,1)):INDIRECT(ADDRESS(1004,BJ$2,1,1))),"")</f>
        <v/>
      </c>
      <c r="BK600" t="str">
        <f ca="1">IF($BT600&lt;&gt;"",SUMIF($BD$3:$BD$1004,"="&amp;$BD600,INDIRECT(ADDRESS(3,BK$2,1,1)):INDIRECT(ADDRESS(1004,BK$2,1,1))),"")</f>
        <v/>
      </c>
      <c r="BL600" t="str">
        <f ca="1">IF($BT600&lt;&gt;"",SUMIF($BD$3:$BD$1004,"="&amp;$BD600,INDIRECT(ADDRESS(3,BL$2,1,1)):INDIRECT(ADDRESS(1004,BL$2,1,1))),"")</f>
        <v/>
      </c>
      <c r="BM600" t="str">
        <f ca="1">IF($BT600&lt;&gt;"",SUMIF($BD$3:$BD$1004,"="&amp;$BD600,INDIRECT(ADDRESS(3,BM$2,1,1)):INDIRECT(ADDRESS(1004,BM$2,1,1))),"")</f>
        <v/>
      </c>
      <c r="BN600" t="str">
        <f ca="1">IF($BT600&lt;&gt;"",SUMIF($BD$3:$BD$1004,"="&amp;$BD600,INDIRECT(ADDRESS(3,BN$2,1,1)):INDIRECT(ADDRESS(1004,BN$2,1,1))),"")</f>
        <v/>
      </c>
      <c r="BO600" t="str">
        <f ca="1">IF($BT600&lt;&gt;"",SUMIF($BD$3:$BD$1004,"="&amp;$BD600,INDIRECT(ADDRESS(3,BO$2,1,1)):INDIRECT(ADDRESS(1004,BO$2,1,1))),"")</f>
        <v/>
      </c>
      <c r="BP600" t="str">
        <f ca="1">IF($BT600&lt;&gt;"",SUMIF($BD$3:$BD$1004,"="&amp;$BD600,INDIRECT(ADDRESS(3,BP$2,1,1)):INDIRECT(ADDRESS(1004,BP$2,1,1))),"")</f>
        <v/>
      </c>
      <c r="BQ600" t="str">
        <f ca="1">IF($BT600&lt;&gt;"",SUMIF($BD$3:$BD$1004,"="&amp;$BD600,INDIRECT(ADDRESS(3,BQ$2,1,1)):INDIRECT(ADDRESS(1004,BQ$2,1,1))),"")</f>
        <v/>
      </c>
      <c r="BR600" t="str">
        <f ca="1">IF($BT600&lt;&gt;"",SUMIF($BD$3:$BD$1004,"="&amp;$BD600,INDIRECT(ADDRESS(3,BR$2,1,1)):INDIRECT(ADDRESS(1004,BR$2,1,1))),"")</f>
        <v/>
      </c>
      <c r="BS600" t="str">
        <f>IF($A600&lt;&gt;"",VLOOKUP(TRUNC(MID($A600,1,2),0),Plano_Contas!$H$3:$J$103,3,TRUE),"")</f>
        <v/>
      </c>
      <c r="BT600" t="str">
        <f t="shared" si="37"/>
        <v/>
      </c>
      <c r="BV600">
        <f>Empresas!C600</f>
        <v>0</v>
      </c>
    </row>
    <row r="601" spans="1:74" ht="13.5" hidden="1" thickBot="1" x14ac:dyDescent="0.25">
      <c r="A601" s="89"/>
      <c r="B601" s="52" t="str">
        <f>IF($A601&lt;&gt;"",VLOOKUP(""&amp;$A601,Plano_Contas!$A$3:$F$1003,6,0),"")</f>
        <v/>
      </c>
      <c r="C601" s="91"/>
      <c r="D601" s="111"/>
      <c r="E601" s="112">
        <v>0</v>
      </c>
      <c r="F601" s="87"/>
      <c r="G601" s="85"/>
      <c r="H601" s="111"/>
      <c r="I601" s="112">
        <v>0</v>
      </c>
      <c r="J601" s="87"/>
      <c r="K601" s="85"/>
      <c r="L601" s="111"/>
      <c r="M601" s="112">
        <v>0</v>
      </c>
      <c r="N601" s="87"/>
      <c r="O601" s="85"/>
      <c r="P601" s="111"/>
      <c r="Q601" s="112">
        <v>0</v>
      </c>
      <c r="R601" s="87"/>
      <c r="S601" s="85"/>
      <c r="T601" s="111"/>
      <c r="U601" s="112">
        <v>0</v>
      </c>
      <c r="V601" s="87"/>
      <c r="W601" s="85"/>
      <c r="X601" s="111"/>
      <c r="Y601" s="112">
        <v>0</v>
      </c>
      <c r="Z601" s="87"/>
      <c r="AA601" s="85"/>
      <c r="AB601" s="111"/>
      <c r="AC601" s="112">
        <v>0</v>
      </c>
      <c r="AD601" s="87"/>
      <c r="AE601" s="85"/>
      <c r="AF601" s="111"/>
      <c r="AG601" s="112">
        <v>0</v>
      </c>
      <c r="AH601" s="87"/>
      <c r="AI601" s="85"/>
      <c r="AJ601" s="111"/>
      <c r="AK601" s="112">
        <v>0</v>
      </c>
      <c r="AL601" s="87"/>
      <c r="AM601" s="85"/>
      <c r="AN601" s="111"/>
      <c r="AO601" s="112">
        <v>0</v>
      </c>
      <c r="AP601" s="87"/>
      <c r="AQ601" s="85"/>
      <c r="AR601" s="111"/>
      <c r="AS601" s="112">
        <v>0</v>
      </c>
      <c r="AT601" s="87"/>
      <c r="AU601" s="85"/>
      <c r="AV601" s="111"/>
      <c r="AW601" s="112">
        <v>0</v>
      </c>
      <c r="AX601" s="87"/>
      <c r="AY601" s="85"/>
      <c r="AZ601" s="267">
        <f t="shared" si="38"/>
        <v>0</v>
      </c>
      <c r="BA601" s="88">
        <f t="shared" si="35"/>
        <v>0</v>
      </c>
      <c r="BC601">
        <f>IF($A601&lt;&gt;"",COUNTIF($BD$3:$BD601,$BD601),0)</f>
        <v>0</v>
      </c>
      <c r="BD601" t="str">
        <f>IF($A601&lt;&gt;"",VLOOKUP(TRUNC(MID($A601,1,2),0),Plano_Contas!$H$3:$J$103,2,TRUE),"")</f>
        <v/>
      </c>
      <c r="BE601" s="201" t="str">
        <f t="shared" si="36"/>
        <v/>
      </c>
      <c r="BF601" t="str">
        <f ca="1">IF($BT601&lt;&gt;"",SUMIF($BD$3:$BD$1004,"="&amp;$BD601,INDIRECT(ADDRESS(3,BF$2,1,1)):INDIRECT(ADDRESS(1004,BF$2,1,1))),"")</f>
        <v/>
      </c>
      <c r="BG601" t="str">
        <f ca="1">IF($BT601&lt;&gt;"",SUMIF($BD$3:$BD$1004,"="&amp;$BD601,INDIRECT(ADDRESS(3,BG$2,1,1)):INDIRECT(ADDRESS(1004,BG$2,1,1))),"")</f>
        <v/>
      </c>
      <c r="BH601" t="str">
        <f ca="1">IF($BT601&lt;&gt;"",SUMIF($BD$3:$BD$1004,"="&amp;$BD601,INDIRECT(ADDRESS(3,BH$2,1,1)):INDIRECT(ADDRESS(1004,BH$2,1,1))),"")</f>
        <v/>
      </c>
      <c r="BI601" t="str">
        <f ca="1">IF($BT601&lt;&gt;"",SUMIF($BD$3:$BD$1004,"="&amp;$BD601,INDIRECT(ADDRESS(3,BI$2,1,1)):INDIRECT(ADDRESS(1004,BI$2,1,1))),"")</f>
        <v/>
      </c>
      <c r="BJ601" t="str">
        <f ca="1">IF($BT601&lt;&gt;"",SUMIF($BD$3:$BD$1004,"="&amp;$BD601,INDIRECT(ADDRESS(3,BJ$2,1,1)):INDIRECT(ADDRESS(1004,BJ$2,1,1))),"")</f>
        <v/>
      </c>
      <c r="BK601" t="str">
        <f ca="1">IF($BT601&lt;&gt;"",SUMIF($BD$3:$BD$1004,"="&amp;$BD601,INDIRECT(ADDRESS(3,BK$2,1,1)):INDIRECT(ADDRESS(1004,BK$2,1,1))),"")</f>
        <v/>
      </c>
      <c r="BL601" t="str">
        <f ca="1">IF($BT601&lt;&gt;"",SUMIF($BD$3:$BD$1004,"="&amp;$BD601,INDIRECT(ADDRESS(3,BL$2,1,1)):INDIRECT(ADDRESS(1004,BL$2,1,1))),"")</f>
        <v/>
      </c>
      <c r="BM601" t="str">
        <f ca="1">IF($BT601&lt;&gt;"",SUMIF($BD$3:$BD$1004,"="&amp;$BD601,INDIRECT(ADDRESS(3,BM$2,1,1)):INDIRECT(ADDRESS(1004,BM$2,1,1))),"")</f>
        <v/>
      </c>
      <c r="BN601" t="str">
        <f ca="1">IF($BT601&lt;&gt;"",SUMIF($BD$3:$BD$1004,"="&amp;$BD601,INDIRECT(ADDRESS(3,BN$2,1,1)):INDIRECT(ADDRESS(1004,BN$2,1,1))),"")</f>
        <v/>
      </c>
      <c r="BO601" t="str">
        <f ca="1">IF($BT601&lt;&gt;"",SUMIF($BD$3:$BD$1004,"="&amp;$BD601,INDIRECT(ADDRESS(3,BO$2,1,1)):INDIRECT(ADDRESS(1004,BO$2,1,1))),"")</f>
        <v/>
      </c>
      <c r="BP601" t="str">
        <f ca="1">IF($BT601&lt;&gt;"",SUMIF($BD$3:$BD$1004,"="&amp;$BD601,INDIRECT(ADDRESS(3,BP$2,1,1)):INDIRECT(ADDRESS(1004,BP$2,1,1))),"")</f>
        <v/>
      </c>
      <c r="BQ601" t="str">
        <f ca="1">IF($BT601&lt;&gt;"",SUMIF($BD$3:$BD$1004,"="&amp;$BD601,INDIRECT(ADDRESS(3,BQ$2,1,1)):INDIRECT(ADDRESS(1004,BQ$2,1,1))),"")</f>
        <v/>
      </c>
      <c r="BR601" t="str">
        <f ca="1">IF($BT601&lt;&gt;"",SUMIF($BD$3:$BD$1004,"="&amp;$BD601,INDIRECT(ADDRESS(3,BR$2,1,1)):INDIRECT(ADDRESS(1004,BR$2,1,1))),"")</f>
        <v/>
      </c>
      <c r="BS601" t="str">
        <f>IF($A601&lt;&gt;"",VLOOKUP(TRUNC(MID($A601,1,2),0),Plano_Contas!$H$3:$J$103,3,TRUE),"")</f>
        <v/>
      </c>
      <c r="BT601" t="str">
        <f t="shared" si="37"/>
        <v/>
      </c>
      <c r="BV601">
        <f>Empresas!C601</f>
        <v>0</v>
      </c>
    </row>
    <row r="602" spans="1:74" ht="13.5" hidden="1" thickBot="1" x14ac:dyDescent="0.25">
      <c r="A602" s="89"/>
      <c r="B602" s="52" t="str">
        <f>IF($A602&lt;&gt;"",VLOOKUP(""&amp;$A602,Plano_Contas!$A$3:$F$1003,6,0),"")</f>
        <v/>
      </c>
      <c r="C602" s="91"/>
      <c r="D602" s="111"/>
      <c r="E602" s="112">
        <v>0</v>
      </c>
      <c r="F602" s="87"/>
      <c r="G602" s="85"/>
      <c r="H602" s="111"/>
      <c r="I602" s="112">
        <v>0</v>
      </c>
      <c r="J602" s="87"/>
      <c r="K602" s="85"/>
      <c r="L602" s="111"/>
      <c r="M602" s="112">
        <v>0</v>
      </c>
      <c r="N602" s="87"/>
      <c r="O602" s="85"/>
      <c r="P602" s="111"/>
      <c r="Q602" s="112">
        <v>0</v>
      </c>
      <c r="R602" s="87"/>
      <c r="S602" s="85"/>
      <c r="T602" s="111"/>
      <c r="U602" s="112">
        <v>0</v>
      </c>
      <c r="V602" s="87"/>
      <c r="W602" s="85"/>
      <c r="X602" s="111"/>
      <c r="Y602" s="112">
        <v>0</v>
      </c>
      <c r="Z602" s="87"/>
      <c r="AA602" s="85"/>
      <c r="AB602" s="111"/>
      <c r="AC602" s="112">
        <v>0</v>
      </c>
      <c r="AD602" s="87"/>
      <c r="AE602" s="85"/>
      <c r="AF602" s="111"/>
      <c r="AG602" s="112">
        <v>0</v>
      </c>
      <c r="AH602" s="87"/>
      <c r="AI602" s="85"/>
      <c r="AJ602" s="111"/>
      <c r="AK602" s="112">
        <v>0</v>
      </c>
      <c r="AL602" s="87"/>
      <c r="AM602" s="85"/>
      <c r="AN602" s="111"/>
      <c r="AO602" s="112">
        <v>0</v>
      </c>
      <c r="AP602" s="87"/>
      <c r="AQ602" s="85"/>
      <c r="AR602" s="111"/>
      <c r="AS602" s="112">
        <v>0</v>
      </c>
      <c r="AT602" s="87"/>
      <c r="AU602" s="85"/>
      <c r="AV602" s="111"/>
      <c r="AW602" s="112">
        <v>0</v>
      </c>
      <c r="AX602" s="87"/>
      <c r="AY602" s="85"/>
      <c r="AZ602" s="267">
        <f t="shared" si="38"/>
        <v>0</v>
      </c>
      <c r="BA602" s="88">
        <f t="shared" si="35"/>
        <v>0</v>
      </c>
      <c r="BC602">
        <f>IF($A602&lt;&gt;"",COUNTIF($BD$3:$BD602,$BD602),0)</f>
        <v>0</v>
      </c>
      <c r="BD602" t="str">
        <f>IF($A602&lt;&gt;"",VLOOKUP(TRUNC(MID($A602,1,2),0),Plano_Contas!$H$3:$J$103,2,TRUE),"")</f>
        <v/>
      </c>
      <c r="BE602" s="201" t="str">
        <f t="shared" si="36"/>
        <v/>
      </c>
      <c r="BF602" t="str">
        <f ca="1">IF($BT602&lt;&gt;"",SUMIF($BD$3:$BD$1004,"="&amp;$BD602,INDIRECT(ADDRESS(3,BF$2,1,1)):INDIRECT(ADDRESS(1004,BF$2,1,1))),"")</f>
        <v/>
      </c>
      <c r="BG602" t="str">
        <f ca="1">IF($BT602&lt;&gt;"",SUMIF($BD$3:$BD$1004,"="&amp;$BD602,INDIRECT(ADDRESS(3,BG$2,1,1)):INDIRECT(ADDRESS(1004,BG$2,1,1))),"")</f>
        <v/>
      </c>
      <c r="BH602" t="str">
        <f ca="1">IF($BT602&lt;&gt;"",SUMIF($BD$3:$BD$1004,"="&amp;$BD602,INDIRECT(ADDRESS(3,BH$2,1,1)):INDIRECT(ADDRESS(1004,BH$2,1,1))),"")</f>
        <v/>
      </c>
      <c r="BI602" t="str">
        <f ca="1">IF($BT602&lt;&gt;"",SUMIF($BD$3:$BD$1004,"="&amp;$BD602,INDIRECT(ADDRESS(3,BI$2,1,1)):INDIRECT(ADDRESS(1004,BI$2,1,1))),"")</f>
        <v/>
      </c>
      <c r="BJ602" t="str">
        <f ca="1">IF($BT602&lt;&gt;"",SUMIF($BD$3:$BD$1004,"="&amp;$BD602,INDIRECT(ADDRESS(3,BJ$2,1,1)):INDIRECT(ADDRESS(1004,BJ$2,1,1))),"")</f>
        <v/>
      </c>
      <c r="BK602" t="str">
        <f ca="1">IF($BT602&lt;&gt;"",SUMIF($BD$3:$BD$1004,"="&amp;$BD602,INDIRECT(ADDRESS(3,BK$2,1,1)):INDIRECT(ADDRESS(1004,BK$2,1,1))),"")</f>
        <v/>
      </c>
      <c r="BL602" t="str">
        <f ca="1">IF($BT602&lt;&gt;"",SUMIF($BD$3:$BD$1004,"="&amp;$BD602,INDIRECT(ADDRESS(3,BL$2,1,1)):INDIRECT(ADDRESS(1004,BL$2,1,1))),"")</f>
        <v/>
      </c>
      <c r="BM602" t="str">
        <f ca="1">IF($BT602&lt;&gt;"",SUMIF($BD$3:$BD$1004,"="&amp;$BD602,INDIRECT(ADDRESS(3,BM$2,1,1)):INDIRECT(ADDRESS(1004,BM$2,1,1))),"")</f>
        <v/>
      </c>
      <c r="BN602" t="str">
        <f ca="1">IF($BT602&lt;&gt;"",SUMIF($BD$3:$BD$1004,"="&amp;$BD602,INDIRECT(ADDRESS(3,BN$2,1,1)):INDIRECT(ADDRESS(1004,BN$2,1,1))),"")</f>
        <v/>
      </c>
      <c r="BO602" t="str">
        <f ca="1">IF($BT602&lt;&gt;"",SUMIF($BD$3:$BD$1004,"="&amp;$BD602,INDIRECT(ADDRESS(3,BO$2,1,1)):INDIRECT(ADDRESS(1004,BO$2,1,1))),"")</f>
        <v/>
      </c>
      <c r="BP602" t="str">
        <f ca="1">IF($BT602&lt;&gt;"",SUMIF($BD$3:$BD$1004,"="&amp;$BD602,INDIRECT(ADDRESS(3,BP$2,1,1)):INDIRECT(ADDRESS(1004,BP$2,1,1))),"")</f>
        <v/>
      </c>
      <c r="BQ602" t="str">
        <f ca="1">IF($BT602&lt;&gt;"",SUMIF($BD$3:$BD$1004,"="&amp;$BD602,INDIRECT(ADDRESS(3,BQ$2,1,1)):INDIRECT(ADDRESS(1004,BQ$2,1,1))),"")</f>
        <v/>
      </c>
      <c r="BR602" t="str">
        <f ca="1">IF($BT602&lt;&gt;"",SUMIF($BD$3:$BD$1004,"="&amp;$BD602,INDIRECT(ADDRESS(3,BR$2,1,1)):INDIRECT(ADDRESS(1004,BR$2,1,1))),"")</f>
        <v/>
      </c>
      <c r="BS602" t="str">
        <f>IF($A602&lt;&gt;"",VLOOKUP(TRUNC(MID($A602,1,2),0),Plano_Contas!$H$3:$J$103,3,TRUE),"")</f>
        <v/>
      </c>
      <c r="BT602" t="str">
        <f t="shared" si="37"/>
        <v/>
      </c>
      <c r="BV602">
        <f>Empresas!C602</f>
        <v>0</v>
      </c>
    </row>
    <row r="603" spans="1:74" ht="13.5" hidden="1" thickBot="1" x14ac:dyDescent="0.25">
      <c r="A603" s="89"/>
      <c r="B603" s="52" t="str">
        <f>IF($A603&lt;&gt;"",VLOOKUP(""&amp;$A603,Plano_Contas!$A$3:$F$1003,6,0),"")</f>
        <v/>
      </c>
      <c r="C603" s="91"/>
      <c r="D603" s="111"/>
      <c r="E603" s="112">
        <v>0</v>
      </c>
      <c r="F603" s="87"/>
      <c r="G603" s="85"/>
      <c r="H603" s="111"/>
      <c r="I603" s="112">
        <v>0</v>
      </c>
      <c r="J603" s="87"/>
      <c r="K603" s="85"/>
      <c r="L603" s="111"/>
      <c r="M603" s="112">
        <v>0</v>
      </c>
      <c r="N603" s="87"/>
      <c r="O603" s="85"/>
      <c r="P603" s="111"/>
      <c r="Q603" s="112">
        <v>0</v>
      </c>
      <c r="R603" s="87"/>
      <c r="S603" s="85"/>
      <c r="T603" s="111"/>
      <c r="U603" s="112">
        <v>0</v>
      </c>
      <c r="V603" s="87"/>
      <c r="W603" s="85"/>
      <c r="X603" s="111"/>
      <c r="Y603" s="112">
        <v>0</v>
      </c>
      <c r="Z603" s="87"/>
      <c r="AA603" s="85"/>
      <c r="AB603" s="111"/>
      <c r="AC603" s="112">
        <v>0</v>
      </c>
      <c r="AD603" s="87"/>
      <c r="AE603" s="85"/>
      <c r="AF603" s="111"/>
      <c r="AG603" s="112">
        <v>0</v>
      </c>
      <c r="AH603" s="87"/>
      <c r="AI603" s="85"/>
      <c r="AJ603" s="111"/>
      <c r="AK603" s="112">
        <v>0</v>
      </c>
      <c r="AL603" s="87"/>
      <c r="AM603" s="85"/>
      <c r="AN603" s="111"/>
      <c r="AO603" s="112">
        <v>0</v>
      </c>
      <c r="AP603" s="87"/>
      <c r="AQ603" s="85"/>
      <c r="AR603" s="111"/>
      <c r="AS603" s="112">
        <v>0</v>
      </c>
      <c r="AT603" s="87"/>
      <c r="AU603" s="85"/>
      <c r="AV603" s="111"/>
      <c r="AW603" s="112">
        <v>0</v>
      </c>
      <c r="AX603" s="87"/>
      <c r="AY603" s="85"/>
      <c r="AZ603" s="267">
        <f t="shared" si="38"/>
        <v>0</v>
      </c>
      <c r="BA603" s="88">
        <f t="shared" si="35"/>
        <v>0</v>
      </c>
      <c r="BC603">
        <f>IF($A603&lt;&gt;"",COUNTIF($BD$3:$BD603,$BD603),0)</f>
        <v>0</v>
      </c>
      <c r="BD603" t="str">
        <f>IF($A603&lt;&gt;"",VLOOKUP(TRUNC(MID($A603,1,2),0),Plano_Contas!$H$3:$J$103,2,TRUE),"")</f>
        <v/>
      </c>
      <c r="BE603" s="201" t="str">
        <f t="shared" si="36"/>
        <v/>
      </c>
      <c r="BF603" t="str">
        <f ca="1">IF($BT603&lt;&gt;"",SUMIF($BD$3:$BD$1004,"="&amp;$BD603,INDIRECT(ADDRESS(3,BF$2,1,1)):INDIRECT(ADDRESS(1004,BF$2,1,1))),"")</f>
        <v/>
      </c>
      <c r="BG603" t="str">
        <f ca="1">IF($BT603&lt;&gt;"",SUMIF($BD$3:$BD$1004,"="&amp;$BD603,INDIRECT(ADDRESS(3,BG$2,1,1)):INDIRECT(ADDRESS(1004,BG$2,1,1))),"")</f>
        <v/>
      </c>
      <c r="BH603" t="str">
        <f ca="1">IF($BT603&lt;&gt;"",SUMIF($BD$3:$BD$1004,"="&amp;$BD603,INDIRECT(ADDRESS(3,BH$2,1,1)):INDIRECT(ADDRESS(1004,BH$2,1,1))),"")</f>
        <v/>
      </c>
      <c r="BI603" t="str">
        <f ca="1">IF($BT603&lt;&gt;"",SUMIF($BD$3:$BD$1004,"="&amp;$BD603,INDIRECT(ADDRESS(3,BI$2,1,1)):INDIRECT(ADDRESS(1004,BI$2,1,1))),"")</f>
        <v/>
      </c>
      <c r="BJ603" t="str">
        <f ca="1">IF($BT603&lt;&gt;"",SUMIF($BD$3:$BD$1004,"="&amp;$BD603,INDIRECT(ADDRESS(3,BJ$2,1,1)):INDIRECT(ADDRESS(1004,BJ$2,1,1))),"")</f>
        <v/>
      </c>
      <c r="BK603" t="str">
        <f ca="1">IF($BT603&lt;&gt;"",SUMIF($BD$3:$BD$1004,"="&amp;$BD603,INDIRECT(ADDRESS(3,BK$2,1,1)):INDIRECT(ADDRESS(1004,BK$2,1,1))),"")</f>
        <v/>
      </c>
      <c r="BL603" t="str">
        <f ca="1">IF($BT603&lt;&gt;"",SUMIF($BD$3:$BD$1004,"="&amp;$BD603,INDIRECT(ADDRESS(3,BL$2,1,1)):INDIRECT(ADDRESS(1004,BL$2,1,1))),"")</f>
        <v/>
      </c>
      <c r="BM603" t="str">
        <f ca="1">IF($BT603&lt;&gt;"",SUMIF($BD$3:$BD$1004,"="&amp;$BD603,INDIRECT(ADDRESS(3,BM$2,1,1)):INDIRECT(ADDRESS(1004,BM$2,1,1))),"")</f>
        <v/>
      </c>
      <c r="BN603" t="str">
        <f ca="1">IF($BT603&lt;&gt;"",SUMIF($BD$3:$BD$1004,"="&amp;$BD603,INDIRECT(ADDRESS(3,BN$2,1,1)):INDIRECT(ADDRESS(1004,BN$2,1,1))),"")</f>
        <v/>
      </c>
      <c r="BO603" t="str">
        <f ca="1">IF($BT603&lt;&gt;"",SUMIF($BD$3:$BD$1004,"="&amp;$BD603,INDIRECT(ADDRESS(3,BO$2,1,1)):INDIRECT(ADDRESS(1004,BO$2,1,1))),"")</f>
        <v/>
      </c>
      <c r="BP603" t="str">
        <f ca="1">IF($BT603&lt;&gt;"",SUMIF($BD$3:$BD$1004,"="&amp;$BD603,INDIRECT(ADDRESS(3,BP$2,1,1)):INDIRECT(ADDRESS(1004,BP$2,1,1))),"")</f>
        <v/>
      </c>
      <c r="BQ603" t="str">
        <f ca="1">IF($BT603&lt;&gt;"",SUMIF($BD$3:$BD$1004,"="&amp;$BD603,INDIRECT(ADDRESS(3,BQ$2,1,1)):INDIRECT(ADDRESS(1004,BQ$2,1,1))),"")</f>
        <v/>
      </c>
      <c r="BR603" t="str">
        <f ca="1">IF($BT603&lt;&gt;"",SUMIF($BD$3:$BD$1004,"="&amp;$BD603,INDIRECT(ADDRESS(3,BR$2,1,1)):INDIRECT(ADDRESS(1004,BR$2,1,1))),"")</f>
        <v/>
      </c>
      <c r="BS603" t="str">
        <f>IF($A603&lt;&gt;"",VLOOKUP(TRUNC(MID($A603,1,2),0),Plano_Contas!$H$3:$J$103,3,TRUE),"")</f>
        <v/>
      </c>
      <c r="BT603" t="str">
        <f t="shared" si="37"/>
        <v/>
      </c>
      <c r="BV603">
        <f>Empresas!C603</f>
        <v>0</v>
      </c>
    </row>
    <row r="604" spans="1:74" ht="13.5" hidden="1" thickBot="1" x14ac:dyDescent="0.25">
      <c r="A604" s="89"/>
      <c r="B604" s="52" t="str">
        <f>IF($A604&lt;&gt;"",VLOOKUP(""&amp;$A604,Plano_Contas!$A$3:$F$1003,6,0),"")</f>
        <v/>
      </c>
      <c r="C604" s="91"/>
      <c r="D604" s="111"/>
      <c r="E604" s="112">
        <v>0</v>
      </c>
      <c r="F604" s="87"/>
      <c r="G604" s="85"/>
      <c r="H604" s="111"/>
      <c r="I604" s="112">
        <v>0</v>
      </c>
      <c r="J604" s="87"/>
      <c r="K604" s="85"/>
      <c r="L604" s="111"/>
      <c r="M604" s="112">
        <v>0</v>
      </c>
      <c r="N604" s="87"/>
      <c r="O604" s="85"/>
      <c r="P604" s="111"/>
      <c r="Q604" s="112">
        <v>0</v>
      </c>
      <c r="R604" s="87"/>
      <c r="S604" s="85"/>
      <c r="T604" s="111"/>
      <c r="U604" s="112">
        <v>0</v>
      </c>
      <c r="V604" s="87"/>
      <c r="W604" s="85"/>
      <c r="X604" s="111"/>
      <c r="Y604" s="112">
        <v>0</v>
      </c>
      <c r="Z604" s="87"/>
      <c r="AA604" s="85"/>
      <c r="AB604" s="111"/>
      <c r="AC604" s="112">
        <v>0</v>
      </c>
      <c r="AD604" s="87"/>
      <c r="AE604" s="85"/>
      <c r="AF604" s="111"/>
      <c r="AG604" s="112">
        <v>0</v>
      </c>
      <c r="AH604" s="87"/>
      <c r="AI604" s="85"/>
      <c r="AJ604" s="111"/>
      <c r="AK604" s="112">
        <v>0</v>
      </c>
      <c r="AL604" s="87"/>
      <c r="AM604" s="85"/>
      <c r="AN604" s="111"/>
      <c r="AO604" s="112">
        <v>0</v>
      </c>
      <c r="AP604" s="87"/>
      <c r="AQ604" s="85"/>
      <c r="AR604" s="111"/>
      <c r="AS604" s="112">
        <v>0</v>
      </c>
      <c r="AT604" s="87"/>
      <c r="AU604" s="85"/>
      <c r="AV604" s="111"/>
      <c r="AW604" s="112">
        <v>0</v>
      </c>
      <c r="AX604" s="87"/>
      <c r="AY604" s="85"/>
      <c r="AZ604" s="267">
        <f t="shared" si="38"/>
        <v>0</v>
      </c>
      <c r="BA604" s="88">
        <f t="shared" si="35"/>
        <v>0</v>
      </c>
      <c r="BC604">
        <f>IF($A604&lt;&gt;"",COUNTIF($BD$3:$BD604,$BD604),0)</f>
        <v>0</v>
      </c>
      <c r="BD604" t="str">
        <f>IF($A604&lt;&gt;"",VLOOKUP(TRUNC(MID($A604,1,2),0),Plano_Contas!$H$3:$J$103,2,TRUE),"")</f>
        <v/>
      </c>
      <c r="BE604" s="201" t="str">
        <f t="shared" si="36"/>
        <v/>
      </c>
      <c r="BF604" t="str">
        <f ca="1">IF($BT604&lt;&gt;"",SUMIF($BD$3:$BD$1004,"="&amp;$BD604,INDIRECT(ADDRESS(3,BF$2,1,1)):INDIRECT(ADDRESS(1004,BF$2,1,1))),"")</f>
        <v/>
      </c>
      <c r="BG604" t="str">
        <f ca="1">IF($BT604&lt;&gt;"",SUMIF($BD$3:$BD$1004,"="&amp;$BD604,INDIRECT(ADDRESS(3,BG$2,1,1)):INDIRECT(ADDRESS(1004,BG$2,1,1))),"")</f>
        <v/>
      </c>
      <c r="BH604" t="str">
        <f ca="1">IF($BT604&lt;&gt;"",SUMIF($BD$3:$BD$1004,"="&amp;$BD604,INDIRECT(ADDRESS(3,BH$2,1,1)):INDIRECT(ADDRESS(1004,BH$2,1,1))),"")</f>
        <v/>
      </c>
      <c r="BI604" t="str">
        <f ca="1">IF($BT604&lt;&gt;"",SUMIF($BD$3:$BD$1004,"="&amp;$BD604,INDIRECT(ADDRESS(3,BI$2,1,1)):INDIRECT(ADDRESS(1004,BI$2,1,1))),"")</f>
        <v/>
      </c>
      <c r="BJ604" t="str">
        <f ca="1">IF($BT604&lt;&gt;"",SUMIF($BD$3:$BD$1004,"="&amp;$BD604,INDIRECT(ADDRESS(3,BJ$2,1,1)):INDIRECT(ADDRESS(1004,BJ$2,1,1))),"")</f>
        <v/>
      </c>
      <c r="BK604" t="str">
        <f ca="1">IF($BT604&lt;&gt;"",SUMIF($BD$3:$BD$1004,"="&amp;$BD604,INDIRECT(ADDRESS(3,BK$2,1,1)):INDIRECT(ADDRESS(1004,BK$2,1,1))),"")</f>
        <v/>
      </c>
      <c r="BL604" t="str">
        <f ca="1">IF($BT604&lt;&gt;"",SUMIF($BD$3:$BD$1004,"="&amp;$BD604,INDIRECT(ADDRESS(3,BL$2,1,1)):INDIRECT(ADDRESS(1004,BL$2,1,1))),"")</f>
        <v/>
      </c>
      <c r="BM604" t="str">
        <f ca="1">IF($BT604&lt;&gt;"",SUMIF($BD$3:$BD$1004,"="&amp;$BD604,INDIRECT(ADDRESS(3,BM$2,1,1)):INDIRECT(ADDRESS(1004,BM$2,1,1))),"")</f>
        <v/>
      </c>
      <c r="BN604" t="str">
        <f ca="1">IF($BT604&lt;&gt;"",SUMIF($BD$3:$BD$1004,"="&amp;$BD604,INDIRECT(ADDRESS(3,BN$2,1,1)):INDIRECT(ADDRESS(1004,BN$2,1,1))),"")</f>
        <v/>
      </c>
      <c r="BO604" t="str">
        <f ca="1">IF($BT604&lt;&gt;"",SUMIF($BD$3:$BD$1004,"="&amp;$BD604,INDIRECT(ADDRESS(3,BO$2,1,1)):INDIRECT(ADDRESS(1004,BO$2,1,1))),"")</f>
        <v/>
      </c>
      <c r="BP604" t="str">
        <f ca="1">IF($BT604&lt;&gt;"",SUMIF($BD$3:$BD$1004,"="&amp;$BD604,INDIRECT(ADDRESS(3,BP$2,1,1)):INDIRECT(ADDRESS(1004,BP$2,1,1))),"")</f>
        <v/>
      </c>
      <c r="BQ604" t="str">
        <f ca="1">IF($BT604&lt;&gt;"",SUMIF($BD$3:$BD$1004,"="&amp;$BD604,INDIRECT(ADDRESS(3,BQ$2,1,1)):INDIRECT(ADDRESS(1004,BQ$2,1,1))),"")</f>
        <v/>
      </c>
      <c r="BR604" t="str">
        <f ca="1">IF($BT604&lt;&gt;"",SUMIF($BD$3:$BD$1004,"="&amp;$BD604,INDIRECT(ADDRESS(3,BR$2,1,1)):INDIRECT(ADDRESS(1004,BR$2,1,1))),"")</f>
        <v/>
      </c>
      <c r="BS604" t="str">
        <f>IF($A604&lt;&gt;"",VLOOKUP(TRUNC(MID($A604,1,2),0),Plano_Contas!$H$3:$J$103,3,TRUE),"")</f>
        <v/>
      </c>
      <c r="BT604" t="str">
        <f t="shared" si="37"/>
        <v/>
      </c>
      <c r="BV604">
        <f>Empresas!C604</f>
        <v>0</v>
      </c>
    </row>
    <row r="605" spans="1:74" ht="13.5" hidden="1" thickBot="1" x14ac:dyDescent="0.25">
      <c r="A605" s="89"/>
      <c r="B605" s="52" t="str">
        <f>IF($A605&lt;&gt;"",VLOOKUP(""&amp;$A605,Plano_Contas!$A$3:$F$1003,6,0),"")</f>
        <v/>
      </c>
      <c r="C605" s="91"/>
      <c r="D605" s="111"/>
      <c r="E605" s="112">
        <v>0</v>
      </c>
      <c r="F605" s="87"/>
      <c r="G605" s="85"/>
      <c r="H605" s="111"/>
      <c r="I605" s="112">
        <v>0</v>
      </c>
      <c r="J605" s="87"/>
      <c r="K605" s="85"/>
      <c r="L605" s="111"/>
      <c r="M605" s="112">
        <v>0</v>
      </c>
      <c r="N605" s="87"/>
      <c r="O605" s="85"/>
      <c r="P605" s="111"/>
      <c r="Q605" s="112">
        <v>0</v>
      </c>
      <c r="R605" s="87"/>
      <c r="S605" s="85"/>
      <c r="T605" s="111"/>
      <c r="U605" s="112">
        <v>0</v>
      </c>
      <c r="V605" s="87"/>
      <c r="W605" s="85"/>
      <c r="X605" s="111"/>
      <c r="Y605" s="112">
        <v>0</v>
      </c>
      <c r="Z605" s="87"/>
      <c r="AA605" s="85"/>
      <c r="AB605" s="111"/>
      <c r="AC605" s="112">
        <v>0</v>
      </c>
      <c r="AD605" s="87"/>
      <c r="AE605" s="85"/>
      <c r="AF605" s="111"/>
      <c r="AG605" s="112">
        <v>0</v>
      </c>
      <c r="AH605" s="87"/>
      <c r="AI605" s="85"/>
      <c r="AJ605" s="111"/>
      <c r="AK605" s="112">
        <v>0</v>
      </c>
      <c r="AL605" s="87"/>
      <c r="AM605" s="85"/>
      <c r="AN605" s="111"/>
      <c r="AO605" s="112">
        <v>0</v>
      </c>
      <c r="AP605" s="87"/>
      <c r="AQ605" s="85"/>
      <c r="AR605" s="111"/>
      <c r="AS605" s="112">
        <v>0</v>
      </c>
      <c r="AT605" s="87"/>
      <c r="AU605" s="85"/>
      <c r="AV605" s="111"/>
      <c r="AW605" s="112">
        <v>0</v>
      </c>
      <c r="AX605" s="87"/>
      <c r="AY605" s="85"/>
      <c r="AZ605" s="267">
        <f t="shared" si="38"/>
        <v>0</v>
      </c>
      <c r="BA605" s="88">
        <f t="shared" si="35"/>
        <v>0</v>
      </c>
      <c r="BC605">
        <f>IF($A605&lt;&gt;"",COUNTIF($BD$3:$BD605,$BD605),0)</f>
        <v>0</v>
      </c>
      <c r="BD605" t="str">
        <f>IF($A605&lt;&gt;"",VLOOKUP(TRUNC(MID($A605,1,2),0),Plano_Contas!$H$3:$J$103,2,TRUE),"")</f>
        <v/>
      </c>
      <c r="BE605" s="201" t="str">
        <f t="shared" si="36"/>
        <v/>
      </c>
      <c r="BF605" t="str">
        <f ca="1">IF($BT605&lt;&gt;"",SUMIF($BD$3:$BD$1004,"="&amp;$BD605,INDIRECT(ADDRESS(3,BF$2,1,1)):INDIRECT(ADDRESS(1004,BF$2,1,1))),"")</f>
        <v/>
      </c>
      <c r="BG605" t="str">
        <f ca="1">IF($BT605&lt;&gt;"",SUMIF($BD$3:$BD$1004,"="&amp;$BD605,INDIRECT(ADDRESS(3,BG$2,1,1)):INDIRECT(ADDRESS(1004,BG$2,1,1))),"")</f>
        <v/>
      </c>
      <c r="BH605" t="str">
        <f ca="1">IF($BT605&lt;&gt;"",SUMIF($BD$3:$BD$1004,"="&amp;$BD605,INDIRECT(ADDRESS(3,BH$2,1,1)):INDIRECT(ADDRESS(1004,BH$2,1,1))),"")</f>
        <v/>
      </c>
      <c r="BI605" t="str">
        <f ca="1">IF($BT605&lt;&gt;"",SUMIF($BD$3:$BD$1004,"="&amp;$BD605,INDIRECT(ADDRESS(3,BI$2,1,1)):INDIRECT(ADDRESS(1004,BI$2,1,1))),"")</f>
        <v/>
      </c>
      <c r="BJ605" t="str">
        <f ca="1">IF($BT605&lt;&gt;"",SUMIF($BD$3:$BD$1004,"="&amp;$BD605,INDIRECT(ADDRESS(3,BJ$2,1,1)):INDIRECT(ADDRESS(1004,BJ$2,1,1))),"")</f>
        <v/>
      </c>
      <c r="BK605" t="str">
        <f ca="1">IF($BT605&lt;&gt;"",SUMIF($BD$3:$BD$1004,"="&amp;$BD605,INDIRECT(ADDRESS(3,BK$2,1,1)):INDIRECT(ADDRESS(1004,BK$2,1,1))),"")</f>
        <v/>
      </c>
      <c r="BL605" t="str">
        <f ca="1">IF($BT605&lt;&gt;"",SUMIF($BD$3:$BD$1004,"="&amp;$BD605,INDIRECT(ADDRESS(3,BL$2,1,1)):INDIRECT(ADDRESS(1004,BL$2,1,1))),"")</f>
        <v/>
      </c>
      <c r="BM605" t="str">
        <f ca="1">IF($BT605&lt;&gt;"",SUMIF($BD$3:$BD$1004,"="&amp;$BD605,INDIRECT(ADDRESS(3,BM$2,1,1)):INDIRECT(ADDRESS(1004,BM$2,1,1))),"")</f>
        <v/>
      </c>
      <c r="BN605" t="str">
        <f ca="1">IF($BT605&lt;&gt;"",SUMIF($BD$3:$BD$1004,"="&amp;$BD605,INDIRECT(ADDRESS(3,BN$2,1,1)):INDIRECT(ADDRESS(1004,BN$2,1,1))),"")</f>
        <v/>
      </c>
      <c r="BO605" t="str">
        <f ca="1">IF($BT605&lt;&gt;"",SUMIF($BD$3:$BD$1004,"="&amp;$BD605,INDIRECT(ADDRESS(3,BO$2,1,1)):INDIRECT(ADDRESS(1004,BO$2,1,1))),"")</f>
        <v/>
      </c>
      <c r="BP605" t="str">
        <f ca="1">IF($BT605&lt;&gt;"",SUMIF($BD$3:$BD$1004,"="&amp;$BD605,INDIRECT(ADDRESS(3,BP$2,1,1)):INDIRECT(ADDRESS(1004,BP$2,1,1))),"")</f>
        <v/>
      </c>
      <c r="BQ605" t="str">
        <f ca="1">IF($BT605&lt;&gt;"",SUMIF($BD$3:$BD$1004,"="&amp;$BD605,INDIRECT(ADDRESS(3,BQ$2,1,1)):INDIRECT(ADDRESS(1004,BQ$2,1,1))),"")</f>
        <v/>
      </c>
      <c r="BR605" t="str">
        <f ca="1">IF($BT605&lt;&gt;"",SUMIF($BD$3:$BD$1004,"="&amp;$BD605,INDIRECT(ADDRESS(3,BR$2,1,1)):INDIRECT(ADDRESS(1004,BR$2,1,1))),"")</f>
        <v/>
      </c>
      <c r="BS605" t="str">
        <f>IF($A605&lt;&gt;"",VLOOKUP(TRUNC(MID($A605,1,2),0),Plano_Contas!$H$3:$J$103,3,TRUE),"")</f>
        <v/>
      </c>
      <c r="BT605" t="str">
        <f t="shared" si="37"/>
        <v/>
      </c>
      <c r="BV605">
        <f>Empresas!C605</f>
        <v>0</v>
      </c>
    </row>
    <row r="606" spans="1:74" ht="13.5" hidden="1" thickBot="1" x14ac:dyDescent="0.25">
      <c r="A606" s="89"/>
      <c r="B606" s="52" t="str">
        <f>IF($A606&lt;&gt;"",VLOOKUP(""&amp;$A606,Plano_Contas!$A$3:$F$1003,6,0),"")</f>
        <v/>
      </c>
      <c r="C606" s="91"/>
      <c r="D606" s="111"/>
      <c r="E606" s="112">
        <v>0</v>
      </c>
      <c r="F606" s="87"/>
      <c r="G606" s="85"/>
      <c r="H606" s="111"/>
      <c r="I606" s="112">
        <v>0</v>
      </c>
      <c r="J606" s="87"/>
      <c r="K606" s="85"/>
      <c r="L606" s="111"/>
      <c r="M606" s="112">
        <v>0</v>
      </c>
      <c r="N606" s="87"/>
      <c r="O606" s="85"/>
      <c r="P606" s="111"/>
      <c r="Q606" s="112">
        <v>0</v>
      </c>
      <c r="R606" s="87"/>
      <c r="S606" s="85"/>
      <c r="T606" s="111"/>
      <c r="U606" s="112">
        <v>0</v>
      </c>
      <c r="V606" s="87"/>
      <c r="W606" s="85"/>
      <c r="X606" s="111"/>
      <c r="Y606" s="112">
        <v>0</v>
      </c>
      <c r="Z606" s="87"/>
      <c r="AA606" s="85"/>
      <c r="AB606" s="111"/>
      <c r="AC606" s="112">
        <v>0</v>
      </c>
      <c r="AD606" s="87"/>
      <c r="AE606" s="85"/>
      <c r="AF606" s="111"/>
      <c r="AG606" s="112">
        <v>0</v>
      </c>
      <c r="AH606" s="87"/>
      <c r="AI606" s="85"/>
      <c r="AJ606" s="111"/>
      <c r="AK606" s="112">
        <v>0</v>
      </c>
      <c r="AL606" s="87"/>
      <c r="AM606" s="85"/>
      <c r="AN606" s="111"/>
      <c r="AO606" s="112">
        <v>0</v>
      </c>
      <c r="AP606" s="87"/>
      <c r="AQ606" s="85"/>
      <c r="AR606" s="111"/>
      <c r="AS606" s="112">
        <v>0</v>
      </c>
      <c r="AT606" s="87"/>
      <c r="AU606" s="85"/>
      <c r="AV606" s="111"/>
      <c r="AW606" s="112">
        <v>0</v>
      </c>
      <c r="AX606" s="87"/>
      <c r="AY606" s="85"/>
      <c r="AZ606" s="267">
        <f t="shared" si="38"/>
        <v>0</v>
      </c>
      <c r="BA606" s="88">
        <f t="shared" si="35"/>
        <v>0</v>
      </c>
      <c r="BC606">
        <f>IF($A606&lt;&gt;"",COUNTIF($BD$3:$BD606,$BD606),0)</f>
        <v>0</v>
      </c>
      <c r="BD606" t="str">
        <f>IF($A606&lt;&gt;"",VLOOKUP(TRUNC(MID($A606,1,2),0),Plano_Contas!$H$3:$J$103,2,TRUE),"")</f>
        <v/>
      </c>
      <c r="BE606" s="201" t="str">
        <f t="shared" si="36"/>
        <v/>
      </c>
      <c r="BF606" t="str">
        <f ca="1">IF($BT606&lt;&gt;"",SUMIF($BD$3:$BD$1004,"="&amp;$BD606,INDIRECT(ADDRESS(3,BF$2,1,1)):INDIRECT(ADDRESS(1004,BF$2,1,1))),"")</f>
        <v/>
      </c>
      <c r="BG606" t="str">
        <f ca="1">IF($BT606&lt;&gt;"",SUMIF($BD$3:$BD$1004,"="&amp;$BD606,INDIRECT(ADDRESS(3,BG$2,1,1)):INDIRECT(ADDRESS(1004,BG$2,1,1))),"")</f>
        <v/>
      </c>
      <c r="BH606" t="str">
        <f ca="1">IF($BT606&lt;&gt;"",SUMIF($BD$3:$BD$1004,"="&amp;$BD606,INDIRECT(ADDRESS(3,BH$2,1,1)):INDIRECT(ADDRESS(1004,BH$2,1,1))),"")</f>
        <v/>
      </c>
      <c r="BI606" t="str">
        <f ca="1">IF($BT606&lt;&gt;"",SUMIF($BD$3:$BD$1004,"="&amp;$BD606,INDIRECT(ADDRESS(3,BI$2,1,1)):INDIRECT(ADDRESS(1004,BI$2,1,1))),"")</f>
        <v/>
      </c>
      <c r="BJ606" t="str">
        <f ca="1">IF($BT606&lt;&gt;"",SUMIF($BD$3:$BD$1004,"="&amp;$BD606,INDIRECT(ADDRESS(3,BJ$2,1,1)):INDIRECT(ADDRESS(1004,BJ$2,1,1))),"")</f>
        <v/>
      </c>
      <c r="BK606" t="str">
        <f ca="1">IF($BT606&lt;&gt;"",SUMIF($BD$3:$BD$1004,"="&amp;$BD606,INDIRECT(ADDRESS(3,BK$2,1,1)):INDIRECT(ADDRESS(1004,BK$2,1,1))),"")</f>
        <v/>
      </c>
      <c r="BL606" t="str">
        <f ca="1">IF($BT606&lt;&gt;"",SUMIF($BD$3:$BD$1004,"="&amp;$BD606,INDIRECT(ADDRESS(3,BL$2,1,1)):INDIRECT(ADDRESS(1004,BL$2,1,1))),"")</f>
        <v/>
      </c>
      <c r="BM606" t="str">
        <f ca="1">IF($BT606&lt;&gt;"",SUMIF($BD$3:$BD$1004,"="&amp;$BD606,INDIRECT(ADDRESS(3,BM$2,1,1)):INDIRECT(ADDRESS(1004,BM$2,1,1))),"")</f>
        <v/>
      </c>
      <c r="BN606" t="str">
        <f ca="1">IF($BT606&lt;&gt;"",SUMIF($BD$3:$BD$1004,"="&amp;$BD606,INDIRECT(ADDRESS(3,BN$2,1,1)):INDIRECT(ADDRESS(1004,BN$2,1,1))),"")</f>
        <v/>
      </c>
      <c r="BO606" t="str">
        <f ca="1">IF($BT606&lt;&gt;"",SUMIF($BD$3:$BD$1004,"="&amp;$BD606,INDIRECT(ADDRESS(3,BO$2,1,1)):INDIRECT(ADDRESS(1004,BO$2,1,1))),"")</f>
        <v/>
      </c>
      <c r="BP606" t="str">
        <f ca="1">IF($BT606&lt;&gt;"",SUMIF($BD$3:$BD$1004,"="&amp;$BD606,INDIRECT(ADDRESS(3,BP$2,1,1)):INDIRECT(ADDRESS(1004,BP$2,1,1))),"")</f>
        <v/>
      </c>
      <c r="BQ606" t="str">
        <f ca="1">IF($BT606&lt;&gt;"",SUMIF($BD$3:$BD$1004,"="&amp;$BD606,INDIRECT(ADDRESS(3,BQ$2,1,1)):INDIRECT(ADDRESS(1004,BQ$2,1,1))),"")</f>
        <v/>
      </c>
      <c r="BR606" t="str">
        <f ca="1">IF($BT606&lt;&gt;"",SUMIF($BD$3:$BD$1004,"="&amp;$BD606,INDIRECT(ADDRESS(3,BR$2,1,1)):INDIRECT(ADDRESS(1004,BR$2,1,1))),"")</f>
        <v/>
      </c>
      <c r="BS606" t="str">
        <f>IF($A606&lt;&gt;"",VLOOKUP(TRUNC(MID($A606,1,2),0),Plano_Contas!$H$3:$J$103,3,TRUE),"")</f>
        <v/>
      </c>
      <c r="BT606" t="str">
        <f t="shared" si="37"/>
        <v/>
      </c>
      <c r="BV606">
        <f>Empresas!C606</f>
        <v>0</v>
      </c>
    </row>
    <row r="607" spans="1:74" ht="13.5" hidden="1" thickBot="1" x14ac:dyDescent="0.25">
      <c r="A607" s="89"/>
      <c r="B607" s="52" t="str">
        <f>IF($A607&lt;&gt;"",VLOOKUP(""&amp;$A607,Plano_Contas!$A$3:$F$1003,6,0),"")</f>
        <v/>
      </c>
      <c r="C607" s="91"/>
      <c r="D607" s="111"/>
      <c r="E607" s="112">
        <v>0</v>
      </c>
      <c r="F607" s="87"/>
      <c r="G607" s="85"/>
      <c r="H607" s="111"/>
      <c r="I607" s="112">
        <v>0</v>
      </c>
      <c r="J607" s="87"/>
      <c r="K607" s="85"/>
      <c r="L607" s="111"/>
      <c r="M607" s="112">
        <v>0</v>
      </c>
      <c r="N607" s="87"/>
      <c r="O607" s="85"/>
      <c r="P607" s="111"/>
      <c r="Q607" s="112">
        <v>0</v>
      </c>
      <c r="R607" s="87"/>
      <c r="S607" s="85"/>
      <c r="T607" s="111"/>
      <c r="U607" s="112">
        <v>0</v>
      </c>
      <c r="V607" s="87"/>
      <c r="W607" s="85"/>
      <c r="X607" s="111"/>
      <c r="Y607" s="112">
        <v>0</v>
      </c>
      <c r="Z607" s="87"/>
      <c r="AA607" s="85"/>
      <c r="AB607" s="111"/>
      <c r="AC607" s="112">
        <v>0</v>
      </c>
      <c r="AD607" s="87"/>
      <c r="AE607" s="85"/>
      <c r="AF607" s="111"/>
      <c r="AG607" s="112">
        <v>0</v>
      </c>
      <c r="AH607" s="87"/>
      <c r="AI607" s="85"/>
      <c r="AJ607" s="111"/>
      <c r="AK607" s="112">
        <v>0</v>
      </c>
      <c r="AL607" s="87"/>
      <c r="AM607" s="85"/>
      <c r="AN607" s="111"/>
      <c r="AO607" s="112">
        <v>0</v>
      </c>
      <c r="AP607" s="87"/>
      <c r="AQ607" s="85"/>
      <c r="AR607" s="111"/>
      <c r="AS607" s="112">
        <v>0</v>
      </c>
      <c r="AT607" s="87"/>
      <c r="AU607" s="85"/>
      <c r="AV607" s="111"/>
      <c r="AW607" s="112">
        <v>0</v>
      </c>
      <c r="AX607" s="87"/>
      <c r="AY607" s="85"/>
      <c r="AZ607" s="267">
        <f t="shared" si="38"/>
        <v>0</v>
      </c>
      <c r="BA607" s="88">
        <f t="shared" si="35"/>
        <v>0</v>
      </c>
      <c r="BC607">
        <f>IF($A607&lt;&gt;"",COUNTIF($BD$3:$BD607,$BD607),0)</f>
        <v>0</v>
      </c>
      <c r="BD607" t="str">
        <f>IF($A607&lt;&gt;"",VLOOKUP(TRUNC(MID($A607,1,2),0),Plano_Contas!$H$3:$J$103,2,TRUE),"")</f>
        <v/>
      </c>
      <c r="BE607" s="201" t="str">
        <f t="shared" si="36"/>
        <v/>
      </c>
      <c r="BF607" t="str">
        <f ca="1">IF($BT607&lt;&gt;"",SUMIF($BD$3:$BD$1004,"="&amp;$BD607,INDIRECT(ADDRESS(3,BF$2,1,1)):INDIRECT(ADDRESS(1004,BF$2,1,1))),"")</f>
        <v/>
      </c>
      <c r="BG607" t="str">
        <f ca="1">IF($BT607&lt;&gt;"",SUMIF($BD$3:$BD$1004,"="&amp;$BD607,INDIRECT(ADDRESS(3,BG$2,1,1)):INDIRECT(ADDRESS(1004,BG$2,1,1))),"")</f>
        <v/>
      </c>
      <c r="BH607" t="str">
        <f ca="1">IF($BT607&lt;&gt;"",SUMIF($BD$3:$BD$1004,"="&amp;$BD607,INDIRECT(ADDRESS(3,BH$2,1,1)):INDIRECT(ADDRESS(1004,BH$2,1,1))),"")</f>
        <v/>
      </c>
      <c r="BI607" t="str">
        <f ca="1">IF($BT607&lt;&gt;"",SUMIF($BD$3:$BD$1004,"="&amp;$BD607,INDIRECT(ADDRESS(3,BI$2,1,1)):INDIRECT(ADDRESS(1004,BI$2,1,1))),"")</f>
        <v/>
      </c>
      <c r="BJ607" t="str">
        <f ca="1">IF($BT607&lt;&gt;"",SUMIF($BD$3:$BD$1004,"="&amp;$BD607,INDIRECT(ADDRESS(3,BJ$2,1,1)):INDIRECT(ADDRESS(1004,BJ$2,1,1))),"")</f>
        <v/>
      </c>
      <c r="BK607" t="str">
        <f ca="1">IF($BT607&lt;&gt;"",SUMIF($BD$3:$BD$1004,"="&amp;$BD607,INDIRECT(ADDRESS(3,BK$2,1,1)):INDIRECT(ADDRESS(1004,BK$2,1,1))),"")</f>
        <v/>
      </c>
      <c r="BL607" t="str">
        <f ca="1">IF($BT607&lt;&gt;"",SUMIF($BD$3:$BD$1004,"="&amp;$BD607,INDIRECT(ADDRESS(3,BL$2,1,1)):INDIRECT(ADDRESS(1004,BL$2,1,1))),"")</f>
        <v/>
      </c>
      <c r="BM607" t="str">
        <f ca="1">IF($BT607&lt;&gt;"",SUMIF($BD$3:$BD$1004,"="&amp;$BD607,INDIRECT(ADDRESS(3,BM$2,1,1)):INDIRECT(ADDRESS(1004,BM$2,1,1))),"")</f>
        <v/>
      </c>
      <c r="BN607" t="str">
        <f ca="1">IF($BT607&lt;&gt;"",SUMIF($BD$3:$BD$1004,"="&amp;$BD607,INDIRECT(ADDRESS(3,BN$2,1,1)):INDIRECT(ADDRESS(1004,BN$2,1,1))),"")</f>
        <v/>
      </c>
      <c r="BO607" t="str">
        <f ca="1">IF($BT607&lt;&gt;"",SUMIF($BD$3:$BD$1004,"="&amp;$BD607,INDIRECT(ADDRESS(3,BO$2,1,1)):INDIRECT(ADDRESS(1004,BO$2,1,1))),"")</f>
        <v/>
      </c>
      <c r="BP607" t="str">
        <f ca="1">IF($BT607&lt;&gt;"",SUMIF($BD$3:$BD$1004,"="&amp;$BD607,INDIRECT(ADDRESS(3,BP$2,1,1)):INDIRECT(ADDRESS(1004,BP$2,1,1))),"")</f>
        <v/>
      </c>
      <c r="BQ607" t="str">
        <f ca="1">IF($BT607&lt;&gt;"",SUMIF($BD$3:$BD$1004,"="&amp;$BD607,INDIRECT(ADDRESS(3,BQ$2,1,1)):INDIRECT(ADDRESS(1004,BQ$2,1,1))),"")</f>
        <v/>
      </c>
      <c r="BR607" t="str">
        <f ca="1">IF($BT607&lt;&gt;"",SUMIF($BD$3:$BD$1004,"="&amp;$BD607,INDIRECT(ADDRESS(3,BR$2,1,1)):INDIRECT(ADDRESS(1004,BR$2,1,1))),"")</f>
        <v/>
      </c>
      <c r="BS607" t="str">
        <f>IF($A607&lt;&gt;"",VLOOKUP(TRUNC(MID($A607,1,2),0),Plano_Contas!$H$3:$J$103,3,TRUE),"")</f>
        <v/>
      </c>
      <c r="BT607" t="str">
        <f t="shared" si="37"/>
        <v/>
      </c>
      <c r="BV607">
        <f>Empresas!C607</f>
        <v>0</v>
      </c>
    </row>
    <row r="608" spans="1:74" ht="13.5" hidden="1" thickBot="1" x14ac:dyDescent="0.25">
      <c r="A608" s="89"/>
      <c r="B608" s="52" t="str">
        <f>IF($A608&lt;&gt;"",VLOOKUP(""&amp;$A608,Plano_Contas!$A$3:$F$1003,6,0),"")</f>
        <v/>
      </c>
      <c r="C608" s="91"/>
      <c r="D608" s="111"/>
      <c r="E608" s="112">
        <v>0</v>
      </c>
      <c r="F608" s="87"/>
      <c r="G608" s="85"/>
      <c r="H608" s="111"/>
      <c r="I608" s="112">
        <v>0</v>
      </c>
      <c r="J608" s="87"/>
      <c r="K608" s="85"/>
      <c r="L608" s="111"/>
      <c r="M608" s="112">
        <v>0</v>
      </c>
      <c r="N608" s="87"/>
      <c r="O608" s="85"/>
      <c r="P608" s="111"/>
      <c r="Q608" s="112">
        <v>0</v>
      </c>
      <c r="R608" s="87"/>
      <c r="S608" s="85"/>
      <c r="T608" s="111"/>
      <c r="U608" s="112">
        <v>0</v>
      </c>
      <c r="V608" s="87"/>
      <c r="W608" s="85"/>
      <c r="X608" s="111"/>
      <c r="Y608" s="112">
        <v>0</v>
      </c>
      <c r="Z608" s="87"/>
      <c r="AA608" s="85"/>
      <c r="AB608" s="111"/>
      <c r="AC608" s="112">
        <v>0</v>
      </c>
      <c r="AD608" s="87"/>
      <c r="AE608" s="85"/>
      <c r="AF608" s="111"/>
      <c r="AG608" s="112">
        <v>0</v>
      </c>
      <c r="AH608" s="87"/>
      <c r="AI608" s="85"/>
      <c r="AJ608" s="111"/>
      <c r="AK608" s="112">
        <v>0</v>
      </c>
      <c r="AL608" s="87"/>
      <c r="AM608" s="85"/>
      <c r="AN608" s="111"/>
      <c r="AO608" s="112">
        <v>0</v>
      </c>
      <c r="AP608" s="87"/>
      <c r="AQ608" s="85"/>
      <c r="AR608" s="111"/>
      <c r="AS608" s="112">
        <v>0</v>
      </c>
      <c r="AT608" s="87"/>
      <c r="AU608" s="85"/>
      <c r="AV608" s="111"/>
      <c r="AW608" s="112">
        <v>0</v>
      </c>
      <c r="AX608" s="87"/>
      <c r="AY608" s="85"/>
      <c r="AZ608" s="267">
        <f t="shared" si="38"/>
        <v>0</v>
      </c>
      <c r="BA608" s="88">
        <f t="shared" si="35"/>
        <v>0</v>
      </c>
      <c r="BC608">
        <f>IF($A608&lt;&gt;"",COUNTIF($BD$3:$BD608,$BD608),0)</f>
        <v>0</v>
      </c>
      <c r="BD608" t="str">
        <f>IF($A608&lt;&gt;"",VLOOKUP(TRUNC(MID($A608,1,2),0),Plano_Contas!$H$3:$J$103,2,TRUE),"")</f>
        <v/>
      </c>
      <c r="BE608" s="201" t="str">
        <f t="shared" si="36"/>
        <v/>
      </c>
      <c r="BF608" t="str">
        <f ca="1">IF($BT608&lt;&gt;"",SUMIF($BD$3:$BD$1004,"="&amp;$BD608,INDIRECT(ADDRESS(3,BF$2,1,1)):INDIRECT(ADDRESS(1004,BF$2,1,1))),"")</f>
        <v/>
      </c>
      <c r="BG608" t="str">
        <f ca="1">IF($BT608&lt;&gt;"",SUMIF($BD$3:$BD$1004,"="&amp;$BD608,INDIRECT(ADDRESS(3,BG$2,1,1)):INDIRECT(ADDRESS(1004,BG$2,1,1))),"")</f>
        <v/>
      </c>
      <c r="BH608" t="str">
        <f ca="1">IF($BT608&lt;&gt;"",SUMIF($BD$3:$BD$1004,"="&amp;$BD608,INDIRECT(ADDRESS(3,BH$2,1,1)):INDIRECT(ADDRESS(1004,BH$2,1,1))),"")</f>
        <v/>
      </c>
      <c r="BI608" t="str">
        <f ca="1">IF($BT608&lt;&gt;"",SUMIF($BD$3:$BD$1004,"="&amp;$BD608,INDIRECT(ADDRESS(3,BI$2,1,1)):INDIRECT(ADDRESS(1004,BI$2,1,1))),"")</f>
        <v/>
      </c>
      <c r="BJ608" t="str">
        <f ca="1">IF($BT608&lt;&gt;"",SUMIF($BD$3:$BD$1004,"="&amp;$BD608,INDIRECT(ADDRESS(3,BJ$2,1,1)):INDIRECT(ADDRESS(1004,BJ$2,1,1))),"")</f>
        <v/>
      </c>
      <c r="BK608" t="str">
        <f ca="1">IF($BT608&lt;&gt;"",SUMIF($BD$3:$BD$1004,"="&amp;$BD608,INDIRECT(ADDRESS(3,BK$2,1,1)):INDIRECT(ADDRESS(1004,BK$2,1,1))),"")</f>
        <v/>
      </c>
      <c r="BL608" t="str">
        <f ca="1">IF($BT608&lt;&gt;"",SUMIF($BD$3:$BD$1004,"="&amp;$BD608,INDIRECT(ADDRESS(3,BL$2,1,1)):INDIRECT(ADDRESS(1004,BL$2,1,1))),"")</f>
        <v/>
      </c>
      <c r="BM608" t="str">
        <f ca="1">IF($BT608&lt;&gt;"",SUMIF($BD$3:$BD$1004,"="&amp;$BD608,INDIRECT(ADDRESS(3,BM$2,1,1)):INDIRECT(ADDRESS(1004,BM$2,1,1))),"")</f>
        <v/>
      </c>
      <c r="BN608" t="str">
        <f ca="1">IF($BT608&lt;&gt;"",SUMIF($BD$3:$BD$1004,"="&amp;$BD608,INDIRECT(ADDRESS(3,BN$2,1,1)):INDIRECT(ADDRESS(1004,BN$2,1,1))),"")</f>
        <v/>
      </c>
      <c r="BO608" t="str">
        <f ca="1">IF($BT608&lt;&gt;"",SUMIF($BD$3:$BD$1004,"="&amp;$BD608,INDIRECT(ADDRESS(3,BO$2,1,1)):INDIRECT(ADDRESS(1004,BO$2,1,1))),"")</f>
        <v/>
      </c>
      <c r="BP608" t="str">
        <f ca="1">IF($BT608&lt;&gt;"",SUMIF($BD$3:$BD$1004,"="&amp;$BD608,INDIRECT(ADDRESS(3,BP$2,1,1)):INDIRECT(ADDRESS(1004,BP$2,1,1))),"")</f>
        <v/>
      </c>
      <c r="BQ608" t="str">
        <f ca="1">IF($BT608&lt;&gt;"",SUMIF($BD$3:$BD$1004,"="&amp;$BD608,INDIRECT(ADDRESS(3,BQ$2,1,1)):INDIRECT(ADDRESS(1004,BQ$2,1,1))),"")</f>
        <v/>
      </c>
      <c r="BR608" t="str">
        <f ca="1">IF($BT608&lt;&gt;"",SUMIF($BD$3:$BD$1004,"="&amp;$BD608,INDIRECT(ADDRESS(3,BR$2,1,1)):INDIRECT(ADDRESS(1004,BR$2,1,1))),"")</f>
        <v/>
      </c>
      <c r="BS608" t="str">
        <f>IF($A608&lt;&gt;"",VLOOKUP(TRUNC(MID($A608,1,2),0),Plano_Contas!$H$3:$J$103,3,TRUE),"")</f>
        <v/>
      </c>
      <c r="BT608" t="str">
        <f t="shared" si="37"/>
        <v/>
      </c>
      <c r="BV608">
        <f>Empresas!C608</f>
        <v>0</v>
      </c>
    </row>
    <row r="609" spans="1:74" ht="13.5" hidden="1" thickBot="1" x14ac:dyDescent="0.25">
      <c r="A609" s="89"/>
      <c r="B609" s="52" t="str">
        <f>IF($A609&lt;&gt;"",VLOOKUP(""&amp;$A609,Plano_Contas!$A$3:$F$1003,6,0),"")</f>
        <v/>
      </c>
      <c r="C609" s="91"/>
      <c r="D609" s="111"/>
      <c r="E609" s="112">
        <v>0</v>
      </c>
      <c r="F609" s="87"/>
      <c r="G609" s="85"/>
      <c r="H609" s="111"/>
      <c r="I609" s="112">
        <v>0</v>
      </c>
      <c r="J609" s="87"/>
      <c r="K609" s="85"/>
      <c r="L609" s="111"/>
      <c r="M609" s="112">
        <v>0</v>
      </c>
      <c r="N609" s="87"/>
      <c r="O609" s="85"/>
      <c r="P609" s="111"/>
      <c r="Q609" s="112">
        <v>0</v>
      </c>
      <c r="R609" s="87"/>
      <c r="S609" s="85"/>
      <c r="T609" s="111"/>
      <c r="U609" s="112">
        <v>0</v>
      </c>
      <c r="V609" s="87"/>
      <c r="W609" s="85"/>
      <c r="X609" s="111"/>
      <c r="Y609" s="112">
        <v>0</v>
      </c>
      <c r="Z609" s="87"/>
      <c r="AA609" s="85"/>
      <c r="AB609" s="111"/>
      <c r="AC609" s="112">
        <v>0</v>
      </c>
      <c r="AD609" s="87"/>
      <c r="AE609" s="85"/>
      <c r="AF609" s="111"/>
      <c r="AG609" s="112">
        <v>0</v>
      </c>
      <c r="AH609" s="87"/>
      <c r="AI609" s="85"/>
      <c r="AJ609" s="111"/>
      <c r="AK609" s="112">
        <v>0</v>
      </c>
      <c r="AL609" s="87"/>
      <c r="AM609" s="85"/>
      <c r="AN609" s="111"/>
      <c r="AO609" s="112">
        <v>0</v>
      </c>
      <c r="AP609" s="87"/>
      <c r="AQ609" s="85"/>
      <c r="AR609" s="111"/>
      <c r="AS609" s="112">
        <v>0</v>
      </c>
      <c r="AT609" s="87"/>
      <c r="AU609" s="85"/>
      <c r="AV609" s="111"/>
      <c r="AW609" s="112">
        <v>0</v>
      </c>
      <c r="AX609" s="87"/>
      <c r="AY609" s="85"/>
      <c r="AZ609" s="267">
        <f t="shared" si="38"/>
        <v>0</v>
      </c>
      <c r="BA609" s="88">
        <f t="shared" si="35"/>
        <v>0</v>
      </c>
      <c r="BC609">
        <f>IF($A609&lt;&gt;"",COUNTIF($BD$3:$BD609,$BD609),0)</f>
        <v>0</v>
      </c>
      <c r="BD609" t="str">
        <f>IF($A609&lt;&gt;"",VLOOKUP(TRUNC(MID($A609,1,2),0),Plano_Contas!$H$3:$J$103,2,TRUE),"")</f>
        <v/>
      </c>
      <c r="BE609" s="201" t="str">
        <f t="shared" si="36"/>
        <v/>
      </c>
      <c r="BF609" t="str">
        <f ca="1">IF($BT609&lt;&gt;"",SUMIF($BD$3:$BD$1004,"="&amp;$BD609,INDIRECT(ADDRESS(3,BF$2,1,1)):INDIRECT(ADDRESS(1004,BF$2,1,1))),"")</f>
        <v/>
      </c>
      <c r="BG609" t="str">
        <f ca="1">IF($BT609&lt;&gt;"",SUMIF($BD$3:$BD$1004,"="&amp;$BD609,INDIRECT(ADDRESS(3,BG$2,1,1)):INDIRECT(ADDRESS(1004,BG$2,1,1))),"")</f>
        <v/>
      </c>
      <c r="BH609" t="str">
        <f ca="1">IF($BT609&lt;&gt;"",SUMIF($BD$3:$BD$1004,"="&amp;$BD609,INDIRECT(ADDRESS(3,BH$2,1,1)):INDIRECT(ADDRESS(1004,BH$2,1,1))),"")</f>
        <v/>
      </c>
      <c r="BI609" t="str">
        <f ca="1">IF($BT609&lt;&gt;"",SUMIF($BD$3:$BD$1004,"="&amp;$BD609,INDIRECT(ADDRESS(3,BI$2,1,1)):INDIRECT(ADDRESS(1004,BI$2,1,1))),"")</f>
        <v/>
      </c>
      <c r="BJ609" t="str">
        <f ca="1">IF($BT609&lt;&gt;"",SUMIF($BD$3:$BD$1004,"="&amp;$BD609,INDIRECT(ADDRESS(3,BJ$2,1,1)):INDIRECT(ADDRESS(1004,BJ$2,1,1))),"")</f>
        <v/>
      </c>
      <c r="BK609" t="str">
        <f ca="1">IF($BT609&lt;&gt;"",SUMIF($BD$3:$BD$1004,"="&amp;$BD609,INDIRECT(ADDRESS(3,BK$2,1,1)):INDIRECT(ADDRESS(1004,BK$2,1,1))),"")</f>
        <v/>
      </c>
      <c r="BL609" t="str">
        <f ca="1">IF($BT609&lt;&gt;"",SUMIF($BD$3:$BD$1004,"="&amp;$BD609,INDIRECT(ADDRESS(3,BL$2,1,1)):INDIRECT(ADDRESS(1004,BL$2,1,1))),"")</f>
        <v/>
      </c>
      <c r="BM609" t="str">
        <f ca="1">IF($BT609&lt;&gt;"",SUMIF($BD$3:$BD$1004,"="&amp;$BD609,INDIRECT(ADDRESS(3,BM$2,1,1)):INDIRECT(ADDRESS(1004,BM$2,1,1))),"")</f>
        <v/>
      </c>
      <c r="BN609" t="str">
        <f ca="1">IF($BT609&lt;&gt;"",SUMIF($BD$3:$BD$1004,"="&amp;$BD609,INDIRECT(ADDRESS(3,BN$2,1,1)):INDIRECT(ADDRESS(1004,BN$2,1,1))),"")</f>
        <v/>
      </c>
      <c r="BO609" t="str">
        <f ca="1">IF($BT609&lt;&gt;"",SUMIF($BD$3:$BD$1004,"="&amp;$BD609,INDIRECT(ADDRESS(3,BO$2,1,1)):INDIRECT(ADDRESS(1004,BO$2,1,1))),"")</f>
        <v/>
      </c>
      <c r="BP609" t="str">
        <f ca="1">IF($BT609&lt;&gt;"",SUMIF($BD$3:$BD$1004,"="&amp;$BD609,INDIRECT(ADDRESS(3,BP$2,1,1)):INDIRECT(ADDRESS(1004,BP$2,1,1))),"")</f>
        <v/>
      </c>
      <c r="BQ609" t="str">
        <f ca="1">IF($BT609&lt;&gt;"",SUMIF($BD$3:$BD$1004,"="&amp;$BD609,INDIRECT(ADDRESS(3,BQ$2,1,1)):INDIRECT(ADDRESS(1004,BQ$2,1,1))),"")</f>
        <v/>
      </c>
      <c r="BR609" t="str">
        <f ca="1">IF($BT609&lt;&gt;"",SUMIF($BD$3:$BD$1004,"="&amp;$BD609,INDIRECT(ADDRESS(3,BR$2,1,1)):INDIRECT(ADDRESS(1004,BR$2,1,1))),"")</f>
        <v/>
      </c>
      <c r="BS609" t="str">
        <f>IF($A609&lt;&gt;"",VLOOKUP(TRUNC(MID($A609,1,2),0),Plano_Contas!$H$3:$J$103,3,TRUE),"")</f>
        <v/>
      </c>
      <c r="BT609" t="str">
        <f t="shared" si="37"/>
        <v/>
      </c>
      <c r="BV609">
        <f>Empresas!C609</f>
        <v>0</v>
      </c>
    </row>
    <row r="610" spans="1:74" ht="13.5" hidden="1" thickBot="1" x14ac:dyDescent="0.25">
      <c r="A610" s="89"/>
      <c r="B610" s="52" t="str">
        <f>IF($A610&lt;&gt;"",VLOOKUP(""&amp;$A610,Plano_Contas!$A$3:$F$1003,6,0),"")</f>
        <v/>
      </c>
      <c r="C610" s="91"/>
      <c r="D610" s="111"/>
      <c r="E610" s="112">
        <v>0</v>
      </c>
      <c r="F610" s="87"/>
      <c r="G610" s="85"/>
      <c r="H610" s="111"/>
      <c r="I610" s="112">
        <v>0</v>
      </c>
      <c r="J610" s="87"/>
      <c r="K610" s="85"/>
      <c r="L610" s="111"/>
      <c r="M610" s="112">
        <v>0</v>
      </c>
      <c r="N610" s="87"/>
      <c r="O610" s="85"/>
      <c r="P610" s="111"/>
      <c r="Q610" s="112">
        <v>0</v>
      </c>
      <c r="R610" s="87"/>
      <c r="S610" s="85"/>
      <c r="T610" s="111"/>
      <c r="U610" s="112">
        <v>0</v>
      </c>
      <c r="V610" s="87"/>
      <c r="W610" s="85"/>
      <c r="X610" s="111"/>
      <c r="Y610" s="112">
        <v>0</v>
      </c>
      <c r="Z610" s="87"/>
      <c r="AA610" s="85"/>
      <c r="AB610" s="111"/>
      <c r="AC610" s="112">
        <v>0</v>
      </c>
      <c r="AD610" s="87"/>
      <c r="AE610" s="85"/>
      <c r="AF610" s="111"/>
      <c r="AG610" s="112">
        <v>0</v>
      </c>
      <c r="AH610" s="87"/>
      <c r="AI610" s="85"/>
      <c r="AJ610" s="111"/>
      <c r="AK610" s="112">
        <v>0</v>
      </c>
      <c r="AL610" s="87"/>
      <c r="AM610" s="85"/>
      <c r="AN610" s="111"/>
      <c r="AO610" s="112">
        <v>0</v>
      </c>
      <c r="AP610" s="87"/>
      <c r="AQ610" s="85"/>
      <c r="AR610" s="111"/>
      <c r="AS610" s="112">
        <v>0</v>
      </c>
      <c r="AT610" s="87"/>
      <c r="AU610" s="85"/>
      <c r="AV610" s="111"/>
      <c r="AW610" s="112">
        <v>0</v>
      </c>
      <c r="AX610" s="87"/>
      <c r="AY610" s="85"/>
      <c r="AZ610" s="267">
        <f t="shared" si="38"/>
        <v>0</v>
      </c>
      <c r="BA610" s="88">
        <f t="shared" si="35"/>
        <v>0</v>
      </c>
      <c r="BC610">
        <f>IF($A610&lt;&gt;"",COUNTIF($BD$3:$BD610,$BD610),0)</f>
        <v>0</v>
      </c>
      <c r="BD610" t="str">
        <f>IF($A610&lt;&gt;"",VLOOKUP(TRUNC(MID($A610,1,2),0),Plano_Contas!$H$3:$J$103,2,TRUE),"")</f>
        <v/>
      </c>
      <c r="BE610" s="201" t="str">
        <f t="shared" si="36"/>
        <v/>
      </c>
      <c r="BF610" t="str">
        <f ca="1">IF($BT610&lt;&gt;"",SUMIF($BD$3:$BD$1004,"="&amp;$BD610,INDIRECT(ADDRESS(3,BF$2,1,1)):INDIRECT(ADDRESS(1004,BF$2,1,1))),"")</f>
        <v/>
      </c>
      <c r="BG610" t="str">
        <f ca="1">IF($BT610&lt;&gt;"",SUMIF($BD$3:$BD$1004,"="&amp;$BD610,INDIRECT(ADDRESS(3,BG$2,1,1)):INDIRECT(ADDRESS(1004,BG$2,1,1))),"")</f>
        <v/>
      </c>
      <c r="BH610" t="str">
        <f ca="1">IF($BT610&lt;&gt;"",SUMIF($BD$3:$BD$1004,"="&amp;$BD610,INDIRECT(ADDRESS(3,BH$2,1,1)):INDIRECT(ADDRESS(1004,BH$2,1,1))),"")</f>
        <v/>
      </c>
      <c r="BI610" t="str">
        <f ca="1">IF($BT610&lt;&gt;"",SUMIF($BD$3:$BD$1004,"="&amp;$BD610,INDIRECT(ADDRESS(3,BI$2,1,1)):INDIRECT(ADDRESS(1004,BI$2,1,1))),"")</f>
        <v/>
      </c>
      <c r="BJ610" t="str">
        <f ca="1">IF($BT610&lt;&gt;"",SUMIF($BD$3:$BD$1004,"="&amp;$BD610,INDIRECT(ADDRESS(3,BJ$2,1,1)):INDIRECT(ADDRESS(1004,BJ$2,1,1))),"")</f>
        <v/>
      </c>
      <c r="BK610" t="str">
        <f ca="1">IF($BT610&lt;&gt;"",SUMIF($BD$3:$BD$1004,"="&amp;$BD610,INDIRECT(ADDRESS(3,BK$2,1,1)):INDIRECT(ADDRESS(1004,BK$2,1,1))),"")</f>
        <v/>
      </c>
      <c r="BL610" t="str">
        <f ca="1">IF($BT610&lt;&gt;"",SUMIF($BD$3:$BD$1004,"="&amp;$BD610,INDIRECT(ADDRESS(3,BL$2,1,1)):INDIRECT(ADDRESS(1004,BL$2,1,1))),"")</f>
        <v/>
      </c>
      <c r="BM610" t="str">
        <f ca="1">IF($BT610&lt;&gt;"",SUMIF($BD$3:$BD$1004,"="&amp;$BD610,INDIRECT(ADDRESS(3,BM$2,1,1)):INDIRECT(ADDRESS(1004,BM$2,1,1))),"")</f>
        <v/>
      </c>
      <c r="BN610" t="str">
        <f ca="1">IF($BT610&lt;&gt;"",SUMIF($BD$3:$BD$1004,"="&amp;$BD610,INDIRECT(ADDRESS(3,BN$2,1,1)):INDIRECT(ADDRESS(1004,BN$2,1,1))),"")</f>
        <v/>
      </c>
      <c r="BO610" t="str">
        <f ca="1">IF($BT610&lt;&gt;"",SUMIF($BD$3:$BD$1004,"="&amp;$BD610,INDIRECT(ADDRESS(3,BO$2,1,1)):INDIRECT(ADDRESS(1004,BO$2,1,1))),"")</f>
        <v/>
      </c>
      <c r="BP610" t="str">
        <f ca="1">IF($BT610&lt;&gt;"",SUMIF($BD$3:$BD$1004,"="&amp;$BD610,INDIRECT(ADDRESS(3,BP$2,1,1)):INDIRECT(ADDRESS(1004,BP$2,1,1))),"")</f>
        <v/>
      </c>
      <c r="BQ610" t="str">
        <f ca="1">IF($BT610&lt;&gt;"",SUMIF($BD$3:$BD$1004,"="&amp;$BD610,INDIRECT(ADDRESS(3,BQ$2,1,1)):INDIRECT(ADDRESS(1004,BQ$2,1,1))),"")</f>
        <v/>
      </c>
      <c r="BR610" t="str">
        <f ca="1">IF($BT610&lt;&gt;"",SUMIF($BD$3:$BD$1004,"="&amp;$BD610,INDIRECT(ADDRESS(3,BR$2,1,1)):INDIRECT(ADDRESS(1004,BR$2,1,1))),"")</f>
        <v/>
      </c>
      <c r="BS610" t="str">
        <f>IF($A610&lt;&gt;"",VLOOKUP(TRUNC(MID($A610,1,2),0),Plano_Contas!$H$3:$J$103,3,TRUE),"")</f>
        <v/>
      </c>
      <c r="BT610" t="str">
        <f t="shared" si="37"/>
        <v/>
      </c>
      <c r="BV610">
        <f>Empresas!C610</f>
        <v>0</v>
      </c>
    </row>
    <row r="611" spans="1:74" ht="13.5" hidden="1" thickBot="1" x14ac:dyDescent="0.25">
      <c r="A611" s="89"/>
      <c r="B611" s="52" t="str">
        <f>IF($A611&lt;&gt;"",VLOOKUP(""&amp;$A611,Plano_Contas!$A$3:$F$1003,6,0),"")</f>
        <v/>
      </c>
      <c r="C611" s="91"/>
      <c r="D611" s="111"/>
      <c r="E611" s="112">
        <v>0</v>
      </c>
      <c r="F611" s="87"/>
      <c r="G611" s="85"/>
      <c r="H611" s="111"/>
      <c r="I611" s="112">
        <v>0</v>
      </c>
      <c r="J611" s="87"/>
      <c r="K611" s="85"/>
      <c r="L611" s="111"/>
      <c r="M611" s="112">
        <v>0</v>
      </c>
      <c r="N611" s="87"/>
      <c r="O611" s="85"/>
      <c r="P611" s="111"/>
      <c r="Q611" s="112">
        <v>0</v>
      </c>
      <c r="R611" s="87"/>
      <c r="S611" s="85"/>
      <c r="T611" s="111"/>
      <c r="U611" s="112">
        <v>0</v>
      </c>
      <c r="V611" s="87"/>
      <c r="W611" s="85"/>
      <c r="X611" s="111"/>
      <c r="Y611" s="112">
        <v>0</v>
      </c>
      <c r="Z611" s="87"/>
      <c r="AA611" s="85"/>
      <c r="AB611" s="111"/>
      <c r="AC611" s="112">
        <v>0</v>
      </c>
      <c r="AD611" s="87"/>
      <c r="AE611" s="85"/>
      <c r="AF611" s="111"/>
      <c r="AG611" s="112">
        <v>0</v>
      </c>
      <c r="AH611" s="87"/>
      <c r="AI611" s="85"/>
      <c r="AJ611" s="111"/>
      <c r="AK611" s="112">
        <v>0</v>
      </c>
      <c r="AL611" s="87"/>
      <c r="AM611" s="85"/>
      <c r="AN611" s="111"/>
      <c r="AO611" s="112">
        <v>0</v>
      </c>
      <c r="AP611" s="87"/>
      <c r="AQ611" s="85"/>
      <c r="AR611" s="111"/>
      <c r="AS611" s="112">
        <v>0</v>
      </c>
      <c r="AT611" s="87"/>
      <c r="AU611" s="85"/>
      <c r="AV611" s="111"/>
      <c r="AW611" s="112">
        <v>0</v>
      </c>
      <c r="AX611" s="87"/>
      <c r="AY611" s="85"/>
      <c r="AZ611" s="267">
        <f t="shared" si="38"/>
        <v>0</v>
      </c>
      <c r="BA611" s="88">
        <f t="shared" si="35"/>
        <v>0</v>
      </c>
      <c r="BC611">
        <f>IF($A611&lt;&gt;"",COUNTIF($BD$3:$BD611,$BD611),0)</f>
        <v>0</v>
      </c>
      <c r="BD611" t="str">
        <f>IF($A611&lt;&gt;"",VLOOKUP(TRUNC(MID($A611,1,2),0),Plano_Contas!$H$3:$J$103,2,TRUE),"")</f>
        <v/>
      </c>
      <c r="BE611" s="201" t="str">
        <f t="shared" si="36"/>
        <v/>
      </c>
      <c r="BF611" t="str">
        <f ca="1">IF($BT611&lt;&gt;"",SUMIF($BD$3:$BD$1004,"="&amp;$BD611,INDIRECT(ADDRESS(3,BF$2,1,1)):INDIRECT(ADDRESS(1004,BF$2,1,1))),"")</f>
        <v/>
      </c>
      <c r="BG611" t="str">
        <f ca="1">IF($BT611&lt;&gt;"",SUMIF($BD$3:$BD$1004,"="&amp;$BD611,INDIRECT(ADDRESS(3,BG$2,1,1)):INDIRECT(ADDRESS(1004,BG$2,1,1))),"")</f>
        <v/>
      </c>
      <c r="BH611" t="str">
        <f ca="1">IF($BT611&lt;&gt;"",SUMIF($BD$3:$BD$1004,"="&amp;$BD611,INDIRECT(ADDRESS(3,BH$2,1,1)):INDIRECT(ADDRESS(1004,BH$2,1,1))),"")</f>
        <v/>
      </c>
      <c r="BI611" t="str">
        <f ca="1">IF($BT611&lt;&gt;"",SUMIF($BD$3:$BD$1004,"="&amp;$BD611,INDIRECT(ADDRESS(3,BI$2,1,1)):INDIRECT(ADDRESS(1004,BI$2,1,1))),"")</f>
        <v/>
      </c>
      <c r="BJ611" t="str">
        <f ca="1">IF($BT611&lt;&gt;"",SUMIF($BD$3:$BD$1004,"="&amp;$BD611,INDIRECT(ADDRESS(3,BJ$2,1,1)):INDIRECT(ADDRESS(1004,BJ$2,1,1))),"")</f>
        <v/>
      </c>
      <c r="BK611" t="str">
        <f ca="1">IF($BT611&lt;&gt;"",SUMIF($BD$3:$BD$1004,"="&amp;$BD611,INDIRECT(ADDRESS(3,BK$2,1,1)):INDIRECT(ADDRESS(1004,BK$2,1,1))),"")</f>
        <v/>
      </c>
      <c r="BL611" t="str">
        <f ca="1">IF($BT611&lt;&gt;"",SUMIF($BD$3:$BD$1004,"="&amp;$BD611,INDIRECT(ADDRESS(3,BL$2,1,1)):INDIRECT(ADDRESS(1004,BL$2,1,1))),"")</f>
        <v/>
      </c>
      <c r="BM611" t="str">
        <f ca="1">IF($BT611&lt;&gt;"",SUMIF($BD$3:$BD$1004,"="&amp;$BD611,INDIRECT(ADDRESS(3,BM$2,1,1)):INDIRECT(ADDRESS(1004,BM$2,1,1))),"")</f>
        <v/>
      </c>
      <c r="BN611" t="str">
        <f ca="1">IF($BT611&lt;&gt;"",SUMIF($BD$3:$BD$1004,"="&amp;$BD611,INDIRECT(ADDRESS(3,BN$2,1,1)):INDIRECT(ADDRESS(1004,BN$2,1,1))),"")</f>
        <v/>
      </c>
      <c r="BO611" t="str">
        <f ca="1">IF($BT611&lt;&gt;"",SUMIF($BD$3:$BD$1004,"="&amp;$BD611,INDIRECT(ADDRESS(3,BO$2,1,1)):INDIRECT(ADDRESS(1004,BO$2,1,1))),"")</f>
        <v/>
      </c>
      <c r="BP611" t="str">
        <f ca="1">IF($BT611&lt;&gt;"",SUMIF($BD$3:$BD$1004,"="&amp;$BD611,INDIRECT(ADDRESS(3,BP$2,1,1)):INDIRECT(ADDRESS(1004,BP$2,1,1))),"")</f>
        <v/>
      </c>
      <c r="BQ611" t="str">
        <f ca="1">IF($BT611&lt;&gt;"",SUMIF($BD$3:$BD$1004,"="&amp;$BD611,INDIRECT(ADDRESS(3,BQ$2,1,1)):INDIRECT(ADDRESS(1004,BQ$2,1,1))),"")</f>
        <v/>
      </c>
      <c r="BR611" t="str">
        <f ca="1">IF($BT611&lt;&gt;"",SUMIF($BD$3:$BD$1004,"="&amp;$BD611,INDIRECT(ADDRESS(3,BR$2,1,1)):INDIRECT(ADDRESS(1004,BR$2,1,1))),"")</f>
        <v/>
      </c>
      <c r="BS611" t="str">
        <f>IF($A611&lt;&gt;"",VLOOKUP(TRUNC(MID($A611,1,2),0),Plano_Contas!$H$3:$J$103,3,TRUE),"")</f>
        <v/>
      </c>
      <c r="BT611" t="str">
        <f t="shared" si="37"/>
        <v/>
      </c>
      <c r="BV611">
        <f>Empresas!C611</f>
        <v>0</v>
      </c>
    </row>
    <row r="612" spans="1:74" ht="13.5" hidden="1" thickBot="1" x14ac:dyDescent="0.25">
      <c r="A612" s="89"/>
      <c r="B612" s="52" t="str">
        <f>IF($A612&lt;&gt;"",VLOOKUP(""&amp;$A612,Plano_Contas!$A$3:$F$1003,6,0),"")</f>
        <v/>
      </c>
      <c r="C612" s="91"/>
      <c r="D612" s="111"/>
      <c r="E612" s="112">
        <v>0</v>
      </c>
      <c r="F612" s="87"/>
      <c r="G612" s="85"/>
      <c r="H612" s="111"/>
      <c r="I612" s="112">
        <v>0</v>
      </c>
      <c r="J612" s="87"/>
      <c r="K612" s="85"/>
      <c r="L612" s="111"/>
      <c r="M612" s="112">
        <v>0</v>
      </c>
      <c r="N612" s="87"/>
      <c r="O612" s="85"/>
      <c r="P612" s="111"/>
      <c r="Q612" s="112">
        <v>0</v>
      </c>
      <c r="R612" s="87"/>
      <c r="S612" s="85"/>
      <c r="T612" s="111"/>
      <c r="U612" s="112">
        <v>0</v>
      </c>
      <c r="V612" s="87"/>
      <c r="W612" s="85"/>
      <c r="X612" s="111"/>
      <c r="Y612" s="112">
        <v>0</v>
      </c>
      <c r="Z612" s="87"/>
      <c r="AA612" s="85"/>
      <c r="AB612" s="111"/>
      <c r="AC612" s="112">
        <v>0</v>
      </c>
      <c r="AD612" s="87"/>
      <c r="AE612" s="85"/>
      <c r="AF612" s="111"/>
      <c r="AG612" s="112">
        <v>0</v>
      </c>
      <c r="AH612" s="87"/>
      <c r="AI612" s="85"/>
      <c r="AJ612" s="111"/>
      <c r="AK612" s="112">
        <v>0</v>
      </c>
      <c r="AL612" s="87"/>
      <c r="AM612" s="85"/>
      <c r="AN612" s="111"/>
      <c r="AO612" s="112">
        <v>0</v>
      </c>
      <c r="AP612" s="87"/>
      <c r="AQ612" s="85"/>
      <c r="AR612" s="111"/>
      <c r="AS612" s="112">
        <v>0</v>
      </c>
      <c r="AT612" s="87"/>
      <c r="AU612" s="85"/>
      <c r="AV612" s="111"/>
      <c r="AW612" s="112">
        <v>0</v>
      </c>
      <c r="AX612" s="87"/>
      <c r="AY612" s="85"/>
      <c r="AZ612" s="267">
        <f t="shared" si="38"/>
        <v>0</v>
      </c>
      <c r="BA612" s="88">
        <f t="shared" si="35"/>
        <v>0</v>
      </c>
      <c r="BC612">
        <f>IF($A612&lt;&gt;"",COUNTIF($BD$3:$BD612,$BD612),0)</f>
        <v>0</v>
      </c>
      <c r="BD612" t="str">
        <f>IF($A612&lt;&gt;"",VLOOKUP(TRUNC(MID($A612,1,2),0),Plano_Contas!$H$3:$J$103,2,TRUE),"")</f>
        <v/>
      </c>
      <c r="BE612" s="201" t="str">
        <f t="shared" si="36"/>
        <v/>
      </c>
      <c r="BF612" t="str">
        <f ca="1">IF($BT612&lt;&gt;"",SUMIF($BD$3:$BD$1004,"="&amp;$BD612,INDIRECT(ADDRESS(3,BF$2,1,1)):INDIRECT(ADDRESS(1004,BF$2,1,1))),"")</f>
        <v/>
      </c>
      <c r="BG612" t="str">
        <f ca="1">IF($BT612&lt;&gt;"",SUMIF($BD$3:$BD$1004,"="&amp;$BD612,INDIRECT(ADDRESS(3,BG$2,1,1)):INDIRECT(ADDRESS(1004,BG$2,1,1))),"")</f>
        <v/>
      </c>
      <c r="BH612" t="str">
        <f ca="1">IF($BT612&lt;&gt;"",SUMIF($BD$3:$BD$1004,"="&amp;$BD612,INDIRECT(ADDRESS(3,BH$2,1,1)):INDIRECT(ADDRESS(1004,BH$2,1,1))),"")</f>
        <v/>
      </c>
      <c r="BI612" t="str">
        <f ca="1">IF($BT612&lt;&gt;"",SUMIF($BD$3:$BD$1004,"="&amp;$BD612,INDIRECT(ADDRESS(3,BI$2,1,1)):INDIRECT(ADDRESS(1004,BI$2,1,1))),"")</f>
        <v/>
      </c>
      <c r="BJ612" t="str">
        <f ca="1">IF($BT612&lt;&gt;"",SUMIF($BD$3:$BD$1004,"="&amp;$BD612,INDIRECT(ADDRESS(3,BJ$2,1,1)):INDIRECT(ADDRESS(1004,BJ$2,1,1))),"")</f>
        <v/>
      </c>
      <c r="BK612" t="str">
        <f ca="1">IF($BT612&lt;&gt;"",SUMIF($BD$3:$BD$1004,"="&amp;$BD612,INDIRECT(ADDRESS(3,BK$2,1,1)):INDIRECT(ADDRESS(1004,BK$2,1,1))),"")</f>
        <v/>
      </c>
      <c r="BL612" t="str">
        <f ca="1">IF($BT612&lt;&gt;"",SUMIF($BD$3:$BD$1004,"="&amp;$BD612,INDIRECT(ADDRESS(3,BL$2,1,1)):INDIRECT(ADDRESS(1004,BL$2,1,1))),"")</f>
        <v/>
      </c>
      <c r="BM612" t="str">
        <f ca="1">IF($BT612&lt;&gt;"",SUMIF($BD$3:$BD$1004,"="&amp;$BD612,INDIRECT(ADDRESS(3,BM$2,1,1)):INDIRECT(ADDRESS(1004,BM$2,1,1))),"")</f>
        <v/>
      </c>
      <c r="BN612" t="str">
        <f ca="1">IF($BT612&lt;&gt;"",SUMIF($BD$3:$BD$1004,"="&amp;$BD612,INDIRECT(ADDRESS(3,BN$2,1,1)):INDIRECT(ADDRESS(1004,BN$2,1,1))),"")</f>
        <v/>
      </c>
      <c r="BO612" t="str">
        <f ca="1">IF($BT612&lt;&gt;"",SUMIF($BD$3:$BD$1004,"="&amp;$BD612,INDIRECT(ADDRESS(3,BO$2,1,1)):INDIRECT(ADDRESS(1004,BO$2,1,1))),"")</f>
        <v/>
      </c>
      <c r="BP612" t="str">
        <f ca="1">IF($BT612&lt;&gt;"",SUMIF($BD$3:$BD$1004,"="&amp;$BD612,INDIRECT(ADDRESS(3,BP$2,1,1)):INDIRECT(ADDRESS(1004,BP$2,1,1))),"")</f>
        <v/>
      </c>
      <c r="BQ612" t="str">
        <f ca="1">IF($BT612&lt;&gt;"",SUMIF($BD$3:$BD$1004,"="&amp;$BD612,INDIRECT(ADDRESS(3,BQ$2,1,1)):INDIRECT(ADDRESS(1004,BQ$2,1,1))),"")</f>
        <v/>
      </c>
      <c r="BR612" t="str">
        <f ca="1">IF($BT612&lt;&gt;"",SUMIF($BD$3:$BD$1004,"="&amp;$BD612,INDIRECT(ADDRESS(3,BR$2,1,1)):INDIRECT(ADDRESS(1004,BR$2,1,1))),"")</f>
        <v/>
      </c>
      <c r="BS612" t="str">
        <f>IF($A612&lt;&gt;"",VLOOKUP(TRUNC(MID($A612,1,2),0),Plano_Contas!$H$3:$J$103,3,TRUE),"")</f>
        <v/>
      </c>
      <c r="BT612" t="str">
        <f t="shared" si="37"/>
        <v/>
      </c>
      <c r="BV612">
        <f>Empresas!C612</f>
        <v>0</v>
      </c>
    </row>
    <row r="613" spans="1:74" ht="13.5" hidden="1" thickBot="1" x14ac:dyDescent="0.25">
      <c r="A613" s="89"/>
      <c r="B613" s="52" t="str">
        <f>IF($A613&lt;&gt;"",VLOOKUP(""&amp;$A613,Plano_Contas!$A$3:$F$1003,6,0),"")</f>
        <v/>
      </c>
      <c r="C613" s="91"/>
      <c r="D613" s="111"/>
      <c r="E613" s="112">
        <v>0</v>
      </c>
      <c r="F613" s="87"/>
      <c r="G613" s="85"/>
      <c r="H613" s="111"/>
      <c r="I613" s="112">
        <v>0</v>
      </c>
      <c r="J613" s="87"/>
      <c r="K613" s="85"/>
      <c r="L613" s="111"/>
      <c r="M613" s="112">
        <v>0</v>
      </c>
      <c r="N613" s="87"/>
      <c r="O613" s="85"/>
      <c r="P613" s="111"/>
      <c r="Q613" s="112">
        <v>0</v>
      </c>
      <c r="R613" s="87"/>
      <c r="S613" s="85"/>
      <c r="T613" s="111"/>
      <c r="U613" s="112">
        <v>0</v>
      </c>
      <c r="V613" s="87"/>
      <c r="W613" s="85"/>
      <c r="X613" s="111"/>
      <c r="Y613" s="112">
        <v>0</v>
      </c>
      <c r="Z613" s="87"/>
      <c r="AA613" s="85"/>
      <c r="AB613" s="111"/>
      <c r="AC613" s="112">
        <v>0</v>
      </c>
      <c r="AD613" s="87"/>
      <c r="AE613" s="85"/>
      <c r="AF613" s="111"/>
      <c r="AG613" s="112">
        <v>0</v>
      </c>
      <c r="AH613" s="87"/>
      <c r="AI613" s="85"/>
      <c r="AJ613" s="111"/>
      <c r="AK613" s="112">
        <v>0</v>
      </c>
      <c r="AL613" s="87"/>
      <c r="AM613" s="85"/>
      <c r="AN613" s="111"/>
      <c r="AO613" s="112">
        <v>0</v>
      </c>
      <c r="AP613" s="87"/>
      <c r="AQ613" s="85"/>
      <c r="AR613" s="111"/>
      <c r="AS613" s="112">
        <v>0</v>
      </c>
      <c r="AT613" s="87"/>
      <c r="AU613" s="85"/>
      <c r="AV613" s="111"/>
      <c r="AW613" s="112">
        <v>0</v>
      </c>
      <c r="AX613" s="87"/>
      <c r="AY613" s="85"/>
      <c r="AZ613" s="267">
        <f t="shared" si="38"/>
        <v>0</v>
      </c>
      <c r="BA613" s="88">
        <f t="shared" si="35"/>
        <v>0</v>
      </c>
      <c r="BC613">
        <f>IF($A613&lt;&gt;"",COUNTIF($BD$3:$BD613,$BD613),0)</f>
        <v>0</v>
      </c>
      <c r="BD613" t="str">
        <f>IF($A613&lt;&gt;"",VLOOKUP(TRUNC(MID($A613,1,2),0),Plano_Contas!$H$3:$J$103,2,TRUE),"")</f>
        <v/>
      </c>
      <c r="BE613" s="201" t="str">
        <f t="shared" si="36"/>
        <v/>
      </c>
      <c r="BF613" t="str">
        <f ca="1">IF($BT613&lt;&gt;"",SUMIF($BD$3:$BD$1004,"="&amp;$BD613,INDIRECT(ADDRESS(3,BF$2,1,1)):INDIRECT(ADDRESS(1004,BF$2,1,1))),"")</f>
        <v/>
      </c>
      <c r="BG613" t="str">
        <f ca="1">IF($BT613&lt;&gt;"",SUMIF($BD$3:$BD$1004,"="&amp;$BD613,INDIRECT(ADDRESS(3,BG$2,1,1)):INDIRECT(ADDRESS(1004,BG$2,1,1))),"")</f>
        <v/>
      </c>
      <c r="BH613" t="str">
        <f ca="1">IF($BT613&lt;&gt;"",SUMIF($BD$3:$BD$1004,"="&amp;$BD613,INDIRECT(ADDRESS(3,BH$2,1,1)):INDIRECT(ADDRESS(1004,BH$2,1,1))),"")</f>
        <v/>
      </c>
      <c r="BI613" t="str">
        <f ca="1">IF($BT613&lt;&gt;"",SUMIF($BD$3:$BD$1004,"="&amp;$BD613,INDIRECT(ADDRESS(3,BI$2,1,1)):INDIRECT(ADDRESS(1004,BI$2,1,1))),"")</f>
        <v/>
      </c>
      <c r="BJ613" t="str">
        <f ca="1">IF($BT613&lt;&gt;"",SUMIF($BD$3:$BD$1004,"="&amp;$BD613,INDIRECT(ADDRESS(3,BJ$2,1,1)):INDIRECT(ADDRESS(1004,BJ$2,1,1))),"")</f>
        <v/>
      </c>
      <c r="BK613" t="str">
        <f ca="1">IF($BT613&lt;&gt;"",SUMIF($BD$3:$BD$1004,"="&amp;$BD613,INDIRECT(ADDRESS(3,BK$2,1,1)):INDIRECT(ADDRESS(1004,BK$2,1,1))),"")</f>
        <v/>
      </c>
      <c r="BL613" t="str">
        <f ca="1">IF($BT613&lt;&gt;"",SUMIF($BD$3:$BD$1004,"="&amp;$BD613,INDIRECT(ADDRESS(3,BL$2,1,1)):INDIRECT(ADDRESS(1004,BL$2,1,1))),"")</f>
        <v/>
      </c>
      <c r="BM613" t="str">
        <f ca="1">IF($BT613&lt;&gt;"",SUMIF($BD$3:$BD$1004,"="&amp;$BD613,INDIRECT(ADDRESS(3,BM$2,1,1)):INDIRECT(ADDRESS(1004,BM$2,1,1))),"")</f>
        <v/>
      </c>
      <c r="BN613" t="str">
        <f ca="1">IF($BT613&lt;&gt;"",SUMIF($BD$3:$BD$1004,"="&amp;$BD613,INDIRECT(ADDRESS(3,BN$2,1,1)):INDIRECT(ADDRESS(1004,BN$2,1,1))),"")</f>
        <v/>
      </c>
      <c r="BO613" t="str">
        <f ca="1">IF($BT613&lt;&gt;"",SUMIF($BD$3:$BD$1004,"="&amp;$BD613,INDIRECT(ADDRESS(3,BO$2,1,1)):INDIRECT(ADDRESS(1004,BO$2,1,1))),"")</f>
        <v/>
      </c>
      <c r="BP613" t="str">
        <f ca="1">IF($BT613&lt;&gt;"",SUMIF($BD$3:$BD$1004,"="&amp;$BD613,INDIRECT(ADDRESS(3,BP$2,1,1)):INDIRECT(ADDRESS(1004,BP$2,1,1))),"")</f>
        <v/>
      </c>
      <c r="BQ613" t="str">
        <f ca="1">IF($BT613&lt;&gt;"",SUMIF($BD$3:$BD$1004,"="&amp;$BD613,INDIRECT(ADDRESS(3,BQ$2,1,1)):INDIRECT(ADDRESS(1004,BQ$2,1,1))),"")</f>
        <v/>
      </c>
      <c r="BR613" t="str">
        <f ca="1">IF($BT613&lt;&gt;"",SUMIF($BD$3:$BD$1004,"="&amp;$BD613,INDIRECT(ADDRESS(3,BR$2,1,1)):INDIRECT(ADDRESS(1004,BR$2,1,1))),"")</f>
        <v/>
      </c>
      <c r="BS613" t="str">
        <f>IF($A613&lt;&gt;"",VLOOKUP(TRUNC(MID($A613,1,2),0),Plano_Contas!$H$3:$J$103,3,TRUE),"")</f>
        <v/>
      </c>
      <c r="BT613" t="str">
        <f t="shared" si="37"/>
        <v/>
      </c>
      <c r="BV613">
        <f>Empresas!C613</f>
        <v>0</v>
      </c>
    </row>
    <row r="614" spans="1:74" ht="13.5" hidden="1" thickBot="1" x14ac:dyDescent="0.25">
      <c r="A614" s="89"/>
      <c r="B614" s="52" t="str">
        <f>IF($A614&lt;&gt;"",VLOOKUP(""&amp;$A614,Plano_Contas!$A$3:$F$1003,6,0),"")</f>
        <v/>
      </c>
      <c r="C614" s="91"/>
      <c r="D614" s="111"/>
      <c r="E614" s="112">
        <v>0</v>
      </c>
      <c r="F614" s="87"/>
      <c r="G614" s="85"/>
      <c r="H614" s="111"/>
      <c r="I614" s="112">
        <v>0</v>
      </c>
      <c r="J614" s="87"/>
      <c r="K614" s="85"/>
      <c r="L614" s="111"/>
      <c r="M614" s="112">
        <v>0</v>
      </c>
      <c r="N614" s="87"/>
      <c r="O614" s="85"/>
      <c r="P614" s="111"/>
      <c r="Q614" s="112">
        <v>0</v>
      </c>
      <c r="R614" s="87"/>
      <c r="S614" s="85"/>
      <c r="T614" s="111"/>
      <c r="U614" s="112">
        <v>0</v>
      </c>
      <c r="V614" s="87"/>
      <c r="W614" s="85"/>
      <c r="X614" s="111"/>
      <c r="Y614" s="112">
        <v>0</v>
      </c>
      <c r="Z614" s="87"/>
      <c r="AA614" s="85"/>
      <c r="AB614" s="111"/>
      <c r="AC614" s="112">
        <v>0</v>
      </c>
      <c r="AD614" s="87"/>
      <c r="AE614" s="85"/>
      <c r="AF614" s="111"/>
      <c r="AG614" s="112">
        <v>0</v>
      </c>
      <c r="AH614" s="87"/>
      <c r="AI614" s="85"/>
      <c r="AJ614" s="111"/>
      <c r="AK614" s="112">
        <v>0</v>
      </c>
      <c r="AL614" s="87"/>
      <c r="AM614" s="85"/>
      <c r="AN614" s="111"/>
      <c r="AO614" s="112">
        <v>0</v>
      </c>
      <c r="AP614" s="87"/>
      <c r="AQ614" s="85"/>
      <c r="AR614" s="111"/>
      <c r="AS614" s="112">
        <v>0</v>
      </c>
      <c r="AT614" s="87"/>
      <c r="AU614" s="85"/>
      <c r="AV614" s="111"/>
      <c r="AW614" s="112">
        <v>0</v>
      </c>
      <c r="AX614" s="87"/>
      <c r="AY614" s="85"/>
      <c r="AZ614" s="267">
        <f t="shared" si="38"/>
        <v>0</v>
      </c>
      <c r="BA614" s="88">
        <f t="shared" si="35"/>
        <v>0</v>
      </c>
      <c r="BC614">
        <f>IF($A614&lt;&gt;"",COUNTIF($BD$3:$BD614,$BD614),0)</f>
        <v>0</v>
      </c>
      <c r="BD614" t="str">
        <f>IF($A614&lt;&gt;"",VLOOKUP(TRUNC(MID($A614,1,2),0),Plano_Contas!$H$3:$J$103,2,TRUE),"")</f>
        <v/>
      </c>
      <c r="BE614" s="201" t="str">
        <f t="shared" si="36"/>
        <v/>
      </c>
      <c r="BF614" t="str">
        <f ca="1">IF($BT614&lt;&gt;"",SUMIF($BD$3:$BD$1004,"="&amp;$BD614,INDIRECT(ADDRESS(3,BF$2,1,1)):INDIRECT(ADDRESS(1004,BF$2,1,1))),"")</f>
        <v/>
      </c>
      <c r="BG614" t="str">
        <f ca="1">IF($BT614&lt;&gt;"",SUMIF($BD$3:$BD$1004,"="&amp;$BD614,INDIRECT(ADDRESS(3,BG$2,1,1)):INDIRECT(ADDRESS(1004,BG$2,1,1))),"")</f>
        <v/>
      </c>
      <c r="BH614" t="str">
        <f ca="1">IF($BT614&lt;&gt;"",SUMIF($BD$3:$BD$1004,"="&amp;$BD614,INDIRECT(ADDRESS(3,BH$2,1,1)):INDIRECT(ADDRESS(1004,BH$2,1,1))),"")</f>
        <v/>
      </c>
      <c r="BI614" t="str">
        <f ca="1">IF($BT614&lt;&gt;"",SUMIF($BD$3:$BD$1004,"="&amp;$BD614,INDIRECT(ADDRESS(3,BI$2,1,1)):INDIRECT(ADDRESS(1004,BI$2,1,1))),"")</f>
        <v/>
      </c>
      <c r="BJ614" t="str">
        <f ca="1">IF($BT614&lt;&gt;"",SUMIF($BD$3:$BD$1004,"="&amp;$BD614,INDIRECT(ADDRESS(3,BJ$2,1,1)):INDIRECT(ADDRESS(1004,BJ$2,1,1))),"")</f>
        <v/>
      </c>
      <c r="BK614" t="str">
        <f ca="1">IF($BT614&lt;&gt;"",SUMIF($BD$3:$BD$1004,"="&amp;$BD614,INDIRECT(ADDRESS(3,BK$2,1,1)):INDIRECT(ADDRESS(1004,BK$2,1,1))),"")</f>
        <v/>
      </c>
      <c r="BL614" t="str">
        <f ca="1">IF($BT614&lt;&gt;"",SUMIF($BD$3:$BD$1004,"="&amp;$BD614,INDIRECT(ADDRESS(3,BL$2,1,1)):INDIRECT(ADDRESS(1004,BL$2,1,1))),"")</f>
        <v/>
      </c>
      <c r="BM614" t="str">
        <f ca="1">IF($BT614&lt;&gt;"",SUMIF($BD$3:$BD$1004,"="&amp;$BD614,INDIRECT(ADDRESS(3,BM$2,1,1)):INDIRECT(ADDRESS(1004,BM$2,1,1))),"")</f>
        <v/>
      </c>
      <c r="BN614" t="str">
        <f ca="1">IF($BT614&lt;&gt;"",SUMIF($BD$3:$BD$1004,"="&amp;$BD614,INDIRECT(ADDRESS(3,BN$2,1,1)):INDIRECT(ADDRESS(1004,BN$2,1,1))),"")</f>
        <v/>
      </c>
      <c r="BO614" t="str">
        <f ca="1">IF($BT614&lt;&gt;"",SUMIF($BD$3:$BD$1004,"="&amp;$BD614,INDIRECT(ADDRESS(3,BO$2,1,1)):INDIRECT(ADDRESS(1004,BO$2,1,1))),"")</f>
        <v/>
      </c>
      <c r="BP614" t="str">
        <f ca="1">IF($BT614&lt;&gt;"",SUMIF($BD$3:$BD$1004,"="&amp;$BD614,INDIRECT(ADDRESS(3,BP$2,1,1)):INDIRECT(ADDRESS(1004,BP$2,1,1))),"")</f>
        <v/>
      </c>
      <c r="BQ614" t="str">
        <f ca="1">IF($BT614&lt;&gt;"",SUMIF($BD$3:$BD$1004,"="&amp;$BD614,INDIRECT(ADDRESS(3,BQ$2,1,1)):INDIRECT(ADDRESS(1004,BQ$2,1,1))),"")</f>
        <v/>
      </c>
      <c r="BR614" t="str">
        <f ca="1">IF($BT614&lt;&gt;"",SUMIF($BD$3:$BD$1004,"="&amp;$BD614,INDIRECT(ADDRESS(3,BR$2,1,1)):INDIRECT(ADDRESS(1004,BR$2,1,1))),"")</f>
        <v/>
      </c>
      <c r="BS614" t="str">
        <f>IF($A614&lt;&gt;"",VLOOKUP(TRUNC(MID($A614,1,2),0),Plano_Contas!$H$3:$J$103,3,TRUE),"")</f>
        <v/>
      </c>
      <c r="BT614" t="str">
        <f t="shared" si="37"/>
        <v/>
      </c>
      <c r="BV614">
        <f>Empresas!C614</f>
        <v>0</v>
      </c>
    </row>
    <row r="615" spans="1:74" ht="13.5" hidden="1" thickBot="1" x14ac:dyDescent="0.25">
      <c r="A615" s="89"/>
      <c r="B615" s="52" t="str">
        <f>IF($A615&lt;&gt;"",VLOOKUP(""&amp;$A615,Plano_Contas!$A$3:$F$1003,6,0),"")</f>
        <v/>
      </c>
      <c r="C615" s="91"/>
      <c r="D615" s="111"/>
      <c r="E615" s="112">
        <v>0</v>
      </c>
      <c r="F615" s="87"/>
      <c r="G615" s="85"/>
      <c r="H615" s="111"/>
      <c r="I615" s="112">
        <v>0</v>
      </c>
      <c r="J615" s="87"/>
      <c r="K615" s="85"/>
      <c r="L615" s="111"/>
      <c r="M615" s="112">
        <v>0</v>
      </c>
      <c r="N615" s="87"/>
      <c r="O615" s="85"/>
      <c r="P615" s="111"/>
      <c r="Q615" s="112">
        <v>0</v>
      </c>
      <c r="R615" s="87"/>
      <c r="S615" s="85"/>
      <c r="T615" s="111"/>
      <c r="U615" s="112">
        <v>0</v>
      </c>
      <c r="V615" s="87"/>
      <c r="W615" s="85"/>
      <c r="X615" s="111"/>
      <c r="Y615" s="112">
        <v>0</v>
      </c>
      <c r="Z615" s="87"/>
      <c r="AA615" s="85"/>
      <c r="AB615" s="111"/>
      <c r="AC615" s="112">
        <v>0</v>
      </c>
      <c r="AD615" s="87"/>
      <c r="AE615" s="85"/>
      <c r="AF615" s="111"/>
      <c r="AG615" s="112">
        <v>0</v>
      </c>
      <c r="AH615" s="87"/>
      <c r="AI615" s="85"/>
      <c r="AJ615" s="111"/>
      <c r="AK615" s="112">
        <v>0</v>
      </c>
      <c r="AL615" s="87"/>
      <c r="AM615" s="85"/>
      <c r="AN615" s="111"/>
      <c r="AO615" s="112">
        <v>0</v>
      </c>
      <c r="AP615" s="87"/>
      <c r="AQ615" s="85"/>
      <c r="AR615" s="111"/>
      <c r="AS615" s="112">
        <v>0</v>
      </c>
      <c r="AT615" s="87"/>
      <c r="AU615" s="85"/>
      <c r="AV615" s="111"/>
      <c r="AW615" s="112">
        <v>0</v>
      </c>
      <c r="AX615" s="87"/>
      <c r="AY615" s="85"/>
      <c r="AZ615" s="267">
        <f t="shared" si="38"/>
        <v>0</v>
      </c>
      <c r="BA615" s="88">
        <f t="shared" si="35"/>
        <v>0</v>
      </c>
      <c r="BC615">
        <f>IF($A615&lt;&gt;"",COUNTIF($BD$3:$BD615,$BD615),0)</f>
        <v>0</v>
      </c>
      <c r="BD615" t="str">
        <f>IF($A615&lt;&gt;"",VLOOKUP(TRUNC(MID($A615,1,2),0),Plano_Contas!$H$3:$J$103,2,TRUE),"")</f>
        <v/>
      </c>
      <c r="BE615" s="201" t="str">
        <f t="shared" si="36"/>
        <v/>
      </c>
      <c r="BF615" t="str">
        <f ca="1">IF($BT615&lt;&gt;"",SUMIF($BD$3:$BD$1004,"="&amp;$BD615,INDIRECT(ADDRESS(3,BF$2,1,1)):INDIRECT(ADDRESS(1004,BF$2,1,1))),"")</f>
        <v/>
      </c>
      <c r="BG615" t="str">
        <f ca="1">IF($BT615&lt;&gt;"",SUMIF($BD$3:$BD$1004,"="&amp;$BD615,INDIRECT(ADDRESS(3,BG$2,1,1)):INDIRECT(ADDRESS(1004,BG$2,1,1))),"")</f>
        <v/>
      </c>
      <c r="BH615" t="str">
        <f ca="1">IF($BT615&lt;&gt;"",SUMIF($BD$3:$BD$1004,"="&amp;$BD615,INDIRECT(ADDRESS(3,BH$2,1,1)):INDIRECT(ADDRESS(1004,BH$2,1,1))),"")</f>
        <v/>
      </c>
      <c r="BI615" t="str">
        <f ca="1">IF($BT615&lt;&gt;"",SUMIF($BD$3:$BD$1004,"="&amp;$BD615,INDIRECT(ADDRESS(3,BI$2,1,1)):INDIRECT(ADDRESS(1004,BI$2,1,1))),"")</f>
        <v/>
      </c>
      <c r="BJ615" t="str">
        <f ca="1">IF($BT615&lt;&gt;"",SUMIF($BD$3:$BD$1004,"="&amp;$BD615,INDIRECT(ADDRESS(3,BJ$2,1,1)):INDIRECT(ADDRESS(1004,BJ$2,1,1))),"")</f>
        <v/>
      </c>
      <c r="BK615" t="str">
        <f ca="1">IF($BT615&lt;&gt;"",SUMIF($BD$3:$BD$1004,"="&amp;$BD615,INDIRECT(ADDRESS(3,BK$2,1,1)):INDIRECT(ADDRESS(1004,BK$2,1,1))),"")</f>
        <v/>
      </c>
      <c r="BL615" t="str">
        <f ca="1">IF($BT615&lt;&gt;"",SUMIF($BD$3:$BD$1004,"="&amp;$BD615,INDIRECT(ADDRESS(3,BL$2,1,1)):INDIRECT(ADDRESS(1004,BL$2,1,1))),"")</f>
        <v/>
      </c>
      <c r="BM615" t="str">
        <f ca="1">IF($BT615&lt;&gt;"",SUMIF($BD$3:$BD$1004,"="&amp;$BD615,INDIRECT(ADDRESS(3,BM$2,1,1)):INDIRECT(ADDRESS(1004,BM$2,1,1))),"")</f>
        <v/>
      </c>
      <c r="BN615" t="str">
        <f ca="1">IF($BT615&lt;&gt;"",SUMIF($BD$3:$BD$1004,"="&amp;$BD615,INDIRECT(ADDRESS(3,BN$2,1,1)):INDIRECT(ADDRESS(1004,BN$2,1,1))),"")</f>
        <v/>
      </c>
      <c r="BO615" t="str">
        <f ca="1">IF($BT615&lt;&gt;"",SUMIF($BD$3:$BD$1004,"="&amp;$BD615,INDIRECT(ADDRESS(3,BO$2,1,1)):INDIRECT(ADDRESS(1004,BO$2,1,1))),"")</f>
        <v/>
      </c>
      <c r="BP615" t="str">
        <f ca="1">IF($BT615&lt;&gt;"",SUMIF($BD$3:$BD$1004,"="&amp;$BD615,INDIRECT(ADDRESS(3,BP$2,1,1)):INDIRECT(ADDRESS(1004,BP$2,1,1))),"")</f>
        <v/>
      </c>
      <c r="BQ615" t="str">
        <f ca="1">IF($BT615&lt;&gt;"",SUMIF($BD$3:$BD$1004,"="&amp;$BD615,INDIRECT(ADDRESS(3,BQ$2,1,1)):INDIRECT(ADDRESS(1004,BQ$2,1,1))),"")</f>
        <v/>
      </c>
      <c r="BR615" t="str">
        <f ca="1">IF($BT615&lt;&gt;"",SUMIF($BD$3:$BD$1004,"="&amp;$BD615,INDIRECT(ADDRESS(3,BR$2,1,1)):INDIRECT(ADDRESS(1004,BR$2,1,1))),"")</f>
        <v/>
      </c>
      <c r="BS615" t="str">
        <f>IF($A615&lt;&gt;"",VLOOKUP(TRUNC(MID($A615,1,2),0),Plano_Contas!$H$3:$J$103,3,TRUE),"")</f>
        <v/>
      </c>
      <c r="BT615" t="str">
        <f t="shared" si="37"/>
        <v/>
      </c>
      <c r="BV615">
        <f>Empresas!C615</f>
        <v>0</v>
      </c>
    </row>
    <row r="616" spans="1:74" ht="13.5" hidden="1" thickBot="1" x14ac:dyDescent="0.25">
      <c r="A616" s="89"/>
      <c r="B616" s="52" t="str">
        <f>IF($A616&lt;&gt;"",VLOOKUP(""&amp;$A616,Plano_Contas!$A$3:$F$1003,6,0),"")</f>
        <v/>
      </c>
      <c r="C616" s="91"/>
      <c r="D616" s="111"/>
      <c r="E616" s="112">
        <v>0</v>
      </c>
      <c r="F616" s="87"/>
      <c r="G616" s="85"/>
      <c r="H616" s="111"/>
      <c r="I616" s="112">
        <v>0</v>
      </c>
      <c r="J616" s="87"/>
      <c r="K616" s="85"/>
      <c r="L616" s="111"/>
      <c r="M616" s="112">
        <v>0</v>
      </c>
      <c r="N616" s="87"/>
      <c r="O616" s="85"/>
      <c r="P616" s="111"/>
      <c r="Q616" s="112">
        <v>0</v>
      </c>
      <c r="R616" s="87"/>
      <c r="S616" s="85"/>
      <c r="T616" s="111"/>
      <c r="U616" s="112">
        <v>0</v>
      </c>
      <c r="V616" s="87"/>
      <c r="W616" s="85"/>
      <c r="X616" s="111"/>
      <c r="Y616" s="112">
        <v>0</v>
      </c>
      <c r="Z616" s="87"/>
      <c r="AA616" s="85"/>
      <c r="AB616" s="111"/>
      <c r="AC616" s="112">
        <v>0</v>
      </c>
      <c r="AD616" s="87"/>
      <c r="AE616" s="85"/>
      <c r="AF616" s="111"/>
      <c r="AG616" s="112">
        <v>0</v>
      </c>
      <c r="AH616" s="87"/>
      <c r="AI616" s="85"/>
      <c r="AJ616" s="111"/>
      <c r="AK616" s="112">
        <v>0</v>
      </c>
      <c r="AL616" s="87"/>
      <c r="AM616" s="85"/>
      <c r="AN616" s="111"/>
      <c r="AO616" s="112">
        <v>0</v>
      </c>
      <c r="AP616" s="87"/>
      <c r="AQ616" s="85"/>
      <c r="AR616" s="111"/>
      <c r="AS616" s="112">
        <v>0</v>
      </c>
      <c r="AT616" s="87"/>
      <c r="AU616" s="85"/>
      <c r="AV616" s="111"/>
      <c r="AW616" s="112">
        <v>0</v>
      </c>
      <c r="AX616" s="87"/>
      <c r="AY616" s="85"/>
      <c r="AZ616" s="267">
        <f t="shared" si="38"/>
        <v>0</v>
      </c>
      <c r="BA616" s="88">
        <f t="shared" si="35"/>
        <v>0</v>
      </c>
      <c r="BC616">
        <f>IF($A616&lt;&gt;"",COUNTIF($BD$3:$BD616,$BD616),0)</f>
        <v>0</v>
      </c>
      <c r="BD616" t="str">
        <f>IF($A616&lt;&gt;"",VLOOKUP(TRUNC(MID($A616,1,2),0),Plano_Contas!$H$3:$J$103,2,TRUE),"")</f>
        <v/>
      </c>
      <c r="BE616" s="201" t="str">
        <f t="shared" si="36"/>
        <v/>
      </c>
      <c r="BF616" t="str">
        <f ca="1">IF($BT616&lt;&gt;"",SUMIF($BD$3:$BD$1004,"="&amp;$BD616,INDIRECT(ADDRESS(3,BF$2,1,1)):INDIRECT(ADDRESS(1004,BF$2,1,1))),"")</f>
        <v/>
      </c>
      <c r="BG616" t="str">
        <f ca="1">IF($BT616&lt;&gt;"",SUMIF($BD$3:$BD$1004,"="&amp;$BD616,INDIRECT(ADDRESS(3,BG$2,1,1)):INDIRECT(ADDRESS(1004,BG$2,1,1))),"")</f>
        <v/>
      </c>
      <c r="BH616" t="str">
        <f ca="1">IF($BT616&lt;&gt;"",SUMIF($BD$3:$BD$1004,"="&amp;$BD616,INDIRECT(ADDRESS(3,BH$2,1,1)):INDIRECT(ADDRESS(1004,BH$2,1,1))),"")</f>
        <v/>
      </c>
      <c r="BI616" t="str">
        <f ca="1">IF($BT616&lt;&gt;"",SUMIF($BD$3:$BD$1004,"="&amp;$BD616,INDIRECT(ADDRESS(3,BI$2,1,1)):INDIRECT(ADDRESS(1004,BI$2,1,1))),"")</f>
        <v/>
      </c>
      <c r="BJ616" t="str">
        <f ca="1">IF($BT616&lt;&gt;"",SUMIF($BD$3:$BD$1004,"="&amp;$BD616,INDIRECT(ADDRESS(3,BJ$2,1,1)):INDIRECT(ADDRESS(1004,BJ$2,1,1))),"")</f>
        <v/>
      </c>
      <c r="BK616" t="str">
        <f ca="1">IF($BT616&lt;&gt;"",SUMIF($BD$3:$BD$1004,"="&amp;$BD616,INDIRECT(ADDRESS(3,BK$2,1,1)):INDIRECT(ADDRESS(1004,BK$2,1,1))),"")</f>
        <v/>
      </c>
      <c r="BL616" t="str">
        <f ca="1">IF($BT616&lt;&gt;"",SUMIF($BD$3:$BD$1004,"="&amp;$BD616,INDIRECT(ADDRESS(3,BL$2,1,1)):INDIRECT(ADDRESS(1004,BL$2,1,1))),"")</f>
        <v/>
      </c>
      <c r="BM616" t="str">
        <f ca="1">IF($BT616&lt;&gt;"",SUMIF($BD$3:$BD$1004,"="&amp;$BD616,INDIRECT(ADDRESS(3,BM$2,1,1)):INDIRECT(ADDRESS(1004,BM$2,1,1))),"")</f>
        <v/>
      </c>
      <c r="BN616" t="str">
        <f ca="1">IF($BT616&lt;&gt;"",SUMIF($BD$3:$BD$1004,"="&amp;$BD616,INDIRECT(ADDRESS(3,BN$2,1,1)):INDIRECT(ADDRESS(1004,BN$2,1,1))),"")</f>
        <v/>
      </c>
      <c r="BO616" t="str">
        <f ca="1">IF($BT616&lt;&gt;"",SUMIF($BD$3:$BD$1004,"="&amp;$BD616,INDIRECT(ADDRESS(3,BO$2,1,1)):INDIRECT(ADDRESS(1004,BO$2,1,1))),"")</f>
        <v/>
      </c>
      <c r="BP616" t="str">
        <f ca="1">IF($BT616&lt;&gt;"",SUMIF($BD$3:$BD$1004,"="&amp;$BD616,INDIRECT(ADDRESS(3,BP$2,1,1)):INDIRECT(ADDRESS(1004,BP$2,1,1))),"")</f>
        <v/>
      </c>
      <c r="BQ616" t="str">
        <f ca="1">IF($BT616&lt;&gt;"",SUMIF($BD$3:$BD$1004,"="&amp;$BD616,INDIRECT(ADDRESS(3,BQ$2,1,1)):INDIRECT(ADDRESS(1004,BQ$2,1,1))),"")</f>
        <v/>
      </c>
      <c r="BR616" t="str">
        <f ca="1">IF($BT616&lt;&gt;"",SUMIF($BD$3:$BD$1004,"="&amp;$BD616,INDIRECT(ADDRESS(3,BR$2,1,1)):INDIRECT(ADDRESS(1004,BR$2,1,1))),"")</f>
        <v/>
      </c>
      <c r="BS616" t="str">
        <f>IF($A616&lt;&gt;"",VLOOKUP(TRUNC(MID($A616,1,2),0),Plano_Contas!$H$3:$J$103,3,TRUE),"")</f>
        <v/>
      </c>
      <c r="BT616" t="str">
        <f t="shared" si="37"/>
        <v/>
      </c>
      <c r="BV616">
        <f>Empresas!C616</f>
        <v>0</v>
      </c>
    </row>
    <row r="617" spans="1:74" ht="13.5" hidden="1" thickBot="1" x14ac:dyDescent="0.25">
      <c r="A617" s="89"/>
      <c r="B617" s="52" t="str">
        <f>IF($A617&lt;&gt;"",VLOOKUP(""&amp;$A617,Plano_Contas!$A$3:$F$1003,6,0),"")</f>
        <v/>
      </c>
      <c r="C617" s="91"/>
      <c r="D617" s="111"/>
      <c r="E617" s="112">
        <v>0</v>
      </c>
      <c r="F617" s="87"/>
      <c r="G617" s="85"/>
      <c r="H617" s="111"/>
      <c r="I617" s="112">
        <v>0</v>
      </c>
      <c r="J617" s="87"/>
      <c r="K617" s="85"/>
      <c r="L617" s="111"/>
      <c r="M617" s="112">
        <v>0</v>
      </c>
      <c r="N617" s="87"/>
      <c r="O617" s="85"/>
      <c r="P617" s="111"/>
      <c r="Q617" s="112">
        <v>0</v>
      </c>
      <c r="R617" s="87"/>
      <c r="S617" s="85"/>
      <c r="T617" s="111"/>
      <c r="U617" s="112">
        <v>0</v>
      </c>
      <c r="V617" s="87"/>
      <c r="W617" s="85"/>
      <c r="X617" s="111"/>
      <c r="Y617" s="112">
        <v>0</v>
      </c>
      <c r="Z617" s="87"/>
      <c r="AA617" s="85"/>
      <c r="AB617" s="111"/>
      <c r="AC617" s="112">
        <v>0</v>
      </c>
      <c r="AD617" s="87"/>
      <c r="AE617" s="85"/>
      <c r="AF617" s="111"/>
      <c r="AG617" s="112">
        <v>0</v>
      </c>
      <c r="AH617" s="87"/>
      <c r="AI617" s="85"/>
      <c r="AJ617" s="111"/>
      <c r="AK617" s="112">
        <v>0</v>
      </c>
      <c r="AL617" s="87"/>
      <c r="AM617" s="85"/>
      <c r="AN617" s="111"/>
      <c r="AO617" s="112">
        <v>0</v>
      </c>
      <c r="AP617" s="87"/>
      <c r="AQ617" s="85"/>
      <c r="AR617" s="111"/>
      <c r="AS617" s="112">
        <v>0</v>
      </c>
      <c r="AT617" s="87"/>
      <c r="AU617" s="85"/>
      <c r="AV617" s="111"/>
      <c r="AW617" s="112">
        <v>0</v>
      </c>
      <c r="AX617" s="87"/>
      <c r="AY617" s="85"/>
      <c r="AZ617" s="267">
        <f t="shared" si="38"/>
        <v>0</v>
      </c>
      <c r="BA617" s="88">
        <f t="shared" si="35"/>
        <v>0</v>
      </c>
      <c r="BC617">
        <f>IF($A617&lt;&gt;"",COUNTIF($BD$3:$BD617,$BD617),0)</f>
        <v>0</v>
      </c>
      <c r="BD617" t="str">
        <f>IF($A617&lt;&gt;"",VLOOKUP(TRUNC(MID($A617,1,2),0),Plano_Contas!$H$3:$J$103,2,TRUE),"")</f>
        <v/>
      </c>
      <c r="BE617" s="201" t="str">
        <f t="shared" si="36"/>
        <v/>
      </c>
      <c r="BF617" t="str">
        <f ca="1">IF($BT617&lt;&gt;"",SUMIF($BD$3:$BD$1004,"="&amp;$BD617,INDIRECT(ADDRESS(3,BF$2,1,1)):INDIRECT(ADDRESS(1004,BF$2,1,1))),"")</f>
        <v/>
      </c>
      <c r="BG617" t="str">
        <f ca="1">IF($BT617&lt;&gt;"",SUMIF($BD$3:$BD$1004,"="&amp;$BD617,INDIRECT(ADDRESS(3,BG$2,1,1)):INDIRECT(ADDRESS(1004,BG$2,1,1))),"")</f>
        <v/>
      </c>
      <c r="BH617" t="str">
        <f ca="1">IF($BT617&lt;&gt;"",SUMIF($BD$3:$BD$1004,"="&amp;$BD617,INDIRECT(ADDRESS(3,BH$2,1,1)):INDIRECT(ADDRESS(1004,BH$2,1,1))),"")</f>
        <v/>
      </c>
      <c r="BI617" t="str">
        <f ca="1">IF($BT617&lt;&gt;"",SUMIF($BD$3:$BD$1004,"="&amp;$BD617,INDIRECT(ADDRESS(3,BI$2,1,1)):INDIRECT(ADDRESS(1004,BI$2,1,1))),"")</f>
        <v/>
      </c>
      <c r="BJ617" t="str">
        <f ca="1">IF($BT617&lt;&gt;"",SUMIF($BD$3:$BD$1004,"="&amp;$BD617,INDIRECT(ADDRESS(3,BJ$2,1,1)):INDIRECT(ADDRESS(1004,BJ$2,1,1))),"")</f>
        <v/>
      </c>
      <c r="BK617" t="str">
        <f ca="1">IF($BT617&lt;&gt;"",SUMIF($BD$3:$BD$1004,"="&amp;$BD617,INDIRECT(ADDRESS(3,BK$2,1,1)):INDIRECT(ADDRESS(1004,BK$2,1,1))),"")</f>
        <v/>
      </c>
      <c r="BL617" t="str">
        <f ca="1">IF($BT617&lt;&gt;"",SUMIF($BD$3:$BD$1004,"="&amp;$BD617,INDIRECT(ADDRESS(3,BL$2,1,1)):INDIRECT(ADDRESS(1004,BL$2,1,1))),"")</f>
        <v/>
      </c>
      <c r="BM617" t="str">
        <f ca="1">IF($BT617&lt;&gt;"",SUMIF($BD$3:$BD$1004,"="&amp;$BD617,INDIRECT(ADDRESS(3,BM$2,1,1)):INDIRECT(ADDRESS(1004,BM$2,1,1))),"")</f>
        <v/>
      </c>
      <c r="BN617" t="str">
        <f ca="1">IF($BT617&lt;&gt;"",SUMIF($BD$3:$BD$1004,"="&amp;$BD617,INDIRECT(ADDRESS(3,BN$2,1,1)):INDIRECT(ADDRESS(1004,BN$2,1,1))),"")</f>
        <v/>
      </c>
      <c r="BO617" t="str">
        <f ca="1">IF($BT617&lt;&gt;"",SUMIF($BD$3:$BD$1004,"="&amp;$BD617,INDIRECT(ADDRESS(3,BO$2,1,1)):INDIRECT(ADDRESS(1004,BO$2,1,1))),"")</f>
        <v/>
      </c>
      <c r="BP617" t="str">
        <f ca="1">IF($BT617&lt;&gt;"",SUMIF($BD$3:$BD$1004,"="&amp;$BD617,INDIRECT(ADDRESS(3,BP$2,1,1)):INDIRECT(ADDRESS(1004,BP$2,1,1))),"")</f>
        <v/>
      </c>
      <c r="BQ617" t="str">
        <f ca="1">IF($BT617&lt;&gt;"",SUMIF($BD$3:$BD$1004,"="&amp;$BD617,INDIRECT(ADDRESS(3,BQ$2,1,1)):INDIRECT(ADDRESS(1004,BQ$2,1,1))),"")</f>
        <v/>
      </c>
      <c r="BR617" t="str">
        <f ca="1">IF($BT617&lt;&gt;"",SUMIF($BD$3:$BD$1004,"="&amp;$BD617,INDIRECT(ADDRESS(3,BR$2,1,1)):INDIRECT(ADDRESS(1004,BR$2,1,1))),"")</f>
        <v/>
      </c>
      <c r="BS617" t="str">
        <f>IF($A617&lt;&gt;"",VLOOKUP(TRUNC(MID($A617,1,2),0),Plano_Contas!$H$3:$J$103,3,TRUE),"")</f>
        <v/>
      </c>
      <c r="BT617" t="str">
        <f t="shared" si="37"/>
        <v/>
      </c>
      <c r="BV617">
        <f>Empresas!C617</f>
        <v>0</v>
      </c>
    </row>
    <row r="618" spans="1:74" ht="13.5" hidden="1" thickBot="1" x14ac:dyDescent="0.25">
      <c r="A618" s="89"/>
      <c r="B618" s="52" t="str">
        <f>IF($A618&lt;&gt;"",VLOOKUP(""&amp;$A618,Plano_Contas!$A$3:$F$1003,6,0),"")</f>
        <v/>
      </c>
      <c r="C618" s="91"/>
      <c r="D618" s="111"/>
      <c r="E618" s="112">
        <v>0</v>
      </c>
      <c r="F618" s="87"/>
      <c r="G618" s="85"/>
      <c r="H618" s="111"/>
      <c r="I618" s="112">
        <v>0</v>
      </c>
      <c r="J618" s="87"/>
      <c r="K618" s="85"/>
      <c r="L618" s="111"/>
      <c r="M618" s="112">
        <v>0</v>
      </c>
      <c r="N618" s="87"/>
      <c r="O618" s="85"/>
      <c r="P618" s="111"/>
      <c r="Q618" s="112">
        <v>0</v>
      </c>
      <c r="R618" s="87"/>
      <c r="S618" s="85"/>
      <c r="T618" s="111"/>
      <c r="U618" s="112">
        <v>0</v>
      </c>
      <c r="V618" s="87"/>
      <c r="W618" s="85"/>
      <c r="X618" s="111"/>
      <c r="Y618" s="112">
        <v>0</v>
      </c>
      <c r="Z618" s="87"/>
      <c r="AA618" s="85"/>
      <c r="AB618" s="111"/>
      <c r="AC618" s="112">
        <v>0</v>
      </c>
      <c r="AD618" s="87"/>
      <c r="AE618" s="85"/>
      <c r="AF618" s="111"/>
      <c r="AG618" s="112">
        <v>0</v>
      </c>
      <c r="AH618" s="87"/>
      <c r="AI618" s="85"/>
      <c r="AJ618" s="111"/>
      <c r="AK618" s="112">
        <v>0</v>
      </c>
      <c r="AL618" s="87"/>
      <c r="AM618" s="85"/>
      <c r="AN618" s="111"/>
      <c r="AO618" s="112">
        <v>0</v>
      </c>
      <c r="AP618" s="87"/>
      <c r="AQ618" s="85"/>
      <c r="AR618" s="111"/>
      <c r="AS618" s="112">
        <v>0</v>
      </c>
      <c r="AT618" s="87"/>
      <c r="AU618" s="85"/>
      <c r="AV618" s="111"/>
      <c r="AW618" s="112">
        <v>0</v>
      </c>
      <c r="AX618" s="87"/>
      <c r="AY618" s="85"/>
      <c r="AZ618" s="267">
        <f t="shared" si="38"/>
        <v>0</v>
      </c>
      <c r="BA618" s="88">
        <f t="shared" si="35"/>
        <v>0</v>
      </c>
      <c r="BC618">
        <f>IF($A618&lt;&gt;"",COUNTIF($BD$3:$BD618,$BD618),0)</f>
        <v>0</v>
      </c>
      <c r="BD618" t="str">
        <f>IF($A618&lt;&gt;"",VLOOKUP(TRUNC(MID($A618,1,2),0),Plano_Contas!$H$3:$J$103,2,TRUE),"")</f>
        <v/>
      </c>
      <c r="BE618" s="201" t="str">
        <f t="shared" si="36"/>
        <v/>
      </c>
      <c r="BF618" t="str">
        <f ca="1">IF($BT618&lt;&gt;"",SUMIF($BD$3:$BD$1004,"="&amp;$BD618,INDIRECT(ADDRESS(3,BF$2,1,1)):INDIRECT(ADDRESS(1004,BF$2,1,1))),"")</f>
        <v/>
      </c>
      <c r="BG618" t="str">
        <f ca="1">IF($BT618&lt;&gt;"",SUMIF($BD$3:$BD$1004,"="&amp;$BD618,INDIRECT(ADDRESS(3,BG$2,1,1)):INDIRECT(ADDRESS(1004,BG$2,1,1))),"")</f>
        <v/>
      </c>
      <c r="BH618" t="str">
        <f ca="1">IF($BT618&lt;&gt;"",SUMIF($BD$3:$BD$1004,"="&amp;$BD618,INDIRECT(ADDRESS(3,BH$2,1,1)):INDIRECT(ADDRESS(1004,BH$2,1,1))),"")</f>
        <v/>
      </c>
      <c r="BI618" t="str">
        <f ca="1">IF($BT618&lt;&gt;"",SUMIF($BD$3:$BD$1004,"="&amp;$BD618,INDIRECT(ADDRESS(3,BI$2,1,1)):INDIRECT(ADDRESS(1004,BI$2,1,1))),"")</f>
        <v/>
      </c>
      <c r="BJ618" t="str">
        <f ca="1">IF($BT618&lt;&gt;"",SUMIF($BD$3:$BD$1004,"="&amp;$BD618,INDIRECT(ADDRESS(3,BJ$2,1,1)):INDIRECT(ADDRESS(1004,BJ$2,1,1))),"")</f>
        <v/>
      </c>
      <c r="BK618" t="str">
        <f ca="1">IF($BT618&lt;&gt;"",SUMIF($BD$3:$BD$1004,"="&amp;$BD618,INDIRECT(ADDRESS(3,BK$2,1,1)):INDIRECT(ADDRESS(1004,BK$2,1,1))),"")</f>
        <v/>
      </c>
      <c r="BL618" t="str">
        <f ca="1">IF($BT618&lt;&gt;"",SUMIF($BD$3:$BD$1004,"="&amp;$BD618,INDIRECT(ADDRESS(3,BL$2,1,1)):INDIRECT(ADDRESS(1004,BL$2,1,1))),"")</f>
        <v/>
      </c>
      <c r="BM618" t="str">
        <f ca="1">IF($BT618&lt;&gt;"",SUMIF($BD$3:$BD$1004,"="&amp;$BD618,INDIRECT(ADDRESS(3,BM$2,1,1)):INDIRECT(ADDRESS(1004,BM$2,1,1))),"")</f>
        <v/>
      </c>
      <c r="BN618" t="str">
        <f ca="1">IF($BT618&lt;&gt;"",SUMIF($BD$3:$BD$1004,"="&amp;$BD618,INDIRECT(ADDRESS(3,BN$2,1,1)):INDIRECT(ADDRESS(1004,BN$2,1,1))),"")</f>
        <v/>
      </c>
      <c r="BO618" t="str">
        <f ca="1">IF($BT618&lt;&gt;"",SUMIF($BD$3:$BD$1004,"="&amp;$BD618,INDIRECT(ADDRESS(3,BO$2,1,1)):INDIRECT(ADDRESS(1004,BO$2,1,1))),"")</f>
        <v/>
      </c>
      <c r="BP618" t="str">
        <f ca="1">IF($BT618&lt;&gt;"",SUMIF($BD$3:$BD$1004,"="&amp;$BD618,INDIRECT(ADDRESS(3,BP$2,1,1)):INDIRECT(ADDRESS(1004,BP$2,1,1))),"")</f>
        <v/>
      </c>
      <c r="BQ618" t="str">
        <f ca="1">IF($BT618&lt;&gt;"",SUMIF($BD$3:$BD$1004,"="&amp;$BD618,INDIRECT(ADDRESS(3,BQ$2,1,1)):INDIRECT(ADDRESS(1004,BQ$2,1,1))),"")</f>
        <v/>
      </c>
      <c r="BR618" t="str">
        <f ca="1">IF($BT618&lt;&gt;"",SUMIF($BD$3:$BD$1004,"="&amp;$BD618,INDIRECT(ADDRESS(3,BR$2,1,1)):INDIRECT(ADDRESS(1004,BR$2,1,1))),"")</f>
        <v/>
      </c>
      <c r="BS618" t="str">
        <f>IF($A618&lt;&gt;"",VLOOKUP(TRUNC(MID($A618,1,2),0),Plano_Contas!$H$3:$J$103,3,TRUE),"")</f>
        <v/>
      </c>
      <c r="BT618" t="str">
        <f t="shared" si="37"/>
        <v/>
      </c>
      <c r="BV618">
        <f>Empresas!C618</f>
        <v>0</v>
      </c>
    </row>
    <row r="619" spans="1:74" ht="13.5" hidden="1" thickBot="1" x14ac:dyDescent="0.25">
      <c r="A619" s="89"/>
      <c r="B619" s="52" t="str">
        <f>IF($A619&lt;&gt;"",VLOOKUP(""&amp;$A619,Plano_Contas!$A$3:$F$1003,6,0),"")</f>
        <v/>
      </c>
      <c r="C619" s="91"/>
      <c r="D619" s="111"/>
      <c r="E619" s="112">
        <v>0</v>
      </c>
      <c r="F619" s="87"/>
      <c r="G619" s="85"/>
      <c r="H619" s="111"/>
      <c r="I619" s="112">
        <v>0</v>
      </c>
      <c r="J619" s="87"/>
      <c r="K619" s="85"/>
      <c r="L619" s="111"/>
      <c r="M619" s="112">
        <v>0</v>
      </c>
      <c r="N619" s="87"/>
      <c r="O619" s="85"/>
      <c r="P619" s="111"/>
      <c r="Q619" s="112">
        <v>0</v>
      </c>
      <c r="R619" s="87"/>
      <c r="S619" s="85"/>
      <c r="T619" s="111"/>
      <c r="U619" s="112">
        <v>0</v>
      </c>
      <c r="V619" s="87"/>
      <c r="W619" s="85"/>
      <c r="X619" s="111"/>
      <c r="Y619" s="112">
        <v>0</v>
      </c>
      <c r="Z619" s="87"/>
      <c r="AA619" s="85"/>
      <c r="AB619" s="111"/>
      <c r="AC619" s="112">
        <v>0</v>
      </c>
      <c r="AD619" s="87"/>
      <c r="AE619" s="85"/>
      <c r="AF619" s="111"/>
      <c r="AG619" s="112">
        <v>0</v>
      </c>
      <c r="AH619" s="87"/>
      <c r="AI619" s="85"/>
      <c r="AJ619" s="111"/>
      <c r="AK619" s="112">
        <v>0</v>
      </c>
      <c r="AL619" s="87"/>
      <c r="AM619" s="85"/>
      <c r="AN619" s="111"/>
      <c r="AO619" s="112">
        <v>0</v>
      </c>
      <c r="AP619" s="87"/>
      <c r="AQ619" s="85"/>
      <c r="AR619" s="111"/>
      <c r="AS619" s="112">
        <v>0</v>
      </c>
      <c r="AT619" s="87"/>
      <c r="AU619" s="85"/>
      <c r="AV619" s="111"/>
      <c r="AW619" s="112">
        <v>0</v>
      </c>
      <c r="AX619" s="87"/>
      <c r="AY619" s="85"/>
      <c r="AZ619" s="267">
        <f t="shared" si="38"/>
        <v>0</v>
      </c>
      <c r="BA619" s="88">
        <f t="shared" si="35"/>
        <v>0</v>
      </c>
      <c r="BC619">
        <f>IF($A619&lt;&gt;"",COUNTIF($BD$3:$BD619,$BD619),0)</f>
        <v>0</v>
      </c>
      <c r="BD619" t="str">
        <f>IF($A619&lt;&gt;"",VLOOKUP(TRUNC(MID($A619,1,2),0),Plano_Contas!$H$3:$J$103,2,TRUE),"")</f>
        <v/>
      </c>
      <c r="BE619" s="201" t="str">
        <f t="shared" si="36"/>
        <v/>
      </c>
      <c r="BF619" t="str">
        <f ca="1">IF($BT619&lt;&gt;"",SUMIF($BD$3:$BD$1004,"="&amp;$BD619,INDIRECT(ADDRESS(3,BF$2,1,1)):INDIRECT(ADDRESS(1004,BF$2,1,1))),"")</f>
        <v/>
      </c>
      <c r="BG619" t="str">
        <f ca="1">IF($BT619&lt;&gt;"",SUMIF($BD$3:$BD$1004,"="&amp;$BD619,INDIRECT(ADDRESS(3,BG$2,1,1)):INDIRECT(ADDRESS(1004,BG$2,1,1))),"")</f>
        <v/>
      </c>
      <c r="BH619" t="str">
        <f ca="1">IF($BT619&lt;&gt;"",SUMIF($BD$3:$BD$1004,"="&amp;$BD619,INDIRECT(ADDRESS(3,BH$2,1,1)):INDIRECT(ADDRESS(1004,BH$2,1,1))),"")</f>
        <v/>
      </c>
      <c r="BI619" t="str">
        <f ca="1">IF($BT619&lt;&gt;"",SUMIF($BD$3:$BD$1004,"="&amp;$BD619,INDIRECT(ADDRESS(3,BI$2,1,1)):INDIRECT(ADDRESS(1004,BI$2,1,1))),"")</f>
        <v/>
      </c>
      <c r="BJ619" t="str">
        <f ca="1">IF($BT619&lt;&gt;"",SUMIF($BD$3:$BD$1004,"="&amp;$BD619,INDIRECT(ADDRESS(3,BJ$2,1,1)):INDIRECT(ADDRESS(1004,BJ$2,1,1))),"")</f>
        <v/>
      </c>
      <c r="BK619" t="str">
        <f ca="1">IF($BT619&lt;&gt;"",SUMIF($BD$3:$BD$1004,"="&amp;$BD619,INDIRECT(ADDRESS(3,BK$2,1,1)):INDIRECT(ADDRESS(1004,BK$2,1,1))),"")</f>
        <v/>
      </c>
      <c r="BL619" t="str">
        <f ca="1">IF($BT619&lt;&gt;"",SUMIF($BD$3:$BD$1004,"="&amp;$BD619,INDIRECT(ADDRESS(3,BL$2,1,1)):INDIRECT(ADDRESS(1004,BL$2,1,1))),"")</f>
        <v/>
      </c>
      <c r="BM619" t="str">
        <f ca="1">IF($BT619&lt;&gt;"",SUMIF($BD$3:$BD$1004,"="&amp;$BD619,INDIRECT(ADDRESS(3,BM$2,1,1)):INDIRECT(ADDRESS(1004,BM$2,1,1))),"")</f>
        <v/>
      </c>
      <c r="BN619" t="str">
        <f ca="1">IF($BT619&lt;&gt;"",SUMIF($BD$3:$BD$1004,"="&amp;$BD619,INDIRECT(ADDRESS(3,BN$2,1,1)):INDIRECT(ADDRESS(1004,BN$2,1,1))),"")</f>
        <v/>
      </c>
      <c r="BO619" t="str">
        <f ca="1">IF($BT619&lt;&gt;"",SUMIF($BD$3:$BD$1004,"="&amp;$BD619,INDIRECT(ADDRESS(3,BO$2,1,1)):INDIRECT(ADDRESS(1004,BO$2,1,1))),"")</f>
        <v/>
      </c>
      <c r="BP619" t="str">
        <f ca="1">IF($BT619&lt;&gt;"",SUMIF($BD$3:$BD$1004,"="&amp;$BD619,INDIRECT(ADDRESS(3,BP$2,1,1)):INDIRECT(ADDRESS(1004,BP$2,1,1))),"")</f>
        <v/>
      </c>
      <c r="BQ619" t="str">
        <f ca="1">IF($BT619&lt;&gt;"",SUMIF($BD$3:$BD$1004,"="&amp;$BD619,INDIRECT(ADDRESS(3,BQ$2,1,1)):INDIRECT(ADDRESS(1004,BQ$2,1,1))),"")</f>
        <v/>
      </c>
      <c r="BR619" t="str">
        <f ca="1">IF($BT619&lt;&gt;"",SUMIF($BD$3:$BD$1004,"="&amp;$BD619,INDIRECT(ADDRESS(3,BR$2,1,1)):INDIRECT(ADDRESS(1004,BR$2,1,1))),"")</f>
        <v/>
      </c>
      <c r="BS619" t="str">
        <f>IF($A619&lt;&gt;"",VLOOKUP(TRUNC(MID($A619,1,2),0),Plano_Contas!$H$3:$J$103,3,TRUE),"")</f>
        <v/>
      </c>
      <c r="BT619" t="str">
        <f t="shared" si="37"/>
        <v/>
      </c>
      <c r="BV619">
        <f>Empresas!C619</f>
        <v>0</v>
      </c>
    </row>
    <row r="620" spans="1:74" ht="13.5" hidden="1" thickBot="1" x14ac:dyDescent="0.25">
      <c r="A620" s="89"/>
      <c r="B620" s="52" t="str">
        <f>IF($A620&lt;&gt;"",VLOOKUP(""&amp;$A620,Plano_Contas!$A$3:$F$1003,6,0),"")</f>
        <v/>
      </c>
      <c r="C620" s="91"/>
      <c r="D620" s="111"/>
      <c r="E620" s="112">
        <v>0</v>
      </c>
      <c r="F620" s="87"/>
      <c r="G620" s="85"/>
      <c r="H620" s="111"/>
      <c r="I620" s="112">
        <v>0</v>
      </c>
      <c r="J620" s="87"/>
      <c r="K620" s="85"/>
      <c r="L620" s="111"/>
      <c r="M620" s="112">
        <v>0</v>
      </c>
      <c r="N620" s="87"/>
      <c r="O620" s="85"/>
      <c r="P620" s="111"/>
      <c r="Q620" s="112">
        <v>0</v>
      </c>
      <c r="R620" s="87"/>
      <c r="S620" s="85"/>
      <c r="T620" s="111"/>
      <c r="U620" s="112">
        <v>0</v>
      </c>
      <c r="V620" s="87"/>
      <c r="W620" s="85"/>
      <c r="X620" s="111"/>
      <c r="Y620" s="112">
        <v>0</v>
      </c>
      <c r="Z620" s="87"/>
      <c r="AA620" s="85"/>
      <c r="AB620" s="111"/>
      <c r="AC620" s="112">
        <v>0</v>
      </c>
      <c r="AD620" s="87"/>
      <c r="AE620" s="85"/>
      <c r="AF620" s="111"/>
      <c r="AG620" s="112">
        <v>0</v>
      </c>
      <c r="AH620" s="87"/>
      <c r="AI620" s="85"/>
      <c r="AJ620" s="111"/>
      <c r="AK620" s="112">
        <v>0</v>
      </c>
      <c r="AL620" s="87"/>
      <c r="AM620" s="85"/>
      <c r="AN620" s="111"/>
      <c r="AO620" s="112">
        <v>0</v>
      </c>
      <c r="AP620" s="87"/>
      <c r="AQ620" s="85"/>
      <c r="AR620" s="111"/>
      <c r="AS620" s="112">
        <v>0</v>
      </c>
      <c r="AT620" s="87"/>
      <c r="AU620" s="85"/>
      <c r="AV620" s="111"/>
      <c r="AW620" s="112">
        <v>0</v>
      </c>
      <c r="AX620" s="87"/>
      <c r="AY620" s="85"/>
      <c r="AZ620" s="267">
        <f t="shared" si="38"/>
        <v>0</v>
      </c>
      <c r="BA620" s="88">
        <f t="shared" si="35"/>
        <v>0</v>
      </c>
      <c r="BC620">
        <f>IF($A620&lt;&gt;"",COUNTIF($BD$3:$BD620,$BD620),0)</f>
        <v>0</v>
      </c>
      <c r="BD620" t="str">
        <f>IF($A620&lt;&gt;"",VLOOKUP(TRUNC(MID($A620,1,2),0),Plano_Contas!$H$3:$J$103,2,TRUE),"")</f>
        <v/>
      </c>
      <c r="BE620" s="201" t="str">
        <f t="shared" si="36"/>
        <v/>
      </c>
      <c r="BF620" t="str">
        <f ca="1">IF($BT620&lt;&gt;"",SUMIF($BD$3:$BD$1004,"="&amp;$BD620,INDIRECT(ADDRESS(3,BF$2,1,1)):INDIRECT(ADDRESS(1004,BF$2,1,1))),"")</f>
        <v/>
      </c>
      <c r="BG620" t="str">
        <f ca="1">IF($BT620&lt;&gt;"",SUMIF($BD$3:$BD$1004,"="&amp;$BD620,INDIRECT(ADDRESS(3,BG$2,1,1)):INDIRECT(ADDRESS(1004,BG$2,1,1))),"")</f>
        <v/>
      </c>
      <c r="BH620" t="str">
        <f ca="1">IF($BT620&lt;&gt;"",SUMIF($BD$3:$BD$1004,"="&amp;$BD620,INDIRECT(ADDRESS(3,BH$2,1,1)):INDIRECT(ADDRESS(1004,BH$2,1,1))),"")</f>
        <v/>
      </c>
      <c r="BI620" t="str">
        <f ca="1">IF($BT620&lt;&gt;"",SUMIF($BD$3:$BD$1004,"="&amp;$BD620,INDIRECT(ADDRESS(3,BI$2,1,1)):INDIRECT(ADDRESS(1004,BI$2,1,1))),"")</f>
        <v/>
      </c>
      <c r="BJ620" t="str">
        <f ca="1">IF($BT620&lt;&gt;"",SUMIF($BD$3:$BD$1004,"="&amp;$BD620,INDIRECT(ADDRESS(3,BJ$2,1,1)):INDIRECT(ADDRESS(1004,BJ$2,1,1))),"")</f>
        <v/>
      </c>
      <c r="BK620" t="str">
        <f ca="1">IF($BT620&lt;&gt;"",SUMIF($BD$3:$BD$1004,"="&amp;$BD620,INDIRECT(ADDRESS(3,BK$2,1,1)):INDIRECT(ADDRESS(1004,BK$2,1,1))),"")</f>
        <v/>
      </c>
      <c r="BL620" t="str">
        <f ca="1">IF($BT620&lt;&gt;"",SUMIF($BD$3:$BD$1004,"="&amp;$BD620,INDIRECT(ADDRESS(3,BL$2,1,1)):INDIRECT(ADDRESS(1004,BL$2,1,1))),"")</f>
        <v/>
      </c>
      <c r="BM620" t="str">
        <f ca="1">IF($BT620&lt;&gt;"",SUMIF($BD$3:$BD$1004,"="&amp;$BD620,INDIRECT(ADDRESS(3,BM$2,1,1)):INDIRECT(ADDRESS(1004,BM$2,1,1))),"")</f>
        <v/>
      </c>
      <c r="BN620" t="str">
        <f ca="1">IF($BT620&lt;&gt;"",SUMIF($BD$3:$BD$1004,"="&amp;$BD620,INDIRECT(ADDRESS(3,BN$2,1,1)):INDIRECT(ADDRESS(1004,BN$2,1,1))),"")</f>
        <v/>
      </c>
      <c r="BO620" t="str">
        <f ca="1">IF($BT620&lt;&gt;"",SUMIF($BD$3:$BD$1004,"="&amp;$BD620,INDIRECT(ADDRESS(3,BO$2,1,1)):INDIRECT(ADDRESS(1004,BO$2,1,1))),"")</f>
        <v/>
      </c>
      <c r="BP620" t="str">
        <f ca="1">IF($BT620&lt;&gt;"",SUMIF($BD$3:$BD$1004,"="&amp;$BD620,INDIRECT(ADDRESS(3,BP$2,1,1)):INDIRECT(ADDRESS(1004,BP$2,1,1))),"")</f>
        <v/>
      </c>
      <c r="BQ620" t="str">
        <f ca="1">IF($BT620&lt;&gt;"",SUMIF($BD$3:$BD$1004,"="&amp;$BD620,INDIRECT(ADDRESS(3,BQ$2,1,1)):INDIRECT(ADDRESS(1004,BQ$2,1,1))),"")</f>
        <v/>
      </c>
      <c r="BR620" t="str">
        <f ca="1">IF($BT620&lt;&gt;"",SUMIF($BD$3:$BD$1004,"="&amp;$BD620,INDIRECT(ADDRESS(3,BR$2,1,1)):INDIRECT(ADDRESS(1004,BR$2,1,1))),"")</f>
        <v/>
      </c>
      <c r="BS620" t="str">
        <f>IF($A620&lt;&gt;"",VLOOKUP(TRUNC(MID($A620,1,2),0),Plano_Contas!$H$3:$J$103,3,TRUE),"")</f>
        <v/>
      </c>
      <c r="BT620" t="str">
        <f t="shared" si="37"/>
        <v/>
      </c>
      <c r="BV620">
        <f>Empresas!C620</f>
        <v>0</v>
      </c>
    </row>
    <row r="621" spans="1:74" ht="13.5" hidden="1" thickBot="1" x14ac:dyDescent="0.25">
      <c r="A621" s="89"/>
      <c r="B621" s="52" t="str">
        <f>IF($A621&lt;&gt;"",VLOOKUP(""&amp;$A621,Plano_Contas!$A$3:$F$1003,6,0),"")</f>
        <v/>
      </c>
      <c r="C621" s="91"/>
      <c r="D621" s="111"/>
      <c r="E621" s="112">
        <v>0</v>
      </c>
      <c r="F621" s="87"/>
      <c r="G621" s="85"/>
      <c r="H621" s="111"/>
      <c r="I621" s="112">
        <v>0</v>
      </c>
      <c r="J621" s="87"/>
      <c r="K621" s="85"/>
      <c r="L621" s="111"/>
      <c r="M621" s="112">
        <v>0</v>
      </c>
      <c r="N621" s="87"/>
      <c r="O621" s="85"/>
      <c r="P621" s="111"/>
      <c r="Q621" s="112">
        <v>0</v>
      </c>
      <c r="R621" s="87"/>
      <c r="S621" s="85"/>
      <c r="T621" s="111"/>
      <c r="U621" s="112">
        <v>0</v>
      </c>
      <c r="V621" s="87"/>
      <c r="W621" s="85"/>
      <c r="X621" s="111"/>
      <c r="Y621" s="112">
        <v>0</v>
      </c>
      <c r="Z621" s="87"/>
      <c r="AA621" s="85"/>
      <c r="AB621" s="111"/>
      <c r="AC621" s="112">
        <v>0</v>
      </c>
      <c r="AD621" s="87"/>
      <c r="AE621" s="85"/>
      <c r="AF621" s="111"/>
      <c r="AG621" s="112">
        <v>0</v>
      </c>
      <c r="AH621" s="87"/>
      <c r="AI621" s="85"/>
      <c r="AJ621" s="111"/>
      <c r="AK621" s="112">
        <v>0</v>
      </c>
      <c r="AL621" s="87"/>
      <c r="AM621" s="85"/>
      <c r="AN621" s="111"/>
      <c r="AO621" s="112">
        <v>0</v>
      </c>
      <c r="AP621" s="87"/>
      <c r="AQ621" s="85"/>
      <c r="AR621" s="111"/>
      <c r="AS621" s="112">
        <v>0</v>
      </c>
      <c r="AT621" s="87"/>
      <c r="AU621" s="85"/>
      <c r="AV621" s="111"/>
      <c r="AW621" s="112">
        <v>0</v>
      </c>
      <c r="AX621" s="87"/>
      <c r="AY621" s="85"/>
      <c r="AZ621" s="267">
        <f t="shared" si="38"/>
        <v>0</v>
      </c>
      <c r="BA621" s="88">
        <f t="shared" si="35"/>
        <v>0</v>
      </c>
      <c r="BC621">
        <f>IF($A621&lt;&gt;"",COUNTIF($BD$3:$BD621,$BD621),0)</f>
        <v>0</v>
      </c>
      <c r="BD621" t="str">
        <f>IF($A621&lt;&gt;"",VLOOKUP(TRUNC(MID($A621,1,2),0),Plano_Contas!$H$3:$J$103,2,TRUE),"")</f>
        <v/>
      </c>
      <c r="BE621" s="201" t="str">
        <f t="shared" si="36"/>
        <v/>
      </c>
      <c r="BF621" t="str">
        <f ca="1">IF($BT621&lt;&gt;"",SUMIF($BD$3:$BD$1004,"="&amp;$BD621,INDIRECT(ADDRESS(3,BF$2,1,1)):INDIRECT(ADDRESS(1004,BF$2,1,1))),"")</f>
        <v/>
      </c>
      <c r="BG621" t="str">
        <f ca="1">IF($BT621&lt;&gt;"",SUMIF($BD$3:$BD$1004,"="&amp;$BD621,INDIRECT(ADDRESS(3,BG$2,1,1)):INDIRECT(ADDRESS(1004,BG$2,1,1))),"")</f>
        <v/>
      </c>
      <c r="BH621" t="str">
        <f ca="1">IF($BT621&lt;&gt;"",SUMIF($BD$3:$BD$1004,"="&amp;$BD621,INDIRECT(ADDRESS(3,BH$2,1,1)):INDIRECT(ADDRESS(1004,BH$2,1,1))),"")</f>
        <v/>
      </c>
      <c r="BI621" t="str">
        <f ca="1">IF($BT621&lt;&gt;"",SUMIF($BD$3:$BD$1004,"="&amp;$BD621,INDIRECT(ADDRESS(3,BI$2,1,1)):INDIRECT(ADDRESS(1004,BI$2,1,1))),"")</f>
        <v/>
      </c>
      <c r="BJ621" t="str">
        <f ca="1">IF($BT621&lt;&gt;"",SUMIF($BD$3:$BD$1004,"="&amp;$BD621,INDIRECT(ADDRESS(3,BJ$2,1,1)):INDIRECT(ADDRESS(1004,BJ$2,1,1))),"")</f>
        <v/>
      </c>
      <c r="BK621" t="str">
        <f ca="1">IF($BT621&lt;&gt;"",SUMIF($BD$3:$BD$1004,"="&amp;$BD621,INDIRECT(ADDRESS(3,BK$2,1,1)):INDIRECT(ADDRESS(1004,BK$2,1,1))),"")</f>
        <v/>
      </c>
      <c r="BL621" t="str">
        <f ca="1">IF($BT621&lt;&gt;"",SUMIF($BD$3:$BD$1004,"="&amp;$BD621,INDIRECT(ADDRESS(3,BL$2,1,1)):INDIRECT(ADDRESS(1004,BL$2,1,1))),"")</f>
        <v/>
      </c>
      <c r="BM621" t="str">
        <f ca="1">IF($BT621&lt;&gt;"",SUMIF($BD$3:$BD$1004,"="&amp;$BD621,INDIRECT(ADDRESS(3,BM$2,1,1)):INDIRECT(ADDRESS(1004,BM$2,1,1))),"")</f>
        <v/>
      </c>
      <c r="BN621" t="str">
        <f ca="1">IF($BT621&lt;&gt;"",SUMIF($BD$3:$BD$1004,"="&amp;$BD621,INDIRECT(ADDRESS(3,BN$2,1,1)):INDIRECT(ADDRESS(1004,BN$2,1,1))),"")</f>
        <v/>
      </c>
      <c r="BO621" t="str">
        <f ca="1">IF($BT621&lt;&gt;"",SUMIF($BD$3:$BD$1004,"="&amp;$BD621,INDIRECT(ADDRESS(3,BO$2,1,1)):INDIRECT(ADDRESS(1004,BO$2,1,1))),"")</f>
        <v/>
      </c>
      <c r="BP621" t="str">
        <f ca="1">IF($BT621&lt;&gt;"",SUMIF($BD$3:$BD$1004,"="&amp;$BD621,INDIRECT(ADDRESS(3,BP$2,1,1)):INDIRECT(ADDRESS(1004,BP$2,1,1))),"")</f>
        <v/>
      </c>
      <c r="BQ621" t="str">
        <f ca="1">IF($BT621&lt;&gt;"",SUMIF($BD$3:$BD$1004,"="&amp;$BD621,INDIRECT(ADDRESS(3,BQ$2,1,1)):INDIRECT(ADDRESS(1004,BQ$2,1,1))),"")</f>
        <v/>
      </c>
      <c r="BR621" t="str">
        <f ca="1">IF($BT621&lt;&gt;"",SUMIF($BD$3:$BD$1004,"="&amp;$BD621,INDIRECT(ADDRESS(3,BR$2,1,1)):INDIRECT(ADDRESS(1004,BR$2,1,1))),"")</f>
        <v/>
      </c>
      <c r="BS621" t="str">
        <f>IF($A621&lt;&gt;"",VLOOKUP(TRUNC(MID($A621,1,2),0),Plano_Contas!$H$3:$J$103,3,TRUE),"")</f>
        <v/>
      </c>
      <c r="BT621" t="str">
        <f t="shared" si="37"/>
        <v/>
      </c>
      <c r="BV621">
        <f>Empresas!C621</f>
        <v>0</v>
      </c>
    </row>
    <row r="622" spans="1:74" ht="13.5" hidden="1" thickBot="1" x14ac:dyDescent="0.25">
      <c r="A622" s="89"/>
      <c r="B622" s="52" t="str">
        <f>IF($A622&lt;&gt;"",VLOOKUP(""&amp;$A622,Plano_Contas!$A$3:$F$1003,6,0),"")</f>
        <v/>
      </c>
      <c r="C622" s="91"/>
      <c r="D622" s="111"/>
      <c r="E622" s="112">
        <v>0</v>
      </c>
      <c r="F622" s="87"/>
      <c r="G622" s="85"/>
      <c r="H622" s="111"/>
      <c r="I622" s="112">
        <v>0</v>
      </c>
      <c r="J622" s="87"/>
      <c r="K622" s="85"/>
      <c r="L622" s="111"/>
      <c r="M622" s="112">
        <v>0</v>
      </c>
      <c r="N622" s="87"/>
      <c r="O622" s="85"/>
      <c r="P622" s="111"/>
      <c r="Q622" s="112">
        <v>0</v>
      </c>
      <c r="R622" s="87"/>
      <c r="S622" s="85"/>
      <c r="T622" s="111"/>
      <c r="U622" s="112">
        <v>0</v>
      </c>
      <c r="V622" s="87"/>
      <c r="W622" s="85"/>
      <c r="X622" s="111"/>
      <c r="Y622" s="112">
        <v>0</v>
      </c>
      <c r="Z622" s="87"/>
      <c r="AA622" s="85"/>
      <c r="AB622" s="111"/>
      <c r="AC622" s="112">
        <v>0</v>
      </c>
      <c r="AD622" s="87"/>
      <c r="AE622" s="85"/>
      <c r="AF622" s="111"/>
      <c r="AG622" s="112">
        <v>0</v>
      </c>
      <c r="AH622" s="87"/>
      <c r="AI622" s="85"/>
      <c r="AJ622" s="111"/>
      <c r="AK622" s="112">
        <v>0</v>
      </c>
      <c r="AL622" s="87"/>
      <c r="AM622" s="85"/>
      <c r="AN622" s="111"/>
      <c r="AO622" s="112">
        <v>0</v>
      </c>
      <c r="AP622" s="87"/>
      <c r="AQ622" s="85"/>
      <c r="AR622" s="111"/>
      <c r="AS622" s="112">
        <v>0</v>
      </c>
      <c r="AT622" s="87"/>
      <c r="AU622" s="85"/>
      <c r="AV622" s="111"/>
      <c r="AW622" s="112">
        <v>0</v>
      </c>
      <c r="AX622" s="87"/>
      <c r="AY622" s="85"/>
      <c r="AZ622" s="267">
        <f t="shared" si="38"/>
        <v>0</v>
      </c>
      <c r="BA622" s="88">
        <f t="shared" si="35"/>
        <v>0</v>
      </c>
      <c r="BC622">
        <f>IF($A622&lt;&gt;"",COUNTIF($BD$3:$BD622,$BD622),0)</f>
        <v>0</v>
      </c>
      <c r="BD622" t="str">
        <f>IF($A622&lt;&gt;"",VLOOKUP(TRUNC(MID($A622,1,2),0),Plano_Contas!$H$3:$J$103,2,TRUE),"")</f>
        <v/>
      </c>
      <c r="BE622" s="201" t="str">
        <f t="shared" si="36"/>
        <v/>
      </c>
      <c r="BF622" t="str">
        <f ca="1">IF($BT622&lt;&gt;"",SUMIF($BD$3:$BD$1004,"="&amp;$BD622,INDIRECT(ADDRESS(3,BF$2,1,1)):INDIRECT(ADDRESS(1004,BF$2,1,1))),"")</f>
        <v/>
      </c>
      <c r="BG622" t="str">
        <f ca="1">IF($BT622&lt;&gt;"",SUMIF($BD$3:$BD$1004,"="&amp;$BD622,INDIRECT(ADDRESS(3,BG$2,1,1)):INDIRECT(ADDRESS(1004,BG$2,1,1))),"")</f>
        <v/>
      </c>
      <c r="BH622" t="str">
        <f ca="1">IF($BT622&lt;&gt;"",SUMIF($BD$3:$BD$1004,"="&amp;$BD622,INDIRECT(ADDRESS(3,BH$2,1,1)):INDIRECT(ADDRESS(1004,BH$2,1,1))),"")</f>
        <v/>
      </c>
      <c r="BI622" t="str">
        <f ca="1">IF($BT622&lt;&gt;"",SUMIF($BD$3:$BD$1004,"="&amp;$BD622,INDIRECT(ADDRESS(3,BI$2,1,1)):INDIRECT(ADDRESS(1004,BI$2,1,1))),"")</f>
        <v/>
      </c>
      <c r="BJ622" t="str">
        <f ca="1">IF($BT622&lt;&gt;"",SUMIF($BD$3:$BD$1004,"="&amp;$BD622,INDIRECT(ADDRESS(3,BJ$2,1,1)):INDIRECT(ADDRESS(1004,BJ$2,1,1))),"")</f>
        <v/>
      </c>
      <c r="BK622" t="str">
        <f ca="1">IF($BT622&lt;&gt;"",SUMIF($BD$3:$BD$1004,"="&amp;$BD622,INDIRECT(ADDRESS(3,BK$2,1,1)):INDIRECT(ADDRESS(1004,BK$2,1,1))),"")</f>
        <v/>
      </c>
      <c r="BL622" t="str">
        <f ca="1">IF($BT622&lt;&gt;"",SUMIF($BD$3:$BD$1004,"="&amp;$BD622,INDIRECT(ADDRESS(3,BL$2,1,1)):INDIRECT(ADDRESS(1004,BL$2,1,1))),"")</f>
        <v/>
      </c>
      <c r="BM622" t="str">
        <f ca="1">IF($BT622&lt;&gt;"",SUMIF($BD$3:$BD$1004,"="&amp;$BD622,INDIRECT(ADDRESS(3,BM$2,1,1)):INDIRECT(ADDRESS(1004,BM$2,1,1))),"")</f>
        <v/>
      </c>
      <c r="BN622" t="str">
        <f ca="1">IF($BT622&lt;&gt;"",SUMIF($BD$3:$BD$1004,"="&amp;$BD622,INDIRECT(ADDRESS(3,BN$2,1,1)):INDIRECT(ADDRESS(1004,BN$2,1,1))),"")</f>
        <v/>
      </c>
      <c r="BO622" t="str">
        <f ca="1">IF($BT622&lt;&gt;"",SUMIF($BD$3:$BD$1004,"="&amp;$BD622,INDIRECT(ADDRESS(3,BO$2,1,1)):INDIRECT(ADDRESS(1004,BO$2,1,1))),"")</f>
        <v/>
      </c>
      <c r="BP622" t="str">
        <f ca="1">IF($BT622&lt;&gt;"",SUMIF($BD$3:$BD$1004,"="&amp;$BD622,INDIRECT(ADDRESS(3,BP$2,1,1)):INDIRECT(ADDRESS(1004,BP$2,1,1))),"")</f>
        <v/>
      </c>
      <c r="BQ622" t="str">
        <f ca="1">IF($BT622&lt;&gt;"",SUMIF($BD$3:$BD$1004,"="&amp;$BD622,INDIRECT(ADDRESS(3,BQ$2,1,1)):INDIRECT(ADDRESS(1004,BQ$2,1,1))),"")</f>
        <v/>
      </c>
      <c r="BR622" t="str">
        <f ca="1">IF($BT622&lt;&gt;"",SUMIF($BD$3:$BD$1004,"="&amp;$BD622,INDIRECT(ADDRESS(3,BR$2,1,1)):INDIRECT(ADDRESS(1004,BR$2,1,1))),"")</f>
        <v/>
      </c>
      <c r="BS622" t="str">
        <f>IF($A622&lt;&gt;"",VLOOKUP(TRUNC(MID($A622,1,2),0),Plano_Contas!$H$3:$J$103,3,TRUE),"")</f>
        <v/>
      </c>
      <c r="BT622" t="str">
        <f t="shared" si="37"/>
        <v/>
      </c>
      <c r="BV622">
        <f>Empresas!C622</f>
        <v>0</v>
      </c>
    </row>
    <row r="623" spans="1:74" ht="13.5" hidden="1" thickBot="1" x14ac:dyDescent="0.25">
      <c r="A623" s="89"/>
      <c r="B623" s="52" t="str">
        <f>IF($A623&lt;&gt;"",VLOOKUP(""&amp;$A623,Plano_Contas!$A$3:$F$1003,6,0),"")</f>
        <v/>
      </c>
      <c r="C623" s="91"/>
      <c r="D623" s="111"/>
      <c r="E623" s="112">
        <v>0</v>
      </c>
      <c r="F623" s="87"/>
      <c r="G623" s="85"/>
      <c r="H623" s="111"/>
      <c r="I623" s="112">
        <v>0</v>
      </c>
      <c r="J623" s="87"/>
      <c r="K623" s="85"/>
      <c r="L623" s="111"/>
      <c r="M623" s="112">
        <v>0</v>
      </c>
      <c r="N623" s="87"/>
      <c r="O623" s="85"/>
      <c r="P623" s="111"/>
      <c r="Q623" s="112">
        <v>0</v>
      </c>
      <c r="R623" s="87"/>
      <c r="S623" s="85"/>
      <c r="T623" s="111"/>
      <c r="U623" s="112">
        <v>0</v>
      </c>
      <c r="V623" s="87"/>
      <c r="W623" s="85"/>
      <c r="X623" s="111"/>
      <c r="Y623" s="112">
        <v>0</v>
      </c>
      <c r="Z623" s="87"/>
      <c r="AA623" s="85"/>
      <c r="AB623" s="111"/>
      <c r="AC623" s="112">
        <v>0</v>
      </c>
      <c r="AD623" s="87"/>
      <c r="AE623" s="85"/>
      <c r="AF623" s="111"/>
      <c r="AG623" s="112">
        <v>0</v>
      </c>
      <c r="AH623" s="87"/>
      <c r="AI623" s="85"/>
      <c r="AJ623" s="111"/>
      <c r="AK623" s="112">
        <v>0</v>
      </c>
      <c r="AL623" s="87"/>
      <c r="AM623" s="85"/>
      <c r="AN623" s="111"/>
      <c r="AO623" s="112">
        <v>0</v>
      </c>
      <c r="AP623" s="87"/>
      <c r="AQ623" s="85"/>
      <c r="AR623" s="111"/>
      <c r="AS623" s="112">
        <v>0</v>
      </c>
      <c r="AT623" s="87"/>
      <c r="AU623" s="85"/>
      <c r="AV623" s="111"/>
      <c r="AW623" s="112">
        <v>0</v>
      </c>
      <c r="AX623" s="87"/>
      <c r="AY623" s="85"/>
      <c r="AZ623" s="267">
        <f t="shared" si="38"/>
        <v>0</v>
      </c>
      <c r="BA623" s="88">
        <f t="shared" si="35"/>
        <v>0</v>
      </c>
      <c r="BC623">
        <f>IF($A623&lt;&gt;"",COUNTIF($BD$3:$BD623,$BD623),0)</f>
        <v>0</v>
      </c>
      <c r="BD623" t="str">
        <f>IF($A623&lt;&gt;"",VLOOKUP(TRUNC(MID($A623,1,2),0),Plano_Contas!$H$3:$J$103,2,TRUE),"")</f>
        <v/>
      </c>
      <c r="BE623" s="201" t="str">
        <f t="shared" si="36"/>
        <v/>
      </c>
      <c r="BF623" t="str">
        <f ca="1">IF($BT623&lt;&gt;"",SUMIF($BD$3:$BD$1004,"="&amp;$BD623,INDIRECT(ADDRESS(3,BF$2,1,1)):INDIRECT(ADDRESS(1004,BF$2,1,1))),"")</f>
        <v/>
      </c>
      <c r="BG623" t="str">
        <f ca="1">IF($BT623&lt;&gt;"",SUMIF($BD$3:$BD$1004,"="&amp;$BD623,INDIRECT(ADDRESS(3,BG$2,1,1)):INDIRECT(ADDRESS(1004,BG$2,1,1))),"")</f>
        <v/>
      </c>
      <c r="BH623" t="str">
        <f ca="1">IF($BT623&lt;&gt;"",SUMIF($BD$3:$BD$1004,"="&amp;$BD623,INDIRECT(ADDRESS(3,BH$2,1,1)):INDIRECT(ADDRESS(1004,BH$2,1,1))),"")</f>
        <v/>
      </c>
      <c r="BI623" t="str">
        <f ca="1">IF($BT623&lt;&gt;"",SUMIF($BD$3:$BD$1004,"="&amp;$BD623,INDIRECT(ADDRESS(3,BI$2,1,1)):INDIRECT(ADDRESS(1004,BI$2,1,1))),"")</f>
        <v/>
      </c>
      <c r="BJ623" t="str">
        <f ca="1">IF($BT623&lt;&gt;"",SUMIF($BD$3:$BD$1004,"="&amp;$BD623,INDIRECT(ADDRESS(3,BJ$2,1,1)):INDIRECT(ADDRESS(1004,BJ$2,1,1))),"")</f>
        <v/>
      </c>
      <c r="BK623" t="str">
        <f ca="1">IF($BT623&lt;&gt;"",SUMIF($BD$3:$BD$1004,"="&amp;$BD623,INDIRECT(ADDRESS(3,BK$2,1,1)):INDIRECT(ADDRESS(1004,BK$2,1,1))),"")</f>
        <v/>
      </c>
      <c r="BL623" t="str">
        <f ca="1">IF($BT623&lt;&gt;"",SUMIF($BD$3:$BD$1004,"="&amp;$BD623,INDIRECT(ADDRESS(3,BL$2,1,1)):INDIRECT(ADDRESS(1004,BL$2,1,1))),"")</f>
        <v/>
      </c>
      <c r="BM623" t="str">
        <f ca="1">IF($BT623&lt;&gt;"",SUMIF($BD$3:$BD$1004,"="&amp;$BD623,INDIRECT(ADDRESS(3,BM$2,1,1)):INDIRECT(ADDRESS(1004,BM$2,1,1))),"")</f>
        <v/>
      </c>
      <c r="BN623" t="str">
        <f ca="1">IF($BT623&lt;&gt;"",SUMIF($BD$3:$BD$1004,"="&amp;$BD623,INDIRECT(ADDRESS(3,BN$2,1,1)):INDIRECT(ADDRESS(1004,BN$2,1,1))),"")</f>
        <v/>
      </c>
      <c r="BO623" t="str">
        <f ca="1">IF($BT623&lt;&gt;"",SUMIF($BD$3:$BD$1004,"="&amp;$BD623,INDIRECT(ADDRESS(3,BO$2,1,1)):INDIRECT(ADDRESS(1004,BO$2,1,1))),"")</f>
        <v/>
      </c>
      <c r="BP623" t="str">
        <f ca="1">IF($BT623&lt;&gt;"",SUMIF($BD$3:$BD$1004,"="&amp;$BD623,INDIRECT(ADDRESS(3,BP$2,1,1)):INDIRECT(ADDRESS(1004,BP$2,1,1))),"")</f>
        <v/>
      </c>
      <c r="BQ623" t="str">
        <f ca="1">IF($BT623&lt;&gt;"",SUMIF($BD$3:$BD$1004,"="&amp;$BD623,INDIRECT(ADDRESS(3,BQ$2,1,1)):INDIRECT(ADDRESS(1004,BQ$2,1,1))),"")</f>
        <v/>
      </c>
      <c r="BR623" t="str">
        <f ca="1">IF($BT623&lt;&gt;"",SUMIF($BD$3:$BD$1004,"="&amp;$BD623,INDIRECT(ADDRESS(3,BR$2,1,1)):INDIRECT(ADDRESS(1004,BR$2,1,1))),"")</f>
        <v/>
      </c>
      <c r="BS623" t="str">
        <f>IF($A623&lt;&gt;"",VLOOKUP(TRUNC(MID($A623,1,2),0),Plano_Contas!$H$3:$J$103,3,TRUE),"")</f>
        <v/>
      </c>
      <c r="BT623" t="str">
        <f t="shared" si="37"/>
        <v/>
      </c>
      <c r="BV623">
        <f>Empresas!C623</f>
        <v>0</v>
      </c>
    </row>
    <row r="624" spans="1:74" ht="13.5" hidden="1" thickBot="1" x14ac:dyDescent="0.25">
      <c r="A624" s="89"/>
      <c r="B624" s="52" t="str">
        <f>IF($A624&lt;&gt;"",VLOOKUP(""&amp;$A624,Plano_Contas!$A$3:$F$1003,6,0),"")</f>
        <v/>
      </c>
      <c r="C624" s="91"/>
      <c r="D624" s="111"/>
      <c r="E624" s="112">
        <v>0</v>
      </c>
      <c r="F624" s="87"/>
      <c r="G624" s="85"/>
      <c r="H624" s="111"/>
      <c r="I624" s="112">
        <v>0</v>
      </c>
      <c r="J624" s="87"/>
      <c r="K624" s="85"/>
      <c r="L624" s="111"/>
      <c r="M624" s="112">
        <v>0</v>
      </c>
      <c r="N624" s="87"/>
      <c r="O624" s="85"/>
      <c r="P624" s="111"/>
      <c r="Q624" s="112">
        <v>0</v>
      </c>
      <c r="R624" s="87"/>
      <c r="S624" s="85"/>
      <c r="T624" s="111"/>
      <c r="U624" s="112">
        <v>0</v>
      </c>
      <c r="V624" s="87"/>
      <c r="W624" s="85"/>
      <c r="X624" s="111"/>
      <c r="Y624" s="112">
        <v>0</v>
      </c>
      <c r="Z624" s="87"/>
      <c r="AA624" s="85"/>
      <c r="AB624" s="111"/>
      <c r="AC624" s="112">
        <v>0</v>
      </c>
      <c r="AD624" s="87"/>
      <c r="AE624" s="85"/>
      <c r="AF624" s="111"/>
      <c r="AG624" s="112">
        <v>0</v>
      </c>
      <c r="AH624" s="87"/>
      <c r="AI624" s="85"/>
      <c r="AJ624" s="111"/>
      <c r="AK624" s="112">
        <v>0</v>
      </c>
      <c r="AL624" s="87"/>
      <c r="AM624" s="85"/>
      <c r="AN624" s="111"/>
      <c r="AO624" s="112">
        <v>0</v>
      </c>
      <c r="AP624" s="87"/>
      <c r="AQ624" s="85"/>
      <c r="AR624" s="111"/>
      <c r="AS624" s="112">
        <v>0</v>
      </c>
      <c r="AT624" s="87"/>
      <c r="AU624" s="85"/>
      <c r="AV624" s="111"/>
      <c r="AW624" s="112">
        <v>0</v>
      </c>
      <c r="AX624" s="87"/>
      <c r="AY624" s="85"/>
      <c r="AZ624" s="267">
        <f t="shared" si="38"/>
        <v>0</v>
      </c>
      <c r="BA624" s="88">
        <f t="shared" si="35"/>
        <v>0</v>
      </c>
      <c r="BC624">
        <f>IF($A624&lt;&gt;"",COUNTIF($BD$3:$BD624,$BD624),0)</f>
        <v>0</v>
      </c>
      <c r="BD624" t="str">
        <f>IF($A624&lt;&gt;"",VLOOKUP(TRUNC(MID($A624,1,2),0),Plano_Contas!$H$3:$J$103,2,TRUE),"")</f>
        <v/>
      </c>
      <c r="BE624" s="201" t="str">
        <f t="shared" si="36"/>
        <v/>
      </c>
      <c r="BF624" t="str">
        <f ca="1">IF($BT624&lt;&gt;"",SUMIF($BD$3:$BD$1004,"="&amp;$BD624,INDIRECT(ADDRESS(3,BF$2,1,1)):INDIRECT(ADDRESS(1004,BF$2,1,1))),"")</f>
        <v/>
      </c>
      <c r="BG624" t="str">
        <f ca="1">IF($BT624&lt;&gt;"",SUMIF($BD$3:$BD$1004,"="&amp;$BD624,INDIRECT(ADDRESS(3,BG$2,1,1)):INDIRECT(ADDRESS(1004,BG$2,1,1))),"")</f>
        <v/>
      </c>
      <c r="BH624" t="str">
        <f ca="1">IF($BT624&lt;&gt;"",SUMIF($BD$3:$BD$1004,"="&amp;$BD624,INDIRECT(ADDRESS(3,BH$2,1,1)):INDIRECT(ADDRESS(1004,BH$2,1,1))),"")</f>
        <v/>
      </c>
      <c r="BI624" t="str">
        <f ca="1">IF($BT624&lt;&gt;"",SUMIF($BD$3:$BD$1004,"="&amp;$BD624,INDIRECT(ADDRESS(3,BI$2,1,1)):INDIRECT(ADDRESS(1004,BI$2,1,1))),"")</f>
        <v/>
      </c>
      <c r="BJ624" t="str">
        <f ca="1">IF($BT624&lt;&gt;"",SUMIF($BD$3:$BD$1004,"="&amp;$BD624,INDIRECT(ADDRESS(3,BJ$2,1,1)):INDIRECT(ADDRESS(1004,BJ$2,1,1))),"")</f>
        <v/>
      </c>
      <c r="BK624" t="str">
        <f ca="1">IF($BT624&lt;&gt;"",SUMIF($BD$3:$BD$1004,"="&amp;$BD624,INDIRECT(ADDRESS(3,BK$2,1,1)):INDIRECT(ADDRESS(1004,BK$2,1,1))),"")</f>
        <v/>
      </c>
      <c r="BL624" t="str">
        <f ca="1">IF($BT624&lt;&gt;"",SUMIF($BD$3:$BD$1004,"="&amp;$BD624,INDIRECT(ADDRESS(3,BL$2,1,1)):INDIRECT(ADDRESS(1004,BL$2,1,1))),"")</f>
        <v/>
      </c>
      <c r="BM624" t="str">
        <f ca="1">IF($BT624&lt;&gt;"",SUMIF($BD$3:$BD$1004,"="&amp;$BD624,INDIRECT(ADDRESS(3,BM$2,1,1)):INDIRECT(ADDRESS(1004,BM$2,1,1))),"")</f>
        <v/>
      </c>
      <c r="BN624" t="str">
        <f ca="1">IF($BT624&lt;&gt;"",SUMIF($BD$3:$BD$1004,"="&amp;$BD624,INDIRECT(ADDRESS(3,BN$2,1,1)):INDIRECT(ADDRESS(1004,BN$2,1,1))),"")</f>
        <v/>
      </c>
      <c r="BO624" t="str">
        <f ca="1">IF($BT624&lt;&gt;"",SUMIF($BD$3:$BD$1004,"="&amp;$BD624,INDIRECT(ADDRESS(3,BO$2,1,1)):INDIRECT(ADDRESS(1004,BO$2,1,1))),"")</f>
        <v/>
      </c>
      <c r="BP624" t="str">
        <f ca="1">IF($BT624&lt;&gt;"",SUMIF($BD$3:$BD$1004,"="&amp;$BD624,INDIRECT(ADDRESS(3,BP$2,1,1)):INDIRECT(ADDRESS(1004,BP$2,1,1))),"")</f>
        <v/>
      </c>
      <c r="BQ624" t="str">
        <f ca="1">IF($BT624&lt;&gt;"",SUMIF($BD$3:$BD$1004,"="&amp;$BD624,INDIRECT(ADDRESS(3,BQ$2,1,1)):INDIRECT(ADDRESS(1004,BQ$2,1,1))),"")</f>
        <v/>
      </c>
      <c r="BR624" t="str">
        <f ca="1">IF($BT624&lt;&gt;"",SUMIF($BD$3:$BD$1004,"="&amp;$BD624,INDIRECT(ADDRESS(3,BR$2,1,1)):INDIRECT(ADDRESS(1004,BR$2,1,1))),"")</f>
        <v/>
      </c>
      <c r="BS624" t="str">
        <f>IF($A624&lt;&gt;"",VLOOKUP(TRUNC(MID($A624,1,2),0),Plano_Contas!$H$3:$J$103,3,TRUE),"")</f>
        <v/>
      </c>
      <c r="BT624" t="str">
        <f t="shared" si="37"/>
        <v/>
      </c>
      <c r="BV624">
        <f>Empresas!C624</f>
        <v>0</v>
      </c>
    </row>
    <row r="625" spans="1:74" ht="13.5" hidden="1" thickBot="1" x14ac:dyDescent="0.25">
      <c r="A625" s="89"/>
      <c r="B625" s="52" t="str">
        <f>IF($A625&lt;&gt;"",VLOOKUP(""&amp;$A625,Plano_Contas!$A$3:$F$1003,6,0),"")</f>
        <v/>
      </c>
      <c r="C625" s="91"/>
      <c r="D625" s="111"/>
      <c r="E625" s="112">
        <v>0</v>
      </c>
      <c r="F625" s="87"/>
      <c r="G625" s="85"/>
      <c r="H625" s="111"/>
      <c r="I625" s="112">
        <v>0</v>
      </c>
      <c r="J625" s="87"/>
      <c r="K625" s="85"/>
      <c r="L625" s="111"/>
      <c r="M625" s="112">
        <v>0</v>
      </c>
      <c r="N625" s="87"/>
      <c r="O625" s="85"/>
      <c r="P625" s="111"/>
      <c r="Q625" s="112">
        <v>0</v>
      </c>
      <c r="R625" s="87"/>
      <c r="S625" s="85"/>
      <c r="T625" s="111"/>
      <c r="U625" s="112">
        <v>0</v>
      </c>
      <c r="V625" s="87"/>
      <c r="W625" s="85"/>
      <c r="X625" s="111"/>
      <c r="Y625" s="112">
        <v>0</v>
      </c>
      <c r="Z625" s="87"/>
      <c r="AA625" s="85"/>
      <c r="AB625" s="111"/>
      <c r="AC625" s="112">
        <v>0</v>
      </c>
      <c r="AD625" s="87"/>
      <c r="AE625" s="85"/>
      <c r="AF625" s="111"/>
      <c r="AG625" s="112">
        <v>0</v>
      </c>
      <c r="AH625" s="87"/>
      <c r="AI625" s="85"/>
      <c r="AJ625" s="111"/>
      <c r="AK625" s="112">
        <v>0</v>
      </c>
      <c r="AL625" s="87"/>
      <c r="AM625" s="85"/>
      <c r="AN625" s="111"/>
      <c r="AO625" s="112">
        <v>0</v>
      </c>
      <c r="AP625" s="87"/>
      <c r="AQ625" s="85"/>
      <c r="AR625" s="111"/>
      <c r="AS625" s="112">
        <v>0</v>
      </c>
      <c r="AT625" s="87"/>
      <c r="AU625" s="85"/>
      <c r="AV625" s="111"/>
      <c r="AW625" s="112">
        <v>0</v>
      </c>
      <c r="AX625" s="87"/>
      <c r="AY625" s="85"/>
      <c r="AZ625" s="267">
        <f t="shared" si="38"/>
        <v>0</v>
      </c>
      <c r="BA625" s="88">
        <f t="shared" si="35"/>
        <v>0</v>
      </c>
      <c r="BC625">
        <f>IF($A625&lt;&gt;"",COUNTIF($BD$3:$BD625,$BD625),0)</f>
        <v>0</v>
      </c>
      <c r="BD625" t="str">
        <f>IF($A625&lt;&gt;"",VLOOKUP(TRUNC(MID($A625,1,2),0),Plano_Contas!$H$3:$J$103,2,TRUE),"")</f>
        <v/>
      </c>
      <c r="BE625" s="201" t="str">
        <f t="shared" si="36"/>
        <v/>
      </c>
      <c r="BF625" t="str">
        <f ca="1">IF($BT625&lt;&gt;"",SUMIF($BD$3:$BD$1004,"="&amp;$BD625,INDIRECT(ADDRESS(3,BF$2,1,1)):INDIRECT(ADDRESS(1004,BF$2,1,1))),"")</f>
        <v/>
      </c>
      <c r="BG625" t="str">
        <f ca="1">IF($BT625&lt;&gt;"",SUMIF($BD$3:$BD$1004,"="&amp;$BD625,INDIRECT(ADDRESS(3,BG$2,1,1)):INDIRECT(ADDRESS(1004,BG$2,1,1))),"")</f>
        <v/>
      </c>
      <c r="BH625" t="str">
        <f ca="1">IF($BT625&lt;&gt;"",SUMIF($BD$3:$BD$1004,"="&amp;$BD625,INDIRECT(ADDRESS(3,BH$2,1,1)):INDIRECT(ADDRESS(1004,BH$2,1,1))),"")</f>
        <v/>
      </c>
      <c r="BI625" t="str">
        <f ca="1">IF($BT625&lt;&gt;"",SUMIF($BD$3:$BD$1004,"="&amp;$BD625,INDIRECT(ADDRESS(3,BI$2,1,1)):INDIRECT(ADDRESS(1004,BI$2,1,1))),"")</f>
        <v/>
      </c>
      <c r="BJ625" t="str">
        <f ca="1">IF($BT625&lt;&gt;"",SUMIF($BD$3:$BD$1004,"="&amp;$BD625,INDIRECT(ADDRESS(3,BJ$2,1,1)):INDIRECT(ADDRESS(1004,BJ$2,1,1))),"")</f>
        <v/>
      </c>
      <c r="BK625" t="str">
        <f ca="1">IF($BT625&lt;&gt;"",SUMIF($BD$3:$BD$1004,"="&amp;$BD625,INDIRECT(ADDRESS(3,BK$2,1,1)):INDIRECT(ADDRESS(1004,BK$2,1,1))),"")</f>
        <v/>
      </c>
      <c r="BL625" t="str">
        <f ca="1">IF($BT625&lt;&gt;"",SUMIF($BD$3:$BD$1004,"="&amp;$BD625,INDIRECT(ADDRESS(3,BL$2,1,1)):INDIRECT(ADDRESS(1004,BL$2,1,1))),"")</f>
        <v/>
      </c>
      <c r="BM625" t="str">
        <f ca="1">IF($BT625&lt;&gt;"",SUMIF($BD$3:$BD$1004,"="&amp;$BD625,INDIRECT(ADDRESS(3,BM$2,1,1)):INDIRECT(ADDRESS(1004,BM$2,1,1))),"")</f>
        <v/>
      </c>
      <c r="BN625" t="str">
        <f ca="1">IF($BT625&lt;&gt;"",SUMIF($BD$3:$BD$1004,"="&amp;$BD625,INDIRECT(ADDRESS(3,BN$2,1,1)):INDIRECT(ADDRESS(1004,BN$2,1,1))),"")</f>
        <v/>
      </c>
      <c r="BO625" t="str">
        <f ca="1">IF($BT625&lt;&gt;"",SUMIF($BD$3:$BD$1004,"="&amp;$BD625,INDIRECT(ADDRESS(3,BO$2,1,1)):INDIRECT(ADDRESS(1004,BO$2,1,1))),"")</f>
        <v/>
      </c>
      <c r="BP625" t="str">
        <f ca="1">IF($BT625&lt;&gt;"",SUMIF($BD$3:$BD$1004,"="&amp;$BD625,INDIRECT(ADDRESS(3,BP$2,1,1)):INDIRECT(ADDRESS(1004,BP$2,1,1))),"")</f>
        <v/>
      </c>
      <c r="BQ625" t="str">
        <f ca="1">IF($BT625&lt;&gt;"",SUMIF($BD$3:$BD$1004,"="&amp;$BD625,INDIRECT(ADDRESS(3,BQ$2,1,1)):INDIRECT(ADDRESS(1004,BQ$2,1,1))),"")</f>
        <v/>
      </c>
      <c r="BR625" t="str">
        <f ca="1">IF($BT625&lt;&gt;"",SUMIF($BD$3:$BD$1004,"="&amp;$BD625,INDIRECT(ADDRESS(3,BR$2,1,1)):INDIRECT(ADDRESS(1004,BR$2,1,1))),"")</f>
        <v/>
      </c>
      <c r="BS625" t="str">
        <f>IF($A625&lt;&gt;"",VLOOKUP(TRUNC(MID($A625,1,2),0),Plano_Contas!$H$3:$J$103,3,TRUE),"")</f>
        <v/>
      </c>
      <c r="BT625" t="str">
        <f t="shared" si="37"/>
        <v/>
      </c>
      <c r="BV625">
        <f>Empresas!C625</f>
        <v>0</v>
      </c>
    </row>
    <row r="626" spans="1:74" ht="13.5" hidden="1" thickBot="1" x14ac:dyDescent="0.25">
      <c r="A626" s="89"/>
      <c r="B626" s="52" t="str">
        <f>IF($A626&lt;&gt;"",VLOOKUP(""&amp;$A626,Plano_Contas!$A$3:$F$1003,6,0),"")</f>
        <v/>
      </c>
      <c r="C626" s="91"/>
      <c r="D626" s="111"/>
      <c r="E626" s="112">
        <v>0</v>
      </c>
      <c r="F626" s="87"/>
      <c r="G626" s="85"/>
      <c r="H626" s="111"/>
      <c r="I626" s="112">
        <v>0</v>
      </c>
      <c r="J626" s="87"/>
      <c r="K626" s="85"/>
      <c r="L626" s="111"/>
      <c r="M626" s="112">
        <v>0</v>
      </c>
      <c r="N626" s="87"/>
      <c r="O626" s="85"/>
      <c r="P626" s="111"/>
      <c r="Q626" s="112">
        <v>0</v>
      </c>
      <c r="R626" s="87"/>
      <c r="S626" s="85"/>
      <c r="T626" s="111"/>
      <c r="U626" s="112">
        <v>0</v>
      </c>
      <c r="V626" s="87"/>
      <c r="W626" s="85"/>
      <c r="X626" s="111"/>
      <c r="Y626" s="112">
        <v>0</v>
      </c>
      <c r="Z626" s="87"/>
      <c r="AA626" s="85"/>
      <c r="AB626" s="111"/>
      <c r="AC626" s="112">
        <v>0</v>
      </c>
      <c r="AD626" s="87"/>
      <c r="AE626" s="85"/>
      <c r="AF626" s="111"/>
      <c r="AG626" s="112">
        <v>0</v>
      </c>
      <c r="AH626" s="87"/>
      <c r="AI626" s="85"/>
      <c r="AJ626" s="111"/>
      <c r="AK626" s="112">
        <v>0</v>
      </c>
      <c r="AL626" s="87"/>
      <c r="AM626" s="85"/>
      <c r="AN626" s="111"/>
      <c r="AO626" s="112">
        <v>0</v>
      </c>
      <c r="AP626" s="87"/>
      <c r="AQ626" s="85"/>
      <c r="AR626" s="111"/>
      <c r="AS626" s="112">
        <v>0</v>
      </c>
      <c r="AT626" s="87"/>
      <c r="AU626" s="85"/>
      <c r="AV626" s="111"/>
      <c r="AW626" s="112">
        <v>0</v>
      </c>
      <c r="AX626" s="87"/>
      <c r="AY626" s="85"/>
      <c r="AZ626" s="267">
        <f t="shared" si="38"/>
        <v>0</v>
      </c>
      <c r="BA626" s="88">
        <f t="shared" si="35"/>
        <v>0</v>
      </c>
      <c r="BC626">
        <f>IF($A626&lt;&gt;"",COUNTIF($BD$3:$BD626,$BD626),0)</f>
        <v>0</v>
      </c>
      <c r="BD626" t="str">
        <f>IF($A626&lt;&gt;"",VLOOKUP(TRUNC(MID($A626,1,2),0),Plano_Contas!$H$3:$J$103,2,TRUE),"")</f>
        <v/>
      </c>
      <c r="BE626" s="201" t="str">
        <f t="shared" si="36"/>
        <v/>
      </c>
      <c r="BF626" t="str">
        <f ca="1">IF($BT626&lt;&gt;"",SUMIF($BD$3:$BD$1004,"="&amp;$BD626,INDIRECT(ADDRESS(3,BF$2,1,1)):INDIRECT(ADDRESS(1004,BF$2,1,1))),"")</f>
        <v/>
      </c>
      <c r="BG626" t="str">
        <f ca="1">IF($BT626&lt;&gt;"",SUMIF($BD$3:$BD$1004,"="&amp;$BD626,INDIRECT(ADDRESS(3,BG$2,1,1)):INDIRECT(ADDRESS(1004,BG$2,1,1))),"")</f>
        <v/>
      </c>
      <c r="BH626" t="str">
        <f ca="1">IF($BT626&lt;&gt;"",SUMIF($BD$3:$BD$1004,"="&amp;$BD626,INDIRECT(ADDRESS(3,BH$2,1,1)):INDIRECT(ADDRESS(1004,BH$2,1,1))),"")</f>
        <v/>
      </c>
      <c r="BI626" t="str">
        <f ca="1">IF($BT626&lt;&gt;"",SUMIF($BD$3:$BD$1004,"="&amp;$BD626,INDIRECT(ADDRESS(3,BI$2,1,1)):INDIRECT(ADDRESS(1004,BI$2,1,1))),"")</f>
        <v/>
      </c>
      <c r="BJ626" t="str">
        <f ca="1">IF($BT626&lt;&gt;"",SUMIF($BD$3:$BD$1004,"="&amp;$BD626,INDIRECT(ADDRESS(3,BJ$2,1,1)):INDIRECT(ADDRESS(1004,BJ$2,1,1))),"")</f>
        <v/>
      </c>
      <c r="BK626" t="str">
        <f ca="1">IF($BT626&lt;&gt;"",SUMIF($BD$3:$BD$1004,"="&amp;$BD626,INDIRECT(ADDRESS(3,BK$2,1,1)):INDIRECT(ADDRESS(1004,BK$2,1,1))),"")</f>
        <v/>
      </c>
      <c r="BL626" t="str">
        <f ca="1">IF($BT626&lt;&gt;"",SUMIF($BD$3:$BD$1004,"="&amp;$BD626,INDIRECT(ADDRESS(3,BL$2,1,1)):INDIRECT(ADDRESS(1004,BL$2,1,1))),"")</f>
        <v/>
      </c>
      <c r="BM626" t="str">
        <f ca="1">IF($BT626&lt;&gt;"",SUMIF($BD$3:$BD$1004,"="&amp;$BD626,INDIRECT(ADDRESS(3,BM$2,1,1)):INDIRECT(ADDRESS(1004,BM$2,1,1))),"")</f>
        <v/>
      </c>
      <c r="BN626" t="str">
        <f ca="1">IF($BT626&lt;&gt;"",SUMIF($BD$3:$BD$1004,"="&amp;$BD626,INDIRECT(ADDRESS(3,BN$2,1,1)):INDIRECT(ADDRESS(1004,BN$2,1,1))),"")</f>
        <v/>
      </c>
      <c r="BO626" t="str">
        <f ca="1">IF($BT626&lt;&gt;"",SUMIF($BD$3:$BD$1004,"="&amp;$BD626,INDIRECT(ADDRESS(3,BO$2,1,1)):INDIRECT(ADDRESS(1004,BO$2,1,1))),"")</f>
        <v/>
      </c>
      <c r="BP626" t="str">
        <f ca="1">IF($BT626&lt;&gt;"",SUMIF($BD$3:$BD$1004,"="&amp;$BD626,INDIRECT(ADDRESS(3,BP$2,1,1)):INDIRECT(ADDRESS(1004,BP$2,1,1))),"")</f>
        <v/>
      </c>
      <c r="BQ626" t="str">
        <f ca="1">IF($BT626&lt;&gt;"",SUMIF($BD$3:$BD$1004,"="&amp;$BD626,INDIRECT(ADDRESS(3,BQ$2,1,1)):INDIRECT(ADDRESS(1004,BQ$2,1,1))),"")</f>
        <v/>
      </c>
      <c r="BR626" t="str">
        <f ca="1">IF($BT626&lt;&gt;"",SUMIF($BD$3:$BD$1004,"="&amp;$BD626,INDIRECT(ADDRESS(3,BR$2,1,1)):INDIRECT(ADDRESS(1004,BR$2,1,1))),"")</f>
        <v/>
      </c>
      <c r="BS626" t="str">
        <f>IF($A626&lt;&gt;"",VLOOKUP(TRUNC(MID($A626,1,2),0),Plano_Contas!$H$3:$J$103,3,TRUE),"")</f>
        <v/>
      </c>
      <c r="BT626" t="str">
        <f t="shared" si="37"/>
        <v/>
      </c>
      <c r="BV626">
        <f>Empresas!C626</f>
        <v>0</v>
      </c>
    </row>
    <row r="627" spans="1:74" ht="13.5" hidden="1" thickBot="1" x14ac:dyDescent="0.25">
      <c r="A627" s="89"/>
      <c r="B627" s="52" t="str">
        <f>IF($A627&lt;&gt;"",VLOOKUP(""&amp;$A627,Plano_Contas!$A$3:$F$1003,6,0),"")</f>
        <v/>
      </c>
      <c r="C627" s="91"/>
      <c r="D627" s="111"/>
      <c r="E627" s="112">
        <v>0</v>
      </c>
      <c r="F627" s="87"/>
      <c r="G627" s="85"/>
      <c r="H627" s="111"/>
      <c r="I627" s="112">
        <v>0</v>
      </c>
      <c r="J627" s="87"/>
      <c r="K627" s="85"/>
      <c r="L627" s="111"/>
      <c r="M627" s="112">
        <v>0</v>
      </c>
      <c r="N627" s="87"/>
      <c r="O627" s="85"/>
      <c r="P627" s="111"/>
      <c r="Q627" s="112">
        <v>0</v>
      </c>
      <c r="R627" s="87"/>
      <c r="S627" s="85"/>
      <c r="T627" s="111"/>
      <c r="U627" s="112">
        <v>0</v>
      </c>
      <c r="V627" s="87"/>
      <c r="W627" s="85"/>
      <c r="X627" s="111"/>
      <c r="Y627" s="112">
        <v>0</v>
      </c>
      <c r="Z627" s="87"/>
      <c r="AA627" s="85"/>
      <c r="AB627" s="111"/>
      <c r="AC627" s="112">
        <v>0</v>
      </c>
      <c r="AD627" s="87"/>
      <c r="AE627" s="85"/>
      <c r="AF627" s="111"/>
      <c r="AG627" s="112">
        <v>0</v>
      </c>
      <c r="AH627" s="87"/>
      <c r="AI627" s="85"/>
      <c r="AJ627" s="111"/>
      <c r="AK627" s="112">
        <v>0</v>
      </c>
      <c r="AL627" s="87"/>
      <c r="AM627" s="85"/>
      <c r="AN627" s="111"/>
      <c r="AO627" s="112">
        <v>0</v>
      </c>
      <c r="AP627" s="87"/>
      <c r="AQ627" s="85"/>
      <c r="AR627" s="111"/>
      <c r="AS627" s="112">
        <v>0</v>
      </c>
      <c r="AT627" s="87"/>
      <c r="AU627" s="85"/>
      <c r="AV627" s="111"/>
      <c r="AW627" s="112">
        <v>0</v>
      </c>
      <c r="AX627" s="87"/>
      <c r="AY627" s="85"/>
      <c r="AZ627" s="267">
        <f t="shared" si="38"/>
        <v>0</v>
      </c>
      <c r="BA627" s="88">
        <f t="shared" si="35"/>
        <v>0</v>
      </c>
      <c r="BC627">
        <f>IF($A627&lt;&gt;"",COUNTIF($BD$3:$BD627,$BD627),0)</f>
        <v>0</v>
      </c>
      <c r="BD627" t="str">
        <f>IF($A627&lt;&gt;"",VLOOKUP(TRUNC(MID($A627,1,2),0),Plano_Contas!$H$3:$J$103,2,TRUE),"")</f>
        <v/>
      </c>
      <c r="BE627" s="201" t="str">
        <f t="shared" si="36"/>
        <v/>
      </c>
      <c r="BF627" t="str">
        <f ca="1">IF($BT627&lt;&gt;"",SUMIF($BD$3:$BD$1004,"="&amp;$BD627,INDIRECT(ADDRESS(3,BF$2,1,1)):INDIRECT(ADDRESS(1004,BF$2,1,1))),"")</f>
        <v/>
      </c>
      <c r="BG627" t="str">
        <f ca="1">IF($BT627&lt;&gt;"",SUMIF($BD$3:$BD$1004,"="&amp;$BD627,INDIRECT(ADDRESS(3,BG$2,1,1)):INDIRECT(ADDRESS(1004,BG$2,1,1))),"")</f>
        <v/>
      </c>
      <c r="BH627" t="str">
        <f ca="1">IF($BT627&lt;&gt;"",SUMIF($BD$3:$BD$1004,"="&amp;$BD627,INDIRECT(ADDRESS(3,BH$2,1,1)):INDIRECT(ADDRESS(1004,BH$2,1,1))),"")</f>
        <v/>
      </c>
      <c r="BI627" t="str">
        <f ca="1">IF($BT627&lt;&gt;"",SUMIF($BD$3:$BD$1004,"="&amp;$BD627,INDIRECT(ADDRESS(3,BI$2,1,1)):INDIRECT(ADDRESS(1004,BI$2,1,1))),"")</f>
        <v/>
      </c>
      <c r="BJ627" t="str">
        <f ca="1">IF($BT627&lt;&gt;"",SUMIF($BD$3:$BD$1004,"="&amp;$BD627,INDIRECT(ADDRESS(3,BJ$2,1,1)):INDIRECT(ADDRESS(1004,BJ$2,1,1))),"")</f>
        <v/>
      </c>
      <c r="BK627" t="str">
        <f ca="1">IF($BT627&lt;&gt;"",SUMIF($BD$3:$BD$1004,"="&amp;$BD627,INDIRECT(ADDRESS(3,BK$2,1,1)):INDIRECT(ADDRESS(1004,BK$2,1,1))),"")</f>
        <v/>
      </c>
      <c r="BL627" t="str">
        <f ca="1">IF($BT627&lt;&gt;"",SUMIF($BD$3:$BD$1004,"="&amp;$BD627,INDIRECT(ADDRESS(3,BL$2,1,1)):INDIRECT(ADDRESS(1004,BL$2,1,1))),"")</f>
        <v/>
      </c>
      <c r="BM627" t="str">
        <f ca="1">IF($BT627&lt;&gt;"",SUMIF($BD$3:$BD$1004,"="&amp;$BD627,INDIRECT(ADDRESS(3,BM$2,1,1)):INDIRECT(ADDRESS(1004,BM$2,1,1))),"")</f>
        <v/>
      </c>
      <c r="BN627" t="str">
        <f ca="1">IF($BT627&lt;&gt;"",SUMIF($BD$3:$BD$1004,"="&amp;$BD627,INDIRECT(ADDRESS(3,BN$2,1,1)):INDIRECT(ADDRESS(1004,BN$2,1,1))),"")</f>
        <v/>
      </c>
      <c r="BO627" t="str">
        <f ca="1">IF($BT627&lt;&gt;"",SUMIF($BD$3:$BD$1004,"="&amp;$BD627,INDIRECT(ADDRESS(3,BO$2,1,1)):INDIRECT(ADDRESS(1004,BO$2,1,1))),"")</f>
        <v/>
      </c>
      <c r="BP627" t="str">
        <f ca="1">IF($BT627&lt;&gt;"",SUMIF($BD$3:$BD$1004,"="&amp;$BD627,INDIRECT(ADDRESS(3,BP$2,1,1)):INDIRECT(ADDRESS(1004,BP$2,1,1))),"")</f>
        <v/>
      </c>
      <c r="BQ627" t="str">
        <f ca="1">IF($BT627&lt;&gt;"",SUMIF($BD$3:$BD$1004,"="&amp;$BD627,INDIRECT(ADDRESS(3,BQ$2,1,1)):INDIRECT(ADDRESS(1004,BQ$2,1,1))),"")</f>
        <v/>
      </c>
      <c r="BR627" t="str">
        <f ca="1">IF($BT627&lt;&gt;"",SUMIF($BD$3:$BD$1004,"="&amp;$BD627,INDIRECT(ADDRESS(3,BR$2,1,1)):INDIRECT(ADDRESS(1004,BR$2,1,1))),"")</f>
        <v/>
      </c>
      <c r="BS627" t="str">
        <f>IF($A627&lt;&gt;"",VLOOKUP(TRUNC(MID($A627,1,2),0),Plano_Contas!$H$3:$J$103,3,TRUE),"")</f>
        <v/>
      </c>
      <c r="BT627" t="str">
        <f t="shared" si="37"/>
        <v/>
      </c>
      <c r="BV627">
        <f>Empresas!C627</f>
        <v>0</v>
      </c>
    </row>
    <row r="628" spans="1:74" ht="13.5" hidden="1" thickBot="1" x14ac:dyDescent="0.25">
      <c r="A628" s="89"/>
      <c r="B628" s="52" t="str">
        <f>IF($A628&lt;&gt;"",VLOOKUP(""&amp;$A628,Plano_Contas!$A$3:$F$1003,6,0),"")</f>
        <v/>
      </c>
      <c r="C628" s="91"/>
      <c r="D628" s="111"/>
      <c r="E628" s="112">
        <v>0</v>
      </c>
      <c r="F628" s="87"/>
      <c r="G628" s="85"/>
      <c r="H628" s="111"/>
      <c r="I628" s="112">
        <v>0</v>
      </c>
      <c r="J628" s="87"/>
      <c r="K628" s="85"/>
      <c r="L628" s="111"/>
      <c r="M628" s="112">
        <v>0</v>
      </c>
      <c r="N628" s="87"/>
      <c r="O628" s="85"/>
      <c r="P628" s="111"/>
      <c r="Q628" s="112">
        <v>0</v>
      </c>
      <c r="R628" s="87"/>
      <c r="S628" s="85"/>
      <c r="T628" s="111"/>
      <c r="U628" s="112">
        <v>0</v>
      </c>
      <c r="V628" s="87"/>
      <c r="W628" s="85"/>
      <c r="X628" s="111"/>
      <c r="Y628" s="112">
        <v>0</v>
      </c>
      <c r="Z628" s="87"/>
      <c r="AA628" s="85"/>
      <c r="AB628" s="111"/>
      <c r="AC628" s="112">
        <v>0</v>
      </c>
      <c r="AD628" s="87"/>
      <c r="AE628" s="85"/>
      <c r="AF628" s="111"/>
      <c r="AG628" s="112">
        <v>0</v>
      </c>
      <c r="AH628" s="87"/>
      <c r="AI628" s="85"/>
      <c r="AJ628" s="111"/>
      <c r="AK628" s="112">
        <v>0</v>
      </c>
      <c r="AL628" s="87"/>
      <c r="AM628" s="85"/>
      <c r="AN628" s="111"/>
      <c r="AO628" s="112">
        <v>0</v>
      </c>
      <c r="AP628" s="87"/>
      <c r="AQ628" s="85"/>
      <c r="AR628" s="111"/>
      <c r="AS628" s="112">
        <v>0</v>
      </c>
      <c r="AT628" s="87"/>
      <c r="AU628" s="85"/>
      <c r="AV628" s="111"/>
      <c r="AW628" s="112">
        <v>0</v>
      </c>
      <c r="AX628" s="87"/>
      <c r="AY628" s="85"/>
      <c r="AZ628" s="267">
        <f t="shared" si="38"/>
        <v>0</v>
      </c>
      <c r="BA628" s="88">
        <f t="shared" si="35"/>
        <v>0</v>
      </c>
      <c r="BC628">
        <f>IF($A628&lt;&gt;"",COUNTIF($BD$3:$BD628,$BD628),0)</f>
        <v>0</v>
      </c>
      <c r="BD628" t="str">
        <f>IF($A628&lt;&gt;"",VLOOKUP(TRUNC(MID($A628,1,2),0),Plano_Contas!$H$3:$J$103,2,TRUE),"")</f>
        <v/>
      </c>
      <c r="BE628" s="201" t="str">
        <f t="shared" si="36"/>
        <v/>
      </c>
      <c r="BF628" t="str">
        <f ca="1">IF($BT628&lt;&gt;"",SUMIF($BD$3:$BD$1004,"="&amp;$BD628,INDIRECT(ADDRESS(3,BF$2,1,1)):INDIRECT(ADDRESS(1004,BF$2,1,1))),"")</f>
        <v/>
      </c>
      <c r="BG628" t="str">
        <f ca="1">IF($BT628&lt;&gt;"",SUMIF($BD$3:$BD$1004,"="&amp;$BD628,INDIRECT(ADDRESS(3,BG$2,1,1)):INDIRECT(ADDRESS(1004,BG$2,1,1))),"")</f>
        <v/>
      </c>
      <c r="BH628" t="str">
        <f ca="1">IF($BT628&lt;&gt;"",SUMIF($BD$3:$BD$1004,"="&amp;$BD628,INDIRECT(ADDRESS(3,BH$2,1,1)):INDIRECT(ADDRESS(1004,BH$2,1,1))),"")</f>
        <v/>
      </c>
      <c r="BI628" t="str">
        <f ca="1">IF($BT628&lt;&gt;"",SUMIF($BD$3:$BD$1004,"="&amp;$BD628,INDIRECT(ADDRESS(3,BI$2,1,1)):INDIRECT(ADDRESS(1004,BI$2,1,1))),"")</f>
        <v/>
      </c>
      <c r="BJ628" t="str">
        <f ca="1">IF($BT628&lt;&gt;"",SUMIF($BD$3:$BD$1004,"="&amp;$BD628,INDIRECT(ADDRESS(3,BJ$2,1,1)):INDIRECT(ADDRESS(1004,BJ$2,1,1))),"")</f>
        <v/>
      </c>
      <c r="BK628" t="str">
        <f ca="1">IF($BT628&lt;&gt;"",SUMIF($BD$3:$BD$1004,"="&amp;$BD628,INDIRECT(ADDRESS(3,BK$2,1,1)):INDIRECT(ADDRESS(1004,BK$2,1,1))),"")</f>
        <v/>
      </c>
      <c r="BL628" t="str">
        <f ca="1">IF($BT628&lt;&gt;"",SUMIF($BD$3:$BD$1004,"="&amp;$BD628,INDIRECT(ADDRESS(3,BL$2,1,1)):INDIRECT(ADDRESS(1004,BL$2,1,1))),"")</f>
        <v/>
      </c>
      <c r="BM628" t="str">
        <f ca="1">IF($BT628&lt;&gt;"",SUMIF($BD$3:$BD$1004,"="&amp;$BD628,INDIRECT(ADDRESS(3,BM$2,1,1)):INDIRECT(ADDRESS(1004,BM$2,1,1))),"")</f>
        <v/>
      </c>
      <c r="BN628" t="str">
        <f ca="1">IF($BT628&lt;&gt;"",SUMIF($BD$3:$BD$1004,"="&amp;$BD628,INDIRECT(ADDRESS(3,BN$2,1,1)):INDIRECT(ADDRESS(1004,BN$2,1,1))),"")</f>
        <v/>
      </c>
      <c r="BO628" t="str">
        <f ca="1">IF($BT628&lt;&gt;"",SUMIF($BD$3:$BD$1004,"="&amp;$BD628,INDIRECT(ADDRESS(3,BO$2,1,1)):INDIRECT(ADDRESS(1004,BO$2,1,1))),"")</f>
        <v/>
      </c>
      <c r="BP628" t="str">
        <f ca="1">IF($BT628&lt;&gt;"",SUMIF($BD$3:$BD$1004,"="&amp;$BD628,INDIRECT(ADDRESS(3,BP$2,1,1)):INDIRECT(ADDRESS(1004,BP$2,1,1))),"")</f>
        <v/>
      </c>
      <c r="BQ628" t="str">
        <f ca="1">IF($BT628&lt;&gt;"",SUMIF($BD$3:$BD$1004,"="&amp;$BD628,INDIRECT(ADDRESS(3,BQ$2,1,1)):INDIRECT(ADDRESS(1004,BQ$2,1,1))),"")</f>
        <v/>
      </c>
      <c r="BR628" t="str">
        <f ca="1">IF($BT628&lt;&gt;"",SUMIF($BD$3:$BD$1004,"="&amp;$BD628,INDIRECT(ADDRESS(3,BR$2,1,1)):INDIRECT(ADDRESS(1004,BR$2,1,1))),"")</f>
        <v/>
      </c>
      <c r="BS628" t="str">
        <f>IF($A628&lt;&gt;"",VLOOKUP(TRUNC(MID($A628,1,2),0),Plano_Contas!$H$3:$J$103,3,TRUE),"")</f>
        <v/>
      </c>
      <c r="BT628" t="str">
        <f t="shared" si="37"/>
        <v/>
      </c>
      <c r="BV628">
        <f>Empresas!C628</f>
        <v>0</v>
      </c>
    </row>
    <row r="629" spans="1:74" ht="13.5" hidden="1" thickBot="1" x14ac:dyDescent="0.25">
      <c r="A629" s="89"/>
      <c r="B629" s="52" t="str">
        <f>IF($A629&lt;&gt;"",VLOOKUP(""&amp;$A629,Plano_Contas!$A$3:$F$1003,6,0),"")</f>
        <v/>
      </c>
      <c r="C629" s="91"/>
      <c r="D629" s="111"/>
      <c r="E629" s="112">
        <v>0</v>
      </c>
      <c r="F629" s="87"/>
      <c r="G629" s="85"/>
      <c r="H629" s="111"/>
      <c r="I629" s="112">
        <v>0</v>
      </c>
      <c r="J629" s="87"/>
      <c r="K629" s="85"/>
      <c r="L629" s="111"/>
      <c r="M629" s="112">
        <v>0</v>
      </c>
      <c r="N629" s="87"/>
      <c r="O629" s="85"/>
      <c r="P629" s="111"/>
      <c r="Q629" s="112">
        <v>0</v>
      </c>
      <c r="R629" s="87"/>
      <c r="S629" s="85"/>
      <c r="T629" s="111"/>
      <c r="U629" s="112">
        <v>0</v>
      </c>
      <c r="V629" s="87"/>
      <c r="W629" s="85"/>
      <c r="X629" s="111"/>
      <c r="Y629" s="112">
        <v>0</v>
      </c>
      <c r="Z629" s="87"/>
      <c r="AA629" s="85"/>
      <c r="AB629" s="111"/>
      <c r="AC629" s="112">
        <v>0</v>
      </c>
      <c r="AD629" s="87"/>
      <c r="AE629" s="85"/>
      <c r="AF629" s="111"/>
      <c r="AG629" s="112">
        <v>0</v>
      </c>
      <c r="AH629" s="87"/>
      <c r="AI629" s="85"/>
      <c r="AJ629" s="111"/>
      <c r="AK629" s="112">
        <v>0</v>
      </c>
      <c r="AL629" s="87"/>
      <c r="AM629" s="85"/>
      <c r="AN629" s="111"/>
      <c r="AO629" s="112">
        <v>0</v>
      </c>
      <c r="AP629" s="87"/>
      <c r="AQ629" s="85"/>
      <c r="AR629" s="111"/>
      <c r="AS629" s="112">
        <v>0</v>
      </c>
      <c r="AT629" s="87"/>
      <c r="AU629" s="85"/>
      <c r="AV629" s="111"/>
      <c r="AW629" s="112">
        <v>0</v>
      </c>
      <c r="AX629" s="87"/>
      <c r="AY629" s="85"/>
      <c r="AZ629" s="267">
        <f t="shared" si="38"/>
        <v>0</v>
      </c>
      <c r="BA629" s="88">
        <f t="shared" si="35"/>
        <v>0</v>
      </c>
      <c r="BC629">
        <f>IF($A629&lt;&gt;"",COUNTIF($BD$3:$BD629,$BD629),0)</f>
        <v>0</v>
      </c>
      <c r="BD629" t="str">
        <f>IF($A629&lt;&gt;"",VLOOKUP(TRUNC(MID($A629,1,2),0),Plano_Contas!$H$3:$J$103,2,TRUE),"")</f>
        <v/>
      </c>
      <c r="BE629" s="201" t="str">
        <f t="shared" si="36"/>
        <v/>
      </c>
      <c r="BF629" t="str">
        <f ca="1">IF($BT629&lt;&gt;"",SUMIF($BD$3:$BD$1004,"="&amp;$BD629,INDIRECT(ADDRESS(3,BF$2,1,1)):INDIRECT(ADDRESS(1004,BF$2,1,1))),"")</f>
        <v/>
      </c>
      <c r="BG629" t="str">
        <f ca="1">IF($BT629&lt;&gt;"",SUMIF($BD$3:$BD$1004,"="&amp;$BD629,INDIRECT(ADDRESS(3,BG$2,1,1)):INDIRECT(ADDRESS(1004,BG$2,1,1))),"")</f>
        <v/>
      </c>
      <c r="BH629" t="str">
        <f ca="1">IF($BT629&lt;&gt;"",SUMIF($BD$3:$BD$1004,"="&amp;$BD629,INDIRECT(ADDRESS(3,BH$2,1,1)):INDIRECT(ADDRESS(1004,BH$2,1,1))),"")</f>
        <v/>
      </c>
      <c r="BI629" t="str">
        <f ca="1">IF($BT629&lt;&gt;"",SUMIF($BD$3:$BD$1004,"="&amp;$BD629,INDIRECT(ADDRESS(3,BI$2,1,1)):INDIRECT(ADDRESS(1004,BI$2,1,1))),"")</f>
        <v/>
      </c>
      <c r="BJ629" t="str">
        <f ca="1">IF($BT629&lt;&gt;"",SUMIF($BD$3:$BD$1004,"="&amp;$BD629,INDIRECT(ADDRESS(3,BJ$2,1,1)):INDIRECT(ADDRESS(1004,BJ$2,1,1))),"")</f>
        <v/>
      </c>
      <c r="BK629" t="str">
        <f ca="1">IF($BT629&lt;&gt;"",SUMIF($BD$3:$BD$1004,"="&amp;$BD629,INDIRECT(ADDRESS(3,BK$2,1,1)):INDIRECT(ADDRESS(1004,BK$2,1,1))),"")</f>
        <v/>
      </c>
      <c r="BL629" t="str">
        <f ca="1">IF($BT629&lt;&gt;"",SUMIF($BD$3:$BD$1004,"="&amp;$BD629,INDIRECT(ADDRESS(3,BL$2,1,1)):INDIRECT(ADDRESS(1004,BL$2,1,1))),"")</f>
        <v/>
      </c>
      <c r="BM629" t="str">
        <f ca="1">IF($BT629&lt;&gt;"",SUMIF($BD$3:$BD$1004,"="&amp;$BD629,INDIRECT(ADDRESS(3,BM$2,1,1)):INDIRECT(ADDRESS(1004,BM$2,1,1))),"")</f>
        <v/>
      </c>
      <c r="BN629" t="str">
        <f ca="1">IF($BT629&lt;&gt;"",SUMIF($BD$3:$BD$1004,"="&amp;$BD629,INDIRECT(ADDRESS(3,BN$2,1,1)):INDIRECT(ADDRESS(1004,BN$2,1,1))),"")</f>
        <v/>
      </c>
      <c r="BO629" t="str">
        <f ca="1">IF($BT629&lt;&gt;"",SUMIF($BD$3:$BD$1004,"="&amp;$BD629,INDIRECT(ADDRESS(3,BO$2,1,1)):INDIRECT(ADDRESS(1004,BO$2,1,1))),"")</f>
        <v/>
      </c>
      <c r="BP629" t="str">
        <f ca="1">IF($BT629&lt;&gt;"",SUMIF($BD$3:$BD$1004,"="&amp;$BD629,INDIRECT(ADDRESS(3,BP$2,1,1)):INDIRECT(ADDRESS(1004,BP$2,1,1))),"")</f>
        <v/>
      </c>
      <c r="BQ629" t="str">
        <f ca="1">IF($BT629&lt;&gt;"",SUMIF($BD$3:$BD$1004,"="&amp;$BD629,INDIRECT(ADDRESS(3,BQ$2,1,1)):INDIRECT(ADDRESS(1004,BQ$2,1,1))),"")</f>
        <v/>
      </c>
      <c r="BR629" t="str">
        <f ca="1">IF($BT629&lt;&gt;"",SUMIF($BD$3:$BD$1004,"="&amp;$BD629,INDIRECT(ADDRESS(3,BR$2,1,1)):INDIRECT(ADDRESS(1004,BR$2,1,1))),"")</f>
        <v/>
      </c>
      <c r="BS629" t="str">
        <f>IF($A629&lt;&gt;"",VLOOKUP(TRUNC(MID($A629,1,2),0),Plano_Contas!$H$3:$J$103,3,TRUE),"")</f>
        <v/>
      </c>
      <c r="BT629" t="str">
        <f t="shared" si="37"/>
        <v/>
      </c>
      <c r="BV629">
        <f>Empresas!C629</f>
        <v>0</v>
      </c>
    </row>
    <row r="630" spans="1:74" ht="13.5" hidden="1" thickBot="1" x14ac:dyDescent="0.25">
      <c r="A630" s="89"/>
      <c r="B630" s="52" t="str">
        <f>IF($A630&lt;&gt;"",VLOOKUP(""&amp;$A630,Plano_Contas!$A$3:$F$1003,6,0),"")</f>
        <v/>
      </c>
      <c r="C630" s="91"/>
      <c r="D630" s="111"/>
      <c r="E630" s="112">
        <v>0</v>
      </c>
      <c r="F630" s="87"/>
      <c r="G630" s="85"/>
      <c r="H630" s="111"/>
      <c r="I630" s="112">
        <v>0</v>
      </c>
      <c r="J630" s="87"/>
      <c r="K630" s="85"/>
      <c r="L630" s="111"/>
      <c r="M630" s="112">
        <v>0</v>
      </c>
      <c r="N630" s="87"/>
      <c r="O630" s="85"/>
      <c r="P630" s="111"/>
      <c r="Q630" s="112">
        <v>0</v>
      </c>
      <c r="R630" s="87"/>
      <c r="S630" s="85"/>
      <c r="T630" s="111"/>
      <c r="U630" s="112">
        <v>0</v>
      </c>
      <c r="V630" s="87"/>
      <c r="W630" s="85"/>
      <c r="X630" s="111"/>
      <c r="Y630" s="112">
        <v>0</v>
      </c>
      <c r="Z630" s="87"/>
      <c r="AA630" s="85"/>
      <c r="AB630" s="111"/>
      <c r="AC630" s="112">
        <v>0</v>
      </c>
      <c r="AD630" s="87"/>
      <c r="AE630" s="85"/>
      <c r="AF630" s="111"/>
      <c r="AG630" s="112">
        <v>0</v>
      </c>
      <c r="AH630" s="87"/>
      <c r="AI630" s="85"/>
      <c r="AJ630" s="111"/>
      <c r="AK630" s="112">
        <v>0</v>
      </c>
      <c r="AL630" s="87"/>
      <c r="AM630" s="85"/>
      <c r="AN630" s="111"/>
      <c r="AO630" s="112">
        <v>0</v>
      </c>
      <c r="AP630" s="87"/>
      <c r="AQ630" s="85"/>
      <c r="AR630" s="111"/>
      <c r="AS630" s="112">
        <v>0</v>
      </c>
      <c r="AT630" s="87"/>
      <c r="AU630" s="85"/>
      <c r="AV630" s="111"/>
      <c r="AW630" s="112">
        <v>0</v>
      </c>
      <c r="AX630" s="87"/>
      <c r="AY630" s="85"/>
      <c r="AZ630" s="267">
        <f t="shared" si="38"/>
        <v>0</v>
      </c>
      <c r="BA630" s="88">
        <f t="shared" si="35"/>
        <v>0</v>
      </c>
      <c r="BC630">
        <f>IF($A630&lt;&gt;"",COUNTIF($BD$3:$BD630,$BD630),0)</f>
        <v>0</v>
      </c>
      <c r="BD630" t="str">
        <f>IF($A630&lt;&gt;"",VLOOKUP(TRUNC(MID($A630,1,2),0),Plano_Contas!$H$3:$J$103,2,TRUE),"")</f>
        <v/>
      </c>
      <c r="BE630" s="201" t="str">
        <f t="shared" si="36"/>
        <v/>
      </c>
      <c r="BF630" t="str">
        <f ca="1">IF($BT630&lt;&gt;"",SUMIF($BD$3:$BD$1004,"="&amp;$BD630,INDIRECT(ADDRESS(3,BF$2,1,1)):INDIRECT(ADDRESS(1004,BF$2,1,1))),"")</f>
        <v/>
      </c>
      <c r="BG630" t="str">
        <f ca="1">IF($BT630&lt;&gt;"",SUMIF($BD$3:$BD$1004,"="&amp;$BD630,INDIRECT(ADDRESS(3,BG$2,1,1)):INDIRECT(ADDRESS(1004,BG$2,1,1))),"")</f>
        <v/>
      </c>
      <c r="BH630" t="str">
        <f ca="1">IF($BT630&lt;&gt;"",SUMIF($BD$3:$BD$1004,"="&amp;$BD630,INDIRECT(ADDRESS(3,BH$2,1,1)):INDIRECT(ADDRESS(1004,BH$2,1,1))),"")</f>
        <v/>
      </c>
      <c r="BI630" t="str">
        <f ca="1">IF($BT630&lt;&gt;"",SUMIF($BD$3:$BD$1004,"="&amp;$BD630,INDIRECT(ADDRESS(3,BI$2,1,1)):INDIRECT(ADDRESS(1004,BI$2,1,1))),"")</f>
        <v/>
      </c>
      <c r="BJ630" t="str">
        <f ca="1">IF($BT630&lt;&gt;"",SUMIF($BD$3:$BD$1004,"="&amp;$BD630,INDIRECT(ADDRESS(3,BJ$2,1,1)):INDIRECT(ADDRESS(1004,BJ$2,1,1))),"")</f>
        <v/>
      </c>
      <c r="BK630" t="str">
        <f ca="1">IF($BT630&lt;&gt;"",SUMIF($BD$3:$BD$1004,"="&amp;$BD630,INDIRECT(ADDRESS(3,BK$2,1,1)):INDIRECT(ADDRESS(1004,BK$2,1,1))),"")</f>
        <v/>
      </c>
      <c r="BL630" t="str">
        <f ca="1">IF($BT630&lt;&gt;"",SUMIF($BD$3:$BD$1004,"="&amp;$BD630,INDIRECT(ADDRESS(3,BL$2,1,1)):INDIRECT(ADDRESS(1004,BL$2,1,1))),"")</f>
        <v/>
      </c>
      <c r="BM630" t="str">
        <f ca="1">IF($BT630&lt;&gt;"",SUMIF($BD$3:$BD$1004,"="&amp;$BD630,INDIRECT(ADDRESS(3,BM$2,1,1)):INDIRECT(ADDRESS(1004,BM$2,1,1))),"")</f>
        <v/>
      </c>
      <c r="BN630" t="str">
        <f ca="1">IF($BT630&lt;&gt;"",SUMIF($BD$3:$BD$1004,"="&amp;$BD630,INDIRECT(ADDRESS(3,BN$2,1,1)):INDIRECT(ADDRESS(1004,BN$2,1,1))),"")</f>
        <v/>
      </c>
      <c r="BO630" t="str">
        <f ca="1">IF($BT630&lt;&gt;"",SUMIF($BD$3:$BD$1004,"="&amp;$BD630,INDIRECT(ADDRESS(3,BO$2,1,1)):INDIRECT(ADDRESS(1004,BO$2,1,1))),"")</f>
        <v/>
      </c>
      <c r="BP630" t="str">
        <f ca="1">IF($BT630&lt;&gt;"",SUMIF($BD$3:$BD$1004,"="&amp;$BD630,INDIRECT(ADDRESS(3,BP$2,1,1)):INDIRECT(ADDRESS(1004,BP$2,1,1))),"")</f>
        <v/>
      </c>
      <c r="BQ630" t="str">
        <f ca="1">IF($BT630&lt;&gt;"",SUMIF($BD$3:$BD$1004,"="&amp;$BD630,INDIRECT(ADDRESS(3,BQ$2,1,1)):INDIRECT(ADDRESS(1004,BQ$2,1,1))),"")</f>
        <v/>
      </c>
      <c r="BR630" t="str">
        <f ca="1">IF($BT630&lt;&gt;"",SUMIF($BD$3:$BD$1004,"="&amp;$BD630,INDIRECT(ADDRESS(3,BR$2,1,1)):INDIRECT(ADDRESS(1004,BR$2,1,1))),"")</f>
        <v/>
      </c>
      <c r="BS630" t="str">
        <f>IF($A630&lt;&gt;"",VLOOKUP(TRUNC(MID($A630,1,2),0),Plano_Contas!$H$3:$J$103,3,TRUE),"")</f>
        <v/>
      </c>
      <c r="BT630" t="str">
        <f t="shared" si="37"/>
        <v/>
      </c>
      <c r="BV630">
        <f>Empresas!C630</f>
        <v>0</v>
      </c>
    </row>
    <row r="631" spans="1:74" ht="13.5" hidden="1" thickBot="1" x14ac:dyDescent="0.25">
      <c r="A631" s="89"/>
      <c r="B631" s="52" t="str">
        <f>IF($A631&lt;&gt;"",VLOOKUP(""&amp;$A631,Plano_Contas!$A$3:$F$1003,6,0),"")</f>
        <v/>
      </c>
      <c r="C631" s="91"/>
      <c r="D631" s="111"/>
      <c r="E631" s="112">
        <v>0</v>
      </c>
      <c r="F631" s="87"/>
      <c r="G631" s="85"/>
      <c r="H631" s="111"/>
      <c r="I631" s="112">
        <v>0</v>
      </c>
      <c r="J631" s="87"/>
      <c r="K631" s="85"/>
      <c r="L631" s="111"/>
      <c r="M631" s="112">
        <v>0</v>
      </c>
      <c r="N631" s="87"/>
      <c r="O631" s="85"/>
      <c r="P631" s="111"/>
      <c r="Q631" s="112">
        <v>0</v>
      </c>
      <c r="R631" s="87"/>
      <c r="S631" s="85"/>
      <c r="T631" s="111"/>
      <c r="U631" s="112">
        <v>0</v>
      </c>
      <c r="V631" s="87"/>
      <c r="W631" s="85"/>
      <c r="X631" s="111"/>
      <c r="Y631" s="112">
        <v>0</v>
      </c>
      <c r="Z631" s="87"/>
      <c r="AA631" s="85"/>
      <c r="AB631" s="111"/>
      <c r="AC631" s="112">
        <v>0</v>
      </c>
      <c r="AD631" s="87"/>
      <c r="AE631" s="85"/>
      <c r="AF631" s="111"/>
      <c r="AG631" s="112">
        <v>0</v>
      </c>
      <c r="AH631" s="87"/>
      <c r="AI631" s="85"/>
      <c r="AJ631" s="111"/>
      <c r="AK631" s="112">
        <v>0</v>
      </c>
      <c r="AL631" s="87"/>
      <c r="AM631" s="85"/>
      <c r="AN631" s="111"/>
      <c r="AO631" s="112">
        <v>0</v>
      </c>
      <c r="AP631" s="87"/>
      <c r="AQ631" s="85"/>
      <c r="AR631" s="111"/>
      <c r="AS631" s="112">
        <v>0</v>
      </c>
      <c r="AT631" s="87"/>
      <c r="AU631" s="85"/>
      <c r="AV631" s="111"/>
      <c r="AW631" s="112">
        <v>0</v>
      </c>
      <c r="AX631" s="87"/>
      <c r="AY631" s="85"/>
      <c r="AZ631" s="267">
        <f t="shared" si="38"/>
        <v>0</v>
      </c>
      <c r="BA631" s="88">
        <f t="shared" si="35"/>
        <v>0</v>
      </c>
      <c r="BC631">
        <f>IF($A631&lt;&gt;"",COUNTIF($BD$3:$BD631,$BD631),0)</f>
        <v>0</v>
      </c>
      <c r="BD631" t="str">
        <f>IF($A631&lt;&gt;"",VLOOKUP(TRUNC(MID($A631,1,2),0),Plano_Contas!$H$3:$J$103,2,TRUE),"")</f>
        <v/>
      </c>
      <c r="BE631" s="201" t="str">
        <f t="shared" si="36"/>
        <v/>
      </c>
      <c r="BF631" t="str">
        <f ca="1">IF($BT631&lt;&gt;"",SUMIF($BD$3:$BD$1004,"="&amp;$BD631,INDIRECT(ADDRESS(3,BF$2,1,1)):INDIRECT(ADDRESS(1004,BF$2,1,1))),"")</f>
        <v/>
      </c>
      <c r="BG631" t="str">
        <f ca="1">IF($BT631&lt;&gt;"",SUMIF($BD$3:$BD$1004,"="&amp;$BD631,INDIRECT(ADDRESS(3,BG$2,1,1)):INDIRECT(ADDRESS(1004,BG$2,1,1))),"")</f>
        <v/>
      </c>
      <c r="BH631" t="str">
        <f ca="1">IF($BT631&lt;&gt;"",SUMIF($BD$3:$BD$1004,"="&amp;$BD631,INDIRECT(ADDRESS(3,BH$2,1,1)):INDIRECT(ADDRESS(1004,BH$2,1,1))),"")</f>
        <v/>
      </c>
      <c r="BI631" t="str">
        <f ca="1">IF($BT631&lt;&gt;"",SUMIF($BD$3:$BD$1004,"="&amp;$BD631,INDIRECT(ADDRESS(3,BI$2,1,1)):INDIRECT(ADDRESS(1004,BI$2,1,1))),"")</f>
        <v/>
      </c>
      <c r="BJ631" t="str">
        <f ca="1">IF($BT631&lt;&gt;"",SUMIF($BD$3:$BD$1004,"="&amp;$BD631,INDIRECT(ADDRESS(3,BJ$2,1,1)):INDIRECT(ADDRESS(1004,BJ$2,1,1))),"")</f>
        <v/>
      </c>
      <c r="BK631" t="str">
        <f ca="1">IF($BT631&lt;&gt;"",SUMIF($BD$3:$BD$1004,"="&amp;$BD631,INDIRECT(ADDRESS(3,BK$2,1,1)):INDIRECT(ADDRESS(1004,BK$2,1,1))),"")</f>
        <v/>
      </c>
      <c r="BL631" t="str">
        <f ca="1">IF($BT631&lt;&gt;"",SUMIF($BD$3:$BD$1004,"="&amp;$BD631,INDIRECT(ADDRESS(3,BL$2,1,1)):INDIRECT(ADDRESS(1004,BL$2,1,1))),"")</f>
        <v/>
      </c>
      <c r="BM631" t="str">
        <f ca="1">IF($BT631&lt;&gt;"",SUMIF($BD$3:$BD$1004,"="&amp;$BD631,INDIRECT(ADDRESS(3,BM$2,1,1)):INDIRECT(ADDRESS(1004,BM$2,1,1))),"")</f>
        <v/>
      </c>
      <c r="BN631" t="str">
        <f ca="1">IF($BT631&lt;&gt;"",SUMIF($BD$3:$BD$1004,"="&amp;$BD631,INDIRECT(ADDRESS(3,BN$2,1,1)):INDIRECT(ADDRESS(1004,BN$2,1,1))),"")</f>
        <v/>
      </c>
      <c r="BO631" t="str">
        <f ca="1">IF($BT631&lt;&gt;"",SUMIF($BD$3:$BD$1004,"="&amp;$BD631,INDIRECT(ADDRESS(3,BO$2,1,1)):INDIRECT(ADDRESS(1004,BO$2,1,1))),"")</f>
        <v/>
      </c>
      <c r="BP631" t="str">
        <f ca="1">IF($BT631&lt;&gt;"",SUMIF($BD$3:$BD$1004,"="&amp;$BD631,INDIRECT(ADDRESS(3,BP$2,1,1)):INDIRECT(ADDRESS(1004,BP$2,1,1))),"")</f>
        <v/>
      </c>
      <c r="BQ631" t="str">
        <f ca="1">IF($BT631&lt;&gt;"",SUMIF($BD$3:$BD$1004,"="&amp;$BD631,INDIRECT(ADDRESS(3,BQ$2,1,1)):INDIRECT(ADDRESS(1004,BQ$2,1,1))),"")</f>
        <v/>
      </c>
      <c r="BR631" t="str">
        <f ca="1">IF($BT631&lt;&gt;"",SUMIF($BD$3:$BD$1004,"="&amp;$BD631,INDIRECT(ADDRESS(3,BR$2,1,1)):INDIRECT(ADDRESS(1004,BR$2,1,1))),"")</f>
        <v/>
      </c>
      <c r="BS631" t="str">
        <f>IF($A631&lt;&gt;"",VLOOKUP(TRUNC(MID($A631,1,2),0),Plano_Contas!$H$3:$J$103,3,TRUE),"")</f>
        <v/>
      </c>
      <c r="BT631" t="str">
        <f t="shared" si="37"/>
        <v/>
      </c>
      <c r="BV631">
        <f>Empresas!C631</f>
        <v>0</v>
      </c>
    </row>
    <row r="632" spans="1:74" ht="13.5" hidden="1" thickBot="1" x14ac:dyDescent="0.25">
      <c r="A632" s="89"/>
      <c r="B632" s="52" t="str">
        <f>IF($A632&lt;&gt;"",VLOOKUP(""&amp;$A632,Plano_Contas!$A$3:$F$1003,6,0),"")</f>
        <v/>
      </c>
      <c r="C632" s="91"/>
      <c r="D632" s="111"/>
      <c r="E632" s="112">
        <v>0</v>
      </c>
      <c r="F632" s="87"/>
      <c r="G632" s="85"/>
      <c r="H632" s="111"/>
      <c r="I632" s="112">
        <v>0</v>
      </c>
      <c r="J632" s="87"/>
      <c r="K632" s="85"/>
      <c r="L632" s="111"/>
      <c r="M632" s="112">
        <v>0</v>
      </c>
      <c r="N632" s="87"/>
      <c r="O632" s="85"/>
      <c r="P632" s="111"/>
      <c r="Q632" s="112">
        <v>0</v>
      </c>
      <c r="R632" s="87"/>
      <c r="S632" s="85"/>
      <c r="T632" s="111"/>
      <c r="U632" s="112">
        <v>0</v>
      </c>
      <c r="V632" s="87"/>
      <c r="W632" s="85"/>
      <c r="X632" s="111"/>
      <c r="Y632" s="112">
        <v>0</v>
      </c>
      <c r="Z632" s="87"/>
      <c r="AA632" s="85"/>
      <c r="AB632" s="111"/>
      <c r="AC632" s="112">
        <v>0</v>
      </c>
      <c r="AD632" s="87"/>
      <c r="AE632" s="85"/>
      <c r="AF632" s="111"/>
      <c r="AG632" s="112">
        <v>0</v>
      </c>
      <c r="AH632" s="87"/>
      <c r="AI632" s="85"/>
      <c r="AJ632" s="111"/>
      <c r="AK632" s="112">
        <v>0</v>
      </c>
      <c r="AL632" s="87"/>
      <c r="AM632" s="85"/>
      <c r="AN632" s="111"/>
      <c r="AO632" s="112">
        <v>0</v>
      </c>
      <c r="AP632" s="87"/>
      <c r="AQ632" s="85"/>
      <c r="AR632" s="111"/>
      <c r="AS632" s="112">
        <v>0</v>
      </c>
      <c r="AT632" s="87"/>
      <c r="AU632" s="85"/>
      <c r="AV632" s="111"/>
      <c r="AW632" s="112">
        <v>0</v>
      </c>
      <c r="AX632" s="87"/>
      <c r="AY632" s="85"/>
      <c r="AZ632" s="267">
        <f t="shared" si="38"/>
        <v>0</v>
      </c>
      <c r="BA632" s="88">
        <f t="shared" si="35"/>
        <v>0</v>
      </c>
      <c r="BC632">
        <f>IF($A632&lt;&gt;"",COUNTIF($BD$3:$BD632,$BD632),0)</f>
        <v>0</v>
      </c>
      <c r="BD632" t="str">
        <f>IF($A632&lt;&gt;"",VLOOKUP(TRUNC(MID($A632,1,2),0),Plano_Contas!$H$3:$J$103,2,TRUE),"")</f>
        <v/>
      </c>
      <c r="BE632" s="201" t="str">
        <f t="shared" si="36"/>
        <v/>
      </c>
      <c r="BF632" t="str">
        <f ca="1">IF($BT632&lt;&gt;"",SUMIF($BD$3:$BD$1004,"="&amp;$BD632,INDIRECT(ADDRESS(3,BF$2,1,1)):INDIRECT(ADDRESS(1004,BF$2,1,1))),"")</f>
        <v/>
      </c>
      <c r="BG632" t="str">
        <f ca="1">IF($BT632&lt;&gt;"",SUMIF($BD$3:$BD$1004,"="&amp;$BD632,INDIRECT(ADDRESS(3,BG$2,1,1)):INDIRECT(ADDRESS(1004,BG$2,1,1))),"")</f>
        <v/>
      </c>
      <c r="BH632" t="str">
        <f ca="1">IF($BT632&lt;&gt;"",SUMIF($BD$3:$BD$1004,"="&amp;$BD632,INDIRECT(ADDRESS(3,BH$2,1,1)):INDIRECT(ADDRESS(1004,BH$2,1,1))),"")</f>
        <v/>
      </c>
      <c r="BI632" t="str">
        <f ca="1">IF($BT632&lt;&gt;"",SUMIF($BD$3:$BD$1004,"="&amp;$BD632,INDIRECT(ADDRESS(3,BI$2,1,1)):INDIRECT(ADDRESS(1004,BI$2,1,1))),"")</f>
        <v/>
      </c>
      <c r="BJ632" t="str">
        <f ca="1">IF($BT632&lt;&gt;"",SUMIF($BD$3:$BD$1004,"="&amp;$BD632,INDIRECT(ADDRESS(3,BJ$2,1,1)):INDIRECT(ADDRESS(1004,BJ$2,1,1))),"")</f>
        <v/>
      </c>
      <c r="BK632" t="str">
        <f ca="1">IF($BT632&lt;&gt;"",SUMIF($BD$3:$BD$1004,"="&amp;$BD632,INDIRECT(ADDRESS(3,BK$2,1,1)):INDIRECT(ADDRESS(1004,BK$2,1,1))),"")</f>
        <v/>
      </c>
      <c r="BL632" t="str">
        <f ca="1">IF($BT632&lt;&gt;"",SUMIF($BD$3:$BD$1004,"="&amp;$BD632,INDIRECT(ADDRESS(3,BL$2,1,1)):INDIRECT(ADDRESS(1004,BL$2,1,1))),"")</f>
        <v/>
      </c>
      <c r="BM632" t="str">
        <f ca="1">IF($BT632&lt;&gt;"",SUMIF($BD$3:$BD$1004,"="&amp;$BD632,INDIRECT(ADDRESS(3,BM$2,1,1)):INDIRECT(ADDRESS(1004,BM$2,1,1))),"")</f>
        <v/>
      </c>
      <c r="BN632" t="str">
        <f ca="1">IF($BT632&lt;&gt;"",SUMIF($BD$3:$BD$1004,"="&amp;$BD632,INDIRECT(ADDRESS(3,BN$2,1,1)):INDIRECT(ADDRESS(1004,BN$2,1,1))),"")</f>
        <v/>
      </c>
      <c r="BO632" t="str">
        <f ca="1">IF($BT632&lt;&gt;"",SUMIF($BD$3:$BD$1004,"="&amp;$BD632,INDIRECT(ADDRESS(3,BO$2,1,1)):INDIRECT(ADDRESS(1004,BO$2,1,1))),"")</f>
        <v/>
      </c>
      <c r="BP632" t="str">
        <f ca="1">IF($BT632&lt;&gt;"",SUMIF($BD$3:$BD$1004,"="&amp;$BD632,INDIRECT(ADDRESS(3,BP$2,1,1)):INDIRECT(ADDRESS(1004,BP$2,1,1))),"")</f>
        <v/>
      </c>
      <c r="BQ632" t="str">
        <f ca="1">IF($BT632&lt;&gt;"",SUMIF($BD$3:$BD$1004,"="&amp;$BD632,INDIRECT(ADDRESS(3,BQ$2,1,1)):INDIRECT(ADDRESS(1004,BQ$2,1,1))),"")</f>
        <v/>
      </c>
      <c r="BR632" t="str">
        <f ca="1">IF($BT632&lt;&gt;"",SUMIF($BD$3:$BD$1004,"="&amp;$BD632,INDIRECT(ADDRESS(3,BR$2,1,1)):INDIRECT(ADDRESS(1004,BR$2,1,1))),"")</f>
        <v/>
      </c>
      <c r="BS632" t="str">
        <f>IF($A632&lt;&gt;"",VLOOKUP(TRUNC(MID($A632,1,2),0),Plano_Contas!$H$3:$J$103,3,TRUE),"")</f>
        <v/>
      </c>
      <c r="BT632" t="str">
        <f t="shared" si="37"/>
        <v/>
      </c>
      <c r="BV632">
        <f>Empresas!C632</f>
        <v>0</v>
      </c>
    </row>
    <row r="633" spans="1:74" ht="13.5" hidden="1" thickBot="1" x14ac:dyDescent="0.25">
      <c r="A633" s="89"/>
      <c r="B633" s="52" t="str">
        <f>IF($A633&lt;&gt;"",VLOOKUP(""&amp;$A633,Plano_Contas!$A$3:$F$1003,6,0),"")</f>
        <v/>
      </c>
      <c r="C633" s="91"/>
      <c r="D633" s="111"/>
      <c r="E633" s="112">
        <v>0</v>
      </c>
      <c r="F633" s="87"/>
      <c r="G633" s="85"/>
      <c r="H633" s="111"/>
      <c r="I633" s="112">
        <v>0</v>
      </c>
      <c r="J633" s="87"/>
      <c r="K633" s="85"/>
      <c r="L633" s="111"/>
      <c r="M633" s="112">
        <v>0</v>
      </c>
      <c r="N633" s="87"/>
      <c r="O633" s="85"/>
      <c r="P633" s="111"/>
      <c r="Q633" s="112">
        <v>0</v>
      </c>
      <c r="R633" s="87"/>
      <c r="S633" s="85"/>
      <c r="T633" s="111"/>
      <c r="U633" s="112">
        <v>0</v>
      </c>
      <c r="V633" s="87"/>
      <c r="W633" s="85"/>
      <c r="X633" s="111"/>
      <c r="Y633" s="112">
        <v>0</v>
      </c>
      <c r="Z633" s="87"/>
      <c r="AA633" s="85"/>
      <c r="AB633" s="111"/>
      <c r="AC633" s="112">
        <v>0</v>
      </c>
      <c r="AD633" s="87"/>
      <c r="AE633" s="85"/>
      <c r="AF633" s="111"/>
      <c r="AG633" s="112">
        <v>0</v>
      </c>
      <c r="AH633" s="87"/>
      <c r="AI633" s="85"/>
      <c r="AJ633" s="111"/>
      <c r="AK633" s="112">
        <v>0</v>
      </c>
      <c r="AL633" s="87"/>
      <c r="AM633" s="85"/>
      <c r="AN633" s="111"/>
      <c r="AO633" s="112">
        <v>0</v>
      </c>
      <c r="AP633" s="87"/>
      <c r="AQ633" s="85"/>
      <c r="AR633" s="111"/>
      <c r="AS633" s="112">
        <v>0</v>
      </c>
      <c r="AT633" s="87"/>
      <c r="AU633" s="85"/>
      <c r="AV633" s="111"/>
      <c r="AW633" s="112">
        <v>0</v>
      </c>
      <c r="AX633" s="87"/>
      <c r="AY633" s="85"/>
      <c r="AZ633" s="267">
        <f t="shared" si="38"/>
        <v>0</v>
      </c>
      <c r="BA633" s="88">
        <f t="shared" si="35"/>
        <v>0</v>
      </c>
      <c r="BC633">
        <f>IF($A633&lt;&gt;"",COUNTIF($BD$3:$BD633,$BD633),0)</f>
        <v>0</v>
      </c>
      <c r="BD633" t="str">
        <f>IF($A633&lt;&gt;"",VLOOKUP(TRUNC(MID($A633,1,2),0),Plano_Contas!$H$3:$J$103,2,TRUE),"")</f>
        <v/>
      </c>
      <c r="BE633" s="201" t="str">
        <f t="shared" si="36"/>
        <v/>
      </c>
      <c r="BF633" t="str">
        <f ca="1">IF($BT633&lt;&gt;"",SUMIF($BD$3:$BD$1004,"="&amp;$BD633,INDIRECT(ADDRESS(3,BF$2,1,1)):INDIRECT(ADDRESS(1004,BF$2,1,1))),"")</f>
        <v/>
      </c>
      <c r="BG633" t="str">
        <f ca="1">IF($BT633&lt;&gt;"",SUMIF($BD$3:$BD$1004,"="&amp;$BD633,INDIRECT(ADDRESS(3,BG$2,1,1)):INDIRECT(ADDRESS(1004,BG$2,1,1))),"")</f>
        <v/>
      </c>
      <c r="BH633" t="str">
        <f ca="1">IF($BT633&lt;&gt;"",SUMIF($BD$3:$BD$1004,"="&amp;$BD633,INDIRECT(ADDRESS(3,BH$2,1,1)):INDIRECT(ADDRESS(1004,BH$2,1,1))),"")</f>
        <v/>
      </c>
      <c r="BI633" t="str">
        <f ca="1">IF($BT633&lt;&gt;"",SUMIF($BD$3:$BD$1004,"="&amp;$BD633,INDIRECT(ADDRESS(3,BI$2,1,1)):INDIRECT(ADDRESS(1004,BI$2,1,1))),"")</f>
        <v/>
      </c>
      <c r="BJ633" t="str">
        <f ca="1">IF($BT633&lt;&gt;"",SUMIF($BD$3:$BD$1004,"="&amp;$BD633,INDIRECT(ADDRESS(3,BJ$2,1,1)):INDIRECT(ADDRESS(1004,BJ$2,1,1))),"")</f>
        <v/>
      </c>
      <c r="BK633" t="str">
        <f ca="1">IF($BT633&lt;&gt;"",SUMIF($BD$3:$BD$1004,"="&amp;$BD633,INDIRECT(ADDRESS(3,BK$2,1,1)):INDIRECT(ADDRESS(1004,BK$2,1,1))),"")</f>
        <v/>
      </c>
      <c r="BL633" t="str">
        <f ca="1">IF($BT633&lt;&gt;"",SUMIF($BD$3:$BD$1004,"="&amp;$BD633,INDIRECT(ADDRESS(3,BL$2,1,1)):INDIRECT(ADDRESS(1004,BL$2,1,1))),"")</f>
        <v/>
      </c>
      <c r="BM633" t="str">
        <f ca="1">IF($BT633&lt;&gt;"",SUMIF($BD$3:$BD$1004,"="&amp;$BD633,INDIRECT(ADDRESS(3,BM$2,1,1)):INDIRECT(ADDRESS(1004,BM$2,1,1))),"")</f>
        <v/>
      </c>
      <c r="BN633" t="str">
        <f ca="1">IF($BT633&lt;&gt;"",SUMIF($BD$3:$BD$1004,"="&amp;$BD633,INDIRECT(ADDRESS(3,BN$2,1,1)):INDIRECT(ADDRESS(1004,BN$2,1,1))),"")</f>
        <v/>
      </c>
      <c r="BO633" t="str">
        <f ca="1">IF($BT633&lt;&gt;"",SUMIF($BD$3:$BD$1004,"="&amp;$BD633,INDIRECT(ADDRESS(3,BO$2,1,1)):INDIRECT(ADDRESS(1004,BO$2,1,1))),"")</f>
        <v/>
      </c>
      <c r="BP633" t="str">
        <f ca="1">IF($BT633&lt;&gt;"",SUMIF($BD$3:$BD$1004,"="&amp;$BD633,INDIRECT(ADDRESS(3,BP$2,1,1)):INDIRECT(ADDRESS(1004,BP$2,1,1))),"")</f>
        <v/>
      </c>
      <c r="BQ633" t="str">
        <f ca="1">IF($BT633&lt;&gt;"",SUMIF($BD$3:$BD$1004,"="&amp;$BD633,INDIRECT(ADDRESS(3,BQ$2,1,1)):INDIRECT(ADDRESS(1004,BQ$2,1,1))),"")</f>
        <v/>
      </c>
      <c r="BR633" t="str">
        <f ca="1">IF($BT633&lt;&gt;"",SUMIF($BD$3:$BD$1004,"="&amp;$BD633,INDIRECT(ADDRESS(3,BR$2,1,1)):INDIRECT(ADDRESS(1004,BR$2,1,1))),"")</f>
        <v/>
      </c>
      <c r="BS633" t="str">
        <f>IF($A633&lt;&gt;"",VLOOKUP(TRUNC(MID($A633,1,2),0),Plano_Contas!$H$3:$J$103,3,TRUE),"")</f>
        <v/>
      </c>
      <c r="BT633" t="str">
        <f t="shared" si="37"/>
        <v/>
      </c>
      <c r="BV633">
        <f>Empresas!C633</f>
        <v>0</v>
      </c>
    </row>
    <row r="634" spans="1:74" ht="13.5" hidden="1" thickBot="1" x14ac:dyDescent="0.25">
      <c r="A634" s="89"/>
      <c r="B634" s="52" t="str">
        <f>IF($A634&lt;&gt;"",VLOOKUP(""&amp;$A634,Plano_Contas!$A$3:$F$1003,6,0),"")</f>
        <v/>
      </c>
      <c r="C634" s="91"/>
      <c r="D634" s="111"/>
      <c r="E634" s="112">
        <v>0</v>
      </c>
      <c r="F634" s="87"/>
      <c r="G634" s="85"/>
      <c r="H634" s="111"/>
      <c r="I634" s="112">
        <v>0</v>
      </c>
      <c r="J634" s="87"/>
      <c r="K634" s="85"/>
      <c r="L634" s="111"/>
      <c r="M634" s="112">
        <v>0</v>
      </c>
      <c r="N634" s="87"/>
      <c r="O634" s="85"/>
      <c r="P634" s="111"/>
      <c r="Q634" s="112">
        <v>0</v>
      </c>
      <c r="R634" s="87"/>
      <c r="S634" s="85"/>
      <c r="T634" s="111"/>
      <c r="U634" s="112">
        <v>0</v>
      </c>
      <c r="V634" s="87"/>
      <c r="W634" s="85"/>
      <c r="X634" s="111"/>
      <c r="Y634" s="112">
        <v>0</v>
      </c>
      <c r="Z634" s="87"/>
      <c r="AA634" s="85"/>
      <c r="AB634" s="111"/>
      <c r="AC634" s="112">
        <v>0</v>
      </c>
      <c r="AD634" s="87"/>
      <c r="AE634" s="85"/>
      <c r="AF634" s="111"/>
      <c r="AG634" s="112">
        <v>0</v>
      </c>
      <c r="AH634" s="87"/>
      <c r="AI634" s="85"/>
      <c r="AJ634" s="111"/>
      <c r="AK634" s="112">
        <v>0</v>
      </c>
      <c r="AL634" s="87"/>
      <c r="AM634" s="85"/>
      <c r="AN634" s="111"/>
      <c r="AO634" s="112">
        <v>0</v>
      </c>
      <c r="AP634" s="87"/>
      <c r="AQ634" s="85"/>
      <c r="AR634" s="111"/>
      <c r="AS634" s="112">
        <v>0</v>
      </c>
      <c r="AT634" s="87"/>
      <c r="AU634" s="85"/>
      <c r="AV634" s="111"/>
      <c r="AW634" s="112">
        <v>0</v>
      </c>
      <c r="AX634" s="87"/>
      <c r="AY634" s="85"/>
      <c r="AZ634" s="267">
        <f t="shared" si="38"/>
        <v>0</v>
      </c>
      <c r="BA634" s="88">
        <f t="shared" si="35"/>
        <v>0</v>
      </c>
      <c r="BC634">
        <f>IF($A634&lt;&gt;"",COUNTIF($BD$3:$BD634,$BD634),0)</f>
        <v>0</v>
      </c>
      <c r="BD634" t="str">
        <f>IF($A634&lt;&gt;"",VLOOKUP(TRUNC(MID($A634,1,2),0),Plano_Contas!$H$3:$J$103,2,TRUE),"")</f>
        <v/>
      </c>
      <c r="BE634" s="201" t="str">
        <f t="shared" si="36"/>
        <v/>
      </c>
      <c r="BF634" t="str">
        <f ca="1">IF($BT634&lt;&gt;"",SUMIF($BD$3:$BD$1004,"="&amp;$BD634,INDIRECT(ADDRESS(3,BF$2,1,1)):INDIRECT(ADDRESS(1004,BF$2,1,1))),"")</f>
        <v/>
      </c>
      <c r="BG634" t="str">
        <f ca="1">IF($BT634&lt;&gt;"",SUMIF($BD$3:$BD$1004,"="&amp;$BD634,INDIRECT(ADDRESS(3,BG$2,1,1)):INDIRECT(ADDRESS(1004,BG$2,1,1))),"")</f>
        <v/>
      </c>
      <c r="BH634" t="str">
        <f ca="1">IF($BT634&lt;&gt;"",SUMIF($BD$3:$BD$1004,"="&amp;$BD634,INDIRECT(ADDRESS(3,BH$2,1,1)):INDIRECT(ADDRESS(1004,BH$2,1,1))),"")</f>
        <v/>
      </c>
      <c r="BI634" t="str">
        <f ca="1">IF($BT634&lt;&gt;"",SUMIF($BD$3:$BD$1004,"="&amp;$BD634,INDIRECT(ADDRESS(3,BI$2,1,1)):INDIRECT(ADDRESS(1004,BI$2,1,1))),"")</f>
        <v/>
      </c>
      <c r="BJ634" t="str">
        <f ca="1">IF($BT634&lt;&gt;"",SUMIF($BD$3:$BD$1004,"="&amp;$BD634,INDIRECT(ADDRESS(3,BJ$2,1,1)):INDIRECT(ADDRESS(1004,BJ$2,1,1))),"")</f>
        <v/>
      </c>
      <c r="BK634" t="str">
        <f ca="1">IF($BT634&lt;&gt;"",SUMIF($BD$3:$BD$1004,"="&amp;$BD634,INDIRECT(ADDRESS(3,BK$2,1,1)):INDIRECT(ADDRESS(1004,BK$2,1,1))),"")</f>
        <v/>
      </c>
      <c r="BL634" t="str">
        <f ca="1">IF($BT634&lt;&gt;"",SUMIF($BD$3:$BD$1004,"="&amp;$BD634,INDIRECT(ADDRESS(3,BL$2,1,1)):INDIRECT(ADDRESS(1004,BL$2,1,1))),"")</f>
        <v/>
      </c>
      <c r="BM634" t="str">
        <f ca="1">IF($BT634&lt;&gt;"",SUMIF($BD$3:$BD$1004,"="&amp;$BD634,INDIRECT(ADDRESS(3,BM$2,1,1)):INDIRECT(ADDRESS(1004,BM$2,1,1))),"")</f>
        <v/>
      </c>
      <c r="BN634" t="str">
        <f ca="1">IF($BT634&lt;&gt;"",SUMIF($BD$3:$BD$1004,"="&amp;$BD634,INDIRECT(ADDRESS(3,BN$2,1,1)):INDIRECT(ADDRESS(1004,BN$2,1,1))),"")</f>
        <v/>
      </c>
      <c r="BO634" t="str">
        <f ca="1">IF($BT634&lt;&gt;"",SUMIF($BD$3:$BD$1004,"="&amp;$BD634,INDIRECT(ADDRESS(3,BO$2,1,1)):INDIRECT(ADDRESS(1004,BO$2,1,1))),"")</f>
        <v/>
      </c>
      <c r="BP634" t="str">
        <f ca="1">IF($BT634&lt;&gt;"",SUMIF($BD$3:$BD$1004,"="&amp;$BD634,INDIRECT(ADDRESS(3,BP$2,1,1)):INDIRECT(ADDRESS(1004,BP$2,1,1))),"")</f>
        <v/>
      </c>
      <c r="BQ634" t="str">
        <f ca="1">IF($BT634&lt;&gt;"",SUMIF($BD$3:$BD$1004,"="&amp;$BD634,INDIRECT(ADDRESS(3,BQ$2,1,1)):INDIRECT(ADDRESS(1004,BQ$2,1,1))),"")</f>
        <v/>
      </c>
      <c r="BR634" t="str">
        <f ca="1">IF($BT634&lt;&gt;"",SUMIF($BD$3:$BD$1004,"="&amp;$BD634,INDIRECT(ADDRESS(3,BR$2,1,1)):INDIRECT(ADDRESS(1004,BR$2,1,1))),"")</f>
        <v/>
      </c>
      <c r="BS634" t="str">
        <f>IF($A634&lt;&gt;"",VLOOKUP(TRUNC(MID($A634,1,2),0),Plano_Contas!$H$3:$J$103,3,TRUE),"")</f>
        <v/>
      </c>
      <c r="BT634" t="str">
        <f t="shared" si="37"/>
        <v/>
      </c>
      <c r="BV634">
        <f>Empresas!C634</f>
        <v>0</v>
      </c>
    </row>
    <row r="635" spans="1:74" ht="13.5" hidden="1" thickBot="1" x14ac:dyDescent="0.25">
      <c r="A635" s="89"/>
      <c r="B635" s="52" t="str">
        <f>IF($A635&lt;&gt;"",VLOOKUP(""&amp;$A635,Plano_Contas!$A$3:$F$1003,6,0),"")</f>
        <v/>
      </c>
      <c r="C635" s="91"/>
      <c r="D635" s="111"/>
      <c r="E635" s="112">
        <v>0</v>
      </c>
      <c r="F635" s="87"/>
      <c r="G635" s="85"/>
      <c r="H635" s="111"/>
      <c r="I635" s="112">
        <v>0</v>
      </c>
      <c r="J635" s="87"/>
      <c r="K635" s="85"/>
      <c r="L635" s="111"/>
      <c r="M635" s="112">
        <v>0</v>
      </c>
      <c r="N635" s="87"/>
      <c r="O635" s="85"/>
      <c r="P635" s="111"/>
      <c r="Q635" s="112">
        <v>0</v>
      </c>
      <c r="R635" s="87"/>
      <c r="S635" s="85"/>
      <c r="T635" s="111"/>
      <c r="U635" s="112">
        <v>0</v>
      </c>
      <c r="V635" s="87"/>
      <c r="W635" s="85"/>
      <c r="X635" s="111"/>
      <c r="Y635" s="112">
        <v>0</v>
      </c>
      <c r="Z635" s="87"/>
      <c r="AA635" s="85"/>
      <c r="AB635" s="111"/>
      <c r="AC635" s="112">
        <v>0</v>
      </c>
      <c r="AD635" s="87"/>
      <c r="AE635" s="85"/>
      <c r="AF635" s="111"/>
      <c r="AG635" s="112">
        <v>0</v>
      </c>
      <c r="AH635" s="87"/>
      <c r="AI635" s="85"/>
      <c r="AJ635" s="111"/>
      <c r="AK635" s="112">
        <v>0</v>
      </c>
      <c r="AL635" s="87"/>
      <c r="AM635" s="85"/>
      <c r="AN635" s="111"/>
      <c r="AO635" s="112">
        <v>0</v>
      </c>
      <c r="AP635" s="87"/>
      <c r="AQ635" s="85"/>
      <c r="AR635" s="111"/>
      <c r="AS635" s="112">
        <v>0</v>
      </c>
      <c r="AT635" s="87"/>
      <c r="AU635" s="85"/>
      <c r="AV635" s="111"/>
      <c r="AW635" s="112">
        <v>0</v>
      </c>
      <c r="AX635" s="87"/>
      <c r="AY635" s="85"/>
      <c r="AZ635" s="267">
        <f t="shared" si="38"/>
        <v>0</v>
      </c>
      <c r="BA635" s="88">
        <f t="shared" si="35"/>
        <v>0</v>
      </c>
      <c r="BC635">
        <f>IF($A635&lt;&gt;"",COUNTIF($BD$3:$BD635,$BD635),0)</f>
        <v>0</v>
      </c>
      <c r="BD635" t="str">
        <f>IF($A635&lt;&gt;"",VLOOKUP(TRUNC(MID($A635,1,2),0),Plano_Contas!$H$3:$J$103,2,TRUE),"")</f>
        <v/>
      </c>
      <c r="BE635" s="201" t="str">
        <f t="shared" si="36"/>
        <v/>
      </c>
      <c r="BF635" t="str">
        <f ca="1">IF($BT635&lt;&gt;"",SUMIF($BD$3:$BD$1004,"="&amp;$BD635,INDIRECT(ADDRESS(3,BF$2,1,1)):INDIRECT(ADDRESS(1004,BF$2,1,1))),"")</f>
        <v/>
      </c>
      <c r="BG635" t="str">
        <f ca="1">IF($BT635&lt;&gt;"",SUMIF($BD$3:$BD$1004,"="&amp;$BD635,INDIRECT(ADDRESS(3,BG$2,1,1)):INDIRECT(ADDRESS(1004,BG$2,1,1))),"")</f>
        <v/>
      </c>
      <c r="BH635" t="str">
        <f ca="1">IF($BT635&lt;&gt;"",SUMIF($BD$3:$BD$1004,"="&amp;$BD635,INDIRECT(ADDRESS(3,BH$2,1,1)):INDIRECT(ADDRESS(1004,BH$2,1,1))),"")</f>
        <v/>
      </c>
      <c r="BI635" t="str">
        <f ca="1">IF($BT635&lt;&gt;"",SUMIF($BD$3:$BD$1004,"="&amp;$BD635,INDIRECT(ADDRESS(3,BI$2,1,1)):INDIRECT(ADDRESS(1004,BI$2,1,1))),"")</f>
        <v/>
      </c>
      <c r="BJ635" t="str">
        <f ca="1">IF($BT635&lt;&gt;"",SUMIF($BD$3:$BD$1004,"="&amp;$BD635,INDIRECT(ADDRESS(3,BJ$2,1,1)):INDIRECT(ADDRESS(1004,BJ$2,1,1))),"")</f>
        <v/>
      </c>
      <c r="BK635" t="str">
        <f ca="1">IF($BT635&lt;&gt;"",SUMIF($BD$3:$BD$1004,"="&amp;$BD635,INDIRECT(ADDRESS(3,BK$2,1,1)):INDIRECT(ADDRESS(1004,BK$2,1,1))),"")</f>
        <v/>
      </c>
      <c r="BL635" t="str">
        <f ca="1">IF($BT635&lt;&gt;"",SUMIF($BD$3:$BD$1004,"="&amp;$BD635,INDIRECT(ADDRESS(3,BL$2,1,1)):INDIRECT(ADDRESS(1004,BL$2,1,1))),"")</f>
        <v/>
      </c>
      <c r="BM635" t="str">
        <f ca="1">IF($BT635&lt;&gt;"",SUMIF($BD$3:$BD$1004,"="&amp;$BD635,INDIRECT(ADDRESS(3,BM$2,1,1)):INDIRECT(ADDRESS(1004,BM$2,1,1))),"")</f>
        <v/>
      </c>
      <c r="BN635" t="str">
        <f ca="1">IF($BT635&lt;&gt;"",SUMIF($BD$3:$BD$1004,"="&amp;$BD635,INDIRECT(ADDRESS(3,BN$2,1,1)):INDIRECT(ADDRESS(1004,BN$2,1,1))),"")</f>
        <v/>
      </c>
      <c r="BO635" t="str">
        <f ca="1">IF($BT635&lt;&gt;"",SUMIF($BD$3:$BD$1004,"="&amp;$BD635,INDIRECT(ADDRESS(3,BO$2,1,1)):INDIRECT(ADDRESS(1004,BO$2,1,1))),"")</f>
        <v/>
      </c>
      <c r="BP635" t="str">
        <f ca="1">IF($BT635&lt;&gt;"",SUMIF($BD$3:$BD$1004,"="&amp;$BD635,INDIRECT(ADDRESS(3,BP$2,1,1)):INDIRECT(ADDRESS(1004,BP$2,1,1))),"")</f>
        <v/>
      </c>
      <c r="BQ635" t="str">
        <f ca="1">IF($BT635&lt;&gt;"",SUMIF($BD$3:$BD$1004,"="&amp;$BD635,INDIRECT(ADDRESS(3,BQ$2,1,1)):INDIRECT(ADDRESS(1004,BQ$2,1,1))),"")</f>
        <v/>
      </c>
      <c r="BR635" t="str">
        <f ca="1">IF($BT635&lt;&gt;"",SUMIF($BD$3:$BD$1004,"="&amp;$BD635,INDIRECT(ADDRESS(3,BR$2,1,1)):INDIRECT(ADDRESS(1004,BR$2,1,1))),"")</f>
        <v/>
      </c>
      <c r="BS635" t="str">
        <f>IF($A635&lt;&gt;"",VLOOKUP(TRUNC(MID($A635,1,2),0),Plano_Contas!$H$3:$J$103,3,TRUE),"")</f>
        <v/>
      </c>
      <c r="BT635" t="str">
        <f t="shared" si="37"/>
        <v/>
      </c>
      <c r="BV635">
        <f>Empresas!C635</f>
        <v>0</v>
      </c>
    </row>
    <row r="636" spans="1:74" ht="13.5" hidden="1" thickBot="1" x14ac:dyDescent="0.25">
      <c r="A636" s="89"/>
      <c r="B636" s="52" t="str">
        <f>IF($A636&lt;&gt;"",VLOOKUP(""&amp;$A636,Plano_Contas!$A$3:$F$1003,6,0),"")</f>
        <v/>
      </c>
      <c r="C636" s="91"/>
      <c r="D636" s="111"/>
      <c r="E636" s="112">
        <v>0</v>
      </c>
      <c r="F636" s="87"/>
      <c r="G636" s="85"/>
      <c r="H636" s="111"/>
      <c r="I636" s="112">
        <v>0</v>
      </c>
      <c r="J636" s="87"/>
      <c r="K636" s="85"/>
      <c r="L636" s="111"/>
      <c r="M636" s="112">
        <v>0</v>
      </c>
      <c r="N636" s="87"/>
      <c r="O636" s="85"/>
      <c r="P636" s="111"/>
      <c r="Q636" s="112">
        <v>0</v>
      </c>
      <c r="R636" s="87"/>
      <c r="S636" s="85"/>
      <c r="T636" s="111"/>
      <c r="U636" s="112">
        <v>0</v>
      </c>
      <c r="V636" s="87"/>
      <c r="W636" s="85"/>
      <c r="X636" s="111"/>
      <c r="Y636" s="112">
        <v>0</v>
      </c>
      <c r="Z636" s="87"/>
      <c r="AA636" s="85"/>
      <c r="AB636" s="111"/>
      <c r="AC636" s="112">
        <v>0</v>
      </c>
      <c r="AD636" s="87"/>
      <c r="AE636" s="85"/>
      <c r="AF636" s="111"/>
      <c r="AG636" s="112">
        <v>0</v>
      </c>
      <c r="AH636" s="87"/>
      <c r="AI636" s="85"/>
      <c r="AJ636" s="111"/>
      <c r="AK636" s="112">
        <v>0</v>
      </c>
      <c r="AL636" s="87"/>
      <c r="AM636" s="85"/>
      <c r="AN636" s="111"/>
      <c r="AO636" s="112">
        <v>0</v>
      </c>
      <c r="AP636" s="87"/>
      <c r="AQ636" s="85"/>
      <c r="AR636" s="111"/>
      <c r="AS636" s="112">
        <v>0</v>
      </c>
      <c r="AT636" s="87"/>
      <c r="AU636" s="85"/>
      <c r="AV636" s="111"/>
      <c r="AW636" s="112">
        <v>0</v>
      </c>
      <c r="AX636" s="87"/>
      <c r="AY636" s="85"/>
      <c r="AZ636" s="267">
        <f t="shared" si="38"/>
        <v>0</v>
      </c>
      <c r="BA636" s="88">
        <f t="shared" si="35"/>
        <v>0</v>
      </c>
      <c r="BC636">
        <f>IF($A636&lt;&gt;"",COUNTIF($BD$3:$BD636,$BD636),0)</f>
        <v>0</v>
      </c>
      <c r="BD636" t="str">
        <f>IF($A636&lt;&gt;"",VLOOKUP(TRUNC(MID($A636,1,2),0),Plano_Contas!$H$3:$J$103,2,TRUE),"")</f>
        <v/>
      </c>
      <c r="BE636" s="201" t="str">
        <f t="shared" si="36"/>
        <v/>
      </c>
      <c r="BF636" t="str">
        <f ca="1">IF($BT636&lt;&gt;"",SUMIF($BD$3:$BD$1004,"="&amp;$BD636,INDIRECT(ADDRESS(3,BF$2,1,1)):INDIRECT(ADDRESS(1004,BF$2,1,1))),"")</f>
        <v/>
      </c>
      <c r="BG636" t="str">
        <f ca="1">IF($BT636&lt;&gt;"",SUMIF($BD$3:$BD$1004,"="&amp;$BD636,INDIRECT(ADDRESS(3,BG$2,1,1)):INDIRECT(ADDRESS(1004,BG$2,1,1))),"")</f>
        <v/>
      </c>
      <c r="BH636" t="str">
        <f ca="1">IF($BT636&lt;&gt;"",SUMIF($BD$3:$BD$1004,"="&amp;$BD636,INDIRECT(ADDRESS(3,BH$2,1,1)):INDIRECT(ADDRESS(1004,BH$2,1,1))),"")</f>
        <v/>
      </c>
      <c r="BI636" t="str">
        <f ca="1">IF($BT636&lt;&gt;"",SUMIF($BD$3:$BD$1004,"="&amp;$BD636,INDIRECT(ADDRESS(3,BI$2,1,1)):INDIRECT(ADDRESS(1004,BI$2,1,1))),"")</f>
        <v/>
      </c>
      <c r="BJ636" t="str">
        <f ca="1">IF($BT636&lt;&gt;"",SUMIF($BD$3:$BD$1004,"="&amp;$BD636,INDIRECT(ADDRESS(3,BJ$2,1,1)):INDIRECT(ADDRESS(1004,BJ$2,1,1))),"")</f>
        <v/>
      </c>
      <c r="BK636" t="str">
        <f ca="1">IF($BT636&lt;&gt;"",SUMIF($BD$3:$BD$1004,"="&amp;$BD636,INDIRECT(ADDRESS(3,BK$2,1,1)):INDIRECT(ADDRESS(1004,BK$2,1,1))),"")</f>
        <v/>
      </c>
      <c r="BL636" t="str">
        <f ca="1">IF($BT636&lt;&gt;"",SUMIF($BD$3:$BD$1004,"="&amp;$BD636,INDIRECT(ADDRESS(3,BL$2,1,1)):INDIRECT(ADDRESS(1004,BL$2,1,1))),"")</f>
        <v/>
      </c>
      <c r="BM636" t="str">
        <f ca="1">IF($BT636&lt;&gt;"",SUMIF($BD$3:$BD$1004,"="&amp;$BD636,INDIRECT(ADDRESS(3,BM$2,1,1)):INDIRECT(ADDRESS(1004,BM$2,1,1))),"")</f>
        <v/>
      </c>
      <c r="BN636" t="str">
        <f ca="1">IF($BT636&lt;&gt;"",SUMIF($BD$3:$BD$1004,"="&amp;$BD636,INDIRECT(ADDRESS(3,BN$2,1,1)):INDIRECT(ADDRESS(1004,BN$2,1,1))),"")</f>
        <v/>
      </c>
      <c r="BO636" t="str">
        <f ca="1">IF($BT636&lt;&gt;"",SUMIF($BD$3:$BD$1004,"="&amp;$BD636,INDIRECT(ADDRESS(3,BO$2,1,1)):INDIRECT(ADDRESS(1004,BO$2,1,1))),"")</f>
        <v/>
      </c>
      <c r="BP636" t="str">
        <f ca="1">IF($BT636&lt;&gt;"",SUMIF($BD$3:$BD$1004,"="&amp;$BD636,INDIRECT(ADDRESS(3,BP$2,1,1)):INDIRECT(ADDRESS(1004,BP$2,1,1))),"")</f>
        <v/>
      </c>
      <c r="BQ636" t="str">
        <f ca="1">IF($BT636&lt;&gt;"",SUMIF($BD$3:$BD$1004,"="&amp;$BD636,INDIRECT(ADDRESS(3,BQ$2,1,1)):INDIRECT(ADDRESS(1004,BQ$2,1,1))),"")</f>
        <v/>
      </c>
      <c r="BR636" t="str">
        <f ca="1">IF($BT636&lt;&gt;"",SUMIF($BD$3:$BD$1004,"="&amp;$BD636,INDIRECT(ADDRESS(3,BR$2,1,1)):INDIRECT(ADDRESS(1004,BR$2,1,1))),"")</f>
        <v/>
      </c>
      <c r="BS636" t="str">
        <f>IF($A636&lt;&gt;"",VLOOKUP(TRUNC(MID($A636,1,2),0),Plano_Contas!$H$3:$J$103,3,TRUE),"")</f>
        <v/>
      </c>
      <c r="BT636" t="str">
        <f t="shared" si="37"/>
        <v/>
      </c>
      <c r="BV636">
        <f>Empresas!C636</f>
        <v>0</v>
      </c>
    </row>
    <row r="637" spans="1:74" ht="13.5" hidden="1" thickBot="1" x14ac:dyDescent="0.25">
      <c r="A637" s="89"/>
      <c r="B637" s="52" t="str">
        <f>IF($A637&lt;&gt;"",VLOOKUP(""&amp;$A637,Plano_Contas!$A$3:$F$1003,6,0),"")</f>
        <v/>
      </c>
      <c r="C637" s="91"/>
      <c r="D637" s="111"/>
      <c r="E637" s="112">
        <v>0</v>
      </c>
      <c r="F637" s="87"/>
      <c r="G637" s="85"/>
      <c r="H637" s="111"/>
      <c r="I637" s="112">
        <v>0</v>
      </c>
      <c r="J637" s="87"/>
      <c r="K637" s="85"/>
      <c r="L637" s="111"/>
      <c r="M637" s="112">
        <v>0</v>
      </c>
      <c r="N637" s="87"/>
      <c r="O637" s="85"/>
      <c r="P637" s="111"/>
      <c r="Q637" s="112">
        <v>0</v>
      </c>
      <c r="R637" s="87"/>
      <c r="S637" s="85"/>
      <c r="T637" s="111"/>
      <c r="U637" s="112">
        <v>0</v>
      </c>
      <c r="V637" s="87"/>
      <c r="W637" s="85"/>
      <c r="X637" s="111"/>
      <c r="Y637" s="112">
        <v>0</v>
      </c>
      <c r="Z637" s="87"/>
      <c r="AA637" s="85"/>
      <c r="AB637" s="111"/>
      <c r="AC637" s="112">
        <v>0</v>
      </c>
      <c r="AD637" s="87"/>
      <c r="AE637" s="85"/>
      <c r="AF637" s="111"/>
      <c r="AG637" s="112">
        <v>0</v>
      </c>
      <c r="AH637" s="87"/>
      <c r="AI637" s="85"/>
      <c r="AJ637" s="111"/>
      <c r="AK637" s="112">
        <v>0</v>
      </c>
      <c r="AL637" s="87"/>
      <c r="AM637" s="85"/>
      <c r="AN637" s="111"/>
      <c r="AO637" s="112">
        <v>0</v>
      </c>
      <c r="AP637" s="87"/>
      <c r="AQ637" s="85"/>
      <c r="AR637" s="111"/>
      <c r="AS637" s="112">
        <v>0</v>
      </c>
      <c r="AT637" s="87"/>
      <c r="AU637" s="85"/>
      <c r="AV637" s="111"/>
      <c r="AW637" s="112">
        <v>0</v>
      </c>
      <c r="AX637" s="87"/>
      <c r="AY637" s="85"/>
      <c r="AZ637" s="267">
        <f t="shared" si="38"/>
        <v>0</v>
      </c>
      <c r="BA637" s="88">
        <f t="shared" si="35"/>
        <v>0</v>
      </c>
      <c r="BC637">
        <f>IF($A637&lt;&gt;"",COUNTIF($BD$3:$BD637,$BD637),0)</f>
        <v>0</v>
      </c>
      <c r="BD637" t="str">
        <f>IF($A637&lt;&gt;"",VLOOKUP(TRUNC(MID($A637,1,2),0),Plano_Contas!$H$3:$J$103,2,TRUE),"")</f>
        <v/>
      </c>
      <c r="BE637" s="201" t="str">
        <f t="shared" si="36"/>
        <v/>
      </c>
      <c r="BF637" t="str">
        <f ca="1">IF($BT637&lt;&gt;"",SUMIF($BD$3:$BD$1004,"="&amp;$BD637,INDIRECT(ADDRESS(3,BF$2,1,1)):INDIRECT(ADDRESS(1004,BF$2,1,1))),"")</f>
        <v/>
      </c>
      <c r="BG637" t="str">
        <f ca="1">IF($BT637&lt;&gt;"",SUMIF($BD$3:$BD$1004,"="&amp;$BD637,INDIRECT(ADDRESS(3,BG$2,1,1)):INDIRECT(ADDRESS(1004,BG$2,1,1))),"")</f>
        <v/>
      </c>
      <c r="BH637" t="str">
        <f ca="1">IF($BT637&lt;&gt;"",SUMIF($BD$3:$BD$1004,"="&amp;$BD637,INDIRECT(ADDRESS(3,BH$2,1,1)):INDIRECT(ADDRESS(1004,BH$2,1,1))),"")</f>
        <v/>
      </c>
      <c r="BI637" t="str">
        <f ca="1">IF($BT637&lt;&gt;"",SUMIF($BD$3:$BD$1004,"="&amp;$BD637,INDIRECT(ADDRESS(3,BI$2,1,1)):INDIRECT(ADDRESS(1004,BI$2,1,1))),"")</f>
        <v/>
      </c>
      <c r="BJ637" t="str">
        <f ca="1">IF($BT637&lt;&gt;"",SUMIF($BD$3:$BD$1004,"="&amp;$BD637,INDIRECT(ADDRESS(3,BJ$2,1,1)):INDIRECT(ADDRESS(1004,BJ$2,1,1))),"")</f>
        <v/>
      </c>
      <c r="BK637" t="str">
        <f ca="1">IF($BT637&lt;&gt;"",SUMIF($BD$3:$BD$1004,"="&amp;$BD637,INDIRECT(ADDRESS(3,BK$2,1,1)):INDIRECT(ADDRESS(1004,BK$2,1,1))),"")</f>
        <v/>
      </c>
      <c r="BL637" t="str">
        <f ca="1">IF($BT637&lt;&gt;"",SUMIF($BD$3:$BD$1004,"="&amp;$BD637,INDIRECT(ADDRESS(3,BL$2,1,1)):INDIRECT(ADDRESS(1004,BL$2,1,1))),"")</f>
        <v/>
      </c>
      <c r="BM637" t="str">
        <f ca="1">IF($BT637&lt;&gt;"",SUMIF($BD$3:$BD$1004,"="&amp;$BD637,INDIRECT(ADDRESS(3,BM$2,1,1)):INDIRECT(ADDRESS(1004,BM$2,1,1))),"")</f>
        <v/>
      </c>
      <c r="BN637" t="str">
        <f ca="1">IF($BT637&lt;&gt;"",SUMIF($BD$3:$BD$1004,"="&amp;$BD637,INDIRECT(ADDRESS(3,BN$2,1,1)):INDIRECT(ADDRESS(1004,BN$2,1,1))),"")</f>
        <v/>
      </c>
      <c r="BO637" t="str">
        <f ca="1">IF($BT637&lt;&gt;"",SUMIF($BD$3:$BD$1004,"="&amp;$BD637,INDIRECT(ADDRESS(3,BO$2,1,1)):INDIRECT(ADDRESS(1004,BO$2,1,1))),"")</f>
        <v/>
      </c>
      <c r="BP637" t="str">
        <f ca="1">IF($BT637&lt;&gt;"",SUMIF($BD$3:$BD$1004,"="&amp;$BD637,INDIRECT(ADDRESS(3,BP$2,1,1)):INDIRECT(ADDRESS(1004,BP$2,1,1))),"")</f>
        <v/>
      </c>
      <c r="BQ637" t="str">
        <f ca="1">IF($BT637&lt;&gt;"",SUMIF($BD$3:$BD$1004,"="&amp;$BD637,INDIRECT(ADDRESS(3,BQ$2,1,1)):INDIRECT(ADDRESS(1004,BQ$2,1,1))),"")</f>
        <v/>
      </c>
      <c r="BR637" t="str">
        <f ca="1">IF($BT637&lt;&gt;"",SUMIF($BD$3:$BD$1004,"="&amp;$BD637,INDIRECT(ADDRESS(3,BR$2,1,1)):INDIRECT(ADDRESS(1004,BR$2,1,1))),"")</f>
        <v/>
      </c>
      <c r="BS637" t="str">
        <f>IF($A637&lt;&gt;"",VLOOKUP(TRUNC(MID($A637,1,2),0),Plano_Contas!$H$3:$J$103,3,TRUE),"")</f>
        <v/>
      </c>
      <c r="BT637" t="str">
        <f t="shared" si="37"/>
        <v/>
      </c>
      <c r="BV637">
        <f>Empresas!C637</f>
        <v>0</v>
      </c>
    </row>
    <row r="638" spans="1:74" ht="13.5" hidden="1" thickBot="1" x14ac:dyDescent="0.25">
      <c r="A638" s="89"/>
      <c r="B638" s="52" t="str">
        <f>IF($A638&lt;&gt;"",VLOOKUP(""&amp;$A638,Plano_Contas!$A$3:$F$1003,6,0),"")</f>
        <v/>
      </c>
      <c r="C638" s="91"/>
      <c r="D638" s="111"/>
      <c r="E638" s="112">
        <v>0</v>
      </c>
      <c r="F638" s="87"/>
      <c r="G638" s="85"/>
      <c r="H638" s="111"/>
      <c r="I638" s="112">
        <v>0</v>
      </c>
      <c r="J638" s="87"/>
      <c r="K638" s="85"/>
      <c r="L638" s="111"/>
      <c r="M638" s="112">
        <v>0</v>
      </c>
      <c r="N638" s="87"/>
      <c r="O638" s="85"/>
      <c r="P638" s="111"/>
      <c r="Q638" s="112">
        <v>0</v>
      </c>
      <c r="R638" s="87"/>
      <c r="S638" s="85"/>
      <c r="T638" s="111"/>
      <c r="U638" s="112">
        <v>0</v>
      </c>
      <c r="V638" s="87"/>
      <c r="W638" s="85"/>
      <c r="X638" s="111"/>
      <c r="Y638" s="112">
        <v>0</v>
      </c>
      <c r="Z638" s="87"/>
      <c r="AA638" s="85"/>
      <c r="AB638" s="111"/>
      <c r="AC638" s="112">
        <v>0</v>
      </c>
      <c r="AD638" s="87"/>
      <c r="AE638" s="85"/>
      <c r="AF638" s="111"/>
      <c r="AG638" s="112">
        <v>0</v>
      </c>
      <c r="AH638" s="87"/>
      <c r="AI638" s="85"/>
      <c r="AJ638" s="111"/>
      <c r="AK638" s="112">
        <v>0</v>
      </c>
      <c r="AL638" s="87"/>
      <c r="AM638" s="85"/>
      <c r="AN638" s="111"/>
      <c r="AO638" s="112">
        <v>0</v>
      </c>
      <c r="AP638" s="87"/>
      <c r="AQ638" s="85"/>
      <c r="AR638" s="111"/>
      <c r="AS638" s="112">
        <v>0</v>
      </c>
      <c r="AT638" s="87"/>
      <c r="AU638" s="85"/>
      <c r="AV638" s="111"/>
      <c r="AW638" s="112">
        <v>0</v>
      </c>
      <c r="AX638" s="87"/>
      <c r="AY638" s="85"/>
      <c r="AZ638" s="267">
        <f t="shared" si="38"/>
        <v>0</v>
      </c>
      <c r="BA638" s="88">
        <f t="shared" si="35"/>
        <v>0</v>
      </c>
      <c r="BC638">
        <f>IF($A638&lt;&gt;"",COUNTIF($BD$3:$BD638,$BD638),0)</f>
        <v>0</v>
      </c>
      <c r="BD638" t="str">
        <f>IF($A638&lt;&gt;"",VLOOKUP(TRUNC(MID($A638,1,2),0),Plano_Contas!$H$3:$J$103,2,TRUE),"")</f>
        <v/>
      </c>
      <c r="BE638" s="201" t="str">
        <f t="shared" si="36"/>
        <v/>
      </c>
      <c r="BF638" t="str">
        <f ca="1">IF($BT638&lt;&gt;"",SUMIF($BD$3:$BD$1004,"="&amp;$BD638,INDIRECT(ADDRESS(3,BF$2,1,1)):INDIRECT(ADDRESS(1004,BF$2,1,1))),"")</f>
        <v/>
      </c>
      <c r="BG638" t="str">
        <f ca="1">IF($BT638&lt;&gt;"",SUMIF($BD$3:$BD$1004,"="&amp;$BD638,INDIRECT(ADDRESS(3,BG$2,1,1)):INDIRECT(ADDRESS(1004,BG$2,1,1))),"")</f>
        <v/>
      </c>
      <c r="BH638" t="str">
        <f ca="1">IF($BT638&lt;&gt;"",SUMIF($BD$3:$BD$1004,"="&amp;$BD638,INDIRECT(ADDRESS(3,BH$2,1,1)):INDIRECT(ADDRESS(1004,BH$2,1,1))),"")</f>
        <v/>
      </c>
      <c r="BI638" t="str">
        <f ca="1">IF($BT638&lt;&gt;"",SUMIF($BD$3:$BD$1004,"="&amp;$BD638,INDIRECT(ADDRESS(3,BI$2,1,1)):INDIRECT(ADDRESS(1004,BI$2,1,1))),"")</f>
        <v/>
      </c>
      <c r="BJ638" t="str">
        <f ca="1">IF($BT638&lt;&gt;"",SUMIF($BD$3:$BD$1004,"="&amp;$BD638,INDIRECT(ADDRESS(3,BJ$2,1,1)):INDIRECT(ADDRESS(1004,BJ$2,1,1))),"")</f>
        <v/>
      </c>
      <c r="BK638" t="str">
        <f ca="1">IF($BT638&lt;&gt;"",SUMIF($BD$3:$BD$1004,"="&amp;$BD638,INDIRECT(ADDRESS(3,BK$2,1,1)):INDIRECT(ADDRESS(1004,BK$2,1,1))),"")</f>
        <v/>
      </c>
      <c r="BL638" t="str">
        <f ca="1">IF($BT638&lt;&gt;"",SUMIF($BD$3:$BD$1004,"="&amp;$BD638,INDIRECT(ADDRESS(3,BL$2,1,1)):INDIRECT(ADDRESS(1004,BL$2,1,1))),"")</f>
        <v/>
      </c>
      <c r="BM638" t="str">
        <f ca="1">IF($BT638&lt;&gt;"",SUMIF($BD$3:$BD$1004,"="&amp;$BD638,INDIRECT(ADDRESS(3,BM$2,1,1)):INDIRECT(ADDRESS(1004,BM$2,1,1))),"")</f>
        <v/>
      </c>
      <c r="BN638" t="str">
        <f ca="1">IF($BT638&lt;&gt;"",SUMIF($BD$3:$BD$1004,"="&amp;$BD638,INDIRECT(ADDRESS(3,BN$2,1,1)):INDIRECT(ADDRESS(1004,BN$2,1,1))),"")</f>
        <v/>
      </c>
      <c r="BO638" t="str">
        <f ca="1">IF($BT638&lt;&gt;"",SUMIF($BD$3:$BD$1004,"="&amp;$BD638,INDIRECT(ADDRESS(3,BO$2,1,1)):INDIRECT(ADDRESS(1004,BO$2,1,1))),"")</f>
        <v/>
      </c>
      <c r="BP638" t="str">
        <f ca="1">IF($BT638&lt;&gt;"",SUMIF($BD$3:$BD$1004,"="&amp;$BD638,INDIRECT(ADDRESS(3,BP$2,1,1)):INDIRECT(ADDRESS(1004,BP$2,1,1))),"")</f>
        <v/>
      </c>
      <c r="BQ638" t="str">
        <f ca="1">IF($BT638&lt;&gt;"",SUMIF($BD$3:$BD$1004,"="&amp;$BD638,INDIRECT(ADDRESS(3,BQ$2,1,1)):INDIRECT(ADDRESS(1004,BQ$2,1,1))),"")</f>
        <v/>
      </c>
      <c r="BR638" t="str">
        <f ca="1">IF($BT638&lt;&gt;"",SUMIF($BD$3:$BD$1004,"="&amp;$BD638,INDIRECT(ADDRESS(3,BR$2,1,1)):INDIRECT(ADDRESS(1004,BR$2,1,1))),"")</f>
        <v/>
      </c>
      <c r="BS638" t="str">
        <f>IF($A638&lt;&gt;"",VLOOKUP(TRUNC(MID($A638,1,2),0),Plano_Contas!$H$3:$J$103,3,TRUE),"")</f>
        <v/>
      </c>
      <c r="BT638" t="str">
        <f t="shared" si="37"/>
        <v/>
      </c>
      <c r="BV638">
        <f>Empresas!C638</f>
        <v>0</v>
      </c>
    </row>
    <row r="639" spans="1:74" ht="13.5" hidden="1" thickBot="1" x14ac:dyDescent="0.25">
      <c r="A639" s="89"/>
      <c r="B639" s="52" t="str">
        <f>IF($A639&lt;&gt;"",VLOOKUP(""&amp;$A639,Plano_Contas!$A$3:$F$1003,6,0),"")</f>
        <v/>
      </c>
      <c r="C639" s="91"/>
      <c r="D639" s="111"/>
      <c r="E639" s="112">
        <v>0</v>
      </c>
      <c r="F639" s="87"/>
      <c r="G639" s="85"/>
      <c r="H639" s="111"/>
      <c r="I639" s="112">
        <v>0</v>
      </c>
      <c r="J639" s="87"/>
      <c r="K639" s="85"/>
      <c r="L639" s="111"/>
      <c r="M639" s="112">
        <v>0</v>
      </c>
      <c r="N639" s="87"/>
      <c r="O639" s="85"/>
      <c r="P639" s="111"/>
      <c r="Q639" s="112">
        <v>0</v>
      </c>
      <c r="R639" s="87"/>
      <c r="S639" s="85"/>
      <c r="T639" s="111"/>
      <c r="U639" s="112">
        <v>0</v>
      </c>
      <c r="V639" s="87"/>
      <c r="W639" s="85"/>
      <c r="X639" s="111"/>
      <c r="Y639" s="112">
        <v>0</v>
      </c>
      <c r="Z639" s="87"/>
      <c r="AA639" s="85"/>
      <c r="AB639" s="111"/>
      <c r="AC639" s="112">
        <v>0</v>
      </c>
      <c r="AD639" s="87"/>
      <c r="AE639" s="85"/>
      <c r="AF639" s="111"/>
      <c r="AG639" s="112">
        <v>0</v>
      </c>
      <c r="AH639" s="87"/>
      <c r="AI639" s="85"/>
      <c r="AJ639" s="111"/>
      <c r="AK639" s="112">
        <v>0</v>
      </c>
      <c r="AL639" s="87"/>
      <c r="AM639" s="85"/>
      <c r="AN639" s="111"/>
      <c r="AO639" s="112">
        <v>0</v>
      </c>
      <c r="AP639" s="87"/>
      <c r="AQ639" s="85"/>
      <c r="AR639" s="111"/>
      <c r="AS639" s="112">
        <v>0</v>
      </c>
      <c r="AT639" s="87"/>
      <c r="AU639" s="85"/>
      <c r="AV639" s="111"/>
      <c r="AW639" s="112">
        <v>0</v>
      </c>
      <c r="AX639" s="87"/>
      <c r="AY639" s="85"/>
      <c r="AZ639" s="267">
        <f t="shared" si="38"/>
        <v>0</v>
      </c>
      <c r="BA639" s="88">
        <f t="shared" si="35"/>
        <v>0</v>
      </c>
      <c r="BC639">
        <f>IF($A639&lt;&gt;"",COUNTIF($BD$3:$BD639,$BD639),0)</f>
        <v>0</v>
      </c>
      <c r="BD639" t="str">
        <f>IF($A639&lt;&gt;"",VLOOKUP(TRUNC(MID($A639,1,2),0),Plano_Contas!$H$3:$J$103,2,TRUE),"")</f>
        <v/>
      </c>
      <c r="BE639" s="201" t="str">
        <f t="shared" si="36"/>
        <v/>
      </c>
      <c r="BF639" t="str">
        <f ca="1">IF($BT639&lt;&gt;"",SUMIF($BD$3:$BD$1004,"="&amp;$BD639,INDIRECT(ADDRESS(3,BF$2,1,1)):INDIRECT(ADDRESS(1004,BF$2,1,1))),"")</f>
        <v/>
      </c>
      <c r="BG639" t="str">
        <f ca="1">IF($BT639&lt;&gt;"",SUMIF($BD$3:$BD$1004,"="&amp;$BD639,INDIRECT(ADDRESS(3,BG$2,1,1)):INDIRECT(ADDRESS(1004,BG$2,1,1))),"")</f>
        <v/>
      </c>
      <c r="BH639" t="str">
        <f ca="1">IF($BT639&lt;&gt;"",SUMIF($BD$3:$BD$1004,"="&amp;$BD639,INDIRECT(ADDRESS(3,BH$2,1,1)):INDIRECT(ADDRESS(1004,BH$2,1,1))),"")</f>
        <v/>
      </c>
      <c r="BI639" t="str">
        <f ca="1">IF($BT639&lt;&gt;"",SUMIF($BD$3:$BD$1004,"="&amp;$BD639,INDIRECT(ADDRESS(3,BI$2,1,1)):INDIRECT(ADDRESS(1004,BI$2,1,1))),"")</f>
        <v/>
      </c>
      <c r="BJ639" t="str">
        <f ca="1">IF($BT639&lt;&gt;"",SUMIF($BD$3:$BD$1004,"="&amp;$BD639,INDIRECT(ADDRESS(3,BJ$2,1,1)):INDIRECT(ADDRESS(1004,BJ$2,1,1))),"")</f>
        <v/>
      </c>
      <c r="BK639" t="str">
        <f ca="1">IF($BT639&lt;&gt;"",SUMIF($BD$3:$BD$1004,"="&amp;$BD639,INDIRECT(ADDRESS(3,BK$2,1,1)):INDIRECT(ADDRESS(1004,BK$2,1,1))),"")</f>
        <v/>
      </c>
      <c r="BL639" t="str">
        <f ca="1">IF($BT639&lt;&gt;"",SUMIF($BD$3:$BD$1004,"="&amp;$BD639,INDIRECT(ADDRESS(3,BL$2,1,1)):INDIRECT(ADDRESS(1004,BL$2,1,1))),"")</f>
        <v/>
      </c>
      <c r="BM639" t="str">
        <f ca="1">IF($BT639&lt;&gt;"",SUMIF($BD$3:$BD$1004,"="&amp;$BD639,INDIRECT(ADDRESS(3,BM$2,1,1)):INDIRECT(ADDRESS(1004,BM$2,1,1))),"")</f>
        <v/>
      </c>
      <c r="BN639" t="str">
        <f ca="1">IF($BT639&lt;&gt;"",SUMIF($BD$3:$BD$1004,"="&amp;$BD639,INDIRECT(ADDRESS(3,BN$2,1,1)):INDIRECT(ADDRESS(1004,BN$2,1,1))),"")</f>
        <v/>
      </c>
      <c r="BO639" t="str">
        <f ca="1">IF($BT639&lt;&gt;"",SUMIF($BD$3:$BD$1004,"="&amp;$BD639,INDIRECT(ADDRESS(3,BO$2,1,1)):INDIRECT(ADDRESS(1004,BO$2,1,1))),"")</f>
        <v/>
      </c>
      <c r="BP639" t="str">
        <f ca="1">IF($BT639&lt;&gt;"",SUMIF($BD$3:$BD$1004,"="&amp;$BD639,INDIRECT(ADDRESS(3,BP$2,1,1)):INDIRECT(ADDRESS(1004,BP$2,1,1))),"")</f>
        <v/>
      </c>
      <c r="BQ639" t="str">
        <f ca="1">IF($BT639&lt;&gt;"",SUMIF($BD$3:$BD$1004,"="&amp;$BD639,INDIRECT(ADDRESS(3,BQ$2,1,1)):INDIRECT(ADDRESS(1004,BQ$2,1,1))),"")</f>
        <v/>
      </c>
      <c r="BR639" t="str">
        <f ca="1">IF($BT639&lt;&gt;"",SUMIF($BD$3:$BD$1004,"="&amp;$BD639,INDIRECT(ADDRESS(3,BR$2,1,1)):INDIRECT(ADDRESS(1004,BR$2,1,1))),"")</f>
        <v/>
      </c>
      <c r="BS639" t="str">
        <f>IF($A639&lt;&gt;"",VLOOKUP(TRUNC(MID($A639,1,2),0),Plano_Contas!$H$3:$J$103,3,TRUE),"")</f>
        <v/>
      </c>
      <c r="BT639" t="str">
        <f t="shared" si="37"/>
        <v/>
      </c>
      <c r="BV639">
        <f>Empresas!C639</f>
        <v>0</v>
      </c>
    </row>
    <row r="640" spans="1:74" ht="13.5" hidden="1" thickBot="1" x14ac:dyDescent="0.25">
      <c r="A640" s="89"/>
      <c r="B640" s="52" t="str">
        <f>IF($A640&lt;&gt;"",VLOOKUP(""&amp;$A640,Plano_Contas!$A$3:$F$1003,6,0),"")</f>
        <v/>
      </c>
      <c r="C640" s="91"/>
      <c r="D640" s="111"/>
      <c r="E640" s="112">
        <v>0</v>
      </c>
      <c r="F640" s="87"/>
      <c r="G640" s="85"/>
      <c r="H640" s="111"/>
      <c r="I640" s="112">
        <v>0</v>
      </c>
      <c r="J640" s="87"/>
      <c r="K640" s="85"/>
      <c r="L640" s="111"/>
      <c r="M640" s="112">
        <v>0</v>
      </c>
      <c r="N640" s="87"/>
      <c r="O640" s="85"/>
      <c r="P640" s="111"/>
      <c r="Q640" s="112">
        <v>0</v>
      </c>
      <c r="R640" s="87"/>
      <c r="S640" s="85"/>
      <c r="T640" s="111"/>
      <c r="U640" s="112">
        <v>0</v>
      </c>
      <c r="V640" s="87"/>
      <c r="W640" s="85"/>
      <c r="X640" s="111"/>
      <c r="Y640" s="112">
        <v>0</v>
      </c>
      <c r="Z640" s="87"/>
      <c r="AA640" s="85"/>
      <c r="AB640" s="111"/>
      <c r="AC640" s="112">
        <v>0</v>
      </c>
      <c r="AD640" s="87"/>
      <c r="AE640" s="85"/>
      <c r="AF640" s="111"/>
      <c r="AG640" s="112">
        <v>0</v>
      </c>
      <c r="AH640" s="87"/>
      <c r="AI640" s="85"/>
      <c r="AJ640" s="111"/>
      <c r="AK640" s="112">
        <v>0</v>
      </c>
      <c r="AL640" s="87"/>
      <c r="AM640" s="85"/>
      <c r="AN640" s="111"/>
      <c r="AO640" s="112">
        <v>0</v>
      </c>
      <c r="AP640" s="87"/>
      <c r="AQ640" s="85"/>
      <c r="AR640" s="111"/>
      <c r="AS640" s="112">
        <v>0</v>
      </c>
      <c r="AT640" s="87"/>
      <c r="AU640" s="85"/>
      <c r="AV640" s="111"/>
      <c r="AW640" s="112">
        <v>0</v>
      </c>
      <c r="AX640" s="87"/>
      <c r="AY640" s="85"/>
      <c r="AZ640" s="267">
        <f t="shared" si="38"/>
        <v>0</v>
      </c>
      <c r="BA640" s="88">
        <f t="shared" si="35"/>
        <v>0</v>
      </c>
      <c r="BC640">
        <f>IF($A640&lt;&gt;"",COUNTIF($BD$3:$BD640,$BD640),0)</f>
        <v>0</v>
      </c>
      <c r="BD640" t="str">
        <f>IF($A640&lt;&gt;"",VLOOKUP(TRUNC(MID($A640,1,2),0),Plano_Contas!$H$3:$J$103,2,TRUE),"")</f>
        <v/>
      </c>
      <c r="BE640" s="201" t="str">
        <f t="shared" si="36"/>
        <v/>
      </c>
      <c r="BF640" t="str">
        <f ca="1">IF($BT640&lt;&gt;"",SUMIF($BD$3:$BD$1004,"="&amp;$BD640,INDIRECT(ADDRESS(3,BF$2,1,1)):INDIRECT(ADDRESS(1004,BF$2,1,1))),"")</f>
        <v/>
      </c>
      <c r="BG640" t="str">
        <f ca="1">IF($BT640&lt;&gt;"",SUMIF($BD$3:$BD$1004,"="&amp;$BD640,INDIRECT(ADDRESS(3,BG$2,1,1)):INDIRECT(ADDRESS(1004,BG$2,1,1))),"")</f>
        <v/>
      </c>
      <c r="BH640" t="str">
        <f ca="1">IF($BT640&lt;&gt;"",SUMIF($BD$3:$BD$1004,"="&amp;$BD640,INDIRECT(ADDRESS(3,BH$2,1,1)):INDIRECT(ADDRESS(1004,BH$2,1,1))),"")</f>
        <v/>
      </c>
      <c r="BI640" t="str">
        <f ca="1">IF($BT640&lt;&gt;"",SUMIF($BD$3:$BD$1004,"="&amp;$BD640,INDIRECT(ADDRESS(3,BI$2,1,1)):INDIRECT(ADDRESS(1004,BI$2,1,1))),"")</f>
        <v/>
      </c>
      <c r="BJ640" t="str">
        <f ca="1">IF($BT640&lt;&gt;"",SUMIF($BD$3:$BD$1004,"="&amp;$BD640,INDIRECT(ADDRESS(3,BJ$2,1,1)):INDIRECT(ADDRESS(1004,BJ$2,1,1))),"")</f>
        <v/>
      </c>
      <c r="BK640" t="str">
        <f ca="1">IF($BT640&lt;&gt;"",SUMIF($BD$3:$BD$1004,"="&amp;$BD640,INDIRECT(ADDRESS(3,BK$2,1,1)):INDIRECT(ADDRESS(1004,BK$2,1,1))),"")</f>
        <v/>
      </c>
      <c r="BL640" t="str">
        <f ca="1">IF($BT640&lt;&gt;"",SUMIF($BD$3:$BD$1004,"="&amp;$BD640,INDIRECT(ADDRESS(3,BL$2,1,1)):INDIRECT(ADDRESS(1004,BL$2,1,1))),"")</f>
        <v/>
      </c>
      <c r="BM640" t="str">
        <f ca="1">IF($BT640&lt;&gt;"",SUMIF($BD$3:$BD$1004,"="&amp;$BD640,INDIRECT(ADDRESS(3,BM$2,1,1)):INDIRECT(ADDRESS(1004,BM$2,1,1))),"")</f>
        <v/>
      </c>
      <c r="BN640" t="str">
        <f ca="1">IF($BT640&lt;&gt;"",SUMIF($BD$3:$BD$1004,"="&amp;$BD640,INDIRECT(ADDRESS(3,BN$2,1,1)):INDIRECT(ADDRESS(1004,BN$2,1,1))),"")</f>
        <v/>
      </c>
      <c r="BO640" t="str">
        <f ca="1">IF($BT640&lt;&gt;"",SUMIF($BD$3:$BD$1004,"="&amp;$BD640,INDIRECT(ADDRESS(3,BO$2,1,1)):INDIRECT(ADDRESS(1004,BO$2,1,1))),"")</f>
        <v/>
      </c>
      <c r="BP640" t="str">
        <f ca="1">IF($BT640&lt;&gt;"",SUMIF($BD$3:$BD$1004,"="&amp;$BD640,INDIRECT(ADDRESS(3,BP$2,1,1)):INDIRECT(ADDRESS(1004,BP$2,1,1))),"")</f>
        <v/>
      </c>
      <c r="BQ640" t="str">
        <f ca="1">IF($BT640&lt;&gt;"",SUMIF($BD$3:$BD$1004,"="&amp;$BD640,INDIRECT(ADDRESS(3,BQ$2,1,1)):INDIRECT(ADDRESS(1004,BQ$2,1,1))),"")</f>
        <v/>
      </c>
      <c r="BR640" t="str">
        <f ca="1">IF($BT640&lt;&gt;"",SUMIF($BD$3:$BD$1004,"="&amp;$BD640,INDIRECT(ADDRESS(3,BR$2,1,1)):INDIRECT(ADDRESS(1004,BR$2,1,1))),"")</f>
        <v/>
      </c>
      <c r="BS640" t="str">
        <f>IF($A640&lt;&gt;"",VLOOKUP(TRUNC(MID($A640,1,2),0),Plano_Contas!$H$3:$J$103,3,TRUE),"")</f>
        <v/>
      </c>
      <c r="BT640" t="str">
        <f t="shared" si="37"/>
        <v/>
      </c>
      <c r="BV640">
        <f>Empresas!C640</f>
        <v>0</v>
      </c>
    </row>
    <row r="641" spans="1:74" ht="13.5" hidden="1" thickBot="1" x14ac:dyDescent="0.25">
      <c r="A641" s="89"/>
      <c r="B641" s="52" t="str">
        <f>IF($A641&lt;&gt;"",VLOOKUP(""&amp;$A641,Plano_Contas!$A$3:$F$1003,6,0),"")</f>
        <v/>
      </c>
      <c r="C641" s="91"/>
      <c r="D641" s="111"/>
      <c r="E641" s="112">
        <v>0</v>
      </c>
      <c r="F641" s="87"/>
      <c r="G641" s="85"/>
      <c r="H641" s="111"/>
      <c r="I641" s="112">
        <v>0</v>
      </c>
      <c r="J641" s="87"/>
      <c r="K641" s="85"/>
      <c r="L641" s="111"/>
      <c r="M641" s="112">
        <v>0</v>
      </c>
      <c r="N641" s="87"/>
      <c r="O641" s="85"/>
      <c r="P641" s="111"/>
      <c r="Q641" s="112">
        <v>0</v>
      </c>
      <c r="R641" s="87"/>
      <c r="S641" s="85"/>
      <c r="T641" s="111"/>
      <c r="U641" s="112">
        <v>0</v>
      </c>
      <c r="V641" s="87"/>
      <c r="W641" s="85"/>
      <c r="X641" s="111"/>
      <c r="Y641" s="112">
        <v>0</v>
      </c>
      <c r="Z641" s="87"/>
      <c r="AA641" s="85"/>
      <c r="AB641" s="111"/>
      <c r="AC641" s="112">
        <v>0</v>
      </c>
      <c r="AD641" s="87"/>
      <c r="AE641" s="85"/>
      <c r="AF641" s="111"/>
      <c r="AG641" s="112">
        <v>0</v>
      </c>
      <c r="AH641" s="87"/>
      <c r="AI641" s="85"/>
      <c r="AJ641" s="111"/>
      <c r="AK641" s="112">
        <v>0</v>
      </c>
      <c r="AL641" s="87"/>
      <c r="AM641" s="85"/>
      <c r="AN641" s="111"/>
      <c r="AO641" s="112">
        <v>0</v>
      </c>
      <c r="AP641" s="87"/>
      <c r="AQ641" s="85"/>
      <c r="AR641" s="111"/>
      <c r="AS641" s="112">
        <v>0</v>
      </c>
      <c r="AT641" s="87"/>
      <c r="AU641" s="85"/>
      <c r="AV641" s="111"/>
      <c r="AW641" s="112">
        <v>0</v>
      </c>
      <c r="AX641" s="87"/>
      <c r="AY641" s="85"/>
      <c r="AZ641" s="267">
        <f t="shared" si="38"/>
        <v>0</v>
      </c>
      <c r="BA641" s="88">
        <f t="shared" si="35"/>
        <v>0</v>
      </c>
      <c r="BC641">
        <f>IF($A641&lt;&gt;"",COUNTIF($BD$3:$BD641,$BD641),0)</f>
        <v>0</v>
      </c>
      <c r="BD641" t="str">
        <f>IF($A641&lt;&gt;"",VLOOKUP(TRUNC(MID($A641,1,2),0),Plano_Contas!$H$3:$J$103,2,TRUE),"")</f>
        <v/>
      </c>
      <c r="BE641" s="201" t="str">
        <f t="shared" si="36"/>
        <v/>
      </c>
      <c r="BF641" t="str">
        <f ca="1">IF($BT641&lt;&gt;"",SUMIF($BD$3:$BD$1004,"="&amp;$BD641,INDIRECT(ADDRESS(3,BF$2,1,1)):INDIRECT(ADDRESS(1004,BF$2,1,1))),"")</f>
        <v/>
      </c>
      <c r="BG641" t="str">
        <f ca="1">IF($BT641&lt;&gt;"",SUMIF($BD$3:$BD$1004,"="&amp;$BD641,INDIRECT(ADDRESS(3,BG$2,1,1)):INDIRECT(ADDRESS(1004,BG$2,1,1))),"")</f>
        <v/>
      </c>
      <c r="BH641" t="str">
        <f ca="1">IF($BT641&lt;&gt;"",SUMIF($BD$3:$BD$1004,"="&amp;$BD641,INDIRECT(ADDRESS(3,BH$2,1,1)):INDIRECT(ADDRESS(1004,BH$2,1,1))),"")</f>
        <v/>
      </c>
      <c r="BI641" t="str">
        <f ca="1">IF($BT641&lt;&gt;"",SUMIF($BD$3:$BD$1004,"="&amp;$BD641,INDIRECT(ADDRESS(3,BI$2,1,1)):INDIRECT(ADDRESS(1004,BI$2,1,1))),"")</f>
        <v/>
      </c>
      <c r="BJ641" t="str">
        <f ca="1">IF($BT641&lt;&gt;"",SUMIF($BD$3:$BD$1004,"="&amp;$BD641,INDIRECT(ADDRESS(3,BJ$2,1,1)):INDIRECT(ADDRESS(1004,BJ$2,1,1))),"")</f>
        <v/>
      </c>
      <c r="BK641" t="str">
        <f ca="1">IF($BT641&lt;&gt;"",SUMIF($BD$3:$BD$1004,"="&amp;$BD641,INDIRECT(ADDRESS(3,BK$2,1,1)):INDIRECT(ADDRESS(1004,BK$2,1,1))),"")</f>
        <v/>
      </c>
      <c r="BL641" t="str">
        <f ca="1">IF($BT641&lt;&gt;"",SUMIF($BD$3:$BD$1004,"="&amp;$BD641,INDIRECT(ADDRESS(3,BL$2,1,1)):INDIRECT(ADDRESS(1004,BL$2,1,1))),"")</f>
        <v/>
      </c>
      <c r="BM641" t="str">
        <f ca="1">IF($BT641&lt;&gt;"",SUMIF($BD$3:$BD$1004,"="&amp;$BD641,INDIRECT(ADDRESS(3,BM$2,1,1)):INDIRECT(ADDRESS(1004,BM$2,1,1))),"")</f>
        <v/>
      </c>
      <c r="BN641" t="str">
        <f ca="1">IF($BT641&lt;&gt;"",SUMIF($BD$3:$BD$1004,"="&amp;$BD641,INDIRECT(ADDRESS(3,BN$2,1,1)):INDIRECT(ADDRESS(1004,BN$2,1,1))),"")</f>
        <v/>
      </c>
      <c r="BO641" t="str">
        <f ca="1">IF($BT641&lt;&gt;"",SUMIF($BD$3:$BD$1004,"="&amp;$BD641,INDIRECT(ADDRESS(3,BO$2,1,1)):INDIRECT(ADDRESS(1004,BO$2,1,1))),"")</f>
        <v/>
      </c>
      <c r="BP641" t="str">
        <f ca="1">IF($BT641&lt;&gt;"",SUMIF($BD$3:$BD$1004,"="&amp;$BD641,INDIRECT(ADDRESS(3,BP$2,1,1)):INDIRECT(ADDRESS(1004,BP$2,1,1))),"")</f>
        <v/>
      </c>
      <c r="BQ641" t="str">
        <f ca="1">IF($BT641&lt;&gt;"",SUMIF($BD$3:$BD$1004,"="&amp;$BD641,INDIRECT(ADDRESS(3,BQ$2,1,1)):INDIRECT(ADDRESS(1004,BQ$2,1,1))),"")</f>
        <v/>
      </c>
      <c r="BR641" t="str">
        <f ca="1">IF($BT641&lt;&gt;"",SUMIF($BD$3:$BD$1004,"="&amp;$BD641,INDIRECT(ADDRESS(3,BR$2,1,1)):INDIRECT(ADDRESS(1004,BR$2,1,1))),"")</f>
        <v/>
      </c>
      <c r="BS641" t="str">
        <f>IF($A641&lt;&gt;"",VLOOKUP(TRUNC(MID($A641,1,2),0),Plano_Contas!$H$3:$J$103,3,TRUE),"")</f>
        <v/>
      </c>
      <c r="BT641" t="str">
        <f t="shared" si="37"/>
        <v/>
      </c>
      <c r="BV641">
        <f>Empresas!C641</f>
        <v>0</v>
      </c>
    </row>
    <row r="642" spans="1:74" ht="13.5" hidden="1" thickBot="1" x14ac:dyDescent="0.25">
      <c r="A642" s="89"/>
      <c r="B642" s="52" t="str">
        <f>IF($A642&lt;&gt;"",VLOOKUP(""&amp;$A642,Plano_Contas!$A$3:$F$1003,6,0),"")</f>
        <v/>
      </c>
      <c r="C642" s="91"/>
      <c r="D642" s="111"/>
      <c r="E642" s="112">
        <v>0</v>
      </c>
      <c r="F642" s="87"/>
      <c r="G642" s="85"/>
      <c r="H642" s="111"/>
      <c r="I642" s="112">
        <v>0</v>
      </c>
      <c r="J642" s="87"/>
      <c r="K642" s="85"/>
      <c r="L642" s="111"/>
      <c r="M642" s="112">
        <v>0</v>
      </c>
      <c r="N642" s="87"/>
      <c r="O642" s="85"/>
      <c r="P642" s="111"/>
      <c r="Q642" s="112">
        <v>0</v>
      </c>
      <c r="R642" s="87"/>
      <c r="S642" s="85"/>
      <c r="T642" s="111"/>
      <c r="U642" s="112">
        <v>0</v>
      </c>
      <c r="V642" s="87"/>
      <c r="W642" s="85"/>
      <c r="X642" s="111"/>
      <c r="Y642" s="112">
        <v>0</v>
      </c>
      <c r="Z642" s="87"/>
      <c r="AA642" s="85"/>
      <c r="AB642" s="111"/>
      <c r="AC642" s="112">
        <v>0</v>
      </c>
      <c r="AD642" s="87"/>
      <c r="AE642" s="85"/>
      <c r="AF642" s="111"/>
      <c r="AG642" s="112">
        <v>0</v>
      </c>
      <c r="AH642" s="87"/>
      <c r="AI642" s="85"/>
      <c r="AJ642" s="111"/>
      <c r="AK642" s="112">
        <v>0</v>
      </c>
      <c r="AL642" s="87"/>
      <c r="AM642" s="85"/>
      <c r="AN642" s="111"/>
      <c r="AO642" s="112">
        <v>0</v>
      </c>
      <c r="AP642" s="87"/>
      <c r="AQ642" s="85"/>
      <c r="AR642" s="111"/>
      <c r="AS642" s="112">
        <v>0</v>
      </c>
      <c r="AT642" s="87"/>
      <c r="AU642" s="85"/>
      <c r="AV642" s="111"/>
      <c r="AW642" s="112">
        <v>0</v>
      </c>
      <c r="AX642" s="87"/>
      <c r="AY642" s="85"/>
      <c r="AZ642" s="267">
        <f t="shared" si="38"/>
        <v>0</v>
      </c>
      <c r="BA642" s="88">
        <f t="shared" si="35"/>
        <v>0</v>
      </c>
      <c r="BC642">
        <f>IF($A642&lt;&gt;"",COUNTIF($BD$3:$BD642,$BD642),0)</f>
        <v>0</v>
      </c>
      <c r="BD642" t="str">
        <f>IF($A642&lt;&gt;"",VLOOKUP(TRUNC(MID($A642,1,2),0),Plano_Contas!$H$3:$J$103,2,TRUE),"")</f>
        <v/>
      </c>
      <c r="BE642" s="201" t="str">
        <f t="shared" si="36"/>
        <v/>
      </c>
      <c r="BF642" t="str">
        <f ca="1">IF($BT642&lt;&gt;"",SUMIF($BD$3:$BD$1004,"="&amp;$BD642,INDIRECT(ADDRESS(3,BF$2,1,1)):INDIRECT(ADDRESS(1004,BF$2,1,1))),"")</f>
        <v/>
      </c>
      <c r="BG642" t="str">
        <f ca="1">IF($BT642&lt;&gt;"",SUMIF($BD$3:$BD$1004,"="&amp;$BD642,INDIRECT(ADDRESS(3,BG$2,1,1)):INDIRECT(ADDRESS(1004,BG$2,1,1))),"")</f>
        <v/>
      </c>
      <c r="BH642" t="str">
        <f ca="1">IF($BT642&lt;&gt;"",SUMIF($BD$3:$BD$1004,"="&amp;$BD642,INDIRECT(ADDRESS(3,BH$2,1,1)):INDIRECT(ADDRESS(1004,BH$2,1,1))),"")</f>
        <v/>
      </c>
      <c r="BI642" t="str">
        <f ca="1">IF($BT642&lt;&gt;"",SUMIF($BD$3:$BD$1004,"="&amp;$BD642,INDIRECT(ADDRESS(3,BI$2,1,1)):INDIRECT(ADDRESS(1004,BI$2,1,1))),"")</f>
        <v/>
      </c>
      <c r="BJ642" t="str">
        <f ca="1">IF($BT642&lt;&gt;"",SUMIF($BD$3:$BD$1004,"="&amp;$BD642,INDIRECT(ADDRESS(3,BJ$2,1,1)):INDIRECT(ADDRESS(1004,BJ$2,1,1))),"")</f>
        <v/>
      </c>
      <c r="BK642" t="str">
        <f ca="1">IF($BT642&lt;&gt;"",SUMIF($BD$3:$BD$1004,"="&amp;$BD642,INDIRECT(ADDRESS(3,BK$2,1,1)):INDIRECT(ADDRESS(1004,BK$2,1,1))),"")</f>
        <v/>
      </c>
      <c r="BL642" t="str">
        <f ca="1">IF($BT642&lt;&gt;"",SUMIF($BD$3:$BD$1004,"="&amp;$BD642,INDIRECT(ADDRESS(3,BL$2,1,1)):INDIRECT(ADDRESS(1004,BL$2,1,1))),"")</f>
        <v/>
      </c>
      <c r="BM642" t="str">
        <f ca="1">IF($BT642&lt;&gt;"",SUMIF($BD$3:$BD$1004,"="&amp;$BD642,INDIRECT(ADDRESS(3,BM$2,1,1)):INDIRECT(ADDRESS(1004,BM$2,1,1))),"")</f>
        <v/>
      </c>
      <c r="BN642" t="str">
        <f ca="1">IF($BT642&lt;&gt;"",SUMIF($BD$3:$BD$1004,"="&amp;$BD642,INDIRECT(ADDRESS(3,BN$2,1,1)):INDIRECT(ADDRESS(1004,BN$2,1,1))),"")</f>
        <v/>
      </c>
      <c r="BO642" t="str">
        <f ca="1">IF($BT642&lt;&gt;"",SUMIF($BD$3:$BD$1004,"="&amp;$BD642,INDIRECT(ADDRESS(3,BO$2,1,1)):INDIRECT(ADDRESS(1004,BO$2,1,1))),"")</f>
        <v/>
      </c>
      <c r="BP642" t="str">
        <f ca="1">IF($BT642&lt;&gt;"",SUMIF($BD$3:$BD$1004,"="&amp;$BD642,INDIRECT(ADDRESS(3,BP$2,1,1)):INDIRECT(ADDRESS(1004,BP$2,1,1))),"")</f>
        <v/>
      </c>
      <c r="BQ642" t="str">
        <f ca="1">IF($BT642&lt;&gt;"",SUMIF($BD$3:$BD$1004,"="&amp;$BD642,INDIRECT(ADDRESS(3,BQ$2,1,1)):INDIRECT(ADDRESS(1004,BQ$2,1,1))),"")</f>
        <v/>
      </c>
      <c r="BR642" t="str">
        <f ca="1">IF($BT642&lt;&gt;"",SUMIF($BD$3:$BD$1004,"="&amp;$BD642,INDIRECT(ADDRESS(3,BR$2,1,1)):INDIRECT(ADDRESS(1004,BR$2,1,1))),"")</f>
        <v/>
      </c>
      <c r="BS642" t="str">
        <f>IF($A642&lt;&gt;"",VLOOKUP(TRUNC(MID($A642,1,2),0),Plano_Contas!$H$3:$J$103,3,TRUE),"")</f>
        <v/>
      </c>
      <c r="BT642" t="str">
        <f t="shared" si="37"/>
        <v/>
      </c>
      <c r="BV642">
        <f>Empresas!C642</f>
        <v>0</v>
      </c>
    </row>
    <row r="643" spans="1:74" ht="13.5" hidden="1" thickBot="1" x14ac:dyDescent="0.25">
      <c r="A643" s="89"/>
      <c r="B643" s="52" t="str">
        <f>IF($A643&lt;&gt;"",VLOOKUP(""&amp;$A643,Plano_Contas!$A$3:$F$1003,6,0),"")</f>
        <v/>
      </c>
      <c r="C643" s="91"/>
      <c r="D643" s="111"/>
      <c r="E643" s="112">
        <v>0</v>
      </c>
      <c r="F643" s="87"/>
      <c r="G643" s="85"/>
      <c r="H643" s="111"/>
      <c r="I643" s="112">
        <v>0</v>
      </c>
      <c r="J643" s="87"/>
      <c r="K643" s="85"/>
      <c r="L643" s="111"/>
      <c r="M643" s="112">
        <v>0</v>
      </c>
      <c r="N643" s="87"/>
      <c r="O643" s="85"/>
      <c r="P643" s="111"/>
      <c r="Q643" s="112">
        <v>0</v>
      </c>
      <c r="R643" s="87"/>
      <c r="S643" s="85"/>
      <c r="T643" s="111"/>
      <c r="U643" s="112">
        <v>0</v>
      </c>
      <c r="V643" s="87"/>
      <c r="W643" s="85"/>
      <c r="X643" s="111"/>
      <c r="Y643" s="112">
        <v>0</v>
      </c>
      <c r="Z643" s="87"/>
      <c r="AA643" s="85"/>
      <c r="AB643" s="111"/>
      <c r="AC643" s="112">
        <v>0</v>
      </c>
      <c r="AD643" s="87"/>
      <c r="AE643" s="85"/>
      <c r="AF643" s="111"/>
      <c r="AG643" s="112">
        <v>0</v>
      </c>
      <c r="AH643" s="87"/>
      <c r="AI643" s="85"/>
      <c r="AJ643" s="111"/>
      <c r="AK643" s="112">
        <v>0</v>
      </c>
      <c r="AL643" s="87"/>
      <c r="AM643" s="85"/>
      <c r="AN643" s="111"/>
      <c r="AO643" s="112">
        <v>0</v>
      </c>
      <c r="AP643" s="87"/>
      <c r="AQ643" s="85"/>
      <c r="AR643" s="111"/>
      <c r="AS643" s="112">
        <v>0</v>
      </c>
      <c r="AT643" s="87"/>
      <c r="AU643" s="85"/>
      <c r="AV643" s="111"/>
      <c r="AW643" s="112">
        <v>0</v>
      </c>
      <c r="AX643" s="87"/>
      <c r="AY643" s="85"/>
      <c r="AZ643" s="267">
        <f t="shared" si="38"/>
        <v>0</v>
      </c>
      <c r="BA643" s="88">
        <f t="shared" ref="BA643:BA706" si="39">SUM($G643,$K643,$O643,$S643,$W643,$AA643,$AE643,$AI643,$AM643,$AQ643,$AU643,$AY643)</f>
        <v>0</v>
      </c>
      <c r="BC643">
        <f>IF($A643&lt;&gt;"",COUNTIF($BD$3:$BD643,$BD643),0)</f>
        <v>0</v>
      </c>
      <c r="BD643" t="str">
        <f>IF($A643&lt;&gt;"",VLOOKUP(TRUNC(MID($A643,1,2),0),Plano_Contas!$H$3:$J$103,2,TRUE),"")</f>
        <v/>
      </c>
      <c r="BE643" s="201" t="str">
        <f t="shared" ref="BE643:BE706" si="40">IF(ISERR(SEARCH("[",$B643))=FALSE,MID($B643,SEARCH("[",$B643)+1,SEARCH("]",$B643)-SEARCH("[",$B643)-1),"")</f>
        <v/>
      </c>
      <c r="BF643" t="str">
        <f ca="1">IF($BT643&lt;&gt;"",SUMIF($BD$3:$BD$1004,"="&amp;$BD643,INDIRECT(ADDRESS(3,BF$2,1,1)):INDIRECT(ADDRESS(1004,BF$2,1,1))),"")</f>
        <v/>
      </c>
      <c r="BG643" t="str">
        <f ca="1">IF($BT643&lt;&gt;"",SUMIF($BD$3:$BD$1004,"="&amp;$BD643,INDIRECT(ADDRESS(3,BG$2,1,1)):INDIRECT(ADDRESS(1004,BG$2,1,1))),"")</f>
        <v/>
      </c>
      <c r="BH643" t="str">
        <f ca="1">IF($BT643&lt;&gt;"",SUMIF($BD$3:$BD$1004,"="&amp;$BD643,INDIRECT(ADDRESS(3,BH$2,1,1)):INDIRECT(ADDRESS(1004,BH$2,1,1))),"")</f>
        <v/>
      </c>
      <c r="BI643" t="str">
        <f ca="1">IF($BT643&lt;&gt;"",SUMIF($BD$3:$BD$1004,"="&amp;$BD643,INDIRECT(ADDRESS(3,BI$2,1,1)):INDIRECT(ADDRESS(1004,BI$2,1,1))),"")</f>
        <v/>
      </c>
      <c r="BJ643" t="str">
        <f ca="1">IF($BT643&lt;&gt;"",SUMIF($BD$3:$BD$1004,"="&amp;$BD643,INDIRECT(ADDRESS(3,BJ$2,1,1)):INDIRECT(ADDRESS(1004,BJ$2,1,1))),"")</f>
        <v/>
      </c>
      <c r="BK643" t="str">
        <f ca="1">IF($BT643&lt;&gt;"",SUMIF($BD$3:$BD$1004,"="&amp;$BD643,INDIRECT(ADDRESS(3,BK$2,1,1)):INDIRECT(ADDRESS(1004,BK$2,1,1))),"")</f>
        <v/>
      </c>
      <c r="BL643" t="str">
        <f ca="1">IF($BT643&lt;&gt;"",SUMIF($BD$3:$BD$1004,"="&amp;$BD643,INDIRECT(ADDRESS(3,BL$2,1,1)):INDIRECT(ADDRESS(1004,BL$2,1,1))),"")</f>
        <v/>
      </c>
      <c r="BM643" t="str">
        <f ca="1">IF($BT643&lt;&gt;"",SUMIF($BD$3:$BD$1004,"="&amp;$BD643,INDIRECT(ADDRESS(3,BM$2,1,1)):INDIRECT(ADDRESS(1004,BM$2,1,1))),"")</f>
        <v/>
      </c>
      <c r="BN643" t="str">
        <f ca="1">IF($BT643&lt;&gt;"",SUMIF($BD$3:$BD$1004,"="&amp;$BD643,INDIRECT(ADDRESS(3,BN$2,1,1)):INDIRECT(ADDRESS(1004,BN$2,1,1))),"")</f>
        <v/>
      </c>
      <c r="BO643" t="str">
        <f ca="1">IF($BT643&lt;&gt;"",SUMIF($BD$3:$BD$1004,"="&amp;$BD643,INDIRECT(ADDRESS(3,BO$2,1,1)):INDIRECT(ADDRESS(1004,BO$2,1,1))),"")</f>
        <v/>
      </c>
      <c r="BP643" t="str">
        <f ca="1">IF($BT643&lt;&gt;"",SUMIF($BD$3:$BD$1004,"="&amp;$BD643,INDIRECT(ADDRESS(3,BP$2,1,1)):INDIRECT(ADDRESS(1004,BP$2,1,1))),"")</f>
        <v/>
      </c>
      <c r="BQ643" t="str">
        <f ca="1">IF($BT643&lt;&gt;"",SUMIF($BD$3:$BD$1004,"="&amp;$BD643,INDIRECT(ADDRESS(3,BQ$2,1,1)):INDIRECT(ADDRESS(1004,BQ$2,1,1))),"")</f>
        <v/>
      </c>
      <c r="BR643" t="str">
        <f ca="1">IF($BT643&lt;&gt;"",SUMIF($BD$3:$BD$1004,"="&amp;$BD643,INDIRECT(ADDRESS(3,BR$2,1,1)):INDIRECT(ADDRESS(1004,BR$2,1,1))),"")</f>
        <v/>
      </c>
      <c r="BS643" t="str">
        <f>IF($A643&lt;&gt;"",VLOOKUP(TRUNC(MID($A643,1,2),0),Plano_Contas!$H$3:$J$103,3,TRUE),"")</f>
        <v/>
      </c>
      <c r="BT643" t="str">
        <f t="shared" ref="BT643:BT706" si="41">IF(($BC643=1)*($BS643&lt;&gt;"T"),$BD643&amp;IF($BE643&lt;&gt;""," ("&amp;$BE643&amp;")",""),"")</f>
        <v/>
      </c>
      <c r="BV643">
        <f>Empresas!C643</f>
        <v>0</v>
      </c>
    </row>
    <row r="644" spans="1:74" ht="13.5" hidden="1" thickBot="1" x14ac:dyDescent="0.25">
      <c r="A644" s="89"/>
      <c r="B644" s="52" t="str">
        <f>IF($A644&lt;&gt;"",VLOOKUP(""&amp;$A644,Plano_Contas!$A$3:$F$1003,6,0),"")</f>
        <v/>
      </c>
      <c r="C644" s="91"/>
      <c r="D644" s="111"/>
      <c r="E644" s="112">
        <v>0</v>
      </c>
      <c r="F644" s="87"/>
      <c r="G644" s="85"/>
      <c r="H644" s="111"/>
      <c r="I644" s="112">
        <v>0</v>
      </c>
      <c r="J644" s="87"/>
      <c r="K644" s="85"/>
      <c r="L644" s="111"/>
      <c r="M644" s="112">
        <v>0</v>
      </c>
      <c r="N644" s="87"/>
      <c r="O644" s="85"/>
      <c r="P644" s="111"/>
      <c r="Q644" s="112">
        <v>0</v>
      </c>
      <c r="R644" s="87"/>
      <c r="S644" s="85"/>
      <c r="T644" s="111"/>
      <c r="U644" s="112">
        <v>0</v>
      </c>
      <c r="V644" s="87"/>
      <c r="W644" s="85"/>
      <c r="X644" s="111"/>
      <c r="Y644" s="112">
        <v>0</v>
      </c>
      <c r="Z644" s="87"/>
      <c r="AA644" s="85"/>
      <c r="AB644" s="111"/>
      <c r="AC644" s="112">
        <v>0</v>
      </c>
      <c r="AD644" s="87"/>
      <c r="AE644" s="85"/>
      <c r="AF644" s="111"/>
      <c r="AG644" s="112">
        <v>0</v>
      </c>
      <c r="AH644" s="87"/>
      <c r="AI644" s="85"/>
      <c r="AJ644" s="111"/>
      <c r="AK644" s="112">
        <v>0</v>
      </c>
      <c r="AL644" s="87"/>
      <c r="AM644" s="85"/>
      <c r="AN644" s="111"/>
      <c r="AO644" s="112">
        <v>0</v>
      </c>
      <c r="AP644" s="87"/>
      <c r="AQ644" s="85"/>
      <c r="AR644" s="111"/>
      <c r="AS644" s="112">
        <v>0</v>
      </c>
      <c r="AT644" s="87"/>
      <c r="AU644" s="85"/>
      <c r="AV644" s="111"/>
      <c r="AW644" s="112">
        <v>0</v>
      </c>
      <c r="AX644" s="87"/>
      <c r="AY644" s="85"/>
      <c r="AZ644" s="267">
        <f t="shared" ref="AZ644:AZ707" si="42">SUM(E644,I644,M644,Q644,U644,Y644,AC644,AG644,AK644,AO644,AS644,AW644)</f>
        <v>0</v>
      </c>
      <c r="BA644" s="88">
        <f t="shared" si="39"/>
        <v>0</v>
      </c>
      <c r="BC644">
        <f>IF($A644&lt;&gt;"",COUNTIF($BD$3:$BD644,$BD644),0)</f>
        <v>0</v>
      </c>
      <c r="BD644" t="str">
        <f>IF($A644&lt;&gt;"",VLOOKUP(TRUNC(MID($A644,1,2),0),Plano_Contas!$H$3:$J$103,2,TRUE),"")</f>
        <v/>
      </c>
      <c r="BE644" s="201" t="str">
        <f t="shared" si="40"/>
        <v/>
      </c>
      <c r="BF644" t="str">
        <f ca="1">IF($BT644&lt;&gt;"",SUMIF($BD$3:$BD$1004,"="&amp;$BD644,INDIRECT(ADDRESS(3,BF$2,1,1)):INDIRECT(ADDRESS(1004,BF$2,1,1))),"")</f>
        <v/>
      </c>
      <c r="BG644" t="str">
        <f ca="1">IF($BT644&lt;&gt;"",SUMIF($BD$3:$BD$1004,"="&amp;$BD644,INDIRECT(ADDRESS(3,BG$2,1,1)):INDIRECT(ADDRESS(1004,BG$2,1,1))),"")</f>
        <v/>
      </c>
      <c r="BH644" t="str">
        <f ca="1">IF($BT644&lt;&gt;"",SUMIF($BD$3:$BD$1004,"="&amp;$BD644,INDIRECT(ADDRESS(3,BH$2,1,1)):INDIRECT(ADDRESS(1004,BH$2,1,1))),"")</f>
        <v/>
      </c>
      <c r="BI644" t="str">
        <f ca="1">IF($BT644&lt;&gt;"",SUMIF($BD$3:$BD$1004,"="&amp;$BD644,INDIRECT(ADDRESS(3,BI$2,1,1)):INDIRECT(ADDRESS(1004,BI$2,1,1))),"")</f>
        <v/>
      </c>
      <c r="BJ644" t="str">
        <f ca="1">IF($BT644&lt;&gt;"",SUMIF($BD$3:$BD$1004,"="&amp;$BD644,INDIRECT(ADDRESS(3,BJ$2,1,1)):INDIRECT(ADDRESS(1004,BJ$2,1,1))),"")</f>
        <v/>
      </c>
      <c r="BK644" t="str">
        <f ca="1">IF($BT644&lt;&gt;"",SUMIF($BD$3:$BD$1004,"="&amp;$BD644,INDIRECT(ADDRESS(3,BK$2,1,1)):INDIRECT(ADDRESS(1004,BK$2,1,1))),"")</f>
        <v/>
      </c>
      <c r="BL644" t="str">
        <f ca="1">IF($BT644&lt;&gt;"",SUMIF($BD$3:$BD$1004,"="&amp;$BD644,INDIRECT(ADDRESS(3,BL$2,1,1)):INDIRECT(ADDRESS(1004,BL$2,1,1))),"")</f>
        <v/>
      </c>
      <c r="BM644" t="str">
        <f ca="1">IF($BT644&lt;&gt;"",SUMIF($BD$3:$BD$1004,"="&amp;$BD644,INDIRECT(ADDRESS(3,BM$2,1,1)):INDIRECT(ADDRESS(1004,BM$2,1,1))),"")</f>
        <v/>
      </c>
      <c r="BN644" t="str">
        <f ca="1">IF($BT644&lt;&gt;"",SUMIF($BD$3:$BD$1004,"="&amp;$BD644,INDIRECT(ADDRESS(3,BN$2,1,1)):INDIRECT(ADDRESS(1004,BN$2,1,1))),"")</f>
        <v/>
      </c>
      <c r="BO644" t="str">
        <f ca="1">IF($BT644&lt;&gt;"",SUMIF($BD$3:$BD$1004,"="&amp;$BD644,INDIRECT(ADDRESS(3,BO$2,1,1)):INDIRECT(ADDRESS(1004,BO$2,1,1))),"")</f>
        <v/>
      </c>
      <c r="BP644" t="str">
        <f ca="1">IF($BT644&lt;&gt;"",SUMIF($BD$3:$BD$1004,"="&amp;$BD644,INDIRECT(ADDRESS(3,BP$2,1,1)):INDIRECT(ADDRESS(1004,BP$2,1,1))),"")</f>
        <v/>
      </c>
      <c r="BQ644" t="str">
        <f ca="1">IF($BT644&lt;&gt;"",SUMIF($BD$3:$BD$1004,"="&amp;$BD644,INDIRECT(ADDRESS(3,BQ$2,1,1)):INDIRECT(ADDRESS(1004,BQ$2,1,1))),"")</f>
        <v/>
      </c>
      <c r="BR644" t="str">
        <f ca="1">IF($BT644&lt;&gt;"",SUMIF($BD$3:$BD$1004,"="&amp;$BD644,INDIRECT(ADDRESS(3,BR$2,1,1)):INDIRECT(ADDRESS(1004,BR$2,1,1))),"")</f>
        <v/>
      </c>
      <c r="BS644" t="str">
        <f>IF($A644&lt;&gt;"",VLOOKUP(TRUNC(MID($A644,1,2),0),Plano_Contas!$H$3:$J$103,3,TRUE),"")</f>
        <v/>
      </c>
      <c r="BT644" t="str">
        <f t="shared" si="41"/>
        <v/>
      </c>
      <c r="BV644">
        <f>Empresas!C644</f>
        <v>0</v>
      </c>
    </row>
    <row r="645" spans="1:74" ht="13.5" hidden="1" thickBot="1" x14ac:dyDescent="0.25">
      <c r="A645" s="89"/>
      <c r="B645" s="52" t="str">
        <f>IF($A645&lt;&gt;"",VLOOKUP(""&amp;$A645,Plano_Contas!$A$3:$F$1003,6,0),"")</f>
        <v/>
      </c>
      <c r="C645" s="91"/>
      <c r="D645" s="111"/>
      <c r="E645" s="112">
        <v>0</v>
      </c>
      <c r="F645" s="87"/>
      <c r="G645" s="85"/>
      <c r="H645" s="111"/>
      <c r="I645" s="112">
        <v>0</v>
      </c>
      <c r="J645" s="87"/>
      <c r="K645" s="85"/>
      <c r="L645" s="111"/>
      <c r="M645" s="112">
        <v>0</v>
      </c>
      <c r="N645" s="87"/>
      <c r="O645" s="85"/>
      <c r="P645" s="111"/>
      <c r="Q645" s="112">
        <v>0</v>
      </c>
      <c r="R645" s="87"/>
      <c r="S645" s="85"/>
      <c r="T645" s="111"/>
      <c r="U645" s="112">
        <v>0</v>
      </c>
      <c r="V645" s="87"/>
      <c r="W645" s="85"/>
      <c r="X645" s="111"/>
      <c r="Y645" s="112">
        <v>0</v>
      </c>
      <c r="Z645" s="87"/>
      <c r="AA645" s="85"/>
      <c r="AB645" s="111"/>
      <c r="AC645" s="112">
        <v>0</v>
      </c>
      <c r="AD645" s="87"/>
      <c r="AE645" s="85"/>
      <c r="AF645" s="111"/>
      <c r="AG645" s="112">
        <v>0</v>
      </c>
      <c r="AH645" s="87"/>
      <c r="AI645" s="85"/>
      <c r="AJ645" s="111"/>
      <c r="AK645" s="112">
        <v>0</v>
      </c>
      <c r="AL645" s="87"/>
      <c r="AM645" s="85"/>
      <c r="AN645" s="111"/>
      <c r="AO645" s="112">
        <v>0</v>
      </c>
      <c r="AP645" s="87"/>
      <c r="AQ645" s="85"/>
      <c r="AR645" s="111"/>
      <c r="AS645" s="112">
        <v>0</v>
      </c>
      <c r="AT645" s="87"/>
      <c r="AU645" s="85"/>
      <c r="AV645" s="111"/>
      <c r="AW645" s="112">
        <v>0</v>
      </c>
      <c r="AX645" s="87"/>
      <c r="AY645" s="85"/>
      <c r="AZ645" s="267">
        <f t="shared" si="42"/>
        <v>0</v>
      </c>
      <c r="BA645" s="88">
        <f t="shared" si="39"/>
        <v>0</v>
      </c>
      <c r="BC645">
        <f>IF($A645&lt;&gt;"",COUNTIF($BD$3:$BD645,$BD645),0)</f>
        <v>0</v>
      </c>
      <c r="BD645" t="str">
        <f>IF($A645&lt;&gt;"",VLOOKUP(TRUNC(MID($A645,1,2),0),Plano_Contas!$H$3:$J$103,2,TRUE),"")</f>
        <v/>
      </c>
      <c r="BE645" s="201" t="str">
        <f t="shared" si="40"/>
        <v/>
      </c>
      <c r="BF645" t="str">
        <f ca="1">IF($BT645&lt;&gt;"",SUMIF($BD$3:$BD$1004,"="&amp;$BD645,INDIRECT(ADDRESS(3,BF$2,1,1)):INDIRECT(ADDRESS(1004,BF$2,1,1))),"")</f>
        <v/>
      </c>
      <c r="BG645" t="str">
        <f ca="1">IF($BT645&lt;&gt;"",SUMIF($BD$3:$BD$1004,"="&amp;$BD645,INDIRECT(ADDRESS(3,BG$2,1,1)):INDIRECT(ADDRESS(1004,BG$2,1,1))),"")</f>
        <v/>
      </c>
      <c r="BH645" t="str">
        <f ca="1">IF($BT645&lt;&gt;"",SUMIF($BD$3:$BD$1004,"="&amp;$BD645,INDIRECT(ADDRESS(3,BH$2,1,1)):INDIRECT(ADDRESS(1004,BH$2,1,1))),"")</f>
        <v/>
      </c>
      <c r="BI645" t="str">
        <f ca="1">IF($BT645&lt;&gt;"",SUMIF($BD$3:$BD$1004,"="&amp;$BD645,INDIRECT(ADDRESS(3,BI$2,1,1)):INDIRECT(ADDRESS(1004,BI$2,1,1))),"")</f>
        <v/>
      </c>
      <c r="BJ645" t="str">
        <f ca="1">IF($BT645&lt;&gt;"",SUMIF($BD$3:$BD$1004,"="&amp;$BD645,INDIRECT(ADDRESS(3,BJ$2,1,1)):INDIRECT(ADDRESS(1004,BJ$2,1,1))),"")</f>
        <v/>
      </c>
      <c r="BK645" t="str">
        <f ca="1">IF($BT645&lt;&gt;"",SUMIF($BD$3:$BD$1004,"="&amp;$BD645,INDIRECT(ADDRESS(3,BK$2,1,1)):INDIRECT(ADDRESS(1004,BK$2,1,1))),"")</f>
        <v/>
      </c>
      <c r="BL645" t="str">
        <f ca="1">IF($BT645&lt;&gt;"",SUMIF($BD$3:$BD$1004,"="&amp;$BD645,INDIRECT(ADDRESS(3,BL$2,1,1)):INDIRECT(ADDRESS(1004,BL$2,1,1))),"")</f>
        <v/>
      </c>
      <c r="BM645" t="str">
        <f ca="1">IF($BT645&lt;&gt;"",SUMIF($BD$3:$BD$1004,"="&amp;$BD645,INDIRECT(ADDRESS(3,BM$2,1,1)):INDIRECT(ADDRESS(1004,BM$2,1,1))),"")</f>
        <v/>
      </c>
      <c r="BN645" t="str">
        <f ca="1">IF($BT645&lt;&gt;"",SUMIF($BD$3:$BD$1004,"="&amp;$BD645,INDIRECT(ADDRESS(3,BN$2,1,1)):INDIRECT(ADDRESS(1004,BN$2,1,1))),"")</f>
        <v/>
      </c>
      <c r="BO645" t="str">
        <f ca="1">IF($BT645&lt;&gt;"",SUMIF($BD$3:$BD$1004,"="&amp;$BD645,INDIRECT(ADDRESS(3,BO$2,1,1)):INDIRECT(ADDRESS(1004,BO$2,1,1))),"")</f>
        <v/>
      </c>
      <c r="BP645" t="str">
        <f ca="1">IF($BT645&lt;&gt;"",SUMIF($BD$3:$BD$1004,"="&amp;$BD645,INDIRECT(ADDRESS(3,BP$2,1,1)):INDIRECT(ADDRESS(1004,BP$2,1,1))),"")</f>
        <v/>
      </c>
      <c r="BQ645" t="str">
        <f ca="1">IF($BT645&lt;&gt;"",SUMIF($BD$3:$BD$1004,"="&amp;$BD645,INDIRECT(ADDRESS(3,BQ$2,1,1)):INDIRECT(ADDRESS(1004,BQ$2,1,1))),"")</f>
        <v/>
      </c>
      <c r="BR645" t="str">
        <f ca="1">IF($BT645&lt;&gt;"",SUMIF($BD$3:$BD$1004,"="&amp;$BD645,INDIRECT(ADDRESS(3,BR$2,1,1)):INDIRECT(ADDRESS(1004,BR$2,1,1))),"")</f>
        <v/>
      </c>
      <c r="BS645" t="str">
        <f>IF($A645&lt;&gt;"",VLOOKUP(TRUNC(MID($A645,1,2),0),Plano_Contas!$H$3:$J$103,3,TRUE),"")</f>
        <v/>
      </c>
      <c r="BT645" t="str">
        <f t="shared" si="41"/>
        <v/>
      </c>
      <c r="BV645">
        <f>Empresas!C645</f>
        <v>0</v>
      </c>
    </row>
    <row r="646" spans="1:74" ht="13.5" hidden="1" thickBot="1" x14ac:dyDescent="0.25">
      <c r="A646" s="89"/>
      <c r="B646" s="52" t="str">
        <f>IF($A646&lt;&gt;"",VLOOKUP(""&amp;$A646,Plano_Contas!$A$3:$F$1003,6,0),"")</f>
        <v/>
      </c>
      <c r="C646" s="91"/>
      <c r="D646" s="111"/>
      <c r="E646" s="112">
        <v>0</v>
      </c>
      <c r="F646" s="87"/>
      <c r="G646" s="85"/>
      <c r="H646" s="111"/>
      <c r="I646" s="112">
        <v>0</v>
      </c>
      <c r="J646" s="87"/>
      <c r="K646" s="85"/>
      <c r="L646" s="111"/>
      <c r="M646" s="112">
        <v>0</v>
      </c>
      <c r="N646" s="87"/>
      <c r="O646" s="85"/>
      <c r="P646" s="111"/>
      <c r="Q646" s="112">
        <v>0</v>
      </c>
      <c r="R646" s="87"/>
      <c r="S646" s="85"/>
      <c r="T646" s="111"/>
      <c r="U646" s="112">
        <v>0</v>
      </c>
      <c r="V646" s="87"/>
      <c r="W646" s="85"/>
      <c r="X646" s="111"/>
      <c r="Y646" s="112">
        <v>0</v>
      </c>
      <c r="Z646" s="87"/>
      <c r="AA646" s="85"/>
      <c r="AB646" s="111"/>
      <c r="AC646" s="112">
        <v>0</v>
      </c>
      <c r="AD646" s="87"/>
      <c r="AE646" s="85"/>
      <c r="AF646" s="111"/>
      <c r="AG646" s="112">
        <v>0</v>
      </c>
      <c r="AH646" s="87"/>
      <c r="AI646" s="85"/>
      <c r="AJ646" s="111"/>
      <c r="AK646" s="112">
        <v>0</v>
      </c>
      <c r="AL646" s="87"/>
      <c r="AM646" s="85"/>
      <c r="AN646" s="111"/>
      <c r="AO646" s="112">
        <v>0</v>
      </c>
      <c r="AP646" s="87"/>
      <c r="AQ646" s="85"/>
      <c r="AR646" s="111"/>
      <c r="AS646" s="112">
        <v>0</v>
      </c>
      <c r="AT646" s="87"/>
      <c r="AU646" s="85"/>
      <c r="AV646" s="111"/>
      <c r="AW646" s="112">
        <v>0</v>
      </c>
      <c r="AX646" s="87"/>
      <c r="AY646" s="85"/>
      <c r="AZ646" s="267">
        <f t="shared" si="42"/>
        <v>0</v>
      </c>
      <c r="BA646" s="88">
        <f t="shared" si="39"/>
        <v>0</v>
      </c>
      <c r="BC646">
        <f>IF($A646&lt;&gt;"",COUNTIF($BD$3:$BD646,$BD646),0)</f>
        <v>0</v>
      </c>
      <c r="BD646" t="str">
        <f>IF($A646&lt;&gt;"",VLOOKUP(TRUNC(MID($A646,1,2),0),Plano_Contas!$H$3:$J$103,2,TRUE),"")</f>
        <v/>
      </c>
      <c r="BE646" s="201" t="str">
        <f t="shared" si="40"/>
        <v/>
      </c>
      <c r="BF646" t="str">
        <f ca="1">IF($BT646&lt;&gt;"",SUMIF($BD$3:$BD$1004,"="&amp;$BD646,INDIRECT(ADDRESS(3,BF$2,1,1)):INDIRECT(ADDRESS(1004,BF$2,1,1))),"")</f>
        <v/>
      </c>
      <c r="BG646" t="str">
        <f ca="1">IF($BT646&lt;&gt;"",SUMIF($BD$3:$BD$1004,"="&amp;$BD646,INDIRECT(ADDRESS(3,BG$2,1,1)):INDIRECT(ADDRESS(1004,BG$2,1,1))),"")</f>
        <v/>
      </c>
      <c r="BH646" t="str">
        <f ca="1">IF($BT646&lt;&gt;"",SUMIF($BD$3:$BD$1004,"="&amp;$BD646,INDIRECT(ADDRESS(3,BH$2,1,1)):INDIRECT(ADDRESS(1004,BH$2,1,1))),"")</f>
        <v/>
      </c>
      <c r="BI646" t="str">
        <f ca="1">IF($BT646&lt;&gt;"",SUMIF($BD$3:$BD$1004,"="&amp;$BD646,INDIRECT(ADDRESS(3,BI$2,1,1)):INDIRECT(ADDRESS(1004,BI$2,1,1))),"")</f>
        <v/>
      </c>
      <c r="BJ646" t="str">
        <f ca="1">IF($BT646&lt;&gt;"",SUMIF($BD$3:$BD$1004,"="&amp;$BD646,INDIRECT(ADDRESS(3,BJ$2,1,1)):INDIRECT(ADDRESS(1004,BJ$2,1,1))),"")</f>
        <v/>
      </c>
      <c r="BK646" t="str">
        <f ca="1">IF($BT646&lt;&gt;"",SUMIF($BD$3:$BD$1004,"="&amp;$BD646,INDIRECT(ADDRESS(3,BK$2,1,1)):INDIRECT(ADDRESS(1004,BK$2,1,1))),"")</f>
        <v/>
      </c>
      <c r="BL646" t="str">
        <f ca="1">IF($BT646&lt;&gt;"",SUMIF($BD$3:$BD$1004,"="&amp;$BD646,INDIRECT(ADDRESS(3,BL$2,1,1)):INDIRECT(ADDRESS(1004,BL$2,1,1))),"")</f>
        <v/>
      </c>
      <c r="BM646" t="str">
        <f ca="1">IF($BT646&lt;&gt;"",SUMIF($BD$3:$BD$1004,"="&amp;$BD646,INDIRECT(ADDRESS(3,BM$2,1,1)):INDIRECT(ADDRESS(1004,BM$2,1,1))),"")</f>
        <v/>
      </c>
      <c r="BN646" t="str">
        <f ca="1">IF($BT646&lt;&gt;"",SUMIF($BD$3:$BD$1004,"="&amp;$BD646,INDIRECT(ADDRESS(3,BN$2,1,1)):INDIRECT(ADDRESS(1004,BN$2,1,1))),"")</f>
        <v/>
      </c>
      <c r="BO646" t="str">
        <f ca="1">IF($BT646&lt;&gt;"",SUMIF($BD$3:$BD$1004,"="&amp;$BD646,INDIRECT(ADDRESS(3,BO$2,1,1)):INDIRECT(ADDRESS(1004,BO$2,1,1))),"")</f>
        <v/>
      </c>
      <c r="BP646" t="str">
        <f ca="1">IF($BT646&lt;&gt;"",SUMIF($BD$3:$BD$1004,"="&amp;$BD646,INDIRECT(ADDRESS(3,BP$2,1,1)):INDIRECT(ADDRESS(1004,BP$2,1,1))),"")</f>
        <v/>
      </c>
      <c r="BQ646" t="str">
        <f ca="1">IF($BT646&lt;&gt;"",SUMIF($BD$3:$BD$1004,"="&amp;$BD646,INDIRECT(ADDRESS(3,BQ$2,1,1)):INDIRECT(ADDRESS(1004,BQ$2,1,1))),"")</f>
        <v/>
      </c>
      <c r="BR646" t="str">
        <f ca="1">IF($BT646&lt;&gt;"",SUMIF($BD$3:$BD$1004,"="&amp;$BD646,INDIRECT(ADDRESS(3,BR$2,1,1)):INDIRECT(ADDRESS(1004,BR$2,1,1))),"")</f>
        <v/>
      </c>
      <c r="BS646" t="str">
        <f>IF($A646&lt;&gt;"",VLOOKUP(TRUNC(MID($A646,1,2),0),Plano_Contas!$H$3:$J$103,3,TRUE),"")</f>
        <v/>
      </c>
      <c r="BT646" t="str">
        <f t="shared" si="41"/>
        <v/>
      </c>
      <c r="BV646">
        <f>Empresas!C646</f>
        <v>0</v>
      </c>
    </row>
    <row r="647" spans="1:74" ht="13.5" hidden="1" thickBot="1" x14ac:dyDescent="0.25">
      <c r="A647" s="89"/>
      <c r="B647" s="52" t="str">
        <f>IF($A647&lt;&gt;"",VLOOKUP(""&amp;$A647,Plano_Contas!$A$3:$F$1003,6,0),"")</f>
        <v/>
      </c>
      <c r="C647" s="91"/>
      <c r="D647" s="111"/>
      <c r="E647" s="112">
        <v>0</v>
      </c>
      <c r="F647" s="87"/>
      <c r="G647" s="85"/>
      <c r="H647" s="111"/>
      <c r="I647" s="112">
        <v>0</v>
      </c>
      <c r="J647" s="87"/>
      <c r="K647" s="85"/>
      <c r="L647" s="111"/>
      <c r="M647" s="112">
        <v>0</v>
      </c>
      <c r="N647" s="87"/>
      <c r="O647" s="85"/>
      <c r="P647" s="111"/>
      <c r="Q647" s="112">
        <v>0</v>
      </c>
      <c r="R647" s="87"/>
      <c r="S647" s="85"/>
      <c r="T647" s="111"/>
      <c r="U647" s="112">
        <v>0</v>
      </c>
      <c r="V647" s="87"/>
      <c r="W647" s="85"/>
      <c r="X647" s="111"/>
      <c r="Y647" s="112">
        <v>0</v>
      </c>
      <c r="Z647" s="87"/>
      <c r="AA647" s="85"/>
      <c r="AB647" s="111"/>
      <c r="AC647" s="112">
        <v>0</v>
      </c>
      <c r="AD647" s="87"/>
      <c r="AE647" s="85"/>
      <c r="AF647" s="111"/>
      <c r="AG647" s="112">
        <v>0</v>
      </c>
      <c r="AH647" s="87"/>
      <c r="AI647" s="85"/>
      <c r="AJ647" s="111"/>
      <c r="AK647" s="112">
        <v>0</v>
      </c>
      <c r="AL647" s="87"/>
      <c r="AM647" s="85"/>
      <c r="AN647" s="111"/>
      <c r="AO647" s="112">
        <v>0</v>
      </c>
      <c r="AP647" s="87"/>
      <c r="AQ647" s="85"/>
      <c r="AR647" s="111"/>
      <c r="AS647" s="112">
        <v>0</v>
      </c>
      <c r="AT647" s="87"/>
      <c r="AU647" s="85"/>
      <c r="AV647" s="111"/>
      <c r="AW647" s="112">
        <v>0</v>
      </c>
      <c r="AX647" s="87"/>
      <c r="AY647" s="85"/>
      <c r="AZ647" s="267">
        <f t="shared" si="42"/>
        <v>0</v>
      </c>
      <c r="BA647" s="88">
        <f t="shared" si="39"/>
        <v>0</v>
      </c>
      <c r="BC647">
        <f>IF($A647&lt;&gt;"",COUNTIF($BD$3:$BD647,$BD647),0)</f>
        <v>0</v>
      </c>
      <c r="BD647" t="str">
        <f>IF($A647&lt;&gt;"",VLOOKUP(TRUNC(MID($A647,1,2),0),Plano_Contas!$H$3:$J$103,2,TRUE),"")</f>
        <v/>
      </c>
      <c r="BE647" s="201" t="str">
        <f t="shared" si="40"/>
        <v/>
      </c>
      <c r="BF647" t="str">
        <f ca="1">IF($BT647&lt;&gt;"",SUMIF($BD$3:$BD$1004,"="&amp;$BD647,INDIRECT(ADDRESS(3,BF$2,1,1)):INDIRECT(ADDRESS(1004,BF$2,1,1))),"")</f>
        <v/>
      </c>
      <c r="BG647" t="str">
        <f ca="1">IF($BT647&lt;&gt;"",SUMIF($BD$3:$BD$1004,"="&amp;$BD647,INDIRECT(ADDRESS(3,BG$2,1,1)):INDIRECT(ADDRESS(1004,BG$2,1,1))),"")</f>
        <v/>
      </c>
      <c r="BH647" t="str">
        <f ca="1">IF($BT647&lt;&gt;"",SUMIF($BD$3:$BD$1004,"="&amp;$BD647,INDIRECT(ADDRESS(3,BH$2,1,1)):INDIRECT(ADDRESS(1004,BH$2,1,1))),"")</f>
        <v/>
      </c>
      <c r="BI647" t="str">
        <f ca="1">IF($BT647&lt;&gt;"",SUMIF($BD$3:$BD$1004,"="&amp;$BD647,INDIRECT(ADDRESS(3,BI$2,1,1)):INDIRECT(ADDRESS(1004,BI$2,1,1))),"")</f>
        <v/>
      </c>
      <c r="BJ647" t="str">
        <f ca="1">IF($BT647&lt;&gt;"",SUMIF($BD$3:$BD$1004,"="&amp;$BD647,INDIRECT(ADDRESS(3,BJ$2,1,1)):INDIRECT(ADDRESS(1004,BJ$2,1,1))),"")</f>
        <v/>
      </c>
      <c r="BK647" t="str">
        <f ca="1">IF($BT647&lt;&gt;"",SUMIF($BD$3:$BD$1004,"="&amp;$BD647,INDIRECT(ADDRESS(3,BK$2,1,1)):INDIRECT(ADDRESS(1004,BK$2,1,1))),"")</f>
        <v/>
      </c>
      <c r="BL647" t="str">
        <f ca="1">IF($BT647&lt;&gt;"",SUMIF($BD$3:$BD$1004,"="&amp;$BD647,INDIRECT(ADDRESS(3,BL$2,1,1)):INDIRECT(ADDRESS(1004,BL$2,1,1))),"")</f>
        <v/>
      </c>
      <c r="BM647" t="str">
        <f ca="1">IF($BT647&lt;&gt;"",SUMIF($BD$3:$BD$1004,"="&amp;$BD647,INDIRECT(ADDRESS(3,BM$2,1,1)):INDIRECT(ADDRESS(1004,BM$2,1,1))),"")</f>
        <v/>
      </c>
      <c r="BN647" t="str">
        <f ca="1">IF($BT647&lt;&gt;"",SUMIF($BD$3:$BD$1004,"="&amp;$BD647,INDIRECT(ADDRESS(3,BN$2,1,1)):INDIRECT(ADDRESS(1004,BN$2,1,1))),"")</f>
        <v/>
      </c>
      <c r="BO647" t="str">
        <f ca="1">IF($BT647&lt;&gt;"",SUMIF($BD$3:$BD$1004,"="&amp;$BD647,INDIRECT(ADDRESS(3,BO$2,1,1)):INDIRECT(ADDRESS(1004,BO$2,1,1))),"")</f>
        <v/>
      </c>
      <c r="BP647" t="str">
        <f ca="1">IF($BT647&lt;&gt;"",SUMIF($BD$3:$BD$1004,"="&amp;$BD647,INDIRECT(ADDRESS(3,BP$2,1,1)):INDIRECT(ADDRESS(1004,BP$2,1,1))),"")</f>
        <v/>
      </c>
      <c r="BQ647" t="str">
        <f ca="1">IF($BT647&lt;&gt;"",SUMIF($BD$3:$BD$1004,"="&amp;$BD647,INDIRECT(ADDRESS(3,BQ$2,1,1)):INDIRECT(ADDRESS(1004,BQ$2,1,1))),"")</f>
        <v/>
      </c>
      <c r="BR647" t="str">
        <f ca="1">IF($BT647&lt;&gt;"",SUMIF($BD$3:$BD$1004,"="&amp;$BD647,INDIRECT(ADDRESS(3,BR$2,1,1)):INDIRECT(ADDRESS(1004,BR$2,1,1))),"")</f>
        <v/>
      </c>
      <c r="BS647" t="str">
        <f>IF($A647&lt;&gt;"",VLOOKUP(TRUNC(MID($A647,1,2),0),Plano_Contas!$H$3:$J$103,3,TRUE),"")</f>
        <v/>
      </c>
      <c r="BT647" t="str">
        <f t="shared" si="41"/>
        <v/>
      </c>
      <c r="BV647">
        <f>Empresas!C647</f>
        <v>0</v>
      </c>
    </row>
    <row r="648" spans="1:74" ht="13.5" hidden="1" thickBot="1" x14ac:dyDescent="0.25">
      <c r="A648" s="89"/>
      <c r="B648" s="52" t="str">
        <f>IF($A648&lt;&gt;"",VLOOKUP(""&amp;$A648,Plano_Contas!$A$3:$F$1003,6,0),"")</f>
        <v/>
      </c>
      <c r="C648" s="91"/>
      <c r="D648" s="111"/>
      <c r="E648" s="112">
        <v>0</v>
      </c>
      <c r="F648" s="87"/>
      <c r="G648" s="85"/>
      <c r="H648" s="111"/>
      <c r="I648" s="112">
        <v>0</v>
      </c>
      <c r="J648" s="87"/>
      <c r="K648" s="85"/>
      <c r="L648" s="111"/>
      <c r="M648" s="112">
        <v>0</v>
      </c>
      <c r="N648" s="87"/>
      <c r="O648" s="85"/>
      <c r="P648" s="111"/>
      <c r="Q648" s="112">
        <v>0</v>
      </c>
      <c r="R648" s="87"/>
      <c r="S648" s="85"/>
      <c r="T648" s="111"/>
      <c r="U648" s="112">
        <v>0</v>
      </c>
      <c r="V648" s="87"/>
      <c r="W648" s="85"/>
      <c r="X648" s="111"/>
      <c r="Y648" s="112">
        <v>0</v>
      </c>
      <c r="Z648" s="87"/>
      <c r="AA648" s="85"/>
      <c r="AB648" s="111"/>
      <c r="AC648" s="112">
        <v>0</v>
      </c>
      <c r="AD648" s="87"/>
      <c r="AE648" s="85"/>
      <c r="AF648" s="111"/>
      <c r="AG648" s="112">
        <v>0</v>
      </c>
      <c r="AH648" s="87"/>
      <c r="AI648" s="85"/>
      <c r="AJ648" s="111"/>
      <c r="AK648" s="112">
        <v>0</v>
      </c>
      <c r="AL648" s="87"/>
      <c r="AM648" s="85"/>
      <c r="AN648" s="111"/>
      <c r="AO648" s="112">
        <v>0</v>
      </c>
      <c r="AP648" s="87"/>
      <c r="AQ648" s="85"/>
      <c r="AR648" s="111"/>
      <c r="AS648" s="112">
        <v>0</v>
      </c>
      <c r="AT648" s="87"/>
      <c r="AU648" s="85"/>
      <c r="AV648" s="111"/>
      <c r="AW648" s="112">
        <v>0</v>
      </c>
      <c r="AX648" s="87"/>
      <c r="AY648" s="85"/>
      <c r="AZ648" s="267">
        <f t="shared" si="42"/>
        <v>0</v>
      </c>
      <c r="BA648" s="88">
        <f t="shared" si="39"/>
        <v>0</v>
      </c>
      <c r="BC648">
        <f>IF($A648&lt;&gt;"",COUNTIF($BD$3:$BD648,$BD648),0)</f>
        <v>0</v>
      </c>
      <c r="BD648" t="str">
        <f>IF($A648&lt;&gt;"",VLOOKUP(TRUNC(MID($A648,1,2),0),Plano_Contas!$H$3:$J$103,2,TRUE),"")</f>
        <v/>
      </c>
      <c r="BE648" s="201" t="str">
        <f t="shared" si="40"/>
        <v/>
      </c>
      <c r="BF648" t="str">
        <f ca="1">IF($BT648&lt;&gt;"",SUMIF($BD$3:$BD$1004,"="&amp;$BD648,INDIRECT(ADDRESS(3,BF$2,1,1)):INDIRECT(ADDRESS(1004,BF$2,1,1))),"")</f>
        <v/>
      </c>
      <c r="BG648" t="str">
        <f ca="1">IF($BT648&lt;&gt;"",SUMIF($BD$3:$BD$1004,"="&amp;$BD648,INDIRECT(ADDRESS(3,BG$2,1,1)):INDIRECT(ADDRESS(1004,BG$2,1,1))),"")</f>
        <v/>
      </c>
      <c r="BH648" t="str">
        <f ca="1">IF($BT648&lt;&gt;"",SUMIF($BD$3:$BD$1004,"="&amp;$BD648,INDIRECT(ADDRESS(3,BH$2,1,1)):INDIRECT(ADDRESS(1004,BH$2,1,1))),"")</f>
        <v/>
      </c>
      <c r="BI648" t="str">
        <f ca="1">IF($BT648&lt;&gt;"",SUMIF($BD$3:$BD$1004,"="&amp;$BD648,INDIRECT(ADDRESS(3,BI$2,1,1)):INDIRECT(ADDRESS(1004,BI$2,1,1))),"")</f>
        <v/>
      </c>
      <c r="BJ648" t="str">
        <f ca="1">IF($BT648&lt;&gt;"",SUMIF($BD$3:$BD$1004,"="&amp;$BD648,INDIRECT(ADDRESS(3,BJ$2,1,1)):INDIRECT(ADDRESS(1004,BJ$2,1,1))),"")</f>
        <v/>
      </c>
      <c r="BK648" t="str">
        <f ca="1">IF($BT648&lt;&gt;"",SUMIF($BD$3:$BD$1004,"="&amp;$BD648,INDIRECT(ADDRESS(3,BK$2,1,1)):INDIRECT(ADDRESS(1004,BK$2,1,1))),"")</f>
        <v/>
      </c>
      <c r="BL648" t="str">
        <f ca="1">IF($BT648&lt;&gt;"",SUMIF($BD$3:$BD$1004,"="&amp;$BD648,INDIRECT(ADDRESS(3,BL$2,1,1)):INDIRECT(ADDRESS(1004,BL$2,1,1))),"")</f>
        <v/>
      </c>
      <c r="BM648" t="str">
        <f ca="1">IF($BT648&lt;&gt;"",SUMIF($BD$3:$BD$1004,"="&amp;$BD648,INDIRECT(ADDRESS(3,BM$2,1,1)):INDIRECT(ADDRESS(1004,BM$2,1,1))),"")</f>
        <v/>
      </c>
      <c r="BN648" t="str">
        <f ca="1">IF($BT648&lt;&gt;"",SUMIF($BD$3:$BD$1004,"="&amp;$BD648,INDIRECT(ADDRESS(3,BN$2,1,1)):INDIRECT(ADDRESS(1004,BN$2,1,1))),"")</f>
        <v/>
      </c>
      <c r="BO648" t="str">
        <f ca="1">IF($BT648&lt;&gt;"",SUMIF($BD$3:$BD$1004,"="&amp;$BD648,INDIRECT(ADDRESS(3,BO$2,1,1)):INDIRECT(ADDRESS(1004,BO$2,1,1))),"")</f>
        <v/>
      </c>
      <c r="BP648" t="str">
        <f ca="1">IF($BT648&lt;&gt;"",SUMIF($BD$3:$BD$1004,"="&amp;$BD648,INDIRECT(ADDRESS(3,BP$2,1,1)):INDIRECT(ADDRESS(1004,BP$2,1,1))),"")</f>
        <v/>
      </c>
      <c r="BQ648" t="str">
        <f ca="1">IF($BT648&lt;&gt;"",SUMIF($BD$3:$BD$1004,"="&amp;$BD648,INDIRECT(ADDRESS(3,BQ$2,1,1)):INDIRECT(ADDRESS(1004,BQ$2,1,1))),"")</f>
        <v/>
      </c>
      <c r="BR648" t="str">
        <f ca="1">IF($BT648&lt;&gt;"",SUMIF($BD$3:$BD$1004,"="&amp;$BD648,INDIRECT(ADDRESS(3,BR$2,1,1)):INDIRECT(ADDRESS(1004,BR$2,1,1))),"")</f>
        <v/>
      </c>
      <c r="BS648" t="str">
        <f>IF($A648&lt;&gt;"",VLOOKUP(TRUNC(MID($A648,1,2),0),Plano_Contas!$H$3:$J$103,3,TRUE),"")</f>
        <v/>
      </c>
      <c r="BT648" t="str">
        <f t="shared" si="41"/>
        <v/>
      </c>
      <c r="BV648">
        <f>Empresas!C648</f>
        <v>0</v>
      </c>
    </row>
    <row r="649" spans="1:74" ht="13.5" hidden="1" thickBot="1" x14ac:dyDescent="0.25">
      <c r="A649" s="89"/>
      <c r="B649" s="52" t="str">
        <f>IF($A649&lt;&gt;"",VLOOKUP(""&amp;$A649,Plano_Contas!$A$3:$F$1003,6,0),"")</f>
        <v/>
      </c>
      <c r="C649" s="91"/>
      <c r="D649" s="111"/>
      <c r="E649" s="112">
        <v>0</v>
      </c>
      <c r="F649" s="87"/>
      <c r="G649" s="85"/>
      <c r="H649" s="111"/>
      <c r="I649" s="112">
        <v>0</v>
      </c>
      <c r="J649" s="87"/>
      <c r="K649" s="85"/>
      <c r="L649" s="111"/>
      <c r="M649" s="112">
        <v>0</v>
      </c>
      <c r="N649" s="87"/>
      <c r="O649" s="85"/>
      <c r="P649" s="111"/>
      <c r="Q649" s="112">
        <v>0</v>
      </c>
      <c r="R649" s="87"/>
      <c r="S649" s="85"/>
      <c r="T649" s="111"/>
      <c r="U649" s="112">
        <v>0</v>
      </c>
      <c r="V649" s="87"/>
      <c r="W649" s="85"/>
      <c r="X649" s="111"/>
      <c r="Y649" s="112">
        <v>0</v>
      </c>
      <c r="Z649" s="87"/>
      <c r="AA649" s="85"/>
      <c r="AB649" s="111"/>
      <c r="AC649" s="112">
        <v>0</v>
      </c>
      <c r="AD649" s="87"/>
      <c r="AE649" s="85"/>
      <c r="AF649" s="111"/>
      <c r="AG649" s="112">
        <v>0</v>
      </c>
      <c r="AH649" s="87"/>
      <c r="AI649" s="85"/>
      <c r="AJ649" s="111"/>
      <c r="AK649" s="112">
        <v>0</v>
      </c>
      <c r="AL649" s="87"/>
      <c r="AM649" s="85"/>
      <c r="AN649" s="111"/>
      <c r="AO649" s="112">
        <v>0</v>
      </c>
      <c r="AP649" s="87"/>
      <c r="AQ649" s="85"/>
      <c r="AR649" s="111"/>
      <c r="AS649" s="112">
        <v>0</v>
      </c>
      <c r="AT649" s="87"/>
      <c r="AU649" s="85"/>
      <c r="AV649" s="111"/>
      <c r="AW649" s="112">
        <v>0</v>
      </c>
      <c r="AX649" s="87"/>
      <c r="AY649" s="85"/>
      <c r="AZ649" s="267">
        <f t="shared" si="42"/>
        <v>0</v>
      </c>
      <c r="BA649" s="88">
        <f t="shared" si="39"/>
        <v>0</v>
      </c>
      <c r="BC649">
        <f>IF($A649&lt;&gt;"",COUNTIF($BD$3:$BD649,$BD649),0)</f>
        <v>0</v>
      </c>
      <c r="BD649" t="str">
        <f>IF($A649&lt;&gt;"",VLOOKUP(TRUNC(MID($A649,1,2),0),Plano_Contas!$H$3:$J$103,2,TRUE),"")</f>
        <v/>
      </c>
      <c r="BE649" s="201" t="str">
        <f t="shared" si="40"/>
        <v/>
      </c>
      <c r="BF649" t="str">
        <f ca="1">IF($BT649&lt;&gt;"",SUMIF($BD$3:$BD$1004,"="&amp;$BD649,INDIRECT(ADDRESS(3,BF$2,1,1)):INDIRECT(ADDRESS(1004,BF$2,1,1))),"")</f>
        <v/>
      </c>
      <c r="BG649" t="str">
        <f ca="1">IF($BT649&lt;&gt;"",SUMIF($BD$3:$BD$1004,"="&amp;$BD649,INDIRECT(ADDRESS(3,BG$2,1,1)):INDIRECT(ADDRESS(1004,BG$2,1,1))),"")</f>
        <v/>
      </c>
      <c r="BH649" t="str">
        <f ca="1">IF($BT649&lt;&gt;"",SUMIF($BD$3:$BD$1004,"="&amp;$BD649,INDIRECT(ADDRESS(3,BH$2,1,1)):INDIRECT(ADDRESS(1004,BH$2,1,1))),"")</f>
        <v/>
      </c>
      <c r="BI649" t="str">
        <f ca="1">IF($BT649&lt;&gt;"",SUMIF($BD$3:$BD$1004,"="&amp;$BD649,INDIRECT(ADDRESS(3,BI$2,1,1)):INDIRECT(ADDRESS(1004,BI$2,1,1))),"")</f>
        <v/>
      </c>
      <c r="BJ649" t="str">
        <f ca="1">IF($BT649&lt;&gt;"",SUMIF($BD$3:$BD$1004,"="&amp;$BD649,INDIRECT(ADDRESS(3,BJ$2,1,1)):INDIRECT(ADDRESS(1004,BJ$2,1,1))),"")</f>
        <v/>
      </c>
      <c r="BK649" t="str">
        <f ca="1">IF($BT649&lt;&gt;"",SUMIF($BD$3:$BD$1004,"="&amp;$BD649,INDIRECT(ADDRESS(3,BK$2,1,1)):INDIRECT(ADDRESS(1004,BK$2,1,1))),"")</f>
        <v/>
      </c>
      <c r="BL649" t="str">
        <f ca="1">IF($BT649&lt;&gt;"",SUMIF($BD$3:$BD$1004,"="&amp;$BD649,INDIRECT(ADDRESS(3,BL$2,1,1)):INDIRECT(ADDRESS(1004,BL$2,1,1))),"")</f>
        <v/>
      </c>
      <c r="BM649" t="str">
        <f ca="1">IF($BT649&lt;&gt;"",SUMIF($BD$3:$BD$1004,"="&amp;$BD649,INDIRECT(ADDRESS(3,BM$2,1,1)):INDIRECT(ADDRESS(1004,BM$2,1,1))),"")</f>
        <v/>
      </c>
      <c r="BN649" t="str">
        <f ca="1">IF($BT649&lt;&gt;"",SUMIF($BD$3:$BD$1004,"="&amp;$BD649,INDIRECT(ADDRESS(3,BN$2,1,1)):INDIRECT(ADDRESS(1004,BN$2,1,1))),"")</f>
        <v/>
      </c>
      <c r="BO649" t="str">
        <f ca="1">IF($BT649&lt;&gt;"",SUMIF($BD$3:$BD$1004,"="&amp;$BD649,INDIRECT(ADDRESS(3,BO$2,1,1)):INDIRECT(ADDRESS(1004,BO$2,1,1))),"")</f>
        <v/>
      </c>
      <c r="BP649" t="str">
        <f ca="1">IF($BT649&lt;&gt;"",SUMIF($BD$3:$BD$1004,"="&amp;$BD649,INDIRECT(ADDRESS(3,BP$2,1,1)):INDIRECT(ADDRESS(1004,BP$2,1,1))),"")</f>
        <v/>
      </c>
      <c r="BQ649" t="str">
        <f ca="1">IF($BT649&lt;&gt;"",SUMIF($BD$3:$BD$1004,"="&amp;$BD649,INDIRECT(ADDRESS(3,BQ$2,1,1)):INDIRECT(ADDRESS(1004,BQ$2,1,1))),"")</f>
        <v/>
      </c>
      <c r="BR649" t="str">
        <f ca="1">IF($BT649&lt;&gt;"",SUMIF($BD$3:$BD$1004,"="&amp;$BD649,INDIRECT(ADDRESS(3,BR$2,1,1)):INDIRECT(ADDRESS(1004,BR$2,1,1))),"")</f>
        <v/>
      </c>
      <c r="BS649" t="str">
        <f>IF($A649&lt;&gt;"",VLOOKUP(TRUNC(MID($A649,1,2),0),Plano_Contas!$H$3:$J$103,3,TRUE),"")</f>
        <v/>
      </c>
      <c r="BT649" t="str">
        <f t="shared" si="41"/>
        <v/>
      </c>
      <c r="BV649">
        <f>Empresas!C649</f>
        <v>0</v>
      </c>
    </row>
    <row r="650" spans="1:74" ht="13.5" hidden="1" thickBot="1" x14ac:dyDescent="0.25">
      <c r="A650" s="89"/>
      <c r="B650" s="52" t="str">
        <f>IF($A650&lt;&gt;"",VLOOKUP(""&amp;$A650,Plano_Contas!$A$3:$F$1003,6,0),"")</f>
        <v/>
      </c>
      <c r="C650" s="91"/>
      <c r="D650" s="111"/>
      <c r="E650" s="112">
        <v>0</v>
      </c>
      <c r="F650" s="87"/>
      <c r="G650" s="85"/>
      <c r="H650" s="111"/>
      <c r="I650" s="112">
        <v>0</v>
      </c>
      <c r="J650" s="87"/>
      <c r="K650" s="85"/>
      <c r="L650" s="111"/>
      <c r="M650" s="112">
        <v>0</v>
      </c>
      <c r="N650" s="87"/>
      <c r="O650" s="85"/>
      <c r="P650" s="111"/>
      <c r="Q650" s="112">
        <v>0</v>
      </c>
      <c r="R650" s="87"/>
      <c r="S650" s="85"/>
      <c r="T650" s="111"/>
      <c r="U650" s="112">
        <v>0</v>
      </c>
      <c r="V650" s="87"/>
      <c r="W650" s="85"/>
      <c r="X650" s="111"/>
      <c r="Y650" s="112">
        <v>0</v>
      </c>
      <c r="Z650" s="87"/>
      <c r="AA650" s="85"/>
      <c r="AB650" s="111"/>
      <c r="AC650" s="112">
        <v>0</v>
      </c>
      <c r="AD650" s="87"/>
      <c r="AE650" s="85"/>
      <c r="AF650" s="111"/>
      <c r="AG650" s="112">
        <v>0</v>
      </c>
      <c r="AH650" s="87"/>
      <c r="AI650" s="85"/>
      <c r="AJ650" s="111"/>
      <c r="AK650" s="112">
        <v>0</v>
      </c>
      <c r="AL650" s="87"/>
      <c r="AM650" s="85"/>
      <c r="AN650" s="111"/>
      <c r="AO650" s="112">
        <v>0</v>
      </c>
      <c r="AP650" s="87"/>
      <c r="AQ650" s="85"/>
      <c r="AR650" s="111"/>
      <c r="AS650" s="112">
        <v>0</v>
      </c>
      <c r="AT650" s="87"/>
      <c r="AU650" s="85"/>
      <c r="AV650" s="111"/>
      <c r="AW650" s="112">
        <v>0</v>
      </c>
      <c r="AX650" s="87"/>
      <c r="AY650" s="85"/>
      <c r="AZ650" s="267">
        <f t="shared" si="42"/>
        <v>0</v>
      </c>
      <c r="BA650" s="88">
        <f t="shared" si="39"/>
        <v>0</v>
      </c>
      <c r="BC650">
        <f>IF($A650&lt;&gt;"",COUNTIF($BD$3:$BD650,$BD650),0)</f>
        <v>0</v>
      </c>
      <c r="BD650" t="str">
        <f>IF($A650&lt;&gt;"",VLOOKUP(TRUNC(MID($A650,1,2),0),Plano_Contas!$H$3:$J$103,2,TRUE),"")</f>
        <v/>
      </c>
      <c r="BE650" s="201" t="str">
        <f t="shared" si="40"/>
        <v/>
      </c>
      <c r="BF650" t="str">
        <f ca="1">IF($BT650&lt;&gt;"",SUMIF($BD$3:$BD$1004,"="&amp;$BD650,INDIRECT(ADDRESS(3,BF$2,1,1)):INDIRECT(ADDRESS(1004,BF$2,1,1))),"")</f>
        <v/>
      </c>
      <c r="BG650" t="str">
        <f ca="1">IF($BT650&lt;&gt;"",SUMIF($BD$3:$BD$1004,"="&amp;$BD650,INDIRECT(ADDRESS(3,BG$2,1,1)):INDIRECT(ADDRESS(1004,BG$2,1,1))),"")</f>
        <v/>
      </c>
      <c r="BH650" t="str">
        <f ca="1">IF($BT650&lt;&gt;"",SUMIF($BD$3:$BD$1004,"="&amp;$BD650,INDIRECT(ADDRESS(3,BH$2,1,1)):INDIRECT(ADDRESS(1004,BH$2,1,1))),"")</f>
        <v/>
      </c>
      <c r="BI650" t="str">
        <f ca="1">IF($BT650&lt;&gt;"",SUMIF($BD$3:$BD$1004,"="&amp;$BD650,INDIRECT(ADDRESS(3,BI$2,1,1)):INDIRECT(ADDRESS(1004,BI$2,1,1))),"")</f>
        <v/>
      </c>
      <c r="BJ650" t="str">
        <f ca="1">IF($BT650&lt;&gt;"",SUMIF($BD$3:$BD$1004,"="&amp;$BD650,INDIRECT(ADDRESS(3,BJ$2,1,1)):INDIRECT(ADDRESS(1004,BJ$2,1,1))),"")</f>
        <v/>
      </c>
      <c r="BK650" t="str">
        <f ca="1">IF($BT650&lt;&gt;"",SUMIF($BD$3:$BD$1004,"="&amp;$BD650,INDIRECT(ADDRESS(3,BK$2,1,1)):INDIRECT(ADDRESS(1004,BK$2,1,1))),"")</f>
        <v/>
      </c>
      <c r="BL650" t="str">
        <f ca="1">IF($BT650&lt;&gt;"",SUMIF($BD$3:$BD$1004,"="&amp;$BD650,INDIRECT(ADDRESS(3,BL$2,1,1)):INDIRECT(ADDRESS(1004,BL$2,1,1))),"")</f>
        <v/>
      </c>
      <c r="BM650" t="str">
        <f ca="1">IF($BT650&lt;&gt;"",SUMIF($BD$3:$BD$1004,"="&amp;$BD650,INDIRECT(ADDRESS(3,BM$2,1,1)):INDIRECT(ADDRESS(1004,BM$2,1,1))),"")</f>
        <v/>
      </c>
      <c r="BN650" t="str">
        <f ca="1">IF($BT650&lt;&gt;"",SUMIF($BD$3:$BD$1004,"="&amp;$BD650,INDIRECT(ADDRESS(3,BN$2,1,1)):INDIRECT(ADDRESS(1004,BN$2,1,1))),"")</f>
        <v/>
      </c>
      <c r="BO650" t="str">
        <f ca="1">IF($BT650&lt;&gt;"",SUMIF($BD$3:$BD$1004,"="&amp;$BD650,INDIRECT(ADDRESS(3,BO$2,1,1)):INDIRECT(ADDRESS(1004,BO$2,1,1))),"")</f>
        <v/>
      </c>
      <c r="BP650" t="str">
        <f ca="1">IF($BT650&lt;&gt;"",SUMIF($BD$3:$BD$1004,"="&amp;$BD650,INDIRECT(ADDRESS(3,BP$2,1,1)):INDIRECT(ADDRESS(1004,BP$2,1,1))),"")</f>
        <v/>
      </c>
      <c r="BQ650" t="str">
        <f ca="1">IF($BT650&lt;&gt;"",SUMIF($BD$3:$BD$1004,"="&amp;$BD650,INDIRECT(ADDRESS(3,BQ$2,1,1)):INDIRECT(ADDRESS(1004,BQ$2,1,1))),"")</f>
        <v/>
      </c>
      <c r="BR650" t="str">
        <f ca="1">IF($BT650&lt;&gt;"",SUMIF($BD$3:$BD$1004,"="&amp;$BD650,INDIRECT(ADDRESS(3,BR$2,1,1)):INDIRECT(ADDRESS(1004,BR$2,1,1))),"")</f>
        <v/>
      </c>
      <c r="BS650" t="str">
        <f>IF($A650&lt;&gt;"",VLOOKUP(TRUNC(MID($A650,1,2),0),Plano_Contas!$H$3:$J$103,3,TRUE),"")</f>
        <v/>
      </c>
      <c r="BT650" t="str">
        <f t="shared" si="41"/>
        <v/>
      </c>
      <c r="BV650">
        <f>Empresas!C650</f>
        <v>0</v>
      </c>
    </row>
    <row r="651" spans="1:74" ht="13.5" hidden="1" thickBot="1" x14ac:dyDescent="0.25">
      <c r="A651" s="89"/>
      <c r="B651" s="52" t="str">
        <f>IF($A651&lt;&gt;"",VLOOKUP(""&amp;$A651,Plano_Contas!$A$3:$F$1003,6,0),"")</f>
        <v/>
      </c>
      <c r="C651" s="91"/>
      <c r="D651" s="111"/>
      <c r="E651" s="112">
        <v>0</v>
      </c>
      <c r="F651" s="87"/>
      <c r="G651" s="85"/>
      <c r="H651" s="111"/>
      <c r="I651" s="112">
        <v>0</v>
      </c>
      <c r="J651" s="87"/>
      <c r="K651" s="85"/>
      <c r="L651" s="111"/>
      <c r="M651" s="112">
        <v>0</v>
      </c>
      <c r="N651" s="87"/>
      <c r="O651" s="85"/>
      <c r="P651" s="111"/>
      <c r="Q651" s="112">
        <v>0</v>
      </c>
      <c r="R651" s="87"/>
      <c r="S651" s="85"/>
      <c r="T651" s="111"/>
      <c r="U651" s="112">
        <v>0</v>
      </c>
      <c r="V651" s="87"/>
      <c r="W651" s="85"/>
      <c r="X651" s="111"/>
      <c r="Y651" s="112">
        <v>0</v>
      </c>
      <c r="Z651" s="87"/>
      <c r="AA651" s="85"/>
      <c r="AB651" s="111"/>
      <c r="AC651" s="112">
        <v>0</v>
      </c>
      <c r="AD651" s="87"/>
      <c r="AE651" s="85"/>
      <c r="AF651" s="111"/>
      <c r="AG651" s="112">
        <v>0</v>
      </c>
      <c r="AH651" s="87"/>
      <c r="AI651" s="85"/>
      <c r="AJ651" s="111"/>
      <c r="AK651" s="112">
        <v>0</v>
      </c>
      <c r="AL651" s="87"/>
      <c r="AM651" s="85"/>
      <c r="AN651" s="111"/>
      <c r="AO651" s="112">
        <v>0</v>
      </c>
      <c r="AP651" s="87"/>
      <c r="AQ651" s="85"/>
      <c r="AR651" s="111"/>
      <c r="AS651" s="112">
        <v>0</v>
      </c>
      <c r="AT651" s="87"/>
      <c r="AU651" s="85"/>
      <c r="AV651" s="111"/>
      <c r="AW651" s="112">
        <v>0</v>
      </c>
      <c r="AX651" s="87"/>
      <c r="AY651" s="85"/>
      <c r="AZ651" s="267">
        <f t="shared" si="42"/>
        <v>0</v>
      </c>
      <c r="BA651" s="88">
        <f t="shared" si="39"/>
        <v>0</v>
      </c>
      <c r="BC651">
        <f>IF($A651&lt;&gt;"",COUNTIF($BD$3:$BD651,$BD651),0)</f>
        <v>0</v>
      </c>
      <c r="BD651" t="str">
        <f>IF($A651&lt;&gt;"",VLOOKUP(TRUNC(MID($A651,1,2),0),Plano_Contas!$H$3:$J$103,2,TRUE),"")</f>
        <v/>
      </c>
      <c r="BE651" s="201" t="str">
        <f t="shared" si="40"/>
        <v/>
      </c>
      <c r="BF651" t="str">
        <f ca="1">IF($BT651&lt;&gt;"",SUMIF($BD$3:$BD$1004,"="&amp;$BD651,INDIRECT(ADDRESS(3,BF$2,1,1)):INDIRECT(ADDRESS(1004,BF$2,1,1))),"")</f>
        <v/>
      </c>
      <c r="BG651" t="str">
        <f ca="1">IF($BT651&lt;&gt;"",SUMIF($BD$3:$BD$1004,"="&amp;$BD651,INDIRECT(ADDRESS(3,BG$2,1,1)):INDIRECT(ADDRESS(1004,BG$2,1,1))),"")</f>
        <v/>
      </c>
      <c r="BH651" t="str">
        <f ca="1">IF($BT651&lt;&gt;"",SUMIF($BD$3:$BD$1004,"="&amp;$BD651,INDIRECT(ADDRESS(3,BH$2,1,1)):INDIRECT(ADDRESS(1004,BH$2,1,1))),"")</f>
        <v/>
      </c>
      <c r="BI651" t="str">
        <f ca="1">IF($BT651&lt;&gt;"",SUMIF($BD$3:$BD$1004,"="&amp;$BD651,INDIRECT(ADDRESS(3,BI$2,1,1)):INDIRECT(ADDRESS(1004,BI$2,1,1))),"")</f>
        <v/>
      </c>
      <c r="BJ651" t="str">
        <f ca="1">IF($BT651&lt;&gt;"",SUMIF($BD$3:$BD$1004,"="&amp;$BD651,INDIRECT(ADDRESS(3,BJ$2,1,1)):INDIRECT(ADDRESS(1004,BJ$2,1,1))),"")</f>
        <v/>
      </c>
      <c r="BK651" t="str">
        <f ca="1">IF($BT651&lt;&gt;"",SUMIF($BD$3:$BD$1004,"="&amp;$BD651,INDIRECT(ADDRESS(3,BK$2,1,1)):INDIRECT(ADDRESS(1004,BK$2,1,1))),"")</f>
        <v/>
      </c>
      <c r="BL651" t="str">
        <f ca="1">IF($BT651&lt;&gt;"",SUMIF($BD$3:$BD$1004,"="&amp;$BD651,INDIRECT(ADDRESS(3,BL$2,1,1)):INDIRECT(ADDRESS(1004,BL$2,1,1))),"")</f>
        <v/>
      </c>
      <c r="BM651" t="str">
        <f ca="1">IF($BT651&lt;&gt;"",SUMIF($BD$3:$BD$1004,"="&amp;$BD651,INDIRECT(ADDRESS(3,BM$2,1,1)):INDIRECT(ADDRESS(1004,BM$2,1,1))),"")</f>
        <v/>
      </c>
      <c r="BN651" t="str">
        <f ca="1">IF($BT651&lt;&gt;"",SUMIF($BD$3:$BD$1004,"="&amp;$BD651,INDIRECT(ADDRESS(3,BN$2,1,1)):INDIRECT(ADDRESS(1004,BN$2,1,1))),"")</f>
        <v/>
      </c>
      <c r="BO651" t="str">
        <f ca="1">IF($BT651&lt;&gt;"",SUMIF($BD$3:$BD$1004,"="&amp;$BD651,INDIRECT(ADDRESS(3,BO$2,1,1)):INDIRECT(ADDRESS(1004,BO$2,1,1))),"")</f>
        <v/>
      </c>
      <c r="BP651" t="str">
        <f ca="1">IF($BT651&lt;&gt;"",SUMIF($BD$3:$BD$1004,"="&amp;$BD651,INDIRECT(ADDRESS(3,BP$2,1,1)):INDIRECT(ADDRESS(1004,BP$2,1,1))),"")</f>
        <v/>
      </c>
      <c r="BQ651" t="str">
        <f ca="1">IF($BT651&lt;&gt;"",SUMIF($BD$3:$BD$1004,"="&amp;$BD651,INDIRECT(ADDRESS(3,BQ$2,1,1)):INDIRECT(ADDRESS(1004,BQ$2,1,1))),"")</f>
        <v/>
      </c>
      <c r="BR651" t="str">
        <f ca="1">IF($BT651&lt;&gt;"",SUMIF($BD$3:$BD$1004,"="&amp;$BD651,INDIRECT(ADDRESS(3,BR$2,1,1)):INDIRECT(ADDRESS(1004,BR$2,1,1))),"")</f>
        <v/>
      </c>
      <c r="BS651" t="str">
        <f>IF($A651&lt;&gt;"",VLOOKUP(TRUNC(MID($A651,1,2),0),Plano_Contas!$H$3:$J$103,3,TRUE),"")</f>
        <v/>
      </c>
      <c r="BT651" t="str">
        <f t="shared" si="41"/>
        <v/>
      </c>
      <c r="BV651">
        <f>Empresas!C651</f>
        <v>0</v>
      </c>
    </row>
    <row r="652" spans="1:74" ht="13.5" hidden="1" thickBot="1" x14ac:dyDescent="0.25">
      <c r="A652" s="89"/>
      <c r="B652" s="52" t="str">
        <f>IF($A652&lt;&gt;"",VLOOKUP(""&amp;$A652,Plano_Contas!$A$3:$F$1003,6,0),"")</f>
        <v/>
      </c>
      <c r="C652" s="91"/>
      <c r="D652" s="111"/>
      <c r="E652" s="112">
        <v>0</v>
      </c>
      <c r="F652" s="87"/>
      <c r="G652" s="85"/>
      <c r="H652" s="111"/>
      <c r="I652" s="112">
        <v>0</v>
      </c>
      <c r="J652" s="87"/>
      <c r="K652" s="85"/>
      <c r="L652" s="111"/>
      <c r="M652" s="112">
        <v>0</v>
      </c>
      <c r="N652" s="87"/>
      <c r="O652" s="85"/>
      <c r="P652" s="111"/>
      <c r="Q652" s="112">
        <v>0</v>
      </c>
      <c r="R652" s="87"/>
      <c r="S652" s="85"/>
      <c r="T652" s="111"/>
      <c r="U652" s="112">
        <v>0</v>
      </c>
      <c r="V652" s="87"/>
      <c r="W652" s="85"/>
      <c r="X652" s="111"/>
      <c r="Y652" s="112">
        <v>0</v>
      </c>
      <c r="Z652" s="87"/>
      <c r="AA652" s="85"/>
      <c r="AB652" s="111"/>
      <c r="AC652" s="112">
        <v>0</v>
      </c>
      <c r="AD652" s="87"/>
      <c r="AE652" s="85"/>
      <c r="AF652" s="111"/>
      <c r="AG652" s="112">
        <v>0</v>
      </c>
      <c r="AH652" s="87"/>
      <c r="AI652" s="85"/>
      <c r="AJ652" s="111"/>
      <c r="AK652" s="112">
        <v>0</v>
      </c>
      <c r="AL652" s="87"/>
      <c r="AM652" s="85"/>
      <c r="AN652" s="111"/>
      <c r="AO652" s="112">
        <v>0</v>
      </c>
      <c r="AP652" s="87"/>
      <c r="AQ652" s="85"/>
      <c r="AR652" s="111"/>
      <c r="AS652" s="112">
        <v>0</v>
      </c>
      <c r="AT652" s="87"/>
      <c r="AU652" s="85"/>
      <c r="AV652" s="111"/>
      <c r="AW652" s="112">
        <v>0</v>
      </c>
      <c r="AX652" s="87"/>
      <c r="AY652" s="85"/>
      <c r="AZ652" s="267">
        <f t="shared" si="42"/>
        <v>0</v>
      </c>
      <c r="BA652" s="88">
        <f t="shared" si="39"/>
        <v>0</v>
      </c>
      <c r="BC652">
        <f>IF($A652&lt;&gt;"",COUNTIF($BD$3:$BD652,$BD652),0)</f>
        <v>0</v>
      </c>
      <c r="BD652" t="str">
        <f>IF($A652&lt;&gt;"",VLOOKUP(TRUNC(MID($A652,1,2),0),Plano_Contas!$H$3:$J$103,2,TRUE),"")</f>
        <v/>
      </c>
      <c r="BE652" s="201" t="str">
        <f t="shared" si="40"/>
        <v/>
      </c>
      <c r="BF652" t="str">
        <f ca="1">IF($BT652&lt;&gt;"",SUMIF($BD$3:$BD$1004,"="&amp;$BD652,INDIRECT(ADDRESS(3,BF$2,1,1)):INDIRECT(ADDRESS(1004,BF$2,1,1))),"")</f>
        <v/>
      </c>
      <c r="BG652" t="str">
        <f ca="1">IF($BT652&lt;&gt;"",SUMIF($BD$3:$BD$1004,"="&amp;$BD652,INDIRECT(ADDRESS(3,BG$2,1,1)):INDIRECT(ADDRESS(1004,BG$2,1,1))),"")</f>
        <v/>
      </c>
      <c r="BH652" t="str">
        <f ca="1">IF($BT652&lt;&gt;"",SUMIF($BD$3:$BD$1004,"="&amp;$BD652,INDIRECT(ADDRESS(3,BH$2,1,1)):INDIRECT(ADDRESS(1004,BH$2,1,1))),"")</f>
        <v/>
      </c>
      <c r="BI652" t="str">
        <f ca="1">IF($BT652&lt;&gt;"",SUMIF($BD$3:$BD$1004,"="&amp;$BD652,INDIRECT(ADDRESS(3,BI$2,1,1)):INDIRECT(ADDRESS(1004,BI$2,1,1))),"")</f>
        <v/>
      </c>
      <c r="BJ652" t="str">
        <f ca="1">IF($BT652&lt;&gt;"",SUMIF($BD$3:$BD$1004,"="&amp;$BD652,INDIRECT(ADDRESS(3,BJ$2,1,1)):INDIRECT(ADDRESS(1004,BJ$2,1,1))),"")</f>
        <v/>
      </c>
      <c r="BK652" t="str">
        <f ca="1">IF($BT652&lt;&gt;"",SUMIF($BD$3:$BD$1004,"="&amp;$BD652,INDIRECT(ADDRESS(3,BK$2,1,1)):INDIRECT(ADDRESS(1004,BK$2,1,1))),"")</f>
        <v/>
      </c>
      <c r="BL652" t="str">
        <f ca="1">IF($BT652&lt;&gt;"",SUMIF($BD$3:$BD$1004,"="&amp;$BD652,INDIRECT(ADDRESS(3,BL$2,1,1)):INDIRECT(ADDRESS(1004,BL$2,1,1))),"")</f>
        <v/>
      </c>
      <c r="BM652" t="str">
        <f ca="1">IF($BT652&lt;&gt;"",SUMIF($BD$3:$BD$1004,"="&amp;$BD652,INDIRECT(ADDRESS(3,BM$2,1,1)):INDIRECT(ADDRESS(1004,BM$2,1,1))),"")</f>
        <v/>
      </c>
      <c r="BN652" t="str">
        <f ca="1">IF($BT652&lt;&gt;"",SUMIF($BD$3:$BD$1004,"="&amp;$BD652,INDIRECT(ADDRESS(3,BN$2,1,1)):INDIRECT(ADDRESS(1004,BN$2,1,1))),"")</f>
        <v/>
      </c>
      <c r="BO652" t="str">
        <f ca="1">IF($BT652&lt;&gt;"",SUMIF($BD$3:$BD$1004,"="&amp;$BD652,INDIRECT(ADDRESS(3,BO$2,1,1)):INDIRECT(ADDRESS(1004,BO$2,1,1))),"")</f>
        <v/>
      </c>
      <c r="BP652" t="str">
        <f ca="1">IF($BT652&lt;&gt;"",SUMIF($BD$3:$BD$1004,"="&amp;$BD652,INDIRECT(ADDRESS(3,BP$2,1,1)):INDIRECT(ADDRESS(1004,BP$2,1,1))),"")</f>
        <v/>
      </c>
      <c r="BQ652" t="str">
        <f ca="1">IF($BT652&lt;&gt;"",SUMIF($BD$3:$BD$1004,"="&amp;$BD652,INDIRECT(ADDRESS(3,BQ$2,1,1)):INDIRECT(ADDRESS(1004,BQ$2,1,1))),"")</f>
        <v/>
      </c>
      <c r="BR652" t="str">
        <f ca="1">IF($BT652&lt;&gt;"",SUMIF($BD$3:$BD$1004,"="&amp;$BD652,INDIRECT(ADDRESS(3,BR$2,1,1)):INDIRECT(ADDRESS(1004,BR$2,1,1))),"")</f>
        <v/>
      </c>
      <c r="BS652" t="str">
        <f>IF($A652&lt;&gt;"",VLOOKUP(TRUNC(MID($A652,1,2),0),Plano_Contas!$H$3:$J$103,3,TRUE),"")</f>
        <v/>
      </c>
      <c r="BT652" t="str">
        <f t="shared" si="41"/>
        <v/>
      </c>
      <c r="BV652">
        <f>Empresas!C652</f>
        <v>0</v>
      </c>
    </row>
    <row r="653" spans="1:74" ht="13.5" hidden="1" thickBot="1" x14ac:dyDescent="0.25">
      <c r="A653" s="89"/>
      <c r="B653" s="52" t="str">
        <f>IF($A653&lt;&gt;"",VLOOKUP(""&amp;$A653,Plano_Contas!$A$3:$F$1003,6,0),"")</f>
        <v/>
      </c>
      <c r="C653" s="91"/>
      <c r="D653" s="111"/>
      <c r="E653" s="112">
        <v>0</v>
      </c>
      <c r="F653" s="87"/>
      <c r="G653" s="85"/>
      <c r="H653" s="111"/>
      <c r="I653" s="112">
        <v>0</v>
      </c>
      <c r="J653" s="87"/>
      <c r="K653" s="85"/>
      <c r="L653" s="111"/>
      <c r="M653" s="112">
        <v>0</v>
      </c>
      <c r="N653" s="87"/>
      <c r="O653" s="85"/>
      <c r="P653" s="111"/>
      <c r="Q653" s="112">
        <v>0</v>
      </c>
      <c r="R653" s="87"/>
      <c r="S653" s="85"/>
      <c r="T653" s="111"/>
      <c r="U653" s="112">
        <v>0</v>
      </c>
      <c r="V653" s="87"/>
      <c r="W653" s="85"/>
      <c r="X653" s="111"/>
      <c r="Y653" s="112">
        <v>0</v>
      </c>
      <c r="Z653" s="87"/>
      <c r="AA653" s="85"/>
      <c r="AB653" s="111"/>
      <c r="AC653" s="112">
        <v>0</v>
      </c>
      <c r="AD653" s="87"/>
      <c r="AE653" s="85"/>
      <c r="AF653" s="111"/>
      <c r="AG653" s="112">
        <v>0</v>
      </c>
      <c r="AH653" s="87"/>
      <c r="AI653" s="85"/>
      <c r="AJ653" s="111"/>
      <c r="AK653" s="112">
        <v>0</v>
      </c>
      <c r="AL653" s="87"/>
      <c r="AM653" s="85"/>
      <c r="AN653" s="111"/>
      <c r="AO653" s="112">
        <v>0</v>
      </c>
      <c r="AP653" s="87"/>
      <c r="AQ653" s="85"/>
      <c r="AR653" s="111"/>
      <c r="AS653" s="112">
        <v>0</v>
      </c>
      <c r="AT653" s="87"/>
      <c r="AU653" s="85"/>
      <c r="AV653" s="111"/>
      <c r="AW653" s="112">
        <v>0</v>
      </c>
      <c r="AX653" s="87"/>
      <c r="AY653" s="85"/>
      <c r="AZ653" s="267">
        <f t="shared" si="42"/>
        <v>0</v>
      </c>
      <c r="BA653" s="88">
        <f t="shared" si="39"/>
        <v>0</v>
      </c>
      <c r="BC653">
        <f>IF($A653&lt;&gt;"",COUNTIF($BD$3:$BD653,$BD653),0)</f>
        <v>0</v>
      </c>
      <c r="BD653" t="str">
        <f>IF($A653&lt;&gt;"",VLOOKUP(TRUNC(MID($A653,1,2),0),Plano_Contas!$H$3:$J$103,2,TRUE),"")</f>
        <v/>
      </c>
      <c r="BE653" s="201" t="str">
        <f t="shared" si="40"/>
        <v/>
      </c>
      <c r="BF653" t="str">
        <f ca="1">IF($BT653&lt;&gt;"",SUMIF($BD$3:$BD$1004,"="&amp;$BD653,INDIRECT(ADDRESS(3,BF$2,1,1)):INDIRECT(ADDRESS(1004,BF$2,1,1))),"")</f>
        <v/>
      </c>
      <c r="BG653" t="str">
        <f ca="1">IF($BT653&lt;&gt;"",SUMIF($BD$3:$BD$1004,"="&amp;$BD653,INDIRECT(ADDRESS(3,BG$2,1,1)):INDIRECT(ADDRESS(1004,BG$2,1,1))),"")</f>
        <v/>
      </c>
      <c r="BH653" t="str">
        <f ca="1">IF($BT653&lt;&gt;"",SUMIF($BD$3:$BD$1004,"="&amp;$BD653,INDIRECT(ADDRESS(3,BH$2,1,1)):INDIRECT(ADDRESS(1004,BH$2,1,1))),"")</f>
        <v/>
      </c>
      <c r="BI653" t="str">
        <f ca="1">IF($BT653&lt;&gt;"",SUMIF($BD$3:$BD$1004,"="&amp;$BD653,INDIRECT(ADDRESS(3,BI$2,1,1)):INDIRECT(ADDRESS(1004,BI$2,1,1))),"")</f>
        <v/>
      </c>
      <c r="BJ653" t="str">
        <f ca="1">IF($BT653&lt;&gt;"",SUMIF($BD$3:$BD$1004,"="&amp;$BD653,INDIRECT(ADDRESS(3,BJ$2,1,1)):INDIRECT(ADDRESS(1004,BJ$2,1,1))),"")</f>
        <v/>
      </c>
      <c r="BK653" t="str">
        <f ca="1">IF($BT653&lt;&gt;"",SUMIF($BD$3:$BD$1004,"="&amp;$BD653,INDIRECT(ADDRESS(3,BK$2,1,1)):INDIRECT(ADDRESS(1004,BK$2,1,1))),"")</f>
        <v/>
      </c>
      <c r="BL653" t="str">
        <f ca="1">IF($BT653&lt;&gt;"",SUMIF($BD$3:$BD$1004,"="&amp;$BD653,INDIRECT(ADDRESS(3,BL$2,1,1)):INDIRECT(ADDRESS(1004,BL$2,1,1))),"")</f>
        <v/>
      </c>
      <c r="BM653" t="str">
        <f ca="1">IF($BT653&lt;&gt;"",SUMIF($BD$3:$BD$1004,"="&amp;$BD653,INDIRECT(ADDRESS(3,BM$2,1,1)):INDIRECT(ADDRESS(1004,BM$2,1,1))),"")</f>
        <v/>
      </c>
      <c r="BN653" t="str">
        <f ca="1">IF($BT653&lt;&gt;"",SUMIF($BD$3:$BD$1004,"="&amp;$BD653,INDIRECT(ADDRESS(3,BN$2,1,1)):INDIRECT(ADDRESS(1004,BN$2,1,1))),"")</f>
        <v/>
      </c>
      <c r="BO653" t="str">
        <f ca="1">IF($BT653&lt;&gt;"",SUMIF($BD$3:$BD$1004,"="&amp;$BD653,INDIRECT(ADDRESS(3,BO$2,1,1)):INDIRECT(ADDRESS(1004,BO$2,1,1))),"")</f>
        <v/>
      </c>
      <c r="BP653" t="str">
        <f ca="1">IF($BT653&lt;&gt;"",SUMIF($BD$3:$BD$1004,"="&amp;$BD653,INDIRECT(ADDRESS(3,BP$2,1,1)):INDIRECT(ADDRESS(1004,BP$2,1,1))),"")</f>
        <v/>
      </c>
      <c r="BQ653" t="str">
        <f ca="1">IF($BT653&lt;&gt;"",SUMIF($BD$3:$BD$1004,"="&amp;$BD653,INDIRECT(ADDRESS(3,BQ$2,1,1)):INDIRECT(ADDRESS(1004,BQ$2,1,1))),"")</f>
        <v/>
      </c>
      <c r="BR653" t="str">
        <f ca="1">IF($BT653&lt;&gt;"",SUMIF($BD$3:$BD$1004,"="&amp;$BD653,INDIRECT(ADDRESS(3,BR$2,1,1)):INDIRECT(ADDRESS(1004,BR$2,1,1))),"")</f>
        <v/>
      </c>
      <c r="BS653" t="str">
        <f>IF($A653&lt;&gt;"",VLOOKUP(TRUNC(MID($A653,1,2),0),Plano_Contas!$H$3:$J$103,3,TRUE),"")</f>
        <v/>
      </c>
      <c r="BT653" t="str">
        <f t="shared" si="41"/>
        <v/>
      </c>
      <c r="BV653">
        <f>Empresas!C653</f>
        <v>0</v>
      </c>
    </row>
    <row r="654" spans="1:74" ht="13.5" hidden="1" thickBot="1" x14ac:dyDescent="0.25">
      <c r="A654" s="89"/>
      <c r="B654" s="52" t="str">
        <f>IF($A654&lt;&gt;"",VLOOKUP(""&amp;$A654,Plano_Contas!$A$3:$F$1003,6,0),"")</f>
        <v/>
      </c>
      <c r="C654" s="91"/>
      <c r="D654" s="111"/>
      <c r="E654" s="112">
        <v>0</v>
      </c>
      <c r="F654" s="87"/>
      <c r="G654" s="85"/>
      <c r="H654" s="111"/>
      <c r="I654" s="112">
        <v>0</v>
      </c>
      <c r="J654" s="87"/>
      <c r="K654" s="85"/>
      <c r="L654" s="111"/>
      <c r="M654" s="112">
        <v>0</v>
      </c>
      <c r="N654" s="87"/>
      <c r="O654" s="85"/>
      <c r="P654" s="111"/>
      <c r="Q654" s="112">
        <v>0</v>
      </c>
      <c r="R654" s="87"/>
      <c r="S654" s="85"/>
      <c r="T654" s="111"/>
      <c r="U654" s="112">
        <v>0</v>
      </c>
      <c r="V654" s="87"/>
      <c r="W654" s="85"/>
      <c r="X654" s="111"/>
      <c r="Y654" s="112">
        <v>0</v>
      </c>
      <c r="Z654" s="87"/>
      <c r="AA654" s="85"/>
      <c r="AB654" s="111"/>
      <c r="AC654" s="112">
        <v>0</v>
      </c>
      <c r="AD654" s="87"/>
      <c r="AE654" s="85"/>
      <c r="AF654" s="111"/>
      <c r="AG654" s="112">
        <v>0</v>
      </c>
      <c r="AH654" s="87"/>
      <c r="AI654" s="85"/>
      <c r="AJ654" s="111"/>
      <c r="AK654" s="112">
        <v>0</v>
      </c>
      <c r="AL654" s="87"/>
      <c r="AM654" s="85"/>
      <c r="AN654" s="111"/>
      <c r="AO654" s="112">
        <v>0</v>
      </c>
      <c r="AP654" s="87"/>
      <c r="AQ654" s="85"/>
      <c r="AR654" s="111"/>
      <c r="AS654" s="112">
        <v>0</v>
      </c>
      <c r="AT654" s="87"/>
      <c r="AU654" s="85"/>
      <c r="AV654" s="111"/>
      <c r="AW654" s="112">
        <v>0</v>
      </c>
      <c r="AX654" s="87"/>
      <c r="AY654" s="85"/>
      <c r="AZ654" s="267">
        <f t="shared" si="42"/>
        <v>0</v>
      </c>
      <c r="BA654" s="88">
        <f t="shared" si="39"/>
        <v>0</v>
      </c>
      <c r="BC654">
        <f>IF($A654&lt;&gt;"",COUNTIF($BD$3:$BD654,$BD654),0)</f>
        <v>0</v>
      </c>
      <c r="BD654" t="str">
        <f>IF($A654&lt;&gt;"",VLOOKUP(TRUNC(MID($A654,1,2),0),Plano_Contas!$H$3:$J$103,2,TRUE),"")</f>
        <v/>
      </c>
      <c r="BE654" s="201" t="str">
        <f t="shared" si="40"/>
        <v/>
      </c>
      <c r="BF654" t="str">
        <f ca="1">IF($BT654&lt;&gt;"",SUMIF($BD$3:$BD$1004,"="&amp;$BD654,INDIRECT(ADDRESS(3,BF$2,1,1)):INDIRECT(ADDRESS(1004,BF$2,1,1))),"")</f>
        <v/>
      </c>
      <c r="BG654" t="str">
        <f ca="1">IF($BT654&lt;&gt;"",SUMIF($BD$3:$BD$1004,"="&amp;$BD654,INDIRECT(ADDRESS(3,BG$2,1,1)):INDIRECT(ADDRESS(1004,BG$2,1,1))),"")</f>
        <v/>
      </c>
      <c r="BH654" t="str">
        <f ca="1">IF($BT654&lt;&gt;"",SUMIF($BD$3:$BD$1004,"="&amp;$BD654,INDIRECT(ADDRESS(3,BH$2,1,1)):INDIRECT(ADDRESS(1004,BH$2,1,1))),"")</f>
        <v/>
      </c>
      <c r="BI654" t="str">
        <f ca="1">IF($BT654&lt;&gt;"",SUMIF($BD$3:$BD$1004,"="&amp;$BD654,INDIRECT(ADDRESS(3,BI$2,1,1)):INDIRECT(ADDRESS(1004,BI$2,1,1))),"")</f>
        <v/>
      </c>
      <c r="BJ654" t="str">
        <f ca="1">IF($BT654&lt;&gt;"",SUMIF($BD$3:$BD$1004,"="&amp;$BD654,INDIRECT(ADDRESS(3,BJ$2,1,1)):INDIRECT(ADDRESS(1004,BJ$2,1,1))),"")</f>
        <v/>
      </c>
      <c r="BK654" t="str">
        <f ca="1">IF($BT654&lt;&gt;"",SUMIF($BD$3:$BD$1004,"="&amp;$BD654,INDIRECT(ADDRESS(3,BK$2,1,1)):INDIRECT(ADDRESS(1004,BK$2,1,1))),"")</f>
        <v/>
      </c>
      <c r="BL654" t="str">
        <f ca="1">IF($BT654&lt;&gt;"",SUMIF($BD$3:$BD$1004,"="&amp;$BD654,INDIRECT(ADDRESS(3,BL$2,1,1)):INDIRECT(ADDRESS(1004,BL$2,1,1))),"")</f>
        <v/>
      </c>
      <c r="BM654" t="str">
        <f ca="1">IF($BT654&lt;&gt;"",SUMIF($BD$3:$BD$1004,"="&amp;$BD654,INDIRECT(ADDRESS(3,BM$2,1,1)):INDIRECT(ADDRESS(1004,BM$2,1,1))),"")</f>
        <v/>
      </c>
      <c r="BN654" t="str">
        <f ca="1">IF($BT654&lt;&gt;"",SUMIF($BD$3:$BD$1004,"="&amp;$BD654,INDIRECT(ADDRESS(3,BN$2,1,1)):INDIRECT(ADDRESS(1004,BN$2,1,1))),"")</f>
        <v/>
      </c>
      <c r="BO654" t="str">
        <f ca="1">IF($BT654&lt;&gt;"",SUMIF($BD$3:$BD$1004,"="&amp;$BD654,INDIRECT(ADDRESS(3,BO$2,1,1)):INDIRECT(ADDRESS(1004,BO$2,1,1))),"")</f>
        <v/>
      </c>
      <c r="BP654" t="str">
        <f ca="1">IF($BT654&lt;&gt;"",SUMIF($BD$3:$BD$1004,"="&amp;$BD654,INDIRECT(ADDRESS(3,BP$2,1,1)):INDIRECT(ADDRESS(1004,BP$2,1,1))),"")</f>
        <v/>
      </c>
      <c r="BQ654" t="str">
        <f ca="1">IF($BT654&lt;&gt;"",SUMIF($BD$3:$BD$1004,"="&amp;$BD654,INDIRECT(ADDRESS(3,BQ$2,1,1)):INDIRECT(ADDRESS(1004,BQ$2,1,1))),"")</f>
        <v/>
      </c>
      <c r="BR654" t="str">
        <f ca="1">IF($BT654&lt;&gt;"",SUMIF($BD$3:$BD$1004,"="&amp;$BD654,INDIRECT(ADDRESS(3,BR$2,1,1)):INDIRECT(ADDRESS(1004,BR$2,1,1))),"")</f>
        <v/>
      </c>
      <c r="BS654" t="str">
        <f>IF($A654&lt;&gt;"",VLOOKUP(TRUNC(MID($A654,1,2),0),Plano_Contas!$H$3:$J$103,3,TRUE),"")</f>
        <v/>
      </c>
      <c r="BT654" t="str">
        <f t="shared" si="41"/>
        <v/>
      </c>
      <c r="BV654">
        <f>Empresas!C654</f>
        <v>0</v>
      </c>
    </row>
    <row r="655" spans="1:74" ht="13.5" hidden="1" thickBot="1" x14ac:dyDescent="0.25">
      <c r="A655" s="89"/>
      <c r="B655" s="52" t="str">
        <f>IF($A655&lt;&gt;"",VLOOKUP(""&amp;$A655,Plano_Contas!$A$3:$F$1003,6,0),"")</f>
        <v/>
      </c>
      <c r="C655" s="91"/>
      <c r="D655" s="111"/>
      <c r="E655" s="112">
        <v>0</v>
      </c>
      <c r="F655" s="87"/>
      <c r="G655" s="85"/>
      <c r="H655" s="111"/>
      <c r="I655" s="112">
        <v>0</v>
      </c>
      <c r="J655" s="87"/>
      <c r="K655" s="85"/>
      <c r="L655" s="111"/>
      <c r="M655" s="112">
        <v>0</v>
      </c>
      <c r="N655" s="87"/>
      <c r="O655" s="85"/>
      <c r="P655" s="111"/>
      <c r="Q655" s="112">
        <v>0</v>
      </c>
      <c r="R655" s="87"/>
      <c r="S655" s="85"/>
      <c r="T655" s="111"/>
      <c r="U655" s="112">
        <v>0</v>
      </c>
      <c r="V655" s="87"/>
      <c r="W655" s="85"/>
      <c r="X655" s="111"/>
      <c r="Y655" s="112">
        <v>0</v>
      </c>
      <c r="Z655" s="87"/>
      <c r="AA655" s="85"/>
      <c r="AB655" s="111"/>
      <c r="AC655" s="112">
        <v>0</v>
      </c>
      <c r="AD655" s="87"/>
      <c r="AE655" s="85"/>
      <c r="AF655" s="111"/>
      <c r="AG655" s="112">
        <v>0</v>
      </c>
      <c r="AH655" s="87"/>
      <c r="AI655" s="85"/>
      <c r="AJ655" s="111"/>
      <c r="AK655" s="112">
        <v>0</v>
      </c>
      <c r="AL655" s="87"/>
      <c r="AM655" s="85"/>
      <c r="AN655" s="111"/>
      <c r="AO655" s="112">
        <v>0</v>
      </c>
      <c r="AP655" s="87"/>
      <c r="AQ655" s="85"/>
      <c r="AR655" s="111"/>
      <c r="AS655" s="112">
        <v>0</v>
      </c>
      <c r="AT655" s="87"/>
      <c r="AU655" s="85"/>
      <c r="AV655" s="111"/>
      <c r="AW655" s="112">
        <v>0</v>
      </c>
      <c r="AX655" s="87"/>
      <c r="AY655" s="85"/>
      <c r="AZ655" s="267">
        <f t="shared" si="42"/>
        <v>0</v>
      </c>
      <c r="BA655" s="88">
        <f t="shared" si="39"/>
        <v>0</v>
      </c>
      <c r="BC655">
        <f>IF($A655&lt;&gt;"",COUNTIF($BD$3:$BD655,$BD655),0)</f>
        <v>0</v>
      </c>
      <c r="BD655" t="str">
        <f>IF($A655&lt;&gt;"",VLOOKUP(TRUNC(MID($A655,1,2),0),Plano_Contas!$H$3:$J$103,2,TRUE),"")</f>
        <v/>
      </c>
      <c r="BE655" s="201" t="str">
        <f t="shared" si="40"/>
        <v/>
      </c>
      <c r="BF655" t="str">
        <f ca="1">IF($BT655&lt;&gt;"",SUMIF($BD$3:$BD$1004,"="&amp;$BD655,INDIRECT(ADDRESS(3,BF$2,1,1)):INDIRECT(ADDRESS(1004,BF$2,1,1))),"")</f>
        <v/>
      </c>
      <c r="BG655" t="str">
        <f ca="1">IF($BT655&lt;&gt;"",SUMIF($BD$3:$BD$1004,"="&amp;$BD655,INDIRECT(ADDRESS(3,BG$2,1,1)):INDIRECT(ADDRESS(1004,BG$2,1,1))),"")</f>
        <v/>
      </c>
      <c r="BH655" t="str">
        <f ca="1">IF($BT655&lt;&gt;"",SUMIF($BD$3:$BD$1004,"="&amp;$BD655,INDIRECT(ADDRESS(3,BH$2,1,1)):INDIRECT(ADDRESS(1004,BH$2,1,1))),"")</f>
        <v/>
      </c>
      <c r="BI655" t="str">
        <f ca="1">IF($BT655&lt;&gt;"",SUMIF($BD$3:$BD$1004,"="&amp;$BD655,INDIRECT(ADDRESS(3,BI$2,1,1)):INDIRECT(ADDRESS(1004,BI$2,1,1))),"")</f>
        <v/>
      </c>
      <c r="BJ655" t="str">
        <f ca="1">IF($BT655&lt;&gt;"",SUMIF($BD$3:$BD$1004,"="&amp;$BD655,INDIRECT(ADDRESS(3,BJ$2,1,1)):INDIRECT(ADDRESS(1004,BJ$2,1,1))),"")</f>
        <v/>
      </c>
      <c r="BK655" t="str">
        <f ca="1">IF($BT655&lt;&gt;"",SUMIF($BD$3:$BD$1004,"="&amp;$BD655,INDIRECT(ADDRESS(3,BK$2,1,1)):INDIRECT(ADDRESS(1004,BK$2,1,1))),"")</f>
        <v/>
      </c>
      <c r="BL655" t="str">
        <f ca="1">IF($BT655&lt;&gt;"",SUMIF($BD$3:$BD$1004,"="&amp;$BD655,INDIRECT(ADDRESS(3,BL$2,1,1)):INDIRECT(ADDRESS(1004,BL$2,1,1))),"")</f>
        <v/>
      </c>
      <c r="BM655" t="str">
        <f ca="1">IF($BT655&lt;&gt;"",SUMIF($BD$3:$BD$1004,"="&amp;$BD655,INDIRECT(ADDRESS(3,BM$2,1,1)):INDIRECT(ADDRESS(1004,BM$2,1,1))),"")</f>
        <v/>
      </c>
      <c r="BN655" t="str">
        <f ca="1">IF($BT655&lt;&gt;"",SUMIF($BD$3:$BD$1004,"="&amp;$BD655,INDIRECT(ADDRESS(3,BN$2,1,1)):INDIRECT(ADDRESS(1004,BN$2,1,1))),"")</f>
        <v/>
      </c>
      <c r="BO655" t="str">
        <f ca="1">IF($BT655&lt;&gt;"",SUMIF($BD$3:$BD$1004,"="&amp;$BD655,INDIRECT(ADDRESS(3,BO$2,1,1)):INDIRECT(ADDRESS(1004,BO$2,1,1))),"")</f>
        <v/>
      </c>
      <c r="BP655" t="str">
        <f ca="1">IF($BT655&lt;&gt;"",SUMIF($BD$3:$BD$1004,"="&amp;$BD655,INDIRECT(ADDRESS(3,BP$2,1,1)):INDIRECT(ADDRESS(1004,BP$2,1,1))),"")</f>
        <v/>
      </c>
      <c r="BQ655" t="str">
        <f ca="1">IF($BT655&lt;&gt;"",SUMIF($BD$3:$BD$1004,"="&amp;$BD655,INDIRECT(ADDRESS(3,BQ$2,1,1)):INDIRECT(ADDRESS(1004,BQ$2,1,1))),"")</f>
        <v/>
      </c>
      <c r="BR655" t="str">
        <f ca="1">IF($BT655&lt;&gt;"",SUMIF($BD$3:$BD$1004,"="&amp;$BD655,INDIRECT(ADDRESS(3,BR$2,1,1)):INDIRECT(ADDRESS(1004,BR$2,1,1))),"")</f>
        <v/>
      </c>
      <c r="BS655" t="str">
        <f>IF($A655&lt;&gt;"",VLOOKUP(TRUNC(MID($A655,1,2),0),Plano_Contas!$H$3:$J$103,3,TRUE),"")</f>
        <v/>
      </c>
      <c r="BT655" t="str">
        <f t="shared" si="41"/>
        <v/>
      </c>
      <c r="BV655">
        <f>Empresas!C655</f>
        <v>0</v>
      </c>
    </row>
    <row r="656" spans="1:74" ht="13.5" hidden="1" thickBot="1" x14ac:dyDescent="0.25">
      <c r="A656" s="89"/>
      <c r="B656" s="52" t="str">
        <f>IF($A656&lt;&gt;"",VLOOKUP(""&amp;$A656,Plano_Contas!$A$3:$F$1003,6,0),"")</f>
        <v/>
      </c>
      <c r="C656" s="91"/>
      <c r="D656" s="111"/>
      <c r="E656" s="112">
        <v>0</v>
      </c>
      <c r="F656" s="87"/>
      <c r="G656" s="85"/>
      <c r="H656" s="111"/>
      <c r="I656" s="112">
        <v>0</v>
      </c>
      <c r="J656" s="87"/>
      <c r="K656" s="85"/>
      <c r="L656" s="111"/>
      <c r="M656" s="112">
        <v>0</v>
      </c>
      <c r="N656" s="87"/>
      <c r="O656" s="85"/>
      <c r="P656" s="111"/>
      <c r="Q656" s="112">
        <v>0</v>
      </c>
      <c r="R656" s="87"/>
      <c r="S656" s="85"/>
      <c r="T656" s="111"/>
      <c r="U656" s="112">
        <v>0</v>
      </c>
      <c r="V656" s="87"/>
      <c r="W656" s="85"/>
      <c r="X656" s="111"/>
      <c r="Y656" s="112">
        <v>0</v>
      </c>
      <c r="Z656" s="87"/>
      <c r="AA656" s="85"/>
      <c r="AB656" s="111"/>
      <c r="AC656" s="112">
        <v>0</v>
      </c>
      <c r="AD656" s="87"/>
      <c r="AE656" s="85"/>
      <c r="AF656" s="111"/>
      <c r="AG656" s="112">
        <v>0</v>
      </c>
      <c r="AH656" s="87"/>
      <c r="AI656" s="85"/>
      <c r="AJ656" s="111"/>
      <c r="AK656" s="112">
        <v>0</v>
      </c>
      <c r="AL656" s="87"/>
      <c r="AM656" s="85"/>
      <c r="AN656" s="111"/>
      <c r="AO656" s="112">
        <v>0</v>
      </c>
      <c r="AP656" s="87"/>
      <c r="AQ656" s="85"/>
      <c r="AR656" s="111"/>
      <c r="AS656" s="112">
        <v>0</v>
      </c>
      <c r="AT656" s="87"/>
      <c r="AU656" s="85"/>
      <c r="AV656" s="111"/>
      <c r="AW656" s="112">
        <v>0</v>
      </c>
      <c r="AX656" s="87"/>
      <c r="AY656" s="85"/>
      <c r="AZ656" s="267">
        <f t="shared" si="42"/>
        <v>0</v>
      </c>
      <c r="BA656" s="88">
        <f t="shared" si="39"/>
        <v>0</v>
      </c>
      <c r="BC656">
        <f>IF($A656&lt;&gt;"",COUNTIF($BD$3:$BD656,$BD656),0)</f>
        <v>0</v>
      </c>
      <c r="BD656" t="str">
        <f>IF($A656&lt;&gt;"",VLOOKUP(TRUNC(MID($A656,1,2),0),Plano_Contas!$H$3:$J$103,2,TRUE),"")</f>
        <v/>
      </c>
      <c r="BE656" s="201" t="str">
        <f t="shared" si="40"/>
        <v/>
      </c>
      <c r="BF656" t="str">
        <f ca="1">IF($BT656&lt;&gt;"",SUMIF($BD$3:$BD$1004,"="&amp;$BD656,INDIRECT(ADDRESS(3,BF$2,1,1)):INDIRECT(ADDRESS(1004,BF$2,1,1))),"")</f>
        <v/>
      </c>
      <c r="BG656" t="str">
        <f ca="1">IF($BT656&lt;&gt;"",SUMIF($BD$3:$BD$1004,"="&amp;$BD656,INDIRECT(ADDRESS(3,BG$2,1,1)):INDIRECT(ADDRESS(1004,BG$2,1,1))),"")</f>
        <v/>
      </c>
      <c r="BH656" t="str">
        <f ca="1">IF($BT656&lt;&gt;"",SUMIF($BD$3:$BD$1004,"="&amp;$BD656,INDIRECT(ADDRESS(3,BH$2,1,1)):INDIRECT(ADDRESS(1004,BH$2,1,1))),"")</f>
        <v/>
      </c>
      <c r="BI656" t="str">
        <f ca="1">IF($BT656&lt;&gt;"",SUMIF($BD$3:$BD$1004,"="&amp;$BD656,INDIRECT(ADDRESS(3,BI$2,1,1)):INDIRECT(ADDRESS(1004,BI$2,1,1))),"")</f>
        <v/>
      </c>
      <c r="BJ656" t="str">
        <f ca="1">IF($BT656&lt;&gt;"",SUMIF($BD$3:$BD$1004,"="&amp;$BD656,INDIRECT(ADDRESS(3,BJ$2,1,1)):INDIRECT(ADDRESS(1004,BJ$2,1,1))),"")</f>
        <v/>
      </c>
      <c r="BK656" t="str">
        <f ca="1">IF($BT656&lt;&gt;"",SUMIF($BD$3:$BD$1004,"="&amp;$BD656,INDIRECT(ADDRESS(3,BK$2,1,1)):INDIRECT(ADDRESS(1004,BK$2,1,1))),"")</f>
        <v/>
      </c>
      <c r="BL656" t="str">
        <f ca="1">IF($BT656&lt;&gt;"",SUMIF($BD$3:$BD$1004,"="&amp;$BD656,INDIRECT(ADDRESS(3,BL$2,1,1)):INDIRECT(ADDRESS(1004,BL$2,1,1))),"")</f>
        <v/>
      </c>
      <c r="BM656" t="str">
        <f ca="1">IF($BT656&lt;&gt;"",SUMIF($BD$3:$BD$1004,"="&amp;$BD656,INDIRECT(ADDRESS(3,BM$2,1,1)):INDIRECT(ADDRESS(1004,BM$2,1,1))),"")</f>
        <v/>
      </c>
      <c r="BN656" t="str">
        <f ca="1">IF($BT656&lt;&gt;"",SUMIF($BD$3:$BD$1004,"="&amp;$BD656,INDIRECT(ADDRESS(3,BN$2,1,1)):INDIRECT(ADDRESS(1004,BN$2,1,1))),"")</f>
        <v/>
      </c>
      <c r="BO656" t="str">
        <f ca="1">IF($BT656&lt;&gt;"",SUMIF($BD$3:$BD$1004,"="&amp;$BD656,INDIRECT(ADDRESS(3,BO$2,1,1)):INDIRECT(ADDRESS(1004,BO$2,1,1))),"")</f>
        <v/>
      </c>
      <c r="BP656" t="str">
        <f ca="1">IF($BT656&lt;&gt;"",SUMIF($BD$3:$BD$1004,"="&amp;$BD656,INDIRECT(ADDRESS(3,BP$2,1,1)):INDIRECT(ADDRESS(1004,BP$2,1,1))),"")</f>
        <v/>
      </c>
      <c r="BQ656" t="str">
        <f ca="1">IF($BT656&lt;&gt;"",SUMIF($BD$3:$BD$1004,"="&amp;$BD656,INDIRECT(ADDRESS(3,BQ$2,1,1)):INDIRECT(ADDRESS(1004,BQ$2,1,1))),"")</f>
        <v/>
      </c>
      <c r="BR656" t="str">
        <f ca="1">IF($BT656&lt;&gt;"",SUMIF($BD$3:$BD$1004,"="&amp;$BD656,INDIRECT(ADDRESS(3,BR$2,1,1)):INDIRECT(ADDRESS(1004,BR$2,1,1))),"")</f>
        <v/>
      </c>
      <c r="BS656" t="str">
        <f>IF($A656&lt;&gt;"",VLOOKUP(TRUNC(MID($A656,1,2),0),Plano_Contas!$H$3:$J$103,3,TRUE),"")</f>
        <v/>
      </c>
      <c r="BT656" t="str">
        <f t="shared" si="41"/>
        <v/>
      </c>
      <c r="BV656">
        <f>Empresas!C656</f>
        <v>0</v>
      </c>
    </row>
    <row r="657" spans="1:74" ht="13.5" hidden="1" thickBot="1" x14ac:dyDescent="0.25">
      <c r="A657" s="89"/>
      <c r="B657" s="52" t="str">
        <f>IF($A657&lt;&gt;"",VLOOKUP(""&amp;$A657,Plano_Contas!$A$3:$F$1003,6,0),"")</f>
        <v/>
      </c>
      <c r="C657" s="91"/>
      <c r="D657" s="111"/>
      <c r="E657" s="112">
        <v>0</v>
      </c>
      <c r="F657" s="87"/>
      <c r="G657" s="85"/>
      <c r="H657" s="111"/>
      <c r="I657" s="112">
        <v>0</v>
      </c>
      <c r="J657" s="87"/>
      <c r="K657" s="85"/>
      <c r="L657" s="111"/>
      <c r="M657" s="112">
        <v>0</v>
      </c>
      <c r="N657" s="87"/>
      <c r="O657" s="85"/>
      <c r="P657" s="111"/>
      <c r="Q657" s="112">
        <v>0</v>
      </c>
      <c r="R657" s="87"/>
      <c r="S657" s="85"/>
      <c r="T657" s="111"/>
      <c r="U657" s="112">
        <v>0</v>
      </c>
      <c r="V657" s="87"/>
      <c r="W657" s="85"/>
      <c r="X657" s="111"/>
      <c r="Y657" s="112">
        <v>0</v>
      </c>
      <c r="Z657" s="87"/>
      <c r="AA657" s="85"/>
      <c r="AB657" s="111"/>
      <c r="AC657" s="112">
        <v>0</v>
      </c>
      <c r="AD657" s="87"/>
      <c r="AE657" s="85"/>
      <c r="AF657" s="111"/>
      <c r="AG657" s="112">
        <v>0</v>
      </c>
      <c r="AH657" s="87"/>
      <c r="AI657" s="85"/>
      <c r="AJ657" s="111"/>
      <c r="AK657" s="112">
        <v>0</v>
      </c>
      <c r="AL657" s="87"/>
      <c r="AM657" s="85"/>
      <c r="AN657" s="111"/>
      <c r="AO657" s="112">
        <v>0</v>
      </c>
      <c r="AP657" s="87"/>
      <c r="AQ657" s="85"/>
      <c r="AR657" s="111"/>
      <c r="AS657" s="112">
        <v>0</v>
      </c>
      <c r="AT657" s="87"/>
      <c r="AU657" s="85"/>
      <c r="AV657" s="111"/>
      <c r="AW657" s="112">
        <v>0</v>
      </c>
      <c r="AX657" s="87"/>
      <c r="AY657" s="85"/>
      <c r="AZ657" s="267">
        <f t="shared" si="42"/>
        <v>0</v>
      </c>
      <c r="BA657" s="88">
        <f t="shared" si="39"/>
        <v>0</v>
      </c>
      <c r="BC657">
        <f>IF($A657&lt;&gt;"",COUNTIF($BD$3:$BD657,$BD657),0)</f>
        <v>0</v>
      </c>
      <c r="BD657" t="str">
        <f>IF($A657&lt;&gt;"",VLOOKUP(TRUNC(MID($A657,1,2),0),Plano_Contas!$H$3:$J$103,2,TRUE),"")</f>
        <v/>
      </c>
      <c r="BE657" s="201" t="str">
        <f t="shared" si="40"/>
        <v/>
      </c>
      <c r="BF657" t="str">
        <f ca="1">IF($BT657&lt;&gt;"",SUMIF($BD$3:$BD$1004,"="&amp;$BD657,INDIRECT(ADDRESS(3,BF$2,1,1)):INDIRECT(ADDRESS(1004,BF$2,1,1))),"")</f>
        <v/>
      </c>
      <c r="BG657" t="str">
        <f ca="1">IF($BT657&lt;&gt;"",SUMIF($BD$3:$BD$1004,"="&amp;$BD657,INDIRECT(ADDRESS(3,BG$2,1,1)):INDIRECT(ADDRESS(1004,BG$2,1,1))),"")</f>
        <v/>
      </c>
      <c r="BH657" t="str">
        <f ca="1">IF($BT657&lt;&gt;"",SUMIF($BD$3:$BD$1004,"="&amp;$BD657,INDIRECT(ADDRESS(3,BH$2,1,1)):INDIRECT(ADDRESS(1004,BH$2,1,1))),"")</f>
        <v/>
      </c>
      <c r="BI657" t="str">
        <f ca="1">IF($BT657&lt;&gt;"",SUMIF($BD$3:$BD$1004,"="&amp;$BD657,INDIRECT(ADDRESS(3,BI$2,1,1)):INDIRECT(ADDRESS(1004,BI$2,1,1))),"")</f>
        <v/>
      </c>
      <c r="BJ657" t="str">
        <f ca="1">IF($BT657&lt;&gt;"",SUMIF($BD$3:$BD$1004,"="&amp;$BD657,INDIRECT(ADDRESS(3,BJ$2,1,1)):INDIRECT(ADDRESS(1004,BJ$2,1,1))),"")</f>
        <v/>
      </c>
      <c r="BK657" t="str">
        <f ca="1">IF($BT657&lt;&gt;"",SUMIF($BD$3:$BD$1004,"="&amp;$BD657,INDIRECT(ADDRESS(3,BK$2,1,1)):INDIRECT(ADDRESS(1004,BK$2,1,1))),"")</f>
        <v/>
      </c>
      <c r="BL657" t="str">
        <f ca="1">IF($BT657&lt;&gt;"",SUMIF($BD$3:$BD$1004,"="&amp;$BD657,INDIRECT(ADDRESS(3,BL$2,1,1)):INDIRECT(ADDRESS(1004,BL$2,1,1))),"")</f>
        <v/>
      </c>
      <c r="BM657" t="str">
        <f ca="1">IF($BT657&lt;&gt;"",SUMIF($BD$3:$BD$1004,"="&amp;$BD657,INDIRECT(ADDRESS(3,BM$2,1,1)):INDIRECT(ADDRESS(1004,BM$2,1,1))),"")</f>
        <v/>
      </c>
      <c r="BN657" t="str">
        <f ca="1">IF($BT657&lt;&gt;"",SUMIF($BD$3:$BD$1004,"="&amp;$BD657,INDIRECT(ADDRESS(3,BN$2,1,1)):INDIRECT(ADDRESS(1004,BN$2,1,1))),"")</f>
        <v/>
      </c>
      <c r="BO657" t="str">
        <f ca="1">IF($BT657&lt;&gt;"",SUMIF($BD$3:$BD$1004,"="&amp;$BD657,INDIRECT(ADDRESS(3,BO$2,1,1)):INDIRECT(ADDRESS(1004,BO$2,1,1))),"")</f>
        <v/>
      </c>
      <c r="BP657" t="str">
        <f ca="1">IF($BT657&lt;&gt;"",SUMIF($BD$3:$BD$1004,"="&amp;$BD657,INDIRECT(ADDRESS(3,BP$2,1,1)):INDIRECT(ADDRESS(1004,BP$2,1,1))),"")</f>
        <v/>
      </c>
      <c r="BQ657" t="str">
        <f ca="1">IF($BT657&lt;&gt;"",SUMIF($BD$3:$BD$1004,"="&amp;$BD657,INDIRECT(ADDRESS(3,BQ$2,1,1)):INDIRECT(ADDRESS(1004,BQ$2,1,1))),"")</f>
        <v/>
      </c>
      <c r="BR657" t="str">
        <f ca="1">IF($BT657&lt;&gt;"",SUMIF($BD$3:$BD$1004,"="&amp;$BD657,INDIRECT(ADDRESS(3,BR$2,1,1)):INDIRECT(ADDRESS(1004,BR$2,1,1))),"")</f>
        <v/>
      </c>
      <c r="BS657" t="str">
        <f>IF($A657&lt;&gt;"",VLOOKUP(TRUNC(MID($A657,1,2),0),Plano_Contas!$H$3:$J$103,3,TRUE),"")</f>
        <v/>
      </c>
      <c r="BT657" t="str">
        <f t="shared" si="41"/>
        <v/>
      </c>
      <c r="BV657">
        <f>Empresas!C657</f>
        <v>0</v>
      </c>
    </row>
    <row r="658" spans="1:74" ht="13.5" hidden="1" thickBot="1" x14ac:dyDescent="0.25">
      <c r="A658" s="89"/>
      <c r="B658" s="52" t="str">
        <f>IF($A658&lt;&gt;"",VLOOKUP(""&amp;$A658,Plano_Contas!$A$3:$F$1003,6,0),"")</f>
        <v/>
      </c>
      <c r="C658" s="91"/>
      <c r="D658" s="111"/>
      <c r="E658" s="112">
        <v>0</v>
      </c>
      <c r="F658" s="87"/>
      <c r="G658" s="85"/>
      <c r="H658" s="111"/>
      <c r="I658" s="112">
        <v>0</v>
      </c>
      <c r="J658" s="87"/>
      <c r="K658" s="85"/>
      <c r="L658" s="111"/>
      <c r="M658" s="112">
        <v>0</v>
      </c>
      <c r="N658" s="87"/>
      <c r="O658" s="85"/>
      <c r="P658" s="111"/>
      <c r="Q658" s="112">
        <v>0</v>
      </c>
      <c r="R658" s="87"/>
      <c r="S658" s="85"/>
      <c r="T658" s="111"/>
      <c r="U658" s="112">
        <v>0</v>
      </c>
      <c r="V658" s="87"/>
      <c r="W658" s="85"/>
      <c r="X658" s="111"/>
      <c r="Y658" s="112">
        <v>0</v>
      </c>
      <c r="Z658" s="87"/>
      <c r="AA658" s="85"/>
      <c r="AB658" s="111"/>
      <c r="AC658" s="112">
        <v>0</v>
      </c>
      <c r="AD658" s="87"/>
      <c r="AE658" s="85"/>
      <c r="AF658" s="111"/>
      <c r="AG658" s="112">
        <v>0</v>
      </c>
      <c r="AH658" s="87"/>
      <c r="AI658" s="85"/>
      <c r="AJ658" s="111"/>
      <c r="AK658" s="112">
        <v>0</v>
      </c>
      <c r="AL658" s="87"/>
      <c r="AM658" s="85"/>
      <c r="AN658" s="111"/>
      <c r="AO658" s="112">
        <v>0</v>
      </c>
      <c r="AP658" s="87"/>
      <c r="AQ658" s="85"/>
      <c r="AR658" s="111"/>
      <c r="AS658" s="112">
        <v>0</v>
      </c>
      <c r="AT658" s="87"/>
      <c r="AU658" s="85"/>
      <c r="AV658" s="111"/>
      <c r="AW658" s="112">
        <v>0</v>
      </c>
      <c r="AX658" s="87"/>
      <c r="AY658" s="85"/>
      <c r="AZ658" s="267">
        <f t="shared" si="42"/>
        <v>0</v>
      </c>
      <c r="BA658" s="88">
        <f t="shared" si="39"/>
        <v>0</v>
      </c>
      <c r="BC658">
        <f>IF($A658&lt;&gt;"",COUNTIF($BD$3:$BD658,$BD658),0)</f>
        <v>0</v>
      </c>
      <c r="BD658" t="str">
        <f>IF($A658&lt;&gt;"",VLOOKUP(TRUNC(MID($A658,1,2),0),Plano_Contas!$H$3:$J$103,2,TRUE),"")</f>
        <v/>
      </c>
      <c r="BE658" s="201" t="str">
        <f t="shared" si="40"/>
        <v/>
      </c>
      <c r="BF658" t="str">
        <f ca="1">IF($BT658&lt;&gt;"",SUMIF($BD$3:$BD$1004,"="&amp;$BD658,INDIRECT(ADDRESS(3,BF$2,1,1)):INDIRECT(ADDRESS(1004,BF$2,1,1))),"")</f>
        <v/>
      </c>
      <c r="BG658" t="str">
        <f ca="1">IF($BT658&lt;&gt;"",SUMIF($BD$3:$BD$1004,"="&amp;$BD658,INDIRECT(ADDRESS(3,BG$2,1,1)):INDIRECT(ADDRESS(1004,BG$2,1,1))),"")</f>
        <v/>
      </c>
      <c r="BH658" t="str">
        <f ca="1">IF($BT658&lt;&gt;"",SUMIF($BD$3:$BD$1004,"="&amp;$BD658,INDIRECT(ADDRESS(3,BH$2,1,1)):INDIRECT(ADDRESS(1004,BH$2,1,1))),"")</f>
        <v/>
      </c>
      <c r="BI658" t="str">
        <f ca="1">IF($BT658&lt;&gt;"",SUMIF($BD$3:$BD$1004,"="&amp;$BD658,INDIRECT(ADDRESS(3,BI$2,1,1)):INDIRECT(ADDRESS(1004,BI$2,1,1))),"")</f>
        <v/>
      </c>
      <c r="BJ658" t="str">
        <f ca="1">IF($BT658&lt;&gt;"",SUMIF($BD$3:$BD$1004,"="&amp;$BD658,INDIRECT(ADDRESS(3,BJ$2,1,1)):INDIRECT(ADDRESS(1004,BJ$2,1,1))),"")</f>
        <v/>
      </c>
      <c r="BK658" t="str">
        <f ca="1">IF($BT658&lt;&gt;"",SUMIF($BD$3:$BD$1004,"="&amp;$BD658,INDIRECT(ADDRESS(3,BK$2,1,1)):INDIRECT(ADDRESS(1004,BK$2,1,1))),"")</f>
        <v/>
      </c>
      <c r="BL658" t="str">
        <f ca="1">IF($BT658&lt;&gt;"",SUMIF($BD$3:$BD$1004,"="&amp;$BD658,INDIRECT(ADDRESS(3,BL$2,1,1)):INDIRECT(ADDRESS(1004,BL$2,1,1))),"")</f>
        <v/>
      </c>
      <c r="BM658" t="str">
        <f ca="1">IF($BT658&lt;&gt;"",SUMIF($BD$3:$BD$1004,"="&amp;$BD658,INDIRECT(ADDRESS(3,BM$2,1,1)):INDIRECT(ADDRESS(1004,BM$2,1,1))),"")</f>
        <v/>
      </c>
      <c r="BN658" t="str">
        <f ca="1">IF($BT658&lt;&gt;"",SUMIF($BD$3:$BD$1004,"="&amp;$BD658,INDIRECT(ADDRESS(3,BN$2,1,1)):INDIRECT(ADDRESS(1004,BN$2,1,1))),"")</f>
        <v/>
      </c>
      <c r="BO658" t="str">
        <f ca="1">IF($BT658&lt;&gt;"",SUMIF($BD$3:$BD$1004,"="&amp;$BD658,INDIRECT(ADDRESS(3,BO$2,1,1)):INDIRECT(ADDRESS(1004,BO$2,1,1))),"")</f>
        <v/>
      </c>
      <c r="BP658" t="str">
        <f ca="1">IF($BT658&lt;&gt;"",SUMIF($BD$3:$BD$1004,"="&amp;$BD658,INDIRECT(ADDRESS(3,BP$2,1,1)):INDIRECT(ADDRESS(1004,BP$2,1,1))),"")</f>
        <v/>
      </c>
      <c r="BQ658" t="str">
        <f ca="1">IF($BT658&lt;&gt;"",SUMIF($BD$3:$BD$1004,"="&amp;$BD658,INDIRECT(ADDRESS(3,BQ$2,1,1)):INDIRECT(ADDRESS(1004,BQ$2,1,1))),"")</f>
        <v/>
      </c>
      <c r="BR658" t="str">
        <f ca="1">IF($BT658&lt;&gt;"",SUMIF($BD$3:$BD$1004,"="&amp;$BD658,INDIRECT(ADDRESS(3,BR$2,1,1)):INDIRECT(ADDRESS(1004,BR$2,1,1))),"")</f>
        <v/>
      </c>
      <c r="BS658" t="str">
        <f>IF($A658&lt;&gt;"",VLOOKUP(TRUNC(MID($A658,1,2),0),Plano_Contas!$H$3:$J$103,3,TRUE),"")</f>
        <v/>
      </c>
      <c r="BT658" t="str">
        <f t="shared" si="41"/>
        <v/>
      </c>
      <c r="BV658">
        <f>Empresas!C658</f>
        <v>0</v>
      </c>
    </row>
    <row r="659" spans="1:74" ht="13.5" hidden="1" thickBot="1" x14ac:dyDescent="0.25">
      <c r="A659" s="89"/>
      <c r="B659" s="52" t="str">
        <f>IF($A659&lt;&gt;"",VLOOKUP(""&amp;$A659,Plano_Contas!$A$3:$F$1003,6,0),"")</f>
        <v/>
      </c>
      <c r="C659" s="91"/>
      <c r="D659" s="111"/>
      <c r="E659" s="112">
        <v>0</v>
      </c>
      <c r="F659" s="87"/>
      <c r="G659" s="85"/>
      <c r="H659" s="111"/>
      <c r="I659" s="112">
        <v>0</v>
      </c>
      <c r="J659" s="87"/>
      <c r="K659" s="85"/>
      <c r="L659" s="111"/>
      <c r="M659" s="112">
        <v>0</v>
      </c>
      <c r="N659" s="87"/>
      <c r="O659" s="85"/>
      <c r="P659" s="111"/>
      <c r="Q659" s="112">
        <v>0</v>
      </c>
      <c r="R659" s="87"/>
      <c r="S659" s="85"/>
      <c r="T659" s="111"/>
      <c r="U659" s="112">
        <v>0</v>
      </c>
      <c r="V659" s="87"/>
      <c r="W659" s="85"/>
      <c r="X659" s="111"/>
      <c r="Y659" s="112">
        <v>0</v>
      </c>
      <c r="Z659" s="87"/>
      <c r="AA659" s="85"/>
      <c r="AB659" s="111"/>
      <c r="AC659" s="112">
        <v>0</v>
      </c>
      <c r="AD659" s="87"/>
      <c r="AE659" s="85"/>
      <c r="AF659" s="111"/>
      <c r="AG659" s="112">
        <v>0</v>
      </c>
      <c r="AH659" s="87"/>
      <c r="AI659" s="85"/>
      <c r="AJ659" s="111"/>
      <c r="AK659" s="112">
        <v>0</v>
      </c>
      <c r="AL659" s="87"/>
      <c r="AM659" s="85"/>
      <c r="AN659" s="111"/>
      <c r="AO659" s="112">
        <v>0</v>
      </c>
      <c r="AP659" s="87"/>
      <c r="AQ659" s="85"/>
      <c r="AR659" s="111"/>
      <c r="AS659" s="112">
        <v>0</v>
      </c>
      <c r="AT659" s="87"/>
      <c r="AU659" s="85"/>
      <c r="AV659" s="111"/>
      <c r="AW659" s="112">
        <v>0</v>
      </c>
      <c r="AX659" s="87"/>
      <c r="AY659" s="85"/>
      <c r="AZ659" s="267">
        <f t="shared" si="42"/>
        <v>0</v>
      </c>
      <c r="BA659" s="88">
        <f t="shared" si="39"/>
        <v>0</v>
      </c>
      <c r="BC659">
        <f>IF($A659&lt;&gt;"",COUNTIF($BD$3:$BD659,$BD659),0)</f>
        <v>0</v>
      </c>
      <c r="BD659" t="str">
        <f>IF($A659&lt;&gt;"",VLOOKUP(TRUNC(MID($A659,1,2),0),Plano_Contas!$H$3:$J$103,2,TRUE),"")</f>
        <v/>
      </c>
      <c r="BE659" s="201" t="str">
        <f t="shared" si="40"/>
        <v/>
      </c>
      <c r="BF659" t="str">
        <f ca="1">IF($BT659&lt;&gt;"",SUMIF($BD$3:$BD$1004,"="&amp;$BD659,INDIRECT(ADDRESS(3,BF$2,1,1)):INDIRECT(ADDRESS(1004,BF$2,1,1))),"")</f>
        <v/>
      </c>
      <c r="BG659" t="str">
        <f ca="1">IF($BT659&lt;&gt;"",SUMIF($BD$3:$BD$1004,"="&amp;$BD659,INDIRECT(ADDRESS(3,BG$2,1,1)):INDIRECT(ADDRESS(1004,BG$2,1,1))),"")</f>
        <v/>
      </c>
      <c r="BH659" t="str">
        <f ca="1">IF($BT659&lt;&gt;"",SUMIF($BD$3:$BD$1004,"="&amp;$BD659,INDIRECT(ADDRESS(3,BH$2,1,1)):INDIRECT(ADDRESS(1004,BH$2,1,1))),"")</f>
        <v/>
      </c>
      <c r="BI659" t="str">
        <f ca="1">IF($BT659&lt;&gt;"",SUMIF($BD$3:$BD$1004,"="&amp;$BD659,INDIRECT(ADDRESS(3,BI$2,1,1)):INDIRECT(ADDRESS(1004,BI$2,1,1))),"")</f>
        <v/>
      </c>
      <c r="BJ659" t="str">
        <f ca="1">IF($BT659&lt;&gt;"",SUMIF($BD$3:$BD$1004,"="&amp;$BD659,INDIRECT(ADDRESS(3,BJ$2,1,1)):INDIRECT(ADDRESS(1004,BJ$2,1,1))),"")</f>
        <v/>
      </c>
      <c r="BK659" t="str">
        <f ca="1">IF($BT659&lt;&gt;"",SUMIF($BD$3:$BD$1004,"="&amp;$BD659,INDIRECT(ADDRESS(3,BK$2,1,1)):INDIRECT(ADDRESS(1004,BK$2,1,1))),"")</f>
        <v/>
      </c>
      <c r="BL659" t="str">
        <f ca="1">IF($BT659&lt;&gt;"",SUMIF($BD$3:$BD$1004,"="&amp;$BD659,INDIRECT(ADDRESS(3,BL$2,1,1)):INDIRECT(ADDRESS(1004,BL$2,1,1))),"")</f>
        <v/>
      </c>
      <c r="BM659" t="str">
        <f ca="1">IF($BT659&lt;&gt;"",SUMIF($BD$3:$BD$1004,"="&amp;$BD659,INDIRECT(ADDRESS(3,BM$2,1,1)):INDIRECT(ADDRESS(1004,BM$2,1,1))),"")</f>
        <v/>
      </c>
      <c r="BN659" t="str">
        <f ca="1">IF($BT659&lt;&gt;"",SUMIF($BD$3:$BD$1004,"="&amp;$BD659,INDIRECT(ADDRESS(3,BN$2,1,1)):INDIRECT(ADDRESS(1004,BN$2,1,1))),"")</f>
        <v/>
      </c>
      <c r="BO659" t="str">
        <f ca="1">IF($BT659&lt;&gt;"",SUMIF($BD$3:$BD$1004,"="&amp;$BD659,INDIRECT(ADDRESS(3,BO$2,1,1)):INDIRECT(ADDRESS(1004,BO$2,1,1))),"")</f>
        <v/>
      </c>
      <c r="BP659" t="str">
        <f ca="1">IF($BT659&lt;&gt;"",SUMIF($BD$3:$BD$1004,"="&amp;$BD659,INDIRECT(ADDRESS(3,BP$2,1,1)):INDIRECT(ADDRESS(1004,BP$2,1,1))),"")</f>
        <v/>
      </c>
      <c r="BQ659" t="str">
        <f ca="1">IF($BT659&lt;&gt;"",SUMIF($BD$3:$BD$1004,"="&amp;$BD659,INDIRECT(ADDRESS(3,BQ$2,1,1)):INDIRECT(ADDRESS(1004,BQ$2,1,1))),"")</f>
        <v/>
      </c>
      <c r="BR659" t="str">
        <f ca="1">IF($BT659&lt;&gt;"",SUMIF($BD$3:$BD$1004,"="&amp;$BD659,INDIRECT(ADDRESS(3,BR$2,1,1)):INDIRECT(ADDRESS(1004,BR$2,1,1))),"")</f>
        <v/>
      </c>
      <c r="BS659" t="str">
        <f>IF($A659&lt;&gt;"",VLOOKUP(TRUNC(MID($A659,1,2),0),Plano_Contas!$H$3:$J$103,3,TRUE),"")</f>
        <v/>
      </c>
      <c r="BT659" t="str">
        <f t="shared" si="41"/>
        <v/>
      </c>
      <c r="BV659">
        <f>Empresas!C659</f>
        <v>0</v>
      </c>
    </row>
    <row r="660" spans="1:74" ht="13.5" hidden="1" thickBot="1" x14ac:dyDescent="0.25">
      <c r="A660" s="89"/>
      <c r="B660" s="52" t="str">
        <f>IF($A660&lt;&gt;"",VLOOKUP(""&amp;$A660,Plano_Contas!$A$3:$F$1003,6,0),"")</f>
        <v/>
      </c>
      <c r="C660" s="91"/>
      <c r="D660" s="111"/>
      <c r="E660" s="112">
        <v>0</v>
      </c>
      <c r="F660" s="87"/>
      <c r="G660" s="85"/>
      <c r="H660" s="111"/>
      <c r="I660" s="112">
        <v>0</v>
      </c>
      <c r="J660" s="87"/>
      <c r="K660" s="85"/>
      <c r="L660" s="111"/>
      <c r="M660" s="112">
        <v>0</v>
      </c>
      <c r="N660" s="87"/>
      <c r="O660" s="85"/>
      <c r="P660" s="111"/>
      <c r="Q660" s="112">
        <v>0</v>
      </c>
      <c r="R660" s="87"/>
      <c r="S660" s="85"/>
      <c r="T660" s="111"/>
      <c r="U660" s="112">
        <v>0</v>
      </c>
      <c r="V660" s="87"/>
      <c r="W660" s="85"/>
      <c r="X660" s="111"/>
      <c r="Y660" s="112">
        <v>0</v>
      </c>
      <c r="Z660" s="87"/>
      <c r="AA660" s="85"/>
      <c r="AB660" s="111"/>
      <c r="AC660" s="112">
        <v>0</v>
      </c>
      <c r="AD660" s="87"/>
      <c r="AE660" s="85"/>
      <c r="AF660" s="111"/>
      <c r="AG660" s="112">
        <v>0</v>
      </c>
      <c r="AH660" s="87"/>
      <c r="AI660" s="85"/>
      <c r="AJ660" s="111"/>
      <c r="AK660" s="112">
        <v>0</v>
      </c>
      <c r="AL660" s="87"/>
      <c r="AM660" s="85"/>
      <c r="AN660" s="111"/>
      <c r="AO660" s="112">
        <v>0</v>
      </c>
      <c r="AP660" s="87"/>
      <c r="AQ660" s="85"/>
      <c r="AR660" s="111"/>
      <c r="AS660" s="112">
        <v>0</v>
      </c>
      <c r="AT660" s="87"/>
      <c r="AU660" s="85"/>
      <c r="AV660" s="111"/>
      <c r="AW660" s="112">
        <v>0</v>
      </c>
      <c r="AX660" s="87"/>
      <c r="AY660" s="85"/>
      <c r="AZ660" s="267">
        <f t="shared" si="42"/>
        <v>0</v>
      </c>
      <c r="BA660" s="88">
        <f t="shared" si="39"/>
        <v>0</v>
      </c>
      <c r="BC660">
        <f>IF($A660&lt;&gt;"",COUNTIF($BD$3:$BD660,$BD660),0)</f>
        <v>0</v>
      </c>
      <c r="BD660" t="str">
        <f>IF($A660&lt;&gt;"",VLOOKUP(TRUNC(MID($A660,1,2),0),Plano_Contas!$H$3:$J$103,2,TRUE),"")</f>
        <v/>
      </c>
      <c r="BE660" s="201" t="str">
        <f t="shared" si="40"/>
        <v/>
      </c>
      <c r="BF660" t="str">
        <f ca="1">IF($BT660&lt;&gt;"",SUMIF($BD$3:$BD$1004,"="&amp;$BD660,INDIRECT(ADDRESS(3,BF$2,1,1)):INDIRECT(ADDRESS(1004,BF$2,1,1))),"")</f>
        <v/>
      </c>
      <c r="BG660" t="str">
        <f ca="1">IF($BT660&lt;&gt;"",SUMIF($BD$3:$BD$1004,"="&amp;$BD660,INDIRECT(ADDRESS(3,BG$2,1,1)):INDIRECT(ADDRESS(1004,BG$2,1,1))),"")</f>
        <v/>
      </c>
      <c r="BH660" t="str">
        <f ca="1">IF($BT660&lt;&gt;"",SUMIF($BD$3:$BD$1004,"="&amp;$BD660,INDIRECT(ADDRESS(3,BH$2,1,1)):INDIRECT(ADDRESS(1004,BH$2,1,1))),"")</f>
        <v/>
      </c>
      <c r="BI660" t="str">
        <f ca="1">IF($BT660&lt;&gt;"",SUMIF($BD$3:$BD$1004,"="&amp;$BD660,INDIRECT(ADDRESS(3,BI$2,1,1)):INDIRECT(ADDRESS(1004,BI$2,1,1))),"")</f>
        <v/>
      </c>
      <c r="BJ660" t="str">
        <f ca="1">IF($BT660&lt;&gt;"",SUMIF($BD$3:$BD$1004,"="&amp;$BD660,INDIRECT(ADDRESS(3,BJ$2,1,1)):INDIRECT(ADDRESS(1004,BJ$2,1,1))),"")</f>
        <v/>
      </c>
      <c r="BK660" t="str">
        <f ca="1">IF($BT660&lt;&gt;"",SUMIF($BD$3:$BD$1004,"="&amp;$BD660,INDIRECT(ADDRESS(3,BK$2,1,1)):INDIRECT(ADDRESS(1004,BK$2,1,1))),"")</f>
        <v/>
      </c>
      <c r="BL660" t="str">
        <f ca="1">IF($BT660&lt;&gt;"",SUMIF($BD$3:$BD$1004,"="&amp;$BD660,INDIRECT(ADDRESS(3,BL$2,1,1)):INDIRECT(ADDRESS(1004,BL$2,1,1))),"")</f>
        <v/>
      </c>
      <c r="BM660" t="str">
        <f ca="1">IF($BT660&lt;&gt;"",SUMIF($BD$3:$BD$1004,"="&amp;$BD660,INDIRECT(ADDRESS(3,BM$2,1,1)):INDIRECT(ADDRESS(1004,BM$2,1,1))),"")</f>
        <v/>
      </c>
      <c r="BN660" t="str">
        <f ca="1">IF($BT660&lt;&gt;"",SUMIF($BD$3:$BD$1004,"="&amp;$BD660,INDIRECT(ADDRESS(3,BN$2,1,1)):INDIRECT(ADDRESS(1004,BN$2,1,1))),"")</f>
        <v/>
      </c>
      <c r="BO660" t="str">
        <f ca="1">IF($BT660&lt;&gt;"",SUMIF($BD$3:$BD$1004,"="&amp;$BD660,INDIRECT(ADDRESS(3,BO$2,1,1)):INDIRECT(ADDRESS(1004,BO$2,1,1))),"")</f>
        <v/>
      </c>
      <c r="BP660" t="str">
        <f ca="1">IF($BT660&lt;&gt;"",SUMIF($BD$3:$BD$1004,"="&amp;$BD660,INDIRECT(ADDRESS(3,BP$2,1,1)):INDIRECT(ADDRESS(1004,BP$2,1,1))),"")</f>
        <v/>
      </c>
      <c r="BQ660" t="str">
        <f ca="1">IF($BT660&lt;&gt;"",SUMIF($BD$3:$BD$1004,"="&amp;$BD660,INDIRECT(ADDRESS(3,BQ$2,1,1)):INDIRECT(ADDRESS(1004,BQ$2,1,1))),"")</f>
        <v/>
      </c>
      <c r="BR660" t="str">
        <f ca="1">IF($BT660&lt;&gt;"",SUMIF($BD$3:$BD$1004,"="&amp;$BD660,INDIRECT(ADDRESS(3,BR$2,1,1)):INDIRECT(ADDRESS(1004,BR$2,1,1))),"")</f>
        <v/>
      </c>
      <c r="BS660" t="str">
        <f>IF($A660&lt;&gt;"",VLOOKUP(TRUNC(MID($A660,1,2),0),Plano_Contas!$H$3:$J$103,3,TRUE),"")</f>
        <v/>
      </c>
      <c r="BT660" t="str">
        <f t="shared" si="41"/>
        <v/>
      </c>
      <c r="BV660">
        <f>Empresas!C660</f>
        <v>0</v>
      </c>
    </row>
    <row r="661" spans="1:74" ht="13.5" hidden="1" thickBot="1" x14ac:dyDescent="0.25">
      <c r="A661" s="89"/>
      <c r="B661" s="52" t="str">
        <f>IF($A661&lt;&gt;"",VLOOKUP(""&amp;$A661,Plano_Contas!$A$3:$F$1003,6,0),"")</f>
        <v/>
      </c>
      <c r="C661" s="91"/>
      <c r="D661" s="111"/>
      <c r="E661" s="112">
        <v>0</v>
      </c>
      <c r="F661" s="87"/>
      <c r="G661" s="85"/>
      <c r="H661" s="111"/>
      <c r="I661" s="112">
        <v>0</v>
      </c>
      <c r="J661" s="87"/>
      <c r="K661" s="85"/>
      <c r="L661" s="111"/>
      <c r="M661" s="112">
        <v>0</v>
      </c>
      <c r="N661" s="87"/>
      <c r="O661" s="85"/>
      <c r="P661" s="111"/>
      <c r="Q661" s="112">
        <v>0</v>
      </c>
      <c r="R661" s="87"/>
      <c r="S661" s="85"/>
      <c r="T661" s="111"/>
      <c r="U661" s="112">
        <v>0</v>
      </c>
      <c r="V661" s="87"/>
      <c r="W661" s="85"/>
      <c r="X661" s="111"/>
      <c r="Y661" s="112">
        <v>0</v>
      </c>
      <c r="Z661" s="87"/>
      <c r="AA661" s="85"/>
      <c r="AB661" s="111"/>
      <c r="AC661" s="112">
        <v>0</v>
      </c>
      <c r="AD661" s="87"/>
      <c r="AE661" s="85"/>
      <c r="AF661" s="111"/>
      <c r="AG661" s="112">
        <v>0</v>
      </c>
      <c r="AH661" s="87"/>
      <c r="AI661" s="85"/>
      <c r="AJ661" s="111"/>
      <c r="AK661" s="112">
        <v>0</v>
      </c>
      <c r="AL661" s="87"/>
      <c r="AM661" s="85"/>
      <c r="AN661" s="111"/>
      <c r="AO661" s="112">
        <v>0</v>
      </c>
      <c r="AP661" s="87"/>
      <c r="AQ661" s="85"/>
      <c r="AR661" s="111"/>
      <c r="AS661" s="112">
        <v>0</v>
      </c>
      <c r="AT661" s="87"/>
      <c r="AU661" s="85"/>
      <c r="AV661" s="111"/>
      <c r="AW661" s="112">
        <v>0</v>
      </c>
      <c r="AX661" s="87"/>
      <c r="AY661" s="85"/>
      <c r="AZ661" s="267">
        <f t="shared" si="42"/>
        <v>0</v>
      </c>
      <c r="BA661" s="88">
        <f t="shared" si="39"/>
        <v>0</v>
      </c>
      <c r="BC661">
        <f>IF($A661&lt;&gt;"",COUNTIF($BD$3:$BD661,$BD661),0)</f>
        <v>0</v>
      </c>
      <c r="BD661" t="str">
        <f>IF($A661&lt;&gt;"",VLOOKUP(TRUNC(MID($A661,1,2),0),Plano_Contas!$H$3:$J$103,2,TRUE),"")</f>
        <v/>
      </c>
      <c r="BE661" s="201" t="str">
        <f t="shared" si="40"/>
        <v/>
      </c>
      <c r="BF661" t="str">
        <f ca="1">IF($BT661&lt;&gt;"",SUMIF($BD$3:$BD$1004,"="&amp;$BD661,INDIRECT(ADDRESS(3,BF$2,1,1)):INDIRECT(ADDRESS(1004,BF$2,1,1))),"")</f>
        <v/>
      </c>
      <c r="BG661" t="str">
        <f ca="1">IF($BT661&lt;&gt;"",SUMIF($BD$3:$BD$1004,"="&amp;$BD661,INDIRECT(ADDRESS(3,BG$2,1,1)):INDIRECT(ADDRESS(1004,BG$2,1,1))),"")</f>
        <v/>
      </c>
      <c r="BH661" t="str">
        <f ca="1">IF($BT661&lt;&gt;"",SUMIF($BD$3:$BD$1004,"="&amp;$BD661,INDIRECT(ADDRESS(3,BH$2,1,1)):INDIRECT(ADDRESS(1004,BH$2,1,1))),"")</f>
        <v/>
      </c>
      <c r="BI661" t="str">
        <f ca="1">IF($BT661&lt;&gt;"",SUMIF($BD$3:$BD$1004,"="&amp;$BD661,INDIRECT(ADDRESS(3,BI$2,1,1)):INDIRECT(ADDRESS(1004,BI$2,1,1))),"")</f>
        <v/>
      </c>
      <c r="BJ661" t="str">
        <f ca="1">IF($BT661&lt;&gt;"",SUMIF($BD$3:$BD$1004,"="&amp;$BD661,INDIRECT(ADDRESS(3,BJ$2,1,1)):INDIRECT(ADDRESS(1004,BJ$2,1,1))),"")</f>
        <v/>
      </c>
      <c r="BK661" t="str">
        <f ca="1">IF($BT661&lt;&gt;"",SUMIF($BD$3:$BD$1004,"="&amp;$BD661,INDIRECT(ADDRESS(3,BK$2,1,1)):INDIRECT(ADDRESS(1004,BK$2,1,1))),"")</f>
        <v/>
      </c>
      <c r="BL661" t="str">
        <f ca="1">IF($BT661&lt;&gt;"",SUMIF($BD$3:$BD$1004,"="&amp;$BD661,INDIRECT(ADDRESS(3,BL$2,1,1)):INDIRECT(ADDRESS(1004,BL$2,1,1))),"")</f>
        <v/>
      </c>
      <c r="BM661" t="str">
        <f ca="1">IF($BT661&lt;&gt;"",SUMIF($BD$3:$BD$1004,"="&amp;$BD661,INDIRECT(ADDRESS(3,BM$2,1,1)):INDIRECT(ADDRESS(1004,BM$2,1,1))),"")</f>
        <v/>
      </c>
      <c r="BN661" t="str">
        <f ca="1">IF($BT661&lt;&gt;"",SUMIF($BD$3:$BD$1004,"="&amp;$BD661,INDIRECT(ADDRESS(3,BN$2,1,1)):INDIRECT(ADDRESS(1004,BN$2,1,1))),"")</f>
        <v/>
      </c>
      <c r="BO661" t="str">
        <f ca="1">IF($BT661&lt;&gt;"",SUMIF($BD$3:$BD$1004,"="&amp;$BD661,INDIRECT(ADDRESS(3,BO$2,1,1)):INDIRECT(ADDRESS(1004,BO$2,1,1))),"")</f>
        <v/>
      </c>
      <c r="BP661" t="str">
        <f ca="1">IF($BT661&lt;&gt;"",SUMIF($BD$3:$BD$1004,"="&amp;$BD661,INDIRECT(ADDRESS(3,BP$2,1,1)):INDIRECT(ADDRESS(1004,BP$2,1,1))),"")</f>
        <v/>
      </c>
      <c r="BQ661" t="str">
        <f ca="1">IF($BT661&lt;&gt;"",SUMIF($BD$3:$BD$1004,"="&amp;$BD661,INDIRECT(ADDRESS(3,BQ$2,1,1)):INDIRECT(ADDRESS(1004,BQ$2,1,1))),"")</f>
        <v/>
      </c>
      <c r="BR661" t="str">
        <f ca="1">IF($BT661&lt;&gt;"",SUMIF($BD$3:$BD$1004,"="&amp;$BD661,INDIRECT(ADDRESS(3,BR$2,1,1)):INDIRECT(ADDRESS(1004,BR$2,1,1))),"")</f>
        <v/>
      </c>
      <c r="BS661" t="str">
        <f>IF($A661&lt;&gt;"",VLOOKUP(TRUNC(MID($A661,1,2),0),Plano_Contas!$H$3:$J$103,3,TRUE),"")</f>
        <v/>
      </c>
      <c r="BT661" t="str">
        <f t="shared" si="41"/>
        <v/>
      </c>
      <c r="BV661">
        <f>Empresas!C661</f>
        <v>0</v>
      </c>
    </row>
    <row r="662" spans="1:74" ht="13.5" hidden="1" thickBot="1" x14ac:dyDescent="0.25">
      <c r="A662" s="89"/>
      <c r="B662" s="52" t="str">
        <f>IF($A662&lt;&gt;"",VLOOKUP(""&amp;$A662,Plano_Contas!$A$3:$F$1003,6,0),"")</f>
        <v/>
      </c>
      <c r="C662" s="91"/>
      <c r="D662" s="111"/>
      <c r="E662" s="112">
        <v>0</v>
      </c>
      <c r="F662" s="87"/>
      <c r="G662" s="85"/>
      <c r="H662" s="111"/>
      <c r="I662" s="112">
        <v>0</v>
      </c>
      <c r="J662" s="87"/>
      <c r="K662" s="85"/>
      <c r="L662" s="111"/>
      <c r="M662" s="112">
        <v>0</v>
      </c>
      <c r="N662" s="87"/>
      <c r="O662" s="85"/>
      <c r="P662" s="111"/>
      <c r="Q662" s="112">
        <v>0</v>
      </c>
      <c r="R662" s="87"/>
      <c r="S662" s="85"/>
      <c r="T662" s="111"/>
      <c r="U662" s="112">
        <v>0</v>
      </c>
      <c r="V662" s="87"/>
      <c r="W662" s="85"/>
      <c r="X662" s="111"/>
      <c r="Y662" s="112">
        <v>0</v>
      </c>
      <c r="Z662" s="87"/>
      <c r="AA662" s="85"/>
      <c r="AB662" s="111"/>
      <c r="AC662" s="112">
        <v>0</v>
      </c>
      <c r="AD662" s="87"/>
      <c r="AE662" s="85"/>
      <c r="AF662" s="111"/>
      <c r="AG662" s="112">
        <v>0</v>
      </c>
      <c r="AH662" s="87"/>
      <c r="AI662" s="85"/>
      <c r="AJ662" s="111"/>
      <c r="AK662" s="112">
        <v>0</v>
      </c>
      <c r="AL662" s="87"/>
      <c r="AM662" s="85"/>
      <c r="AN662" s="111"/>
      <c r="AO662" s="112">
        <v>0</v>
      </c>
      <c r="AP662" s="87"/>
      <c r="AQ662" s="85"/>
      <c r="AR662" s="111"/>
      <c r="AS662" s="112">
        <v>0</v>
      </c>
      <c r="AT662" s="87"/>
      <c r="AU662" s="85"/>
      <c r="AV662" s="111"/>
      <c r="AW662" s="112">
        <v>0</v>
      </c>
      <c r="AX662" s="87"/>
      <c r="AY662" s="85"/>
      <c r="AZ662" s="267">
        <f t="shared" si="42"/>
        <v>0</v>
      </c>
      <c r="BA662" s="88">
        <f t="shared" si="39"/>
        <v>0</v>
      </c>
      <c r="BC662">
        <f>IF($A662&lt;&gt;"",COUNTIF($BD$3:$BD662,$BD662),0)</f>
        <v>0</v>
      </c>
      <c r="BD662" t="str">
        <f>IF($A662&lt;&gt;"",VLOOKUP(TRUNC(MID($A662,1,2),0),Plano_Contas!$H$3:$J$103,2,TRUE),"")</f>
        <v/>
      </c>
      <c r="BE662" s="201" t="str">
        <f t="shared" si="40"/>
        <v/>
      </c>
      <c r="BF662" t="str">
        <f ca="1">IF($BT662&lt;&gt;"",SUMIF($BD$3:$BD$1004,"="&amp;$BD662,INDIRECT(ADDRESS(3,BF$2,1,1)):INDIRECT(ADDRESS(1004,BF$2,1,1))),"")</f>
        <v/>
      </c>
      <c r="BG662" t="str">
        <f ca="1">IF($BT662&lt;&gt;"",SUMIF($BD$3:$BD$1004,"="&amp;$BD662,INDIRECT(ADDRESS(3,BG$2,1,1)):INDIRECT(ADDRESS(1004,BG$2,1,1))),"")</f>
        <v/>
      </c>
      <c r="BH662" t="str">
        <f ca="1">IF($BT662&lt;&gt;"",SUMIF($BD$3:$BD$1004,"="&amp;$BD662,INDIRECT(ADDRESS(3,BH$2,1,1)):INDIRECT(ADDRESS(1004,BH$2,1,1))),"")</f>
        <v/>
      </c>
      <c r="BI662" t="str">
        <f ca="1">IF($BT662&lt;&gt;"",SUMIF($BD$3:$BD$1004,"="&amp;$BD662,INDIRECT(ADDRESS(3,BI$2,1,1)):INDIRECT(ADDRESS(1004,BI$2,1,1))),"")</f>
        <v/>
      </c>
      <c r="BJ662" t="str">
        <f ca="1">IF($BT662&lt;&gt;"",SUMIF($BD$3:$BD$1004,"="&amp;$BD662,INDIRECT(ADDRESS(3,BJ$2,1,1)):INDIRECT(ADDRESS(1004,BJ$2,1,1))),"")</f>
        <v/>
      </c>
      <c r="BK662" t="str">
        <f ca="1">IF($BT662&lt;&gt;"",SUMIF($BD$3:$BD$1004,"="&amp;$BD662,INDIRECT(ADDRESS(3,BK$2,1,1)):INDIRECT(ADDRESS(1004,BK$2,1,1))),"")</f>
        <v/>
      </c>
      <c r="BL662" t="str">
        <f ca="1">IF($BT662&lt;&gt;"",SUMIF($BD$3:$BD$1004,"="&amp;$BD662,INDIRECT(ADDRESS(3,BL$2,1,1)):INDIRECT(ADDRESS(1004,BL$2,1,1))),"")</f>
        <v/>
      </c>
      <c r="BM662" t="str">
        <f ca="1">IF($BT662&lt;&gt;"",SUMIF($BD$3:$BD$1004,"="&amp;$BD662,INDIRECT(ADDRESS(3,BM$2,1,1)):INDIRECT(ADDRESS(1004,BM$2,1,1))),"")</f>
        <v/>
      </c>
      <c r="BN662" t="str">
        <f ca="1">IF($BT662&lt;&gt;"",SUMIF($BD$3:$BD$1004,"="&amp;$BD662,INDIRECT(ADDRESS(3,BN$2,1,1)):INDIRECT(ADDRESS(1004,BN$2,1,1))),"")</f>
        <v/>
      </c>
      <c r="BO662" t="str">
        <f ca="1">IF($BT662&lt;&gt;"",SUMIF($BD$3:$BD$1004,"="&amp;$BD662,INDIRECT(ADDRESS(3,BO$2,1,1)):INDIRECT(ADDRESS(1004,BO$2,1,1))),"")</f>
        <v/>
      </c>
      <c r="BP662" t="str">
        <f ca="1">IF($BT662&lt;&gt;"",SUMIF($BD$3:$BD$1004,"="&amp;$BD662,INDIRECT(ADDRESS(3,BP$2,1,1)):INDIRECT(ADDRESS(1004,BP$2,1,1))),"")</f>
        <v/>
      </c>
      <c r="BQ662" t="str">
        <f ca="1">IF($BT662&lt;&gt;"",SUMIF($BD$3:$BD$1004,"="&amp;$BD662,INDIRECT(ADDRESS(3,BQ$2,1,1)):INDIRECT(ADDRESS(1004,BQ$2,1,1))),"")</f>
        <v/>
      </c>
      <c r="BR662" t="str">
        <f ca="1">IF($BT662&lt;&gt;"",SUMIF($BD$3:$BD$1004,"="&amp;$BD662,INDIRECT(ADDRESS(3,BR$2,1,1)):INDIRECT(ADDRESS(1004,BR$2,1,1))),"")</f>
        <v/>
      </c>
      <c r="BS662" t="str">
        <f>IF($A662&lt;&gt;"",VLOOKUP(TRUNC(MID($A662,1,2),0),Plano_Contas!$H$3:$J$103,3,TRUE),"")</f>
        <v/>
      </c>
      <c r="BT662" t="str">
        <f t="shared" si="41"/>
        <v/>
      </c>
      <c r="BV662">
        <f>Empresas!C662</f>
        <v>0</v>
      </c>
    </row>
    <row r="663" spans="1:74" ht="13.5" hidden="1" thickBot="1" x14ac:dyDescent="0.25">
      <c r="A663" s="89"/>
      <c r="B663" s="52" t="str">
        <f>IF($A663&lt;&gt;"",VLOOKUP(""&amp;$A663,Plano_Contas!$A$3:$F$1003,6,0),"")</f>
        <v/>
      </c>
      <c r="C663" s="91"/>
      <c r="D663" s="111"/>
      <c r="E663" s="112">
        <v>0</v>
      </c>
      <c r="F663" s="87"/>
      <c r="G663" s="85"/>
      <c r="H663" s="111"/>
      <c r="I663" s="112">
        <v>0</v>
      </c>
      <c r="J663" s="87"/>
      <c r="K663" s="85"/>
      <c r="L663" s="111"/>
      <c r="M663" s="112">
        <v>0</v>
      </c>
      <c r="N663" s="87"/>
      <c r="O663" s="85"/>
      <c r="P663" s="111"/>
      <c r="Q663" s="112">
        <v>0</v>
      </c>
      <c r="R663" s="87"/>
      <c r="S663" s="85"/>
      <c r="T663" s="111"/>
      <c r="U663" s="112">
        <v>0</v>
      </c>
      <c r="V663" s="87"/>
      <c r="W663" s="85"/>
      <c r="X663" s="111"/>
      <c r="Y663" s="112">
        <v>0</v>
      </c>
      <c r="Z663" s="87"/>
      <c r="AA663" s="85"/>
      <c r="AB663" s="111"/>
      <c r="AC663" s="112">
        <v>0</v>
      </c>
      <c r="AD663" s="87"/>
      <c r="AE663" s="85"/>
      <c r="AF663" s="111"/>
      <c r="AG663" s="112">
        <v>0</v>
      </c>
      <c r="AH663" s="87"/>
      <c r="AI663" s="85"/>
      <c r="AJ663" s="111"/>
      <c r="AK663" s="112">
        <v>0</v>
      </c>
      <c r="AL663" s="87"/>
      <c r="AM663" s="85"/>
      <c r="AN663" s="111"/>
      <c r="AO663" s="112">
        <v>0</v>
      </c>
      <c r="AP663" s="87"/>
      <c r="AQ663" s="85"/>
      <c r="AR663" s="111"/>
      <c r="AS663" s="112">
        <v>0</v>
      </c>
      <c r="AT663" s="87"/>
      <c r="AU663" s="85"/>
      <c r="AV663" s="111"/>
      <c r="AW663" s="112">
        <v>0</v>
      </c>
      <c r="AX663" s="87"/>
      <c r="AY663" s="85"/>
      <c r="AZ663" s="267">
        <f t="shared" si="42"/>
        <v>0</v>
      </c>
      <c r="BA663" s="88">
        <f t="shared" si="39"/>
        <v>0</v>
      </c>
      <c r="BC663">
        <f>IF($A663&lt;&gt;"",COUNTIF($BD$3:$BD663,$BD663),0)</f>
        <v>0</v>
      </c>
      <c r="BD663" t="str">
        <f>IF($A663&lt;&gt;"",VLOOKUP(TRUNC(MID($A663,1,2),0),Plano_Contas!$H$3:$J$103,2,TRUE),"")</f>
        <v/>
      </c>
      <c r="BE663" s="201" t="str">
        <f t="shared" si="40"/>
        <v/>
      </c>
      <c r="BF663" t="str">
        <f ca="1">IF($BT663&lt;&gt;"",SUMIF($BD$3:$BD$1004,"="&amp;$BD663,INDIRECT(ADDRESS(3,BF$2,1,1)):INDIRECT(ADDRESS(1004,BF$2,1,1))),"")</f>
        <v/>
      </c>
      <c r="BG663" t="str">
        <f ca="1">IF($BT663&lt;&gt;"",SUMIF($BD$3:$BD$1004,"="&amp;$BD663,INDIRECT(ADDRESS(3,BG$2,1,1)):INDIRECT(ADDRESS(1004,BG$2,1,1))),"")</f>
        <v/>
      </c>
      <c r="BH663" t="str">
        <f ca="1">IF($BT663&lt;&gt;"",SUMIF($BD$3:$BD$1004,"="&amp;$BD663,INDIRECT(ADDRESS(3,BH$2,1,1)):INDIRECT(ADDRESS(1004,BH$2,1,1))),"")</f>
        <v/>
      </c>
      <c r="BI663" t="str">
        <f ca="1">IF($BT663&lt;&gt;"",SUMIF($BD$3:$BD$1004,"="&amp;$BD663,INDIRECT(ADDRESS(3,BI$2,1,1)):INDIRECT(ADDRESS(1004,BI$2,1,1))),"")</f>
        <v/>
      </c>
      <c r="BJ663" t="str">
        <f ca="1">IF($BT663&lt;&gt;"",SUMIF($BD$3:$BD$1004,"="&amp;$BD663,INDIRECT(ADDRESS(3,BJ$2,1,1)):INDIRECT(ADDRESS(1004,BJ$2,1,1))),"")</f>
        <v/>
      </c>
      <c r="BK663" t="str">
        <f ca="1">IF($BT663&lt;&gt;"",SUMIF($BD$3:$BD$1004,"="&amp;$BD663,INDIRECT(ADDRESS(3,BK$2,1,1)):INDIRECT(ADDRESS(1004,BK$2,1,1))),"")</f>
        <v/>
      </c>
      <c r="BL663" t="str">
        <f ca="1">IF($BT663&lt;&gt;"",SUMIF($BD$3:$BD$1004,"="&amp;$BD663,INDIRECT(ADDRESS(3,BL$2,1,1)):INDIRECT(ADDRESS(1004,BL$2,1,1))),"")</f>
        <v/>
      </c>
      <c r="BM663" t="str">
        <f ca="1">IF($BT663&lt;&gt;"",SUMIF($BD$3:$BD$1004,"="&amp;$BD663,INDIRECT(ADDRESS(3,BM$2,1,1)):INDIRECT(ADDRESS(1004,BM$2,1,1))),"")</f>
        <v/>
      </c>
      <c r="BN663" t="str">
        <f ca="1">IF($BT663&lt;&gt;"",SUMIF($BD$3:$BD$1004,"="&amp;$BD663,INDIRECT(ADDRESS(3,BN$2,1,1)):INDIRECT(ADDRESS(1004,BN$2,1,1))),"")</f>
        <v/>
      </c>
      <c r="BO663" t="str">
        <f ca="1">IF($BT663&lt;&gt;"",SUMIF($BD$3:$BD$1004,"="&amp;$BD663,INDIRECT(ADDRESS(3,BO$2,1,1)):INDIRECT(ADDRESS(1004,BO$2,1,1))),"")</f>
        <v/>
      </c>
      <c r="BP663" t="str">
        <f ca="1">IF($BT663&lt;&gt;"",SUMIF($BD$3:$BD$1004,"="&amp;$BD663,INDIRECT(ADDRESS(3,BP$2,1,1)):INDIRECT(ADDRESS(1004,BP$2,1,1))),"")</f>
        <v/>
      </c>
      <c r="BQ663" t="str">
        <f ca="1">IF($BT663&lt;&gt;"",SUMIF($BD$3:$BD$1004,"="&amp;$BD663,INDIRECT(ADDRESS(3,BQ$2,1,1)):INDIRECT(ADDRESS(1004,BQ$2,1,1))),"")</f>
        <v/>
      </c>
      <c r="BR663" t="str">
        <f ca="1">IF($BT663&lt;&gt;"",SUMIF($BD$3:$BD$1004,"="&amp;$BD663,INDIRECT(ADDRESS(3,BR$2,1,1)):INDIRECT(ADDRESS(1004,BR$2,1,1))),"")</f>
        <v/>
      </c>
      <c r="BS663" t="str">
        <f>IF($A663&lt;&gt;"",VLOOKUP(TRUNC(MID($A663,1,2),0),Plano_Contas!$H$3:$J$103,3,TRUE),"")</f>
        <v/>
      </c>
      <c r="BT663" t="str">
        <f t="shared" si="41"/>
        <v/>
      </c>
      <c r="BV663">
        <f>Empresas!C663</f>
        <v>0</v>
      </c>
    </row>
    <row r="664" spans="1:74" ht="13.5" hidden="1" thickBot="1" x14ac:dyDescent="0.25">
      <c r="A664" s="89"/>
      <c r="B664" s="52" t="str">
        <f>IF($A664&lt;&gt;"",VLOOKUP(""&amp;$A664,Plano_Contas!$A$3:$F$1003,6,0),"")</f>
        <v/>
      </c>
      <c r="C664" s="91"/>
      <c r="D664" s="111"/>
      <c r="E664" s="112">
        <v>0</v>
      </c>
      <c r="F664" s="87"/>
      <c r="G664" s="85"/>
      <c r="H664" s="111"/>
      <c r="I664" s="112">
        <v>0</v>
      </c>
      <c r="J664" s="87"/>
      <c r="K664" s="85"/>
      <c r="L664" s="111"/>
      <c r="M664" s="112">
        <v>0</v>
      </c>
      <c r="N664" s="87"/>
      <c r="O664" s="85"/>
      <c r="P664" s="111"/>
      <c r="Q664" s="112">
        <v>0</v>
      </c>
      <c r="R664" s="87"/>
      <c r="S664" s="85"/>
      <c r="T664" s="111"/>
      <c r="U664" s="112">
        <v>0</v>
      </c>
      <c r="V664" s="87"/>
      <c r="W664" s="85"/>
      <c r="X664" s="111"/>
      <c r="Y664" s="112">
        <v>0</v>
      </c>
      <c r="Z664" s="87"/>
      <c r="AA664" s="85"/>
      <c r="AB664" s="111"/>
      <c r="AC664" s="112">
        <v>0</v>
      </c>
      <c r="AD664" s="87"/>
      <c r="AE664" s="85"/>
      <c r="AF664" s="111"/>
      <c r="AG664" s="112">
        <v>0</v>
      </c>
      <c r="AH664" s="87"/>
      <c r="AI664" s="85"/>
      <c r="AJ664" s="111"/>
      <c r="AK664" s="112">
        <v>0</v>
      </c>
      <c r="AL664" s="87"/>
      <c r="AM664" s="85"/>
      <c r="AN664" s="111"/>
      <c r="AO664" s="112">
        <v>0</v>
      </c>
      <c r="AP664" s="87"/>
      <c r="AQ664" s="85"/>
      <c r="AR664" s="111"/>
      <c r="AS664" s="112">
        <v>0</v>
      </c>
      <c r="AT664" s="87"/>
      <c r="AU664" s="85"/>
      <c r="AV664" s="111"/>
      <c r="AW664" s="112">
        <v>0</v>
      </c>
      <c r="AX664" s="87"/>
      <c r="AY664" s="85"/>
      <c r="AZ664" s="267">
        <f t="shared" si="42"/>
        <v>0</v>
      </c>
      <c r="BA664" s="88">
        <f t="shared" si="39"/>
        <v>0</v>
      </c>
      <c r="BC664">
        <f>IF($A664&lt;&gt;"",COUNTIF($BD$3:$BD664,$BD664),0)</f>
        <v>0</v>
      </c>
      <c r="BD664" t="str">
        <f>IF($A664&lt;&gt;"",VLOOKUP(TRUNC(MID($A664,1,2),0),Plano_Contas!$H$3:$J$103,2,TRUE),"")</f>
        <v/>
      </c>
      <c r="BE664" s="201" t="str">
        <f t="shared" si="40"/>
        <v/>
      </c>
      <c r="BF664" t="str">
        <f ca="1">IF($BT664&lt;&gt;"",SUMIF($BD$3:$BD$1004,"="&amp;$BD664,INDIRECT(ADDRESS(3,BF$2,1,1)):INDIRECT(ADDRESS(1004,BF$2,1,1))),"")</f>
        <v/>
      </c>
      <c r="BG664" t="str">
        <f ca="1">IF($BT664&lt;&gt;"",SUMIF($BD$3:$BD$1004,"="&amp;$BD664,INDIRECT(ADDRESS(3,BG$2,1,1)):INDIRECT(ADDRESS(1004,BG$2,1,1))),"")</f>
        <v/>
      </c>
      <c r="BH664" t="str">
        <f ca="1">IF($BT664&lt;&gt;"",SUMIF($BD$3:$BD$1004,"="&amp;$BD664,INDIRECT(ADDRESS(3,BH$2,1,1)):INDIRECT(ADDRESS(1004,BH$2,1,1))),"")</f>
        <v/>
      </c>
      <c r="BI664" t="str">
        <f ca="1">IF($BT664&lt;&gt;"",SUMIF($BD$3:$BD$1004,"="&amp;$BD664,INDIRECT(ADDRESS(3,BI$2,1,1)):INDIRECT(ADDRESS(1004,BI$2,1,1))),"")</f>
        <v/>
      </c>
      <c r="BJ664" t="str">
        <f ca="1">IF($BT664&lt;&gt;"",SUMIF($BD$3:$BD$1004,"="&amp;$BD664,INDIRECT(ADDRESS(3,BJ$2,1,1)):INDIRECT(ADDRESS(1004,BJ$2,1,1))),"")</f>
        <v/>
      </c>
      <c r="BK664" t="str">
        <f ca="1">IF($BT664&lt;&gt;"",SUMIF($BD$3:$BD$1004,"="&amp;$BD664,INDIRECT(ADDRESS(3,BK$2,1,1)):INDIRECT(ADDRESS(1004,BK$2,1,1))),"")</f>
        <v/>
      </c>
      <c r="BL664" t="str">
        <f ca="1">IF($BT664&lt;&gt;"",SUMIF($BD$3:$BD$1004,"="&amp;$BD664,INDIRECT(ADDRESS(3,BL$2,1,1)):INDIRECT(ADDRESS(1004,BL$2,1,1))),"")</f>
        <v/>
      </c>
      <c r="BM664" t="str">
        <f ca="1">IF($BT664&lt;&gt;"",SUMIF($BD$3:$BD$1004,"="&amp;$BD664,INDIRECT(ADDRESS(3,BM$2,1,1)):INDIRECT(ADDRESS(1004,BM$2,1,1))),"")</f>
        <v/>
      </c>
      <c r="BN664" t="str">
        <f ca="1">IF($BT664&lt;&gt;"",SUMIF($BD$3:$BD$1004,"="&amp;$BD664,INDIRECT(ADDRESS(3,BN$2,1,1)):INDIRECT(ADDRESS(1004,BN$2,1,1))),"")</f>
        <v/>
      </c>
      <c r="BO664" t="str">
        <f ca="1">IF($BT664&lt;&gt;"",SUMIF($BD$3:$BD$1004,"="&amp;$BD664,INDIRECT(ADDRESS(3,BO$2,1,1)):INDIRECT(ADDRESS(1004,BO$2,1,1))),"")</f>
        <v/>
      </c>
      <c r="BP664" t="str">
        <f ca="1">IF($BT664&lt;&gt;"",SUMIF($BD$3:$BD$1004,"="&amp;$BD664,INDIRECT(ADDRESS(3,BP$2,1,1)):INDIRECT(ADDRESS(1004,BP$2,1,1))),"")</f>
        <v/>
      </c>
      <c r="BQ664" t="str">
        <f ca="1">IF($BT664&lt;&gt;"",SUMIF($BD$3:$BD$1004,"="&amp;$BD664,INDIRECT(ADDRESS(3,BQ$2,1,1)):INDIRECT(ADDRESS(1004,BQ$2,1,1))),"")</f>
        <v/>
      </c>
      <c r="BR664" t="str">
        <f ca="1">IF($BT664&lt;&gt;"",SUMIF($BD$3:$BD$1004,"="&amp;$BD664,INDIRECT(ADDRESS(3,BR$2,1,1)):INDIRECT(ADDRESS(1004,BR$2,1,1))),"")</f>
        <v/>
      </c>
      <c r="BS664" t="str">
        <f>IF($A664&lt;&gt;"",VLOOKUP(TRUNC(MID($A664,1,2),0),Plano_Contas!$H$3:$J$103,3,TRUE),"")</f>
        <v/>
      </c>
      <c r="BT664" t="str">
        <f t="shared" si="41"/>
        <v/>
      </c>
      <c r="BV664">
        <f>Empresas!C664</f>
        <v>0</v>
      </c>
    </row>
    <row r="665" spans="1:74" ht="13.5" hidden="1" thickBot="1" x14ac:dyDescent="0.25">
      <c r="A665" s="89"/>
      <c r="B665" s="52" t="str">
        <f>IF($A665&lt;&gt;"",VLOOKUP(""&amp;$A665,Plano_Contas!$A$3:$F$1003,6,0),"")</f>
        <v/>
      </c>
      <c r="C665" s="91"/>
      <c r="D665" s="111"/>
      <c r="E665" s="112">
        <v>0</v>
      </c>
      <c r="F665" s="87"/>
      <c r="G665" s="85"/>
      <c r="H665" s="111"/>
      <c r="I665" s="112">
        <v>0</v>
      </c>
      <c r="J665" s="87"/>
      <c r="K665" s="85"/>
      <c r="L665" s="111"/>
      <c r="M665" s="112">
        <v>0</v>
      </c>
      <c r="N665" s="87"/>
      <c r="O665" s="85"/>
      <c r="P665" s="111"/>
      <c r="Q665" s="112">
        <v>0</v>
      </c>
      <c r="R665" s="87"/>
      <c r="S665" s="85"/>
      <c r="T665" s="111"/>
      <c r="U665" s="112">
        <v>0</v>
      </c>
      <c r="V665" s="87"/>
      <c r="W665" s="85"/>
      <c r="X665" s="111"/>
      <c r="Y665" s="112">
        <v>0</v>
      </c>
      <c r="Z665" s="87"/>
      <c r="AA665" s="85"/>
      <c r="AB665" s="111"/>
      <c r="AC665" s="112">
        <v>0</v>
      </c>
      <c r="AD665" s="87"/>
      <c r="AE665" s="85"/>
      <c r="AF665" s="111"/>
      <c r="AG665" s="112">
        <v>0</v>
      </c>
      <c r="AH665" s="87"/>
      <c r="AI665" s="85"/>
      <c r="AJ665" s="111"/>
      <c r="AK665" s="112">
        <v>0</v>
      </c>
      <c r="AL665" s="87"/>
      <c r="AM665" s="85"/>
      <c r="AN665" s="111"/>
      <c r="AO665" s="112">
        <v>0</v>
      </c>
      <c r="AP665" s="87"/>
      <c r="AQ665" s="85"/>
      <c r="AR665" s="111"/>
      <c r="AS665" s="112">
        <v>0</v>
      </c>
      <c r="AT665" s="87"/>
      <c r="AU665" s="85"/>
      <c r="AV665" s="111"/>
      <c r="AW665" s="112">
        <v>0</v>
      </c>
      <c r="AX665" s="87"/>
      <c r="AY665" s="85"/>
      <c r="AZ665" s="267">
        <f t="shared" si="42"/>
        <v>0</v>
      </c>
      <c r="BA665" s="88">
        <f t="shared" si="39"/>
        <v>0</v>
      </c>
      <c r="BC665">
        <f>IF($A665&lt;&gt;"",COUNTIF($BD$3:$BD665,$BD665),0)</f>
        <v>0</v>
      </c>
      <c r="BD665" t="str">
        <f>IF($A665&lt;&gt;"",VLOOKUP(TRUNC(MID($A665,1,2),0),Plano_Contas!$H$3:$J$103,2,TRUE),"")</f>
        <v/>
      </c>
      <c r="BE665" s="201" t="str">
        <f t="shared" si="40"/>
        <v/>
      </c>
      <c r="BF665" t="str">
        <f ca="1">IF($BT665&lt;&gt;"",SUMIF($BD$3:$BD$1004,"="&amp;$BD665,INDIRECT(ADDRESS(3,BF$2,1,1)):INDIRECT(ADDRESS(1004,BF$2,1,1))),"")</f>
        <v/>
      </c>
      <c r="BG665" t="str">
        <f ca="1">IF($BT665&lt;&gt;"",SUMIF($BD$3:$BD$1004,"="&amp;$BD665,INDIRECT(ADDRESS(3,BG$2,1,1)):INDIRECT(ADDRESS(1004,BG$2,1,1))),"")</f>
        <v/>
      </c>
      <c r="BH665" t="str">
        <f ca="1">IF($BT665&lt;&gt;"",SUMIF($BD$3:$BD$1004,"="&amp;$BD665,INDIRECT(ADDRESS(3,BH$2,1,1)):INDIRECT(ADDRESS(1004,BH$2,1,1))),"")</f>
        <v/>
      </c>
      <c r="BI665" t="str">
        <f ca="1">IF($BT665&lt;&gt;"",SUMIF($BD$3:$BD$1004,"="&amp;$BD665,INDIRECT(ADDRESS(3,BI$2,1,1)):INDIRECT(ADDRESS(1004,BI$2,1,1))),"")</f>
        <v/>
      </c>
      <c r="BJ665" t="str">
        <f ca="1">IF($BT665&lt;&gt;"",SUMIF($BD$3:$BD$1004,"="&amp;$BD665,INDIRECT(ADDRESS(3,BJ$2,1,1)):INDIRECT(ADDRESS(1004,BJ$2,1,1))),"")</f>
        <v/>
      </c>
      <c r="BK665" t="str">
        <f ca="1">IF($BT665&lt;&gt;"",SUMIF($BD$3:$BD$1004,"="&amp;$BD665,INDIRECT(ADDRESS(3,BK$2,1,1)):INDIRECT(ADDRESS(1004,BK$2,1,1))),"")</f>
        <v/>
      </c>
      <c r="BL665" t="str">
        <f ca="1">IF($BT665&lt;&gt;"",SUMIF($BD$3:$BD$1004,"="&amp;$BD665,INDIRECT(ADDRESS(3,BL$2,1,1)):INDIRECT(ADDRESS(1004,BL$2,1,1))),"")</f>
        <v/>
      </c>
      <c r="BM665" t="str">
        <f ca="1">IF($BT665&lt;&gt;"",SUMIF($BD$3:$BD$1004,"="&amp;$BD665,INDIRECT(ADDRESS(3,BM$2,1,1)):INDIRECT(ADDRESS(1004,BM$2,1,1))),"")</f>
        <v/>
      </c>
      <c r="BN665" t="str">
        <f ca="1">IF($BT665&lt;&gt;"",SUMIF($BD$3:$BD$1004,"="&amp;$BD665,INDIRECT(ADDRESS(3,BN$2,1,1)):INDIRECT(ADDRESS(1004,BN$2,1,1))),"")</f>
        <v/>
      </c>
      <c r="BO665" t="str">
        <f ca="1">IF($BT665&lt;&gt;"",SUMIF($BD$3:$BD$1004,"="&amp;$BD665,INDIRECT(ADDRESS(3,BO$2,1,1)):INDIRECT(ADDRESS(1004,BO$2,1,1))),"")</f>
        <v/>
      </c>
      <c r="BP665" t="str">
        <f ca="1">IF($BT665&lt;&gt;"",SUMIF($BD$3:$BD$1004,"="&amp;$BD665,INDIRECT(ADDRESS(3,BP$2,1,1)):INDIRECT(ADDRESS(1004,BP$2,1,1))),"")</f>
        <v/>
      </c>
      <c r="BQ665" t="str">
        <f ca="1">IF($BT665&lt;&gt;"",SUMIF($BD$3:$BD$1004,"="&amp;$BD665,INDIRECT(ADDRESS(3,BQ$2,1,1)):INDIRECT(ADDRESS(1004,BQ$2,1,1))),"")</f>
        <v/>
      </c>
      <c r="BR665" t="str">
        <f ca="1">IF($BT665&lt;&gt;"",SUMIF($BD$3:$BD$1004,"="&amp;$BD665,INDIRECT(ADDRESS(3,BR$2,1,1)):INDIRECT(ADDRESS(1004,BR$2,1,1))),"")</f>
        <v/>
      </c>
      <c r="BS665" t="str">
        <f>IF($A665&lt;&gt;"",VLOOKUP(TRUNC(MID($A665,1,2),0),Plano_Contas!$H$3:$J$103,3,TRUE),"")</f>
        <v/>
      </c>
      <c r="BT665" t="str">
        <f t="shared" si="41"/>
        <v/>
      </c>
      <c r="BV665">
        <f>Empresas!C665</f>
        <v>0</v>
      </c>
    </row>
    <row r="666" spans="1:74" ht="13.5" hidden="1" thickBot="1" x14ac:dyDescent="0.25">
      <c r="A666" s="89"/>
      <c r="B666" s="52" t="str">
        <f>IF($A666&lt;&gt;"",VLOOKUP(""&amp;$A666,Plano_Contas!$A$3:$F$1003,6,0),"")</f>
        <v/>
      </c>
      <c r="C666" s="91"/>
      <c r="D666" s="111"/>
      <c r="E666" s="112">
        <v>0</v>
      </c>
      <c r="F666" s="87"/>
      <c r="G666" s="85"/>
      <c r="H666" s="111"/>
      <c r="I666" s="112">
        <v>0</v>
      </c>
      <c r="J666" s="87"/>
      <c r="K666" s="85"/>
      <c r="L666" s="111"/>
      <c r="M666" s="112">
        <v>0</v>
      </c>
      <c r="N666" s="87"/>
      <c r="O666" s="85"/>
      <c r="P666" s="111"/>
      <c r="Q666" s="112">
        <v>0</v>
      </c>
      <c r="R666" s="87"/>
      <c r="S666" s="85"/>
      <c r="T666" s="111"/>
      <c r="U666" s="112">
        <v>0</v>
      </c>
      <c r="V666" s="87"/>
      <c r="W666" s="85"/>
      <c r="X666" s="111"/>
      <c r="Y666" s="112">
        <v>0</v>
      </c>
      <c r="Z666" s="87"/>
      <c r="AA666" s="85"/>
      <c r="AB666" s="111"/>
      <c r="AC666" s="112">
        <v>0</v>
      </c>
      <c r="AD666" s="87"/>
      <c r="AE666" s="85"/>
      <c r="AF666" s="111"/>
      <c r="AG666" s="112">
        <v>0</v>
      </c>
      <c r="AH666" s="87"/>
      <c r="AI666" s="85"/>
      <c r="AJ666" s="111"/>
      <c r="AK666" s="112">
        <v>0</v>
      </c>
      <c r="AL666" s="87"/>
      <c r="AM666" s="85"/>
      <c r="AN666" s="111"/>
      <c r="AO666" s="112">
        <v>0</v>
      </c>
      <c r="AP666" s="87"/>
      <c r="AQ666" s="85"/>
      <c r="AR666" s="111"/>
      <c r="AS666" s="112">
        <v>0</v>
      </c>
      <c r="AT666" s="87"/>
      <c r="AU666" s="85"/>
      <c r="AV666" s="111"/>
      <c r="AW666" s="112">
        <v>0</v>
      </c>
      <c r="AX666" s="87"/>
      <c r="AY666" s="85"/>
      <c r="AZ666" s="267">
        <f t="shared" si="42"/>
        <v>0</v>
      </c>
      <c r="BA666" s="88">
        <f t="shared" si="39"/>
        <v>0</v>
      </c>
      <c r="BC666">
        <f>IF($A666&lt;&gt;"",COUNTIF($BD$3:$BD666,$BD666),0)</f>
        <v>0</v>
      </c>
      <c r="BD666" t="str">
        <f>IF($A666&lt;&gt;"",VLOOKUP(TRUNC(MID($A666,1,2),0),Plano_Contas!$H$3:$J$103,2,TRUE),"")</f>
        <v/>
      </c>
      <c r="BE666" s="201" t="str">
        <f t="shared" si="40"/>
        <v/>
      </c>
      <c r="BF666" t="str">
        <f ca="1">IF($BT666&lt;&gt;"",SUMIF($BD$3:$BD$1004,"="&amp;$BD666,INDIRECT(ADDRESS(3,BF$2,1,1)):INDIRECT(ADDRESS(1004,BF$2,1,1))),"")</f>
        <v/>
      </c>
      <c r="BG666" t="str">
        <f ca="1">IF($BT666&lt;&gt;"",SUMIF($BD$3:$BD$1004,"="&amp;$BD666,INDIRECT(ADDRESS(3,BG$2,1,1)):INDIRECT(ADDRESS(1004,BG$2,1,1))),"")</f>
        <v/>
      </c>
      <c r="BH666" t="str">
        <f ca="1">IF($BT666&lt;&gt;"",SUMIF($BD$3:$BD$1004,"="&amp;$BD666,INDIRECT(ADDRESS(3,BH$2,1,1)):INDIRECT(ADDRESS(1004,BH$2,1,1))),"")</f>
        <v/>
      </c>
      <c r="BI666" t="str">
        <f ca="1">IF($BT666&lt;&gt;"",SUMIF($BD$3:$BD$1004,"="&amp;$BD666,INDIRECT(ADDRESS(3,BI$2,1,1)):INDIRECT(ADDRESS(1004,BI$2,1,1))),"")</f>
        <v/>
      </c>
      <c r="BJ666" t="str">
        <f ca="1">IF($BT666&lt;&gt;"",SUMIF($BD$3:$BD$1004,"="&amp;$BD666,INDIRECT(ADDRESS(3,BJ$2,1,1)):INDIRECT(ADDRESS(1004,BJ$2,1,1))),"")</f>
        <v/>
      </c>
      <c r="BK666" t="str">
        <f ca="1">IF($BT666&lt;&gt;"",SUMIF($BD$3:$BD$1004,"="&amp;$BD666,INDIRECT(ADDRESS(3,BK$2,1,1)):INDIRECT(ADDRESS(1004,BK$2,1,1))),"")</f>
        <v/>
      </c>
      <c r="BL666" t="str">
        <f ca="1">IF($BT666&lt;&gt;"",SUMIF($BD$3:$BD$1004,"="&amp;$BD666,INDIRECT(ADDRESS(3,BL$2,1,1)):INDIRECT(ADDRESS(1004,BL$2,1,1))),"")</f>
        <v/>
      </c>
      <c r="BM666" t="str">
        <f ca="1">IF($BT666&lt;&gt;"",SUMIF($BD$3:$BD$1004,"="&amp;$BD666,INDIRECT(ADDRESS(3,BM$2,1,1)):INDIRECT(ADDRESS(1004,BM$2,1,1))),"")</f>
        <v/>
      </c>
      <c r="BN666" t="str">
        <f ca="1">IF($BT666&lt;&gt;"",SUMIF($BD$3:$BD$1004,"="&amp;$BD666,INDIRECT(ADDRESS(3,BN$2,1,1)):INDIRECT(ADDRESS(1004,BN$2,1,1))),"")</f>
        <v/>
      </c>
      <c r="BO666" t="str">
        <f ca="1">IF($BT666&lt;&gt;"",SUMIF($BD$3:$BD$1004,"="&amp;$BD666,INDIRECT(ADDRESS(3,BO$2,1,1)):INDIRECT(ADDRESS(1004,BO$2,1,1))),"")</f>
        <v/>
      </c>
      <c r="BP666" t="str">
        <f ca="1">IF($BT666&lt;&gt;"",SUMIF($BD$3:$BD$1004,"="&amp;$BD666,INDIRECT(ADDRESS(3,BP$2,1,1)):INDIRECT(ADDRESS(1004,BP$2,1,1))),"")</f>
        <v/>
      </c>
      <c r="BQ666" t="str">
        <f ca="1">IF($BT666&lt;&gt;"",SUMIF($BD$3:$BD$1004,"="&amp;$BD666,INDIRECT(ADDRESS(3,BQ$2,1,1)):INDIRECT(ADDRESS(1004,BQ$2,1,1))),"")</f>
        <v/>
      </c>
      <c r="BR666" t="str">
        <f ca="1">IF($BT666&lt;&gt;"",SUMIF($BD$3:$BD$1004,"="&amp;$BD666,INDIRECT(ADDRESS(3,BR$2,1,1)):INDIRECT(ADDRESS(1004,BR$2,1,1))),"")</f>
        <v/>
      </c>
      <c r="BS666" t="str">
        <f>IF($A666&lt;&gt;"",VLOOKUP(TRUNC(MID($A666,1,2),0),Plano_Contas!$H$3:$J$103,3,TRUE),"")</f>
        <v/>
      </c>
      <c r="BT666" t="str">
        <f t="shared" si="41"/>
        <v/>
      </c>
      <c r="BV666">
        <f>Empresas!C666</f>
        <v>0</v>
      </c>
    </row>
    <row r="667" spans="1:74" ht="13.5" hidden="1" thickBot="1" x14ac:dyDescent="0.25">
      <c r="A667" s="89"/>
      <c r="B667" s="52" t="str">
        <f>IF($A667&lt;&gt;"",VLOOKUP(""&amp;$A667,Plano_Contas!$A$3:$F$1003,6,0),"")</f>
        <v/>
      </c>
      <c r="C667" s="91"/>
      <c r="D667" s="111"/>
      <c r="E667" s="112">
        <v>0</v>
      </c>
      <c r="F667" s="87"/>
      <c r="G667" s="85"/>
      <c r="H667" s="111"/>
      <c r="I667" s="112">
        <v>0</v>
      </c>
      <c r="J667" s="87"/>
      <c r="K667" s="85"/>
      <c r="L667" s="111"/>
      <c r="M667" s="112">
        <v>0</v>
      </c>
      <c r="N667" s="87"/>
      <c r="O667" s="85"/>
      <c r="P667" s="111"/>
      <c r="Q667" s="112">
        <v>0</v>
      </c>
      <c r="R667" s="87"/>
      <c r="S667" s="85"/>
      <c r="T667" s="111"/>
      <c r="U667" s="112">
        <v>0</v>
      </c>
      <c r="V667" s="87"/>
      <c r="W667" s="85"/>
      <c r="X667" s="111"/>
      <c r="Y667" s="112">
        <v>0</v>
      </c>
      <c r="Z667" s="87"/>
      <c r="AA667" s="85"/>
      <c r="AB667" s="111"/>
      <c r="AC667" s="112">
        <v>0</v>
      </c>
      <c r="AD667" s="87"/>
      <c r="AE667" s="85"/>
      <c r="AF667" s="111"/>
      <c r="AG667" s="112">
        <v>0</v>
      </c>
      <c r="AH667" s="87"/>
      <c r="AI667" s="85"/>
      <c r="AJ667" s="111"/>
      <c r="AK667" s="112">
        <v>0</v>
      </c>
      <c r="AL667" s="87"/>
      <c r="AM667" s="85"/>
      <c r="AN667" s="111"/>
      <c r="AO667" s="112">
        <v>0</v>
      </c>
      <c r="AP667" s="87"/>
      <c r="AQ667" s="85"/>
      <c r="AR667" s="111"/>
      <c r="AS667" s="112">
        <v>0</v>
      </c>
      <c r="AT667" s="87"/>
      <c r="AU667" s="85"/>
      <c r="AV667" s="111"/>
      <c r="AW667" s="112">
        <v>0</v>
      </c>
      <c r="AX667" s="87"/>
      <c r="AY667" s="85"/>
      <c r="AZ667" s="267">
        <f t="shared" si="42"/>
        <v>0</v>
      </c>
      <c r="BA667" s="88">
        <f t="shared" si="39"/>
        <v>0</v>
      </c>
      <c r="BC667">
        <f>IF($A667&lt;&gt;"",COUNTIF($BD$3:$BD667,$BD667),0)</f>
        <v>0</v>
      </c>
      <c r="BD667" t="str">
        <f>IF($A667&lt;&gt;"",VLOOKUP(TRUNC(MID($A667,1,2),0),Plano_Contas!$H$3:$J$103,2,TRUE),"")</f>
        <v/>
      </c>
      <c r="BE667" s="201" t="str">
        <f t="shared" si="40"/>
        <v/>
      </c>
      <c r="BF667" t="str">
        <f ca="1">IF($BT667&lt;&gt;"",SUMIF($BD$3:$BD$1004,"="&amp;$BD667,INDIRECT(ADDRESS(3,BF$2,1,1)):INDIRECT(ADDRESS(1004,BF$2,1,1))),"")</f>
        <v/>
      </c>
      <c r="BG667" t="str">
        <f ca="1">IF($BT667&lt;&gt;"",SUMIF($BD$3:$BD$1004,"="&amp;$BD667,INDIRECT(ADDRESS(3,BG$2,1,1)):INDIRECT(ADDRESS(1004,BG$2,1,1))),"")</f>
        <v/>
      </c>
      <c r="BH667" t="str">
        <f ca="1">IF($BT667&lt;&gt;"",SUMIF($BD$3:$BD$1004,"="&amp;$BD667,INDIRECT(ADDRESS(3,BH$2,1,1)):INDIRECT(ADDRESS(1004,BH$2,1,1))),"")</f>
        <v/>
      </c>
      <c r="BI667" t="str">
        <f ca="1">IF($BT667&lt;&gt;"",SUMIF($BD$3:$BD$1004,"="&amp;$BD667,INDIRECT(ADDRESS(3,BI$2,1,1)):INDIRECT(ADDRESS(1004,BI$2,1,1))),"")</f>
        <v/>
      </c>
      <c r="BJ667" t="str">
        <f ca="1">IF($BT667&lt;&gt;"",SUMIF($BD$3:$BD$1004,"="&amp;$BD667,INDIRECT(ADDRESS(3,BJ$2,1,1)):INDIRECT(ADDRESS(1004,BJ$2,1,1))),"")</f>
        <v/>
      </c>
      <c r="BK667" t="str">
        <f ca="1">IF($BT667&lt;&gt;"",SUMIF($BD$3:$BD$1004,"="&amp;$BD667,INDIRECT(ADDRESS(3,BK$2,1,1)):INDIRECT(ADDRESS(1004,BK$2,1,1))),"")</f>
        <v/>
      </c>
      <c r="BL667" t="str">
        <f ca="1">IF($BT667&lt;&gt;"",SUMIF($BD$3:$BD$1004,"="&amp;$BD667,INDIRECT(ADDRESS(3,BL$2,1,1)):INDIRECT(ADDRESS(1004,BL$2,1,1))),"")</f>
        <v/>
      </c>
      <c r="BM667" t="str">
        <f ca="1">IF($BT667&lt;&gt;"",SUMIF($BD$3:$BD$1004,"="&amp;$BD667,INDIRECT(ADDRESS(3,BM$2,1,1)):INDIRECT(ADDRESS(1004,BM$2,1,1))),"")</f>
        <v/>
      </c>
      <c r="BN667" t="str">
        <f ca="1">IF($BT667&lt;&gt;"",SUMIF($BD$3:$BD$1004,"="&amp;$BD667,INDIRECT(ADDRESS(3,BN$2,1,1)):INDIRECT(ADDRESS(1004,BN$2,1,1))),"")</f>
        <v/>
      </c>
      <c r="BO667" t="str">
        <f ca="1">IF($BT667&lt;&gt;"",SUMIF($BD$3:$BD$1004,"="&amp;$BD667,INDIRECT(ADDRESS(3,BO$2,1,1)):INDIRECT(ADDRESS(1004,BO$2,1,1))),"")</f>
        <v/>
      </c>
      <c r="BP667" t="str">
        <f ca="1">IF($BT667&lt;&gt;"",SUMIF($BD$3:$BD$1004,"="&amp;$BD667,INDIRECT(ADDRESS(3,BP$2,1,1)):INDIRECT(ADDRESS(1004,BP$2,1,1))),"")</f>
        <v/>
      </c>
      <c r="BQ667" t="str">
        <f ca="1">IF($BT667&lt;&gt;"",SUMIF($BD$3:$BD$1004,"="&amp;$BD667,INDIRECT(ADDRESS(3,BQ$2,1,1)):INDIRECT(ADDRESS(1004,BQ$2,1,1))),"")</f>
        <v/>
      </c>
      <c r="BR667" t="str">
        <f ca="1">IF($BT667&lt;&gt;"",SUMIF($BD$3:$BD$1004,"="&amp;$BD667,INDIRECT(ADDRESS(3,BR$2,1,1)):INDIRECT(ADDRESS(1004,BR$2,1,1))),"")</f>
        <v/>
      </c>
      <c r="BS667" t="str">
        <f>IF($A667&lt;&gt;"",VLOOKUP(TRUNC(MID($A667,1,2),0),Plano_Contas!$H$3:$J$103,3,TRUE),"")</f>
        <v/>
      </c>
      <c r="BT667" t="str">
        <f t="shared" si="41"/>
        <v/>
      </c>
      <c r="BV667">
        <f>Empresas!C667</f>
        <v>0</v>
      </c>
    </row>
    <row r="668" spans="1:74" ht="13.5" hidden="1" thickBot="1" x14ac:dyDescent="0.25">
      <c r="A668" s="89"/>
      <c r="B668" s="52" t="str">
        <f>IF($A668&lt;&gt;"",VLOOKUP(""&amp;$A668,Plano_Contas!$A$3:$F$1003,6,0),"")</f>
        <v/>
      </c>
      <c r="C668" s="91"/>
      <c r="D668" s="111"/>
      <c r="E668" s="112">
        <v>0</v>
      </c>
      <c r="F668" s="87"/>
      <c r="G668" s="85"/>
      <c r="H668" s="111"/>
      <c r="I668" s="112">
        <v>0</v>
      </c>
      <c r="J668" s="87"/>
      <c r="K668" s="85"/>
      <c r="L668" s="111"/>
      <c r="M668" s="112">
        <v>0</v>
      </c>
      <c r="N668" s="87"/>
      <c r="O668" s="85"/>
      <c r="P668" s="111"/>
      <c r="Q668" s="112">
        <v>0</v>
      </c>
      <c r="R668" s="87"/>
      <c r="S668" s="85"/>
      <c r="T668" s="111"/>
      <c r="U668" s="112">
        <v>0</v>
      </c>
      <c r="V668" s="87"/>
      <c r="W668" s="85"/>
      <c r="X668" s="111"/>
      <c r="Y668" s="112">
        <v>0</v>
      </c>
      <c r="Z668" s="87"/>
      <c r="AA668" s="85"/>
      <c r="AB668" s="111"/>
      <c r="AC668" s="112">
        <v>0</v>
      </c>
      <c r="AD668" s="87"/>
      <c r="AE668" s="85"/>
      <c r="AF668" s="111"/>
      <c r="AG668" s="112">
        <v>0</v>
      </c>
      <c r="AH668" s="87"/>
      <c r="AI668" s="85"/>
      <c r="AJ668" s="111"/>
      <c r="AK668" s="112">
        <v>0</v>
      </c>
      <c r="AL668" s="87"/>
      <c r="AM668" s="85"/>
      <c r="AN668" s="111"/>
      <c r="AO668" s="112">
        <v>0</v>
      </c>
      <c r="AP668" s="87"/>
      <c r="AQ668" s="85"/>
      <c r="AR668" s="111"/>
      <c r="AS668" s="112">
        <v>0</v>
      </c>
      <c r="AT668" s="87"/>
      <c r="AU668" s="85"/>
      <c r="AV668" s="111"/>
      <c r="AW668" s="112">
        <v>0</v>
      </c>
      <c r="AX668" s="87"/>
      <c r="AY668" s="85"/>
      <c r="AZ668" s="267">
        <f t="shared" si="42"/>
        <v>0</v>
      </c>
      <c r="BA668" s="88">
        <f t="shared" si="39"/>
        <v>0</v>
      </c>
      <c r="BC668">
        <f>IF($A668&lt;&gt;"",COUNTIF($BD$3:$BD668,$BD668),0)</f>
        <v>0</v>
      </c>
      <c r="BD668" t="str">
        <f>IF($A668&lt;&gt;"",VLOOKUP(TRUNC(MID($A668,1,2),0),Plano_Contas!$H$3:$J$103,2,TRUE),"")</f>
        <v/>
      </c>
      <c r="BE668" s="201" t="str">
        <f t="shared" si="40"/>
        <v/>
      </c>
      <c r="BF668" t="str">
        <f ca="1">IF($BT668&lt;&gt;"",SUMIF($BD$3:$BD$1004,"="&amp;$BD668,INDIRECT(ADDRESS(3,BF$2,1,1)):INDIRECT(ADDRESS(1004,BF$2,1,1))),"")</f>
        <v/>
      </c>
      <c r="BG668" t="str">
        <f ca="1">IF($BT668&lt;&gt;"",SUMIF($BD$3:$BD$1004,"="&amp;$BD668,INDIRECT(ADDRESS(3,BG$2,1,1)):INDIRECT(ADDRESS(1004,BG$2,1,1))),"")</f>
        <v/>
      </c>
      <c r="BH668" t="str">
        <f ca="1">IF($BT668&lt;&gt;"",SUMIF($BD$3:$BD$1004,"="&amp;$BD668,INDIRECT(ADDRESS(3,BH$2,1,1)):INDIRECT(ADDRESS(1004,BH$2,1,1))),"")</f>
        <v/>
      </c>
      <c r="BI668" t="str">
        <f ca="1">IF($BT668&lt;&gt;"",SUMIF($BD$3:$BD$1004,"="&amp;$BD668,INDIRECT(ADDRESS(3,BI$2,1,1)):INDIRECT(ADDRESS(1004,BI$2,1,1))),"")</f>
        <v/>
      </c>
      <c r="BJ668" t="str">
        <f ca="1">IF($BT668&lt;&gt;"",SUMIF($BD$3:$BD$1004,"="&amp;$BD668,INDIRECT(ADDRESS(3,BJ$2,1,1)):INDIRECT(ADDRESS(1004,BJ$2,1,1))),"")</f>
        <v/>
      </c>
      <c r="BK668" t="str">
        <f ca="1">IF($BT668&lt;&gt;"",SUMIF($BD$3:$BD$1004,"="&amp;$BD668,INDIRECT(ADDRESS(3,BK$2,1,1)):INDIRECT(ADDRESS(1004,BK$2,1,1))),"")</f>
        <v/>
      </c>
      <c r="BL668" t="str">
        <f ca="1">IF($BT668&lt;&gt;"",SUMIF($BD$3:$BD$1004,"="&amp;$BD668,INDIRECT(ADDRESS(3,BL$2,1,1)):INDIRECT(ADDRESS(1004,BL$2,1,1))),"")</f>
        <v/>
      </c>
      <c r="BM668" t="str">
        <f ca="1">IF($BT668&lt;&gt;"",SUMIF($BD$3:$BD$1004,"="&amp;$BD668,INDIRECT(ADDRESS(3,BM$2,1,1)):INDIRECT(ADDRESS(1004,BM$2,1,1))),"")</f>
        <v/>
      </c>
      <c r="BN668" t="str">
        <f ca="1">IF($BT668&lt;&gt;"",SUMIF($BD$3:$BD$1004,"="&amp;$BD668,INDIRECT(ADDRESS(3,BN$2,1,1)):INDIRECT(ADDRESS(1004,BN$2,1,1))),"")</f>
        <v/>
      </c>
      <c r="BO668" t="str">
        <f ca="1">IF($BT668&lt;&gt;"",SUMIF($BD$3:$BD$1004,"="&amp;$BD668,INDIRECT(ADDRESS(3,BO$2,1,1)):INDIRECT(ADDRESS(1004,BO$2,1,1))),"")</f>
        <v/>
      </c>
      <c r="BP668" t="str">
        <f ca="1">IF($BT668&lt;&gt;"",SUMIF($BD$3:$BD$1004,"="&amp;$BD668,INDIRECT(ADDRESS(3,BP$2,1,1)):INDIRECT(ADDRESS(1004,BP$2,1,1))),"")</f>
        <v/>
      </c>
      <c r="BQ668" t="str">
        <f ca="1">IF($BT668&lt;&gt;"",SUMIF($BD$3:$BD$1004,"="&amp;$BD668,INDIRECT(ADDRESS(3,BQ$2,1,1)):INDIRECT(ADDRESS(1004,BQ$2,1,1))),"")</f>
        <v/>
      </c>
      <c r="BR668" t="str">
        <f ca="1">IF($BT668&lt;&gt;"",SUMIF($BD$3:$BD$1004,"="&amp;$BD668,INDIRECT(ADDRESS(3,BR$2,1,1)):INDIRECT(ADDRESS(1004,BR$2,1,1))),"")</f>
        <v/>
      </c>
      <c r="BS668" t="str">
        <f>IF($A668&lt;&gt;"",VLOOKUP(TRUNC(MID($A668,1,2),0),Plano_Contas!$H$3:$J$103,3,TRUE),"")</f>
        <v/>
      </c>
      <c r="BT668" t="str">
        <f t="shared" si="41"/>
        <v/>
      </c>
      <c r="BV668">
        <f>Empresas!C668</f>
        <v>0</v>
      </c>
    </row>
    <row r="669" spans="1:74" ht="13.5" hidden="1" thickBot="1" x14ac:dyDescent="0.25">
      <c r="A669" s="89"/>
      <c r="B669" s="52" t="str">
        <f>IF($A669&lt;&gt;"",VLOOKUP(""&amp;$A669,Plano_Contas!$A$3:$F$1003,6,0),"")</f>
        <v/>
      </c>
      <c r="C669" s="91"/>
      <c r="D669" s="111"/>
      <c r="E669" s="112">
        <v>0</v>
      </c>
      <c r="F669" s="87"/>
      <c r="G669" s="85"/>
      <c r="H669" s="111"/>
      <c r="I669" s="112">
        <v>0</v>
      </c>
      <c r="J669" s="87"/>
      <c r="K669" s="85"/>
      <c r="L669" s="111"/>
      <c r="M669" s="112">
        <v>0</v>
      </c>
      <c r="N669" s="87"/>
      <c r="O669" s="85"/>
      <c r="P669" s="111"/>
      <c r="Q669" s="112">
        <v>0</v>
      </c>
      <c r="R669" s="87"/>
      <c r="S669" s="85"/>
      <c r="T669" s="111"/>
      <c r="U669" s="112">
        <v>0</v>
      </c>
      <c r="V669" s="87"/>
      <c r="W669" s="85"/>
      <c r="X669" s="111"/>
      <c r="Y669" s="112">
        <v>0</v>
      </c>
      <c r="Z669" s="87"/>
      <c r="AA669" s="85"/>
      <c r="AB669" s="111"/>
      <c r="AC669" s="112">
        <v>0</v>
      </c>
      <c r="AD669" s="87"/>
      <c r="AE669" s="85"/>
      <c r="AF669" s="111"/>
      <c r="AG669" s="112">
        <v>0</v>
      </c>
      <c r="AH669" s="87"/>
      <c r="AI669" s="85"/>
      <c r="AJ669" s="111"/>
      <c r="AK669" s="112">
        <v>0</v>
      </c>
      <c r="AL669" s="87"/>
      <c r="AM669" s="85"/>
      <c r="AN669" s="111"/>
      <c r="AO669" s="112">
        <v>0</v>
      </c>
      <c r="AP669" s="87"/>
      <c r="AQ669" s="85"/>
      <c r="AR669" s="111"/>
      <c r="AS669" s="112">
        <v>0</v>
      </c>
      <c r="AT669" s="87"/>
      <c r="AU669" s="85"/>
      <c r="AV669" s="111"/>
      <c r="AW669" s="112">
        <v>0</v>
      </c>
      <c r="AX669" s="87"/>
      <c r="AY669" s="85"/>
      <c r="AZ669" s="267">
        <f t="shared" si="42"/>
        <v>0</v>
      </c>
      <c r="BA669" s="88">
        <f t="shared" si="39"/>
        <v>0</v>
      </c>
      <c r="BC669">
        <f>IF($A669&lt;&gt;"",COUNTIF($BD$3:$BD669,$BD669),0)</f>
        <v>0</v>
      </c>
      <c r="BD669" t="str">
        <f>IF($A669&lt;&gt;"",VLOOKUP(TRUNC(MID($A669,1,2),0),Plano_Contas!$H$3:$J$103,2,TRUE),"")</f>
        <v/>
      </c>
      <c r="BE669" s="201" t="str">
        <f t="shared" si="40"/>
        <v/>
      </c>
      <c r="BF669" t="str">
        <f ca="1">IF($BT669&lt;&gt;"",SUMIF($BD$3:$BD$1004,"="&amp;$BD669,INDIRECT(ADDRESS(3,BF$2,1,1)):INDIRECT(ADDRESS(1004,BF$2,1,1))),"")</f>
        <v/>
      </c>
      <c r="BG669" t="str">
        <f ca="1">IF($BT669&lt;&gt;"",SUMIF($BD$3:$BD$1004,"="&amp;$BD669,INDIRECT(ADDRESS(3,BG$2,1,1)):INDIRECT(ADDRESS(1004,BG$2,1,1))),"")</f>
        <v/>
      </c>
      <c r="BH669" t="str">
        <f ca="1">IF($BT669&lt;&gt;"",SUMIF($BD$3:$BD$1004,"="&amp;$BD669,INDIRECT(ADDRESS(3,BH$2,1,1)):INDIRECT(ADDRESS(1004,BH$2,1,1))),"")</f>
        <v/>
      </c>
      <c r="BI669" t="str">
        <f ca="1">IF($BT669&lt;&gt;"",SUMIF($BD$3:$BD$1004,"="&amp;$BD669,INDIRECT(ADDRESS(3,BI$2,1,1)):INDIRECT(ADDRESS(1004,BI$2,1,1))),"")</f>
        <v/>
      </c>
      <c r="BJ669" t="str">
        <f ca="1">IF($BT669&lt;&gt;"",SUMIF($BD$3:$BD$1004,"="&amp;$BD669,INDIRECT(ADDRESS(3,BJ$2,1,1)):INDIRECT(ADDRESS(1004,BJ$2,1,1))),"")</f>
        <v/>
      </c>
      <c r="BK669" t="str">
        <f ca="1">IF($BT669&lt;&gt;"",SUMIF($BD$3:$BD$1004,"="&amp;$BD669,INDIRECT(ADDRESS(3,BK$2,1,1)):INDIRECT(ADDRESS(1004,BK$2,1,1))),"")</f>
        <v/>
      </c>
      <c r="BL669" t="str">
        <f ca="1">IF($BT669&lt;&gt;"",SUMIF($BD$3:$BD$1004,"="&amp;$BD669,INDIRECT(ADDRESS(3,BL$2,1,1)):INDIRECT(ADDRESS(1004,BL$2,1,1))),"")</f>
        <v/>
      </c>
      <c r="BM669" t="str">
        <f ca="1">IF($BT669&lt;&gt;"",SUMIF($BD$3:$BD$1004,"="&amp;$BD669,INDIRECT(ADDRESS(3,BM$2,1,1)):INDIRECT(ADDRESS(1004,BM$2,1,1))),"")</f>
        <v/>
      </c>
      <c r="BN669" t="str">
        <f ca="1">IF($BT669&lt;&gt;"",SUMIF($BD$3:$BD$1004,"="&amp;$BD669,INDIRECT(ADDRESS(3,BN$2,1,1)):INDIRECT(ADDRESS(1004,BN$2,1,1))),"")</f>
        <v/>
      </c>
      <c r="BO669" t="str">
        <f ca="1">IF($BT669&lt;&gt;"",SUMIF($BD$3:$BD$1004,"="&amp;$BD669,INDIRECT(ADDRESS(3,BO$2,1,1)):INDIRECT(ADDRESS(1004,BO$2,1,1))),"")</f>
        <v/>
      </c>
      <c r="BP669" t="str">
        <f ca="1">IF($BT669&lt;&gt;"",SUMIF($BD$3:$BD$1004,"="&amp;$BD669,INDIRECT(ADDRESS(3,BP$2,1,1)):INDIRECT(ADDRESS(1004,BP$2,1,1))),"")</f>
        <v/>
      </c>
      <c r="BQ669" t="str">
        <f ca="1">IF($BT669&lt;&gt;"",SUMIF($BD$3:$BD$1004,"="&amp;$BD669,INDIRECT(ADDRESS(3,BQ$2,1,1)):INDIRECT(ADDRESS(1004,BQ$2,1,1))),"")</f>
        <v/>
      </c>
      <c r="BR669" t="str">
        <f ca="1">IF($BT669&lt;&gt;"",SUMIF($BD$3:$BD$1004,"="&amp;$BD669,INDIRECT(ADDRESS(3,BR$2,1,1)):INDIRECT(ADDRESS(1004,BR$2,1,1))),"")</f>
        <v/>
      </c>
      <c r="BS669" t="str">
        <f>IF($A669&lt;&gt;"",VLOOKUP(TRUNC(MID($A669,1,2),0),Plano_Contas!$H$3:$J$103,3,TRUE),"")</f>
        <v/>
      </c>
      <c r="BT669" t="str">
        <f t="shared" si="41"/>
        <v/>
      </c>
      <c r="BV669">
        <f>Empresas!C669</f>
        <v>0</v>
      </c>
    </row>
    <row r="670" spans="1:74" ht="13.5" hidden="1" thickBot="1" x14ac:dyDescent="0.25">
      <c r="A670" s="89"/>
      <c r="B670" s="52" t="str">
        <f>IF($A670&lt;&gt;"",VLOOKUP(""&amp;$A670,Plano_Contas!$A$3:$F$1003,6,0),"")</f>
        <v/>
      </c>
      <c r="C670" s="91"/>
      <c r="D670" s="111"/>
      <c r="E670" s="112">
        <v>0</v>
      </c>
      <c r="F670" s="87"/>
      <c r="G670" s="85"/>
      <c r="H670" s="111"/>
      <c r="I670" s="112">
        <v>0</v>
      </c>
      <c r="J670" s="87"/>
      <c r="K670" s="85"/>
      <c r="L670" s="111"/>
      <c r="M670" s="112">
        <v>0</v>
      </c>
      <c r="N670" s="87"/>
      <c r="O670" s="85"/>
      <c r="P670" s="111"/>
      <c r="Q670" s="112">
        <v>0</v>
      </c>
      <c r="R670" s="87"/>
      <c r="S670" s="85"/>
      <c r="T670" s="111"/>
      <c r="U670" s="112">
        <v>0</v>
      </c>
      <c r="V670" s="87"/>
      <c r="W670" s="85"/>
      <c r="X670" s="111"/>
      <c r="Y670" s="112">
        <v>0</v>
      </c>
      <c r="Z670" s="87"/>
      <c r="AA670" s="85"/>
      <c r="AB670" s="111"/>
      <c r="AC670" s="112">
        <v>0</v>
      </c>
      <c r="AD670" s="87"/>
      <c r="AE670" s="85"/>
      <c r="AF670" s="111"/>
      <c r="AG670" s="112">
        <v>0</v>
      </c>
      <c r="AH670" s="87"/>
      <c r="AI670" s="85"/>
      <c r="AJ670" s="111"/>
      <c r="AK670" s="112">
        <v>0</v>
      </c>
      <c r="AL670" s="87"/>
      <c r="AM670" s="85"/>
      <c r="AN670" s="111"/>
      <c r="AO670" s="112">
        <v>0</v>
      </c>
      <c r="AP670" s="87"/>
      <c r="AQ670" s="85"/>
      <c r="AR670" s="111"/>
      <c r="AS670" s="112">
        <v>0</v>
      </c>
      <c r="AT670" s="87"/>
      <c r="AU670" s="85"/>
      <c r="AV670" s="111"/>
      <c r="AW670" s="112">
        <v>0</v>
      </c>
      <c r="AX670" s="87"/>
      <c r="AY670" s="85"/>
      <c r="AZ670" s="267">
        <f t="shared" si="42"/>
        <v>0</v>
      </c>
      <c r="BA670" s="88">
        <f t="shared" si="39"/>
        <v>0</v>
      </c>
      <c r="BC670">
        <f>IF($A670&lt;&gt;"",COUNTIF($BD$3:$BD670,$BD670),0)</f>
        <v>0</v>
      </c>
      <c r="BD670" t="str">
        <f>IF($A670&lt;&gt;"",VLOOKUP(TRUNC(MID($A670,1,2),0),Plano_Contas!$H$3:$J$103,2,TRUE),"")</f>
        <v/>
      </c>
      <c r="BE670" s="201" t="str">
        <f t="shared" si="40"/>
        <v/>
      </c>
      <c r="BF670" t="str">
        <f ca="1">IF($BT670&lt;&gt;"",SUMIF($BD$3:$BD$1004,"="&amp;$BD670,INDIRECT(ADDRESS(3,BF$2,1,1)):INDIRECT(ADDRESS(1004,BF$2,1,1))),"")</f>
        <v/>
      </c>
      <c r="BG670" t="str">
        <f ca="1">IF($BT670&lt;&gt;"",SUMIF($BD$3:$BD$1004,"="&amp;$BD670,INDIRECT(ADDRESS(3,BG$2,1,1)):INDIRECT(ADDRESS(1004,BG$2,1,1))),"")</f>
        <v/>
      </c>
      <c r="BH670" t="str">
        <f ca="1">IF($BT670&lt;&gt;"",SUMIF($BD$3:$BD$1004,"="&amp;$BD670,INDIRECT(ADDRESS(3,BH$2,1,1)):INDIRECT(ADDRESS(1004,BH$2,1,1))),"")</f>
        <v/>
      </c>
      <c r="BI670" t="str">
        <f ca="1">IF($BT670&lt;&gt;"",SUMIF($BD$3:$BD$1004,"="&amp;$BD670,INDIRECT(ADDRESS(3,BI$2,1,1)):INDIRECT(ADDRESS(1004,BI$2,1,1))),"")</f>
        <v/>
      </c>
      <c r="BJ670" t="str">
        <f ca="1">IF($BT670&lt;&gt;"",SUMIF($BD$3:$BD$1004,"="&amp;$BD670,INDIRECT(ADDRESS(3,BJ$2,1,1)):INDIRECT(ADDRESS(1004,BJ$2,1,1))),"")</f>
        <v/>
      </c>
      <c r="BK670" t="str">
        <f ca="1">IF($BT670&lt;&gt;"",SUMIF($BD$3:$BD$1004,"="&amp;$BD670,INDIRECT(ADDRESS(3,BK$2,1,1)):INDIRECT(ADDRESS(1004,BK$2,1,1))),"")</f>
        <v/>
      </c>
      <c r="BL670" t="str">
        <f ca="1">IF($BT670&lt;&gt;"",SUMIF($BD$3:$BD$1004,"="&amp;$BD670,INDIRECT(ADDRESS(3,BL$2,1,1)):INDIRECT(ADDRESS(1004,BL$2,1,1))),"")</f>
        <v/>
      </c>
      <c r="BM670" t="str">
        <f ca="1">IF($BT670&lt;&gt;"",SUMIF($BD$3:$BD$1004,"="&amp;$BD670,INDIRECT(ADDRESS(3,BM$2,1,1)):INDIRECT(ADDRESS(1004,BM$2,1,1))),"")</f>
        <v/>
      </c>
      <c r="BN670" t="str">
        <f ca="1">IF($BT670&lt;&gt;"",SUMIF($BD$3:$BD$1004,"="&amp;$BD670,INDIRECT(ADDRESS(3,BN$2,1,1)):INDIRECT(ADDRESS(1004,BN$2,1,1))),"")</f>
        <v/>
      </c>
      <c r="BO670" t="str">
        <f ca="1">IF($BT670&lt;&gt;"",SUMIF($BD$3:$BD$1004,"="&amp;$BD670,INDIRECT(ADDRESS(3,BO$2,1,1)):INDIRECT(ADDRESS(1004,BO$2,1,1))),"")</f>
        <v/>
      </c>
      <c r="BP670" t="str">
        <f ca="1">IF($BT670&lt;&gt;"",SUMIF($BD$3:$BD$1004,"="&amp;$BD670,INDIRECT(ADDRESS(3,BP$2,1,1)):INDIRECT(ADDRESS(1004,BP$2,1,1))),"")</f>
        <v/>
      </c>
      <c r="BQ670" t="str">
        <f ca="1">IF($BT670&lt;&gt;"",SUMIF($BD$3:$BD$1004,"="&amp;$BD670,INDIRECT(ADDRESS(3,BQ$2,1,1)):INDIRECT(ADDRESS(1004,BQ$2,1,1))),"")</f>
        <v/>
      </c>
      <c r="BR670" t="str">
        <f ca="1">IF($BT670&lt;&gt;"",SUMIF($BD$3:$BD$1004,"="&amp;$BD670,INDIRECT(ADDRESS(3,BR$2,1,1)):INDIRECT(ADDRESS(1004,BR$2,1,1))),"")</f>
        <v/>
      </c>
      <c r="BS670" t="str">
        <f>IF($A670&lt;&gt;"",VLOOKUP(TRUNC(MID($A670,1,2),0),Plano_Contas!$H$3:$J$103,3,TRUE),"")</f>
        <v/>
      </c>
      <c r="BT670" t="str">
        <f t="shared" si="41"/>
        <v/>
      </c>
      <c r="BV670">
        <f>Empresas!C670</f>
        <v>0</v>
      </c>
    </row>
    <row r="671" spans="1:74" ht="13.5" hidden="1" thickBot="1" x14ac:dyDescent="0.25">
      <c r="A671" s="89"/>
      <c r="B671" s="52" t="str">
        <f>IF($A671&lt;&gt;"",VLOOKUP(""&amp;$A671,Plano_Contas!$A$3:$F$1003,6,0),"")</f>
        <v/>
      </c>
      <c r="C671" s="91"/>
      <c r="D671" s="111"/>
      <c r="E671" s="112">
        <v>0</v>
      </c>
      <c r="F671" s="87"/>
      <c r="G671" s="85"/>
      <c r="H671" s="111"/>
      <c r="I671" s="112">
        <v>0</v>
      </c>
      <c r="J671" s="87"/>
      <c r="K671" s="85"/>
      <c r="L671" s="111"/>
      <c r="M671" s="112">
        <v>0</v>
      </c>
      <c r="N671" s="87"/>
      <c r="O671" s="85"/>
      <c r="P671" s="111"/>
      <c r="Q671" s="112">
        <v>0</v>
      </c>
      <c r="R671" s="87"/>
      <c r="S671" s="85"/>
      <c r="T671" s="111"/>
      <c r="U671" s="112">
        <v>0</v>
      </c>
      <c r="V671" s="87"/>
      <c r="W671" s="85"/>
      <c r="X671" s="111"/>
      <c r="Y671" s="112">
        <v>0</v>
      </c>
      <c r="Z671" s="87"/>
      <c r="AA671" s="85"/>
      <c r="AB671" s="111"/>
      <c r="AC671" s="112">
        <v>0</v>
      </c>
      <c r="AD671" s="87"/>
      <c r="AE671" s="85"/>
      <c r="AF671" s="111"/>
      <c r="AG671" s="112">
        <v>0</v>
      </c>
      <c r="AH671" s="87"/>
      <c r="AI671" s="85"/>
      <c r="AJ671" s="111"/>
      <c r="AK671" s="112">
        <v>0</v>
      </c>
      <c r="AL671" s="87"/>
      <c r="AM671" s="85"/>
      <c r="AN671" s="111"/>
      <c r="AO671" s="112">
        <v>0</v>
      </c>
      <c r="AP671" s="87"/>
      <c r="AQ671" s="85"/>
      <c r="AR671" s="111"/>
      <c r="AS671" s="112">
        <v>0</v>
      </c>
      <c r="AT671" s="87"/>
      <c r="AU671" s="85"/>
      <c r="AV671" s="111"/>
      <c r="AW671" s="112">
        <v>0</v>
      </c>
      <c r="AX671" s="87"/>
      <c r="AY671" s="85"/>
      <c r="AZ671" s="267">
        <f t="shared" si="42"/>
        <v>0</v>
      </c>
      <c r="BA671" s="88">
        <f t="shared" si="39"/>
        <v>0</v>
      </c>
      <c r="BC671">
        <f>IF($A671&lt;&gt;"",COUNTIF($BD$3:$BD671,$BD671),0)</f>
        <v>0</v>
      </c>
      <c r="BD671" t="str">
        <f>IF($A671&lt;&gt;"",VLOOKUP(TRUNC(MID($A671,1,2),0),Plano_Contas!$H$3:$J$103,2,TRUE),"")</f>
        <v/>
      </c>
      <c r="BE671" s="201" t="str">
        <f t="shared" si="40"/>
        <v/>
      </c>
      <c r="BF671" t="str">
        <f ca="1">IF($BT671&lt;&gt;"",SUMIF($BD$3:$BD$1004,"="&amp;$BD671,INDIRECT(ADDRESS(3,BF$2,1,1)):INDIRECT(ADDRESS(1004,BF$2,1,1))),"")</f>
        <v/>
      </c>
      <c r="BG671" t="str">
        <f ca="1">IF($BT671&lt;&gt;"",SUMIF($BD$3:$BD$1004,"="&amp;$BD671,INDIRECT(ADDRESS(3,BG$2,1,1)):INDIRECT(ADDRESS(1004,BG$2,1,1))),"")</f>
        <v/>
      </c>
      <c r="BH671" t="str">
        <f ca="1">IF($BT671&lt;&gt;"",SUMIF($BD$3:$BD$1004,"="&amp;$BD671,INDIRECT(ADDRESS(3,BH$2,1,1)):INDIRECT(ADDRESS(1004,BH$2,1,1))),"")</f>
        <v/>
      </c>
      <c r="BI671" t="str">
        <f ca="1">IF($BT671&lt;&gt;"",SUMIF($BD$3:$BD$1004,"="&amp;$BD671,INDIRECT(ADDRESS(3,BI$2,1,1)):INDIRECT(ADDRESS(1004,BI$2,1,1))),"")</f>
        <v/>
      </c>
      <c r="BJ671" t="str">
        <f ca="1">IF($BT671&lt;&gt;"",SUMIF($BD$3:$BD$1004,"="&amp;$BD671,INDIRECT(ADDRESS(3,BJ$2,1,1)):INDIRECT(ADDRESS(1004,BJ$2,1,1))),"")</f>
        <v/>
      </c>
      <c r="BK671" t="str">
        <f ca="1">IF($BT671&lt;&gt;"",SUMIF($BD$3:$BD$1004,"="&amp;$BD671,INDIRECT(ADDRESS(3,BK$2,1,1)):INDIRECT(ADDRESS(1004,BK$2,1,1))),"")</f>
        <v/>
      </c>
      <c r="BL671" t="str">
        <f ca="1">IF($BT671&lt;&gt;"",SUMIF($BD$3:$BD$1004,"="&amp;$BD671,INDIRECT(ADDRESS(3,BL$2,1,1)):INDIRECT(ADDRESS(1004,BL$2,1,1))),"")</f>
        <v/>
      </c>
      <c r="BM671" t="str">
        <f ca="1">IF($BT671&lt;&gt;"",SUMIF($BD$3:$BD$1004,"="&amp;$BD671,INDIRECT(ADDRESS(3,BM$2,1,1)):INDIRECT(ADDRESS(1004,BM$2,1,1))),"")</f>
        <v/>
      </c>
      <c r="BN671" t="str">
        <f ca="1">IF($BT671&lt;&gt;"",SUMIF($BD$3:$BD$1004,"="&amp;$BD671,INDIRECT(ADDRESS(3,BN$2,1,1)):INDIRECT(ADDRESS(1004,BN$2,1,1))),"")</f>
        <v/>
      </c>
      <c r="BO671" t="str">
        <f ca="1">IF($BT671&lt;&gt;"",SUMIF($BD$3:$BD$1004,"="&amp;$BD671,INDIRECT(ADDRESS(3,BO$2,1,1)):INDIRECT(ADDRESS(1004,BO$2,1,1))),"")</f>
        <v/>
      </c>
      <c r="BP671" t="str">
        <f ca="1">IF($BT671&lt;&gt;"",SUMIF($BD$3:$BD$1004,"="&amp;$BD671,INDIRECT(ADDRESS(3,BP$2,1,1)):INDIRECT(ADDRESS(1004,BP$2,1,1))),"")</f>
        <v/>
      </c>
      <c r="BQ671" t="str">
        <f ca="1">IF($BT671&lt;&gt;"",SUMIF($BD$3:$BD$1004,"="&amp;$BD671,INDIRECT(ADDRESS(3,BQ$2,1,1)):INDIRECT(ADDRESS(1004,BQ$2,1,1))),"")</f>
        <v/>
      </c>
      <c r="BR671" t="str">
        <f ca="1">IF($BT671&lt;&gt;"",SUMIF($BD$3:$BD$1004,"="&amp;$BD671,INDIRECT(ADDRESS(3,BR$2,1,1)):INDIRECT(ADDRESS(1004,BR$2,1,1))),"")</f>
        <v/>
      </c>
      <c r="BS671" t="str">
        <f>IF($A671&lt;&gt;"",VLOOKUP(TRUNC(MID($A671,1,2),0),Plano_Contas!$H$3:$J$103,3,TRUE),"")</f>
        <v/>
      </c>
      <c r="BT671" t="str">
        <f t="shared" si="41"/>
        <v/>
      </c>
      <c r="BV671">
        <f>Empresas!C671</f>
        <v>0</v>
      </c>
    </row>
    <row r="672" spans="1:74" ht="13.5" hidden="1" thickBot="1" x14ac:dyDescent="0.25">
      <c r="A672" s="89"/>
      <c r="B672" s="52" t="str">
        <f>IF($A672&lt;&gt;"",VLOOKUP(""&amp;$A672,Plano_Contas!$A$3:$F$1003,6,0),"")</f>
        <v/>
      </c>
      <c r="C672" s="91"/>
      <c r="D672" s="111"/>
      <c r="E672" s="112">
        <v>0</v>
      </c>
      <c r="F672" s="87"/>
      <c r="G672" s="85"/>
      <c r="H672" s="111"/>
      <c r="I672" s="112">
        <v>0</v>
      </c>
      <c r="J672" s="87"/>
      <c r="K672" s="85"/>
      <c r="L672" s="111"/>
      <c r="M672" s="112">
        <v>0</v>
      </c>
      <c r="N672" s="87"/>
      <c r="O672" s="85"/>
      <c r="P672" s="111"/>
      <c r="Q672" s="112">
        <v>0</v>
      </c>
      <c r="R672" s="87"/>
      <c r="S672" s="85"/>
      <c r="T672" s="111"/>
      <c r="U672" s="112">
        <v>0</v>
      </c>
      <c r="V672" s="87"/>
      <c r="W672" s="85"/>
      <c r="X672" s="111"/>
      <c r="Y672" s="112">
        <v>0</v>
      </c>
      <c r="Z672" s="87"/>
      <c r="AA672" s="85"/>
      <c r="AB672" s="111"/>
      <c r="AC672" s="112">
        <v>0</v>
      </c>
      <c r="AD672" s="87"/>
      <c r="AE672" s="85"/>
      <c r="AF672" s="111"/>
      <c r="AG672" s="112">
        <v>0</v>
      </c>
      <c r="AH672" s="87"/>
      <c r="AI672" s="85"/>
      <c r="AJ672" s="111"/>
      <c r="AK672" s="112">
        <v>0</v>
      </c>
      <c r="AL672" s="87"/>
      <c r="AM672" s="85"/>
      <c r="AN672" s="111"/>
      <c r="AO672" s="112">
        <v>0</v>
      </c>
      <c r="AP672" s="87"/>
      <c r="AQ672" s="85"/>
      <c r="AR672" s="111"/>
      <c r="AS672" s="112">
        <v>0</v>
      </c>
      <c r="AT672" s="87"/>
      <c r="AU672" s="85"/>
      <c r="AV672" s="111"/>
      <c r="AW672" s="112">
        <v>0</v>
      </c>
      <c r="AX672" s="87"/>
      <c r="AY672" s="85"/>
      <c r="AZ672" s="267">
        <f t="shared" si="42"/>
        <v>0</v>
      </c>
      <c r="BA672" s="88">
        <f t="shared" si="39"/>
        <v>0</v>
      </c>
      <c r="BC672">
        <f>IF($A672&lt;&gt;"",COUNTIF($BD$3:$BD672,$BD672),0)</f>
        <v>0</v>
      </c>
      <c r="BD672" t="str">
        <f>IF($A672&lt;&gt;"",VLOOKUP(TRUNC(MID($A672,1,2),0),Plano_Contas!$H$3:$J$103,2,TRUE),"")</f>
        <v/>
      </c>
      <c r="BE672" s="201" t="str">
        <f t="shared" si="40"/>
        <v/>
      </c>
      <c r="BF672" t="str">
        <f ca="1">IF($BT672&lt;&gt;"",SUMIF($BD$3:$BD$1004,"="&amp;$BD672,INDIRECT(ADDRESS(3,BF$2,1,1)):INDIRECT(ADDRESS(1004,BF$2,1,1))),"")</f>
        <v/>
      </c>
      <c r="BG672" t="str">
        <f ca="1">IF($BT672&lt;&gt;"",SUMIF($BD$3:$BD$1004,"="&amp;$BD672,INDIRECT(ADDRESS(3,BG$2,1,1)):INDIRECT(ADDRESS(1004,BG$2,1,1))),"")</f>
        <v/>
      </c>
      <c r="BH672" t="str">
        <f ca="1">IF($BT672&lt;&gt;"",SUMIF($BD$3:$BD$1004,"="&amp;$BD672,INDIRECT(ADDRESS(3,BH$2,1,1)):INDIRECT(ADDRESS(1004,BH$2,1,1))),"")</f>
        <v/>
      </c>
      <c r="BI672" t="str">
        <f ca="1">IF($BT672&lt;&gt;"",SUMIF($BD$3:$BD$1004,"="&amp;$BD672,INDIRECT(ADDRESS(3,BI$2,1,1)):INDIRECT(ADDRESS(1004,BI$2,1,1))),"")</f>
        <v/>
      </c>
      <c r="BJ672" t="str">
        <f ca="1">IF($BT672&lt;&gt;"",SUMIF($BD$3:$BD$1004,"="&amp;$BD672,INDIRECT(ADDRESS(3,BJ$2,1,1)):INDIRECT(ADDRESS(1004,BJ$2,1,1))),"")</f>
        <v/>
      </c>
      <c r="BK672" t="str">
        <f ca="1">IF($BT672&lt;&gt;"",SUMIF($BD$3:$BD$1004,"="&amp;$BD672,INDIRECT(ADDRESS(3,BK$2,1,1)):INDIRECT(ADDRESS(1004,BK$2,1,1))),"")</f>
        <v/>
      </c>
      <c r="BL672" t="str">
        <f ca="1">IF($BT672&lt;&gt;"",SUMIF($BD$3:$BD$1004,"="&amp;$BD672,INDIRECT(ADDRESS(3,BL$2,1,1)):INDIRECT(ADDRESS(1004,BL$2,1,1))),"")</f>
        <v/>
      </c>
      <c r="BM672" t="str">
        <f ca="1">IF($BT672&lt;&gt;"",SUMIF($BD$3:$BD$1004,"="&amp;$BD672,INDIRECT(ADDRESS(3,BM$2,1,1)):INDIRECT(ADDRESS(1004,BM$2,1,1))),"")</f>
        <v/>
      </c>
      <c r="BN672" t="str">
        <f ca="1">IF($BT672&lt;&gt;"",SUMIF($BD$3:$BD$1004,"="&amp;$BD672,INDIRECT(ADDRESS(3,BN$2,1,1)):INDIRECT(ADDRESS(1004,BN$2,1,1))),"")</f>
        <v/>
      </c>
      <c r="BO672" t="str">
        <f ca="1">IF($BT672&lt;&gt;"",SUMIF($BD$3:$BD$1004,"="&amp;$BD672,INDIRECT(ADDRESS(3,BO$2,1,1)):INDIRECT(ADDRESS(1004,BO$2,1,1))),"")</f>
        <v/>
      </c>
      <c r="BP672" t="str">
        <f ca="1">IF($BT672&lt;&gt;"",SUMIF($BD$3:$BD$1004,"="&amp;$BD672,INDIRECT(ADDRESS(3,BP$2,1,1)):INDIRECT(ADDRESS(1004,BP$2,1,1))),"")</f>
        <v/>
      </c>
      <c r="BQ672" t="str">
        <f ca="1">IF($BT672&lt;&gt;"",SUMIF($BD$3:$BD$1004,"="&amp;$BD672,INDIRECT(ADDRESS(3,BQ$2,1,1)):INDIRECT(ADDRESS(1004,BQ$2,1,1))),"")</f>
        <v/>
      </c>
      <c r="BR672" t="str">
        <f ca="1">IF($BT672&lt;&gt;"",SUMIF($BD$3:$BD$1004,"="&amp;$BD672,INDIRECT(ADDRESS(3,BR$2,1,1)):INDIRECT(ADDRESS(1004,BR$2,1,1))),"")</f>
        <v/>
      </c>
      <c r="BS672" t="str">
        <f>IF($A672&lt;&gt;"",VLOOKUP(TRUNC(MID($A672,1,2),0),Plano_Contas!$H$3:$J$103,3,TRUE),"")</f>
        <v/>
      </c>
      <c r="BT672" t="str">
        <f t="shared" si="41"/>
        <v/>
      </c>
      <c r="BV672">
        <f>Empresas!C672</f>
        <v>0</v>
      </c>
    </row>
    <row r="673" spans="1:74" ht="13.5" hidden="1" thickBot="1" x14ac:dyDescent="0.25">
      <c r="A673" s="89"/>
      <c r="B673" s="52" t="str">
        <f>IF($A673&lt;&gt;"",VLOOKUP(""&amp;$A673,Plano_Contas!$A$3:$F$1003,6,0),"")</f>
        <v/>
      </c>
      <c r="C673" s="91"/>
      <c r="D673" s="111"/>
      <c r="E673" s="112">
        <v>0</v>
      </c>
      <c r="F673" s="87"/>
      <c r="G673" s="85"/>
      <c r="H673" s="111"/>
      <c r="I673" s="112">
        <v>0</v>
      </c>
      <c r="J673" s="87"/>
      <c r="K673" s="85"/>
      <c r="L673" s="111"/>
      <c r="M673" s="112">
        <v>0</v>
      </c>
      <c r="N673" s="87"/>
      <c r="O673" s="85"/>
      <c r="P673" s="111"/>
      <c r="Q673" s="112">
        <v>0</v>
      </c>
      <c r="R673" s="87"/>
      <c r="S673" s="85"/>
      <c r="T673" s="111"/>
      <c r="U673" s="112">
        <v>0</v>
      </c>
      <c r="V673" s="87"/>
      <c r="W673" s="85"/>
      <c r="X673" s="111"/>
      <c r="Y673" s="112">
        <v>0</v>
      </c>
      <c r="Z673" s="87"/>
      <c r="AA673" s="85"/>
      <c r="AB673" s="111"/>
      <c r="AC673" s="112">
        <v>0</v>
      </c>
      <c r="AD673" s="87"/>
      <c r="AE673" s="85"/>
      <c r="AF673" s="111"/>
      <c r="AG673" s="112">
        <v>0</v>
      </c>
      <c r="AH673" s="87"/>
      <c r="AI673" s="85"/>
      <c r="AJ673" s="111"/>
      <c r="AK673" s="112">
        <v>0</v>
      </c>
      <c r="AL673" s="87"/>
      <c r="AM673" s="85"/>
      <c r="AN673" s="111"/>
      <c r="AO673" s="112">
        <v>0</v>
      </c>
      <c r="AP673" s="87"/>
      <c r="AQ673" s="85"/>
      <c r="AR673" s="111"/>
      <c r="AS673" s="112">
        <v>0</v>
      </c>
      <c r="AT673" s="87"/>
      <c r="AU673" s="85"/>
      <c r="AV673" s="111"/>
      <c r="AW673" s="112">
        <v>0</v>
      </c>
      <c r="AX673" s="87"/>
      <c r="AY673" s="85"/>
      <c r="AZ673" s="267">
        <f t="shared" si="42"/>
        <v>0</v>
      </c>
      <c r="BA673" s="88">
        <f t="shared" si="39"/>
        <v>0</v>
      </c>
      <c r="BC673">
        <f>IF($A673&lt;&gt;"",COUNTIF($BD$3:$BD673,$BD673),0)</f>
        <v>0</v>
      </c>
      <c r="BD673" t="str">
        <f>IF($A673&lt;&gt;"",VLOOKUP(TRUNC(MID($A673,1,2),0),Plano_Contas!$H$3:$J$103,2,TRUE),"")</f>
        <v/>
      </c>
      <c r="BE673" s="201" t="str">
        <f t="shared" si="40"/>
        <v/>
      </c>
      <c r="BF673" t="str">
        <f ca="1">IF($BT673&lt;&gt;"",SUMIF($BD$3:$BD$1004,"="&amp;$BD673,INDIRECT(ADDRESS(3,BF$2,1,1)):INDIRECT(ADDRESS(1004,BF$2,1,1))),"")</f>
        <v/>
      </c>
      <c r="BG673" t="str">
        <f ca="1">IF($BT673&lt;&gt;"",SUMIF($BD$3:$BD$1004,"="&amp;$BD673,INDIRECT(ADDRESS(3,BG$2,1,1)):INDIRECT(ADDRESS(1004,BG$2,1,1))),"")</f>
        <v/>
      </c>
      <c r="BH673" t="str">
        <f ca="1">IF($BT673&lt;&gt;"",SUMIF($BD$3:$BD$1004,"="&amp;$BD673,INDIRECT(ADDRESS(3,BH$2,1,1)):INDIRECT(ADDRESS(1004,BH$2,1,1))),"")</f>
        <v/>
      </c>
      <c r="BI673" t="str">
        <f ca="1">IF($BT673&lt;&gt;"",SUMIF($BD$3:$BD$1004,"="&amp;$BD673,INDIRECT(ADDRESS(3,BI$2,1,1)):INDIRECT(ADDRESS(1004,BI$2,1,1))),"")</f>
        <v/>
      </c>
      <c r="BJ673" t="str">
        <f ca="1">IF($BT673&lt;&gt;"",SUMIF($BD$3:$BD$1004,"="&amp;$BD673,INDIRECT(ADDRESS(3,BJ$2,1,1)):INDIRECT(ADDRESS(1004,BJ$2,1,1))),"")</f>
        <v/>
      </c>
      <c r="BK673" t="str">
        <f ca="1">IF($BT673&lt;&gt;"",SUMIF($BD$3:$BD$1004,"="&amp;$BD673,INDIRECT(ADDRESS(3,BK$2,1,1)):INDIRECT(ADDRESS(1004,BK$2,1,1))),"")</f>
        <v/>
      </c>
      <c r="BL673" t="str">
        <f ca="1">IF($BT673&lt;&gt;"",SUMIF($BD$3:$BD$1004,"="&amp;$BD673,INDIRECT(ADDRESS(3,BL$2,1,1)):INDIRECT(ADDRESS(1004,BL$2,1,1))),"")</f>
        <v/>
      </c>
      <c r="BM673" t="str">
        <f ca="1">IF($BT673&lt;&gt;"",SUMIF($BD$3:$BD$1004,"="&amp;$BD673,INDIRECT(ADDRESS(3,BM$2,1,1)):INDIRECT(ADDRESS(1004,BM$2,1,1))),"")</f>
        <v/>
      </c>
      <c r="BN673" t="str">
        <f ca="1">IF($BT673&lt;&gt;"",SUMIF($BD$3:$BD$1004,"="&amp;$BD673,INDIRECT(ADDRESS(3,BN$2,1,1)):INDIRECT(ADDRESS(1004,BN$2,1,1))),"")</f>
        <v/>
      </c>
      <c r="BO673" t="str">
        <f ca="1">IF($BT673&lt;&gt;"",SUMIF($BD$3:$BD$1004,"="&amp;$BD673,INDIRECT(ADDRESS(3,BO$2,1,1)):INDIRECT(ADDRESS(1004,BO$2,1,1))),"")</f>
        <v/>
      </c>
      <c r="BP673" t="str">
        <f ca="1">IF($BT673&lt;&gt;"",SUMIF($BD$3:$BD$1004,"="&amp;$BD673,INDIRECT(ADDRESS(3,BP$2,1,1)):INDIRECT(ADDRESS(1004,BP$2,1,1))),"")</f>
        <v/>
      </c>
      <c r="BQ673" t="str">
        <f ca="1">IF($BT673&lt;&gt;"",SUMIF($BD$3:$BD$1004,"="&amp;$BD673,INDIRECT(ADDRESS(3,BQ$2,1,1)):INDIRECT(ADDRESS(1004,BQ$2,1,1))),"")</f>
        <v/>
      </c>
      <c r="BR673" t="str">
        <f ca="1">IF($BT673&lt;&gt;"",SUMIF($BD$3:$BD$1004,"="&amp;$BD673,INDIRECT(ADDRESS(3,BR$2,1,1)):INDIRECT(ADDRESS(1004,BR$2,1,1))),"")</f>
        <v/>
      </c>
      <c r="BS673" t="str">
        <f>IF($A673&lt;&gt;"",VLOOKUP(TRUNC(MID($A673,1,2),0),Plano_Contas!$H$3:$J$103,3,TRUE),"")</f>
        <v/>
      </c>
      <c r="BT673" t="str">
        <f t="shared" si="41"/>
        <v/>
      </c>
      <c r="BV673">
        <f>Empresas!C673</f>
        <v>0</v>
      </c>
    </row>
    <row r="674" spans="1:74" ht="13.5" hidden="1" thickBot="1" x14ac:dyDescent="0.25">
      <c r="A674" s="89"/>
      <c r="B674" s="52" t="str">
        <f>IF($A674&lt;&gt;"",VLOOKUP(""&amp;$A674,Plano_Contas!$A$3:$F$1003,6,0),"")</f>
        <v/>
      </c>
      <c r="C674" s="91"/>
      <c r="D674" s="111"/>
      <c r="E674" s="112">
        <v>0</v>
      </c>
      <c r="F674" s="87"/>
      <c r="G674" s="85"/>
      <c r="H674" s="111"/>
      <c r="I674" s="112">
        <v>0</v>
      </c>
      <c r="J674" s="87"/>
      <c r="K674" s="85"/>
      <c r="L674" s="111"/>
      <c r="M674" s="112">
        <v>0</v>
      </c>
      <c r="N674" s="87"/>
      <c r="O674" s="85"/>
      <c r="P674" s="111"/>
      <c r="Q674" s="112">
        <v>0</v>
      </c>
      <c r="R674" s="87"/>
      <c r="S674" s="85"/>
      <c r="T674" s="111"/>
      <c r="U674" s="112">
        <v>0</v>
      </c>
      <c r="V674" s="87"/>
      <c r="W674" s="85"/>
      <c r="X674" s="111"/>
      <c r="Y674" s="112">
        <v>0</v>
      </c>
      <c r="Z674" s="87"/>
      <c r="AA674" s="85"/>
      <c r="AB674" s="111"/>
      <c r="AC674" s="112">
        <v>0</v>
      </c>
      <c r="AD674" s="87"/>
      <c r="AE674" s="85"/>
      <c r="AF674" s="111"/>
      <c r="AG674" s="112">
        <v>0</v>
      </c>
      <c r="AH674" s="87"/>
      <c r="AI674" s="85"/>
      <c r="AJ674" s="111"/>
      <c r="AK674" s="112">
        <v>0</v>
      </c>
      <c r="AL674" s="87"/>
      <c r="AM674" s="85"/>
      <c r="AN674" s="111"/>
      <c r="AO674" s="112">
        <v>0</v>
      </c>
      <c r="AP674" s="87"/>
      <c r="AQ674" s="85"/>
      <c r="AR674" s="111"/>
      <c r="AS674" s="112">
        <v>0</v>
      </c>
      <c r="AT674" s="87"/>
      <c r="AU674" s="85"/>
      <c r="AV674" s="111"/>
      <c r="AW674" s="112">
        <v>0</v>
      </c>
      <c r="AX674" s="87"/>
      <c r="AY674" s="85"/>
      <c r="AZ674" s="267">
        <f t="shared" si="42"/>
        <v>0</v>
      </c>
      <c r="BA674" s="88">
        <f t="shared" si="39"/>
        <v>0</v>
      </c>
      <c r="BC674">
        <f>IF($A674&lt;&gt;"",COUNTIF($BD$3:$BD674,$BD674),0)</f>
        <v>0</v>
      </c>
      <c r="BD674" t="str">
        <f>IF($A674&lt;&gt;"",VLOOKUP(TRUNC(MID($A674,1,2),0),Plano_Contas!$H$3:$J$103,2,TRUE),"")</f>
        <v/>
      </c>
      <c r="BE674" s="201" t="str">
        <f t="shared" si="40"/>
        <v/>
      </c>
      <c r="BF674" t="str">
        <f ca="1">IF($BT674&lt;&gt;"",SUMIF($BD$3:$BD$1004,"="&amp;$BD674,INDIRECT(ADDRESS(3,BF$2,1,1)):INDIRECT(ADDRESS(1004,BF$2,1,1))),"")</f>
        <v/>
      </c>
      <c r="BG674" t="str">
        <f ca="1">IF($BT674&lt;&gt;"",SUMIF($BD$3:$BD$1004,"="&amp;$BD674,INDIRECT(ADDRESS(3,BG$2,1,1)):INDIRECT(ADDRESS(1004,BG$2,1,1))),"")</f>
        <v/>
      </c>
      <c r="BH674" t="str">
        <f ca="1">IF($BT674&lt;&gt;"",SUMIF($BD$3:$BD$1004,"="&amp;$BD674,INDIRECT(ADDRESS(3,BH$2,1,1)):INDIRECT(ADDRESS(1004,BH$2,1,1))),"")</f>
        <v/>
      </c>
      <c r="BI674" t="str">
        <f ca="1">IF($BT674&lt;&gt;"",SUMIF($BD$3:$BD$1004,"="&amp;$BD674,INDIRECT(ADDRESS(3,BI$2,1,1)):INDIRECT(ADDRESS(1004,BI$2,1,1))),"")</f>
        <v/>
      </c>
      <c r="BJ674" t="str">
        <f ca="1">IF($BT674&lt;&gt;"",SUMIF($BD$3:$BD$1004,"="&amp;$BD674,INDIRECT(ADDRESS(3,BJ$2,1,1)):INDIRECT(ADDRESS(1004,BJ$2,1,1))),"")</f>
        <v/>
      </c>
      <c r="BK674" t="str">
        <f ca="1">IF($BT674&lt;&gt;"",SUMIF($BD$3:$BD$1004,"="&amp;$BD674,INDIRECT(ADDRESS(3,BK$2,1,1)):INDIRECT(ADDRESS(1004,BK$2,1,1))),"")</f>
        <v/>
      </c>
      <c r="BL674" t="str">
        <f ca="1">IF($BT674&lt;&gt;"",SUMIF($BD$3:$BD$1004,"="&amp;$BD674,INDIRECT(ADDRESS(3,BL$2,1,1)):INDIRECT(ADDRESS(1004,BL$2,1,1))),"")</f>
        <v/>
      </c>
      <c r="BM674" t="str">
        <f ca="1">IF($BT674&lt;&gt;"",SUMIF($BD$3:$BD$1004,"="&amp;$BD674,INDIRECT(ADDRESS(3,BM$2,1,1)):INDIRECT(ADDRESS(1004,BM$2,1,1))),"")</f>
        <v/>
      </c>
      <c r="BN674" t="str">
        <f ca="1">IF($BT674&lt;&gt;"",SUMIF($BD$3:$BD$1004,"="&amp;$BD674,INDIRECT(ADDRESS(3,BN$2,1,1)):INDIRECT(ADDRESS(1004,BN$2,1,1))),"")</f>
        <v/>
      </c>
      <c r="BO674" t="str">
        <f ca="1">IF($BT674&lt;&gt;"",SUMIF($BD$3:$BD$1004,"="&amp;$BD674,INDIRECT(ADDRESS(3,BO$2,1,1)):INDIRECT(ADDRESS(1004,BO$2,1,1))),"")</f>
        <v/>
      </c>
      <c r="BP674" t="str">
        <f ca="1">IF($BT674&lt;&gt;"",SUMIF($BD$3:$BD$1004,"="&amp;$BD674,INDIRECT(ADDRESS(3,BP$2,1,1)):INDIRECT(ADDRESS(1004,BP$2,1,1))),"")</f>
        <v/>
      </c>
      <c r="BQ674" t="str">
        <f ca="1">IF($BT674&lt;&gt;"",SUMIF($BD$3:$BD$1004,"="&amp;$BD674,INDIRECT(ADDRESS(3,BQ$2,1,1)):INDIRECT(ADDRESS(1004,BQ$2,1,1))),"")</f>
        <v/>
      </c>
      <c r="BR674" t="str">
        <f ca="1">IF($BT674&lt;&gt;"",SUMIF($BD$3:$BD$1004,"="&amp;$BD674,INDIRECT(ADDRESS(3,BR$2,1,1)):INDIRECT(ADDRESS(1004,BR$2,1,1))),"")</f>
        <v/>
      </c>
      <c r="BS674" t="str">
        <f>IF($A674&lt;&gt;"",VLOOKUP(TRUNC(MID($A674,1,2),0),Plano_Contas!$H$3:$J$103,3,TRUE),"")</f>
        <v/>
      </c>
      <c r="BT674" t="str">
        <f t="shared" si="41"/>
        <v/>
      </c>
      <c r="BV674">
        <f>Empresas!C674</f>
        <v>0</v>
      </c>
    </row>
    <row r="675" spans="1:74" ht="13.5" hidden="1" thickBot="1" x14ac:dyDescent="0.25">
      <c r="A675" s="89"/>
      <c r="B675" s="52" t="str">
        <f>IF($A675&lt;&gt;"",VLOOKUP(""&amp;$A675,Plano_Contas!$A$3:$F$1003,6,0),"")</f>
        <v/>
      </c>
      <c r="C675" s="91"/>
      <c r="D675" s="111"/>
      <c r="E675" s="112">
        <v>0</v>
      </c>
      <c r="F675" s="87"/>
      <c r="G675" s="85"/>
      <c r="H675" s="111"/>
      <c r="I675" s="112">
        <v>0</v>
      </c>
      <c r="J675" s="87"/>
      <c r="K675" s="85"/>
      <c r="L675" s="111"/>
      <c r="M675" s="112">
        <v>0</v>
      </c>
      <c r="N675" s="87"/>
      <c r="O675" s="85"/>
      <c r="P675" s="111"/>
      <c r="Q675" s="112">
        <v>0</v>
      </c>
      <c r="R675" s="87"/>
      <c r="S675" s="85"/>
      <c r="T675" s="111"/>
      <c r="U675" s="112">
        <v>0</v>
      </c>
      <c r="V675" s="87"/>
      <c r="W675" s="85"/>
      <c r="X675" s="111"/>
      <c r="Y675" s="112">
        <v>0</v>
      </c>
      <c r="Z675" s="87"/>
      <c r="AA675" s="85"/>
      <c r="AB675" s="111"/>
      <c r="AC675" s="112">
        <v>0</v>
      </c>
      <c r="AD675" s="87"/>
      <c r="AE675" s="85"/>
      <c r="AF675" s="111"/>
      <c r="AG675" s="112">
        <v>0</v>
      </c>
      <c r="AH675" s="87"/>
      <c r="AI675" s="85"/>
      <c r="AJ675" s="111"/>
      <c r="AK675" s="112">
        <v>0</v>
      </c>
      <c r="AL675" s="87"/>
      <c r="AM675" s="85"/>
      <c r="AN675" s="111"/>
      <c r="AO675" s="112">
        <v>0</v>
      </c>
      <c r="AP675" s="87"/>
      <c r="AQ675" s="85"/>
      <c r="AR675" s="111"/>
      <c r="AS675" s="112">
        <v>0</v>
      </c>
      <c r="AT675" s="87"/>
      <c r="AU675" s="85"/>
      <c r="AV675" s="111"/>
      <c r="AW675" s="112">
        <v>0</v>
      </c>
      <c r="AX675" s="87"/>
      <c r="AY675" s="85"/>
      <c r="AZ675" s="267">
        <f t="shared" si="42"/>
        <v>0</v>
      </c>
      <c r="BA675" s="88">
        <f t="shared" si="39"/>
        <v>0</v>
      </c>
      <c r="BC675">
        <f>IF($A675&lt;&gt;"",COUNTIF($BD$3:$BD675,$BD675),0)</f>
        <v>0</v>
      </c>
      <c r="BD675" t="str">
        <f>IF($A675&lt;&gt;"",VLOOKUP(TRUNC(MID($A675,1,2),0),Plano_Contas!$H$3:$J$103,2,TRUE),"")</f>
        <v/>
      </c>
      <c r="BE675" s="201" t="str">
        <f t="shared" si="40"/>
        <v/>
      </c>
      <c r="BF675" t="str">
        <f ca="1">IF($BT675&lt;&gt;"",SUMIF($BD$3:$BD$1004,"="&amp;$BD675,INDIRECT(ADDRESS(3,BF$2,1,1)):INDIRECT(ADDRESS(1004,BF$2,1,1))),"")</f>
        <v/>
      </c>
      <c r="BG675" t="str">
        <f ca="1">IF($BT675&lt;&gt;"",SUMIF($BD$3:$BD$1004,"="&amp;$BD675,INDIRECT(ADDRESS(3,BG$2,1,1)):INDIRECT(ADDRESS(1004,BG$2,1,1))),"")</f>
        <v/>
      </c>
      <c r="BH675" t="str">
        <f ca="1">IF($BT675&lt;&gt;"",SUMIF($BD$3:$BD$1004,"="&amp;$BD675,INDIRECT(ADDRESS(3,BH$2,1,1)):INDIRECT(ADDRESS(1004,BH$2,1,1))),"")</f>
        <v/>
      </c>
      <c r="BI675" t="str">
        <f ca="1">IF($BT675&lt;&gt;"",SUMIF($BD$3:$BD$1004,"="&amp;$BD675,INDIRECT(ADDRESS(3,BI$2,1,1)):INDIRECT(ADDRESS(1004,BI$2,1,1))),"")</f>
        <v/>
      </c>
      <c r="BJ675" t="str">
        <f ca="1">IF($BT675&lt;&gt;"",SUMIF($BD$3:$BD$1004,"="&amp;$BD675,INDIRECT(ADDRESS(3,BJ$2,1,1)):INDIRECT(ADDRESS(1004,BJ$2,1,1))),"")</f>
        <v/>
      </c>
      <c r="BK675" t="str">
        <f ca="1">IF($BT675&lt;&gt;"",SUMIF($BD$3:$BD$1004,"="&amp;$BD675,INDIRECT(ADDRESS(3,BK$2,1,1)):INDIRECT(ADDRESS(1004,BK$2,1,1))),"")</f>
        <v/>
      </c>
      <c r="BL675" t="str">
        <f ca="1">IF($BT675&lt;&gt;"",SUMIF($BD$3:$BD$1004,"="&amp;$BD675,INDIRECT(ADDRESS(3,BL$2,1,1)):INDIRECT(ADDRESS(1004,BL$2,1,1))),"")</f>
        <v/>
      </c>
      <c r="BM675" t="str">
        <f ca="1">IF($BT675&lt;&gt;"",SUMIF($BD$3:$BD$1004,"="&amp;$BD675,INDIRECT(ADDRESS(3,BM$2,1,1)):INDIRECT(ADDRESS(1004,BM$2,1,1))),"")</f>
        <v/>
      </c>
      <c r="BN675" t="str">
        <f ca="1">IF($BT675&lt;&gt;"",SUMIF($BD$3:$BD$1004,"="&amp;$BD675,INDIRECT(ADDRESS(3,BN$2,1,1)):INDIRECT(ADDRESS(1004,BN$2,1,1))),"")</f>
        <v/>
      </c>
      <c r="BO675" t="str">
        <f ca="1">IF($BT675&lt;&gt;"",SUMIF($BD$3:$BD$1004,"="&amp;$BD675,INDIRECT(ADDRESS(3,BO$2,1,1)):INDIRECT(ADDRESS(1004,BO$2,1,1))),"")</f>
        <v/>
      </c>
      <c r="BP675" t="str">
        <f ca="1">IF($BT675&lt;&gt;"",SUMIF($BD$3:$BD$1004,"="&amp;$BD675,INDIRECT(ADDRESS(3,BP$2,1,1)):INDIRECT(ADDRESS(1004,BP$2,1,1))),"")</f>
        <v/>
      </c>
      <c r="BQ675" t="str">
        <f ca="1">IF($BT675&lt;&gt;"",SUMIF($BD$3:$BD$1004,"="&amp;$BD675,INDIRECT(ADDRESS(3,BQ$2,1,1)):INDIRECT(ADDRESS(1004,BQ$2,1,1))),"")</f>
        <v/>
      </c>
      <c r="BR675" t="str">
        <f ca="1">IF($BT675&lt;&gt;"",SUMIF($BD$3:$BD$1004,"="&amp;$BD675,INDIRECT(ADDRESS(3,BR$2,1,1)):INDIRECT(ADDRESS(1004,BR$2,1,1))),"")</f>
        <v/>
      </c>
      <c r="BS675" t="str">
        <f>IF($A675&lt;&gt;"",VLOOKUP(TRUNC(MID($A675,1,2),0),Plano_Contas!$H$3:$J$103,3,TRUE),"")</f>
        <v/>
      </c>
      <c r="BT675" t="str">
        <f t="shared" si="41"/>
        <v/>
      </c>
      <c r="BV675">
        <f>Empresas!C675</f>
        <v>0</v>
      </c>
    </row>
    <row r="676" spans="1:74" ht="13.5" hidden="1" thickBot="1" x14ac:dyDescent="0.25">
      <c r="A676" s="89"/>
      <c r="B676" s="52" t="str">
        <f>IF($A676&lt;&gt;"",VLOOKUP(""&amp;$A676,Plano_Contas!$A$3:$F$1003,6,0),"")</f>
        <v/>
      </c>
      <c r="C676" s="91"/>
      <c r="D676" s="111"/>
      <c r="E676" s="112">
        <v>0</v>
      </c>
      <c r="F676" s="87"/>
      <c r="G676" s="85"/>
      <c r="H676" s="111"/>
      <c r="I676" s="112">
        <v>0</v>
      </c>
      <c r="J676" s="87"/>
      <c r="K676" s="85"/>
      <c r="L676" s="111"/>
      <c r="M676" s="112">
        <v>0</v>
      </c>
      <c r="N676" s="87"/>
      <c r="O676" s="85"/>
      <c r="P676" s="111"/>
      <c r="Q676" s="112">
        <v>0</v>
      </c>
      <c r="R676" s="87"/>
      <c r="S676" s="85"/>
      <c r="T676" s="111"/>
      <c r="U676" s="112">
        <v>0</v>
      </c>
      <c r="V676" s="87"/>
      <c r="W676" s="85"/>
      <c r="X676" s="111"/>
      <c r="Y676" s="112">
        <v>0</v>
      </c>
      <c r="Z676" s="87"/>
      <c r="AA676" s="85"/>
      <c r="AB676" s="111"/>
      <c r="AC676" s="112">
        <v>0</v>
      </c>
      <c r="AD676" s="87"/>
      <c r="AE676" s="85"/>
      <c r="AF676" s="111"/>
      <c r="AG676" s="112">
        <v>0</v>
      </c>
      <c r="AH676" s="87"/>
      <c r="AI676" s="85"/>
      <c r="AJ676" s="111"/>
      <c r="AK676" s="112">
        <v>0</v>
      </c>
      <c r="AL676" s="87"/>
      <c r="AM676" s="85"/>
      <c r="AN676" s="111"/>
      <c r="AO676" s="112">
        <v>0</v>
      </c>
      <c r="AP676" s="87"/>
      <c r="AQ676" s="85"/>
      <c r="AR676" s="111"/>
      <c r="AS676" s="112">
        <v>0</v>
      </c>
      <c r="AT676" s="87"/>
      <c r="AU676" s="85"/>
      <c r="AV676" s="111"/>
      <c r="AW676" s="112">
        <v>0</v>
      </c>
      <c r="AX676" s="87"/>
      <c r="AY676" s="85"/>
      <c r="AZ676" s="267">
        <f t="shared" si="42"/>
        <v>0</v>
      </c>
      <c r="BA676" s="88">
        <f t="shared" si="39"/>
        <v>0</v>
      </c>
      <c r="BC676">
        <f>IF($A676&lt;&gt;"",COUNTIF($BD$3:$BD676,$BD676),0)</f>
        <v>0</v>
      </c>
      <c r="BD676" t="str">
        <f>IF($A676&lt;&gt;"",VLOOKUP(TRUNC(MID($A676,1,2),0),Plano_Contas!$H$3:$J$103,2,TRUE),"")</f>
        <v/>
      </c>
      <c r="BE676" s="201" t="str">
        <f t="shared" si="40"/>
        <v/>
      </c>
      <c r="BF676" t="str">
        <f ca="1">IF($BT676&lt;&gt;"",SUMIF($BD$3:$BD$1004,"="&amp;$BD676,INDIRECT(ADDRESS(3,BF$2,1,1)):INDIRECT(ADDRESS(1004,BF$2,1,1))),"")</f>
        <v/>
      </c>
      <c r="BG676" t="str">
        <f ca="1">IF($BT676&lt;&gt;"",SUMIF($BD$3:$BD$1004,"="&amp;$BD676,INDIRECT(ADDRESS(3,BG$2,1,1)):INDIRECT(ADDRESS(1004,BG$2,1,1))),"")</f>
        <v/>
      </c>
      <c r="BH676" t="str">
        <f ca="1">IF($BT676&lt;&gt;"",SUMIF($BD$3:$BD$1004,"="&amp;$BD676,INDIRECT(ADDRESS(3,BH$2,1,1)):INDIRECT(ADDRESS(1004,BH$2,1,1))),"")</f>
        <v/>
      </c>
      <c r="BI676" t="str">
        <f ca="1">IF($BT676&lt;&gt;"",SUMIF($BD$3:$BD$1004,"="&amp;$BD676,INDIRECT(ADDRESS(3,BI$2,1,1)):INDIRECT(ADDRESS(1004,BI$2,1,1))),"")</f>
        <v/>
      </c>
      <c r="BJ676" t="str">
        <f ca="1">IF($BT676&lt;&gt;"",SUMIF($BD$3:$BD$1004,"="&amp;$BD676,INDIRECT(ADDRESS(3,BJ$2,1,1)):INDIRECT(ADDRESS(1004,BJ$2,1,1))),"")</f>
        <v/>
      </c>
      <c r="BK676" t="str">
        <f ca="1">IF($BT676&lt;&gt;"",SUMIF($BD$3:$BD$1004,"="&amp;$BD676,INDIRECT(ADDRESS(3,BK$2,1,1)):INDIRECT(ADDRESS(1004,BK$2,1,1))),"")</f>
        <v/>
      </c>
      <c r="BL676" t="str">
        <f ca="1">IF($BT676&lt;&gt;"",SUMIF($BD$3:$BD$1004,"="&amp;$BD676,INDIRECT(ADDRESS(3,BL$2,1,1)):INDIRECT(ADDRESS(1004,BL$2,1,1))),"")</f>
        <v/>
      </c>
      <c r="BM676" t="str">
        <f ca="1">IF($BT676&lt;&gt;"",SUMIF($BD$3:$BD$1004,"="&amp;$BD676,INDIRECT(ADDRESS(3,BM$2,1,1)):INDIRECT(ADDRESS(1004,BM$2,1,1))),"")</f>
        <v/>
      </c>
      <c r="BN676" t="str">
        <f ca="1">IF($BT676&lt;&gt;"",SUMIF($BD$3:$BD$1004,"="&amp;$BD676,INDIRECT(ADDRESS(3,BN$2,1,1)):INDIRECT(ADDRESS(1004,BN$2,1,1))),"")</f>
        <v/>
      </c>
      <c r="BO676" t="str">
        <f ca="1">IF($BT676&lt;&gt;"",SUMIF($BD$3:$BD$1004,"="&amp;$BD676,INDIRECT(ADDRESS(3,BO$2,1,1)):INDIRECT(ADDRESS(1004,BO$2,1,1))),"")</f>
        <v/>
      </c>
      <c r="BP676" t="str">
        <f ca="1">IF($BT676&lt;&gt;"",SUMIF($BD$3:$BD$1004,"="&amp;$BD676,INDIRECT(ADDRESS(3,BP$2,1,1)):INDIRECT(ADDRESS(1004,BP$2,1,1))),"")</f>
        <v/>
      </c>
      <c r="BQ676" t="str">
        <f ca="1">IF($BT676&lt;&gt;"",SUMIF($BD$3:$BD$1004,"="&amp;$BD676,INDIRECT(ADDRESS(3,BQ$2,1,1)):INDIRECT(ADDRESS(1004,BQ$2,1,1))),"")</f>
        <v/>
      </c>
      <c r="BR676" t="str">
        <f ca="1">IF($BT676&lt;&gt;"",SUMIF($BD$3:$BD$1004,"="&amp;$BD676,INDIRECT(ADDRESS(3,BR$2,1,1)):INDIRECT(ADDRESS(1004,BR$2,1,1))),"")</f>
        <v/>
      </c>
      <c r="BS676" t="str">
        <f>IF($A676&lt;&gt;"",VLOOKUP(TRUNC(MID($A676,1,2),0),Plano_Contas!$H$3:$J$103,3,TRUE),"")</f>
        <v/>
      </c>
      <c r="BT676" t="str">
        <f t="shared" si="41"/>
        <v/>
      </c>
      <c r="BV676">
        <f>Empresas!C676</f>
        <v>0</v>
      </c>
    </row>
    <row r="677" spans="1:74" ht="13.5" hidden="1" thickBot="1" x14ac:dyDescent="0.25">
      <c r="A677" s="89"/>
      <c r="B677" s="52" t="str">
        <f>IF($A677&lt;&gt;"",VLOOKUP(""&amp;$A677,Plano_Contas!$A$3:$F$1003,6,0),"")</f>
        <v/>
      </c>
      <c r="C677" s="91"/>
      <c r="D677" s="111"/>
      <c r="E677" s="112">
        <v>0</v>
      </c>
      <c r="F677" s="87"/>
      <c r="G677" s="85"/>
      <c r="H677" s="111"/>
      <c r="I677" s="112">
        <v>0</v>
      </c>
      <c r="J677" s="87"/>
      <c r="K677" s="85"/>
      <c r="L677" s="111"/>
      <c r="M677" s="112">
        <v>0</v>
      </c>
      <c r="N677" s="87"/>
      <c r="O677" s="85"/>
      <c r="P677" s="111"/>
      <c r="Q677" s="112">
        <v>0</v>
      </c>
      <c r="R677" s="87"/>
      <c r="S677" s="85"/>
      <c r="T677" s="111"/>
      <c r="U677" s="112">
        <v>0</v>
      </c>
      <c r="V677" s="87"/>
      <c r="W677" s="85"/>
      <c r="X677" s="111"/>
      <c r="Y677" s="112">
        <v>0</v>
      </c>
      <c r="Z677" s="87"/>
      <c r="AA677" s="85"/>
      <c r="AB677" s="111"/>
      <c r="AC677" s="112">
        <v>0</v>
      </c>
      <c r="AD677" s="87"/>
      <c r="AE677" s="85"/>
      <c r="AF677" s="111"/>
      <c r="AG677" s="112">
        <v>0</v>
      </c>
      <c r="AH677" s="87"/>
      <c r="AI677" s="85"/>
      <c r="AJ677" s="111"/>
      <c r="AK677" s="112">
        <v>0</v>
      </c>
      <c r="AL677" s="87"/>
      <c r="AM677" s="85"/>
      <c r="AN677" s="111"/>
      <c r="AO677" s="112">
        <v>0</v>
      </c>
      <c r="AP677" s="87"/>
      <c r="AQ677" s="85"/>
      <c r="AR677" s="111"/>
      <c r="AS677" s="112">
        <v>0</v>
      </c>
      <c r="AT677" s="87"/>
      <c r="AU677" s="85"/>
      <c r="AV677" s="111"/>
      <c r="AW677" s="112">
        <v>0</v>
      </c>
      <c r="AX677" s="87"/>
      <c r="AY677" s="85"/>
      <c r="AZ677" s="267">
        <f t="shared" si="42"/>
        <v>0</v>
      </c>
      <c r="BA677" s="88">
        <f t="shared" si="39"/>
        <v>0</v>
      </c>
      <c r="BC677">
        <f>IF($A677&lt;&gt;"",COUNTIF($BD$3:$BD677,$BD677),0)</f>
        <v>0</v>
      </c>
      <c r="BD677" t="str">
        <f>IF($A677&lt;&gt;"",VLOOKUP(TRUNC(MID($A677,1,2),0),Plano_Contas!$H$3:$J$103,2,TRUE),"")</f>
        <v/>
      </c>
      <c r="BE677" s="201" t="str">
        <f t="shared" si="40"/>
        <v/>
      </c>
      <c r="BF677" t="str">
        <f ca="1">IF($BT677&lt;&gt;"",SUMIF($BD$3:$BD$1004,"="&amp;$BD677,INDIRECT(ADDRESS(3,BF$2,1,1)):INDIRECT(ADDRESS(1004,BF$2,1,1))),"")</f>
        <v/>
      </c>
      <c r="BG677" t="str">
        <f ca="1">IF($BT677&lt;&gt;"",SUMIF($BD$3:$BD$1004,"="&amp;$BD677,INDIRECT(ADDRESS(3,BG$2,1,1)):INDIRECT(ADDRESS(1004,BG$2,1,1))),"")</f>
        <v/>
      </c>
      <c r="BH677" t="str">
        <f ca="1">IF($BT677&lt;&gt;"",SUMIF($BD$3:$BD$1004,"="&amp;$BD677,INDIRECT(ADDRESS(3,BH$2,1,1)):INDIRECT(ADDRESS(1004,BH$2,1,1))),"")</f>
        <v/>
      </c>
      <c r="BI677" t="str">
        <f ca="1">IF($BT677&lt;&gt;"",SUMIF($BD$3:$BD$1004,"="&amp;$BD677,INDIRECT(ADDRESS(3,BI$2,1,1)):INDIRECT(ADDRESS(1004,BI$2,1,1))),"")</f>
        <v/>
      </c>
      <c r="BJ677" t="str">
        <f ca="1">IF($BT677&lt;&gt;"",SUMIF($BD$3:$BD$1004,"="&amp;$BD677,INDIRECT(ADDRESS(3,BJ$2,1,1)):INDIRECT(ADDRESS(1004,BJ$2,1,1))),"")</f>
        <v/>
      </c>
      <c r="BK677" t="str">
        <f ca="1">IF($BT677&lt;&gt;"",SUMIF($BD$3:$BD$1004,"="&amp;$BD677,INDIRECT(ADDRESS(3,BK$2,1,1)):INDIRECT(ADDRESS(1004,BK$2,1,1))),"")</f>
        <v/>
      </c>
      <c r="BL677" t="str">
        <f ca="1">IF($BT677&lt;&gt;"",SUMIF($BD$3:$BD$1004,"="&amp;$BD677,INDIRECT(ADDRESS(3,BL$2,1,1)):INDIRECT(ADDRESS(1004,BL$2,1,1))),"")</f>
        <v/>
      </c>
      <c r="BM677" t="str">
        <f ca="1">IF($BT677&lt;&gt;"",SUMIF($BD$3:$BD$1004,"="&amp;$BD677,INDIRECT(ADDRESS(3,BM$2,1,1)):INDIRECT(ADDRESS(1004,BM$2,1,1))),"")</f>
        <v/>
      </c>
      <c r="BN677" t="str">
        <f ca="1">IF($BT677&lt;&gt;"",SUMIF($BD$3:$BD$1004,"="&amp;$BD677,INDIRECT(ADDRESS(3,BN$2,1,1)):INDIRECT(ADDRESS(1004,BN$2,1,1))),"")</f>
        <v/>
      </c>
      <c r="BO677" t="str">
        <f ca="1">IF($BT677&lt;&gt;"",SUMIF($BD$3:$BD$1004,"="&amp;$BD677,INDIRECT(ADDRESS(3,BO$2,1,1)):INDIRECT(ADDRESS(1004,BO$2,1,1))),"")</f>
        <v/>
      </c>
      <c r="BP677" t="str">
        <f ca="1">IF($BT677&lt;&gt;"",SUMIF($BD$3:$BD$1004,"="&amp;$BD677,INDIRECT(ADDRESS(3,BP$2,1,1)):INDIRECT(ADDRESS(1004,BP$2,1,1))),"")</f>
        <v/>
      </c>
      <c r="BQ677" t="str">
        <f ca="1">IF($BT677&lt;&gt;"",SUMIF($BD$3:$BD$1004,"="&amp;$BD677,INDIRECT(ADDRESS(3,BQ$2,1,1)):INDIRECT(ADDRESS(1004,BQ$2,1,1))),"")</f>
        <v/>
      </c>
      <c r="BR677" t="str">
        <f ca="1">IF($BT677&lt;&gt;"",SUMIF($BD$3:$BD$1004,"="&amp;$BD677,INDIRECT(ADDRESS(3,BR$2,1,1)):INDIRECT(ADDRESS(1004,BR$2,1,1))),"")</f>
        <v/>
      </c>
      <c r="BS677" t="str">
        <f>IF($A677&lt;&gt;"",VLOOKUP(TRUNC(MID($A677,1,2),0),Plano_Contas!$H$3:$J$103,3,TRUE),"")</f>
        <v/>
      </c>
      <c r="BT677" t="str">
        <f t="shared" si="41"/>
        <v/>
      </c>
      <c r="BV677">
        <f>Empresas!C677</f>
        <v>0</v>
      </c>
    </row>
    <row r="678" spans="1:74" ht="13.5" hidden="1" thickBot="1" x14ac:dyDescent="0.25">
      <c r="A678" s="89"/>
      <c r="B678" s="52" t="str">
        <f>IF($A678&lt;&gt;"",VLOOKUP(""&amp;$A678,Plano_Contas!$A$3:$F$1003,6,0),"")</f>
        <v/>
      </c>
      <c r="C678" s="91"/>
      <c r="D678" s="111"/>
      <c r="E678" s="112">
        <v>0</v>
      </c>
      <c r="F678" s="87"/>
      <c r="G678" s="85"/>
      <c r="H678" s="111"/>
      <c r="I678" s="112">
        <v>0</v>
      </c>
      <c r="J678" s="87"/>
      <c r="K678" s="85"/>
      <c r="L678" s="111"/>
      <c r="M678" s="112">
        <v>0</v>
      </c>
      <c r="N678" s="87"/>
      <c r="O678" s="85"/>
      <c r="P678" s="111"/>
      <c r="Q678" s="112">
        <v>0</v>
      </c>
      <c r="R678" s="87"/>
      <c r="S678" s="85"/>
      <c r="T678" s="111"/>
      <c r="U678" s="112">
        <v>0</v>
      </c>
      <c r="V678" s="87"/>
      <c r="W678" s="85"/>
      <c r="X678" s="111"/>
      <c r="Y678" s="112">
        <v>0</v>
      </c>
      <c r="Z678" s="87"/>
      <c r="AA678" s="85"/>
      <c r="AB678" s="111"/>
      <c r="AC678" s="112">
        <v>0</v>
      </c>
      <c r="AD678" s="87"/>
      <c r="AE678" s="85"/>
      <c r="AF678" s="111"/>
      <c r="AG678" s="112">
        <v>0</v>
      </c>
      <c r="AH678" s="87"/>
      <c r="AI678" s="85"/>
      <c r="AJ678" s="111"/>
      <c r="AK678" s="112">
        <v>0</v>
      </c>
      <c r="AL678" s="87"/>
      <c r="AM678" s="85"/>
      <c r="AN678" s="111"/>
      <c r="AO678" s="112">
        <v>0</v>
      </c>
      <c r="AP678" s="87"/>
      <c r="AQ678" s="85"/>
      <c r="AR678" s="111"/>
      <c r="AS678" s="112">
        <v>0</v>
      </c>
      <c r="AT678" s="87"/>
      <c r="AU678" s="85"/>
      <c r="AV678" s="111"/>
      <c r="AW678" s="112">
        <v>0</v>
      </c>
      <c r="AX678" s="87"/>
      <c r="AY678" s="85"/>
      <c r="AZ678" s="267">
        <f t="shared" si="42"/>
        <v>0</v>
      </c>
      <c r="BA678" s="88">
        <f t="shared" si="39"/>
        <v>0</v>
      </c>
      <c r="BC678">
        <f>IF($A678&lt;&gt;"",COUNTIF($BD$3:$BD678,$BD678),0)</f>
        <v>0</v>
      </c>
      <c r="BD678" t="str">
        <f>IF($A678&lt;&gt;"",VLOOKUP(TRUNC(MID($A678,1,2),0),Plano_Contas!$H$3:$J$103,2,TRUE),"")</f>
        <v/>
      </c>
      <c r="BE678" s="201" t="str">
        <f t="shared" si="40"/>
        <v/>
      </c>
      <c r="BF678" t="str">
        <f ca="1">IF($BT678&lt;&gt;"",SUMIF($BD$3:$BD$1004,"="&amp;$BD678,INDIRECT(ADDRESS(3,BF$2,1,1)):INDIRECT(ADDRESS(1004,BF$2,1,1))),"")</f>
        <v/>
      </c>
      <c r="BG678" t="str">
        <f ca="1">IF($BT678&lt;&gt;"",SUMIF($BD$3:$BD$1004,"="&amp;$BD678,INDIRECT(ADDRESS(3,BG$2,1,1)):INDIRECT(ADDRESS(1004,BG$2,1,1))),"")</f>
        <v/>
      </c>
      <c r="BH678" t="str">
        <f ca="1">IF($BT678&lt;&gt;"",SUMIF($BD$3:$BD$1004,"="&amp;$BD678,INDIRECT(ADDRESS(3,BH$2,1,1)):INDIRECT(ADDRESS(1004,BH$2,1,1))),"")</f>
        <v/>
      </c>
      <c r="BI678" t="str">
        <f ca="1">IF($BT678&lt;&gt;"",SUMIF($BD$3:$BD$1004,"="&amp;$BD678,INDIRECT(ADDRESS(3,BI$2,1,1)):INDIRECT(ADDRESS(1004,BI$2,1,1))),"")</f>
        <v/>
      </c>
      <c r="BJ678" t="str">
        <f ca="1">IF($BT678&lt;&gt;"",SUMIF($BD$3:$BD$1004,"="&amp;$BD678,INDIRECT(ADDRESS(3,BJ$2,1,1)):INDIRECT(ADDRESS(1004,BJ$2,1,1))),"")</f>
        <v/>
      </c>
      <c r="BK678" t="str">
        <f ca="1">IF($BT678&lt;&gt;"",SUMIF($BD$3:$BD$1004,"="&amp;$BD678,INDIRECT(ADDRESS(3,BK$2,1,1)):INDIRECT(ADDRESS(1004,BK$2,1,1))),"")</f>
        <v/>
      </c>
      <c r="BL678" t="str">
        <f ca="1">IF($BT678&lt;&gt;"",SUMIF($BD$3:$BD$1004,"="&amp;$BD678,INDIRECT(ADDRESS(3,BL$2,1,1)):INDIRECT(ADDRESS(1004,BL$2,1,1))),"")</f>
        <v/>
      </c>
      <c r="BM678" t="str">
        <f ca="1">IF($BT678&lt;&gt;"",SUMIF($BD$3:$BD$1004,"="&amp;$BD678,INDIRECT(ADDRESS(3,BM$2,1,1)):INDIRECT(ADDRESS(1004,BM$2,1,1))),"")</f>
        <v/>
      </c>
      <c r="BN678" t="str">
        <f ca="1">IF($BT678&lt;&gt;"",SUMIF($BD$3:$BD$1004,"="&amp;$BD678,INDIRECT(ADDRESS(3,BN$2,1,1)):INDIRECT(ADDRESS(1004,BN$2,1,1))),"")</f>
        <v/>
      </c>
      <c r="BO678" t="str">
        <f ca="1">IF($BT678&lt;&gt;"",SUMIF($BD$3:$BD$1004,"="&amp;$BD678,INDIRECT(ADDRESS(3,BO$2,1,1)):INDIRECT(ADDRESS(1004,BO$2,1,1))),"")</f>
        <v/>
      </c>
      <c r="BP678" t="str">
        <f ca="1">IF($BT678&lt;&gt;"",SUMIF($BD$3:$BD$1004,"="&amp;$BD678,INDIRECT(ADDRESS(3,BP$2,1,1)):INDIRECT(ADDRESS(1004,BP$2,1,1))),"")</f>
        <v/>
      </c>
      <c r="BQ678" t="str">
        <f ca="1">IF($BT678&lt;&gt;"",SUMIF($BD$3:$BD$1004,"="&amp;$BD678,INDIRECT(ADDRESS(3,BQ$2,1,1)):INDIRECT(ADDRESS(1004,BQ$2,1,1))),"")</f>
        <v/>
      </c>
      <c r="BR678" t="str">
        <f ca="1">IF($BT678&lt;&gt;"",SUMIF($BD$3:$BD$1004,"="&amp;$BD678,INDIRECT(ADDRESS(3,BR$2,1,1)):INDIRECT(ADDRESS(1004,BR$2,1,1))),"")</f>
        <v/>
      </c>
      <c r="BS678" t="str">
        <f>IF($A678&lt;&gt;"",VLOOKUP(TRUNC(MID($A678,1,2),0),Plano_Contas!$H$3:$J$103,3,TRUE),"")</f>
        <v/>
      </c>
      <c r="BT678" t="str">
        <f t="shared" si="41"/>
        <v/>
      </c>
      <c r="BV678">
        <f>Empresas!C678</f>
        <v>0</v>
      </c>
    </row>
    <row r="679" spans="1:74" ht="13.5" hidden="1" thickBot="1" x14ac:dyDescent="0.25">
      <c r="A679" s="89"/>
      <c r="B679" s="52" t="str">
        <f>IF($A679&lt;&gt;"",VLOOKUP(""&amp;$A679,Plano_Contas!$A$3:$F$1003,6,0),"")</f>
        <v/>
      </c>
      <c r="C679" s="91"/>
      <c r="D679" s="111"/>
      <c r="E679" s="112">
        <v>0</v>
      </c>
      <c r="F679" s="87"/>
      <c r="G679" s="85"/>
      <c r="H679" s="111"/>
      <c r="I679" s="112">
        <v>0</v>
      </c>
      <c r="J679" s="87"/>
      <c r="K679" s="85"/>
      <c r="L679" s="111"/>
      <c r="M679" s="112">
        <v>0</v>
      </c>
      <c r="N679" s="87"/>
      <c r="O679" s="85"/>
      <c r="P679" s="111"/>
      <c r="Q679" s="112">
        <v>0</v>
      </c>
      <c r="R679" s="87"/>
      <c r="S679" s="85"/>
      <c r="T679" s="111"/>
      <c r="U679" s="112">
        <v>0</v>
      </c>
      <c r="V679" s="87"/>
      <c r="W679" s="85"/>
      <c r="X679" s="111"/>
      <c r="Y679" s="112">
        <v>0</v>
      </c>
      <c r="Z679" s="87"/>
      <c r="AA679" s="85"/>
      <c r="AB679" s="111"/>
      <c r="AC679" s="112">
        <v>0</v>
      </c>
      <c r="AD679" s="87"/>
      <c r="AE679" s="85"/>
      <c r="AF679" s="111"/>
      <c r="AG679" s="112">
        <v>0</v>
      </c>
      <c r="AH679" s="87"/>
      <c r="AI679" s="85"/>
      <c r="AJ679" s="111"/>
      <c r="AK679" s="112">
        <v>0</v>
      </c>
      <c r="AL679" s="87"/>
      <c r="AM679" s="85"/>
      <c r="AN679" s="111"/>
      <c r="AO679" s="112">
        <v>0</v>
      </c>
      <c r="AP679" s="87"/>
      <c r="AQ679" s="85"/>
      <c r="AR679" s="111"/>
      <c r="AS679" s="112">
        <v>0</v>
      </c>
      <c r="AT679" s="87"/>
      <c r="AU679" s="85"/>
      <c r="AV679" s="111"/>
      <c r="AW679" s="112">
        <v>0</v>
      </c>
      <c r="AX679" s="87"/>
      <c r="AY679" s="85"/>
      <c r="AZ679" s="267">
        <f t="shared" si="42"/>
        <v>0</v>
      </c>
      <c r="BA679" s="88">
        <f t="shared" si="39"/>
        <v>0</v>
      </c>
      <c r="BC679">
        <f>IF($A679&lt;&gt;"",COUNTIF($BD$3:$BD679,$BD679),0)</f>
        <v>0</v>
      </c>
      <c r="BD679" t="str">
        <f>IF($A679&lt;&gt;"",VLOOKUP(TRUNC(MID($A679,1,2),0),Plano_Contas!$H$3:$J$103,2,TRUE),"")</f>
        <v/>
      </c>
      <c r="BE679" s="201" t="str">
        <f t="shared" si="40"/>
        <v/>
      </c>
      <c r="BF679" t="str">
        <f ca="1">IF($BT679&lt;&gt;"",SUMIF($BD$3:$BD$1004,"="&amp;$BD679,INDIRECT(ADDRESS(3,BF$2,1,1)):INDIRECT(ADDRESS(1004,BF$2,1,1))),"")</f>
        <v/>
      </c>
      <c r="BG679" t="str">
        <f ca="1">IF($BT679&lt;&gt;"",SUMIF($BD$3:$BD$1004,"="&amp;$BD679,INDIRECT(ADDRESS(3,BG$2,1,1)):INDIRECT(ADDRESS(1004,BG$2,1,1))),"")</f>
        <v/>
      </c>
      <c r="BH679" t="str">
        <f ca="1">IF($BT679&lt;&gt;"",SUMIF($BD$3:$BD$1004,"="&amp;$BD679,INDIRECT(ADDRESS(3,BH$2,1,1)):INDIRECT(ADDRESS(1004,BH$2,1,1))),"")</f>
        <v/>
      </c>
      <c r="BI679" t="str">
        <f ca="1">IF($BT679&lt;&gt;"",SUMIF($BD$3:$BD$1004,"="&amp;$BD679,INDIRECT(ADDRESS(3,BI$2,1,1)):INDIRECT(ADDRESS(1004,BI$2,1,1))),"")</f>
        <v/>
      </c>
      <c r="BJ679" t="str">
        <f ca="1">IF($BT679&lt;&gt;"",SUMIF($BD$3:$BD$1004,"="&amp;$BD679,INDIRECT(ADDRESS(3,BJ$2,1,1)):INDIRECT(ADDRESS(1004,BJ$2,1,1))),"")</f>
        <v/>
      </c>
      <c r="BK679" t="str">
        <f ca="1">IF($BT679&lt;&gt;"",SUMIF($BD$3:$BD$1004,"="&amp;$BD679,INDIRECT(ADDRESS(3,BK$2,1,1)):INDIRECT(ADDRESS(1004,BK$2,1,1))),"")</f>
        <v/>
      </c>
      <c r="BL679" t="str">
        <f ca="1">IF($BT679&lt;&gt;"",SUMIF($BD$3:$BD$1004,"="&amp;$BD679,INDIRECT(ADDRESS(3,BL$2,1,1)):INDIRECT(ADDRESS(1004,BL$2,1,1))),"")</f>
        <v/>
      </c>
      <c r="BM679" t="str">
        <f ca="1">IF($BT679&lt;&gt;"",SUMIF($BD$3:$BD$1004,"="&amp;$BD679,INDIRECT(ADDRESS(3,BM$2,1,1)):INDIRECT(ADDRESS(1004,BM$2,1,1))),"")</f>
        <v/>
      </c>
      <c r="BN679" t="str">
        <f ca="1">IF($BT679&lt;&gt;"",SUMIF($BD$3:$BD$1004,"="&amp;$BD679,INDIRECT(ADDRESS(3,BN$2,1,1)):INDIRECT(ADDRESS(1004,BN$2,1,1))),"")</f>
        <v/>
      </c>
      <c r="BO679" t="str">
        <f ca="1">IF($BT679&lt;&gt;"",SUMIF($BD$3:$BD$1004,"="&amp;$BD679,INDIRECT(ADDRESS(3,BO$2,1,1)):INDIRECT(ADDRESS(1004,BO$2,1,1))),"")</f>
        <v/>
      </c>
      <c r="BP679" t="str">
        <f ca="1">IF($BT679&lt;&gt;"",SUMIF($BD$3:$BD$1004,"="&amp;$BD679,INDIRECT(ADDRESS(3,BP$2,1,1)):INDIRECT(ADDRESS(1004,BP$2,1,1))),"")</f>
        <v/>
      </c>
      <c r="BQ679" t="str">
        <f ca="1">IF($BT679&lt;&gt;"",SUMIF($BD$3:$BD$1004,"="&amp;$BD679,INDIRECT(ADDRESS(3,BQ$2,1,1)):INDIRECT(ADDRESS(1004,BQ$2,1,1))),"")</f>
        <v/>
      </c>
      <c r="BR679" t="str">
        <f ca="1">IF($BT679&lt;&gt;"",SUMIF($BD$3:$BD$1004,"="&amp;$BD679,INDIRECT(ADDRESS(3,BR$2,1,1)):INDIRECT(ADDRESS(1004,BR$2,1,1))),"")</f>
        <v/>
      </c>
      <c r="BS679" t="str">
        <f>IF($A679&lt;&gt;"",VLOOKUP(TRUNC(MID($A679,1,2),0),Plano_Contas!$H$3:$J$103,3,TRUE),"")</f>
        <v/>
      </c>
      <c r="BT679" t="str">
        <f t="shared" si="41"/>
        <v/>
      </c>
      <c r="BV679">
        <f>Empresas!C679</f>
        <v>0</v>
      </c>
    </row>
    <row r="680" spans="1:74" ht="13.5" hidden="1" thickBot="1" x14ac:dyDescent="0.25">
      <c r="A680" s="89"/>
      <c r="B680" s="52" t="str">
        <f>IF($A680&lt;&gt;"",VLOOKUP(""&amp;$A680,Plano_Contas!$A$3:$F$1003,6,0),"")</f>
        <v/>
      </c>
      <c r="C680" s="91"/>
      <c r="D680" s="111"/>
      <c r="E680" s="112">
        <v>0</v>
      </c>
      <c r="F680" s="87"/>
      <c r="G680" s="85"/>
      <c r="H680" s="111"/>
      <c r="I680" s="112">
        <v>0</v>
      </c>
      <c r="J680" s="87"/>
      <c r="K680" s="85"/>
      <c r="L680" s="111"/>
      <c r="M680" s="112">
        <v>0</v>
      </c>
      <c r="N680" s="87"/>
      <c r="O680" s="85"/>
      <c r="P680" s="111"/>
      <c r="Q680" s="112">
        <v>0</v>
      </c>
      <c r="R680" s="87"/>
      <c r="S680" s="85"/>
      <c r="T680" s="111"/>
      <c r="U680" s="112">
        <v>0</v>
      </c>
      <c r="V680" s="87"/>
      <c r="W680" s="85"/>
      <c r="X680" s="111"/>
      <c r="Y680" s="112">
        <v>0</v>
      </c>
      <c r="Z680" s="87"/>
      <c r="AA680" s="85"/>
      <c r="AB680" s="111"/>
      <c r="AC680" s="112">
        <v>0</v>
      </c>
      <c r="AD680" s="87"/>
      <c r="AE680" s="85"/>
      <c r="AF680" s="111"/>
      <c r="AG680" s="112">
        <v>0</v>
      </c>
      <c r="AH680" s="87"/>
      <c r="AI680" s="85"/>
      <c r="AJ680" s="111"/>
      <c r="AK680" s="112">
        <v>0</v>
      </c>
      <c r="AL680" s="87"/>
      <c r="AM680" s="85"/>
      <c r="AN680" s="111"/>
      <c r="AO680" s="112">
        <v>0</v>
      </c>
      <c r="AP680" s="87"/>
      <c r="AQ680" s="85"/>
      <c r="AR680" s="111"/>
      <c r="AS680" s="112">
        <v>0</v>
      </c>
      <c r="AT680" s="87"/>
      <c r="AU680" s="85"/>
      <c r="AV680" s="111"/>
      <c r="AW680" s="112">
        <v>0</v>
      </c>
      <c r="AX680" s="87"/>
      <c r="AY680" s="85"/>
      <c r="AZ680" s="267">
        <f t="shared" si="42"/>
        <v>0</v>
      </c>
      <c r="BA680" s="88">
        <f t="shared" si="39"/>
        <v>0</v>
      </c>
      <c r="BC680">
        <f>IF($A680&lt;&gt;"",COUNTIF($BD$3:$BD680,$BD680),0)</f>
        <v>0</v>
      </c>
      <c r="BD680" t="str">
        <f>IF($A680&lt;&gt;"",VLOOKUP(TRUNC(MID($A680,1,2),0),Plano_Contas!$H$3:$J$103,2,TRUE),"")</f>
        <v/>
      </c>
      <c r="BE680" s="201" t="str">
        <f t="shared" si="40"/>
        <v/>
      </c>
      <c r="BF680" t="str">
        <f ca="1">IF($BT680&lt;&gt;"",SUMIF($BD$3:$BD$1004,"="&amp;$BD680,INDIRECT(ADDRESS(3,BF$2,1,1)):INDIRECT(ADDRESS(1004,BF$2,1,1))),"")</f>
        <v/>
      </c>
      <c r="BG680" t="str">
        <f ca="1">IF($BT680&lt;&gt;"",SUMIF($BD$3:$BD$1004,"="&amp;$BD680,INDIRECT(ADDRESS(3,BG$2,1,1)):INDIRECT(ADDRESS(1004,BG$2,1,1))),"")</f>
        <v/>
      </c>
      <c r="BH680" t="str">
        <f ca="1">IF($BT680&lt;&gt;"",SUMIF($BD$3:$BD$1004,"="&amp;$BD680,INDIRECT(ADDRESS(3,BH$2,1,1)):INDIRECT(ADDRESS(1004,BH$2,1,1))),"")</f>
        <v/>
      </c>
      <c r="BI680" t="str">
        <f ca="1">IF($BT680&lt;&gt;"",SUMIF($BD$3:$BD$1004,"="&amp;$BD680,INDIRECT(ADDRESS(3,BI$2,1,1)):INDIRECT(ADDRESS(1004,BI$2,1,1))),"")</f>
        <v/>
      </c>
      <c r="BJ680" t="str">
        <f ca="1">IF($BT680&lt;&gt;"",SUMIF($BD$3:$BD$1004,"="&amp;$BD680,INDIRECT(ADDRESS(3,BJ$2,1,1)):INDIRECT(ADDRESS(1004,BJ$2,1,1))),"")</f>
        <v/>
      </c>
      <c r="BK680" t="str">
        <f ca="1">IF($BT680&lt;&gt;"",SUMIF($BD$3:$BD$1004,"="&amp;$BD680,INDIRECT(ADDRESS(3,BK$2,1,1)):INDIRECT(ADDRESS(1004,BK$2,1,1))),"")</f>
        <v/>
      </c>
      <c r="BL680" t="str">
        <f ca="1">IF($BT680&lt;&gt;"",SUMIF($BD$3:$BD$1004,"="&amp;$BD680,INDIRECT(ADDRESS(3,BL$2,1,1)):INDIRECT(ADDRESS(1004,BL$2,1,1))),"")</f>
        <v/>
      </c>
      <c r="BM680" t="str">
        <f ca="1">IF($BT680&lt;&gt;"",SUMIF($BD$3:$BD$1004,"="&amp;$BD680,INDIRECT(ADDRESS(3,BM$2,1,1)):INDIRECT(ADDRESS(1004,BM$2,1,1))),"")</f>
        <v/>
      </c>
      <c r="BN680" t="str">
        <f ca="1">IF($BT680&lt;&gt;"",SUMIF($BD$3:$BD$1004,"="&amp;$BD680,INDIRECT(ADDRESS(3,BN$2,1,1)):INDIRECT(ADDRESS(1004,BN$2,1,1))),"")</f>
        <v/>
      </c>
      <c r="BO680" t="str">
        <f ca="1">IF($BT680&lt;&gt;"",SUMIF($BD$3:$BD$1004,"="&amp;$BD680,INDIRECT(ADDRESS(3,BO$2,1,1)):INDIRECT(ADDRESS(1004,BO$2,1,1))),"")</f>
        <v/>
      </c>
      <c r="BP680" t="str">
        <f ca="1">IF($BT680&lt;&gt;"",SUMIF($BD$3:$BD$1004,"="&amp;$BD680,INDIRECT(ADDRESS(3,BP$2,1,1)):INDIRECT(ADDRESS(1004,BP$2,1,1))),"")</f>
        <v/>
      </c>
      <c r="BQ680" t="str">
        <f ca="1">IF($BT680&lt;&gt;"",SUMIF($BD$3:$BD$1004,"="&amp;$BD680,INDIRECT(ADDRESS(3,BQ$2,1,1)):INDIRECT(ADDRESS(1004,BQ$2,1,1))),"")</f>
        <v/>
      </c>
      <c r="BR680" t="str">
        <f ca="1">IF($BT680&lt;&gt;"",SUMIF($BD$3:$BD$1004,"="&amp;$BD680,INDIRECT(ADDRESS(3,BR$2,1,1)):INDIRECT(ADDRESS(1004,BR$2,1,1))),"")</f>
        <v/>
      </c>
      <c r="BS680" t="str">
        <f>IF($A680&lt;&gt;"",VLOOKUP(TRUNC(MID($A680,1,2),0),Plano_Contas!$H$3:$J$103,3,TRUE),"")</f>
        <v/>
      </c>
      <c r="BT680" t="str">
        <f t="shared" si="41"/>
        <v/>
      </c>
      <c r="BV680">
        <f>Empresas!C680</f>
        <v>0</v>
      </c>
    </row>
    <row r="681" spans="1:74" ht="13.5" hidden="1" thickBot="1" x14ac:dyDescent="0.25">
      <c r="A681" s="89"/>
      <c r="B681" s="52" t="str">
        <f>IF($A681&lt;&gt;"",VLOOKUP(""&amp;$A681,Plano_Contas!$A$3:$F$1003,6,0),"")</f>
        <v/>
      </c>
      <c r="C681" s="91"/>
      <c r="D681" s="111"/>
      <c r="E681" s="112">
        <v>0</v>
      </c>
      <c r="F681" s="87"/>
      <c r="G681" s="85"/>
      <c r="H681" s="111"/>
      <c r="I681" s="112">
        <v>0</v>
      </c>
      <c r="J681" s="87"/>
      <c r="K681" s="85"/>
      <c r="L681" s="111"/>
      <c r="M681" s="112">
        <v>0</v>
      </c>
      <c r="N681" s="87"/>
      <c r="O681" s="85"/>
      <c r="P681" s="111"/>
      <c r="Q681" s="112">
        <v>0</v>
      </c>
      <c r="R681" s="87"/>
      <c r="S681" s="85"/>
      <c r="T681" s="111"/>
      <c r="U681" s="112">
        <v>0</v>
      </c>
      <c r="V681" s="87"/>
      <c r="W681" s="85"/>
      <c r="X681" s="111"/>
      <c r="Y681" s="112">
        <v>0</v>
      </c>
      <c r="Z681" s="87"/>
      <c r="AA681" s="85"/>
      <c r="AB681" s="111"/>
      <c r="AC681" s="112">
        <v>0</v>
      </c>
      <c r="AD681" s="87"/>
      <c r="AE681" s="85"/>
      <c r="AF681" s="111"/>
      <c r="AG681" s="112">
        <v>0</v>
      </c>
      <c r="AH681" s="87"/>
      <c r="AI681" s="85"/>
      <c r="AJ681" s="111"/>
      <c r="AK681" s="112">
        <v>0</v>
      </c>
      <c r="AL681" s="87"/>
      <c r="AM681" s="85"/>
      <c r="AN681" s="111"/>
      <c r="AO681" s="112">
        <v>0</v>
      </c>
      <c r="AP681" s="87"/>
      <c r="AQ681" s="85"/>
      <c r="AR681" s="111"/>
      <c r="AS681" s="112">
        <v>0</v>
      </c>
      <c r="AT681" s="87"/>
      <c r="AU681" s="85"/>
      <c r="AV681" s="111"/>
      <c r="AW681" s="112">
        <v>0</v>
      </c>
      <c r="AX681" s="87"/>
      <c r="AY681" s="85"/>
      <c r="AZ681" s="267">
        <f t="shared" si="42"/>
        <v>0</v>
      </c>
      <c r="BA681" s="88">
        <f t="shared" si="39"/>
        <v>0</v>
      </c>
      <c r="BC681">
        <f>IF($A681&lt;&gt;"",COUNTIF($BD$3:$BD681,$BD681),0)</f>
        <v>0</v>
      </c>
      <c r="BD681" t="str">
        <f>IF($A681&lt;&gt;"",VLOOKUP(TRUNC(MID($A681,1,2),0),Plano_Contas!$H$3:$J$103,2,TRUE),"")</f>
        <v/>
      </c>
      <c r="BE681" s="201" t="str">
        <f t="shared" si="40"/>
        <v/>
      </c>
      <c r="BF681" t="str">
        <f ca="1">IF($BT681&lt;&gt;"",SUMIF($BD$3:$BD$1004,"="&amp;$BD681,INDIRECT(ADDRESS(3,BF$2,1,1)):INDIRECT(ADDRESS(1004,BF$2,1,1))),"")</f>
        <v/>
      </c>
      <c r="BG681" t="str">
        <f ca="1">IF($BT681&lt;&gt;"",SUMIF($BD$3:$BD$1004,"="&amp;$BD681,INDIRECT(ADDRESS(3,BG$2,1,1)):INDIRECT(ADDRESS(1004,BG$2,1,1))),"")</f>
        <v/>
      </c>
      <c r="BH681" t="str">
        <f ca="1">IF($BT681&lt;&gt;"",SUMIF($BD$3:$BD$1004,"="&amp;$BD681,INDIRECT(ADDRESS(3,BH$2,1,1)):INDIRECT(ADDRESS(1004,BH$2,1,1))),"")</f>
        <v/>
      </c>
      <c r="BI681" t="str">
        <f ca="1">IF($BT681&lt;&gt;"",SUMIF($BD$3:$BD$1004,"="&amp;$BD681,INDIRECT(ADDRESS(3,BI$2,1,1)):INDIRECT(ADDRESS(1004,BI$2,1,1))),"")</f>
        <v/>
      </c>
      <c r="BJ681" t="str">
        <f ca="1">IF($BT681&lt;&gt;"",SUMIF($BD$3:$BD$1004,"="&amp;$BD681,INDIRECT(ADDRESS(3,BJ$2,1,1)):INDIRECT(ADDRESS(1004,BJ$2,1,1))),"")</f>
        <v/>
      </c>
      <c r="BK681" t="str">
        <f ca="1">IF($BT681&lt;&gt;"",SUMIF($BD$3:$BD$1004,"="&amp;$BD681,INDIRECT(ADDRESS(3,BK$2,1,1)):INDIRECT(ADDRESS(1004,BK$2,1,1))),"")</f>
        <v/>
      </c>
      <c r="BL681" t="str">
        <f ca="1">IF($BT681&lt;&gt;"",SUMIF($BD$3:$BD$1004,"="&amp;$BD681,INDIRECT(ADDRESS(3,BL$2,1,1)):INDIRECT(ADDRESS(1004,BL$2,1,1))),"")</f>
        <v/>
      </c>
      <c r="BM681" t="str">
        <f ca="1">IF($BT681&lt;&gt;"",SUMIF($BD$3:$BD$1004,"="&amp;$BD681,INDIRECT(ADDRESS(3,BM$2,1,1)):INDIRECT(ADDRESS(1004,BM$2,1,1))),"")</f>
        <v/>
      </c>
      <c r="BN681" t="str">
        <f ca="1">IF($BT681&lt;&gt;"",SUMIF($BD$3:$BD$1004,"="&amp;$BD681,INDIRECT(ADDRESS(3,BN$2,1,1)):INDIRECT(ADDRESS(1004,BN$2,1,1))),"")</f>
        <v/>
      </c>
      <c r="BO681" t="str">
        <f ca="1">IF($BT681&lt;&gt;"",SUMIF($BD$3:$BD$1004,"="&amp;$BD681,INDIRECT(ADDRESS(3,BO$2,1,1)):INDIRECT(ADDRESS(1004,BO$2,1,1))),"")</f>
        <v/>
      </c>
      <c r="BP681" t="str">
        <f ca="1">IF($BT681&lt;&gt;"",SUMIF($BD$3:$BD$1004,"="&amp;$BD681,INDIRECT(ADDRESS(3,BP$2,1,1)):INDIRECT(ADDRESS(1004,BP$2,1,1))),"")</f>
        <v/>
      </c>
      <c r="BQ681" t="str">
        <f ca="1">IF($BT681&lt;&gt;"",SUMIF($BD$3:$BD$1004,"="&amp;$BD681,INDIRECT(ADDRESS(3,BQ$2,1,1)):INDIRECT(ADDRESS(1004,BQ$2,1,1))),"")</f>
        <v/>
      </c>
      <c r="BR681" t="str">
        <f ca="1">IF($BT681&lt;&gt;"",SUMIF($BD$3:$BD$1004,"="&amp;$BD681,INDIRECT(ADDRESS(3,BR$2,1,1)):INDIRECT(ADDRESS(1004,BR$2,1,1))),"")</f>
        <v/>
      </c>
      <c r="BS681" t="str">
        <f>IF($A681&lt;&gt;"",VLOOKUP(TRUNC(MID($A681,1,2),0),Plano_Contas!$H$3:$J$103,3,TRUE),"")</f>
        <v/>
      </c>
      <c r="BT681" t="str">
        <f t="shared" si="41"/>
        <v/>
      </c>
      <c r="BV681">
        <f>Empresas!C681</f>
        <v>0</v>
      </c>
    </row>
    <row r="682" spans="1:74" ht="13.5" hidden="1" thickBot="1" x14ac:dyDescent="0.25">
      <c r="A682" s="89"/>
      <c r="B682" s="52" t="str">
        <f>IF($A682&lt;&gt;"",VLOOKUP(""&amp;$A682,Plano_Contas!$A$3:$F$1003,6,0),"")</f>
        <v/>
      </c>
      <c r="C682" s="91"/>
      <c r="D682" s="111"/>
      <c r="E682" s="112">
        <v>0</v>
      </c>
      <c r="F682" s="87"/>
      <c r="G682" s="85"/>
      <c r="H682" s="111"/>
      <c r="I682" s="112">
        <v>0</v>
      </c>
      <c r="J682" s="87"/>
      <c r="K682" s="85"/>
      <c r="L682" s="111"/>
      <c r="M682" s="112">
        <v>0</v>
      </c>
      <c r="N682" s="87"/>
      <c r="O682" s="85"/>
      <c r="P682" s="111"/>
      <c r="Q682" s="112">
        <v>0</v>
      </c>
      <c r="R682" s="87"/>
      <c r="S682" s="85"/>
      <c r="T682" s="111"/>
      <c r="U682" s="112">
        <v>0</v>
      </c>
      <c r="V682" s="87"/>
      <c r="W682" s="85"/>
      <c r="X682" s="111"/>
      <c r="Y682" s="112">
        <v>0</v>
      </c>
      <c r="Z682" s="87"/>
      <c r="AA682" s="85"/>
      <c r="AB682" s="111"/>
      <c r="AC682" s="112">
        <v>0</v>
      </c>
      <c r="AD682" s="87"/>
      <c r="AE682" s="85"/>
      <c r="AF682" s="111"/>
      <c r="AG682" s="112">
        <v>0</v>
      </c>
      <c r="AH682" s="87"/>
      <c r="AI682" s="85"/>
      <c r="AJ682" s="111"/>
      <c r="AK682" s="112">
        <v>0</v>
      </c>
      <c r="AL682" s="87"/>
      <c r="AM682" s="85"/>
      <c r="AN682" s="111"/>
      <c r="AO682" s="112">
        <v>0</v>
      </c>
      <c r="AP682" s="87"/>
      <c r="AQ682" s="85"/>
      <c r="AR682" s="111"/>
      <c r="AS682" s="112">
        <v>0</v>
      </c>
      <c r="AT682" s="87"/>
      <c r="AU682" s="85"/>
      <c r="AV682" s="111"/>
      <c r="AW682" s="112">
        <v>0</v>
      </c>
      <c r="AX682" s="87"/>
      <c r="AY682" s="85"/>
      <c r="AZ682" s="267">
        <f t="shared" si="42"/>
        <v>0</v>
      </c>
      <c r="BA682" s="88">
        <f t="shared" si="39"/>
        <v>0</v>
      </c>
      <c r="BC682">
        <f>IF($A682&lt;&gt;"",COUNTIF($BD$3:$BD682,$BD682),0)</f>
        <v>0</v>
      </c>
      <c r="BD682" t="str">
        <f>IF($A682&lt;&gt;"",VLOOKUP(TRUNC(MID($A682,1,2),0),Plano_Contas!$H$3:$J$103,2,TRUE),"")</f>
        <v/>
      </c>
      <c r="BE682" s="201" t="str">
        <f t="shared" si="40"/>
        <v/>
      </c>
      <c r="BF682" t="str">
        <f ca="1">IF($BT682&lt;&gt;"",SUMIF($BD$3:$BD$1004,"="&amp;$BD682,INDIRECT(ADDRESS(3,BF$2,1,1)):INDIRECT(ADDRESS(1004,BF$2,1,1))),"")</f>
        <v/>
      </c>
      <c r="BG682" t="str">
        <f ca="1">IF($BT682&lt;&gt;"",SUMIF($BD$3:$BD$1004,"="&amp;$BD682,INDIRECT(ADDRESS(3,BG$2,1,1)):INDIRECT(ADDRESS(1004,BG$2,1,1))),"")</f>
        <v/>
      </c>
      <c r="BH682" t="str">
        <f ca="1">IF($BT682&lt;&gt;"",SUMIF($BD$3:$BD$1004,"="&amp;$BD682,INDIRECT(ADDRESS(3,BH$2,1,1)):INDIRECT(ADDRESS(1004,BH$2,1,1))),"")</f>
        <v/>
      </c>
      <c r="BI682" t="str">
        <f ca="1">IF($BT682&lt;&gt;"",SUMIF($BD$3:$BD$1004,"="&amp;$BD682,INDIRECT(ADDRESS(3,BI$2,1,1)):INDIRECT(ADDRESS(1004,BI$2,1,1))),"")</f>
        <v/>
      </c>
      <c r="BJ682" t="str">
        <f ca="1">IF($BT682&lt;&gt;"",SUMIF($BD$3:$BD$1004,"="&amp;$BD682,INDIRECT(ADDRESS(3,BJ$2,1,1)):INDIRECT(ADDRESS(1004,BJ$2,1,1))),"")</f>
        <v/>
      </c>
      <c r="BK682" t="str">
        <f ca="1">IF($BT682&lt;&gt;"",SUMIF($BD$3:$BD$1004,"="&amp;$BD682,INDIRECT(ADDRESS(3,BK$2,1,1)):INDIRECT(ADDRESS(1004,BK$2,1,1))),"")</f>
        <v/>
      </c>
      <c r="BL682" t="str">
        <f ca="1">IF($BT682&lt;&gt;"",SUMIF($BD$3:$BD$1004,"="&amp;$BD682,INDIRECT(ADDRESS(3,BL$2,1,1)):INDIRECT(ADDRESS(1004,BL$2,1,1))),"")</f>
        <v/>
      </c>
      <c r="BM682" t="str">
        <f ca="1">IF($BT682&lt;&gt;"",SUMIF($BD$3:$BD$1004,"="&amp;$BD682,INDIRECT(ADDRESS(3,BM$2,1,1)):INDIRECT(ADDRESS(1004,BM$2,1,1))),"")</f>
        <v/>
      </c>
      <c r="BN682" t="str">
        <f ca="1">IF($BT682&lt;&gt;"",SUMIF($BD$3:$BD$1004,"="&amp;$BD682,INDIRECT(ADDRESS(3,BN$2,1,1)):INDIRECT(ADDRESS(1004,BN$2,1,1))),"")</f>
        <v/>
      </c>
      <c r="BO682" t="str">
        <f ca="1">IF($BT682&lt;&gt;"",SUMIF($BD$3:$BD$1004,"="&amp;$BD682,INDIRECT(ADDRESS(3,BO$2,1,1)):INDIRECT(ADDRESS(1004,BO$2,1,1))),"")</f>
        <v/>
      </c>
      <c r="BP682" t="str">
        <f ca="1">IF($BT682&lt;&gt;"",SUMIF($BD$3:$BD$1004,"="&amp;$BD682,INDIRECT(ADDRESS(3,BP$2,1,1)):INDIRECT(ADDRESS(1004,BP$2,1,1))),"")</f>
        <v/>
      </c>
      <c r="BQ682" t="str">
        <f ca="1">IF($BT682&lt;&gt;"",SUMIF($BD$3:$BD$1004,"="&amp;$BD682,INDIRECT(ADDRESS(3,BQ$2,1,1)):INDIRECT(ADDRESS(1004,BQ$2,1,1))),"")</f>
        <v/>
      </c>
      <c r="BR682" t="str">
        <f ca="1">IF($BT682&lt;&gt;"",SUMIF($BD$3:$BD$1004,"="&amp;$BD682,INDIRECT(ADDRESS(3,BR$2,1,1)):INDIRECT(ADDRESS(1004,BR$2,1,1))),"")</f>
        <v/>
      </c>
      <c r="BS682" t="str">
        <f>IF($A682&lt;&gt;"",VLOOKUP(TRUNC(MID($A682,1,2),0),Plano_Contas!$H$3:$J$103,3,TRUE),"")</f>
        <v/>
      </c>
      <c r="BT682" t="str">
        <f t="shared" si="41"/>
        <v/>
      </c>
      <c r="BV682">
        <f>Empresas!C682</f>
        <v>0</v>
      </c>
    </row>
    <row r="683" spans="1:74" ht="13.5" hidden="1" thickBot="1" x14ac:dyDescent="0.25">
      <c r="A683" s="89"/>
      <c r="B683" s="52" t="str">
        <f>IF($A683&lt;&gt;"",VLOOKUP(""&amp;$A683,Plano_Contas!$A$3:$F$1003,6,0),"")</f>
        <v/>
      </c>
      <c r="C683" s="91"/>
      <c r="D683" s="111"/>
      <c r="E683" s="112">
        <v>0</v>
      </c>
      <c r="F683" s="87"/>
      <c r="G683" s="85"/>
      <c r="H683" s="111"/>
      <c r="I683" s="112">
        <v>0</v>
      </c>
      <c r="J683" s="87"/>
      <c r="K683" s="85"/>
      <c r="L683" s="111"/>
      <c r="M683" s="112">
        <v>0</v>
      </c>
      <c r="N683" s="87"/>
      <c r="O683" s="85"/>
      <c r="P683" s="111"/>
      <c r="Q683" s="112">
        <v>0</v>
      </c>
      <c r="R683" s="87"/>
      <c r="S683" s="85"/>
      <c r="T683" s="111"/>
      <c r="U683" s="112">
        <v>0</v>
      </c>
      <c r="V683" s="87"/>
      <c r="W683" s="85"/>
      <c r="X683" s="111"/>
      <c r="Y683" s="112">
        <v>0</v>
      </c>
      <c r="Z683" s="87"/>
      <c r="AA683" s="85"/>
      <c r="AB683" s="111"/>
      <c r="AC683" s="112">
        <v>0</v>
      </c>
      <c r="AD683" s="87"/>
      <c r="AE683" s="85"/>
      <c r="AF683" s="111"/>
      <c r="AG683" s="112">
        <v>0</v>
      </c>
      <c r="AH683" s="87"/>
      <c r="AI683" s="85"/>
      <c r="AJ683" s="111"/>
      <c r="AK683" s="112">
        <v>0</v>
      </c>
      <c r="AL683" s="87"/>
      <c r="AM683" s="85"/>
      <c r="AN683" s="111"/>
      <c r="AO683" s="112">
        <v>0</v>
      </c>
      <c r="AP683" s="87"/>
      <c r="AQ683" s="85"/>
      <c r="AR683" s="111"/>
      <c r="AS683" s="112">
        <v>0</v>
      </c>
      <c r="AT683" s="87"/>
      <c r="AU683" s="85"/>
      <c r="AV683" s="111"/>
      <c r="AW683" s="112">
        <v>0</v>
      </c>
      <c r="AX683" s="87"/>
      <c r="AY683" s="85"/>
      <c r="AZ683" s="267">
        <f t="shared" si="42"/>
        <v>0</v>
      </c>
      <c r="BA683" s="88">
        <f t="shared" si="39"/>
        <v>0</v>
      </c>
      <c r="BC683">
        <f>IF($A683&lt;&gt;"",COUNTIF($BD$3:$BD683,$BD683),0)</f>
        <v>0</v>
      </c>
      <c r="BD683" t="str">
        <f>IF($A683&lt;&gt;"",VLOOKUP(TRUNC(MID($A683,1,2),0),Plano_Contas!$H$3:$J$103,2,TRUE),"")</f>
        <v/>
      </c>
      <c r="BE683" s="201" t="str">
        <f t="shared" si="40"/>
        <v/>
      </c>
      <c r="BF683" t="str">
        <f ca="1">IF($BT683&lt;&gt;"",SUMIF($BD$3:$BD$1004,"="&amp;$BD683,INDIRECT(ADDRESS(3,BF$2,1,1)):INDIRECT(ADDRESS(1004,BF$2,1,1))),"")</f>
        <v/>
      </c>
      <c r="BG683" t="str">
        <f ca="1">IF($BT683&lt;&gt;"",SUMIF($BD$3:$BD$1004,"="&amp;$BD683,INDIRECT(ADDRESS(3,BG$2,1,1)):INDIRECT(ADDRESS(1004,BG$2,1,1))),"")</f>
        <v/>
      </c>
      <c r="BH683" t="str">
        <f ca="1">IF($BT683&lt;&gt;"",SUMIF($BD$3:$BD$1004,"="&amp;$BD683,INDIRECT(ADDRESS(3,BH$2,1,1)):INDIRECT(ADDRESS(1004,BH$2,1,1))),"")</f>
        <v/>
      </c>
      <c r="BI683" t="str">
        <f ca="1">IF($BT683&lt;&gt;"",SUMIF($BD$3:$BD$1004,"="&amp;$BD683,INDIRECT(ADDRESS(3,BI$2,1,1)):INDIRECT(ADDRESS(1004,BI$2,1,1))),"")</f>
        <v/>
      </c>
      <c r="BJ683" t="str">
        <f ca="1">IF($BT683&lt;&gt;"",SUMIF($BD$3:$BD$1004,"="&amp;$BD683,INDIRECT(ADDRESS(3,BJ$2,1,1)):INDIRECT(ADDRESS(1004,BJ$2,1,1))),"")</f>
        <v/>
      </c>
      <c r="BK683" t="str">
        <f ca="1">IF($BT683&lt;&gt;"",SUMIF($BD$3:$BD$1004,"="&amp;$BD683,INDIRECT(ADDRESS(3,BK$2,1,1)):INDIRECT(ADDRESS(1004,BK$2,1,1))),"")</f>
        <v/>
      </c>
      <c r="BL683" t="str">
        <f ca="1">IF($BT683&lt;&gt;"",SUMIF($BD$3:$BD$1004,"="&amp;$BD683,INDIRECT(ADDRESS(3,BL$2,1,1)):INDIRECT(ADDRESS(1004,BL$2,1,1))),"")</f>
        <v/>
      </c>
      <c r="BM683" t="str">
        <f ca="1">IF($BT683&lt;&gt;"",SUMIF($BD$3:$BD$1004,"="&amp;$BD683,INDIRECT(ADDRESS(3,BM$2,1,1)):INDIRECT(ADDRESS(1004,BM$2,1,1))),"")</f>
        <v/>
      </c>
      <c r="BN683" t="str">
        <f ca="1">IF($BT683&lt;&gt;"",SUMIF($BD$3:$BD$1004,"="&amp;$BD683,INDIRECT(ADDRESS(3,BN$2,1,1)):INDIRECT(ADDRESS(1004,BN$2,1,1))),"")</f>
        <v/>
      </c>
      <c r="BO683" t="str">
        <f ca="1">IF($BT683&lt;&gt;"",SUMIF($BD$3:$BD$1004,"="&amp;$BD683,INDIRECT(ADDRESS(3,BO$2,1,1)):INDIRECT(ADDRESS(1004,BO$2,1,1))),"")</f>
        <v/>
      </c>
      <c r="BP683" t="str">
        <f ca="1">IF($BT683&lt;&gt;"",SUMIF($BD$3:$BD$1004,"="&amp;$BD683,INDIRECT(ADDRESS(3,BP$2,1,1)):INDIRECT(ADDRESS(1004,BP$2,1,1))),"")</f>
        <v/>
      </c>
      <c r="BQ683" t="str">
        <f ca="1">IF($BT683&lt;&gt;"",SUMIF($BD$3:$BD$1004,"="&amp;$BD683,INDIRECT(ADDRESS(3,BQ$2,1,1)):INDIRECT(ADDRESS(1004,BQ$2,1,1))),"")</f>
        <v/>
      </c>
      <c r="BR683" t="str">
        <f ca="1">IF($BT683&lt;&gt;"",SUMIF($BD$3:$BD$1004,"="&amp;$BD683,INDIRECT(ADDRESS(3,BR$2,1,1)):INDIRECT(ADDRESS(1004,BR$2,1,1))),"")</f>
        <v/>
      </c>
      <c r="BS683" t="str">
        <f>IF($A683&lt;&gt;"",VLOOKUP(TRUNC(MID($A683,1,2),0),Plano_Contas!$H$3:$J$103,3,TRUE),"")</f>
        <v/>
      </c>
      <c r="BT683" t="str">
        <f t="shared" si="41"/>
        <v/>
      </c>
      <c r="BV683">
        <f>Empresas!C683</f>
        <v>0</v>
      </c>
    </row>
    <row r="684" spans="1:74" ht="13.5" hidden="1" thickBot="1" x14ac:dyDescent="0.25">
      <c r="A684" s="89"/>
      <c r="B684" s="52" t="str">
        <f>IF($A684&lt;&gt;"",VLOOKUP(""&amp;$A684,Plano_Contas!$A$3:$F$1003,6,0),"")</f>
        <v/>
      </c>
      <c r="C684" s="91"/>
      <c r="D684" s="111"/>
      <c r="E684" s="112">
        <v>0</v>
      </c>
      <c r="F684" s="87"/>
      <c r="G684" s="85"/>
      <c r="H684" s="111"/>
      <c r="I684" s="112">
        <v>0</v>
      </c>
      <c r="J684" s="87"/>
      <c r="K684" s="85"/>
      <c r="L684" s="111"/>
      <c r="M684" s="112">
        <v>0</v>
      </c>
      <c r="N684" s="87"/>
      <c r="O684" s="85"/>
      <c r="P684" s="111"/>
      <c r="Q684" s="112">
        <v>0</v>
      </c>
      <c r="R684" s="87"/>
      <c r="S684" s="85"/>
      <c r="T684" s="111"/>
      <c r="U684" s="112">
        <v>0</v>
      </c>
      <c r="V684" s="87"/>
      <c r="W684" s="85"/>
      <c r="X684" s="111"/>
      <c r="Y684" s="112">
        <v>0</v>
      </c>
      <c r="Z684" s="87"/>
      <c r="AA684" s="85"/>
      <c r="AB684" s="111"/>
      <c r="AC684" s="112">
        <v>0</v>
      </c>
      <c r="AD684" s="87"/>
      <c r="AE684" s="85"/>
      <c r="AF684" s="111"/>
      <c r="AG684" s="112">
        <v>0</v>
      </c>
      <c r="AH684" s="87"/>
      <c r="AI684" s="85"/>
      <c r="AJ684" s="111"/>
      <c r="AK684" s="112">
        <v>0</v>
      </c>
      <c r="AL684" s="87"/>
      <c r="AM684" s="85"/>
      <c r="AN684" s="111"/>
      <c r="AO684" s="112">
        <v>0</v>
      </c>
      <c r="AP684" s="87"/>
      <c r="AQ684" s="85"/>
      <c r="AR684" s="111"/>
      <c r="AS684" s="112">
        <v>0</v>
      </c>
      <c r="AT684" s="87"/>
      <c r="AU684" s="85"/>
      <c r="AV684" s="111"/>
      <c r="AW684" s="112">
        <v>0</v>
      </c>
      <c r="AX684" s="87"/>
      <c r="AY684" s="85"/>
      <c r="AZ684" s="267">
        <f t="shared" si="42"/>
        <v>0</v>
      </c>
      <c r="BA684" s="88">
        <f t="shared" si="39"/>
        <v>0</v>
      </c>
      <c r="BC684">
        <f>IF($A684&lt;&gt;"",COUNTIF($BD$3:$BD684,$BD684),0)</f>
        <v>0</v>
      </c>
      <c r="BD684" t="str">
        <f>IF($A684&lt;&gt;"",VLOOKUP(TRUNC(MID($A684,1,2),0),Plano_Contas!$H$3:$J$103,2,TRUE),"")</f>
        <v/>
      </c>
      <c r="BE684" s="201" t="str">
        <f t="shared" si="40"/>
        <v/>
      </c>
      <c r="BF684" t="str">
        <f ca="1">IF($BT684&lt;&gt;"",SUMIF($BD$3:$BD$1004,"="&amp;$BD684,INDIRECT(ADDRESS(3,BF$2,1,1)):INDIRECT(ADDRESS(1004,BF$2,1,1))),"")</f>
        <v/>
      </c>
      <c r="BG684" t="str">
        <f ca="1">IF($BT684&lt;&gt;"",SUMIF($BD$3:$BD$1004,"="&amp;$BD684,INDIRECT(ADDRESS(3,BG$2,1,1)):INDIRECT(ADDRESS(1004,BG$2,1,1))),"")</f>
        <v/>
      </c>
      <c r="BH684" t="str">
        <f ca="1">IF($BT684&lt;&gt;"",SUMIF($BD$3:$BD$1004,"="&amp;$BD684,INDIRECT(ADDRESS(3,BH$2,1,1)):INDIRECT(ADDRESS(1004,BH$2,1,1))),"")</f>
        <v/>
      </c>
      <c r="BI684" t="str">
        <f ca="1">IF($BT684&lt;&gt;"",SUMIF($BD$3:$BD$1004,"="&amp;$BD684,INDIRECT(ADDRESS(3,BI$2,1,1)):INDIRECT(ADDRESS(1004,BI$2,1,1))),"")</f>
        <v/>
      </c>
      <c r="BJ684" t="str">
        <f ca="1">IF($BT684&lt;&gt;"",SUMIF($BD$3:$BD$1004,"="&amp;$BD684,INDIRECT(ADDRESS(3,BJ$2,1,1)):INDIRECT(ADDRESS(1004,BJ$2,1,1))),"")</f>
        <v/>
      </c>
      <c r="BK684" t="str">
        <f ca="1">IF($BT684&lt;&gt;"",SUMIF($BD$3:$BD$1004,"="&amp;$BD684,INDIRECT(ADDRESS(3,BK$2,1,1)):INDIRECT(ADDRESS(1004,BK$2,1,1))),"")</f>
        <v/>
      </c>
      <c r="BL684" t="str">
        <f ca="1">IF($BT684&lt;&gt;"",SUMIF($BD$3:$BD$1004,"="&amp;$BD684,INDIRECT(ADDRESS(3,BL$2,1,1)):INDIRECT(ADDRESS(1004,BL$2,1,1))),"")</f>
        <v/>
      </c>
      <c r="BM684" t="str">
        <f ca="1">IF($BT684&lt;&gt;"",SUMIF($BD$3:$BD$1004,"="&amp;$BD684,INDIRECT(ADDRESS(3,BM$2,1,1)):INDIRECT(ADDRESS(1004,BM$2,1,1))),"")</f>
        <v/>
      </c>
      <c r="BN684" t="str">
        <f ca="1">IF($BT684&lt;&gt;"",SUMIF($BD$3:$BD$1004,"="&amp;$BD684,INDIRECT(ADDRESS(3,BN$2,1,1)):INDIRECT(ADDRESS(1004,BN$2,1,1))),"")</f>
        <v/>
      </c>
      <c r="BO684" t="str">
        <f ca="1">IF($BT684&lt;&gt;"",SUMIF($BD$3:$BD$1004,"="&amp;$BD684,INDIRECT(ADDRESS(3,BO$2,1,1)):INDIRECT(ADDRESS(1004,BO$2,1,1))),"")</f>
        <v/>
      </c>
      <c r="BP684" t="str">
        <f ca="1">IF($BT684&lt;&gt;"",SUMIF($BD$3:$BD$1004,"="&amp;$BD684,INDIRECT(ADDRESS(3,BP$2,1,1)):INDIRECT(ADDRESS(1004,BP$2,1,1))),"")</f>
        <v/>
      </c>
      <c r="BQ684" t="str">
        <f ca="1">IF($BT684&lt;&gt;"",SUMIF($BD$3:$BD$1004,"="&amp;$BD684,INDIRECT(ADDRESS(3,BQ$2,1,1)):INDIRECT(ADDRESS(1004,BQ$2,1,1))),"")</f>
        <v/>
      </c>
      <c r="BR684" t="str">
        <f ca="1">IF($BT684&lt;&gt;"",SUMIF($BD$3:$BD$1004,"="&amp;$BD684,INDIRECT(ADDRESS(3,BR$2,1,1)):INDIRECT(ADDRESS(1004,BR$2,1,1))),"")</f>
        <v/>
      </c>
      <c r="BS684" t="str">
        <f>IF($A684&lt;&gt;"",VLOOKUP(TRUNC(MID($A684,1,2),0),Plano_Contas!$H$3:$J$103,3,TRUE),"")</f>
        <v/>
      </c>
      <c r="BT684" t="str">
        <f t="shared" si="41"/>
        <v/>
      </c>
      <c r="BV684">
        <f>Empresas!C684</f>
        <v>0</v>
      </c>
    </row>
    <row r="685" spans="1:74" ht="13.5" hidden="1" thickBot="1" x14ac:dyDescent="0.25">
      <c r="A685" s="89"/>
      <c r="B685" s="52" t="str">
        <f>IF($A685&lt;&gt;"",VLOOKUP(""&amp;$A685,Plano_Contas!$A$3:$F$1003,6,0),"")</f>
        <v/>
      </c>
      <c r="C685" s="91"/>
      <c r="D685" s="111"/>
      <c r="E685" s="112">
        <v>0</v>
      </c>
      <c r="F685" s="87"/>
      <c r="G685" s="85"/>
      <c r="H685" s="111"/>
      <c r="I685" s="112">
        <v>0</v>
      </c>
      <c r="J685" s="87"/>
      <c r="K685" s="85"/>
      <c r="L685" s="111"/>
      <c r="M685" s="112">
        <v>0</v>
      </c>
      <c r="N685" s="87"/>
      <c r="O685" s="85"/>
      <c r="P685" s="111"/>
      <c r="Q685" s="112">
        <v>0</v>
      </c>
      <c r="R685" s="87"/>
      <c r="S685" s="85"/>
      <c r="T685" s="111"/>
      <c r="U685" s="112">
        <v>0</v>
      </c>
      <c r="V685" s="87"/>
      <c r="W685" s="85"/>
      <c r="X685" s="111"/>
      <c r="Y685" s="112">
        <v>0</v>
      </c>
      <c r="Z685" s="87"/>
      <c r="AA685" s="85"/>
      <c r="AB685" s="111"/>
      <c r="AC685" s="112">
        <v>0</v>
      </c>
      <c r="AD685" s="87"/>
      <c r="AE685" s="85"/>
      <c r="AF685" s="111"/>
      <c r="AG685" s="112">
        <v>0</v>
      </c>
      <c r="AH685" s="87"/>
      <c r="AI685" s="85"/>
      <c r="AJ685" s="111"/>
      <c r="AK685" s="112">
        <v>0</v>
      </c>
      <c r="AL685" s="87"/>
      <c r="AM685" s="85"/>
      <c r="AN685" s="111"/>
      <c r="AO685" s="112">
        <v>0</v>
      </c>
      <c r="AP685" s="87"/>
      <c r="AQ685" s="85"/>
      <c r="AR685" s="111"/>
      <c r="AS685" s="112">
        <v>0</v>
      </c>
      <c r="AT685" s="87"/>
      <c r="AU685" s="85"/>
      <c r="AV685" s="111"/>
      <c r="AW685" s="112">
        <v>0</v>
      </c>
      <c r="AX685" s="87"/>
      <c r="AY685" s="85"/>
      <c r="AZ685" s="267">
        <f t="shared" si="42"/>
        <v>0</v>
      </c>
      <c r="BA685" s="88">
        <f t="shared" si="39"/>
        <v>0</v>
      </c>
      <c r="BC685">
        <f>IF($A685&lt;&gt;"",COUNTIF($BD$3:$BD685,$BD685),0)</f>
        <v>0</v>
      </c>
      <c r="BD685" t="str">
        <f>IF($A685&lt;&gt;"",VLOOKUP(TRUNC(MID($A685,1,2),0),Plano_Contas!$H$3:$J$103,2,TRUE),"")</f>
        <v/>
      </c>
      <c r="BE685" s="201" t="str">
        <f t="shared" si="40"/>
        <v/>
      </c>
      <c r="BF685" t="str">
        <f ca="1">IF($BT685&lt;&gt;"",SUMIF($BD$3:$BD$1004,"="&amp;$BD685,INDIRECT(ADDRESS(3,BF$2,1,1)):INDIRECT(ADDRESS(1004,BF$2,1,1))),"")</f>
        <v/>
      </c>
      <c r="BG685" t="str">
        <f ca="1">IF($BT685&lt;&gt;"",SUMIF($BD$3:$BD$1004,"="&amp;$BD685,INDIRECT(ADDRESS(3,BG$2,1,1)):INDIRECT(ADDRESS(1004,BG$2,1,1))),"")</f>
        <v/>
      </c>
      <c r="BH685" t="str">
        <f ca="1">IF($BT685&lt;&gt;"",SUMIF($BD$3:$BD$1004,"="&amp;$BD685,INDIRECT(ADDRESS(3,BH$2,1,1)):INDIRECT(ADDRESS(1004,BH$2,1,1))),"")</f>
        <v/>
      </c>
      <c r="BI685" t="str">
        <f ca="1">IF($BT685&lt;&gt;"",SUMIF($BD$3:$BD$1004,"="&amp;$BD685,INDIRECT(ADDRESS(3,BI$2,1,1)):INDIRECT(ADDRESS(1004,BI$2,1,1))),"")</f>
        <v/>
      </c>
      <c r="BJ685" t="str">
        <f ca="1">IF($BT685&lt;&gt;"",SUMIF($BD$3:$BD$1004,"="&amp;$BD685,INDIRECT(ADDRESS(3,BJ$2,1,1)):INDIRECT(ADDRESS(1004,BJ$2,1,1))),"")</f>
        <v/>
      </c>
      <c r="BK685" t="str">
        <f ca="1">IF($BT685&lt;&gt;"",SUMIF($BD$3:$BD$1004,"="&amp;$BD685,INDIRECT(ADDRESS(3,BK$2,1,1)):INDIRECT(ADDRESS(1004,BK$2,1,1))),"")</f>
        <v/>
      </c>
      <c r="BL685" t="str">
        <f ca="1">IF($BT685&lt;&gt;"",SUMIF($BD$3:$BD$1004,"="&amp;$BD685,INDIRECT(ADDRESS(3,BL$2,1,1)):INDIRECT(ADDRESS(1004,BL$2,1,1))),"")</f>
        <v/>
      </c>
      <c r="BM685" t="str">
        <f ca="1">IF($BT685&lt;&gt;"",SUMIF($BD$3:$BD$1004,"="&amp;$BD685,INDIRECT(ADDRESS(3,BM$2,1,1)):INDIRECT(ADDRESS(1004,BM$2,1,1))),"")</f>
        <v/>
      </c>
      <c r="BN685" t="str">
        <f ca="1">IF($BT685&lt;&gt;"",SUMIF($BD$3:$BD$1004,"="&amp;$BD685,INDIRECT(ADDRESS(3,BN$2,1,1)):INDIRECT(ADDRESS(1004,BN$2,1,1))),"")</f>
        <v/>
      </c>
      <c r="BO685" t="str">
        <f ca="1">IF($BT685&lt;&gt;"",SUMIF($BD$3:$BD$1004,"="&amp;$BD685,INDIRECT(ADDRESS(3,BO$2,1,1)):INDIRECT(ADDRESS(1004,BO$2,1,1))),"")</f>
        <v/>
      </c>
      <c r="BP685" t="str">
        <f ca="1">IF($BT685&lt;&gt;"",SUMIF($BD$3:$BD$1004,"="&amp;$BD685,INDIRECT(ADDRESS(3,BP$2,1,1)):INDIRECT(ADDRESS(1004,BP$2,1,1))),"")</f>
        <v/>
      </c>
      <c r="BQ685" t="str">
        <f ca="1">IF($BT685&lt;&gt;"",SUMIF($BD$3:$BD$1004,"="&amp;$BD685,INDIRECT(ADDRESS(3,BQ$2,1,1)):INDIRECT(ADDRESS(1004,BQ$2,1,1))),"")</f>
        <v/>
      </c>
      <c r="BR685" t="str">
        <f ca="1">IF($BT685&lt;&gt;"",SUMIF($BD$3:$BD$1004,"="&amp;$BD685,INDIRECT(ADDRESS(3,BR$2,1,1)):INDIRECT(ADDRESS(1004,BR$2,1,1))),"")</f>
        <v/>
      </c>
      <c r="BS685" t="str">
        <f>IF($A685&lt;&gt;"",VLOOKUP(TRUNC(MID($A685,1,2),0),Plano_Contas!$H$3:$J$103,3,TRUE),"")</f>
        <v/>
      </c>
      <c r="BT685" t="str">
        <f t="shared" si="41"/>
        <v/>
      </c>
      <c r="BV685">
        <f>Empresas!C685</f>
        <v>0</v>
      </c>
    </row>
    <row r="686" spans="1:74" ht="13.5" hidden="1" thickBot="1" x14ac:dyDescent="0.25">
      <c r="A686" s="89"/>
      <c r="B686" s="52" t="str">
        <f>IF($A686&lt;&gt;"",VLOOKUP(""&amp;$A686,Plano_Contas!$A$3:$F$1003,6,0),"")</f>
        <v/>
      </c>
      <c r="C686" s="91"/>
      <c r="D686" s="111"/>
      <c r="E686" s="112">
        <v>0</v>
      </c>
      <c r="F686" s="87"/>
      <c r="G686" s="85"/>
      <c r="H686" s="111"/>
      <c r="I686" s="112">
        <v>0</v>
      </c>
      <c r="J686" s="87"/>
      <c r="K686" s="85"/>
      <c r="L686" s="111"/>
      <c r="M686" s="112">
        <v>0</v>
      </c>
      <c r="N686" s="87"/>
      <c r="O686" s="85"/>
      <c r="P686" s="111"/>
      <c r="Q686" s="112">
        <v>0</v>
      </c>
      <c r="R686" s="87"/>
      <c r="S686" s="85"/>
      <c r="T686" s="111"/>
      <c r="U686" s="112">
        <v>0</v>
      </c>
      <c r="V686" s="87"/>
      <c r="W686" s="85"/>
      <c r="X686" s="111"/>
      <c r="Y686" s="112">
        <v>0</v>
      </c>
      <c r="Z686" s="87"/>
      <c r="AA686" s="85"/>
      <c r="AB686" s="111"/>
      <c r="AC686" s="112">
        <v>0</v>
      </c>
      <c r="AD686" s="87"/>
      <c r="AE686" s="85"/>
      <c r="AF686" s="111"/>
      <c r="AG686" s="112">
        <v>0</v>
      </c>
      <c r="AH686" s="87"/>
      <c r="AI686" s="85"/>
      <c r="AJ686" s="111"/>
      <c r="AK686" s="112">
        <v>0</v>
      </c>
      <c r="AL686" s="87"/>
      <c r="AM686" s="85"/>
      <c r="AN686" s="111"/>
      <c r="AO686" s="112">
        <v>0</v>
      </c>
      <c r="AP686" s="87"/>
      <c r="AQ686" s="85"/>
      <c r="AR686" s="111"/>
      <c r="AS686" s="112">
        <v>0</v>
      </c>
      <c r="AT686" s="87"/>
      <c r="AU686" s="85"/>
      <c r="AV686" s="111"/>
      <c r="AW686" s="112">
        <v>0</v>
      </c>
      <c r="AX686" s="87"/>
      <c r="AY686" s="85"/>
      <c r="AZ686" s="267">
        <f t="shared" si="42"/>
        <v>0</v>
      </c>
      <c r="BA686" s="88">
        <f t="shared" si="39"/>
        <v>0</v>
      </c>
      <c r="BC686">
        <f>IF($A686&lt;&gt;"",COUNTIF($BD$3:$BD686,$BD686),0)</f>
        <v>0</v>
      </c>
      <c r="BD686" t="str">
        <f>IF($A686&lt;&gt;"",VLOOKUP(TRUNC(MID($A686,1,2),0),Plano_Contas!$H$3:$J$103,2,TRUE),"")</f>
        <v/>
      </c>
      <c r="BE686" s="201" t="str">
        <f t="shared" si="40"/>
        <v/>
      </c>
      <c r="BF686" t="str">
        <f ca="1">IF($BT686&lt;&gt;"",SUMIF($BD$3:$BD$1004,"="&amp;$BD686,INDIRECT(ADDRESS(3,BF$2,1,1)):INDIRECT(ADDRESS(1004,BF$2,1,1))),"")</f>
        <v/>
      </c>
      <c r="BG686" t="str">
        <f ca="1">IF($BT686&lt;&gt;"",SUMIF($BD$3:$BD$1004,"="&amp;$BD686,INDIRECT(ADDRESS(3,BG$2,1,1)):INDIRECT(ADDRESS(1004,BG$2,1,1))),"")</f>
        <v/>
      </c>
      <c r="BH686" t="str">
        <f ca="1">IF($BT686&lt;&gt;"",SUMIF($BD$3:$BD$1004,"="&amp;$BD686,INDIRECT(ADDRESS(3,BH$2,1,1)):INDIRECT(ADDRESS(1004,BH$2,1,1))),"")</f>
        <v/>
      </c>
      <c r="BI686" t="str">
        <f ca="1">IF($BT686&lt;&gt;"",SUMIF($BD$3:$BD$1004,"="&amp;$BD686,INDIRECT(ADDRESS(3,BI$2,1,1)):INDIRECT(ADDRESS(1004,BI$2,1,1))),"")</f>
        <v/>
      </c>
      <c r="BJ686" t="str">
        <f ca="1">IF($BT686&lt;&gt;"",SUMIF($BD$3:$BD$1004,"="&amp;$BD686,INDIRECT(ADDRESS(3,BJ$2,1,1)):INDIRECT(ADDRESS(1004,BJ$2,1,1))),"")</f>
        <v/>
      </c>
      <c r="BK686" t="str">
        <f ca="1">IF($BT686&lt;&gt;"",SUMIF($BD$3:$BD$1004,"="&amp;$BD686,INDIRECT(ADDRESS(3,BK$2,1,1)):INDIRECT(ADDRESS(1004,BK$2,1,1))),"")</f>
        <v/>
      </c>
      <c r="BL686" t="str">
        <f ca="1">IF($BT686&lt;&gt;"",SUMIF($BD$3:$BD$1004,"="&amp;$BD686,INDIRECT(ADDRESS(3,BL$2,1,1)):INDIRECT(ADDRESS(1004,BL$2,1,1))),"")</f>
        <v/>
      </c>
      <c r="BM686" t="str">
        <f ca="1">IF($BT686&lt;&gt;"",SUMIF($BD$3:$BD$1004,"="&amp;$BD686,INDIRECT(ADDRESS(3,BM$2,1,1)):INDIRECT(ADDRESS(1004,BM$2,1,1))),"")</f>
        <v/>
      </c>
      <c r="BN686" t="str">
        <f ca="1">IF($BT686&lt;&gt;"",SUMIF($BD$3:$BD$1004,"="&amp;$BD686,INDIRECT(ADDRESS(3,BN$2,1,1)):INDIRECT(ADDRESS(1004,BN$2,1,1))),"")</f>
        <v/>
      </c>
      <c r="BO686" t="str">
        <f ca="1">IF($BT686&lt;&gt;"",SUMIF($BD$3:$BD$1004,"="&amp;$BD686,INDIRECT(ADDRESS(3,BO$2,1,1)):INDIRECT(ADDRESS(1004,BO$2,1,1))),"")</f>
        <v/>
      </c>
      <c r="BP686" t="str">
        <f ca="1">IF($BT686&lt;&gt;"",SUMIF($BD$3:$BD$1004,"="&amp;$BD686,INDIRECT(ADDRESS(3,BP$2,1,1)):INDIRECT(ADDRESS(1004,BP$2,1,1))),"")</f>
        <v/>
      </c>
      <c r="BQ686" t="str">
        <f ca="1">IF($BT686&lt;&gt;"",SUMIF($BD$3:$BD$1004,"="&amp;$BD686,INDIRECT(ADDRESS(3,BQ$2,1,1)):INDIRECT(ADDRESS(1004,BQ$2,1,1))),"")</f>
        <v/>
      </c>
      <c r="BR686" t="str">
        <f ca="1">IF($BT686&lt;&gt;"",SUMIF($BD$3:$BD$1004,"="&amp;$BD686,INDIRECT(ADDRESS(3,BR$2,1,1)):INDIRECT(ADDRESS(1004,BR$2,1,1))),"")</f>
        <v/>
      </c>
      <c r="BS686" t="str">
        <f>IF($A686&lt;&gt;"",VLOOKUP(TRUNC(MID($A686,1,2),0),Plano_Contas!$H$3:$J$103,3,TRUE),"")</f>
        <v/>
      </c>
      <c r="BT686" t="str">
        <f t="shared" si="41"/>
        <v/>
      </c>
      <c r="BV686">
        <f>Empresas!C686</f>
        <v>0</v>
      </c>
    </row>
    <row r="687" spans="1:74" ht="13.5" hidden="1" thickBot="1" x14ac:dyDescent="0.25">
      <c r="A687" s="89"/>
      <c r="B687" s="52" t="str">
        <f>IF($A687&lt;&gt;"",VLOOKUP(""&amp;$A687,Plano_Contas!$A$3:$F$1003,6,0),"")</f>
        <v/>
      </c>
      <c r="C687" s="91"/>
      <c r="D687" s="111"/>
      <c r="E687" s="112">
        <v>0</v>
      </c>
      <c r="F687" s="87"/>
      <c r="G687" s="85"/>
      <c r="H687" s="111"/>
      <c r="I687" s="112">
        <v>0</v>
      </c>
      <c r="J687" s="87"/>
      <c r="K687" s="85"/>
      <c r="L687" s="111"/>
      <c r="M687" s="112">
        <v>0</v>
      </c>
      <c r="N687" s="87"/>
      <c r="O687" s="85"/>
      <c r="P687" s="111"/>
      <c r="Q687" s="112">
        <v>0</v>
      </c>
      <c r="R687" s="87"/>
      <c r="S687" s="85"/>
      <c r="T687" s="111"/>
      <c r="U687" s="112">
        <v>0</v>
      </c>
      <c r="V687" s="87"/>
      <c r="W687" s="85"/>
      <c r="X687" s="111"/>
      <c r="Y687" s="112">
        <v>0</v>
      </c>
      <c r="Z687" s="87"/>
      <c r="AA687" s="85"/>
      <c r="AB687" s="111"/>
      <c r="AC687" s="112">
        <v>0</v>
      </c>
      <c r="AD687" s="87"/>
      <c r="AE687" s="85"/>
      <c r="AF687" s="111"/>
      <c r="AG687" s="112">
        <v>0</v>
      </c>
      <c r="AH687" s="87"/>
      <c r="AI687" s="85"/>
      <c r="AJ687" s="111"/>
      <c r="AK687" s="112">
        <v>0</v>
      </c>
      <c r="AL687" s="87"/>
      <c r="AM687" s="85"/>
      <c r="AN687" s="111"/>
      <c r="AO687" s="112">
        <v>0</v>
      </c>
      <c r="AP687" s="87"/>
      <c r="AQ687" s="85"/>
      <c r="AR687" s="111"/>
      <c r="AS687" s="112">
        <v>0</v>
      </c>
      <c r="AT687" s="87"/>
      <c r="AU687" s="85"/>
      <c r="AV687" s="111"/>
      <c r="AW687" s="112">
        <v>0</v>
      </c>
      <c r="AX687" s="87"/>
      <c r="AY687" s="85"/>
      <c r="AZ687" s="267">
        <f t="shared" si="42"/>
        <v>0</v>
      </c>
      <c r="BA687" s="88">
        <f t="shared" si="39"/>
        <v>0</v>
      </c>
      <c r="BC687">
        <f>IF($A687&lt;&gt;"",COUNTIF($BD$3:$BD687,$BD687),0)</f>
        <v>0</v>
      </c>
      <c r="BD687" t="str">
        <f>IF($A687&lt;&gt;"",VLOOKUP(TRUNC(MID($A687,1,2),0),Plano_Contas!$H$3:$J$103,2,TRUE),"")</f>
        <v/>
      </c>
      <c r="BE687" s="201" t="str">
        <f t="shared" si="40"/>
        <v/>
      </c>
      <c r="BF687" t="str">
        <f ca="1">IF($BT687&lt;&gt;"",SUMIF($BD$3:$BD$1004,"="&amp;$BD687,INDIRECT(ADDRESS(3,BF$2,1,1)):INDIRECT(ADDRESS(1004,BF$2,1,1))),"")</f>
        <v/>
      </c>
      <c r="BG687" t="str">
        <f ca="1">IF($BT687&lt;&gt;"",SUMIF($BD$3:$BD$1004,"="&amp;$BD687,INDIRECT(ADDRESS(3,BG$2,1,1)):INDIRECT(ADDRESS(1004,BG$2,1,1))),"")</f>
        <v/>
      </c>
      <c r="BH687" t="str">
        <f ca="1">IF($BT687&lt;&gt;"",SUMIF($BD$3:$BD$1004,"="&amp;$BD687,INDIRECT(ADDRESS(3,BH$2,1,1)):INDIRECT(ADDRESS(1004,BH$2,1,1))),"")</f>
        <v/>
      </c>
      <c r="BI687" t="str">
        <f ca="1">IF($BT687&lt;&gt;"",SUMIF($BD$3:$BD$1004,"="&amp;$BD687,INDIRECT(ADDRESS(3,BI$2,1,1)):INDIRECT(ADDRESS(1004,BI$2,1,1))),"")</f>
        <v/>
      </c>
      <c r="BJ687" t="str">
        <f ca="1">IF($BT687&lt;&gt;"",SUMIF($BD$3:$BD$1004,"="&amp;$BD687,INDIRECT(ADDRESS(3,BJ$2,1,1)):INDIRECT(ADDRESS(1004,BJ$2,1,1))),"")</f>
        <v/>
      </c>
      <c r="BK687" t="str">
        <f ca="1">IF($BT687&lt;&gt;"",SUMIF($BD$3:$BD$1004,"="&amp;$BD687,INDIRECT(ADDRESS(3,BK$2,1,1)):INDIRECT(ADDRESS(1004,BK$2,1,1))),"")</f>
        <v/>
      </c>
      <c r="BL687" t="str">
        <f ca="1">IF($BT687&lt;&gt;"",SUMIF($BD$3:$BD$1004,"="&amp;$BD687,INDIRECT(ADDRESS(3,BL$2,1,1)):INDIRECT(ADDRESS(1004,BL$2,1,1))),"")</f>
        <v/>
      </c>
      <c r="BM687" t="str">
        <f ca="1">IF($BT687&lt;&gt;"",SUMIF($BD$3:$BD$1004,"="&amp;$BD687,INDIRECT(ADDRESS(3,BM$2,1,1)):INDIRECT(ADDRESS(1004,BM$2,1,1))),"")</f>
        <v/>
      </c>
      <c r="BN687" t="str">
        <f ca="1">IF($BT687&lt;&gt;"",SUMIF($BD$3:$BD$1004,"="&amp;$BD687,INDIRECT(ADDRESS(3,BN$2,1,1)):INDIRECT(ADDRESS(1004,BN$2,1,1))),"")</f>
        <v/>
      </c>
      <c r="BO687" t="str">
        <f ca="1">IF($BT687&lt;&gt;"",SUMIF($BD$3:$BD$1004,"="&amp;$BD687,INDIRECT(ADDRESS(3,BO$2,1,1)):INDIRECT(ADDRESS(1004,BO$2,1,1))),"")</f>
        <v/>
      </c>
      <c r="BP687" t="str">
        <f ca="1">IF($BT687&lt;&gt;"",SUMIF($BD$3:$BD$1004,"="&amp;$BD687,INDIRECT(ADDRESS(3,BP$2,1,1)):INDIRECT(ADDRESS(1004,BP$2,1,1))),"")</f>
        <v/>
      </c>
      <c r="BQ687" t="str">
        <f ca="1">IF($BT687&lt;&gt;"",SUMIF($BD$3:$BD$1004,"="&amp;$BD687,INDIRECT(ADDRESS(3,BQ$2,1,1)):INDIRECT(ADDRESS(1004,BQ$2,1,1))),"")</f>
        <v/>
      </c>
      <c r="BR687" t="str">
        <f ca="1">IF($BT687&lt;&gt;"",SUMIF($BD$3:$BD$1004,"="&amp;$BD687,INDIRECT(ADDRESS(3,BR$2,1,1)):INDIRECT(ADDRESS(1004,BR$2,1,1))),"")</f>
        <v/>
      </c>
      <c r="BS687" t="str">
        <f>IF($A687&lt;&gt;"",VLOOKUP(TRUNC(MID($A687,1,2),0),Plano_Contas!$H$3:$J$103,3,TRUE),"")</f>
        <v/>
      </c>
      <c r="BT687" t="str">
        <f t="shared" si="41"/>
        <v/>
      </c>
      <c r="BV687">
        <f>Empresas!C687</f>
        <v>0</v>
      </c>
    </row>
    <row r="688" spans="1:74" ht="13.5" hidden="1" thickBot="1" x14ac:dyDescent="0.25">
      <c r="A688" s="89"/>
      <c r="B688" s="52" t="str">
        <f>IF($A688&lt;&gt;"",VLOOKUP(""&amp;$A688,Plano_Contas!$A$3:$F$1003,6,0),"")</f>
        <v/>
      </c>
      <c r="C688" s="91"/>
      <c r="D688" s="111"/>
      <c r="E688" s="112">
        <v>0</v>
      </c>
      <c r="F688" s="87"/>
      <c r="G688" s="85"/>
      <c r="H688" s="111"/>
      <c r="I688" s="112">
        <v>0</v>
      </c>
      <c r="J688" s="87"/>
      <c r="K688" s="85"/>
      <c r="L688" s="111"/>
      <c r="M688" s="112">
        <v>0</v>
      </c>
      <c r="N688" s="87"/>
      <c r="O688" s="85"/>
      <c r="P688" s="111"/>
      <c r="Q688" s="112">
        <v>0</v>
      </c>
      <c r="R688" s="87"/>
      <c r="S688" s="85"/>
      <c r="T688" s="111"/>
      <c r="U688" s="112">
        <v>0</v>
      </c>
      <c r="V688" s="87"/>
      <c r="W688" s="85"/>
      <c r="X688" s="111"/>
      <c r="Y688" s="112">
        <v>0</v>
      </c>
      <c r="Z688" s="87"/>
      <c r="AA688" s="85"/>
      <c r="AB688" s="111"/>
      <c r="AC688" s="112">
        <v>0</v>
      </c>
      <c r="AD688" s="87"/>
      <c r="AE688" s="85"/>
      <c r="AF688" s="111"/>
      <c r="AG688" s="112">
        <v>0</v>
      </c>
      <c r="AH688" s="87"/>
      <c r="AI688" s="85"/>
      <c r="AJ688" s="111"/>
      <c r="AK688" s="112">
        <v>0</v>
      </c>
      <c r="AL688" s="87"/>
      <c r="AM688" s="85"/>
      <c r="AN688" s="111"/>
      <c r="AO688" s="112">
        <v>0</v>
      </c>
      <c r="AP688" s="87"/>
      <c r="AQ688" s="85"/>
      <c r="AR688" s="111"/>
      <c r="AS688" s="112">
        <v>0</v>
      </c>
      <c r="AT688" s="87"/>
      <c r="AU688" s="85"/>
      <c r="AV688" s="111"/>
      <c r="AW688" s="112">
        <v>0</v>
      </c>
      <c r="AX688" s="87"/>
      <c r="AY688" s="85"/>
      <c r="AZ688" s="267">
        <f t="shared" si="42"/>
        <v>0</v>
      </c>
      <c r="BA688" s="88">
        <f t="shared" si="39"/>
        <v>0</v>
      </c>
      <c r="BC688">
        <f>IF($A688&lt;&gt;"",COUNTIF($BD$3:$BD688,$BD688),0)</f>
        <v>0</v>
      </c>
      <c r="BD688" t="str">
        <f>IF($A688&lt;&gt;"",VLOOKUP(TRUNC(MID($A688,1,2),0),Plano_Contas!$H$3:$J$103,2,TRUE),"")</f>
        <v/>
      </c>
      <c r="BE688" s="201" t="str">
        <f t="shared" si="40"/>
        <v/>
      </c>
      <c r="BF688" t="str">
        <f ca="1">IF($BT688&lt;&gt;"",SUMIF($BD$3:$BD$1004,"="&amp;$BD688,INDIRECT(ADDRESS(3,BF$2,1,1)):INDIRECT(ADDRESS(1004,BF$2,1,1))),"")</f>
        <v/>
      </c>
      <c r="BG688" t="str">
        <f ca="1">IF($BT688&lt;&gt;"",SUMIF($BD$3:$BD$1004,"="&amp;$BD688,INDIRECT(ADDRESS(3,BG$2,1,1)):INDIRECT(ADDRESS(1004,BG$2,1,1))),"")</f>
        <v/>
      </c>
      <c r="BH688" t="str">
        <f ca="1">IF($BT688&lt;&gt;"",SUMIF($BD$3:$BD$1004,"="&amp;$BD688,INDIRECT(ADDRESS(3,BH$2,1,1)):INDIRECT(ADDRESS(1004,BH$2,1,1))),"")</f>
        <v/>
      </c>
      <c r="BI688" t="str">
        <f ca="1">IF($BT688&lt;&gt;"",SUMIF($BD$3:$BD$1004,"="&amp;$BD688,INDIRECT(ADDRESS(3,BI$2,1,1)):INDIRECT(ADDRESS(1004,BI$2,1,1))),"")</f>
        <v/>
      </c>
      <c r="BJ688" t="str">
        <f ca="1">IF($BT688&lt;&gt;"",SUMIF($BD$3:$BD$1004,"="&amp;$BD688,INDIRECT(ADDRESS(3,BJ$2,1,1)):INDIRECT(ADDRESS(1004,BJ$2,1,1))),"")</f>
        <v/>
      </c>
      <c r="BK688" t="str">
        <f ca="1">IF($BT688&lt;&gt;"",SUMIF($BD$3:$BD$1004,"="&amp;$BD688,INDIRECT(ADDRESS(3,BK$2,1,1)):INDIRECT(ADDRESS(1004,BK$2,1,1))),"")</f>
        <v/>
      </c>
      <c r="BL688" t="str">
        <f ca="1">IF($BT688&lt;&gt;"",SUMIF($BD$3:$BD$1004,"="&amp;$BD688,INDIRECT(ADDRESS(3,BL$2,1,1)):INDIRECT(ADDRESS(1004,BL$2,1,1))),"")</f>
        <v/>
      </c>
      <c r="BM688" t="str">
        <f ca="1">IF($BT688&lt;&gt;"",SUMIF($BD$3:$BD$1004,"="&amp;$BD688,INDIRECT(ADDRESS(3,BM$2,1,1)):INDIRECT(ADDRESS(1004,BM$2,1,1))),"")</f>
        <v/>
      </c>
      <c r="BN688" t="str">
        <f ca="1">IF($BT688&lt;&gt;"",SUMIF($BD$3:$BD$1004,"="&amp;$BD688,INDIRECT(ADDRESS(3,BN$2,1,1)):INDIRECT(ADDRESS(1004,BN$2,1,1))),"")</f>
        <v/>
      </c>
      <c r="BO688" t="str">
        <f ca="1">IF($BT688&lt;&gt;"",SUMIF($BD$3:$BD$1004,"="&amp;$BD688,INDIRECT(ADDRESS(3,BO$2,1,1)):INDIRECT(ADDRESS(1004,BO$2,1,1))),"")</f>
        <v/>
      </c>
      <c r="BP688" t="str">
        <f ca="1">IF($BT688&lt;&gt;"",SUMIF($BD$3:$BD$1004,"="&amp;$BD688,INDIRECT(ADDRESS(3,BP$2,1,1)):INDIRECT(ADDRESS(1004,BP$2,1,1))),"")</f>
        <v/>
      </c>
      <c r="BQ688" t="str">
        <f ca="1">IF($BT688&lt;&gt;"",SUMIF($BD$3:$BD$1004,"="&amp;$BD688,INDIRECT(ADDRESS(3,BQ$2,1,1)):INDIRECT(ADDRESS(1004,BQ$2,1,1))),"")</f>
        <v/>
      </c>
      <c r="BR688" t="str">
        <f ca="1">IF($BT688&lt;&gt;"",SUMIF($BD$3:$BD$1004,"="&amp;$BD688,INDIRECT(ADDRESS(3,BR$2,1,1)):INDIRECT(ADDRESS(1004,BR$2,1,1))),"")</f>
        <v/>
      </c>
      <c r="BS688" t="str">
        <f>IF($A688&lt;&gt;"",VLOOKUP(TRUNC(MID($A688,1,2),0),Plano_Contas!$H$3:$J$103,3,TRUE),"")</f>
        <v/>
      </c>
      <c r="BT688" t="str">
        <f t="shared" si="41"/>
        <v/>
      </c>
      <c r="BV688">
        <f>Empresas!C688</f>
        <v>0</v>
      </c>
    </row>
    <row r="689" spans="1:74" ht="13.5" hidden="1" thickBot="1" x14ac:dyDescent="0.25">
      <c r="A689" s="89"/>
      <c r="B689" s="52" t="str">
        <f>IF($A689&lt;&gt;"",VLOOKUP(""&amp;$A689,Plano_Contas!$A$3:$F$1003,6,0),"")</f>
        <v/>
      </c>
      <c r="C689" s="91"/>
      <c r="D689" s="111"/>
      <c r="E689" s="112">
        <v>0</v>
      </c>
      <c r="F689" s="87"/>
      <c r="G689" s="85"/>
      <c r="H689" s="111"/>
      <c r="I689" s="112">
        <v>0</v>
      </c>
      <c r="J689" s="87"/>
      <c r="K689" s="85"/>
      <c r="L689" s="111"/>
      <c r="M689" s="112">
        <v>0</v>
      </c>
      <c r="N689" s="87"/>
      <c r="O689" s="85"/>
      <c r="P689" s="111"/>
      <c r="Q689" s="112">
        <v>0</v>
      </c>
      <c r="R689" s="87"/>
      <c r="S689" s="85"/>
      <c r="T689" s="111"/>
      <c r="U689" s="112">
        <v>0</v>
      </c>
      <c r="V689" s="87"/>
      <c r="W689" s="85"/>
      <c r="X689" s="111"/>
      <c r="Y689" s="112">
        <v>0</v>
      </c>
      <c r="Z689" s="87"/>
      <c r="AA689" s="85"/>
      <c r="AB689" s="111"/>
      <c r="AC689" s="112">
        <v>0</v>
      </c>
      <c r="AD689" s="87"/>
      <c r="AE689" s="85"/>
      <c r="AF689" s="111"/>
      <c r="AG689" s="112">
        <v>0</v>
      </c>
      <c r="AH689" s="87"/>
      <c r="AI689" s="85"/>
      <c r="AJ689" s="111"/>
      <c r="AK689" s="112">
        <v>0</v>
      </c>
      <c r="AL689" s="87"/>
      <c r="AM689" s="85"/>
      <c r="AN689" s="111"/>
      <c r="AO689" s="112">
        <v>0</v>
      </c>
      <c r="AP689" s="87"/>
      <c r="AQ689" s="85"/>
      <c r="AR689" s="111"/>
      <c r="AS689" s="112">
        <v>0</v>
      </c>
      <c r="AT689" s="87"/>
      <c r="AU689" s="85"/>
      <c r="AV689" s="111"/>
      <c r="AW689" s="112">
        <v>0</v>
      </c>
      <c r="AX689" s="87"/>
      <c r="AY689" s="85"/>
      <c r="AZ689" s="267">
        <f t="shared" si="42"/>
        <v>0</v>
      </c>
      <c r="BA689" s="88">
        <f t="shared" si="39"/>
        <v>0</v>
      </c>
      <c r="BC689">
        <f>IF($A689&lt;&gt;"",COUNTIF($BD$3:$BD689,$BD689),0)</f>
        <v>0</v>
      </c>
      <c r="BD689" t="str">
        <f>IF($A689&lt;&gt;"",VLOOKUP(TRUNC(MID($A689,1,2),0),Plano_Contas!$H$3:$J$103,2,TRUE),"")</f>
        <v/>
      </c>
      <c r="BE689" s="201" t="str">
        <f t="shared" si="40"/>
        <v/>
      </c>
      <c r="BF689" t="str">
        <f ca="1">IF($BT689&lt;&gt;"",SUMIF($BD$3:$BD$1004,"="&amp;$BD689,INDIRECT(ADDRESS(3,BF$2,1,1)):INDIRECT(ADDRESS(1004,BF$2,1,1))),"")</f>
        <v/>
      </c>
      <c r="BG689" t="str">
        <f ca="1">IF($BT689&lt;&gt;"",SUMIF($BD$3:$BD$1004,"="&amp;$BD689,INDIRECT(ADDRESS(3,BG$2,1,1)):INDIRECT(ADDRESS(1004,BG$2,1,1))),"")</f>
        <v/>
      </c>
      <c r="BH689" t="str">
        <f ca="1">IF($BT689&lt;&gt;"",SUMIF($BD$3:$BD$1004,"="&amp;$BD689,INDIRECT(ADDRESS(3,BH$2,1,1)):INDIRECT(ADDRESS(1004,BH$2,1,1))),"")</f>
        <v/>
      </c>
      <c r="BI689" t="str">
        <f ca="1">IF($BT689&lt;&gt;"",SUMIF($BD$3:$BD$1004,"="&amp;$BD689,INDIRECT(ADDRESS(3,BI$2,1,1)):INDIRECT(ADDRESS(1004,BI$2,1,1))),"")</f>
        <v/>
      </c>
      <c r="BJ689" t="str">
        <f ca="1">IF($BT689&lt;&gt;"",SUMIF($BD$3:$BD$1004,"="&amp;$BD689,INDIRECT(ADDRESS(3,BJ$2,1,1)):INDIRECT(ADDRESS(1004,BJ$2,1,1))),"")</f>
        <v/>
      </c>
      <c r="BK689" t="str">
        <f ca="1">IF($BT689&lt;&gt;"",SUMIF($BD$3:$BD$1004,"="&amp;$BD689,INDIRECT(ADDRESS(3,BK$2,1,1)):INDIRECT(ADDRESS(1004,BK$2,1,1))),"")</f>
        <v/>
      </c>
      <c r="BL689" t="str">
        <f ca="1">IF($BT689&lt;&gt;"",SUMIF($BD$3:$BD$1004,"="&amp;$BD689,INDIRECT(ADDRESS(3,BL$2,1,1)):INDIRECT(ADDRESS(1004,BL$2,1,1))),"")</f>
        <v/>
      </c>
      <c r="BM689" t="str">
        <f ca="1">IF($BT689&lt;&gt;"",SUMIF($BD$3:$BD$1004,"="&amp;$BD689,INDIRECT(ADDRESS(3,BM$2,1,1)):INDIRECT(ADDRESS(1004,BM$2,1,1))),"")</f>
        <v/>
      </c>
      <c r="BN689" t="str">
        <f ca="1">IF($BT689&lt;&gt;"",SUMIF($BD$3:$BD$1004,"="&amp;$BD689,INDIRECT(ADDRESS(3,BN$2,1,1)):INDIRECT(ADDRESS(1004,BN$2,1,1))),"")</f>
        <v/>
      </c>
      <c r="BO689" t="str">
        <f ca="1">IF($BT689&lt;&gt;"",SUMIF($BD$3:$BD$1004,"="&amp;$BD689,INDIRECT(ADDRESS(3,BO$2,1,1)):INDIRECT(ADDRESS(1004,BO$2,1,1))),"")</f>
        <v/>
      </c>
      <c r="BP689" t="str">
        <f ca="1">IF($BT689&lt;&gt;"",SUMIF($BD$3:$BD$1004,"="&amp;$BD689,INDIRECT(ADDRESS(3,BP$2,1,1)):INDIRECT(ADDRESS(1004,BP$2,1,1))),"")</f>
        <v/>
      </c>
      <c r="BQ689" t="str">
        <f ca="1">IF($BT689&lt;&gt;"",SUMIF($BD$3:$BD$1004,"="&amp;$BD689,INDIRECT(ADDRESS(3,BQ$2,1,1)):INDIRECT(ADDRESS(1004,BQ$2,1,1))),"")</f>
        <v/>
      </c>
      <c r="BR689" t="str">
        <f ca="1">IF($BT689&lt;&gt;"",SUMIF($BD$3:$BD$1004,"="&amp;$BD689,INDIRECT(ADDRESS(3,BR$2,1,1)):INDIRECT(ADDRESS(1004,BR$2,1,1))),"")</f>
        <v/>
      </c>
      <c r="BS689" t="str">
        <f>IF($A689&lt;&gt;"",VLOOKUP(TRUNC(MID($A689,1,2),0),Plano_Contas!$H$3:$J$103,3,TRUE),"")</f>
        <v/>
      </c>
      <c r="BT689" t="str">
        <f t="shared" si="41"/>
        <v/>
      </c>
      <c r="BV689">
        <f>Empresas!C689</f>
        <v>0</v>
      </c>
    </row>
    <row r="690" spans="1:74" ht="13.5" hidden="1" thickBot="1" x14ac:dyDescent="0.25">
      <c r="A690" s="89"/>
      <c r="B690" s="52" t="str">
        <f>IF($A690&lt;&gt;"",VLOOKUP(""&amp;$A690,Plano_Contas!$A$3:$F$1003,6,0),"")</f>
        <v/>
      </c>
      <c r="C690" s="91"/>
      <c r="D690" s="111"/>
      <c r="E690" s="112">
        <v>0</v>
      </c>
      <c r="F690" s="87"/>
      <c r="G690" s="85"/>
      <c r="H690" s="111"/>
      <c r="I690" s="112">
        <v>0</v>
      </c>
      <c r="J690" s="87"/>
      <c r="K690" s="85"/>
      <c r="L690" s="111"/>
      <c r="M690" s="112">
        <v>0</v>
      </c>
      <c r="N690" s="87"/>
      <c r="O690" s="85"/>
      <c r="P690" s="111"/>
      <c r="Q690" s="112">
        <v>0</v>
      </c>
      <c r="R690" s="87"/>
      <c r="S690" s="85"/>
      <c r="T690" s="111"/>
      <c r="U690" s="112">
        <v>0</v>
      </c>
      <c r="V690" s="87"/>
      <c r="W690" s="85"/>
      <c r="X690" s="111"/>
      <c r="Y690" s="112">
        <v>0</v>
      </c>
      <c r="Z690" s="87"/>
      <c r="AA690" s="85"/>
      <c r="AB690" s="111"/>
      <c r="AC690" s="112">
        <v>0</v>
      </c>
      <c r="AD690" s="87"/>
      <c r="AE690" s="85"/>
      <c r="AF690" s="111"/>
      <c r="AG690" s="112">
        <v>0</v>
      </c>
      <c r="AH690" s="87"/>
      <c r="AI690" s="85"/>
      <c r="AJ690" s="111"/>
      <c r="AK690" s="112">
        <v>0</v>
      </c>
      <c r="AL690" s="87"/>
      <c r="AM690" s="85"/>
      <c r="AN690" s="111"/>
      <c r="AO690" s="112">
        <v>0</v>
      </c>
      <c r="AP690" s="87"/>
      <c r="AQ690" s="85"/>
      <c r="AR690" s="111"/>
      <c r="AS690" s="112">
        <v>0</v>
      </c>
      <c r="AT690" s="87"/>
      <c r="AU690" s="85"/>
      <c r="AV690" s="111"/>
      <c r="AW690" s="112">
        <v>0</v>
      </c>
      <c r="AX690" s="87"/>
      <c r="AY690" s="85"/>
      <c r="AZ690" s="267">
        <f t="shared" si="42"/>
        <v>0</v>
      </c>
      <c r="BA690" s="88">
        <f t="shared" si="39"/>
        <v>0</v>
      </c>
      <c r="BC690">
        <f>IF($A690&lt;&gt;"",COUNTIF($BD$3:$BD690,$BD690),0)</f>
        <v>0</v>
      </c>
      <c r="BD690" t="str">
        <f>IF($A690&lt;&gt;"",VLOOKUP(TRUNC(MID($A690,1,2),0),Plano_Contas!$H$3:$J$103,2,TRUE),"")</f>
        <v/>
      </c>
      <c r="BE690" s="201" t="str">
        <f t="shared" si="40"/>
        <v/>
      </c>
      <c r="BF690" t="str">
        <f ca="1">IF($BT690&lt;&gt;"",SUMIF($BD$3:$BD$1004,"="&amp;$BD690,INDIRECT(ADDRESS(3,BF$2,1,1)):INDIRECT(ADDRESS(1004,BF$2,1,1))),"")</f>
        <v/>
      </c>
      <c r="BG690" t="str">
        <f ca="1">IF($BT690&lt;&gt;"",SUMIF($BD$3:$BD$1004,"="&amp;$BD690,INDIRECT(ADDRESS(3,BG$2,1,1)):INDIRECT(ADDRESS(1004,BG$2,1,1))),"")</f>
        <v/>
      </c>
      <c r="BH690" t="str">
        <f ca="1">IF($BT690&lt;&gt;"",SUMIF($BD$3:$BD$1004,"="&amp;$BD690,INDIRECT(ADDRESS(3,BH$2,1,1)):INDIRECT(ADDRESS(1004,BH$2,1,1))),"")</f>
        <v/>
      </c>
      <c r="BI690" t="str">
        <f ca="1">IF($BT690&lt;&gt;"",SUMIF($BD$3:$BD$1004,"="&amp;$BD690,INDIRECT(ADDRESS(3,BI$2,1,1)):INDIRECT(ADDRESS(1004,BI$2,1,1))),"")</f>
        <v/>
      </c>
      <c r="BJ690" t="str">
        <f ca="1">IF($BT690&lt;&gt;"",SUMIF($BD$3:$BD$1004,"="&amp;$BD690,INDIRECT(ADDRESS(3,BJ$2,1,1)):INDIRECT(ADDRESS(1004,BJ$2,1,1))),"")</f>
        <v/>
      </c>
      <c r="BK690" t="str">
        <f ca="1">IF($BT690&lt;&gt;"",SUMIF($BD$3:$BD$1004,"="&amp;$BD690,INDIRECT(ADDRESS(3,BK$2,1,1)):INDIRECT(ADDRESS(1004,BK$2,1,1))),"")</f>
        <v/>
      </c>
      <c r="BL690" t="str">
        <f ca="1">IF($BT690&lt;&gt;"",SUMIF($BD$3:$BD$1004,"="&amp;$BD690,INDIRECT(ADDRESS(3,BL$2,1,1)):INDIRECT(ADDRESS(1004,BL$2,1,1))),"")</f>
        <v/>
      </c>
      <c r="BM690" t="str">
        <f ca="1">IF($BT690&lt;&gt;"",SUMIF($BD$3:$BD$1004,"="&amp;$BD690,INDIRECT(ADDRESS(3,BM$2,1,1)):INDIRECT(ADDRESS(1004,BM$2,1,1))),"")</f>
        <v/>
      </c>
      <c r="BN690" t="str">
        <f ca="1">IF($BT690&lt;&gt;"",SUMIF($BD$3:$BD$1004,"="&amp;$BD690,INDIRECT(ADDRESS(3,BN$2,1,1)):INDIRECT(ADDRESS(1004,BN$2,1,1))),"")</f>
        <v/>
      </c>
      <c r="BO690" t="str">
        <f ca="1">IF($BT690&lt;&gt;"",SUMIF($BD$3:$BD$1004,"="&amp;$BD690,INDIRECT(ADDRESS(3,BO$2,1,1)):INDIRECT(ADDRESS(1004,BO$2,1,1))),"")</f>
        <v/>
      </c>
      <c r="BP690" t="str">
        <f ca="1">IF($BT690&lt;&gt;"",SUMIF($BD$3:$BD$1004,"="&amp;$BD690,INDIRECT(ADDRESS(3,BP$2,1,1)):INDIRECT(ADDRESS(1004,BP$2,1,1))),"")</f>
        <v/>
      </c>
      <c r="BQ690" t="str">
        <f ca="1">IF($BT690&lt;&gt;"",SUMIF($BD$3:$BD$1004,"="&amp;$BD690,INDIRECT(ADDRESS(3,BQ$2,1,1)):INDIRECT(ADDRESS(1004,BQ$2,1,1))),"")</f>
        <v/>
      </c>
      <c r="BR690" t="str">
        <f ca="1">IF($BT690&lt;&gt;"",SUMIF($BD$3:$BD$1004,"="&amp;$BD690,INDIRECT(ADDRESS(3,BR$2,1,1)):INDIRECT(ADDRESS(1004,BR$2,1,1))),"")</f>
        <v/>
      </c>
      <c r="BS690" t="str">
        <f>IF($A690&lt;&gt;"",VLOOKUP(TRUNC(MID($A690,1,2),0),Plano_Contas!$H$3:$J$103,3,TRUE),"")</f>
        <v/>
      </c>
      <c r="BT690" t="str">
        <f t="shared" si="41"/>
        <v/>
      </c>
      <c r="BV690">
        <f>Empresas!C690</f>
        <v>0</v>
      </c>
    </row>
    <row r="691" spans="1:74" ht="13.5" hidden="1" thickBot="1" x14ac:dyDescent="0.25">
      <c r="A691" s="89"/>
      <c r="B691" s="52" t="str">
        <f>IF($A691&lt;&gt;"",VLOOKUP(""&amp;$A691,Plano_Contas!$A$3:$F$1003,6,0),"")</f>
        <v/>
      </c>
      <c r="C691" s="91"/>
      <c r="D691" s="111"/>
      <c r="E691" s="112">
        <v>0</v>
      </c>
      <c r="F691" s="87"/>
      <c r="G691" s="85"/>
      <c r="H691" s="111"/>
      <c r="I691" s="112">
        <v>0</v>
      </c>
      <c r="J691" s="87"/>
      <c r="K691" s="85"/>
      <c r="L691" s="111"/>
      <c r="M691" s="112">
        <v>0</v>
      </c>
      <c r="N691" s="87"/>
      <c r="O691" s="85"/>
      <c r="P691" s="111"/>
      <c r="Q691" s="112">
        <v>0</v>
      </c>
      <c r="R691" s="87"/>
      <c r="S691" s="85"/>
      <c r="T691" s="111"/>
      <c r="U691" s="112">
        <v>0</v>
      </c>
      <c r="V691" s="87"/>
      <c r="W691" s="85"/>
      <c r="X691" s="111"/>
      <c r="Y691" s="112">
        <v>0</v>
      </c>
      <c r="Z691" s="87"/>
      <c r="AA691" s="85"/>
      <c r="AB691" s="111"/>
      <c r="AC691" s="112">
        <v>0</v>
      </c>
      <c r="AD691" s="87"/>
      <c r="AE691" s="85"/>
      <c r="AF691" s="111"/>
      <c r="AG691" s="112">
        <v>0</v>
      </c>
      <c r="AH691" s="87"/>
      <c r="AI691" s="85"/>
      <c r="AJ691" s="111"/>
      <c r="AK691" s="112">
        <v>0</v>
      </c>
      <c r="AL691" s="87"/>
      <c r="AM691" s="85"/>
      <c r="AN691" s="111"/>
      <c r="AO691" s="112">
        <v>0</v>
      </c>
      <c r="AP691" s="87"/>
      <c r="AQ691" s="85"/>
      <c r="AR691" s="111"/>
      <c r="AS691" s="112">
        <v>0</v>
      </c>
      <c r="AT691" s="87"/>
      <c r="AU691" s="85"/>
      <c r="AV691" s="111"/>
      <c r="AW691" s="112">
        <v>0</v>
      </c>
      <c r="AX691" s="87"/>
      <c r="AY691" s="85"/>
      <c r="AZ691" s="267">
        <f t="shared" si="42"/>
        <v>0</v>
      </c>
      <c r="BA691" s="88">
        <f t="shared" si="39"/>
        <v>0</v>
      </c>
      <c r="BC691">
        <f>IF($A691&lt;&gt;"",COUNTIF($BD$3:$BD691,$BD691),0)</f>
        <v>0</v>
      </c>
      <c r="BD691" t="str">
        <f>IF($A691&lt;&gt;"",VLOOKUP(TRUNC(MID($A691,1,2),0),Plano_Contas!$H$3:$J$103,2,TRUE),"")</f>
        <v/>
      </c>
      <c r="BE691" s="201" t="str">
        <f t="shared" si="40"/>
        <v/>
      </c>
      <c r="BF691" t="str">
        <f ca="1">IF($BT691&lt;&gt;"",SUMIF($BD$3:$BD$1004,"="&amp;$BD691,INDIRECT(ADDRESS(3,BF$2,1,1)):INDIRECT(ADDRESS(1004,BF$2,1,1))),"")</f>
        <v/>
      </c>
      <c r="BG691" t="str">
        <f ca="1">IF($BT691&lt;&gt;"",SUMIF($BD$3:$BD$1004,"="&amp;$BD691,INDIRECT(ADDRESS(3,BG$2,1,1)):INDIRECT(ADDRESS(1004,BG$2,1,1))),"")</f>
        <v/>
      </c>
      <c r="BH691" t="str">
        <f ca="1">IF($BT691&lt;&gt;"",SUMIF($BD$3:$BD$1004,"="&amp;$BD691,INDIRECT(ADDRESS(3,BH$2,1,1)):INDIRECT(ADDRESS(1004,BH$2,1,1))),"")</f>
        <v/>
      </c>
      <c r="BI691" t="str">
        <f ca="1">IF($BT691&lt;&gt;"",SUMIF($BD$3:$BD$1004,"="&amp;$BD691,INDIRECT(ADDRESS(3,BI$2,1,1)):INDIRECT(ADDRESS(1004,BI$2,1,1))),"")</f>
        <v/>
      </c>
      <c r="BJ691" t="str">
        <f ca="1">IF($BT691&lt;&gt;"",SUMIF($BD$3:$BD$1004,"="&amp;$BD691,INDIRECT(ADDRESS(3,BJ$2,1,1)):INDIRECT(ADDRESS(1004,BJ$2,1,1))),"")</f>
        <v/>
      </c>
      <c r="BK691" t="str">
        <f ca="1">IF($BT691&lt;&gt;"",SUMIF($BD$3:$BD$1004,"="&amp;$BD691,INDIRECT(ADDRESS(3,BK$2,1,1)):INDIRECT(ADDRESS(1004,BK$2,1,1))),"")</f>
        <v/>
      </c>
      <c r="BL691" t="str">
        <f ca="1">IF($BT691&lt;&gt;"",SUMIF($BD$3:$BD$1004,"="&amp;$BD691,INDIRECT(ADDRESS(3,BL$2,1,1)):INDIRECT(ADDRESS(1004,BL$2,1,1))),"")</f>
        <v/>
      </c>
      <c r="BM691" t="str">
        <f ca="1">IF($BT691&lt;&gt;"",SUMIF($BD$3:$BD$1004,"="&amp;$BD691,INDIRECT(ADDRESS(3,BM$2,1,1)):INDIRECT(ADDRESS(1004,BM$2,1,1))),"")</f>
        <v/>
      </c>
      <c r="BN691" t="str">
        <f ca="1">IF($BT691&lt;&gt;"",SUMIF($BD$3:$BD$1004,"="&amp;$BD691,INDIRECT(ADDRESS(3,BN$2,1,1)):INDIRECT(ADDRESS(1004,BN$2,1,1))),"")</f>
        <v/>
      </c>
      <c r="BO691" t="str">
        <f ca="1">IF($BT691&lt;&gt;"",SUMIF($BD$3:$BD$1004,"="&amp;$BD691,INDIRECT(ADDRESS(3,BO$2,1,1)):INDIRECT(ADDRESS(1004,BO$2,1,1))),"")</f>
        <v/>
      </c>
      <c r="BP691" t="str">
        <f ca="1">IF($BT691&lt;&gt;"",SUMIF($BD$3:$BD$1004,"="&amp;$BD691,INDIRECT(ADDRESS(3,BP$2,1,1)):INDIRECT(ADDRESS(1004,BP$2,1,1))),"")</f>
        <v/>
      </c>
      <c r="BQ691" t="str">
        <f ca="1">IF($BT691&lt;&gt;"",SUMIF($BD$3:$BD$1004,"="&amp;$BD691,INDIRECT(ADDRESS(3,BQ$2,1,1)):INDIRECT(ADDRESS(1004,BQ$2,1,1))),"")</f>
        <v/>
      </c>
      <c r="BR691" t="str">
        <f ca="1">IF($BT691&lt;&gt;"",SUMIF($BD$3:$BD$1004,"="&amp;$BD691,INDIRECT(ADDRESS(3,BR$2,1,1)):INDIRECT(ADDRESS(1004,BR$2,1,1))),"")</f>
        <v/>
      </c>
      <c r="BS691" t="str">
        <f>IF($A691&lt;&gt;"",VLOOKUP(TRUNC(MID($A691,1,2),0),Plano_Contas!$H$3:$J$103,3,TRUE),"")</f>
        <v/>
      </c>
      <c r="BT691" t="str">
        <f t="shared" si="41"/>
        <v/>
      </c>
      <c r="BV691">
        <f>Empresas!C691</f>
        <v>0</v>
      </c>
    </row>
    <row r="692" spans="1:74" ht="13.5" hidden="1" thickBot="1" x14ac:dyDescent="0.25">
      <c r="A692" s="89"/>
      <c r="B692" s="52" t="str">
        <f>IF($A692&lt;&gt;"",VLOOKUP(""&amp;$A692,Plano_Contas!$A$3:$F$1003,6,0),"")</f>
        <v/>
      </c>
      <c r="C692" s="91"/>
      <c r="D692" s="111"/>
      <c r="E692" s="112">
        <v>0</v>
      </c>
      <c r="F692" s="87"/>
      <c r="G692" s="85"/>
      <c r="H692" s="111"/>
      <c r="I692" s="112">
        <v>0</v>
      </c>
      <c r="J692" s="87"/>
      <c r="K692" s="85"/>
      <c r="L692" s="111"/>
      <c r="M692" s="112">
        <v>0</v>
      </c>
      <c r="N692" s="87"/>
      <c r="O692" s="85"/>
      <c r="P692" s="111"/>
      <c r="Q692" s="112">
        <v>0</v>
      </c>
      <c r="R692" s="87"/>
      <c r="S692" s="85"/>
      <c r="T692" s="111"/>
      <c r="U692" s="112">
        <v>0</v>
      </c>
      <c r="V692" s="87"/>
      <c r="W692" s="85"/>
      <c r="X692" s="111"/>
      <c r="Y692" s="112">
        <v>0</v>
      </c>
      <c r="Z692" s="87"/>
      <c r="AA692" s="85"/>
      <c r="AB692" s="111"/>
      <c r="AC692" s="112">
        <v>0</v>
      </c>
      <c r="AD692" s="87"/>
      <c r="AE692" s="85"/>
      <c r="AF692" s="111"/>
      <c r="AG692" s="112">
        <v>0</v>
      </c>
      <c r="AH692" s="87"/>
      <c r="AI692" s="85"/>
      <c r="AJ692" s="111"/>
      <c r="AK692" s="112">
        <v>0</v>
      </c>
      <c r="AL692" s="87"/>
      <c r="AM692" s="85"/>
      <c r="AN692" s="111"/>
      <c r="AO692" s="112">
        <v>0</v>
      </c>
      <c r="AP692" s="87"/>
      <c r="AQ692" s="85"/>
      <c r="AR692" s="111"/>
      <c r="AS692" s="112">
        <v>0</v>
      </c>
      <c r="AT692" s="87"/>
      <c r="AU692" s="85"/>
      <c r="AV692" s="111"/>
      <c r="AW692" s="112">
        <v>0</v>
      </c>
      <c r="AX692" s="87"/>
      <c r="AY692" s="85"/>
      <c r="AZ692" s="267">
        <f t="shared" si="42"/>
        <v>0</v>
      </c>
      <c r="BA692" s="88">
        <f t="shared" si="39"/>
        <v>0</v>
      </c>
      <c r="BC692">
        <f>IF($A692&lt;&gt;"",COUNTIF($BD$3:$BD692,$BD692),0)</f>
        <v>0</v>
      </c>
      <c r="BD692" t="str">
        <f>IF($A692&lt;&gt;"",VLOOKUP(TRUNC(MID($A692,1,2),0),Plano_Contas!$H$3:$J$103,2,TRUE),"")</f>
        <v/>
      </c>
      <c r="BE692" s="201" t="str">
        <f t="shared" si="40"/>
        <v/>
      </c>
      <c r="BF692" t="str">
        <f ca="1">IF($BT692&lt;&gt;"",SUMIF($BD$3:$BD$1004,"="&amp;$BD692,INDIRECT(ADDRESS(3,BF$2,1,1)):INDIRECT(ADDRESS(1004,BF$2,1,1))),"")</f>
        <v/>
      </c>
      <c r="BG692" t="str">
        <f ca="1">IF($BT692&lt;&gt;"",SUMIF($BD$3:$BD$1004,"="&amp;$BD692,INDIRECT(ADDRESS(3,BG$2,1,1)):INDIRECT(ADDRESS(1004,BG$2,1,1))),"")</f>
        <v/>
      </c>
      <c r="BH692" t="str">
        <f ca="1">IF($BT692&lt;&gt;"",SUMIF($BD$3:$BD$1004,"="&amp;$BD692,INDIRECT(ADDRESS(3,BH$2,1,1)):INDIRECT(ADDRESS(1004,BH$2,1,1))),"")</f>
        <v/>
      </c>
      <c r="BI692" t="str">
        <f ca="1">IF($BT692&lt;&gt;"",SUMIF($BD$3:$BD$1004,"="&amp;$BD692,INDIRECT(ADDRESS(3,BI$2,1,1)):INDIRECT(ADDRESS(1004,BI$2,1,1))),"")</f>
        <v/>
      </c>
      <c r="BJ692" t="str">
        <f ca="1">IF($BT692&lt;&gt;"",SUMIF($BD$3:$BD$1004,"="&amp;$BD692,INDIRECT(ADDRESS(3,BJ$2,1,1)):INDIRECT(ADDRESS(1004,BJ$2,1,1))),"")</f>
        <v/>
      </c>
      <c r="BK692" t="str">
        <f ca="1">IF($BT692&lt;&gt;"",SUMIF($BD$3:$BD$1004,"="&amp;$BD692,INDIRECT(ADDRESS(3,BK$2,1,1)):INDIRECT(ADDRESS(1004,BK$2,1,1))),"")</f>
        <v/>
      </c>
      <c r="BL692" t="str">
        <f ca="1">IF($BT692&lt;&gt;"",SUMIF($BD$3:$BD$1004,"="&amp;$BD692,INDIRECT(ADDRESS(3,BL$2,1,1)):INDIRECT(ADDRESS(1004,BL$2,1,1))),"")</f>
        <v/>
      </c>
      <c r="BM692" t="str">
        <f ca="1">IF($BT692&lt;&gt;"",SUMIF($BD$3:$BD$1004,"="&amp;$BD692,INDIRECT(ADDRESS(3,BM$2,1,1)):INDIRECT(ADDRESS(1004,BM$2,1,1))),"")</f>
        <v/>
      </c>
      <c r="BN692" t="str">
        <f ca="1">IF($BT692&lt;&gt;"",SUMIF($BD$3:$BD$1004,"="&amp;$BD692,INDIRECT(ADDRESS(3,BN$2,1,1)):INDIRECT(ADDRESS(1004,BN$2,1,1))),"")</f>
        <v/>
      </c>
      <c r="BO692" t="str">
        <f ca="1">IF($BT692&lt;&gt;"",SUMIF($BD$3:$BD$1004,"="&amp;$BD692,INDIRECT(ADDRESS(3,BO$2,1,1)):INDIRECT(ADDRESS(1004,BO$2,1,1))),"")</f>
        <v/>
      </c>
      <c r="BP692" t="str">
        <f ca="1">IF($BT692&lt;&gt;"",SUMIF($BD$3:$BD$1004,"="&amp;$BD692,INDIRECT(ADDRESS(3,BP$2,1,1)):INDIRECT(ADDRESS(1004,BP$2,1,1))),"")</f>
        <v/>
      </c>
      <c r="BQ692" t="str">
        <f ca="1">IF($BT692&lt;&gt;"",SUMIF($BD$3:$BD$1004,"="&amp;$BD692,INDIRECT(ADDRESS(3,BQ$2,1,1)):INDIRECT(ADDRESS(1004,BQ$2,1,1))),"")</f>
        <v/>
      </c>
      <c r="BR692" t="str">
        <f ca="1">IF($BT692&lt;&gt;"",SUMIF($BD$3:$BD$1004,"="&amp;$BD692,INDIRECT(ADDRESS(3,BR$2,1,1)):INDIRECT(ADDRESS(1004,BR$2,1,1))),"")</f>
        <v/>
      </c>
      <c r="BS692" t="str">
        <f>IF($A692&lt;&gt;"",VLOOKUP(TRUNC(MID($A692,1,2),0),Plano_Contas!$H$3:$J$103,3,TRUE),"")</f>
        <v/>
      </c>
      <c r="BT692" t="str">
        <f t="shared" si="41"/>
        <v/>
      </c>
      <c r="BV692">
        <f>Empresas!C692</f>
        <v>0</v>
      </c>
    </row>
    <row r="693" spans="1:74" ht="13.5" hidden="1" thickBot="1" x14ac:dyDescent="0.25">
      <c r="A693" s="89"/>
      <c r="B693" s="52" t="str">
        <f>IF($A693&lt;&gt;"",VLOOKUP(""&amp;$A693,Plano_Contas!$A$3:$F$1003,6,0),"")</f>
        <v/>
      </c>
      <c r="C693" s="91"/>
      <c r="D693" s="111"/>
      <c r="E693" s="112">
        <v>0</v>
      </c>
      <c r="F693" s="87"/>
      <c r="G693" s="85"/>
      <c r="H693" s="111"/>
      <c r="I693" s="112">
        <v>0</v>
      </c>
      <c r="J693" s="87"/>
      <c r="K693" s="85"/>
      <c r="L693" s="111"/>
      <c r="M693" s="112">
        <v>0</v>
      </c>
      <c r="N693" s="87"/>
      <c r="O693" s="85"/>
      <c r="P693" s="111"/>
      <c r="Q693" s="112">
        <v>0</v>
      </c>
      <c r="R693" s="87"/>
      <c r="S693" s="85"/>
      <c r="T693" s="111"/>
      <c r="U693" s="112">
        <v>0</v>
      </c>
      <c r="V693" s="87"/>
      <c r="W693" s="85"/>
      <c r="X693" s="111"/>
      <c r="Y693" s="112">
        <v>0</v>
      </c>
      <c r="Z693" s="87"/>
      <c r="AA693" s="85"/>
      <c r="AB693" s="111"/>
      <c r="AC693" s="112">
        <v>0</v>
      </c>
      <c r="AD693" s="87"/>
      <c r="AE693" s="85"/>
      <c r="AF693" s="111"/>
      <c r="AG693" s="112">
        <v>0</v>
      </c>
      <c r="AH693" s="87"/>
      <c r="AI693" s="85"/>
      <c r="AJ693" s="111"/>
      <c r="AK693" s="112">
        <v>0</v>
      </c>
      <c r="AL693" s="87"/>
      <c r="AM693" s="85"/>
      <c r="AN693" s="111"/>
      <c r="AO693" s="112">
        <v>0</v>
      </c>
      <c r="AP693" s="87"/>
      <c r="AQ693" s="85"/>
      <c r="AR693" s="111"/>
      <c r="AS693" s="112">
        <v>0</v>
      </c>
      <c r="AT693" s="87"/>
      <c r="AU693" s="85"/>
      <c r="AV693" s="111"/>
      <c r="AW693" s="112">
        <v>0</v>
      </c>
      <c r="AX693" s="87"/>
      <c r="AY693" s="85"/>
      <c r="AZ693" s="267">
        <f t="shared" si="42"/>
        <v>0</v>
      </c>
      <c r="BA693" s="88">
        <f t="shared" si="39"/>
        <v>0</v>
      </c>
      <c r="BC693">
        <f>IF($A693&lt;&gt;"",COUNTIF($BD$3:$BD693,$BD693),0)</f>
        <v>0</v>
      </c>
      <c r="BD693" t="str">
        <f>IF($A693&lt;&gt;"",VLOOKUP(TRUNC(MID($A693,1,2),0),Plano_Contas!$H$3:$J$103,2,TRUE),"")</f>
        <v/>
      </c>
      <c r="BE693" s="201" t="str">
        <f t="shared" si="40"/>
        <v/>
      </c>
      <c r="BF693" t="str">
        <f ca="1">IF($BT693&lt;&gt;"",SUMIF($BD$3:$BD$1004,"="&amp;$BD693,INDIRECT(ADDRESS(3,BF$2,1,1)):INDIRECT(ADDRESS(1004,BF$2,1,1))),"")</f>
        <v/>
      </c>
      <c r="BG693" t="str">
        <f ca="1">IF($BT693&lt;&gt;"",SUMIF($BD$3:$BD$1004,"="&amp;$BD693,INDIRECT(ADDRESS(3,BG$2,1,1)):INDIRECT(ADDRESS(1004,BG$2,1,1))),"")</f>
        <v/>
      </c>
      <c r="BH693" t="str">
        <f ca="1">IF($BT693&lt;&gt;"",SUMIF($BD$3:$BD$1004,"="&amp;$BD693,INDIRECT(ADDRESS(3,BH$2,1,1)):INDIRECT(ADDRESS(1004,BH$2,1,1))),"")</f>
        <v/>
      </c>
      <c r="BI693" t="str">
        <f ca="1">IF($BT693&lt;&gt;"",SUMIF($BD$3:$BD$1004,"="&amp;$BD693,INDIRECT(ADDRESS(3,BI$2,1,1)):INDIRECT(ADDRESS(1004,BI$2,1,1))),"")</f>
        <v/>
      </c>
      <c r="BJ693" t="str">
        <f ca="1">IF($BT693&lt;&gt;"",SUMIF($BD$3:$BD$1004,"="&amp;$BD693,INDIRECT(ADDRESS(3,BJ$2,1,1)):INDIRECT(ADDRESS(1004,BJ$2,1,1))),"")</f>
        <v/>
      </c>
      <c r="BK693" t="str">
        <f ca="1">IF($BT693&lt;&gt;"",SUMIF($BD$3:$BD$1004,"="&amp;$BD693,INDIRECT(ADDRESS(3,BK$2,1,1)):INDIRECT(ADDRESS(1004,BK$2,1,1))),"")</f>
        <v/>
      </c>
      <c r="BL693" t="str">
        <f ca="1">IF($BT693&lt;&gt;"",SUMIF($BD$3:$BD$1004,"="&amp;$BD693,INDIRECT(ADDRESS(3,BL$2,1,1)):INDIRECT(ADDRESS(1004,BL$2,1,1))),"")</f>
        <v/>
      </c>
      <c r="BM693" t="str">
        <f ca="1">IF($BT693&lt;&gt;"",SUMIF($BD$3:$BD$1004,"="&amp;$BD693,INDIRECT(ADDRESS(3,BM$2,1,1)):INDIRECT(ADDRESS(1004,BM$2,1,1))),"")</f>
        <v/>
      </c>
      <c r="BN693" t="str">
        <f ca="1">IF($BT693&lt;&gt;"",SUMIF($BD$3:$BD$1004,"="&amp;$BD693,INDIRECT(ADDRESS(3,BN$2,1,1)):INDIRECT(ADDRESS(1004,BN$2,1,1))),"")</f>
        <v/>
      </c>
      <c r="BO693" t="str">
        <f ca="1">IF($BT693&lt;&gt;"",SUMIF($BD$3:$BD$1004,"="&amp;$BD693,INDIRECT(ADDRESS(3,BO$2,1,1)):INDIRECT(ADDRESS(1004,BO$2,1,1))),"")</f>
        <v/>
      </c>
      <c r="BP693" t="str">
        <f ca="1">IF($BT693&lt;&gt;"",SUMIF($BD$3:$BD$1004,"="&amp;$BD693,INDIRECT(ADDRESS(3,BP$2,1,1)):INDIRECT(ADDRESS(1004,BP$2,1,1))),"")</f>
        <v/>
      </c>
      <c r="BQ693" t="str">
        <f ca="1">IF($BT693&lt;&gt;"",SUMIF($BD$3:$BD$1004,"="&amp;$BD693,INDIRECT(ADDRESS(3,BQ$2,1,1)):INDIRECT(ADDRESS(1004,BQ$2,1,1))),"")</f>
        <v/>
      </c>
      <c r="BR693" t="str">
        <f ca="1">IF($BT693&lt;&gt;"",SUMIF($BD$3:$BD$1004,"="&amp;$BD693,INDIRECT(ADDRESS(3,BR$2,1,1)):INDIRECT(ADDRESS(1004,BR$2,1,1))),"")</f>
        <v/>
      </c>
      <c r="BS693" t="str">
        <f>IF($A693&lt;&gt;"",VLOOKUP(TRUNC(MID($A693,1,2),0),Plano_Contas!$H$3:$J$103,3,TRUE),"")</f>
        <v/>
      </c>
      <c r="BT693" t="str">
        <f t="shared" si="41"/>
        <v/>
      </c>
      <c r="BV693">
        <f>Empresas!C693</f>
        <v>0</v>
      </c>
    </row>
    <row r="694" spans="1:74" ht="13.5" hidden="1" thickBot="1" x14ac:dyDescent="0.25">
      <c r="A694" s="89"/>
      <c r="B694" s="52" t="str">
        <f>IF($A694&lt;&gt;"",VLOOKUP(""&amp;$A694,Plano_Contas!$A$3:$F$1003,6,0),"")</f>
        <v/>
      </c>
      <c r="C694" s="91"/>
      <c r="D694" s="111"/>
      <c r="E694" s="112">
        <v>0</v>
      </c>
      <c r="F694" s="87"/>
      <c r="G694" s="85"/>
      <c r="H694" s="111"/>
      <c r="I694" s="112">
        <v>0</v>
      </c>
      <c r="J694" s="87"/>
      <c r="K694" s="85"/>
      <c r="L694" s="111"/>
      <c r="M694" s="112">
        <v>0</v>
      </c>
      <c r="N694" s="87"/>
      <c r="O694" s="85"/>
      <c r="P694" s="111"/>
      <c r="Q694" s="112">
        <v>0</v>
      </c>
      <c r="R694" s="87"/>
      <c r="S694" s="85"/>
      <c r="T694" s="111"/>
      <c r="U694" s="112">
        <v>0</v>
      </c>
      <c r="V694" s="87"/>
      <c r="W694" s="85"/>
      <c r="X694" s="111"/>
      <c r="Y694" s="112">
        <v>0</v>
      </c>
      <c r="Z694" s="87"/>
      <c r="AA694" s="85"/>
      <c r="AB694" s="111"/>
      <c r="AC694" s="112">
        <v>0</v>
      </c>
      <c r="AD694" s="87"/>
      <c r="AE694" s="85"/>
      <c r="AF694" s="111"/>
      <c r="AG694" s="112">
        <v>0</v>
      </c>
      <c r="AH694" s="87"/>
      <c r="AI694" s="85"/>
      <c r="AJ694" s="111"/>
      <c r="AK694" s="112">
        <v>0</v>
      </c>
      <c r="AL694" s="87"/>
      <c r="AM694" s="85"/>
      <c r="AN694" s="111"/>
      <c r="AO694" s="112">
        <v>0</v>
      </c>
      <c r="AP694" s="87"/>
      <c r="AQ694" s="85"/>
      <c r="AR694" s="111"/>
      <c r="AS694" s="112">
        <v>0</v>
      </c>
      <c r="AT694" s="87"/>
      <c r="AU694" s="85"/>
      <c r="AV694" s="111"/>
      <c r="AW694" s="112">
        <v>0</v>
      </c>
      <c r="AX694" s="87"/>
      <c r="AY694" s="85"/>
      <c r="AZ694" s="267">
        <f t="shared" si="42"/>
        <v>0</v>
      </c>
      <c r="BA694" s="88">
        <f t="shared" si="39"/>
        <v>0</v>
      </c>
      <c r="BC694">
        <f>IF($A694&lt;&gt;"",COUNTIF($BD$3:$BD694,$BD694),0)</f>
        <v>0</v>
      </c>
      <c r="BD694" t="str">
        <f>IF($A694&lt;&gt;"",VLOOKUP(TRUNC(MID($A694,1,2),0),Plano_Contas!$H$3:$J$103,2,TRUE),"")</f>
        <v/>
      </c>
      <c r="BE694" s="201" t="str">
        <f t="shared" si="40"/>
        <v/>
      </c>
      <c r="BF694" t="str">
        <f ca="1">IF($BT694&lt;&gt;"",SUMIF($BD$3:$BD$1004,"="&amp;$BD694,INDIRECT(ADDRESS(3,BF$2,1,1)):INDIRECT(ADDRESS(1004,BF$2,1,1))),"")</f>
        <v/>
      </c>
      <c r="BG694" t="str">
        <f ca="1">IF($BT694&lt;&gt;"",SUMIF($BD$3:$BD$1004,"="&amp;$BD694,INDIRECT(ADDRESS(3,BG$2,1,1)):INDIRECT(ADDRESS(1004,BG$2,1,1))),"")</f>
        <v/>
      </c>
      <c r="BH694" t="str">
        <f ca="1">IF($BT694&lt;&gt;"",SUMIF($BD$3:$BD$1004,"="&amp;$BD694,INDIRECT(ADDRESS(3,BH$2,1,1)):INDIRECT(ADDRESS(1004,BH$2,1,1))),"")</f>
        <v/>
      </c>
      <c r="BI694" t="str">
        <f ca="1">IF($BT694&lt;&gt;"",SUMIF($BD$3:$BD$1004,"="&amp;$BD694,INDIRECT(ADDRESS(3,BI$2,1,1)):INDIRECT(ADDRESS(1004,BI$2,1,1))),"")</f>
        <v/>
      </c>
      <c r="BJ694" t="str">
        <f ca="1">IF($BT694&lt;&gt;"",SUMIF($BD$3:$BD$1004,"="&amp;$BD694,INDIRECT(ADDRESS(3,BJ$2,1,1)):INDIRECT(ADDRESS(1004,BJ$2,1,1))),"")</f>
        <v/>
      </c>
      <c r="BK694" t="str">
        <f ca="1">IF($BT694&lt;&gt;"",SUMIF($BD$3:$BD$1004,"="&amp;$BD694,INDIRECT(ADDRESS(3,BK$2,1,1)):INDIRECT(ADDRESS(1004,BK$2,1,1))),"")</f>
        <v/>
      </c>
      <c r="BL694" t="str">
        <f ca="1">IF($BT694&lt;&gt;"",SUMIF($BD$3:$BD$1004,"="&amp;$BD694,INDIRECT(ADDRESS(3,BL$2,1,1)):INDIRECT(ADDRESS(1004,BL$2,1,1))),"")</f>
        <v/>
      </c>
      <c r="BM694" t="str">
        <f ca="1">IF($BT694&lt;&gt;"",SUMIF($BD$3:$BD$1004,"="&amp;$BD694,INDIRECT(ADDRESS(3,BM$2,1,1)):INDIRECT(ADDRESS(1004,BM$2,1,1))),"")</f>
        <v/>
      </c>
      <c r="BN694" t="str">
        <f ca="1">IF($BT694&lt;&gt;"",SUMIF($BD$3:$BD$1004,"="&amp;$BD694,INDIRECT(ADDRESS(3,BN$2,1,1)):INDIRECT(ADDRESS(1004,BN$2,1,1))),"")</f>
        <v/>
      </c>
      <c r="BO694" t="str">
        <f ca="1">IF($BT694&lt;&gt;"",SUMIF($BD$3:$BD$1004,"="&amp;$BD694,INDIRECT(ADDRESS(3,BO$2,1,1)):INDIRECT(ADDRESS(1004,BO$2,1,1))),"")</f>
        <v/>
      </c>
      <c r="BP694" t="str">
        <f ca="1">IF($BT694&lt;&gt;"",SUMIF($BD$3:$BD$1004,"="&amp;$BD694,INDIRECT(ADDRESS(3,BP$2,1,1)):INDIRECT(ADDRESS(1004,BP$2,1,1))),"")</f>
        <v/>
      </c>
      <c r="BQ694" t="str">
        <f ca="1">IF($BT694&lt;&gt;"",SUMIF($BD$3:$BD$1004,"="&amp;$BD694,INDIRECT(ADDRESS(3,BQ$2,1,1)):INDIRECT(ADDRESS(1004,BQ$2,1,1))),"")</f>
        <v/>
      </c>
      <c r="BR694" t="str">
        <f ca="1">IF($BT694&lt;&gt;"",SUMIF($BD$3:$BD$1004,"="&amp;$BD694,INDIRECT(ADDRESS(3,BR$2,1,1)):INDIRECT(ADDRESS(1004,BR$2,1,1))),"")</f>
        <v/>
      </c>
      <c r="BS694" t="str">
        <f>IF($A694&lt;&gt;"",VLOOKUP(TRUNC(MID($A694,1,2),0),Plano_Contas!$H$3:$J$103,3,TRUE),"")</f>
        <v/>
      </c>
      <c r="BT694" t="str">
        <f t="shared" si="41"/>
        <v/>
      </c>
      <c r="BV694">
        <f>Empresas!C694</f>
        <v>0</v>
      </c>
    </row>
    <row r="695" spans="1:74" ht="13.5" hidden="1" thickBot="1" x14ac:dyDescent="0.25">
      <c r="A695" s="89"/>
      <c r="B695" s="52" t="str">
        <f>IF($A695&lt;&gt;"",VLOOKUP(""&amp;$A695,Plano_Contas!$A$3:$F$1003,6,0),"")</f>
        <v/>
      </c>
      <c r="C695" s="91"/>
      <c r="D695" s="111"/>
      <c r="E695" s="112">
        <v>0</v>
      </c>
      <c r="F695" s="87"/>
      <c r="G695" s="85"/>
      <c r="H695" s="111"/>
      <c r="I695" s="112">
        <v>0</v>
      </c>
      <c r="J695" s="87"/>
      <c r="K695" s="85"/>
      <c r="L695" s="111"/>
      <c r="M695" s="112">
        <v>0</v>
      </c>
      <c r="N695" s="87"/>
      <c r="O695" s="85"/>
      <c r="P695" s="111"/>
      <c r="Q695" s="112">
        <v>0</v>
      </c>
      <c r="R695" s="87"/>
      <c r="S695" s="85"/>
      <c r="T695" s="111"/>
      <c r="U695" s="112">
        <v>0</v>
      </c>
      <c r="V695" s="87"/>
      <c r="W695" s="85"/>
      <c r="X695" s="111"/>
      <c r="Y695" s="112">
        <v>0</v>
      </c>
      <c r="Z695" s="87"/>
      <c r="AA695" s="85"/>
      <c r="AB695" s="111"/>
      <c r="AC695" s="112">
        <v>0</v>
      </c>
      <c r="AD695" s="87"/>
      <c r="AE695" s="85"/>
      <c r="AF695" s="111"/>
      <c r="AG695" s="112">
        <v>0</v>
      </c>
      <c r="AH695" s="87"/>
      <c r="AI695" s="85"/>
      <c r="AJ695" s="111"/>
      <c r="AK695" s="112">
        <v>0</v>
      </c>
      <c r="AL695" s="87"/>
      <c r="AM695" s="85"/>
      <c r="AN695" s="111"/>
      <c r="AO695" s="112">
        <v>0</v>
      </c>
      <c r="AP695" s="87"/>
      <c r="AQ695" s="85"/>
      <c r="AR695" s="111"/>
      <c r="AS695" s="112">
        <v>0</v>
      </c>
      <c r="AT695" s="87"/>
      <c r="AU695" s="85"/>
      <c r="AV695" s="111"/>
      <c r="AW695" s="112">
        <v>0</v>
      </c>
      <c r="AX695" s="87"/>
      <c r="AY695" s="85"/>
      <c r="AZ695" s="267">
        <f t="shared" si="42"/>
        <v>0</v>
      </c>
      <c r="BA695" s="88">
        <f t="shared" si="39"/>
        <v>0</v>
      </c>
      <c r="BC695">
        <f>IF($A695&lt;&gt;"",COUNTIF($BD$3:$BD695,$BD695),0)</f>
        <v>0</v>
      </c>
      <c r="BD695" t="str">
        <f>IF($A695&lt;&gt;"",VLOOKUP(TRUNC(MID($A695,1,2),0),Plano_Contas!$H$3:$J$103,2,TRUE),"")</f>
        <v/>
      </c>
      <c r="BE695" s="201" t="str">
        <f t="shared" si="40"/>
        <v/>
      </c>
      <c r="BF695" t="str">
        <f ca="1">IF($BT695&lt;&gt;"",SUMIF($BD$3:$BD$1004,"="&amp;$BD695,INDIRECT(ADDRESS(3,BF$2,1,1)):INDIRECT(ADDRESS(1004,BF$2,1,1))),"")</f>
        <v/>
      </c>
      <c r="BG695" t="str">
        <f ca="1">IF($BT695&lt;&gt;"",SUMIF($BD$3:$BD$1004,"="&amp;$BD695,INDIRECT(ADDRESS(3,BG$2,1,1)):INDIRECT(ADDRESS(1004,BG$2,1,1))),"")</f>
        <v/>
      </c>
      <c r="BH695" t="str">
        <f ca="1">IF($BT695&lt;&gt;"",SUMIF($BD$3:$BD$1004,"="&amp;$BD695,INDIRECT(ADDRESS(3,BH$2,1,1)):INDIRECT(ADDRESS(1004,BH$2,1,1))),"")</f>
        <v/>
      </c>
      <c r="BI695" t="str">
        <f ca="1">IF($BT695&lt;&gt;"",SUMIF($BD$3:$BD$1004,"="&amp;$BD695,INDIRECT(ADDRESS(3,BI$2,1,1)):INDIRECT(ADDRESS(1004,BI$2,1,1))),"")</f>
        <v/>
      </c>
      <c r="BJ695" t="str">
        <f ca="1">IF($BT695&lt;&gt;"",SUMIF($BD$3:$BD$1004,"="&amp;$BD695,INDIRECT(ADDRESS(3,BJ$2,1,1)):INDIRECT(ADDRESS(1004,BJ$2,1,1))),"")</f>
        <v/>
      </c>
      <c r="BK695" t="str">
        <f ca="1">IF($BT695&lt;&gt;"",SUMIF($BD$3:$BD$1004,"="&amp;$BD695,INDIRECT(ADDRESS(3,BK$2,1,1)):INDIRECT(ADDRESS(1004,BK$2,1,1))),"")</f>
        <v/>
      </c>
      <c r="BL695" t="str">
        <f ca="1">IF($BT695&lt;&gt;"",SUMIF($BD$3:$BD$1004,"="&amp;$BD695,INDIRECT(ADDRESS(3,BL$2,1,1)):INDIRECT(ADDRESS(1004,BL$2,1,1))),"")</f>
        <v/>
      </c>
      <c r="BM695" t="str">
        <f ca="1">IF($BT695&lt;&gt;"",SUMIF($BD$3:$BD$1004,"="&amp;$BD695,INDIRECT(ADDRESS(3,BM$2,1,1)):INDIRECT(ADDRESS(1004,BM$2,1,1))),"")</f>
        <v/>
      </c>
      <c r="BN695" t="str">
        <f ca="1">IF($BT695&lt;&gt;"",SUMIF($BD$3:$BD$1004,"="&amp;$BD695,INDIRECT(ADDRESS(3,BN$2,1,1)):INDIRECT(ADDRESS(1004,BN$2,1,1))),"")</f>
        <v/>
      </c>
      <c r="BO695" t="str">
        <f ca="1">IF($BT695&lt;&gt;"",SUMIF($BD$3:$BD$1004,"="&amp;$BD695,INDIRECT(ADDRESS(3,BO$2,1,1)):INDIRECT(ADDRESS(1004,BO$2,1,1))),"")</f>
        <v/>
      </c>
      <c r="BP695" t="str">
        <f ca="1">IF($BT695&lt;&gt;"",SUMIF($BD$3:$BD$1004,"="&amp;$BD695,INDIRECT(ADDRESS(3,BP$2,1,1)):INDIRECT(ADDRESS(1004,BP$2,1,1))),"")</f>
        <v/>
      </c>
      <c r="BQ695" t="str">
        <f ca="1">IF($BT695&lt;&gt;"",SUMIF($BD$3:$BD$1004,"="&amp;$BD695,INDIRECT(ADDRESS(3,BQ$2,1,1)):INDIRECT(ADDRESS(1004,BQ$2,1,1))),"")</f>
        <v/>
      </c>
      <c r="BR695" t="str">
        <f ca="1">IF($BT695&lt;&gt;"",SUMIF($BD$3:$BD$1004,"="&amp;$BD695,INDIRECT(ADDRESS(3,BR$2,1,1)):INDIRECT(ADDRESS(1004,BR$2,1,1))),"")</f>
        <v/>
      </c>
      <c r="BS695" t="str">
        <f>IF($A695&lt;&gt;"",VLOOKUP(TRUNC(MID($A695,1,2),0),Plano_Contas!$H$3:$J$103,3,TRUE),"")</f>
        <v/>
      </c>
      <c r="BT695" t="str">
        <f t="shared" si="41"/>
        <v/>
      </c>
      <c r="BV695">
        <f>Empresas!C695</f>
        <v>0</v>
      </c>
    </row>
    <row r="696" spans="1:74" ht="13.5" hidden="1" thickBot="1" x14ac:dyDescent="0.25">
      <c r="A696" s="89"/>
      <c r="B696" s="52" t="str">
        <f>IF($A696&lt;&gt;"",VLOOKUP(""&amp;$A696,Plano_Contas!$A$3:$F$1003,6,0),"")</f>
        <v/>
      </c>
      <c r="C696" s="91"/>
      <c r="D696" s="111"/>
      <c r="E696" s="112">
        <v>0</v>
      </c>
      <c r="F696" s="87"/>
      <c r="G696" s="85"/>
      <c r="H696" s="111"/>
      <c r="I696" s="112">
        <v>0</v>
      </c>
      <c r="J696" s="87"/>
      <c r="K696" s="85"/>
      <c r="L696" s="111"/>
      <c r="M696" s="112">
        <v>0</v>
      </c>
      <c r="N696" s="87"/>
      <c r="O696" s="85"/>
      <c r="P696" s="111"/>
      <c r="Q696" s="112">
        <v>0</v>
      </c>
      <c r="R696" s="87"/>
      <c r="S696" s="85"/>
      <c r="T696" s="111"/>
      <c r="U696" s="112">
        <v>0</v>
      </c>
      <c r="V696" s="87"/>
      <c r="W696" s="85"/>
      <c r="X696" s="111"/>
      <c r="Y696" s="112">
        <v>0</v>
      </c>
      <c r="Z696" s="87"/>
      <c r="AA696" s="85"/>
      <c r="AB696" s="111"/>
      <c r="AC696" s="112">
        <v>0</v>
      </c>
      <c r="AD696" s="87"/>
      <c r="AE696" s="85"/>
      <c r="AF696" s="111"/>
      <c r="AG696" s="112">
        <v>0</v>
      </c>
      <c r="AH696" s="87"/>
      <c r="AI696" s="85"/>
      <c r="AJ696" s="111"/>
      <c r="AK696" s="112">
        <v>0</v>
      </c>
      <c r="AL696" s="87"/>
      <c r="AM696" s="85"/>
      <c r="AN696" s="111"/>
      <c r="AO696" s="112">
        <v>0</v>
      </c>
      <c r="AP696" s="87"/>
      <c r="AQ696" s="85"/>
      <c r="AR696" s="111"/>
      <c r="AS696" s="112">
        <v>0</v>
      </c>
      <c r="AT696" s="87"/>
      <c r="AU696" s="85"/>
      <c r="AV696" s="111"/>
      <c r="AW696" s="112">
        <v>0</v>
      </c>
      <c r="AX696" s="87"/>
      <c r="AY696" s="85"/>
      <c r="AZ696" s="267">
        <f t="shared" si="42"/>
        <v>0</v>
      </c>
      <c r="BA696" s="88">
        <f t="shared" si="39"/>
        <v>0</v>
      </c>
      <c r="BC696">
        <f>IF($A696&lt;&gt;"",COUNTIF($BD$3:$BD696,$BD696),0)</f>
        <v>0</v>
      </c>
      <c r="BD696" t="str">
        <f>IF($A696&lt;&gt;"",VLOOKUP(TRUNC(MID($A696,1,2),0),Plano_Contas!$H$3:$J$103,2,TRUE),"")</f>
        <v/>
      </c>
      <c r="BE696" s="201" t="str">
        <f t="shared" si="40"/>
        <v/>
      </c>
      <c r="BF696" t="str">
        <f ca="1">IF($BT696&lt;&gt;"",SUMIF($BD$3:$BD$1004,"="&amp;$BD696,INDIRECT(ADDRESS(3,BF$2,1,1)):INDIRECT(ADDRESS(1004,BF$2,1,1))),"")</f>
        <v/>
      </c>
      <c r="BG696" t="str">
        <f ca="1">IF($BT696&lt;&gt;"",SUMIF($BD$3:$BD$1004,"="&amp;$BD696,INDIRECT(ADDRESS(3,BG$2,1,1)):INDIRECT(ADDRESS(1004,BG$2,1,1))),"")</f>
        <v/>
      </c>
      <c r="BH696" t="str">
        <f ca="1">IF($BT696&lt;&gt;"",SUMIF($BD$3:$BD$1004,"="&amp;$BD696,INDIRECT(ADDRESS(3,BH$2,1,1)):INDIRECT(ADDRESS(1004,BH$2,1,1))),"")</f>
        <v/>
      </c>
      <c r="BI696" t="str">
        <f ca="1">IF($BT696&lt;&gt;"",SUMIF($BD$3:$BD$1004,"="&amp;$BD696,INDIRECT(ADDRESS(3,BI$2,1,1)):INDIRECT(ADDRESS(1004,BI$2,1,1))),"")</f>
        <v/>
      </c>
      <c r="BJ696" t="str">
        <f ca="1">IF($BT696&lt;&gt;"",SUMIF($BD$3:$BD$1004,"="&amp;$BD696,INDIRECT(ADDRESS(3,BJ$2,1,1)):INDIRECT(ADDRESS(1004,BJ$2,1,1))),"")</f>
        <v/>
      </c>
      <c r="BK696" t="str">
        <f ca="1">IF($BT696&lt;&gt;"",SUMIF($BD$3:$BD$1004,"="&amp;$BD696,INDIRECT(ADDRESS(3,BK$2,1,1)):INDIRECT(ADDRESS(1004,BK$2,1,1))),"")</f>
        <v/>
      </c>
      <c r="BL696" t="str">
        <f ca="1">IF($BT696&lt;&gt;"",SUMIF($BD$3:$BD$1004,"="&amp;$BD696,INDIRECT(ADDRESS(3,BL$2,1,1)):INDIRECT(ADDRESS(1004,BL$2,1,1))),"")</f>
        <v/>
      </c>
      <c r="BM696" t="str">
        <f ca="1">IF($BT696&lt;&gt;"",SUMIF($BD$3:$BD$1004,"="&amp;$BD696,INDIRECT(ADDRESS(3,BM$2,1,1)):INDIRECT(ADDRESS(1004,BM$2,1,1))),"")</f>
        <v/>
      </c>
      <c r="BN696" t="str">
        <f ca="1">IF($BT696&lt;&gt;"",SUMIF($BD$3:$BD$1004,"="&amp;$BD696,INDIRECT(ADDRESS(3,BN$2,1,1)):INDIRECT(ADDRESS(1004,BN$2,1,1))),"")</f>
        <v/>
      </c>
      <c r="BO696" t="str">
        <f ca="1">IF($BT696&lt;&gt;"",SUMIF($BD$3:$BD$1004,"="&amp;$BD696,INDIRECT(ADDRESS(3,BO$2,1,1)):INDIRECT(ADDRESS(1004,BO$2,1,1))),"")</f>
        <v/>
      </c>
      <c r="BP696" t="str">
        <f ca="1">IF($BT696&lt;&gt;"",SUMIF($BD$3:$BD$1004,"="&amp;$BD696,INDIRECT(ADDRESS(3,BP$2,1,1)):INDIRECT(ADDRESS(1004,BP$2,1,1))),"")</f>
        <v/>
      </c>
      <c r="BQ696" t="str">
        <f ca="1">IF($BT696&lt;&gt;"",SUMIF($BD$3:$BD$1004,"="&amp;$BD696,INDIRECT(ADDRESS(3,BQ$2,1,1)):INDIRECT(ADDRESS(1004,BQ$2,1,1))),"")</f>
        <v/>
      </c>
      <c r="BR696" t="str">
        <f ca="1">IF($BT696&lt;&gt;"",SUMIF($BD$3:$BD$1004,"="&amp;$BD696,INDIRECT(ADDRESS(3,BR$2,1,1)):INDIRECT(ADDRESS(1004,BR$2,1,1))),"")</f>
        <v/>
      </c>
      <c r="BS696" t="str">
        <f>IF($A696&lt;&gt;"",VLOOKUP(TRUNC(MID($A696,1,2),0),Plano_Contas!$H$3:$J$103,3,TRUE),"")</f>
        <v/>
      </c>
      <c r="BT696" t="str">
        <f t="shared" si="41"/>
        <v/>
      </c>
      <c r="BV696">
        <f>Empresas!C696</f>
        <v>0</v>
      </c>
    </row>
    <row r="697" spans="1:74" ht="13.5" hidden="1" thickBot="1" x14ac:dyDescent="0.25">
      <c r="A697" s="89"/>
      <c r="B697" s="52" t="str">
        <f>IF($A697&lt;&gt;"",VLOOKUP(""&amp;$A697,Plano_Contas!$A$3:$F$1003,6,0),"")</f>
        <v/>
      </c>
      <c r="C697" s="91"/>
      <c r="D697" s="111"/>
      <c r="E697" s="112">
        <v>0</v>
      </c>
      <c r="F697" s="87"/>
      <c r="G697" s="85"/>
      <c r="H697" s="111"/>
      <c r="I697" s="112">
        <v>0</v>
      </c>
      <c r="J697" s="87"/>
      <c r="K697" s="85"/>
      <c r="L697" s="111"/>
      <c r="M697" s="112">
        <v>0</v>
      </c>
      <c r="N697" s="87"/>
      <c r="O697" s="85"/>
      <c r="P697" s="111"/>
      <c r="Q697" s="112">
        <v>0</v>
      </c>
      <c r="R697" s="87"/>
      <c r="S697" s="85"/>
      <c r="T697" s="111"/>
      <c r="U697" s="112">
        <v>0</v>
      </c>
      <c r="V697" s="87"/>
      <c r="W697" s="85"/>
      <c r="X697" s="111"/>
      <c r="Y697" s="112">
        <v>0</v>
      </c>
      <c r="Z697" s="87"/>
      <c r="AA697" s="85"/>
      <c r="AB697" s="111"/>
      <c r="AC697" s="112">
        <v>0</v>
      </c>
      <c r="AD697" s="87"/>
      <c r="AE697" s="85"/>
      <c r="AF697" s="111"/>
      <c r="AG697" s="112">
        <v>0</v>
      </c>
      <c r="AH697" s="87"/>
      <c r="AI697" s="85"/>
      <c r="AJ697" s="111"/>
      <c r="AK697" s="112">
        <v>0</v>
      </c>
      <c r="AL697" s="87"/>
      <c r="AM697" s="85"/>
      <c r="AN697" s="111"/>
      <c r="AO697" s="112">
        <v>0</v>
      </c>
      <c r="AP697" s="87"/>
      <c r="AQ697" s="85"/>
      <c r="AR697" s="111"/>
      <c r="AS697" s="112">
        <v>0</v>
      </c>
      <c r="AT697" s="87"/>
      <c r="AU697" s="85"/>
      <c r="AV697" s="111"/>
      <c r="AW697" s="112">
        <v>0</v>
      </c>
      <c r="AX697" s="87"/>
      <c r="AY697" s="85"/>
      <c r="AZ697" s="267">
        <f t="shared" si="42"/>
        <v>0</v>
      </c>
      <c r="BA697" s="88">
        <f t="shared" si="39"/>
        <v>0</v>
      </c>
      <c r="BC697">
        <f>IF($A697&lt;&gt;"",COUNTIF($BD$3:$BD697,$BD697),0)</f>
        <v>0</v>
      </c>
      <c r="BD697" t="str">
        <f>IF($A697&lt;&gt;"",VLOOKUP(TRUNC(MID($A697,1,2),0),Plano_Contas!$H$3:$J$103,2,TRUE),"")</f>
        <v/>
      </c>
      <c r="BE697" s="201" t="str">
        <f t="shared" si="40"/>
        <v/>
      </c>
      <c r="BF697" t="str">
        <f ca="1">IF($BT697&lt;&gt;"",SUMIF($BD$3:$BD$1004,"="&amp;$BD697,INDIRECT(ADDRESS(3,BF$2,1,1)):INDIRECT(ADDRESS(1004,BF$2,1,1))),"")</f>
        <v/>
      </c>
      <c r="BG697" t="str">
        <f ca="1">IF($BT697&lt;&gt;"",SUMIF($BD$3:$BD$1004,"="&amp;$BD697,INDIRECT(ADDRESS(3,BG$2,1,1)):INDIRECT(ADDRESS(1004,BG$2,1,1))),"")</f>
        <v/>
      </c>
      <c r="BH697" t="str">
        <f ca="1">IF($BT697&lt;&gt;"",SUMIF($BD$3:$BD$1004,"="&amp;$BD697,INDIRECT(ADDRESS(3,BH$2,1,1)):INDIRECT(ADDRESS(1004,BH$2,1,1))),"")</f>
        <v/>
      </c>
      <c r="BI697" t="str">
        <f ca="1">IF($BT697&lt;&gt;"",SUMIF($BD$3:$BD$1004,"="&amp;$BD697,INDIRECT(ADDRESS(3,BI$2,1,1)):INDIRECT(ADDRESS(1004,BI$2,1,1))),"")</f>
        <v/>
      </c>
      <c r="BJ697" t="str">
        <f ca="1">IF($BT697&lt;&gt;"",SUMIF($BD$3:$BD$1004,"="&amp;$BD697,INDIRECT(ADDRESS(3,BJ$2,1,1)):INDIRECT(ADDRESS(1004,BJ$2,1,1))),"")</f>
        <v/>
      </c>
      <c r="BK697" t="str">
        <f ca="1">IF($BT697&lt;&gt;"",SUMIF($BD$3:$BD$1004,"="&amp;$BD697,INDIRECT(ADDRESS(3,BK$2,1,1)):INDIRECT(ADDRESS(1004,BK$2,1,1))),"")</f>
        <v/>
      </c>
      <c r="BL697" t="str">
        <f ca="1">IF($BT697&lt;&gt;"",SUMIF($BD$3:$BD$1004,"="&amp;$BD697,INDIRECT(ADDRESS(3,BL$2,1,1)):INDIRECT(ADDRESS(1004,BL$2,1,1))),"")</f>
        <v/>
      </c>
      <c r="BM697" t="str">
        <f ca="1">IF($BT697&lt;&gt;"",SUMIF($BD$3:$BD$1004,"="&amp;$BD697,INDIRECT(ADDRESS(3,BM$2,1,1)):INDIRECT(ADDRESS(1004,BM$2,1,1))),"")</f>
        <v/>
      </c>
      <c r="BN697" t="str">
        <f ca="1">IF($BT697&lt;&gt;"",SUMIF($BD$3:$BD$1004,"="&amp;$BD697,INDIRECT(ADDRESS(3,BN$2,1,1)):INDIRECT(ADDRESS(1004,BN$2,1,1))),"")</f>
        <v/>
      </c>
      <c r="BO697" t="str">
        <f ca="1">IF($BT697&lt;&gt;"",SUMIF($BD$3:$BD$1004,"="&amp;$BD697,INDIRECT(ADDRESS(3,BO$2,1,1)):INDIRECT(ADDRESS(1004,BO$2,1,1))),"")</f>
        <v/>
      </c>
      <c r="BP697" t="str">
        <f ca="1">IF($BT697&lt;&gt;"",SUMIF($BD$3:$BD$1004,"="&amp;$BD697,INDIRECT(ADDRESS(3,BP$2,1,1)):INDIRECT(ADDRESS(1004,BP$2,1,1))),"")</f>
        <v/>
      </c>
      <c r="BQ697" t="str">
        <f ca="1">IF($BT697&lt;&gt;"",SUMIF($BD$3:$BD$1004,"="&amp;$BD697,INDIRECT(ADDRESS(3,BQ$2,1,1)):INDIRECT(ADDRESS(1004,BQ$2,1,1))),"")</f>
        <v/>
      </c>
      <c r="BR697" t="str">
        <f ca="1">IF($BT697&lt;&gt;"",SUMIF($BD$3:$BD$1004,"="&amp;$BD697,INDIRECT(ADDRESS(3,BR$2,1,1)):INDIRECT(ADDRESS(1004,BR$2,1,1))),"")</f>
        <v/>
      </c>
      <c r="BS697" t="str">
        <f>IF($A697&lt;&gt;"",VLOOKUP(TRUNC(MID($A697,1,2),0),Plano_Contas!$H$3:$J$103,3,TRUE),"")</f>
        <v/>
      </c>
      <c r="BT697" t="str">
        <f t="shared" si="41"/>
        <v/>
      </c>
      <c r="BV697">
        <f>Empresas!C697</f>
        <v>0</v>
      </c>
    </row>
    <row r="698" spans="1:74" ht="13.5" hidden="1" thickBot="1" x14ac:dyDescent="0.25">
      <c r="A698" s="89"/>
      <c r="B698" s="52" t="str">
        <f>IF($A698&lt;&gt;"",VLOOKUP(""&amp;$A698,Plano_Contas!$A$3:$F$1003,6,0),"")</f>
        <v/>
      </c>
      <c r="C698" s="91"/>
      <c r="D698" s="111"/>
      <c r="E698" s="112">
        <v>0</v>
      </c>
      <c r="F698" s="87"/>
      <c r="G698" s="85"/>
      <c r="H698" s="111"/>
      <c r="I698" s="112">
        <v>0</v>
      </c>
      <c r="J698" s="87"/>
      <c r="K698" s="85"/>
      <c r="L698" s="111"/>
      <c r="M698" s="112">
        <v>0</v>
      </c>
      <c r="N698" s="87"/>
      <c r="O698" s="85"/>
      <c r="P698" s="111"/>
      <c r="Q698" s="112">
        <v>0</v>
      </c>
      <c r="R698" s="87"/>
      <c r="S698" s="85"/>
      <c r="T698" s="111"/>
      <c r="U698" s="112">
        <v>0</v>
      </c>
      <c r="V698" s="87"/>
      <c r="W698" s="85"/>
      <c r="X698" s="111"/>
      <c r="Y698" s="112">
        <v>0</v>
      </c>
      <c r="Z698" s="87"/>
      <c r="AA698" s="85"/>
      <c r="AB698" s="111"/>
      <c r="AC698" s="112">
        <v>0</v>
      </c>
      <c r="AD698" s="87"/>
      <c r="AE698" s="85"/>
      <c r="AF698" s="111"/>
      <c r="AG698" s="112">
        <v>0</v>
      </c>
      <c r="AH698" s="87"/>
      <c r="AI698" s="85"/>
      <c r="AJ698" s="111"/>
      <c r="AK698" s="112">
        <v>0</v>
      </c>
      <c r="AL698" s="87"/>
      <c r="AM698" s="85"/>
      <c r="AN698" s="111"/>
      <c r="AO698" s="112">
        <v>0</v>
      </c>
      <c r="AP698" s="87"/>
      <c r="AQ698" s="85"/>
      <c r="AR698" s="111"/>
      <c r="AS698" s="112">
        <v>0</v>
      </c>
      <c r="AT698" s="87"/>
      <c r="AU698" s="85"/>
      <c r="AV698" s="111"/>
      <c r="AW698" s="112">
        <v>0</v>
      </c>
      <c r="AX698" s="87"/>
      <c r="AY698" s="85"/>
      <c r="AZ698" s="267">
        <f t="shared" si="42"/>
        <v>0</v>
      </c>
      <c r="BA698" s="88">
        <f t="shared" si="39"/>
        <v>0</v>
      </c>
      <c r="BC698">
        <f>IF($A698&lt;&gt;"",COUNTIF($BD$3:$BD698,$BD698),0)</f>
        <v>0</v>
      </c>
      <c r="BD698" t="str">
        <f>IF($A698&lt;&gt;"",VLOOKUP(TRUNC(MID($A698,1,2),0),Plano_Contas!$H$3:$J$103,2,TRUE),"")</f>
        <v/>
      </c>
      <c r="BE698" s="201" t="str">
        <f t="shared" si="40"/>
        <v/>
      </c>
      <c r="BF698" t="str">
        <f ca="1">IF($BT698&lt;&gt;"",SUMIF($BD$3:$BD$1004,"="&amp;$BD698,INDIRECT(ADDRESS(3,BF$2,1,1)):INDIRECT(ADDRESS(1004,BF$2,1,1))),"")</f>
        <v/>
      </c>
      <c r="BG698" t="str">
        <f ca="1">IF($BT698&lt;&gt;"",SUMIF($BD$3:$BD$1004,"="&amp;$BD698,INDIRECT(ADDRESS(3,BG$2,1,1)):INDIRECT(ADDRESS(1004,BG$2,1,1))),"")</f>
        <v/>
      </c>
      <c r="BH698" t="str">
        <f ca="1">IF($BT698&lt;&gt;"",SUMIF($BD$3:$BD$1004,"="&amp;$BD698,INDIRECT(ADDRESS(3,BH$2,1,1)):INDIRECT(ADDRESS(1004,BH$2,1,1))),"")</f>
        <v/>
      </c>
      <c r="BI698" t="str">
        <f ca="1">IF($BT698&lt;&gt;"",SUMIF($BD$3:$BD$1004,"="&amp;$BD698,INDIRECT(ADDRESS(3,BI$2,1,1)):INDIRECT(ADDRESS(1004,BI$2,1,1))),"")</f>
        <v/>
      </c>
      <c r="BJ698" t="str">
        <f ca="1">IF($BT698&lt;&gt;"",SUMIF($BD$3:$BD$1004,"="&amp;$BD698,INDIRECT(ADDRESS(3,BJ$2,1,1)):INDIRECT(ADDRESS(1004,BJ$2,1,1))),"")</f>
        <v/>
      </c>
      <c r="BK698" t="str">
        <f ca="1">IF($BT698&lt;&gt;"",SUMIF($BD$3:$BD$1004,"="&amp;$BD698,INDIRECT(ADDRESS(3,BK$2,1,1)):INDIRECT(ADDRESS(1004,BK$2,1,1))),"")</f>
        <v/>
      </c>
      <c r="BL698" t="str">
        <f ca="1">IF($BT698&lt;&gt;"",SUMIF($BD$3:$BD$1004,"="&amp;$BD698,INDIRECT(ADDRESS(3,BL$2,1,1)):INDIRECT(ADDRESS(1004,BL$2,1,1))),"")</f>
        <v/>
      </c>
      <c r="BM698" t="str">
        <f ca="1">IF($BT698&lt;&gt;"",SUMIF($BD$3:$BD$1004,"="&amp;$BD698,INDIRECT(ADDRESS(3,BM$2,1,1)):INDIRECT(ADDRESS(1004,BM$2,1,1))),"")</f>
        <v/>
      </c>
      <c r="BN698" t="str">
        <f ca="1">IF($BT698&lt;&gt;"",SUMIF($BD$3:$BD$1004,"="&amp;$BD698,INDIRECT(ADDRESS(3,BN$2,1,1)):INDIRECT(ADDRESS(1004,BN$2,1,1))),"")</f>
        <v/>
      </c>
      <c r="BO698" t="str">
        <f ca="1">IF($BT698&lt;&gt;"",SUMIF($BD$3:$BD$1004,"="&amp;$BD698,INDIRECT(ADDRESS(3,BO$2,1,1)):INDIRECT(ADDRESS(1004,BO$2,1,1))),"")</f>
        <v/>
      </c>
      <c r="BP698" t="str">
        <f ca="1">IF($BT698&lt;&gt;"",SUMIF($BD$3:$BD$1004,"="&amp;$BD698,INDIRECT(ADDRESS(3,BP$2,1,1)):INDIRECT(ADDRESS(1004,BP$2,1,1))),"")</f>
        <v/>
      </c>
      <c r="BQ698" t="str">
        <f ca="1">IF($BT698&lt;&gt;"",SUMIF($BD$3:$BD$1004,"="&amp;$BD698,INDIRECT(ADDRESS(3,BQ$2,1,1)):INDIRECT(ADDRESS(1004,BQ$2,1,1))),"")</f>
        <v/>
      </c>
      <c r="BR698" t="str">
        <f ca="1">IF($BT698&lt;&gt;"",SUMIF($BD$3:$BD$1004,"="&amp;$BD698,INDIRECT(ADDRESS(3,BR$2,1,1)):INDIRECT(ADDRESS(1004,BR$2,1,1))),"")</f>
        <v/>
      </c>
      <c r="BS698" t="str">
        <f>IF($A698&lt;&gt;"",VLOOKUP(TRUNC(MID($A698,1,2),0),Plano_Contas!$H$3:$J$103,3,TRUE),"")</f>
        <v/>
      </c>
      <c r="BT698" t="str">
        <f t="shared" si="41"/>
        <v/>
      </c>
      <c r="BV698">
        <f>Empresas!C698</f>
        <v>0</v>
      </c>
    </row>
    <row r="699" spans="1:74" ht="13.5" hidden="1" thickBot="1" x14ac:dyDescent="0.25">
      <c r="A699" s="89"/>
      <c r="B699" s="52" t="str">
        <f>IF($A699&lt;&gt;"",VLOOKUP(""&amp;$A699,Plano_Contas!$A$3:$F$1003,6,0),"")</f>
        <v/>
      </c>
      <c r="C699" s="91"/>
      <c r="D699" s="111"/>
      <c r="E699" s="112">
        <v>0</v>
      </c>
      <c r="F699" s="87"/>
      <c r="G699" s="85"/>
      <c r="H699" s="111"/>
      <c r="I699" s="112">
        <v>0</v>
      </c>
      <c r="J699" s="87"/>
      <c r="K699" s="85"/>
      <c r="L699" s="111"/>
      <c r="M699" s="112">
        <v>0</v>
      </c>
      <c r="N699" s="87"/>
      <c r="O699" s="85"/>
      <c r="P699" s="111"/>
      <c r="Q699" s="112">
        <v>0</v>
      </c>
      <c r="R699" s="87"/>
      <c r="S699" s="85"/>
      <c r="T699" s="111"/>
      <c r="U699" s="112">
        <v>0</v>
      </c>
      <c r="V699" s="87"/>
      <c r="W699" s="85"/>
      <c r="X699" s="111"/>
      <c r="Y699" s="112">
        <v>0</v>
      </c>
      <c r="Z699" s="87"/>
      <c r="AA699" s="85"/>
      <c r="AB699" s="111"/>
      <c r="AC699" s="112">
        <v>0</v>
      </c>
      <c r="AD699" s="87"/>
      <c r="AE699" s="85"/>
      <c r="AF699" s="111"/>
      <c r="AG699" s="112">
        <v>0</v>
      </c>
      <c r="AH699" s="87"/>
      <c r="AI699" s="85"/>
      <c r="AJ699" s="111"/>
      <c r="AK699" s="112">
        <v>0</v>
      </c>
      <c r="AL699" s="87"/>
      <c r="AM699" s="85"/>
      <c r="AN699" s="111"/>
      <c r="AO699" s="112">
        <v>0</v>
      </c>
      <c r="AP699" s="87"/>
      <c r="AQ699" s="85"/>
      <c r="AR699" s="111"/>
      <c r="AS699" s="112">
        <v>0</v>
      </c>
      <c r="AT699" s="87"/>
      <c r="AU699" s="85"/>
      <c r="AV699" s="111"/>
      <c r="AW699" s="112">
        <v>0</v>
      </c>
      <c r="AX699" s="87"/>
      <c r="AY699" s="85"/>
      <c r="AZ699" s="267">
        <f t="shared" si="42"/>
        <v>0</v>
      </c>
      <c r="BA699" s="88">
        <f t="shared" si="39"/>
        <v>0</v>
      </c>
      <c r="BC699">
        <f>IF($A699&lt;&gt;"",COUNTIF($BD$3:$BD699,$BD699),0)</f>
        <v>0</v>
      </c>
      <c r="BD699" t="str">
        <f>IF($A699&lt;&gt;"",VLOOKUP(TRUNC(MID($A699,1,2),0),Plano_Contas!$H$3:$J$103,2,TRUE),"")</f>
        <v/>
      </c>
      <c r="BE699" s="201" t="str">
        <f t="shared" si="40"/>
        <v/>
      </c>
      <c r="BF699" t="str">
        <f ca="1">IF($BT699&lt;&gt;"",SUMIF($BD$3:$BD$1004,"="&amp;$BD699,INDIRECT(ADDRESS(3,BF$2,1,1)):INDIRECT(ADDRESS(1004,BF$2,1,1))),"")</f>
        <v/>
      </c>
      <c r="BG699" t="str">
        <f ca="1">IF($BT699&lt;&gt;"",SUMIF($BD$3:$BD$1004,"="&amp;$BD699,INDIRECT(ADDRESS(3,BG$2,1,1)):INDIRECT(ADDRESS(1004,BG$2,1,1))),"")</f>
        <v/>
      </c>
      <c r="BH699" t="str">
        <f ca="1">IF($BT699&lt;&gt;"",SUMIF($BD$3:$BD$1004,"="&amp;$BD699,INDIRECT(ADDRESS(3,BH$2,1,1)):INDIRECT(ADDRESS(1004,BH$2,1,1))),"")</f>
        <v/>
      </c>
      <c r="BI699" t="str">
        <f ca="1">IF($BT699&lt;&gt;"",SUMIF($BD$3:$BD$1004,"="&amp;$BD699,INDIRECT(ADDRESS(3,BI$2,1,1)):INDIRECT(ADDRESS(1004,BI$2,1,1))),"")</f>
        <v/>
      </c>
      <c r="BJ699" t="str">
        <f ca="1">IF($BT699&lt;&gt;"",SUMIF($BD$3:$BD$1004,"="&amp;$BD699,INDIRECT(ADDRESS(3,BJ$2,1,1)):INDIRECT(ADDRESS(1004,BJ$2,1,1))),"")</f>
        <v/>
      </c>
      <c r="BK699" t="str">
        <f ca="1">IF($BT699&lt;&gt;"",SUMIF($BD$3:$BD$1004,"="&amp;$BD699,INDIRECT(ADDRESS(3,BK$2,1,1)):INDIRECT(ADDRESS(1004,BK$2,1,1))),"")</f>
        <v/>
      </c>
      <c r="BL699" t="str">
        <f ca="1">IF($BT699&lt;&gt;"",SUMIF($BD$3:$BD$1004,"="&amp;$BD699,INDIRECT(ADDRESS(3,BL$2,1,1)):INDIRECT(ADDRESS(1004,BL$2,1,1))),"")</f>
        <v/>
      </c>
      <c r="BM699" t="str">
        <f ca="1">IF($BT699&lt;&gt;"",SUMIF($BD$3:$BD$1004,"="&amp;$BD699,INDIRECT(ADDRESS(3,BM$2,1,1)):INDIRECT(ADDRESS(1004,BM$2,1,1))),"")</f>
        <v/>
      </c>
      <c r="BN699" t="str">
        <f ca="1">IF($BT699&lt;&gt;"",SUMIF($BD$3:$BD$1004,"="&amp;$BD699,INDIRECT(ADDRESS(3,BN$2,1,1)):INDIRECT(ADDRESS(1004,BN$2,1,1))),"")</f>
        <v/>
      </c>
      <c r="BO699" t="str">
        <f ca="1">IF($BT699&lt;&gt;"",SUMIF($BD$3:$BD$1004,"="&amp;$BD699,INDIRECT(ADDRESS(3,BO$2,1,1)):INDIRECT(ADDRESS(1004,BO$2,1,1))),"")</f>
        <v/>
      </c>
      <c r="BP699" t="str">
        <f ca="1">IF($BT699&lt;&gt;"",SUMIF($BD$3:$BD$1004,"="&amp;$BD699,INDIRECT(ADDRESS(3,BP$2,1,1)):INDIRECT(ADDRESS(1004,BP$2,1,1))),"")</f>
        <v/>
      </c>
      <c r="BQ699" t="str">
        <f ca="1">IF($BT699&lt;&gt;"",SUMIF($BD$3:$BD$1004,"="&amp;$BD699,INDIRECT(ADDRESS(3,BQ$2,1,1)):INDIRECT(ADDRESS(1004,BQ$2,1,1))),"")</f>
        <v/>
      </c>
      <c r="BR699" t="str">
        <f ca="1">IF($BT699&lt;&gt;"",SUMIF($BD$3:$BD$1004,"="&amp;$BD699,INDIRECT(ADDRESS(3,BR$2,1,1)):INDIRECT(ADDRESS(1004,BR$2,1,1))),"")</f>
        <v/>
      </c>
      <c r="BS699" t="str">
        <f>IF($A699&lt;&gt;"",VLOOKUP(TRUNC(MID($A699,1,2),0),Plano_Contas!$H$3:$J$103,3,TRUE),"")</f>
        <v/>
      </c>
      <c r="BT699" t="str">
        <f t="shared" si="41"/>
        <v/>
      </c>
      <c r="BV699">
        <f>Empresas!C699</f>
        <v>0</v>
      </c>
    </row>
    <row r="700" spans="1:74" ht="13.5" hidden="1" thickBot="1" x14ac:dyDescent="0.25">
      <c r="A700" s="89"/>
      <c r="B700" s="52" t="str">
        <f>IF($A700&lt;&gt;"",VLOOKUP(""&amp;$A700,Plano_Contas!$A$3:$F$1003,6,0),"")</f>
        <v/>
      </c>
      <c r="C700" s="91"/>
      <c r="D700" s="111"/>
      <c r="E700" s="112">
        <v>0</v>
      </c>
      <c r="F700" s="87"/>
      <c r="G700" s="85"/>
      <c r="H700" s="111"/>
      <c r="I700" s="112">
        <v>0</v>
      </c>
      <c r="J700" s="87"/>
      <c r="K700" s="85"/>
      <c r="L700" s="111"/>
      <c r="M700" s="112">
        <v>0</v>
      </c>
      <c r="N700" s="87"/>
      <c r="O700" s="85"/>
      <c r="P700" s="111"/>
      <c r="Q700" s="112">
        <v>0</v>
      </c>
      <c r="R700" s="87"/>
      <c r="S700" s="85"/>
      <c r="T700" s="111"/>
      <c r="U700" s="112">
        <v>0</v>
      </c>
      <c r="V700" s="87"/>
      <c r="W700" s="85"/>
      <c r="X700" s="111"/>
      <c r="Y700" s="112">
        <v>0</v>
      </c>
      <c r="Z700" s="87"/>
      <c r="AA700" s="85"/>
      <c r="AB700" s="111"/>
      <c r="AC700" s="112">
        <v>0</v>
      </c>
      <c r="AD700" s="87"/>
      <c r="AE700" s="85"/>
      <c r="AF700" s="111"/>
      <c r="AG700" s="112">
        <v>0</v>
      </c>
      <c r="AH700" s="87"/>
      <c r="AI700" s="85"/>
      <c r="AJ700" s="111"/>
      <c r="AK700" s="112">
        <v>0</v>
      </c>
      <c r="AL700" s="87"/>
      <c r="AM700" s="85"/>
      <c r="AN700" s="111"/>
      <c r="AO700" s="112">
        <v>0</v>
      </c>
      <c r="AP700" s="87"/>
      <c r="AQ700" s="85"/>
      <c r="AR700" s="111"/>
      <c r="AS700" s="112">
        <v>0</v>
      </c>
      <c r="AT700" s="87"/>
      <c r="AU700" s="85"/>
      <c r="AV700" s="111"/>
      <c r="AW700" s="112">
        <v>0</v>
      </c>
      <c r="AX700" s="87"/>
      <c r="AY700" s="85"/>
      <c r="AZ700" s="267">
        <f t="shared" si="42"/>
        <v>0</v>
      </c>
      <c r="BA700" s="88">
        <f t="shared" si="39"/>
        <v>0</v>
      </c>
      <c r="BC700">
        <f>IF($A700&lt;&gt;"",COUNTIF($BD$3:$BD700,$BD700),0)</f>
        <v>0</v>
      </c>
      <c r="BD700" t="str">
        <f>IF($A700&lt;&gt;"",VLOOKUP(TRUNC(MID($A700,1,2),0),Plano_Contas!$H$3:$J$103,2,TRUE),"")</f>
        <v/>
      </c>
      <c r="BE700" s="201" t="str">
        <f t="shared" si="40"/>
        <v/>
      </c>
      <c r="BF700" t="str">
        <f ca="1">IF($BT700&lt;&gt;"",SUMIF($BD$3:$BD$1004,"="&amp;$BD700,INDIRECT(ADDRESS(3,BF$2,1,1)):INDIRECT(ADDRESS(1004,BF$2,1,1))),"")</f>
        <v/>
      </c>
      <c r="BG700" t="str">
        <f ca="1">IF($BT700&lt;&gt;"",SUMIF($BD$3:$BD$1004,"="&amp;$BD700,INDIRECT(ADDRESS(3,BG$2,1,1)):INDIRECT(ADDRESS(1004,BG$2,1,1))),"")</f>
        <v/>
      </c>
      <c r="BH700" t="str">
        <f ca="1">IF($BT700&lt;&gt;"",SUMIF($BD$3:$BD$1004,"="&amp;$BD700,INDIRECT(ADDRESS(3,BH$2,1,1)):INDIRECT(ADDRESS(1004,BH$2,1,1))),"")</f>
        <v/>
      </c>
      <c r="BI700" t="str">
        <f ca="1">IF($BT700&lt;&gt;"",SUMIF($BD$3:$BD$1004,"="&amp;$BD700,INDIRECT(ADDRESS(3,BI$2,1,1)):INDIRECT(ADDRESS(1004,BI$2,1,1))),"")</f>
        <v/>
      </c>
      <c r="BJ700" t="str">
        <f ca="1">IF($BT700&lt;&gt;"",SUMIF($BD$3:$BD$1004,"="&amp;$BD700,INDIRECT(ADDRESS(3,BJ$2,1,1)):INDIRECT(ADDRESS(1004,BJ$2,1,1))),"")</f>
        <v/>
      </c>
      <c r="BK700" t="str">
        <f ca="1">IF($BT700&lt;&gt;"",SUMIF($BD$3:$BD$1004,"="&amp;$BD700,INDIRECT(ADDRESS(3,BK$2,1,1)):INDIRECT(ADDRESS(1004,BK$2,1,1))),"")</f>
        <v/>
      </c>
      <c r="BL700" t="str">
        <f ca="1">IF($BT700&lt;&gt;"",SUMIF($BD$3:$BD$1004,"="&amp;$BD700,INDIRECT(ADDRESS(3,BL$2,1,1)):INDIRECT(ADDRESS(1004,BL$2,1,1))),"")</f>
        <v/>
      </c>
      <c r="BM700" t="str">
        <f ca="1">IF($BT700&lt;&gt;"",SUMIF($BD$3:$BD$1004,"="&amp;$BD700,INDIRECT(ADDRESS(3,BM$2,1,1)):INDIRECT(ADDRESS(1004,BM$2,1,1))),"")</f>
        <v/>
      </c>
      <c r="BN700" t="str">
        <f ca="1">IF($BT700&lt;&gt;"",SUMIF($BD$3:$BD$1004,"="&amp;$BD700,INDIRECT(ADDRESS(3,BN$2,1,1)):INDIRECT(ADDRESS(1004,BN$2,1,1))),"")</f>
        <v/>
      </c>
      <c r="BO700" t="str">
        <f ca="1">IF($BT700&lt;&gt;"",SUMIF($BD$3:$BD$1004,"="&amp;$BD700,INDIRECT(ADDRESS(3,BO$2,1,1)):INDIRECT(ADDRESS(1004,BO$2,1,1))),"")</f>
        <v/>
      </c>
      <c r="BP700" t="str">
        <f ca="1">IF($BT700&lt;&gt;"",SUMIF($BD$3:$BD$1004,"="&amp;$BD700,INDIRECT(ADDRESS(3,BP$2,1,1)):INDIRECT(ADDRESS(1004,BP$2,1,1))),"")</f>
        <v/>
      </c>
      <c r="BQ700" t="str">
        <f ca="1">IF($BT700&lt;&gt;"",SUMIF($BD$3:$BD$1004,"="&amp;$BD700,INDIRECT(ADDRESS(3,BQ$2,1,1)):INDIRECT(ADDRESS(1004,BQ$2,1,1))),"")</f>
        <v/>
      </c>
      <c r="BR700" t="str">
        <f ca="1">IF($BT700&lt;&gt;"",SUMIF($BD$3:$BD$1004,"="&amp;$BD700,INDIRECT(ADDRESS(3,BR$2,1,1)):INDIRECT(ADDRESS(1004,BR$2,1,1))),"")</f>
        <v/>
      </c>
      <c r="BS700" t="str">
        <f>IF($A700&lt;&gt;"",VLOOKUP(TRUNC(MID($A700,1,2),0),Plano_Contas!$H$3:$J$103,3,TRUE),"")</f>
        <v/>
      </c>
      <c r="BT700" t="str">
        <f t="shared" si="41"/>
        <v/>
      </c>
      <c r="BV700">
        <f>Empresas!C700</f>
        <v>0</v>
      </c>
    </row>
    <row r="701" spans="1:74" ht="13.5" hidden="1" thickBot="1" x14ac:dyDescent="0.25">
      <c r="A701" s="89"/>
      <c r="B701" s="52" t="str">
        <f>IF($A701&lt;&gt;"",VLOOKUP(""&amp;$A701,Plano_Contas!$A$3:$F$1003,6,0),"")</f>
        <v/>
      </c>
      <c r="C701" s="91"/>
      <c r="D701" s="111"/>
      <c r="E701" s="112">
        <v>0</v>
      </c>
      <c r="F701" s="87"/>
      <c r="G701" s="85"/>
      <c r="H701" s="111"/>
      <c r="I701" s="112">
        <v>0</v>
      </c>
      <c r="J701" s="87"/>
      <c r="K701" s="85"/>
      <c r="L701" s="111"/>
      <c r="M701" s="112">
        <v>0</v>
      </c>
      <c r="N701" s="87"/>
      <c r="O701" s="85"/>
      <c r="P701" s="111"/>
      <c r="Q701" s="112">
        <v>0</v>
      </c>
      <c r="R701" s="87"/>
      <c r="S701" s="85"/>
      <c r="T701" s="111"/>
      <c r="U701" s="112">
        <v>0</v>
      </c>
      <c r="V701" s="87"/>
      <c r="W701" s="85"/>
      <c r="X701" s="111"/>
      <c r="Y701" s="112">
        <v>0</v>
      </c>
      <c r="Z701" s="87"/>
      <c r="AA701" s="85"/>
      <c r="AB701" s="111"/>
      <c r="AC701" s="112">
        <v>0</v>
      </c>
      <c r="AD701" s="87"/>
      <c r="AE701" s="85"/>
      <c r="AF701" s="111"/>
      <c r="AG701" s="112">
        <v>0</v>
      </c>
      <c r="AH701" s="87"/>
      <c r="AI701" s="85"/>
      <c r="AJ701" s="111"/>
      <c r="AK701" s="112">
        <v>0</v>
      </c>
      <c r="AL701" s="87"/>
      <c r="AM701" s="85"/>
      <c r="AN701" s="111"/>
      <c r="AO701" s="112">
        <v>0</v>
      </c>
      <c r="AP701" s="87"/>
      <c r="AQ701" s="85"/>
      <c r="AR701" s="111"/>
      <c r="AS701" s="112">
        <v>0</v>
      </c>
      <c r="AT701" s="87"/>
      <c r="AU701" s="85"/>
      <c r="AV701" s="111"/>
      <c r="AW701" s="112">
        <v>0</v>
      </c>
      <c r="AX701" s="87"/>
      <c r="AY701" s="85"/>
      <c r="AZ701" s="267">
        <f t="shared" si="42"/>
        <v>0</v>
      </c>
      <c r="BA701" s="88">
        <f t="shared" si="39"/>
        <v>0</v>
      </c>
      <c r="BC701">
        <f>IF($A701&lt;&gt;"",COUNTIF($BD$3:$BD701,$BD701),0)</f>
        <v>0</v>
      </c>
      <c r="BD701" t="str">
        <f>IF($A701&lt;&gt;"",VLOOKUP(TRUNC(MID($A701,1,2),0),Plano_Contas!$H$3:$J$103,2,TRUE),"")</f>
        <v/>
      </c>
      <c r="BE701" s="201" t="str">
        <f t="shared" si="40"/>
        <v/>
      </c>
      <c r="BF701" t="str">
        <f ca="1">IF($BT701&lt;&gt;"",SUMIF($BD$3:$BD$1004,"="&amp;$BD701,INDIRECT(ADDRESS(3,BF$2,1,1)):INDIRECT(ADDRESS(1004,BF$2,1,1))),"")</f>
        <v/>
      </c>
      <c r="BG701" t="str">
        <f ca="1">IF($BT701&lt;&gt;"",SUMIF($BD$3:$BD$1004,"="&amp;$BD701,INDIRECT(ADDRESS(3,BG$2,1,1)):INDIRECT(ADDRESS(1004,BG$2,1,1))),"")</f>
        <v/>
      </c>
      <c r="BH701" t="str">
        <f ca="1">IF($BT701&lt;&gt;"",SUMIF($BD$3:$BD$1004,"="&amp;$BD701,INDIRECT(ADDRESS(3,BH$2,1,1)):INDIRECT(ADDRESS(1004,BH$2,1,1))),"")</f>
        <v/>
      </c>
      <c r="BI701" t="str">
        <f ca="1">IF($BT701&lt;&gt;"",SUMIF($BD$3:$BD$1004,"="&amp;$BD701,INDIRECT(ADDRESS(3,BI$2,1,1)):INDIRECT(ADDRESS(1004,BI$2,1,1))),"")</f>
        <v/>
      </c>
      <c r="BJ701" t="str">
        <f ca="1">IF($BT701&lt;&gt;"",SUMIF($BD$3:$BD$1004,"="&amp;$BD701,INDIRECT(ADDRESS(3,BJ$2,1,1)):INDIRECT(ADDRESS(1004,BJ$2,1,1))),"")</f>
        <v/>
      </c>
      <c r="BK701" t="str">
        <f ca="1">IF($BT701&lt;&gt;"",SUMIF($BD$3:$BD$1004,"="&amp;$BD701,INDIRECT(ADDRESS(3,BK$2,1,1)):INDIRECT(ADDRESS(1004,BK$2,1,1))),"")</f>
        <v/>
      </c>
      <c r="BL701" t="str">
        <f ca="1">IF($BT701&lt;&gt;"",SUMIF($BD$3:$BD$1004,"="&amp;$BD701,INDIRECT(ADDRESS(3,BL$2,1,1)):INDIRECT(ADDRESS(1004,BL$2,1,1))),"")</f>
        <v/>
      </c>
      <c r="BM701" t="str">
        <f ca="1">IF($BT701&lt;&gt;"",SUMIF($BD$3:$BD$1004,"="&amp;$BD701,INDIRECT(ADDRESS(3,BM$2,1,1)):INDIRECT(ADDRESS(1004,BM$2,1,1))),"")</f>
        <v/>
      </c>
      <c r="BN701" t="str">
        <f ca="1">IF($BT701&lt;&gt;"",SUMIF($BD$3:$BD$1004,"="&amp;$BD701,INDIRECT(ADDRESS(3,BN$2,1,1)):INDIRECT(ADDRESS(1004,BN$2,1,1))),"")</f>
        <v/>
      </c>
      <c r="BO701" t="str">
        <f ca="1">IF($BT701&lt;&gt;"",SUMIF($BD$3:$BD$1004,"="&amp;$BD701,INDIRECT(ADDRESS(3,BO$2,1,1)):INDIRECT(ADDRESS(1004,BO$2,1,1))),"")</f>
        <v/>
      </c>
      <c r="BP701" t="str">
        <f ca="1">IF($BT701&lt;&gt;"",SUMIF($BD$3:$BD$1004,"="&amp;$BD701,INDIRECT(ADDRESS(3,BP$2,1,1)):INDIRECT(ADDRESS(1004,BP$2,1,1))),"")</f>
        <v/>
      </c>
      <c r="BQ701" t="str">
        <f ca="1">IF($BT701&lt;&gt;"",SUMIF($BD$3:$BD$1004,"="&amp;$BD701,INDIRECT(ADDRESS(3,BQ$2,1,1)):INDIRECT(ADDRESS(1004,BQ$2,1,1))),"")</f>
        <v/>
      </c>
      <c r="BR701" t="str">
        <f ca="1">IF($BT701&lt;&gt;"",SUMIF($BD$3:$BD$1004,"="&amp;$BD701,INDIRECT(ADDRESS(3,BR$2,1,1)):INDIRECT(ADDRESS(1004,BR$2,1,1))),"")</f>
        <v/>
      </c>
      <c r="BS701" t="str">
        <f>IF($A701&lt;&gt;"",VLOOKUP(TRUNC(MID($A701,1,2),0),Plano_Contas!$H$3:$J$103,3,TRUE),"")</f>
        <v/>
      </c>
      <c r="BT701" t="str">
        <f t="shared" si="41"/>
        <v/>
      </c>
      <c r="BV701">
        <f>Empresas!C701</f>
        <v>0</v>
      </c>
    </row>
    <row r="702" spans="1:74" ht="13.5" hidden="1" thickBot="1" x14ac:dyDescent="0.25">
      <c r="A702" s="89"/>
      <c r="B702" s="52" t="str">
        <f>IF($A702&lt;&gt;"",VLOOKUP(""&amp;$A702,Plano_Contas!$A$3:$F$1003,6,0),"")</f>
        <v/>
      </c>
      <c r="C702" s="91"/>
      <c r="D702" s="111"/>
      <c r="E702" s="112">
        <v>0</v>
      </c>
      <c r="F702" s="87"/>
      <c r="G702" s="85"/>
      <c r="H702" s="111"/>
      <c r="I702" s="112">
        <v>0</v>
      </c>
      <c r="J702" s="87"/>
      <c r="K702" s="85"/>
      <c r="L702" s="111"/>
      <c r="M702" s="112">
        <v>0</v>
      </c>
      <c r="N702" s="87"/>
      <c r="O702" s="85"/>
      <c r="P702" s="111"/>
      <c r="Q702" s="112">
        <v>0</v>
      </c>
      <c r="R702" s="87"/>
      <c r="S702" s="85"/>
      <c r="T702" s="111"/>
      <c r="U702" s="112">
        <v>0</v>
      </c>
      <c r="V702" s="87"/>
      <c r="W702" s="85"/>
      <c r="X702" s="111"/>
      <c r="Y702" s="112">
        <v>0</v>
      </c>
      <c r="Z702" s="87"/>
      <c r="AA702" s="85"/>
      <c r="AB702" s="111"/>
      <c r="AC702" s="112">
        <v>0</v>
      </c>
      <c r="AD702" s="87"/>
      <c r="AE702" s="85"/>
      <c r="AF702" s="111"/>
      <c r="AG702" s="112">
        <v>0</v>
      </c>
      <c r="AH702" s="87"/>
      <c r="AI702" s="85"/>
      <c r="AJ702" s="111"/>
      <c r="AK702" s="112">
        <v>0</v>
      </c>
      <c r="AL702" s="87"/>
      <c r="AM702" s="85"/>
      <c r="AN702" s="111"/>
      <c r="AO702" s="112">
        <v>0</v>
      </c>
      <c r="AP702" s="87"/>
      <c r="AQ702" s="85"/>
      <c r="AR702" s="111"/>
      <c r="AS702" s="112">
        <v>0</v>
      </c>
      <c r="AT702" s="87"/>
      <c r="AU702" s="85"/>
      <c r="AV702" s="111"/>
      <c r="AW702" s="112">
        <v>0</v>
      </c>
      <c r="AX702" s="87"/>
      <c r="AY702" s="85"/>
      <c r="AZ702" s="267">
        <f t="shared" si="42"/>
        <v>0</v>
      </c>
      <c r="BA702" s="88">
        <f t="shared" si="39"/>
        <v>0</v>
      </c>
      <c r="BC702">
        <f>IF($A702&lt;&gt;"",COUNTIF($BD$3:$BD702,$BD702),0)</f>
        <v>0</v>
      </c>
      <c r="BD702" t="str">
        <f>IF($A702&lt;&gt;"",VLOOKUP(TRUNC(MID($A702,1,2),0),Plano_Contas!$H$3:$J$103,2,TRUE),"")</f>
        <v/>
      </c>
      <c r="BE702" s="201" t="str">
        <f t="shared" si="40"/>
        <v/>
      </c>
      <c r="BF702" t="str">
        <f ca="1">IF($BT702&lt;&gt;"",SUMIF($BD$3:$BD$1004,"="&amp;$BD702,INDIRECT(ADDRESS(3,BF$2,1,1)):INDIRECT(ADDRESS(1004,BF$2,1,1))),"")</f>
        <v/>
      </c>
      <c r="BG702" t="str">
        <f ca="1">IF($BT702&lt;&gt;"",SUMIF($BD$3:$BD$1004,"="&amp;$BD702,INDIRECT(ADDRESS(3,BG$2,1,1)):INDIRECT(ADDRESS(1004,BG$2,1,1))),"")</f>
        <v/>
      </c>
      <c r="BH702" t="str">
        <f ca="1">IF($BT702&lt;&gt;"",SUMIF($BD$3:$BD$1004,"="&amp;$BD702,INDIRECT(ADDRESS(3,BH$2,1,1)):INDIRECT(ADDRESS(1004,BH$2,1,1))),"")</f>
        <v/>
      </c>
      <c r="BI702" t="str">
        <f ca="1">IF($BT702&lt;&gt;"",SUMIF($BD$3:$BD$1004,"="&amp;$BD702,INDIRECT(ADDRESS(3,BI$2,1,1)):INDIRECT(ADDRESS(1004,BI$2,1,1))),"")</f>
        <v/>
      </c>
      <c r="BJ702" t="str">
        <f ca="1">IF($BT702&lt;&gt;"",SUMIF($BD$3:$BD$1004,"="&amp;$BD702,INDIRECT(ADDRESS(3,BJ$2,1,1)):INDIRECT(ADDRESS(1004,BJ$2,1,1))),"")</f>
        <v/>
      </c>
      <c r="BK702" t="str">
        <f ca="1">IF($BT702&lt;&gt;"",SUMIF($BD$3:$BD$1004,"="&amp;$BD702,INDIRECT(ADDRESS(3,BK$2,1,1)):INDIRECT(ADDRESS(1004,BK$2,1,1))),"")</f>
        <v/>
      </c>
      <c r="BL702" t="str">
        <f ca="1">IF($BT702&lt;&gt;"",SUMIF($BD$3:$BD$1004,"="&amp;$BD702,INDIRECT(ADDRESS(3,BL$2,1,1)):INDIRECT(ADDRESS(1004,BL$2,1,1))),"")</f>
        <v/>
      </c>
      <c r="BM702" t="str">
        <f ca="1">IF($BT702&lt;&gt;"",SUMIF($BD$3:$BD$1004,"="&amp;$BD702,INDIRECT(ADDRESS(3,BM$2,1,1)):INDIRECT(ADDRESS(1004,BM$2,1,1))),"")</f>
        <v/>
      </c>
      <c r="BN702" t="str">
        <f ca="1">IF($BT702&lt;&gt;"",SUMIF($BD$3:$BD$1004,"="&amp;$BD702,INDIRECT(ADDRESS(3,BN$2,1,1)):INDIRECT(ADDRESS(1004,BN$2,1,1))),"")</f>
        <v/>
      </c>
      <c r="BO702" t="str">
        <f ca="1">IF($BT702&lt;&gt;"",SUMIF($BD$3:$BD$1004,"="&amp;$BD702,INDIRECT(ADDRESS(3,BO$2,1,1)):INDIRECT(ADDRESS(1004,BO$2,1,1))),"")</f>
        <v/>
      </c>
      <c r="BP702" t="str">
        <f ca="1">IF($BT702&lt;&gt;"",SUMIF($BD$3:$BD$1004,"="&amp;$BD702,INDIRECT(ADDRESS(3,BP$2,1,1)):INDIRECT(ADDRESS(1004,BP$2,1,1))),"")</f>
        <v/>
      </c>
      <c r="BQ702" t="str">
        <f ca="1">IF($BT702&lt;&gt;"",SUMIF($BD$3:$BD$1004,"="&amp;$BD702,INDIRECT(ADDRESS(3,BQ$2,1,1)):INDIRECT(ADDRESS(1004,BQ$2,1,1))),"")</f>
        <v/>
      </c>
      <c r="BR702" t="str">
        <f ca="1">IF($BT702&lt;&gt;"",SUMIF($BD$3:$BD$1004,"="&amp;$BD702,INDIRECT(ADDRESS(3,BR$2,1,1)):INDIRECT(ADDRESS(1004,BR$2,1,1))),"")</f>
        <v/>
      </c>
      <c r="BS702" t="str">
        <f>IF($A702&lt;&gt;"",VLOOKUP(TRUNC(MID($A702,1,2),0),Plano_Contas!$H$3:$J$103,3,TRUE),"")</f>
        <v/>
      </c>
      <c r="BT702" t="str">
        <f t="shared" si="41"/>
        <v/>
      </c>
      <c r="BV702">
        <f>Empresas!C702</f>
        <v>0</v>
      </c>
    </row>
    <row r="703" spans="1:74" ht="13.5" hidden="1" thickBot="1" x14ac:dyDescent="0.25">
      <c r="A703" s="89"/>
      <c r="B703" s="52" t="str">
        <f>IF($A703&lt;&gt;"",VLOOKUP(""&amp;$A703,Plano_Contas!$A$3:$F$1003,6,0),"")</f>
        <v/>
      </c>
      <c r="C703" s="91"/>
      <c r="D703" s="111"/>
      <c r="E703" s="112">
        <v>0</v>
      </c>
      <c r="F703" s="87"/>
      <c r="G703" s="85"/>
      <c r="H703" s="111"/>
      <c r="I703" s="112">
        <v>0</v>
      </c>
      <c r="J703" s="87"/>
      <c r="K703" s="85"/>
      <c r="L703" s="111"/>
      <c r="M703" s="112">
        <v>0</v>
      </c>
      <c r="N703" s="87"/>
      <c r="O703" s="85"/>
      <c r="P703" s="111"/>
      <c r="Q703" s="112">
        <v>0</v>
      </c>
      <c r="R703" s="87"/>
      <c r="S703" s="85"/>
      <c r="T703" s="111"/>
      <c r="U703" s="112">
        <v>0</v>
      </c>
      <c r="V703" s="87"/>
      <c r="W703" s="85"/>
      <c r="X703" s="111"/>
      <c r="Y703" s="112">
        <v>0</v>
      </c>
      <c r="Z703" s="87"/>
      <c r="AA703" s="85"/>
      <c r="AB703" s="111"/>
      <c r="AC703" s="112">
        <v>0</v>
      </c>
      <c r="AD703" s="87"/>
      <c r="AE703" s="85"/>
      <c r="AF703" s="111"/>
      <c r="AG703" s="112">
        <v>0</v>
      </c>
      <c r="AH703" s="87"/>
      <c r="AI703" s="85"/>
      <c r="AJ703" s="111"/>
      <c r="AK703" s="112">
        <v>0</v>
      </c>
      <c r="AL703" s="87"/>
      <c r="AM703" s="85"/>
      <c r="AN703" s="111"/>
      <c r="AO703" s="112">
        <v>0</v>
      </c>
      <c r="AP703" s="87"/>
      <c r="AQ703" s="85"/>
      <c r="AR703" s="111"/>
      <c r="AS703" s="112">
        <v>0</v>
      </c>
      <c r="AT703" s="87"/>
      <c r="AU703" s="85"/>
      <c r="AV703" s="111"/>
      <c r="AW703" s="112">
        <v>0</v>
      </c>
      <c r="AX703" s="87"/>
      <c r="AY703" s="85"/>
      <c r="AZ703" s="267">
        <f t="shared" si="42"/>
        <v>0</v>
      </c>
      <c r="BA703" s="88">
        <f t="shared" si="39"/>
        <v>0</v>
      </c>
      <c r="BC703">
        <f>IF($A703&lt;&gt;"",COUNTIF($BD$3:$BD703,$BD703),0)</f>
        <v>0</v>
      </c>
      <c r="BD703" t="str">
        <f>IF($A703&lt;&gt;"",VLOOKUP(TRUNC(MID($A703,1,2),0),Plano_Contas!$H$3:$J$103,2,TRUE),"")</f>
        <v/>
      </c>
      <c r="BE703" s="201" t="str">
        <f t="shared" si="40"/>
        <v/>
      </c>
      <c r="BF703" t="str">
        <f ca="1">IF($BT703&lt;&gt;"",SUMIF($BD$3:$BD$1004,"="&amp;$BD703,INDIRECT(ADDRESS(3,BF$2,1,1)):INDIRECT(ADDRESS(1004,BF$2,1,1))),"")</f>
        <v/>
      </c>
      <c r="BG703" t="str">
        <f ca="1">IF($BT703&lt;&gt;"",SUMIF($BD$3:$BD$1004,"="&amp;$BD703,INDIRECT(ADDRESS(3,BG$2,1,1)):INDIRECT(ADDRESS(1004,BG$2,1,1))),"")</f>
        <v/>
      </c>
      <c r="BH703" t="str">
        <f ca="1">IF($BT703&lt;&gt;"",SUMIF($BD$3:$BD$1004,"="&amp;$BD703,INDIRECT(ADDRESS(3,BH$2,1,1)):INDIRECT(ADDRESS(1004,BH$2,1,1))),"")</f>
        <v/>
      </c>
      <c r="BI703" t="str">
        <f ca="1">IF($BT703&lt;&gt;"",SUMIF($BD$3:$BD$1004,"="&amp;$BD703,INDIRECT(ADDRESS(3,BI$2,1,1)):INDIRECT(ADDRESS(1004,BI$2,1,1))),"")</f>
        <v/>
      </c>
      <c r="BJ703" t="str">
        <f ca="1">IF($BT703&lt;&gt;"",SUMIF($BD$3:$BD$1004,"="&amp;$BD703,INDIRECT(ADDRESS(3,BJ$2,1,1)):INDIRECT(ADDRESS(1004,BJ$2,1,1))),"")</f>
        <v/>
      </c>
      <c r="BK703" t="str">
        <f ca="1">IF($BT703&lt;&gt;"",SUMIF($BD$3:$BD$1004,"="&amp;$BD703,INDIRECT(ADDRESS(3,BK$2,1,1)):INDIRECT(ADDRESS(1004,BK$2,1,1))),"")</f>
        <v/>
      </c>
      <c r="BL703" t="str">
        <f ca="1">IF($BT703&lt;&gt;"",SUMIF($BD$3:$BD$1004,"="&amp;$BD703,INDIRECT(ADDRESS(3,BL$2,1,1)):INDIRECT(ADDRESS(1004,BL$2,1,1))),"")</f>
        <v/>
      </c>
      <c r="BM703" t="str">
        <f ca="1">IF($BT703&lt;&gt;"",SUMIF($BD$3:$BD$1004,"="&amp;$BD703,INDIRECT(ADDRESS(3,BM$2,1,1)):INDIRECT(ADDRESS(1004,BM$2,1,1))),"")</f>
        <v/>
      </c>
      <c r="BN703" t="str">
        <f ca="1">IF($BT703&lt;&gt;"",SUMIF($BD$3:$BD$1004,"="&amp;$BD703,INDIRECT(ADDRESS(3,BN$2,1,1)):INDIRECT(ADDRESS(1004,BN$2,1,1))),"")</f>
        <v/>
      </c>
      <c r="BO703" t="str">
        <f ca="1">IF($BT703&lt;&gt;"",SUMIF($BD$3:$BD$1004,"="&amp;$BD703,INDIRECT(ADDRESS(3,BO$2,1,1)):INDIRECT(ADDRESS(1004,BO$2,1,1))),"")</f>
        <v/>
      </c>
      <c r="BP703" t="str">
        <f ca="1">IF($BT703&lt;&gt;"",SUMIF($BD$3:$BD$1004,"="&amp;$BD703,INDIRECT(ADDRESS(3,BP$2,1,1)):INDIRECT(ADDRESS(1004,BP$2,1,1))),"")</f>
        <v/>
      </c>
      <c r="BQ703" t="str">
        <f ca="1">IF($BT703&lt;&gt;"",SUMIF($BD$3:$BD$1004,"="&amp;$BD703,INDIRECT(ADDRESS(3,BQ$2,1,1)):INDIRECT(ADDRESS(1004,BQ$2,1,1))),"")</f>
        <v/>
      </c>
      <c r="BR703" t="str">
        <f ca="1">IF($BT703&lt;&gt;"",SUMIF($BD$3:$BD$1004,"="&amp;$BD703,INDIRECT(ADDRESS(3,BR$2,1,1)):INDIRECT(ADDRESS(1004,BR$2,1,1))),"")</f>
        <v/>
      </c>
      <c r="BS703" t="str">
        <f>IF($A703&lt;&gt;"",VLOOKUP(TRUNC(MID($A703,1,2),0),Plano_Contas!$H$3:$J$103,3,TRUE),"")</f>
        <v/>
      </c>
      <c r="BT703" t="str">
        <f t="shared" si="41"/>
        <v/>
      </c>
      <c r="BV703">
        <f>Empresas!C703</f>
        <v>0</v>
      </c>
    </row>
    <row r="704" spans="1:74" ht="13.5" hidden="1" thickBot="1" x14ac:dyDescent="0.25">
      <c r="A704" s="89"/>
      <c r="B704" s="52" t="str">
        <f>IF($A704&lt;&gt;"",VLOOKUP(""&amp;$A704,Plano_Contas!$A$3:$F$1003,6,0),"")</f>
        <v/>
      </c>
      <c r="C704" s="91"/>
      <c r="D704" s="111"/>
      <c r="E704" s="112">
        <v>0</v>
      </c>
      <c r="F704" s="87"/>
      <c r="G704" s="85"/>
      <c r="H704" s="111"/>
      <c r="I704" s="112">
        <v>0</v>
      </c>
      <c r="J704" s="87"/>
      <c r="K704" s="85"/>
      <c r="L704" s="111"/>
      <c r="M704" s="112">
        <v>0</v>
      </c>
      <c r="N704" s="87"/>
      <c r="O704" s="85"/>
      <c r="P704" s="111"/>
      <c r="Q704" s="112">
        <v>0</v>
      </c>
      <c r="R704" s="87"/>
      <c r="S704" s="85"/>
      <c r="T704" s="111"/>
      <c r="U704" s="112">
        <v>0</v>
      </c>
      <c r="V704" s="87"/>
      <c r="W704" s="85"/>
      <c r="X704" s="111"/>
      <c r="Y704" s="112">
        <v>0</v>
      </c>
      <c r="Z704" s="87"/>
      <c r="AA704" s="85"/>
      <c r="AB704" s="111"/>
      <c r="AC704" s="112">
        <v>0</v>
      </c>
      <c r="AD704" s="87"/>
      <c r="AE704" s="85"/>
      <c r="AF704" s="111"/>
      <c r="AG704" s="112">
        <v>0</v>
      </c>
      <c r="AH704" s="87"/>
      <c r="AI704" s="85"/>
      <c r="AJ704" s="111"/>
      <c r="AK704" s="112">
        <v>0</v>
      </c>
      <c r="AL704" s="87"/>
      <c r="AM704" s="85"/>
      <c r="AN704" s="111"/>
      <c r="AO704" s="112">
        <v>0</v>
      </c>
      <c r="AP704" s="87"/>
      <c r="AQ704" s="85"/>
      <c r="AR704" s="111"/>
      <c r="AS704" s="112">
        <v>0</v>
      </c>
      <c r="AT704" s="87"/>
      <c r="AU704" s="85"/>
      <c r="AV704" s="111"/>
      <c r="AW704" s="112">
        <v>0</v>
      </c>
      <c r="AX704" s="87"/>
      <c r="AY704" s="85"/>
      <c r="AZ704" s="267">
        <f t="shared" si="42"/>
        <v>0</v>
      </c>
      <c r="BA704" s="88">
        <f t="shared" si="39"/>
        <v>0</v>
      </c>
      <c r="BC704">
        <f>IF($A704&lt;&gt;"",COUNTIF($BD$3:$BD704,$BD704),0)</f>
        <v>0</v>
      </c>
      <c r="BD704" t="str">
        <f>IF($A704&lt;&gt;"",VLOOKUP(TRUNC(MID($A704,1,2),0),Plano_Contas!$H$3:$J$103,2,TRUE),"")</f>
        <v/>
      </c>
      <c r="BE704" s="201" t="str">
        <f t="shared" si="40"/>
        <v/>
      </c>
      <c r="BF704" t="str">
        <f ca="1">IF($BT704&lt;&gt;"",SUMIF($BD$3:$BD$1004,"="&amp;$BD704,INDIRECT(ADDRESS(3,BF$2,1,1)):INDIRECT(ADDRESS(1004,BF$2,1,1))),"")</f>
        <v/>
      </c>
      <c r="BG704" t="str">
        <f ca="1">IF($BT704&lt;&gt;"",SUMIF($BD$3:$BD$1004,"="&amp;$BD704,INDIRECT(ADDRESS(3,BG$2,1,1)):INDIRECT(ADDRESS(1004,BG$2,1,1))),"")</f>
        <v/>
      </c>
      <c r="BH704" t="str">
        <f ca="1">IF($BT704&lt;&gt;"",SUMIF($BD$3:$BD$1004,"="&amp;$BD704,INDIRECT(ADDRESS(3,BH$2,1,1)):INDIRECT(ADDRESS(1004,BH$2,1,1))),"")</f>
        <v/>
      </c>
      <c r="BI704" t="str">
        <f ca="1">IF($BT704&lt;&gt;"",SUMIF($BD$3:$BD$1004,"="&amp;$BD704,INDIRECT(ADDRESS(3,BI$2,1,1)):INDIRECT(ADDRESS(1004,BI$2,1,1))),"")</f>
        <v/>
      </c>
      <c r="BJ704" t="str">
        <f ca="1">IF($BT704&lt;&gt;"",SUMIF($BD$3:$BD$1004,"="&amp;$BD704,INDIRECT(ADDRESS(3,BJ$2,1,1)):INDIRECT(ADDRESS(1004,BJ$2,1,1))),"")</f>
        <v/>
      </c>
      <c r="BK704" t="str">
        <f ca="1">IF($BT704&lt;&gt;"",SUMIF($BD$3:$BD$1004,"="&amp;$BD704,INDIRECT(ADDRESS(3,BK$2,1,1)):INDIRECT(ADDRESS(1004,BK$2,1,1))),"")</f>
        <v/>
      </c>
      <c r="BL704" t="str">
        <f ca="1">IF($BT704&lt;&gt;"",SUMIF($BD$3:$BD$1004,"="&amp;$BD704,INDIRECT(ADDRESS(3,BL$2,1,1)):INDIRECT(ADDRESS(1004,BL$2,1,1))),"")</f>
        <v/>
      </c>
      <c r="BM704" t="str">
        <f ca="1">IF($BT704&lt;&gt;"",SUMIF($BD$3:$BD$1004,"="&amp;$BD704,INDIRECT(ADDRESS(3,BM$2,1,1)):INDIRECT(ADDRESS(1004,BM$2,1,1))),"")</f>
        <v/>
      </c>
      <c r="BN704" t="str">
        <f ca="1">IF($BT704&lt;&gt;"",SUMIF($BD$3:$BD$1004,"="&amp;$BD704,INDIRECT(ADDRESS(3,BN$2,1,1)):INDIRECT(ADDRESS(1004,BN$2,1,1))),"")</f>
        <v/>
      </c>
      <c r="BO704" t="str">
        <f ca="1">IF($BT704&lt;&gt;"",SUMIF($BD$3:$BD$1004,"="&amp;$BD704,INDIRECT(ADDRESS(3,BO$2,1,1)):INDIRECT(ADDRESS(1004,BO$2,1,1))),"")</f>
        <v/>
      </c>
      <c r="BP704" t="str">
        <f ca="1">IF($BT704&lt;&gt;"",SUMIF($BD$3:$BD$1004,"="&amp;$BD704,INDIRECT(ADDRESS(3,BP$2,1,1)):INDIRECT(ADDRESS(1004,BP$2,1,1))),"")</f>
        <v/>
      </c>
      <c r="BQ704" t="str">
        <f ca="1">IF($BT704&lt;&gt;"",SUMIF($BD$3:$BD$1004,"="&amp;$BD704,INDIRECT(ADDRESS(3,BQ$2,1,1)):INDIRECT(ADDRESS(1004,BQ$2,1,1))),"")</f>
        <v/>
      </c>
      <c r="BR704" t="str">
        <f ca="1">IF($BT704&lt;&gt;"",SUMIF($BD$3:$BD$1004,"="&amp;$BD704,INDIRECT(ADDRESS(3,BR$2,1,1)):INDIRECT(ADDRESS(1004,BR$2,1,1))),"")</f>
        <v/>
      </c>
      <c r="BS704" t="str">
        <f>IF($A704&lt;&gt;"",VLOOKUP(TRUNC(MID($A704,1,2),0),Plano_Contas!$H$3:$J$103,3,TRUE),"")</f>
        <v/>
      </c>
      <c r="BT704" t="str">
        <f t="shared" si="41"/>
        <v/>
      </c>
      <c r="BV704">
        <f>Empresas!C704</f>
        <v>0</v>
      </c>
    </row>
    <row r="705" spans="1:74" ht="13.5" hidden="1" thickBot="1" x14ac:dyDescent="0.25">
      <c r="A705" s="89"/>
      <c r="B705" s="52" t="str">
        <f>IF($A705&lt;&gt;"",VLOOKUP(""&amp;$A705,Plano_Contas!$A$3:$F$1003,6,0),"")</f>
        <v/>
      </c>
      <c r="C705" s="91"/>
      <c r="D705" s="111"/>
      <c r="E705" s="112">
        <v>0</v>
      </c>
      <c r="F705" s="87"/>
      <c r="G705" s="85"/>
      <c r="H705" s="111"/>
      <c r="I705" s="112">
        <v>0</v>
      </c>
      <c r="J705" s="87"/>
      <c r="K705" s="85"/>
      <c r="L705" s="111"/>
      <c r="M705" s="112">
        <v>0</v>
      </c>
      <c r="N705" s="87"/>
      <c r="O705" s="85"/>
      <c r="P705" s="111"/>
      <c r="Q705" s="112">
        <v>0</v>
      </c>
      <c r="R705" s="87"/>
      <c r="S705" s="85"/>
      <c r="T705" s="111"/>
      <c r="U705" s="112">
        <v>0</v>
      </c>
      <c r="V705" s="87"/>
      <c r="W705" s="85"/>
      <c r="X705" s="111"/>
      <c r="Y705" s="112">
        <v>0</v>
      </c>
      <c r="Z705" s="87"/>
      <c r="AA705" s="85"/>
      <c r="AB705" s="111"/>
      <c r="AC705" s="112">
        <v>0</v>
      </c>
      <c r="AD705" s="87"/>
      <c r="AE705" s="85"/>
      <c r="AF705" s="111"/>
      <c r="AG705" s="112">
        <v>0</v>
      </c>
      <c r="AH705" s="87"/>
      <c r="AI705" s="85"/>
      <c r="AJ705" s="111"/>
      <c r="AK705" s="112">
        <v>0</v>
      </c>
      <c r="AL705" s="87"/>
      <c r="AM705" s="85"/>
      <c r="AN705" s="111"/>
      <c r="AO705" s="112">
        <v>0</v>
      </c>
      <c r="AP705" s="87"/>
      <c r="AQ705" s="85"/>
      <c r="AR705" s="111"/>
      <c r="AS705" s="112">
        <v>0</v>
      </c>
      <c r="AT705" s="87"/>
      <c r="AU705" s="85"/>
      <c r="AV705" s="111"/>
      <c r="AW705" s="112">
        <v>0</v>
      </c>
      <c r="AX705" s="87"/>
      <c r="AY705" s="85"/>
      <c r="AZ705" s="267">
        <f t="shared" si="42"/>
        <v>0</v>
      </c>
      <c r="BA705" s="88">
        <f t="shared" si="39"/>
        <v>0</v>
      </c>
      <c r="BC705">
        <f>IF($A705&lt;&gt;"",COUNTIF($BD$3:$BD705,$BD705),0)</f>
        <v>0</v>
      </c>
      <c r="BD705" t="str">
        <f>IF($A705&lt;&gt;"",VLOOKUP(TRUNC(MID($A705,1,2),0),Plano_Contas!$H$3:$J$103,2,TRUE),"")</f>
        <v/>
      </c>
      <c r="BE705" s="201" t="str">
        <f t="shared" si="40"/>
        <v/>
      </c>
      <c r="BF705" t="str">
        <f ca="1">IF($BT705&lt;&gt;"",SUMIF($BD$3:$BD$1004,"="&amp;$BD705,INDIRECT(ADDRESS(3,BF$2,1,1)):INDIRECT(ADDRESS(1004,BF$2,1,1))),"")</f>
        <v/>
      </c>
      <c r="BG705" t="str">
        <f ca="1">IF($BT705&lt;&gt;"",SUMIF($BD$3:$BD$1004,"="&amp;$BD705,INDIRECT(ADDRESS(3,BG$2,1,1)):INDIRECT(ADDRESS(1004,BG$2,1,1))),"")</f>
        <v/>
      </c>
      <c r="BH705" t="str">
        <f ca="1">IF($BT705&lt;&gt;"",SUMIF($BD$3:$BD$1004,"="&amp;$BD705,INDIRECT(ADDRESS(3,BH$2,1,1)):INDIRECT(ADDRESS(1004,BH$2,1,1))),"")</f>
        <v/>
      </c>
      <c r="BI705" t="str">
        <f ca="1">IF($BT705&lt;&gt;"",SUMIF($BD$3:$BD$1004,"="&amp;$BD705,INDIRECT(ADDRESS(3,BI$2,1,1)):INDIRECT(ADDRESS(1004,BI$2,1,1))),"")</f>
        <v/>
      </c>
      <c r="BJ705" t="str">
        <f ca="1">IF($BT705&lt;&gt;"",SUMIF($BD$3:$BD$1004,"="&amp;$BD705,INDIRECT(ADDRESS(3,BJ$2,1,1)):INDIRECT(ADDRESS(1004,BJ$2,1,1))),"")</f>
        <v/>
      </c>
      <c r="BK705" t="str">
        <f ca="1">IF($BT705&lt;&gt;"",SUMIF($BD$3:$BD$1004,"="&amp;$BD705,INDIRECT(ADDRESS(3,BK$2,1,1)):INDIRECT(ADDRESS(1004,BK$2,1,1))),"")</f>
        <v/>
      </c>
      <c r="BL705" t="str">
        <f ca="1">IF($BT705&lt;&gt;"",SUMIF($BD$3:$BD$1004,"="&amp;$BD705,INDIRECT(ADDRESS(3,BL$2,1,1)):INDIRECT(ADDRESS(1004,BL$2,1,1))),"")</f>
        <v/>
      </c>
      <c r="BM705" t="str">
        <f ca="1">IF($BT705&lt;&gt;"",SUMIF($BD$3:$BD$1004,"="&amp;$BD705,INDIRECT(ADDRESS(3,BM$2,1,1)):INDIRECT(ADDRESS(1004,BM$2,1,1))),"")</f>
        <v/>
      </c>
      <c r="BN705" t="str">
        <f ca="1">IF($BT705&lt;&gt;"",SUMIF($BD$3:$BD$1004,"="&amp;$BD705,INDIRECT(ADDRESS(3,BN$2,1,1)):INDIRECT(ADDRESS(1004,BN$2,1,1))),"")</f>
        <v/>
      </c>
      <c r="BO705" t="str">
        <f ca="1">IF($BT705&lt;&gt;"",SUMIF($BD$3:$BD$1004,"="&amp;$BD705,INDIRECT(ADDRESS(3,BO$2,1,1)):INDIRECT(ADDRESS(1004,BO$2,1,1))),"")</f>
        <v/>
      </c>
      <c r="BP705" t="str">
        <f ca="1">IF($BT705&lt;&gt;"",SUMIF($BD$3:$BD$1004,"="&amp;$BD705,INDIRECT(ADDRESS(3,BP$2,1,1)):INDIRECT(ADDRESS(1004,BP$2,1,1))),"")</f>
        <v/>
      </c>
      <c r="BQ705" t="str">
        <f ca="1">IF($BT705&lt;&gt;"",SUMIF($BD$3:$BD$1004,"="&amp;$BD705,INDIRECT(ADDRESS(3,BQ$2,1,1)):INDIRECT(ADDRESS(1004,BQ$2,1,1))),"")</f>
        <v/>
      </c>
      <c r="BR705" t="str">
        <f ca="1">IF($BT705&lt;&gt;"",SUMIF($BD$3:$BD$1004,"="&amp;$BD705,INDIRECT(ADDRESS(3,BR$2,1,1)):INDIRECT(ADDRESS(1004,BR$2,1,1))),"")</f>
        <v/>
      </c>
      <c r="BS705" t="str">
        <f>IF($A705&lt;&gt;"",VLOOKUP(TRUNC(MID($A705,1,2),0),Plano_Contas!$H$3:$J$103,3,TRUE),"")</f>
        <v/>
      </c>
      <c r="BT705" t="str">
        <f t="shared" si="41"/>
        <v/>
      </c>
      <c r="BV705">
        <f>Empresas!C705</f>
        <v>0</v>
      </c>
    </row>
    <row r="706" spans="1:74" ht="13.5" hidden="1" thickBot="1" x14ac:dyDescent="0.25">
      <c r="A706" s="89"/>
      <c r="B706" s="52" t="str">
        <f>IF($A706&lt;&gt;"",VLOOKUP(""&amp;$A706,Plano_Contas!$A$3:$F$1003,6,0),"")</f>
        <v/>
      </c>
      <c r="C706" s="91"/>
      <c r="D706" s="111"/>
      <c r="E706" s="112">
        <v>0</v>
      </c>
      <c r="F706" s="87"/>
      <c r="G706" s="85"/>
      <c r="H706" s="111"/>
      <c r="I706" s="112">
        <v>0</v>
      </c>
      <c r="J706" s="87"/>
      <c r="K706" s="85"/>
      <c r="L706" s="111"/>
      <c r="M706" s="112">
        <v>0</v>
      </c>
      <c r="N706" s="87"/>
      <c r="O706" s="85"/>
      <c r="P706" s="111"/>
      <c r="Q706" s="112">
        <v>0</v>
      </c>
      <c r="R706" s="87"/>
      <c r="S706" s="85"/>
      <c r="T706" s="111"/>
      <c r="U706" s="112">
        <v>0</v>
      </c>
      <c r="V706" s="87"/>
      <c r="W706" s="85"/>
      <c r="X706" s="111"/>
      <c r="Y706" s="112">
        <v>0</v>
      </c>
      <c r="Z706" s="87"/>
      <c r="AA706" s="85"/>
      <c r="AB706" s="111"/>
      <c r="AC706" s="112">
        <v>0</v>
      </c>
      <c r="AD706" s="87"/>
      <c r="AE706" s="85"/>
      <c r="AF706" s="111"/>
      <c r="AG706" s="112">
        <v>0</v>
      </c>
      <c r="AH706" s="87"/>
      <c r="AI706" s="85"/>
      <c r="AJ706" s="111"/>
      <c r="AK706" s="112">
        <v>0</v>
      </c>
      <c r="AL706" s="87"/>
      <c r="AM706" s="85"/>
      <c r="AN706" s="111"/>
      <c r="AO706" s="112">
        <v>0</v>
      </c>
      <c r="AP706" s="87"/>
      <c r="AQ706" s="85"/>
      <c r="AR706" s="111"/>
      <c r="AS706" s="112">
        <v>0</v>
      </c>
      <c r="AT706" s="87"/>
      <c r="AU706" s="85"/>
      <c r="AV706" s="111"/>
      <c r="AW706" s="112">
        <v>0</v>
      </c>
      <c r="AX706" s="87"/>
      <c r="AY706" s="85"/>
      <c r="AZ706" s="267">
        <f t="shared" si="42"/>
        <v>0</v>
      </c>
      <c r="BA706" s="88">
        <f t="shared" si="39"/>
        <v>0</v>
      </c>
      <c r="BC706">
        <f>IF($A706&lt;&gt;"",COUNTIF($BD$3:$BD706,$BD706),0)</f>
        <v>0</v>
      </c>
      <c r="BD706" t="str">
        <f>IF($A706&lt;&gt;"",VLOOKUP(TRUNC(MID($A706,1,2),0),Plano_Contas!$H$3:$J$103,2,TRUE),"")</f>
        <v/>
      </c>
      <c r="BE706" s="201" t="str">
        <f t="shared" si="40"/>
        <v/>
      </c>
      <c r="BF706" t="str">
        <f ca="1">IF($BT706&lt;&gt;"",SUMIF($BD$3:$BD$1004,"="&amp;$BD706,INDIRECT(ADDRESS(3,BF$2,1,1)):INDIRECT(ADDRESS(1004,BF$2,1,1))),"")</f>
        <v/>
      </c>
      <c r="BG706" t="str">
        <f ca="1">IF($BT706&lt;&gt;"",SUMIF($BD$3:$BD$1004,"="&amp;$BD706,INDIRECT(ADDRESS(3,BG$2,1,1)):INDIRECT(ADDRESS(1004,BG$2,1,1))),"")</f>
        <v/>
      </c>
      <c r="BH706" t="str">
        <f ca="1">IF($BT706&lt;&gt;"",SUMIF($BD$3:$BD$1004,"="&amp;$BD706,INDIRECT(ADDRESS(3,BH$2,1,1)):INDIRECT(ADDRESS(1004,BH$2,1,1))),"")</f>
        <v/>
      </c>
      <c r="BI706" t="str">
        <f ca="1">IF($BT706&lt;&gt;"",SUMIF($BD$3:$BD$1004,"="&amp;$BD706,INDIRECT(ADDRESS(3,BI$2,1,1)):INDIRECT(ADDRESS(1004,BI$2,1,1))),"")</f>
        <v/>
      </c>
      <c r="BJ706" t="str">
        <f ca="1">IF($BT706&lt;&gt;"",SUMIF($BD$3:$BD$1004,"="&amp;$BD706,INDIRECT(ADDRESS(3,BJ$2,1,1)):INDIRECT(ADDRESS(1004,BJ$2,1,1))),"")</f>
        <v/>
      </c>
      <c r="BK706" t="str">
        <f ca="1">IF($BT706&lt;&gt;"",SUMIF($BD$3:$BD$1004,"="&amp;$BD706,INDIRECT(ADDRESS(3,BK$2,1,1)):INDIRECT(ADDRESS(1004,BK$2,1,1))),"")</f>
        <v/>
      </c>
      <c r="BL706" t="str">
        <f ca="1">IF($BT706&lt;&gt;"",SUMIF($BD$3:$BD$1004,"="&amp;$BD706,INDIRECT(ADDRESS(3,BL$2,1,1)):INDIRECT(ADDRESS(1004,BL$2,1,1))),"")</f>
        <v/>
      </c>
      <c r="BM706" t="str">
        <f ca="1">IF($BT706&lt;&gt;"",SUMIF($BD$3:$BD$1004,"="&amp;$BD706,INDIRECT(ADDRESS(3,BM$2,1,1)):INDIRECT(ADDRESS(1004,BM$2,1,1))),"")</f>
        <v/>
      </c>
      <c r="BN706" t="str">
        <f ca="1">IF($BT706&lt;&gt;"",SUMIF($BD$3:$BD$1004,"="&amp;$BD706,INDIRECT(ADDRESS(3,BN$2,1,1)):INDIRECT(ADDRESS(1004,BN$2,1,1))),"")</f>
        <v/>
      </c>
      <c r="BO706" t="str">
        <f ca="1">IF($BT706&lt;&gt;"",SUMIF($BD$3:$BD$1004,"="&amp;$BD706,INDIRECT(ADDRESS(3,BO$2,1,1)):INDIRECT(ADDRESS(1004,BO$2,1,1))),"")</f>
        <v/>
      </c>
      <c r="BP706" t="str">
        <f ca="1">IF($BT706&lt;&gt;"",SUMIF($BD$3:$BD$1004,"="&amp;$BD706,INDIRECT(ADDRESS(3,BP$2,1,1)):INDIRECT(ADDRESS(1004,BP$2,1,1))),"")</f>
        <v/>
      </c>
      <c r="BQ706" t="str">
        <f ca="1">IF($BT706&lt;&gt;"",SUMIF($BD$3:$BD$1004,"="&amp;$BD706,INDIRECT(ADDRESS(3,BQ$2,1,1)):INDIRECT(ADDRESS(1004,BQ$2,1,1))),"")</f>
        <v/>
      </c>
      <c r="BR706" t="str">
        <f ca="1">IF($BT706&lt;&gt;"",SUMIF($BD$3:$BD$1004,"="&amp;$BD706,INDIRECT(ADDRESS(3,BR$2,1,1)):INDIRECT(ADDRESS(1004,BR$2,1,1))),"")</f>
        <v/>
      </c>
      <c r="BS706" t="str">
        <f>IF($A706&lt;&gt;"",VLOOKUP(TRUNC(MID($A706,1,2),0),Plano_Contas!$H$3:$J$103,3,TRUE),"")</f>
        <v/>
      </c>
      <c r="BT706" t="str">
        <f t="shared" si="41"/>
        <v/>
      </c>
      <c r="BV706">
        <f>Empresas!C706</f>
        <v>0</v>
      </c>
    </row>
    <row r="707" spans="1:74" ht="13.5" hidden="1" thickBot="1" x14ac:dyDescent="0.25">
      <c r="A707" s="89"/>
      <c r="B707" s="52" t="str">
        <f>IF($A707&lt;&gt;"",VLOOKUP(""&amp;$A707,Plano_Contas!$A$3:$F$1003,6,0),"")</f>
        <v/>
      </c>
      <c r="C707" s="91"/>
      <c r="D707" s="111"/>
      <c r="E707" s="112">
        <v>0</v>
      </c>
      <c r="F707" s="87"/>
      <c r="G707" s="85"/>
      <c r="H707" s="111"/>
      <c r="I707" s="112">
        <v>0</v>
      </c>
      <c r="J707" s="87"/>
      <c r="K707" s="85"/>
      <c r="L707" s="111"/>
      <c r="M707" s="112">
        <v>0</v>
      </c>
      <c r="N707" s="87"/>
      <c r="O707" s="85"/>
      <c r="P707" s="111"/>
      <c r="Q707" s="112">
        <v>0</v>
      </c>
      <c r="R707" s="87"/>
      <c r="S707" s="85"/>
      <c r="T707" s="111"/>
      <c r="U707" s="112">
        <v>0</v>
      </c>
      <c r="V707" s="87"/>
      <c r="W707" s="85"/>
      <c r="X707" s="111"/>
      <c r="Y707" s="112">
        <v>0</v>
      </c>
      <c r="Z707" s="87"/>
      <c r="AA707" s="85"/>
      <c r="AB707" s="111"/>
      <c r="AC707" s="112">
        <v>0</v>
      </c>
      <c r="AD707" s="87"/>
      <c r="AE707" s="85"/>
      <c r="AF707" s="111"/>
      <c r="AG707" s="112">
        <v>0</v>
      </c>
      <c r="AH707" s="87"/>
      <c r="AI707" s="85"/>
      <c r="AJ707" s="111"/>
      <c r="AK707" s="112">
        <v>0</v>
      </c>
      <c r="AL707" s="87"/>
      <c r="AM707" s="85"/>
      <c r="AN707" s="111"/>
      <c r="AO707" s="112">
        <v>0</v>
      </c>
      <c r="AP707" s="87"/>
      <c r="AQ707" s="85"/>
      <c r="AR707" s="111"/>
      <c r="AS707" s="112">
        <v>0</v>
      </c>
      <c r="AT707" s="87"/>
      <c r="AU707" s="85"/>
      <c r="AV707" s="111"/>
      <c r="AW707" s="112">
        <v>0</v>
      </c>
      <c r="AX707" s="87"/>
      <c r="AY707" s="85"/>
      <c r="AZ707" s="267">
        <f t="shared" si="42"/>
        <v>0</v>
      </c>
      <c r="BA707" s="88">
        <f t="shared" ref="BA707:BA770" si="43">SUM($G707,$K707,$O707,$S707,$W707,$AA707,$AE707,$AI707,$AM707,$AQ707,$AU707,$AY707)</f>
        <v>0</v>
      </c>
      <c r="BC707">
        <f>IF($A707&lt;&gt;"",COUNTIF($BD$3:$BD707,$BD707),0)</f>
        <v>0</v>
      </c>
      <c r="BD707" t="str">
        <f>IF($A707&lt;&gt;"",VLOOKUP(TRUNC(MID($A707,1,2),0),Plano_Contas!$H$3:$J$103,2,TRUE),"")</f>
        <v/>
      </c>
      <c r="BE707" s="201" t="str">
        <f t="shared" ref="BE707:BE770" si="44">IF(ISERR(SEARCH("[",$B707))=FALSE,MID($B707,SEARCH("[",$B707)+1,SEARCH("]",$B707)-SEARCH("[",$B707)-1),"")</f>
        <v/>
      </c>
      <c r="BF707" t="str">
        <f ca="1">IF($BT707&lt;&gt;"",SUMIF($BD$3:$BD$1004,"="&amp;$BD707,INDIRECT(ADDRESS(3,BF$2,1,1)):INDIRECT(ADDRESS(1004,BF$2,1,1))),"")</f>
        <v/>
      </c>
      <c r="BG707" t="str">
        <f ca="1">IF($BT707&lt;&gt;"",SUMIF($BD$3:$BD$1004,"="&amp;$BD707,INDIRECT(ADDRESS(3,BG$2,1,1)):INDIRECT(ADDRESS(1004,BG$2,1,1))),"")</f>
        <v/>
      </c>
      <c r="BH707" t="str">
        <f ca="1">IF($BT707&lt;&gt;"",SUMIF($BD$3:$BD$1004,"="&amp;$BD707,INDIRECT(ADDRESS(3,BH$2,1,1)):INDIRECT(ADDRESS(1004,BH$2,1,1))),"")</f>
        <v/>
      </c>
      <c r="BI707" t="str">
        <f ca="1">IF($BT707&lt;&gt;"",SUMIF($BD$3:$BD$1004,"="&amp;$BD707,INDIRECT(ADDRESS(3,BI$2,1,1)):INDIRECT(ADDRESS(1004,BI$2,1,1))),"")</f>
        <v/>
      </c>
      <c r="BJ707" t="str">
        <f ca="1">IF($BT707&lt;&gt;"",SUMIF($BD$3:$BD$1004,"="&amp;$BD707,INDIRECT(ADDRESS(3,BJ$2,1,1)):INDIRECT(ADDRESS(1004,BJ$2,1,1))),"")</f>
        <v/>
      </c>
      <c r="BK707" t="str">
        <f ca="1">IF($BT707&lt;&gt;"",SUMIF($BD$3:$BD$1004,"="&amp;$BD707,INDIRECT(ADDRESS(3,BK$2,1,1)):INDIRECT(ADDRESS(1004,BK$2,1,1))),"")</f>
        <v/>
      </c>
      <c r="BL707" t="str">
        <f ca="1">IF($BT707&lt;&gt;"",SUMIF($BD$3:$BD$1004,"="&amp;$BD707,INDIRECT(ADDRESS(3,BL$2,1,1)):INDIRECT(ADDRESS(1004,BL$2,1,1))),"")</f>
        <v/>
      </c>
      <c r="BM707" t="str">
        <f ca="1">IF($BT707&lt;&gt;"",SUMIF($BD$3:$BD$1004,"="&amp;$BD707,INDIRECT(ADDRESS(3,BM$2,1,1)):INDIRECT(ADDRESS(1004,BM$2,1,1))),"")</f>
        <v/>
      </c>
      <c r="BN707" t="str">
        <f ca="1">IF($BT707&lt;&gt;"",SUMIF($BD$3:$BD$1004,"="&amp;$BD707,INDIRECT(ADDRESS(3,BN$2,1,1)):INDIRECT(ADDRESS(1004,BN$2,1,1))),"")</f>
        <v/>
      </c>
      <c r="BO707" t="str">
        <f ca="1">IF($BT707&lt;&gt;"",SUMIF($BD$3:$BD$1004,"="&amp;$BD707,INDIRECT(ADDRESS(3,BO$2,1,1)):INDIRECT(ADDRESS(1004,BO$2,1,1))),"")</f>
        <v/>
      </c>
      <c r="BP707" t="str">
        <f ca="1">IF($BT707&lt;&gt;"",SUMIF($BD$3:$BD$1004,"="&amp;$BD707,INDIRECT(ADDRESS(3,BP$2,1,1)):INDIRECT(ADDRESS(1004,BP$2,1,1))),"")</f>
        <v/>
      </c>
      <c r="BQ707" t="str">
        <f ca="1">IF($BT707&lt;&gt;"",SUMIF($BD$3:$BD$1004,"="&amp;$BD707,INDIRECT(ADDRESS(3,BQ$2,1,1)):INDIRECT(ADDRESS(1004,BQ$2,1,1))),"")</f>
        <v/>
      </c>
      <c r="BR707" t="str">
        <f ca="1">IF($BT707&lt;&gt;"",SUMIF($BD$3:$BD$1004,"="&amp;$BD707,INDIRECT(ADDRESS(3,BR$2,1,1)):INDIRECT(ADDRESS(1004,BR$2,1,1))),"")</f>
        <v/>
      </c>
      <c r="BS707" t="str">
        <f>IF($A707&lt;&gt;"",VLOOKUP(TRUNC(MID($A707,1,2),0),Plano_Contas!$H$3:$J$103,3,TRUE),"")</f>
        <v/>
      </c>
      <c r="BT707" t="str">
        <f t="shared" ref="BT707:BT770" si="45">IF(($BC707=1)*($BS707&lt;&gt;"T"),$BD707&amp;IF($BE707&lt;&gt;""," ("&amp;$BE707&amp;")",""),"")</f>
        <v/>
      </c>
      <c r="BV707">
        <f>Empresas!C707</f>
        <v>0</v>
      </c>
    </row>
    <row r="708" spans="1:74" ht="13.5" hidden="1" thickBot="1" x14ac:dyDescent="0.25">
      <c r="A708" s="89"/>
      <c r="B708" s="52" t="str">
        <f>IF($A708&lt;&gt;"",VLOOKUP(""&amp;$A708,Plano_Contas!$A$3:$F$1003,6,0),"")</f>
        <v/>
      </c>
      <c r="C708" s="91"/>
      <c r="D708" s="111"/>
      <c r="E708" s="112">
        <v>0</v>
      </c>
      <c r="F708" s="87"/>
      <c r="G708" s="85"/>
      <c r="H708" s="111"/>
      <c r="I708" s="112">
        <v>0</v>
      </c>
      <c r="J708" s="87"/>
      <c r="K708" s="85"/>
      <c r="L708" s="111"/>
      <c r="M708" s="112">
        <v>0</v>
      </c>
      <c r="N708" s="87"/>
      <c r="O708" s="85"/>
      <c r="P708" s="111"/>
      <c r="Q708" s="112">
        <v>0</v>
      </c>
      <c r="R708" s="87"/>
      <c r="S708" s="85"/>
      <c r="T708" s="111"/>
      <c r="U708" s="112">
        <v>0</v>
      </c>
      <c r="V708" s="87"/>
      <c r="W708" s="85"/>
      <c r="X708" s="111"/>
      <c r="Y708" s="112">
        <v>0</v>
      </c>
      <c r="Z708" s="87"/>
      <c r="AA708" s="85"/>
      <c r="AB708" s="111"/>
      <c r="AC708" s="112">
        <v>0</v>
      </c>
      <c r="AD708" s="87"/>
      <c r="AE708" s="85"/>
      <c r="AF708" s="111"/>
      <c r="AG708" s="112">
        <v>0</v>
      </c>
      <c r="AH708" s="87"/>
      <c r="AI708" s="85"/>
      <c r="AJ708" s="111"/>
      <c r="AK708" s="112">
        <v>0</v>
      </c>
      <c r="AL708" s="87"/>
      <c r="AM708" s="85"/>
      <c r="AN708" s="111"/>
      <c r="AO708" s="112">
        <v>0</v>
      </c>
      <c r="AP708" s="87"/>
      <c r="AQ708" s="85"/>
      <c r="AR708" s="111"/>
      <c r="AS708" s="112">
        <v>0</v>
      </c>
      <c r="AT708" s="87"/>
      <c r="AU708" s="85"/>
      <c r="AV708" s="111"/>
      <c r="AW708" s="112">
        <v>0</v>
      </c>
      <c r="AX708" s="87"/>
      <c r="AY708" s="85"/>
      <c r="AZ708" s="267">
        <f t="shared" ref="AZ708:AZ771" si="46">SUM(E708,I708,M708,Q708,U708,Y708,AC708,AG708,AK708,AO708,AS708,AW708)</f>
        <v>0</v>
      </c>
      <c r="BA708" s="88">
        <f t="shared" si="43"/>
        <v>0</v>
      </c>
      <c r="BC708">
        <f>IF($A708&lt;&gt;"",COUNTIF($BD$3:$BD708,$BD708),0)</f>
        <v>0</v>
      </c>
      <c r="BD708" t="str">
        <f>IF($A708&lt;&gt;"",VLOOKUP(TRUNC(MID($A708,1,2),0),Plano_Contas!$H$3:$J$103,2,TRUE),"")</f>
        <v/>
      </c>
      <c r="BE708" s="201" t="str">
        <f t="shared" si="44"/>
        <v/>
      </c>
      <c r="BF708" t="str">
        <f ca="1">IF($BT708&lt;&gt;"",SUMIF($BD$3:$BD$1004,"="&amp;$BD708,INDIRECT(ADDRESS(3,BF$2,1,1)):INDIRECT(ADDRESS(1004,BF$2,1,1))),"")</f>
        <v/>
      </c>
      <c r="BG708" t="str">
        <f ca="1">IF($BT708&lt;&gt;"",SUMIF($BD$3:$BD$1004,"="&amp;$BD708,INDIRECT(ADDRESS(3,BG$2,1,1)):INDIRECT(ADDRESS(1004,BG$2,1,1))),"")</f>
        <v/>
      </c>
      <c r="BH708" t="str">
        <f ca="1">IF($BT708&lt;&gt;"",SUMIF($BD$3:$BD$1004,"="&amp;$BD708,INDIRECT(ADDRESS(3,BH$2,1,1)):INDIRECT(ADDRESS(1004,BH$2,1,1))),"")</f>
        <v/>
      </c>
      <c r="BI708" t="str">
        <f ca="1">IF($BT708&lt;&gt;"",SUMIF($BD$3:$BD$1004,"="&amp;$BD708,INDIRECT(ADDRESS(3,BI$2,1,1)):INDIRECT(ADDRESS(1004,BI$2,1,1))),"")</f>
        <v/>
      </c>
      <c r="BJ708" t="str">
        <f ca="1">IF($BT708&lt;&gt;"",SUMIF($BD$3:$BD$1004,"="&amp;$BD708,INDIRECT(ADDRESS(3,BJ$2,1,1)):INDIRECT(ADDRESS(1004,BJ$2,1,1))),"")</f>
        <v/>
      </c>
      <c r="BK708" t="str">
        <f ca="1">IF($BT708&lt;&gt;"",SUMIF($BD$3:$BD$1004,"="&amp;$BD708,INDIRECT(ADDRESS(3,BK$2,1,1)):INDIRECT(ADDRESS(1004,BK$2,1,1))),"")</f>
        <v/>
      </c>
      <c r="BL708" t="str">
        <f ca="1">IF($BT708&lt;&gt;"",SUMIF($BD$3:$BD$1004,"="&amp;$BD708,INDIRECT(ADDRESS(3,BL$2,1,1)):INDIRECT(ADDRESS(1004,BL$2,1,1))),"")</f>
        <v/>
      </c>
      <c r="BM708" t="str">
        <f ca="1">IF($BT708&lt;&gt;"",SUMIF($BD$3:$BD$1004,"="&amp;$BD708,INDIRECT(ADDRESS(3,BM$2,1,1)):INDIRECT(ADDRESS(1004,BM$2,1,1))),"")</f>
        <v/>
      </c>
      <c r="BN708" t="str">
        <f ca="1">IF($BT708&lt;&gt;"",SUMIF($BD$3:$BD$1004,"="&amp;$BD708,INDIRECT(ADDRESS(3,BN$2,1,1)):INDIRECT(ADDRESS(1004,BN$2,1,1))),"")</f>
        <v/>
      </c>
      <c r="BO708" t="str">
        <f ca="1">IF($BT708&lt;&gt;"",SUMIF($BD$3:$BD$1004,"="&amp;$BD708,INDIRECT(ADDRESS(3,BO$2,1,1)):INDIRECT(ADDRESS(1004,BO$2,1,1))),"")</f>
        <v/>
      </c>
      <c r="BP708" t="str">
        <f ca="1">IF($BT708&lt;&gt;"",SUMIF($BD$3:$BD$1004,"="&amp;$BD708,INDIRECT(ADDRESS(3,BP$2,1,1)):INDIRECT(ADDRESS(1004,BP$2,1,1))),"")</f>
        <v/>
      </c>
      <c r="BQ708" t="str">
        <f ca="1">IF($BT708&lt;&gt;"",SUMIF($BD$3:$BD$1004,"="&amp;$BD708,INDIRECT(ADDRESS(3,BQ$2,1,1)):INDIRECT(ADDRESS(1004,BQ$2,1,1))),"")</f>
        <v/>
      </c>
      <c r="BR708" t="str">
        <f ca="1">IF($BT708&lt;&gt;"",SUMIF($BD$3:$BD$1004,"="&amp;$BD708,INDIRECT(ADDRESS(3,BR$2,1,1)):INDIRECT(ADDRESS(1004,BR$2,1,1))),"")</f>
        <v/>
      </c>
      <c r="BS708" t="str">
        <f>IF($A708&lt;&gt;"",VLOOKUP(TRUNC(MID($A708,1,2),0),Plano_Contas!$H$3:$J$103,3,TRUE),"")</f>
        <v/>
      </c>
      <c r="BT708" t="str">
        <f t="shared" si="45"/>
        <v/>
      </c>
      <c r="BV708">
        <f>Empresas!C708</f>
        <v>0</v>
      </c>
    </row>
    <row r="709" spans="1:74" ht="13.5" hidden="1" thickBot="1" x14ac:dyDescent="0.25">
      <c r="A709" s="89"/>
      <c r="B709" s="52" t="str">
        <f>IF($A709&lt;&gt;"",VLOOKUP(""&amp;$A709,Plano_Contas!$A$3:$F$1003,6,0),"")</f>
        <v/>
      </c>
      <c r="C709" s="91"/>
      <c r="D709" s="111"/>
      <c r="E709" s="112">
        <v>0</v>
      </c>
      <c r="F709" s="87"/>
      <c r="G709" s="85"/>
      <c r="H709" s="111"/>
      <c r="I709" s="112">
        <v>0</v>
      </c>
      <c r="J709" s="87"/>
      <c r="K709" s="85"/>
      <c r="L709" s="111"/>
      <c r="M709" s="112">
        <v>0</v>
      </c>
      <c r="N709" s="87"/>
      <c r="O709" s="85"/>
      <c r="P709" s="111"/>
      <c r="Q709" s="112">
        <v>0</v>
      </c>
      <c r="R709" s="87"/>
      <c r="S709" s="85"/>
      <c r="T709" s="111"/>
      <c r="U709" s="112">
        <v>0</v>
      </c>
      <c r="V709" s="87"/>
      <c r="W709" s="85"/>
      <c r="X709" s="111"/>
      <c r="Y709" s="112">
        <v>0</v>
      </c>
      <c r="Z709" s="87"/>
      <c r="AA709" s="85"/>
      <c r="AB709" s="111"/>
      <c r="AC709" s="112">
        <v>0</v>
      </c>
      <c r="AD709" s="87"/>
      <c r="AE709" s="85"/>
      <c r="AF709" s="111"/>
      <c r="AG709" s="112">
        <v>0</v>
      </c>
      <c r="AH709" s="87"/>
      <c r="AI709" s="85"/>
      <c r="AJ709" s="111"/>
      <c r="AK709" s="112">
        <v>0</v>
      </c>
      <c r="AL709" s="87"/>
      <c r="AM709" s="85"/>
      <c r="AN709" s="111"/>
      <c r="AO709" s="112">
        <v>0</v>
      </c>
      <c r="AP709" s="87"/>
      <c r="AQ709" s="85"/>
      <c r="AR709" s="111"/>
      <c r="AS709" s="112">
        <v>0</v>
      </c>
      <c r="AT709" s="87"/>
      <c r="AU709" s="85"/>
      <c r="AV709" s="111"/>
      <c r="AW709" s="112">
        <v>0</v>
      </c>
      <c r="AX709" s="87"/>
      <c r="AY709" s="85"/>
      <c r="AZ709" s="267">
        <f t="shared" si="46"/>
        <v>0</v>
      </c>
      <c r="BA709" s="88">
        <f t="shared" si="43"/>
        <v>0</v>
      </c>
      <c r="BC709">
        <f>IF($A709&lt;&gt;"",COUNTIF($BD$3:$BD709,$BD709),0)</f>
        <v>0</v>
      </c>
      <c r="BD709" t="str">
        <f>IF($A709&lt;&gt;"",VLOOKUP(TRUNC(MID($A709,1,2),0),Plano_Contas!$H$3:$J$103,2,TRUE),"")</f>
        <v/>
      </c>
      <c r="BE709" s="201" t="str">
        <f t="shared" si="44"/>
        <v/>
      </c>
      <c r="BF709" t="str">
        <f ca="1">IF($BT709&lt;&gt;"",SUMIF($BD$3:$BD$1004,"="&amp;$BD709,INDIRECT(ADDRESS(3,BF$2,1,1)):INDIRECT(ADDRESS(1004,BF$2,1,1))),"")</f>
        <v/>
      </c>
      <c r="BG709" t="str">
        <f ca="1">IF($BT709&lt;&gt;"",SUMIF($BD$3:$BD$1004,"="&amp;$BD709,INDIRECT(ADDRESS(3,BG$2,1,1)):INDIRECT(ADDRESS(1004,BG$2,1,1))),"")</f>
        <v/>
      </c>
      <c r="BH709" t="str">
        <f ca="1">IF($BT709&lt;&gt;"",SUMIF($BD$3:$BD$1004,"="&amp;$BD709,INDIRECT(ADDRESS(3,BH$2,1,1)):INDIRECT(ADDRESS(1004,BH$2,1,1))),"")</f>
        <v/>
      </c>
      <c r="BI709" t="str">
        <f ca="1">IF($BT709&lt;&gt;"",SUMIF($BD$3:$BD$1004,"="&amp;$BD709,INDIRECT(ADDRESS(3,BI$2,1,1)):INDIRECT(ADDRESS(1004,BI$2,1,1))),"")</f>
        <v/>
      </c>
      <c r="BJ709" t="str">
        <f ca="1">IF($BT709&lt;&gt;"",SUMIF($BD$3:$BD$1004,"="&amp;$BD709,INDIRECT(ADDRESS(3,BJ$2,1,1)):INDIRECT(ADDRESS(1004,BJ$2,1,1))),"")</f>
        <v/>
      </c>
      <c r="BK709" t="str">
        <f ca="1">IF($BT709&lt;&gt;"",SUMIF($BD$3:$BD$1004,"="&amp;$BD709,INDIRECT(ADDRESS(3,BK$2,1,1)):INDIRECT(ADDRESS(1004,BK$2,1,1))),"")</f>
        <v/>
      </c>
      <c r="BL709" t="str">
        <f ca="1">IF($BT709&lt;&gt;"",SUMIF($BD$3:$BD$1004,"="&amp;$BD709,INDIRECT(ADDRESS(3,BL$2,1,1)):INDIRECT(ADDRESS(1004,BL$2,1,1))),"")</f>
        <v/>
      </c>
      <c r="BM709" t="str">
        <f ca="1">IF($BT709&lt;&gt;"",SUMIF($BD$3:$BD$1004,"="&amp;$BD709,INDIRECT(ADDRESS(3,BM$2,1,1)):INDIRECT(ADDRESS(1004,BM$2,1,1))),"")</f>
        <v/>
      </c>
      <c r="BN709" t="str">
        <f ca="1">IF($BT709&lt;&gt;"",SUMIF($BD$3:$BD$1004,"="&amp;$BD709,INDIRECT(ADDRESS(3,BN$2,1,1)):INDIRECT(ADDRESS(1004,BN$2,1,1))),"")</f>
        <v/>
      </c>
      <c r="BO709" t="str">
        <f ca="1">IF($BT709&lt;&gt;"",SUMIF($BD$3:$BD$1004,"="&amp;$BD709,INDIRECT(ADDRESS(3,BO$2,1,1)):INDIRECT(ADDRESS(1004,BO$2,1,1))),"")</f>
        <v/>
      </c>
      <c r="BP709" t="str">
        <f ca="1">IF($BT709&lt;&gt;"",SUMIF($BD$3:$BD$1004,"="&amp;$BD709,INDIRECT(ADDRESS(3,BP$2,1,1)):INDIRECT(ADDRESS(1004,BP$2,1,1))),"")</f>
        <v/>
      </c>
      <c r="BQ709" t="str">
        <f ca="1">IF($BT709&lt;&gt;"",SUMIF($BD$3:$BD$1004,"="&amp;$BD709,INDIRECT(ADDRESS(3,BQ$2,1,1)):INDIRECT(ADDRESS(1004,BQ$2,1,1))),"")</f>
        <v/>
      </c>
      <c r="BR709" t="str">
        <f ca="1">IF($BT709&lt;&gt;"",SUMIF($BD$3:$BD$1004,"="&amp;$BD709,INDIRECT(ADDRESS(3,BR$2,1,1)):INDIRECT(ADDRESS(1004,BR$2,1,1))),"")</f>
        <v/>
      </c>
      <c r="BS709" t="str">
        <f>IF($A709&lt;&gt;"",VLOOKUP(TRUNC(MID($A709,1,2),0),Plano_Contas!$H$3:$J$103,3,TRUE),"")</f>
        <v/>
      </c>
      <c r="BT709" t="str">
        <f t="shared" si="45"/>
        <v/>
      </c>
      <c r="BV709">
        <f>Empresas!C709</f>
        <v>0</v>
      </c>
    </row>
    <row r="710" spans="1:74" ht="13.5" hidden="1" thickBot="1" x14ac:dyDescent="0.25">
      <c r="A710" s="89"/>
      <c r="B710" s="52" t="str">
        <f>IF($A710&lt;&gt;"",VLOOKUP(""&amp;$A710,Plano_Contas!$A$3:$F$1003,6,0),"")</f>
        <v/>
      </c>
      <c r="C710" s="91"/>
      <c r="D710" s="111"/>
      <c r="E710" s="112">
        <v>0</v>
      </c>
      <c r="F710" s="87"/>
      <c r="G710" s="85"/>
      <c r="H710" s="111"/>
      <c r="I710" s="112">
        <v>0</v>
      </c>
      <c r="J710" s="87"/>
      <c r="K710" s="85"/>
      <c r="L710" s="111"/>
      <c r="M710" s="112">
        <v>0</v>
      </c>
      <c r="N710" s="87"/>
      <c r="O710" s="85"/>
      <c r="P710" s="111"/>
      <c r="Q710" s="112">
        <v>0</v>
      </c>
      <c r="R710" s="87"/>
      <c r="S710" s="85"/>
      <c r="T710" s="111"/>
      <c r="U710" s="112">
        <v>0</v>
      </c>
      <c r="V710" s="87"/>
      <c r="W710" s="85"/>
      <c r="X710" s="111"/>
      <c r="Y710" s="112">
        <v>0</v>
      </c>
      <c r="Z710" s="87"/>
      <c r="AA710" s="85"/>
      <c r="AB710" s="111"/>
      <c r="AC710" s="112">
        <v>0</v>
      </c>
      <c r="AD710" s="87"/>
      <c r="AE710" s="85"/>
      <c r="AF710" s="111"/>
      <c r="AG710" s="112">
        <v>0</v>
      </c>
      <c r="AH710" s="87"/>
      <c r="AI710" s="85"/>
      <c r="AJ710" s="111"/>
      <c r="AK710" s="112">
        <v>0</v>
      </c>
      <c r="AL710" s="87"/>
      <c r="AM710" s="85"/>
      <c r="AN710" s="111"/>
      <c r="AO710" s="112">
        <v>0</v>
      </c>
      <c r="AP710" s="87"/>
      <c r="AQ710" s="85"/>
      <c r="AR710" s="111"/>
      <c r="AS710" s="112">
        <v>0</v>
      </c>
      <c r="AT710" s="87"/>
      <c r="AU710" s="85"/>
      <c r="AV710" s="111"/>
      <c r="AW710" s="112">
        <v>0</v>
      </c>
      <c r="AX710" s="87"/>
      <c r="AY710" s="85"/>
      <c r="AZ710" s="267">
        <f t="shared" si="46"/>
        <v>0</v>
      </c>
      <c r="BA710" s="88">
        <f t="shared" si="43"/>
        <v>0</v>
      </c>
      <c r="BC710">
        <f>IF($A710&lt;&gt;"",COUNTIF($BD$3:$BD710,$BD710),0)</f>
        <v>0</v>
      </c>
      <c r="BD710" t="str">
        <f>IF($A710&lt;&gt;"",VLOOKUP(TRUNC(MID($A710,1,2),0),Plano_Contas!$H$3:$J$103,2,TRUE),"")</f>
        <v/>
      </c>
      <c r="BE710" s="201" t="str">
        <f t="shared" si="44"/>
        <v/>
      </c>
      <c r="BF710" t="str">
        <f ca="1">IF($BT710&lt;&gt;"",SUMIF($BD$3:$BD$1004,"="&amp;$BD710,INDIRECT(ADDRESS(3,BF$2,1,1)):INDIRECT(ADDRESS(1004,BF$2,1,1))),"")</f>
        <v/>
      </c>
      <c r="BG710" t="str">
        <f ca="1">IF($BT710&lt;&gt;"",SUMIF($BD$3:$BD$1004,"="&amp;$BD710,INDIRECT(ADDRESS(3,BG$2,1,1)):INDIRECT(ADDRESS(1004,BG$2,1,1))),"")</f>
        <v/>
      </c>
      <c r="BH710" t="str">
        <f ca="1">IF($BT710&lt;&gt;"",SUMIF($BD$3:$BD$1004,"="&amp;$BD710,INDIRECT(ADDRESS(3,BH$2,1,1)):INDIRECT(ADDRESS(1004,BH$2,1,1))),"")</f>
        <v/>
      </c>
      <c r="BI710" t="str">
        <f ca="1">IF($BT710&lt;&gt;"",SUMIF($BD$3:$BD$1004,"="&amp;$BD710,INDIRECT(ADDRESS(3,BI$2,1,1)):INDIRECT(ADDRESS(1004,BI$2,1,1))),"")</f>
        <v/>
      </c>
      <c r="BJ710" t="str">
        <f ca="1">IF($BT710&lt;&gt;"",SUMIF($BD$3:$BD$1004,"="&amp;$BD710,INDIRECT(ADDRESS(3,BJ$2,1,1)):INDIRECT(ADDRESS(1004,BJ$2,1,1))),"")</f>
        <v/>
      </c>
      <c r="BK710" t="str">
        <f ca="1">IF($BT710&lt;&gt;"",SUMIF($BD$3:$BD$1004,"="&amp;$BD710,INDIRECT(ADDRESS(3,BK$2,1,1)):INDIRECT(ADDRESS(1004,BK$2,1,1))),"")</f>
        <v/>
      </c>
      <c r="BL710" t="str">
        <f ca="1">IF($BT710&lt;&gt;"",SUMIF($BD$3:$BD$1004,"="&amp;$BD710,INDIRECT(ADDRESS(3,BL$2,1,1)):INDIRECT(ADDRESS(1004,BL$2,1,1))),"")</f>
        <v/>
      </c>
      <c r="BM710" t="str">
        <f ca="1">IF($BT710&lt;&gt;"",SUMIF($BD$3:$BD$1004,"="&amp;$BD710,INDIRECT(ADDRESS(3,BM$2,1,1)):INDIRECT(ADDRESS(1004,BM$2,1,1))),"")</f>
        <v/>
      </c>
      <c r="BN710" t="str">
        <f ca="1">IF($BT710&lt;&gt;"",SUMIF($BD$3:$BD$1004,"="&amp;$BD710,INDIRECT(ADDRESS(3,BN$2,1,1)):INDIRECT(ADDRESS(1004,BN$2,1,1))),"")</f>
        <v/>
      </c>
      <c r="BO710" t="str">
        <f ca="1">IF($BT710&lt;&gt;"",SUMIF($BD$3:$BD$1004,"="&amp;$BD710,INDIRECT(ADDRESS(3,BO$2,1,1)):INDIRECT(ADDRESS(1004,BO$2,1,1))),"")</f>
        <v/>
      </c>
      <c r="BP710" t="str">
        <f ca="1">IF($BT710&lt;&gt;"",SUMIF($BD$3:$BD$1004,"="&amp;$BD710,INDIRECT(ADDRESS(3,BP$2,1,1)):INDIRECT(ADDRESS(1004,BP$2,1,1))),"")</f>
        <v/>
      </c>
      <c r="BQ710" t="str">
        <f ca="1">IF($BT710&lt;&gt;"",SUMIF($BD$3:$BD$1004,"="&amp;$BD710,INDIRECT(ADDRESS(3,BQ$2,1,1)):INDIRECT(ADDRESS(1004,BQ$2,1,1))),"")</f>
        <v/>
      </c>
      <c r="BR710" t="str">
        <f ca="1">IF($BT710&lt;&gt;"",SUMIF($BD$3:$BD$1004,"="&amp;$BD710,INDIRECT(ADDRESS(3,BR$2,1,1)):INDIRECT(ADDRESS(1004,BR$2,1,1))),"")</f>
        <v/>
      </c>
      <c r="BS710" t="str">
        <f>IF($A710&lt;&gt;"",VLOOKUP(TRUNC(MID($A710,1,2),0),Plano_Contas!$H$3:$J$103,3,TRUE),"")</f>
        <v/>
      </c>
      <c r="BT710" t="str">
        <f t="shared" si="45"/>
        <v/>
      </c>
      <c r="BV710">
        <f>Empresas!C710</f>
        <v>0</v>
      </c>
    </row>
    <row r="711" spans="1:74" ht="13.5" hidden="1" thickBot="1" x14ac:dyDescent="0.25">
      <c r="A711" s="89"/>
      <c r="B711" s="52" t="str">
        <f>IF($A711&lt;&gt;"",VLOOKUP(""&amp;$A711,Plano_Contas!$A$3:$F$1003,6,0),"")</f>
        <v/>
      </c>
      <c r="C711" s="91"/>
      <c r="D711" s="111"/>
      <c r="E711" s="112">
        <v>0</v>
      </c>
      <c r="F711" s="87"/>
      <c r="G711" s="85"/>
      <c r="H711" s="111"/>
      <c r="I711" s="112">
        <v>0</v>
      </c>
      <c r="J711" s="87"/>
      <c r="K711" s="85"/>
      <c r="L711" s="111"/>
      <c r="M711" s="112">
        <v>0</v>
      </c>
      <c r="N711" s="87"/>
      <c r="O711" s="85"/>
      <c r="P711" s="111"/>
      <c r="Q711" s="112">
        <v>0</v>
      </c>
      <c r="R711" s="87"/>
      <c r="S711" s="85"/>
      <c r="T711" s="111"/>
      <c r="U711" s="112">
        <v>0</v>
      </c>
      <c r="V711" s="87"/>
      <c r="W711" s="85"/>
      <c r="X711" s="111"/>
      <c r="Y711" s="112">
        <v>0</v>
      </c>
      <c r="Z711" s="87"/>
      <c r="AA711" s="85"/>
      <c r="AB711" s="111"/>
      <c r="AC711" s="112">
        <v>0</v>
      </c>
      <c r="AD711" s="87"/>
      <c r="AE711" s="85"/>
      <c r="AF711" s="111"/>
      <c r="AG711" s="112">
        <v>0</v>
      </c>
      <c r="AH711" s="87"/>
      <c r="AI711" s="85"/>
      <c r="AJ711" s="111"/>
      <c r="AK711" s="112">
        <v>0</v>
      </c>
      <c r="AL711" s="87"/>
      <c r="AM711" s="85"/>
      <c r="AN711" s="111"/>
      <c r="AO711" s="112">
        <v>0</v>
      </c>
      <c r="AP711" s="87"/>
      <c r="AQ711" s="85"/>
      <c r="AR711" s="111"/>
      <c r="AS711" s="112">
        <v>0</v>
      </c>
      <c r="AT711" s="87"/>
      <c r="AU711" s="85"/>
      <c r="AV711" s="111"/>
      <c r="AW711" s="112">
        <v>0</v>
      </c>
      <c r="AX711" s="87"/>
      <c r="AY711" s="85"/>
      <c r="AZ711" s="267">
        <f t="shared" si="46"/>
        <v>0</v>
      </c>
      <c r="BA711" s="88">
        <f t="shared" si="43"/>
        <v>0</v>
      </c>
      <c r="BC711">
        <f>IF($A711&lt;&gt;"",COUNTIF($BD$3:$BD711,$BD711),0)</f>
        <v>0</v>
      </c>
      <c r="BD711" t="str">
        <f>IF($A711&lt;&gt;"",VLOOKUP(TRUNC(MID($A711,1,2),0),Plano_Contas!$H$3:$J$103,2,TRUE),"")</f>
        <v/>
      </c>
      <c r="BE711" s="201" t="str">
        <f t="shared" si="44"/>
        <v/>
      </c>
      <c r="BF711" t="str">
        <f ca="1">IF($BT711&lt;&gt;"",SUMIF($BD$3:$BD$1004,"="&amp;$BD711,INDIRECT(ADDRESS(3,BF$2,1,1)):INDIRECT(ADDRESS(1004,BF$2,1,1))),"")</f>
        <v/>
      </c>
      <c r="BG711" t="str">
        <f ca="1">IF($BT711&lt;&gt;"",SUMIF($BD$3:$BD$1004,"="&amp;$BD711,INDIRECT(ADDRESS(3,BG$2,1,1)):INDIRECT(ADDRESS(1004,BG$2,1,1))),"")</f>
        <v/>
      </c>
      <c r="BH711" t="str">
        <f ca="1">IF($BT711&lt;&gt;"",SUMIF($BD$3:$BD$1004,"="&amp;$BD711,INDIRECT(ADDRESS(3,BH$2,1,1)):INDIRECT(ADDRESS(1004,BH$2,1,1))),"")</f>
        <v/>
      </c>
      <c r="BI711" t="str">
        <f ca="1">IF($BT711&lt;&gt;"",SUMIF($BD$3:$BD$1004,"="&amp;$BD711,INDIRECT(ADDRESS(3,BI$2,1,1)):INDIRECT(ADDRESS(1004,BI$2,1,1))),"")</f>
        <v/>
      </c>
      <c r="BJ711" t="str">
        <f ca="1">IF($BT711&lt;&gt;"",SUMIF($BD$3:$BD$1004,"="&amp;$BD711,INDIRECT(ADDRESS(3,BJ$2,1,1)):INDIRECT(ADDRESS(1004,BJ$2,1,1))),"")</f>
        <v/>
      </c>
      <c r="BK711" t="str">
        <f ca="1">IF($BT711&lt;&gt;"",SUMIF($BD$3:$BD$1004,"="&amp;$BD711,INDIRECT(ADDRESS(3,BK$2,1,1)):INDIRECT(ADDRESS(1004,BK$2,1,1))),"")</f>
        <v/>
      </c>
      <c r="BL711" t="str">
        <f ca="1">IF($BT711&lt;&gt;"",SUMIF($BD$3:$BD$1004,"="&amp;$BD711,INDIRECT(ADDRESS(3,BL$2,1,1)):INDIRECT(ADDRESS(1004,BL$2,1,1))),"")</f>
        <v/>
      </c>
      <c r="BM711" t="str">
        <f ca="1">IF($BT711&lt;&gt;"",SUMIF($BD$3:$BD$1004,"="&amp;$BD711,INDIRECT(ADDRESS(3,BM$2,1,1)):INDIRECT(ADDRESS(1004,BM$2,1,1))),"")</f>
        <v/>
      </c>
      <c r="BN711" t="str">
        <f ca="1">IF($BT711&lt;&gt;"",SUMIF($BD$3:$BD$1004,"="&amp;$BD711,INDIRECT(ADDRESS(3,BN$2,1,1)):INDIRECT(ADDRESS(1004,BN$2,1,1))),"")</f>
        <v/>
      </c>
      <c r="BO711" t="str">
        <f ca="1">IF($BT711&lt;&gt;"",SUMIF($BD$3:$BD$1004,"="&amp;$BD711,INDIRECT(ADDRESS(3,BO$2,1,1)):INDIRECT(ADDRESS(1004,BO$2,1,1))),"")</f>
        <v/>
      </c>
      <c r="BP711" t="str">
        <f ca="1">IF($BT711&lt;&gt;"",SUMIF($BD$3:$BD$1004,"="&amp;$BD711,INDIRECT(ADDRESS(3,BP$2,1,1)):INDIRECT(ADDRESS(1004,BP$2,1,1))),"")</f>
        <v/>
      </c>
      <c r="BQ711" t="str">
        <f ca="1">IF($BT711&lt;&gt;"",SUMIF($BD$3:$BD$1004,"="&amp;$BD711,INDIRECT(ADDRESS(3,BQ$2,1,1)):INDIRECT(ADDRESS(1004,BQ$2,1,1))),"")</f>
        <v/>
      </c>
      <c r="BR711" t="str">
        <f ca="1">IF($BT711&lt;&gt;"",SUMIF($BD$3:$BD$1004,"="&amp;$BD711,INDIRECT(ADDRESS(3,BR$2,1,1)):INDIRECT(ADDRESS(1004,BR$2,1,1))),"")</f>
        <v/>
      </c>
      <c r="BS711" t="str">
        <f>IF($A711&lt;&gt;"",VLOOKUP(TRUNC(MID($A711,1,2),0),Plano_Contas!$H$3:$J$103,3,TRUE),"")</f>
        <v/>
      </c>
      <c r="BT711" t="str">
        <f t="shared" si="45"/>
        <v/>
      </c>
      <c r="BV711">
        <f>Empresas!C711</f>
        <v>0</v>
      </c>
    </row>
    <row r="712" spans="1:74" ht="13.5" hidden="1" thickBot="1" x14ac:dyDescent="0.25">
      <c r="A712" s="89"/>
      <c r="B712" s="52" t="str">
        <f>IF($A712&lt;&gt;"",VLOOKUP(""&amp;$A712,Plano_Contas!$A$3:$F$1003,6,0),"")</f>
        <v/>
      </c>
      <c r="C712" s="91"/>
      <c r="D712" s="111"/>
      <c r="E712" s="112">
        <v>0</v>
      </c>
      <c r="F712" s="87"/>
      <c r="G712" s="85"/>
      <c r="H712" s="111"/>
      <c r="I712" s="112">
        <v>0</v>
      </c>
      <c r="J712" s="87"/>
      <c r="K712" s="85"/>
      <c r="L712" s="111"/>
      <c r="M712" s="112">
        <v>0</v>
      </c>
      <c r="N712" s="87"/>
      <c r="O712" s="85"/>
      <c r="P712" s="111"/>
      <c r="Q712" s="112">
        <v>0</v>
      </c>
      <c r="R712" s="87"/>
      <c r="S712" s="85"/>
      <c r="T712" s="111"/>
      <c r="U712" s="112">
        <v>0</v>
      </c>
      <c r="V712" s="87"/>
      <c r="W712" s="85"/>
      <c r="X712" s="111"/>
      <c r="Y712" s="112">
        <v>0</v>
      </c>
      <c r="Z712" s="87"/>
      <c r="AA712" s="85"/>
      <c r="AB712" s="111"/>
      <c r="AC712" s="112">
        <v>0</v>
      </c>
      <c r="AD712" s="87"/>
      <c r="AE712" s="85"/>
      <c r="AF712" s="111"/>
      <c r="AG712" s="112">
        <v>0</v>
      </c>
      <c r="AH712" s="87"/>
      <c r="AI712" s="85"/>
      <c r="AJ712" s="111"/>
      <c r="AK712" s="112">
        <v>0</v>
      </c>
      <c r="AL712" s="87"/>
      <c r="AM712" s="85"/>
      <c r="AN712" s="111"/>
      <c r="AO712" s="112">
        <v>0</v>
      </c>
      <c r="AP712" s="87"/>
      <c r="AQ712" s="85"/>
      <c r="AR712" s="111"/>
      <c r="AS712" s="112">
        <v>0</v>
      </c>
      <c r="AT712" s="87"/>
      <c r="AU712" s="85"/>
      <c r="AV712" s="111"/>
      <c r="AW712" s="112">
        <v>0</v>
      </c>
      <c r="AX712" s="87"/>
      <c r="AY712" s="85"/>
      <c r="AZ712" s="267">
        <f t="shared" si="46"/>
        <v>0</v>
      </c>
      <c r="BA712" s="88">
        <f t="shared" si="43"/>
        <v>0</v>
      </c>
      <c r="BC712">
        <f>IF($A712&lt;&gt;"",COUNTIF($BD$3:$BD712,$BD712),0)</f>
        <v>0</v>
      </c>
      <c r="BD712" t="str">
        <f>IF($A712&lt;&gt;"",VLOOKUP(TRUNC(MID($A712,1,2),0),Plano_Contas!$H$3:$J$103,2,TRUE),"")</f>
        <v/>
      </c>
      <c r="BE712" s="201" t="str">
        <f t="shared" si="44"/>
        <v/>
      </c>
      <c r="BF712" t="str">
        <f ca="1">IF($BT712&lt;&gt;"",SUMIF($BD$3:$BD$1004,"="&amp;$BD712,INDIRECT(ADDRESS(3,BF$2,1,1)):INDIRECT(ADDRESS(1004,BF$2,1,1))),"")</f>
        <v/>
      </c>
      <c r="BG712" t="str">
        <f ca="1">IF($BT712&lt;&gt;"",SUMIF($BD$3:$BD$1004,"="&amp;$BD712,INDIRECT(ADDRESS(3,BG$2,1,1)):INDIRECT(ADDRESS(1004,BG$2,1,1))),"")</f>
        <v/>
      </c>
      <c r="BH712" t="str">
        <f ca="1">IF($BT712&lt;&gt;"",SUMIF($BD$3:$BD$1004,"="&amp;$BD712,INDIRECT(ADDRESS(3,BH$2,1,1)):INDIRECT(ADDRESS(1004,BH$2,1,1))),"")</f>
        <v/>
      </c>
      <c r="BI712" t="str">
        <f ca="1">IF($BT712&lt;&gt;"",SUMIF($BD$3:$BD$1004,"="&amp;$BD712,INDIRECT(ADDRESS(3,BI$2,1,1)):INDIRECT(ADDRESS(1004,BI$2,1,1))),"")</f>
        <v/>
      </c>
      <c r="BJ712" t="str">
        <f ca="1">IF($BT712&lt;&gt;"",SUMIF($BD$3:$BD$1004,"="&amp;$BD712,INDIRECT(ADDRESS(3,BJ$2,1,1)):INDIRECT(ADDRESS(1004,BJ$2,1,1))),"")</f>
        <v/>
      </c>
      <c r="BK712" t="str">
        <f ca="1">IF($BT712&lt;&gt;"",SUMIF($BD$3:$BD$1004,"="&amp;$BD712,INDIRECT(ADDRESS(3,BK$2,1,1)):INDIRECT(ADDRESS(1004,BK$2,1,1))),"")</f>
        <v/>
      </c>
      <c r="BL712" t="str">
        <f ca="1">IF($BT712&lt;&gt;"",SUMIF($BD$3:$BD$1004,"="&amp;$BD712,INDIRECT(ADDRESS(3,BL$2,1,1)):INDIRECT(ADDRESS(1004,BL$2,1,1))),"")</f>
        <v/>
      </c>
      <c r="BM712" t="str">
        <f ca="1">IF($BT712&lt;&gt;"",SUMIF($BD$3:$BD$1004,"="&amp;$BD712,INDIRECT(ADDRESS(3,BM$2,1,1)):INDIRECT(ADDRESS(1004,BM$2,1,1))),"")</f>
        <v/>
      </c>
      <c r="BN712" t="str">
        <f ca="1">IF($BT712&lt;&gt;"",SUMIF($BD$3:$BD$1004,"="&amp;$BD712,INDIRECT(ADDRESS(3,BN$2,1,1)):INDIRECT(ADDRESS(1004,BN$2,1,1))),"")</f>
        <v/>
      </c>
      <c r="BO712" t="str">
        <f ca="1">IF($BT712&lt;&gt;"",SUMIF($BD$3:$BD$1004,"="&amp;$BD712,INDIRECT(ADDRESS(3,BO$2,1,1)):INDIRECT(ADDRESS(1004,BO$2,1,1))),"")</f>
        <v/>
      </c>
      <c r="BP712" t="str">
        <f ca="1">IF($BT712&lt;&gt;"",SUMIF($BD$3:$BD$1004,"="&amp;$BD712,INDIRECT(ADDRESS(3,BP$2,1,1)):INDIRECT(ADDRESS(1004,BP$2,1,1))),"")</f>
        <v/>
      </c>
      <c r="BQ712" t="str">
        <f ca="1">IF($BT712&lt;&gt;"",SUMIF($BD$3:$BD$1004,"="&amp;$BD712,INDIRECT(ADDRESS(3,BQ$2,1,1)):INDIRECT(ADDRESS(1004,BQ$2,1,1))),"")</f>
        <v/>
      </c>
      <c r="BR712" t="str">
        <f ca="1">IF($BT712&lt;&gt;"",SUMIF($BD$3:$BD$1004,"="&amp;$BD712,INDIRECT(ADDRESS(3,BR$2,1,1)):INDIRECT(ADDRESS(1004,BR$2,1,1))),"")</f>
        <v/>
      </c>
      <c r="BS712" t="str">
        <f>IF($A712&lt;&gt;"",VLOOKUP(TRUNC(MID($A712,1,2),0),Plano_Contas!$H$3:$J$103,3,TRUE),"")</f>
        <v/>
      </c>
      <c r="BT712" t="str">
        <f t="shared" si="45"/>
        <v/>
      </c>
      <c r="BV712">
        <f>Empresas!C712</f>
        <v>0</v>
      </c>
    </row>
    <row r="713" spans="1:74" ht="13.5" hidden="1" thickBot="1" x14ac:dyDescent="0.25">
      <c r="A713" s="89"/>
      <c r="B713" s="52" t="str">
        <f>IF($A713&lt;&gt;"",VLOOKUP(""&amp;$A713,Plano_Contas!$A$3:$F$1003,6,0),"")</f>
        <v/>
      </c>
      <c r="C713" s="91"/>
      <c r="D713" s="111"/>
      <c r="E713" s="112">
        <v>0</v>
      </c>
      <c r="F713" s="87"/>
      <c r="G713" s="85"/>
      <c r="H713" s="111"/>
      <c r="I713" s="112">
        <v>0</v>
      </c>
      <c r="J713" s="87"/>
      <c r="K713" s="85"/>
      <c r="L713" s="111"/>
      <c r="M713" s="112">
        <v>0</v>
      </c>
      <c r="N713" s="87"/>
      <c r="O713" s="85"/>
      <c r="P713" s="111"/>
      <c r="Q713" s="112">
        <v>0</v>
      </c>
      <c r="R713" s="87"/>
      <c r="S713" s="85"/>
      <c r="T713" s="111"/>
      <c r="U713" s="112">
        <v>0</v>
      </c>
      <c r="V713" s="87"/>
      <c r="W713" s="85"/>
      <c r="X713" s="111"/>
      <c r="Y713" s="112">
        <v>0</v>
      </c>
      <c r="Z713" s="87"/>
      <c r="AA713" s="85"/>
      <c r="AB713" s="111"/>
      <c r="AC713" s="112">
        <v>0</v>
      </c>
      <c r="AD713" s="87"/>
      <c r="AE713" s="85"/>
      <c r="AF713" s="111"/>
      <c r="AG713" s="112">
        <v>0</v>
      </c>
      <c r="AH713" s="87"/>
      <c r="AI713" s="85"/>
      <c r="AJ713" s="111"/>
      <c r="AK713" s="112">
        <v>0</v>
      </c>
      <c r="AL713" s="87"/>
      <c r="AM713" s="85"/>
      <c r="AN713" s="111"/>
      <c r="AO713" s="112">
        <v>0</v>
      </c>
      <c r="AP713" s="87"/>
      <c r="AQ713" s="85"/>
      <c r="AR713" s="111"/>
      <c r="AS713" s="112">
        <v>0</v>
      </c>
      <c r="AT713" s="87"/>
      <c r="AU713" s="85"/>
      <c r="AV713" s="111"/>
      <c r="AW713" s="112">
        <v>0</v>
      </c>
      <c r="AX713" s="87"/>
      <c r="AY713" s="85"/>
      <c r="AZ713" s="267">
        <f t="shared" si="46"/>
        <v>0</v>
      </c>
      <c r="BA713" s="88">
        <f t="shared" si="43"/>
        <v>0</v>
      </c>
      <c r="BC713">
        <f>IF($A713&lt;&gt;"",COUNTIF($BD$3:$BD713,$BD713),0)</f>
        <v>0</v>
      </c>
      <c r="BD713" t="str">
        <f>IF($A713&lt;&gt;"",VLOOKUP(TRUNC(MID($A713,1,2),0),Plano_Contas!$H$3:$J$103,2,TRUE),"")</f>
        <v/>
      </c>
      <c r="BE713" s="201" t="str">
        <f t="shared" si="44"/>
        <v/>
      </c>
      <c r="BF713" t="str">
        <f ca="1">IF($BT713&lt;&gt;"",SUMIF($BD$3:$BD$1004,"="&amp;$BD713,INDIRECT(ADDRESS(3,BF$2,1,1)):INDIRECT(ADDRESS(1004,BF$2,1,1))),"")</f>
        <v/>
      </c>
      <c r="BG713" t="str">
        <f ca="1">IF($BT713&lt;&gt;"",SUMIF($BD$3:$BD$1004,"="&amp;$BD713,INDIRECT(ADDRESS(3,BG$2,1,1)):INDIRECT(ADDRESS(1004,BG$2,1,1))),"")</f>
        <v/>
      </c>
      <c r="BH713" t="str">
        <f ca="1">IF($BT713&lt;&gt;"",SUMIF($BD$3:$BD$1004,"="&amp;$BD713,INDIRECT(ADDRESS(3,BH$2,1,1)):INDIRECT(ADDRESS(1004,BH$2,1,1))),"")</f>
        <v/>
      </c>
      <c r="BI713" t="str">
        <f ca="1">IF($BT713&lt;&gt;"",SUMIF($BD$3:$BD$1004,"="&amp;$BD713,INDIRECT(ADDRESS(3,BI$2,1,1)):INDIRECT(ADDRESS(1004,BI$2,1,1))),"")</f>
        <v/>
      </c>
      <c r="BJ713" t="str">
        <f ca="1">IF($BT713&lt;&gt;"",SUMIF($BD$3:$BD$1004,"="&amp;$BD713,INDIRECT(ADDRESS(3,BJ$2,1,1)):INDIRECT(ADDRESS(1004,BJ$2,1,1))),"")</f>
        <v/>
      </c>
      <c r="BK713" t="str">
        <f ca="1">IF($BT713&lt;&gt;"",SUMIF($BD$3:$BD$1004,"="&amp;$BD713,INDIRECT(ADDRESS(3,BK$2,1,1)):INDIRECT(ADDRESS(1004,BK$2,1,1))),"")</f>
        <v/>
      </c>
      <c r="BL713" t="str">
        <f ca="1">IF($BT713&lt;&gt;"",SUMIF($BD$3:$BD$1004,"="&amp;$BD713,INDIRECT(ADDRESS(3,BL$2,1,1)):INDIRECT(ADDRESS(1004,BL$2,1,1))),"")</f>
        <v/>
      </c>
      <c r="BM713" t="str">
        <f ca="1">IF($BT713&lt;&gt;"",SUMIF($BD$3:$BD$1004,"="&amp;$BD713,INDIRECT(ADDRESS(3,BM$2,1,1)):INDIRECT(ADDRESS(1004,BM$2,1,1))),"")</f>
        <v/>
      </c>
      <c r="BN713" t="str">
        <f ca="1">IF($BT713&lt;&gt;"",SUMIF($BD$3:$BD$1004,"="&amp;$BD713,INDIRECT(ADDRESS(3,BN$2,1,1)):INDIRECT(ADDRESS(1004,BN$2,1,1))),"")</f>
        <v/>
      </c>
      <c r="BO713" t="str">
        <f ca="1">IF($BT713&lt;&gt;"",SUMIF($BD$3:$BD$1004,"="&amp;$BD713,INDIRECT(ADDRESS(3,BO$2,1,1)):INDIRECT(ADDRESS(1004,BO$2,1,1))),"")</f>
        <v/>
      </c>
      <c r="BP713" t="str">
        <f ca="1">IF($BT713&lt;&gt;"",SUMIF($BD$3:$BD$1004,"="&amp;$BD713,INDIRECT(ADDRESS(3,BP$2,1,1)):INDIRECT(ADDRESS(1004,BP$2,1,1))),"")</f>
        <v/>
      </c>
      <c r="BQ713" t="str">
        <f ca="1">IF($BT713&lt;&gt;"",SUMIF($BD$3:$BD$1004,"="&amp;$BD713,INDIRECT(ADDRESS(3,BQ$2,1,1)):INDIRECT(ADDRESS(1004,BQ$2,1,1))),"")</f>
        <v/>
      </c>
      <c r="BR713" t="str">
        <f ca="1">IF($BT713&lt;&gt;"",SUMIF($BD$3:$BD$1004,"="&amp;$BD713,INDIRECT(ADDRESS(3,BR$2,1,1)):INDIRECT(ADDRESS(1004,BR$2,1,1))),"")</f>
        <v/>
      </c>
      <c r="BS713" t="str">
        <f>IF($A713&lt;&gt;"",VLOOKUP(TRUNC(MID($A713,1,2),0),Plano_Contas!$H$3:$J$103,3,TRUE),"")</f>
        <v/>
      </c>
      <c r="BT713" t="str">
        <f t="shared" si="45"/>
        <v/>
      </c>
      <c r="BV713">
        <f>Empresas!C713</f>
        <v>0</v>
      </c>
    </row>
    <row r="714" spans="1:74" ht="13.5" hidden="1" thickBot="1" x14ac:dyDescent="0.25">
      <c r="A714" s="89"/>
      <c r="B714" s="52" t="str">
        <f>IF($A714&lt;&gt;"",VLOOKUP(""&amp;$A714,Plano_Contas!$A$3:$F$1003,6,0),"")</f>
        <v/>
      </c>
      <c r="C714" s="91"/>
      <c r="D714" s="111"/>
      <c r="E714" s="112">
        <v>0</v>
      </c>
      <c r="F714" s="87"/>
      <c r="G714" s="85"/>
      <c r="H714" s="111"/>
      <c r="I714" s="112">
        <v>0</v>
      </c>
      <c r="J714" s="87"/>
      <c r="K714" s="85"/>
      <c r="L714" s="111"/>
      <c r="M714" s="112">
        <v>0</v>
      </c>
      <c r="N714" s="87"/>
      <c r="O714" s="85"/>
      <c r="P714" s="111"/>
      <c r="Q714" s="112">
        <v>0</v>
      </c>
      <c r="R714" s="87"/>
      <c r="S714" s="85"/>
      <c r="T714" s="111"/>
      <c r="U714" s="112">
        <v>0</v>
      </c>
      <c r="V714" s="87"/>
      <c r="W714" s="85"/>
      <c r="X714" s="111"/>
      <c r="Y714" s="112">
        <v>0</v>
      </c>
      <c r="Z714" s="87"/>
      <c r="AA714" s="85"/>
      <c r="AB714" s="111"/>
      <c r="AC714" s="112">
        <v>0</v>
      </c>
      <c r="AD714" s="87"/>
      <c r="AE714" s="85"/>
      <c r="AF714" s="111"/>
      <c r="AG714" s="112">
        <v>0</v>
      </c>
      <c r="AH714" s="87"/>
      <c r="AI714" s="85"/>
      <c r="AJ714" s="111"/>
      <c r="AK714" s="112">
        <v>0</v>
      </c>
      <c r="AL714" s="87"/>
      <c r="AM714" s="85"/>
      <c r="AN714" s="111"/>
      <c r="AO714" s="112">
        <v>0</v>
      </c>
      <c r="AP714" s="87"/>
      <c r="AQ714" s="85"/>
      <c r="AR714" s="111"/>
      <c r="AS714" s="112">
        <v>0</v>
      </c>
      <c r="AT714" s="87"/>
      <c r="AU714" s="85"/>
      <c r="AV714" s="111"/>
      <c r="AW714" s="112">
        <v>0</v>
      </c>
      <c r="AX714" s="87"/>
      <c r="AY714" s="85"/>
      <c r="AZ714" s="267">
        <f t="shared" si="46"/>
        <v>0</v>
      </c>
      <c r="BA714" s="88">
        <f t="shared" si="43"/>
        <v>0</v>
      </c>
      <c r="BC714">
        <f>IF($A714&lt;&gt;"",COUNTIF($BD$3:$BD714,$BD714),0)</f>
        <v>0</v>
      </c>
      <c r="BD714" t="str">
        <f>IF($A714&lt;&gt;"",VLOOKUP(TRUNC(MID($A714,1,2),0),Plano_Contas!$H$3:$J$103,2,TRUE),"")</f>
        <v/>
      </c>
      <c r="BE714" s="201" t="str">
        <f t="shared" si="44"/>
        <v/>
      </c>
      <c r="BF714" t="str">
        <f ca="1">IF($BT714&lt;&gt;"",SUMIF($BD$3:$BD$1004,"="&amp;$BD714,INDIRECT(ADDRESS(3,BF$2,1,1)):INDIRECT(ADDRESS(1004,BF$2,1,1))),"")</f>
        <v/>
      </c>
      <c r="BG714" t="str">
        <f ca="1">IF($BT714&lt;&gt;"",SUMIF($BD$3:$BD$1004,"="&amp;$BD714,INDIRECT(ADDRESS(3,BG$2,1,1)):INDIRECT(ADDRESS(1004,BG$2,1,1))),"")</f>
        <v/>
      </c>
      <c r="BH714" t="str">
        <f ca="1">IF($BT714&lt;&gt;"",SUMIF($BD$3:$BD$1004,"="&amp;$BD714,INDIRECT(ADDRESS(3,BH$2,1,1)):INDIRECT(ADDRESS(1004,BH$2,1,1))),"")</f>
        <v/>
      </c>
      <c r="BI714" t="str">
        <f ca="1">IF($BT714&lt;&gt;"",SUMIF($BD$3:$BD$1004,"="&amp;$BD714,INDIRECT(ADDRESS(3,BI$2,1,1)):INDIRECT(ADDRESS(1004,BI$2,1,1))),"")</f>
        <v/>
      </c>
      <c r="BJ714" t="str">
        <f ca="1">IF($BT714&lt;&gt;"",SUMIF($BD$3:$BD$1004,"="&amp;$BD714,INDIRECT(ADDRESS(3,BJ$2,1,1)):INDIRECT(ADDRESS(1004,BJ$2,1,1))),"")</f>
        <v/>
      </c>
      <c r="BK714" t="str">
        <f ca="1">IF($BT714&lt;&gt;"",SUMIF($BD$3:$BD$1004,"="&amp;$BD714,INDIRECT(ADDRESS(3,BK$2,1,1)):INDIRECT(ADDRESS(1004,BK$2,1,1))),"")</f>
        <v/>
      </c>
      <c r="BL714" t="str">
        <f ca="1">IF($BT714&lt;&gt;"",SUMIF($BD$3:$BD$1004,"="&amp;$BD714,INDIRECT(ADDRESS(3,BL$2,1,1)):INDIRECT(ADDRESS(1004,BL$2,1,1))),"")</f>
        <v/>
      </c>
      <c r="BM714" t="str">
        <f ca="1">IF($BT714&lt;&gt;"",SUMIF($BD$3:$BD$1004,"="&amp;$BD714,INDIRECT(ADDRESS(3,BM$2,1,1)):INDIRECT(ADDRESS(1004,BM$2,1,1))),"")</f>
        <v/>
      </c>
      <c r="BN714" t="str">
        <f ca="1">IF($BT714&lt;&gt;"",SUMIF($BD$3:$BD$1004,"="&amp;$BD714,INDIRECT(ADDRESS(3,BN$2,1,1)):INDIRECT(ADDRESS(1004,BN$2,1,1))),"")</f>
        <v/>
      </c>
      <c r="BO714" t="str">
        <f ca="1">IF($BT714&lt;&gt;"",SUMIF($BD$3:$BD$1004,"="&amp;$BD714,INDIRECT(ADDRESS(3,BO$2,1,1)):INDIRECT(ADDRESS(1004,BO$2,1,1))),"")</f>
        <v/>
      </c>
      <c r="BP714" t="str">
        <f ca="1">IF($BT714&lt;&gt;"",SUMIF($BD$3:$BD$1004,"="&amp;$BD714,INDIRECT(ADDRESS(3,BP$2,1,1)):INDIRECT(ADDRESS(1004,BP$2,1,1))),"")</f>
        <v/>
      </c>
      <c r="BQ714" t="str">
        <f ca="1">IF($BT714&lt;&gt;"",SUMIF($BD$3:$BD$1004,"="&amp;$BD714,INDIRECT(ADDRESS(3,BQ$2,1,1)):INDIRECT(ADDRESS(1004,BQ$2,1,1))),"")</f>
        <v/>
      </c>
      <c r="BR714" t="str">
        <f ca="1">IF($BT714&lt;&gt;"",SUMIF($BD$3:$BD$1004,"="&amp;$BD714,INDIRECT(ADDRESS(3,BR$2,1,1)):INDIRECT(ADDRESS(1004,BR$2,1,1))),"")</f>
        <v/>
      </c>
      <c r="BS714" t="str">
        <f>IF($A714&lt;&gt;"",VLOOKUP(TRUNC(MID($A714,1,2),0),Plano_Contas!$H$3:$J$103,3,TRUE),"")</f>
        <v/>
      </c>
      <c r="BT714" t="str">
        <f t="shared" si="45"/>
        <v/>
      </c>
      <c r="BV714">
        <f>Empresas!C714</f>
        <v>0</v>
      </c>
    </row>
    <row r="715" spans="1:74" ht="13.5" hidden="1" thickBot="1" x14ac:dyDescent="0.25">
      <c r="A715" s="89"/>
      <c r="B715" s="52" t="str">
        <f>IF($A715&lt;&gt;"",VLOOKUP(""&amp;$A715,Plano_Contas!$A$3:$F$1003,6,0),"")</f>
        <v/>
      </c>
      <c r="C715" s="91"/>
      <c r="D715" s="111"/>
      <c r="E715" s="112">
        <v>0</v>
      </c>
      <c r="F715" s="87"/>
      <c r="G715" s="85"/>
      <c r="H715" s="111"/>
      <c r="I715" s="112">
        <v>0</v>
      </c>
      <c r="J715" s="87"/>
      <c r="K715" s="85"/>
      <c r="L715" s="111"/>
      <c r="M715" s="112">
        <v>0</v>
      </c>
      <c r="N715" s="87"/>
      <c r="O715" s="85"/>
      <c r="P715" s="111"/>
      <c r="Q715" s="112">
        <v>0</v>
      </c>
      <c r="R715" s="87"/>
      <c r="S715" s="85"/>
      <c r="T715" s="111"/>
      <c r="U715" s="112">
        <v>0</v>
      </c>
      <c r="V715" s="87"/>
      <c r="W715" s="85"/>
      <c r="X715" s="111"/>
      <c r="Y715" s="112">
        <v>0</v>
      </c>
      <c r="Z715" s="87"/>
      <c r="AA715" s="85"/>
      <c r="AB715" s="111"/>
      <c r="AC715" s="112">
        <v>0</v>
      </c>
      <c r="AD715" s="87"/>
      <c r="AE715" s="85"/>
      <c r="AF715" s="111"/>
      <c r="AG715" s="112">
        <v>0</v>
      </c>
      <c r="AH715" s="87"/>
      <c r="AI715" s="85"/>
      <c r="AJ715" s="111"/>
      <c r="AK715" s="112">
        <v>0</v>
      </c>
      <c r="AL715" s="87"/>
      <c r="AM715" s="85"/>
      <c r="AN715" s="111"/>
      <c r="AO715" s="112">
        <v>0</v>
      </c>
      <c r="AP715" s="87"/>
      <c r="AQ715" s="85"/>
      <c r="AR715" s="111"/>
      <c r="AS715" s="112">
        <v>0</v>
      </c>
      <c r="AT715" s="87"/>
      <c r="AU715" s="85"/>
      <c r="AV715" s="111"/>
      <c r="AW715" s="112">
        <v>0</v>
      </c>
      <c r="AX715" s="87"/>
      <c r="AY715" s="85"/>
      <c r="AZ715" s="267">
        <f t="shared" si="46"/>
        <v>0</v>
      </c>
      <c r="BA715" s="88">
        <f t="shared" si="43"/>
        <v>0</v>
      </c>
      <c r="BC715">
        <f>IF($A715&lt;&gt;"",COUNTIF($BD$3:$BD715,$BD715),0)</f>
        <v>0</v>
      </c>
      <c r="BD715" t="str">
        <f>IF($A715&lt;&gt;"",VLOOKUP(TRUNC(MID($A715,1,2),0),Plano_Contas!$H$3:$J$103,2,TRUE),"")</f>
        <v/>
      </c>
      <c r="BE715" s="201" t="str">
        <f t="shared" si="44"/>
        <v/>
      </c>
      <c r="BF715" t="str">
        <f ca="1">IF($BT715&lt;&gt;"",SUMIF($BD$3:$BD$1004,"="&amp;$BD715,INDIRECT(ADDRESS(3,BF$2,1,1)):INDIRECT(ADDRESS(1004,BF$2,1,1))),"")</f>
        <v/>
      </c>
      <c r="BG715" t="str">
        <f ca="1">IF($BT715&lt;&gt;"",SUMIF($BD$3:$BD$1004,"="&amp;$BD715,INDIRECT(ADDRESS(3,BG$2,1,1)):INDIRECT(ADDRESS(1004,BG$2,1,1))),"")</f>
        <v/>
      </c>
      <c r="BH715" t="str">
        <f ca="1">IF($BT715&lt;&gt;"",SUMIF($BD$3:$BD$1004,"="&amp;$BD715,INDIRECT(ADDRESS(3,BH$2,1,1)):INDIRECT(ADDRESS(1004,BH$2,1,1))),"")</f>
        <v/>
      </c>
      <c r="BI715" t="str">
        <f ca="1">IF($BT715&lt;&gt;"",SUMIF($BD$3:$BD$1004,"="&amp;$BD715,INDIRECT(ADDRESS(3,BI$2,1,1)):INDIRECT(ADDRESS(1004,BI$2,1,1))),"")</f>
        <v/>
      </c>
      <c r="BJ715" t="str">
        <f ca="1">IF($BT715&lt;&gt;"",SUMIF($BD$3:$BD$1004,"="&amp;$BD715,INDIRECT(ADDRESS(3,BJ$2,1,1)):INDIRECT(ADDRESS(1004,BJ$2,1,1))),"")</f>
        <v/>
      </c>
      <c r="BK715" t="str">
        <f ca="1">IF($BT715&lt;&gt;"",SUMIF($BD$3:$BD$1004,"="&amp;$BD715,INDIRECT(ADDRESS(3,BK$2,1,1)):INDIRECT(ADDRESS(1004,BK$2,1,1))),"")</f>
        <v/>
      </c>
      <c r="BL715" t="str">
        <f ca="1">IF($BT715&lt;&gt;"",SUMIF($BD$3:$BD$1004,"="&amp;$BD715,INDIRECT(ADDRESS(3,BL$2,1,1)):INDIRECT(ADDRESS(1004,BL$2,1,1))),"")</f>
        <v/>
      </c>
      <c r="BM715" t="str">
        <f ca="1">IF($BT715&lt;&gt;"",SUMIF($BD$3:$BD$1004,"="&amp;$BD715,INDIRECT(ADDRESS(3,BM$2,1,1)):INDIRECT(ADDRESS(1004,BM$2,1,1))),"")</f>
        <v/>
      </c>
      <c r="BN715" t="str">
        <f ca="1">IF($BT715&lt;&gt;"",SUMIF($BD$3:$BD$1004,"="&amp;$BD715,INDIRECT(ADDRESS(3,BN$2,1,1)):INDIRECT(ADDRESS(1004,BN$2,1,1))),"")</f>
        <v/>
      </c>
      <c r="BO715" t="str">
        <f ca="1">IF($BT715&lt;&gt;"",SUMIF($BD$3:$BD$1004,"="&amp;$BD715,INDIRECT(ADDRESS(3,BO$2,1,1)):INDIRECT(ADDRESS(1004,BO$2,1,1))),"")</f>
        <v/>
      </c>
      <c r="BP715" t="str">
        <f ca="1">IF($BT715&lt;&gt;"",SUMIF($BD$3:$BD$1004,"="&amp;$BD715,INDIRECT(ADDRESS(3,BP$2,1,1)):INDIRECT(ADDRESS(1004,BP$2,1,1))),"")</f>
        <v/>
      </c>
      <c r="BQ715" t="str">
        <f ca="1">IF($BT715&lt;&gt;"",SUMIF($BD$3:$BD$1004,"="&amp;$BD715,INDIRECT(ADDRESS(3,BQ$2,1,1)):INDIRECT(ADDRESS(1004,BQ$2,1,1))),"")</f>
        <v/>
      </c>
      <c r="BR715" t="str">
        <f ca="1">IF($BT715&lt;&gt;"",SUMIF($BD$3:$BD$1004,"="&amp;$BD715,INDIRECT(ADDRESS(3,BR$2,1,1)):INDIRECT(ADDRESS(1004,BR$2,1,1))),"")</f>
        <v/>
      </c>
      <c r="BS715" t="str">
        <f>IF($A715&lt;&gt;"",VLOOKUP(TRUNC(MID($A715,1,2),0),Plano_Contas!$H$3:$J$103,3,TRUE),"")</f>
        <v/>
      </c>
      <c r="BT715" t="str">
        <f t="shared" si="45"/>
        <v/>
      </c>
      <c r="BV715">
        <f>Empresas!C715</f>
        <v>0</v>
      </c>
    </row>
    <row r="716" spans="1:74" ht="13.5" hidden="1" thickBot="1" x14ac:dyDescent="0.25">
      <c r="A716" s="89"/>
      <c r="B716" s="52" t="str">
        <f>IF($A716&lt;&gt;"",VLOOKUP(""&amp;$A716,Plano_Contas!$A$3:$F$1003,6,0),"")</f>
        <v/>
      </c>
      <c r="C716" s="91"/>
      <c r="D716" s="111"/>
      <c r="E716" s="112">
        <v>0</v>
      </c>
      <c r="F716" s="87"/>
      <c r="G716" s="85"/>
      <c r="H716" s="111"/>
      <c r="I716" s="112">
        <v>0</v>
      </c>
      <c r="J716" s="87"/>
      <c r="K716" s="85"/>
      <c r="L716" s="111"/>
      <c r="M716" s="112">
        <v>0</v>
      </c>
      <c r="N716" s="87"/>
      <c r="O716" s="85"/>
      <c r="P716" s="111"/>
      <c r="Q716" s="112">
        <v>0</v>
      </c>
      <c r="R716" s="87"/>
      <c r="S716" s="85"/>
      <c r="T716" s="111"/>
      <c r="U716" s="112">
        <v>0</v>
      </c>
      <c r="V716" s="87"/>
      <c r="W716" s="85"/>
      <c r="X716" s="111"/>
      <c r="Y716" s="112">
        <v>0</v>
      </c>
      <c r="Z716" s="87"/>
      <c r="AA716" s="85"/>
      <c r="AB716" s="111"/>
      <c r="AC716" s="112">
        <v>0</v>
      </c>
      <c r="AD716" s="87"/>
      <c r="AE716" s="85"/>
      <c r="AF716" s="111"/>
      <c r="AG716" s="112">
        <v>0</v>
      </c>
      <c r="AH716" s="87"/>
      <c r="AI716" s="85"/>
      <c r="AJ716" s="111"/>
      <c r="AK716" s="112">
        <v>0</v>
      </c>
      <c r="AL716" s="87"/>
      <c r="AM716" s="85"/>
      <c r="AN716" s="111"/>
      <c r="AO716" s="112">
        <v>0</v>
      </c>
      <c r="AP716" s="87"/>
      <c r="AQ716" s="85"/>
      <c r="AR716" s="111"/>
      <c r="AS716" s="112">
        <v>0</v>
      </c>
      <c r="AT716" s="87"/>
      <c r="AU716" s="85"/>
      <c r="AV716" s="111"/>
      <c r="AW716" s="112">
        <v>0</v>
      </c>
      <c r="AX716" s="87"/>
      <c r="AY716" s="85"/>
      <c r="AZ716" s="267">
        <f t="shared" si="46"/>
        <v>0</v>
      </c>
      <c r="BA716" s="88">
        <f t="shared" si="43"/>
        <v>0</v>
      </c>
      <c r="BC716">
        <f>IF($A716&lt;&gt;"",COUNTIF($BD$3:$BD716,$BD716),0)</f>
        <v>0</v>
      </c>
      <c r="BD716" t="str">
        <f>IF($A716&lt;&gt;"",VLOOKUP(TRUNC(MID($A716,1,2),0),Plano_Contas!$H$3:$J$103,2,TRUE),"")</f>
        <v/>
      </c>
      <c r="BE716" s="201" t="str">
        <f t="shared" si="44"/>
        <v/>
      </c>
      <c r="BF716" t="str">
        <f ca="1">IF($BT716&lt;&gt;"",SUMIF($BD$3:$BD$1004,"="&amp;$BD716,INDIRECT(ADDRESS(3,BF$2,1,1)):INDIRECT(ADDRESS(1004,BF$2,1,1))),"")</f>
        <v/>
      </c>
      <c r="BG716" t="str">
        <f ca="1">IF($BT716&lt;&gt;"",SUMIF($BD$3:$BD$1004,"="&amp;$BD716,INDIRECT(ADDRESS(3,BG$2,1,1)):INDIRECT(ADDRESS(1004,BG$2,1,1))),"")</f>
        <v/>
      </c>
      <c r="BH716" t="str">
        <f ca="1">IF($BT716&lt;&gt;"",SUMIF($BD$3:$BD$1004,"="&amp;$BD716,INDIRECT(ADDRESS(3,BH$2,1,1)):INDIRECT(ADDRESS(1004,BH$2,1,1))),"")</f>
        <v/>
      </c>
      <c r="BI716" t="str">
        <f ca="1">IF($BT716&lt;&gt;"",SUMIF($BD$3:$BD$1004,"="&amp;$BD716,INDIRECT(ADDRESS(3,BI$2,1,1)):INDIRECT(ADDRESS(1004,BI$2,1,1))),"")</f>
        <v/>
      </c>
      <c r="BJ716" t="str">
        <f ca="1">IF($BT716&lt;&gt;"",SUMIF($BD$3:$BD$1004,"="&amp;$BD716,INDIRECT(ADDRESS(3,BJ$2,1,1)):INDIRECT(ADDRESS(1004,BJ$2,1,1))),"")</f>
        <v/>
      </c>
      <c r="BK716" t="str">
        <f ca="1">IF($BT716&lt;&gt;"",SUMIF($BD$3:$BD$1004,"="&amp;$BD716,INDIRECT(ADDRESS(3,BK$2,1,1)):INDIRECT(ADDRESS(1004,BK$2,1,1))),"")</f>
        <v/>
      </c>
      <c r="BL716" t="str">
        <f ca="1">IF($BT716&lt;&gt;"",SUMIF($BD$3:$BD$1004,"="&amp;$BD716,INDIRECT(ADDRESS(3,BL$2,1,1)):INDIRECT(ADDRESS(1004,BL$2,1,1))),"")</f>
        <v/>
      </c>
      <c r="BM716" t="str">
        <f ca="1">IF($BT716&lt;&gt;"",SUMIF($BD$3:$BD$1004,"="&amp;$BD716,INDIRECT(ADDRESS(3,BM$2,1,1)):INDIRECT(ADDRESS(1004,BM$2,1,1))),"")</f>
        <v/>
      </c>
      <c r="BN716" t="str">
        <f ca="1">IF($BT716&lt;&gt;"",SUMIF($BD$3:$BD$1004,"="&amp;$BD716,INDIRECT(ADDRESS(3,BN$2,1,1)):INDIRECT(ADDRESS(1004,BN$2,1,1))),"")</f>
        <v/>
      </c>
      <c r="BO716" t="str">
        <f ca="1">IF($BT716&lt;&gt;"",SUMIF($BD$3:$BD$1004,"="&amp;$BD716,INDIRECT(ADDRESS(3,BO$2,1,1)):INDIRECT(ADDRESS(1004,BO$2,1,1))),"")</f>
        <v/>
      </c>
      <c r="BP716" t="str">
        <f ca="1">IF($BT716&lt;&gt;"",SUMIF($BD$3:$BD$1004,"="&amp;$BD716,INDIRECT(ADDRESS(3,BP$2,1,1)):INDIRECT(ADDRESS(1004,BP$2,1,1))),"")</f>
        <v/>
      </c>
      <c r="BQ716" t="str">
        <f ca="1">IF($BT716&lt;&gt;"",SUMIF($BD$3:$BD$1004,"="&amp;$BD716,INDIRECT(ADDRESS(3,BQ$2,1,1)):INDIRECT(ADDRESS(1004,BQ$2,1,1))),"")</f>
        <v/>
      </c>
      <c r="BR716" t="str">
        <f ca="1">IF($BT716&lt;&gt;"",SUMIF($BD$3:$BD$1004,"="&amp;$BD716,INDIRECT(ADDRESS(3,BR$2,1,1)):INDIRECT(ADDRESS(1004,BR$2,1,1))),"")</f>
        <v/>
      </c>
      <c r="BS716" t="str">
        <f>IF($A716&lt;&gt;"",VLOOKUP(TRUNC(MID($A716,1,2),0),Plano_Contas!$H$3:$J$103,3,TRUE),"")</f>
        <v/>
      </c>
      <c r="BT716" t="str">
        <f t="shared" si="45"/>
        <v/>
      </c>
      <c r="BV716">
        <f>Empresas!C716</f>
        <v>0</v>
      </c>
    </row>
    <row r="717" spans="1:74" ht="13.5" hidden="1" thickBot="1" x14ac:dyDescent="0.25">
      <c r="A717" s="89"/>
      <c r="B717" s="52" t="str">
        <f>IF($A717&lt;&gt;"",VLOOKUP(""&amp;$A717,Plano_Contas!$A$3:$F$1003,6,0),"")</f>
        <v/>
      </c>
      <c r="C717" s="91"/>
      <c r="D717" s="111"/>
      <c r="E717" s="112">
        <v>0</v>
      </c>
      <c r="F717" s="87"/>
      <c r="G717" s="85"/>
      <c r="H717" s="111"/>
      <c r="I717" s="112">
        <v>0</v>
      </c>
      <c r="J717" s="87"/>
      <c r="K717" s="85"/>
      <c r="L717" s="111"/>
      <c r="M717" s="112">
        <v>0</v>
      </c>
      <c r="N717" s="87"/>
      <c r="O717" s="85"/>
      <c r="P717" s="111"/>
      <c r="Q717" s="112">
        <v>0</v>
      </c>
      <c r="R717" s="87"/>
      <c r="S717" s="85"/>
      <c r="T717" s="111"/>
      <c r="U717" s="112">
        <v>0</v>
      </c>
      <c r="V717" s="87"/>
      <c r="W717" s="85"/>
      <c r="X717" s="111"/>
      <c r="Y717" s="112">
        <v>0</v>
      </c>
      <c r="Z717" s="87"/>
      <c r="AA717" s="85"/>
      <c r="AB717" s="111"/>
      <c r="AC717" s="112">
        <v>0</v>
      </c>
      <c r="AD717" s="87"/>
      <c r="AE717" s="85"/>
      <c r="AF717" s="111"/>
      <c r="AG717" s="112">
        <v>0</v>
      </c>
      <c r="AH717" s="87"/>
      <c r="AI717" s="85"/>
      <c r="AJ717" s="111"/>
      <c r="AK717" s="112">
        <v>0</v>
      </c>
      <c r="AL717" s="87"/>
      <c r="AM717" s="85"/>
      <c r="AN717" s="111"/>
      <c r="AO717" s="112">
        <v>0</v>
      </c>
      <c r="AP717" s="87"/>
      <c r="AQ717" s="85"/>
      <c r="AR717" s="111"/>
      <c r="AS717" s="112">
        <v>0</v>
      </c>
      <c r="AT717" s="87"/>
      <c r="AU717" s="85"/>
      <c r="AV717" s="111"/>
      <c r="AW717" s="112">
        <v>0</v>
      </c>
      <c r="AX717" s="87"/>
      <c r="AY717" s="85"/>
      <c r="AZ717" s="267">
        <f t="shared" si="46"/>
        <v>0</v>
      </c>
      <c r="BA717" s="88">
        <f t="shared" si="43"/>
        <v>0</v>
      </c>
      <c r="BC717">
        <f>IF($A717&lt;&gt;"",COUNTIF($BD$3:$BD717,$BD717),0)</f>
        <v>0</v>
      </c>
      <c r="BD717" t="str">
        <f>IF($A717&lt;&gt;"",VLOOKUP(TRUNC(MID($A717,1,2),0),Plano_Contas!$H$3:$J$103,2,TRUE),"")</f>
        <v/>
      </c>
      <c r="BE717" s="201" t="str">
        <f t="shared" si="44"/>
        <v/>
      </c>
      <c r="BF717" t="str">
        <f ca="1">IF($BT717&lt;&gt;"",SUMIF($BD$3:$BD$1004,"="&amp;$BD717,INDIRECT(ADDRESS(3,BF$2,1,1)):INDIRECT(ADDRESS(1004,BF$2,1,1))),"")</f>
        <v/>
      </c>
      <c r="BG717" t="str">
        <f ca="1">IF($BT717&lt;&gt;"",SUMIF($BD$3:$BD$1004,"="&amp;$BD717,INDIRECT(ADDRESS(3,BG$2,1,1)):INDIRECT(ADDRESS(1004,BG$2,1,1))),"")</f>
        <v/>
      </c>
      <c r="BH717" t="str">
        <f ca="1">IF($BT717&lt;&gt;"",SUMIF($BD$3:$BD$1004,"="&amp;$BD717,INDIRECT(ADDRESS(3,BH$2,1,1)):INDIRECT(ADDRESS(1004,BH$2,1,1))),"")</f>
        <v/>
      </c>
      <c r="BI717" t="str">
        <f ca="1">IF($BT717&lt;&gt;"",SUMIF($BD$3:$BD$1004,"="&amp;$BD717,INDIRECT(ADDRESS(3,BI$2,1,1)):INDIRECT(ADDRESS(1004,BI$2,1,1))),"")</f>
        <v/>
      </c>
      <c r="BJ717" t="str">
        <f ca="1">IF($BT717&lt;&gt;"",SUMIF($BD$3:$BD$1004,"="&amp;$BD717,INDIRECT(ADDRESS(3,BJ$2,1,1)):INDIRECT(ADDRESS(1004,BJ$2,1,1))),"")</f>
        <v/>
      </c>
      <c r="BK717" t="str">
        <f ca="1">IF($BT717&lt;&gt;"",SUMIF($BD$3:$BD$1004,"="&amp;$BD717,INDIRECT(ADDRESS(3,BK$2,1,1)):INDIRECT(ADDRESS(1004,BK$2,1,1))),"")</f>
        <v/>
      </c>
      <c r="BL717" t="str">
        <f ca="1">IF($BT717&lt;&gt;"",SUMIF($BD$3:$BD$1004,"="&amp;$BD717,INDIRECT(ADDRESS(3,BL$2,1,1)):INDIRECT(ADDRESS(1004,BL$2,1,1))),"")</f>
        <v/>
      </c>
      <c r="BM717" t="str">
        <f ca="1">IF($BT717&lt;&gt;"",SUMIF($BD$3:$BD$1004,"="&amp;$BD717,INDIRECT(ADDRESS(3,BM$2,1,1)):INDIRECT(ADDRESS(1004,BM$2,1,1))),"")</f>
        <v/>
      </c>
      <c r="BN717" t="str">
        <f ca="1">IF($BT717&lt;&gt;"",SUMIF($BD$3:$BD$1004,"="&amp;$BD717,INDIRECT(ADDRESS(3,BN$2,1,1)):INDIRECT(ADDRESS(1004,BN$2,1,1))),"")</f>
        <v/>
      </c>
      <c r="BO717" t="str">
        <f ca="1">IF($BT717&lt;&gt;"",SUMIF($BD$3:$BD$1004,"="&amp;$BD717,INDIRECT(ADDRESS(3,BO$2,1,1)):INDIRECT(ADDRESS(1004,BO$2,1,1))),"")</f>
        <v/>
      </c>
      <c r="BP717" t="str">
        <f ca="1">IF($BT717&lt;&gt;"",SUMIF($BD$3:$BD$1004,"="&amp;$BD717,INDIRECT(ADDRESS(3,BP$2,1,1)):INDIRECT(ADDRESS(1004,BP$2,1,1))),"")</f>
        <v/>
      </c>
      <c r="BQ717" t="str">
        <f ca="1">IF($BT717&lt;&gt;"",SUMIF($BD$3:$BD$1004,"="&amp;$BD717,INDIRECT(ADDRESS(3,BQ$2,1,1)):INDIRECT(ADDRESS(1004,BQ$2,1,1))),"")</f>
        <v/>
      </c>
      <c r="BR717" t="str">
        <f ca="1">IF($BT717&lt;&gt;"",SUMIF($BD$3:$BD$1004,"="&amp;$BD717,INDIRECT(ADDRESS(3,BR$2,1,1)):INDIRECT(ADDRESS(1004,BR$2,1,1))),"")</f>
        <v/>
      </c>
      <c r="BS717" t="str">
        <f>IF($A717&lt;&gt;"",VLOOKUP(TRUNC(MID($A717,1,2),0),Plano_Contas!$H$3:$J$103,3,TRUE),"")</f>
        <v/>
      </c>
      <c r="BT717" t="str">
        <f t="shared" si="45"/>
        <v/>
      </c>
      <c r="BV717">
        <f>Empresas!C717</f>
        <v>0</v>
      </c>
    </row>
    <row r="718" spans="1:74" ht="13.5" hidden="1" thickBot="1" x14ac:dyDescent="0.25">
      <c r="A718" s="89"/>
      <c r="B718" s="52" t="str">
        <f>IF($A718&lt;&gt;"",VLOOKUP(""&amp;$A718,Plano_Contas!$A$3:$F$1003,6,0),"")</f>
        <v/>
      </c>
      <c r="C718" s="91"/>
      <c r="D718" s="111"/>
      <c r="E718" s="112">
        <v>0</v>
      </c>
      <c r="F718" s="87"/>
      <c r="G718" s="85"/>
      <c r="H718" s="111"/>
      <c r="I718" s="112">
        <v>0</v>
      </c>
      <c r="J718" s="87"/>
      <c r="K718" s="85"/>
      <c r="L718" s="111"/>
      <c r="M718" s="112">
        <v>0</v>
      </c>
      <c r="N718" s="87"/>
      <c r="O718" s="85"/>
      <c r="P718" s="111"/>
      <c r="Q718" s="112">
        <v>0</v>
      </c>
      <c r="R718" s="87"/>
      <c r="S718" s="85"/>
      <c r="T718" s="111"/>
      <c r="U718" s="112">
        <v>0</v>
      </c>
      <c r="V718" s="87"/>
      <c r="W718" s="85"/>
      <c r="X718" s="111"/>
      <c r="Y718" s="112">
        <v>0</v>
      </c>
      <c r="Z718" s="87"/>
      <c r="AA718" s="85"/>
      <c r="AB718" s="111"/>
      <c r="AC718" s="112">
        <v>0</v>
      </c>
      <c r="AD718" s="87"/>
      <c r="AE718" s="85"/>
      <c r="AF718" s="111"/>
      <c r="AG718" s="112">
        <v>0</v>
      </c>
      <c r="AH718" s="87"/>
      <c r="AI718" s="85"/>
      <c r="AJ718" s="111"/>
      <c r="AK718" s="112">
        <v>0</v>
      </c>
      <c r="AL718" s="87"/>
      <c r="AM718" s="85"/>
      <c r="AN718" s="111"/>
      <c r="AO718" s="112">
        <v>0</v>
      </c>
      <c r="AP718" s="87"/>
      <c r="AQ718" s="85"/>
      <c r="AR718" s="111"/>
      <c r="AS718" s="112">
        <v>0</v>
      </c>
      <c r="AT718" s="87"/>
      <c r="AU718" s="85"/>
      <c r="AV718" s="111"/>
      <c r="AW718" s="112">
        <v>0</v>
      </c>
      <c r="AX718" s="87"/>
      <c r="AY718" s="85"/>
      <c r="AZ718" s="267">
        <f t="shared" si="46"/>
        <v>0</v>
      </c>
      <c r="BA718" s="88">
        <f t="shared" si="43"/>
        <v>0</v>
      </c>
      <c r="BC718">
        <f>IF($A718&lt;&gt;"",COUNTIF($BD$3:$BD718,$BD718),0)</f>
        <v>0</v>
      </c>
      <c r="BD718" t="str">
        <f>IF($A718&lt;&gt;"",VLOOKUP(TRUNC(MID($A718,1,2),0),Plano_Contas!$H$3:$J$103,2,TRUE),"")</f>
        <v/>
      </c>
      <c r="BE718" s="201" t="str">
        <f t="shared" si="44"/>
        <v/>
      </c>
      <c r="BF718" t="str">
        <f ca="1">IF($BT718&lt;&gt;"",SUMIF($BD$3:$BD$1004,"="&amp;$BD718,INDIRECT(ADDRESS(3,BF$2,1,1)):INDIRECT(ADDRESS(1004,BF$2,1,1))),"")</f>
        <v/>
      </c>
      <c r="BG718" t="str">
        <f ca="1">IF($BT718&lt;&gt;"",SUMIF($BD$3:$BD$1004,"="&amp;$BD718,INDIRECT(ADDRESS(3,BG$2,1,1)):INDIRECT(ADDRESS(1004,BG$2,1,1))),"")</f>
        <v/>
      </c>
      <c r="BH718" t="str">
        <f ca="1">IF($BT718&lt;&gt;"",SUMIF($BD$3:$BD$1004,"="&amp;$BD718,INDIRECT(ADDRESS(3,BH$2,1,1)):INDIRECT(ADDRESS(1004,BH$2,1,1))),"")</f>
        <v/>
      </c>
      <c r="BI718" t="str">
        <f ca="1">IF($BT718&lt;&gt;"",SUMIF($BD$3:$BD$1004,"="&amp;$BD718,INDIRECT(ADDRESS(3,BI$2,1,1)):INDIRECT(ADDRESS(1004,BI$2,1,1))),"")</f>
        <v/>
      </c>
      <c r="BJ718" t="str">
        <f ca="1">IF($BT718&lt;&gt;"",SUMIF($BD$3:$BD$1004,"="&amp;$BD718,INDIRECT(ADDRESS(3,BJ$2,1,1)):INDIRECT(ADDRESS(1004,BJ$2,1,1))),"")</f>
        <v/>
      </c>
      <c r="BK718" t="str">
        <f ca="1">IF($BT718&lt;&gt;"",SUMIF($BD$3:$BD$1004,"="&amp;$BD718,INDIRECT(ADDRESS(3,BK$2,1,1)):INDIRECT(ADDRESS(1004,BK$2,1,1))),"")</f>
        <v/>
      </c>
      <c r="BL718" t="str">
        <f ca="1">IF($BT718&lt;&gt;"",SUMIF($BD$3:$BD$1004,"="&amp;$BD718,INDIRECT(ADDRESS(3,BL$2,1,1)):INDIRECT(ADDRESS(1004,BL$2,1,1))),"")</f>
        <v/>
      </c>
      <c r="BM718" t="str">
        <f ca="1">IF($BT718&lt;&gt;"",SUMIF($BD$3:$BD$1004,"="&amp;$BD718,INDIRECT(ADDRESS(3,BM$2,1,1)):INDIRECT(ADDRESS(1004,BM$2,1,1))),"")</f>
        <v/>
      </c>
      <c r="BN718" t="str">
        <f ca="1">IF($BT718&lt;&gt;"",SUMIF($BD$3:$BD$1004,"="&amp;$BD718,INDIRECT(ADDRESS(3,BN$2,1,1)):INDIRECT(ADDRESS(1004,BN$2,1,1))),"")</f>
        <v/>
      </c>
      <c r="BO718" t="str">
        <f ca="1">IF($BT718&lt;&gt;"",SUMIF($BD$3:$BD$1004,"="&amp;$BD718,INDIRECT(ADDRESS(3,BO$2,1,1)):INDIRECT(ADDRESS(1004,BO$2,1,1))),"")</f>
        <v/>
      </c>
      <c r="BP718" t="str">
        <f ca="1">IF($BT718&lt;&gt;"",SUMIF($BD$3:$BD$1004,"="&amp;$BD718,INDIRECT(ADDRESS(3,BP$2,1,1)):INDIRECT(ADDRESS(1004,BP$2,1,1))),"")</f>
        <v/>
      </c>
      <c r="BQ718" t="str">
        <f ca="1">IF($BT718&lt;&gt;"",SUMIF($BD$3:$BD$1004,"="&amp;$BD718,INDIRECT(ADDRESS(3,BQ$2,1,1)):INDIRECT(ADDRESS(1004,BQ$2,1,1))),"")</f>
        <v/>
      </c>
      <c r="BR718" t="str">
        <f ca="1">IF($BT718&lt;&gt;"",SUMIF($BD$3:$BD$1004,"="&amp;$BD718,INDIRECT(ADDRESS(3,BR$2,1,1)):INDIRECT(ADDRESS(1004,BR$2,1,1))),"")</f>
        <v/>
      </c>
      <c r="BS718" t="str">
        <f>IF($A718&lt;&gt;"",VLOOKUP(TRUNC(MID($A718,1,2),0),Plano_Contas!$H$3:$J$103,3,TRUE),"")</f>
        <v/>
      </c>
      <c r="BT718" t="str">
        <f t="shared" si="45"/>
        <v/>
      </c>
      <c r="BV718">
        <f>Empresas!C718</f>
        <v>0</v>
      </c>
    </row>
    <row r="719" spans="1:74" ht="13.5" hidden="1" thickBot="1" x14ac:dyDescent="0.25">
      <c r="A719" s="89"/>
      <c r="B719" s="52" t="str">
        <f>IF($A719&lt;&gt;"",VLOOKUP(""&amp;$A719,Plano_Contas!$A$3:$F$1003,6,0),"")</f>
        <v/>
      </c>
      <c r="C719" s="91"/>
      <c r="D719" s="111"/>
      <c r="E719" s="112">
        <v>0</v>
      </c>
      <c r="F719" s="87"/>
      <c r="G719" s="85"/>
      <c r="H719" s="111"/>
      <c r="I719" s="112">
        <v>0</v>
      </c>
      <c r="J719" s="87"/>
      <c r="K719" s="85"/>
      <c r="L719" s="111"/>
      <c r="M719" s="112">
        <v>0</v>
      </c>
      <c r="N719" s="87"/>
      <c r="O719" s="85"/>
      <c r="P719" s="111"/>
      <c r="Q719" s="112">
        <v>0</v>
      </c>
      <c r="R719" s="87"/>
      <c r="S719" s="85"/>
      <c r="T719" s="111"/>
      <c r="U719" s="112">
        <v>0</v>
      </c>
      <c r="V719" s="87"/>
      <c r="W719" s="85"/>
      <c r="X719" s="111"/>
      <c r="Y719" s="112">
        <v>0</v>
      </c>
      <c r="Z719" s="87"/>
      <c r="AA719" s="85"/>
      <c r="AB719" s="111"/>
      <c r="AC719" s="112">
        <v>0</v>
      </c>
      <c r="AD719" s="87"/>
      <c r="AE719" s="85"/>
      <c r="AF719" s="111"/>
      <c r="AG719" s="112">
        <v>0</v>
      </c>
      <c r="AH719" s="87"/>
      <c r="AI719" s="85"/>
      <c r="AJ719" s="111"/>
      <c r="AK719" s="112">
        <v>0</v>
      </c>
      <c r="AL719" s="87"/>
      <c r="AM719" s="85"/>
      <c r="AN719" s="111"/>
      <c r="AO719" s="112">
        <v>0</v>
      </c>
      <c r="AP719" s="87"/>
      <c r="AQ719" s="85"/>
      <c r="AR719" s="111"/>
      <c r="AS719" s="112">
        <v>0</v>
      </c>
      <c r="AT719" s="87"/>
      <c r="AU719" s="85"/>
      <c r="AV719" s="111"/>
      <c r="AW719" s="112">
        <v>0</v>
      </c>
      <c r="AX719" s="87"/>
      <c r="AY719" s="85"/>
      <c r="AZ719" s="267">
        <f t="shared" si="46"/>
        <v>0</v>
      </c>
      <c r="BA719" s="88">
        <f t="shared" si="43"/>
        <v>0</v>
      </c>
      <c r="BC719">
        <f>IF($A719&lt;&gt;"",COUNTIF($BD$3:$BD719,$BD719),0)</f>
        <v>0</v>
      </c>
      <c r="BD719" t="str">
        <f>IF($A719&lt;&gt;"",VLOOKUP(TRUNC(MID($A719,1,2),0),Plano_Contas!$H$3:$J$103,2,TRUE),"")</f>
        <v/>
      </c>
      <c r="BE719" s="201" t="str">
        <f t="shared" si="44"/>
        <v/>
      </c>
      <c r="BF719" t="str">
        <f ca="1">IF($BT719&lt;&gt;"",SUMIF($BD$3:$BD$1004,"="&amp;$BD719,INDIRECT(ADDRESS(3,BF$2,1,1)):INDIRECT(ADDRESS(1004,BF$2,1,1))),"")</f>
        <v/>
      </c>
      <c r="BG719" t="str">
        <f ca="1">IF($BT719&lt;&gt;"",SUMIF($BD$3:$BD$1004,"="&amp;$BD719,INDIRECT(ADDRESS(3,BG$2,1,1)):INDIRECT(ADDRESS(1004,BG$2,1,1))),"")</f>
        <v/>
      </c>
      <c r="BH719" t="str">
        <f ca="1">IF($BT719&lt;&gt;"",SUMIF($BD$3:$BD$1004,"="&amp;$BD719,INDIRECT(ADDRESS(3,BH$2,1,1)):INDIRECT(ADDRESS(1004,BH$2,1,1))),"")</f>
        <v/>
      </c>
      <c r="BI719" t="str">
        <f ca="1">IF($BT719&lt;&gt;"",SUMIF($BD$3:$BD$1004,"="&amp;$BD719,INDIRECT(ADDRESS(3,BI$2,1,1)):INDIRECT(ADDRESS(1004,BI$2,1,1))),"")</f>
        <v/>
      </c>
      <c r="BJ719" t="str">
        <f ca="1">IF($BT719&lt;&gt;"",SUMIF($BD$3:$BD$1004,"="&amp;$BD719,INDIRECT(ADDRESS(3,BJ$2,1,1)):INDIRECT(ADDRESS(1004,BJ$2,1,1))),"")</f>
        <v/>
      </c>
      <c r="BK719" t="str">
        <f ca="1">IF($BT719&lt;&gt;"",SUMIF($BD$3:$BD$1004,"="&amp;$BD719,INDIRECT(ADDRESS(3,BK$2,1,1)):INDIRECT(ADDRESS(1004,BK$2,1,1))),"")</f>
        <v/>
      </c>
      <c r="BL719" t="str">
        <f ca="1">IF($BT719&lt;&gt;"",SUMIF($BD$3:$BD$1004,"="&amp;$BD719,INDIRECT(ADDRESS(3,BL$2,1,1)):INDIRECT(ADDRESS(1004,BL$2,1,1))),"")</f>
        <v/>
      </c>
      <c r="BM719" t="str">
        <f ca="1">IF($BT719&lt;&gt;"",SUMIF($BD$3:$BD$1004,"="&amp;$BD719,INDIRECT(ADDRESS(3,BM$2,1,1)):INDIRECT(ADDRESS(1004,BM$2,1,1))),"")</f>
        <v/>
      </c>
      <c r="BN719" t="str">
        <f ca="1">IF($BT719&lt;&gt;"",SUMIF($BD$3:$BD$1004,"="&amp;$BD719,INDIRECT(ADDRESS(3,BN$2,1,1)):INDIRECT(ADDRESS(1004,BN$2,1,1))),"")</f>
        <v/>
      </c>
      <c r="BO719" t="str">
        <f ca="1">IF($BT719&lt;&gt;"",SUMIF($BD$3:$BD$1004,"="&amp;$BD719,INDIRECT(ADDRESS(3,BO$2,1,1)):INDIRECT(ADDRESS(1004,BO$2,1,1))),"")</f>
        <v/>
      </c>
      <c r="BP719" t="str">
        <f ca="1">IF($BT719&lt;&gt;"",SUMIF($BD$3:$BD$1004,"="&amp;$BD719,INDIRECT(ADDRESS(3,BP$2,1,1)):INDIRECT(ADDRESS(1004,BP$2,1,1))),"")</f>
        <v/>
      </c>
      <c r="BQ719" t="str">
        <f ca="1">IF($BT719&lt;&gt;"",SUMIF($BD$3:$BD$1004,"="&amp;$BD719,INDIRECT(ADDRESS(3,BQ$2,1,1)):INDIRECT(ADDRESS(1004,BQ$2,1,1))),"")</f>
        <v/>
      </c>
      <c r="BR719" t="str">
        <f ca="1">IF($BT719&lt;&gt;"",SUMIF($BD$3:$BD$1004,"="&amp;$BD719,INDIRECT(ADDRESS(3,BR$2,1,1)):INDIRECT(ADDRESS(1004,BR$2,1,1))),"")</f>
        <v/>
      </c>
      <c r="BS719" t="str">
        <f>IF($A719&lt;&gt;"",VLOOKUP(TRUNC(MID($A719,1,2),0),Plano_Contas!$H$3:$J$103,3,TRUE),"")</f>
        <v/>
      </c>
      <c r="BT719" t="str">
        <f t="shared" si="45"/>
        <v/>
      </c>
      <c r="BV719">
        <f>Empresas!C719</f>
        <v>0</v>
      </c>
    </row>
    <row r="720" spans="1:74" ht="13.5" hidden="1" thickBot="1" x14ac:dyDescent="0.25">
      <c r="A720" s="89"/>
      <c r="B720" s="52" t="str">
        <f>IF($A720&lt;&gt;"",VLOOKUP(""&amp;$A720,Plano_Contas!$A$3:$F$1003,6,0),"")</f>
        <v/>
      </c>
      <c r="C720" s="91"/>
      <c r="D720" s="111"/>
      <c r="E720" s="112">
        <v>0</v>
      </c>
      <c r="F720" s="87"/>
      <c r="G720" s="85"/>
      <c r="H720" s="111"/>
      <c r="I720" s="112">
        <v>0</v>
      </c>
      <c r="J720" s="87"/>
      <c r="K720" s="85"/>
      <c r="L720" s="111"/>
      <c r="M720" s="112">
        <v>0</v>
      </c>
      <c r="N720" s="87"/>
      <c r="O720" s="85"/>
      <c r="P720" s="111"/>
      <c r="Q720" s="112">
        <v>0</v>
      </c>
      <c r="R720" s="87"/>
      <c r="S720" s="85"/>
      <c r="T720" s="111"/>
      <c r="U720" s="112">
        <v>0</v>
      </c>
      <c r="V720" s="87"/>
      <c r="W720" s="85"/>
      <c r="X720" s="111"/>
      <c r="Y720" s="112">
        <v>0</v>
      </c>
      <c r="Z720" s="87"/>
      <c r="AA720" s="85"/>
      <c r="AB720" s="111"/>
      <c r="AC720" s="112">
        <v>0</v>
      </c>
      <c r="AD720" s="87"/>
      <c r="AE720" s="85"/>
      <c r="AF720" s="111"/>
      <c r="AG720" s="112">
        <v>0</v>
      </c>
      <c r="AH720" s="87"/>
      <c r="AI720" s="85"/>
      <c r="AJ720" s="111"/>
      <c r="AK720" s="112">
        <v>0</v>
      </c>
      <c r="AL720" s="87"/>
      <c r="AM720" s="85"/>
      <c r="AN720" s="111"/>
      <c r="AO720" s="112">
        <v>0</v>
      </c>
      <c r="AP720" s="87"/>
      <c r="AQ720" s="85"/>
      <c r="AR720" s="111"/>
      <c r="AS720" s="112">
        <v>0</v>
      </c>
      <c r="AT720" s="87"/>
      <c r="AU720" s="85"/>
      <c r="AV720" s="111"/>
      <c r="AW720" s="112">
        <v>0</v>
      </c>
      <c r="AX720" s="87"/>
      <c r="AY720" s="85"/>
      <c r="AZ720" s="267">
        <f t="shared" si="46"/>
        <v>0</v>
      </c>
      <c r="BA720" s="88">
        <f t="shared" si="43"/>
        <v>0</v>
      </c>
      <c r="BC720">
        <f>IF($A720&lt;&gt;"",COUNTIF($BD$3:$BD720,$BD720),0)</f>
        <v>0</v>
      </c>
      <c r="BD720" t="str">
        <f>IF($A720&lt;&gt;"",VLOOKUP(TRUNC(MID($A720,1,2),0),Plano_Contas!$H$3:$J$103,2,TRUE),"")</f>
        <v/>
      </c>
      <c r="BE720" s="201" t="str">
        <f t="shared" si="44"/>
        <v/>
      </c>
      <c r="BF720" t="str">
        <f ca="1">IF($BT720&lt;&gt;"",SUMIF($BD$3:$BD$1004,"="&amp;$BD720,INDIRECT(ADDRESS(3,BF$2,1,1)):INDIRECT(ADDRESS(1004,BF$2,1,1))),"")</f>
        <v/>
      </c>
      <c r="BG720" t="str">
        <f ca="1">IF($BT720&lt;&gt;"",SUMIF($BD$3:$BD$1004,"="&amp;$BD720,INDIRECT(ADDRESS(3,BG$2,1,1)):INDIRECT(ADDRESS(1004,BG$2,1,1))),"")</f>
        <v/>
      </c>
      <c r="BH720" t="str">
        <f ca="1">IF($BT720&lt;&gt;"",SUMIF($BD$3:$BD$1004,"="&amp;$BD720,INDIRECT(ADDRESS(3,BH$2,1,1)):INDIRECT(ADDRESS(1004,BH$2,1,1))),"")</f>
        <v/>
      </c>
      <c r="BI720" t="str">
        <f ca="1">IF($BT720&lt;&gt;"",SUMIF($BD$3:$BD$1004,"="&amp;$BD720,INDIRECT(ADDRESS(3,BI$2,1,1)):INDIRECT(ADDRESS(1004,BI$2,1,1))),"")</f>
        <v/>
      </c>
      <c r="BJ720" t="str">
        <f ca="1">IF($BT720&lt;&gt;"",SUMIF($BD$3:$BD$1004,"="&amp;$BD720,INDIRECT(ADDRESS(3,BJ$2,1,1)):INDIRECT(ADDRESS(1004,BJ$2,1,1))),"")</f>
        <v/>
      </c>
      <c r="BK720" t="str">
        <f ca="1">IF($BT720&lt;&gt;"",SUMIF($BD$3:$BD$1004,"="&amp;$BD720,INDIRECT(ADDRESS(3,BK$2,1,1)):INDIRECT(ADDRESS(1004,BK$2,1,1))),"")</f>
        <v/>
      </c>
      <c r="BL720" t="str">
        <f ca="1">IF($BT720&lt;&gt;"",SUMIF($BD$3:$BD$1004,"="&amp;$BD720,INDIRECT(ADDRESS(3,BL$2,1,1)):INDIRECT(ADDRESS(1004,BL$2,1,1))),"")</f>
        <v/>
      </c>
      <c r="BM720" t="str">
        <f ca="1">IF($BT720&lt;&gt;"",SUMIF($BD$3:$BD$1004,"="&amp;$BD720,INDIRECT(ADDRESS(3,BM$2,1,1)):INDIRECT(ADDRESS(1004,BM$2,1,1))),"")</f>
        <v/>
      </c>
      <c r="BN720" t="str">
        <f ca="1">IF($BT720&lt;&gt;"",SUMIF($BD$3:$BD$1004,"="&amp;$BD720,INDIRECT(ADDRESS(3,BN$2,1,1)):INDIRECT(ADDRESS(1004,BN$2,1,1))),"")</f>
        <v/>
      </c>
      <c r="BO720" t="str">
        <f ca="1">IF($BT720&lt;&gt;"",SUMIF($BD$3:$BD$1004,"="&amp;$BD720,INDIRECT(ADDRESS(3,BO$2,1,1)):INDIRECT(ADDRESS(1004,BO$2,1,1))),"")</f>
        <v/>
      </c>
      <c r="BP720" t="str">
        <f ca="1">IF($BT720&lt;&gt;"",SUMIF($BD$3:$BD$1004,"="&amp;$BD720,INDIRECT(ADDRESS(3,BP$2,1,1)):INDIRECT(ADDRESS(1004,BP$2,1,1))),"")</f>
        <v/>
      </c>
      <c r="BQ720" t="str">
        <f ca="1">IF($BT720&lt;&gt;"",SUMIF($BD$3:$BD$1004,"="&amp;$BD720,INDIRECT(ADDRESS(3,BQ$2,1,1)):INDIRECT(ADDRESS(1004,BQ$2,1,1))),"")</f>
        <v/>
      </c>
      <c r="BR720" t="str">
        <f ca="1">IF($BT720&lt;&gt;"",SUMIF($BD$3:$BD$1004,"="&amp;$BD720,INDIRECT(ADDRESS(3,BR$2,1,1)):INDIRECT(ADDRESS(1004,BR$2,1,1))),"")</f>
        <v/>
      </c>
      <c r="BS720" t="str">
        <f>IF($A720&lt;&gt;"",VLOOKUP(TRUNC(MID($A720,1,2),0),Plano_Contas!$H$3:$J$103,3,TRUE),"")</f>
        <v/>
      </c>
      <c r="BT720" t="str">
        <f t="shared" si="45"/>
        <v/>
      </c>
      <c r="BV720">
        <f>Empresas!C720</f>
        <v>0</v>
      </c>
    </row>
    <row r="721" spans="1:74" ht="13.5" hidden="1" thickBot="1" x14ac:dyDescent="0.25">
      <c r="A721" s="89"/>
      <c r="B721" s="52" t="str">
        <f>IF($A721&lt;&gt;"",VLOOKUP(""&amp;$A721,Plano_Contas!$A$3:$F$1003,6,0),"")</f>
        <v/>
      </c>
      <c r="C721" s="91"/>
      <c r="D721" s="111"/>
      <c r="E721" s="112">
        <v>0</v>
      </c>
      <c r="F721" s="87"/>
      <c r="G721" s="85"/>
      <c r="H721" s="111"/>
      <c r="I721" s="112">
        <v>0</v>
      </c>
      <c r="J721" s="87"/>
      <c r="K721" s="85"/>
      <c r="L721" s="111"/>
      <c r="M721" s="112">
        <v>0</v>
      </c>
      <c r="N721" s="87"/>
      <c r="O721" s="85"/>
      <c r="P721" s="111"/>
      <c r="Q721" s="112">
        <v>0</v>
      </c>
      <c r="R721" s="87"/>
      <c r="S721" s="85"/>
      <c r="T721" s="111"/>
      <c r="U721" s="112">
        <v>0</v>
      </c>
      <c r="V721" s="87"/>
      <c r="W721" s="85"/>
      <c r="X721" s="111"/>
      <c r="Y721" s="112">
        <v>0</v>
      </c>
      <c r="Z721" s="87"/>
      <c r="AA721" s="85"/>
      <c r="AB721" s="111"/>
      <c r="AC721" s="112">
        <v>0</v>
      </c>
      <c r="AD721" s="87"/>
      <c r="AE721" s="85"/>
      <c r="AF721" s="111"/>
      <c r="AG721" s="112">
        <v>0</v>
      </c>
      <c r="AH721" s="87"/>
      <c r="AI721" s="85"/>
      <c r="AJ721" s="111"/>
      <c r="AK721" s="112">
        <v>0</v>
      </c>
      <c r="AL721" s="87"/>
      <c r="AM721" s="85"/>
      <c r="AN721" s="111"/>
      <c r="AO721" s="112">
        <v>0</v>
      </c>
      <c r="AP721" s="87"/>
      <c r="AQ721" s="85"/>
      <c r="AR721" s="111"/>
      <c r="AS721" s="112">
        <v>0</v>
      </c>
      <c r="AT721" s="87"/>
      <c r="AU721" s="85"/>
      <c r="AV721" s="111"/>
      <c r="AW721" s="112">
        <v>0</v>
      </c>
      <c r="AX721" s="87"/>
      <c r="AY721" s="85"/>
      <c r="AZ721" s="267">
        <f t="shared" si="46"/>
        <v>0</v>
      </c>
      <c r="BA721" s="88">
        <f t="shared" si="43"/>
        <v>0</v>
      </c>
      <c r="BC721">
        <f>IF($A721&lt;&gt;"",COUNTIF($BD$3:$BD721,$BD721),0)</f>
        <v>0</v>
      </c>
      <c r="BD721" t="str">
        <f>IF($A721&lt;&gt;"",VLOOKUP(TRUNC(MID($A721,1,2),0),Plano_Contas!$H$3:$J$103,2,TRUE),"")</f>
        <v/>
      </c>
      <c r="BE721" s="201" t="str">
        <f t="shared" si="44"/>
        <v/>
      </c>
      <c r="BF721" t="str">
        <f ca="1">IF($BT721&lt;&gt;"",SUMIF($BD$3:$BD$1004,"="&amp;$BD721,INDIRECT(ADDRESS(3,BF$2,1,1)):INDIRECT(ADDRESS(1004,BF$2,1,1))),"")</f>
        <v/>
      </c>
      <c r="BG721" t="str">
        <f ca="1">IF($BT721&lt;&gt;"",SUMIF($BD$3:$BD$1004,"="&amp;$BD721,INDIRECT(ADDRESS(3,BG$2,1,1)):INDIRECT(ADDRESS(1004,BG$2,1,1))),"")</f>
        <v/>
      </c>
      <c r="BH721" t="str">
        <f ca="1">IF($BT721&lt;&gt;"",SUMIF($BD$3:$BD$1004,"="&amp;$BD721,INDIRECT(ADDRESS(3,BH$2,1,1)):INDIRECT(ADDRESS(1004,BH$2,1,1))),"")</f>
        <v/>
      </c>
      <c r="BI721" t="str">
        <f ca="1">IF($BT721&lt;&gt;"",SUMIF($BD$3:$BD$1004,"="&amp;$BD721,INDIRECT(ADDRESS(3,BI$2,1,1)):INDIRECT(ADDRESS(1004,BI$2,1,1))),"")</f>
        <v/>
      </c>
      <c r="BJ721" t="str">
        <f ca="1">IF($BT721&lt;&gt;"",SUMIF($BD$3:$BD$1004,"="&amp;$BD721,INDIRECT(ADDRESS(3,BJ$2,1,1)):INDIRECT(ADDRESS(1004,BJ$2,1,1))),"")</f>
        <v/>
      </c>
      <c r="BK721" t="str">
        <f ca="1">IF($BT721&lt;&gt;"",SUMIF($BD$3:$BD$1004,"="&amp;$BD721,INDIRECT(ADDRESS(3,BK$2,1,1)):INDIRECT(ADDRESS(1004,BK$2,1,1))),"")</f>
        <v/>
      </c>
      <c r="BL721" t="str">
        <f ca="1">IF($BT721&lt;&gt;"",SUMIF($BD$3:$BD$1004,"="&amp;$BD721,INDIRECT(ADDRESS(3,BL$2,1,1)):INDIRECT(ADDRESS(1004,BL$2,1,1))),"")</f>
        <v/>
      </c>
      <c r="BM721" t="str">
        <f ca="1">IF($BT721&lt;&gt;"",SUMIF($BD$3:$BD$1004,"="&amp;$BD721,INDIRECT(ADDRESS(3,BM$2,1,1)):INDIRECT(ADDRESS(1004,BM$2,1,1))),"")</f>
        <v/>
      </c>
      <c r="BN721" t="str">
        <f ca="1">IF($BT721&lt;&gt;"",SUMIF($BD$3:$BD$1004,"="&amp;$BD721,INDIRECT(ADDRESS(3,BN$2,1,1)):INDIRECT(ADDRESS(1004,BN$2,1,1))),"")</f>
        <v/>
      </c>
      <c r="BO721" t="str">
        <f ca="1">IF($BT721&lt;&gt;"",SUMIF($BD$3:$BD$1004,"="&amp;$BD721,INDIRECT(ADDRESS(3,BO$2,1,1)):INDIRECT(ADDRESS(1004,BO$2,1,1))),"")</f>
        <v/>
      </c>
      <c r="BP721" t="str">
        <f ca="1">IF($BT721&lt;&gt;"",SUMIF($BD$3:$BD$1004,"="&amp;$BD721,INDIRECT(ADDRESS(3,BP$2,1,1)):INDIRECT(ADDRESS(1004,BP$2,1,1))),"")</f>
        <v/>
      </c>
      <c r="BQ721" t="str">
        <f ca="1">IF($BT721&lt;&gt;"",SUMIF($BD$3:$BD$1004,"="&amp;$BD721,INDIRECT(ADDRESS(3,BQ$2,1,1)):INDIRECT(ADDRESS(1004,BQ$2,1,1))),"")</f>
        <v/>
      </c>
      <c r="BR721" t="str">
        <f ca="1">IF($BT721&lt;&gt;"",SUMIF($BD$3:$BD$1004,"="&amp;$BD721,INDIRECT(ADDRESS(3,BR$2,1,1)):INDIRECT(ADDRESS(1004,BR$2,1,1))),"")</f>
        <v/>
      </c>
      <c r="BS721" t="str">
        <f>IF($A721&lt;&gt;"",VLOOKUP(TRUNC(MID($A721,1,2),0),Plano_Contas!$H$3:$J$103,3,TRUE),"")</f>
        <v/>
      </c>
      <c r="BT721" t="str">
        <f t="shared" si="45"/>
        <v/>
      </c>
      <c r="BV721">
        <f>Empresas!C721</f>
        <v>0</v>
      </c>
    </row>
    <row r="722" spans="1:74" ht="13.5" hidden="1" thickBot="1" x14ac:dyDescent="0.25">
      <c r="A722" s="89"/>
      <c r="B722" s="52" t="str">
        <f>IF($A722&lt;&gt;"",VLOOKUP(""&amp;$A722,Plano_Contas!$A$3:$F$1003,6,0),"")</f>
        <v/>
      </c>
      <c r="C722" s="91"/>
      <c r="D722" s="111"/>
      <c r="E722" s="112">
        <v>0</v>
      </c>
      <c r="F722" s="87"/>
      <c r="G722" s="85"/>
      <c r="H722" s="111"/>
      <c r="I722" s="112">
        <v>0</v>
      </c>
      <c r="J722" s="87"/>
      <c r="K722" s="85"/>
      <c r="L722" s="111"/>
      <c r="M722" s="112">
        <v>0</v>
      </c>
      <c r="N722" s="87"/>
      <c r="O722" s="85"/>
      <c r="P722" s="111"/>
      <c r="Q722" s="112">
        <v>0</v>
      </c>
      <c r="R722" s="87"/>
      <c r="S722" s="85"/>
      <c r="T722" s="111"/>
      <c r="U722" s="112">
        <v>0</v>
      </c>
      <c r="V722" s="87"/>
      <c r="W722" s="85"/>
      <c r="X722" s="111"/>
      <c r="Y722" s="112">
        <v>0</v>
      </c>
      <c r="Z722" s="87"/>
      <c r="AA722" s="85"/>
      <c r="AB722" s="111"/>
      <c r="AC722" s="112">
        <v>0</v>
      </c>
      <c r="AD722" s="87"/>
      <c r="AE722" s="85"/>
      <c r="AF722" s="111"/>
      <c r="AG722" s="112">
        <v>0</v>
      </c>
      <c r="AH722" s="87"/>
      <c r="AI722" s="85"/>
      <c r="AJ722" s="111"/>
      <c r="AK722" s="112">
        <v>0</v>
      </c>
      <c r="AL722" s="87"/>
      <c r="AM722" s="85"/>
      <c r="AN722" s="111"/>
      <c r="AO722" s="112">
        <v>0</v>
      </c>
      <c r="AP722" s="87"/>
      <c r="AQ722" s="85"/>
      <c r="AR722" s="111"/>
      <c r="AS722" s="112">
        <v>0</v>
      </c>
      <c r="AT722" s="87"/>
      <c r="AU722" s="85"/>
      <c r="AV722" s="111"/>
      <c r="AW722" s="112">
        <v>0</v>
      </c>
      <c r="AX722" s="87"/>
      <c r="AY722" s="85"/>
      <c r="AZ722" s="267">
        <f t="shared" si="46"/>
        <v>0</v>
      </c>
      <c r="BA722" s="88">
        <f t="shared" si="43"/>
        <v>0</v>
      </c>
      <c r="BC722">
        <f>IF($A722&lt;&gt;"",COUNTIF($BD$3:$BD722,$BD722),0)</f>
        <v>0</v>
      </c>
      <c r="BD722" t="str">
        <f>IF($A722&lt;&gt;"",VLOOKUP(TRUNC(MID($A722,1,2),0),Plano_Contas!$H$3:$J$103,2,TRUE),"")</f>
        <v/>
      </c>
      <c r="BE722" s="201" t="str">
        <f t="shared" si="44"/>
        <v/>
      </c>
      <c r="BF722" t="str">
        <f ca="1">IF($BT722&lt;&gt;"",SUMIF($BD$3:$BD$1004,"="&amp;$BD722,INDIRECT(ADDRESS(3,BF$2,1,1)):INDIRECT(ADDRESS(1004,BF$2,1,1))),"")</f>
        <v/>
      </c>
      <c r="BG722" t="str">
        <f ca="1">IF($BT722&lt;&gt;"",SUMIF($BD$3:$BD$1004,"="&amp;$BD722,INDIRECT(ADDRESS(3,BG$2,1,1)):INDIRECT(ADDRESS(1004,BG$2,1,1))),"")</f>
        <v/>
      </c>
      <c r="BH722" t="str">
        <f ca="1">IF($BT722&lt;&gt;"",SUMIF($BD$3:$BD$1004,"="&amp;$BD722,INDIRECT(ADDRESS(3,BH$2,1,1)):INDIRECT(ADDRESS(1004,BH$2,1,1))),"")</f>
        <v/>
      </c>
      <c r="BI722" t="str">
        <f ca="1">IF($BT722&lt;&gt;"",SUMIF($BD$3:$BD$1004,"="&amp;$BD722,INDIRECT(ADDRESS(3,BI$2,1,1)):INDIRECT(ADDRESS(1004,BI$2,1,1))),"")</f>
        <v/>
      </c>
      <c r="BJ722" t="str">
        <f ca="1">IF($BT722&lt;&gt;"",SUMIF($BD$3:$BD$1004,"="&amp;$BD722,INDIRECT(ADDRESS(3,BJ$2,1,1)):INDIRECT(ADDRESS(1004,BJ$2,1,1))),"")</f>
        <v/>
      </c>
      <c r="BK722" t="str">
        <f ca="1">IF($BT722&lt;&gt;"",SUMIF($BD$3:$BD$1004,"="&amp;$BD722,INDIRECT(ADDRESS(3,BK$2,1,1)):INDIRECT(ADDRESS(1004,BK$2,1,1))),"")</f>
        <v/>
      </c>
      <c r="BL722" t="str">
        <f ca="1">IF($BT722&lt;&gt;"",SUMIF($BD$3:$BD$1004,"="&amp;$BD722,INDIRECT(ADDRESS(3,BL$2,1,1)):INDIRECT(ADDRESS(1004,BL$2,1,1))),"")</f>
        <v/>
      </c>
      <c r="BM722" t="str">
        <f ca="1">IF($BT722&lt;&gt;"",SUMIF($BD$3:$BD$1004,"="&amp;$BD722,INDIRECT(ADDRESS(3,BM$2,1,1)):INDIRECT(ADDRESS(1004,BM$2,1,1))),"")</f>
        <v/>
      </c>
      <c r="BN722" t="str">
        <f ca="1">IF($BT722&lt;&gt;"",SUMIF($BD$3:$BD$1004,"="&amp;$BD722,INDIRECT(ADDRESS(3,BN$2,1,1)):INDIRECT(ADDRESS(1004,BN$2,1,1))),"")</f>
        <v/>
      </c>
      <c r="BO722" t="str">
        <f ca="1">IF($BT722&lt;&gt;"",SUMIF($BD$3:$BD$1004,"="&amp;$BD722,INDIRECT(ADDRESS(3,BO$2,1,1)):INDIRECT(ADDRESS(1004,BO$2,1,1))),"")</f>
        <v/>
      </c>
      <c r="BP722" t="str">
        <f ca="1">IF($BT722&lt;&gt;"",SUMIF($BD$3:$BD$1004,"="&amp;$BD722,INDIRECT(ADDRESS(3,BP$2,1,1)):INDIRECT(ADDRESS(1004,BP$2,1,1))),"")</f>
        <v/>
      </c>
      <c r="BQ722" t="str">
        <f ca="1">IF($BT722&lt;&gt;"",SUMIF($BD$3:$BD$1004,"="&amp;$BD722,INDIRECT(ADDRESS(3,BQ$2,1,1)):INDIRECT(ADDRESS(1004,BQ$2,1,1))),"")</f>
        <v/>
      </c>
      <c r="BR722" t="str">
        <f ca="1">IF($BT722&lt;&gt;"",SUMIF($BD$3:$BD$1004,"="&amp;$BD722,INDIRECT(ADDRESS(3,BR$2,1,1)):INDIRECT(ADDRESS(1004,BR$2,1,1))),"")</f>
        <v/>
      </c>
      <c r="BS722" t="str">
        <f>IF($A722&lt;&gt;"",VLOOKUP(TRUNC(MID($A722,1,2),0),Plano_Contas!$H$3:$J$103,3,TRUE),"")</f>
        <v/>
      </c>
      <c r="BT722" t="str">
        <f t="shared" si="45"/>
        <v/>
      </c>
      <c r="BV722">
        <f>Empresas!C722</f>
        <v>0</v>
      </c>
    </row>
    <row r="723" spans="1:74" ht="13.5" hidden="1" thickBot="1" x14ac:dyDescent="0.25">
      <c r="A723" s="89"/>
      <c r="B723" s="52" t="str">
        <f>IF($A723&lt;&gt;"",VLOOKUP(""&amp;$A723,Plano_Contas!$A$3:$F$1003,6,0),"")</f>
        <v/>
      </c>
      <c r="C723" s="91"/>
      <c r="D723" s="111"/>
      <c r="E723" s="112">
        <v>0</v>
      </c>
      <c r="F723" s="87"/>
      <c r="G723" s="85"/>
      <c r="H723" s="111"/>
      <c r="I723" s="112">
        <v>0</v>
      </c>
      <c r="J723" s="87"/>
      <c r="K723" s="85"/>
      <c r="L723" s="111"/>
      <c r="M723" s="112">
        <v>0</v>
      </c>
      <c r="N723" s="87"/>
      <c r="O723" s="85"/>
      <c r="P723" s="111"/>
      <c r="Q723" s="112">
        <v>0</v>
      </c>
      <c r="R723" s="87"/>
      <c r="S723" s="85"/>
      <c r="T723" s="111"/>
      <c r="U723" s="112">
        <v>0</v>
      </c>
      <c r="V723" s="87"/>
      <c r="W723" s="85"/>
      <c r="X723" s="111"/>
      <c r="Y723" s="112">
        <v>0</v>
      </c>
      <c r="Z723" s="87"/>
      <c r="AA723" s="85"/>
      <c r="AB723" s="111"/>
      <c r="AC723" s="112">
        <v>0</v>
      </c>
      <c r="AD723" s="87"/>
      <c r="AE723" s="85"/>
      <c r="AF723" s="111"/>
      <c r="AG723" s="112">
        <v>0</v>
      </c>
      <c r="AH723" s="87"/>
      <c r="AI723" s="85"/>
      <c r="AJ723" s="111"/>
      <c r="AK723" s="112">
        <v>0</v>
      </c>
      <c r="AL723" s="87"/>
      <c r="AM723" s="85"/>
      <c r="AN723" s="111"/>
      <c r="AO723" s="112">
        <v>0</v>
      </c>
      <c r="AP723" s="87"/>
      <c r="AQ723" s="85"/>
      <c r="AR723" s="111"/>
      <c r="AS723" s="112">
        <v>0</v>
      </c>
      <c r="AT723" s="87"/>
      <c r="AU723" s="85"/>
      <c r="AV723" s="111"/>
      <c r="AW723" s="112">
        <v>0</v>
      </c>
      <c r="AX723" s="87"/>
      <c r="AY723" s="85"/>
      <c r="AZ723" s="267">
        <f t="shared" si="46"/>
        <v>0</v>
      </c>
      <c r="BA723" s="88">
        <f t="shared" si="43"/>
        <v>0</v>
      </c>
      <c r="BC723">
        <f>IF($A723&lt;&gt;"",COUNTIF($BD$3:$BD723,$BD723),0)</f>
        <v>0</v>
      </c>
      <c r="BD723" t="str">
        <f>IF($A723&lt;&gt;"",VLOOKUP(TRUNC(MID($A723,1,2),0),Plano_Contas!$H$3:$J$103,2,TRUE),"")</f>
        <v/>
      </c>
      <c r="BE723" s="201" t="str">
        <f t="shared" si="44"/>
        <v/>
      </c>
      <c r="BF723" t="str">
        <f ca="1">IF($BT723&lt;&gt;"",SUMIF($BD$3:$BD$1004,"="&amp;$BD723,INDIRECT(ADDRESS(3,BF$2,1,1)):INDIRECT(ADDRESS(1004,BF$2,1,1))),"")</f>
        <v/>
      </c>
      <c r="BG723" t="str">
        <f ca="1">IF($BT723&lt;&gt;"",SUMIF($BD$3:$BD$1004,"="&amp;$BD723,INDIRECT(ADDRESS(3,BG$2,1,1)):INDIRECT(ADDRESS(1004,BG$2,1,1))),"")</f>
        <v/>
      </c>
      <c r="BH723" t="str">
        <f ca="1">IF($BT723&lt;&gt;"",SUMIF($BD$3:$BD$1004,"="&amp;$BD723,INDIRECT(ADDRESS(3,BH$2,1,1)):INDIRECT(ADDRESS(1004,BH$2,1,1))),"")</f>
        <v/>
      </c>
      <c r="BI723" t="str">
        <f ca="1">IF($BT723&lt;&gt;"",SUMIF($BD$3:$BD$1004,"="&amp;$BD723,INDIRECT(ADDRESS(3,BI$2,1,1)):INDIRECT(ADDRESS(1004,BI$2,1,1))),"")</f>
        <v/>
      </c>
      <c r="BJ723" t="str">
        <f ca="1">IF($BT723&lt;&gt;"",SUMIF($BD$3:$BD$1004,"="&amp;$BD723,INDIRECT(ADDRESS(3,BJ$2,1,1)):INDIRECT(ADDRESS(1004,BJ$2,1,1))),"")</f>
        <v/>
      </c>
      <c r="BK723" t="str">
        <f ca="1">IF($BT723&lt;&gt;"",SUMIF($BD$3:$BD$1004,"="&amp;$BD723,INDIRECT(ADDRESS(3,BK$2,1,1)):INDIRECT(ADDRESS(1004,BK$2,1,1))),"")</f>
        <v/>
      </c>
      <c r="BL723" t="str">
        <f ca="1">IF($BT723&lt;&gt;"",SUMIF($BD$3:$BD$1004,"="&amp;$BD723,INDIRECT(ADDRESS(3,BL$2,1,1)):INDIRECT(ADDRESS(1004,BL$2,1,1))),"")</f>
        <v/>
      </c>
      <c r="BM723" t="str">
        <f ca="1">IF($BT723&lt;&gt;"",SUMIF($BD$3:$BD$1004,"="&amp;$BD723,INDIRECT(ADDRESS(3,BM$2,1,1)):INDIRECT(ADDRESS(1004,BM$2,1,1))),"")</f>
        <v/>
      </c>
      <c r="BN723" t="str">
        <f ca="1">IF($BT723&lt;&gt;"",SUMIF($BD$3:$BD$1004,"="&amp;$BD723,INDIRECT(ADDRESS(3,BN$2,1,1)):INDIRECT(ADDRESS(1004,BN$2,1,1))),"")</f>
        <v/>
      </c>
      <c r="BO723" t="str">
        <f ca="1">IF($BT723&lt;&gt;"",SUMIF($BD$3:$BD$1004,"="&amp;$BD723,INDIRECT(ADDRESS(3,BO$2,1,1)):INDIRECT(ADDRESS(1004,BO$2,1,1))),"")</f>
        <v/>
      </c>
      <c r="BP723" t="str">
        <f ca="1">IF($BT723&lt;&gt;"",SUMIF($BD$3:$BD$1004,"="&amp;$BD723,INDIRECT(ADDRESS(3,BP$2,1,1)):INDIRECT(ADDRESS(1004,BP$2,1,1))),"")</f>
        <v/>
      </c>
      <c r="BQ723" t="str">
        <f ca="1">IF($BT723&lt;&gt;"",SUMIF($BD$3:$BD$1004,"="&amp;$BD723,INDIRECT(ADDRESS(3,BQ$2,1,1)):INDIRECT(ADDRESS(1004,BQ$2,1,1))),"")</f>
        <v/>
      </c>
      <c r="BR723" t="str">
        <f ca="1">IF($BT723&lt;&gt;"",SUMIF($BD$3:$BD$1004,"="&amp;$BD723,INDIRECT(ADDRESS(3,BR$2,1,1)):INDIRECT(ADDRESS(1004,BR$2,1,1))),"")</f>
        <v/>
      </c>
      <c r="BS723" t="str">
        <f>IF($A723&lt;&gt;"",VLOOKUP(TRUNC(MID($A723,1,2),0),Plano_Contas!$H$3:$J$103,3,TRUE),"")</f>
        <v/>
      </c>
      <c r="BT723" t="str">
        <f t="shared" si="45"/>
        <v/>
      </c>
      <c r="BV723">
        <f>Empresas!C723</f>
        <v>0</v>
      </c>
    </row>
    <row r="724" spans="1:74" ht="13.5" hidden="1" thickBot="1" x14ac:dyDescent="0.25">
      <c r="A724" s="89"/>
      <c r="B724" s="52" t="str">
        <f>IF($A724&lt;&gt;"",VLOOKUP(""&amp;$A724,Plano_Contas!$A$3:$F$1003,6,0),"")</f>
        <v/>
      </c>
      <c r="C724" s="91"/>
      <c r="D724" s="111"/>
      <c r="E724" s="112">
        <v>0</v>
      </c>
      <c r="F724" s="87"/>
      <c r="G724" s="85"/>
      <c r="H724" s="111"/>
      <c r="I724" s="112">
        <v>0</v>
      </c>
      <c r="J724" s="87"/>
      <c r="K724" s="85"/>
      <c r="L724" s="111"/>
      <c r="M724" s="112">
        <v>0</v>
      </c>
      <c r="N724" s="87"/>
      <c r="O724" s="85"/>
      <c r="P724" s="111"/>
      <c r="Q724" s="112">
        <v>0</v>
      </c>
      <c r="R724" s="87"/>
      <c r="S724" s="85"/>
      <c r="T724" s="111"/>
      <c r="U724" s="112">
        <v>0</v>
      </c>
      <c r="V724" s="87"/>
      <c r="W724" s="85"/>
      <c r="X724" s="111"/>
      <c r="Y724" s="112">
        <v>0</v>
      </c>
      <c r="Z724" s="87"/>
      <c r="AA724" s="85"/>
      <c r="AB724" s="111"/>
      <c r="AC724" s="112">
        <v>0</v>
      </c>
      <c r="AD724" s="87"/>
      <c r="AE724" s="85"/>
      <c r="AF724" s="111"/>
      <c r="AG724" s="112">
        <v>0</v>
      </c>
      <c r="AH724" s="87"/>
      <c r="AI724" s="85"/>
      <c r="AJ724" s="111"/>
      <c r="AK724" s="112">
        <v>0</v>
      </c>
      <c r="AL724" s="87"/>
      <c r="AM724" s="85"/>
      <c r="AN724" s="111"/>
      <c r="AO724" s="112">
        <v>0</v>
      </c>
      <c r="AP724" s="87"/>
      <c r="AQ724" s="85"/>
      <c r="AR724" s="111"/>
      <c r="AS724" s="112">
        <v>0</v>
      </c>
      <c r="AT724" s="87"/>
      <c r="AU724" s="85"/>
      <c r="AV724" s="111"/>
      <c r="AW724" s="112">
        <v>0</v>
      </c>
      <c r="AX724" s="87"/>
      <c r="AY724" s="85"/>
      <c r="AZ724" s="267">
        <f t="shared" si="46"/>
        <v>0</v>
      </c>
      <c r="BA724" s="88">
        <f t="shared" si="43"/>
        <v>0</v>
      </c>
      <c r="BC724">
        <f>IF($A724&lt;&gt;"",COUNTIF($BD$3:$BD724,$BD724),0)</f>
        <v>0</v>
      </c>
      <c r="BD724" t="str">
        <f>IF($A724&lt;&gt;"",VLOOKUP(TRUNC(MID($A724,1,2),0),Plano_Contas!$H$3:$J$103,2,TRUE),"")</f>
        <v/>
      </c>
      <c r="BE724" s="201" t="str">
        <f t="shared" si="44"/>
        <v/>
      </c>
      <c r="BF724" t="str">
        <f ca="1">IF($BT724&lt;&gt;"",SUMIF($BD$3:$BD$1004,"="&amp;$BD724,INDIRECT(ADDRESS(3,BF$2,1,1)):INDIRECT(ADDRESS(1004,BF$2,1,1))),"")</f>
        <v/>
      </c>
      <c r="BG724" t="str">
        <f ca="1">IF($BT724&lt;&gt;"",SUMIF($BD$3:$BD$1004,"="&amp;$BD724,INDIRECT(ADDRESS(3,BG$2,1,1)):INDIRECT(ADDRESS(1004,BG$2,1,1))),"")</f>
        <v/>
      </c>
      <c r="BH724" t="str">
        <f ca="1">IF($BT724&lt;&gt;"",SUMIF($BD$3:$BD$1004,"="&amp;$BD724,INDIRECT(ADDRESS(3,BH$2,1,1)):INDIRECT(ADDRESS(1004,BH$2,1,1))),"")</f>
        <v/>
      </c>
      <c r="BI724" t="str">
        <f ca="1">IF($BT724&lt;&gt;"",SUMIF($BD$3:$BD$1004,"="&amp;$BD724,INDIRECT(ADDRESS(3,BI$2,1,1)):INDIRECT(ADDRESS(1004,BI$2,1,1))),"")</f>
        <v/>
      </c>
      <c r="BJ724" t="str">
        <f ca="1">IF($BT724&lt;&gt;"",SUMIF($BD$3:$BD$1004,"="&amp;$BD724,INDIRECT(ADDRESS(3,BJ$2,1,1)):INDIRECT(ADDRESS(1004,BJ$2,1,1))),"")</f>
        <v/>
      </c>
      <c r="BK724" t="str">
        <f ca="1">IF($BT724&lt;&gt;"",SUMIF($BD$3:$BD$1004,"="&amp;$BD724,INDIRECT(ADDRESS(3,BK$2,1,1)):INDIRECT(ADDRESS(1004,BK$2,1,1))),"")</f>
        <v/>
      </c>
      <c r="BL724" t="str">
        <f ca="1">IF($BT724&lt;&gt;"",SUMIF($BD$3:$BD$1004,"="&amp;$BD724,INDIRECT(ADDRESS(3,BL$2,1,1)):INDIRECT(ADDRESS(1004,BL$2,1,1))),"")</f>
        <v/>
      </c>
      <c r="BM724" t="str">
        <f ca="1">IF($BT724&lt;&gt;"",SUMIF($BD$3:$BD$1004,"="&amp;$BD724,INDIRECT(ADDRESS(3,BM$2,1,1)):INDIRECT(ADDRESS(1004,BM$2,1,1))),"")</f>
        <v/>
      </c>
      <c r="BN724" t="str">
        <f ca="1">IF($BT724&lt;&gt;"",SUMIF($BD$3:$BD$1004,"="&amp;$BD724,INDIRECT(ADDRESS(3,BN$2,1,1)):INDIRECT(ADDRESS(1004,BN$2,1,1))),"")</f>
        <v/>
      </c>
      <c r="BO724" t="str">
        <f ca="1">IF($BT724&lt;&gt;"",SUMIF($BD$3:$BD$1004,"="&amp;$BD724,INDIRECT(ADDRESS(3,BO$2,1,1)):INDIRECT(ADDRESS(1004,BO$2,1,1))),"")</f>
        <v/>
      </c>
      <c r="BP724" t="str">
        <f ca="1">IF($BT724&lt;&gt;"",SUMIF($BD$3:$BD$1004,"="&amp;$BD724,INDIRECT(ADDRESS(3,BP$2,1,1)):INDIRECT(ADDRESS(1004,BP$2,1,1))),"")</f>
        <v/>
      </c>
      <c r="BQ724" t="str">
        <f ca="1">IF($BT724&lt;&gt;"",SUMIF($BD$3:$BD$1004,"="&amp;$BD724,INDIRECT(ADDRESS(3,BQ$2,1,1)):INDIRECT(ADDRESS(1004,BQ$2,1,1))),"")</f>
        <v/>
      </c>
      <c r="BR724" t="str">
        <f ca="1">IF($BT724&lt;&gt;"",SUMIF($BD$3:$BD$1004,"="&amp;$BD724,INDIRECT(ADDRESS(3,BR$2,1,1)):INDIRECT(ADDRESS(1004,BR$2,1,1))),"")</f>
        <v/>
      </c>
      <c r="BS724" t="str">
        <f>IF($A724&lt;&gt;"",VLOOKUP(TRUNC(MID($A724,1,2),0),Plano_Contas!$H$3:$J$103,3,TRUE),"")</f>
        <v/>
      </c>
      <c r="BT724" t="str">
        <f t="shared" si="45"/>
        <v/>
      </c>
      <c r="BV724">
        <f>Empresas!C724</f>
        <v>0</v>
      </c>
    </row>
    <row r="725" spans="1:74" ht="13.5" hidden="1" thickBot="1" x14ac:dyDescent="0.25">
      <c r="A725" s="89"/>
      <c r="B725" s="52" t="str">
        <f>IF($A725&lt;&gt;"",VLOOKUP(""&amp;$A725,Plano_Contas!$A$3:$F$1003,6,0),"")</f>
        <v/>
      </c>
      <c r="C725" s="91"/>
      <c r="D725" s="111"/>
      <c r="E725" s="112">
        <v>0</v>
      </c>
      <c r="F725" s="87"/>
      <c r="G725" s="85"/>
      <c r="H725" s="111"/>
      <c r="I725" s="112">
        <v>0</v>
      </c>
      <c r="J725" s="87"/>
      <c r="K725" s="85"/>
      <c r="L725" s="111"/>
      <c r="M725" s="112">
        <v>0</v>
      </c>
      <c r="N725" s="87"/>
      <c r="O725" s="85"/>
      <c r="P725" s="111"/>
      <c r="Q725" s="112">
        <v>0</v>
      </c>
      <c r="R725" s="87"/>
      <c r="S725" s="85"/>
      <c r="T725" s="111"/>
      <c r="U725" s="112">
        <v>0</v>
      </c>
      <c r="V725" s="87"/>
      <c r="W725" s="85"/>
      <c r="X725" s="111"/>
      <c r="Y725" s="112">
        <v>0</v>
      </c>
      <c r="Z725" s="87"/>
      <c r="AA725" s="85"/>
      <c r="AB725" s="111"/>
      <c r="AC725" s="112">
        <v>0</v>
      </c>
      <c r="AD725" s="87"/>
      <c r="AE725" s="85"/>
      <c r="AF725" s="111"/>
      <c r="AG725" s="112">
        <v>0</v>
      </c>
      <c r="AH725" s="87"/>
      <c r="AI725" s="85"/>
      <c r="AJ725" s="111"/>
      <c r="AK725" s="112">
        <v>0</v>
      </c>
      <c r="AL725" s="87"/>
      <c r="AM725" s="85"/>
      <c r="AN725" s="111"/>
      <c r="AO725" s="112">
        <v>0</v>
      </c>
      <c r="AP725" s="87"/>
      <c r="AQ725" s="85"/>
      <c r="AR725" s="111"/>
      <c r="AS725" s="112">
        <v>0</v>
      </c>
      <c r="AT725" s="87"/>
      <c r="AU725" s="85"/>
      <c r="AV725" s="111"/>
      <c r="AW725" s="112">
        <v>0</v>
      </c>
      <c r="AX725" s="87"/>
      <c r="AY725" s="85"/>
      <c r="AZ725" s="267">
        <f t="shared" si="46"/>
        <v>0</v>
      </c>
      <c r="BA725" s="88">
        <f t="shared" si="43"/>
        <v>0</v>
      </c>
      <c r="BC725">
        <f>IF($A725&lt;&gt;"",COUNTIF($BD$3:$BD725,$BD725),0)</f>
        <v>0</v>
      </c>
      <c r="BD725" t="str">
        <f>IF($A725&lt;&gt;"",VLOOKUP(TRUNC(MID($A725,1,2),0),Plano_Contas!$H$3:$J$103,2,TRUE),"")</f>
        <v/>
      </c>
      <c r="BE725" s="201" t="str">
        <f t="shared" si="44"/>
        <v/>
      </c>
      <c r="BF725" t="str">
        <f ca="1">IF($BT725&lt;&gt;"",SUMIF($BD$3:$BD$1004,"="&amp;$BD725,INDIRECT(ADDRESS(3,BF$2,1,1)):INDIRECT(ADDRESS(1004,BF$2,1,1))),"")</f>
        <v/>
      </c>
      <c r="BG725" t="str">
        <f ca="1">IF($BT725&lt;&gt;"",SUMIF($BD$3:$BD$1004,"="&amp;$BD725,INDIRECT(ADDRESS(3,BG$2,1,1)):INDIRECT(ADDRESS(1004,BG$2,1,1))),"")</f>
        <v/>
      </c>
      <c r="BH725" t="str">
        <f ca="1">IF($BT725&lt;&gt;"",SUMIF($BD$3:$BD$1004,"="&amp;$BD725,INDIRECT(ADDRESS(3,BH$2,1,1)):INDIRECT(ADDRESS(1004,BH$2,1,1))),"")</f>
        <v/>
      </c>
      <c r="BI725" t="str">
        <f ca="1">IF($BT725&lt;&gt;"",SUMIF($BD$3:$BD$1004,"="&amp;$BD725,INDIRECT(ADDRESS(3,BI$2,1,1)):INDIRECT(ADDRESS(1004,BI$2,1,1))),"")</f>
        <v/>
      </c>
      <c r="BJ725" t="str">
        <f ca="1">IF($BT725&lt;&gt;"",SUMIF($BD$3:$BD$1004,"="&amp;$BD725,INDIRECT(ADDRESS(3,BJ$2,1,1)):INDIRECT(ADDRESS(1004,BJ$2,1,1))),"")</f>
        <v/>
      </c>
      <c r="BK725" t="str">
        <f ca="1">IF($BT725&lt;&gt;"",SUMIF($BD$3:$BD$1004,"="&amp;$BD725,INDIRECT(ADDRESS(3,BK$2,1,1)):INDIRECT(ADDRESS(1004,BK$2,1,1))),"")</f>
        <v/>
      </c>
      <c r="BL725" t="str">
        <f ca="1">IF($BT725&lt;&gt;"",SUMIF($BD$3:$BD$1004,"="&amp;$BD725,INDIRECT(ADDRESS(3,BL$2,1,1)):INDIRECT(ADDRESS(1004,BL$2,1,1))),"")</f>
        <v/>
      </c>
      <c r="BM725" t="str">
        <f ca="1">IF($BT725&lt;&gt;"",SUMIF($BD$3:$BD$1004,"="&amp;$BD725,INDIRECT(ADDRESS(3,BM$2,1,1)):INDIRECT(ADDRESS(1004,BM$2,1,1))),"")</f>
        <v/>
      </c>
      <c r="BN725" t="str">
        <f ca="1">IF($BT725&lt;&gt;"",SUMIF($BD$3:$BD$1004,"="&amp;$BD725,INDIRECT(ADDRESS(3,BN$2,1,1)):INDIRECT(ADDRESS(1004,BN$2,1,1))),"")</f>
        <v/>
      </c>
      <c r="BO725" t="str">
        <f ca="1">IF($BT725&lt;&gt;"",SUMIF($BD$3:$BD$1004,"="&amp;$BD725,INDIRECT(ADDRESS(3,BO$2,1,1)):INDIRECT(ADDRESS(1004,BO$2,1,1))),"")</f>
        <v/>
      </c>
      <c r="BP725" t="str">
        <f ca="1">IF($BT725&lt;&gt;"",SUMIF($BD$3:$BD$1004,"="&amp;$BD725,INDIRECT(ADDRESS(3,BP$2,1,1)):INDIRECT(ADDRESS(1004,BP$2,1,1))),"")</f>
        <v/>
      </c>
      <c r="BQ725" t="str">
        <f ca="1">IF($BT725&lt;&gt;"",SUMIF($BD$3:$BD$1004,"="&amp;$BD725,INDIRECT(ADDRESS(3,BQ$2,1,1)):INDIRECT(ADDRESS(1004,BQ$2,1,1))),"")</f>
        <v/>
      </c>
      <c r="BR725" t="str">
        <f ca="1">IF($BT725&lt;&gt;"",SUMIF($BD$3:$BD$1004,"="&amp;$BD725,INDIRECT(ADDRESS(3,BR$2,1,1)):INDIRECT(ADDRESS(1004,BR$2,1,1))),"")</f>
        <v/>
      </c>
      <c r="BS725" t="str">
        <f>IF($A725&lt;&gt;"",VLOOKUP(TRUNC(MID($A725,1,2),0),Plano_Contas!$H$3:$J$103,3,TRUE),"")</f>
        <v/>
      </c>
      <c r="BT725" t="str">
        <f t="shared" si="45"/>
        <v/>
      </c>
      <c r="BV725">
        <f>Empresas!C725</f>
        <v>0</v>
      </c>
    </row>
    <row r="726" spans="1:74" ht="13.5" hidden="1" thickBot="1" x14ac:dyDescent="0.25">
      <c r="A726" s="89"/>
      <c r="B726" s="52" t="str">
        <f>IF($A726&lt;&gt;"",VLOOKUP(""&amp;$A726,Plano_Contas!$A$3:$F$1003,6,0),"")</f>
        <v/>
      </c>
      <c r="C726" s="91"/>
      <c r="D726" s="111"/>
      <c r="E726" s="112">
        <v>0</v>
      </c>
      <c r="F726" s="87"/>
      <c r="G726" s="85"/>
      <c r="H726" s="111"/>
      <c r="I726" s="112">
        <v>0</v>
      </c>
      <c r="J726" s="87"/>
      <c r="K726" s="85"/>
      <c r="L726" s="111"/>
      <c r="M726" s="112">
        <v>0</v>
      </c>
      <c r="N726" s="87"/>
      <c r="O726" s="85"/>
      <c r="P726" s="111"/>
      <c r="Q726" s="112">
        <v>0</v>
      </c>
      <c r="R726" s="87"/>
      <c r="S726" s="85"/>
      <c r="T726" s="111"/>
      <c r="U726" s="112">
        <v>0</v>
      </c>
      <c r="V726" s="87"/>
      <c r="W726" s="85"/>
      <c r="X726" s="111"/>
      <c r="Y726" s="112">
        <v>0</v>
      </c>
      <c r="Z726" s="87"/>
      <c r="AA726" s="85"/>
      <c r="AB726" s="111"/>
      <c r="AC726" s="112">
        <v>0</v>
      </c>
      <c r="AD726" s="87"/>
      <c r="AE726" s="85"/>
      <c r="AF726" s="111"/>
      <c r="AG726" s="112">
        <v>0</v>
      </c>
      <c r="AH726" s="87"/>
      <c r="AI726" s="85"/>
      <c r="AJ726" s="111"/>
      <c r="AK726" s="112">
        <v>0</v>
      </c>
      <c r="AL726" s="87"/>
      <c r="AM726" s="85"/>
      <c r="AN726" s="111"/>
      <c r="AO726" s="112">
        <v>0</v>
      </c>
      <c r="AP726" s="87"/>
      <c r="AQ726" s="85"/>
      <c r="AR726" s="111"/>
      <c r="AS726" s="112">
        <v>0</v>
      </c>
      <c r="AT726" s="87"/>
      <c r="AU726" s="85"/>
      <c r="AV726" s="111"/>
      <c r="AW726" s="112">
        <v>0</v>
      </c>
      <c r="AX726" s="87"/>
      <c r="AY726" s="85"/>
      <c r="AZ726" s="267">
        <f t="shared" si="46"/>
        <v>0</v>
      </c>
      <c r="BA726" s="88">
        <f t="shared" si="43"/>
        <v>0</v>
      </c>
      <c r="BC726">
        <f>IF($A726&lt;&gt;"",COUNTIF($BD$3:$BD726,$BD726),0)</f>
        <v>0</v>
      </c>
      <c r="BD726" t="str">
        <f>IF($A726&lt;&gt;"",VLOOKUP(TRUNC(MID($A726,1,2),0),Plano_Contas!$H$3:$J$103,2,TRUE),"")</f>
        <v/>
      </c>
      <c r="BE726" s="201" t="str">
        <f t="shared" si="44"/>
        <v/>
      </c>
      <c r="BF726" t="str">
        <f ca="1">IF($BT726&lt;&gt;"",SUMIF($BD$3:$BD$1004,"="&amp;$BD726,INDIRECT(ADDRESS(3,BF$2,1,1)):INDIRECT(ADDRESS(1004,BF$2,1,1))),"")</f>
        <v/>
      </c>
      <c r="BG726" t="str">
        <f ca="1">IF($BT726&lt;&gt;"",SUMIF($BD$3:$BD$1004,"="&amp;$BD726,INDIRECT(ADDRESS(3,BG$2,1,1)):INDIRECT(ADDRESS(1004,BG$2,1,1))),"")</f>
        <v/>
      </c>
      <c r="BH726" t="str">
        <f ca="1">IF($BT726&lt;&gt;"",SUMIF($BD$3:$BD$1004,"="&amp;$BD726,INDIRECT(ADDRESS(3,BH$2,1,1)):INDIRECT(ADDRESS(1004,BH$2,1,1))),"")</f>
        <v/>
      </c>
      <c r="BI726" t="str">
        <f ca="1">IF($BT726&lt;&gt;"",SUMIF($BD$3:$BD$1004,"="&amp;$BD726,INDIRECT(ADDRESS(3,BI$2,1,1)):INDIRECT(ADDRESS(1004,BI$2,1,1))),"")</f>
        <v/>
      </c>
      <c r="BJ726" t="str">
        <f ca="1">IF($BT726&lt;&gt;"",SUMIF($BD$3:$BD$1004,"="&amp;$BD726,INDIRECT(ADDRESS(3,BJ$2,1,1)):INDIRECT(ADDRESS(1004,BJ$2,1,1))),"")</f>
        <v/>
      </c>
      <c r="BK726" t="str">
        <f ca="1">IF($BT726&lt;&gt;"",SUMIF($BD$3:$BD$1004,"="&amp;$BD726,INDIRECT(ADDRESS(3,BK$2,1,1)):INDIRECT(ADDRESS(1004,BK$2,1,1))),"")</f>
        <v/>
      </c>
      <c r="BL726" t="str">
        <f ca="1">IF($BT726&lt;&gt;"",SUMIF($BD$3:$BD$1004,"="&amp;$BD726,INDIRECT(ADDRESS(3,BL$2,1,1)):INDIRECT(ADDRESS(1004,BL$2,1,1))),"")</f>
        <v/>
      </c>
      <c r="BM726" t="str">
        <f ca="1">IF($BT726&lt;&gt;"",SUMIF($BD$3:$BD$1004,"="&amp;$BD726,INDIRECT(ADDRESS(3,BM$2,1,1)):INDIRECT(ADDRESS(1004,BM$2,1,1))),"")</f>
        <v/>
      </c>
      <c r="BN726" t="str">
        <f ca="1">IF($BT726&lt;&gt;"",SUMIF($BD$3:$BD$1004,"="&amp;$BD726,INDIRECT(ADDRESS(3,BN$2,1,1)):INDIRECT(ADDRESS(1004,BN$2,1,1))),"")</f>
        <v/>
      </c>
      <c r="BO726" t="str">
        <f ca="1">IF($BT726&lt;&gt;"",SUMIF($BD$3:$BD$1004,"="&amp;$BD726,INDIRECT(ADDRESS(3,BO$2,1,1)):INDIRECT(ADDRESS(1004,BO$2,1,1))),"")</f>
        <v/>
      </c>
      <c r="BP726" t="str">
        <f ca="1">IF($BT726&lt;&gt;"",SUMIF($BD$3:$BD$1004,"="&amp;$BD726,INDIRECT(ADDRESS(3,BP$2,1,1)):INDIRECT(ADDRESS(1004,BP$2,1,1))),"")</f>
        <v/>
      </c>
      <c r="BQ726" t="str">
        <f ca="1">IF($BT726&lt;&gt;"",SUMIF($BD$3:$BD$1004,"="&amp;$BD726,INDIRECT(ADDRESS(3,BQ$2,1,1)):INDIRECT(ADDRESS(1004,BQ$2,1,1))),"")</f>
        <v/>
      </c>
      <c r="BR726" t="str">
        <f ca="1">IF($BT726&lt;&gt;"",SUMIF($BD$3:$BD$1004,"="&amp;$BD726,INDIRECT(ADDRESS(3,BR$2,1,1)):INDIRECT(ADDRESS(1004,BR$2,1,1))),"")</f>
        <v/>
      </c>
      <c r="BS726" t="str">
        <f>IF($A726&lt;&gt;"",VLOOKUP(TRUNC(MID($A726,1,2),0),Plano_Contas!$H$3:$J$103,3,TRUE),"")</f>
        <v/>
      </c>
      <c r="BT726" t="str">
        <f t="shared" si="45"/>
        <v/>
      </c>
      <c r="BV726">
        <f>Empresas!C726</f>
        <v>0</v>
      </c>
    </row>
    <row r="727" spans="1:74" ht="13.5" hidden="1" thickBot="1" x14ac:dyDescent="0.25">
      <c r="A727" s="89"/>
      <c r="B727" s="52" t="str">
        <f>IF($A727&lt;&gt;"",VLOOKUP(""&amp;$A727,Plano_Contas!$A$3:$F$1003,6,0),"")</f>
        <v/>
      </c>
      <c r="C727" s="91"/>
      <c r="D727" s="111"/>
      <c r="E727" s="112">
        <v>0</v>
      </c>
      <c r="F727" s="87"/>
      <c r="G727" s="85"/>
      <c r="H727" s="111"/>
      <c r="I727" s="112">
        <v>0</v>
      </c>
      <c r="J727" s="87"/>
      <c r="K727" s="85"/>
      <c r="L727" s="111"/>
      <c r="M727" s="112">
        <v>0</v>
      </c>
      <c r="N727" s="87"/>
      <c r="O727" s="85"/>
      <c r="P727" s="111"/>
      <c r="Q727" s="112">
        <v>0</v>
      </c>
      <c r="R727" s="87"/>
      <c r="S727" s="85"/>
      <c r="T727" s="111"/>
      <c r="U727" s="112">
        <v>0</v>
      </c>
      <c r="V727" s="87"/>
      <c r="W727" s="85"/>
      <c r="X727" s="111"/>
      <c r="Y727" s="112">
        <v>0</v>
      </c>
      <c r="Z727" s="87"/>
      <c r="AA727" s="85"/>
      <c r="AB727" s="111"/>
      <c r="AC727" s="112">
        <v>0</v>
      </c>
      <c r="AD727" s="87"/>
      <c r="AE727" s="85"/>
      <c r="AF727" s="111"/>
      <c r="AG727" s="112">
        <v>0</v>
      </c>
      <c r="AH727" s="87"/>
      <c r="AI727" s="85"/>
      <c r="AJ727" s="111"/>
      <c r="AK727" s="112">
        <v>0</v>
      </c>
      <c r="AL727" s="87"/>
      <c r="AM727" s="85"/>
      <c r="AN727" s="111"/>
      <c r="AO727" s="112">
        <v>0</v>
      </c>
      <c r="AP727" s="87"/>
      <c r="AQ727" s="85"/>
      <c r="AR727" s="111"/>
      <c r="AS727" s="112">
        <v>0</v>
      </c>
      <c r="AT727" s="87"/>
      <c r="AU727" s="85"/>
      <c r="AV727" s="111"/>
      <c r="AW727" s="112">
        <v>0</v>
      </c>
      <c r="AX727" s="87"/>
      <c r="AY727" s="85"/>
      <c r="AZ727" s="267">
        <f t="shared" si="46"/>
        <v>0</v>
      </c>
      <c r="BA727" s="88">
        <f t="shared" si="43"/>
        <v>0</v>
      </c>
      <c r="BC727">
        <f>IF($A727&lt;&gt;"",COUNTIF($BD$3:$BD727,$BD727),0)</f>
        <v>0</v>
      </c>
      <c r="BD727" t="str">
        <f>IF($A727&lt;&gt;"",VLOOKUP(TRUNC(MID($A727,1,2),0),Plano_Contas!$H$3:$J$103,2,TRUE),"")</f>
        <v/>
      </c>
      <c r="BE727" s="201" t="str">
        <f t="shared" si="44"/>
        <v/>
      </c>
      <c r="BF727" t="str">
        <f ca="1">IF($BT727&lt;&gt;"",SUMIF($BD$3:$BD$1004,"="&amp;$BD727,INDIRECT(ADDRESS(3,BF$2,1,1)):INDIRECT(ADDRESS(1004,BF$2,1,1))),"")</f>
        <v/>
      </c>
      <c r="BG727" t="str">
        <f ca="1">IF($BT727&lt;&gt;"",SUMIF($BD$3:$BD$1004,"="&amp;$BD727,INDIRECT(ADDRESS(3,BG$2,1,1)):INDIRECT(ADDRESS(1004,BG$2,1,1))),"")</f>
        <v/>
      </c>
      <c r="BH727" t="str">
        <f ca="1">IF($BT727&lt;&gt;"",SUMIF($BD$3:$BD$1004,"="&amp;$BD727,INDIRECT(ADDRESS(3,BH$2,1,1)):INDIRECT(ADDRESS(1004,BH$2,1,1))),"")</f>
        <v/>
      </c>
      <c r="BI727" t="str">
        <f ca="1">IF($BT727&lt;&gt;"",SUMIF($BD$3:$BD$1004,"="&amp;$BD727,INDIRECT(ADDRESS(3,BI$2,1,1)):INDIRECT(ADDRESS(1004,BI$2,1,1))),"")</f>
        <v/>
      </c>
      <c r="BJ727" t="str">
        <f ca="1">IF($BT727&lt;&gt;"",SUMIF($BD$3:$BD$1004,"="&amp;$BD727,INDIRECT(ADDRESS(3,BJ$2,1,1)):INDIRECT(ADDRESS(1004,BJ$2,1,1))),"")</f>
        <v/>
      </c>
      <c r="BK727" t="str">
        <f ca="1">IF($BT727&lt;&gt;"",SUMIF($BD$3:$BD$1004,"="&amp;$BD727,INDIRECT(ADDRESS(3,BK$2,1,1)):INDIRECT(ADDRESS(1004,BK$2,1,1))),"")</f>
        <v/>
      </c>
      <c r="BL727" t="str">
        <f ca="1">IF($BT727&lt;&gt;"",SUMIF($BD$3:$BD$1004,"="&amp;$BD727,INDIRECT(ADDRESS(3,BL$2,1,1)):INDIRECT(ADDRESS(1004,BL$2,1,1))),"")</f>
        <v/>
      </c>
      <c r="BM727" t="str">
        <f ca="1">IF($BT727&lt;&gt;"",SUMIF($BD$3:$BD$1004,"="&amp;$BD727,INDIRECT(ADDRESS(3,BM$2,1,1)):INDIRECT(ADDRESS(1004,BM$2,1,1))),"")</f>
        <v/>
      </c>
      <c r="BN727" t="str">
        <f ca="1">IF($BT727&lt;&gt;"",SUMIF($BD$3:$BD$1004,"="&amp;$BD727,INDIRECT(ADDRESS(3,BN$2,1,1)):INDIRECT(ADDRESS(1004,BN$2,1,1))),"")</f>
        <v/>
      </c>
      <c r="BO727" t="str">
        <f ca="1">IF($BT727&lt;&gt;"",SUMIF($BD$3:$BD$1004,"="&amp;$BD727,INDIRECT(ADDRESS(3,BO$2,1,1)):INDIRECT(ADDRESS(1004,BO$2,1,1))),"")</f>
        <v/>
      </c>
      <c r="BP727" t="str">
        <f ca="1">IF($BT727&lt;&gt;"",SUMIF($BD$3:$BD$1004,"="&amp;$BD727,INDIRECT(ADDRESS(3,BP$2,1,1)):INDIRECT(ADDRESS(1004,BP$2,1,1))),"")</f>
        <v/>
      </c>
      <c r="BQ727" t="str">
        <f ca="1">IF($BT727&lt;&gt;"",SUMIF($BD$3:$BD$1004,"="&amp;$BD727,INDIRECT(ADDRESS(3,BQ$2,1,1)):INDIRECT(ADDRESS(1004,BQ$2,1,1))),"")</f>
        <v/>
      </c>
      <c r="BR727" t="str">
        <f ca="1">IF($BT727&lt;&gt;"",SUMIF($BD$3:$BD$1004,"="&amp;$BD727,INDIRECT(ADDRESS(3,BR$2,1,1)):INDIRECT(ADDRESS(1004,BR$2,1,1))),"")</f>
        <v/>
      </c>
      <c r="BS727" t="str">
        <f>IF($A727&lt;&gt;"",VLOOKUP(TRUNC(MID($A727,1,2),0),Plano_Contas!$H$3:$J$103,3,TRUE),"")</f>
        <v/>
      </c>
      <c r="BT727" t="str">
        <f t="shared" si="45"/>
        <v/>
      </c>
      <c r="BV727">
        <f>Empresas!C727</f>
        <v>0</v>
      </c>
    </row>
    <row r="728" spans="1:74" ht="13.5" hidden="1" thickBot="1" x14ac:dyDescent="0.25">
      <c r="A728" s="89"/>
      <c r="B728" s="52" t="str">
        <f>IF($A728&lt;&gt;"",VLOOKUP(""&amp;$A728,Plano_Contas!$A$3:$F$1003,6,0),"")</f>
        <v/>
      </c>
      <c r="C728" s="91"/>
      <c r="D728" s="111"/>
      <c r="E728" s="112">
        <v>0</v>
      </c>
      <c r="F728" s="87"/>
      <c r="G728" s="85"/>
      <c r="H728" s="111"/>
      <c r="I728" s="112">
        <v>0</v>
      </c>
      <c r="J728" s="87"/>
      <c r="K728" s="85"/>
      <c r="L728" s="111"/>
      <c r="M728" s="112">
        <v>0</v>
      </c>
      <c r="N728" s="87"/>
      <c r="O728" s="85"/>
      <c r="P728" s="111"/>
      <c r="Q728" s="112">
        <v>0</v>
      </c>
      <c r="R728" s="87"/>
      <c r="S728" s="85"/>
      <c r="T728" s="111"/>
      <c r="U728" s="112">
        <v>0</v>
      </c>
      <c r="V728" s="87"/>
      <c r="W728" s="85"/>
      <c r="X728" s="111"/>
      <c r="Y728" s="112">
        <v>0</v>
      </c>
      <c r="Z728" s="87"/>
      <c r="AA728" s="85"/>
      <c r="AB728" s="111"/>
      <c r="AC728" s="112">
        <v>0</v>
      </c>
      <c r="AD728" s="87"/>
      <c r="AE728" s="85"/>
      <c r="AF728" s="111"/>
      <c r="AG728" s="112">
        <v>0</v>
      </c>
      <c r="AH728" s="87"/>
      <c r="AI728" s="85"/>
      <c r="AJ728" s="111"/>
      <c r="AK728" s="112">
        <v>0</v>
      </c>
      <c r="AL728" s="87"/>
      <c r="AM728" s="85"/>
      <c r="AN728" s="111"/>
      <c r="AO728" s="112">
        <v>0</v>
      </c>
      <c r="AP728" s="87"/>
      <c r="AQ728" s="85"/>
      <c r="AR728" s="111"/>
      <c r="AS728" s="112">
        <v>0</v>
      </c>
      <c r="AT728" s="87"/>
      <c r="AU728" s="85"/>
      <c r="AV728" s="111"/>
      <c r="AW728" s="112">
        <v>0</v>
      </c>
      <c r="AX728" s="87"/>
      <c r="AY728" s="85"/>
      <c r="AZ728" s="267">
        <f t="shared" si="46"/>
        <v>0</v>
      </c>
      <c r="BA728" s="88">
        <f t="shared" si="43"/>
        <v>0</v>
      </c>
      <c r="BC728">
        <f>IF($A728&lt;&gt;"",COUNTIF($BD$3:$BD728,$BD728),0)</f>
        <v>0</v>
      </c>
      <c r="BD728" t="str">
        <f>IF($A728&lt;&gt;"",VLOOKUP(TRUNC(MID($A728,1,2),0),Plano_Contas!$H$3:$J$103,2,TRUE),"")</f>
        <v/>
      </c>
      <c r="BE728" s="201" t="str">
        <f t="shared" si="44"/>
        <v/>
      </c>
      <c r="BF728" t="str">
        <f ca="1">IF($BT728&lt;&gt;"",SUMIF($BD$3:$BD$1004,"="&amp;$BD728,INDIRECT(ADDRESS(3,BF$2,1,1)):INDIRECT(ADDRESS(1004,BF$2,1,1))),"")</f>
        <v/>
      </c>
      <c r="BG728" t="str">
        <f ca="1">IF($BT728&lt;&gt;"",SUMIF($BD$3:$BD$1004,"="&amp;$BD728,INDIRECT(ADDRESS(3,BG$2,1,1)):INDIRECT(ADDRESS(1004,BG$2,1,1))),"")</f>
        <v/>
      </c>
      <c r="BH728" t="str">
        <f ca="1">IF($BT728&lt;&gt;"",SUMIF($BD$3:$BD$1004,"="&amp;$BD728,INDIRECT(ADDRESS(3,BH$2,1,1)):INDIRECT(ADDRESS(1004,BH$2,1,1))),"")</f>
        <v/>
      </c>
      <c r="BI728" t="str">
        <f ca="1">IF($BT728&lt;&gt;"",SUMIF($BD$3:$BD$1004,"="&amp;$BD728,INDIRECT(ADDRESS(3,BI$2,1,1)):INDIRECT(ADDRESS(1004,BI$2,1,1))),"")</f>
        <v/>
      </c>
      <c r="BJ728" t="str">
        <f ca="1">IF($BT728&lt;&gt;"",SUMIF($BD$3:$BD$1004,"="&amp;$BD728,INDIRECT(ADDRESS(3,BJ$2,1,1)):INDIRECT(ADDRESS(1004,BJ$2,1,1))),"")</f>
        <v/>
      </c>
      <c r="BK728" t="str">
        <f ca="1">IF($BT728&lt;&gt;"",SUMIF($BD$3:$BD$1004,"="&amp;$BD728,INDIRECT(ADDRESS(3,BK$2,1,1)):INDIRECT(ADDRESS(1004,BK$2,1,1))),"")</f>
        <v/>
      </c>
      <c r="BL728" t="str">
        <f ca="1">IF($BT728&lt;&gt;"",SUMIF($BD$3:$BD$1004,"="&amp;$BD728,INDIRECT(ADDRESS(3,BL$2,1,1)):INDIRECT(ADDRESS(1004,BL$2,1,1))),"")</f>
        <v/>
      </c>
      <c r="BM728" t="str">
        <f ca="1">IF($BT728&lt;&gt;"",SUMIF($BD$3:$BD$1004,"="&amp;$BD728,INDIRECT(ADDRESS(3,BM$2,1,1)):INDIRECT(ADDRESS(1004,BM$2,1,1))),"")</f>
        <v/>
      </c>
      <c r="BN728" t="str">
        <f ca="1">IF($BT728&lt;&gt;"",SUMIF($BD$3:$BD$1004,"="&amp;$BD728,INDIRECT(ADDRESS(3,BN$2,1,1)):INDIRECT(ADDRESS(1004,BN$2,1,1))),"")</f>
        <v/>
      </c>
      <c r="BO728" t="str">
        <f ca="1">IF($BT728&lt;&gt;"",SUMIF($BD$3:$BD$1004,"="&amp;$BD728,INDIRECT(ADDRESS(3,BO$2,1,1)):INDIRECT(ADDRESS(1004,BO$2,1,1))),"")</f>
        <v/>
      </c>
      <c r="BP728" t="str">
        <f ca="1">IF($BT728&lt;&gt;"",SUMIF($BD$3:$BD$1004,"="&amp;$BD728,INDIRECT(ADDRESS(3,BP$2,1,1)):INDIRECT(ADDRESS(1004,BP$2,1,1))),"")</f>
        <v/>
      </c>
      <c r="BQ728" t="str">
        <f ca="1">IF($BT728&lt;&gt;"",SUMIF($BD$3:$BD$1004,"="&amp;$BD728,INDIRECT(ADDRESS(3,BQ$2,1,1)):INDIRECT(ADDRESS(1004,BQ$2,1,1))),"")</f>
        <v/>
      </c>
      <c r="BR728" t="str">
        <f ca="1">IF($BT728&lt;&gt;"",SUMIF($BD$3:$BD$1004,"="&amp;$BD728,INDIRECT(ADDRESS(3,BR$2,1,1)):INDIRECT(ADDRESS(1004,BR$2,1,1))),"")</f>
        <v/>
      </c>
      <c r="BS728" t="str">
        <f>IF($A728&lt;&gt;"",VLOOKUP(TRUNC(MID($A728,1,2),0),Plano_Contas!$H$3:$J$103,3,TRUE),"")</f>
        <v/>
      </c>
      <c r="BT728" t="str">
        <f t="shared" si="45"/>
        <v/>
      </c>
      <c r="BV728">
        <f>Empresas!C728</f>
        <v>0</v>
      </c>
    </row>
    <row r="729" spans="1:74" ht="13.5" hidden="1" thickBot="1" x14ac:dyDescent="0.25">
      <c r="A729" s="89"/>
      <c r="B729" s="52" t="str">
        <f>IF($A729&lt;&gt;"",VLOOKUP(""&amp;$A729,Plano_Contas!$A$3:$F$1003,6,0),"")</f>
        <v/>
      </c>
      <c r="C729" s="91"/>
      <c r="D729" s="111"/>
      <c r="E729" s="112">
        <v>0</v>
      </c>
      <c r="F729" s="87"/>
      <c r="G729" s="85"/>
      <c r="H729" s="111"/>
      <c r="I729" s="112">
        <v>0</v>
      </c>
      <c r="J729" s="87"/>
      <c r="K729" s="85"/>
      <c r="L729" s="111"/>
      <c r="M729" s="112">
        <v>0</v>
      </c>
      <c r="N729" s="87"/>
      <c r="O729" s="85"/>
      <c r="P729" s="111"/>
      <c r="Q729" s="112">
        <v>0</v>
      </c>
      <c r="R729" s="87"/>
      <c r="S729" s="85"/>
      <c r="T729" s="111"/>
      <c r="U729" s="112">
        <v>0</v>
      </c>
      <c r="V729" s="87"/>
      <c r="W729" s="85"/>
      <c r="X729" s="111"/>
      <c r="Y729" s="112">
        <v>0</v>
      </c>
      <c r="Z729" s="87"/>
      <c r="AA729" s="85"/>
      <c r="AB729" s="111"/>
      <c r="AC729" s="112">
        <v>0</v>
      </c>
      <c r="AD729" s="87"/>
      <c r="AE729" s="85"/>
      <c r="AF729" s="111"/>
      <c r="AG729" s="112">
        <v>0</v>
      </c>
      <c r="AH729" s="87"/>
      <c r="AI729" s="85"/>
      <c r="AJ729" s="111"/>
      <c r="AK729" s="112">
        <v>0</v>
      </c>
      <c r="AL729" s="87"/>
      <c r="AM729" s="85"/>
      <c r="AN729" s="111"/>
      <c r="AO729" s="112">
        <v>0</v>
      </c>
      <c r="AP729" s="87"/>
      <c r="AQ729" s="85"/>
      <c r="AR729" s="111"/>
      <c r="AS729" s="112">
        <v>0</v>
      </c>
      <c r="AT729" s="87"/>
      <c r="AU729" s="85"/>
      <c r="AV729" s="111"/>
      <c r="AW729" s="112">
        <v>0</v>
      </c>
      <c r="AX729" s="87"/>
      <c r="AY729" s="85"/>
      <c r="AZ729" s="267">
        <f t="shared" si="46"/>
        <v>0</v>
      </c>
      <c r="BA729" s="88">
        <f t="shared" si="43"/>
        <v>0</v>
      </c>
      <c r="BC729">
        <f>IF($A729&lt;&gt;"",COUNTIF($BD$3:$BD729,$BD729),0)</f>
        <v>0</v>
      </c>
      <c r="BD729" t="str">
        <f>IF($A729&lt;&gt;"",VLOOKUP(TRUNC(MID($A729,1,2),0),Plano_Contas!$H$3:$J$103,2,TRUE),"")</f>
        <v/>
      </c>
      <c r="BE729" s="201" t="str">
        <f t="shared" si="44"/>
        <v/>
      </c>
      <c r="BF729" t="str">
        <f ca="1">IF($BT729&lt;&gt;"",SUMIF($BD$3:$BD$1004,"="&amp;$BD729,INDIRECT(ADDRESS(3,BF$2,1,1)):INDIRECT(ADDRESS(1004,BF$2,1,1))),"")</f>
        <v/>
      </c>
      <c r="BG729" t="str">
        <f ca="1">IF($BT729&lt;&gt;"",SUMIF($BD$3:$BD$1004,"="&amp;$BD729,INDIRECT(ADDRESS(3,BG$2,1,1)):INDIRECT(ADDRESS(1004,BG$2,1,1))),"")</f>
        <v/>
      </c>
      <c r="BH729" t="str">
        <f ca="1">IF($BT729&lt;&gt;"",SUMIF($BD$3:$BD$1004,"="&amp;$BD729,INDIRECT(ADDRESS(3,BH$2,1,1)):INDIRECT(ADDRESS(1004,BH$2,1,1))),"")</f>
        <v/>
      </c>
      <c r="BI729" t="str">
        <f ca="1">IF($BT729&lt;&gt;"",SUMIF($BD$3:$BD$1004,"="&amp;$BD729,INDIRECT(ADDRESS(3,BI$2,1,1)):INDIRECT(ADDRESS(1004,BI$2,1,1))),"")</f>
        <v/>
      </c>
      <c r="BJ729" t="str">
        <f ca="1">IF($BT729&lt;&gt;"",SUMIF($BD$3:$BD$1004,"="&amp;$BD729,INDIRECT(ADDRESS(3,BJ$2,1,1)):INDIRECT(ADDRESS(1004,BJ$2,1,1))),"")</f>
        <v/>
      </c>
      <c r="BK729" t="str">
        <f ca="1">IF($BT729&lt;&gt;"",SUMIF($BD$3:$BD$1004,"="&amp;$BD729,INDIRECT(ADDRESS(3,BK$2,1,1)):INDIRECT(ADDRESS(1004,BK$2,1,1))),"")</f>
        <v/>
      </c>
      <c r="BL729" t="str">
        <f ca="1">IF($BT729&lt;&gt;"",SUMIF($BD$3:$BD$1004,"="&amp;$BD729,INDIRECT(ADDRESS(3,BL$2,1,1)):INDIRECT(ADDRESS(1004,BL$2,1,1))),"")</f>
        <v/>
      </c>
      <c r="BM729" t="str">
        <f ca="1">IF($BT729&lt;&gt;"",SUMIF($BD$3:$BD$1004,"="&amp;$BD729,INDIRECT(ADDRESS(3,BM$2,1,1)):INDIRECT(ADDRESS(1004,BM$2,1,1))),"")</f>
        <v/>
      </c>
      <c r="BN729" t="str">
        <f ca="1">IF($BT729&lt;&gt;"",SUMIF($BD$3:$BD$1004,"="&amp;$BD729,INDIRECT(ADDRESS(3,BN$2,1,1)):INDIRECT(ADDRESS(1004,BN$2,1,1))),"")</f>
        <v/>
      </c>
      <c r="BO729" t="str">
        <f ca="1">IF($BT729&lt;&gt;"",SUMIF($BD$3:$BD$1004,"="&amp;$BD729,INDIRECT(ADDRESS(3,BO$2,1,1)):INDIRECT(ADDRESS(1004,BO$2,1,1))),"")</f>
        <v/>
      </c>
      <c r="BP729" t="str">
        <f ca="1">IF($BT729&lt;&gt;"",SUMIF($BD$3:$BD$1004,"="&amp;$BD729,INDIRECT(ADDRESS(3,BP$2,1,1)):INDIRECT(ADDRESS(1004,BP$2,1,1))),"")</f>
        <v/>
      </c>
      <c r="BQ729" t="str">
        <f ca="1">IF($BT729&lt;&gt;"",SUMIF($BD$3:$BD$1004,"="&amp;$BD729,INDIRECT(ADDRESS(3,BQ$2,1,1)):INDIRECT(ADDRESS(1004,BQ$2,1,1))),"")</f>
        <v/>
      </c>
      <c r="BR729" t="str">
        <f ca="1">IF($BT729&lt;&gt;"",SUMIF($BD$3:$BD$1004,"="&amp;$BD729,INDIRECT(ADDRESS(3,BR$2,1,1)):INDIRECT(ADDRESS(1004,BR$2,1,1))),"")</f>
        <v/>
      </c>
      <c r="BS729" t="str">
        <f>IF($A729&lt;&gt;"",VLOOKUP(TRUNC(MID($A729,1,2),0),Plano_Contas!$H$3:$J$103,3,TRUE),"")</f>
        <v/>
      </c>
      <c r="BT729" t="str">
        <f t="shared" si="45"/>
        <v/>
      </c>
      <c r="BV729">
        <f>Empresas!C729</f>
        <v>0</v>
      </c>
    </row>
    <row r="730" spans="1:74" ht="13.5" hidden="1" thickBot="1" x14ac:dyDescent="0.25">
      <c r="A730" s="89"/>
      <c r="B730" s="52" t="str">
        <f>IF($A730&lt;&gt;"",VLOOKUP(""&amp;$A730,Plano_Contas!$A$3:$F$1003,6,0),"")</f>
        <v/>
      </c>
      <c r="C730" s="91"/>
      <c r="D730" s="111"/>
      <c r="E730" s="112">
        <v>0</v>
      </c>
      <c r="F730" s="87"/>
      <c r="G730" s="85"/>
      <c r="H730" s="111"/>
      <c r="I730" s="112">
        <v>0</v>
      </c>
      <c r="J730" s="87"/>
      <c r="K730" s="85"/>
      <c r="L730" s="111"/>
      <c r="M730" s="112">
        <v>0</v>
      </c>
      <c r="N730" s="87"/>
      <c r="O730" s="85"/>
      <c r="P730" s="111"/>
      <c r="Q730" s="112">
        <v>0</v>
      </c>
      <c r="R730" s="87"/>
      <c r="S730" s="85"/>
      <c r="T730" s="111"/>
      <c r="U730" s="112">
        <v>0</v>
      </c>
      <c r="V730" s="87"/>
      <c r="W730" s="85"/>
      <c r="X730" s="111"/>
      <c r="Y730" s="112">
        <v>0</v>
      </c>
      <c r="Z730" s="87"/>
      <c r="AA730" s="85"/>
      <c r="AB730" s="111"/>
      <c r="AC730" s="112">
        <v>0</v>
      </c>
      <c r="AD730" s="87"/>
      <c r="AE730" s="85"/>
      <c r="AF730" s="111"/>
      <c r="AG730" s="112">
        <v>0</v>
      </c>
      <c r="AH730" s="87"/>
      <c r="AI730" s="85"/>
      <c r="AJ730" s="111"/>
      <c r="AK730" s="112">
        <v>0</v>
      </c>
      <c r="AL730" s="87"/>
      <c r="AM730" s="85"/>
      <c r="AN730" s="111"/>
      <c r="AO730" s="112">
        <v>0</v>
      </c>
      <c r="AP730" s="87"/>
      <c r="AQ730" s="85"/>
      <c r="AR730" s="111"/>
      <c r="AS730" s="112">
        <v>0</v>
      </c>
      <c r="AT730" s="87"/>
      <c r="AU730" s="85"/>
      <c r="AV730" s="111"/>
      <c r="AW730" s="112">
        <v>0</v>
      </c>
      <c r="AX730" s="87"/>
      <c r="AY730" s="85"/>
      <c r="AZ730" s="267">
        <f t="shared" si="46"/>
        <v>0</v>
      </c>
      <c r="BA730" s="88">
        <f t="shared" si="43"/>
        <v>0</v>
      </c>
      <c r="BC730">
        <f>IF($A730&lt;&gt;"",COUNTIF($BD$3:$BD730,$BD730),0)</f>
        <v>0</v>
      </c>
      <c r="BD730" t="str">
        <f>IF($A730&lt;&gt;"",VLOOKUP(TRUNC(MID($A730,1,2),0),Plano_Contas!$H$3:$J$103,2,TRUE),"")</f>
        <v/>
      </c>
      <c r="BE730" s="201" t="str">
        <f t="shared" si="44"/>
        <v/>
      </c>
      <c r="BF730" t="str">
        <f ca="1">IF($BT730&lt;&gt;"",SUMIF($BD$3:$BD$1004,"="&amp;$BD730,INDIRECT(ADDRESS(3,BF$2,1,1)):INDIRECT(ADDRESS(1004,BF$2,1,1))),"")</f>
        <v/>
      </c>
      <c r="BG730" t="str">
        <f ca="1">IF($BT730&lt;&gt;"",SUMIF($BD$3:$BD$1004,"="&amp;$BD730,INDIRECT(ADDRESS(3,BG$2,1,1)):INDIRECT(ADDRESS(1004,BG$2,1,1))),"")</f>
        <v/>
      </c>
      <c r="BH730" t="str">
        <f ca="1">IF($BT730&lt;&gt;"",SUMIF($BD$3:$BD$1004,"="&amp;$BD730,INDIRECT(ADDRESS(3,BH$2,1,1)):INDIRECT(ADDRESS(1004,BH$2,1,1))),"")</f>
        <v/>
      </c>
      <c r="BI730" t="str">
        <f ca="1">IF($BT730&lt;&gt;"",SUMIF($BD$3:$BD$1004,"="&amp;$BD730,INDIRECT(ADDRESS(3,BI$2,1,1)):INDIRECT(ADDRESS(1004,BI$2,1,1))),"")</f>
        <v/>
      </c>
      <c r="BJ730" t="str">
        <f ca="1">IF($BT730&lt;&gt;"",SUMIF($BD$3:$BD$1004,"="&amp;$BD730,INDIRECT(ADDRESS(3,BJ$2,1,1)):INDIRECT(ADDRESS(1004,BJ$2,1,1))),"")</f>
        <v/>
      </c>
      <c r="BK730" t="str">
        <f ca="1">IF($BT730&lt;&gt;"",SUMIF($BD$3:$BD$1004,"="&amp;$BD730,INDIRECT(ADDRESS(3,BK$2,1,1)):INDIRECT(ADDRESS(1004,BK$2,1,1))),"")</f>
        <v/>
      </c>
      <c r="BL730" t="str">
        <f ca="1">IF($BT730&lt;&gt;"",SUMIF($BD$3:$BD$1004,"="&amp;$BD730,INDIRECT(ADDRESS(3,BL$2,1,1)):INDIRECT(ADDRESS(1004,BL$2,1,1))),"")</f>
        <v/>
      </c>
      <c r="BM730" t="str">
        <f ca="1">IF($BT730&lt;&gt;"",SUMIF($BD$3:$BD$1004,"="&amp;$BD730,INDIRECT(ADDRESS(3,BM$2,1,1)):INDIRECT(ADDRESS(1004,BM$2,1,1))),"")</f>
        <v/>
      </c>
      <c r="BN730" t="str">
        <f ca="1">IF($BT730&lt;&gt;"",SUMIF($BD$3:$BD$1004,"="&amp;$BD730,INDIRECT(ADDRESS(3,BN$2,1,1)):INDIRECT(ADDRESS(1004,BN$2,1,1))),"")</f>
        <v/>
      </c>
      <c r="BO730" t="str">
        <f ca="1">IF($BT730&lt;&gt;"",SUMIF($BD$3:$BD$1004,"="&amp;$BD730,INDIRECT(ADDRESS(3,BO$2,1,1)):INDIRECT(ADDRESS(1004,BO$2,1,1))),"")</f>
        <v/>
      </c>
      <c r="BP730" t="str">
        <f ca="1">IF($BT730&lt;&gt;"",SUMIF($BD$3:$BD$1004,"="&amp;$BD730,INDIRECT(ADDRESS(3,BP$2,1,1)):INDIRECT(ADDRESS(1004,BP$2,1,1))),"")</f>
        <v/>
      </c>
      <c r="BQ730" t="str">
        <f ca="1">IF($BT730&lt;&gt;"",SUMIF($BD$3:$BD$1004,"="&amp;$BD730,INDIRECT(ADDRESS(3,BQ$2,1,1)):INDIRECT(ADDRESS(1004,BQ$2,1,1))),"")</f>
        <v/>
      </c>
      <c r="BR730" t="str">
        <f ca="1">IF($BT730&lt;&gt;"",SUMIF($BD$3:$BD$1004,"="&amp;$BD730,INDIRECT(ADDRESS(3,BR$2,1,1)):INDIRECT(ADDRESS(1004,BR$2,1,1))),"")</f>
        <v/>
      </c>
      <c r="BS730" t="str">
        <f>IF($A730&lt;&gt;"",VLOOKUP(TRUNC(MID($A730,1,2),0),Plano_Contas!$H$3:$J$103,3,TRUE),"")</f>
        <v/>
      </c>
      <c r="BT730" t="str">
        <f t="shared" si="45"/>
        <v/>
      </c>
      <c r="BV730">
        <f>Empresas!C730</f>
        <v>0</v>
      </c>
    </row>
    <row r="731" spans="1:74" ht="13.5" hidden="1" thickBot="1" x14ac:dyDescent="0.25">
      <c r="A731" s="89"/>
      <c r="B731" s="52" t="str">
        <f>IF($A731&lt;&gt;"",VLOOKUP(""&amp;$A731,Plano_Contas!$A$3:$F$1003,6,0),"")</f>
        <v/>
      </c>
      <c r="C731" s="91"/>
      <c r="D731" s="111"/>
      <c r="E731" s="112">
        <v>0</v>
      </c>
      <c r="F731" s="87"/>
      <c r="G731" s="85"/>
      <c r="H731" s="111"/>
      <c r="I731" s="112">
        <v>0</v>
      </c>
      <c r="J731" s="87"/>
      <c r="K731" s="85"/>
      <c r="L731" s="111"/>
      <c r="M731" s="112">
        <v>0</v>
      </c>
      <c r="N731" s="87"/>
      <c r="O731" s="85"/>
      <c r="P731" s="111"/>
      <c r="Q731" s="112">
        <v>0</v>
      </c>
      <c r="R731" s="87"/>
      <c r="S731" s="85"/>
      <c r="T731" s="111"/>
      <c r="U731" s="112">
        <v>0</v>
      </c>
      <c r="V731" s="87"/>
      <c r="W731" s="85"/>
      <c r="X731" s="111"/>
      <c r="Y731" s="112">
        <v>0</v>
      </c>
      <c r="Z731" s="87"/>
      <c r="AA731" s="85"/>
      <c r="AB731" s="111"/>
      <c r="AC731" s="112">
        <v>0</v>
      </c>
      <c r="AD731" s="87"/>
      <c r="AE731" s="85"/>
      <c r="AF731" s="111"/>
      <c r="AG731" s="112">
        <v>0</v>
      </c>
      <c r="AH731" s="87"/>
      <c r="AI731" s="85"/>
      <c r="AJ731" s="111"/>
      <c r="AK731" s="112">
        <v>0</v>
      </c>
      <c r="AL731" s="87"/>
      <c r="AM731" s="85"/>
      <c r="AN731" s="111"/>
      <c r="AO731" s="112">
        <v>0</v>
      </c>
      <c r="AP731" s="87"/>
      <c r="AQ731" s="85"/>
      <c r="AR731" s="111"/>
      <c r="AS731" s="112">
        <v>0</v>
      </c>
      <c r="AT731" s="87"/>
      <c r="AU731" s="85"/>
      <c r="AV731" s="111"/>
      <c r="AW731" s="112">
        <v>0</v>
      </c>
      <c r="AX731" s="87"/>
      <c r="AY731" s="85"/>
      <c r="AZ731" s="267">
        <f t="shared" si="46"/>
        <v>0</v>
      </c>
      <c r="BA731" s="88">
        <f t="shared" si="43"/>
        <v>0</v>
      </c>
      <c r="BC731">
        <f>IF($A731&lt;&gt;"",COUNTIF($BD$3:$BD731,$BD731),0)</f>
        <v>0</v>
      </c>
      <c r="BD731" t="str">
        <f>IF($A731&lt;&gt;"",VLOOKUP(TRUNC(MID($A731,1,2),0),Plano_Contas!$H$3:$J$103,2,TRUE),"")</f>
        <v/>
      </c>
      <c r="BE731" s="201" t="str">
        <f t="shared" si="44"/>
        <v/>
      </c>
      <c r="BF731" t="str">
        <f ca="1">IF($BT731&lt;&gt;"",SUMIF($BD$3:$BD$1004,"="&amp;$BD731,INDIRECT(ADDRESS(3,BF$2,1,1)):INDIRECT(ADDRESS(1004,BF$2,1,1))),"")</f>
        <v/>
      </c>
      <c r="BG731" t="str">
        <f ca="1">IF($BT731&lt;&gt;"",SUMIF($BD$3:$BD$1004,"="&amp;$BD731,INDIRECT(ADDRESS(3,BG$2,1,1)):INDIRECT(ADDRESS(1004,BG$2,1,1))),"")</f>
        <v/>
      </c>
      <c r="BH731" t="str">
        <f ca="1">IF($BT731&lt;&gt;"",SUMIF($BD$3:$BD$1004,"="&amp;$BD731,INDIRECT(ADDRESS(3,BH$2,1,1)):INDIRECT(ADDRESS(1004,BH$2,1,1))),"")</f>
        <v/>
      </c>
      <c r="BI731" t="str">
        <f ca="1">IF($BT731&lt;&gt;"",SUMIF($BD$3:$BD$1004,"="&amp;$BD731,INDIRECT(ADDRESS(3,BI$2,1,1)):INDIRECT(ADDRESS(1004,BI$2,1,1))),"")</f>
        <v/>
      </c>
      <c r="BJ731" t="str">
        <f ca="1">IF($BT731&lt;&gt;"",SUMIF($BD$3:$BD$1004,"="&amp;$BD731,INDIRECT(ADDRESS(3,BJ$2,1,1)):INDIRECT(ADDRESS(1004,BJ$2,1,1))),"")</f>
        <v/>
      </c>
      <c r="BK731" t="str">
        <f ca="1">IF($BT731&lt;&gt;"",SUMIF($BD$3:$BD$1004,"="&amp;$BD731,INDIRECT(ADDRESS(3,BK$2,1,1)):INDIRECT(ADDRESS(1004,BK$2,1,1))),"")</f>
        <v/>
      </c>
      <c r="BL731" t="str">
        <f ca="1">IF($BT731&lt;&gt;"",SUMIF($BD$3:$BD$1004,"="&amp;$BD731,INDIRECT(ADDRESS(3,BL$2,1,1)):INDIRECT(ADDRESS(1004,BL$2,1,1))),"")</f>
        <v/>
      </c>
      <c r="BM731" t="str">
        <f ca="1">IF($BT731&lt;&gt;"",SUMIF($BD$3:$BD$1004,"="&amp;$BD731,INDIRECT(ADDRESS(3,BM$2,1,1)):INDIRECT(ADDRESS(1004,BM$2,1,1))),"")</f>
        <v/>
      </c>
      <c r="BN731" t="str">
        <f ca="1">IF($BT731&lt;&gt;"",SUMIF($BD$3:$BD$1004,"="&amp;$BD731,INDIRECT(ADDRESS(3,BN$2,1,1)):INDIRECT(ADDRESS(1004,BN$2,1,1))),"")</f>
        <v/>
      </c>
      <c r="BO731" t="str">
        <f ca="1">IF($BT731&lt;&gt;"",SUMIF($BD$3:$BD$1004,"="&amp;$BD731,INDIRECT(ADDRESS(3,BO$2,1,1)):INDIRECT(ADDRESS(1004,BO$2,1,1))),"")</f>
        <v/>
      </c>
      <c r="BP731" t="str">
        <f ca="1">IF($BT731&lt;&gt;"",SUMIF($BD$3:$BD$1004,"="&amp;$BD731,INDIRECT(ADDRESS(3,BP$2,1,1)):INDIRECT(ADDRESS(1004,BP$2,1,1))),"")</f>
        <v/>
      </c>
      <c r="BQ731" t="str">
        <f ca="1">IF($BT731&lt;&gt;"",SUMIF($BD$3:$BD$1004,"="&amp;$BD731,INDIRECT(ADDRESS(3,BQ$2,1,1)):INDIRECT(ADDRESS(1004,BQ$2,1,1))),"")</f>
        <v/>
      </c>
      <c r="BR731" t="str">
        <f ca="1">IF($BT731&lt;&gt;"",SUMIF($BD$3:$BD$1004,"="&amp;$BD731,INDIRECT(ADDRESS(3,BR$2,1,1)):INDIRECT(ADDRESS(1004,BR$2,1,1))),"")</f>
        <v/>
      </c>
      <c r="BS731" t="str">
        <f>IF($A731&lt;&gt;"",VLOOKUP(TRUNC(MID($A731,1,2),0),Plano_Contas!$H$3:$J$103,3,TRUE),"")</f>
        <v/>
      </c>
      <c r="BT731" t="str">
        <f t="shared" si="45"/>
        <v/>
      </c>
      <c r="BV731">
        <f>Empresas!C731</f>
        <v>0</v>
      </c>
    </row>
    <row r="732" spans="1:74" ht="13.5" hidden="1" thickBot="1" x14ac:dyDescent="0.25">
      <c r="A732" s="89"/>
      <c r="B732" s="52" t="str">
        <f>IF($A732&lt;&gt;"",VLOOKUP(""&amp;$A732,Plano_Contas!$A$3:$F$1003,6,0),"")</f>
        <v/>
      </c>
      <c r="C732" s="91"/>
      <c r="D732" s="111"/>
      <c r="E732" s="112">
        <v>0</v>
      </c>
      <c r="F732" s="87"/>
      <c r="G732" s="85"/>
      <c r="H732" s="111"/>
      <c r="I732" s="112">
        <v>0</v>
      </c>
      <c r="J732" s="87"/>
      <c r="K732" s="85"/>
      <c r="L732" s="111"/>
      <c r="M732" s="112">
        <v>0</v>
      </c>
      <c r="N732" s="87"/>
      <c r="O732" s="85"/>
      <c r="P732" s="111"/>
      <c r="Q732" s="112">
        <v>0</v>
      </c>
      <c r="R732" s="87"/>
      <c r="S732" s="85"/>
      <c r="T732" s="111"/>
      <c r="U732" s="112">
        <v>0</v>
      </c>
      <c r="V732" s="87"/>
      <c r="W732" s="85"/>
      <c r="X732" s="111"/>
      <c r="Y732" s="112">
        <v>0</v>
      </c>
      <c r="Z732" s="87"/>
      <c r="AA732" s="85"/>
      <c r="AB732" s="111"/>
      <c r="AC732" s="112">
        <v>0</v>
      </c>
      <c r="AD732" s="87"/>
      <c r="AE732" s="85"/>
      <c r="AF732" s="111"/>
      <c r="AG732" s="112">
        <v>0</v>
      </c>
      <c r="AH732" s="87"/>
      <c r="AI732" s="85"/>
      <c r="AJ732" s="111"/>
      <c r="AK732" s="112">
        <v>0</v>
      </c>
      <c r="AL732" s="87"/>
      <c r="AM732" s="85"/>
      <c r="AN732" s="111"/>
      <c r="AO732" s="112">
        <v>0</v>
      </c>
      <c r="AP732" s="87"/>
      <c r="AQ732" s="85"/>
      <c r="AR732" s="111"/>
      <c r="AS732" s="112">
        <v>0</v>
      </c>
      <c r="AT732" s="87"/>
      <c r="AU732" s="85"/>
      <c r="AV732" s="111"/>
      <c r="AW732" s="112">
        <v>0</v>
      </c>
      <c r="AX732" s="87"/>
      <c r="AY732" s="85"/>
      <c r="AZ732" s="267">
        <f t="shared" si="46"/>
        <v>0</v>
      </c>
      <c r="BA732" s="88">
        <f t="shared" si="43"/>
        <v>0</v>
      </c>
      <c r="BC732">
        <f>IF($A732&lt;&gt;"",COUNTIF($BD$3:$BD732,$BD732),0)</f>
        <v>0</v>
      </c>
      <c r="BD732" t="str">
        <f>IF($A732&lt;&gt;"",VLOOKUP(TRUNC(MID($A732,1,2),0),Plano_Contas!$H$3:$J$103,2,TRUE),"")</f>
        <v/>
      </c>
      <c r="BE732" s="201" t="str">
        <f t="shared" si="44"/>
        <v/>
      </c>
      <c r="BF732" t="str">
        <f ca="1">IF($BT732&lt;&gt;"",SUMIF($BD$3:$BD$1004,"="&amp;$BD732,INDIRECT(ADDRESS(3,BF$2,1,1)):INDIRECT(ADDRESS(1004,BF$2,1,1))),"")</f>
        <v/>
      </c>
      <c r="BG732" t="str">
        <f ca="1">IF($BT732&lt;&gt;"",SUMIF($BD$3:$BD$1004,"="&amp;$BD732,INDIRECT(ADDRESS(3,BG$2,1,1)):INDIRECT(ADDRESS(1004,BG$2,1,1))),"")</f>
        <v/>
      </c>
      <c r="BH732" t="str">
        <f ca="1">IF($BT732&lt;&gt;"",SUMIF($BD$3:$BD$1004,"="&amp;$BD732,INDIRECT(ADDRESS(3,BH$2,1,1)):INDIRECT(ADDRESS(1004,BH$2,1,1))),"")</f>
        <v/>
      </c>
      <c r="BI732" t="str">
        <f ca="1">IF($BT732&lt;&gt;"",SUMIF($BD$3:$BD$1004,"="&amp;$BD732,INDIRECT(ADDRESS(3,BI$2,1,1)):INDIRECT(ADDRESS(1004,BI$2,1,1))),"")</f>
        <v/>
      </c>
      <c r="BJ732" t="str">
        <f ca="1">IF($BT732&lt;&gt;"",SUMIF($BD$3:$BD$1004,"="&amp;$BD732,INDIRECT(ADDRESS(3,BJ$2,1,1)):INDIRECT(ADDRESS(1004,BJ$2,1,1))),"")</f>
        <v/>
      </c>
      <c r="BK732" t="str">
        <f ca="1">IF($BT732&lt;&gt;"",SUMIF($BD$3:$BD$1004,"="&amp;$BD732,INDIRECT(ADDRESS(3,BK$2,1,1)):INDIRECT(ADDRESS(1004,BK$2,1,1))),"")</f>
        <v/>
      </c>
      <c r="BL732" t="str">
        <f ca="1">IF($BT732&lt;&gt;"",SUMIF($BD$3:$BD$1004,"="&amp;$BD732,INDIRECT(ADDRESS(3,BL$2,1,1)):INDIRECT(ADDRESS(1004,BL$2,1,1))),"")</f>
        <v/>
      </c>
      <c r="BM732" t="str">
        <f ca="1">IF($BT732&lt;&gt;"",SUMIF($BD$3:$BD$1004,"="&amp;$BD732,INDIRECT(ADDRESS(3,BM$2,1,1)):INDIRECT(ADDRESS(1004,BM$2,1,1))),"")</f>
        <v/>
      </c>
      <c r="BN732" t="str">
        <f ca="1">IF($BT732&lt;&gt;"",SUMIF($BD$3:$BD$1004,"="&amp;$BD732,INDIRECT(ADDRESS(3,BN$2,1,1)):INDIRECT(ADDRESS(1004,BN$2,1,1))),"")</f>
        <v/>
      </c>
      <c r="BO732" t="str">
        <f ca="1">IF($BT732&lt;&gt;"",SUMIF($BD$3:$BD$1004,"="&amp;$BD732,INDIRECT(ADDRESS(3,BO$2,1,1)):INDIRECT(ADDRESS(1004,BO$2,1,1))),"")</f>
        <v/>
      </c>
      <c r="BP732" t="str">
        <f ca="1">IF($BT732&lt;&gt;"",SUMIF($BD$3:$BD$1004,"="&amp;$BD732,INDIRECT(ADDRESS(3,BP$2,1,1)):INDIRECT(ADDRESS(1004,BP$2,1,1))),"")</f>
        <v/>
      </c>
      <c r="BQ732" t="str">
        <f ca="1">IF($BT732&lt;&gt;"",SUMIF($BD$3:$BD$1004,"="&amp;$BD732,INDIRECT(ADDRESS(3,BQ$2,1,1)):INDIRECT(ADDRESS(1004,BQ$2,1,1))),"")</f>
        <v/>
      </c>
      <c r="BR732" t="str">
        <f ca="1">IF($BT732&lt;&gt;"",SUMIF($BD$3:$BD$1004,"="&amp;$BD732,INDIRECT(ADDRESS(3,BR$2,1,1)):INDIRECT(ADDRESS(1004,BR$2,1,1))),"")</f>
        <v/>
      </c>
      <c r="BS732" t="str">
        <f>IF($A732&lt;&gt;"",VLOOKUP(TRUNC(MID($A732,1,2),0),Plano_Contas!$H$3:$J$103,3,TRUE),"")</f>
        <v/>
      </c>
      <c r="BT732" t="str">
        <f t="shared" si="45"/>
        <v/>
      </c>
      <c r="BV732">
        <f>Empresas!C732</f>
        <v>0</v>
      </c>
    </row>
    <row r="733" spans="1:74" ht="13.5" hidden="1" thickBot="1" x14ac:dyDescent="0.25">
      <c r="A733" s="89"/>
      <c r="B733" s="52" t="str">
        <f>IF($A733&lt;&gt;"",VLOOKUP(""&amp;$A733,Plano_Contas!$A$3:$F$1003,6,0),"")</f>
        <v/>
      </c>
      <c r="C733" s="91"/>
      <c r="D733" s="111"/>
      <c r="E733" s="112">
        <v>0</v>
      </c>
      <c r="F733" s="87"/>
      <c r="G733" s="85"/>
      <c r="H733" s="111"/>
      <c r="I733" s="112">
        <v>0</v>
      </c>
      <c r="J733" s="87"/>
      <c r="K733" s="85"/>
      <c r="L733" s="111"/>
      <c r="M733" s="112">
        <v>0</v>
      </c>
      <c r="N733" s="87"/>
      <c r="O733" s="85"/>
      <c r="P733" s="111"/>
      <c r="Q733" s="112">
        <v>0</v>
      </c>
      <c r="R733" s="87"/>
      <c r="S733" s="85"/>
      <c r="T733" s="111"/>
      <c r="U733" s="112">
        <v>0</v>
      </c>
      <c r="V733" s="87"/>
      <c r="W733" s="85"/>
      <c r="X733" s="111"/>
      <c r="Y733" s="112">
        <v>0</v>
      </c>
      <c r="Z733" s="87"/>
      <c r="AA733" s="85"/>
      <c r="AB733" s="111"/>
      <c r="AC733" s="112">
        <v>0</v>
      </c>
      <c r="AD733" s="87"/>
      <c r="AE733" s="85"/>
      <c r="AF733" s="111"/>
      <c r="AG733" s="112">
        <v>0</v>
      </c>
      <c r="AH733" s="87"/>
      <c r="AI733" s="85"/>
      <c r="AJ733" s="111"/>
      <c r="AK733" s="112">
        <v>0</v>
      </c>
      <c r="AL733" s="87"/>
      <c r="AM733" s="85"/>
      <c r="AN733" s="111"/>
      <c r="AO733" s="112">
        <v>0</v>
      </c>
      <c r="AP733" s="87"/>
      <c r="AQ733" s="85"/>
      <c r="AR733" s="111"/>
      <c r="AS733" s="112">
        <v>0</v>
      </c>
      <c r="AT733" s="87"/>
      <c r="AU733" s="85"/>
      <c r="AV733" s="111"/>
      <c r="AW733" s="112">
        <v>0</v>
      </c>
      <c r="AX733" s="87"/>
      <c r="AY733" s="85"/>
      <c r="AZ733" s="267">
        <f t="shared" si="46"/>
        <v>0</v>
      </c>
      <c r="BA733" s="88">
        <f t="shared" si="43"/>
        <v>0</v>
      </c>
      <c r="BC733">
        <f>IF($A733&lt;&gt;"",COUNTIF($BD$3:$BD733,$BD733),0)</f>
        <v>0</v>
      </c>
      <c r="BD733" t="str">
        <f>IF($A733&lt;&gt;"",VLOOKUP(TRUNC(MID($A733,1,2),0),Plano_Contas!$H$3:$J$103,2,TRUE),"")</f>
        <v/>
      </c>
      <c r="BE733" s="201" t="str">
        <f t="shared" si="44"/>
        <v/>
      </c>
      <c r="BF733" t="str">
        <f ca="1">IF($BT733&lt;&gt;"",SUMIF($BD$3:$BD$1004,"="&amp;$BD733,INDIRECT(ADDRESS(3,BF$2,1,1)):INDIRECT(ADDRESS(1004,BF$2,1,1))),"")</f>
        <v/>
      </c>
      <c r="BG733" t="str">
        <f ca="1">IF($BT733&lt;&gt;"",SUMIF($BD$3:$BD$1004,"="&amp;$BD733,INDIRECT(ADDRESS(3,BG$2,1,1)):INDIRECT(ADDRESS(1004,BG$2,1,1))),"")</f>
        <v/>
      </c>
      <c r="BH733" t="str">
        <f ca="1">IF($BT733&lt;&gt;"",SUMIF($BD$3:$BD$1004,"="&amp;$BD733,INDIRECT(ADDRESS(3,BH$2,1,1)):INDIRECT(ADDRESS(1004,BH$2,1,1))),"")</f>
        <v/>
      </c>
      <c r="BI733" t="str">
        <f ca="1">IF($BT733&lt;&gt;"",SUMIF($BD$3:$BD$1004,"="&amp;$BD733,INDIRECT(ADDRESS(3,BI$2,1,1)):INDIRECT(ADDRESS(1004,BI$2,1,1))),"")</f>
        <v/>
      </c>
      <c r="BJ733" t="str">
        <f ca="1">IF($BT733&lt;&gt;"",SUMIF($BD$3:$BD$1004,"="&amp;$BD733,INDIRECT(ADDRESS(3,BJ$2,1,1)):INDIRECT(ADDRESS(1004,BJ$2,1,1))),"")</f>
        <v/>
      </c>
      <c r="BK733" t="str">
        <f ca="1">IF($BT733&lt;&gt;"",SUMIF($BD$3:$BD$1004,"="&amp;$BD733,INDIRECT(ADDRESS(3,BK$2,1,1)):INDIRECT(ADDRESS(1004,BK$2,1,1))),"")</f>
        <v/>
      </c>
      <c r="BL733" t="str">
        <f ca="1">IF($BT733&lt;&gt;"",SUMIF($BD$3:$BD$1004,"="&amp;$BD733,INDIRECT(ADDRESS(3,BL$2,1,1)):INDIRECT(ADDRESS(1004,BL$2,1,1))),"")</f>
        <v/>
      </c>
      <c r="BM733" t="str">
        <f ca="1">IF($BT733&lt;&gt;"",SUMIF($BD$3:$BD$1004,"="&amp;$BD733,INDIRECT(ADDRESS(3,BM$2,1,1)):INDIRECT(ADDRESS(1004,BM$2,1,1))),"")</f>
        <v/>
      </c>
      <c r="BN733" t="str">
        <f ca="1">IF($BT733&lt;&gt;"",SUMIF($BD$3:$BD$1004,"="&amp;$BD733,INDIRECT(ADDRESS(3,BN$2,1,1)):INDIRECT(ADDRESS(1004,BN$2,1,1))),"")</f>
        <v/>
      </c>
      <c r="BO733" t="str">
        <f ca="1">IF($BT733&lt;&gt;"",SUMIF($BD$3:$BD$1004,"="&amp;$BD733,INDIRECT(ADDRESS(3,BO$2,1,1)):INDIRECT(ADDRESS(1004,BO$2,1,1))),"")</f>
        <v/>
      </c>
      <c r="BP733" t="str">
        <f ca="1">IF($BT733&lt;&gt;"",SUMIF($BD$3:$BD$1004,"="&amp;$BD733,INDIRECT(ADDRESS(3,BP$2,1,1)):INDIRECT(ADDRESS(1004,BP$2,1,1))),"")</f>
        <v/>
      </c>
      <c r="BQ733" t="str">
        <f ca="1">IF($BT733&lt;&gt;"",SUMIF($BD$3:$BD$1004,"="&amp;$BD733,INDIRECT(ADDRESS(3,BQ$2,1,1)):INDIRECT(ADDRESS(1004,BQ$2,1,1))),"")</f>
        <v/>
      </c>
      <c r="BR733" t="str">
        <f ca="1">IF($BT733&lt;&gt;"",SUMIF($BD$3:$BD$1004,"="&amp;$BD733,INDIRECT(ADDRESS(3,BR$2,1,1)):INDIRECT(ADDRESS(1004,BR$2,1,1))),"")</f>
        <v/>
      </c>
      <c r="BS733" t="str">
        <f>IF($A733&lt;&gt;"",VLOOKUP(TRUNC(MID($A733,1,2),0),Plano_Contas!$H$3:$J$103,3,TRUE),"")</f>
        <v/>
      </c>
      <c r="BT733" t="str">
        <f t="shared" si="45"/>
        <v/>
      </c>
      <c r="BV733">
        <f>Empresas!C733</f>
        <v>0</v>
      </c>
    </row>
    <row r="734" spans="1:74" ht="13.5" hidden="1" thickBot="1" x14ac:dyDescent="0.25">
      <c r="A734" s="89"/>
      <c r="B734" s="52" t="str">
        <f>IF($A734&lt;&gt;"",VLOOKUP(""&amp;$A734,Plano_Contas!$A$3:$F$1003,6,0),"")</f>
        <v/>
      </c>
      <c r="C734" s="91"/>
      <c r="D734" s="111"/>
      <c r="E734" s="112">
        <v>0</v>
      </c>
      <c r="F734" s="87"/>
      <c r="G734" s="85"/>
      <c r="H734" s="111"/>
      <c r="I734" s="112">
        <v>0</v>
      </c>
      <c r="J734" s="87"/>
      <c r="K734" s="85"/>
      <c r="L734" s="111"/>
      <c r="M734" s="112">
        <v>0</v>
      </c>
      <c r="N734" s="87"/>
      <c r="O734" s="85"/>
      <c r="P734" s="111"/>
      <c r="Q734" s="112">
        <v>0</v>
      </c>
      <c r="R734" s="87"/>
      <c r="S734" s="85"/>
      <c r="T734" s="111"/>
      <c r="U734" s="112">
        <v>0</v>
      </c>
      <c r="V734" s="87"/>
      <c r="W734" s="85"/>
      <c r="X734" s="111"/>
      <c r="Y734" s="112">
        <v>0</v>
      </c>
      <c r="Z734" s="87"/>
      <c r="AA734" s="85"/>
      <c r="AB734" s="111"/>
      <c r="AC734" s="112">
        <v>0</v>
      </c>
      <c r="AD734" s="87"/>
      <c r="AE734" s="85"/>
      <c r="AF734" s="111"/>
      <c r="AG734" s="112">
        <v>0</v>
      </c>
      <c r="AH734" s="87"/>
      <c r="AI734" s="85"/>
      <c r="AJ734" s="111"/>
      <c r="AK734" s="112">
        <v>0</v>
      </c>
      <c r="AL734" s="87"/>
      <c r="AM734" s="85"/>
      <c r="AN734" s="111"/>
      <c r="AO734" s="112">
        <v>0</v>
      </c>
      <c r="AP734" s="87"/>
      <c r="AQ734" s="85"/>
      <c r="AR734" s="111"/>
      <c r="AS734" s="112">
        <v>0</v>
      </c>
      <c r="AT734" s="87"/>
      <c r="AU734" s="85"/>
      <c r="AV734" s="111"/>
      <c r="AW734" s="112">
        <v>0</v>
      </c>
      <c r="AX734" s="87"/>
      <c r="AY734" s="85"/>
      <c r="AZ734" s="267">
        <f t="shared" si="46"/>
        <v>0</v>
      </c>
      <c r="BA734" s="88">
        <f t="shared" si="43"/>
        <v>0</v>
      </c>
      <c r="BC734">
        <f>IF($A734&lt;&gt;"",COUNTIF($BD$3:$BD734,$BD734),0)</f>
        <v>0</v>
      </c>
      <c r="BD734" t="str">
        <f>IF($A734&lt;&gt;"",VLOOKUP(TRUNC(MID($A734,1,2),0),Plano_Contas!$H$3:$J$103,2,TRUE),"")</f>
        <v/>
      </c>
      <c r="BE734" s="201" t="str">
        <f t="shared" si="44"/>
        <v/>
      </c>
      <c r="BF734" t="str">
        <f ca="1">IF($BT734&lt;&gt;"",SUMIF($BD$3:$BD$1004,"="&amp;$BD734,INDIRECT(ADDRESS(3,BF$2,1,1)):INDIRECT(ADDRESS(1004,BF$2,1,1))),"")</f>
        <v/>
      </c>
      <c r="BG734" t="str">
        <f ca="1">IF($BT734&lt;&gt;"",SUMIF($BD$3:$BD$1004,"="&amp;$BD734,INDIRECT(ADDRESS(3,BG$2,1,1)):INDIRECT(ADDRESS(1004,BG$2,1,1))),"")</f>
        <v/>
      </c>
      <c r="BH734" t="str">
        <f ca="1">IF($BT734&lt;&gt;"",SUMIF($BD$3:$BD$1004,"="&amp;$BD734,INDIRECT(ADDRESS(3,BH$2,1,1)):INDIRECT(ADDRESS(1004,BH$2,1,1))),"")</f>
        <v/>
      </c>
      <c r="BI734" t="str">
        <f ca="1">IF($BT734&lt;&gt;"",SUMIF($BD$3:$BD$1004,"="&amp;$BD734,INDIRECT(ADDRESS(3,BI$2,1,1)):INDIRECT(ADDRESS(1004,BI$2,1,1))),"")</f>
        <v/>
      </c>
      <c r="BJ734" t="str">
        <f ca="1">IF($BT734&lt;&gt;"",SUMIF($BD$3:$BD$1004,"="&amp;$BD734,INDIRECT(ADDRESS(3,BJ$2,1,1)):INDIRECT(ADDRESS(1004,BJ$2,1,1))),"")</f>
        <v/>
      </c>
      <c r="BK734" t="str">
        <f ca="1">IF($BT734&lt;&gt;"",SUMIF($BD$3:$BD$1004,"="&amp;$BD734,INDIRECT(ADDRESS(3,BK$2,1,1)):INDIRECT(ADDRESS(1004,BK$2,1,1))),"")</f>
        <v/>
      </c>
      <c r="BL734" t="str">
        <f ca="1">IF($BT734&lt;&gt;"",SUMIF($BD$3:$BD$1004,"="&amp;$BD734,INDIRECT(ADDRESS(3,BL$2,1,1)):INDIRECT(ADDRESS(1004,BL$2,1,1))),"")</f>
        <v/>
      </c>
      <c r="BM734" t="str">
        <f ca="1">IF($BT734&lt;&gt;"",SUMIF($BD$3:$BD$1004,"="&amp;$BD734,INDIRECT(ADDRESS(3,BM$2,1,1)):INDIRECT(ADDRESS(1004,BM$2,1,1))),"")</f>
        <v/>
      </c>
      <c r="BN734" t="str">
        <f ca="1">IF($BT734&lt;&gt;"",SUMIF($BD$3:$BD$1004,"="&amp;$BD734,INDIRECT(ADDRESS(3,BN$2,1,1)):INDIRECT(ADDRESS(1004,BN$2,1,1))),"")</f>
        <v/>
      </c>
      <c r="BO734" t="str">
        <f ca="1">IF($BT734&lt;&gt;"",SUMIF($BD$3:$BD$1004,"="&amp;$BD734,INDIRECT(ADDRESS(3,BO$2,1,1)):INDIRECT(ADDRESS(1004,BO$2,1,1))),"")</f>
        <v/>
      </c>
      <c r="BP734" t="str">
        <f ca="1">IF($BT734&lt;&gt;"",SUMIF($BD$3:$BD$1004,"="&amp;$BD734,INDIRECT(ADDRESS(3,BP$2,1,1)):INDIRECT(ADDRESS(1004,BP$2,1,1))),"")</f>
        <v/>
      </c>
      <c r="BQ734" t="str">
        <f ca="1">IF($BT734&lt;&gt;"",SUMIF($BD$3:$BD$1004,"="&amp;$BD734,INDIRECT(ADDRESS(3,BQ$2,1,1)):INDIRECT(ADDRESS(1004,BQ$2,1,1))),"")</f>
        <v/>
      </c>
      <c r="BR734" t="str">
        <f ca="1">IF($BT734&lt;&gt;"",SUMIF($BD$3:$BD$1004,"="&amp;$BD734,INDIRECT(ADDRESS(3,BR$2,1,1)):INDIRECT(ADDRESS(1004,BR$2,1,1))),"")</f>
        <v/>
      </c>
      <c r="BS734" t="str">
        <f>IF($A734&lt;&gt;"",VLOOKUP(TRUNC(MID($A734,1,2),0),Plano_Contas!$H$3:$J$103,3,TRUE),"")</f>
        <v/>
      </c>
      <c r="BT734" t="str">
        <f t="shared" si="45"/>
        <v/>
      </c>
      <c r="BV734">
        <f>Empresas!C734</f>
        <v>0</v>
      </c>
    </row>
    <row r="735" spans="1:74" ht="13.5" hidden="1" thickBot="1" x14ac:dyDescent="0.25">
      <c r="A735" s="89"/>
      <c r="B735" s="52" t="str">
        <f>IF($A735&lt;&gt;"",VLOOKUP(""&amp;$A735,Plano_Contas!$A$3:$F$1003,6,0),"")</f>
        <v/>
      </c>
      <c r="C735" s="91"/>
      <c r="D735" s="111"/>
      <c r="E735" s="112">
        <v>0</v>
      </c>
      <c r="F735" s="87"/>
      <c r="G735" s="85"/>
      <c r="H735" s="111"/>
      <c r="I735" s="112">
        <v>0</v>
      </c>
      <c r="J735" s="87"/>
      <c r="K735" s="85"/>
      <c r="L735" s="111"/>
      <c r="M735" s="112">
        <v>0</v>
      </c>
      <c r="N735" s="87"/>
      <c r="O735" s="85"/>
      <c r="P735" s="111"/>
      <c r="Q735" s="112">
        <v>0</v>
      </c>
      <c r="R735" s="87"/>
      <c r="S735" s="85"/>
      <c r="T735" s="111"/>
      <c r="U735" s="112">
        <v>0</v>
      </c>
      <c r="V735" s="87"/>
      <c r="W735" s="85"/>
      <c r="X735" s="111"/>
      <c r="Y735" s="112">
        <v>0</v>
      </c>
      <c r="Z735" s="87"/>
      <c r="AA735" s="85"/>
      <c r="AB735" s="111"/>
      <c r="AC735" s="112">
        <v>0</v>
      </c>
      <c r="AD735" s="87"/>
      <c r="AE735" s="85"/>
      <c r="AF735" s="111"/>
      <c r="AG735" s="112">
        <v>0</v>
      </c>
      <c r="AH735" s="87"/>
      <c r="AI735" s="85"/>
      <c r="AJ735" s="111"/>
      <c r="AK735" s="112">
        <v>0</v>
      </c>
      <c r="AL735" s="87"/>
      <c r="AM735" s="85"/>
      <c r="AN735" s="111"/>
      <c r="AO735" s="112">
        <v>0</v>
      </c>
      <c r="AP735" s="87"/>
      <c r="AQ735" s="85"/>
      <c r="AR735" s="111"/>
      <c r="AS735" s="112">
        <v>0</v>
      </c>
      <c r="AT735" s="87"/>
      <c r="AU735" s="85"/>
      <c r="AV735" s="111"/>
      <c r="AW735" s="112">
        <v>0</v>
      </c>
      <c r="AX735" s="87"/>
      <c r="AY735" s="85"/>
      <c r="AZ735" s="267">
        <f t="shared" si="46"/>
        <v>0</v>
      </c>
      <c r="BA735" s="88">
        <f t="shared" si="43"/>
        <v>0</v>
      </c>
      <c r="BC735">
        <f>IF($A735&lt;&gt;"",COUNTIF($BD$3:$BD735,$BD735),0)</f>
        <v>0</v>
      </c>
      <c r="BD735" t="str">
        <f>IF($A735&lt;&gt;"",VLOOKUP(TRUNC(MID($A735,1,2),0),Plano_Contas!$H$3:$J$103,2,TRUE),"")</f>
        <v/>
      </c>
      <c r="BE735" s="201" t="str">
        <f t="shared" si="44"/>
        <v/>
      </c>
      <c r="BF735" t="str">
        <f ca="1">IF($BT735&lt;&gt;"",SUMIF($BD$3:$BD$1004,"="&amp;$BD735,INDIRECT(ADDRESS(3,BF$2,1,1)):INDIRECT(ADDRESS(1004,BF$2,1,1))),"")</f>
        <v/>
      </c>
      <c r="BG735" t="str">
        <f ca="1">IF($BT735&lt;&gt;"",SUMIF($BD$3:$BD$1004,"="&amp;$BD735,INDIRECT(ADDRESS(3,BG$2,1,1)):INDIRECT(ADDRESS(1004,BG$2,1,1))),"")</f>
        <v/>
      </c>
      <c r="BH735" t="str">
        <f ca="1">IF($BT735&lt;&gt;"",SUMIF($BD$3:$BD$1004,"="&amp;$BD735,INDIRECT(ADDRESS(3,BH$2,1,1)):INDIRECT(ADDRESS(1004,BH$2,1,1))),"")</f>
        <v/>
      </c>
      <c r="BI735" t="str">
        <f ca="1">IF($BT735&lt;&gt;"",SUMIF($BD$3:$BD$1004,"="&amp;$BD735,INDIRECT(ADDRESS(3,BI$2,1,1)):INDIRECT(ADDRESS(1004,BI$2,1,1))),"")</f>
        <v/>
      </c>
      <c r="BJ735" t="str">
        <f ca="1">IF($BT735&lt;&gt;"",SUMIF($BD$3:$BD$1004,"="&amp;$BD735,INDIRECT(ADDRESS(3,BJ$2,1,1)):INDIRECT(ADDRESS(1004,BJ$2,1,1))),"")</f>
        <v/>
      </c>
      <c r="BK735" t="str">
        <f ca="1">IF($BT735&lt;&gt;"",SUMIF($BD$3:$BD$1004,"="&amp;$BD735,INDIRECT(ADDRESS(3,BK$2,1,1)):INDIRECT(ADDRESS(1004,BK$2,1,1))),"")</f>
        <v/>
      </c>
      <c r="BL735" t="str">
        <f ca="1">IF($BT735&lt;&gt;"",SUMIF($BD$3:$BD$1004,"="&amp;$BD735,INDIRECT(ADDRESS(3,BL$2,1,1)):INDIRECT(ADDRESS(1004,BL$2,1,1))),"")</f>
        <v/>
      </c>
      <c r="BM735" t="str">
        <f ca="1">IF($BT735&lt;&gt;"",SUMIF($BD$3:$BD$1004,"="&amp;$BD735,INDIRECT(ADDRESS(3,BM$2,1,1)):INDIRECT(ADDRESS(1004,BM$2,1,1))),"")</f>
        <v/>
      </c>
      <c r="BN735" t="str">
        <f ca="1">IF($BT735&lt;&gt;"",SUMIF($BD$3:$BD$1004,"="&amp;$BD735,INDIRECT(ADDRESS(3,BN$2,1,1)):INDIRECT(ADDRESS(1004,BN$2,1,1))),"")</f>
        <v/>
      </c>
      <c r="BO735" t="str">
        <f ca="1">IF($BT735&lt;&gt;"",SUMIF($BD$3:$BD$1004,"="&amp;$BD735,INDIRECT(ADDRESS(3,BO$2,1,1)):INDIRECT(ADDRESS(1004,BO$2,1,1))),"")</f>
        <v/>
      </c>
      <c r="BP735" t="str">
        <f ca="1">IF($BT735&lt;&gt;"",SUMIF($BD$3:$BD$1004,"="&amp;$BD735,INDIRECT(ADDRESS(3,BP$2,1,1)):INDIRECT(ADDRESS(1004,BP$2,1,1))),"")</f>
        <v/>
      </c>
      <c r="BQ735" t="str">
        <f ca="1">IF($BT735&lt;&gt;"",SUMIF($BD$3:$BD$1004,"="&amp;$BD735,INDIRECT(ADDRESS(3,BQ$2,1,1)):INDIRECT(ADDRESS(1004,BQ$2,1,1))),"")</f>
        <v/>
      </c>
      <c r="BR735" t="str">
        <f ca="1">IF($BT735&lt;&gt;"",SUMIF($BD$3:$BD$1004,"="&amp;$BD735,INDIRECT(ADDRESS(3,BR$2,1,1)):INDIRECT(ADDRESS(1004,BR$2,1,1))),"")</f>
        <v/>
      </c>
      <c r="BS735" t="str">
        <f>IF($A735&lt;&gt;"",VLOOKUP(TRUNC(MID($A735,1,2),0),Plano_Contas!$H$3:$J$103,3,TRUE),"")</f>
        <v/>
      </c>
      <c r="BT735" t="str">
        <f t="shared" si="45"/>
        <v/>
      </c>
      <c r="BV735">
        <f>Empresas!C735</f>
        <v>0</v>
      </c>
    </row>
    <row r="736" spans="1:74" ht="13.5" hidden="1" thickBot="1" x14ac:dyDescent="0.25">
      <c r="A736" s="89"/>
      <c r="B736" s="52" t="str">
        <f>IF($A736&lt;&gt;"",VLOOKUP(""&amp;$A736,Plano_Contas!$A$3:$F$1003,6,0),"")</f>
        <v/>
      </c>
      <c r="C736" s="91"/>
      <c r="D736" s="111"/>
      <c r="E736" s="112">
        <v>0</v>
      </c>
      <c r="F736" s="87"/>
      <c r="G736" s="85"/>
      <c r="H736" s="111"/>
      <c r="I736" s="112">
        <v>0</v>
      </c>
      <c r="J736" s="87"/>
      <c r="K736" s="85"/>
      <c r="L736" s="111"/>
      <c r="M736" s="112">
        <v>0</v>
      </c>
      <c r="N736" s="87"/>
      <c r="O736" s="85"/>
      <c r="P736" s="111"/>
      <c r="Q736" s="112">
        <v>0</v>
      </c>
      <c r="R736" s="87"/>
      <c r="S736" s="85"/>
      <c r="T736" s="111"/>
      <c r="U736" s="112">
        <v>0</v>
      </c>
      <c r="V736" s="87"/>
      <c r="W736" s="85"/>
      <c r="X736" s="111"/>
      <c r="Y736" s="112">
        <v>0</v>
      </c>
      <c r="Z736" s="87"/>
      <c r="AA736" s="85"/>
      <c r="AB736" s="111"/>
      <c r="AC736" s="112">
        <v>0</v>
      </c>
      <c r="AD736" s="87"/>
      <c r="AE736" s="85"/>
      <c r="AF736" s="111"/>
      <c r="AG736" s="112">
        <v>0</v>
      </c>
      <c r="AH736" s="87"/>
      <c r="AI736" s="85"/>
      <c r="AJ736" s="111"/>
      <c r="AK736" s="112">
        <v>0</v>
      </c>
      <c r="AL736" s="87"/>
      <c r="AM736" s="85"/>
      <c r="AN736" s="111"/>
      <c r="AO736" s="112">
        <v>0</v>
      </c>
      <c r="AP736" s="87"/>
      <c r="AQ736" s="85"/>
      <c r="AR736" s="111"/>
      <c r="AS736" s="112">
        <v>0</v>
      </c>
      <c r="AT736" s="87"/>
      <c r="AU736" s="85"/>
      <c r="AV736" s="111"/>
      <c r="AW736" s="112">
        <v>0</v>
      </c>
      <c r="AX736" s="87"/>
      <c r="AY736" s="85"/>
      <c r="AZ736" s="267">
        <f t="shared" si="46"/>
        <v>0</v>
      </c>
      <c r="BA736" s="88">
        <f t="shared" si="43"/>
        <v>0</v>
      </c>
      <c r="BC736">
        <f>IF($A736&lt;&gt;"",COUNTIF($BD$3:$BD736,$BD736),0)</f>
        <v>0</v>
      </c>
      <c r="BD736" t="str">
        <f>IF($A736&lt;&gt;"",VLOOKUP(TRUNC(MID($A736,1,2),0),Plano_Contas!$H$3:$J$103,2,TRUE),"")</f>
        <v/>
      </c>
      <c r="BE736" s="201" t="str">
        <f t="shared" si="44"/>
        <v/>
      </c>
      <c r="BF736" t="str">
        <f ca="1">IF($BT736&lt;&gt;"",SUMIF($BD$3:$BD$1004,"="&amp;$BD736,INDIRECT(ADDRESS(3,BF$2,1,1)):INDIRECT(ADDRESS(1004,BF$2,1,1))),"")</f>
        <v/>
      </c>
      <c r="BG736" t="str">
        <f ca="1">IF($BT736&lt;&gt;"",SUMIF($BD$3:$BD$1004,"="&amp;$BD736,INDIRECT(ADDRESS(3,BG$2,1,1)):INDIRECT(ADDRESS(1004,BG$2,1,1))),"")</f>
        <v/>
      </c>
      <c r="BH736" t="str">
        <f ca="1">IF($BT736&lt;&gt;"",SUMIF($BD$3:$BD$1004,"="&amp;$BD736,INDIRECT(ADDRESS(3,BH$2,1,1)):INDIRECT(ADDRESS(1004,BH$2,1,1))),"")</f>
        <v/>
      </c>
      <c r="BI736" t="str">
        <f ca="1">IF($BT736&lt;&gt;"",SUMIF($BD$3:$BD$1004,"="&amp;$BD736,INDIRECT(ADDRESS(3,BI$2,1,1)):INDIRECT(ADDRESS(1004,BI$2,1,1))),"")</f>
        <v/>
      </c>
      <c r="BJ736" t="str">
        <f ca="1">IF($BT736&lt;&gt;"",SUMIF($BD$3:$BD$1004,"="&amp;$BD736,INDIRECT(ADDRESS(3,BJ$2,1,1)):INDIRECT(ADDRESS(1004,BJ$2,1,1))),"")</f>
        <v/>
      </c>
      <c r="BK736" t="str">
        <f ca="1">IF($BT736&lt;&gt;"",SUMIF($BD$3:$BD$1004,"="&amp;$BD736,INDIRECT(ADDRESS(3,BK$2,1,1)):INDIRECT(ADDRESS(1004,BK$2,1,1))),"")</f>
        <v/>
      </c>
      <c r="BL736" t="str">
        <f ca="1">IF($BT736&lt;&gt;"",SUMIF($BD$3:$BD$1004,"="&amp;$BD736,INDIRECT(ADDRESS(3,BL$2,1,1)):INDIRECT(ADDRESS(1004,BL$2,1,1))),"")</f>
        <v/>
      </c>
      <c r="BM736" t="str">
        <f ca="1">IF($BT736&lt;&gt;"",SUMIF($BD$3:$BD$1004,"="&amp;$BD736,INDIRECT(ADDRESS(3,BM$2,1,1)):INDIRECT(ADDRESS(1004,BM$2,1,1))),"")</f>
        <v/>
      </c>
      <c r="BN736" t="str">
        <f ca="1">IF($BT736&lt;&gt;"",SUMIF($BD$3:$BD$1004,"="&amp;$BD736,INDIRECT(ADDRESS(3,BN$2,1,1)):INDIRECT(ADDRESS(1004,BN$2,1,1))),"")</f>
        <v/>
      </c>
      <c r="BO736" t="str">
        <f ca="1">IF($BT736&lt;&gt;"",SUMIF($BD$3:$BD$1004,"="&amp;$BD736,INDIRECT(ADDRESS(3,BO$2,1,1)):INDIRECT(ADDRESS(1004,BO$2,1,1))),"")</f>
        <v/>
      </c>
      <c r="BP736" t="str">
        <f ca="1">IF($BT736&lt;&gt;"",SUMIF($BD$3:$BD$1004,"="&amp;$BD736,INDIRECT(ADDRESS(3,BP$2,1,1)):INDIRECT(ADDRESS(1004,BP$2,1,1))),"")</f>
        <v/>
      </c>
      <c r="BQ736" t="str">
        <f ca="1">IF($BT736&lt;&gt;"",SUMIF($BD$3:$BD$1004,"="&amp;$BD736,INDIRECT(ADDRESS(3,BQ$2,1,1)):INDIRECT(ADDRESS(1004,BQ$2,1,1))),"")</f>
        <v/>
      </c>
      <c r="BR736" t="str">
        <f ca="1">IF($BT736&lt;&gt;"",SUMIF($BD$3:$BD$1004,"="&amp;$BD736,INDIRECT(ADDRESS(3,BR$2,1,1)):INDIRECT(ADDRESS(1004,BR$2,1,1))),"")</f>
        <v/>
      </c>
      <c r="BS736" t="str">
        <f>IF($A736&lt;&gt;"",VLOOKUP(TRUNC(MID($A736,1,2),0),Plano_Contas!$H$3:$J$103,3,TRUE),"")</f>
        <v/>
      </c>
      <c r="BT736" t="str">
        <f t="shared" si="45"/>
        <v/>
      </c>
      <c r="BV736">
        <f>Empresas!C736</f>
        <v>0</v>
      </c>
    </row>
    <row r="737" spans="1:74" ht="13.5" hidden="1" thickBot="1" x14ac:dyDescent="0.25">
      <c r="A737" s="89"/>
      <c r="B737" s="52" t="str">
        <f>IF($A737&lt;&gt;"",VLOOKUP(""&amp;$A737,Plano_Contas!$A$3:$F$1003,6,0),"")</f>
        <v/>
      </c>
      <c r="C737" s="91"/>
      <c r="D737" s="111"/>
      <c r="E737" s="112">
        <v>0</v>
      </c>
      <c r="F737" s="87"/>
      <c r="G737" s="85"/>
      <c r="H737" s="111"/>
      <c r="I737" s="112">
        <v>0</v>
      </c>
      <c r="J737" s="87"/>
      <c r="K737" s="85"/>
      <c r="L737" s="111"/>
      <c r="M737" s="112">
        <v>0</v>
      </c>
      <c r="N737" s="87"/>
      <c r="O737" s="85"/>
      <c r="P737" s="111"/>
      <c r="Q737" s="112">
        <v>0</v>
      </c>
      <c r="R737" s="87"/>
      <c r="S737" s="85"/>
      <c r="T737" s="111"/>
      <c r="U737" s="112">
        <v>0</v>
      </c>
      <c r="V737" s="87"/>
      <c r="W737" s="85"/>
      <c r="X737" s="111"/>
      <c r="Y737" s="112">
        <v>0</v>
      </c>
      <c r="Z737" s="87"/>
      <c r="AA737" s="85"/>
      <c r="AB737" s="111"/>
      <c r="AC737" s="112">
        <v>0</v>
      </c>
      <c r="AD737" s="87"/>
      <c r="AE737" s="85"/>
      <c r="AF737" s="111"/>
      <c r="AG737" s="112">
        <v>0</v>
      </c>
      <c r="AH737" s="87"/>
      <c r="AI737" s="85"/>
      <c r="AJ737" s="111"/>
      <c r="AK737" s="112">
        <v>0</v>
      </c>
      <c r="AL737" s="87"/>
      <c r="AM737" s="85"/>
      <c r="AN737" s="111"/>
      <c r="AO737" s="112">
        <v>0</v>
      </c>
      <c r="AP737" s="87"/>
      <c r="AQ737" s="85"/>
      <c r="AR737" s="111"/>
      <c r="AS737" s="112">
        <v>0</v>
      </c>
      <c r="AT737" s="87"/>
      <c r="AU737" s="85"/>
      <c r="AV737" s="111"/>
      <c r="AW737" s="112">
        <v>0</v>
      </c>
      <c r="AX737" s="87"/>
      <c r="AY737" s="85"/>
      <c r="AZ737" s="267">
        <f t="shared" si="46"/>
        <v>0</v>
      </c>
      <c r="BA737" s="88">
        <f t="shared" si="43"/>
        <v>0</v>
      </c>
      <c r="BC737">
        <f>IF($A737&lt;&gt;"",COUNTIF($BD$3:$BD737,$BD737),0)</f>
        <v>0</v>
      </c>
      <c r="BD737" t="str">
        <f>IF($A737&lt;&gt;"",VLOOKUP(TRUNC(MID($A737,1,2),0),Plano_Contas!$H$3:$J$103,2,TRUE),"")</f>
        <v/>
      </c>
      <c r="BE737" s="201" t="str">
        <f t="shared" si="44"/>
        <v/>
      </c>
      <c r="BF737" t="str">
        <f ca="1">IF($BT737&lt;&gt;"",SUMIF($BD$3:$BD$1004,"="&amp;$BD737,INDIRECT(ADDRESS(3,BF$2,1,1)):INDIRECT(ADDRESS(1004,BF$2,1,1))),"")</f>
        <v/>
      </c>
      <c r="BG737" t="str">
        <f ca="1">IF($BT737&lt;&gt;"",SUMIF($BD$3:$BD$1004,"="&amp;$BD737,INDIRECT(ADDRESS(3,BG$2,1,1)):INDIRECT(ADDRESS(1004,BG$2,1,1))),"")</f>
        <v/>
      </c>
      <c r="BH737" t="str">
        <f ca="1">IF($BT737&lt;&gt;"",SUMIF($BD$3:$BD$1004,"="&amp;$BD737,INDIRECT(ADDRESS(3,BH$2,1,1)):INDIRECT(ADDRESS(1004,BH$2,1,1))),"")</f>
        <v/>
      </c>
      <c r="BI737" t="str">
        <f ca="1">IF($BT737&lt;&gt;"",SUMIF($BD$3:$BD$1004,"="&amp;$BD737,INDIRECT(ADDRESS(3,BI$2,1,1)):INDIRECT(ADDRESS(1004,BI$2,1,1))),"")</f>
        <v/>
      </c>
      <c r="BJ737" t="str">
        <f ca="1">IF($BT737&lt;&gt;"",SUMIF($BD$3:$BD$1004,"="&amp;$BD737,INDIRECT(ADDRESS(3,BJ$2,1,1)):INDIRECT(ADDRESS(1004,BJ$2,1,1))),"")</f>
        <v/>
      </c>
      <c r="BK737" t="str">
        <f ca="1">IF($BT737&lt;&gt;"",SUMIF($BD$3:$BD$1004,"="&amp;$BD737,INDIRECT(ADDRESS(3,BK$2,1,1)):INDIRECT(ADDRESS(1004,BK$2,1,1))),"")</f>
        <v/>
      </c>
      <c r="BL737" t="str">
        <f ca="1">IF($BT737&lt;&gt;"",SUMIF($BD$3:$BD$1004,"="&amp;$BD737,INDIRECT(ADDRESS(3,BL$2,1,1)):INDIRECT(ADDRESS(1004,BL$2,1,1))),"")</f>
        <v/>
      </c>
      <c r="BM737" t="str">
        <f ca="1">IF($BT737&lt;&gt;"",SUMIF($BD$3:$BD$1004,"="&amp;$BD737,INDIRECT(ADDRESS(3,BM$2,1,1)):INDIRECT(ADDRESS(1004,BM$2,1,1))),"")</f>
        <v/>
      </c>
      <c r="BN737" t="str">
        <f ca="1">IF($BT737&lt;&gt;"",SUMIF($BD$3:$BD$1004,"="&amp;$BD737,INDIRECT(ADDRESS(3,BN$2,1,1)):INDIRECT(ADDRESS(1004,BN$2,1,1))),"")</f>
        <v/>
      </c>
      <c r="BO737" t="str">
        <f ca="1">IF($BT737&lt;&gt;"",SUMIF($BD$3:$BD$1004,"="&amp;$BD737,INDIRECT(ADDRESS(3,BO$2,1,1)):INDIRECT(ADDRESS(1004,BO$2,1,1))),"")</f>
        <v/>
      </c>
      <c r="BP737" t="str">
        <f ca="1">IF($BT737&lt;&gt;"",SUMIF($BD$3:$BD$1004,"="&amp;$BD737,INDIRECT(ADDRESS(3,BP$2,1,1)):INDIRECT(ADDRESS(1004,BP$2,1,1))),"")</f>
        <v/>
      </c>
      <c r="BQ737" t="str">
        <f ca="1">IF($BT737&lt;&gt;"",SUMIF($BD$3:$BD$1004,"="&amp;$BD737,INDIRECT(ADDRESS(3,BQ$2,1,1)):INDIRECT(ADDRESS(1004,BQ$2,1,1))),"")</f>
        <v/>
      </c>
      <c r="BR737" t="str">
        <f ca="1">IF($BT737&lt;&gt;"",SUMIF($BD$3:$BD$1004,"="&amp;$BD737,INDIRECT(ADDRESS(3,BR$2,1,1)):INDIRECT(ADDRESS(1004,BR$2,1,1))),"")</f>
        <v/>
      </c>
      <c r="BS737" t="str">
        <f>IF($A737&lt;&gt;"",VLOOKUP(TRUNC(MID($A737,1,2),0),Plano_Contas!$H$3:$J$103,3,TRUE),"")</f>
        <v/>
      </c>
      <c r="BT737" t="str">
        <f t="shared" si="45"/>
        <v/>
      </c>
      <c r="BV737">
        <f>Empresas!C737</f>
        <v>0</v>
      </c>
    </row>
    <row r="738" spans="1:74" ht="13.5" hidden="1" thickBot="1" x14ac:dyDescent="0.25">
      <c r="A738" s="89"/>
      <c r="B738" s="52" t="str">
        <f>IF($A738&lt;&gt;"",VLOOKUP(""&amp;$A738,Plano_Contas!$A$3:$F$1003,6,0),"")</f>
        <v/>
      </c>
      <c r="C738" s="91"/>
      <c r="D738" s="111"/>
      <c r="E738" s="112">
        <v>0</v>
      </c>
      <c r="F738" s="87"/>
      <c r="G738" s="85"/>
      <c r="H738" s="111"/>
      <c r="I738" s="112">
        <v>0</v>
      </c>
      <c r="J738" s="87"/>
      <c r="K738" s="85"/>
      <c r="L738" s="111"/>
      <c r="M738" s="112">
        <v>0</v>
      </c>
      <c r="N738" s="87"/>
      <c r="O738" s="85"/>
      <c r="P738" s="111"/>
      <c r="Q738" s="112">
        <v>0</v>
      </c>
      <c r="R738" s="87"/>
      <c r="S738" s="85"/>
      <c r="T738" s="111"/>
      <c r="U738" s="112">
        <v>0</v>
      </c>
      <c r="V738" s="87"/>
      <c r="W738" s="85"/>
      <c r="X738" s="111"/>
      <c r="Y738" s="112">
        <v>0</v>
      </c>
      <c r="Z738" s="87"/>
      <c r="AA738" s="85"/>
      <c r="AB738" s="111"/>
      <c r="AC738" s="112">
        <v>0</v>
      </c>
      <c r="AD738" s="87"/>
      <c r="AE738" s="85"/>
      <c r="AF738" s="111"/>
      <c r="AG738" s="112">
        <v>0</v>
      </c>
      <c r="AH738" s="87"/>
      <c r="AI738" s="85"/>
      <c r="AJ738" s="111"/>
      <c r="AK738" s="112">
        <v>0</v>
      </c>
      <c r="AL738" s="87"/>
      <c r="AM738" s="85"/>
      <c r="AN738" s="111"/>
      <c r="AO738" s="112">
        <v>0</v>
      </c>
      <c r="AP738" s="87"/>
      <c r="AQ738" s="85"/>
      <c r="AR738" s="111"/>
      <c r="AS738" s="112">
        <v>0</v>
      </c>
      <c r="AT738" s="87"/>
      <c r="AU738" s="85"/>
      <c r="AV738" s="111"/>
      <c r="AW738" s="112">
        <v>0</v>
      </c>
      <c r="AX738" s="87"/>
      <c r="AY738" s="85"/>
      <c r="AZ738" s="267">
        <f t="shared" si="46"/>
        <v>0</v>
      </c>
      <c r="BA738" s="88">
        <f t="shared" si="43"/>
        <v>0</v>
      </c>
      <c r="BC738">
        <f>IF($A738&lt;&gt;"",COUNTIF($BD$3:$BD738,$BD738),0)</f>
        <v>0</v>
      </c>
      <c r="BD738" t="str">
        <f>IF($A738&lt;&gt;"",VLOOKUP(TRUNC(MID($A738,1,2),0),Plano_Contas!$H$3:$J$103,2,TRUE),"")</f>
        <v/>
      </c>
      <c r="BE738" s="201" t="str">
        <f t="shared" si="44"/>
        <v/>
      </c>
      <c r="BF738" t="str">
        <f ca="1">IF($BT738&lt;&gt;"",SUMIF($BD$3:$BD$1004,"="&amp;$BD738,INDIRECT(ADDRESS(3,BF$2,1,1)):INDIRECT(ADDRESS(1004,BF$2,1,1))),"")</f>
        <v/>
      </c>
      <c r="BG738" t="str">
        <f ca="1">IF($BT738&lt;&gt;"",SUMIF($BD$3:$BD$1004,"="&amp;$BD738,INDIRECT(ADDRESS(3,BG$2,1,1)):INDIRECT(ADDRESS(1004,BG$2,1,1))),"")</f>
        <v/>
      </c>
      <c r="BH738" t="str">
        <f ca="1">IF($BT738&lt;&gt;"",SUMIF($BD$3:$BD$1004,"="&amp;$BD738,INDIRECT(ADDRESS(3,BH$2,1,1)):INDIRECT(ADDRESS(1004,BH$2,1,1))),"")</f>
        <v/>
      </c>
      <c r="BI738" t="str">
        <f ca="1">IF($BT738&lt;&gt;"",SUMIF($BD$3:$BD$1004,"="&amp;$BD738,INDIRECT(ADDRESS(3,BI$2,1,1)):INDIRECT(ADDRESS(1004,BI$2,1,1))),"")</f>
        <v/>
      </c>
      <c r="BJ738" t="str">
        <f ca="1">IF($BT738&lt;&gt;"",SUMIF($BD$3:$BD$1004,"="&amp;$BD738,INDIRECT(ADDRESS(3,BJ$2,1,1)):INDIRECT(ADDRESS(1004,BJ$2,1,1))),"")</f>
        <v/>
      </c>
      <c r="BK738" t="str">
        <f ca="1">IF($BT738&lt;&gt;"",SUMIF($BD$3:$BD$1004,"="&amp;$BD738,INDIRECT(ADDRESS(3,BK$2,1,1)):INDIRECT(ADDRESS(1004,BK$2,1,1))),"")</f>
        <v/>
      </c>
      <c r="BL738" t="str">
        <f ca="1">IF($BT738&lt;&gt;"",SUMIF($BD$3:$BD$1004,"="&amp;$BD738,INDIRECT(ADDRESS(3,BL$2,1,1)):INDIRECT(ADDRESS(1004,BL$2,1,1))),"")</f>
        <v/>
      </c>
      <c r="BM738" t="str">
        <f ca="1">IF($BT738&lt;&gt;"",SUMIF($BD$3:$BD$1004,"="&amp;$BD738,INDIRECT(ADDRESS(3,BM$2,1,1)):INDIRECT(ADDRESS(1004,BM$2,1,1))),"")</f>
        <v/>
      </c>
      <c r="BN738" t="str">
        <f ca="1">IF($BT738&lt;&gt;"",SUMIF($BD$3:$BD$1004,"="&amp;$BD738,INDIRECT(ADDRESS(3,BN$2,1,1)):INDIRECT(ADDRESS(1004,BN$2,1,1))),"")</f>
        <v/>
      </c>
      <c r="BO738" t="str">
        <f ca="1">IF($BT738&lt;&gt;"",SUMIF($BD$3:$BD$1004,"="&amp;$BD738,INDIRECT(ADDRESS(3,BO$2,1,1)):INDIRECT(ADDRESS(1004,BO$2,1,1))),"")</f>
        <v/>
      </c>
      <c r="BP738" t="str">
        <f ca="1">IF($BT738&lt;&gt;"",SUMIF($BD$3:$BD$1004,"="&amp;$BD738,INDIRECT(ADDRESS(3,BP$2,1,1)):INDIRECT(ADDRESS(1004,BP$2,1,1))),"")</f>
        <v/>
      </c>
      <c r="BQ738" t="str">
        <f ca="1">IF($BT738&lt;&gt;"",SUMIF($BD$3:$BD$1004,"="&amp;$BD738,INDIRECT(ADDRESS(3,BQ$2,1,1)):INDIRECT(ADDRESS(1004,BQ$2,1,1))),"")</f>
        <v/>
      </c>
      <c r="BR738" t="str">
        <f ca="1">IF($BT738&lt;&gt;"",SUMIF($BD$3:$BD$1004,"="&amp;$BD738,INDIRECT(ADDRESS(3,BR$2,1,1)):INDIRECT(ADDRESS(1004,BR$2,1,1))),"")</f>
        <v/>
      </c>
      <c r="BS738" t="str">
        <f>IF($A738&lt;&gt;"",VLOOKUP(TRUNC(MID($A738,1,2),0),Plano_Contas!$H$3:$J$103,3,TRUE),"")</f>
        <v/>
      </c>
      <c r="BT738" t="str">
        <f t="shared" si="45"/>
        <v/>
      </c>
      <c r="BV738">
        <f>Empresas!C738</f>
        <v>0</v>
      </c>
    </row>
    <row r="739" spans="1:74" ht="13.5" hidden="1" thickBot="1" x14ac:dyDescent="0.25">
      <c r="A739" s="89"/>
      <c r="B739" s="52" t="str">
        <f>IF($A739&lt;&gt;"",VLOOKUP(""&amp;$A739,Plano_Contas!$A$3:$F$1003,6,0),"")</f>
        <v/>
      </c>
      <c r="C739" s="91"/>
      <c r="D739" s="111"/>
      <c r="E739" s="112">
        <v>0</v>
      </c>
      <c r="F739" s="87"/>
      <c r="G739" s="85"/>
      <c r="H739" s="111"/>
      <c r="I739" s="112">
        <v>0</v>
      </c>
      <c r="J739" s="87"/>
      <c r="K739" s="85"/>
      <c r="L739" s="111"/>
      <c r="M739" s="112">
        <v>0</v>
      </c>
      <c r="N739" s="87"/>
      <c r="O739" s="85"/>
      <c r="P739" s="111"/>
      <c r="Q739" s="112">
        <v>0</v>
      </c>
      <c r="R739" s="87"/>
      <c r="S739" s="85"/>
      <c r="T739" s="111"/>
      <c r="U739" s="112">
        <v>0</v>
      </c>
      <c r="V739" s="87"/>
      <c r="W739" s="85"/>
      <c r="X739" s="111"/>
      <c r="Y739" s="112">
        <v>0</v>
      </c>
      <c r="Z739" s="87"/>
      <c r="AA739" s="85"/>
      <c r="AB739" s="111"/>
      <c r="AC739" s="112">
        <v>0</v>
      </c>
      <c r="AD739" s="87"/>
      <c r="AE739" s="85"/>
      <c r="AF739" s="111"/>
      <c r="AG739" s="112">
        <v>0</v>
      </c>
      <c r="AH739" s="87"/>
      <c r="AI739" s="85"/>
      <c r="AJ739" s="111"/>
      <c r="AK739" s="112">
        <v>0</v>
      </c>
      <c r="AL739" s="87"/>
      <c r="AM739" s="85"/>
      <c r="AN739" s="111"/>
      <c r="AO739" s="112">
        <v>0</v>
      </c>
      <c r="AP739" s="87"/>
      <c r="AQ739" s="85"/>
      <c r="AR739" s="111"/>
      <c r="AS739" s="112">
        <v>0</v>
      </c>
      <c r="AT739" s="87"/>
      <c r="AU739" s="85"/>
      <c r="AV739" s="111"/>
      <c r="AW739" s="112">
        <v>0</v>
      </c>
      <c r="AX739" s="87"/>
      <c r="AY739" s="85"/>
      <c r="AZ739" s="267">
        <f t="shared" si="46"/>
        <v>0</v>
      </c>
      <c r="BA739" s="88">
        <f t="shared" si="43"/>
        <v>0</v>
      </c>
      <c r="BC739">
        <f>IF($A739&lt;&gt;"",COUNTIF($BD$3:$BD739,$BD739),0)</f>
        <v>0</v>
      </c>
      <c r="BD739" t="str">
        <f>IF($A739&lt;&gt;"",VLOOKUP(TRUNC(MID($A739,1,2),0),Plano_Contas!$H$3:$J$103,2,TRUE),"")</f>
        <v/>
      </c>
      <c r="BE739" s="201" t="str">
        <f t="shared" si="44"/>
        <v/>
      </c>
      <c r="BF739" t="str">
        <f ca="1">IF($BT739&lt;&gt;"",SUMIF($BD$3:$BD$1004,"="&amp;$BD739,INDIRECT(ADDRESS(3,BF$2,1,1)):INDIRECT(ADDRESS(1004,BF$2,1,1))),"")</f>
        <v/>
      </c>
      <c r="BG739" t="str">
        <f ca="1">IF($BT739&lt;&gt;"",SUMIF($BD$3:$BD$1004,"="&amp;$BD739,INDIRECT(ADDRESS(3,BG$2,1,1)):INDIRECT(ADDRESS(1004,BG$2,1,1))),"")</f>
        <v/>
      </c>
      <c r="BH739" t="str">
        <f ca="1">IF($BT739&lt;&gt;"",SUMIF($BD$3:$BD$1004,"="&amp;$BD739,INDIRECT(ADDRESS(3,BH$2,1,1)):INDIRECT(ADDRESS(1004,BH$2,1,1))),"")</f>
        <v/>
      </c>
      <c r="BI739" t="str">
        <f ca="1">IF($BT739&lt;&gt;"",SUMIF($BD$3:$BD$1004,"="&amp;$BD739,INDIRECT(ADDRESS(3,BI$2,1,1)):INDIRECT(ADDRESS(1004,BI$2,1,1))),"")</f>
        <v/>
      </c>
      <c r="BJ739" t="str">
        <f ca="1">IF($BT739&lt;&gt;"",SUMIF($BD$3:$BD$1004,"="&amp;$BD739,INDIRECT(ADDRESS(3,BJ$2,1,1)):INDIRECT(ADDRESS(1004,BJ$2,1,1))),"")</f>
        <v/>
      </c>
      <c r="BK739" t="str">
        <f ca="1">IF($BT739&lt;&gt;"",SUMIF($BD$3:$BD$1004,"="&amp;$BD739,INDIRECT(ADDRESS(3,BK$2,1,1)):INDIRECT(ADDRESS(1004,BK$2,1,1))),"")</f>
        <v/>
      </c>
      <c r="BL739" t="str">
        <f ca="1">IF($BT739&lt;&gt;"",SUMIF($BD$3:$BD$1004,"="&amp;$BD739,INDIRECT(ADDRESS(3,BL$2,1,1)):INDIRECT(ADDRESS(1004,BL$2,1,1))),"")</f>
        <v/>
      </c>
      <c r="BM739" t="str">
        <f ca="1">IF($BT739&lt;&gt;"",SUMIF($BD$3:$BD$1004,"="&amp;$BD739,INDIRECT(ADDRESS(3,BM$2,1,1)):INDIRECT(ADDRESS(1004,BM$2,1,1))),"")</f>
        <v/>
      </c>
      <c r="BN739" t="str">
        <f ca="1">IF($BT739&lt;&gt;"",SUMIF($BD$3:$BD$1004,"="&amp;$BD739,INDIRECT(ADDRESS(3,BN$2,1,1)):INDIRECT(ADDRESS(1004,BN$2,1,1))),"")</f>
        <v/>
      </c>
      <c r="BO739" t="str">
        <f ca="1">IF($BT739&lt;&gt;"",SUMIF($BD$3:$BD$1004,"="&amp;$BD739,INDIRECT(ADDRESS(3,BO$2,1,1)):INDIRECT(ADDRESS(1004,BO$2,1,1))),"")</f>
        <v/>
      </c>
      <c r="BP739" t="str">
        <f ca="1">IF($BT739&lt;&gt;"",SUMIF($BD$3:$BD$1004,"="&amp;$BD739,INDIRECT(ADDRESS(3,BP$2,1,1)):INDIRECT(ADDRESS(1004,BP$2,1,1))),"")</f>
        <v/>
      </c>
      <c r="BQ739" t="str">
        <f ca="1">IF($BT739&lt;&gt;"",SUMIF($BD$3:$BD$1004,"="&amp;$BD739,INDIRECT(ADDRESS(3,BQ$2,1,1)):INDIRECT(ADDRESS(1004,BQ$2,1,1))),"")</f>
        <v/>
      </c>
      <c r="BR739" t="str">
        <f ca="1">IF($BT739&lt;&gt;"",SUMIF($BD$3:$BD$1004,"="&amp;$BD739,INDIRECT(ADDRESS(3,BR$2,1,1)):INDIRECT(ADDRESS(1004,BR$2,1,1))),"")</f>
        <v/>
      </c>
      <c r="BS739" t="str">
        <f>IF($A739&lt;&gt;"",VLOOKUP(TRUNC(MID($A739,1,2),0),Plano_Contas!$H$3:$J$103,3,TRUE),"")</f>
        <v/>
      </c>
      <c r="BT739" t="str">
        <f t="shared" si="45"/>
        <v/>
      </c>
      <c r="BV739">
        <f>Empresas!C739</f>
        <v>0</v>
      </c>
    </row>
    <row r="740" spans="1:74" ht="13.5" hidden="1" thickBot="1" x14ac:dyDescent="0.25">
      <c r="A740" s="89"/>
      <c r="B740" s="52" t="str">
        <f>IF($A740&lt;&gt;"",VLOOKUP(""&amp;$A740,Plano_Contas!$A$3:$F$1003,6,0),"")</f>
        <v/>
      </c>
      <c r="C740" s="91"/>
      <c r="D740" s="111"/>
      <c r="E740" s="112">
        <v>0</v>
      </c>
      <c r="F740" s="87"/>
      <c r="G740" s="85"/>
      <c r="H740" s="111"/>
      <c r="I740" s="112">
        <v>0</v>
      </c>
      <c r="J740" s="87"/>
      <c r="K740" s="85"/>
      <c r="L740" s="111"/>
      <c r="M740" s="112">
        <v>0</v>
      </c>
      <c r="N740" s="87"/>
      <c r="O740" s="85"/>
      <c r="P740" s="111"/>
      <c r="Q740" s="112">
        <v>0</v>
      </c>
      <c r="R740" s="87"/>
      <c r="S740" s="85"/>
      <c r="T740" s="111"/>
      <c r="U740" s="112">
        <v>0</v>
      </c>
      <c r="V740" s="87"/>
      <c r="W740" s="85"/>
      <c r="X740" s="111"/>
      <c r="Y740" s="112">
        <v>0</v>
      </c>
      <c r="Z740" s="87"/>
      <c r="AA740" s="85"/>
      <c r="AB740" s="111"/>
      <c r="AC740" s="112">
        <v>0</v>
      </c>
      <c r="AD740" s="87"/>
      <c r="AE740" s="85"/>
      <c r="AF740" s="111"/>
      <c r="AG740" s="112">
        <v>0</v>
      </c>
      <c r="AH740" s="87"/>
      <c r="AI740" s="85"/>
      <c r="AJ740" s="111"/>
      <c r="AK740" s="112">
        <v>0</v>
      </c>
      <c r="AL740" s="87"/>
      <c r="AM740" s="85"/>
      <c r="AN740" s="111"/>
      <c r="AO740" s="112">
        <v>0</v>
      </c>
      <c r="AP740" s="87"/>
      <c r="AQ740" s="85"/>
      <c r="AR740" s="111"/>
      <c r="AS740" s="112">
        <v>0</v>
      </c>
      <c r="AT740" s="87"/>
      <c r="AU740" s="85"/>
      <c r="AV740" s="111"/>
      <c r="AW740" s="112">
        <v>0</v>
      </c>
      <c r="AX740" s="87"/>
      <c r="AY740" s="85"/>
      <c r="AZ740" s="267">
        <f t="shared" si="46"/>
        <v>0</v>
      </c>
      <c r="BA740" s="88">
        <f t="shared" si="43"/>
        <v>0</v>
      </c>
      <c r="BC740">
        <f>IF($A740&lt;&gt;"",COUNTIF($BD$3:$BD740,$BD740),0)</f>
        <v>0</v>
      </c>
      <c r="BD740" t="str">
        <f>IF($A740&lt;&gt;"",VLOOKUP(TRUNC(MID($A740,1,2),0),Plano_Contas!$H$3:$J$103,2,TRUE),"")</f>
        <v/>
      </c>
      <c r="BE740" s="201" t="str">
        <f t="shared" si="44"/>
        <v/>
      </c>
      <c r="BF740" t="str">
        <f ca="1">IF($BT740&lt;&gt;"",SUMIF($BD$3:$BD$1004,"="&amp;$BD740,INDIRECT(ADDRESS(3,BF$2,1,1)):INDIRECT(ADDRESS(1004,BF$2,1,1))),"")</f>
        <v/>
      </c>
      <c r="BG740" t="str">
        <f ca="1">IF($BT740&lt;&gt;"",SUMIF($BD$3:$BD$1004,"="&amp;$BD740,INDIRECT(ADDRESS(3,BG$2,1,1)):INDIRECT(ADDRESS(1004,BG$2,1,1))),"")</f>
        <v/>
      </c>
      <c r="BH740" t="str">
        <f ca="1">IF($BT740&lt;&gt;"",SUMIF($BD$3:$BD$1004,"="&amp;$BD740,INDIRECT(ADDRESS(3,BH$2,1,1)):INDIRECT(ADDRESS(1004,BH$2,1,1))),"")</f>
        <v/>
      </c>
      <c r="BI740" t="str">
        <f ca="1">IF($BT740&lt;&gt;"",SUMIF($BD$3:$BD$1004,"="&amp;$BD740,INDIRECT(ADDRESS(3,BI$2,1,1)):INDIRECT(ADDRESS(1004,BI$2,1,1))),"")</f>
        <v/>
      </c>
      <c r="BJ740" t="str">
        <f ca="1">IF($BT740&lt;&gt;"",SUMIF($BD$3:$BD$1004,"="&amp;$BD740,INDIRECT(ADDRESS(3,BJ$2,1,1)):INDIRECT(ADDRESS(1004,BJ$2,1,1))),"")</f>
        <v/>
      </c>
      <c r="BK740" t="str">
        <f ca="1">IF($BT740&lt;&gt;"",SUMIF($BD$3:$BD$1004,"="&amp;$BD740,INDIRECT(ADDRESS(3,BK$2,1,1)):INDIRECT(ADDRESS(1004,BK$2,1,1))),"")</f>
        <v/>
      </c>
      <c r="BL740" t="str">
        <f ca="1">IF($BT740&lt;&gt;"",SUMIF($BD$3:$BD$1004,"="&amp;$BD740,INDIRECT(ADDRESS(3,BL$2,1,1)):INDIRECT(ADDRESS(1004,BL$2,1,1))),"")</f>
        <v/>
      </c>
      <c r="BM740" t="str">
        <f ca="1">IF($BT740&lt;&gt;"",SUMIF($BD$3:$BD$1004,"="&amp;$BD740,INDIRECT(ADDRESS(3,BM$2,1,1)):INDIRECT(ADDRESS(1004,BM$2,1,1))),"")</f>
        <v/>
      </c>
      <c r="BN740" t="str">
        <f ca="1">IF($BT740&lt;&gt;"",SUMIF($BD$3:$BD$1004,"="&amp;$BD740,INDIRECT(ADDRESS(3,BN$2,1,1)):INDIRECT(ADDRESS(1004,BN$2,1,1))),"")</f>
        <v/>
      </c>
      <c r="BO740" t="str">
        <f ca="1">IF($BT740&lt;&gt;"",SUMIF($BD$3:$BD$1004,"="&amp;$BD740,INDIRECT(ADDRESS(3,BO$2,1,1)):INDIRECT(ADDRESS(1004,BO$2,1,1))),"")</f>
        <v/>
      </c>
      <c r="BP740" t="str">
        <f ca="1">IF($BT740&lt;&gt;"",SUMIF($BD$3:$BD$1004,"="&amp;$BD740,INDIRECT(ADDRESS(3,BP$2,1,1)):INDIRECT(ADDRESS(1004,BP$2,1,1))),"")</f>
        <v/>
      </c>
      <c r="BQ740" t="str">
        <f ca="1">IF($BT740&lt;&gt;"",SUMIF($BD$3:$BD$1004,"="&amp;$BD740,INDIRECT(ADDRESS(3,BQ$2,1,1)):INDIRECT(ADDRESS(1004,BQ$2,1,1))),"")</f>
        <v/>
      </c>
      <c r="BR740" t="str">
        <f ca="1">IF($BT740&lt;&gt;"",SUMIF($BD$3:$BD$1004,"="&amp;$BD740,INDIRECT(ADDRESS(3,BR$2,1,1)):INDIRECT(ADDRESS(1004,BR$2,1,1))),"")</f>
        <v/>
      </c>
      <c r="BS740" t="str">
        <f>IF($A740&lt;&gt;"",VLOOKUP(TRUNC(MID($A740,1,2),0),Plano_Contas!$H$3:$J$103,3,TRUE),"")</f>
        <v/>
      </c>
      <c r="BT740" t="str">
        <f t="shared" si="45"/>
        <v/>
      </c>
      <c r="BV740">
        <f>Empresas!C740</f>
        <v>0</v>
      </c>
    </row>
    <row r="741" spans="1:74" ht="13.5" hidden="1" thickBot="1" x14ac:dyDescent="0.25">
      <c r="A741" s="89"/>
      <c r="B741" s="52" t="str">
        <f>IF($A741&lt;&gt;"",VLOOKUP(""&amp;$A741,Plano_Contas!$A$3:$F$1003,6,0),"")</f>
        <v/>
      </c>
      <c r="C741" s="91"/>
      <c r="D741" s="111"/>
      <c r="E741" s="112">
        <v>0</v>
      </c>
      <c r="F741" s="87"/>
      <c r="G741" s="85"/>
      <c r="H741" s="111"/>
      <c r="I741" s="112">
        <v>0</v>
      </c>
      <c r="J741" s="87"/>
      <c r="K741" s="85"/>
      <c r="L741" s="111"/>
      <c r="M741" s="112">
        <v>0</v>
      </c>
      <c r="N741" s="87"/>
      <c r="O741" s="85"/>
      <c r="P741" s="111"/>
      <c r="Q741" s="112">
        <v>0</v>
      </c>
      <c r="R741" s="87"/>
      <c r="S741" s="85"/>
      <c r="T741" s="111"/>
      <c r="U741" s="112">
        <v>0</v>
      </c>
      <c r="V741" s="87"/>
      <c r="W741" s="85"/>
      <c r="X741" s="111"/>
      <c r="Y741" s="112">
        <v>0</v>
      </c>
      <c r="Z741" s="87"/>
      <c r="AA741" s="85"/>
      <c r="AB741" s="111"/>
      <c r="AC741" s="112">
        <v>0</v>
      </c>
      <c r="AD741" s="87"/>
      <c r="AE741" s="85"/>
      <c r="AF741" s="111"/>
      <c r="AG741" s="112">
        <v>0</v>
      </c>
      <c r="AH741" s="87"/>
      <c r="AI741" s="85"/>
      <c r="AJ741" s="111"/>
      <c r="AK741" s="112">
        <v>0</v>
      </c>
      <c r="AL741" s="87"/>
      <c r="AM741" s="85"/>
      <c r="AN741" s="111"/>
      <c r="AO741" s="112">
        <v>0</v>
      </c>
      <c r="AP741" s="87"/>
      <c r="AQ741" s="85"/>
      <c r="AR741" s="111"/>
      <c r="AS741" s="112">
        <v>0</v>
      </c>
      <c r="AT741" s="87"/>
      <c r="AU741" s="85"/>
      <c r="AV741" s="111"/>
      <c r="AW741" s="112">
        <v>0</v>
      </c>
      <c r="AX741" s="87"/>
      <c r="AY741" s="85"/>
      <c r="AZ741" s="267">
        <f t="shared" si="46"/>
        <v>0</v>
      </c>
      <c r="BA741" s="88">
        <f t="shared" si="43"/>
        <v>0</v>
      </c>
      <c r="BC741">
        <f>IF($A741&lt;&gt;"",COUNTIF($BD$3:$BD741,$BD741),0)</f>
        <v>0</v>
      </c>
      <c r="BD741" t="str">
        <f>IF($A741&lt;&gt;"",VLOOKUP(TRUNC(MID($A741,1,2),0),Plano_Contas!$H$3:$J$103,2,TRUE),"")</f>
        <v/>
      </c>
      <c r="BE741" s="201" t="str">
        <f t="shared" si="44"/>
        <v/>
      </c>
      <c r="BF741" t="str">
        <f ca="1">IF($BT741&lt;&gt;"",SUMIF($BD$3:$BD$1004,"="&amp;$BD741,INDIRECT(ADDRESS(3,BF$2,1,1)):INDIRECT(ADDRESS(1004,BF$2,1,1))),"")</f>
        <v/>
      </c>
      <c r="BG741" t="str">
        <f ca="1">IF($BT741&lt;&gt;"",SUMIF($BD$3:$BD$1004,"="&amp;$BD741,INDIRECT(ADDRESS(3,BG$2,1,1)):INDIRECT(ADDRESS(1004,BG$2,1,1))),"")</f>
        <v/>
      </c>
      <c r="BH741" t="str">
        <f ca="1">IF($BT741&lt;&gt;"",SUMIF($BD$3:$BD$1004,"="&amp;$BD741,INDIRECT(ADDRESS(3,BH$2,1,1)):INDIRECT(ADDRESS(1004,BH$2,1,1))),"")</f>
        <v/>
      </c>
      <c r="BI741" t="str">
        <f ca="1">IF($BT741&lt;&gt;"",SUMIF($BD$3:$BD$1004,"="&amp;$BD741,INDIRECT(ADDRESS(3,BI$2,1,1)):INDIRECT(ADDRESS(1004,BI$2,1,1))),"")</f>
        <v/>
      </c>
      <c r="BJ741" t="str">
        <f ca="1">IF($BT741&lt;&gt;"",SUMIF($BD$3:$BD$1004,"="&amp;$BD741,INDIRECT(ADDRESS(3,BJ$2,1,1)):INDIRECT(ADDRESS(1004,BJ$2,1,1))),"")</f>
        <v/>
      </c>
      <c r="BK741" t="str">
        <f ca="1">IF($BT741&lt;&gt;"",SUMIF($BD$3:$BD$1004,"="&amp;$BD741,INDIRECT(ADDRESS(3,BK$2,1,1)):INDIRECT(ADDRESS(1004,BK$2,1,1))),"")</f>
        <v/>
      </c>
      <c r="BL741" t="str">
        <f ca="1">IF($BT741&lt;&gt;"",SUMIF($BD$3:$BD$1004,"="&amp;$BD741,INDIRECT(ADDRESS(3,BL$2,1,1)):INDIRECT(ADDRESS(1004,BL$2,1,1))),"")</f>
        <v/>
      </c>
      <c r="BM741" t="str">
        <f ca="1">IF($BT741&lt;&gt;"",SUMIF($BD$3:$BD$1004,"="&amp;$BD741,INDIRECT(ADDRESS(3,BM$2,1,1)):INDIRECT(ADDRESS(1004,BM$2,1,1))),"")</f>
        <v/>
      </c>
      <c r="BN741" t="str">
        <f ca="1">IF($BT741&lt;&gt;"",SUMIF($BD$3:$BD$1004,"="&amp;$BD741,INDIRECT(ADDRESS(3,BN$2,1,1)):INDIRECT(ADDRESS(1004,BN$2,1,1))),"")</f>
        <v/>
      </c>
      <c r="BO741" t="str">
        <f ca="1">IF($BT741&lt;&gt;"",SUMIF($BD$3:$BD$1004,"="&amp;$BD741,INDIRECT(ADDRESS(3,BO$2,1,1)):INDIRECT(ADDRESS(1004,BO$2,1,1))),"")</f>
        <v/>
      </c>
      <c r="BP741" t="str">
        <f ca="1">IF($BT741&lt;&gt;"",SUMIF($BD$3:$BD$1004,"="&amp;$BD741,INDIRECT(ADDRESS(3,BP$2,1,1)):INDIRECT(ADDRESS(1004,BP$2,1,1))),"")</f>
        <v/>
      </c>
      <c r="BQ741" t="str">
        <f ca="1">IF($BT741&lt;&gt;"",SUMIF($BD$3:$BD$1004,"="&amp;$BD741,INDIRECT(ADDRESS(3,BQ$2,1,1)):INDIRECT(ADDRESS(1004,BQ$2,1,1))),"")</f>
        <v/>
      </c>
      <c r="BR741" t="str">
        <f ca="1">IF($BT741&lt;&gt;"",SUMIF($BD$3:$BD$1004,"="&amp;$BD741,INDIRECT(ADDRESS(3,BR$2,1,1)):INDIRECT(ADDRESS(1004,BR$2,1,1))),"")</f>
        <v/>
      </c>
      <c r="BS741" t="str">
        <f>IF($A741&lt;&gt;"",VLOOKUP(TRUNC(MID($A741,1,2),0),Plano_Contas!$H$3:$J$103,3,TRUE),"")</f>
        <v/>
      </c>
      <c r="BT741" t="str">
        <f t="shared" si="45"/>
        <v/>
      </c>
      <c r="BV741">
        <f>Empresas!C741</f>
        <v>0</v>
      </c>
    </row>
    <row r="742" spans="1:74" ht="13.5" hidden="1" thickBot="1" x14ac:dyDescent="0.25">
      <c r="A742" s="89"/>
      <c r="B742" s="52" t="str">
        <f>IF($A742&lt;&gt;"",VLOOKUP(""&amp;$A742,Plano_Contas!$A$3:$F$1003,6,0),"")</f>
        <v/>
      </c>
      <c r="C742" s="91"/>
      <c r="D742" s="111"/>
      <c r="E742" s="112">
        <v>0</v>
      </c>
      <c r="F742" s="87"/>
      <c r="G742" s="85"/>
      <c r="H742" s="111"/>
      <c r="I742" s="112">
        <v>0</v>
      </c>
      <c r="J742" s="87"/>
      <c r="K742" s="85"/>
      <c r="L742" s="111"/>
      <c r="M742" s="112">
        <v>0</v>
      </c>
      <c r="N742" s="87"/>
      <c r="O742" s="85"/>
      <c r="P742" s="111"/>
      <c r="Q742" s="112">
        <v>0</v>
      </c>
      <c r="R742" s="87"/>
      <c r="S742" s="85"/>
      <c r="T742" s="111"/>
      <c r="U742" s="112">
        <v>0</v>
      </c>
      <c r="V742" s="87"/>
      <c r="W742" s="85"/>
      <c r="X742" s="111"/>
      <c r="Y742" s="112">
        <v>0</v>
      </c>
      <c r="Z742" s="87"/>
      <c r="AA742" s="85"/>
      <c r="AB742" s="111"/>
      <c r="AC742" s="112">
        <v>0</v>
      </c>
      <c r="AD742" s="87"/>
      <c r="AE742" s="85"/>
      <c r="AF742" s="111"/>
      <c r="AG742" s="112">
        <v>0</v>
      </c>
      <c r="AH742" s="87"/>
      <c r="AI742" s="85"/>
      <c r="AJ742" s="111"/>
      <c r="AK742" s="112">
        <v>0</v>
      </c>
      <c r="AL742" s="87"/>
      <c r="AM742" s="85"/>
      <c r="AN742" s="111"/>
      <c r="AO742" s="112">
        <v>0</v>
      </c>
      <c r="AP742" s="87"/>
      <c r="AQ742" s="85"/>
      <c r="AR742" s="111"/>
      <c r="AS742" s="112">
        <v>0</v>
      </c>
      <c r="AT742" s="87"/>
      <c r="AU742" s="85"/>
      <c r="AV742" s="111"/>
      <c r="AW742" s="112">
        <v>0</v>
      </c>
      <c r="AX742" s="87"/>
      <c r="AY742" s="85"/>
      <c r="AZ742" s="267">
        <f t="shared" si="46"/>
        <v>0</v>
      </c>
      <c r="BA742" s="88">
        <f t="shared" si="43"/>
        <v>0</v>
      </c>
      <c r="BC742">
        <f>IF($A742&lt;&gt;"",COUNTIF($BD$3:$BD742,$BD742),0)</f>
        <v>0</v>
      </c>
      <c r="BD742" t="str">
        <f>IF($A742&lt;&gt;"",VLOOKUP(TRUNC(MID($A742,1,2),0),Plano_Contas!$H$3:$J$103,2,TRUE),"")</f>
        <v/>
      </c>
      <c r="BE742" s="201" t="str">
        <f t="shared" si="44"/>
        <v/>
      </c>
      <c r="BF742" t="str">
        <f ca="1">IF($BT742&lt;&gt;"",SUMIF($BD$3:$BD$1004,"="&amp;$BD742,INDIRECT(ADDRESS(3,BF$2,1,1)):INDIRECT(ADDRESS(1004,BF$2,1,1))),"")</f>
        <v/>
      </c>
      <c r="BG742" t="str">
        <f ca="1">IF($BT742&lt;&gt;"",SUMIF($BD$3:$BD$1004,"="&amp;$BD742,INDIRECT(ADDRESS(3,BG$2,1,1)):INDIRECT(ADDRESS(1004,BG$2,1,1))),"")</f>
        <v/>
      </c>
      <c r="BH742" t="str">
        <f ca="1">IF($BT742&lt;&gt;"",SUMIF($BD$3:$BD$1004,"="&amp;$BD742,INDIRECT(ADDRESS(3,BH$2,1,1)):INDIRECT(ADDRESS(1004,BH$2,1,1))),"")</f>
        <v/>
      </c>
      <c r="BI742" t="str">
        <f ca="1">IF($BT742&lt;&gt;"",SUMIF($BD$3:$BD$1004,"="&amp;$BD742,INDIRECT(ADDRESS(3,BI$2,1,1)):INDIRECT(ADDRESS(1004,BI$2,1,1))),"")</f>
        <v/>
      </c>
      <c r="BJ742" t="str">
        <f ca="1">IF($BT742&lt;&gt;"",SUMIF($BD$3:$BD$1004,"="&amp;$BD742,INDIRECT(ADDRESS(3,BJ$2,1,1)):INDIRECT(ADDRESS(1004,BJ$2,1,1))),"")</f>
        <v/>
      </c>
      <c r="BK742" t="str">
        <f ca="1">IF($BT742&lt;&gt;"",SUMIF($BD$3:$BD$1004,"="&amp;$BD742,INDIRECT(ADDRESS(3,BK$2,1,1)):INDIRECT(ADDRESS(1004,BK$2,1,1))),"")</f>
        <v/>
      </c>
      <c r="BL742" t="str">
        <f ca="1">IF($BT742&lt;&gt;"",SUMIF($BD$3:$BD$1004,"="&amp;$BD742,INDIRECT(ADDRESS(3,BL$2,1,1)):INDIRECT(ADDRESS(1004,BL$2,1,1))),"")</f>
        <v/>
      </c>
      <c r="BM742" t="str">
        <f ca="1">IF($BT742&lt;&gt;"",SUMIF($BD$3:$BD$1004,"="&amp;$BD742,INDIRECT(ADDRESS(3,BM$2,1,1)):INDIRECT(ADDRESS(1004,BM$2,1,1))),"")</f>
        <v/>
      </c>
      <c r="BN742" t="str">
        <f ca="1">IF($BT742&lt;&gt;"",SUMIF($BD$3:$BD$1004,"="&amp;$BD742,INDIRECT(ADDRESS(3,BN$2,1,1)):INDIRECT(ADDRESS(1004,BN$2,1,1))),"")</f>
        <v/>
      </c>
      <c r="BO742" t="str">
        <f ca="1">IF($BT742&lt;&gt;"",SUMIF($BD$3:$BD$1004,"="&amp;$BD742,INDIRECT(ADDRESS(3,BO$2,1,1)):INDIRECT(ADDRESS(1004,BO$2,1,1))),"")</f>
        <v/>
      </c>
      <c r="BP742" t="str">
        <f ca="1">IF($BT742&lt;&gt;"",SUMIF($BD$3:$BD$1004,"="&amp;$BD742,INDIRECT(ADDRESS(3,BP$2,1,1)):INDIRECT(ADDRESS(1004,BP$2,1,1))),"")</f>
        <v/>
      </c>
      <c r="BQ742" t="str">
        <f ca="1">IF($BT742&lt;&gt;"",SUMIF($BD$3:$BD$1004,"="&amp;$BD742,INDIRECT(ADDRESS(3,BQ$2,1,1)):INDIRECT(ADDRESS(1004,BQ$2,1,1))),"")</f>
        <v/>
      </c>
      <c r="BR742" t="str">
        <f ca="1">IF($BT742&lt;&gt;"",SUMIF($BD$3:$BD$1004,"="&amp;$BD742,INDIRECT(ADDRESS(3,BR$2,1,1)):INDIRECT(ADDRESS(1004,BR$2,1,1))),"")</f>
        <v/>
      </c>
      <c r="BS742" t="str">
        <f>IF($A742&lt;&gt;"",VLOOKUP(TRUNC(MID($A742,1,2),0),Plano_Contas!$H$3:$J$103,3,TRUE),"")</f>
        <v/>
      </c>
      <c r="BT742" t="str">
        <f t="shared" si="45"/>
        <v/>
      </c>
      <c r="BV742">
        <f>Empresas!C742</f>
        <v>0</v>
      </c>
    </row>
    <row r="743" spans="1:74" ht="13.5" hidden="1" thickBot="1" x14ac:dyDescent="0.25">
      <c r="A743" s="89"/>
      <c r="B743" s="52" t="str">
        <f>IF($A743&lt;&gt;"",VLOOKUP(""&amp;$A743,Plano_Contas!$A$3:$F$1003,6,0),"")</f>
        <v/>
      </c>
      <c r="C743" s="91"/>
      <c r="D743" s="111"/>
      <c r="E743" s="112">
        <v>0</v>
      </c>
      <c r="F743" s="87"/>
      <c r="G743" s="85"/>
      <c r="H743" s="111"/>
      <c r="I743" s="112">
        <v>0</v>
      </c>
      <c r="J743" s="87"/>
      <c r="K743" s="85"/>
      <c r="L743" s="111"/>
      <c r="M743" s="112">
        <v>0</v>
      </c>
      <c r="N743" s="87"/>
      <c r="O743" s="85"/>
      <c r="P743" s="111"/>
      <c r="Q743" s="112">
        <v>0</v>
      </c>
      <c r="R743" s="87"/>
      <c r="S743" s="85"/>
      <c r="T743" s="111"/>
      <c r="U743" s="112">
        <v>0</v>
      </c>
      <c r="V743" s="87"/>
      <c r="W743" s="85"/>
      <c r="X743" s="111"/>
      <c r="Y743" s="112">
        <v>0</v>
      </c>
      <c r="Z743" s="87"/>
      <c r="AA743" s="85"/>
      <c r="AB743" s="111"/>
      <c r="AC743" s="112">
        <v>0</v>
      </c>
      <c r="AD743" s="87"/>
      <c r="AE743" s="85"/>
      <c r="AF743" s="111"/>
      <c r="AG743" s="112">
        <v>0</v>
      </c>
      <c r="AH743" s="87"/>
      <c r="AI743" s="85"/>
      <c r="AJ743" s="111"/>
      <c r="AK743" s="112">
        <v>0</v>
      </c>
      <c r="AL743" s="87"/>
      <c r="AM743" s="85"/>
      <c r="AN743" s="111"/>
      <c r="AO743" s="112">
        <v>0</v>
      </c>
      <c r="AP743" s="87"/>
      <c r="AQ743" s="85"/>
      <c r="AR743" s="111"/>
      <c r="AS743" s="112">
        <v>0</v>
      </c>
      <c r="AT743" s="87"/>
      <c r="AU743" s="85"/>
      <c r="AV743" s="111"/>
      <c r="AW743" s="112">
        <v>0</v>
      </c>
      <c r="AX743" s="87"/>
      <c r="AY743" s="85"/>
      <c r="AZ743" s="267">
        <f t="shared" si="46"/>
        <v>0</v>
      </c>
      <c r="BA743" s="88">
        <f t="shared" si="43"/>
        <v>0</v>
      </c>
      <c r="BC743">
        <f>IF($A743&lt;&gt;"",COUNTIF($BD$3:$BD743,$BD743),0)</f>
        <v>0</v>
      </c>
      <c r="BD743" t="str">
        <f>IF($A743&lt;&gt;"",VLOOKUP(TRUNC(MID($A743,1,2),0),Plano_Contas!$H$3:$J$103,2,TRUE),"")</f>
        <v/>
      </c>
      <c r="BE743" s="201" t="str">
        <f t="shared" si="44"/>
        <v/>
      </c>
      <c r="BF743" t="str">
        <f ca="1">IF($BT743&lt;&gt;"",SUMIF($BD$3:$BD$1004,"="&amp;$BD743,INDIRECT(ADDRESS(3,BF$2,1,1)):INDIRECT(ADDRESS(1004,BF$2,1,1))),"")</f>
        <v/>
      </c>
      <c r="BG743" t="str">
        <f ca="1">IF($BT743&lt;&gt;"",SUMIF($BD$3:$BD$1004,"="&amp;$BD743,INDIRECT(ADDRESS(3,BG$2,1,1)):INDIRECT(ADDRESS(1004,BG$2,1,1))),"")</f>
        <v/>
      </c>
      <c r="BH743" t="str">
        <f ca="1">IF($BT743&lt;&gt;"",SUMIF($BD$3:$BD$1004,"="&amp;$BD743,INDIRECT(ADDRESS(3,BH$2,1,1)):INDIRECT(ADDRESS(1004,BH$2,1,1))),"")</f>
        <v/>
      </c>
      <c r="BI743" t="str">
        <f ca="1">IF($BT743&lt;&gt;"",SUMIF($BD$3:$BD$1004,"="&amp;$BD743,INDIRECT(ADDRESS(3,BI$2,1,1)):INDIRECT(ADDRESS(1004,BI$2,1,1))),"")</f>
        <v/>
      </c>
      <c r="BJ743" t="str">
        <f ca="1">IF($BT743&lt;&gt;"",SUMIF($BD$3:$BD$1004,"="&amp;$BD743,INDIRECT(ADDRESS(3,BJ$2,1,1)):INDIRECT(ADDRESS(1004,BJ$2,1,1))),"")</f>
        <v/>
      </c>
      <c r="BK743" t="str">
        <f ca="1">IF($BT743&lt;&gt;"",SUMIF($BD$3:$BD$1004,"="&amp;$BD743,INDIRECT(ADDRESS(3,BK$2,1,1)):INDIRECT(ADDRESS(1004,BK$2,1,1))),"")</f>
        <v/>
      </c>
      <c r="BL743" t="str">
        <f ca="1">IF($BT743&lt;&gt;"",SUMIF($BD$3:$BD$1004,"="&amp;$BD743,INDIRECT(ADDRESS(3,BL$2,1,1)):INDIRECT(ADDRESS(1004,BL$2,1,1))),"")</f>
        <v/>
      </c>
      <c r="BM743" t="str">
        <f ca="1">IF($BT743&lt;&gt;"",SUMIF($BD$3:$BD$1004,"="&amp;$BD743,INDIRECT(ADDRESS(3,BM$2,1,1)):INDIRECT(ADDRESS(1004,BM$2,1,1))),"")</f>
        <v/>
      </c>
      <c r="BN743" t="str">
        <f ca="1">IF($BT743&lt;&gt;"",SUMIF($BD$3:$BD$1004,"="&amp;$BD743,INDIRECT(ADDRESS(3,BN$2,1,1)):INDIRECT(ADDRESS(1004,BN$2,1,1))),"")</f>
        <v/>
      </c>
      <c r="BO743" t="str">
        <f ca="1">IF($BT743&lt;&gt;"",SUMIF($BD$3:$BD$1004,"="&amp;$BD743,INDIRECT(ADDRESS(3,BO$2,1,1)):INDIRECT(ADDRESS(1004,BO$2,1,1))),"")</f>
        <v/>
      </c>
      <c r="BP743" t="str">
        <f ca="1">IF($BT743&lt;&gt;"",SUMIF($BD$3:$BD$1004,"="&amp;$BD743,INDIRECT(ADDRESS(3,BP$2,1,1)):INDIRECT(ADDRESS(1004,BP$2,1,1))),"")</f>
        <v/>
      </c>
      <c r="BQ743" t="str">
        <f ca="1">IF($BT743&lt;&gt;"",SUMIF($BD$3:$BD$1004,"="&amp;$BD743,INDIRECT(ADDRESS(3,BQ$2,1,1)):INDIRECT(ADDRESS(1004,BQ$2,1,1))),"")</f>
        <v/>
      </c>
      <c r="BR743" t="str">
        <f ca="1">IF($BT743&lt;&gt;"",SUMIF($BD$3:$BD$1004,"="&amp;$BD743,INDIRECT(ADDRESS(3,BR$2,1,1)):INDIRECT(ADDRESS(1004,BR$2,1,1))),"")</f>
        <v/>
      </c>
      <c r="BS743" t="str">
        <f>IF($A743&lt;&gt;"",VLOOKUP(TRUNC(MID($A743,1,2),0),Plano_Contas!$H$3:$J$103,3,TRUE),"")</f>
        <v/>
      </c>
      <c r="BT743" t="str">
        <f t="shared" si="45"/>
        <v/>
      </c>
      <c r="BV743">
        <f>Empresas!C743</f>
        <v>0</v>
      </c>
    </row>
    <row r="744" spans="1:74" ht="13.5" hidden="1" thickBot="1" x14ac:dyDescent="0.25">
      <c r="A744" s="89"/>
      <c r="B744" s="52" t="str">
        <f>IF($A744&lt;&gt;"",VLOOKUP(""&amp;$A744,Plano_Contas!$A$3:$F$1003,6,0),"")</f>
        <v/>
      </c>
      <c r="C744" s="91"/>
      <c r="D744" s="111"/>
      <c r="E744" s="112">
        <v>0</v>
      </c>
      <c r="F744" s="87"/>
      <c r="G744" s="85"/>
      <c r="H744" s="111"/>
      <c r="I744" s="112">
        <v>0</v>
      </c>
      <c r="J744" s="87"/>
      <c r="K744" s="85"/>
      <c r="L744" s="111"/>
      <c r="M744" s="112">
        <v>0</v>
      </c>
      <c r="N744" s="87"/>
      <c r="O744" s="85"/>
      <c r="P744" s="111"/>
      <c r="Q744" s="112">
        <v>0</v>
      </c>
      <c r="R744" s="87"/>
      <c r="S744" s="85"/>
      <c r="T744" s="111"/>
      <c r="U744" s="112">
        <v>0</v>
      </c>
      <c r="V744" s="87"/>
      <c r="W744" s="85"/>
      <c r="X744" s="111"/>
      <c r="Y744" s="112">
        <v>0</v>
      </c>
      <c r="Z744" s="87"/>
      <c r="AA744" s="85"/>
      <c r="AB744" s="111"/>
      <c r="AC744" s="112">
        <v>0</v>
      </c>
      <c r="AD744" s="87"/>
      <c r="AE744" s="85"/>
      <c r="AF744" s="111"/>
      <c r="AG744" s="112">
        <v>0</v>
      </c>
      <c r="AH744" s="87"/>
      <c r="AI744" s="85"/>
      <c r="AJ744" s="111"/>
      <c r="AK744" s="112">
        <v>0</v>
      </c>
      <c r="AL744" s="87"/>
      <c r="AM744" s="85"/>
      <c r="AN744" s="111"/>
      <c r="AO744" s="112">
        <v>0</v>
      </c>
      <c r="AP744" s="87"/>
      <c r="AQ744" s="85"/>
      <c r="AR744" s="111"/>
      <c r="AS744" s="112">
        <v>0</v>
      </c>
      <c r="AT744" s="87"/>
      <c r="AU744" s="85"/>
      <c r="AV744" s="111"/>
      <c r="AW744" s="112">
        <v>0</v>
      </c>
      <c r="AX744" s="87"/>
      <c r="AY744" s="85"/>
      <c r="AZ744" s="267">
        <f t="shared" si="46"/>
        <v>0</v>
      </c>
      <c r="BA744" s="88">
        <f t="shared" si="43"/>
        <v>0</v>
      </c>
      <c r="BC744">
        <f>IF($A744&lt;&gt;"",COUNTIF($BD$3:$BD744,$BD744),0)</f>
        <v>0</v>
      </c>
      <c r="BD744" t="str">
        <f>IF($A744&lt;&gt;"",VLOOKUP(TRUNC(MID($A744,1,2),0),Plano_Contas!$H$3:$J$103,2,TRUE),"")</f>
        <v/>
      </c>
      <c r="BE744" s="201" t="str">
        <f t="shared" si="44"/>
        <v/>
      </c>
      <c r="BF744" t="str">
        <f ca="1">IF($BT744&lt;&gt;"",SUMIF($BD$3:$BD$1004,"="&amp;$BD744,INDIRECT(ADDRESS(3,BF$2,1,1)):INDIRECT(ADDRESS(1004,BF$2,1,1))),"")</f>
        <v/>
      </c>
      <c r="BG744" t="str">
        <f ca="1">IF($BT744&lt;&gt;"",SUMIF($BD$3:$BD$1004,"="&amp;$BD744,INDIRECT(ADDRESS(3,BG$2,1,1)):INDIRECT(ADDRESS(1004,BG$2,1,1))),"")</f>
        <v/>
      </c>
      <c r="BH744" t="str">
        <f ca="1">IF($BT744&lt;&gt;"",SUMIF($BD$3:$BD$1004,"="&amp;$BD744,INDIRECT(ADDRESS(3,BH$2,1,1)):INDIRECT(ADDRESS(1004,BH$2,1,1))),"")</f>
        <v/>
      </c>
      <c r="BI744" t="str">
        <f ca="1">IF($BT744&lt;&gt;"",SUMIF($BD$3:$BD$1004,"="&amp;$BD744,INDIRECT(ADDRESS(3,BI$2,1,1)):INDIRECT(ADDRESS(1004,BI$2,1,1))),"")</f>
        <v/>
      </c>
      <c r="BJ744" t="str">
        <f ca="1">IF($BT744&lt;&gt;"",SUMIF($BD$3:$BD$1004,"="&amp;$BD744,INDIRECT(ADDRESS(3,BJ$2,1,1)):INDIRECT(ADDRESS(1004,BJ$2,1,1))),"")</f>
        <v/>
      </c>
      <c r="BK744" t="str">
        <f ca="1">IF($BT744&lt;&gt;"",SUMIF($BD$3:$BD$1004,"="&amp;$BD744,INDIRECT(ADDRESS(3,BK$2,1,1)):INDIRECT(ADDRESS(1004,BK$2,1,1))),"")</f>
        <v/>
      </c>
      <c r="BL744" t="str">
        <f ca="1">IF($BT744&lt;&gt;"",SUMIF($BD$3:$BD$1004,"="&amp;$BD744,INDIRECT(ADDRESS(3,BL$2,1,1)):INDIRECT(ADDRESS(1004,BL$2,1,1))),"")</f>
        <v/>
      </c>
      <c r="BM744" t="str">
        <f ca="1">IF($BT744&lt;&gt;"",SUMIF($BD$3:$BD$1004,"="&amp;$BD744,INDIRECT(ADDRESS(3,BM$2,1,1)):INDIRECT(ADDRESS(1004,BM$2,1,1))),"")</f>
        <v/>
      </c>
      <c r="BN744" t="str">
        <f ca="1">IF($BT744&lt;&gt;"",SUMIF($BD$3:$BD$1004,"="&amp;$BD744,INDIRECT(ADDRESS(3,BN$2,1,1)):INDIRECT(ADDRESS(1004,BN$2,1,1))),"")</f>
        <v/>
      </c>
      <c r="BO744" t="str">
        <f ca="1">IF($BT744&lt;&gt;"",SUMIF($BD$3:$BD$1004,"="&amp;$BD744,INDIRECT(ADDRESS(3,BO$2,1,1)):INDIRECT(ADDRESS(1004,BO$2,1,1))),"")</f>
        <v/>
      </c>
      <c r="BP744" t="str">
        <f ca="1">IF($BT744&lt;&gt;"",SUMIF($BD$3:$BD$1004,"="&amp;$BD744,INDIRECT(ADDRESS(3,BP$2,1,1)):INDIRECT(ADDRESS(1004,BP$2,1,1))),"")</f>
        <v/>
      </c>
      <c r="BQ744" t="str">
        <f ca="1">IF($BT744&lt;&gt;"",SUMIF($BD$3:$BD$1004,"="&amp;$BD744,INDIRECT(ADDRESS(3,BQ$2,1,1)):INDIRECT(ADDRESS(1004,BQ$2,1,1))),"")</f>
        <v/>
      </c>
      <c r="BR744" t="str">
        <f ca="1">IF($BT744&lt;&gt;"",SUMIF($BD$3:$BD$1004,"="&amp;$BD744,INDIRECT(ADDRESS(3,BR$2,1,1)):INDIRECT(ADDRESS(1004,BR$2,1,1))),"")</f>
        <v/>
      </c>
      <c r="BS744" t="str">
        <f>IF($A744&lt;&gt;"",VLOOKUP(TRUNC(MID($A744,1,2),0),Plano_Contas!$H$3:$J$103,3,TRUE),"")</f>
        <v/>
      </c>
      <c r="BT744" t="str">
        <f t="shared" si="45"/>
        <v/>
      </c>
      <c r="BV744">
        <f>Empresas!C744</f>
        <v>0</v>
      </c>
    </row>
    <row r="745" spans="1:74" ht="13.5" hidden="1" thickBot="1" x14ac:dyDescent="0.25">
      <c r="A745" s="89"/>
      <c r="B745" s="52" t="str">
        <f>IF($A745&lt;&gt;"",VLOOKUP(""&amp;$A745,Plano_Contas!$A$3:$F$1003,6,0),"")</f>
        <v/>
      </c>
      <c r="C745" s="91"/>
      <c r="D745" s="111"/>
      <c r="E745" s="112">
        <v>0</v>
      </c>
      <c r="F745" s="87"/>
      <c r="G745" s="85"/>
      <c r="H745" s="111"/>
      <c r="I745" s="112">
        <v>0</v>
      </c>
      <c r="J745" s="87"/>
      <c r="K745" s="85"/>
      <c r="L745" s="111"/>
      <c r="M745" s="112">
        <v>0</v>
      </c>
      <c r="N745" s="87"/>
      <c r="O745" s="85"/>
      <c r="P745" s="111"/>
      <c r="Q745" s="112">
        <v>0</v>
      </c>
      <c r="R745" s="87"/>
      <c r="S745" s="85"/>
      <c r="T745" s="111"/>
      <c r="U745" s="112">
        <v>0</v>
      </c>
      <c r="V745" s="87"/>
      <c r="W745" s="85"/>
      <c r="X745" s="111"/>
      <c r="Y745" s="112">
        <v>0</v>
      </c>
      <c r="Z745" s="87"/>
      <c r="AA745" s="85"/>
      <c r="AB745" s="111"/>
      <c r="AC745" s="112">
        <v>0</v>
      </c>
      <c r="AD745" s="87"/>
      <c r="AE745" s="85"/>
      <c r="AF745" s="111"/>
      <c r="AG745" s="112">
        <v>0</v>
      </c>
      <c r="AH745" s="87"/>
      <c r="AI745" s="85"/>
      <c r="AJ745" s="111"/>
      <c r="AK745" s="112">
        <v>0</v>
      </c>
      <c r="AL745" s="87"/>
      <c r="AM745" s="85"/>
      <c r="AN745" s="111"/>
      <c r="AO745" s="112">
        <v>0</v>
      </c>
      <c r="AP745" s="87"/>
      <c r="AQ745" s="85"/>
      <c r="AR745" s="111"/>
      <c r="AS745" s="112">
        <v>0</v>
      </c>
      <c r="AT745" s="87"/>
      <c r="AU745" s="85"/>
      <c r="AV745" s="111"/>
      <c r="AW745" s="112">
        <v>0</v>
      </c>
      <c r="AX745" s="87"/>
      <c r="AY745" s="85"/>
      <c r="AZ745" s="267">
        <f t="shared" si="46"/>
        <v>0</v>
      </c>
      <c r="BA745" s="88">
        <f t="shared" si="43"/>
        <v>0</v>
      </c>
      <c r="BC745">
        <f>IF($A745&lt;&gt;"",COUNTIF($BD$3:$BD745,$BD745),0)</f>
        <v>0</v>
      </c>
      <c r="BD745" t="str">
        <f>IF($A745&lt;&gt;"",VLOOKUP(TRUNC(MID($A745,1,2),0),Plano_Contas!$H$3:$J$103,2,TRUE),"")</f>
        <v/>
      </c>
      <c r="BE745" s="201" t="str">
        <f t="shared" si="44"/>
        <v/>
      </c>
      <c r="BF745" t="str">
        <f ca="1">IF($BT745&lt;&gt;"",SUMIF($BD$3:$BD$1004,"="&amp;$BD745,INDIRECT(ADDRESS(3,BF$2,1,1)):INDIRECT(ADDRESS(1004,BF$2,1,1))),"")</f>
        <v/>
      </c>
      <c r="BG745" t="str">
        <f ca="1">IF($BT745&lt;&gt;"",SUMIF($BD$3:$BD$1004,"="&amp;$BD745,INDIRECT(ADDRESS(3,BG$2,1,1)):INDIRECT(ADDRESS(1004,BG$2,1,1))),"")</f>
        <v/>
      </c>
      <c r="BH745" t="str">
        <f ca="1">IF($BT745&lt;&gt;"",SUMIF($BD$3:$BD$1004,"="&amp;$BD745,INDIRECT(ADDRESS(3,BH$2,1,1)):INDIRECT(ADDRESS(1004,BH$2,1,1))),"")</f>
        <v/>
      </c>
      <c r="BI745" t="str">
        <f ca="1">IF($BT745&lt;&gt;"",SUMIF($BD$3:$BD$1004,"="&amp;$BD745,INDIRECT(ADDRESS(3,BI$2,1,1)):INDIRECT(ADDRESS(1004,BI$2,1,1))),"")</f>
        <v/>
      </c>
      <c r="BJ745" t="str">
        <f ca="1">IF($BT745&lt;&gt;"",SUMIF($BD$3:$BD$1004,"="&amp;$BD745,INDIRECT(ADDRESS(3,BJ$2,1,1)):INDIRECT(ADDRESS(1004,BJ$2,1,1))),"")</f>
        <v/>
      </c>
      <c r="BK745" t="str">
        <f ca="1">IF($BT745&lt;&gt;"",SUMIF($BD$3:$BD$1004,"="&amp;$BD745,INDIRECT(ADDRESS(3,BK$2,1,1)):INDIRECT(ADDRESS(1004,BK$2,1,1))),"")</f>
        <v/>
      </c>
      <c r="BL745" t="str">
        <f ca="1">IF($BT745&lt;&gt;"",SUMIF($BD$3:$BD$1004,"="&amp;$BD745,INDIRECT(ADDRESS(3,BL$2,1,1)):INDIRECT(ADDRESS(1004,BL$2,1,1))),"")</f>
        <v/>
      </c>
      <c r="BM745" t="str">
        <f ca="1">IF($BT745&lt;&gt;"",SUMIF($BD$3:$BD$1004,"="&amp;$BD745,INDIRECT(ADDRESS(3,BM$2,1,1)):INDIRECT(ADDRESS(1004,BM$2,1,1))),"")</f>
        <v/>
      </c>
      <c r="BN745" t="str">
        <f ca="1">IF($BT745&lt;&gt;"",SUMIF($BD$3:$BD$1004,"="&amp;$BD745,INDIRECT(ADDRESS(3,BN$2,1,1)):INDIRECT(ADDRESS(1004,BN$2,1,1))),"")</f>
        <v/>
      </c>
      <c r="BO745" t="str">
        <f ca="1">IF($BT745&lt;&gt;"",SUMIF($BD$3:$BD$1004,"="&amp;$BD745,INDIRECT(ADDRESS(3,BO$2,1,1)):INDIRECT(ADDRESS(1004,BO$2,1,1))),"")</f>
        <v/>
      </c>
      <c r="BP745" t="str">
        <f ca="1">IF($BT745&lt;&gt;"",SUMIF($BD$3:$BD$1004,"="&amp;$BD745,INDIRECT(ADDRESS(3,BP$2,1,1)):INDIRECT(ADDRESS(1004,BP$2,1,1))),"")</f>
        <v/>
      </c>
      <c r="BQ745" t="str">
        <f ca="1">IF($BT745&lt;&gt;"",SUMIF($BD$3:$BD$1004,"="&amp;$BD745,INDIRECT(ADDRESS(3,BQ$2,1,1)):INDIRECT(ADDRESS(1004,BQ$2,1,1))),"")</f>
        <v/>
      </c>
      <c r="BR745" t="str">
        <f ca="1">IF($BT745&lt;&gt;"",SUMIF($BD$3:$BD$1004,"="&amp;$BD745,INDIRECT(ADDRESS(3,BR$2,1,1)):INDIRECT(ADDRESS(1004,BR$2,1,1))),"")</f>
        <v/>
      </c>
      <c r="BS745" t="str">
        <f>IF($A745&lt;&gt;"",VLOOKUP(TRUNC(MID($A745,1,2),0),Plano_Contas!$H$3:$J$103,3,TRUE),"")</f>
        <v/>
      </c>
      <c r="BT745" t="str">
        <f t="shared" si="45"/>
        <v/>
      </c>
      <c r="BV745">
        <f>Empresas!C745</f>
        <v>0</v>
      </c>
    </row>
    <row r="746" spans="1:74" ht="13.5" hidden="1" thickBot="1" x14ac:dyDescent="0.25">
      <c r="A746" s="89"/>
      <c r="B746" s="52" t="str">
        <f>IF($A746&lt;&gt;"",VLOOKUP(""&amp;$A746,Plano_Contas!$A$3:$F$1003,6,0),"")</f>
        <v/>
      </c>
      <c r="C746" s="91"/>
      <c r="D746" s="111"/>
      <c r="E746" s="112">
        <v>0</v>
      </c>
      <c r="F746" s="87"/>
      <c r="G746" s="85"/>
      <c r="H746" s="111"/>
      <c r="I746" s="112">
        <v>0</v>
      </c>
      <c r="J746" s="87"/>
      <c r="K746" s="85"/>
      <c r="L746" s="111"/>
      <c r="M746" s="112">
        <v>0</v>
      </c>
      <c r="N746" s="87"/>
      <c r="O746" s="85"/>
      <c r="P746" s="111"/>
      <c r="Q746" s="112">
        <v>0</v>
      </c>
      <c r="R746" s="87"/>
      <c r="S746" s="85"/>
      <c r="T746" s="111"/>
      <c r="U746" s="112">
        <v>0</v>
      </c>
      <c r="V746" s="87"/>
      <c r="W746" s="85"/>
      <c r="X746" s="111"/>
      <c r="Y746" s="112">
        <v>0</v>
      </c>
      <c r="Z746" s="87"/>
      <c r="AA746" s="85"/>
      <c r="AB746" s="111"/>
      <c r="AC746" s="112">
        <v>0</v>
      </c>
      <c r="AD746" s="87"/>
      <c r="AE746" s="85"/>
      <c r="AF746" s="111"/>
      <c r="AG746" s="112">
        <v>0</v>
      </c>
      <c r="AH746" s="87"/>
      <c r="AI746" s="85"/>
      <c r="AJ746" s="111"/>
      <c r="AK746" s="112">
        <v>0</v>
      </c>
      <c r="AL746" s="87"/>
      <c r="AM746" s="85"/>
      <c r="AN746" s="111"/>
      <c r="AO746" s="112">
        <v>0</v>
      </c>
      <c r="AP746" s="87"/>
      <c r="AQ746" s="85"/>
      <c r="AR746" s="111"/>
      <c r="AS746" s="112">
        <v>0</v>
      </c>
      <c r="AT746" s="87"/>
      <c r="AU746" s="85"/>
      <c r="AV746" s="111"/>
      <c r="AW746" s="112">
        <v>0</v>
      </c>
      <c r="AX746" s="87"/>
      <c r="AY746" s="85"/>
      <c r="AZ746" s="267">
        <f t="shared" si="46"/>
        <v>0</v>
      </c>
      <c r="BA746" s="88">
        <f t="shared" si="43"/>
        <v>0</v>
      </c>
      <c r="BC746">
        <f>IF($A746&lt;&gt;"",COUNTIF($BD$3:$BD746,$BD746),0)</f>
        <v>0</v>
      </c>
      <c r="BD746" t="str">
        <f>IF($A746&lt;&gt;"",VLOOKUP(TRUNC(MID($A746,1,2),0),Plano_Contas!$H$3:$J$103,2,TRUE),"")</f>
        <v/>
      </c>
      <c r="BE746" s="201" t="str">
        <f t="shared" si="44"/>
        <v/>
      </c>
      <c r="BF746" t="str">
        <f ca="1">IF($BT746&lt;&gt;"",SUMIF($BD$3:$BD$1004,"="&amp;$BD746,INDIRECT(ADDRESS(3,BF$2,1,1)):INDIRECT(ADDRESS(1004,BF$2,1,1))),"")</f>
        <v/>
      </c>
      <c r="BG746" t="str">
        <f ca="1">IF($BT746&lt;&gt;"",SUMIF($BD$3:$BD$1004,"="&amp;$BD746,INDIRECT(ADDRESS(3,BG$2,1,1)):INDIRECT(ADDRESS(1004,BG$2,1,1))),"")</f>
        <v/>
      </c>
      <c r="BH746" t="str">
        <f ca="1">IF($BT746&lt;&gt;"",SUMIF($BD$3:$BD$1004,"="&amp;$BD746,INDIRECT(ADDRESS(3,BH$2,1,1)):INDIRECT(ADDRESS(1004,BH$2,1,1))),"")</f>
        <v/>
      </c>
      <c r="BI746" t="str">
        <f ca="1">IF($BT746&lt;&gt;"",SUMIF($BD$3:$BD$1004,"="&amp;$BD746,INDIRECT(ADDRESS(3,BI$2,1,1)):INDIRECT(ADDRESS(1004,BI$2,1,1))),"")</f>
        <v/>
      </c>
      <c r="BJ746" t="str">
        <f ca="1">IF($BT746&lt;&gt;"",SUMIF($BD$3:$BD$1004,"="&amp;$BD746,INDIRECT(ADDRESS(3,BJ$2,1,1)):INDIRECT(ADDRESS(1004,BJ$2,1,1))),"")</f>
        <v/>
      </c>
      <c r="BK746" t="str">
        <f ca="1">IF($BT746&lt;&gt;"",SUMIF($BD$3:$BD$1004,"="&amp;$BD746,INDIRECT(ADDRESS(3,BK$2,1,1)):INDIRECT(ADDRESS(1004,BK$2,1,1))),"")</f>
        <v/>
      </c>
      <c r="BL746" t="str">
        <f ca="1">IF($BT746&lt;&gt;"",SUMIF($BD$3:$BD$1004,"="&amp;$BD746,INDIRECT(ADDRESS(3,BL$2,1,1)):INDIRECT(ADDRESS(1004,BL$2,1,1))),"")</f>
        <v/>
      </c>
      <c r="BM746" t="str">
        <f ca="1">IF($BT746&lt;&gt;"",SUMIF($BD$3:$BD$1004,"="&amp;$BD746,INDIRECT(ADDRESS(3,BM$2,1,1)):INDIRECT(ADDRESS(1004,BM$2,1,1))),"")</f>
        <v/>
      </c>
      <c r="BN746" t="str">
        <f ca="1">IF($BT746&lt;&gt;"",SUMIF($BD$3:$BD$1004,"="&amp;$BD746,INDIRECT(ADDRESS(3,BN$2,1,1)):INDIRECT(ADDRESS(1004,BN$2,1,1))),"")</f>
        <v/>
      </c>
      <c r="BO746" t="str">
        <f ca="1">IF($BT746&lt;&gt;"",SUMIF($BD$3:$BD$1004,"="&amp;$BD746,INDIRECT(ADDRESS(3,BO$2,1,1)):INDIRECT(ADDRESS(1004,BO$2,1,1))),"")</f>
        <v/>
      </c>
      <c r="BP746" t="str">
        <f ca="1">IF($BT746&lt;&gt;"",SUMIF($BD$3:$BD$1004,"="&amp;$BD746,INDIRECT(ADDRESS(3,BP$2,1,1)):INDIRECT(ADDRESS(1004,BP$2,1,1))),"")</f>
        <v/>
      </c>
      <c r="BQ746" t="str">
        <f ca="1">IF($BT746&lt;&gt;"",SUMIF($BD$3:$BD$1004,"="&amp;$BD746,INDIRECT(ADDRESS(3,BQ$2,1,1)):INDIRECT(ADDRESS(1004,BQ$2,1,1))),"")</f>
        <v/>
      </c>
      <c r="BR746" t="str">
        <f ca="1">IF($BT746&lt;&gt;"",SUMIF($BD$3:$BD$1004,"="&amp;$BD746,INDIRECT(ADDRESS(3,BR$2,1,1)):INDIRECT(ADDRESS(1004,BR$2,1,1))),"")</f>
        <v/>
      </c>
      <c r="BS746" t="str">
        <f>IF($A746&lt;&gt;"",VLOOKUP(TRUNC(MID($A746,1,2),0),Plano_Contas!$H$3:$J$103,3,TRUE),"")</f>
        <v/>
      </c>
      <c r="BT746" t="str">
        <f t="shared" si="45"/>
        <v/>
      </c>
      <c r="BV746">
        <f>Empresas!C746</f>
        <v>0</v>
      </c>
    </row>
    <row r="747" spans="1:74" ht="13.5" hidden="1" thickBot="1" x14ac:dyDescent="0.25">
      <c r="A747" s="89"/>
      <c r="B747" s="52" t="str">
        <f>IF($A747&lt;&gt;"",VLOOKUP(""&amp;$A747,Plano_Contas!$A$3:$F$1003,6,0),"")</f>
        <v/>
      </c>
      <c r="C747" s="91"/>
      <c r="D747" s="111"/>
      <c r="E747" s="112">
        <v>0</v>
      </c>
      <c r="F747" s="87"/>
      <c r="G747" s="85"/>
      <c r="H747" s="111"/>
      <c r="I747" s="112">
        <v>0</v>
      </c>
      <c r="J747" s="87"/>
      <c r="K747" s="85"/>
      <c r="L747" s="111"/>
      <c r="M747" s="112">
        <v>0</v>
      </c>
      <c r="N747" s="87"/>
      <c r="O747" s="85"/>
      <c r="P747" s="111"/>
      <c r="Q747" s="112">
        <v>0</v>
      </c>
      <c r="R747" s="87"/>
      <c r="S747" s="85"/>
      <c r="T747" s="111"/>
      <c r="U747" s="112">
        <v>0</v>
      </c>
      <c r="V747" s="87"/>
      <c r="W747" s="85"/>
      <c r="X747" s="111"/>
      <c r="Y747" s="112">
        <v>0</v>
      </c>
      <c r="Z747" s="87"/>
      <c r="AA747" s="85"/>
      <c r="AB747" s="111"/>
      <c r="AC747" s="112">
        <v>0</v>
      </c>
      <c r="AD747" s="87"/>
      <c r="AE747" s="85"/>
      <c r="AF747" s="111"/>
      <c r="AG747" s="112">
        <v>0</v>
      </c>
      <c r="AH747" s="87"/>
      <c r="AI747" s="85"/>
      <c r="AJ747" s="111"/>
      <c r="AK747" s="112">
        <v>0</v>
      </c>
      <c r="AL747" s="87"/>
      <c r="AM747" s="85"/>
      <c r="AN747" s="111"/>
      <c r="AO747" s="112">
        <v>0</v>
      </c>
      <c r="AP747" s="87"/>
      <c r="AQ747" s="85"/>
      <c r="AR747" s="111"/>
      <c r="AS747" s="112">
        <v>0</v>
      </c>
      <c r="AT747" s="87"/>
      <c r="AU747" s="85"/>
      <c r="AV747" s="111"/>
      <c r="AW747" s="112">
        <v>0</v>
      </c>
      <c r="AX747" s="87"/>
      <c r="AY747" s="85"/>
      <c r="AZ747" s="267">
        <f t="shared" si="46"/>
        <v>0</v>
      </c>
      <c r="BA747" s="88">
        <f t="shared" si="43"/>
        <v>0</v>
      </c>
      <c r="BC747">
        <f>IF($A747&lt;&gt;"",COUNTIF($BD$3:$BD747,$BD747),0)</f>
        <v>0</v>
      </c>
      <c r="BD747" t="str">
        <f>IF($A747&lt;&gt;"",VLOOKUP(TRUNC(MID($A747,1,2),0),Plano_Contas!$H$3:$J$103,2,TRUE),"")</f>
        <v/>
      </c>
      <c r="BE747" s="201" t="str">
        <f t="shared" si="44"/>
        <v/>
      </c>
      <c r="BF747" t="str">
        <f ca="1">IF($BT747&lt;&gt;"",SUMIF($BD$3:$BD$1004,"="&amp;$BD747,INDIRECT(ADDRESS(3,BF$2,1,1)):INDIRECT(ADDRESS(1004,BF$2,1,1))),"")</f>
        <v/>
      </c>
      <c r="BG747" t="str">
        <f ca="1">IF($BT747&lt;&gt;"",SUMIF($BD$3:$BD$1004,"="&amp;$BD747,INDIRECT(ADDRESS(3,BG$2,1,1)):INDIRECT(ADDRESS(1004,BG$2,1,1))),"")</f>
        <v/>
      </c>
      <c r="BH747" t="str">
        <f ca="1">IF($BT747&lt;&gt;"",SUMIF($BD$3:$BD$1004,"="&amp;$BD747,INDIRECT(ADDRESS(3,BH$2,1,1)):INDIRECT(ADDRESS(1004,BH$2,1,1))),"")</f>
        <v/>
      </c>
      <c r="BI747" t="str">
        <f ca="1">IF($BT747&lt;&gt;"",SUMIF($BD$3:$BD$1004,"="&amp;$BD747,INDIRECT(ADDRESS(3,BI$2,1,1)):INDIRECT(ADDRESS(1004,BI$2,1,1))),"")</f>
        <v/>
      </c>
      <c r="BJ747" t="str">
        <f ca="1">IF($BT747&lt;&gt;"",SUMIF($BD$3:$BD$1004,"="&amp;$BD747,INDIRECT(ADDRESS(3,BJ$2,1,1)):INDIRECT(ADDRESS(1004,BJ$2,1,1))),"")</f>
        <v/>
      </c>
      <c r="BK747" t="str">
        <f ca="1">IF($BT747&lt;&gt;"",SUMIF($BD$3:$BD$1004,"="&amp;$BD747,INDIRECT(ADDRESS(3,BK$2,1,1)):INDIRECT(ADDRESS(1004,BK$2,1,1))),"")</f>
        <v/>
      </c>
      <c r="BL747" t="str">
        <f ca="1">IF($BT747&lt;&gt;"",SUMIF($BD$3:$BD$1004,"="&amp;$BD747,INDIRECT(ADDRESS(3,BL$2,1,1)):INDIRECT(ADDRESS(1004,BL$2,1,1))),"")</f>
        <v/>
      </c>
      <c r="BM747" t="str">
        <f ca="1">IF($BT747&lt;&gt;"",SUMIF($BD$3:$BD$1004,"="&amp;$BD747,INDIRECT(ADDRESS(3,BM$2,1,1)):INDIRECT(ADDRESS(1004,BM$2,1,1))),"")</f>
        <v/>
      </c>
      <c r="BN747" t="str">
        <f ca="1">IF($BT747&lt;&gt;"",SUMIF($BD$3:$BD$1004,"="&amp;$BD747,INDIRECT(ADDRESS(3,BN$2,1,1)):INDIRECT(ADDRESS(1004,BN$2,1,1))),"")</f>
        <v/>
      </c>
      <c r="BO747" t="str">
        <f ca="1">IF($BT747&lt;&gt;"",SUMIF($BD$3:$BD$1004,"="&amp;$BD747,INDIRECT(ADDRESS(3,BO$2,1,1)):INDIRECT(ADDRESS(1004,BO$2,1,1))),"")</f>
        <v/>
      </c>
      <c r="BP747" t="str">
        <f ca="1">IF($BT747&lt;&gt;"",SUMIF($BD$3:$BD$1004,"="&amp;$BD747,INDIRECT(ADDRESS(3,BP$2,1,1)):INDIRECT(ADDRESS(1004,BP$2,1,1))),"")</f>
        <v/>
      </c>
      <c r="BQ747" t="str">
        <f ca="1">IF($BT747&lt;&gt;"",SUMIF($BD$3:$BD$1004,"="&amp;$BD747,INDIRECT(ADDRESS(3,BQ$2,1,1)):INDIRECT(ADDRESS(1004,BQ$2,1,1))),"")</f>
        <v/>
      </c>
      <c r="BR747" t="str">
        <f ca="1">IF($BT747&lt;&gt;"",SUMIF($BD$3:$BD$1004,"="&amp;$BD747,INDIRECT(ADDRESS(3,BR$2,1,1)):INDIRECT(ADDRESS(1004,BR$2,1,1))),"")</f>
        <v/>
      </c>
      <c r="BS747" t="str">
        <f>IF($A747&lt;&gt;"",VLOOKUP(TRUNC(MID($A747,1,2),0),Plano_Contas!$H$3:$J$103,3,TRUE),"")</f>
        <v/>
      </c>
      <c r="BT747" t="str">
        <f t="shared" si="45"/>
        <v/>
      </c>
      <c r="BV747">
        <f>Empresas!C747</f>
        <v>0</v>
      </c>
    </row>
    <row r="748" spans="1:74" ht="13.5" hidden="1" thickBot="1" x14ac:dyDescent="0.25">
      <c r="A748" s="89"/>
      <c r="B748" s="52" t="str">
        <f>IF($A748&lt;&gt;"",VLOOKUP(""&amp;$A748,Plano_Contas!$A$3:$F$1003,6,0),"")</f>
        <v/>
      </c>
      <c r="C748" s="91"/>
      <c r="D748" s="111"/>
      <c r="E748" s="112">
        <v>0</v>
      </c>
      <c r="F748" s="87"/>
      <c r="G748" s="85"/>
      <c r="H748" s="111"/>
      <c r="I748" s="112">
        <v>0</v>
      </c>
      <c r="J748" s="87"/>
      <c r="K748" s="85"/>
      <c r="L748" s="111"/>
      <c r="M748" s="112">
        <v>0</v>
      </c>
      <c r="N748" s="87"/>
      <c r="O748" s="85"/>
      <c r="P748" s="111"/>
      <c r="Q748" s="112">
        <v>0</v>
      </c>
      <c r="R748" s="87"/>
      <c r="S748" s="85"/>
      <c r="T748" s="111"/>
      <c r="U748" s="112">
        <v>0</v>
      </c>
      <c r="V748" s="87"/>
      <c r="W748" s="85"/>
      <c r="X748" s="111"/>
      <c r="Y748" s="112">
        <v>0</v>
      </c>
      <c r="Z748" s="87"/>
      <c r="AA748" s="85"/>
      <c r="AB748" s="111"/>
      <c r="AC748" s="112">
        <v>0</v>
      </c>
      <c r="AD748" s="87"/>
      <c r="AE748" s="85"/>
      <c r="AF748" s="111"/>
      <c r="AG748" s="112">
        <v>0</v>
      </c>
      <c r="AH748" s="87"/>
      <c r="AI748" s="85"/>
      <c r="AJ748" s="111"/>
      <c r="AK748" s="112">
        <v>0</v>
      </c>
      <c r="AL748" s="87"/>
      <c r="AM748" s="85"/>
      <c r="AN748" s="111"/>
      <c r="AO748" s="112">
        <v>0</v>
      </c>
      <c r="AP748" s="87"/>
      <c r="AQ748" s="85"/>
      <c r="AR748" s="111"/>
      <c r="AS748" s="112">
        <v>0</v>
      </c>
      <c r="AT748" s="87"/>
      <c r="AU748" s="85"/>
      <c r="AV748" s="111"/>
      <c r="AW748" s="112">
        <v>0</v>
      </c>
      <c r="AX748" s="87"/>
      <c r="AY748" s="85"/>
      <c r="AZ748" s="267">
        <f t="shared" si="46"/>
        <v>0</v>
      </c>
      <c r="BA748" s="88">
        <f t="shared" si="43"/>
        <v>0</v>
      </c>
      <c r="BC748">
        <f>IF($A748&lt;&gt;"",COUNTIF($BD$3:$BD748,$BD748),0)</f>
        <v>0</v>
      </c>
      <c r="BD748" t="str">
        <f>IF($A748&lt;&gt;"",VLOOKUP(TRUNC(MID($A748,1,2),0),Plano_Contas!$H$3:$J$103,2,TRUE),"")</f>
        <v/>
      </c>
      <c r="BE748" s="201" t="str">
        <f t="shared" si="44"/>
        <v/>
      </c>
      <c r="BF748" t="str">
        <f ca="1">IF($BT748&lt;&gt;"",SUMIF($BD$3:$BD$1004,"="&amp;$BD748,INDIRECT(ADDRESS(3,BF$2,1,1)):INDIRECT(ADDRESS(1004,BF$2,1,1))),"")</f>
        <v/>
      </c>
      <c r="BG748" t="str">
        <f ca="1">IF($BT748&lt;&gt;"",SUMIF($BD$3:$BD$1004,"="&amp;$BD748,INDIRECT(ADDRESS(3,BG$2,1,1)):INDIRECT(ADDRESS(1004,BG$2,1,1))),"")</f>
        <v/>
      </c>
      <c r="BH748" t="str">
        <f ca="1">IF($BT748&lt;&gt;"",SUMIF($BD$3:$BD$1004,"="&amp;$BD748,INDIRECT(ADDRESS(3,BH$2,1,1)):INDIRECT(ADDRESS(1004,BH$2,1,1))),"")</f>
        <v/>
      </c>
      <c r="BI748" t="str">
        <f ca="1">IF($BT748&lt;&gt;"",SUMIF($BD$3:$BD$1004,"="&amp;$BD748,INDIRECT(ADDRESS(3,BI$2,1,1)):INDIRECT(ADDRESS(1004,BI$2,1,1))),"")</f>
        <v/>
      </c>
      <c r="BJ748" t="str">
        <f ca="1">IF($BT748&lt;&gt;"",SUMIF($BD$3:$BD$1004,"="&amp;$BD748,INDIRECT(ADDRESS(3,BJ$2,1,1)):INDIRECT(ADDRESS(1004,BJ$2,1,1))),"")</f>
        <v/>
      </c>
      <c r="BK748" t="str">
        <f ca="1">IF($BT748&lt;&gt;"",SUMIF($BD$3:$BD$1004,"="&amp;$BD748,INDIRECT(ADDRESS(3,BK$2,1,1)):INDIRECT(ADDRESS(1004,BK$2,1,1))),"")</f>
        <v/>
      </c>
      <c r="BL748" t="str">
        <f ca="1">IF($BT748&lt;&gt;"",SUMIF($BD$3:$BD$1004,"="&amp;$BD748,INDIRECT(ADDRESS(3,BL$2,1,1)):INDIRECT(ADDRESS(1004,BL$2,1,1))),"")</f>
        <v/>
      </c>
      <c r="BM748" t="str">
        <f ca="1">IF($BT748&lt;&gt;"",SUMIF($BD$3:$BD$1004,"="&amp;$BD748,INDIRECT(ADDRESS(3,BM$2,1,1)):INDIRECT(ADDRESS(1004,BM$2,1,1))),"")</f>
        <v/>
      </c>
      <c r="BN748" t="str">
        <f ca="1">IF($BT748&lt;&gt;"",SUMIF($BD$3:$BD$1004,"="&amp;$BD748,INDIRECT(ADDRESS(3,BN$2,1,1)):INDIRECT(ADDRESS(1004,BN$2,1,1))),"")</f>
        <v/>
      </c>
      <c r="BO748" t="str">
        <f ca="1">IF($BT748&lt;&gt;"",SUMIF($BD$3:$BD$1004,"="&amp;$BD748,INDIRECT(ADDRESS(3,BO$2,1,1)):INDIRECT(ADDRESS(1004,BO$2,1,1))),"")</f>
        <v/>
      </c>
      <c r="BP748" t="str">
        <f ca="1">IF($BT748&lt;&gt;"",SUMIF($BD$3:$BD$1004,"="&amp;$BD748,INDIRECT(ADDRESS(3,BP$2,1,1)):INDIRECT(ADDRESS(1004,BP$2,1,1))),"")</f>
        <v/>
      </c>
      <c r="BQ748" t="str">
        <f ca="1">IF($BT748&lt;&gt;"",SUMIF($BD$3:$BD$1004,"="&amp;$BD748,INDIRECT(ADDRESS(3,BQ$2,1,1)):INDIRECT(ADDRESS(1004,BQ$2,1,1))),"")</f>
        <v/>
      </c>
      <c r="BR748" t="str">
        <f ca="1">IF($BT748&lt;&gt;"",SUMIF($BD$3:$BD$1004,"="&amp;$BD748,INDIRECT(ADDRESS(3,BR$2,1,1)):INDIRECT(ADDRESS(1004,BR$2,1,1))),"")</f>
        <v/>
      </c>
      <c r="BS748" t="str">
        <f>IF($A748&lt;&gt;"",VLOOKUP(TRUNC(MID($A748,1,2),0),Plano_Contas!$H$3:$J$103,3,TRUE),"")</f>
        <v/>
      </c>
      <c r="BT748" t="str">
        <f t="shared" si="45"/>
        <v/>
      </c>
      <c r="BV748">
        <f>Empresas!C748</f>
        <v>0</v>
      </c>
    </row>
    <row r="749" spans="1:74" ht="13.5" hidden="1" thickBot="1" x14ac:dyDescent="0.25">
      <c r="A749" s="89"/>
      <c r="B749" s="52" t="str">
        <f>IF($A749&lt;&gt;"",VLOOKUP(""&amp;$A749,Plano_Contas!$A$3:$F$1003,6,0),"")</f>
        <v/>
      </c>
      <c r="C749" s="91"/>
      <c r="D749" s="111"/>
      <c r="E749" s="112">
        <v>0</v>
      </c>
      <c r="F749" s="87"/>
      <c r="G749" s="85"/>
      <c r="H749" s="111"/>
      <c r="I749" s="112">
        <v>0</v>
      </c>
      <c r="J749" s="87"/>
      <c r="K749" s="85"/>
      <c r="L749" s="111"/>
      <c r="M749" s="112">
        <v>0</v>
      </c>
      <c r="N749" s="87"/>
      <c r="O749" s="85"/>
      <c r="P749" s="111"/>
      <c r="Q749" s="112">
        <v>0</v>
      </c>
      <c r="R749" s="87"/>
      <c r="S749" s="85"/>
      <c r="T749" s="111"/>
      <c r="U749" s="112">
        <v>0</v>
      </c>
      <c r="V749" s="87"/>
      <c r="W749" s="85"/>
      <c r="X749" s="111"/>
      <c r="Y749" s="112">
        <v>0</v>
      </c>
      <c r="Z749" s="87"/>
      <c r="AA749" s="85"/>
      <c r="AB749" s="111"/>
      <c r="AC749" s="112">
        <v>0</v>
      </c>
      <c r="AD749" s="87"/>
      <c r="AE749" s="85"/>
      <c r="AF749" s="111"/>
      <c r="AG749" s="112">
        <v>0</v>
      </c>
      <c r="AH749" s="87"/>
      <c r="AI749" s="85"/>
      <c r="AJ749" s="111"/>
      <c r="AK749" s="112">
        <v>0</v>
      </c>
      <c r="AL749" s="87"/>
      <c r="AM749" s="85"/>
      <c r="AN749" s="111"/>
      <c r="AO749" s="112">
        <v>0</v>
      </c>
      <c r="AP749" s="87"/>
      <c r="AQ749" s="85"/>
      <c r="AR749" s="111"/>
      <c r="AS749" s="112">
        <v>0</v>
      </c>
      <c r="AT749" s="87"/>
      <c r="AU749" s="85"/>
      <c r="AV749" s="111"/>
      <c r="AW749" s="112">
        <v>0</v>
      </c>
      <c r="AX749" s="87"/>
      <c r="AY749" s="85"/>
      <c r="AZ749" s="267">
        <f t="shared" si="46"/>
        <v>0</v>
      </c>
      <c r="BA749" s="88">
        <f t="shared" si="43"/>
        <v>0</v>
      </c>
      <c r="BC749">
        <f>IF($A749&lt;&gt;"",COUNTIF($BD$3:$BD749,$BD749),0)</f>
        <v>0</v>
      </c>
      <c r="BD749" t="str">
        <f>IF($A749&lt;&gt;"",VLOOKUP(TRUNC(MID($A749,1,2),0),Plano_Contas!$H$3:$J$103,2,TRUE),"")</f>
        <v/>
      </c>
      <c r="BE749" s="201" t="str">
        <f t="shared" si="44"/>
        <v/>
      </c>
      <c r="BF749" t="str">
        <f ca="1">IF($BT749&lt;&gt;"",SUMIF($BD$3:$BD$1004,"="&amp;$BD749,INDIRECT(ADDRESS(3,BF$2,1,1)):INDIRECT(ADDRESS(1004,BF$2,1,1))),"")</f>
        <v/>
      </c>
      <c r="BG749" t="str">
        <f ca="1">IF($BT749&lt;&gt;"",SUMIF($BD$3:$BD$1004,"="&amp;$BD749,INDIRECT(ADDRESS(3,BG$2,1,1)):INDIRECT(ADDRESS(1004,BG$2,1,1))),"")</f>
        <v/>
      </c>
      <c r="BH749" t="str">
        <f ca="1">IF($BT749&lt;&gt;"",SUMIF($BD$3:$BD$1004,"="&amp;$BD749,INDIRECT(ADDRESS(3,BH$2,1,1)):INDIRECT(ADDRESS(1004,BH$2,1,1))),"")</f>
        <v/>
      </c>
      <c r="BI749" t="str">
        <f ca="1">IF($BT749&lt;&gt;"",SUMIF($BD$3:$BD$1004,"="&amp;$BD749,INDIRECT(ADDRESS(3,BI$2,1,1)):INDIRECT(ADDRESS(1004,BI$2,1,1))),"")</f>
        <v/>
      </c>
      <c r="BJ749" t="str">
        <f ca="1">IF($BT749&lt;&gt;"",SUMIF($BD$3:$BD$1004,"="&amp;$BD749,INDIRECT(ADDRESS(3,BJ$2,1,1)):INDIRECT(ADDRESS(1004,BJ$2,1,1))),"")</f>
        <v/>
      </c>
      <c r="BK749" t="str">
        <f ca="1">IF($BT749&lt;&gt;"",SUMIF($BD$3:$BD$1004,"="&amp;$BD749,INDIRECT(ADDRESS(3,BK$2,1,1)):INDIRECT(ADDRESS(1004,BK$2,1,1))),"")</f>
        <v/>
      </c>
      <c r="BL749" t="str">
        <f ca="1">IF($BT749&lt;&gt;"",SUMIF($BD$3:$BD$1004,"="&amp;$BD749,INDIRECT(ADDRESS(3,BL$2,1,1)):INDIRECT(ADDRESS(1004,BL$2,1,1))),"")</f>
        <v/>
      </c>
      <c r="BM749" t="str">
        <f ca="1">IF($BT749&lt;&gt;"",SUMIF($BD$3:$BD$1004,"="&amp;$BD749,INDIRECT(ADDRESS(3,BM$2,1,1)):INDIRECT(ADDRESS(1004,BM$2,1,1))),"")</f>
        <v/>
      </c>
      <c r="BN749" t="str">
        <f ca="1">IF($BT749&lt;&gt;"",SUMIF($BD$3:$BD$1004,"="&amp;$BD749,INDIRECT(ADDRESS(3,BN$2,1,1)):INDIRECT(ADDRESS(1004,BN$2,1,1))),"")</f>
        <v/>
      </c>
      <c r="BO749" t="str">
        <f ca="1">IF($BT749&lt;&gt;"",SUMIF($BD$3:$BD$1004,"="&amp;$BD749,INDIRECT(ADDRESS(3,BO$2,1,1)):INDIRECT(ADDRESS(1004,BO$2,1,1))),"")</f>
        <v/>
      </c>
      <c r="BP749" t="str">
        <f ca="1">IF($BT749&lt;&gt;"",SUMIF($BD$3:$BD$1004,"="&amp;$BD749,INDIRECT(ADDRESS(3,BP$2,1,1)):INDIRECT(ADDRESS(1004,BP$2,1,1))),"")</f>
        <v/>
      </c>
      <c r="BQ749" t="str">
        <f ca="1">IF($BT749&lt;&gt;"",SUMIF($BD$3:$BD$1004,"="&amp;$BD749,INDIRECT(ADDRESS(3,BQ$2,1,1)):INDIRECT(ADDRESS(1004,BQ$2,1,1))),"")</f>
        <v/>
      </c>
      <c r="BR749" t="str">
        <f ca="1">IF($BT749&lt;&gt;"",SUMIF($BD$3:$BD$1004,"="&amp;$BD749,INDIRECT(ADDRESS(3,BR$2,1,1)):INDIRECT(ADDRESS(1004,BR$2,1,1))),"")</f>
        <v/>
      </c>
      <c r="BS749" t="str">
        <f>IF($A749&lt;&gt;"",VLOOKUP(TRUNC(MID($A749,1,2),0),Plano_Contas!$H$3:$J$103,3,TRUE),"")</f>
        <v/>
      </c>
      <c r="BT749" t="str">
        <f t="shared" si="45"/>
        <v/>
      </c>
      <c r="BV749">
        <f>Empresas!C749</f>
        <v>0</v>
      </c>
    </row>
    <row r="750" spans="1:74" ht="13.5" hidden="1" thickBot="1" x14ac:dyDescent="0.25">
      <c r="A750" s="89"/>
      <c r="B750" s="52" t="str">
        <f>IF($A750&lt;&gt;"",VLOOKUP(""&amp;$A750,Plano_Contas!$A$3:$F$1003,6,0),"")</f>
        <v/>
      </c>
      <c r="C750" s="91"/>
      <c r="D750" s="111"/>
      <c r="E750" s="112">
        <v>0</v>
      </c>
      <c r="F750" s="87"/>
      <c r="G750" s="85"/>
      <c r="H750" s="111"/>
      <c r="I750" s="112">
        <v>0</v>
      </c>
      <c r="J750" s="87"/>
      <c r="K750" s="85"/>
      <c r="L750" s="111"/>
      <c r="M750" s="112">
        <v>0</v>
      </c>
      <c r="N750" s="87"/>
      <c r="O750" s="85"/>
      <c r="P750" s="111"/>
      <c r="Q750" s="112">
        <v>0</v>
      </c>
      <c r="R750" s="87"/>
      <c r="S750" s="85"/>
      <c r="T750" s="111"/>
      <c r="U750" s="112">
        <v>0</v>
      </c>
      <c r="V750" s="87"/>
      <c r="W750" s="85"/>
      <c r="X750" s="111"/>
      <c r="Y750" s="112">
        <v>0</v>
      </c>
      <c r="Z750" s="87"/>
      <c r="AA750" s="85"/>
      <c r="AB750" s="111"/>
      <c r="AC750" s="112">
        <v>0</v>
      </c>
      <c r="AD750" s="87"/>
      <c r="AE750" s="85"/>
      <c r="AF750" s="111"/>
      <c r="AG750" s="112">
        <v>0</v>
      </c>
      <c r="AH750" s="87"/>
      <c r="AI750" s="85"/>
      <c r="AJ750" s="111"/>
      <c r="AK750" s="112">
        <v>0</v>
      </c>
      <c r="AL750" s="87"/>
      <c r="AM750" s="85"/>
      <c r="AN750" s="111"/>
      <c r="AO750" s="112">
        <v>0</v>
      </c>
      <c r="AP750" s="87"/>
      <c r="AQ750" s="85"/>
      <c r="AR750" s="111"/>
      <c r="AS750" s="112">
        <v>0</v>
      </c>
      <c r="AT750" s="87"/>
      <c r="AU750" s="85"/>
      <c r="AV750" s="111"/>
      <c r="AW750" s="112">
        <v>0</v>
      </c>
      <c r="AX750" s="87"/>
      <c r="AY750" s="85"/>
      <c r="AZ750" s="267">
        <f t="shared" si="46"/>
        <v>0</v>
      </c>
      <c r="BA750" s="88">
        <f t="shared" si="43"/>
        <v>0</v>
      </c>
      <c r="BC750">
        <f>IF($A750&lt;&gt;"",COUNTIF($BD$3:$BD750,$BD750),0)</f>
        <v>0</v>
      </c>
      <c r="BD750" t="str">
        <f>IF($A750&lt;&gt;"",VLOOKUP(TRUNC(MID($A750,1,2),0),Plano_Contas!$H$3:$J$103,2,TRUE),"")</f>
        <v/>
      </c>
      <c r="BE750" s="201" t="str">
        <f t="shared" si="44"/>
        <v/>
      </c>
      <c r="BF750" t="str">
        <f ca="1">IF($BT750&lt;&gt;"",SUMIF($BD$3:$BD$1004,"="&amp;$BD750,INDIRECT(ADDRESS(3,BF$2,1,1)):INDIRECT(ADDRESS(1004,BF$2,1,1))),"")</f>
        <v/>
      </c>
      <c r="BG750" t="str">
        <f ca="1">IF($BT750&lt;&gt;"",SUMIF($BD$3:$BD$1004,"="&amp;$BD750,INDIRECT(ADDRESS(3,BG$2,1,1)):INDIRECT(ADDRESS(1004,BG$2,1,1))),"")</f>
        <v/>
      </c>
      <c r="BH750" t="str">
        <f ca="1">IF($BT750&lt;&gt;"",SUMIF($BD$3:$BD$1004,"="&amp;$BD750,INDIRECT(ADDRESS(3,BH$2,1,1)):INDIRECT(ADDRESS(1004,BH$2,1,1))),"")</f>
        <v/>
      </c>
      <c r="BI750" t="str">
        <f ca="1">IF($BT750&lt;&gt;"",SUMIF($BD$3:$BD$1004,"="&amp;$BD750,INDIRECT(ADDRESS(3,BI$2,1,1)):INDIRECT(ADDRESS(1004,BI$2,1,1))),"")</f>
        <v/>
      </c>
      <c r="BJ750" t="str">
        <f ca="1">IF($BT750&lt;&gt;"",SUMIF($BD$3:$BD$1004,"="&amp;$BD750,INDIRECT(ADDRESS(3,BJ$2,1,1)):INDIRECT(ADDRESS(1004,BJ$2,1,1))),"")</f>
        <v/>
      </c>
      <c r="BK750" t="str">
        <f ca="1">IF($BT750&lt;&gt;"",SUMIF($BD$3:$BD$1004,"="&amp;$BD750,INDIRECT(ADDRESS(3,BK$2,1,1)):INDIRECT(ADDRESS(1004,BK$2,1,1))),"")</f>
        <v/>
      </c>
      <c r="BL750" t="str">
        <f ca="1">IF($BT750&lt;&gt;"",SUMIF($BD$3:$BD$1004,"="&amp;$BD750,INDIRECT(ADDRESS(3,BL$2,1,1)):INDIRECT(ADDRESS(1004,BL$2,1,1))),"")</f>
        <v/>
      </c>
      <c r="BM750" t="str">
        <f ca="1">IF($BT750&lt;&gt;"",SUMIF($BD$3:$BD$1004,"="&amp;$BD750,INDIRECT(ADDRESS(3,BM$2,1,1)):INDIRECT(ADDRESS(1004,BM$2,1,1))),"")</f>
        <v/>
      </c>
      <c r="BN750" t="str">
        <f ca="1">IF($BT750&lt;&gt;"",SUMIF($BD$3:$BD$1004,"="&amp;$BD750,INDIRECT(ADDRESS(3,BN$2,1,1)):INDIRECT(ADDRESS(1004,BN$2,1,1))),"")</f>
        <v/>
      </c>
      <c r="BO750" t="str">
        <f ca="1">IF($BT750&lt;&gt;"",SUMIF($BD$3:$BD$1004,"="&amp;$BD750,INDIRECT(ADDRESS(3,BO$2,1,1)):INDIRECT(ADDRESS(1004,BO$2,1,1))),"")</f>
        <v/>
      </c>
      <c r="BP750" t="str">
        <f ca="1">IF($BT750&lt;&gt;"",SUMIF($BD$3:$BD$1004,"="&amp;$BD750,INDIRECT(ADDRESS(3,BP$2,1,1)):INDIRECT(ADDRESS(1004,BP$2,1,1))),"")</f>
        <v/>
      </c>
      <c r="BQ750" t="str">
        <f ca="1">IF($BT750&lt;&gt;"",SUMIF($BD$3:$BD$1004,"="&amp;$BD750,INDIRECT(ADDRESS(3,BQ$2,1,1)):INDIRECT(ADDRESS(1004,BQ$2,1,1))),"")</f>
        <v/>
      </c>
      <c r="BR750" t="str">
        <f ca="1">IF($BT750&lt;&gt;"",SUMIF($BD$3:$BD$1004,"="&amp;$BD750,INDIRECT(ADDRESS(3,BR$2,1,1)):INDIRECT(ADDRESS(1004,BR$2,1,1))),"")</f>
        <v/>
      </c>
      <c r="BS750" t="str">
        <f>IF($A750&lt;&gt;"",VLOOKUP(TRUNC(MID($A750,1,2),0),Plano_Contas!$H$3:$J$103,3,TRUE),"")</f>
        <v/>
      </c>
      <c r="BT750" t="str">
        <f t="shared" si="45"/>
        <v/>
      </c>
      <c r="BV750">
        <f>Empresas!C750</f>
        <v>0</v>
      </c>
    </row>
    <row r="751" spans="1:74" ht="13.5" hidden="1" thickBot="1" x14ac:dyDescent="0.25">
      <c r="A751" s="89"/>
      <c r="B751" s="52" t="str">
        <f>IF($A751&lt;&gt;"",VLOOKUP(""&amp;$A751,Plano_Contas!$A$3:$F$1003,6,0),"")</f>
        <v/>
      </c>
      <c r="C751" s="91"/>
      <c r="D751" s="111"/>
      <c r="E751" s="112">
        <v>0</v>
      </c>
      <c r="F751" s="87"/>
      <c r="G751" s="85"/>
      <c r="H751" s="111"/>
      <c r="I751" s="112">
        <v>0</v>
      </c>
      <c r="J751" s="87"/>
      <c r="K751" s="85"/>
      <c r="L751" s="111"/>
      <c r="M751" s="112">
        <v>0</v>
      </c>
      <c r="N751" s="87"/>
      <c r="O751" s="85"/>
      <c r="P751" s="111"/>
      <c r="Q751" s="112">
        <v>0</v>
      </c>
      <c r="R751" s="87"/>
      <c r="S751" s="85"/>
      <c r="T751" s="111"/>
      <c r="U751" s="112">
        <v>0</v>
      </c>
      <c r="V751" s="87"/>
      <c r="W751" s="85"/>
      <c r="X751" s="111"/>
      <c r="Y751" s="112">
        <v>0</v>
      </c>
      <c r="Z751" s="87"/>
      <c r="AA751" s="85"/>
      <c r="AB751" s="111"/>
      <c r="AC751" s="112">
        <v>0</v>
      </c>
      <c r="AD751" s="87"/>
      <c r="AE751" s="85"/>
      <c r="AF751" s="111"/>
      <c r="AG751" s="112">
        <v>0</v>
      </c>
      <c r="AH751" s="87"/>
      <c r="AI751" s="85"/>
      <c r="AJ751" s="111"/>
      <c r="AK751" s="112">
        <v>0</v>
      </c>
      <c r="AL751" s="87"/>
      <c r="AM751" s="85"/>
      <c r="AN751" s="111"/>
      <c r="AO751" s="112">
        <v>0</v>
      </c>
      <c r="AP751" s="87"/>
      <c r="AQ751" s="85"/>
      <c r="AR751" s="111"/>
      <c r="AS751" s="112">
        <v>0</v>
      </c>
      <c r="AT751" s="87"/>
      <c r="AU751" s="85"/>
      <c r="AV751" s="111"/>
      <c r="AW751" s="112">
        <v>0</v>
      </c>
      <c r="AX751" s="87"/>
      <c r="AY751" s="85"/>
      <c r="AZ751" s="267">
        <f t="shared" si="46"/>
        <v>0</v>
      </c>
      <c r="BA751" s="88">
        <f t="shared" si="43"/>
        <v>0</v>
      </c>
      <c r="BC751">
        <f>IF($A751&lt;&gt;"",COUNTIF($BD$3:$BD751,$BD751),0)</f>
        <v>0</v>
      </c>
      <c r="BD751" t="str">
        <f>IF($A751&lt;&gt;"",VLOOKUP(TRUNC(MID($A751,1,2),0),Plano_Contas!$H$3:$J$103,2,TRUE),"")</f>
        <v/>
      </c>
      <c r="BE751" s="201" t="str">
        <f t="shared" si="44"/>
        <v/>
      </c>
      <c r="BF751" t="str">
        <f ca="1">IF($BT751&lt;&gt;"",SUMIF($BD$3:$BD$1004,"="&amp;$BD751,INDIRECT(ADDRESS(3,BF$2,1,1)):INDIRECT(ADDRESS(1004,BF$2,1,1))),"")</f>
        <v/>
      </c>
      <c r="BG751" t="str">
        <f ca="1">IF($BT751&lt;&gt;"",SUMIF($BD$3:$BD$1004,"="&amp;$BD751,INDIRECT(ADDRESS(3,BG$2,1,1)):INDIRECT(ADDRESS(1004,BG$2,1,1))),"")</f>
        <v/>
      </c>
      <c r="BH751" t="str">
        <f ca="1">IF($BT751&lt;&gt;"",SUMIF($BD$3:$BD$1004,"="&amp;$BD751,INDIRECT(ADDRESS(3,BH$2,1,1)):INDIRECT(ADDRESS(1004,BH$2,1,1))),"")</f>
        <v/>
      </c>
      <c r="BI751" t="str">
        <f ca="1">IF($BT751&lt;&gt;"",SUMIF($BD$3:$BD$1004,"="&amp;$BD751,INDIRECT(ADDRESS(3,BI$2,1,1)):INDIRECT(ADDRESS(1004,BI$2,1,1))),"")</f>
        <v/>
      </c>
      <c r="BJ751" t="str">
        <f ca="1">IF($BT751&lt;&gt;"",SUMIF($BD$3:$BD$1004,"="&amp;$BD751,INDIRECT(ADDRESS(3,BJ$2,1,1)):INDIRECT(ADDRESS(1004,BJ$2,1,1))),"")</f>
        <v/>
      </c>
      <c r="BK751" t="str">
        <f ca="1">IF($BT751&lt;&gt;"",SUMIF($BD$3:$BD$1004,"="&amp;$BD751,INDIRECT(ADDRESS(3,BK$2,1,1)):INDIRECT(ADDRESS(1004,BK$2,1,1))),"")</f>
        <v/>
      </c>
      <c r="BL751" t="str">
        <f ca="1">IF($BT751&lt;&gt;"",SUMIF($BD$3:$BD$1004,"="&amp;$BD751,INDIRECT(ADDRESS(3,BL$2,1,1)):INDIRECT(ADDRESS(1004,BL$2,1,1))),"")</f>
        <v/>
      </c>
      <c r="BM751" t="str">
        <f ca="1">IF($BT751&lt;&gt;"",SUMIF($BD$3:$BD$1004,"="&amp;$BD751,INDIRECT(ADDRESS(3,BM$2,1,1)):INDIRECT(ADDRESS(1004,BM$2,1,1))),"")</f>
        <v/>
      </c>
      <c r="BN751" t="str">
        <f ca="1">IF($BT751&lt;&gt;"",SUMIF($BD$3:$BD$1004,"="&amp;$BD751,INDIRECT(ADDRESS(3,BN$2,1,1)):INDIRECT(ADDRESS(1004,BN$2,1,1))),"")</f>
        <v/>
      </c>
      <c r="BO751" t="str">
        <f ca="1">IF($BT751&lt;&gt;"",SUMIF($BD$3:$BD$1004,"="&amp;$BD751,INDIRECT(ADDRESS(3,BO$2,1,1)):INDIRECT(ADDRESS(1004,BO$2,1,1))),"")</f>
        <v/>
      </c>
      <c r="BP751" t="str">
        <f ca="1">IF($BT751&lt;&gt;"",SUMIF($BD$3:$BD$1004,"="&amp;$BD751,INDIRECT(ADDRESS(3,BP$2,1,1)):INDIRECT(ADDRESS(1004,BP$2,1,1))),"")</f>
        <v/>
      </c>
      <c r="BQ751" t="str">
        <f ca="1">IF($BT751&lt;&gt;"",SUMIF($BD$3:$BD$1004,"="&amp;$BD751,INDIRECT(ADDRESS(3,BQ$2,1,1)):INDIRECT(ADDRESS(1004,BQ$2,1,1))),"")</f>
        <v/>
      </c>
      <c r="BR751" t="str">
        <f ca="1">IF($BT751&lt;&gt;"",SUMIF($BD$3:$BD$1004,"="&amp;$BD751,INDIRECT(ADDRESS(3,BR$2,1,1)):INDIRECT(ADDRESS(1004,BR$2,1,1))),"")</f>
        <v/>
      </c>
      <c r="BS751" t="str">
        <f>IF($A751&lt;&gt;"",VLOOKUP(TRUNC(MID($A751,1,2),0),Plano_Contas!$H$3:$J$103,3,TRUE),"")</f>
        <v/>
      </c>
      <c r="BT751" t="str">
        <f t="shared" si="45"/>
        <v/>
      </c>
      <c r="BV751">
        <f>Empresas!C751</f>
        <v>0</v>
      </c>
    </row>
    <row r="752" spans="1:74" ht="13.5" hidden="1" thickBot="1" x14ac:dyDescent="0.25">
      <c r="A752" s="89"/>
      <c r="B752" s="52" t="str">
        <f>IF($A752&lt;&gt;"",VLOOKUP(""&amp;$A752,Plano_Contas!$A$3:$F$1003,6,0),"")</f>
        <v/>
      </c>
      <c r="C752" s="91"/>
      <c r="D752" s="111"/>
      <c r="E752" s="112">
        <v>0</v>
      </c>
      <c r="F752" s="87"/>
      <c r="G752" s="85"/>
      <c r="H752" s="111"/>
      <c r="I752" s="112">
        <v>0</v>
      </c>
      <c r="J752" s="87"/>
      <c r="K752" s="85"/>
      <c r="L752" s="111"/>
      <c r="M752" s="112">
        <v>0</v>
      </c>
      <c r="N752" s="87"/>
      <c r="O752" s="85"/>
      <c r="P752" s="111"/>
      <c r="Q752" s="112">
        <v>0</v>
      </c>
      <c r="R752" s="87"/>
      <c r="S752" s="85"/>
      <c r="T752" s="111"/>
      <c r="U752" s="112">
        <v>0</v>
      </c>
      <c r="V752" s="87"/>
      <c r="W752" s="85"/>
      <c r="X752" s="111"/>
      <c r="Y752" s="112">
        <v>0</v>
      </c>
      <c r="Z752" s="87"/>
      <c r="AA752" s="85"/>
      <c r="AB752" s="111"/>
      <c r="AC752" s="112">
        <v>0</v>
      </c>
      <c r="AD752" s="87"/>
      <c r="AE752" s="85"/>
      <c r="AF752" s="111"/>
      <c r="AG752" s="112">
        <v>0</v>
      </c>
      <c r="AH752" s="87"/>
      <c r="AI752" s="85"/>
      <c r="AJ752" s="111"/>
      <c r="AK752" s="112">
        <v>0</v>
      </c>
      <c r="AL752" s="87"/>
      <c r="AM752" s="85"/>
      <c r="AN752" s="111"/>
      <c r="AO752" s="112">
        <v>0</v>
      </c>
      <c r="AP752" s="87"/>
      <c r="AQ752" s="85"/>
      <c r="AR752" s="111"/>
      <c r="AS752" s="112">
        <v>0</v>
      </c>
      <c r="AT752" s="87"/>
      <c r="AU752" s="85"/>
      <c r="AV752" s="111"/>
      <c r="AW752" s="112">
        <v>0</v>
      </c>
      <c r="AX752" s="87"/>
      <c r="AY752" s="85"/>
      <c r="AZ752" s="267">
        <f t="shared" si="46"/>
        <v>0</v>
      </c>
      <c r="BA752" s="88">
        <f t="shared" si="43"/>
        <v>0</v>
      </c>
      <c r="BC752">
        <f>IF($A752&lt;&gt;"",COUNTIF($BD$3:$BD752,$BD752),0)</f>
        <v>0</v>
      </c>
      <c r="BD752" t="str">
        <f>IF($A752&lt;&gt;"",VLOOKUP(TRUNC(MID($A752,1,2),0),Plano_Contas!$H$3:$J$103,2,TRUE),"")</f>
        <v/>
      </c>
      <c r="BE752" s="201" t="str">
        <f t="shared" si="44"/>
        <v/>
      </c>
      <c r="BF752" t="str">
        <f ca="1">IF($BT752&lt;&gt;"",SUMIF($BD$3:$BD$1004,"="&amp;$BD752,INDIRECT(ADDRESS(3,BF$2,1,1)):INDIRECT(ADDRESS(1004,BF$2,1,1))),"")</f>
        <v/>
      </c>
      <c r="BG752" t="str">
        <f ca="1">IF($BT752&lt;&gt;"",SUMIF($BD$3:$BD$1004,"="&amp;$BD752,INDIRECT(ADDRESS(3,BG$2,1,1)):INDIRECT(ADDRESS(1004,BG$2,1,1))),"")</f>
        <v/>
      </c>
      <c r="BH752" t="str">
        <f ca="1">IF($BT752&lt;&gt;"",SUMIF($BD$3:$BD$1004,"="&amp;$BD752,INDIRECT(ADDRESS(3,BH$2,1,1)):INDIRECT(ADDRESS(1004,BH$2,1,1))),"")</f>
        <v/>
      </c>
      <c r="BI752" t="str">
        <f ca="1">IF($BT752&lt;&gt;"",SUMIF($BD$3:$BD$1004,"="&amp;$BD752,INDIRECT(ADDRESS(3,BI$2,1,1)):INDIRECT(ADDRESS(1004,BI$2,1,1))),"")</f>
        <v/>
      </c>
      <c r="BJ752" t="str">
        <f ca="1">IF($BT752&lt;&gt;"",SUMIF($BD$3:$BD$1004,"="&amp;$BD752,INDIRECT(ADDRESS(3,BJ$2,1,1)):INDIRECT(ADDRESS(1004,BJ$2,1,1))),"")</f>
        <v/>
      </c>
      <c r="BK752" t="str">
        <f ca="1">IF($BT752&lt;&gt;"",SUMIF($BD$3:$BD$1004,"="&amp;$BD752,INDIRECT(ADDRESS(3,BK$2,1,1)):INDIRECT(ADDRESS(1004,BK$2,1,1))),"")</f>
        <v/>
      </c>
      <c r="BL752" t="str">
        <f ca="1">IF($BT752&lt;&gt;"",SUMIF($BD$3:$BD$1004,"="&amp;$BD752,INDIRECT(ADDRESS(3,BL$2,1,1)):INDIRECT(ADDRESS(1004,BL$2,1,1))),"")</f>
        <v/>
      </c>
      <c r="BM752" t="str">
        <f ca="1">IF($BT752&lt;&gt;"",SUMIF($BD$3:$BD$1004,"="&amp;$BD752,INDIRECT(ADDRESS(3,BM$2,1,1)):INDIRECT(ADDRESS(1004,BM$2,1,1))),"")</f>
        <v/>
      </c>
      <c r="BN752" t="str">
        <f ca="1">IF($BT752&lt;&gt;"",SUMIF($BD$3:$BD$1004,"="&amp;$BD752,INDIRECT(ADDRESS(3,BN$2,1,1)):INDIRECT(ADDRESS(1004,BN$2,1,1))),"")</f>
        <v/>
      </c>
      <c r="BO752" t="str">
        <f ca="1">IF($BT752&lt;&gt;"",SUMIF($BD$3:$BD$1004,"="&amp;$BD752,INDIRECT(ADDRESS(3,BO$2,1,1)):INDIRECT(ADDRESS(1004,BO$2,1,1))),"")</f>
        <v/>
      </c>
      <c r="BP752" t="str">
        <f ca="1">IF($BT752&lt;&gt;"",SUMIF($BD$3:$BD$1004,"="&amp;$BD752,INDIRECT(ADDRESS(3,BP$2,1,1)):INDIRECT(ADDRESS(1004,BP$2,1,1))),"")</f>
        <v/>
      </c>
      <c r="BQ752" t="str">
        <f ca="1">IF($BT752&lt;&gt;"",SUMIF($BD$3:$BD$1004,"="&amp;$BD752,INDIRECT(ADDRESS(3,BQ$2,1,1)):INDIRECT(ADDRESS(1004,BQ$2,1,1))),"")</f>
        <v/>
      </c>
      <c r="BR752" t="str">
        <f ca="1">IF($BT752&lt;&gt;"",SUMIF($BD$3:$BD$1004,"="&amp;$BD752,INDIRECT(ADDRESS(3,BR$2,1,1)):INDIRECT(ADDRESS(1004,BR$2,1,1))),"")</f>
        <v/>
      </c>
      <c r="BS752" t="str">
        <f>IF($A752&lt;&gt;"",VLOOKUP(TRUNC(MID($A752,1,2),0),Plano_Contas!$H$3:$J$103,3,TRUE),"")</f>
        <v/>
      </c>
      <c r="BT752" t="str">
        <f t="shared" si="45"/>
        <v/>
      </c>
      <c r="BV752">
        <f>Empresas!C752</f>
        <v>0</v>
      </c>
    </row>
    <row r="753" spans="1:74" ht="13.5" hidden="1" thickBot="1" x14ac:dyDescent="0.25">
      <c r="A753" s="89"/>
      <c r="B753" s="52" t="str">
        <f>IF($A753&lt;&gt;"",VLOOKUP(""&amp;$A753,Plano_Contas!$A$3:$F$1003,6,0),"")</f>
        <v/>
      </c>
      <c r="C753" s="91"/>
      <c r="D753" s="111"/>
      <c r="E753" s="112">
        <v>0</v>
      </c>
      <c r="F753" s="87"/>
      <c r="G753" s="85"/>
      <c r="H753" s="111"/>
      <c r="I753" s="112">
        <v>0</v>
      </c>
      <c r="J753" s="87"/>
      <c r="K753" s="85"/>
      <c r="L753" s="111"/>
      <c r="M753" s="112">
        <v>0</v>
      </c>
      <c r="N753" s="87"/>
      <c r="O753" s="85"/>
      <c r="P753" s="111"/>
      <c r="Q753" s="112">
        <v>0</v>
      </c>
      <c r="R753" s="87"/>
      <c r="S753" s="85"/>
      <c r="T753" s="111"/>
      <c r="U753" s="112">
        <v>0</v>
      </c>
      <c r="V753" s="87"/>
      <c r="W753" s="85"/>
      <c r="X753" s="111"/>
      <c r="Y753" s="112">
        <v>0</v>
      </c>
      <c r="Z753" s="87"/>
      <c r="AA753" s="85"/>
      <c r="AB753" s="111"/>
      <c r="AC753" s="112">
        <v>0</v>
      </c>
      <c r="AD753" s="87"/>
      <c r="AE753" s="85"/>
      <c r="AF753" s="111"/>
      <c r="AG753" s="112">
        <v>0</v>
      </c>
      <c r="AH753" s="87"/>
      <c r="AI753" s="85"/>
      <c r="AJ753" s="111"/>
      <c r="AK753" s="112">
        <v>0</v>
      </c>
      <c r="AL753" s="87"/>
      <c r="AM753" s="85"/>
      <c r="AN753" s="111"/>
      <c r="AO753" s="112">
        <v>0</v>
      </c>
      <c r="AP753" s="87"/>
      <c r="AQ753" s="85"/>
      <c r="AR753" s="111"/>
      <c r="AS753" s="112">
        <v>0</v>
      </c>
      <c r="AT753" s="87"/>
      <c r="AU753" s="85"/>
      <c r="AV753" s="111"/>
      <c r="AW753" s="112">
        <v>0</v>
      </c>
      <c r="AX753" s="87"/>
      <c r="AY753" s="85"/>
      <c r="AZ753" s="267">
        <f t="shared" si="46"/>
        <v>0</v>
      </c>
      <c r="BA753" s="88">
        <f t="shared" si="43"/>
        <v>0</v>
      </c>
      <c r="BC753">
        <f>IF($A753&lt;&gt;"",COUNTIF($BD$3:$BD753,$BD753),0)</f>
        <v>0</v>
      </c>
      <c r="BD753" t="str">
        <f>IF($A753&lt;&gt;"",VLOOKUP(TRUNC(MID($A753,1,2),0),Plano_Contas!$H$3:$J$103,2,TRUE),"")</f>
        <v/>
      </c>
      <c r="BE753" s="201" t="str">
        <f t="shared" si="44"/>
        <v/>
      </c>
      <c r="BF753" t="str">
        <f ca="1">IF($BT753&lt;&gt;"",SUMIF($BD$3:$BD$1004,"="&amp;$BD753,INDIRECT(ADDRESS(3,BF$2,1,1)):INDIRECT(ADDRESS(1004,BF$2,1,1))),"")</f>
        <v/>
      </c>
      <c r="BG753" t="str">
        <f ca="1">IF($BT753&lt;&gt;"",SUMIF($BD$3:$BD$1004,"="&amp;$BD753,INDIRECT(ADDRESS(3,BG$2,1,1)):INDIRECT(ADDRESS(1004,BG$2,1,1))),"")</f>
        <v/>
      </c>
      <c r="BH753" t="str">
        <f ca="1">IF($BT753&lt;&gt;"",SUMIF($BD$3:$BD$1004,"="&amp;$BD753,INDIRECT(ADDRESS(3,BH$2,1,1)):INDIRECT(ADDRESS(1004,BH$2,1,1))),"")</f>
        <v/>
      </c>
      <c r="BI753" t="str">
        <f ca="1">IF($BT753&lt;&gt;"",SUMIF($BD$3:$BD$1004,"="&amp;$BD753,INDIRECT(ADDRESS(3,BI$2,1,1)):INDIRECT(ADDRESS(1004,BI$2,1,1))),"")</f>
        <v/>
      </c>
      <c r="BJ753" t="str">
        <f ca="1">IF($BT753&lt;&gt;"",SUMIF($BD$3:$BD$1004,"="&amp;$BD753,INDIRECT(ADDRESS(3,BJ$2,1,1)):INDIRECT(ADDRESS(1004,BJ$2,1,1))),"")</f>
        <v/>
      </c>
      <c r="BK753" t="str">
        <f ca="1">IF($BT753&lt;&gt;"",SUMIF($BD$3:$BD$1004,"="&amp;$BD753,INDIRECT(ADDRESS(3,BK$2,1,1)):INDIRECT(ADDRESS(1004,BK$2,1,1))),"")</f>
        <v/>
      </c>
      <c r="BL753" t="str">
        <f ca="1">IF($BT753&lt;&gt;"",SUMIF($BD$3:$BD$1004,"="&amp;$BD753,INDIRECT(ADDRESS(3,BL$2,1,1)):INDIRECT(ADDRESS(1004,BL$2,1,1))),"")</f>
        <v/>
      </c>
      <c r="BM753" t="str">
        <f ca="1">IF($BT753&lt;&gt;"",SUMIF($BD$3:$BD$1004,"="&amp;$BD753,INDIRECT(ADDRESS(3,BM$2,1,1)):INDIRECT(ADDRESS(1004,BM$2,1,1))),"")</f>
        <v/>
      </c>
      <c r="BN753" t="str">
        <f ca="1">IF($BT753&lt;&gt;"",SUMIF($BD$3:$BD$1004,"="&amp;$BD753,INDIRECT(ADDRESS(3,BN$2,1,1)):INDIRECT(ADDRESS(1004,BN$2,1,1))),"")</f>
        <v/>
      </c>
      <c r="BO753" t="str">
        <f ca="1">IF($BT753&lt;&gt;"",SUMIF($BD$3:$BD$1004,"="&amp;$BD753,INDIRECT(ADDRESS(3,BO$2,1,1)):INDIRECT(ADDRESS(1004,BO$2,1,1))),"")</f>
        <v/>
      </c>
      <c r="BP753" t="str">
        <f ca="1">IF($BT753&lt;&gt;"",SUMIF($BD$3:$BD$1004,"="&amp;$BD753,INDIRECT(ADDRESS(3,BP$2,1,1)):INDIRECT(ADDRESS(1004,BP$2,1,1))),"")</f>
        <v/>
      </c>
      <c r="BQ753" t="str">
        <f ca="1">IF($BT753&lt;&gt;"",SUMIF($BD$3:$BD$1004,"="&amp;$BD753,INDIRECT(ADDRESS(3,BQ$2,1,1)):INDIRECT(ADDRESS(1004,BQ$2,1,1))),"")</f>
        <v/>
      </c>
      <c r="BR753" t="str">
        <f ca="1">IF($BT753&lt;&gt;"",SUMIF($BD$3:$BD$1004,"="&amp;$BD753,INDIRECT(ADDRESS(3,BR$2,1,1)):INDIRECT(ADDRESS(1004,BR$2,1,1))),"")</f>
        <v/>
      </c>
      <c r="BS753" t="str">
        <f>IF($A753&lt;&gt;"",VLOOKUP(TRUNC(MID($A753,1,2),0),Plano_Contas!$H$3:$J$103,3,TRUE),"")</f>
        <v/>
      </c>
      <c r="BT753" t="str">
        <f t="shared" si="45"/>
        <v/>
      </c>
      <c r="BV753">
        <f>Empresas!C753</f>
        <v>0</v>
      </c>
    </row>
    <row r="754" spans="1:74" ht="13.5" hidden="1" thickBot="1" x14ac:dyDescent="0.25">
      <c r="A754" s="89"/>
      <c r="B754" s="52" t="str">
        <f>IF($A754&lt;&gt;"",VLOOKUP(""&amp;$A754,Plano_Contas!$A$3:$F$1003,6,0),"")</f>
        <v/>
      </c>
      <c r="C754" s="91"/>
      <c r="D754" s="111"/>
      <c r="E754" s="112">
        <v>0</v>
      </c>
      <c r="F754" s="87"/>
      <c r="G754" s="85"/>
      <c r="H754" s="111"/>
      <c r="I754" s="112">
        <v>0</v>
      </c>
      <c r="J754" s="87"/>
      <c r="K754" s="85"/>
      <c r="L754" s="111"/>
      <c r="M754" s="112">
        <v>0</v>
      </c>
      <c r="N754" s="87"/>
      <c r="O754" s="85"/>
      <c r="P754" s="111"/>
      <c r="Q754" s="112">
        <v>0</v>
      </c>
      <c r="R754" s="87"/>
      <c r="S754" s="85"/>
      <c r="T754" s="111"/>
      <c r="U754" s="112">
        <v>0</v>
      </c>
      <c r="V754" s="87"/>
      <c r="W754" s="85"/>
      <c r="X754" s="111"/>
      <c r="Y754" s="112">
        <v>0</v>
      </c>
      <c r="Z754" s="87"/>
      <c r="AA754" s="85"/>
      <c r="AB754" s="111"/>
      <c r="AC754" s="112">
        <v>0</v>
      </c>
      <c r="AD754" s="87"/>
      <c r="AE754" s="85"/>
      <c r="AF754" s="111"/>
      <c r="AG754" s="112">
        <v>0</v>
      </c>
      <c r="AH754" s="87"/>
      <c r="AI754" s="85"/>
      <c r="AJ754" s="111"/>
      <c r="AK754" s="112">
        <v>0</v>
      </c>
      <c r="AL754" s="87"/>
      <c r="AM754" s="85"/>
      <c r="AN754" s="111"/>
      <c r="AO754" s="112">
        <v>0</v>
      </c>
      <c r="AP754" s="87"/>
      <c r="AQ754" s="85"/>
      <c r="AR754" s="111"/>
      <c r="AS754" s="112">
        <v>0</v>
      </c>
      <c r="AT754" s="87"/>
      <c r="AU754" s="85"/>
      <c r="AV754" s="111"/>
      <c r="AW754" s="112">
        <v>0</v>
      </c>
      <c r="AX754" s="87"/>
      <c r="AY754" s="85"/>
      <c r="AZ754" s="267">
        <f t="shared" si="46"/>
        <v>0</v>
      </c>
      <c r="BA754" s="88">
        <f t="shared" si="43"/>
        <v>0</v>
      </c>
      <c r="BC754">
        <f>IF($A754&lt;&gt;"",COUNTIF($BD$3:$BD754,$BD754),0)</f>
        <v>0</v>
      </c>
      <c r="BD754" t="str">
        <f>IF($A754&lt;&gt;"",VLOOKUP(TRUNC(MID($A754,1,2),0),Plano_Contas!$H$3:$J$103,2,TRUE),"")</f>
        <v/>
      </c>
      <c r="BE754" s="201" t="str">
        <f t="shared" si="44"/>
        <v/>
      </c>
      <c r="BF754" t="str">
        <f ca="1">IF($BT754&lt;&gt;"",SUMIF($BD$3:$BD$1004,"="&amp;$BD754,INDIRECT(ADDRESS(3,BF$2,1,1)):INDIRECT(ADDRESS(1004,BF$2,1,1))),"")</f>
        <v/>
      </c>
      <c r="BG754" t="str">
        <f ca="1">IF($BT754&lt;&gt;"",SUMIF($BD$3:$BD$1004,"="&amp;$BD754,INDIRECT(ADDRESS(3,BG$2,1,1)):INDIRECT(ADDRESS(1004,BG$2,1,1))),"")</f>
        <v/>
      </c>
      <c r="BH754" t="str">
        <f ca="1">IF($BT754&lt;&gt;"",SUMIF($BD$3:$BD$1004,"="&amp;$BD754,INDIRECT(ADDRESS(3,BH$2,1,1)):INDIRECT(ADDRESS(1004,BH$2,1,1))),"")</f>
        <v/>
      </c>
      <c r="BI754" t="str">
        <f ca="1">IF($BT754&lt;&gt;"",SUMIF($BD$3:$BD$1004,"="&amp;$BD754,INDIRECT(ADDRESS(3,BI$2,1,1)):INDIRECT(ADDRESS(1004,BI$2,1,1))),"")</f>
        <v/>
      </c>
      <c r="BJ754" t="str">
        <f ca="1">IF($BT754&lt;&gt;"",SUMIF($BD$3:$BD$1004,"="&amp;$BD754,INDIRECT(ADDRESS(3,BJ$2,1,1)):INDIRECT(ADDRESS(1004,BJ$2,1,1))),"")</f>
        <v/>
      </c>
      <c r="BK754" t="str">
        <f ca="1">IF($BT754&lt;&gt;"",SUMIF($BD$3:$BD$1004,"="&amp;$BD754,INDIRECT(ADDRESS(3,BK$2,1,1)):INDIRECT(ADDRESS(1004,BK$2,1,1))),"")</f>
        <v/>
      </c>
      <c r="BL754" t="str">
        <f ca="1">IF($BT754&lt;&gt;"",SUMIF($BD$3:$BD$1004,"="&amp;$BD754,INDIRECT(ADDRESS(3,BL$2,1,1)):INDIRECT(ADDRESS(1004,BL$2,1,1))),"")</f>
        <v/>
      </c>
      <c r="BM754" t="str">
        <f ca="1">IF($BT754&lt;&gt;"",SUMIF($BD$3:$BD$1004,"="&amp;$BD754,INDIRECT(ADDRESS(3,BM$2,1,1)):INDIRECT(ADDRESS(1004,BM$2,1,1))),"")</f>
        <v/>
      </c>
      <c r="BN754" t="str">
        <f ca="1">IF($BT754&lt;&gt;"",SUMIF($BD$3:$BD$1004,"="&amp;$BD754,INDIRECT(ADDRESS(3,BN$2,1,1)):INDIRECT(ADDRESS(1004,BN$2,1,1))),"")</f>
        <v/>
      </c>
      <c r="BO754" t="str">
        <f ca="1">IF($BT754&lt;&gt;"",SUMIF($BD$3:$BD$1004,"="&amp;$BD754,INDIRECT(ADDRESS(3,BO$2,1,1)):INDIRECT(ADDRESS(1004,BO$2,1,1))),"")</f>
        <v/>
      </c>
      <c r="BP754" t="str">
        <f ca="1">IF($BT754&lt;&gt;"",SUMIF($BD$3:$BD$1004,"="&amp;$BD754,INDIRECT(ADDRESS(3,BP$2,1,1)):INDIRECT(ADDRESS(1004,BP$2,1,1))),"")</f>
        <v/>
      </c>
      <c r="BQ754" t="str">
        <f ca="1">IF($BT754&lt;&gt;"",SUMIF($BD$3:$BD$1004,"="&amp;$BD754,INDIRECT(ADDRESS(3,BQ$2,1,1)):INDIRECT(ADDRESS(1004,BQ$2,1,1))),"")</f>
        <v/>
      </c>
      <c r="BR754" t="str">
        <f ca="1">IF($BT754&lt;&gt;"",SUMIF($BD$3:$BD$1004,"="&amp;$BD754,INDIRECT(ADDRESS(3,BR$2,1,1)):INDIRECT(ADDRESS(1004,BR$2,1,1))),"")</f>
        <v/>
      </c>
      <c r="BS754" t="str">
        <f>IF($A754&lt;&gt;"",VLOOKUP(TRUNC(MID($A754,1,2),0),Plano_Contas!$H$3:$J$103,3,TRUE),"")</f>
        <v/>
      </c>
      <c r="BT754" t="str">
        <f t="shared" si="45"/>
        <v/>
      </c>
      <c r="BV754">
        <f>Empresas!C754</f>
        <v>0</v>
      </c>
    </row>
    <row r="755" spans="1:74" ht="13.5" hidden="1" thickBot="1" x14ac:dyDescent="0.25">
      <c r="A755" s="89"/>
      <c r="B755" s="52" t="str">
        <f>IF($A755&lt;&gt;"",VLOOKUP(""&amp;$A755,Plano_Contas!$A$3:$F$1003,6,0),"")</f>
        <v/>
      </c>
      <c r="C755" s="91"/>
      <c r="D755" s="111"/>
      <c r="E755" s="112">
        <v>0</v>
      </c>
      <c r="F755" s="87"/>
      <c r="G755" s="85"/>
      <c r="H755" s="111"/>
      <c r="I755" s="112">
        <v>0</v>
      </c>
      <c r="J755" s="87"/>
      <c r="K755" s="85"/>
      <c r="L755" s="111"/>
      <c r="M755" s="112">
        <v>0</v>
      </c>
      <c r="N755" s="87"/>
      <c r="O755" s="85"/>
      <c r="P755" s="111"/>
      <c r="Q755" s="112">
        <v>0</v>
      </c>
      <c r="R755" s="87"/>
      <c r="S755" s="85"/>
      <c r="T755" s="111"/>
      <c r="U755" s="112">
        <v>0</v>
      </c>
      <c r="V755" s="87"/>
      <c r="W755" s="85"/>
      <c r="X755" s="111"/>
      <c r="Y755" s="112">
        <v>0</v>
      </c>
      <c r="Z755" s="87"/>
      <c r="AA755" s="85"/>
      <c r="AB755" s="111"/>
      <c r="AC755" s="112">
        <v>0</v>
      </c>
      <c r="AD755" s="87"/>
      <c r="AE755" s="85"/>
      <c r="AF755" s="111"/>
      <c r="AG755" s="112">
        <v>0</v>
      </c>
      <c r="AH755" s="87"/>
      <c r="AI755" s="85"/>
      <c r="AJ755" s="111"/>
      <c r="AK755" s="112">
        <v>0</v>
      </c>
      <c r="AL755" s="87"/>
      <c r="AM755" s="85"/>
      <c r="AN755" s="111"/>
      <c r="AO755" s="112">
        <v>0</v>
      </c>
      <c r="AP755" s="87"/>
      <c r="AQ755" s="85"/>
      <c r="AR755" s="111"/>
      <c r="AS755" s="112">
        <v>0</v>
      </c>
      <c r="AT755" s="87"/>
      <c r="AU755" s="85"/>
      <c r="AV755" s="111"/>
      <c r="AW755" s="112">
        <v>0</v>
      </c>
      <c r="AX755" s="87"/>
      <c r="AY755" s="85"/>
      <c r="AZ755" s="267">
        <f t="shared" si="46"/>
        <v>0</v>
      </c>
      <c r="BA755" s="88">
        <f t="shared" si="43"/>
        <v>0</v>
      </c>
      <c r="BC755">
        <f>IF($A755&lt;&gt;"",COUNTIF($BD$3:$BD755,$BD755),0)</f>
        <v>0</v>
      </c>
      <c r="BD755" t="str">
        <f>IF($A755&lt;&gt;"",VLOOKUP(TRUNC(MID($A755,1,2),0),Plano_Contas!$H$3:$J$103,2,TRUE),"")</f>
        <v/>
      </c>
      <c r="BE755" s="201" t="str">
        <f t="shared" si="44"/>
        <v/>
      </c>
      <c r="BF755" t="str">
        <f ca="1">IF($BT755&lt;&gt;"",SUMIF($BD$3:$BD$1004,"="&amp;$BD755,INDIRECT(ADDRESS(3,BF$2,1,1)):INDIRECT(ADDRESS(1004,BF$2,1,1))),"")</f>
        <v/>
      </c>
      <c r="BG755" t="str">
        <f ca="1">IF($BT755&lt;&gt;"",SUMIF($BD$3:$BD$1004,"="&amp;$BD755,INDIRECT(ADDRESS(3,BG$2,1,1)):INDIRECT(ADDRESS(1004,BG$2,1,1))),"")</f>
        <v/>
      </c>
      <c r="BH755" t="str">
        <f ca="1">IF($BT755&lt;&gt;"",SUMIF($BD$3:$BD$1004,"="&amp;$BD755,INDIRECT(ADDRESS(3,BH$2,1,1)):INDIRECT(ADDRESS(1004,BH$2,1,1))),"")</f>
        <v/>
      </c>
      <c r="BI755" t="str">
        <f ca="1">IF($BT755&lt;&gt;"",SUMIF($BD$3:$BD$1004,"="&amp;$BD755,INDIRECT(ADDRESS(3,BI$2,1,1)):INDIRECT(ADDRESS(1004,BI$2,1,1))),"")</f>
        <v/>
      </c>
      <c r="BJ755" t="str">
        <f ca="1">IF($BT755&lt;&gt;"",SUMIF($BD$3:$BD$1004,"="&amp;$BD755,INDIRECT(ADDRESS(3,BJ$2,1,1)):INDIRECT(ADDRESS(1004,BJ$2,1,1))),"")</f>
        <v/>
      </c>
      <c r="BK755" t="str">
        <f ca="1">IF($BT755&lt;&gt;"",SUMIF($BD$3:$BD$1004,"="&amp;$BD755,INDIRECT(ADDRESS(3,BK$2,1,1)):INDIRECT(ADDRESS(1004,BK$2,1,1))),"")</f>
        <v/>
      </c>
      <c r="BL755" t="str">
        <f ca="1">IF($BT755&lt;&gt;"",SUMIF($BD$3:$BD$1004,"="&amp;$BD755,INDIRECT(ADDRESS(3,BL$2,1,1)):INDIRECT(ADDRESS(1004,BL$2,1,1))),"")</f>
        <v/>
      </c>
      <c r="BM755" t="str">
        <f ca="1">IF($BT755&lt;&gt;"",SUMIF($BD$3:$BD$1004,"="&amp;$BD755,INDIRECT(ADDRESS(3,BM$2,1,1)):INDIRECT(ADDRESS(1004,BM$2,1,1))),"")</f>
        <v/>
      </c>
      <c r="BN755" t="str">
        <f ca="1">IF($BT755&lt;&gt;"",SUMIF($BD$3:$BD$1004,"="&amp;$BD755,INDIRECT(ADDRESS(3,BN$2,1,1)):INDIRECT(ADDRESS(1004,BN$2,1,1))),"")</f>
        <v/>
      </c>
      <c r="BO755" t="str">
        <f ca="1">IF($BT755&lt;&gt;"",SUMIF($BD$3:$BD$1004,"="&amp;$BD755,INDIRECT(ADDRESS(3,BO$2,1,1)):INDIRECT(ADDRESS(1004,BO$2,1,1))),"")</f>
        <v/>
      </c>
      <c r="BP755" t="str">
        <f ca="1">IF($BT755&lt;&gt;"",SUMIF($BD$3:$BD$1004,"="&amp;$BD755,INDIRECT(ADDRESS(3,BP$2,1,1)):INDIRECT(ADDRESS(1004,BP$2,1,1))),"")</f>
        <v/>
      </c>
      <c r="BQ755" t="str">
        <f ca="1">IF($BT755&lt;&gt;"",SUMIF($BD$3:$BD$1004,"="&amp;$BD755,INDIRECT(ADDRESS(3,BQ$2,1,1)):INDIRECT(ADDRESS(1004,BQ$2,1,1))),"")</f>
        <v/>
      </c>
      <c r="BR755" t="str">
        <f ca="1">IF($BT755&lt;&gt;"",SUMIF($BD$3:$BD$1004,"="&amp;$BD755,INDIRECT(ADDRESS(3,BR$2,1,1)):INDIRECT(ADDRESS(1004,BR$2,1,1))),"")</f>
        <v/>
      </c>
      <c r="BS755" t="str">
        <f>IF($A755&lt;&gt;"",VLOOKUP(TRUNC(MID($A755,1,2),0),Plano_Contas!$H$3:$J$103,3,TRUE),"")</f>
        <v/>
      </c>
      <c r="BT755" t="str">
        <f t="shared" si="45"/>
        <v/>
      </c>
      <c r="BV755">
        <f>Empresas!C755</f>
        <v>0</v>
      </c>
    </row>
    <row r="756" spans="1:74" ht="13.5" hidden="1" thickBot="1" x14ac:dyDescent="0.25">
      <c r="A756" s="89"/>
      <c r="B756" s="52" t="str">
        <f>IF($A756&lt;&gt;"",VLOOKUP(""&amp;$A756,Plano_Contas!$A$3:$F$1003,6,0),"")</f>
        <v/>
      </c>
      <c r="C756" s="91"/>
      <c r="D756" s="111"/>
      <c r="E756" s="112">
        <v>0</v>
      </c>
      <c r="F756" s="87"/>
      <c r="G756" s="85"/>
      <c r="H756" s="111"/>
      <c r="I756" s="112">
        <v>0</v>
      </c>
      <c r="J756" s="87"/>
      <c r="K756" s="85"/>
      <c r="L756" s="111"/>
      <c r="M756" s="112">
        <v>0</v>
      </c>
      <c r="N756" s="87"/>
      <c r="O756" s="85"/>
      <c r="P756" s="111"/>
      <c r="Q756" s="112">
        <v>0</v>
      </c>
      <c r="R756" s="87"/>
      <c r="S756" s="85"/>
      <c r="T756" s="111"/>
      <c r="U756" s="112">
        <v>0</v>
      </c>
      <c r="V756" s="87"/>
      <c r="W756" s="85"/>
      <c r="X756" s="111"/>
      <c r="Y756" s="112">
        <v>0</v>
      </c>
      <c r="Z756" s="87"/>
      <c r="AA756" s="85"/>
      <c r="AB756" s="111"/>
      <c r="AC756" s="112">
        <v>0</v>
      </c>
      <c r="AD756" s="87"/>
      <c r="AE756" s="85"/>
      <c r="AF756" s="111"/>
      <c r="AG756" s="112">
        <v>0</v>
      </c>
      <c r="AH756" s="87"/>
      <c r="AI756" s="85"/>
      <c r="AJ756" s="111"/>
      <c r="AK756" s="112">
        <v>0</v>
      </c>
      <c r="AL756" s="87"/>
      <c r="AM756" s="85"/>
      <c r="AN756" s="111"/>
      <c r="AO756" s="112">
        <v>0</v>
      </c>
      <c r="AP756" s="87"/>
      <c r="AQ756" s="85"/>
      <c r="AR756" s="111"/>
      <c r="AS756" s="112">
        <v>0</v>
      </c>
      <c r="AT756" s="87"/>
      <c r="AU756" s="85"/>
      <c r="AV756" s="111"/>
      <c r="AW756" s="112">
        <v>0</v>
      </c>
      <c r="AX756" s="87"/>
      <c r="AY756" s="85"/>
      <c r="AZ756" s="267">
        <f t="shared" si="46"/>
        <v>0</v>
      </c>
      <c r="BA756" s="88">
        <f t="shared" si="43"/>
        <v>0</v>
      </c>
      <c r="BC756">
        <f>IF($A756&lt;&gt;"",COUNTIF($BD$3:$BD756,$BD756),0)</f>
        <v>0</v>
      </c>
      <c r="BD756" t="str">
        <f>IF($A756&lt;&gt;"",VLOOKUP(TRUNC(MID($A756,1,2),0),Plano_Contas!$H$3:$J$103,2,TRUE),"")</f>
        <v/>
      </c>
      <c r="BE756" s="201" t="str">
        <f t="shared" si="44"/>
        <v/>
      </c>
      <c r="BF756" t="str">
        <f ca="1">IF($BT756&lt;&gt;"",SUMIF($BD$3:$BD$1004,"="&amp;$BD756,INDIRECT(ADDRESS(3,BF$2,1,1)):INDIRECT(ADDRESS(1004,BF$2,1,1))),"")</f>
        <v/>
      </c>
      <c r="BG756" t="str">
        <f ca="1">IF($BT756&lt;&gt;"",SUMIF($BD$3:$BD$1004,"="&amp;$BD756,INDIRECT(ADDRESS(3,BG$2,1,1)):INDIRECT(ADDRESS(1004,BG$2,1,1))),"")</f>
        <v/>
      </c>
      <c r="BH756" t="str">
        <f ca="1">IF($BT756&lt;&gt;"",SUMIF($BD$3:$BD$1004,"="&amp;$BD756,INDIRECT(ADDRESS(3,BH$2,1,1)):INDIRECT(ADDRESS(1004,BH$2,1,1))),"")</f>
        <v/>
      </c>
      <c r="BI756" t="str">
        <f ca="1">IF($BT756&lt;&gt;"",SUMIF($BD$3:$BD$1004,"="&amp;$BD756,INDIRECT(ADDRESS(3,BI$2,1,1)):INDIRECT(ADDRESS(1004,BI$2,1,1))),"")</f>
        <v/>
      </c>
      <c r="BJ756" t="str">
        <f ca="1">IF($BT756&lt;&gt;"",SUMIF($BD$3:$BD$1004,"="&amp;$BD756,INDIRECT(ADDRESS(3,BJ$2,1,1)):INDIRECT(ADDRESS(1004,BJ$2,1,1))),"")</f>
        <v/>
      </c>
      <c r="BK756" t="str">
        <f ca="1">IF($BT756&lt;&gt;"",SUMIF($BD$3:$BD$1004,"="&amp;$BD756,INDIRECT(ADDRESS(3,BK$2,1,1)):INDIRECT(ADDRESS(1004,BK$2,1,1))),"")</f>
        <v/>
      </c>
      <c r="BL756" t="str">
        <f ca="1">IF($BT756&lt;&gt;"",SUMIF($BD$3:$BD$1004,"="&amp;$BD756,INDIRECT(ADDRESS(3,BL$2,1,1)):INDIRECT(ADDRESS(1004,BL$2,1,1))),"")</f>
        <v/>
      </c>
      <c r="BM756" t="str">
        <f ca="1">IF($BT756&lt;&gt;"",SUMIF($BD$3:$BD$1004,"="&amp;$BD756,INDIRECT(ADDRESS(3,BM$2,1,1)):INDIRECT(ADDRESS(1004,BM$2,1,1))),"")</f>
        <v/>
      </c>
      <c r="BN756" t="str">
        <f ca="1">IF($BT756&lt;&gt;"",SUMIF($BD$3:$BD$1004,"="&amp;$BD756,INDIRECT(ADDRESS(3,BN$2,1,1)):INDIRECT(ADDRESS(1004,BN$2,1,1))),"")</f>
        <v/>
      </c>
      <c r="BO756" t="str">
        <f ca="1">IF($BT756&lt;&gt;"",SUMIF($BD$3:$BD$1004,"="&amp;$BD756,INDIRECT(ADDRESS(3,BO$2,1,1)):INDIRECT(ADDRESS(1004,BO$2,1,1))),"")</f>
        <v/>
      </c>
      <c r="BP756" t="str">
        <f ca="1">IF($BT756&lt;&gt;"",SUMIF($BD$3:$BD$1004,"="&amp;$BD756,INDIRECT(ADDRESS(3,BP$2,1,1)):INDIRECT(ADDRESS(1004,BP$2,1,1))),"")</f>
        <v/>
      </c>
      <c r="BQ756" t="str">
        <f ca="1">IF($BT756&lt;&gt;"",SUMIF($BD$3:$BD$1004,"="&amp;$BD756,INDIRECT(ADDRESS(3,BQ$2,1,1)):INDIRECT(ADDRESS(1004,BQ$2,1,1))),"")</f>
        <v/>
      </c>
      <c r="BR756" t="str">
        <f ca="1">IF($BT756&lt;&gt;"",SUMIF($BD$3:$BD$1004,"="&amp;$BD756,INDIRECT(ADDRESS(3,BR$2,1,1)):INDIRECT(ADDRESS(1004,BR$2,1,1))),"")</f>
        <v/>
      </c>
      <c r="BS756" t="str">
        <f>IF($A756&lt;&gt;"",VLOOKUP(TRUNC(MID($A756,1,2),0),Plano_Contas!$H$3:$J$103,3,TRUE),"")</f>
        <v/>
      </c>
      <c r="BT756" t="str">
        <f t="shared" si="45"/>
        <v/>
      </c>
      <c r="BV756">
        <f>Empresas!C756</f>
        <v>0</v>
      </c>
    </row>
    <row r="757" spans="1:74" ht="13.5" hidden="1" thickBot="1" x14ac:dyDescent="0.25">
      <c r="A757" s="89"/>
      <c r="B757" s="52" t="str">
        <f>IF($A757&lt;&gt;"",VLOOKUP(""&amp;$A757,Plano_Contas!$A$3:$F$1003,6,0),"")</f>
        <v/>
      </c>
      <c r="C757" s="91"/>
      <c r="D757" s="111"/>
      <c r="E757" s="112">
        <v>0</v>
      </c>
      <c r="F757" s="87"/>
      <c r="G757" s="85"/>
      <c r="H757" s="111"/>
      <c r="I757" s="112">
        <v>0</v>
      </c>
      <c r="J757" s="87"/>
      <c r="K757" s="85"/>
      <c r="L757" s="111"/>
      <c r="M757" s="112">
        <v>0</v>
      </c>
      <c r="N757" s="87"/>
      <c r="O757" s="85"/>
      <c r="P757" s="111"/>
      <c r="Q757" s="112">
        <v>0</v>
      </c>
      <c r="R757" s="87"/>
      <c r="S757" s="85"/>
      <c r="T757" s="111"/>
      <c r="U757" s="112">
        <v>0</v>
      </c>
      <c r="V757" s="87"/>
      <c r="W757" s="85"/>
      <c r="X757" s="111"/>
      <c r="Y757" s="112">
        <v>0</v>
      </c>
      <c r="Z757" s="87"/>
      <c r="AA757" s="85"/>
      <c r="AB757" s="111"/>
      <c r="AC757" s="112">
        <v>0</v>
      </c>
      <c r="AD757" s="87"/>
      <c r="AE757" s="85"/>
      <c r="AF757" s="111"/>
      <c r="AG757" s="112">
        <v>0</v>
      </c>
      <c r="AH757" s="87"/>
      <c r="AI757" s="85"/>
      <c r="AJ757" s="111"/>
      <c r="AK757" s="112">
        <v>0</v>
      </c>
      <c r="AL757" s="87"/>
      <c r="AM757" s="85"/>
      <c r="AN757" s="111"/>
      <c r="AO757" s="112">
        <v>0</v>
      </c>
      <c r="AP757" s="87"/>
      <c r="AQ757" s="85"/>
      <c r="AR757" s="111"/>
      <c r="AS757" s="112">
        <v>0</v>
      </c>
      <c r="AT757" s="87"/>
      <c r="AU757" s="85"/>
      <c r="AV757" s="111"/>
      <c r="AW757" s="112">
        <v>0</v>
      </c>
      <c r="AX757" s="87"/>
      <c r="AY757" s="85"/>
      <c r="AZ757" s="267">
        <f t="shared" si="46"/>
        <v>0</v>
      </c>
      <c r="BA757" s="88">
        <f t="shared" si="43"/>
        <v>0</v>
      </c>
      <c r="BC757">
        <f>IF($A757&lt;&gt;"",COUNTIF($BD$3:$BD757,$BD757),0)</f>
        <v>0</v>
      </c>
      <c r="BD757" t="str">
        <f>IF($A757&lt;&gt;"",VLOOKUP(TRUNC(MID($A757,1,2),0),Plano_Contas!$H$3:$J$103,2,TRUE),"")</f>
        <v/>
      </c>
      <c r="BE757" s="201" t="str">
        <f t="shared" si="44"/>
        <v/>
      </c>
      <c r="BF757" t="str">
        <f ca="1">IF($BT757&lt;&gt;"",SUMIF($BD$3:$BD$1004,"="&amp;$BD757,INDIRECT(ADDRESS(3,BF$2,1,1)):INDIRECT(ADDRESS(1004,BF$2,1,1))),"")</f>
        <v/>
      </c>
      <c r="BG757" t="str">
        <f ca="1">IF($BT757&lt;&gt;"",SUMIF($BD$3:$BD$1004,"="&amp;$BD757,INDIRECT(ADDRESS(3,BG$2,1,1)):INDIRECT(ADDRESS(1004,BG$2,1,1))),"")</f>
        <v/>
      </c>
      <c r="BH757" t="str">
        <f ca="1">IF($BT757&lt;&gt;"",SUMIF($BD$3:$BD$1004,"="&amp;$BD757,INDIRECT(ADDRESS(3,BH$2,1,1)):INDIRECT(ADDRESS(1004,BH$2,1,1))),"")</f>
        <v/>
      </c>
      <c r="BI757" t="str">
        <f ca="1">IF($BT757&lt;&gt;"",SUMIF($BD$3:$BD$1004,"="&amp;$BD757,INDIRECT(ADDRESS(3,BI$2,1,1)):INDIRECT(ADDRESS(1004,BI$2,1,1))),"")</f>
        <v/>
      </c>
      <c r="BJ757" t="str">
        <f ca="1">IF($BT757&lt;&gt;"",SUMIF($BD$3:$BD$1004,"="&amp;$BD757,INDIRECT(ADDRESS(3,BJ$2,1,1)):INDIRECT(ADDRESS(1004,BJ$2,1,1))),"")</f>
        <v/>
      </c>
      <c r="BK757" t="str">
        <f ca="1">IF($BT757&lt;&gt;"",SUMIF($BD$3:$BD$1004,"="&amp;$BD757,INDIRECT(ADDRESS(3,BK$2,1,1)):INDIRECT(ADDRESS(1004,BK$2,1,1))),"")</f>
        <v/>
      </c>
      <c r="BL757" t="str">
        <f ca="1">IF($BT757&lt;&gt;"",SUMIF($BD$3:$BD$1004,"="&amp;$BD757,INDIRECT(ADDRESS(3,BL$2,1,1)):INDIRECT(ADDRESS(1004,BL$2,1,1))),"")</f>
        <v/>
      </c>
      <c r="BM757" t="str">
        <f ca="1">IF($BT757&lt;&gt;"",SUMIF($BD$3:$BD$1004,"="&amp;$BD757,INDIRECT(ADDRESS(3,BM$2,1,1)):INDIRECT(ADDRESS(1004,BM$2,1,1))),"")</f>
        <v/>
      </c>
      <c r="BN757" t="str">
        <f ca="1">IF($BT757&lt;&gt;"",SUMIF($BD$3:$BD$1004,"="&amp;$BD757,INDIRECT(ADDRESS(3,BN$2,1,1)):INDIRECT(ADDRESS(1004,BN$2,1,1))),"")</f>
        <v/>
      </c>
      <c r="BO757" t="str">
        <f ca="1">IF($BT757&lt;&gt;"",SUMIF($BD$3:$BD$1004,"="&amp;$BD757,INDIRECT(ADDRESS(3,BO$2,1,1)):INDIRECT(ADDRESS(1004,BO$2,1,1))),"")</f>
        <v/>
      </c>
      <c r="BP757" t="str">
        <f ca="1">IF($BT757&lt;&gt;"",SUMIF($BD$3:$BD$1004,"="&amp;$BD757,INDIRECT(ADDRESS(3,BP$2,1,1)):INDIRECT(ADDRESS(1004,BP$2,1,1))),"")</f>
        <v/>
      </c>
      <c r="BQ757" t="str">
        <f ca="1">IF($BT757&lt;&gt;"",SUMIF($BD$3:$BD$1004,"="&amp;$BD757,INDIRECT(ADDRESS(3,BQ$2,1,1)):INDIRECT(ADDRESS(1004,BQ$2,1,1))),"")</f>
        <v/>
      </c>
      <c r="BR757" t="str">
        <f ca="1">IF($BT757&lt;&gt;"",SUMIF($BD$3:$BD$1004,"="&amp;$BD757,INDIRECT(ADDRESS(3,BR$2,1,1)):INDIRECT(ADDRESS(1004,BR$2,1,1))),"")</f>
        <v/>
      </c>
      <c r="BS757" t="str">
        <f>IF($A757&lt;&gt;"",VLOOKUP(TRUNC(MID($A757,1,2),0),Plano_Contas!$H$3:$J$103,3,TRUE),"")</f>
        <v/>
      </c>
      <c r="BT757" t="str">
        <f t="shared" si="45"/>
        <v/>
      </c>
      <c r="BV757">
        <f>Empresas!C757</f>
        <v>0</v>
      </c>
    </row>
    <row r="758" spans="1:74" ht="13.5" hidden="1" thickBot="1" x14ac:dyDescent="0.25">
      <c r="A758" s="89"/>
      <c r="B758" s="52" t="str">
        <f>IF($A758&lt;&gt;"",VLOOKUP(""&amp;$A758,Plano_Contas!$A$3:$F$1003,6,0),"")</f>
        <v/>
      </c>
      <c r="C758" s="91"/>
      <c r="D758" s="111"/>
      <c r="E758" s="112">
        <v>0</v>
      </c>
      <c r="F758" s="87"/>
      <c r="G758" s="85"/>
      <c r="H758" s="111"/>
      <c r="I758" s="112">
        <v>0</v>
      </c>
      <c r="J758" s="87"/>
      <c r="K758" s="85"/>
      <c r="L758" s="111"/>
      <c r="M758" s="112">
        <v>0</v>
      </c>
      <c r="N758" s="87"/>
      <c r="O758" s="85"/>
      <c r="P758" s="111"/>
      <c r="Q758" s="112">
        <v>0</v>
      </c>
      <c r="R758" s="87"/>
      <c r="S758" s="85"/>
      <c r="T758" s="111"/>
      <c r="U758" s="112">
        <v>0</v>
      </c>
      <c r="V758" s="87"/>
      <c r="W758" s="85"/>
      <c r="X758" s="111"/>
      <c r="Y758" s="112">
        <v>0</v>
      </c>
      <c r="Z758" s="87"/>
      <c r="AA758" s="85"/>
      <c r="AB758" s="111"/>
      <c r="AC758" s="112">
        <v>0</v>
      </c>
      <c r="AD758" s="87"/>
      <c r="AE758" s="85"/>
      <c r="AF758" s="111"/>
      <c r="AG758" s="112">
        <v>0</v>
      </c>
      <c r="AH758" s="87"/>
      <c r="AI758" s="85"/>
      <c r="AJ758" s="111"/>
      <c r="AK758" s="112">
        <v>0</v>
      </c>
      <c r="AL758" s="87"/>
      <c r="AM758" s="85"/>
      <c r="AN758" s="111"/>
      <c r="AO758" s="112">
        <v>0</v>
      </c>
      <c r="AP758" s="87"/>
      <c r="AQ758" s="85"/>
      <c r="AR758" s="111"/>
      <c r="AS758" s="112">
        <v>0</v>
      </c>
      <c r="AT758" s="87"/>
      <c r="AU758" s="85"/>
      <c r="AV758" s="111"/>
      <c r="AW758" s="112">
        <v>0</v>
      </c>
      <c r="AX758" s="87"/>
      <c r="AY758" s="85"/>
      <c r="AZ758" s="267">
        <f t="shared" si="46"/>
        <v>0</v>
      </c>
      <c r="BA758" s="88">
        <f t="shared" si="43"/>
        <v>0</v>
      </c>
      <c r="BC758">
        <f>IF($A758&lt;&gt;"",COUNTIF($BD$3:$BD758,$BD758),0)</f>
        <v>0</v>
      </c>
      <c r="BD758" t="str">
        <f>IF($A758&lt;&gt;"",VLOOKUP(TRUNC(MID($A758,1,2),0),Plano_Contas!$H$3:$J$103,2,TRUE),"")</f>
        <v/>
      </c>
      <c r="BE758" s="201" t="str">
        <f t="shared" si="44"/>
        <v/>
      </c>
      <c r="BF758" t="str">
        <f ca="1">IF($BT758&lt;&gt;"",SUMIF($BD$3:$BD$1004,"="&amp;$BD758,INDIRECT(ADDRESS(3,BF$2,1,1)):INDIRECT(ADDRESS(1004,BF$2,1,1))),"")</f>
        <v/>
      </c>
      <c r="BG758" t="str">
        <f ca="1">IF($BT758&lt;&gt;"",SUMIF($BD$3:$BD$1004,"="&amp;$BD758,INDIRECT(ADDRESS(3,BG$2,1,1)):INDIRECT(ADDRESS(1004,BG$2,1,1))),"")</f>
        <v/>
      </c>
      <c r="BH758" t="str">
        <f ca="1">IF($BT758&lt;&gt;"",SUMIF($BD$3:$BD$1004,"="&amp;$BD758,INDIRECT(ADDRESS(3,BH$2,1,1)):INDIRECT(ADDRESS(1004,BH$2,1,1))),"")</f>
        <v/>
      </c>
      <c r="BI758" t="str">
        <f ca="1">IF($BT758&lt;&gt;"",SUMIF($BD$3:$BD$1004,"="&amp;$BD758,INDIRECT(ADDRESS(3,BI$2,1,1)):INDIRECT(ADDRESS(1004,BI$2,1,1))),"")</f>
        <v/>
      </c>
      <c r="BJ758" t="str">
        <f ca="1">IF($BT758&lt;&gt;"",SUMIF($BD$3:$BD$1004,"="&amp;$BD758,INDIRECT(ADDRESS(3,BJ$2,1,1)):INDIRECT(ADDRESS(1004,BJ$2,1,1))),"")</f>
        <v/>
      </c>
      <c r="BK758" t="str">
        <f ca="1">IF($BT758&lt;&gt;"",SUMIF($BD$3:$BD$1004,"="&amp;$BD758,INDIRECT(ADDRESS(3,BK$2,1,1)):INDIRECT(ADDRESS(1004,BK$2,1,1))),"")</f>
        <v/>
      </c>
      <c r="BL758" t="str">
        <f ca="1">IF($BT758&lt;&gt;"",SUMIF($BD$3:$BD$1004,"="&amp;$BD758,INDIRECT(ADDRESS(3,BL$2,1,1)):INDIRECT(ADDRESS(1004,BL$2,1,1))),"")</f>
        <v/>
      </c>
      <c r="BM758" t="str">
        <f ca="1">IF($BT758&lt;&gt;"",SUMIF($BD$3:$BD$1004,"="&amp;$BD758,INDIRECT(ADDRESS(3,BM$2,1,1)):INDIRECT(ADDRESS(1004,BM$2,1,1))),"")</f>
        <v/>
      </c>
      <c r="BN758" t="str">
        <f ca="1">IF($BT758&lt;&gt;"",SUMIF($BD$3:$BD$1004,"="&amp;$BD758,INDIRECT(ADDRESS(3,BN$2,1,1)):INDIRECT(ADDRESS(1004,BN$2,1,1))),"")</f>
        <v/>
      </c>
      <c r="BO758" t="str">
        <f ca="1">IF($BT758&lt;&gt;"",SUMIF($BD$3:$BD$1004,"="&amp;$BD758,INDIRECT(ADDRESS(3,BO$2,1,1)):INDIRECT(ADDRESS(1004,BO$2,1,1))),"")</f>
        <v/>
      </c>
      <c r="BP758" t="str">
        <f ca="1">IF($BT758&lt;&gt;"",SUMIF($BD$3:$BD$1004,"="&amp;$BD758,INDIRECT(ADDRESS(3,BP$2,1,1)):INDIRECT(ADDRESS(1004,BP$2,1,1))),"")</f>
        <v/>
      </c>
      <c r="BQ758" t="str">
        <f ca="1">IF($BT758&lt;&gt;"",SUMIF($BD$3:$BD$1004,"="&amp;$BD758,INDIRECT(ADDRESS(3,BQ$2,1,1)):INDIRECT(ADDRESS(1004,BQ$2,1,1))),"")</f>
        <v/>
      </c>
      <c r="BR758" t="str">
        <f ca="1">IF($BT758&lt;&gt;"",SUMIF($BD$3:$BD$1004,"="&amp;$BD758,INDIRECT(ADDRESS(3,BR$2,1,1)):INDIRECT(ADDRESS(1004,BR$2,1,1))),"")</f>
        <v/>
      </c>
      <c r="BS758" t="str">
        <f>IF($A758&lt;&gt;"",VLOOKUP(TRUNC(MID($A758,1,2),0),Plano_Contas!$H$3:$J$103,3,TRUE),"")</f>
        <v/>
      </c>
      <c r="BT758" t="str">
        <f t="shared" si="45"/>
        <v/>
      </c>
      <c r="BV758">
        <f>Empresas!C758</f>
        <v>0</v>
      </c>
    </row>
    <row r="759" spans="1:74" ht="13.5" hidden="1" thickBot="1" x14ac:dyDescent="0.25">
      <c r="A759" s="89"/>
      <c r="B759" s="52" t="str">
        <f>IF($A759&lt;&gt;"",VLOOKUP(""&amp;$A759,Plano_Contas!$A$3:$F$1003,6,0),"")</f>
        <v/>
      </c>
      <c r="C759" s="91"/>
      <c r="D759" s="111"/>
      <c r="E759" s="112">
        <v>0</v>
      </c>
      <c r="F759" s="87"/>
      <c r="G759" s="85"/>
      <c r="H759" s="111"/>
      <c r="I759" s="112">
        <v>0</v>
      </c>
      <c r="J759" s="87"/>
      <c r="K759" s="85"/>
      <c r="L759" s="111"/>
      <c r="M759" s="112">
        <v>0</v>
      </c>
      <c r="N759" s="87"/>
      <c r="O759" s="85"/>
      <c r="P759" s="111"/>
      <c r="Q759" s="112">
        <v>0</v>
      </c>
      <c r="R759" s="87"/>
      <c r="S759" s="85"/>
      <c r="T759" s="111"/>
      <c r="U759" s="112">
        <v>0</v>
      </c>
      <c r="V759" s="87"/>
      <c r="W759" s="85"/>
      <c r="X759" s="111"/>
      <c r="Y759" s="112">
        <v>0</v>
      </c>
      <c r="Z759" s="87"/>
      <c r="AA759" s="85"/>
      <c r="AB759" s="111"/>
      <c r="AC759" s="112">
        <v>0</v>
      </c>
      <c r="AD759" s="87"/>
      <c r="AE759" s="85"/>
      <c r="AF759" s="111"/>
      <c r="AG759" s="112">
        <v>0</v>
      </c>
      <c r="AH759" s="87"/>
      <c r="AI759" s="85"/>
      <c r="AJ759" s="111"/>
      <c r="AK759" s="112">
        <v>0</v>
      </c>
      <c r="AL759" s="87"/>
      <c r="AM759" s="85"/>
      <c r="AN759" s="111"/>
      <c r="AO759" s="112">
        <v>0</v>
      </c>
      <c r="AP759" s="87"/>
      <c r="AQ759" s="85"/>
      <c r="AR759" s="111"/>
      <c r="AS759" s="112">
        <v>0</v>
      </c>
      <c r="AT759" s="87"/>
      <c r="AU759" s="85"/>
      <c r="AV759" s="111"/>
      <c r="AW759" s="112">
        <v>0</v>
      </c>
      <c r="AX759" s="87"/>
      <c r="AY759" s="85"/>
      <c r="AZ759" s="267">
        <f t="shared" si="46"/>
        <v>0</v>
      </c>
      <c r="BA759" s="88">
        <f t="shared" si="43"/>
        <v>0</v>
      </c>
      <c r="BC759">
        <f>IF($A759&lt;&gt;"",COUNTIF($BD$3:$BD759,$BD759),0)</f>
        <v>0</v>
      </c>
      <c r="BD759" t="str">
        <f>IF($A759&lt;&gt;"",VLOOKUP(TRUNC(MID($A759,1,2),0),Plano_Contas!$H$3:$J$103,2,TRUE),"")</f>
        <v/>
      </c>
      <c r="BE759" s="201" t="str">
        <f t="shared" si="44"/>
        <v/>
      </c>
      <c r="BF759" t="str">
        <f ca="1">IF($BT759&lt;&gt;"",SUMIF($BD$3:$BD$1004,"="&amp;$BD759,INDIRECT(ADDRESS(3,BF$2,1,1)):INDIRECT(ADDRESS(1004,BF$2,1,1))),"")</f>
        <v/>
      </c>
      <c r="BG759" t="str">
        <f ca="1">IF($BT759&lt;&gt;"",SUMIF($BD$3:$BD$1004,"="&amp;$BD759,INDIRECT(ADDRESS(3,BG$2,1,1)):INDIRECT(ADDRESS(1004,BG$2,1,1))),"")</f>
        <v/>
      </c>
      <c r="BH759" t="str">
        <f ca="1">IF($BT759&lt;&gt;"",SUMIF($BD$3:$BD$1004,"="&amp;$BD759,INDIRECT(ADDRESS(3,BH$2,1,1)):INDIRECT(ADDRESS(1004,BH$2,1,1))),"")</f>
        <v/>
      </c>
      <c r="BI759" t="str">
        <f ca="1">IF($BT759&lt;&gt;"",SUMIF($BD$3:$BD$1004,"="&amp;$BD759,INDIRECT(ADDRESS(3,BI$2,1,1)):INDIRECT(ADDRESS(1004,BI$2,1,1))),"")</f>
        <v/>
      </c>
      <c r="BJ759" t="str">
        <f ca="1">IF($BT759&lt;&gt;"",SUMIF($BD$3:$BD$1004,"="&amp;$BD759,INDIRECT(ADDRESS(3,BJ$2,1,1)):INDIRECT(ADDRESS(1004,BJ$2,1,1))),"")</f>
        <v/>
      </c>
      <c r="BK759" t="str">
        <f ca="1">IF($BT759&lt;&gt;"",SUMIF($BD$3:$BD$1004,"="&amp;$BD759,INDIRECT(ADDRESS(3,BK$2,1,1)):INDIRECT(ADDRESS(1004,BK$2,1,1))),"")</f>
        <v/>
      </c>
      <c r="BL759" t="str">
        <f ca="1">IF($BT759&lt;&gt;"",SUMIF($BD$3:$BD$1004,"="&amp;$BD759,INDIRECT(ADDRESS(3,BL$2,1,1)):INDIRECT(ADDRESS(1004,BL$2,1,1))),"")</f>
        <v/>
      </c>
      <c r="BM759" t="str">
        <f ca="1">IF($BT759&lt;&gt;"",SUMIF($BD$3:$BD$1004,"="&amp;$BD759,INDIRECT(ADDRESS(3,BM$2,1,1)):INDIRECT(ADDRESS(1004,BM$2,1,1))),"")</f>
        <v/>
      </c>
      <c r="BN759" t="str">
        <f ca="1">IF($BT759&lt;&gt;"",SUMIF($BD$3:$BD$1004,"="&amp;$BD759,INDIRECT(ADDRESS(3,BN$2,1,1)):INDIRECT(ADDRESS(1004,BN$2,1,1))),"")</f>
        <v/>
      </c>
      <c r="BO759" t="str">
        <f ca="1">IF($BT759&lt;&gt;"",SUMIF($BD$3:$BD$1004,"="&amp;$BD759,INDIRECT(ADDRESS(3,BO$2,1,1)):INDIRECT(ADDRESS(1004,BO$2,1,1))),"")</f>
        <v/>
      </c>
      <c r="BP759" t="str">
        <f ca="1">IF($BT759&lt;&gt;"",SUMIF($BD$3:$BD$1004,"="&amp;$BD759,INDIRECT(ADDRESS(3,BP$2,1,1)):INDIRECT(ADDRESS(1004,BP$2,1,1))),"")</f>
        <v/>
      </c>
      <c r="BQ759" t="str">
        <f ca="1">IF($BT759&lt;&gt;"",SUMIF($BD$3:$BD$1004,"="&amp;$BD759,INDIRECT(ADDRESS(3,BQ$2,1,1)):INDIRECT(ADDRESS(1004,BQ$2,1,1))),"")</f>
        <v/>
      </c>
      <c r="BR759" t="str">
        <f ca="1">IF($BT759&lt;&gt;"",SUMIF($BD$3:$BD$1004,"="&amp;$BD759,INDIRECT(ADDRESS(3,BR$2,1,1)):INDIRECT(ADDRESS(1004,BR$2,1,1))),"")</f>
        <v/>
      </c>
      <c r="BS759" t="str">
        <f>IF($A759&lt;&gt;"",VLOOKUP(TRUNC(MID($A759,1,2),0),Plano_Contas!$H$3:$J$103,3,TRUE),"")</f>
        <v/>
      </c>
      <c r="BT759" t="str">
        <f t="shared" si="45"/>
        <v/>
      </c>
      <c r="BV759">
        <f>Empresas!C759</f>
        <v>0</v>
      </c>
    </row>
    <row r="760" spans="1:74" ht="13.5" hidden="1" thickBot="1" x14ac:dyDescent="0.25">
      <c r="A760" s="89"/>
      <c r="B760" s="52" t="str">
        <f>IF($A760&lt;&gt;"",VLOOKUP(""&amp;$A760,Plano_Contas!$A$3:$F$1003,6,0),"")</f>
        <v/>
      </c>
      <c r="C760" s="91"/>
      <c r="D760" s="111"/>
      <c r="E760" s="112">
        <v>0</v>
      </c>
      <c r="F760" s="87"/>
      <c r="G760" s="85"/>
      <c r="H760" s="111"/>
      <c r="I760" s="112">
        <v>0</v>
      </c>
      <c r="J760" s="87"/>
      <c r="K760" s="85"/>
      <c r="L760" s="111"/>
      <c r="M760" s="112">
        <v>0</v>
      </c>
      <c r="N760" s="87"/>
      <c r="O760" s="85"/>
      <c r="P760" s="111"/>
      <c r="Q760" s="112">
        <v>0</v>
      </c>
      <c r="R760" s="87"/>
      <c r="S760" s="85"/>
      <c r="T760" s="111"/>
      <c r="U760" s="112">
        <v>0</v>
      </c>
      <c r="V760" s="87"/>
      <c r="W760" s="85"/>
      <c r="X760" s="111"/>
      <c r="Y760" s="112">
        <v>0</v>
      </c>
      <c r="Z760" s="87"/>
      <c r="AA760" s="85"/>
      <c r="AB760" s="111"/>
      <c r="AC760" s="112">
        <v>0</v>
      </c>
      <c r="AD760" s="87"/>
      <c r="AE760" s="85"/>
      <c r="AF760" s="111"/>
      <c r="AG760" s="112">
        <v>0</v>
      </c>
      <c r="AH760" s="87"/>
      <c r="AI760" s="85"/>
      <c r="AJ760" s="111"/>
      <c r="AK760" s="112">
        <v>0</v>
      </c>
      <c r="AL760" s="87"/>
      <c r="AM760" s="85"/>
      <c r="AN760" s="111"/>
      <c r="AO760" s="112">
        <v>0</v>
      </c>
      <c r="AP760" s="87"/>
      <c r="AQ760" s="85"/>
      <c r="AR760" s="111"/>
      <c r="AS760" s="112">
        <v>0</v>
      </c>
      <c r="AT760" s="87"/>
      <c r="AU760" s="85"/>
      <c r="AV760" s="111"/>
      <c r="AW760" s="112">
        <v>0</v>
      </c>
      <c r="AX760" s="87"/>
      <c r="AY760" s="85"/>
      <c r="AZ760" s="267">
        <f t="shared" si="46"/>
        <v>0</v>
      </c>
      <c r="BA760" s="88">
        <f t="shared" si="43"/>
        <v>0</v>
      </c>
      <c r="BC760">
        <f>IF($A760&lt;&gt;"",COUNTIF($BD$3:$BD760,$BD760),0)</f>
        <v>0</v>
      </c>
      <c r="BD760" t="str">
        <f>IF($A760&lt;&gt;"",VLOOKUP(TRUNC(MID($A760,1,2),0),Plano_Contas!$H$3:$J$103,2,TRUE),"")</f>
        <v/>
      </c>
      <c r="BE760" s="201" t="str">
        <f t="shared" si="44"/>
        <v/>
      </c>
      <c r="BF760" t="str">
        <f ca="1">IF($BT760&lt;&gt;"",SUMIF($BD$3:$BD$1004,"="&amp;$BD760,INDIRECT(ADDRESS(3,BF$2,1,1)):INDIRECT(ADDRESS(1004,BF$2,1,1))),"")</f>
        <v/>
      </c>
      <c r="BG760" t="str">
        <f ca="1">IF($BT760&lt;&gt;"",SUMIF($BD$3:$BD$1004,"="&amp;$BD760,INDIRECT(ADDRESS(3,BG$2,1,1)):INDIRECT(ADDRESS(1004,BG$2,1,1))),"")</f>
        <v/>
      </c>
      <c r="BH760" t="str">
        <f ca="1">IF($BT760&lt;&gt;"",SUMIF($BD$3:$BD$1004,"="&amp;$BD760,INDIRECT(ADDRESS(3,BH$2,1,1)):INDIRECT(ADDRESS(1004,BH$2,1,1))),"")</f>
        <v/>
      </c>
      <c r="BI760" t="str">
        <f ca="1">IF($BT760&lt;&gt;"",SUMIF($BD$3:$BD$1004,"="&amp;$BD760,INDIRECT(ADDRESS(3,BI$2,1,1)):INDIRECT(ADDRESS(1004,BI$2,1,1))),"")</f>
        <v/>
      </c>
      <c r="BJ760" t="str">
        <f ca="1">IF($BT760&lt;&gt;"",SUMIF($BD$3:$BD$1004,"="&amp;$BD760,INDIRECT(ADDRESS(3,BJ$2,1,1)):INDIRECT(ADDRESS(1004,BJ$2,1,1))),"")</f>
        <v/>
      </c>
      <c r="BK760" t="str">
        <f ca="1">IF($BT760&lt;&gt;"",SUMIF($BD$3:$BD$1004,"="&amp;$BD760,INDIRECT(ADDRESS(3,BK$2,1,1)):INDIRECT(ADDRESS(1004,BK$2,1,1))),"")</f>
        <v/>
      </c>
      <c r="BL760" t="str">
        <f ca="1">IF($BT760&lt;&gt;"",SUMIF($BD$3:$BD$1004,"="&amp;$BD760,INDIRECT(ADDRESS(3,BL$2,1,1)):INDIRECT(ADDRESS(1004,BL$2,1,1))),"")</f>
        <v/>
      </c>
      <c r="BM760" t="str">
        <f ca="1">IF($BT760&lt;&gt;"",SUMIF($BD$3:$BD$1004,"="&amp;$BD760,INDIRECT(ADDRESS(3,BM$2,1,1)):INDIRECT(ADDRESS(1004,BM$2,1,1))),"")</f>
        <v/>
      </c>
      <c r="BN760" t="str">
        <f ca="1">IF($BT760&lt;&gt;"",SUMIF($BD$3:$BD$1004,"="&amp;$BD760,INDIRECT(ADDRESS(3,BN$2,1,1)):INDIRECT(ADDRESS(1004,BN$2,1,1))),"")</f>
        <v/>
      </c>
      <c r="BO760" t="str">
        <f ca="1">IF($BT760&lt;&gt;"",SUMIF($BD$3:$BD$1004,"="&amp;$BD760,INDIRECT(ADDRESS(3,BO$2,1,1)):INDIRECT(ADDRESS(1004,BO$2,1,1))),"")</f>
        <v/>
      </c>
      <c r="BP760" t="str">
        <f ca="1">IF($BT760&lt;&gt;"",SUMIF($BD$3:$BD$1004,"="&amp;$BD760,INDIRECT(ADDRESS(3,BP$2,1,1)):INDIRECT(ADDRESS(1004,BP$2,1,1))),"")</f>
        <v/>
      </c>
      <c r="BQ760" t="str">
        <f ca="1">IF($BT760&lt;&gt;"",SUMIF($BD$3:$BD$1004,"="&amp;$BD760,INDIRECT(ADDRESS(3,BQ$2,1,1)):INDIRECT(ADDRESS(1004,BQ$2,1,1))),"")</f>
        <v/>
      </c>
      <c r="BR760" t="str">
        <f ca="1">IF($BT760&lt;&gt;"",SUMIF($BD$3:$BD$1004,"="&amp;$BD760,INDIRECT(ADDRESS(3,BR$2,1,1)):INDIRECT(ADDRESS(1004,BR$2,1,1))),"")</f>
        <v/>
      </c>
      <c r="BS760" t="str">
        <f>IF($A760&lt;&gt;"",VLOOKUP(TRUNC(MID($A760,1,2),0),Plano_Contas!$H$3:$J$103,3,TRUE),"")</f>
        <v/>
      </c>
      <c r="BT760" t="str">
        <f t="shared" si="45"/>
        <v/>
      </c>
      <c r="BV760">
        <f>Empresas!C760</f>
        <v>0</v>
      </c>
    </row>
    <row r="761" spans="1:74" ht="13.5" hidden="1" thickBot="1" x14ac:dyDescent="0.25">
      <c r="A761" s="89"/>
      <c r="B761" s="52" t="str">
        <f>IF($A761&lt;&gt;"",VLOOKUP(""&amp;$A761,Plano_Contas!$A$3:$F$1003,6,0),"")</f>
        <v/>
      </c>
      <c r="C761" s="91"/>
      <c r="D761" s="111"/>
      <c r="E761" s="112">
        <v>0</v>
      </c>
      <c r="F761" s="87"/>
      <c r="G761" s="85"/>
      <c r="H761" s="111"/>
      <c r="I761" s="112">
        <v>0</v>
      </c>
      <c r="J761" s="87"/>
      <c r="K761" s="85"/>
      <c r="L761" s="111"/>
      <c r="M761" s="112">
        <v>0</v>
      </c>
      <c r="N761" s="87"/>
      <c r="O761" s="85"/>
      <c r="P761" s="111"/>
      <c r="Q761" s="112">
        <v>0</v>
      </c>
      <c r="R761" s="87"/>
      <c r="S761" s="85"/>
      <c r="T761" s="111"/>
      <c r="U761" s="112">
        <v>0</v>
      </c>
      <c r="V761" s="87"/>
      <c r="W761" s="85"/>
      <c r="X761" s="111"/>
      <c r="Y761" s="112">
        <v>0</v>
      </c>
      <c r="Z761" s="87"/>
      <c r="AA761" s="85"/>
      <c r="AB761" s="111"/>
      <c r="AC761" s="112">
        <v>0</v>
      </c>
      <c r="AD761" s="87"/>
      <c r="AE761" s="85"/>
      <c r="AF761" s="111"/>
      <c r="AG761" s="112">
        <v>0</v>
      </c>
      <c r="AH761" s="87"/>
      <c r="AI761" s="85"/>
      <c r="AJ761" s="111"/>
      <c r="AK761" s="112">
        <v>0</v>
      </c>
      <c r="AL761" s="87"/>
      <c r="AM761" s="85"/>
      <c r="AN761" s="111"/>
      <c r="AO761" s="112">
        <v>0</v>
      </c>
      <c r="AP761" s="87"/>
      <c r="AQ761" s="85"/>
      <c r="AR761" s="111"/>
      <c r="AS761" s="112">
        <v>0</v>
      </c>
      <c r="AT761" s="87"/>
      <c r="AU761" s="85"/>
      <c r="AV761" s="111"/>
      <c r="AW761" s="112">
        <v>0</v>
      </c>
      <c r="AX761" s="87"/>
      <c r="AY761" s="85"/>
      <c r="AZ761" s="267">
        <f t="shared" si="46"/>
        <v>0</v>
      </c>
      <c r="BA761" s="88">
        <f t="shared" si="43"/>
        <v>0</v>
      </c>
      <c r="BC761">
        <f>IF($A761&lt;&gt;"",COUNTIF($BD$3:$BD761,$BD761),0)</f>
        <v>0</v>
      </c>
      <c r="BD761" t="str">
        <f>IF($A761&lt;&gt;"",VLOOKUP(TRUNC(MID($A761,1,2),0),Plano_Contas!$H$3:$J$103,2,TRUE),"")</f>
        <v/>
      </c>
      <c r="BE761" s="201" t="str">
        <f t="shared" si="44"/>
        <v/>
      </c>
      <c r="BF761" t="str">
        <f ca="1">IF($BT761&lt;&gt;"",SUMIF($BD$3:$BD$1004,"="&amp;$BD761,INDIRECT(ADDRESS(3,BF$2,1,1)):INDIRECT(ADDRESS(1004,BF$2,1,1))),"")</f>
        <v/>
      </c>
      <c r="BG761" t="str">
        <f ca="1">IF($BT761&lt;&gt;"",SUMIF($BD$3:$BD$1004,"="&amp;$BD761,INDIRECT(ADDRESS(3,BG$2,1,1)):INDIRECT(ADDRESS(1004,BG$2,1,1))),"")</f>
        <v/>
      </c>
      <c r="BH761" t="str">
        <f ca="1">IF($BT761&lt;&gt;"",SUMIF($BD$3:$BD$1004,"="&amp;$BD761,INDIRECT(ADDRESS(3,BH$2,1,1)):INDIRECT(ADDRESS(1004,BH$2,1,1))),"")</f>
        <v/>
      </c>
      <c r="BI761" t="str">
        <f ca="1">IF($BT761&lt;&gt;"",SUMIF($BD$3:$BD$1004,"="&amp;$BD761,INDIRECT(ADDRESS(3,BI$2,1,1)):INDIRECT(ADDRESS(1004,BI$2,1,1))),"")</f>
        <v/>
      </c>
      <c r="BJ761" t="str">
        <f ca="1">IF($BT761&lt;&gt;"",SUMIF($BD$3:$BD$1004,"="&amp;$BD761,INDIRECT(ADDRESS(3,BJ$2,1,1)):INDIRECT(ADDRESS(1004,BJ$2,1,1))),"")</f>
        <v/>
      </c>
      <c r="BK761" t="str">
        <f ca="1">IF($BT761&lt;&gt;"",SUMIF($BD$3:$BD$1004,"="&amp;$BD761,INDIRECT(ADDRESS(3,BK$2,1,1)):INDIRECT(ADDRESS(1004,BK$2,1,1))),"")</f>
        <v/>
      </c>
      <c r="BL761" t="str">
        <f ca="1">IF($BT761&lt;&gt;"",SUMIF($BD$3:$BD$1004,"="&amp;$BD761,INDIRECT(ADDRESS(3,BL$2,1,1)):INDIRECT(ADDRESS(1004,BL$2,1,1))),"")</f>
        <v/>
      </c>
      <c r="BM761" t="str">
        <f ca="1">IF($BT761&lt;&gt;"",SUMIF($BD$3:$BD$1004,"="&amp;$BD761,INDIRECT(ADDRESS(3,BM$2,1,1)):INDIRECT(ADDRESS(1004,BM$2,1,1))),"")</f>
        <v/>
      </c>
      <c r="BN761" t="str">
        <f ca="1">IF($BT761&lt;&gt;"",SUMIF($BD$3:$BD$1004,"="&amp;$BD761,INDIRECT(ADDRESS(3,BN$2,1,1)):INDIRECT(ADDRESS(1004,BN$2,1,1))),"")</f>
        <v/>
      </c>
      <c r="BO761" t="str">
        <f ca="1">IF($BT761&lt;&gt;"",SUMIF($BD$3:$BD$1004,"="&amp;$BD761,INDIRECT(ADDRESS(3,BO$2,1,1)):INDIRECT(ADDRESS(1004,BO$2,1,1))),"")</f>
        <v/>
      </c>
      <c r="BP761" t="str">
        <f ca="1">IF($BT761&lt;&gt;"",SUMIF($BD$3:$BD$1004,"="&amp;$BD761,INDIRECT(ADDRESS(3,BP$2,1,1)):INDIRECT(ADDRESS(1004,BP$2,1,1))),"")</f>
        <v/>
      </c>
      <c r="BQ761" t="str">
        <f ca="1">IF($BT761&lt;&gt;"",SUMIF($BD$3:$BD$1004,"="&amp;$BD761,INDIRECT(ADDRESS(3,BQ$2,1,1)):INDIRECT(ADDRESS(1004,BQ$2,1,1))),"")</f>
        <v/>
      </c>
      <c r="BR761" t="str">
        <f ca="1">IF($BT761&lt;&gt;"",SUMIF($BD$3:$BD$1004,"="&amp;$BD761,INDIRECT(ADDRESS(3,BR$2,1,1)):INDIRECT(ADDRESS(1004,BR$2,1,1))),"")</f>
        <v/>
      </c>
      <c r="BS761" t="str">
        <f>IF($A761&lt;&gt;"",VLOOKUP(TRUNC(MID($A761,1,2),0),Plano_Contas!$H$3:$J$103,3,TRUE),"")</f>
        <v/>
      </c>
      <c r="BT761" t="str">
        <f t="shared" si="45"/>
        <v/>
      </c>
      <c r="BV761">
        <f>Empresas!C761</f>
        <v>0</v>
      </c>
    </row>
    <row r="762" spans="1:74" ht="13.5" hidden="1" thickBot="1" x14ac:dyDescent="0.25">
      <c r="A762" s="89"/>
      <c r="B762" s="52" t="str">
        <f>IF($A762&lt;&gt;"",VLOOKUP(""&amp;$A762,Plano_Contas!$A$3:$F$1003,6,0),"")</f>
        <v/>
      </c>
      <c r="C762" s="91"/>
      <c r="D762" s="111"/>
      <c r="E762" s="112">
        <v>0</v>
      </c>
      <c r="F762" s="87"/>
      <c r="G762" s="85"/>
      <c r="H762" s="111"/>
      <c r="I762" s="112">
        <v>0</v>
      </c>
      <c r="J762" s="87"/>
      <c r="K762" s="85"/>
      <c r="L762" s="111"/>
      <c r="M762" s="112">
        <v>0</v>
      </c>
      <c r="N762" s="87"/>
      <c r="O762" s="85"/>
      <c r="P762" s="111"/>
      <c r="Q762" s="112">
        <v>0</v>
      </c>
      <c r="R762" s="87"/>
      <c r="S762" s="85"/>
      <c r="T762" s="111"/>
      <c r="U762" s="112">
        <v>0</v>
      </c>
      <c r="V762" s="87"/>
      <c r="W762" s="85"/>
      <c r="X762" s="111"/>
      <c r="Y762" s="112">
        <v>0</v>
      </c>
      <c r="Z762" s="87"/>
      <c r="AA762" s="85"/>
      <c r="AB762" s="111"/>
      <c r="AC762" s="112">
        <v>0</v>
      </c>
      <c r="AD762" s="87"/>
      <c r="AE762" s="85"/>
      <c r="AF762" s="111"/>
      <c r="AG762" s="112">
        <v>0</v>
      </c>
      <c r="AH762" s="87"/>
      <c r="AI762" s="85"/>
      <c r="AJ762" s="111"/>
      <c r="AK762" s="112">
        <v>0</v>
      </c>
      <c r="AL762" s="87"/>
      <c r="AM762" s="85"/>
      <c r="AN762" s="111"/>
      <c r="AO762" s="112">
        <v>0</v>
      </c>
      <c r="AP762" s="87"/>
      <c r="AQ762" s="85"/>
      <c r="AR762" s="111"/>
      <c r="AS762" s="112">
        <v>0</v>
      </c>
      <c r="AT762" s="87"/>
      <c r="AU762" s="85"/>
      <c r="AV762" s="111"/>
      <c r="AW762" s="112">
        <v>0</v>
      </c>
      <c r="AX762" s="87"/>
      <c r="AY762" s="85"/>
      <c r="AZ762" s="267">
        <f t="shared" si="46"/>
        <v>0</v>
      </c>
      <c r="BA762" s="88">
        <f t="shared" si="43"/>
        <v>0</v>
      </c>
      <c r="BC762">
        <f>IF($A762&lt;&gt;"",COUNTIF($BD$3:$BD762,$BD762),0)</f>
        <v>0</v>
      </c>
      <c r="BD762" t="str">
        <f>IF($A762&lt;&gt;"",VLOOKUP(TRUNC(MID($A762,1,2),0),Plano_Contas!$H$3:$J$103,2,TRUE),"")</f>
        <v/>
      </c>
      <c r="BE762" s="201" t="str">
        <f t="shared" si="44"/>
        <v/>
      </c>
      <c r="BF762" t="str">
        <f ca="1">IF($BT762&lt;&gt;"",SUMIF($BD$3:$BD$1004,"="&amp;$BD762,INDIRECT(ADDRESS(3,BF$2,1,1)):INDIRECT(ADDRESS(1004,BF$2,1,1))),"")</f>
        <v/>
      </c>
      <c r="BG762" t="str">
        <f ca="1">IF($BT762&lt;&gt;"",SUMIF($BD$3:$BD$1004,"="&amp;$BD762,INDIRECT(ADDRESS(3,BG$2,1,1)):INDIRECT(ADDRESS(1004,BG$2,1,1))),"")</f>
        <v/>
      </c>
      <c r="BH762" t="str">
        <f ca="1">IF($BT762&lt;&gt;"",SUMIF($BD$3:$BD$1004,"="&amp;$BD762,INDIRECT(ADDRESS(3,BH$2,1,1)):INDIRECT(ADDRESS(1004,BH$2,1,1))),"")</f>
        <v/>
      </c>
      <c r="BI762" t="str">
        <f ca="1">IF($BT762&lt;&gt;"",SUMIF($BD$3:$BD$1004,"="&amp;$BD762,INDIRECT(ADDRESS(3,BI$2,1,1)):INDIRECT(ADDRESS(1004,BI$2,1,1))),"")</f>
        <v/>
      </c>
      <c r="BJ762" t="str">
        <f ca="1">IF($BT762&lt;&gt;"",SUMIF($BD$3:$BD$1004,"="&amp;$BD762,INDIRECT(ADDRESS(3,BJ$2,1,1)):INDIRECT(ADDRESS(1004,BJ$2,1,1))),"")</f>
        <v/>
      </c>
      <c r="BK762" t="str">
        <f ca="1">IF($BT762&lt;&gt;"",SUMIF($BD$3:$BD$1004,"="&amp;$BD762,INDIRECT(ADDRESS(3,BK$2,1,1)):INDIRECT(ADDRESS(1004,BK$2,1,1))),"")</f>
        <v/>
      </c>
      <c r="BL762" t="str">
        <f ca="1">IF($BT762&lt;&gt;"",SUMIF($BD$3:$BD$1004,"="&amp;$BD762,INDIRECT(ADDRESS(3,BL$2,1,1)):INDIRECT(ADDRESS(1004,BL$2,1,1))),"")</f>
        <v/>
      </c>
      <c r="BM762" t="str">
        <f ca="1">IF($BT762&lt;&gt;"",SUMIF($BD$3:$BD$1004,"="&amp;$BD762,INDIRECT(ADDRESS(3,BM$2,1,1)):INDIRECT(ADDRESS(1004,BM$2,1,1))),"")</f>
        <v/>
      </c>
      <c r="BN762" t="str">
        <f ca="1">IF($BT762&lt;&gt;"",SUMIF($BD$3:$BD$1004,"="&amp;$BD762,INDIRECT(ADDRESS(3,BN$2,1,1)):INDIRECT(ADDRESS(1004,BN$2,1,1))),"")</f>
        <v/>
      </c>
      <c r="BO762" t="str">
        <f ca="1">IF($BT762&lt;&gt;"",SUMIF($BD$3:$BD$1004,"="&amp;$BD762,INDIRECT(ADDRESS(3,BO$2,1,1)):INDIRECT(ADDRESS(1004,BO$2,1,1))),"")</f>
        <v/>
      </c>
      <c r="BP762" t="str">
        <f ca="1">IF($BT762&lt;&gt;"",SUMIF($BD$3:$BD$1004,"="&amp;$BD762,INDIRECT(ADDRESS(3,BP$2,1,1)):INDIRECT(ADDRESS(1004,BP$2,1,1))),"")</f>
        <v/>
      </c>
      <c r="BQ762" t="str">
        <f ca="1">IF($BT762&lt;&gt;"",SUMIF($BD$3:$BD$1004,"="&amp;$BD762,INDIRECT(ADDRESS(3,BQ$2,1,1)):INDIRECT(ADDRESS(1004,BQ$2,1,1))),"")</f>
        <v/>
      </c>
      <c r="BR762" t="str">
        <f ca="1">IF($BT762&lt;&gt;"",SUMIF($BD$3:$BD$1004,"="&amp;$BD762,INDIRECT(ADDRESS(3,BR$2,1,1)):INDIRECT(ADDRESS(1004,BR$2,1,1))),"")</f>
        <v/>
      </c>
      <c r="BS762" t="str">
        <f>IF($A762&lt;&gt;"",VLOOKUP(TRUNC(MID($A762,1,2),0),Plano_Contas!$H$3:$J$103,3,TRUE),"")</f>
        <v/>
      </c>
      <c r="BT762" t="str">
        <f t="shared" si="45"/>
        <v/>
      </c>
      <c r="BV762">
        <f>Empresas!C762</f>
        <v>0</v>
      </c>
    </row>
    <row r="763" spans="1:74" ht="13.5" hidden="1" thickBot="1" x14ac:dyDescent="0.25">
      <c r="A763" s="89"/>
      <c r="B763" s="52" t="str">
        <f>IF($A763&lt;&gt;"",VLOOKUP(""&amp;$A763,Plano_Contas!$A$3:$F$1003,6,0),"")</f>
        <v/>
      </c>
      <c r="C763" s="91"/>
      <c r="D763" s="111"/>
      <c r="E763" s="112">
        <v>0</v>
      </c>
      <c r="F763" s="87"/>
      <c r="G763" s="85"/>
      <c r="H763" s="111"/>
      <c r="I763" s="112">
        <v>0</v>
      </c>
      <c r="J763" s="87"/>
      <c r="K763" s="85"/>
      <c r="L763" s="111"/>
      <c r="M763" s="112">
        <v>0</v>
      </c>
      <c r="N763" s="87"/>
      <c r="O763" s="85"/>
      <c r="P763" s="111"/>
      <c r="Q763" s="112">
        <v>0</v>
      </c>
      <c r="R763" s="87"/>
      <c r="S763" s="85"/>
      <c r="T763" s="111"/>
      <c r="U763" s="112">
        <v>0</v>
      </c>
      <c r="V763" s="87"/>
      <c r="W763" s="85"/>
      <c r="X763" s="111"/>
      <c r="Y763" s="112">
        <v>0</v>
      </c>
      <c r="Z763" s="87"/>
      <c r="AA763" s="85"/>
      <c r="AB763" s="111"/>
      <c r="AC763" s="112">
        <v>0</v>
      </c>
      <c r="AD763" s="87"/>
      <c r="AE763" s="85"/>
      <c r="AF763" s="111"/>
      <c r="AG763" s="112">
        <v>0</v>
      </c>
      <c r="AH763" s="87"/>
      <c r="AI763" s="85"/>
      <c r="AJ763" s="111"/>
      <c r="AK763" s="112">
        <v>0</v>
      </c>
      <c r="AL763" s="87"/>
      <c r="AM763" s="85"/>
      <c r="AN763" s="111"/>
      <c r="AO763" s="112">
        <v>0</v>
      </c>
      <c r="AP763" s="87"/>
      <c r="AQ763" s="85"/>
      <c r="AR763" s="111"/>
      <c r="AS763" s="112">
        <v>0</v>
      </c>
      <c r="AT763" s="87"/>
      <c r="AU763" s="85"/>
      <c r="AV763" s="111"/>
      <c r="AW763" s="112">
        <v>0</v>
      </c>
      <c r="AX763" s="87"/>
      <c r="AY763" s="85"/>
      <c r="AZ763" s="267">
        <f t="shared" si="46"/>
        <v>0</v>
      </c>
      <c r="BA763" s="88">
        <f t="shared" si="43"/>
        <v>0</v>
      </c>
      <c r="BC763">
        <f>IF($A763&lt;&gt;"",COUNTIF($BD$3:$BD763,$BD763),0)</f>
        <v>0</v>
      </c>
      <c r="BD763" t="str">
        <f>IF($A763&lt;&gt;"",VLOOKUP(TRUNC(MID($A763,1,2),0),Plano_Contas!$H$3:$J$103,2,TRUE),"")</f>
        <v/>
      </c>
      <c r="BE763" s="201" t="str">
        <f t="shared" si="44"/>
        <v/>
      </c>
      <c r="BF763" t="str">
        <f ca="1">IF($BT763&lt;&gt;"",SUMIF($BD$3:$BD$1004,"="&amp;$BD763,INDIRECT(ADDRESS(3,BF$2,1,1)):INDIRECT(ADDRESS(1004,BF$2,1,1))),"")</f>
        <v/>
      </c>
      <c r="BG763" t="str">
        <f ca="1">IF($BT763&lt;&gt;"",SUMIF($BD$3:$BD$1004,"="&amp;$BD763,INDIRECT(ADDRESS(3,BG$2,1,1)):INDIRECT(ADDRESS(1004,BG$2,1,1))),"")</f>
        <v/>
      </c>
      <c r="BH763" t="str">
        <f ca="1">IF($BT763&lt;&gt;"",SUMIF($BD$3:$BD$1004,"="&amp;$BD763,INDIRECT(ADDRESS(3,BH$2,1,1)):INDIRECT(ADDRESS(1004,BH$2,1,1))),"")</f>
        <v/>
      </c>
      <c r="BI763" t="str">
        <f ca="1">IF($BT763&lt;&gt;"",SUMIF($BD$3:$BD$1004,"="&amp;$BD763,INDIRECT(ADDRESS(3,BI$2,1,1)):INDIRECT(ADDRESS(1004,BI$2,1,1))),"")</f>
        <v/>
      </c>
      <c r="BJ763" t="str">
        <f ca="1">IF($BT763&lt;&gt;"",SUMIF($BD$3:$BD$1004,"="&amp;$BD763,INDIRECT(ADDRESS(3,BJ$2,1,1)):INDIRECT(ADDRESS(1004,BJ$2,1,1))),"")</f>
        <v/>
      </c>
      <c r="BK763" t="str">
        <f ca="1">IF($BT763&lt;&gt;"",SUMIF($BD$3:$BD$1004,"="&amp;$BD763,INDIRECT(ADDRESS(3,BK$2,1,1)):INDIRECT(ADDRESS(1004,BK$2,1,1))),"")</f>
        <v/>
      </c>
      <c r="BL763" t="str">
        <f ca="1">IF($BT763&lt;&gt;"",SUMIF($BD$3:$BD$1004,"="&amp;$BD763,INDIRECT(ADDRESS(3,BL$2,1,1)):INDIRECT(ADDRESS(1004,BL$2,1,1))),"")</f>
        <v/>
      </c>
      <c r="BM763" t="str">
        <f ca="1">IF($BT763&lt;&gt;"",SUMIF($BD$3:$BD$1004,"="&amp;$BD763,INDIRECT(ADDRESS(3,BM$2,1,1)):INDIRECT(ADDRESS(1004,BM$2,1,1))),"")</f>
        <v/>
      </c>
      <c r="BN763" t="str">
        <f ca="1">IF($BT763&lt;&gt;"",SUMIF($BD$3:$BD$1004,"="&amp;$BD763,INDIRECT(ADDRESS(3,BN$2,1,1)):INDIRECT(ADDRESS(1004,BN$2,1,1))),"")</f>
        <v/>
      </c>
      <c r="BO763" t="str">
        <f ca="1">IF($BT763&lt;&gt;"",SUMIF($BD$3:$BD$1004,"="&amp;$BD763,INDIRECT(ADDRESS(3,BO$2,1,1)):INDIRECT(ADDRESS(1004,BO$2,1,1))),"")</f>
        <v/>
      </c>
      <c r="BP763" t="str">
        <f ca="1">IF($BT763&lt;&gt;"",SUMIF($BD$3:$BD$1004,"="&amp;$BD763,INDIRECT(ADDRESS(3,BP$2,1,1)):INDIRECT(ADDRESS(1004,BP$2,1,1))),"")</f>
        <v/>
      </c>
      <c r="BQ763" t="str">
        <f ca="1">IF($BT763&lt;&gt;"",SUMIF($BD$3:$BD$1004,"="&amp;$BD763,INDIRECT(ADDRESS(3,BQ$2,1,1)):INDIRECT(ADDRESS(1004,BQ$2,1,1))),"")</f>
        <v/>
      </c>
      <c r="BR763" t="str">
        <f ca="1">IF($BT763&lt;&gt;"",SUMIF($BD$3:$BD$1004,"="&amp;$BD763,INDIRECT(ADDRESS(3,BR$2,1,1)):INDIRECT(ADDRESS(1004,BR$2,1,1))),"")</f>
        <v/>
      </c>
      <c r="BS763" t="str">
        <f>IF($A763&lt;&gt;"",VLOOKUP(TRUNC(MID($A763,1,2),0),Plano_Contas!$H$3:$J$103,3,TRUE),"")</f>
        <v/>
      </c>
      <c r="BT763" t="str">
        <f t="shared" si="45"/>
        <v/>
      </c>
      <c r="BV763">
        <f>Empresas!C763</f>
        <v>0</v>
      </c>
    </row>
    <row r="764" spans="1:74" ht="13.5" hidden="1" thickBot="1" x14ac:dyDescent="0.25">
      <c r="A764" s="89"/>
      <c r="B764" s="52" t="str">
        <f>IF($A764&lt;&gt;"",VLOOKUP(""&amp;$A764,Plano_Contas!$A$3:$F$1003,6,0),"")</f>
        <v/>
      </c>
      <c r="C764" s="91"/>
      <c r="D764" s="111"/>
      <c r="E764" s="112">
        <v>0</v>
      </c>
      <c r="F764" s="87"/>
      <c r="G764" s="85"/>
      <c r="H764" s="111"/>
      <c r="I764" s="112">
        <v>0</v>
      </c>
      <c r="J764" s="87"/>
      <c r="K764" s="85"/>
      <c r="L764" s="111"/>
      <c r="M764" s="112">
        <v>0</v>
      </c>
      <c r="N764" s="87"/>
      <c r="O764" s="85"/>
      <c r="P764" s="111"/>
      <c r="Q764" s="112">
        <v>0</v>
      </c>
      <c r="R764" s="87"/>
      <c r="S764" s="85"/>
      <c r="T764" s="111"/>
      <c r="U764" s="112">
        <v>0</v>
      </c>
      <c r="V764" s="87"/>
      <c r="W764" s="85"/>
      <c r="X764" s="111"/>
      <c r="Y764" s="112">
        <v>0</v>
      </c>
      <c r="Z764" s="87"/>
      <c r="AA764" s="85"/>
      <c r="AB764" s="111"/>
      <c r="AC764" s="112">
        <v>0</v>
      </c>
      <c r="AD764" s="87"/>
      <c r="AE764" s="85"/>
      <c r="AF764" s="111"/>
      <c r="AG764" s="112">
        <v>0</v>
      </c>
      <c r="AH764" s="87"/>
      <c r="AI764" s="85"/>
      <c r="AJ764" s="111"/>
      <c r="AK764" s="112">
        <v>0</v>
      </c>
      <c r="AL764" s="87"/>
      <c r="AM764" s="85"/>
      <c r="AN764" s="111"/>
      <c r="AO764" s="112">
        <v>0</v>
      </c>
      <c r="AP764" s="87"/>
      <c r="AQ764" s="85"/>
      <c r="AR764" s="111"/>
      <c r="AS764" s="112">
        <v>0</v>
      </c>
      <c r="AT764" s="87"/>
      <c r="AU764" s="85"/>
      <c r="AV764" s="111"/>
      <c r="AW764" s="112">
        <v>0</v>
      </c>
      <c r="AX764" s="87"/>
      <c r="AY764" s="85"/>
      <c r="AZ764" s="267">
        <f t="shared" si="46"/>
        <v>0</v>
      </c>
      <c r="BA764" s="88">
        <f t="shared" si="43"/>
        <v>0</v>
      </c>
      <c r="BC764">
        <f>IF($A764&lt;&gt;"",COUNTIF($BD$3:$BD764,$BD764),0)</f>
        <v>0</v>
      </c>
      <c r="BD764" t="str">
        <f>IF($A764&lt;&gt;"",VLOOKUP(TRUNC(MID($A764,1,2),0),Plano_Contas!$H$3:$J$103,2,TRUE),"")</f>
        <v/>
      </c>
      <c r="BE764" s="201" t="str">
        <f t="shared" si="44"/>
        <v/>
      </c>
      <c r="BF764" t="str">
        <f ca="1">IF($BT764&lt;&gt;"",SUMIF($BD$3:$BD$1004,"="&amp;$BD764,INDIRECT(ADDRESS(3,BF$2,1,1)):INDIRECT(ADDRESS(1004,BF$2,1,1))),"")</f>
        <v/>
      </c>
      <c r="BG764" t="str">
        <f ca="1">IF($BT764&lt;&gt;"",SUMIF($BD$3:$BD$1004,"="&amp;$BD764,INDIRECT(ADDRESS(3,BG$2,1,1)):INDIRECT(ADDRESS(1004,BG$2,1,1))),"")</f>
        <v/>
      </c>
      <c r="BH764" t="str">
        <f ca="1">IF($BT764&lt;&gt;"",SUMIF($BD$3:$BD$1004,"="&amp;$BD764,INDIRECT(ADDRESS(3,BH$2,1,1)):INDIRECT(ADDRESS(1004,BH$2,1,1))),"")</f>
        <v/>
      </c>
      <c r="BI764" t="str">
        <f ca="1">IF($BT764&lt;&gt;"",SUMIF($BD$3:$BD$1004,"="&amp;$BD764,INDIRECT(ADDRESS(3,BI$2,1,1)):INDIRECT(ADDRESS(1004,BI$2,1,1))),"")</f>
        <v/>
      </c>
      <c r="BJ764" t="str">
        <f ca="1">IF($BT764&lt;&gt;"",SUMIF($BD$3:$BD$1004,"="&amp;$BD764,INDIRECT(ADDRESS(3,BJ$2,1,1)):INDIRECT(ADDRESS(1004,BJ$2,1,1))),"")</f>
        <v/>
      </c>
      <c r="BK764" t="str">
        <f ca="1">IF($BT764&lt;&gt;"",SUMIF($BD$3:$BD$1004,"="&amp;$BD764,INDIRECT(ADDRESS(3,BK$2,1,1)):INDIRECT(ADDRESS(1004,BK$2,1,1))),"")</f>
        <v/>
      </c>
      <c r="BL764" t="str">
        <f ca="1">IF($BT764&lt;&gt;"",SUMIF($BD$3:$BD$1004,"="&amp;$BD764,INDIRECT(ADDRESS(3,BL$2,1,1)):INDIRECT(ADDRESS(1004,BL$2,1,1))),"")</f>
        <v/>
      </c>
      <c r="BM764" t="str">
        <f ca="1">IF($BT764&lt;&gt;"",SUMIF($BD$3:$BD$1004,"="&amp;$BD764,INDIRECT(ADDRESS(3,BM$2,1,1)):INDIRECT(ADDRESS(1004,BM$2,1,1))),"")</f>
        <v/>
      </c>
      <c r="BN764" t="str">
        <f ca="1">IF($BT764&lt;&gt;"",SUMIF($BD$3:$BD$1004,"="&amp;$BD764,INDIRECT(ADDRESS(3,BN$2,1,1)):INDIRECT(ADDRESS(1004,BN$2,1,1))),"")</f>
        <v/>
      </c>
      <c r="BO764" t="str">
        <f ca="1">IF($BT764&lt;&gt;"",SUMIF($BD$3:$BD$1004,"="&amp;$BD764,INDIRECT(ADDRESS(3,BO$2,1,1)):INDIRECT(ADDRESS(1004,BO$2,1,1))),"")</f>
        <v/>
      </c>
      <c r="BP764" t="str">
        <f ca="1">IF($BT764&lt;&gt;"",SUMIF($BD$3:$BD$1004,"="&amp;$BD764,INDIRECT(ADDRESS(3,BP$2,1,1)):INDIRECT(ADDRESS(1004,BP$2,1,1))),"")</f>
        <v/>
      </c>
      <c r="BQ764" t="str">
        <f ca="1">IF($BT764&lt;&gt;"",SUMIF($BD$3:$BD$1004,"="&amp;$BD764,INDIRECT(ADDRESS(3,BQ$2,1,1)):INDIRECT(ADDRESS(1004,BQ$2,1,1))),"")</f>
        <v/>
      </c>
      <c r="BR764" t="str">
        <f ca="1">IF($BT764&lt;&gt;"",SUMIF($BD$3:$BD$1004,"="&amp;$BD764,INDIRECT(ADDRESS(3,BR$2,1,1)):INDIRECT(ADDRESS(1004,BR$2,1,1))),"")</f>
        <v/>
      </c>
      <c r="BS764" t="str">
        <f>IF($A764&lt;&gt;"",VLOOKUP(TRUNC(MID($A764,1,2),0),Plano_Contas!$H$3:$J$103,3,TRUE),"")</f>
        <v/>
      </c>
      <c r="BT764" t="str">
        <f t="shared" si="45"/>
        <v/>
      </c>
      <c r="BV764">
        <f>Empresas!C764</f>
        <v>0</v>
      </c>
    </row>
    <row r="765" spans="1:74" ht="13.5" hidden="1" thickBot="1" x14ac:dyDescent="0.25">
      <c r="A765" s="89"/>
      <c r="B765" s="52" t="str">
        <f>IF($A765&lt;&gt;"",VLOOKUP(""&amp;$A765,Plano_Contas!$A$3:$F$1003,6,0),"")</f>
        <v/>
      </c>
      <c r="C765" s="91"/>
      <c r="D765" s="111"/>
      <c r="E765" s="112">
        <v>0</v>
      </c>
      <c r="F765" s="87"/>
      <c r="G765" s="85"/>
      <c r="H765" s="111"/>
      <c r="I765" s="112">
        <v>0</v>
      </c>
      <c r="J765" s="87"/>
      <c r="K765" s="85"/>
      <c r="L765" s="111"/>
      <c r="M765" s="112">
        <v>0</v>
      </c>
      <c r="N765" s="87"/>
      <c r="O765" s="85"/>
      <c r="P765" s="111"/>
      <c r="Q765" s="112">
        <v>0</v>
      </c>
      <c r="R765" s="87"/>
      <c r="S765" s="85"/>
      <c r="T765" s="111"/>
      <c r="U765" s="112">
        <v>0</v>
      </c>
      <c r="V765" s="87"/>
      <c r="W765" s="85"/>
      <c r="X765" s="111"/>
      <c r="Y765" s="112">
        <v>0</v>
      </c>
      <c r="Z765" s="87"/>
      <c r="AA765" s="85"/>
      <c r="AB765" s="111"/>
      <c r="AC765" s="112">
        <v>0</v>
      </c>
      <c r="AD765" s="87"/>
      <c r="AE765" s="85"/>
      <c r="AF765" s="111"/>
      <c r="AG765" s="112">
        <v>0</v>
      </c>
      <c r="AH765" s="87"/>
      <c r="AI765" s="85"/>
      <c r="AJ765" s="111"/>
      <c r="AK765" s="112">
        <v>0</v>
      </c>
      <c r="AL765" s="87"/>
      <c r="AM765" s="85"/>
      <c r="AN765" s="111"/>
      <c r="AO765" s="112">
        <v>0</v>
      </c>
      <c r="AP765" s="87"/>
      <c r="AQ765" s="85"/>
      <c r="AR765" s="111"/>
      <c r="AS765" s="112">
        <v>0</v>
      </c>
      <c r="AT765" s="87"/>
      <c r="AU765" s="85"/>
      <c r="AV765" s="111"/>
      <c r="AW765" s="112">
        <v>0</v>
      </c>
      <c r="AX765" s="87"/>
      <c r="AY765" s="85"/>
      <c r="AZ765" s="267">
        <f t="shared" si="46"/>
        <v>0</v>
      </c>
      <c r="BA765" s="88">
        <f t="shared" si="43"/>
        <v>0</v>
      </c>
      <c r="BC765">
        <f>IF($A765&lt;&gt;"",COUNTIF($BD$3:$BD765,$BD765),0)</f>
        <v>0</v>
      </c>
      <c r="BD765" t="str">
        <f>IF($A765&lt;&gt;"",VLOOKUP(TRUNC(MID($A765,1,2),0),Plano_Contas!$H$3:$J$103,2,TRUE),"")</f>
        <v/>
      </c>
      <c r="BE765" s="201" t="str">
        <f t="shared" si="44"/>
        <v/>
      </c>
      <c r="BF765" t="str">
        <f ca="1">IF($BT765&lt;&gt;"",SUMIF($BD$3:$BD$1004,"="&amp;$BD765,INDIRECT(ADDRESS(3,BF$2,1,1)):INDIRECT(ADDRESS(1004,BF$2,1,1))),"")</f>
        <v/>
      </c>
      <c r="BG765" t="str">
        <f ca="1">IF($BT765&lt;&gt;"",SUMIF($BD$3:$BD$1004,"="&amp;$BD765,INDIRECT(ADDRESS(3,BG$2,1,1)):INDIRECT(ADDRESS(1004,BG$2,1,1))),"")</f>
        <v/>
      </c>
      <c r="BH765" t="str">
        <f ca="1">IF($BT765&lt;&gt;"",SUMIF($BD$3:$BD$1004,"="&amp;$BD765,INDIRECT(ADDRESS(3,BH$2,1,1)):INDIRECT(ADDRESS(1004,BH$2,1,1))),"")</f>
        <v/>
      </c>
      <c r="BI765" t="str">
        <f ca="1">IF($BT765&lt;&gt;"",SUMIF($BD$3:$BD$1004,"="&amp;$BD765,INDIRECT(ADDRESS(3,BI$2,1,1)):INDIRECT(ADDRESS(1004,BI$2,1,1))),"")</f>
        <v/>
      </c>
      <c r="BJ765" t="str">
        <f ca="1">IF($BT765&lt;&gt;"",SUMIF($BD$3:$BD$1004,"="&amp;$BD765,INDIRECT(ADDRESS(3,BJ$2,1,1)):INDIRECT(ADDRESS(1004,BJ$2,1,1))),"")</f>
        <v/>
      </c>
      <c r="BK765" t="str">
        <f ca="1">IF($BT765&lt;&gt;"",SUMIF($BD$3:$BD$1004,"="&amp;$BD765,INDIRECT(ADDRESS(3,BK$2,1,1)):INDIRECT(ADDRESS(1004,BK$2,1,1))),"")</f>
        <v/>
      </c>
      <c r="BL765" t="str">
        <f ca="1">IF($BT765&lt;&gt;"",SUMIF($BD$3:$BD$1004,"="&amp;$BD765,INDIRECT(ADDRESS(3,BL$2,1,1)):INDIRECT(ADDRESS(1004,BL$2,1,1))),"")</f>
        <v/>
      </c>
      <c r="BM765" t="str">
        <f ca="1">IF($BT765&lt;&gt;"",SUMIF($BD$3:$BD$1004,"="&amp;$BD765,INDIRECT(ADDRESS(3,BM$2,1,1)):INDIRECT(ADDRESS(1004,BM$2,1,1))),"")</f>
        <v/>
      </c>
      <c r="BN765" t="str">
        <f ca="1">IF($BT765&lt;&gt;"",SUMIF($BD$3:$BD$1004,"="&amp;$BD765,INDIRECT(ADDRESS(3,BN$2,1,1)):INDIRECT(ADDRESS(1004,BN$2,1,1))),"")</f>
        <v/>
      </c>
      <c r="BO765" t="str">
        <f ca="1">IF($BT765&lt;&gt;"",SUMIF($BD$3:$BD$1004,"="&amp;$BD765,INDIRECT(ADDRESS(3,BO$2,1,1)):INDIRECT(ADDRESS(1004,BO$2,1,1))),"")</f>
        <v/>
      </c>
      <c r="BP765" t="str">
        <f ca="1">IF($BT765&lt;&gt;"",SUMIF($BD$3:$BD$1004,"="&amp;$BD765,INDIRECT(ADDRESS(3,BP$2,1,1)):INDIRECT(ADDRESS(1004,BP$2,1,1))),"")</f>
        <v/>
      </c>
      <c r="BQ765" t="str">
        <f ca="1">IF($BT765&lt;&gt;"",SUMIF($BD$3:$BD$1004,"="&amp;$BD765,INDIRECT(ADDRESS(3,BQ$2,1,1)):INDIRECT(ADDRESS(1004,BQ$2,1,1))),"")</f>
        <v/>
      </c>
      <c r="BR765" t="str">
        <f ca="1">IF($BT765&lt;&gt;"",SUMIF($BD$3:$BD$1004,"="&amp;$BD765,INDIRECT(ADDRESS(3,BR$2,1,1)):INDIRECT(ADDRESS(1004,BR$2,1,1))),"")</f>
        <v/>
      </c>
      <c r="BS765" t="str">
        <f>IF($A765&lt;&gt;"",VLOOKUP(TRUNC(MID($A765,1,2),0),Plano_Contas!$H$3:$J$103,3,TRUE),"")</f>
        <v/>
      </c>
      <c r="BT765" t="str">
        <f t="shared" si="45"/>
        <v/>
      </c>
      <c r="BV765">
        <f>Empresas!C765</f>
        <v>0</v>
      </c>
    </row>
    <row r="766" spans="1:74" ht="13.5" hidden="1" thickBot="1" x14ac:dyDescent="0.25">
      <c r="A766" s="89"/>
      <c r="B766" s="52" t="str">
        <f>IF($A766&lt;&gt;"",VLOOKUP(""&amp;$A766,Plano_Contas!$A$3:$F$1003,6,0),"")</f>
        <v/>
      </c>
      <c r="C766" s="91"/>
      <c r="D766" s="111"/>
      <c r="E766" s="112">
        <v>0</v>
      </c>
      <c r="F766" s="87"/>
      <c r="G766" s="85"/>
      <c r="H766" s="111"/>
      <c r="I766" s="112">
        <v>0</v>
      </c>
      <c r="J766" s="87"/>
      <c r="K766" s="85"/>
      <c r="L766" s="111"/>
      <c r="M766" s="112">
        <v>0</v>
      </c>
      <c r="N766" s="87"/>
      <c r="O766" s="85"/>
      <c r="P766" s="111"/>
      <c r="Q766" s="112">
        <v>0</v>
      </c>
      <c r="R766" s="87"/>
      <c r="S766" s="85"/>
      <c r="T766" s="111"/>
      <c r="U766" s="112">
        <v>0</v>
      </c>
      <c r="V766" s="87"/>
      <c r="W766" s="85"/>
      <c r="X766" s="111"/>
      <c r="Y766" s="112">
        <v>0</v>
      </c>
      <c r="Z766" s="87"/>
      <c r="AA766" s="85"/>
      <c r="AB766" s="111"/>
      <c r="AC766" s="112">
        <v>0</v>
      </c>
      <c r="AD766" s="87"/>
      <c r="AE766" s="85"/>
      <c r="AF766" s="111"/>
      <c r="AG766" s="112">
        <v>0</v>
      </c>
      <c r="AH766" s="87"/>
      <c r="AI766" s="85"/>
      <c r="AJ766" s="111"/>
      <c r="AK766" s="112">
        <v>0</v>
      </c>
      <c r="AL766" s="87"/>
      <c r="AM766" s="85"/>
      <c r="AN766" s="111"/>
      <c r="AO766" s="112">
        <v>0</v>
      </c>
      <c r="AP766" s="87"/>
      <c r="AQ766" s="85"/>
      <c r="AR766" s="111"/>
      <c r="AS766" s="112">
        <v>0</v>
      </c>
      <c r="AT766" s="87"/>
      <c r="AU766" s="85"/>
      <c r="AV766" s="111"/>
      <c r="AW766" s="112">
        <v>0</v>
      </c>
      <c r="AX766" s="87"/>
      <c r="AY766" s="85"/>
      <c r="AZ766" s="267">
        <f t="shared" si="46"/>
        <v>0</v>
      </c>
      <c r="BA766" s="88">
        <f t="shared" si="43"/>
        <v>0</v>
      </c>
      <c r="BC766">
        <f>IF($A766&lt;&gt;"",COUNTIF($BD$3:$BD766,$BD766),0)</f>
        <v>0</v>
      </c>
      <c r="BD766" t="str">
        <f>IF($A766&lt;&gt;"",VLOOKUP(TRUNC(MID($A766,1,2),0),Plano_Contas!$H$3:$J$103,2,TRUE),"")</f>
        <v/>
      </c>
      <c r="BE766" s="201" t="str">
        <f t="shared" si="44"/>
        <v/>
      </c>
      <c r="BF766" t="str">
        <f ca="1">IF($BT766&lt;&gt;"",SUMIF($BD$3:$BD$1004,"="&amp;$BD766,INDIRECT(ADDRESS(3,BF$2,1,1)):INDIRECT(ADDRESS(1004,BF$2,1,1))),"")</f>
        <v/>
      </c>
      <c r="BG766" t="str">
        <f ca="1">IF($BT766&lt;&gt;"",SUMIF($BD$3:$BD$1004,"="&amp;$BD766,INDIRECT(ADDRESS(3,BG$2,1,1)):INDIRECT(ADDRESS(1004,BG$2,1,1))),"")</f>
        <v/>
      </c>
      <c r="BH766" t="str">
        <f ca="1">IF($BT766&lt;&gt;"",SUMIF($BD$3:$BD$1004,"="&amp;$BD766,INDIRECT(ADDRESS(3,BH$2,1,1)):INDIRECT(ADDRESS(1004,BH$2,1,1))),"")</f>
        <v/>
      </c>
      <c r="BI766" t="str">
        <f ca="1">IF($BT766&lt;&gt;"",SUMIF($BD$3:$BD$1004,"="&amp;$BD766,INDIRECT(ADDRESS(3,BI$2,1,1)):INDIRECT(ADDRESS(1004,BI$2,1,1))),"")</f>
        <v/>
      </c>
      <c r="BJ766" t="str">
        <f ca="1">IF($BT766&lt;&gt;"",SUMIF($BD$3:$BD$1004,"="&amp;$BD766,INDIRECT(ADDRESS(3,BJ$2,1,1)):INDIRECT(ADDRESS(1004,BJ$2,1,1))),"")</f>
        <v/>
      </c>
      <c r="BK766" t="str">
        <f ca="1">IF($BT766&lt;&gt;"",SUMIF($BD$3:$BD$1004,"="&amp;$BD766,INDIRECT(ADDRESS(3,BK$2,1,1)):INDIRECT(ADDRESS(1004,BK$2,1,1))),"")</f>
        <v/>
      </c>
      <c r="BL766" t="str">
        <f ca="1">IF($BT766&lt;&gt;"",SUMIF($BD$3:$BD$1004,"="&amp;$BD766,INDIRECT(ADDRESS(3,BL$2,1,1)):INDIRECT(ADDRESS(1004,BL$2,1,1))),"")</f>
        <v/>
      </c>
      <c r="BM766" t="str">
        <f ca="1">IF($BT766&lt;&gt;"",SUMIF($BD$3:$BD$1004,"="&amp;$BD766,INDIRECT(ADDRESS(3,BM$2,1,1)):INDIRECT(ADDRESS(1004,BM$2,1,1))),"")</f>
        <v/>
      </c>
      <c r="BN766" t="str">
        <f ca="1">IF($BT766&lt;&gt;"",SUMIF($BD$3:$BD$1004,"="&amp;$BD766,INDIRECT(ADDRESS(3,BN$2,1,1)):INDIRECT(ADDRESS(1004,BN$2,1,1))),"")</f>
        <v/>
      </c>
      <c r="BO766" t="str">
        <f ca="1">IF($BT766&lt;&gt;"",SUMIF($BD$3:$BD$1004,"="&amp;$BD766,INDIRECT(ADDRESS(3,BO$2,1,1)):INDIRECT(ADDRESS(1004,BO$2,1,1))),"")</f>
        <v/>
      </c>
      <c r="BP766" t="str">
        <f ca="1">IF($BT766&lt;&gt;"",SUMIF($BD$3:$BD$1004,"="&amp;$BD766,INDIRECT(ADDRESS(3,BP$2,1,1)):INDIRECT(ADDRESS(1004,BP$2,1,1))),"")</f>
        <v/>
      </c>
      <c r="BQ766" t="str">
        <f ca="1">IF($BT766&lt;&gt;"",SUMIF($BD$3:$BD$1004,"="&amp;$BD766,INDIRECT(ADDRESS(3,BQ$2,1,1)):INDIRECT(ADDRESS(1004,BQ$2,1,1))),"")</f>
        <v/>
      </c>
      <c r="BR766" t="str">
        <f ca="1">IF($BT766&lt;&gt;"",SUMIF($BD$3:$BD$1004,"="&amp;$BD766,INDIRECT(ADDRESS(3,BR$2,1,1)):INDIRECT(ADDRESS(1004,BR$2,1,1))),"")</f>
        <v/>
      </c>
      <c r="BS766" t="str">
        <f>IF($A766&lt;&gt;"",VLOOKUP(TRUNC(MID($A766,1,2),0),Plano_Contas!$H$3:$J$103,3,TRUE),"")</f>
        <v/>
      </c>
      <c r="BT766" t="str">
        <f t="shared" si="45"/>
        <v/>
      </c>
      <c r="BV766">
        <f>Empresas!C766</f>
        <v>0</v>
      </c>
    </row>
    <row r="767" spans="1:74" ht="13.5" hidden="1" thickBot="1" x14ac:dyDescent="0.25">
      <c r="A767" s="89"/>
      <c r="B767" s="52" t="str">
        <f>IF($A767&lt;&gt;"",VLOOKUP(""&amp;$A767,Plano_Contas!$A$3:$F$1003,6,0),"")</f>
        <v/>
      </c>
      <c r="C767" s="91"/>
      <c r="D767" s="111"/>
      <c r="E767" s="112">
        <v>0</v>
      </c>
      <c r="F767" s="87"/>
      <c r="G767" s="85"/>
      <c r="H767" s="111"/>
      <c r="I767" s="112">
        <v>0</v>
      </c>
      <c r="J767" s="87"/>
      <c r="K767" s="85"/>
      <c r="L767" s="111"/>
      <c r="M767" s="112">
        <v>0</v>
      </c>
      <c r="N767" s="87"/>
      <c r="O767" s="85"/>
      <c r="P767" s="111"/>
      <c r="Q767" s="112">
        <v>0</v>
      </c>
      <c r="R767" s="87"/>
      <c r="S767" s="85"/>
      <c r="T767" s="111"/>
      <c r="U767" s="112">
        <v>0</v>
      </c>
      <c r="V767" s="87"/>
      <c r="W767" s="85"/>
      <c r="X767" s="111"/>
      <c r="Y767" s="112">
        <v>0</v>
      </c>
      <c r="Z767" s="87"/>
      <c r="AA767" s="85"/>
      <c r="AB767" s="111"/>
      <c r="AC767" s="112">
        <v>0</v>
      </c>
      <c r="AD767" s="87"/>
      <c r="AE767" s="85"/>
      <c r="AF767" s="111"/>
      <c r="AG767" s="112">
        <v>0</v>
      </c>
      <c r="AH767" s="87"/>
      <c r="AI767" s="85"/>
      <c r="AJ767" s="111"/>
      <c r="AK767" s="112">
        <v>0</v>
      </c>
      <c r="AL767" s="87"/>
      <c r="AM767" s="85"/>
      <c r="AN767" s="111"/>
      <c r="AO767" s="112">
        <v>0</v>
      </c>
      <c r="AP767" s="87"/>
      <c r="AQ767" s="85"/>
      <c r="AR767" s="111"/>
      <c r="AS767" s="112">
        <v>0</v>
      </c>
      <c r="AT767" s="87"/>
      <c r="AU767" s="85"/>
      <c r="AV767" s="111"/>
      <c r="AW767" s="112">
        <v>0</v>
      </c>
      <c r="AX767" s="87"/>
      <c r="AY767" s="85"/>
      <c r="AZ767" s="267">
        <f t="shared" si="46"/>
        <v>0</v>
      </c>
      <c r="BA767" s="88">
        <f t="shared" si="43"/>
        <v>0</v>
      </c>
      <c r="BC767">
        <f>IF($A767&lt;&gt;"",COUNTIF($BD$3:$BD767,$BD767),0)</f>
        <v>0</v>
      </c>
      <c r="BD767" t="str">
        <f>IF($A767&lt;&gt;"",VLOOKUP(TRUNC(MID($A767,1,2),0),Plano_Contas!$H$3:$J$103,2,TRUE),"")</f>
        <v/>
      </c>
      <c r="BE767" s="201" t="str">
        <f t="shared" si="44"/>
        <v/>
      </c>
      <c r="BF767" t="str">
        <f ca="1">IF($BT767&lt;&gt;"",SUMIF($BD$3:$BD$1004,"="&amp;$BD767,INDIRECT(ADDRESS(3,BF$2,1,1)):INDIRECT(ADDRESS(1004,BF$2,1,1))),"")</f>
        <v/>
      </c>
      <c r="BG767" t="str">
        <f ca="1">IF($BT767&lt;&gt;"",SUMIF($BD$3:$BD$1004,"="&amp;$BD767,INDIRECT(ADDRESS(3,BG$2,1,1)):INDIRECT(ADDRESS(1004,BG$2,1,1))),"")</f>
        <v/>
      </c>
      <c r="BH767" t="str">
        <f ca="1">IF($BT767&lt;&gt;"",SUMIF($BD$3:$BD$1004,"="&amp;$BD767,INDIRECT(ADDRESS(3,BH$2,1,1)):INDIRECT(ADDRESS(1004,BH$2,1,1))),"")</f>
        <v/>
      </c>
      <c r="BI767" t="str">
        <f ca="1">IF($BT767&lt;&gt;"",SUMIF($BD$3:$BD$1004,"="&amp;$BD767,INDIRECT(ADDRESS(3,BI$2,1,1)):INDIRECT(ADDRESS(1004,BI$2,1,1))),"")</f>
        <v/>
      </c>
      <c r="BJ767" t="str">
        <f ca="1">IF($BT767&lt;&gt;"",SUMIF($BD$3:$BD$1004,"="&amp;$BD767,INDIRECT(ADDRESS(3,BJ$2,1,1)):INDIRECT(ADDRESS(1004,BJ$2,1,1))),"")</f>
        <v/>
      </c>
      <c r="BK767" t="str">
        <f ca="1">IF($BT767&lt;&gt;"",SUMIF($BD$3:$BD$1004,"="&amp;$BD767,INDIRECT(ADDRESS(3,BK$2,1,1)):INDIRECT(ADDRESS(1004,BK$2,1,1))),"")</f>
        <v/>
      </c>
      <c r="BL767" t="str">
        <f ca="1">IF($BT767&lt;&gt;"",SUMIF($BD$3:$BD$1004,"="&amp;$BD767,INDIRECT(ADDRESS(3,BL$2,1,1)):INDIRECT(ADDRESS(1004,BL$2,1,1))),"")</f>
        <v/>
      </c>
      <c r="BM767" t="str">
        <f ca="1">IF($BT767&lt;&gt;"",SUMIF($BD$3:$BD$1004,"="&amp;$BD767,INDIRECT(ADDRESS(3,BM$2,1,1)):INDIRECT(ADDRESS(1004,BM$2,1,1))),"")</f>
        <v/>
      </c>
      <c r="BN767" t="str">
        <f ca="1">IF($BT767&lt;&gt;"",SUMIF($BD$3:$BD$1004,"="&amp;$BD767,INDIRECT(ADDRESS(3,BN$2,1,1)):INDIRECT(ADDRESS(1004,BN$2,1,1))),"")</f>
        <v/>
      </c>
      <c r="BO767" t="str">
        <f ca="1">IF($BT767&lt;&gt;"",SUMIF($BD$3:$BD$1004,"="&amp;$BD767,INDIRECT(ADDRESS(3,BO$2,1,1)):INDIRECT(ADDRESS(1004,BO$2,1,1))),"")</f>
        <v/>
      </c>
      <c r="BP767" t="str">
        <f ca="1">IF($BT767&lt;&gt;"",SUMIF($BD$3:$BD$1004,"="&amp;$BD767,INDIRECT(ADDRESS(3,BP$2,1,1)):INDIRECT(ADDRESS(1004,BP$2,1,1))),"")</f>
        <v/>
      </c>
      <c r="BQ767" t="str">
        <f ca="1">IF($BT767&lt;&gt;"",SUMIF($BD$3:$BD$1004,"="&amp;$BD767,INDIRECT(ADDRESS(3,BQ$2,1,1)):INDIRECT(ADDRESS(1004,BQ$2,1,1))),"")</f>
        <v/>
      </c>
      <c r="BR767" t="str">
        <f ca="1">IF($BT767&lt;&gt;"",SUMIF($BD$3:$BD$1004,"="&amp;$BD767,INDIRECT(ADDRESS(3,BR$2,1,1)):INDIRECT(ADDRESS(1004,BR$2,1,1))),"")</f>
        <v/>
      </c>
      <c r="BS767" t="str">
        <f>IF($A767&lt;&gt;"",VLOOKUP(TRUNC(MID($A767,1,2),0),Plano_Contas!$H$3:$J$103,3,TRUE),"")</f>
        <v/>
      </c>
      <c r="BT767" t="str">
        <f t="shared" si="45"/>
        <v/>
      </c>
      <c r="BV767">
        <f>Empresas!C767</f>
        <v>0</v>
      </c>
    </row>
    <row r="768" spans="1:74" ht="13.5" hidden="1" thickBot="1" x14ac:dyDescent="0.25">
      <c r="A768" s="89"/>
      <c r="B768" s="52" t="str">
        <f>IF($A768&lt;&gt;"",VLOOKUP(""&amp;$A768,Plano_Contas!$A$3:$F$1003,6,0),"")</f>
        <v/>
      </c>
      <c r="C768" s="91"/>
      <c r="D768" s="111"/>
      <c r="E768" s="112">
        <v>0</v>
      </c>
      <c r="F768" s="87"/>
      <c r="G768" s="85"/>
      <c r="H768" s="111"/>
      <c r="I768" s="112">
        <v>0</v>
      </c>
      <c r="J768" s="87"/>
      <c r="K768" s="85"/>
      <c r="L768" s="111"/>
      <c r="M768" s="112">
        <v>0</v>
      </c>
      <c r="N768" s="87"/>
      <c r="O768" s="85"/>
      <c r="P768" s="111"/>
      <c r="Q768" s="112">
        <v>0</v>
      </c>
      <c r="R768" s="87"/>
      <c r="S768" s="85"/>
      <c r="T768" s="111"/>
      <c r="U768" s="112">
        <v>0</v>
      </c>
      <c r="V768" s="87"/>
      <c r="W768" s="85"/>
      <c r="X768" s="111"/>
      <c r="Y768" s="112">
        <v>0</v>
      </c>
      <c r="Z768" s="87"/>
      <c r="AA768" s="85"/>
      <c r="AB768" s="111"/>
      <c r="AC768" s="112">
        <v>0</v>
      </c>
      <c r="AD768" s="87"/>
      <c r="AE768" s="85"/>
      <c r="AF768" s="111"/>
      <c r="AG768" s="112">
        <v>0</v>
      </c>
      <c r="AH768" s="87"/>
      <c r="AI768" s="85"/>
      <c r="AJ768" s="111"/>
      <c r="AK768" s="112">
        <v>0</v>
      </c>
      <c r="AL768" s="87"/>
      <c r="AM768" s="85"/>
      <c r="AN768" s="111"/>
      <c r="AO768" s="112">
        <v>0</v>
      </c>
      <c r="AP768" s="87"/>
      <c r="AQ768" s="85"/>
      <c r="AR768" s="111"/>
      <c r="AS768" s="112">
        <v>0</v>
      </c>
      <c r="AT768" s="87"/>
      <c r="AU768" s="85"/>
      <c r="AV768" s="111"/>
      <c r="AW768" s="112">
        <v>0</v>
      </c>
      <c r="AX768" s="87"/>
      <c r="AY768" s="85"/>
      <c r="AZ768" s="267">
        <f t="shared" si="46"/>
        <v>0</v>
      </c>
      <c r="BA768" s="88">
        <f t="shared" si="43"/>
        <v>0</v>
      </c>
      <c r="BC768">
        <f>IF($A768&lt;&gt;"",COUNTIF($BD$3:$BD768,$BD768),0)</f>
        <v>0</v>
      </c>
      <c r="BD768" t="str">
        <f>IF($A768&lt;&gt;"",VLOOKUP(TRUNC(MID($A768,1,2),0),Plano_Contas!$H$3:$J$103,2,TRUE),"")</f>
        <v/>
      </c>
      <c r="BE768" s="201" t="str">
        <f t="shared" si="44"/>
        <v/>
      </c>
      <c r="BF768" t="str">
        <f ca="1">IF($BT768&lt;&gt;"",SUMIF($BD$3:$BD$1004,"="&amp;$BD768,INDIRECT(ADDRESS(3,BF$2,1,1)):INDIRECT(ADDRESS(1004,BF$2,1,1))),"")</f>
        <v/>
      </c>
      <c r="BG768" t="str">
        <f ca="1">IF($BT768&lt;&gt;"",SUMIF($BD$3:$BD$1004,"="&amp;$BD768,INDIRECT(ADDRESS(3,BG$2,1,1)):INDIRECT(ADDRESS(1004,BG$2,1,1))),"")</f>
        <v/>
      </c>
      <c r="BH768" t="str">
        <f ca="1">IF($BT768&lt;&gt;"",SUMIF($BD$3:$BD$1004,"="&amp;$BD768,INDIRECT(ADDRESS(3,BH$2,1,1)):INDIRECT(ADDRESS(1004,BH$2,1,1))),"")</f>
        <v/>
      </c>
      <c r="BI768" t="str">
        <f ca="1">IF($BT768&lt;&gt;"",SUMIF($BD$3:$BD$1004,"="&amp;$BD768,INDIRECT(ADDRESS(3,BI$2,1,1)):INDIRECT(ADDRESS(1004,BI$2,1,1))),"")</f>
        <v/>
      </c>
      <c r="BJ768" t="str">
        <f ca="1">IF($BT768&lt;&gt;"",SUMIF($BD$3:$BD$1004,"="&amp;$BD768,INDIRECT(ADDRESS(3,BJ$2,1,1)):INDIRECT(ADDRESS(1004,BJ$2,1,1))),"")</f>
        <v/>
      </c>
      <c r="BK768" t="str">
        <f ca="1">IF($BT768&lt;&gt;"",SUMIF($BD$3:$BD$1004,"="&amp;$BD768,INDIRECT(ADDRESS(3,BK$2,1,1)):INDIRECT(ADDRESS(1004,BK$2,1,1))),"")</f>
        <v/>
      </c>
      <c r="BL768" t="str">
        <f ca="1">IF($BT768&lt;&gt;"",SUMIF($BD$3:$BD$1004,"="&amp;$BD768,INDIRECT(ADDRESS(3,BL$2,1,1)):INDIRECT(ADDRESS(1004,BL$2,1,1))),"")</f>
        <v/>
      </c>
      <c r="BM768" t="str">
        <f ca="1">IF($BT768&lt;&gt;"",SUMIF($BD$3:$BD$1004,"="&amp;$BD768,INDIRECT(ADDRESS(3,BM$2,1,1)):INDIRECT(ADDRESS(1004,BM$2,1,1))),"")</f>
        <v/>
      </c>
      <c r="BN768" t="str">
        <f ca="1">IF($BT768&lt;&gt;"",SUMIF($BD$3:$BD$1004,"="&amp;$BD768,INDIRECT(ADDRESS(3,BN$2,1,1)):INDIRECT(ADDRESS(1004,BN$2,1,1))),"")</f>
        <v/>
      </c>
      <c r="BO768" t="str">
        <f ca="1">IF($BT768&lt;&gt;"",SUMIF($BD$3:$BD$1004,"="&amp;$BD768,INDIRECT(ADDRESS(3,BO$2,1,1)):INDIRECT(ADDRESS(1004,BO$2,1,1))),"")</f>
        <v/>
      </c>
      <c r="BP768" t="str">
        <f ca="1">IF($BT768&lt;&gt;"",SUMIF($BD$3:$BD$1004,"="&amp;$BD768,INDIRECT(ADDRESS(3,BP$2,1,1)):INDIRECT(ADDRESS(1004,BP$2,1,1))),"")</f>
        <v/>
      </c>
      <c r="BQ768" t="str">
        <f ca="1">IF($BT768&lt;&gt;"",SUMIF($BD$3:$BD$1004,"="&amp;$BD768,INDIRECT(ADDRESS(3,BQ$2,1,1)):INDIRECT(ADDRESS(1004,BQ$2,1,1))),"")</f>
        <v/>
      </c>
      <c r="BR768" t="str">
        <f ca="1">IF($BT768&lt;&gt;"",SUMIF($BD$3:$BD$1004,"="&amp;$BD768,INDIRECT(ADDRESS(3,BR$2,1,1)):INDIRECT(ADDRESS(1004,BR$2,1,1))),"")</f>
        <v/>
      </c>
      <c r="BS768" t="str">
        <f>IF($A768&lt;&gt;"",VLOOKUP(TRUNC(MID($A768,1,2),0),Plano_Contas!$H$3:$J$103,3,TRUE),"")</f>
        <v/>
      </c>
      <c r="BT768" t="str">
        <f t="shared" si="45"/>
        <v/>
      </c>
      <c r="BV768">
        <f>Empresas!C768</f>
        <v>0</v>
      </c>
    </row>
    <row r="769" spans="1:74" ht="13.5" hidden="1" thickBot="1" x14ac:dyDescent="0.25">
      <c r="A769" s="89"/>
      <c r="B769" s="52" t="str">
        <f>IF($A769&lt;&gt;"",VLOOKUP(""&amp;$A769,Plano_Contas!$A$3:$F$1003,6,0),"")</f>
        <v/>
      </c>
      <c r="C769" s="91"/>
      <c r="D769" s="111"/>
      <c r="E769" s="112">
        <v>0</v>
      </c>
      <c r="F769" s="87"/>
      <c r="G769" s="85"/>
      <c r="H769" s="111"/>
      <c r="I769" s="112">
        <v>0</v>
      </c>
      <c r="J769" s="87"/>
      <c r="K769" s="85"/>
      <c r="L769" s="111"/>
      <c r="M769" s="112">
        <v>0</v>
      </c>
      <c r="N769" s="87"/>
      <c r="O769" s="85"/>
      <c r="P769" s="111"/>
      <c r="Q769" s="112">
        <v>0</v>
      </c>
      <c r="R769" s="87"/>
      <c r="S769" s="85"/>
      <c r="T769" s="111"/>
      <c r="U769" s="112">
        <v>0</v>
      </c>
      <c r="V769" s="87"/>
      <c r="W769" s="85"/>
      <c r="X769" s="111"/>
      <c r="Y769" s="112">
        <v>0</v>
      </c>
      <c r="Z769" s="87"/>
      <c r="AA769" s="85"/>
      <c r="AB769" s="111"/>
      <c r="AC769" s="112">
        <v>0</v>
      </c>
      <c r="AD769" s="87"/>
      <c r="AE769" s="85"/>
      <c r="AF769" s="111"/>
      <c r="AG769" s="112">
        <v>0</v>
      </c>
      <c r="AH769" s="87"/>
      <c r="AI769" s="85"/>
      <c r="AJ769" s="111"/>
      <c r="AK769" s="112">
        <v>0</v>
      </c>
      <c r="AL769" s="87"/>
      <c r="AM769" s="85"/>
      <c r="AN769" s="111"/>
      <c r="AO769" s="112">
        <v>0</v>
      </c>
      <c r="AP769" s="87"/>
      <c r="AQ769" s="85"/>
      <c r="AR769" s="111"/>
      <c r="AS769" s="112">
        <v>0</v>
      </c>
      <c r="AT769" s="87"/>
      <c r="AU769" s="85"/>
      <c r="AV769" s="111"/>
      <c r="AW769" s="112">
        <v>0</v>
      </c>
      <c r="AX769" s="87"/>
      <c r="AY769" s="85"/>
      <c r="AZ769" s="267">
        <f t="shared" si="46"/>
        <v>0</v>
      </c>
      <c r="BA769" s="88">
        <f t="shared" si="43"/>
        <v>0</v>
      </c>
      <c r="BC769">
        <f>IF($A769&lt;&gt;"",COUNTIF($BD$3:$BD769,$BD769),0)</f>
        <v>0</v>
      </c>
      <c r="BD769" t="str">
        <f>IF($A769&lt;&gt;"",VLOOKUP(TRUNC(MID($A769,1,2),0),Plano_Contas!$H$3:$J$103,2,TRUE),"")</f>
        <v/>
      </c>
      <c r="BE769" s="201" t="str">
        <f t="shared" si="44"/>
        <v/>
      </c>
      <c r="BF769" t="str">
        <f ca="1">IF($BT769&lt;&gt;"",SUMIF($BD$3:$BD$1004,"="&amp;$BD769,INDIRECT(ADDRESS(3,BF$2,1,1)):INDIRECT(ADDRESS(1004,BF$2,1,1))),"")</f>
        <v/>
      </c>
      <c r="BG769" t="str">
        <f ca="1">IF($BT769&lt;&gt;"",SUMIF($BD$3:$BD$1004,"="&amp;$BD769,INDIRECT(ADDRESS(3,BG$2,1,1)):INDIRECT(ADDRESS(1004,BG$2,1,1))),"")</f>
        <v/>
      </c>
      <c r="BH769" t="str">
        <f ca="1">IF($BT769&lt;&gt;"",SUMIF($BD$3:$BD$1004,"="&amp;$BD769,INDIRECT(ADDRESS(3,BH$2,1,1)):INDIRECT(ADDRESS(1004,BH$2,1,1))),"")</f>
        <v/>
      </c>
      <c r="BI769" t="str">
        <f ca="1">IF($BT769&lt;&gt;"",SUMIF($BD$3:$BD$1004,"="&amp;$BD769,INDIRECT(ADDRESS(3,BI$2,1,1)):INDIRECT(ADDRESS(1004,BI$2,1,1))),"")</f>
        <v/>
      </c>
      <c r="BJ769" t="str">
        <f ca="1">IF($BT769&lt;&gt;"",SUMIF($BD$3:$BD$1004,"="&amp;$BD769,INDIRECT(ADDRESS(3,BJ$2,1,1)):INDIRECT(ADDRESS(1004,BJ$2,1,1))),"")</f>
        <v/>
      </c>
      <c r="BK769" t="str">
        <f ca="1">IF($BT769&lt;&gt;"",SUMIF($BD$3:$BD$1004,"="&amp;$BD769,INDIRECT(ADDRESS(3,BK$2,1,1)):INDIRECT(ADDRESS(1004,BK$2,1,1))),"")</f>
        <v/>
      </c>
      <c r="BL769" t="str">
        <f ca="1">IF($BT769&lt;&gt;"",SUMIF($BD$3:$BD$1004,"="&amp;$BD769,INDIRECT(ADDRESS(3,BL$2,1,1)):INDIRECT(ADDRESS(1004,BL$2,1,1))),"")</f>
        <v/>
      </c>
      <c r="BM769" t="str">
        <f ca="1">IF($BT769&lt;&gt;"",SUMIF($BD$3:$BD$1004,"="&amp;$BD769,INDIRECT(ADDRESS(3,BM$2,1,1)):INDIRECT(ADDRESS(1004,BM$2,1,1))),"")</f>
        <v/>
      </c>
      <c r="BN769" t="str">
        <f ca="1">IF($BT769&lt;&gt;"",SUMIF($BD$3:$BD$1004,"="&amp;$BD769,INDIRECT(ADDRESS(3,BN$2,1,1)):INDIRECT(ADDRESS(1004,BN$2,1,1))),"")</f>
        <v/>
      </c>
      <c r="BO769" t="str">
        <f ca="1">IF($BT769&lt;&gt;"",SUMIF($BD$3:$BD$1004,"="&amp;$BD769,INDIRECT(ADDRESS(3,BO$2,1,1)):INDIRECT(ADDRESS(1004,BO$2,1,1))),"")</f>
        <v/>
      </c>
      <c r="BP769" t="str">
        <f ca="1">IF($BT769&lt;&gt;"",SUMIF($BD$3:$BD$1004,"="&amp;$BD769,INDIRECT(ADDRESS(3,BP$2,1,1)):INDIRECT(ADDRESS(1004,BP$2,1,1))),"")</f>
        <v/>
      </c>
      <c r="BQ769" t="str">
        <f ca="1">IF($BT769&lt;&gt;"",SUMIF($BD$3:$BD$1004,"="&amp;$BD769,INDIRECT(ADDRESS(3,BQ$2,1,1)):INDIRECT(ADDRESS(1004,BQ$2,1,1))),"")</f>
        <v/>
      </c>
      <c r="BR769" t="str">
        <f ca="1">IF($BT769&lt;&gt;"",SUMIF($BD$3:$BD$1004,"="&amp;$BD769,INDIRECT(ADDRESS(3,BR$2,1,1)):INDIRECT(ADDRESS(1004,BR$2,1,1))),"")</f>
        <v/>
      </c>
      <c r="BS769" t="str">
        <f>IF($A769&lt;&gt;"",VLOOKUP(TRUNC(MID($A769,1,2),0),Plano_Contas!$H$3:$J$103,3,TRUE),"")</f>
        <v/>
      </c>
      <c r="BT769" t="str">
        <f t="shared" si="45"/>
        <v/>
      </c>
      <c r="BV769">
        <f>Empresas!C769</f>
        <v>0</v>
      </c>
    </row>
    <row r="770" spans="1:74" ht="13.5" hidden="1" thickBot="1" x14ac:dyDescent="0.25">
      <c r="A770" s="89"/>
      <c r="B770" s="52" t="str">
        <f>IF($A770&lt;&gt;"",VLOOKUP(""&amp;$A770,Plano_Contas!$A$3:$F$1003,6,0),"")</f>
        <v/>
      </c>
      <c r="C770" s="91"/>
      <c r="D770" s="111"/>
      <c r="E770" s="112">
        <v>0</v>
      </c>
      <c r="F770" s="87"/>
      <c r="G770" s="85"/>
      <c r="H770" s="111"/>
      <c r="I770" s="112">
        <v>0</v>
      </c>
      <c r="J770" s="87"/>
      <c r="K770" s="85"/>
      <c r="L770" s="111"/>
      <c r="M770" s="112">
        <v>0</v>
      </c>
      <c r="N770" s="87"/>
      <c r="O770" s="85"/>
      <c r="P770" s="111"/>
      <c r="Q770" s="112">
        <v>0</v>
      </c>
      <c r="R770" s="87"/>
      <c r="S770" s="85"/>
      <c r="T770" s="111"/>
      <c r="U770" s="112">
        <v>0</v>
      </c>
      <c r="V770" s="87"/>
      <c r="W770" s="85"/>
      <c r="X770" s="111"/>
      <c r="Y770" s="112">
        <v>0</v>
      </c>
      <c r="Z770" s="87"/>
      <c r="AA770" s="85"/>
      <c r="AB770" s="111"/>
      <c r="AC770" s="112">
        <v>0</v>
      </c>
      <c r="AD770" s="87"/>
      <c r="AE770" s="85"/>
      <c r="AF770" s="111"/>
      <c r="AG770" s="112">
        <v>0</v>
      </c>
      <c r="AH770" s="87"/>
      <c r="AI770" s="85"/>
      <c r="AJ770" s="111"/>
      <c r="AK770" s="112">
        <v>0</v>
      </c>
      <c r="AL770" s="87"/>
      <c r="AM770" s="85"/>
      <c r="AN770" s="111"/>
      <c r="AO770" s="112">
        <v>0</v>
      </c>
      <c r="AP770" s="87"/>
      <c r="AQ770" s="85"/>
      <c r="AR770" s="111"/>
      <c r="AS770" s="112">
        <v>0</v>
      </c>
      <c r="AT770" s="87"/>
      <c r="AU770" s="85"/>
      <c r="AV770" s="111"/>
      <c r="AW770" s="112">
        <v>0</v>
      </c>
      <c r="AX770" s="87"/>
      <c r="AY770" s="85"/>
      <c r="AZ770" s="267">
        <f t="shared" si="46"/>
        <v>0</v>
      </c>
      <c r="BA770" s="88">
        <f t="shared" si="43"/>
        <v>0</v>
      </c>
      <c r="BC770">
        <f>IF($A770&lt;&gt;"",COUNTIF($BD$3:$BD770,$BD770),0)</f>
        <v>0</v>
      </c>
      <c r="BD770" t="str">
        <f>IF($A770&lt;&gt;"",VLOOKUP(TRUNC(MID($A770,1,2),0),Plano_Contas!$H$3:$J$103,2,TRUE),"")</f>
        <v/>
      </c>
      <c r="BE770" s="201" t="str">
        <f t="shared" si="44"/>
        <v/>
      </c>
      <c r="BF770" t="str">
        <f ca="1">IF($BT770&lt;&gt;"",SUMIF($BD$3:$BD$1004,"="&amp;$BD770,INDIRECT(ADDRESS(3,BF$2,1,1)):INDIRECT(ADDRESS(1004,BF$2,1,1))),"")</f>
        <v/>
      </c>
      <c r="BG770" t="str">
        <f ca="1">IF($BT770&lt;&gt;"",SUMIF($BD$3:$BD$1004,"="&amp;$BD770,INDIRECT(ADDRESS(3,BG$2,1,1)):INDIRECT(ADDRESS(1004,BG$2,1,1))),"")</f>
        <v/>
      </c>
      <c r="BH770" t="str">
        <f ca="1">IF($BT770&lt;&gt;"",SUMIF($BD$3:$BD$1004,"="&amp;$BD770,INDIRECT(ADDRESS(3,BH$2,1,1)):INDIRECT(ADDRESS(1004,BH$2,1,1))),"")</f>
        <v/>
      </c>
      <c r="BI770" t="str">
        <f ca="1">IF($BT770&lt;&gt;"",SUMIF($BD$3:$BD$1004,"="&amp;$BD770,INDIRECT(ADDRESS(3,BI$2,1,1)):INDIRECT(ADDRESS(1004,BI$2,1,1))),"")</f>
        <v/>
      </c>
      <c r="BJ770" t="str">
        <f ca="1">IF($BT770&lt;&gt;"",SUMIF($BD$3:$BD$1004,"="&amp;$BD770,INDIRECT(ADDRESS(3,BJ$2,1,1)):INDIRECT(ADDRESS(1004,BJ$2,1,1))),"")</f>
        <v/>
      </c>
      <c r="BK770" t="str">
        <f ca="1">IF($BT770&lt;&gt;"",SUMIF($BD$3:$BD$1004,"="&amp;$BD770,INDIRECT(ADDRESS(3,BK$2,1,1)):INDIRECT(ADDRESS(1004,BK$2,1,1))),"")</f>
        <v/>
      </c>
      <c r="BL770" t="str">
        <f ca="1">IF($BT770&lt;&gt;"",SUMIF($BD$3:$BD$1004,"="&amp;$BD770,INDIRECT(ADDRESS(3,BL$2,1,1)):INDIRECT(ADDRESS(1004,BL$2,1,1))),"")</f>
        <v/>
      </c>
      <c r="BM770" t="str">
        <f ca="1">IF($BT770&lt;&gt;"",SUMIF($BD$3:$BD$1004,"="&amp;$BD770,INDIRECT(ADDRESS(3,BM$2,1,1)):INDIRECT(ADDRESS(1004,BM$2,1,1))),"")</f>
        <v/>
      </c>
      <c r="BN770" t="str">
        <f ca="1">IF($BT770&lt;&gt;"",SUMIF($BD$3:$BD$1004,"="&amp;$BD770,INDIRECT(ADDRESS(3,BN$2,1,1)):INDIRECT(ADDRESS(1004,BN$2,1,1))),"")</f>
        <v/>
      </c>
      <c r="BO770" t="str">
        <f ca="1">IF($BT770&lt;&gt;"",SUMIF($BD$3:$BD$1004,"="&amp;$BD770,INDIRECT(ADDRESS(3,BO$2,1,1)):INDIRECT(ADDRESS(1004,BO$2,1,1))),"")</f>
        <v/>
      </c>
      <c r="BP770" t="str">
        <f ca="1">IF($BT770&lt;&gt;"",SUMIF($BD$3:$BD$1004,"="&amp;$BD770,INDIRECT(ADDRESS(3,BP$2,1,1)):INDIRECT(ADDRESS(1004,BP$2,1,1))),"")</f>
        <v/>
      </c>
      <c r="BQ770" t="str">
        <f ca="1">IF($BT770&lt;&gt;"",SUMIF($BD$3:$BD$1004,"="&amp;$BD770,INDIRECT(ADDRESS(3,BQ$2,1,1)):INDIRECT(ADDRESS(1004,BQ$2,1,1))),"")</f>
        <v/>
      </c>
      <c r="BR770" t="str">
        <f ca="1">IF($BT770&lt;&gt;"",SUMIF($BD$3:$BD$1004,"="&amp;$BD770,INDIRECT(ADDRESS(3,BR$2,1,1)):INDIRECT(ADDRESS(1004,BR$2,1,1))),"")</f>
        <v/>
      </c>
      <c r="BS770" t="str">
        <f>IF($A770&lt;&gt;"",VLOOKUP(TRUNC(MID($A770,1,2),0),Plano_Contas!$H$3:$J$103,3,TRUE),"")</f>
        <v/>
      </c>
      <c r="BT770" t="str">
        <f t="shared" si="45"/>
        <v/>
      </c>
      <c r="BV770">
        <f>Empresas!C770</f>
        <v>0</v>
      </c>
    </row>
    <row r="771" spans="1:74" ht="13.5" hidden="1" thickBot="1" x14ac:dyDescent="0.25">
      <c r="A771" s="89"/>
      <c r="B771" s="52" t="str">
        <f>IF($A771&lt;&gt;"",VLOOKUP(""&amp;$A771,Plano_Contas!$A$3:$F$1003,6,0),"")</f>
        <v/>
      </c>
      <c r="C771" s="91"/>
      <c r="D771" s="111"/>
      <c r="E771" s="112">
        <v>0</v>
      </c>
      <c r="F771" s="87"/>
      <c r="G771" s="85"/>
      <c r="H771" s="111"/>
      <c r="I771" s="112">
        <v>0</v>
      </c>
      <c r="J771" s="87"/>
      <c r="K771" s="85"/>
      <c r="L771" s="111"/>
      <c r="M771" s="112">
        <v>0</v>
      </c>
      <c r="N771" s="87"/>
      <c r="O771" s="85"/>
      <c r="P771" s="111"/>
      <c r="Q771" s="112">
        <v>0</v>
      </c>
      <c r="R771" s="87"/>
      <c r="S771" s="85"/>
      <c r="T771" s="111"/>
      <c r="U771" s="112">
        <v>0</v>
      </c>
      <c r="V771" s="87"/>
      <c r="W771" s="85"/>
      <c r="X771" s="111"/>
      <c r="Y771" s="112">
        <v>0</v>
      </c>
      <c r="Z771" s="87"/>
      <c r="AA771" s="85"/>
      <c r="AB771" s="111"/>
      <c r="AC771" s="112">
        <v>0</v>
      </c>
      <c r="AD771" s="87"/>
      <c r="AE771" s="85"/>
      <c r="AF771" s="111"/>
      <c r="AG771" s="112">
        <v>0</v>
      </c>
      <c r="AH771" s="87"/>
      <c r="AI771" s="85"/>
      <c r="AJ771" s="111"/>
      <c r="AK771" s="112">
        <v>0</v>
      </c>
      <c r="AL771" s="87"/>
      <c r="AM771" s="85"/>
      <c r="AN771" s="111"/>
      <c r="AO771" s="112">
        <v>0</v>
      </c>
      <c r="AP771" s="87"/>
      <c r="AQ771" s="85"/>
      <c r="AR771" s="111"/>
      <c r="AS771" s="112">
        <v>0</v>
      </c>
      <c r="AT771" s="87"/>
      <c r="AU771" s="85"/>
      <c r="AV771" s="111"/>
      <c r="AW771" s="112">
        <v>0</v>
      </c>
      <c r="AX771" s="87"/>
      <c r="AY771" s="85"/>
      <c r="AZ771" s="267">
        <f t="shared" si="46"/>
        <v>0</v>
      </c>
      <c r="BA771" s="88">
        <f t="shared" ref="BA771:BA834" si="47">SUM($G771,$K771,$O771,$S771,$W771,$AA771,$AE771,$AI771,$AM771,$AQ771,$AU771,$AY771)</f>
        <v>0</v>
      </c>
      <c r="BC771">
        <f>IF($A771&lt;&gt;"",COUNTIF($BD$3:$BD771,$BD771),0)</f>
        <v>0</v>
      </c>
      <c r="BD771" t="str">
        <f>IF($A771&lt;&gt;"",VLOOKUP(TRUNC(MID($A771,1,2),0),Plano_Contas!$H$3:$J$103,2,TRUE),"")</f>
        <v/>
      </c>
      <c r="BE771" s="201" t="str">
        <f t="shared" ref="BE771:BE834" si="48">IF(ISERR(SEARCH("[",$B771))=FALSE,MID($B771,SEARCH("[",$B771)+1,SEARCH("]",$B771)-SEARCH("[",$B771)-1),"")</f>
        <v/>
      </c>
      <c r="BF771" t="str">
        <f ca="1">IF($BT771&lt;&gt;"",SUMIF($BD$3:$BD$1004,"="&amp;$BD771,INDIRECT(ADDRESS(3,BF$2,1,1)):INDIRECT(ADDRESS(1004,BF$2,1,1))),"")</f>
        <v/>
      </c>
      <c r="BG771" t="str">
        <f ca="1">IF($BT771&lt;&gt;"",SUMIF($BD$3:$BD$1004,"="&amp;$BD771,INDIRECT(ADDRESS(3,BG$2,1,1)):INDIRECT(ADDRESS(1004,BG$2,1,1))),"")</f>
        <v/>
      </c>
      <c r="BH771" t="str">
        <f ca="1">IF($BT771&lt;&gt;"",SUMIF($BD$3:$BD$1004,"="&amp;$BD771,INDIRECT(ADDRESS(3,BH$2,1,1)):INDIRECT(ADDRESS(1004,BH$2,1,1))),"")</f>
        <v/>
      </c>
      <c r="BI771" t="str">
        <f ca="1">IF($BT771&lt;&gt;"",SUMIF($BD$3:$BD$1004,"="&amp;$BD771,INDIRECT(ADDRESS(3,BI$2,1,1)):INDIRECT(ADDRESS(1004,BI$2,1,1))),"")</f>
        <v/>
      </c>
      <c r="BJ771" t="str">
        <f ca="1">IF($BT771&lt;&gt;"",SUMIF($BD$3:$BD$1004,"="&amp;$BD771,INDIRECT(ADDRESS(3,BJ$2,1,1)):INDIRECT(ADDRESS(1004,BJ$2,1,1))),"")</f>
        <v/>
      </c>
      <c r="BK771" t="str">
        <f ca="1">IF($BT771&lt;&gt;"",SUMIF($BD$3:$BD$1004,"="&amp;$BD771,INDIRECT(ADDRESS(3,BK$2,1,1)):INDIRECT(ADDRESS(1004,BK$2,1,1))),"")</f>
        <v/>
      </c>
      <c r="BL771" t="str">
        <f ca="1">IF($BT771&lt;&gt;"",SUMIF($BD$3:$BD$1004,"="&amp;$BD771,INDIRECT(ADDRESS(3,BL$2,1,1)):INDIRECT(ADDRESS(1004,BL$2,1,1))),"")</f>
        <v/>
      </c>
      <c r="BM771" t="str">
        <f ca="1">IF($BT771&lt;&gt;"",SUMIF($BD$3:$BD$1004,"="&amp;$BD771,INDIRECT(ADDRESS(3,BM$2,1,1)):INDIRECT(ADDRESS(1004,BM$2,1,1))),"")</f>
        <v/>
      </c>
      <c r="BN771" t="str">
        <f ca="1">IF($BT771&lt;&gt;"",SUMIF($BD$3:$BD$1004,"="&amp;$BD771,INDIRECT(ADDRESS(3,BN$2,1,1)):INDIRECT(ADDRESS(1004,BN$2,1,1))),"")</f>
        <v/>
      </c>
      <c r="BO771" t="str">
        <f ca="1">IF($BT771&lt;&gt;"",SUMIF($BD$3:$BD$1004,"="&amp;$BD771,INDIRECT(ADDRESS(3,BO$2,1,1)):INDIRECT(ADDRESS(1004,BO$2,1,1))),"")</f>
        <v/>
      </c>
      <c r="BP771" t="str">
        <f ca="1">IF($BT771&lt;&gt;"",SUMIF($BD$3:$BD$1004,"="&amp;$BD771,INDIRECT(ADDRESS(3,BP$2,1,1)):INDIRECT(ADDRESS(1004,BP$2,1,1))),"")</f>
        <v/>
      </c>
      <c r="BQ771" t="str">
        <f ca="1">IF($BT771&lt;&gt;"",SUMIF($BD$3:$BD$1004,"="&amp;$BD771,INDIRECT(ADDRESS(3,BQ$2,1,1)):INDIRECT(ADDRESS(1004,BQ$2,1,1))),"")</f>
        <v/>
      </c>
      <c r="BR771" t="str">
        <f ca="1">IF($BT771&lt;&gt;"",SUMIF($BD$3:$BD$1004,"="&amp;$BD771,INDIRECT(ADDRESS(3,BR$2,1,1)):INDIRECT(ADDRESS(1004,BR$2,1,1))),"")</f>
        <v/>
      </c>
      <c r="BS771" t="str">
        <f>IF($A771&lt;&gt;"",VLOOKUP(TRUNC(MID($A771,1,2),0),Plano_Contas!$H$3:$J$103,3,TRUE),"")</f>
        <v/>
      </c>
      <c r="BT771" t="str">
        <f t="shared" ref="BT771:BT834" si="49">IF(($BC771=1)*($BS771&lt;&gt;"T"),$BD771&amp;IF($BE771&lt;&gt;""," ("&amp;$BE771&amp;")",""),"")</f>
        <v/>
      </c>
      <c r="BV771">
        <f>Empresas!C771</f>
        <v>0</v>
      </c>
    </row>
    <row r="772" spans="1:74" ht="13.5" hidden="1" thickBot="1" x14ac:dyDescent="0.25">
      <c r="A772" s="89"/>
      <c r="B772" s="52" t="str">
        <f>IF($A772&lt;&gt;"",VLOOKUP(""&amp;$A772,Plano_Contas!$A$3:$F$1003,6,0),"")</f>
        <v/>
      </c>
      <c r="C772" s="91"/>
      <c r="D772" s="111"/>
      <c r="E772" s="112">
        <v>0</v>
      </c>
      <c r="F772" s="87"/>
      <c r="G772" s="85"/>
      <c r="H772" s="111"/>
      <c r="I772" s="112">
        <v>0</v>
      </c>
      <c r="J772" s="87"/>
      <c r="K772" s="85"/>
      <c r="L772" s="111"/>
      <c r="M772" s="112">
        <v>0</v>
      </c>
      <c r="N772" s="87"/>
      <c r="O772" s="85"/>
      <c r="P772" s="111"/>
      <c r="Q772" s="112">
        <v>0</v>
      </c>
      <c r="R772" s="87"/>
      <c r="S772" s="85"/>
      <c r="T772" s="111"/>
      <c r="U772" s="112">
        <v>0</v>
      </c>
      <c r="V772" s="87"/>
      <c r="W772" s="85"/>
      <c r="X772" s="111"/>
      <c r="Y772" s="112">
        <v>0</v>
      </c>
      <c r="Z772" s="87"/>
      <c r="AA772" s="85"/>
      <c r="AB772" s="111"/>
      <c r="AC772" s="112">
        <v>0</v>
      </c>
      <c r="AD772" s="87"/>
      <c r="AE772" s="85"/>
      <c r="AF772" s="111"/>
      <c r="AG772" s="112">
        <v>0</v>
      </c>
      <c r="AH772" s="87"/>
      <c r="AI772" s="85"/>
      <c r="AJ772" s="111"/>
      <c r="AK772" s="112">
        <v>0</v>
      </c>
      <c r="AL772" s="87"/>
      <c r="AM772" s="85"/>
      <c r="AN772" s="111"/>
      <c r="AO772" s="112">
        <v>0</v>
      </c>
      <c r="AP772" s="87"/>
      <c r="AQ772" s="85"/>
      <c r="AR772" s="111"/>
      <c r="AS772" s="112">
        <v>0</v>
      </c>
      <c r="AT772" s="87"/>
      <c r="AU772" s="85"/>
      <c r="AV772" s="111"/>
      <c r="AW772" s="112">
        <v>0</v>
      </c>
      <c r="AX772" s="87"/>
      <c r="AY772" s="85"/>
      <c r="AZ772" s="267">
        <f t="shared" ref="AZ772:AZ835" si="50">SUM(E772,I772,M772,Q772,U772,Y772,AC772,AG772,AK772,AO772,AS772,AW772)</f>
        <v>0</v>
      </c>
      <c r="BA772" s="88">
        <f t="shared" si="47"/>
        <v>0</v>
      </c>
      <c r="BC772">
        <f>IF($A772&lt;&gt;"",COUNTIF($BD$3:$BD772,$BD772),0)</f>
        <v>0</v>
      </c>
      <c r="BD772" t="str">
        <f>IF($A772&lt;&gt;"",VLOOKUP(TRUNC(MID($A772,1,2),0),Plano_Contas!$H$3:$J$103,2,TRUE),"")</f>
        <v/>
      </c>
      <c r="BE772" s="201" t="str">
        <f t="shared" si="48"/>
        <v/>
      </c>
      <c r="BF772" t="str">
        <f ca="1">IF($BT772&lt;&gt;"",SUMIF($BD$3:$BD$1004,"="&amp;$BD772,INDIRECT(ADDRESS(3,BF$2,1,1)):INDIRECT(ADDRESS(1004,BF$2,1,1))),"")</f>
        <v/>
      </c>
      <c r="BG772" t="str">
        <f ca="1">IF($BT772&lt;&gt;"",SUMIF($BD$3:$BD$1004,"="&amp;$BD772,INDIRECT(ADDRESS(3,BG$2,1,1)):INDIRECT(ADDRESS(1004,BG$2,1,1))),"")</f>
        <v/>
      </c>
      <c r="BH772" t="str">
        <f ca="1">IF($BT772&lt;&gt;"",SUMIF($BD$3:$BD$1004,"="&amp;$BD772,INDIRECT(ADDRESS(3,BH$2,1,1)):INDIRECT(ADDRESS(1004,BH$2,1,1))),"")</f>
        <v/>
      </c>
      <c r="BI772" t="str">
        <f ca="1">IF($BT772&lt;&gt;"",SUMIF($BD$3:$BD$1004,"="&amp;$BD772,INDIRECT(ADDRESS(3,BI$2,1,1)):INDIRECT(ADDRESS(1004,BI$2,1,1))),"")</f>
        <v/>
      </c>
      <c r="BJ772" t="str">
        <f ca="1">IF($BT772&lt;&gt;"",SUMIF($BD$3:$BD$1004,"="&amp;$BD772,INDIRECT(ADDRESS(3,BJ$2,1,1)):INDIRECT(ADDRESS(1004,BJ$2,1,1))),"")</f>
        <v/>
      </c>
      <c r="BK772" t="str">
        <f ca="1">IF($BT772&lt;&gt;"",SUMIF($BD$3:$BD$1004,"="&amp;$BD772,INDIRECT(ADDRESS(3,BK$2,1,1)):INDIRECT(ADDRESS(1004,BK$2,1,1))),"")</f>
        <v/>
      </c>
      <c r="BL772" t="str">
        <f ca="1">IF($BT772&lt;&gt;"",SUMIF($BD$3:$BD$1004,"="&amp;$BD772,INDIRECT(ADDRESS(3,BL$2,1,1)):INDIRECT(ADDRESS(1004,BL$2,1,1))),"")</f>
        <v/>
      </c>
      <c r="BM772" t="str">
        <f ca="1">IF($BT772&lt;&gt;"",SUMIF($BD$3:$BD$1004,"="&amp;$BD772,INDIRECT(ADDRESS(3,BM$2,1,1)):INDIRECT(ADDRESS(1004,BM$2,1,1))),"")</f>
        <v/>
      </c>
      <c r="BN772" t="str">
        <f ca="1">IF($BT772&lt;&gt;"",SUMIF($BD$3:$BD$1004,"="&amp;$BD772,INDIRECT(ADDRESS(3,BN$2,1,1)):INDIRECT(ADDRESS(1004,BN$2,1,1))),"")</f>
        <v/>
      </c>
      <c r="BO772" t="str">
        <f ca="1">IF($BT772&lt;&gt;"",SUMIF($BD$3:$BD$1004,"="&amp;$BD772,INDIRECT(ADDRESS(3,BO$2,1,1)):INDIRECT(ADDRESS(1004,BO$2,1,1))),"")</f>
        <v/>
      </c>
      <c r="BP772" t="str">
        <f ca="1">IF($BT772&lt;&gt;"",SUMIF($BD$3:$BD$1004,"="&amp;$BD772,INDIRECT(ADDRESS(3,BP$2,1,1)):INDIRECT(ADDRESS(1004,BP$2,1,1))),"")</f>
        <v/>
      </c>
      <c r="BQ772" t="str">
        <f ca="1">IF($BT772&lt;&gt;"",SUMIF($BD$3:$BD$1004,"="&amp;$BD772,INDIRECT(ADDRESS(3,BQ$2,1,1)):INDIRECT(ADDRESS(1004,BQ$2,1,1))),"")</f>
        <v/>
      </c>
      <c r="BR772" t="str">
        <f ca="1">IF($BT772&lt;&gt;"",SUMIF($BD$3:$BD$1004,"="&amp;$BD772,INDIRECT(ADDRESS(3,BR$2,1,1)):INDIRECT(ADDRESS(1004,BR$2,1,1))),"")</f>
        <v/>
      </c>
      <c r="BS772" t="str">
        <f>IF($A772&lt;&gt;"",VLOOKUP(TRUNC(MID($A772,1,2),0),Plano_Contas!$H$3:$J$103,3,TRUE),"")</f>
        <v/>
      </c>
      <c r="BT772" t="str">
        <f t="shared" si="49"/>
        <v/>
      </c>
      <c r="BV772">
        <f>Empresas!C772</f>
        <v>0</v>
      </c>
    </row>
    <row r="773" spans="1:74" ht="13.5" hidden="1" thickBot="1" x14ac:dyDescent="0.25">
      <c r="A773" s="89"/>
      <c r="B773" s="52" t="str">
        <f>IF($A773&lt;&gt;"",VLOOKUP(""&amp;$A773,Plano_Contas!$A$3:$F$1003,6,0),"")</f>
        <v/>
      </c>
      <c r="C773" s="91"/>
      <c r="D773" s="111"/>
      <c r="E773" s="112">
        <v>0</v>
      </c>
      <c r="F773" s="87"/>
      <c r="G773" s="85"/>
      <c r="H773" s="111"/>
      <c r="I773" s="112">
        <v>0</v>
      </c>
      <c r="J773" s="87"/>
      <c r="K773" s="85"/>
      <c r="L773" s="111"/>
      <c r="M773" s="112">
        <v>0</v>
      </c>
      <c r="N773" s="87"/>
      <c r="O773" s="85"/>
      <c r="P773" s="111"/>
      <c r="Q773" s="112">
        <v>0</v>
      </c>
      <c r="R773" s="87"/>
      <c r="S773" s="85"/>
      <c r="T773" s="111"/>
      <c r="U773" s="112">
        <v>0</v>
      </c>
      <c r="V773" s="87"/>
      <c r="W773" s="85"/>
      <c r="X773" s="111"/>
      <c r="Y773" s="112">
        <v>0</v>
      </c>
      <c r="Z773" s="87"/>
      <c r="AA773" s="85"/>
      <c r="AB773" s="111"/>
      <c r="AC773" s="112">
        <v>0</v>
      </c>
      <c r="AD773" s="87"/>
      <c r="AE773" s="85"/>
      <c r="AF773" s="111"/>
      <c r="AG773" s="112">
        <v>0</v>
      </c>
      <c r="AH773" s="87"/>
      <c r="AI773" s="85"/>
      <c r="AJ773" s="111"/>
      <c r="AK773" s="112">
        <v>0</v>
      </c>
      <c r="AL773" s="87"/>
      <c r="AM773" s="85"/>
      <c r="AN773" s="111"/>
      <c r="AO773" s="112">
        <v>0</v>
      </c>
      <c r="AP773" s="87"/>
      <c r="AQ773" s="85"/>
      <c r="AR773" s="111"/>
      <c r="AS773" s="112">
        <v>0</v>
      </c>
      <c r="AT773" s="87"/>
      <c r="AU773" s="85"/>
      <c r="AV773" s="111"/>
      <c r="AW773" s="112">
        <v>0</v>
      </c>
      <c r="AX773" s="87"/>
      <c r="AY773" s="85"/>
      <c r="AZ773" s="267">
        <f t="shared" si="50"/>
        <v>0</v>
      </c>
      <c r="BA773" s="88">
        <f t="shared" si="47"/>
        <v>0</v>
      </c>
      <c r="BC773">
        <f>IF($A773&lt;&gt;"",COUNTIF($BD$3:$BD773,$BD773),0)</f>
        <v>0</v>
      </c>
      <c r="BD773" t="str">
        <f>IF($A773&lt;&gt;"",VLOOKUP(TRUNC(MID($A773,1,2),0),Plano_Contas!$H$3:$J$103,2,TRUE),"")</f>
        <v/>
      </c>
      <c r="BE773" s="201" t="str">
        <f t="shared" si="48"/>
        <v/>
      </c>
      <c r="BF773" t="str">
        <f ca="1">IF($BT773&lt;&gt;"",SUMIF($BD$3:$BD$1004,"="&amp;$BD773,INDIRECT(ADDRESS(3,BF$2,1,1)):INDIRECT(ADDRESS(1004,BF$2,1,1))),"")</f>
        <v/>
      </c>
      <c r="BG773" t="str">
        <f ca="1">IF($BT773&lt;&gt;"",SUMIF($BD$3:$BD$1004,"="&amp;$BD773,INDIRECT(ADDRESS(3,BG$2,1,1)):INDIRECT(ADDRESS(1004,BG$2,1,1))),"")</f>
        <v/>
      </c>
      <c r="BH773" t="str">
        <f ca="1">IF($BT773&lt;&gt;"",SUMIF($BD$3:$BD$1004,"="&amp;$BD773,INDIRECT(ADDRESS(3,BH$2,1,1)):INDIRECT(ADDRESS(1004,BH$2,1,1))),"")</f>
        <v/>
      </c>
      <c r="BI773" t="str">
        <f ca="1">IF($BT773&lt;&gt;"",SUMIF($BD$3:$BD$1004,"="&amp;$BD773,INDIRECT(ADDRESS(3,BI$2,1,1)):INDIRECT(ADDRESS(1004,BI$2,1,1))),"")</f>
        <v/>
      </c>
      <c r="BJ773" t="str">
        <f ca="1">IF($BT773&lt;&gt;"",SUMIF($BD$3:$BD$1004,"="&amp;$BD773,INDIRECT(ADDRESS(3,BJ$2,1,1)):INDIRECT(ADDRESS(1004,BJ$2,1,1))),"")</f>
        <v/>
      </c>
      <c r="BK773" t="str">
        <f ca="1">IF($BT773&lt;&gt;"",SUMIF($BD$3:$BD$1004,"="&amp;$BD773,INDIRECT(ADDRESS(3,BK$2,1,1)):INDIRECT(ADDRESS(1004,BK$2,1,1))),"")</f>
        <v/>
      </c>
      <c r="BL773" t="str">
        <f ca="1">IF($BT773&lt;&gt;"",SUMIF($BD$3:$BD$1004,"="&amp;$BD773,INDIRECT(ADDRESS(3,BL$2,1,1)):INDIRECT(ADDRESS(1004,BL$2,1,1))),"")</f>
        <v/>
      </c>
      <c r="BM773" t="str">
        <f ca="1">IF($BT773&lt;&gt;"",SUMIF($BD$3:$BD$1004,"="&amp;$BD773,INDIRECT(ADDRESS(3,BM$2,1,1)):INDIRECT(ADDRESS(1004,BM$2,1,1))),"")</f>
        <v/>
      </c>
      <c r="BN773" t="str">
        <f ca="1">IF($BT773&lt;&gt;"",SUMIF($BD$3:$BD$1004,"="&amp;$BD773,INDIRECT(ADDRESS(3,BN$2,1,1)):INDIRECT(ADDRESS(1004,BN$2,1,1))),"")</f>
        <v/>
      </c>
      <c r="BO773" t="str">
        <f ca="1">IF($BT773&lt;&gt;"",SUMIF($BD$3:$BD$1004,"="&amp;$BD773,INDIRECT(ADDRESS(3,BO$2,1,1)):INDIRECT(ADDRESS(1004,BO$2,1,1))),"")</f>
        <v/>
      </c>
      <c r="BP773" t="str">
        <f ca="1">IF($BT773&lt;&gt;"",SUMIF($BD$3:$BD$1004,"="&amp;$BD773,INDIRECT(ADDRESS(3,BP$2,1,1)):INDIRECT(ADDRESS(1004,BP$2,1,1))),"")</f>
        <v/>
      </c>
      <c r="BQ773" t="str">
        <f ca="1">IF($BT773&lt;&gt;"",SUMIF($BD$3:$BD$1004,"="&amp;$BD773,INDIRECT(ADDRESS(3,BQ$2,1,1)):INDIRECT(ADDRESS(1004,BQ$2,1,1))),"")</f>
        <v/>
      </c>
      <c r="BR773" t="str">
        <f ca="1">IF($BT773&lt;&gt;"",SUMIF($BD$3:$BD$1004,"="&amp;$BD773,INDIRECT(ADDRESS(3,BR$2,1,1)):INDIRECT(ADDRESS(1004,BR$2,1,1))),"")</f>
        <v/>
      </c>
      <c r="BS773" t="str">
        <f>IF($A773&lt;&gt;"",VLOOKUP(TRUNC(MID($A773,1,2),0),Plano_Contas!$H$3:$J$103,3,TRUE),"")</f>
        <v/>
      </c>
      <c r="BT773" t="str">
        <f t="shared" si="49"/>
        <v/>
      </c>
      <c r="BV773">
        <f>Empresas!C773</f>
        <v>0</v>
      </c>
    </row>
    <row r="774" spans="1:74" ht="13.5" hidden="1" thickBot="1" x14ac:dyDescent="0.25">
      <c r="A774" s="89"/>
      <c r="B774" s="52" t="str">
        <f>IF($A774&lt;&gt;"",VLOOKUP(""&amp;$A774,Plano_Contas!$A$3:$F$1003,6,0),"")</f>
        <v/>
      </c>
      <c r="C774" s="91"/>
      <c r="D774" s="111"/>
      <c r="E774" s="112">
        <v>0</v>
      </c>
      <c r="F774" s="87"/>
      <c r="G774" s="85"/>
      <c r="H774" s="111"/>
      <c r="I774" s="112">
        <v>0</v>
      </c>
      <c r="J774" s="87"/>
      <c r="K774" s="85"/>
      <c r="L774" s="111"/>
      <c r="M774" s="112">
        <v>0</v>
      </c>
      <c r="N774" s="87"/>
      <c r="O774" s="85"/>
      <c r="P774" s="111"/>
      <c r="Q774" s="112">
        <v>0</v>
      </c>
      <c r="R774" s="87"/>
      <c r="S774" s="85"/>
      <c r="T774" s="111"/>
      <c r="U774" s="112">
        <v>0</v>
      </c>
      <c r="V774" s="87"/>
      <c r="W774" s="85"/>
      <c r="X774" s="111"/>
      <c r="Y774" s="112">
        <v>0</v>
      </c>
      <c r="Z774" s="87"/>
      <c r="AA774" s="85"/>
      <c r="AB774" s="111"/>
      <c r="AC774" s="112">
        <v>0</v>
      </c>
      <c r="AD774" s="87"/>
      <c r="AE774" s="85"/>
      <c r="AF774" s="111"/>
      <c r="AG774" s="112">
        <v>0</v>
      </c>
      <c r="AH774" s="87"/>
      <c r="AI774" s="85"/>
      <c r="AJ774" s="111"/>
      <c r="AK774" s="112">
        <v>0</v>
      </c>
      <c r="AL774" s="87"/>
      <c r="AM774" s="85"/>
      <c r="AN774" s="111"/>
      <c r="AO774" s="112">
        <v>0</v>
      </c>
      <c r="AP774" s="87"/>
      <c r="AQ774" s="85"/>
      <c r="AR774" s="111"/>
      <c r="AS774" s="112">
        <v>0</v>
      </c>
      <c r="AT774" s="87"/>
      <c r="AU774" s="85"/>
      <c r="AV774" s="111"/>
      <c r="AW774" s="112">
        <v>0</v>
      </c>
      <c r="AX774" s="87"/>
      <c r="AY774" s="85"/>
      <c r="AZ774" s="267">
        <f t="shared" si="50"/>
        <v>0</v>
      </c>
      <c r="BA774" s="88">
        <f t="shared" si="47"/>
        <v>0</v>
      </c>
      <c r="BC774">
        <f>IF($A774&lt;&gt;"",COUNTIF($BD$3:$BD774,$BD774),0)</f>
        <v>0</v>
      </c>
      <c r="BD774" t="str">
        <f>IF($A774&lt;&gt;"",VLOOKUP(TRUNC(MID($A774,1,2),0),Plano_Contas!$H$3:$J$103,2,TRUE),"")</f>
        <v/>
      </c>
      <c r="BE774" s="201" t="str">
        <f t="shared" si="48"/>
        <v/>
      </c>
      <c r="BF774" t="str">
        <f ca="1">IF($BT774&lt;&gt;"",SUMIF($BD$3:$BD$1004,"="&amp;$BD774,INDIRECT(ADDRESS(3,BF$2,1,1)):INDIRECT(ADDRESS(1004,BF$2,1,1))),"")</f>
        <v/>
      </c>
      <c r="BG774" t="str">
        <f ca="1">IF($BT774&lt;&gt;"",SUMIF($BD$3:$BD$1004,"="&amp;$BD774,INDIRECT(ADDRESS(3,BG$2,1,1)):INDIRECT(ADDRESS(1004,BG$2,1,1))),"")</f>
        <v/>
      </c>
      <c r="BH774" t="str">
        <f ca="1">IF($BT774&lt;&gt;"",SUMIF($BD$3:$BD$1004,"="&amp;$BD774,INDIRECT(ADDRESS(3,BH$2,1,1)):INDIRECT(ADDRESS(1004,BH$2,1,1))),"")</f>
        <v/>
      </c>
      <c r="BI774" t="str">
        <f ca="1">IF($BT774&lt;&gt;"",SUMIF($BD$3:$BD$1004,"="&amp;$BD774,INDIRECT(ADDRESS(3,BI$2,1,1)):INDIRECT(ADDRESS(1004,BI$2,1,1))),"")</f>
        <v/>
      </c>
      <c r="BJ774" t="str">
        <f ca="1">IF($BT774&lt;&gt;"",SUMIF($BD$3:$BD$1004,"="&amp;$BD774,INDIRECT(ADDRESS(3,BJ$2,1,1)):INDIRECT(ADDRESS(1004,BJ$2,1,1))),"")</f>
        <v/>
      </c>
      <c r="BK774" t="str">
        <f ca="1">IF($BT774&lt;&gt;"",SUMIF($BD$3:$BD$1004,"="&amp;$BD774,INDIRECT(ADDRESS(3,BK$2,1,1)):INDIRECT(ADDRESS(1004,BK$2,1,1))),"")</f>
        <v/>
      </c>
      <c r="BL774" t="str">
        <f ca="1">IF($BT774&lt;&gt;"",SUMIF($BD$3:$BD$1004,"="&amp;$BD774,INDIRECT(ADDRESS(3,BL$2,1,1)):INDIRECT(ADDRESS(1004,BL$2,1,1))),"")</f>
        <v/>
      </c>
      <c r="BM774" t="str">
        <f ca="1">IF($BT774&lt;&gt;"",SUMIF($BD$3:$BD$1004,"="&amp;$BD774,INDIRECT(ADDRESS(3,BM$2,1,1)):INDIRECT(ADDRESS(1004,BM$2,1,1))),"")</f>
        <v/>
      </c>
      <c r="BN774" t="str">
        <f ca="1">IF($BT774&lt;&gt;"",SUMIF($BD$3:$BD$1004,"="&amp;$BD774,INDIRECT(ADDRESS(3,BN$2,1,1)):INDIRECT(ADDRESS(1004,BN$2,1,1))),"")</f>
        <v/>
      </c>
      <c r="BO774" t="str">
        <f ca="1">IF($BT774&lt;&gt;"",SUMIF($BD$3:$BD$1004,"="&amp;$BD774,INDIRECT(ADDRESS(3,BO$2,1,1)):INDIRECT(ADDRESS(1004,BO$2,1,1))),"")</f>
        <v/>
      </c>
      <c r="BP774" t="str">
        <f ca="1">IF($BT774&lt;&gt;"",SUMIF($BD$3:$BD$1004,"="&amp;$BD774,INDIRECT(ADDRESS(3,BP$2,1,1)):INDIRECT(ADDRESS(1004,BP$2,1,1))),"")</f>
        <v/>
      </c>
      <c r="BQ774" t="str">
        <f ca="1">IF($BT774&lt;&gt;"",SUMIF($BD$3:$BD$1004,"="&amp;$BD774,INDIRECT(ADDRESS(3,BQ$2,1,1)):INDIRECT(ADDRESS(1004,BQ$2,1,1))),"")</f>
        <v/>
      </c>
      <c r="BR774" t="str">
        <f ca="1">IF($BT774&lt;&gt;"",SUMIF($BD$3:$BD$1004,"="&amp;$BD774,INDIRECT(ADDRESS(3,BR$2,1,1)):INDIRECT(ADDRESS(1004,BR$2,1,1))),"")</f>
        <v/>
      </c>
      <c r="BS774" t="str">
        <f>IF($A774&lt;&gt;"",VLOOKUP(TRUNC(MID($A774,1,2),0),Plano_Contas!$H$3:$J$103,3,TRUE),"")</f>
        <v/>
      </c>
      <c r="BT774" t="str">
        <f t="shared" si="49"/>
        <v/>
      </c>
      <c r="BV774">
        <f>Empresas!C774</f>
        <v>0</v>
      </c>
    </row>
    <row r="775" spans="1:74" ht="13.5" hidden="1" thickBot="1" x14ac:dyDescent="0.25">
      <c r="A775" s="89"/>
      <c r="B775" s="52" t="str">
        <f>IF($A775&lt;&gt;"",VLOOKUP(""&amp;$A775,Plano_Contas!$A$3:$F$1003,6,0),"")</f>
        <v/>
      </c>
      <c r="C775" s="91"/>
      <c r="D775" s="111"/>
      <c r="E775" s="112">
        <v>0</v>
      </c>
      <c r="F775" s="87"/>
      <c r="G775" s="85"/>
      <c r="H775" s="111"/>
      <c r="I775" s="112">
        <v>0</v>
      </c>
      <c r="J775" s="87"/>
      <c r="K775" s="85"/>
      <c r="L775" s="111"/>
      <c r="M775" s="112">
        <v>0</v>
      </c>
      <c r="N775" s="87"/>
      <c r="O775" s="85"/>
      <c r="P775" s="111"/>
      <c r="Q775" s="112">
        <v>0</v>
      </c>
      <c r="R775" s="87"/>
      <c r="S775" s="85"/>
      <c r="T775" s="111"/>
      <c r="U775" s="112">
        <v>0</v>
      </c>
      <c r="V775" s="87"/>
      <c r="W775" s="85"/>
      <c r="X775" s="111"/>
      <c r="Y775" s="112">
        <v>0</v>
      </c>
      <c r="Z775" s="87"/>
      <c r="AA775" s="85"/>
      <c r="AB775" s="111"/>
      <c r="AC775" s="112">
        <v>0</v>
      </c>
      <c r="AD775" s="87"/>
      <c r="AE775" s="85"/>
      <c r="AF775" s="111"/>
      <c r="AG775" s="112">
        <v>0</v>
      </c>
      <c r="AH775" s="87"/>
      <c r="AI775" s="85"/>
      <c r="AJ775" s="111"/>
      <c r="AK775" s="112">
        <v>0</v>
      </c>
      <c r="AL775" s="87"/>
      <c r="AM775" s="85"/>
      <c r="AN775" s="111"/>
      <c r="AO775" s="112">
        <v>0</v>
      </c>
      <c r="AP775" s="87"/>
      <c r="AQ775" s="85"/>
      <c r="AR775" s="111"/>
      <c r="AS775" s="112">
        <v>0</v>
      </c>
      <c r="AT775" s="87"/>
      <c r="AU775" s="85"/>
      <c r="AV775" s="111"/>
      <c r="AW775" s="112">
        <v>0</v>
      </c>
      <c r="AX775" s="87"/>
      <c r="AY775" s="85"/>
      <c r="AZ775" s="267">
        <f t="shared" si="50"/>
        <v>0</v>
      </c>
      <c r="BA775" s="88">
        <f t="shared" si="47"/>
        <v>0</v>
      </c>
      <c r="BC775">
        <f>IF($A775&lt;&gt;"",COUNTIF($BD$3:$BD775,$BD775),0)</f>
        <v>0</v>
      </c>
      <c r="BD775" t="str">
        <f>IF($A775&lt;&gt;"",VLOOKUP(TRUNC(MID($A775,1,2),0),Plano_Contas!$H$3:$J$103,2,TRUE),"")</f>
        <v/>
      </c>
      <c r="BE775" s="201" t="str">
        <f t="shared" si="48"/>
        <v/>
      </c>
      <c r="BF775" t="str">
        <f ca="1">IF($BT775&lt;&gt;"",SUMIF($BD$3:$BD$1004,"="&amp;$BD775,INDIRECT(ADDRESS(3,BF$2,1,1)):INDIRECT(ADDRESS(1004,BF$2,1,1))),"")</f>
        <v/>
      </c>
      <c r="BG775" t="str">
        <f ca="1">IF($BT775&lt;&gt;"",SUMIF($BD$3:$BD$1004,"="&amp;$BD775,INDIRECT(ADDRESS(3,BG$2,1,1)):INDIRECT(ADDRESS(1004,BG$2,1,1))),"")</f>
        <v/>
      </c>
      <c r="BH775" t="str">
        <f ca="1">IF($BT775&lt;&gt;"",SUMIF($BD$3:$BD$1004,"="&amp;$BD775,INDIRECT(ADDRESS(3,BH$2,1,1)):INDIRECT(ADDRESS(1004,BH$2,1,1))),"")</f>
        <v/>
      </c>
      <c r="BI775" t="str">
        <f ca="1">IF($BT775&lt;&gt;"",SUMIF($BD$3:$BD$1004,"="&amp;$BD775,INDIRECT(ADDRESS(3,BI$2,1,1)):INDIRECT(ADDRESS(1004,BI$2,1,1))),"")</f>
        <v/>
      </c>
      <c r="BJ775" t="str">
        <f ca="1">IF($BT775&lt;&gt;"",SUMIF($BD$3:$BD$1004,"="&amp;$BD775,INDIRECT(ADDRESS(3,BJ$2,1,1)):INDIRECT(ADDRESS(1004,BJ$2,1,1))),"")</f>
        <v/>
      </c>
      <c r="BK775" t="str">
        <f ca="1">IF($BT775&lt;&gt;"",SUMIF($BD$3:$BD$1004,"="&amp;$BD775,INDIRECT(ADDRESS(3,BK$2,1,1)):INDIRECT(ADDRESS(1004,BK$2,1,1))),"")</f>
        <v/>
      </c>
      <c r="BL775" t="str">
        <f ca="1">IF($BT775&lt;&gt;"",SUMIF($BD$3:$BD$1004,"="&amp;$BD775,INDIRECT(ADDRESS(3,BL$2,1,1)):INDIRECT(ADDRESS(1004,BL$2,1,1))),"")</f>
        <v/>
      </c>
      <c r="BM775" t="str">
        <f ca="1">IF($BT775&lt;&gt;"",SUMIF($BD$3:$BD$1004,"="&amp;$BD775,INDIRECT(ADDRESS(3,BM$2,1,1)):INDIRECT(ADDRESS(1004,BM$2,1,1))),"")</f>
        <v/>
      </c>
      <c r="BN775" t="str">
        <f ca="1">IF($BT775&lt;&gt;"",SUMIF($BD$3:$BD$1004,"="&amp;$BD775,INDIRECT(ADDRESS(3,BN$2,1,1)):INDIRECT(ADDRESS(1004,BN$2,1,1))),"")</f>
        <v/>
      </c>
      <c r="BO775" t="str">
        <f ca="1">IF($BT775&lt;&gt;"",SUMIF($BD$3:$BD$1004,"="&amp;$BD775,INDIRECT(ADDRESS(3,BO$2,1,1)):INDIRECT(ADDRESS(1004,BO$2,1,1))),"")</f>
        <v/>
      </c>
      <c r="BP775" t="str">
        <f ca="1">IF($BT775&lt;&gt;"",SUMIF($BD$3:$BD$1004,"="&amp;$BD775,INDIRECT(ADDRESS(3,BP$2,1,1)):INDIRECT(ADDRESS(1004,BP$2,1,1))),"")</f>
        <v/>
      </c>
      <c r="BQ775" t="str">
        <f ca="1">IF($BT775&lt;&gt;"",SUMIF($BD$3:$BD$1004,"="&amp;$BD775,INDIRECT(ADDRESS(3,BQ$2,1,1)):INDIRECT(ADDRESS(1004,BQ$2,1,1))),"")</f>
        <v/>
      </c>
      <c r="BR775" t="str">
        <f ca="1">IF($BT775&lt;&gt;"",SUMIF($BD$3:$BD$1004,"="&amp;$BD775,INDIRECT(ADDRESS(3,BR$2,1,1)):INDIRECT(ADDRESS(1004,BR$2,1,1))),"")</f>
        <v/>
      </c>
      <c r="BS775" t="str">
        <f>IF($A775&lt;&gt;"",VLOOKUP(TRUNC(MID($A775,1,2),0),Plano_Contas!$H$3:$J$103,3,TRUE),"")</f>
        <v/>
      </c>
      <c r="BT775" t="str">
        <f t="shared" si="49"/>
        <v/>
      </c>
      <c r="BV775">
        <f>Empresas!C775</f>
        <v>0</v>
      </c>
    </row>
    <row r="776" spans="1:74" ht="13.5" hidden="1" thickBot="1" x14ac:dyDescent="0.25">
      <c r="A776" s="89"/>
      <c r="B776" s="52" t="str">
        <f>IF($A776&lt;&gt;"",VLOOKUP(""&amp;$A776,Plano_Contas!$A$3:$F$1003,6,0),"")</f>
        <v/>
      </c>
      <c r="C776" s="91"/>
      <c r="D776" s="111"/>
      <c r="E776" s="112">
        <v>0</v>
      </c>
      <c r="F776" s="87"/>
      <c r="G776" s="85"/>
      <c r="H776" s="111"/>
      <c r="I776" s="112">
        <v>0</v>
      </c>
      <c r="J776" s="87"/>
      <c r="K776" s="85"/>
      <c r="L776" s="111"/>
      <c r="M776" s="112">
        <v>0</v>
      </c>
      <c r="N776" s="87"/>
      <c r="O776" s="85"/>
      <c r="P776" s="111"/>
      <c r="Q776" s="112">
        <v>0</v>
      </c>
      <c r="R776" s="87"/>
      <c r="S776" s="85"/>
      <c r="T776" s="111"/>
      <c r="U776" s="112">
        <v>0</v>
      </c>
      <c r="V776" s="87"/>
      <c r="W776" s="85"/>
      <c r="X776" s="111"/>
      <c r="Y776" s="112">
        <v>0</v>
      </c>
      <c r="Z776" s="87"/>
      <c r="AA776" s="85"/>
      <c r="AB776" s="111"/>
      <c r="AC776" s="112">
        <v>0</v>
      </c>
      <c r="AD776" s="87"/>
      <c r="AE776" s="85"/>
      <c r="AF776" s="111"/>
      <c r="AG776" s="112">
        <v>0</v>
      </c>
      <c r="AH776" s="87"/>
      <c r="AI776" s="85"/>
      <c r="AJ776" s="111"/>
      <c r="AK776" s="112">
        <v>0</v>
      </c>
      <c r="AL776" s="87"/>
      <c r="AM776" s="85"/>
      <c r="AN776" s="111"/>
      <c r="AO776" s="112">
        <v>0</v>
      </c>
      <c r="AP776" s="87"/>
      <c r="AQ776" s="85"/>
      <c r="AR776" s="111"/>
      <c r="AS776" s="112">
        <v>0</v>
      </c>
      <c r="AT776" s="87"/>
      <c r="AU776" s="85"/>
      <c r="AV776" s="111"/>
      <c r="AW776" s="112">
        <v>0</v>
      </c>
      <c r="AX776" s="87"/>
      <c r="AY776" s="85"/>
      <c r="AZ776" s="267">
        <f t="shared" si="50"/>
        <v>0</v>
      </c>
      <c r="BA776" s="88">
        <f t="shared" si="47"/>
        <v>0</v>
      </c>
      <c r="BC776">
        <f>IF($A776&lt;&gt;"",COUNTIF($BD$3:$BD776,$BD776),0)</f>
        <v>0</v>
      </c>
      <c r="BD776" t="str">
        <f>IF($A776&lt;&gt;"",VLOOKUP(TRUNC(MID($A776,1,2),0),Plano_Contas!$H$3:$J$103,2,TRUE),"")</f>
        <v/>
      </c>
      <c r="BE776" s="201" t="str">
        <f t="shared" si="48"/>
        <v/>
      </c>
      <c r="BF776" t="str">
        <f ca="1">IF($BT776&lt;&gt;"",SUMIF($BD$3:$BD$1004,"="&amp;$BD776,INDIRECT(ADDRESS(3,BF$2,1,1)):INDIRECT(ADDRESS(1004,BF$2,1,1))),"")</f>
        <v/>
      </c>
      <c r="BG776" t="str">
        <f ca="1">IF($BT776&lt;&gt;"",SUMIF($BD$3:$BD$1004,"="&amp;$BD776,INDIRECT(ADDRESS(3,BG$2,1,1)):INDIRECT(ADDRESS(1004,BG$2,1,1))),"")</f>
        <v/>
      </c>
      <c r="BH776" t="str">
        <f ca="1">IF($BT776&lt;&gt;"",SUMIF($BD$3:$BD$1004,"="&amp;$BD776,INDIRECT(ADDRESS(3,BH$2,1,1)):INDIRECT(ADDRESS(1004,BH$2,1,1))),"")</f>
        <v/>
      </c>
      <c r="BI776" t="str">
        <f ca="1">IF($BT776&lt;&gt;"",SUMIF($BD$3:$BD$1004,"="&amp;$BD776,INDIRECT(ADDRESS(3,BI$2,1,1)):INDIRECT(ADDRESS(1004,BI$2,1,1))),"")</f>
        <v/>
      </c>
      <c r="BJ776" t="str">
        <f ca="1">IF($BT776&lt;&gt;"",SUMIF($BD$3:$BD$1004,"="&amp;$BD776,INDIRECT(ADDRESS(3,BJ$2,1,1)):INDIRECT(ADDRESS(1004,BJ$2,1,1))),"")</f>
        <v/>
      </c>
      <c r="BK776" t="str">
        <f ca="1">IF($BT776&lt;&gt;"",SUMIF($BD$3:$BD$1004,"="&amp;$BD776,INDIRECT(ADDRESS(3,BK$2,1,1)):INDIRECT(ADDRESS(1004,BK$2,1,1))),"")</f>
        <v/>
      </c>
      <c r="BL776" t="str">
        <f ca="1">IF($BT776&lt;&gt;"",SUMIF($BD$3:$BD$1004,"="&amp;$BD776,INDIRECT(ADDRESS(3,BL$2,1,1)):INDIRECT(ADDRESS(1004,BL$2,1,1))),"")</f>
        <v/>
      </c>
      <c r="BM776" t="str">
        <f ca="1">IF($BT776&lt;&gt;"",SUMIF($BD$3:$BD$1004,"="&amp;$BD776,INDIRECT(ADDRESS(3,BM$2,1,1)):INDIRECT(ADDRESS(1004,BM$2,1,1))),"")</f>
        <v/>
      </c>
      <c r="BN776" t="str">
        <f ca="1">IF($BT776&lt;&gt;"",SUMIF($BD$3:$BD$1004,"="&amp;$BD776,INDIRECT(ADDRESS(3,BN$2,1,1)):INDIRECT(ADDRESS(1004,BN$2,1,1))),"")</f>
        <v/>
      </c>
      <c r="BO776" t="str">
        <f ca="1">IF($BT776&lt;&gt;"",SUMIF($BD$3:$BD$1004,"="&amp;$BD776,INDIRECT(ADDRESS(3,BO$2,1,1)):INDIRECT(ADDRESS(1004,BO$2,1,1))),"")</f>
        <v/>
      </c>
      <c r="BP776" t="str">
        <f ca="1">IF($BT776&lt;&gt;"",SUMIF($BD$3:$BD$1004,"="&amp;$BD776,INDIRECT(ADDRESS(3,BP$2,1,1)):INDIRECT(ADDRESS(1004,BP$2,1,1))),"")</f>
        <v/>
      </c>
      <c r="BQ776" t="str">
        <f ca="1">IF($BT776&lt;&gt;"",SUMIF($BD$3:$BD$1004,"="&amp;$BD776,INDIRECT(ADDRESS(3,BQ$2,1,1)):INDIRECT(ADDRESS(1004,BQ$2,1,1))),"")</f>
        <v/>
      </c>
      <c r="BR776" t="str">
        <f ca="1">IF($BT776&lt;&gt;"",SUMIF($BD$3:$BD$1004,"="&amp;$BD776,INDIRECT(ADDRESS(3,BR$2,1,1)):INDIRECT(ADDRESS(1004,BR$2,1,1))),"")</f>
        <v/>
      </c>
      <c r="BS776" t="str">
        <f>IF($A776&lt;&gt;"",VLOOKUP(TRUNC(MID($A776,1,2),0),Plano_Contas!$H$3:$J$103,3,TRUE),"")</f>
        <v/>
      </c>
      <c r="BT776" t="str">
        <f t="shared" si="49"/>
        <v/>
      </c>
      <c r="BV776">
        <f>Empresas!C776</f>
        <v>0</v>
      </c>
    </row>
    <row r="777" spans="1:74" ht="13.5" hidden="1" thickBot="1" x14ac:dyDescent="0.25">
      <c r="A777" s="89"/>
      <c r="B777" s="52" t="str">
        <f>IF($A777&lt;&gt;"",VLOOKUP(""&amp;$A777,Plano_Contas!$A$3:$F$1003,6,0),"")</f>
        <v/>
      </c>
      <c r="C777" s="91"/>
      <c r="D777" s="111"/>
      <c r="E777" s="112">
        <v>0</v>
      </c>
      <c r="F777" s="87"/>
      <c r="G777" s="85"/>
      <c r="H777" s="111"/>
      <c r="I777" s="112">
        <v>0</v>
      </c>
      <c r="J777" s="87"/>
      <c r="K777" s="85"/>
      <c r="L777" s="111"/>
      <c r="M777" s="112">
        <v>0</v>
      </c>
      <c r="N777" s="87"/>
      <c r="O777" s="85"/>
      <c r="P777" s="111"/>
      <c r="Q777" s="112">
        <v>0</v>
      </c>
      <c r="R777" s="87"/>
      <c r="S777" s="85"/>
      <c r="T777" s="111"/>
      <c r="U777" s="112">
        <v>0</v>
      </c>
      <c r="V777" s="87"/>
      <c r="W777" s="85"/>
      <c r="X777" s="111"/>
      <c r="Y777" s="112">
        <v>0</v>
      </c>
      <c r="Z777" s="87"/>
      <c r="AA777" s="85"/>
      <c r="AB777" s="111"/>
      <c r="AC777" s="112">
        <v>0</v>
      </c>
      <c r="AD777" s="87"/>
      <c r="AE777" s="85"/>
      <c r="AF777" s="111"/>
      <c r="AG777" s="112">
        <v>0</v>
      </c>
      <c r="AH777" s="87"/>
      <c r="AI777" s="85"/>
      <c r="AJ777" s="111"/>
      <c r="AK777" s="112">
        <v>0</v>
      </c>
      <c r="AL777" s="87"/>
      <c r="AM777" s="85"/>
      <c r="AN777" s="111"/>
      <c r="AO777" s="112">
        <v>0</v>
      </c>
      <c r="AP777" s="87"/>
      <c r="AQ777" s="85"/>
      <c r="AR777" s="111"/>
      <c r="AS777" s="112">
        <v>0</v>
      </c>
      <c r="AT777" s="87"/>
      <c r="AU777" s="85"/>
      <c r="AV777" s="111"/>
      <c r="AW777" s="112">
        <v>0</v>
      </c>
      <c r="AX777" s="87"/>
      <c r="AY777" s="85"/>
      <c r="AZ777" s="267">
        <f t="shared" si="50"/>
        <v>0</v>
      </c>
      <c r="BA777" s="88">
        <f t="shared" si="47"/>
        <v>0</v>
      </c>
      <c r="BC777">
        <f>IF($A777&lt;&gt;"",COUNTIF($BD$3:$BD777,$BD777),0)</f>
        <v>0</v>
      </c>
      <c r="BD777" t="str">
        <f>IF($A777&lt;&gt;"",VLOOKUP(TRUNC(MID($A777,1,2),0),Plano_Contas!$H$3:$J$103,2,TRUE),"")</f>
        <v/>
      </c>
      <c r="BE777" s="201" t="str">
        <f t="shared" si="48"/>
        <v/>
      </c>
      <c r="BF777" t="str">
        <f ca="1">IF($BT777&lt;&gt;"",SUMIF($BD$3:$BD$1004,"="&amp;$BD777,INDIRECT(ADDRESS(3,BF$2,1,1)):INDIRECT(ADDRESS(1004,BF$2,1,1))),"")</f>
        <v/>
      </c>
      <c r="BG777" t="str">
        <f ca="1">IF($BT777&lt;&gt;"",SUMIF($BD$3:$BD$1004,"="&amp;$BD777,INDIRECT(ADDRESS(3,BG$2,1,1)):INDIRECT(ADDRESS(1004,BG$2,1,1))),"")</f>
        <v/>
      </c>
      <c r="BH777" t="str">
        <f ca="1">IF($BT777&lt;&gt;"",SUMIF($BD$3:$BD$1004,"="&amp;$BD777,INDIRECT(ADDRESS(3,BH$2,1,1)):INDIRECT(ADDRESS(1004,BH$2,1,1))),"")</f>
        <v/>
      </c>
      <c r="BI777" t="str">
        <f ca="1">IF($BT777&lt;&gt;"",SUMIF($BD$3:$BD$1004,"="&amp;$BD777,INDIRECT(ADDRESS(3,BI$2,1,1)):INDIRECT(ADDRESS(1004,BI$2,1,1))),"")</f>
        <v/>
      </c>
      <c r="BJ777" t="str">
        <f ca="1">IF($BT777&lt;&gt;"",SUMIF($BD$3:$BD$1004,"="&amp;$BD777,INDIRECT(ADDRESS(3,BJ$2,1,1)):INDIRECT(ADDRESS(1004,BJ$2,1,1))),"")</f>
        <v/>
      </c>
      <c r="BK777" t="str">
        <f ca="1">IF($BT777&lt;&gt;"",SUMIF($BD$3:$BD$1004,"="&amp;$BD777,INDIRECT(ADDRESS(3,BK$2,1,1)):INDIRECT(ADDRESS(1004,BK$2,1,1))),"")</f>
        <v/>
      </c>
      <c r="BL777" t="str">
        <f ca="1">IF($BT777&lt;&gt;"",SUMIF($BD$3:$BD$1004,"="&amp;$BD777,INDIRECT(ADDRESS(3,BL$2,1,1)):INDIRECT(ADDRESS(1004,BL$2,1,1))),"")</f>
        <v/>
      </c>
      <c r="BM777" t="str">
        <f ca="1">IF($BT777&lt;&gt;"",SUMIF($BD$3:$BD$1004,"="&amp;$BD777,INDIRECT(ADDRESS(3,BM$2,1,1)):INDIRECT(ADDRESS(1004,BM$2,1,1))),"")</f>
        <v/>
      </c>
      <c r="BN777" t="str">
        <f ca="1">IF($BT777&lt;&gt;"",SUMIF($BD$3:$BD$1004,"="&amp;$BD777,INDIRECT(ADDRESS(3,BN$2,1,1)):INDIRECT(ADDRESS(1004,BN$2,1,1))),"")</f>
        <v/>
      </c>
      <c r="BO777" t="str">
        <f ca="1">IF($BT777&lt;&gt;"",SUMIF($BD$3:$BD$1004,"="&amp;$BD777,INDIRECT(ADDRESS(3,BO$2,1,1)):INDIRECT(ADDRESS(1004,BO$2,1,1))),"")</f>
        <v/>
      </c>
      <c r="BP777" t="str">
        <f ca="1">IF($BT777&lt;&gt;"",SUMIF($BD$3:$BD$1004,"="&amp;$BD777,INDIRECT(ADDRESS(3,BP$2,1,1)):INDIRECT(ADDRESS(1004,BP$2,1,1))),"")</f>
        <v/>
      </c>
      <c r="BQ777" t="str">
        <f ca="1">IF($BT777&lt;&gt;"",SUMIF($BD$3:$BD$1004,"="&amp;$BD777,INDIRECT(ADDRESS(3,BQ$2,1,1)):INDIRECT(ADDRESS(1004,BQ$2,1,1))),"")</f>
        <v/>
      </c>
      <c r="BR777" t="str">
        <f ca="1">IF($BT777&lt;&gt;"",SUMIF($BD$3:$BD$1004,"="&amp;$BD777,INDIRECT(ADDRESS(3,BR$2,1,1)):INDIRECT(ADDRESS(1004,BR$2,1,1))),"")</f>
        <v/>
      </c>
      <c r="BS777" t="str">
        <f>IF($A777&lt;&gt;"",VLOOKUP(TRUNC(MID($A777,1,2),0),Plano_Contas!$H$3:$J$103,3,TRUE),"")</f>
        <v/>
      </c>
      <c r="BT777" t="str">
        <f t="shared" si="49"/>
        <v/>
      </c>
      <c r="BV777">
        <f>Empresas!C777</f>
        <v>0</v>
      </c>
    </row>
    <row r="778" spans="1:74" ht="13.5" hidden="1" thickBot="1" x14ac:dyDescent="0.25">
      <c r="A778" s="89"/>
      <c r="B778" s="52" t="str">
        <f>IF($A778&lt;&gt;"",VLOOKUP(""&amp;$A778,Plano_Contas!$A$3:$F$1003,6,0),"")</f>
        <v/>
      </c>
      <c r="C778" s="91"/>
      <c r="D778" s="111"/>
      <c r="E778" s="112">
        <v>0</v>
      </c>
      <c r="F778" s="87"/>
      <c r="G778" s="85"/>
      <c r="H778" s="111"/>
      <c r="I778" s="112">
        <v>0</v>
      </c>
      <c r="J778" s="87"/>
      <c r="K778" s="85"/>
      <c r="L778" s="111"/>
      <c r="M778" s="112">
        <v>0</v>
      </c>
      <c r="N778" s="87"/>
      <c r="O778" s="85"/>
      <c r="P778" s="111"/>
      <c r="Q778" s="112">
        <v>0</v>
      </c>
      <c r="R778" s="87"/>
      <c r="S778" s="85"/>
      <c r="T778" s="111"/>
      <c r="U778" s="112">
        <v>0</v>
      </c>
      <c r="V778" s="87"/>
      <c r="W778" s="85"/>
      <c r="X778" s="111"/>
      <c r="Y778" s="112">
        <v>0</v>
      </c>
      <c r="Z778" s="87"/>
      <c r="AA778" s="85"/>
      <c r="AB778" s="111"/>
      <c r="AC778" s="112">
        <v>0</v>
      </c>
      <c r="AD778" s="87"/>
      <c r="AE778" s="85"/>
      <c r="AF778" s="111"/>
      <c r="AG778" s="112">
        <v>0</v>
      </c>
      <c r="AH778" s="87"/>
      <c r="AI778" s="85"/>
      <c r="AJ778" s="111"/>
      <c r="AK778" s="112">
        <v>0</v>
      </c>
      <c r="AL778" s="87"/>
      <c r="AM778" s="85"/>
      <c r="AN778" s="111"/>
      <c r="AO778" s="112">
        <v>0</v>
      </c>
      <c r="AP778" s="87"/>
      <c r="AQ778" s="85"/>
      <c r="AR778" s="111"/>
      <c r="AS778" s="112">
        <v>0</v>
      </c>
      <c r="AT778" s="87"/>
      <c r="AU778" s="85"/>
      <c r="AV778" s="111"/>
      <c r="AW778" s="112">
        <v>0</v>
      </c>
      <c r="AX778" s="87"/>
      <c r="AY778" s="85"/>
      <c r="AZ778" s="267">
        <f t="shared" si="50"/>
        <v>0</v>
      </c>
      <c r="BA778" s="88">
        <f t="shared" si="47"/>
        <v>0</v>
      </c>
      <c r="BC778">
        <f>IF($A778&lt;&gt;"",COUNTIF($BD$3:$BD778,$BD778),0)</f>
        <v>0</v>
      </c>
      <c r="BD778" t="str">
        <f>IF($A778&lt;&gt;"",VLOOKUP(TRUNC(MID($A778,1,2),0),Plano_Contas!$H$3:$J$103,2,TRUE),"")</f>
        <v/>
      </c>
      <c r="BE778" s="201" t="str">
        <f t="shared" si="48"/>
        <v/>
      </c>
      <c r="BF778" t="str">
        <f ca="1">IF($BT778&lt;&gt;"",SUMIF($BD$3:$BD$1004,"="&amp;$BD778,INDIRECT(ADDRESS(3,BF$2,1,1)):INDIRECT(ADDRESS(1004,BF$2,1,1))),"")</f>
        <v/>
      </c>
      <c r="BG778" t="str">
        <f ca="1">IF($BT778&lt;&gt;"",SUMIF($BD$3:$BD$1004,"="&amp;$BD778,INDIRECT(ADDRESS(3,BG$2,1,1)):INDIRECT(ADDRESS(1004,BG$2,1,1))),"")</f>
        <v/>
      </c>
      <c r="BH778" t="str">
        <f ca="1">IF($BT778&lt;&gt;"",SUMIF($BD$3:$BD$1004,"="&amp;$BD778,INDIRECT(ADDRESS(3,BH$2,1,1)):INDIRECT(ADDRESS(1004,BH$2,1,1))),"")</f>
        <v/>
      </c>
      <c r="BI778" t="str">
        <f ca="1">IF($BT778&lt;&gt;"",SUMIF($BD$3:$BD$1004,"="&amp;$BD778,INDIRECT(ADDRESS(3,BI$2,1,1)):INDIRECT(ADDRESS(1004,BI$2,1,1))),"")</f>
        <v/>
      </c>
      <c r="BJ778" t="str">
        <f ca="1">IF($BT778&lt;&gt;"",SUMIF($BD$3:$BD$1004,"="&amp;$BD778,INDIRECT(ADDRESS(3,BJ$2,1,1)):INDIRECT(ADDRESS(1004,BJ$2,1,1))),"")</f>
        <v/>
      </c>
      <c r="BK778" t="str">
        <f ca="1">IF($BT778&lt;&gt;"",SUMIF($BD$3:$BD$1004,"="&amp;$BD778,INDIRECT(ADDRESS(3,BK$2,1,1)):INDIRECT(ADDRESS(1004,BK$2,1,1))),"")</f>
        <v/>
      </c>
      <c r="BL778" t="str">
        <f ca="1">IF($BT778&lt;&gt;"",SUMIF($BD$3:$BD$1004,"="&amp;$BD778,INDIRECT(ADDRESS(3,BL$2,1,1)):INDIRECT(ADDRESS(1004,BL$2,1,1))),"")</f>
        <v/>
      </c>
      <c r="BM778" t="str">
        <f ca="1">IF($BT778&lt;&gt;"",SUMIF($BD$3:$BD$1004,"="&amp;$BD778,INDIRECT(ADDRESS(3,BM$2,1,1)):INDIRECT(ADDRESS(1004,BM$2,1,1))),"")</f>
        <v/>
      </c>
      <c r="BN778" t="str">
        <f ca="1">IF($BT778&lt;&gt;"",SUMIF($BD$3:$BD$1004,"="&amp;$BD778,INDIRECT(ADDRESS(3,BN$2,1,1)):INDIRECT(ADDRESS(1004,BN$2,1,1))),"")</f>
        <v/>
      </c>
      <c r="BO778" t="str">
        <f ca="1">IF($BT778&lt;&gt;"",SUMIF($BD$3:$BD$1004,"="&amp;$BD778,INDIRECT(ADDRESS(3,BO$2,1,1)):INDIRECT(ADDRESS(1004,BO$2,1,1))),"")</f>
        <v/>
      </c>
      <c r="BP778" t="str">
        <f ca="1">IF($BT778&lt;&gt;"",SUMIF($BD$3:$BD$1004,"="&amp;$BD778,INDIRECT(ADDRESS(3,BP$2,1,1)):INDIRECT(ADDRESS(1004,BP$2,1,1))),"")</f>
        <v/>
      </c>
      <c r="BQ778" t="str">
        <f ca="1">IF($BT778&lt;&gt;"",SUMIF($BD$3:$BD$1004,"="&amp;$BD778,INDIRECT(ADDRESS(3,BQ$2,1,1)):INDIRECT(ADDRESS(1004,BQ$2,1,1))),"")</f>
        <v/>
      </c>
      <c r="BR778" t="str">
        <f ca="1">IF($BT778&lt;&gt;"",SUMIF($BD$3:$BD$1004,"="&amp;$BD778,INDIRECT(ADDRESS(3,BR$2,1,1)):INDIRECT(ADDRESS(1004,BR$2,1,1))),"")</f>
        <v/>
      </c>
      <c r="BS778" t="str">
        <f>IF($A778&lt;&gt;"",VLOOKUP(TRUNC(MID($A778,1,2),0),Plano_Contas!$H$3:$J$103,3,TRUE),"")</f>
        <v/>
      </c>
      <c r="BT778" t="str">
        <f t="shared" si="49"/>
        <v/>
      </c>
      <c r="BV778">
        <f>Empresas!C778</f>
        <v>0</v>
      </c>
    </row>
    <row r="779" spans="1:74" ht="13.5" hidden="1" thickBot="1" x14ac:dyDescent="0.25">
      <c r="A779" s="89"/>
      <c r="B779" s="52" t="str">
        <f>IF($A779&lt;&gt;"",VLOOKUP(""&amp;$A779,Plano_Contas!$A$3:$F$1003,6,0),"")</f>
        <v/>
      </c>
      <c r="C779" s="91"/>
      <c r="D779" s="111"/>
      <c r="E779" s="112">
        <v>0</v>
      </c>
      <c r="F779" s="87"/>
      <c r="G779" s="85"/>
      <c r="H779" s="111"/>
      <c r="I779" s="112">
        <v>0</v>
      </c>
      <c r="J779" s="87"/>
      <c r="K779" s="85"/>
      <c r="L779" s="111"/>
      <c r="M779" s="112">
        <v>0</v>
      </c>
      <c r="N779" s="87"/>
      <c r="O779" s="85"/>
      <c r="P779" s="111"/>
      <c r="Q779" s="112">
        <v>0</v>
      </c>
      <c r="R779" s="87"/>
      <c r="S779" s="85"/>
      <c r="T779" s="111"/>
      <c r="U779" s="112">
        <v>0</v>
      </c>
      <c r="V779" s="87"/>
      <c r="W779" s="85"/>
      <c r="X779" s="111"/>
      <c r="Y779" s="112">
        <v>0</v>
      </c>
      <c r="Z779" s="87"/>
      <c r="AA779" s="85"/>
      <c r="AB779" s="111"/>
      <c r="AC779" s="112">
        <v>0</v>
      </c>
      <c r="AD779" s="87"/>
      <c r="AE779" s="85"/>
      <c r="AF779" s="111"/>
      <c r="AG779" s="112">
        <v>0</v>
      </c>
      <c r="AH779" s="87"/>
      <c r="AI779" s="85"/>
      <c r="AJ779" s="111"/>
      <c r="AK779" s="112">
        <v>0</v>
      </c>
      <c r="AL779" s="87"/>
      <c r="AM779" s="85"/>
      <c r="AN779" s="111"/>
      <c r="AO779" s="112">
        <v>0</v>
      </c>
      <c r="AP779" s="87"/>
      <c r="AQ779" s="85"/>
      <c r="AR779" s="111"/>
      <c r="AS779" s="112">
        <v>0</v>
      </c>
      <c r="AT779" s="87"/>
      <c r="AU779" s="85"/>
      <c r="AV779" s="111"/>
      <c r="AW779" s="112">
        <v>0</v>
      </c>
      <c r="AX779" s="87"/>
      <c r="AY779" s="85"/>
      <c r="AZ779" s="267">
        <f t="shared" si="50"/>
        <v>0</v>
      </c>
      <c r="BA779" s="88">
        <f t="shared" si="47"/>
        <v>0</v>
      </c>
      <c r="BC779">
        <f>IF($A779&lt;&gt;"",COUNTIF($BD$3:$BD779,$BD779),0)</f>
        <v>0</v>
      </c>
      <c r="BD779" t="str">
        <f>IF($A779&lt;&gt;"",VLOOKUP(TRUNC(MID($A779,1,2),0),Plano_Contas!$H$3:$J$103,2,TRUE),"")</f>
        <v/>
      </c>
      <c r="BE779" s="201" t="str">
        <f t="shared" si="48"/>
        <v/>
      </c>
      <c r="BF779" t="str">
        <f ca="1">IF($BT779&lt;&gt;"",SUMIF($BD$3:$BD$1004,"="&amp;$BD779,INDIRECT(ADDRESS(3,BF$2,1,1)):INDIRECT(ADDRESS(1004,BF$2,1,1))),"")</f>
        <v/>
      </c>
      <c r="BG779" t="str">
        <f ca="1">IF($BT779&lt;&gt;"",SUMIF($BD$3:$BD$1004,"="&amp;$BD779,INDIRECT(ADDRESS(3,BG$2,1,1)):INDIRECT(ADDRESS(1004,BG$2,1,1))),"")</f>
        <v/>
      </c>
      <c r="BH779" t="str">
        <f ca="1">IF($BT779&lt;&gt;"",SUMIF($BD$3:$BD$1004,"="&amp;$BD779,INDIRECT(ADDRESS(3,BH$2,1,1)):INDIRECT(ADDRESS(1004,BH$2,1,1))),"")</f>
        <v/>
      </c>
      <c r="BI779" t="str">
        <f ca="1">IF($BT779&lt;&gt;"",SUMIF($BD$3:$BD$1004,"="&amp;$BD779,INDIRECT(ADDRESS(3,BI$2,1,1)):INDIRECT(ADDRESS(1004,BI$2,1,1))),"")</f>
        <v/>
      </c>
      <c r="BJ779" t="str">
        <f ca="1">IF($BT779&lt;&gt;"",SUMIF($BD$3:$BD$1004,"="&amp;$BD779,INDIRECT(ADDRESS(3,BJ$2,1,1)):INDIRECT(ADDRESS(1004,BJ$2,1,1))),"")</f>
        <v/>
      </c>
      <c r="BK779" t="str">
        <f ca="1">IF($BT779&lt;&gt;"",SUMIF($BD$3:$BD$1004,"="&amp;$BD779,INDIRECT(ADDRESS(3,BK$2,1,1)):INDIRECT(ADDRESS(1004,BK$2,1,1))),"")</f>
        <v/>
      </c>
      <c r="BL779" t="str">
        <f ca="1">IF($BT779&lt;&gt;"",SUMIF($BD$3:$BD$1004,"="&amp;$BD779,INDIRECT(ADDRESS(3,BL$2,1,1)):INDIRECT(ADDRESS(1004,BL$2,1,1))),"")</f>
        <v/>
      </c>
      <c r="BM779" t="str">
        <f ca="1">IF($BT779&lt;&gt;"",SUMIF($BD$3:$BD$1004,"="&amp;$BD779,INDIRECT(ADDRESS(3,BM$2,1,1)):INDIRECT(ADDRESS(1004,BM$2,1,1))),"")</f>
        <v/>
      </c>
      <c r="BN779" t="str">
        <f ca="1">IF($BT779&lt;&gt;"",SUMIF($BD$3:$BD$1004,"="&amp;$BD779,INDIRECT(ADDRESS(3,BN$2,1,1)):INDIRECT(ADDRESS(1004,BN$2,1,1))),"")</f>
        <v/>
      </c>
      <c r="BO779" t="str">
        <f ca="1">IF($BT779&lt;&gt;"",SUMIF($BD$3:$BD$1004,"="&amp;$BD779,INDIRECT(ADDRESS(3,BO$2,1,1)):INDIRECT(ADDRESS(1004,BO$2,1,1))),"")</f>
        <v/>
      </c>
      <c r="BP779" t="str">
        <f ca="1">IF($BT779&lt;&gt;"",SUMIF($BD$3:$BD$1004,"="&amp;$BD779,INDIRECT(ADDRESS(3,BP$2,1,1)):INDIRECT(ADDRESS(1004,BP$2,1,1))),"")</f>
        <v/>
      </c>
      <c r="BQ779" t="str">
        <f ca="1">IF($BT779&lt;&gt;"",SUMIF($BD$3:$BD$1004,"="&amp;$BD779,INDIRECT(ADDRESS(3,BQ$2,1,1)):INDIRECT(ADDRESS(1004,BQ$2,1,1))),"")</f>
        <v/>
      </c>
      <c r="BR779" t="str">
        <f ca="1">IF($BT779&lt;&gt;"",SUMIF($BD$3:$BD$1004,"="&amp;$BD779,INDIRECT(ADDRESS(3,BR$2,1,1)):INDIRECT(ADDRESS(1004,BR$2,1,1))),"")</f>
        <v/>
      </c>
      <c r="BS779" t="str">
        <f>IF($A779&lt;&gt;"",VLOOKUP(TRUNC(MID($A779,1,2),0),Plano_Contas!$H$3:$J$103,3,TRUE),"")</f>
        <v/>
      </c>
      <c r="BT779" t="str">
        <f t="shared" si="49"/>
        <v/>
      </c>
      <c r="BV779">
        <f>Empresas!C779</f>
        <v>0</v>
      </c>
    </row>
    <row r="780" spans="1:74" ht="13.5" hidden="1" thickBot="1" x14ac:dyDescent="0.25">
      <c r="A780" s="89"/>
      <c r="B780" s="52" t="str">
        <f>IF($A780&lt;&gt;"",VLOOKUP(""&amp;$A780,Plano_Contas!$A$3:$F$1003,6,0),"")</f>
        <v/>
      </c>
      <c r="C780" s="91"/>
      <c r="D780" s="111"/>
      <c r="E780" s="112">
        <v>0</v>
      </c>
      <c r="F780" s="87"/>
      <c r="G780" s="85"/>
      <c r="H780" s="111"/>
      <c r="I780" s="112">
        <v>0</v>
      </c>
      <c r="J780" s="87"/>
      <c r="K780" s="85"/>
      <c r="L780" s="111"/>
      <c r="M780" s="112">
        <v>0</v>
      </c>
      <c r="N780" s="87"/>
      <c r="O780" s="85"/>
      <c r="P780" s="111"/>
      <c r="Q780" s="112">
        <v>0</v>
      </c>
      <c r="R780" s="87"/>
      <c r="S780" s="85"/>
      <c r="T780" s="111"/>
      <c r="U780" s="112">
        <v>0</v>
      </c>
      <c r="V780" s="87"/>
      <c r="W780" s="85"/>
      <c r="X780" s="111"/>
      <c r="Y780" s="112">
        <v>0</v>
      </c>
      <c r="Z780" s="87"/>
      <c r="AA780" s="85"/>
      <c r="AB780" s="111"/>
      <c r="AC780" s="112">
        <v>0</v>
      </c>
      <c r="AD780" s="87"/>
      <c r="AE780" s="85"/>
      <c r="AF780" s="111"/>
      <c r="AG780" s="112">
        <v>0</v>
      </c>
      <c r="AH780" s="87"/>
      <c r="AI780" s="85"/>
      <c r="AJ780" s="111"/>
      <c r="AK780" s="112">
        <v>0</v>
      </c>
      <c r="AL780" s="87"/>
      <c r="AM780" s="85"/>
      <c r="AN780" s="111"/>
      <c r="AO780" s="112">
        <v>0</v>
      </c>
      <c r="AP780" s="87"/>
      <c r="AQ780" s="85"/>
      <c r="AR780" s="111"/>
      <c r="AS780" s="112">
        <v>0</v>
      </c>
      <c r="AT780" s="87"/>
      <c r="AU780" s="85"/>
      <c r="AV780" s="111"/>
      <c r="AW780" s="112">
        <v>0</v>
      </c>
      <c r="AX780" s="87"/>
      <c r="AY780" s="85"/>
      <c r="AZ780" s="267">
        <f t="shared" si="50"/>
        <v>0</v>
      </c>
      <c r="BA780" s="88">
        <f t="shared" si="47"/>
        <v>0</v>
      </c>
      <c r="BC780">
        <f>IF($A780&lt;&gt;"",COUNTIF($BD$3:$BD780,$BD780),0)</f>
        <v>0</v>
      </c>
      <c r="BD780" t="str">
        <f>IF($A780&lt;&gt;"",VLOOKUP(TRUNC(MID($A780,1,2),0),Plano_Contas!$H$3:$J$103,2,TRUE),"")</f>
        <v/>
      </c>
      <c r="BE780" s="201" t="str">
        <f t="shared" si="48"/>
        <v/>
      </c>
      <c r="BF780" t="str">
        <f ca="1">IF($BT780&lt;&gt;"",SUMIF($BD$3:$BD$1004,"="&amp;$BD780,INDIRECT(ADDRESS(3,BF$2,1,1)):INDIRECT(ADDRESS(1004,BF$2,1,1))),"")</f>
        <v/>
      </c>
      <c r="BG780" t="str">
        <f ca="1">IF($BT780&lt;&gt;"",SUMIF($BD$3:$BD$1004,"="&amp;$BD780,INDIRECT(ADDRESS(3,BG$2,1,1)):INDIRECT(ADDRESS(1004,BG$2,1,1))),"")</f>
        <v/>
      </c>
      <c r="BH780" t="str">
        <f ca="1">IF($BT780&lt;&gt;"",SUMIF($BD$3:$BD$1004,"="&amp;$BD780,INDIRECT(ADDRESS(3,BH$2,1,1)):INDIRECT(ADDRESS(1004,BH$2,1,1))),"")</f>
        <v/>
      </c>
      <c r="BI780" t="str">
        <f ca="1">IF($BT780&lt;&gt;"",SUMIF($BD$3:$BD$1004,"="&amp;$BD780,INDIRECT(ADDRESS(3,BI$2,1,1)):INDIRECT(ADDRESS(1004,BI$2,1,1))),"")</f>
        <v/>
      </c>
      <c r="BJ780" t="str">
        <f ca="1">IF($BT780&lt;&gt;"",SUMIF($BD$3:$BD$1004,"="&amp;$BD780,INDIRECT(ADDRESS(3,BJ$2,1,1)):INDIRECT(ADDRESS(1004,BJ$2,1,1))),"")</f>
        <v/>
      </c>
      <c r="BK780" t="str">
        <f ca="1">IF($BT780&lt;&gt;"",SUMIF($BD$3:$BD$1004,"="&amp;$BD780,INDIRECT(ADDRESS(3,BK$2,1,1)):INDIRECT(ADDRESS(1004,BK$2,1,1))),"")</f>
        <v/>
      </c>
      <c r="BL780" t="str">
        <f ca="1">IF($BT780&lt;&gt;"",SUMIF($BD$3:$BD$1004,"="&amp;$BD780,INDIRECT(ADDRESS(3,BL$2,1,1)):INDIRECT(ADDRESS(1004,BL$2,1,1))),"")</f>
        <v/>
      </c>
      <c r="BM780" t="str">
        <f ca="1">IF($BT780&lt;&gt;"",SUMIF($BD$3:$BD$1004,"="&amp;$BD780,INDIRECT(ADDRESS(3,BM$2,1,1)):INDIRECT(ADDRESS(1004,BM$2,1,1))),"")</f>
        <v/>
      </c>
      <c r="BN780" t="str">
        <f ca="1">IF($BT780&lt;&gt;"",SUMIF($BD$3:$BD$1004,"="&amp;$BD780,INDIRECT(ADDRESS(3,BN$2,1,1)):INDIRECT(ADDRESS(1004,BN$2,1,1))),"")</f>
        <v/>
      </c>
      <c r="BO780" t="str">
        <f ca="1">IF($BT780&lt;&gt;"",SUMIF($BD$3:$BD$1004,"="&amp;$BD780,INDIRECT(ADDRESS(3,BO$2,1,1)):INDIRECT(ADDRESS(1004,BO$2,1,1))),"")</f>
        <v/>
      </c>
      <c r="BP780" t="str">
        <f ca="1">IF($BT780&lt;&gt;"",SUMIF($BD$3:$BD$1004,"="&amp;$BD780,INDIRECT(ADDRESS(3,BP$2,1,1)):INDIRECT(ADDRESS(1004,BP$2,1,1))),"")</f>
        <v/>
      </c>
      <c r="BQ780" t="str">
        <f ca="1">IF($BT780&lt;&gt;"",SUMIF($BD$3:$BD$1004,"="&amp;$BD780,INDIRECT(ADDRESS(3,BQ$2,1,1)):INDIRECT(ADDRESS(1004,BQ$2,1,1))),"")</f>
        <v/>
      </c>
      <c r="BR780" t="str">
        <f ca="1">IF($BT780&lt;&gt;"",SUMIF($BD$3:$BD$1004,"="&amp;$BD780,INDIRECT(ADDRESS(3,BR$2,1,1)):INDIRECT(ADDRESS(1004,BR$2,1,1))),"")</f>
        <v/>
      </c>
      <c r="BS780" t="str">
        <f>IF($A780&lt;&gt;"",VLOOKUP(TRUNC(MID($A780,1,2),0),Plano_Contas!$H$3:$J$103,3,TRUE),"")</f>
        <v/>
      </c>
      <c r="BT780" t="str">
        <f t="shared" si="49"/>
        <v/>
      </c>
      <c r="BV780">
        <f>Empresas!C780</f>
        <v>0</v>
      </c>
    </row>
    <row r="781" spans="1:74" ht="13.5" hidden="1" thickBot="1" x14ac:dyDescent="0.25">
      <c r="A781" s="89"/>
      <c r="B781" s="52" t="str">
        <f>IF($A781&lt;&gt;"",VLOOKUP(""&amp;$A781,Plano_Contas!$A$3:$F$1003,6,0),"")</f>
        <v/>
      </c>
      <c r="C781" s="91"/>
      <c r="D781" s="111"/>
      <c r="E781" s="112">
        <v>0</v>
      </c>
      <c r="F781" s="87"/>
      <c r="G781" s="85"/>
      <c r="H781" s="111"/>
      <c r="I781" s="112">
        <v>0</v>
      </c>
      <c r="J781" s="87"/>
      <c r="K781" s="85"/>
      <c r="L781" s="111"/>
      <c r="M781" s="112">
        <v>0</v>
      </c>
      <c r="N781" s="87"/>
      <c r="O781" s="85"/>
      <c r="P781" s="111"/>
      <c r="Q781" s="112">
        <v>0</v>
      </c>
      <c r="R781" s="87"/>
      <c r="S781" s="85"/>
      <c r="T781" s="111"/>
      <c r="U781" s="112">
        <v>0</v>
      </c>
      <c r="V781" s="87"/>
      <c r="W781" s="85"/>
      <c r="X781" s="111"/>
      <c r="Y781" s="112">
        <v>0</v>
      </c>
      <c r="Z781" s="87"/>
      <c r="AA781" s="85"/>
      <c r="AB781" s="111"/>
      <c r="AC781" s="112">
        <v>0</v>
      </c>
      <c r="AD781" s="87"/>
      <c r="AE781" s="85"/>
      <c r="AF781" s="111"/>
      <c r="AG781" s="112">
        <v>0</v>
      </c>
      <c r="AH781" s="87"/>
      <c r="AI781" s="85"/>
      <c r="AJ781" s="111"/>
      <c r="AK781" s="112">
        <v>0</v>
      </c>
      <c r="AL781" s="87"/>
      <c r="AM781" s="85"/>
      <c r="AN781" s="111"/>
      <c r="AO781" s="112">
        <v>0</v>
      </c>
      <c r="AP781" s="87"/>
      <c r="AQ781" s="85"/>
      <c r="AR781" s="111"/>
      <c r="AS781" s="112">
        <v>0</v>
      </c>
      <c r="AT781" s="87"/>
      <c r="AU781" s="85"/>
      <c r="AV781" s="111"/>
      <c r="AW781" s="112">
        <v>0</v>
      </c>
      <c r="AX781" s="87"/>
      <c r="AY781" s="85"/>
      <c r="AZ781" s="267">
        <f t="shared" si="50"/>
        <v>0</v>
      </c>
      <c r="BA781" s="88">
        <f t="shared" si="47"/>
        <v>0</v>
      </c>
      <c r="BC781">
        <f>IF($A781&lt;&gt;"",COUNTIF($BD$3:$BD781,$BD781),0)</f>
        <v>0</v>
      </c>
      <c r="BD781" t="str">
        <f>IF($A781&lt;&gt;"",VLOOKUP(TRUNC(MID($A781,1,2),0),Plano_Contas!$H$3:$J$103,2,TRUE),"")</f>
        <v/>
      </c>
      <c r="BE781" s="201" t="str">
        <f t="shared" si="48"/>
        <v/>
      </c>
      <c r="BF781" t="str">
        <f ca="1">IF($BT781&lt;&gt;"",SUMIF($BD$3:$BD$1004,"="&amp;$BD781,INDIRECT(ADDRESS(3,BF$2,1,1)):INDIRECT(ADDRESS(1004,BF$2,1,1))),"")</f>
        <v/>
      </c>
      <c r="BG781" t="str">
        <f ca="1">IF($BT781&lt;&gt;"",SUMIF($BD$3:$BD$1004,"="&amp;$BD781,INDIRECT(ADDRESS(3,BG$2,1,1)):INDIRECT(ADDRESS(1004,BG$2,1,1))),"")</f>
        <v/>
      </c>
      <c r="BH781" t="str">
        <f ca="1">IF($BT781&lt;&gt;"",SUMIF($BD$3:$BD$1004,"="&amp;$BD781,INDIRECT(ADDRESS(3,BH$2,1,1)):INDIRECT(ADDRESS(1004,BH$2,1,1))),"")</f>
        <v/>
      </c>
      <c r="BI781" t="str">
        <f ca="1">IF($BT781&lt;&gt;"",SUMIF($BD$3:$BD$1004,"="&amp;$BD781,INDIRECT(ADDRESS(3,BI$2,1,1)):INDIRECT(ADDRESS(1004,BI$2,1,1))),"")</f>
        <v/>
      </c>
      <c r="BJ781" t="str">
        <f ca="1">IF($BT781&lt;&gt;"",SUMIF($BD$3:$BD$1004,"="&amp;$BD781,INDIRECT(ADDRESS(3,BJ$2,1,1)):INDIRECT(ADDRESS(1004,BJ$2,1,1))),"")</f>
        <v/>
      </c>
      <c r="BK781" t="str">
        <f ca="1">IF($BT781&lt;&gt;"",SUMIF($BD$3:$BD$1004,"="&amp;$BD781,INDIRECT(ADDRESS(3,BK$2,1,1)):INDIRECT(ADDRESS(1004,BK$2,1,1))),"")</f>
        <v/>
      </c>
      <c r="BL781" t="str">
        <f ca="1">IF($BT781&lt;&gt;"",SUMIF($BD$3:$BD$1004,"="&amp;$BD781,INDIRECT(ADDRESS(3,BL$2,1,1)):INDIRECT(ADDRESS(1004,BL$2,1,1))),"")</f>
        <v/>
      </c>
      <c r="BM781" t="str">
        <f ca="1">IF($BT781&lt;&gt;"",SUMIF($BD$3:$BD$1004,"="&amp;$BD781,INDIRECT(ADDRESS(3,BM$2,1,1)):INDIRECT(ADDRESS(1004,BM$2,1,1))),"")</f>
        <v/>
      </c>
      <c r="BN781" t="str">
        <f ca="1">IF($BT781&lt;&gt;"",SUMIF($BD$3:$BD$1004,"="&amp;$BD781,INDIRECT(ADDRESS(3,BN$2,1,1)):INDIRECT(ADDRESS(1004,BN$2,1,1))),"")</f>
        <v/>
      </c>
      <c r="BO781" t="str">
        <f ca="1">IF($BT781&lt;&gt;"",SUMIF($BD$3:$BD$1004,"="&amp;$BD781,INDIRECT(ADDRESS(3,BO$2,1,1)):INDIRECT(ADDRESS(1004,BO$2,1,1))),"")</f>
        <v/>
      </c>
      <c r="BP781" t="str">
        <f ca="1">IF($BT781&lt;&gt;"",SUMIF($BD$3:$BD$1004,"="&amp;$BD781,INDIRECT(ADDRESS(3,BP$2,1,1)):INDIRECT(ADDRESS(1004,BP$2,1,1))),"")</f>
        <v/>
      </c>
      <c r="BQ781" t="str">
        <f ca="1">IF($BT781&lt;&gt;"",SUMIF($BD$3:$BD$1004,"="&amp;$BD781,INDIRECT(ADDRESS(3,BQ$2,1,1)):INDIRECT(ADDRESS(1004,BQ$2,1,1))),"")</f>
        <v/>
      </c>
      <c r="BR781" t="str">
        <f ca="1">IF($BT781&lt;&gt;"",SUMIF($BD$3:$BD$1004,"="&amp;$BD781,INDIRECT(ADDRESS(3,BR$2,1,1)):INDIRECT(ADDRESS(1004,BR$2,1,1))),"")</f>
        <v/>
      </c>
      <c r="BS781" t="str">
        <f>IF($A781&lt;&gt;"",VLOOKUP(TRUNC(MID($A781,1,2),0),Plano_Contas!$H$3:$J$103,3,TRUE),"")</f>
        <v/>
      </c>
      <c r="BT781" t="str">
        <f t="shared" si="49"/>
        <v/>
      </c>
      <c r="BV781">
        <f>Empresas!C781</f>
        <v>0</v>
      </c>
    </row>
    <row r="782" spans="1:74" ht="13.5" hidden="1" thickBot="1" x14ac:dyDescent="0.25">
      <c r="A782" s="89"/>
      <c r="B782" s="52" t="str">
        <f>IF($A782&lt;&gt;"",VLOOKUP(""&amp;$A782,Plano_Contas!$A$3:$F$1003,6,0),"")</f>
        <v/>
      </c>
      <c r="C782" s="91"/>
      <c r="D782" s="111"/>
      <c r="E782" s="112">
        <v>0</v>
      </c>
      <c r="F782" s="87"/>
      <c r="G782" s="85"/>
      <c r="H782" s="111"/>
      <c r="I782" s="112">
        <v>0</v>
      </c>
      <c r="J782" s="87"/>
      <c r="K782" s="85"/>
      <c r="L782" s="111"/>
      <c r="M782" s="112">
        <v>0</v>
      </c>
      <c r="N782" s="87"/>
      <c r="O782" s="85"/>
      <c r="P782" s="111"/>
      <c r="Q782" s="112">
        <v>0</v>
      </c>
      <c r="R782" s="87"/>
      <c r="S782" s="85"/>
      <c r="T782" s="111"/>
      <c r="U782" s="112">
        <v>0</v>
      </c>
      <c r="V782" s="87"/>
      <c r="W782" s="85"/>
      <c r="X782" s="111"/>
      <c r="Y782" s="112">
        <v>0</v>
      </c>
      <c r="Z782" s="87"/>
      <c r="AA782" s="85"/>
      <c r="AB782" s="111"/>
      <c r="AC782" s="112">
        <v>0</v>
      </c>
      <c r="AD782" s="87"/>
      <c r="AE782" s="85"/>
      <c r="AF782" s="111"/>
      <c r="AG782" s="112">
        <v>0</v>
      </c>
      <c r="AH782" s="87"/>
      <c r="AI782" s="85"/>
      <c r="AJ782" s="111"/>
      <c r="AK782" s="112">
        <v>0</v>
      </c>
      <c r="AL782" s="87"/>
      <c r="AM782" s="85"/>
      <c r="AN782" s="111"/>
      <c r="AO782" s="112">
        <v>0</v>
      </c>
      <c r="AP782" s="87"/>
      <c r="AQ782" s="85"/>
      <c r="AR782" s="111"/>
      <c r="AS782" s="112">
        <v>0</v>
      </c>
      <c r="AT782" s="87"/>
      <c r="AU782" s="85"/>
      <c r="AV782" s="111"/>
      <c r="AW782" s="112">
        <v>0</v>
      </c>
      <c r="AX782" s="87"/>
      <c r="AY782" s="85"/>
      <c r="AZ782" s="267">
        <f t="shared" si="50"/>
        <v>0</v>
      </c>
      <c r="BA782" s="88">
        <f t="shared" si="47"/>
        <v>0</v>
      </c>
      <c r="BC782">
        <f>IF($A782&lt;&gt;"",COUNTIF($BD$3:$BD782,$BD782),0)</f>
        <v>0</v>
      </c>
      <c r="BD782" t="str">
        <f>IF($A782&lt;&gt;"",VLOOKUP(TRUNC(MID($A782,1,2),0),Plano_Contas!$H$3:$J$103,2,TRUE),"")</f>
        <v/>
      </c>
      <c r="BE782" s="201" t="str">
        <f t="shared" si="48"/>
        <v/>
      </c>
      <c r="BF782" t="str">
        <f ca="1">IF($BT782&lt;&gt;"",SUMIF($BD$3:$BD$1004,"="&amp;$BD782,INDIRECT(ADDRESS(3,BF$2,1,1)):INDIRECT(ADDRESS(1004,BF$2,1,1))),"")</f>
        <v/>
      </c>
      <c r="BG782" t="str">
        <f ca="1">IF($BT782&lt;&gt;"",SUMIF($BD$3:$BD$1004,"="&amp;$BD782,INDIRECT(ADDRESS(3,BG$2,1,1)):INDIRECT(ADDRESS(1004,BG$2,1,1))),"")</f>
        <v/>
      </c>
      <c r="BH782" t="str">
        <f ca="1">IF($BT782&lt;&gt;"",SUMIF($BD$3:$BD$1004,"="&amp;$BD782,INDIRECT(ADDRESS(3,BH$2,1,1)):INDIRECT(ADDRESS(1004,BH$2,1,1))),"")</f>
        <v/>
      </c>
      <c r="BI782" t="str">
        <f ca="1">IF($BT782&lt;&gt;"",SUMIF($BD$3:$BD$1004,"="&amp;$BD782,INDIRECT(ADDRESS(3,BI$2,1,1)):INDIRECT(ADDRESS(1004,BI$2,1,1))),"")</f>
        <v/>
      </c>
      <c r="BJ782" t="str">
        <f ca="1">IF($BT782&lt;&gt;"",SUMIF($BD$3:$BD$1004,"="&amp;$BD782,INDIRECT(ADDRESS(3,BJ$2,1,1)):INDIRECT(ADDRESS(1004,BJ$2,1,1))),"")</f>
        <v/>
      </c>
      <c r="BK782" t="str">
        <f ca="1">IF($BT782&lt;&gt;"",SUMIF($BD$3:$BD$1004,"="&amp;$BD782,INDIRECT(ADDRESS(3,BK$2,1,1)):INDIRECT(ADDRESS(1004,BK$2,1,1))),"")</f>
        <v/>
      </c>
      <c r="BL782" t="str">
        <f ca="1">IF($BT782&lt;&gt;"",SUMIF($BD$3:$BD$1004,"="&amp;$BD782,INDIRECT(ADDRESS(3,BL$2,1,1)):INDIRECT(ADDRESS(1004,BL$2,1,1))),"")</f>
        <v/>
      </c>
      <c r="BM782" t="str">
        <f ca="1">IF($BT782&lt;&gt;"",SUMIF($BD$3:$BD$1004,"="&amp;$BD782,INDIRECT(ADDRESS(3,BM$2,1,1)):INDIRECT(ADDRESS(1004,BM$2,1,1))),"")</f>
        <v/>
      </c>
      <c r="BN782" t="str">
        <f ca="1">IF($BT782&lt;&gt;"",SUMIF($BD$3:$BD$1004,"="&amp;$BD782,INDIRECT(ADDRESS(3,BN$2,1,1)):INDIRECT(ADDRESS(1004,BN$2,1,1))),"")</f>
        <v/>
      </c>
      <c r="BO782" t="str">
        <f ca="1">IF($BT782&lt;&gt;"",SUMIF($BD$3:$BD$1004,"="&amp;$BD782,INDIRECT(ADDRESS(3,BO$2,1,1)):INDIRECT(ADDRESS(1004,BO$2,1,1))),"")</f>
        <v/>
      </c>
      <c r="BP782" t="str">
        <f ca="1">IF($BT782&lt;&gt;"",SUMIF($BD$3:$BD$1004,"="&amp;$BD782,INDIRECT(ADDRESS(3,BP$2,1,1)):INDIRECT(ADDRESS(1004,BP$2,1,1))),"")</f>
        <v/>
      </c>
      <c r="BQ782" t="str">
        <f ca="1">IF($BT782&lt;&gt;"",SUMIF($BD$3:$BD$1004,"="&amp;$BD782,INDIRECT(ADDRESS(3,BQ$2,1,1)):INDIRECT(ADDRESS(1004,BQ$2,1,1))),"")</f>
        <v/>
      </c>
      <c r="BR782" t="str">
        <f ca="1">IF($BT782&lt;&gt;"",SUMIF($BD$3:$BD$1004,"="&amp;$BD782,INDIRECT(ADDRESS(3,BR$2,1,1)):INDIRECT(ADDRESS(1004,BR$2,1,1))),"")</f>
        <v/>
      </c>
      <c r="BS782" t="str">
        <f>IF($A782&lt;&gt;"",VLOOKUP(TRUNC(MID($A782,1,2),0),Plano_Contas!$H$3:$J$103,3,TRUE),"")</f>
        <v/>
      </c>
      <c r="BT782" t="str">
        <f t="shared" si="49"/>
        <v/>
      </c>
      <c r="BV782">
        <f>Empresas!C782</f>
        <v>0</v>
      </c>
    </row>
    <row r="783" spans="1:74" ht="13.5" hidden="1" thickBot="1" x14ac:dyDescent="0.25">
      <c r="A783" s="89"/>
      <c r="B783" s="52" t="str">
        <f>IF($A783&lt;&gt;"",VLOOKUP(""&amp;$A783,Plano_Contas!$A$3:$F$1003,6,0),"")</f>
        <v/>
      </c>
      <c r="C783" s="91"/>
      <c r="D783" s="111"/>
      <c r="E783" s="112">
        <v>0</v>
      </c>
      <c r="F783" s="87"/>
      <c r="G783" s="85"/>
      <c r="H783" s="111"/>
      <c r="I783" s="112">
        <v>0</v>
      </c>
      <c r="J783" s="87"/>
      <c r="K783" s="85"/>
      <c r="L783" s="111"/>
      <c r="M783" s="112">
        <v>0</v>
      </c>
      <c r="N783" s="87"/>
      <c r="O783" s="85"/>
      <c r="P783" s="111"/>
      <c r="Q783" s="112">
        <v>0</v>
      </c>
      <c r="R783" s="87"/>
      <c r="S783" s="85"/>
      <c r="T783" s="111"/>
      <c r="U783" s="112">
        <v>0</v>
      </c>
      <c r="V783" s="87"/>
      <c r="W783" s="85"/>
      <c r="X783" s="111"/>
      <c r="Y783" s="112">
        <v>0</v>
      </c>
      <c r="Z783" s="87"/>
      <c r="AA783" s="85"/>
      <c r="AB783" s="111"/>
      <c r="AC783" s="112">
        <v>0</v>
      </c>
      <c r="AD783" s="87"/>
      <c r="AE783" s="85"/>
      <c r="AF783" s="111"/>
      <c r="AG783" s="112">
        <v>0</v>
      </c>
      <c r="AH783" s="87"/>
      <c r="AI783" s="85"/>
      <c r="AJ783" s="111"/>
      <c r="AK783" s="112">
        <v>0</v>
      </c>
      <c r="AL783" s="87"/>
      <c r="AM783" s="85"/>
      <c r="AN783" s="111"/>
      <c r="AO783" s="112">
        <v>0</v>
      </c>
      <c r="AP783" s="87"/>
      <c r="AQ783" s="85"/>
      <c r="AR783" s="111"/>
      <c r="AS783" s="112">
        <v>0</v>
      </c>
      <c r="AT783" s="87"/>
      <c r="AU783" s="85"/>
      <c r="AV783" s="111"/>
      <c r="AW783" s="112">
        <v>0</v>
      </c>
      <c r="AX783" s="87"/>
      <c r="AY783" s="85"/>
      <c r="AZ783" s="267">
        <f t="shared" si="50"/>
        <v>0</v>
      </c>
      <c r="BA783" s="88">
        <f t="shared" si="47"/>
        <v>0</v>
      </c>
      <c r="BC783">
        <f>IF($A783&lt;&gt;"",COUNTIF($BD$3:$BD783,$BD783),0)</f>
        <v>0</v>
      </c>
      <c r="BD783" t="str">
        <f>IF($A783&lt;&gt;"",VLOOKUP(TRUNC(MID($A783,1,2),0),Plano_Contas!$H$3:$J$103,2,TRUE),"")</f>
        <v/>
      </c>
      <c r="BE783" s="201" t="str">
        <f t="shared" si="48"/>
        <v/>
      </c>
      <c r="BF783" t="str">
        <f ca="1">IF($BT783&lt;&gt;"",SUMIF($BD$3:$BD$1004,"="&amp;$BD783,INDIRECT(ADDRESS(3,BF$2,1,1)):INDIRECT(ADDRESS(1004,BF$2,1,1))),"")</f>
        <v/>
      </c>
      <c r="BG783" t="str">
        <f ca="1">IF($BT783&lt;&gt;"",SUMIF($BD$3:$BD$1004,"="&amp;$BD783,INDIRECT(ADDRESS(3,BG$2,1,1)):INDIRECT(ADDRESS(1004,BG$2,1,1))),"")</f>
        <v/>
      </c>
      <c r="BH783" t="str">
        <f ca="1">IF($BT783&lt;&gt;"",SUMIF($BD$3:$BD$1004,"="&amp;$BD783,INDIRECT(ADDRESS(3,BH$2,1,1)):INDIRECT(ADDRESS(1004,BH$2,1,1))),"")</f>
        <v/>
      </c>
      <c r="BI783" t="str">
        <f ca="1">IF($BT783&lt;&gt;"",SUMIF($BD$3:$BD$1004,"="&amp;$BD783,INDIRECT(ADDRESS(3,BI$2,1,1)):INDIRECT(ADDRESS(1004,BI$2,1,1))),"")</f>
        <v/>
      </c>
      <c r="BJ783" t="str">
        <f ca="1">IF($BT783&lt;&gt;"",SUMIF($BD$3:$BD$1004,"="&amp;$BD783,INDIRECT(ADDRESS(3,BJ$2,1,1)):INDIRECT(ADDRESS(1004,BJ$2,1,1))),"")</f>
        <v/>
      </c>
      <c r="BK783" t="str">
        <f ca="1">IF($BT783&lt;&gt;"",SUMIF($BD$3:$BD$1004,"="&amp;$BD783,INDIRECT(ADDRESS(3,BK$2,1,1)):INDIRECT(ADDRESS(1004,BK$2,1,1))),"")</f>
        <v/>
      </c>
      <c r="BL783" t="str">
        <f ca="1">IF($BT783&lt;&gt;"",SUMIF($BD$3:$BD$1004,"="&amp;$BD783,INDIRECT(ADDRESS(3,BL$2,1,1)):INDIRECT(ADDRESS(1004,BL$2,1,1))),"")</f>
        <v/>
      </c>
      <c r="BM783" t="str">
        <f ca="1">IF($BT783&lt;&gt;"",SUMIF($BD$3:$BD$1004,"="&amp;$BD783,INDIRECT(ADDRESS(3,BM$2,1,1)):INDIRECT(ADDRESS(1004,BM$2,1,1))),"")</f>
        <v/>
      </c>
      <c r="BN783" t="str">
        <f ca="1">IF($BT783&lt;&gt;"",SUMIF($BD$3:$BD$1004,"="&amp;$BD783,INDIRECT(ADDRESS(3,BN$2,1,1)):INDIRECT(ADDRESS(1004,BN$2,1,1))),"")</f>
        <v/>
      </c>
      <c r="BO783" t="str">
        <f ca="1">IF($BT783&lt;&gt;"",SUMIF($BD$3:$BD$1004,"="&amp;$BD783,INDIRECT(ADDRESS(3,BO$2,1,1)):INDIRECT(ADDRESS(1004,BO$2,1,1))),"")</f>
        <v/>
      </c>
      <c r="BP783" t="str">
        <f ca="1">IF($BT783&lt;&gt;"",SUMIF($BD$3:$BD$1004,"="&amp;$BD783,INDIRECT(ADDRESS(3,BP$2,1,1)):INDIRECT(ADDRESS(1004,BP$2,1,1))),"")</f>
        <v/>
      </c>
      <c r="BQ783" t="str">
        <f ca="1">IF($BT783&lt;&gt;"",SUMIF($BD$3:$BD$1004,"="&amp;$BD783,INDIRECT(ADDRESS(3,BQ$2,1,1)):INDIRECT(ADDRESS(1004,BQ$2,1,1))),"")</f>
        <v/>
      </c>
      <c r="BR783" t="str">
        <f ca="1">IF($BT783&lt;&gt;"",SUMIF($BD$3:$BD$1004,"="&amp;$BD783,INDIRECT(ADDRESS(3,BR$2,1,1)):INDIRECT(ADDRESS(1004,BR$2,1,1))),"")</f>
        <v/>
      </c>
      <c r="BS783" t="str">
        <f>IF($A783&lt;&gt;"",VLOOKUP(TRUNC(MID($A783,1,2),0),Plano_Contas!$H$3:$J$103,3,TRUE),"")</f>
        <v/>
      </c>
      <c r="BT783" t="str">
        <f t="shared" si="49"/>
        <v/>
      </c>
      <c r="BV783">
        <f>Empresas!C783</f>
        <v>0</v>
      </c>
    </row>
    <row r="784" spans="1:74" ht="13.5" hidden="1" thickBot="1" x14ac:dyDescent="0.25">
      <c r="A784" s="89"/>
      <c r="B784" s="52" t="str">
        <f>IF($A784&lt;&gt;"",VLOOKUP(""&amp;$A784,Plano_Contas!$A$3:$F$1003,6,0),"")</f>
        <v/>
      </c>
      <c r="C784" s="91"/>
      <c r="D784" s="111"/>
      <c r="E784" s="112">
        <v>0</v>
      </c>
      <c r="F784" s="87"/>
      <c r="G784" s="85"/>
      <c r="H784" s="111"/>
      <c r="I784" s="112">
        <v>0</v>
      </c>
      <c r="J784" s="87"/>
      <c r="K784" s="85"/>
      <c r="L784" s="111"/>
      <c r="M784" s="112">
        <v>0</v>
      </c>
      <c r="N784" s="87"/>
      <c r="O784" s="85"/>
      <c r="P784" s="111"/>
      <c r="Q784" s="112">
        <v>0</v>
      </c>
      <c r="R784" s="87"/>
      <c r="S784" s="85"/>
      <c r="T784" s="111"/>
      <c r="U784" s="112">
        <v>0</v>
      </c>
      <c r="V784" s="87"/>
      <c r="W784" s="85"/>
      <c r="X784" s="111"/>
      <c r="Y784" s="112">
        <v>0</v>
      </c>
      <c r="Z784" s="87"/>
      <c r="AA784" s="85"/>
      <c r="AB784" s="111"/>
      <c r="AC784" s="112">
        <v>0</v>
      </c>
      <c r="AD784" s="87"/>
      <c r="AE784" s="85"/>
      <c r="AF784" s="111"/>
      <c r="AG784" s="112">
        <v>0</v>
      </c>
      <c r="AH784" s="87"/>
      <c r="AI784" s="85"/>
      <c r="AJ784" s="111"/>
      <c r="AK784" s="112">
        <v>0</v>
      </c>
      <c r="AL784" s="87"/>
      <c r="AM784" s="85"/>
      <c r="AN784" s="111"/>
      <c r="AO784" s="112">
        <v>0</v>
      </c>
      <c r="AP784" s="87"/>
      <c r="AQ784" s="85"/>
      <c r="AR784" s="111"/>
      <c r="AS784" s="112">
        <v>0</v>
      </c>
      <c r="AT784" s="87"/>
      <c r="AU784" s="85"/>
      <c r="AV784" s="111"/>
      <c r="AW784" s="112">
        <v>0</v>
      </c>
      <c r="AX784" s="87"/>
      <c r="AY784" s="85"/>
      <c r="AZ784" s="267">
        <f t="shared" si="50"/>
        <v>0</v>
      </c>
      <c r="BA784" s="88">
        <f t="shared" si="47"/>
        <v>0</v>
      </c>
      <c r="BC784">
        <f>IF($A784&lt;&gt;"",COUNTIF($BD$3:$BD784,$BD784),0)</f>
        <v>0</v>
      </c>
      <c r="BD784" t="str">
        <f>IF($A784&lt;&gt;"",VLOOKUP(TRUNC(MID($A784,1,2),0),Plano_Contas!$H$3:$J$103,2,TRUE),"")</f>
        <v/>
      </c>
      <c r="BE784" s="201" t="str">
        <f t="shared" si="48"/>
        <v/>
      </c>
      <c r="BF784" t="str">
        <f ca="1">IF($BT784&lt;&gt;"",SUMIF($BD$3:$BD$1004,"="&amp;$BD784,INDIRECT(ADDRESS(3,BF$2,1,1)):INDIRECT(ADDRESS(1004,BF$2,1,1))),"")</f>
        <v/>
      </c>
      <c r="BG784" t="str">
        <f ca="1">IF($BT784&lt;&gt;"",SUMIF($BD$3:$BD$1004,"="&amp;$BD784,INDIRECT(ADDRESS(3,BG$2,1,1)):INDIRECT(ADDRESS(1004,BG$2,1,1))),"")</f>
        <v/>
      </c>
      <c r="BH784" t="str">
        <f ca="1">IF($BT784&lt;&gt;"",SUMIF($BD$3:$BD$1004,"="&amp;$BD784,INDIRECT(ADDRESS(3,BH$2,1,1)):INDIRECT(ADDRESS(1004,BH$2,1,1))),"")</f>
        <v/>
      </c>
      <c r="BI784" t="str">
        <f ca="1">IF($BT784&lt;&gt;"",SUMIF($BD$3:$BD$1004,"="&amp;$BD784,INDIRECT(ADDRESS(3,BI$2,1,1)):INDIRECT(ADDRESS(1004,BI$2,1,1))),"")</f>
        <v/>
      </c>
      <c r="BJ784" t="str">
        <f ca="1">IF($BT784&lt;&gt;"",SUMIF($BD$3:$BD$1004,"="&amp;$BD784,INDIRECT(ADDRESS(3,BJ$2,1,1)):INDIRECT(ADDRESS(1004,BJ$2,1,1))),"")</f>
        <v/>
      </c>
      <c r="BK784" t="str">
        <f ca="1">IF($BT784&lt;&gt;"",SUMIF($BD$3:$BD$1004,"="&amp;$BD784,INDIRECT(ADDRESS(3,BK$2,1,1)):INDIRECT(ADDRESS(1004,BK$2,1,1))),"")</f>
        <v/>
      </c>
      <c r="BL784" t="str">
        <f ca="1">IF($BT784&lt;&gt;"",SUMIF($BD$3:$BD$1004,"="&amp;$BD784,INDIRECT(ADDRESS(3,BL$2,1,1)):INDIRECT(ADDRESS(1004,BL$2,1,1))),"")</f>
        <v/>
      </c>
      <c r="BM784" t="str">
        <f ca="1">IF($BT784&lt;&gt;"",SUMIF($BD$3:$BD$1004,"="&amp;$BD784,INDIRECT(ADDRESS(3,BM$2,1,1)):INDIRECT(ADDRESS(1004,BM$2,1,1))),"")</f>
        <v/>
      </c>
      <c r="BN784" t="str">
        <f ca="1">IF($BT784&lt;&gt;"",SUMIF($BD$3:$BD$1004,"="&amp;$BD784,INDIRECT(ADDRESS(3,BN$2,1,1)):INDIRECT(ADDRESS(1004,BN$2,1,1))),"")</f>
        <v/>
      </c>
      <c r="BO784" t="str">
        <f ca="1">IF($BT784&lt;&gt;"",SUMIF($BD$3:$BD$1004,"="&amp;$BD784,INDIRECT(ADDRESS(3,BO$2,1,1)):INDIRECT(ADDRESS(1004,BO$2,1,1))),"")</f>
        <v/>
      </c>
      <c r="BP784" t="str">
        <f ca="1">IF($BT784&lt;&gt;"",SUMIF($BD$3:$BD$1004,"="&amp;$BD784,INDIRECT(ADDRESS(3,BP$2,1,1)):INDIRECT(ADDRESS(1004,BP$2,1,1))),"")</f>
        <v/>
      </c>
      <c r="BQ784" t="str">
        <f ca="1">IF($BT784&lt;&gt;"",SUMIF($BD$3:$BD$1004,"="&amp;$BD784,INDIRECT(ADDRESS(3,BQ$2,1,1)):INDIRECT(ADDRESS(1004,BQ$2,1,1))),"")</f>
        <v/>
      </c>
      <c r="BR784" t="str">
        <f ca="1">IF($BT784&lt;&gt;"",SUMIF($BD$3:$BD$1004,"="&amp;$BD784,INDIRECT(ADDRESS(3,BR$2,1,1)):INDIRECT(ADDRESS(1004,BR$2,1,1))),"")</f>
        <v/>
      </c>
      <c r="BS784" t="str">
        <f>IF($A784&lt;&gt;"",VLOOKUP(TRUNC(MID($A784,1,2),0),Plano_Contas!$H$3:$J$103,3,TRUE),"")</f>
        <v/>
      </c>
      <c r="BT784" t="str">
        <f t="shared" si="49"/>
        <v/>
      </c>
      <c r="BV784">
        <f>Empresas!C784</f>
        <v>0</v>
      </c>
    </row>
    <row r="785" spans="1:74" ht="13.5" hidden="1" thickBot="1" x14ac:dyDescent="0.25">
      <c r="A785" s="89"/>
      <c r="B785" s="52" t="str">
        <f>IF($A785&lt;&gt;"",VLOOKUP(""&amp;$A785,Plano_Contas!$A$3:$F$1003,6,0),"")</f>
        <v/>
      </c>
      <c r="C785" s="91"/>
      <c r="D785" s="111"/>
      <c r="E785" s="112">
        <v>0</v>
      </c>
      <c r="F785" s="87"/>
      <c r="G785" s="85"/>
      <c r="H785" s="111"/>
      <c r="I785" s="112">
        <v>0</v>
      </c>
      <c r="J785" s="87"/>
      <c r="K785" s="85"/>
      <c r="L785" s="111"/>
      <c r="M785" s="112">
        <v>0</v>
      </c>
      <c r="N785" s="87"/>
      <c r="O785" s="85"/>
      <c r="P785" s="111"/>
      <c r="Q785" s="112">
        <v>0</v>
      </c>
      <c r="R785" s="87"/>
      <c r="S785" s="85"/>
      <c r="T785" s="111"/>
      <c r="U785" s="112">
        <v>0</v>
      </c>
      <c r="V785" s="87"/>
      <c r="W785" s="85"/>
      <c r="X785" s="111"/>
      <c r="Y785" s="112">
        <v>0</v>
      </c>
      <c r="Z785" s="87"/>
      <c r="AA785" s="85"/>
      <c r="AB785" s="111"/>
      <c r="AC785" s="112">
        <v>0</v>
      </c>
      <c r="AD785" s="87"/>
      <c r="AE785" s="85"/>
      <c r="AF785" s="111"/>
      <c r="AG785" s="112">
        <v>0</v>
      </c>
      <c r="AH785" s="87"/>
      <c r="AI785" s="85"/>
      <c r="AJ785" s="111"/>
      <c r="AK785" s="112">
        <v>0</v>
      </c>
      <c r="AL785" s="87"/>
      <c r="AM785" s="85"/>
      <c r="AN785" s="111"/>
      <c r="AO785" s="112">
        <v>0</v>
      </c>
      <c r="AP785" s="87"/>
      <c r="AQ785" s="85"/>
      <c r="AR785" s="111"/>
      <c r="AS785" s="112">
        <v>0</v>
      </c>
      <c r="AT785" s="87"/>
      <c r="AU785" s="85"/>
      <c r="AV785" s="111"/>
      <c r="AW785" s="112">
        <v>0</v>
      </c>
      <c r="AX785" s="87"/>
      <c r="AY785" s="85"/>
      <c r="AZ785" s="267">
        <f t="shared" si="50"/>
        <v>0</v>
      </c>
      <c r="BA785" s="88">
        <f t="shared" si="47"/>
        <v>0</v>
      </c>
      <c r="BC785">
        <f>IF($A785&lt;&gt;"",COUNTIF($BD$3:$BD785,$BD785),0)</f>
        <v>0</v>
      </c>
      <c r="BD785" t="str">
        <f>IF($A785&lt;&gt;"",VLOOKUP(TRUNC(MID($A785,1,2),0),Plano_Contas!$H$3:$J$103,2,TRUE),"")</f>
        <v/>
      </c>
      <c r="BE785" s="201" t="str">
        <f t="shared" si="48"/>
        <v/>
      </c>
      <c r="BF785" t="str">
        <f ca="1">IF($BT785&lt;&gt;"",SUMIF($BD$3:$BD$1004,"="&amp;$BD785,INDIRECT(ADDRESS(3,BF$2,1,1)):INDIRECT(ADDRESS(1004,BF$2,1,1))),"")</f>
        <v/>
      </c>
      <c r="BG785" t="str">
        <f ca="1">IF($BT785&lt;&gt;"",SUMIF($BD$3:$BD$1004,"="&amp;$BD785,INDIRECT(ADDRESS(3,BG$2,1,1)):INDIRECT(ADDRESS(1004,BG$2,1,1))),"")</f>
        <v/>
      </c>
      <c r="BH785" t="str">
        <f ca="1">IF($BT785&lt;&gt;"",SUMIF($BD$3:$BD$1004,"="&amp;$BD785,INDIRECT(ADDRESS(3,BH$2,1,1)):INDIRECT(ADDRESS(1004,BH$2,1,1))),"")</f>
        <v/>
      </c>
      <c r="BI785" t="str">
        <f ca="1">IF($BT785&lt;&gt;"",SUMIF($BD$3:$BD$1004,"="&amp;$BD785,INDIRECT(ADDRESS(3,BI$2,1,1)):INDIRECT(ADDRESS(1004,BI$2,1,1))),"")</f>
        <v/>
      </c>
      <c r="BJ785" t="str">
        <f ca="1">IF($BT785&lt;&gt;"",SUMIF($BD$3:$BD$1004,"="&amp;$BD785,INDIRECT(ADDRESS(3,BJ$2,1,1)):INDIRECT(ADDRESS(1004,BJ$2,1,1))),"")</f>
        <v/>
      </c>
      <c r="BK785" t="str">
        <f ca="1">IF($BT785&lt;&gt;"",SUMIF($BD$3:$BD$1004,"="&amp;$BD785,INDIRECT(ADDRESS(3,BK$2,1,1)):INDIRECT(ADDRESS(1004,BK$2,1,1))),"")</f>
        <v/>
      </c>
      <c r="BL785" t="str">
        <f ca="1">IF($BT785&lt;&gt;"",SUMIF($BD$3:$BD$1004,"="&amp;$BD785,INDIRECT(ADDRESS(3,BL$2,1,1)):INDIRECT(ADDRESS(1004,BL$2,1,1))),"")</f>
        <v/>
      </c>
      <c r="BM785" t="str">
        <f ca="1">IF($BT785&lt;&gt;"",SUMIF($BD$3:$BD$1004,"="&amp;$BD785,INDIRECT(ADDRESS(3,BM$2,1,1)):INDIRECT(ADDRESS(1004,BM$2,1,1))),"")</f>
        <v/>
      </c>
      <c r="BN785" t="str">
        <f ca="1">IF($BT785&lt;&gt;"",SUMIF($BD$3:$BD$1004,"="&amp;$BD785,INDIRECT(ADDRESS(3,BN$2,1,1)):INDIRECT(ADDRESS(1004,BN$2,1,1))),"")</f>
        <v/>
      </c>
      <c r="BO785" t="str">
        <f ca="1">IF($BT785&lt;&gt;"",SUMIF($BD$3:$BD$1004,"="&amp;$BD785,INDIRECT(ADDRESS(3,BO$2,1,1)):INDIRECT(ADDRESS(1004,BO$2,1,1))),"")</f>
        <v/>
      </c>
      <c r="BP785" t="str">
        <f ca="1">IF($BT785&lt;&gt;"",SUMIF($BD$3:$BD$1004,"="&amp;$BD785,INDIRECT(ADDRESS(3,BP$2,1,1)):INDIRECT(ADDRESS(1004,BP$2,1,1))),"")</f>
        <v/>
      </c>
      <c r="BQ785" t="str">
        <f ca="1">IF($BT785&lt;&gt;"",SUMIF($BD$3:$BD$1004,"="&amp;$BD785,INDIRECT(ADDRESS(3,BQ$2,1,1)):INDIRECT(ADDRESS(1004,BQ$2,1,1))),"")</f>
        <v/>
      </c>
      <c r="BR785" t="str">
        <f ca="1">IF($BT785&lt;&gt;"",SUMIF($BD$3:$BD$1004,"="&amp;$BD785,INDIRECT(ADDRESS(3,BR$2,1,1)):INDIRECT(ADDRESS(1004,BR$2,1,1))),"")</f>
        <v/>
      </c>
      <c r="BS785" t="str">
        <f>IF($A785&lt;&gt;"",VLOOKUP(TRUNC(MID($A785,1,2),0),Plano_Contas!$H$3:$J$103,3,TRUE),"")</f>
        <v/>
      </c>
      <c r="BT785" t="str">
        <f t="shared" si="49"/>
        <v/>
      </c>
      <c r="BV785">
        <f>Empresas!C785</f>
        <v>0</v>
      </c>
    </row>
    <row r="786" spans="1:74" ht="13.5" hidden="1" thickBot="1" x14ac:dyDescent="0.25">
      <c r="A786" s="89"/>
      <c r="B786" s="52" t="str">
        <f>IF($A786&lt;&gt;"",VLOOKUP(""&amp;$A786,Plano_Contas!$A$3:$F$1003,6,0),"")</f>
        <v/>
      </c>
      <c r="C786" s="91"/>
      <c r="D786" s="111"/>
      <c r="E786" s="112">
        <v>0</v>
      </c>
      <c r="F786" s="87"/>
      <c r="G786" s="85"/>
      <c r="H786" s="111"/>
      <c r="I786" s="112">
        <v>0</v>
      </c>
      <c r="J786" s="87"/>
      <c r="K786" s="85"/>
      <c r="L786" s="111"/>
      <c r="M786" s="112">
        <v>0</v>
      </c>
      <c r="N786" s="87"/>
      <c r="O786" s="85"/>
      <c r="P786" s="111"/>
      <c r="Q786" s="112">
        <v>0</v>
      </c>
      <c r="R786" s="87"/>
      <c r="S786" s="85"/>
      <c r="T786" s="111"/>
      <c r="U786" s="112">
        <v>0</v>
      </c>
      <c r="V786" s="87"/>
      <c r="W786" s="85"/>
      <c r="X786" s="111"/>
      <c r="Y786" s="112">
        <v>0</v>
      </c>
      <c r="Z786" s="87"/>
      <c r="AA786" s="85"/>
      <c r="AB786" s="111"/>
      <c r="AC786" s="112">
        <v>0</v>
      </c>
      <c r="AD786" s="87"/>
      <c r="AE786" s="85"/>
      <c r="AF786" s="111"/>
      <c r="AG786" s="112">
        <v>0</v>
      </c>
      <c r="AH786" s="87"/>
      <c r="AI786" s="85"/>
      <c r="AJ786" s="111"/>
      <c r="AK786" s="112">
        <v>0</v>
      </c>
      <c r="AL786" s="87"/>
      <c r="AM786" s="85"/>
      <c r="AN786" s="111"/>
      <c r="AO786" s="112">
        <v>0</v>
      </c>
      <c r="AP786" s="87"/>
      <c r="AQ786" s="85"/>
      <c r="AR786" s="111"/>
      <c r="AS786" s="112">
        <v>0</v>
      </c>
      <c r="AT786" s="87"/>
      <c r="AU786" s="85"/>
      <c r="AV786" s="111"/>
      <c r="AW786" s="112">
        <v>0</v>
      </c>
      <c r="AX786" s="87"/>
      <c r="AY786" s="85"/>
      <c r="AZ786" s="267">
        <f t="shared" si="50"/>
        <v>0</v>
      </c>
      <c r="BA786" s="88">
        <f t="shared" si="47"/>
        <v>0</v>
      </c>
      <c r="BC786">
        <f>IF($A786&lt;&gt;"",COUNTIF($BD$3:$BD786,$BD786),0)</f>
        <v>0</v>
      </c>
      <c r="BD786" t="str">
        <f>IF($A786&lt;&gt;"",VLOOKUP(TRUNC(MID($A786,1,2),0),Plano_Contas!$H$3:$J$103,2,TRUE),"")</f>
        <v/>
      </c>
      <c r="BE786" s="201" t="str">
        <f t="shared" si="48"/>
        <v/>
      </c>
      <c r="BF786" t="str">
        <f ca="1">IF($BT786&lt;&gt;"",SUMIF($BD$3:$BD$1004,"="&amp;$BD786,INDIRECT(ADDRESS(3,BF$2,1,1)):INDIRECT(ADDRESS(1004,BF$2,1,1))),"")</f>
        <v/>
      </c>
      <c r="BG786" t="str">
        <f ca="1">IF($BT786&lt;&gt;"",SUMIF($BD$3:$BD$1004,"="&amp;$BD786,INDIRECT(ADDRESS(3,BG$2,1,1)):INDIRECT(ADDRESS(1004,BG$2,1,1))),"")</f>
        <v/>
      </c>
      <c r="BH786" t="str">
        <f ca="1">IF($BT786&lt;&gt;"",SUMIF($BD$3:$BD$1004,"="&amp;$BD786,INDIRECT(ADDRESS(3,BH$2,1,1)):INDIRECT(ADDRESS(1004,BH$2,1,1))),"")</f>
        <v/>
      </c>
      <c r="BI786" t="str">
        <f ca="1">IF($BT786&lt;&gt;"",SUMIF($BD$3:$BD$1004,"="&amp;$BD786,INDIRECT(ADDRESS(3,BI$2,1,1)):INDIRECT(ADDRESS(1004,BI$2,1,1))),"")</f>
        <v/>
      </c>
      <c r="BJ786" t="str">
        <f ca="1">IF($BT786&lt;&gt;"",SUMIF($BD$3:$BD$1004,"="&amp;$BD786,INDIRECT(ADDRESS(3,BJ$2,1,1)):INDIRECT(ADDRESS(1004,BJ$2,1,1))),"")</f>
        <v/>
      </c>
      <c r="BK786" t="str">
        <f ca="1">IF($BT786&lt;&gt;"",SUMIF($BD$3:$BD$1004,"="&amp;$BD786,INDIRECT(ADDRESS(3,BK$2,1,1)):INDIRECT(ADDRESS(1004,BK$2,1,1))),"")</f>
        <v/>
      </c>
      <c r="BL786" t="str">
        <f ca="1">IF($BT786&lt;&gt;"",SUMIF($BD$3:$BD$1004,"="&amp;$BD786,INDIRECT(ADDRESS(3,BL$2,1,1)):INDIRECT(ADDRESS(1004,BL$2,1,1))),"")</f>
        <v/>
      </c>
      <c r="BM786" t="str">
        <f ca="1">IF($BT786&lt;&gt;"",SUMIF($BD$3:$BD$1004,"="&amp;$BD786,INDIRECT(ADDRESS(3,BM$2,1,1)):INDIRECT(ADDRESS(1004,BM$2,1,1))),"")</f>
        <v/>
      </c>
      <c r="BN786" t="str">
        <f ca="1">IF($BT786&lt;&gt;"",SUMIF($BD$3:$BD$1004,"="&amp;$BD786,INDIRECT(ADDRESS(3,BN$2,1,1)):INDIRECT(ADDRESS(1004,BN$2,1,1))),"")</f>
        <v/>
      </c>
      <c r="BO786" t="str">
        <f ca="1">IF($BT786&lt;&gt;"",SUMIF($BD$3:$BD$1004,"="&amp;$BD786,INDIRECT(ADDRESS(3,BO$2,1,1)):INDIRECT(ADDRESS(1004,BO$2,1,1))),"")</f>
        <v/>
      </c>
      <c r="BP786" t="str">
        <f ca="1">IF($BT786&lt;&gt;"",SUMIF($BD$3:$BD$1004,"="&amp;$BD786,INDIRECT(ADDRESS(3,BP$2,1,1)):INDIRECT(ADDRESS(1004,BP$2,1,1))),"")</f>
        <v/>
      </c>
      <c r="BQ786" t="str">
        <f ca="1">IF($BT786&lt;&gt;"",SUMIF($BD$3:$BD$1004,"="&amp;$BD786,INDIRECT(ADDRESS(3,BQ$2,1,1)):INDIRECT(ADDRESS(1004,BQ$2,1,1))),"")</f>
        <v/>
      </c>
      <c r="BR786" t="str">
        <f ca="1">IF($BT786&lt;&gt;"",SUMIF($BD$3:$BD$1004,"="&amp;$BD786,INDIRECT(ADDRESS(3,BR$2,1,1)):INDIRECT(ADDRESS(1004,BR$2,1,1))),"")</f>
        <v/>
      </c>
      <c r="BS786" t="str">
        <f>IF($A786&lt;&gt;"",VLOOKUP(TRUNC(MID($A786,1,2),0),Plano_Contas!$H$3:$J$103,3,TRUE),"")</f>
        <v/>
      </c>
      <c r="BT786" t="str">
        <f t="shared" si="49"/>
        <v/>
      </c>
      <c r="BV786">
        <f>Empresas!C786</f>
        <v>0</v>
      </c>
    </row>
    <row r="787" spans="1:74" ht="13.5" hidden="1" thickBot="1" x14ac:dyDescent="0.25">
      <c r="A787" s="89"/>
      <c r="B787" s="52" t="str">
        <f>IF($A787&lt;&gt;"",VLOOKUP(""&amp;$A787,Plano_Contas!$A$3:$F$1003,6,0),"")</f>
        <v/>
      </c>
      <c r="C787" s="91"/>
      <c r="D787" s="111"/>
      <c r="E787" s="112">
        <v>0</v>
      </c>
      <c r="F787" s="87"/>
      <c r="G787" s="85"/>
      <c r="H787" s="111"/>
      <c r="I787" s="112">
        <v>0</v>
      </c>
      <c r="J787" s="87"/>
      <c r="K787" s="85"/>
      <c r="L787" s="111"/>
      <c r="M787" s="112">
        <v>0</v>
      </c>
      <c r="N787" s="87"/>
      <c r="O787" s="85"/>
      <c r="P787" s="111"/>
      <c r="Q787" s="112">
        <v>0</v>
      </c>
      <c r="R787" s="87"/>
      <c r="S787" s="85"/>
      <c r="T787" s="111"/>
      <c r="U787" s="112">
        <v>0</v>
      </c>
      <c r="V787" s="87"/>
      <c r="W787" s="85"/>
      <c r="X787" s="111"/>
      <c r="Y787" s="112">
        <v>0</v>
      </c>
      <c r="Z787" s="87"/>
      <c r="AA787" s="85"/>
      <c r="AB787" s="111"/>
      <c r="AC787" s="112">
        <v>0</v>
      </c>
      <c r="AD787" s="87"/>
      <c r="AE787" s="85"/>
      <c r="AF787" s="111"/>
      <c r="AG787" s="112">
        <v>0</v>
      </c>
      <c r="AH787" s="87"/>
      <c r="AI787" s="85"/>
      <c r="AJ787" s="111"/>
      <c r="AK787" s="112">
        <v>0</v>
      </c>
      <c r="AL787" s="87"/>
      <c r="AM787" s="85"/>
      <c r="AN787" s="111"/>
      <c r="AO787" s="112">
        <v>0</v>
      </c>
      <c r="AP787" s="87"/>
      <c r="AQ787" s="85"/>
      <c r="AR787" s="111"/>
      <c r="AS787" s="112">
        <v>0</v>
      </c>
      <c r="AT787" s="87"/>
      <c r="AU787" s="85"/>
      <c r="AV787" s="111"/>
      <c r="AW787" s="112">
        <v>0</v>
      </c>
      <c r="AX787" s="87"/>
      <c r="AY787" s="85"/>
      <c r="AZ787" s="267">
        <f t="shared" si="50"/>
        <v>0</v>
      </c>
      <c r="BA787" s="88">
        <f t="shared" si="47"/>
        <v>0</v>
      </c>
      <c r="BC787">
        <f>IF($A787&lt;&gt;"",COUNTIF($BD$3:$BD787,$BD787),0)</f>
        <v>0</v>
      </c>
      <c r="BD787" t="str">
        <f>IF($A787&lt;&gt;"",VLOOKUP(TRUNC(MID($A787,1,2),0),Plano_Contas!$H$3:$J$103,2,TRUE),"")</f>
        <v/>
      </c>
      <c r="BE787" s="201" t="str">
        <f t="shared" si="48"/>
        <v/>
      </c>
      <c r="BF787" t="str">
        <f ca="1">IF($BT787&lt;&gt;"",SUMIF($BD$3:$BD$1004,"="&amp;$BD787,INDIRECT(ADDRESS(3,BF$2,1,1)):INDIRECT(ADDRESS(1004,BF$2,1,1))),"")</f>
        <v/>
      </c>
      <c r="BG787" t="str">
        <f ca="1">IF($BT787&lt;&gt;"",SUMIF($BD$3:$BD$1004,"="&amp;$BD787,INDIRECT(ADDRESS(3,BG$2,1,1)):INDIRECT(ADDRESS(1004,BG$2,1,1))),"")</f>
        <v/>
      </c>
      <c r="BH787" t="str">
        <f ca="1">IF($BT787&lt;&gt;"",SUMIF($BD$3:$BD$1004,"="&amp;$BD787,INDIRECT(ADDRESS(3,BH$2,1,1)):INDIRECT(ADDRESS(1004,BH$2,1,1))),"")</f>
        <v/>
      </c>
      <c r="BI787" t="str">
        <f ca="1">IF($BT787&lt;&gt;"",SUMIF($BD$3:$BD$1004,"="&amp;$BD787,INDIRECT(ADDRESS(3,BI$2,1,1)):INDIRECT(ADDRESS(1004,BI$2,1,1))),"")</f>
        <v/>
      </c>
      <c r="BJ787" t="str">
        <f ca="1">IF($BT787&lt;&gt;"",SUMIF($BD$3:$BD$1004,"="&amp;$BD787,INDIRECT(ADDRESS(3,BJ$2,1,1)):INDIRECT(ADDRESS(1004,BJ$2,1,1))),"")</f>
        <v/>
      </c>
      <c r="BK787" t="str">
        <f ca="1">IF($BT787&lt;&gt;"",SUMIF($BD$3:$BD$1004,"="&amp;$BD787,INDIRECT(ADDRESS(3,BK$2,1,1)):INDIRECT(ADDRESS(1004,BK$2,1,1))),"")</f>
        <v/>
      </c>
      <c r="BL787" t="str">
        <f ca="1">IF($BT787&lt;&gt;"",SUMIF($BD$3:$BD$1004,"="&amp;$BD787,INDIRECT(ADDRESS(3,BL$2,1,1)):INDIRECT(ADDRESS(1004,BL$2,1,1))),"")</f>
        <v/>
      </c>
      <c r="BM787" t="str">
        <f ca="1">IF($BT787&lt;&gt;"",SUMIF($BD$3:$BD$1004,"="&amp;$BD787,INDIRECT(ADDRESS(3,BM$2,1,1)):INDIRECT(ADDRESS(1004,BM$2,1,1))),"")</f>
        <v/>
      </c>
      <c r="BN787" t="str">
        <f ca="1">IF($BT787&lt;&gt;"",SUMIF($BD$3:$BD$1004,"="&amp;$BD787,INDIRECT(ADDRESS(3,BN$2,1,1)):INDIRECT(ADDRESS(1004,BN$2,1,1))),"")</f>
        <v/>
      </c>
      <c r="BO787" t="str">
        <f ca="1">IF($BT787&lt;&gt;"",SUMIF($BD$3:$BD$1004,"="&amp;$BD787,INDIRECT(ADDRESS(3,BO$2,1,1)):INDIRECT(ADDRESS(1004,BO$2,1,1))),"")</f>
        <v/>
      </c>
      <c r="BP787" t="str">
        <f ca="1">IF($BT787&lt;&gt;"",SUMIF($BD$3:$BD$1004,"="&amp;$BD787,INDIRECT(ADDRESS(3,BP$2,1,1)):INDIRECT(ADDRESS(1004,BP$2,1,1))),"")</f>
        <v/>
      </c>
      <c r="BQ787" t="str">
        <f ca="1">IF($BT787&lt;&gt;"",SUMIF($BD$3:$BD$1004,"="&amp;$BD787,INDIRECT(ADDRESS(3,BQ$2,1,1)):INDIRECT(ADDRESS(1004,BQ$2,1,1))),"")</f>
        <v/>
      </c>
      <c r="BR787" t="str">
        <f ca="1">IF($BT787&lt;&gt;"",SUMIF($BD$3:$BD$1004,"="&amp;$BD787,INDIRECT(ADDRESS(3,BR$2,1,1)):INDIRECT(ADDRESS(1004,BR$2,1,1))),"")</f>
        <v/>
      </c>
      <c r="BS787" t="str">
        <f>IF($A787&lt;&gt;"",VLOOKUP(TRUNC(MID($A787,1,2),0),Plano_Contas!$H$3:$J$103,3,TRUE),"")</f>
        <v/>
      </c>
      <c r="BT787" t="str">
        <f t="shared" si="49"/>
        <v/>
      </c>
      <c r="BV787">
        <f>Empresas!C787</f>
        <v>0</v>
      </c>
    </row>
    <row r="788" spans="1:74" ht="13.5" hidden="1" thickBot="1" x14ac:dyDescent="0.25">
      <c r="A788" s="89"/>
      <c r="B788" s="52" t="str">
        <f>IF($A788&lt;&gt;"",VLOOKUP(""&amp;$A788,Plano_Contas!$A$3:$F$1003,6,0),"")</f>
        <v/>
      </c>
      <c r="C788" s="91"/>
      <c r="D788" s="111"/>
      <c r="E788" s="112">
        <v>0</v>
      </c>
      <c r="F788" s="87"/>
      <c r="G788" s="85"/>
      <c r="H788" s="111"/>
      <c r="I788" s="112">
        <v>0</v>
      </c>
      <c r="J788" s="87"/>
      <c r="K788" s="85"/>
      <c r="L788" s="111"/>
      <c r="M788" s="112">
        <v>0</v>
      </c>
      <c r="N788" s="87"/>
      <c r="O788" s="85"/>
      <c r="P788" s="111"/>
      <c r="Q788" s="112">
        <v>0</v>
      </c>
      <c r="R788" s="87"/>
      <c r="S788" s="85"/>
      <c r="T788" s="111"/>
      <c r="U788" s="112">
        <v>0</v>
      </c>
      <c r="V788" s="87"/>
      <c r="W788" s="85"/>
      <c r="X788" s="111"/>
      <c r="Y788" s="112">
        <v>0</v>
      </c>
      <c r="Z788" s="87"/>
      <c r="AA788" s="85"/>
      <c r="AB788" s="111"/>
      <c r="AC788" s="112">
        <v>0</v>
      </c>
      <c r="AD788" s="87"/>
      <c r="AE788" s="85"/>
      <c r="AF788" s="111"/>
      <c r="AG788" s="112">
        <v>0</v>
      </c>
      <c r="AH788" s="87"/>
      <c r="AI788" s="85"/>
      <c r="AJ788" s="111"/>
      <c r="AK788" s="112">
        <v>0</v>
      </c>
      <c r="AL788" s="87"/>
      <c r="AM788" s="85"/>
      <c r="AN788" s="111"/>
      <c r="AO788" s="112">
        <v>0</v>
      </c>
      <c r="AP788" s="87"/>
      <c r="AQ788" s="85"/>
      <c r="AR788" s="111"/>
      <c r="AS788" s="112">
        <v>0</v>
      </c>
      <c r="AT788" s="87"/>
      <c r="AU788" s="85"/>
      <c r="AV788" s="111"/>
      <c r="AW788" s="112">
        <v>0</v>
      </c>
      <c r="AX788" s="87"/>
      <c r="AY788" s="85"/>
      <c r="AZ788" s="267">
        <f t="shared" si="50"/>
        <v>0</v>
      </c>
      <c r="BA788" s="88">
        <f t="shared" si="47"/>
        <v>0</v>
      </c>
      <c r="BC788">
        <f>IF($A788&lt;&gt;"",COUNTIF($BD$3:$BD788,$BD788),0)</f>
        <v>0</v>
      </c>
      <c r="BD788" t="str">
        <f>IF($A788&lt;&gt;"",VLOOKUP(TRUNC(MID($A788,1,2),0),Plano_Contas!$H$3:$J$103,2,TRUE),"")</f>
        <v/>
      </c>
      <c r="BE788" s="201" t="str">
        <f t="shared" si="48"/>
        <v/>
      </c>
      <c r="BF788" t="str">
        <f ca="1">IF($BT788&lt;&gt;"",SUMIF($BD$3:$BD$1004,"="&amp;$BD788,INDIRECT(ADDRESS(3,BF$2,1,1)):INDIRECT(ADDRESS(1004,BF$2,1,1))),"")</f>
        <v/>
      </c>
      <c r="BG788" t="str">
        <f ca="1">IF($BT788&lt;&gt;"",SUMIF($BD$3:$BD$1004,"="&amp;$BD788,INDIRECT(ADDRESS(3,BG$2,1,1)):INDIRECT(ADDRESS(1004,BG$2,1,1))),"")</f>
        <v/>
      </c>
      <c r="BH788" t="str">
        <f ca="1">IF($BT788&lt;&gt;"",SUMIF($BD$3:$BD$1004,"="&amp;$BD788,INDIRECT(ADDRESS(3,BH$2,1,1)):INDIRECT(ADDRESS(1004,BH$2,1,1))),"")</f>
        <v/>
      </c>
      <c r="BI788" t="str">
        <f ca="1">IF($BT788&lt;&gt;"",SUMIF($BD$3:$BD$1004,"="&amp;$BD788,INDIRECT(ADDRESS(3,BI$2,1,1)):INDIRECT(ADDRESS(1004,BI$2,1,1))),"")</f>
        <v/>
      </c>
      <c r="BJ788" t="str">
        <f ca="1">IF($BT788&lt;&gt;"",SUMIF($BD$3:$BD$1004,"="&amp;$BD788,INDIRECT(ADDRESS(3,BJ$2,1,1)):INDIRECT(ADDRESS(1004,BJ$2,1,1))),"")</f>
        <v/>
      </c>
      <c r="BK788" t="str">
        <f ca="1">IF($BT788&lt;&gt;"",SUMIF($BD$3:$BD$1004,"="&amp;$BD788,INDIRECT(ADDRESS(3,BK$2,1,1)):INDIRECT(ADDRESS(1004,BK$2,1,1))),"")</f>
        <v/>
      </c>
      <c r="BL788" t="str">
        <f ca="1">IF($BT788&lt;&gt;"",SUMIF($BD$3:$BD$1004,"="&amp;$BD788,INDIRECT(ADDRESS(3,BL$2,1,1)):INDIRECT(ADDRESS(1004,BL$2,1,1))),"")</f>
        <v/>
      </c>
      <c r="BM788" t="str">
        <f ca="1">IF($BT788&lt;&gt;"",SUMIF($BD$3:$BD$1004,"="&amp;$BD788,INDIRECT(ADDRESS(3,BM$2,1,1)):INDIRECT(ADDRESS(1004,BM$2,1,1))),"")</f>
        <v/>
      </c>
      <c r="BN788" t="str">
        <f ca="1">IF($BT788&lt;&gt;"",SUMIF($BD$3:$BD$1004,"="&amp;$BD788,INDIRECT(ADDRESS(3,BN$2,1,1)):INDIRECT(ADDRESS(1004,BN$2,1,1))),"")</f>
        <v/>
      </c>
      <c r="BO788" t="str">
        <f ca="1">IF($BT788&lt;&gt;"",SUMIF($BD$3:$BD$1004,"="&amp;$BD788,INDIRECT(ADDRESS(3,BO$2,1,1)):INDIRECT(ADDRESS(1004,BO$2,1,1))),"")</f>
        <v/>
      </c>
      <c r="BP788" t="str">
        <f ca="1">IF($BT788&lt;&gt;"",SUMIF($BD$3:$BD$1004,"="&amp;$BD788,INDIRECT(ADDRESS(3,BP$2,1,1)):INDIRECT(ADDRESS(1004,BP$2,1,1))),"")</f>
        <v/>
      </c>
      <c r="BQ788" t="str">
        <f ca="1">IF($BT788&lt;&gt;"",SUMIF($BD$3:$BD$1004,"="&amp;$BD788,INDIRECT(ADDRESS(3,BQ$2,1,1)):INDIRECT(ADDRESS(1004,BQ$2,1,1))),"")</f>
        <v/>
      </c>
      <c r="BR788" t="str">
        <f ca="1">IF($BT788&lt;&gt;"",SUMIF($BD$3:$BD$1004,"="&amp;$BD788,INDIRECT(ADDRESS(3,BR$2,1,1)):INDIRECT(ADDRESS(1004,BR$2,1,1))),"")</f>
        <v/>
      </c>
      <c r="BS788" t="str">
        <f>IF($A788&lt;&gt;"",VLOOKUP(TRUNC(MID($A788,1,2),0),Plano_Contas!$H$3:$J$103,3,TRUE),"")</f>
        <v/>
      </c>
      <c r="BT788" t="str">
        <f t="shared" si="49"/>
        <v/>
      </c>
      <c r="BV788">
        <f>Empresas!C788</f>
        <v>0</v>
      </c>
    </row>
    <row r="789" spans="1:74" ht="13.5" hidden="1" thickBot="1" x14ac:dyDescent="0.25">
      <c r="A789" s="89"/>
      <c r="B789" s="52" t="str">
        <f>IF($A789&lt;&gt;"",VLOOKUP(""&amp;$A789,Plano_Contas!$A$3:$F$1003,6,0),"")</f>
        <v/>
      </c>
      <c r="C789" s="91"/>
      <c r="D789" s="111"/>
      <c r="E789" s="112">
        <v>0</v>
      </c>
      <c r="F789" s="87"/>
      <c r="G789" s="85"/>
      <c r="H789" s="111"/>
      <c r="I789" s="112">
        <v>0</v>
      </c>
      <c r="J789" s="87"/>
      <c r="K789" s="85"/>
      <c r="L789" s="111"/>
      <c r="M789" s="112">
        <v>0</v>
      </c>
      <c r="N789" s="87"/>
      <c r="O789" s="85"/>
      <c r="P789" s="111"/>
      <c r="Q789" s="112">
        <v>0</v>
      </c>
      <c r="R789" s="87"/>
      <c r="S789" s="85"/>
      <c r="T789" s="111"/>
      <c r="U789" s="112">
        <v>0</v>
      </c>
      <c r="V789" s="87"/>
      <c r="W789" s="85"/>
      <c r="X789" s="111"/>
      <c r="Y789" s="112">
        <v>0</v>
      </c>
      <c r="Z789" s="87"/>
      <c r="AA789" s="85"/>
      <c r="AB789" s="111"/>
      <c r="AC789" s="112">
        <v>0</v>
      </c>
      <c r="AD789" s="87"/>
      <c r="AE789" s="85"/>
      <c r="AF789" s="111"/>
      <c r="AG789" s="112">
        <v>0</v>
      </c>
      <c r="AH789" s="87"/>
      <c r="AI789" s="85"/>
      <c r="AJ789" s="111"/>
      <c r="AK789" s="112">
        <v>0</v>
      </c>
      <c r="AL789" s="87"/>
      <c r="AM789" s="85"/>
      <c r="AN789" s="111"/>
      <c r="AO789" s="112">
        <v>0</v>
      </c>
      <c r="AP789" s="87"/>
      <c r="AQ789" s="85"/>
      <c r="AR789" s="111"/>
      <c r="AS789" s="112">
        <v>0</v>
      </c>
      <c r="AT789" s="87"/>
      <c r="AU789" s="85"/>
      <c r="AV789" s="111"/>
      <c r="AW789" s="112">
        <v>0</v>
      </c>
      <c r="AX789" s="87"/>
      <c r="AY789" s="85"/>
      <c r="AZ789" s="267">
        <f t="shared" si="50"/>
        <v>0</v>
      </c>
      <c r="BA789" s="88">
        <f t="shared" si="47"/>
        <v>0</v>
      </c>
      <c r="BC789">
        <f>IF($A789&lt;&gt;"",COUNTIF($BD$3:$BD789,$BD789),0)</f>
        <v>0</v>
      </c>
      <c r="BD789" t="str">
        <f>IF($A789&lt;&gt;"",VLOOKUP(TRUNC(MID($A789,1,2),0),Plano_Contas!$H$3:$J$103,2,TRUE),"")</f>
        <v/>
      </c>
      <c r="BE789" s="201" t="str">
        <f t="shared" si="48"/>
        <v/>
      </c>
      <c r="BF789" t="str">
        <f ca="1">IF($BT789&lt;&gt;"",SUMIF($BD$3:$BD$1004,"="&amp;$BD789,INDIRECT(ADDRESS(3,BF$2,1,1)):INDIRECT(ADDRESS(1004,BF$2,1,1))),"")</f>
        <v/>
      </c>
      <c r="BG789" t="str">
        <f ca="1">IF($BT789&lt;&gt;"",SUMIF($BD$3:$BD$1004,"="&amp;$BD789,INDIRECT(ADDRESS(3,BG$2,1,1)):INDIRECT(ADDRESS(1004,BG$2,1,1))),"")</f>
        <v/>
      </c>
      <c r="BH789" t="str">
        <f ca="1">IF($BT789&lt;&gt;"",SUMIF($BD$3:$BD$1004,"="&amp;$BD789,INDIRECT(ADDRESS(3,BH$2,1,1)):INDIRECT(ADDRESS(1004,BH$2,1,1))),"")</f>
        <v/>
      </c>
      <c r="BI789" t="str">
        <f ca="1">IF($BT789&lt;&gt;"",SUMIF($BD$3:$BD$1004,"="&amp;$BD789,INDIRECT(ADDRESS(3,BI$2,1,1)):INDIRECT(ADDRESS(1004,BI$2,1,1))),"")</f>
        <v/>
      </c>
      <c r="BJ789" t="str">
        <f ca="1">IF($BT789&lt;&gt;"",SUMIF($BD$3:$BD$1004,"="&amp;$BD789,INDIRECT(ADDRESS(3,BJ$2,1,1)):INDIRECT(ADDRESS(1004,BJ$2,1,1))),"")</f>
        <v/>
      </c>
      <c r="BK789" t="str">
        <f ca="1">IF($BT789&lt;&gt;"",SUMIF($BD$3:$BD$1004,"="&amp;$BD789,INDIRECT(ADDRESS(3,BK$2,1,1)):INDIRECT(ADDRESS(1004,BK$2,1,1))),"")</f>
        <v/>
      </c>
      <c r="BL789" t="str">
        <f ca="1">IF($BT789&lt;&gt;"",SUMIF($BD$3:$BD$1004,"="&amp;$BD789,INDIRECT(ADDRESS(3,BL$2,1,1)):INDIRECT(ADDRESS(1004,BL$2,1,1))),"")</f>
        <v/>
      </c>
      <c r="BM789" t="str">
        <f ca="1">IF($BT789&lt;&gt;"",SUMIF($BD$3:$BD$1004,"="&amp;$BD789,INDIRECT(ADDRESS(3,BM$2,1,1)):INDIRECT(ADDRESS(1004,BM$2,1,1))),"")</f>
        <v/>
      </c>
      <c r="BN789" t="str">
        <f ca="1">IF($BT789&lt;&gt;"",SUMIF($BD$3:$BD$1004,"="&amp;$BD789,INDIRECT(ADDRESS(3,BN$2,1,1)):INDIRECT(ADDRESS(1004,BN$2,1,1))),"")</f>
        <v/>
      </c>
      <c r="BO789" t="str">
        <f ca="1">IF($BT789&lt;&gt;"",SUMIF($BD$3:$BD$1004,"="&amp;$BD789,INDIRECT(ADDRESS(3,BO$2,1,1)):INDIRECT(ADDRESS(1004,BO$2,1,1))),"")</f>
        <v/>
      </c>
      <c r="BP789" t="str">
        <f ca="1">IF($BT789&lt;&gt;"",SUMIF($BD$3:$BD$1004,"="&amp;$BD789,INDIRECT(ADDRESS(3,BP$2,1,1)):INDIRECT(ADDRESS(1004,BP$2,1,1))),"")</f>
        <v/>
      </c>
      <c r="BQ789" t="str">
        <f ca="1">IF($BT789&lt;&gt;"",SUMIF($BD$3:$BD$1004,"="&amp;$BD789,INDIRECT(ADDRESS(3,BQ$2,1,1)):INDIRECT(ADDRESS(1004,BQ$2,1,1))),"")</f>
        <v/>
      </c>
      <c r="BR789" t="str">
        <f ca="1">IF($BT789&lt;&gt;"",SUMIF($BD$3:$BD$1004,"="&amp;$BD789,INDIRECT(ADDRESS(3,BR$2,1,1)):INDIRECT(ADDRESS(1004,BR$2,1,1))),"")</f>
        <v/>
      </c>
      <c r="BS789" t="str">
        <f>IF($A789&lt;&gt;"",VLOOKUP(TRUNC(MID($A789,1,2),0),Plano_Contas!$H$3:$J$103,3,TRUE),"")</f>
        <v/>
      </c>
      <c r="BT789" t="str">
        <f t="shared" si="49"/>
        <v/>
      </c>
      <c r="BV789">
        <f>Empresas!C789</f>
        <v>0</v>
      </c>
    </row>
    <row r="790" spans="1:74" ht="13.5" hidden="1" thickBot="1" x14ac:dyDescent="0.25">
      <c r="A790" s="89"/>
      <c r="B790" s="52" t="str">
        <f>IF($A790&lt;&gt;"",VLOOKUP(""&amp;$A790,Plano_Contas!$A$3:$F$1003,6,0),"")</f>
        <v/>
      </c>
      <c r="C790" s="91"/>
      <c r="D790" s="111"/>
      <c r="E790" s="112">
        <v>0</v>
      </c>
      <c r="F790" s="87"/>
      <c r="G790" s="85"/>
      <c r="H790" s="111"/>
      <c r="I790" s="112">
        <v>0</v>
      </c>
      <c r="J790" s="87"/>
      <c r="K790" s="85"/>
      <c r="L790" s="111"/>
      <c r="M790" s="112">
        <v>0</v>
      </c>
      <c r="N790" s="87"/>
      <c r="O790" s="85"/>
      <c r="P790" s="111"/>
      <c r="Q790" s="112">
        <v>0</v>
      </c>
      <c r="R790" s="87"/>
      <c r="S790" s="85"/>
      <c r="T790" s="111"/>
      <c r="U790" s="112">
        <v>0</v>
      </c>
      <c r="V790" s="87"/>
      <c r="W790" s="85"/>
      <c r="X790" s="111"/>
      <c r="Y790" s="112">
        <v>0</v>
      </c>
      <c r="Z790" s="87"/>
      <c r="AA790" s="85"/>
      <c r="AB790" s="111"/>
      <c r="AC790" s="112">
        <v>0</v>
      </c>
      <c r="AD790" s="87"/>
      <c r="AE790" s="85"/>
      <c r="AF790" s="111"/>
      <c r="AG790" s="112">
        <v>0</v>
      </c>
      <c r="AH790" s="87"/>
      <c r="AI790" s="85"/>
      <c r="AJ790" s="111"/>
      <c r="AK790" s="112">
        <v>0</v>
      </c>
      <c r="AL790" s="87"/>
      <c r="AM790" s="85"/>
      <c r="AN790" s="111"/>
      <c r="AO790" s="112">
        <v>0</v>
      </c>
      <c r="AP790" s="87"/>
      <c r="AQ790" s="85"/>
      <c r="AR790" s="111"/>
      <c r="AS790" s="112">
        <v>0</v>
      </c>
      <c r="AT790" s="87"/>
      <c r="AU790" s="85"/>
      <c r="AV790" s="111"/>
      <c r="AW790" s="112">
        <v>0</v>
      </c>
      <c r="AX790" s="87"/>
      <c r="AY790" s="85"/>
      <c r="AZ790" s="267">
        <f t="shared" si="50"/>
        <v>0</v>
      </c>
      <c r="BA790" s="88">
        <f t="shared" si="47"/>
        <v>0</v>
      </c>
      <c r="BC790">
        <f>IF($A790&lt;&gt;"",COUNTIF($BD$3:$BD790,$BD790),0)</f>
        <v>0</v>
      </c>
      <c r="BD790" t="str">
        <f>IF($A790&lt;&gt;"",VLOOKUP(TRUNC(MID($A790,1,2),0),Plano_Contas!$H$3:$J$103,2,TRUE),"")</f>
        <v/>
      </c>
      <c r="BE790" s="201" t="str">
        <f t="shared" si="48"/>
        <v/>
      </c>
      <c r="BF790" t="str">
        <f ca="1">IF($BT790&lt;&gt;"",SUMIF($BD$3:$BD$1004,"="&amp;$BD790,INDIRECT(ADDRESS(3,BF$2,1,1)):INDIRECT(ADDRESS(1004,BF$2,1,1))),"")</f>
        <v/>
      </c>
      <c r="BG790" t="str">
        <f ca="1">IF($BT790&lt;&gt;"",SUMIF($BD$3:$BD$1004,"="&amp;$BD790,INDIRECT(ADDRESS(3,BG$2,1,1)):INDIRECT(ADDRESS(1004,BG$2,1,1))),"")</f>
        <v/>
      </c>
      <c r="BH790" t="str">
        <f ca="1">IF($BT790&lt;&gt;"",SUMIF($BD$3:$BD$1004,"="&amp;$BD790,INDIRECT(ADDRESS(3,BH$2,1,1)):INDIRECT(ADDRESS(1004,BH$2,1,1))),"")</f>
        <v/>
      </c>
      <c r="BI790" t="str">
        <f ca="1">IF($BT790&lt;&gt;"",SUMIF($BD$3:$BD$1004,"="&amp;$BD790,INDIRECT(ADDRESS(3,BI$2,1,1)):INDIRECT(ADDRESS(1004,BI$2,1,1))),"")</f>
        <v/>
      </c>
      <c r="BJ790" t="str">
        <f ca="1">IF($BT790&lt;&gt;"",SUMIF($BD$3:$BD$1004,"="&amp;$BD790,INDIRECT(ADDRESS(3,BJ$2,1,1)):INDIRECT(ADDRESS(1004,BJ$2,1,1))),"")</f>
        <v/>
      </c>
      <c r="BK790" t="str">
        <f ca="1">IF($BT790&lt;&gt;"",SUMIF($BD$3:$BD$1004,"="&amp;$BD790,INDIRECT(ADDRESS(3,BK$2,1,1)):INDIRECT(ADDRESS(1004,BK$2,1,1))),"")</f>
        <v/>
      </c>
      <c r="BL790" t="str">
        <f ca="1">IF($BT790&lt;&gt;"",SUMIF($BD$3:$BD$1004,"="&amp;$BD790,INDIRECT(ADDRESS(3,BL$2,1,1)):INDIRECT(ADDRESS(1004,BL$2,1,1))),"")</f>
        <v/>
      </c>
      <c r="BM790" t="str">
        <f ca="1">IF($BT790&lt;&gt;"",SUMIF($BD$3:$BD$1004,"="&amp;$BD790,INDIRECT(ADDRESS(3,BM$2,1,1)):INDIRECT(ADDRESS(1004,BM$2,1,1))),"")</f>
        <v/>
      </c>
      <c r="BN790" t="str">
        <f ca="1">IF($BT790&lt;&gt;"",SUMIF($BD$3:$BD$1004,"="&amp;$BD790,INDIRECT(ADDRESS(3,BN$2,1,1)):INDIRECT(ADDRESS(1004,BN$2,1,1))),"")</f>
        <v/>
      </c>
      <c r="BO790" t="str">
        <f ca="1">IF($BT790&lt;&gt;"",SUMIF($BD$3:$BD$1004,"="&amp;$BD790,INDIRECT(ADDRESS(3,BO$2,1,1)):INDIRECT(ADDRESS(1004,BO$2,1,1))),"")</f>
        <v/>
      </c>
      <c r="BP790" t="str">
        <f ca="1">IF($BT790&lt;&gt;"",SUMIF($BD$3:$BD$1004,"="&amp;$BD790,INDIRECT(ADDRESS(3,BP$2,1,1)):INDIRECT(ADDRESS(1004,BP$2,1,1))),"")</f>
        <v/>
      </c>
      <c r="BQ790" t="str">
        <f ca="1">IF($BT790&lt;&gt;"",SUMIF($BD$3:$BD$1004,"="&amp;$BD790,INDIRECT(ADDRESS(3,BQ$2,1,1)):INDIRECT(ADDRESS(1004,BQ$2,1,1))),"")</f>
        <v/>
      </c>
      <c r="BR790" t="str">
        <f ca="1">IF($BT790&lt;&gt;"",SUMIF($BD$3:$BD$1004,"="&amp;$BD790,INDIRECT(ADDRESS(3,BR$2,1,1)):INDIRECT(ADDRESS(1004,BR$2,1,1))),"")</f>
        <v/>
      </c>
      <c r="BS790" t="str">
        <f>IF($A790&lt;&gt;"",VLOOKUP(TRUNC(MID($A790,1,2),0),Plano_Contas!$H$3:$J$103,3,TRUE),"")</f>
        <v/>
      </c>
      <c r="BT790" t="str">
        <f t="shared" si="49"/>
        <v/>
      </c>
      <c r="BV790">
        <f>Empresas!C790</f>
        <v>0</v>
      </c>
    </row>
    <row r="791" spans="1:74" ht="13.5" hidden="1" thickBot="1" x14ac:dyDescent="0.25">
      <c r="A791" s="89"/>
      <c r="B791" s="52" t="str">
        <f>IF($A791&lt;&gt;"",VLOOKUP(""&amp;$A791,Plano_Contas!$A$3:$F$1003,6,0),"")</f>
        <v/>
      </c>
      <c r="C791" s="91"/>
      <c r="D791" s="111"/>
      <c r="E791" s="112">
        <v>0</v>
      </c>
      <c r="F791" s="87"/>
      <c r="G791" s="85"/>
      <c r="H791" s="111"/>
      <c r="I791" s="112">
        <v>0</v>
      </c>
      <c r="J791" s="87"/>
      <c r="K791" s="85"/>
      <c r="L791" s="111"/>
      <c r="M791" s="112">
        <v>0</v>
      </c>
      <c r="N791" s="87"/>
      <c r="O791" s="85"/>
      <c r="P791" s="111"/>
      <c r="Q791" s="112">
        <v>0</v>
      </c>
      <c r="R791" s="87"/>
      <c r="S791" s="85"/>
      <c r="T791" s="111"/>
      <c r="U791" s="112">
        <v>0</v>
      </c>
      <c r="V791" s="87"/>
      <c r="W791" s="85"/>
      <c r="X791" s="111"/>
      <c r="Y791" s="112">
        <v>0</v>
      </c>
      <c r="Z791" s="87"/>
      <c r="AA791" s="85"/>
      <c r="AB791" s="111"/>
      <c r="AC791" s="112">
        <v>0</v>
      </c>
      <c r="AD791" s="87"/>
      <c r="AE791" s="85"/>
      <c r="AF791" s="111"/>
      <c r="AG791" s="112">
        <v>0</v>
      </c>
      <c r="AH791" s="87"/>
      <c r="AI791" s="85"/>
      <c r="AJ791" s="111"/>
      <c r="AK791" s="112">
        <v>0</v>
      </c>
      <c r="AL791" s="87"/>
      <c r="AM791" s="85"/>
      <c r="AN791" s="111"/>
      <c r="AO791" s="112">
        <v>0</v>
      </c>
      <c r="AP791" s="87"/>
      <c r="AQ791" s="85"/>
      <c r="AR791" s="111"/>
      <c r="AS791" s="112">
        <v>0</v>
      </c>
      <c r="AT791" s="87"/>
      <c r="AU791" s="85"/>
      <c r="AV791" s="111"/>
      <c r="AW791" s="112">
        <v>0</v>
      </c>
      <c r="AX791" s="87"/>
      <c r="AY791" s="85"/>
      <c r="AZ791" s="267">
        <f t="shared" si="50"/>
        <v>0</v>
      </c>
      <c r="BA791" s="88">
        <f t="shared" si="47"/>
        <v>0</v>
      </c>
      <c r="BC791">
        <f>IF($A791&lt;&gt;"",COUNTIF($BD$3:$BD791,$BD791),0)</f>
        <v>0</v>
      </c>
      <c r="BD791" t="str">
        <f>IF($A791&lt;&gt;"",VLOOKUP(TRUNC(MID($A791,1,2),0),Plano_Contas!$H$3:$J$103,2,TRUE),"")</f>
        <v/>
      </c>
      <c r="BE791" s="201" t="str">
        <f t="shared" si="48"/>
        <v/>
      </c>
      <c r="BF791" t="str">
        <f ca="1">IF($BT791&lt;&gt;"",SUMIF($BD$3:$BD$1004,"="&amp;$BD791,INDIRECT(ADDRESS(3,BF$2,1,1)):INDIRECT(ADDRESS(1004,BF$2,1,1))),"")</f>
        <v/>
      </c>
      <c r="BG791" t="str">
        <f ca="1">IF($BT791&lt;&gt;"",SUMIF($BD$3:$BD$1004,"="&amp;$BD791,INDIRECT(ADDRESS(3,BG$2,1,1)):INDIRECT(ADDRESS(1004,BG$2,1,1))),"")</f>
        <v/>
      </c>
      <c r="BH791" t="str">
        <f ca="1">IF($BT791&lt;&gt;"",SUMIF($BD$3:$BD$1004,"="&amp;$BD791,INDIRECT(ADDRESS(3,BH$2,1,1)):INDIRECT(ADDRESS(1004,BH$2,1,1))),"")</f>
        <v/>
      </c>
      <c r="BI791" t="str">
        <f ca="1">IF($BT791&lt;&gt;"",SUMIF($BD$3:$BD$1004,"="&amp;$BD791,INDIRECT(ADDRESS(3,BI$2,1,1)):INDIRECT(ADDRESS(1004,BI$2,1,1))),"")</f>
        <v/>
      </c>
      <c r="BJ791" t="str">
        <f ca="1">IF($BT791&lt;&gt;"",SUMIF($BD$3:$BD$1004,"="&amp;$BD791,INDIRECT(ADDRESS(3,BJ$2,1,1)):INDIRECT(ADDRESS(1004,BJ$2,1,1))),"")</f>
        <v/>
      </c>
      <c r="BK791" t="str">
        <f ca="1">IF($BT791&lt;&gt;"",SUMIF($BD$3:$BD$1004,"="&amp;$BD791,INDIRECT(ADDRESS(3,BK$2,1,1)):INDIRECT(ADDRESS(1004,BK$2,1,1))),"")</f>
        <v/>
      </c>
      <c r="BL791" t="str">
        <f ca="1">IF($BT791&lt;&gt;"",SUMIF($BD$3:$BD$1004,"="&amp;$BD791,INDIRECT(ADDRESS(3,BL$2,1,1)):INDIRECT(ADDRESS(1004,BL$2,1,1))),"")</f>
        <v/>
      </c>
      <c r="BM791" t="str">
        <f ca="1">IF($BT791&lt;&gt;"",SUMIF($BD$3:$BD$1004,"="&amp;$BD791,INDIRECT(ADDRESS(3,BM$2,1,1)):INDIRECT(ADDRESS(1004,BM$2,1,1))),"")</f>
        <v/>
      </c>
      <c r="BN791" t="str">
        <f ca="1">IF($BT791&lt;&gt;"",SUMIF($BD$3:$BD$1004,"="&amp;$BD791,INDIRECT(ADDRESS(3,BN$2,1,1)):INDIRECT(ADDRESS(1004,BN$2,1,1))),"")</f>
        <v/>
      </c>
      <c r="BO791" t="str">
        <f ca="1">IF($BT791&lt;&gt;"",SUMIF($BD$3:$BD$1004,"="&amp;$BD791,INDIRECT(ADDRESS(3,BO$2,1,1)):INDIRECT(ADDRESS(1004,BO$2,1,1))),"")</f>
        <v/>
      </c>
      <c r="BP791" t="str">
        <f ca="1">IF($BT791&lt;&gt;"",SUMIF($BD$3:$BD$1004,"="&amp;$BD791,INDIRECT(ADDRESS(3,BP$2,1,1)):INDIRECT(ADDRESS(1004,BP$2,1,1))),"")</f>
        <v/>
      </c>
      <c r="BQ791" t="str">
        <f ca="1">IF($BT791&lt;&gt;"",SUMIF($BD$3:$BD$1004,"="&amp;$BD791,INDIRECT(ADDRESS(3,BQ$2,1,1)):INDIRECT(ADDRESS(1004,BQ$2,1,1))),"")</f>
        <v/>
      </c>
      <c r="BR791" t="str">
        <f ca="1">IF($BT791&lt;&gt;"",SUMIF($BD$3:$BD$1004,"="&amp;$BD791,INDIRECT(ADDRESS(3,BR$2,1,1)):INDIRECT(ADDRESS(1004,BR$2,1,1))),"")</f>
        <v/>
      </c>
      <c r="BS791" t="str">
        <f>IF($A791&lt;&gt;"",VLOOKUP(TRUNC(MID($A791,1,2),0),Plano_Contas!$H$3:$J$103,3,TRUE),"")</f>
        <v/>
      </c>
      <c r="BT791" t="str">
        <f t="shared" si="49"/>
        <v/>
      </c>
      <c r="BV791">
        <f>Empresas!C791</f>
        <v>0</v>
      </c>
    </row>
    <row r="792" spans="1:74" ht="13.5" hidden="1" thickBot="1" x14ac:dyDescent="0.25">
      <c r="A792" s="89"/>
      <c r="B792" s="52" t="str">
        <f>IF($A792&lt;&gt;"",VLOOKUP(""&amp;$A792,Plano_Contas!$A$3:$F$1003,6,0),"")</f>
        <v/>
      </c>
      <c r="C792" s="91"/>
      <c r="D792" s="111"/>
      <c r="E792" s="112">
        <v>0</v>
      </c>
      <c r="F792" s="87"/>
      <c r="G792" s="85"/>
      <c r="H792" s="111"/>
      <c r="I792" s="112">
        <v>0</v>
      </c>
      <c r="J792" s="87"/>
      <c r="K792" s="85"/>
      <c r="L792" s="111"/>
      <c r="M792" s="112">
        <v>0</v>
      </c>
      <c r="N792" s="87"/>
      <c r="O792" s="85"/>
      <c r="P792" s="111"/>
      <c r="Q792" s="112">
        <v>0</v>
      </c>
      <c r="R792" s="87"/>
      <c r="S792" s="85"/>
      <c r="T792" s="111"/>
      <c r="U792" s="112">
        <v>0</v>
      </c>
      <c r="V792" s="87"/>
      <c r="W792" s="85"/>
      <c r="X792" s="111"/>
      <c r="Y792" s="112">
        <v>0</v>
      </c>
      <c r="Z792" s="87"/>
      <c r="AA792" s="85"/>
      <c r="AB792" s="111"/>
      <c r="AC792" s="112">
        <v>0</v>
      </c>
      <c r="AD792" s="87"/>
      <c r="AE792" s="85"/>
      <c r="AF792" s="111"/>
      <c r="AG792" s="112">
        <v>0</v>
      </c>
      <c r="AH792" s="87"/>
      <c r="AI792" s="85"/>
      <c r="AJ792" s="111"/>
      <c r="AK792" s="112">
        <v>0</v>
      </c>
      <c r="AL792" s="87"/>
      <c r="AM792" s="85"/>
      <c r="AN792" s="111"/>
      <c r="AO792" s="112">
        <v>0</v>
      </c>
      <c r="AP792" s="87"/>
      <c r="AQ792" s="85"/>
      <c r="AR792" s="111"/>
      <c r="AS792" s="112">
        <v>0</v>
      </c>
      <c r="AT792" s="87"/>
      <c r="AU792" s="85"/>
      <c r="AV792" s="111"/>
      <c r="AW792" s="112">
        <v>0</v>
      </c>
      <c r="AX792" s="87"/>
      <c r="AY792" s="85"/>
      <c r="AZ792" s="267">
        <f t="shared" si="50"/>
        <v>0</v>
      </c>
      <c r="BA792" s="88">
        <f t="shared" si="47"/>
        <v>0</v>
      </c>
      <c r="BC792">
        <f>IF($A792&lt;&gt;"",COUNTIF($BD$3:$BD792,$BD792),0)</f>
        <v>0</v>
      </c>
      <c r="BD792" t="str">
        <f>IF($A792&lt;&gt;"",VLOOKUP(TRUNC(MID($A792,1,2),0),Plano_Contas!$H$3:$J$103,2,TRUE),"")</f>
        <v/>
      </c>
      <c r="BE792" s="201" t="str">
        <f t="shared" si="48"/>
        <v/>
      </c>
      <c r="BF792" t="str">
        <f ca="1">IF($BT792&lt;&gt;"",SUMIF($BD$3:$BD$1004,"="&amp;$BD792,INDIRECT(ADDRESS(3,BF$2,1,1)):INDIRECT(ADDRESS(1004,BF$2,1,1))),"")</f>
        <v/>
      </c>
      <c r="BG792" t="str">
        <f ca="1">IF($BT792&lt;&gt;"",SUMIF($BD$3:$BD$1004,"="&amp;$BD792,INDIRECT(ADDRESS(3,BG$2,1,1)):INDIRECT(ADDRESS(1004,BG$2,1,1))),"")</f>
        <v/>
      </c>
      <c r="BH792" t="str">
        <f ca="1">IF($BT792&lt;&gt;"",SUMIF($BD$3:$BD$1004,"="&amp;$BD792,INDIRECT(ADDRESS(3,BH$2,1,1)):INDIRECT(ADDRESS(1004,BH$2,1,1))),"")</f>
        <v/>
      </c>
      <c r="BI792" t="str">
        <f ca="1">IF($BT792&lt;&gt;"",SUMIF($BD$3:$BD$1004,"="&amp;$BD792,INDIRECT(ADDRESS(3,BI$2,1,1)):INDIRECT(ADDRESS(1004,BI$2,1,1))),"")</f>
        <v/>
      </c>
      <c r="BJ792" t="str">
        <f ca="1">IF($BT792&lt;&gt;"",SUMIF($BD$3:$BD$1004,"="&amp;$BD792,INDIRECT(ADDRESS(3,BJ$2,1,1)):INDIRECT(ADDRESS(1004,BJ$2,1,1))),"")</f>
        <v/>
      </c>
      <c r="BK792" t="str">
        <f ca="1">IF($BT792&lt;&gt;"",SUMIF($BD$3:$BD$1004,"="&amp;$BD792,INDIRECT(ADDRESS(3,BK$2,1,1)):INDIRECT(ADDRESS(1004,BK$2,1,1))),"")</f>
        <v/>
      </c>
      <c r="BL792" t="str">
        <f ca="1">IF($BT792&lt;&gt;"",SUMIF($BD$3:$BD$1004,"="&amp;$BD792,INDIRECT(ADDRESS(3,BL$2,1,1)):INDIRECT(ADDRESS(1004,BL$2,1,1))),"")</f>
        <v/>
      </c>
      <c r="BM792" t="str">
        <f ca="1">IF($BT792&lt;&gt;"",SUMIF($BD$3:$BD$1004,"="&amp;$BD792,INDIRECT(ADDRESS(3,BM$2,1,1)):INDIRECT(ADDRESS(1004,BM$2,1,1))),"")</f>
        <v/>
      </c>
      <c r="BN792" t="str">
        <f ca="1">IF($BT792&lt;&gt;"",SUMIF($BD$3:$BD$1004,"="&amp;$BD792,INDIRECT(ADDRESS(3,BN$2,1,1)):INDIRECT(ADDRESS(1004,BN$2,1,1))),"")</f>
        <v/>
      </c>
      <c r="BO792" t="str">
        <f ca="1">IF($BT792&lt;&gt;"",SUMIF($BD$3:$BD$1004,"="&amp;$BD792,INDIRECT(ADDRESS(3,BO$2,1,1)):INDIRECT(ADDRESS(1004,BO$2,1,1))),"")</f>
        <v/>
      </c>
      <c r="BP792" t="str">
        <f ca="1">IF($BT792&lt;&gt;"",SUMIF($BD$3:$BD$1004,"="&amp;$BD792,INDIRECT(ADDRESS(3,BP$2,1,1)):INDIRECT(ADDRESS(1004,BP$2,1,1))),"")</f>
        <v/>
      </c>
      <c r="BQ792" t="str">
        <f ca="1">IF($BT792&lt;&gt;"",SUMIF($BD$3:$BD$1004,"="&amp;$BD792,INDIRECT(ADDRESS(3,BQ$2,1,1)):INDIRECT(ADDRESS(1004,BQ$2,1,1))),"")</f>
        <v/>
      </c>
      <c r="BR792" t="str">
        <f ca="1">IF($BT792&lt;&gt;"",SUMIF($BD$3:$BD$1004,"="&amp;$BD792,INDIRECT(ADDRESS(3,BR$2,1,1)):INDIRECT(ADDRESS(1004,BR$2,1,1))),"")</f>
        <v/>
      </c>
      <c r="BS792" t="str">
        <f>IF($A792&lt;&gt;"",VLOOKUP(TRUNC(MID($A792,1,2),0),Plano_Contas!$H$3:$J$103,3,TRUE),"")</f>
        <v/>
      </c>
      <c r="BT792" t="str">
        <f t="shared" si="49"/>
        <v/>
      </c>
      <c r="BV792">
        <f>Empresas!C792</f>
        <v>0</v>
      </c>
    </row>
    <row r="793" spans="1:74" ht="13.5" hidden="1" thickBot="1" x14ac:dyDescent="0.25">
      <c r="A793" s="89"/>
      <c r="B793" s="52" t="str">
        <f>IF($A793&lt;&gt;"",VLOOKUP(""&amp;$A793,Plano_Contas!$A$3:$F$1003,6,0),"")</f>
        <v/>
      </c>
      <c r="C793" s="91"/>
      <c r="D793" s="111"/>
      <c r="E793" s="112">
        <v>0</v>
      </c>
      <c r="F793" s="87"/>
      <c r="G793" s="85"/>
      <c r="H793" s="111"/>
      <c r="I793" s="112">
        <v>0</v>
      </c>
      <c r="J793" s="87"/>
      <c r="K793" s="85"/>
      <c r="L793" s="111"/>
      <c r="M793" s="112">
        <v>0</v>
      </c>
      <c r="N793" s="87"/>
      <c r="O793" s="85"/>
      <c r="P793" s="111"/>
      <c r="Q793" s="112">
        <v>0</v>
      </c>
      <c r="R793" s="87"/>
      <c r="S793" s="85"/>
      <c r="T793" s="111"/>
      <c r="U793" s="112">
        <v>0</v>
      </c>
      <c r="V793" s="87"/>
      <c r="W793" s="85"/>
      <c r="X793" s="111"/>
      <c r="Y793" s="112">
        <v>0</v>
      </c>
      <c r="Z793" s="87"/>
      <c r="AA793" s="85"/>
      <c r="AB793" s="111"/>
      <c r="AC793" s="112">
        <v>0</v>
      </c>
      <c r="AD793" s="87"/>
      <c r="AE793" s="85"/>
      <c r="AF793" s="111"/>
      <c r="AG793" s="112">
        <v>0</v>
      </c>
      <c r="AH793" s="87"/>
      <c r="AI793" s="85"/>
      <c r="AJ793" s="111"/>
      <c r="AK793" s="112">
        <v>0</v>
      </c>
      <c r="AL793" s="87"/>
      <c r="AM793" s="85"/>
      <c r="AN793" s="111"/>
      <c r="AO793" s="112">
        <v>0</v>
      </c>
      <c r="AP793" s="87"/>
      <c r="AQ793" s="85"/>
      <c r="AR793" s="111"/>
      <c r="AS793" s="112">
        <v>0</v>
      </c>
      <c r="AT793" s="87"/>
      <c r="AU793" s="85"/>
      <c r="AV793" s="111"/>
      <c r="AW793" s="112">
        <v>0</v>
      </c>
      <c r="AX793" s="87"/>
      <c r="AY793" s="85"/>
      <c r="AZ793" s="267">
        <f t="shared" si="50"/>
        <v>0</v>
      </c>
      <c r="BA793" s="88">
        <f t="shared" si="47"/>
        <v>0</v>
      </c>
      <c r="BC793">
        <f>IF($A793&lt;&gt;"",COUNTIF($BD$3:$BD793,$BD793),0)</f>
        <v>0</v>
      </c>
      <c r="BD793" t="str">
        <f>IF($A793&lt;&gt;"",VLOOKUP(TRUNC(MID($A793,1,2),0),Plano_Contas!$H$3:$J$103,2,TRUE),"")</f>
        <v/>
      </c>
      <c r="BE793" s="201" t="str">
        <f t="shared" si="48"/>
        <v/>
      </c>
      <c r="BF793" t="str">
        <f ca="1">IF($BT793&lt;&gt;"",SUMIF($BD$3:$BD$1004,"="&amp;$BD793,INDIRECT(ADDRESS(3,BF$2,1,1)):INDIRECT(ADDRESS(1004,BF$2,1,1))),"")</f>
        <v/>
      </c>
      <c r="BG793" t="str">
        <f ca="1">IF($BT793&lt;&gt;"",SUMIF($BD$3:$BD$1004,"="&amp;$BD793,INDIRECT(ADDRESS(3,BG$2,1,1)):INDIRECT(ADDRESS(1004,BG$2,1,1))),"")</f>
        <v/>
      </c>
      <c r="BH793" t="str">
        <f ca="1">IF($BT793&lt;&gt;"",SUMIF($BD$3:$BD$1004,"="&amp;$BD793,INDIRECT(ADDRESS(3,BH$2,1,1)):INDIRECT(ADDRESS(1004,BH$2,1,1))),"")</f>
        <v/>
      </c>
      <c r="BI793" t="str">
        <f ca="1">IF($BT793&lt;&gt;"",SUMIF($BD$3:$BD$1004,"="&amp;$BD793,INDIRECT(ADDRESS(3,BI$2,1,1)):INDIRECT(ADDRESS(1004,BI$2,1,1))),"")</f>
        <v/>
      </c>
      <c r="BJ793" t="str">
        <f ca="1">IF($BT793&lt;&gt;"",SUMIF($BD$3:$BD$1004,"="&amp;$BD793,INDIRECT(ADDRESS(3,BJ$2,1,1)):INDIRECT(ADDRESS(1004,BJ$2,1,1))),"")</f>
        <v/>
      </c>
      <c r="BK793" t="str">
        <f ca="1">IF($BT793&lt;&gt;"",SUMIF($BD$3:$BD$1004,"="&amp;$BD793,INDIRECT(ADDRESS(3,BK$2,1,1)):INDIRECT(ADDRESS(1004,BK$2,1,1))),"")</f>
        <v/>
      </c>
      <c r="BL793" t="str">
        <f ca="1">IF($BT793&lt;&gt;"",SUMIF($BD$3:$BD$1004,"="&amp;$BD793,INDIRECT(ADDRESS(3,BL$2,1,1)):INDIRECT(ADDRESS(1004,BL$2,1,1))),"")</f>
        <v/>
      </c>
      <c r="BM793" t="str">
        <f ca="1">IF($BT793&lt;&gt;"",SUMIF($BD$3:$BD$1004,"="&amp;$BD793,INDIRECT(ADDRESS(3,BM$2,1,1)):INDIRECT(ADDRESS(1004,BM$2,1,1))),"")</f>
        <v/>
      </c>
      <c r="BN793" t="str">
        <f ca="1">IF($BT793&lt;&gt;"",SUMIF($BD$3:$BD$1004,"="&amp;$BD793,INDIRECT(ADDRESS(3,BN$2,1,1)):INDIRECT(ADDRESS(1004,BN$2,1,1))),"")</f>
        <v/>
      </c>
      <c r="BO793" t="str">
        <f ca="1">IF($BT793&lt;&gt;"",SUMIF($BD$3:$BD$1004,"="&amp;$BD793,INDIRECT(ADDRESS(3,BO$2,1,1)):INDIRECT(ADDRESS(1004,BO$2,1,1))),"")</f>
        <v/>
      </c>
      <c r="BP793" t="str">
        <f ca="1">IF($BT793&lt;&gt;"",SUMIF($BD$3:$BD$1004,"="&amp;$BD793,INDIRECT(ADDRESS(3,BP$2,1,1)):INDIRECT(ADDRESS(1004,BP$2,1,1))),"")</f>
        <v/>
      </c>
      <c r="BQ793" t="str">
        <f ca="1">IF($BT793&lt;&gt;"",SUMIF($BD$3:$BD$1004,"="&amp;$BD793,INDIRECT(ADDRESS(3,BQ$2,1,1)):INDIRECT(ADDRESS(1004,BQ$2,1,1))),"")</f>
        <v/>
      </c>
      <c r="BR793" t="str">
        <f ca="1">IF($BT793&lt;&gt;"",SUMIF($BD$3:$BD$1004,"="&amp;$BD793,INDIRECT(ADDRESS(3,BR$2,1,1)):INDIRECT(ADDRESS(1004,BR$2,1,1))),"")</f>
        <v/>
      </c>
      <c r="BS793" t="str">
        <f>IF($A793&lt;&gt;"",VLOOKUP(TRUNC(MID($A793,1,2),0),Plano_Contas!$H$3:$J$103,3,TRUE),"")</f>
        <v/>
      </c>
      <c r="BT793" t="str">
        <f t="shared" si="49"/>
        <v/>
      </c>
      <c r="BV793">
        <f>Empresas!C793</f>
        <v>0</v>
      </c>
    </row>
    <row r="794" spans="1:74" ht="13.5" hidden="1" thickBot="1" x14ac:dyDescent="0.25">
      <c r="A794" s="89"/>
      <c r="B794" s="52" t="str">
        <f>IF($A794&lt;&gt;"",VLOOKUP(""&amp;$A794,Plano_Contas!$A$3:$F$1003,6,0),"")</f>
        <v/>
      </c>
      <c r="C794" s="91"/>
      <c r="D794" s="111"/>
      <c r="E794" s="112">
        <v>0</v>
      </c>
      <c r="F794" s="87"/>
      <c r="G794" s="85"/>
      <c r="H794" s="111"/>
      <c r="I794" s="112">
        <v>0</v>
      </c>
      <c r="J794" s="87"/>
      <c r="K794" s="85"/>
      <c r="L794" s="111"/>
      <c r="M794" s="112">
        <v>0</v>
      </c>
      <c r="N794" s="87"/>
      <c r="O794" s="85"/>
      <c r="P794" s="111"/>
      <c r="Q794" s="112">
        <v>0</v>
      </c>
      <c r="R794" s="87"/>
      <c r="S794" s="85"/>
      <c r="T794" s="111"/>
      <c r="U794" s="112">
        <v>0</v>
      </c>
      <c r="V794" s="87"/>
      <c r="W794" s="85"/>
      <c r="X794" s="111"/>
      <c r="Y794" s="112">
        <v>0</v>
      </c>
      <c r="Z794" s="87"/>
      <c r="AA794" s="85"/>
      <c r="AB794" s="111"/>
      <c r="AC794" s="112">
        <v>0</v>
      </c>
      <c r="AD794" s="87"/>
      <c r="AE794" s="85"/>
      <c r="AF794" s="111"/>
      <c r="AG794" s="112">
        <v>0</v>
      </c>
      <c r="AH794" s="87"/>
      <c r="AI794" s="85"/>
      <c r="AJ794" s="111"/>
      <c r="AK794" s="112">
        <v>0</v>
      </c>
      <c r="AL794" s="87"/>
      <c r="AM794" s="85"/>
      <c r="AN794" s="111"/>
      <c r="AO794" s="112">
        <v>0</v>
      </c>
      <c r="AP794" s="87"/>
      <c r="AQ794" s="85"/>
      <c r="AR794" s="111"/>
      <c r="AS794" s="112">
        <v>0</v>
      </c>
      <c r="AT794" s="87"/>
      <c r="AU794" s="85"/>
      <c r="AV794" s="111"/>
      <c r="AW794" s="112">
        <v>0</v>
      </c>
      <c r="AX794" s="87"/>
      <c r="AY794" s="85"/>
      <c r="AZ794" s="267">
        <f t="shared" si="50"/>
        <v>0</v>
      </c>
      <c r="BA794" s="88">
        <f t="shared" si="47"/>
        <v>0</v>
      </c>
      <c r="BC794">
        <f>IF($A794&lt;&gt;"",COUNTIF($BD$3:$BD794,$BD794),0)</f>
        <v>0</v>
      </c>
      <c r="BD794" t="str">
        <f>IF($A794&lt;&gt;"",VLOOKUP(TRUNC(MID($A794,1,2),0),Plano_Contas!$H$3:$J$103,2,TRUE),"")</f>
        <v/>
      </c>
      <c r="BE794" s="201" t="str">
        <f t="shared" si="48"/>
        <v/>
      </c>
      <c r="BF794" t="str">
        <f ca="1">IF($BT794&lt;&gt;"",SUMIF($BD$3:$BD$1004,"="&amp;$BD794,INDIRECT(ADDRESS(3,BF$2,1,1)):INDIRECT(ADDRESS(1004,BF$2,1,1))),"")</f>
        <v/>
      </c>
      <c r="BG794" t="str">
        <f ca="1">IF($BT794&lt;&gt;"",SUMIF($BD$3:$BD$1004,"="&amp;$BD794,INDIRECT(ADDRESS(3,BG$2,1,1)):INDIRECT(ADDRESS(1004,BG$2,1,1))),"")</f>
        <v/>
      </c>
      <c r="BH794" t="str">
        <f ca="1">IF($BT794&lt;&gt;"",SUMIF($BD$3:$BD$1004,"="&amp;$BD794,INDIRECT(ADDRESS(3,BH$2,1,1)):INDIRECT(ADDRESS(1004,BH$2,1,1))),"")</f>
        <v/>
      </c>
      <c r="BI794" t="str">
        <f ca="1">IF($BT794&lt;&gt;"",SUMIF($BD$3:$BD$1004,"="&amp;$BD794,INDIRECT(ADDRESS(3,BI$2,1,1)):INDIRECT(ADDRESS(1004,BI$2,1,1))),"")</f>
        <v/>
      </c>
      <c r="BJ794" t="str">
        <f ca="1">IF($BT794&lt;&gt;"",SUMIF($BD$3:$BD$1004,"="&amp;$BD794,INDIRECT(ADDRESS(3,BJ$2,1,1)):INDIRECT(ADDRESS(1004,BJ$2,1,1))),"")</f>
        <v/>
      </c>
      <c r="BK794" t="str">
        <f ca="1">IF($BT794&lt;&gt;"",SUMIF($BD$3:$BD$1004,"="&amp;$BD794,INDIRECT(ADDRESS(3,BK$2,1,1)):INDIRECT(ADDRESS(1004,BK$2,1,1))),"")</f>
        <v/>
      </c>
      <c r="BL794" t="str">
        <f ca="1">IF($BT794&lt;&gt;"",SUMIF($BD$3:$BD$1004,"="&amp;$BD794,INDIRECT(ADDRESS(3,BL$2,1,1)):INDIRECT(ADDRESS(1004,BL$2,1,1))),"")</f>
        <v/>
      </c>
      <c r="BM794" t="str">
        <f ca="1">IF($BT794&lt;&gt;"",SUMIF($BD$3:$BD$1004,"="&amp;$BD794,INDIRECT(ADDRESS(3,BM$2,1,1)):INDIRECT(ADDRESS(1004,BM$2,1,1))),"")</f>
        <v/>
      </c>
      <c r="BN794" t="str">
        <f ca="1">IF($BT794&lt;&gt;"",SUMIF($BD$3:$BD$1004,"="&amp;$BD794,INDIRECT(ADDRESS(3,BN$2,1,1)):INDIRECT(ADDRESS(1004,BN$2,1,1))),"")</f>
        <v/>
      </c>
      <c r="BO794" t="str">
        <f ca="1">IF($BT794&lt;&gt;"",SUMIF($BD$3:$BD$1004,"="&amp;$BD794,INDIRECT(ADDRESS(3,BO$2,1,1)):INDIRECT(ADDRESS(1004,BO$2,1,1))),"")</f>
        <v/>
      </c>
      <c r="BP794" t="str">
        <f ca="1">IF($BT794&lt;&gt;"",SUMIF($BD$3:$BD$1004,"="&amp;$BD794,INDIRECT(ADDRESS(3,BP$2,1,1)):INDIRECT(ADDRESS(1004,BP$2,1,1))),"")</f>
        <v/>
      </c>
      <c r="BQ794" t="str">
        <f ca="1">IF($BT794&lt;&gt;"",SUMIF($BD$3:$BD$1004,"="&amp;$BD794,INDIRECT(ADDRESS(3,BQ$2,1,1)):INDIRECT(ADDRESS(1004,BQ$2,1,1))),"")</f>
        <v/>
      </c>
      <c r="BR794" t="str">
        <f ca="1">IF($BT794&lt;&gt;"",SUMIF($BD$3:$BD$1004,"="&amp;$BD794,INDIRECT(ADDRESS(3,BR$2,1,1)):INDIRECT(ADDRESS(1004,BR$2,1,1))),"")</f>
        <v/>
      </c>
      <c r="BS794" t="str">
        <f>IF($A794&lt;&gt;"",VLOOKUP(TRUNC(MID($A794,1,2),0),Plano_Contas!$H$3:$J$103,3,TRUE),"")</f>
        <v/>
      </c>
      <c r="BT794" t="str">
        <f t="shared" si="49"/>
        <v/>
      </c>
      <c r="BV794">
        <f>Empresas!C794</f>
        <v>0</v>
      </c>
    </row>
    <row r="795" spans="1:74" ht="13.5" hidden="1" thickBot="1" x14ac:dyDescent="0.25">
      <c r="A795" s="89"/>
      <c r="B795" s="52" t="str">
        <f>IF($A795&lt;&gt;"",VLOOKUP(""&amp;$A795,Plano_Contas!$A$3:$F$1003,6,0),"")</f>
        <v/>
      </c>
      <c r="C795" s="91"/>
      <c r="D795" s="111"/>
      <c r="E795" s="112">
        <v>0</v>
      </c>
      <c r="F795" s="87"/>
      <c r="G795" s="85"/>
      <c r="H795" s="111"/>
      <c r="I795" s="112">
        <v>0</v>
      </c>
      <c r="J795" s="87"/>
      <c r="K795" s="85"/>
      <c r="L795" s="111"/>
      <c r="M795" s="112">
        <v>0</v>
      </c>
      <c r="N795" s="87"/>
      <c r="O795" s="85"/>
      <c r="P795" s="111"/>
      <c r="Q795" s="112">
        <v>0</v>
      </c>
      <c r="R795" s="87"/>
      <c r="S795" s="85"/>
      <c r="T795" s="111"/>
      <c r="U795" s="112">
        <v>0</v>
      </c>
      <c r="V795" s="87"/>
      <c r="W795" s="85"/>
      <c r="X795" s="111"/>
      <c r="Y795" s="112">
        <v>0</v>
      </c>
      <c r="Z795" s="87"/>
      <c r="AA795" s="85"/>
      <c r="AB795" s="111"/>
      <c r="AC795" s="112">
        <v>0</v>
      </c>
      <c r="AD795" s="87"/>
      <c r="AE795" s="85"/>
      <c r="AF795" s="111"/>
      <c r="AG795" s="112">
        <v>0</v>
      </c>
      <c r="AH795" s="87"/>
      <c r="AI795" s="85"/>
      <c r="AJ795" s="111"/>
      <c r="AK795" s="112">
        <v>0</v>
      </c>
      <c r="AL795" s="87"/>
      <c r="AM795" s="85"/>
      <c r="AN795" s="111"/>
      <c r="AO795" s="112">
        <v>0</v>
      </c>
      <c r="AP795" s="87"/>
      <c r="AQ795" s="85"/>
      <c r="AR795" s="111"/>
      <c r="AS795" s="112">
        <v>0</v>
      </c>
      <c r="AT795" s="87"/>
      <c r="AU795" s="85"/>
      <c r="AV795" s="111"/>
      <c r="AW795" s="112">
        <v>0</v>
      </c>
      <c r="AX795" s="87"/>
      <c r="AY795" s="85"/>
      <c r="AZ795" s="267">
        <f t="shared" si="50"/>
        <v>0</v>
      </c>
      <c r="BA795" s="88">
        <f t="shared" si="47"/>
        <v>0</v>
      </c>
      <c r="BC795">
        <f>IF($A795&lt;&gt;"",COUNTIF($BD$3:$BD795,$BD795),0)</f>
        <v>0</v>
      </c>
      <c r="BD795" t="str">
        <f>IF($A795&lt;&gt;"",VLOOKUP(TRUNC(MID($A795,1,2),0),Plano_Contas!$H$3:$J$103,2,TRUE),"")</f>
        <v/>
      </c>
      <c r="BE795" s="201" t="str">
        <f t="shared" si="48"/>
        <v/>
      </c>
      <c r="BF795" t="str">
        <f ca="1">IF($BT795&lt;&gt;"",SUMIF($BD$3:$BD$1004,"="&amp;$BD795,INDIRECT(ADDRESS(3,BF$2,1,1)):INDIRECT(ADDRESS(1004,BF$2,1,1))),"")</f>
        <v/>
      </c>
      <c r="BG795" t="str">
        <f ca="1">IF($BT795&lt;&gt;"",SUMIF($BD$3:$BD$1004,"="&amp;$BD795,INDIRECT(ADDRESS(3,BG$2,1,1)):INDIRECT(ADDRESS(1004,BG$2,1,1))),"")</f>
        <v/>
      </c>
      <c r="BH795" t="str">
        <f ca="1">IF($BT795&lt;&gt;"",SUMIF($BD$3:$BD$1004,"="&amp;$BD795,INDIRECT(ADDRESS(3,BH$2,1,1)):INDIRECT(ADDRESS(1004,BH$2,1,1))),"")</f>
        <v/>
      </c>
      <c r="BI795" t="str">
        <f ca="1">IF($BT795&lt;&gt;"",SUMIF($BD$3:$BD$1004,"="&amp;$BD795,INDIRECT(ADDRESS(3,BI$2,1,1)):INDIRECT(ADDRESS(1004,BI$2,1,1))),"")</f>
        <v/>
      </c>
      <c r="BJ795" t="str">
        <f ca="1">IF($BT795&lt;&gt;"",SUMIF($BD$3:$BD$1004,"="&amp;$BD795,INDIRECT(ADDRESS(3,BJ$2,1,1)):INDIRECT(ADDRESS(1004,BJ$2,1,1))),"")</f>
        <v/>
      </c>
      <c r="BK795" t="str">
        <f ca="1">IF($BT795&lt;&gt;"",SUMIF($BD$3:$BD$1004,"="&amp;$BD795,INDIRECT(ADDRESS(3,BK$2,1,1)):INDIRECT(ADDRESS(1004,BK$2,1,1))),"")</f>
        <v/>
      </c>
      <c r="BL795" t="str">
        <f ca="1">IF($BT795&lt;&gt;"",SUMIF($BD$3:$BD$1004,"="&amp;$BD795,INDIRECT(ADDRESS(3,BL$2,1,1)):INDIRECT(ADDRESS(1004,BL$2,1,1))),"")</f>
        <v/>
      </c>
      <c r="BM795" t="str">
        <f ca="1">IF($BT795&lt;&gt;"",SUMIF($BD$3:$BD$1004,"="&amp;$BD795,INDIRECT(ADDRESS(3,BM$2,1,1)):INDIRECT(ADDRESS(1004,BM$2,1,1))),"")</f>
        <v/>
      </c>
      <c r="BN795" t="str">
        <f ca="1">IF($BT795&lt;&gt;"",SUMIF($BD$3:$BD$1004,"="&amp;$BD795,INDIRECT(ADDRESS(3,BN$2,1,1)):INDIRECT(ADDRESS(1004,BN$2,1,1))),"")</f>
        <v/>
      </c>
      <c r="BO795" t="str">
        <f ca="1">IF($BT795&lt;&gt;"",SUMIF($BD$3:$BD$1004,"="&amp;$BD795,INDIRECT(ADDRESS(3,BO$2,1,1)):INDIRECT(ADDRESS(1004,BO$2,1,1))),"")</f>
        <v/>
      </c>
      <c r="BP795" t="str">
        <f ca="1">IF($BT795&lt;&gt;"",SUMIF($BD$3:$BD$1004,"="&amp;$BD795,INDIRECT(ADDRESS(3,BP$2,1,1)):INDIRECT(ADDRESS(1004,BP$2,1,1))),"")</f>
        <v/>
      </c>
      <c r="BQ795" t="str">
        <f ca="1">IF($BT795&lt;&gt;"",SUMIF($BD$3:$BD$1004,"="&amp;$BD795,INDIRECT(ADDRESS(3,BQ$2,1,1)):INDIRECT(ADDRESS(1004,BQ$2,1,1))),"")</f>
        <v/>
      </c>
      <c r="BR795" t="str">
        <f ca="1">IF($BT795&lt;&gt;"",SUMIF($BD$3:$BD$1004,"="&amp;$BD795,INDIRECT(ADDRESS(3,BR$2,1,1)):INDIRECT(ADDRESS(1004,BR$2,1,1))),"")</f>
        <v/>
      </c>
      <c r="BS795" t="str">
        <f>IF($A795&lt;&gt;"",VLOOKUP(TRUNC(MID($A795,1,2),0),Plano_Contas!$H$3:$J$103,3,TRUE),"")</f>
        <v/>
      </c>
      <c r="BT795" t="str">
        <f t="shared" si="49"/>
        <v/>
      </c>
      <c r="BV795">
        <f>Empresas!C795</f>
        <v>0</v>
      </c>
    </row>
    <row r="796" spans="1:74" ht="13.5" hidden="1" thickBot="1" x14ac:dyDescent="0.25">
      <c r="A796" s="89"/>
      <c r="B796" s="52" t="str">
        <f>IF($A796&lt;&gt;"",VLOOKUP(""&amp;$A796,Plano_Contas!$A$3:$F$1003,6,0),"")</f>
        <v/>
      </c>
      <c r="C796" s="91"/>
      <c r="D796" s="111"/>
      <c r="E796" s="112">
        <v>0</v>
      </c>
      <c r="F796" s="87"/>
      <c r="G796" s="85"/>
      <c r="H796" s="111"/>
      <c r="I796" s="112">
        <v>0</v>
      </c>
      <c r="J796" s="87"/>
      <c r="K796" s="85"/>
      <c r="L796" s="111"/>
      <c r="M796" s="112">
        <v>0</v>
      </c>
      <c r="N796" s="87"/>
      <c r="O796" s="85"/>
      <c r="P796" s="111"/>
      <c r="Q796" s="112">
        <v>0</v>
      </c>
      <c r="R796" s="87"/>
      <c r="S796" s="85"/>
      <c r="T796" s="111"/>
      <c r="U796" s="112">
        <v>0</v>
      </c>
      <c r="V796" s="87"/>
      <c r="W796" s="85"/>
      <c r="X796" s="111"/>
      <c r="Y796" s="112">
        <v>0</v>
      </c>
      <c r="Z796" s="87"/>
      <c r="AA796" s="85"/>
      <c r="AB796" s="111"/>
      <c r="AC796" s="112">
        <v>0</v>
      </c>
      <c r="AD796" s="87"/>
      <c r="AE796" s="85"/>
      <c r="AF796" s="111"/>
      <c r="AG796" s="112">
        <v>0</v>
      </c>
      <c r="AH796" s="87"/>
      <c r="AI796" s="85"/>
      <c r="AJ796" s="111"/>
      <c r="AK796" s="112">
        <v>0</v>
      </c>
      <c r="AL796" s="87"/>
      <c r="AM796" s="85"/>
      <c r="AN796" s="111"/>
      <c r="AO796" s="112">
        <v>0</v>
      </c>
      <c r="AP796" s="87"/>
      <c r="AQ796" s="85"/>
      <c r="AR796" s="111"/>
      <c r="AS796" s="112">
        <v>0</v>
      </c>
      <c r="AT796" s="87"/>
      <c r="AU796" s="85"/>
      <c r="AV796" s="111"/>
      <c r="AW796" s="112">
        <v>0</v>
      </c>
      <c r="AX796" s="87"/>
      <c r="AY796" s="85"/>
      <c r="AZ796" s="267">
        <f t="shared" si="50"/>
        <v>0</v>
      </c>
      <c r="BA796" s="88">
        <f t="shared" si="47"/>
        <v>0</v>
      </c>
      <c r="BC796">
        <f>IF($A796&lt;&gt;"",COUNTIF($BD$3:$BD796,$BD796),0)</f>
        <v>0</v>
      </c>
      <c r="BD796" t="str">
        <f>IF($A796&lt;&gt;"",VLOOKUP(TRUNC(MID($A796,1,2),0),Plano_Contas!$H$3:$J$103,2,TRUE),"")</f>
        <v/>
      </c>
      <c r="BE796" s="201" t="str">
        <f t="shared" si="48"/>
        <v/>
      </c>
      <c r="BF796" t="str">
        <f ca="1">IF($BT796&lt;&gt;"",SUMIF($BD$3:$BD$1004,"="&amp;$BD796,INDIRECT(ADDRESS(3,BF$2,1,1)):INDIRECT(ADDRESS(1004,BF$2,1,1))),"")</f>
        <v/>
      </c>
      <c r="BG796" t="str">
        <f ca="1">IF($BT796&lt;&gt;"",SUMIF($BD$3:$BD$1004,"="&amp;$BD796,INDIRECT(ADDRESS(3,BG$2,1,1)):INDIRECT(ADDRESS(1004,BG$2,1,1))),"")</f>
        <v/>
      </c>
      <c r="BH796" t="str">
        <f ca="1">IF($BT796&lt;&gt;"",SUMIF($BD$3:$BD$1004,"="&amp;$BD796,INDIRECT(ADDRESS(3,BH$2,1,1)):INDIRECT(ADDRESS(1004,BH$2,1,1))),"")</f>
        <v/>
      </c>
      <c r="BI796" t="str">
        <f ca="1">IF($BT796&lt;&gt;"",SUMIF($BD$3:$BD$1004,"="&amp;$BD796,INDIRECT(ADDRESS(3,BI$2,1,1)):INDIRECT(ADDRESS(1004,BI$2,1,1))),"")</f>
        <v/>
      </c>
      <c r="BJ796" t="str">
        <f ca="1">IF($BT796&lt;&gt;"",SUMIF($BD$3:$BD$1004,"="&amp;$BD796,INDIRECT(ADDRESS(3,BJ$2,1,1)):INDIRECT(ADDRESS(1004,BJ$2,1,1))),"")</f>
        <v/>
      </c>
      <c r="BK796" t="str">
        <f ca="1">IF($BT796&lt;&gt;"",SUMIF($BD$3:$BD$1004,"="&amp;$BD796,INDIRECT(ADDRESS(3,BK$2,1,1)):INDIRECT(ADDRESS(1004,BK$2,1,1))),"")</f>
        <v/>
      </c>
      <c r="BL796" t="str">
        <f ca="1">IF($BT796&lt;&gt;"",SUMIF($BD$3:$BD$1004,"="&amp;$BD796,INDIRECT(ADDRESS(3,BL$2,1,1)):INDIRECT(ADDRESS(1004,BL$2,1,1))),"")</f>
        <v/>
      </c>
      <c r="BM796" t="str">
        <f ca="1">IF($BT796&lt;&gt;"",SUMIF($BD$3:$BD$1004,"="&amp;$BD796,INDIRECT(ADDRESS(3,BM$2,1,1)):INDIRECT(ADDRESS(1004,BM$2,1,1))),"")</f>
        <v/>
      </c>
      <c r="BN796" t="str">
        <f ca="1">IF($BT796&lt;&gt;"",SUMIF($BD$3:$BD$1004,"="&amp;$BD796,INDIRECT(ADDRESS(3,BN$2,1,1)):INDIRECT(ADDRESS(1004,BN$2,1,1))),"")</f>
        <v/>
      </c>
      <c r="BO796" t="str">
        <f ca="1">IF($BT796&lt;&gt;"",SUMIF($BD$3:$BD$1004,"="&amp;$BD796,INDIRECT(ADDRESS(3,BO$2,1,1)):INDIRECT(ADDRESS(1004,BO$2,1,1))),"")</f>
        <v/>
      </c>
      <c r="BP796" t="str">
        <f ca="1">IF($BT796&lt;&gt;"",SUMIF($BD$3:$BD$1004,"="&amp;$BD796,INDIRECT(ADDRESS(3,BP$2,1,1)):INDIRECT(ADDRESS(1004,BP$2,1,1))),"")</f>
        <v/>
      </c>
      <c r="BQ796" t="str">
        <f ca="1">IF($BT796&lt;&gt;"",SUMIF($BD$3:$BD$1004,"="&amp;$BD796,INDIRECT(ADDRESS(3,BQ$2,1,1)):INDIRECT(ADDRESS(1004,BQ$2,1,1))),"")</f>
        <v/>
      </c>
      <c r="BR796" t="str">
        <f ca="1">IF($BT796&lt;&gt;"",SUMIF($BD$3:$BD$1004,"="&amp;$BD796,INDIRECT(ADDRESS(3,BR$2,1,1)):INDIRECT(ADDRESS(1004,BR$2,1,1))),"")</f>
        <v/>
      </c>
      <c r="BS796" t="str">
        <f>IF($A796&lt;&gt;"",VLOOKUP(TRUNC(MID($A796,1,2),0),Plano_Contas!$H$3:$J$103,3,TRUE),"")</f>
        <v/>
      </c>
      <c r="BT796" t="str">
        <f t="shared" si="49"/>
        <v/>
      </c>
      <c r="BV796">
        <f>Empresas!C796</f>
        <v>0</v>
      </c>
    </row>
    <row r="797" spans="1:74" ht="13.5" hidden="1" thickBot="1" x14ac:dyDescent="0.25">
      <c r="A797" s="89"/>
      <c r="B797" s="52" t="str">
        <f>IF($A797&lt;&gt;"",VLOOKUP(""&amp;$A797,Plano_Contas!$A$3:$F$1003,6,0),"")</f>
        <v/>
      </c>
      <c r="C797" s="91"/>
      <c r="D797" s="111"/>
      <c r="E797" s="112">
        <v>0</v>
      </c>
      <c r="F797" s="87"/>
      <c r="G797" s="85"/>
      <c r="H797" s="111"/>
      <c r="I797" s="112">
        <v>0</v>
      </c>
      <c r="J797" s="87"/>
      <c r="K797" s="85"/>
      <c r="L797" s="111"/>
      <c r="M797" s="112">
        <v>0</v>
      </c>
      <c r="N797" s="87"/>
      <c r="O797" s="85"/>
      <c r="P797" s="111"/>
      <c r="Q797" s="112">
        <v>0</v>
      </c>
      <c r="R797" s="87"/>
      <c r="S797" s="85"/>
      <c r="T797" s="111"/>
      <c r="U797" s="112">
        <v>0</v>
      </c>
      <c r="V797" s="87"/>
      <c r="W797" s="85"/>
      <c r="X797" s="111"/>
      <c r="Y797" s="112">
        <v>0</v>
      </c>
      <c r="Z797" s="87"/>
      <c r="AA797" s="85"/>
      <c r="AB797" s="111"/>
      <c r="AC797" s="112">
        <v>0</v>
      </c>
      <c r="AD797" s="87"/>
      <c r="AE797" s="85"/>
      <c r="AF797" s="111"/>
      <c r="AG797" s="112">
        <v>0</v>
      </c>
      <c r="AH797" s="87"/>
      <c r="AI797" s="85"/>
      <c r="AJ797" s="111"/>
      <c r="AK797" s="112">
        <v>0</v>
      </c>
      <c r="AL797" s="87"/>
      <c r="AM797" s="85"/>
      <c r="AN797" s="111"/>
      <c r="AO797" s="112">
        <v>0</v>
      </c>
      <c r="AP797" s="87"/>
      <c r="AQ797" s="85"/>
      <c r="AR797" s="111"/>
      <c r="AS797" s="112">
        <v>0</v>
      </c>
      <c r="AT797" s="87"/>
      <c r="AU797" s="85"/>
      <c r="AV797" s="111"/>
      <c r="AW797" s="112">
        <v>0</v>
      </c>
      <c r="AX797" s="87"/>
      <c r="AY797" s="85"/>
      <c r="AZ797" s="267">
        <f t="shared" si="50"/>
        <v>0</v>
      </c>
      <c r="BA797" s="88">
        <f t="shared" si="47"/>
        <v>0</v>
      </c>
      <c r="BC797">
        <f>IF($A797&lt;&gt;"",COUNTIF($BD$3:$BD797,$BD797),0)</f>
        <v>0</v>
      </c>
      <c r="BD797" t="str">
        <f>IF($A797&lt;&gt;"",VLOOKUP(TRUNC(MID($A797,1,2),0),Plano_Contas!$H$3:$J$103,2,TRUE),"")</f>
        <v/>
      </c>
      <c r="BE797" s="201" t="str">
        <f t="shared" si="48"/>
        <v/>
      </c>
      <c r="BF797" t="str">
        <f ca="1">IF($BT797&lt;&gt;"",SUMIF($BD$3:$BD$1004,"="&amp;$BD797,INDIRECT(ADDRESS(3,BF$2,1,1)):INDIRECT(ADDRESS(1004,BF$2,1,1))),"")</f>
        <v/>
      </c>
      <c r="BG797" t="str">
        <f ca="1">IF($BT797&lt;&gt;"",SUMIF($BD$3:$BD$1004,"="&amp;$BD797,INDIRECT(ADDRESS(3,BG$2,1,1)):INDIRECT(ADDRESS(1004,BG$2,1,1))),"")</f>
        <v/>
      </c>
      <c r="BH797" t="str">
        <f ca="1">IF($BT797&lt;&gt;"",SUMIF($BD$3:$BD$1004,"="&amp;$BD797,INDIRECT(ADDRESS(3,BH$2,1,1)):INDIRECT(ADDRESS(1004,BH$2,1,1))),"")</f>
        <v/>
      </c>
      <c r="BI797" t="str">
        <f ca="1">IF($BT797&lt;&gt;"",SUMIF($BD$3:$BD$1004,"="&amp;$BD797,INDIRECT(ADDRESS(3,BI$2,1,1)):INDIRECT(ADDRESS(1004,BI$2,1,1))),"")</f>
        <v/>
      </c>
      <c r="BJ797" t="str">
        <f ca="1">IF($BT797&lt;&gt;"",SUMIF($BD$3:$BD$1004,"="&amp;$BD797,INDIRECT(ADDRESS(3,BJ$2,1,1)):INDIRECT(ADDRESS(1004,BJ$2,1,1))),"")</f>
        <v/>
      </c>
      <c r="BK797" t="str">
        <f ca="1">IF($BT797&lt;&gt;"",SUMIF($BD$3:$BD$1004,"="&amp;$BD797,INDIRECT(ADDRESS(3,BK$2,1,1)):INDIRECT(ADDRESS(1004,BK$2,1,1))),"")</f>
        <v/>
      </c>
      <c r="BL797" t="str">
        <f ca="1">IF($BT797&lt;&gt;"",SUMIF($BD$3:$BD$1004,"="&amp;$BD797,INDIRECT(ADDRESS(3,BL$2,1,1)):INDIRECT(ADDRESS(1004,BL$2,1,1))),"")</f>
        <v/>
      </c>
      <c r="BM797" t="str">
        <f ca="1">IF($BT797&lt;&gt;"",SUMIF($BD$3:$BD$1004,"="&amp;$BD797,INDIRECT(ADDRESS(3,BM$2,1,1)):INDIRECT(ADDRESS(1004,BM$2,1,1))),"")</f>
        <v/>
      </c>
      <c r="BN797" t="str">
        <f ca="1">IF($BT797&lt;&gt;"",SUMIF($BD$3:$BD$1004,"="&amp;$BD797,INDIRECT(ADDRESS(3,BN$2,1,1)):INDIRECT(ADDRESS(1004,BN$2,1,1))),"")</f>
        <v/>
      </c>
      <c r="BO797" t="str">
        <f ca="1">IF($BT797&lt;&gt;"",SUMIF($BD$3:$BD$1004,"="&amp;$BD797,INDIRECT(ADDRESS(3,BO$2,1,1)):INDIRECT(ADDRESS(1004,BO$2,1,1))),"")</f>
        <v/>
      </c>
      <c r="BP797" t="str">
        <f ca="1">IF($BT797&lt;&gt;"",SUMIF($BD$3:$BD$1004,"="&amp;$BD797,INDIRECT(ADDRESS(3,BP$2,1,1)):INDIRECT(ADDRESS(1004,BP$2,1,1))),"")</f>
        <v/>
      </c>
      <c r="BQ797" t="str">
        <f ca="1">IF($BT797&lt;&gt;"",SUMIF($BD$3:$BD$1004,"="&amp;$BD797,INDIRECT(ADDRESS(3,BQ$2,1,1)):INDIRECT(ADDRESS(1004,BQ$2,1,1))),"")</f>
        <v/>
      </c>
      <c r="BR797" t="str">
        <f ca="1">IF($BT797&lt;&gt;"",SUMIF($BD$3:$BD$1004,"="&amp;$BD797,INDIRECT(ADDRESS(3,BR$2,1,1)):INDIRECT(ADDRESS(1004,BR$2,1,1))),"")</f>
        <v/>
      </c>
      <c r="BS797" t="str">
        <f>IF($A797&lt;&gt;"",VLOOKUP(TRUNC(MID($A797,1,2),0),Plano_Contas!$H$3:$J$103,3,TRUE),"")</f>
        <v/>
      </c>
      <c r="BT797" t="str">
        <f t="shared" si="49"/>
        <v/>
      </c>
      <c r="BV797">
        <f>Empresas!C797</f>
        <v>0</v>
      </c>
    </row>
    <row r="798" spans="1:74" ht="13.5" hidden="1" thickBot="1" x14ac:dyDescent="0.25">
      <c r="A798" s="89"/>
      <c r="B798" s="52" t="str">
        <f>IF($A798&lt;&gt;"",VLOOKUP(""&amp;$A798,Plano_Contas!$A$3:$F$1003,6,0),"")</f>
        <v/>
      </c>
      <c r="C798" s="91"/>
      <c r="D798" s="111"/>
      <c r="E798" s="112">
        <v>0</v>
      </c>
      <c r="F798" s="87"/>
      <c r="G798" s="85"/>
      <c r="H798" s="111"/>
      <c r="I798" s="112">
        <v>0</v>
      </c>
      <c r="J798" s="87"/>
      <c r="K798" s="85"/>
      <c r="L798" s="111"/>
      <c r="M798" s="112">
        <v>0</v>
      </c>
      <c r="N798" s="87"/>
      <c r="O798" s="85"/>
      <c r="P798" s="111"/>
      <c r="Q798" s="112">
        <v>0</v>
      </c>
      <c r="R798" s="87"/>
      <c r="S798" s="85"/>
      <c r="T798" s="111"/>
      <c r="U798" s="112">
        <v>0</v>
      </c>
      <c r="V798" s="87"/>
      <c r="W798" s="85"/>
      <c r="X798" s="111"/>
      <c r="Y798" s="112">
        <v>0</v>
      </c>
      <c r="Z798" s="87"/>
      <c r="AA798" s="85"/>
      <c r="AB798" s="111"/>
      <c r="AC798" s="112">
        <v>0</v>
      </c>
      <c r="AD798" s="87"/>
      <c r="AE798" s="85"/>
      <c r="AF798" s="111"/>
      <c r="AG798" s="112">
        <v>0</v>
      </c>
      <c r="AH798" s="87"/>
      <c r="AI798" s="85"/>
      <c r="AJ798" s="111"/>
      <c r="AK798" s="112">
        <v>0</v>
      </c>
      <c r="AL798" s="87"/>
      <c r="AM798" s="85"/>
      <c r="AN798" s="111"/>
      <c r="AO798" s="112">
        <v>0</v>
      </c>
      <c r="AP798" s="87"/>
      <c r="AQ798" s="85"/>
      <c r="AR798" s="111"/>
      <c r="AS798" s="112">
        <v>0</v>
      </c>
      <c r="AT798" s="87"/>
      <c r="AU798" s="85"/>
      <c r="AV798" s="111"/>
      <c r="AW798" s="112">
        <v>0</v>
      </c>
      <c r="AX798" s="87"/>
      <c r="AY798" s="85"/>
      <c r="AZ798" s="267">
        <f t="shared" si="50"/>
        <v>0</v>
      </c>
      <c r="BA798" s="88">
        <f t="shared" si="47"/>
        <v>0</v>
      </c>
      <c r="BC798">
        <f>IF($A798&lt;&gt;"",COUNTIF($BD$3:$BD798,$BD798),0)</f>
        <v>0</v>
      </c>
      <c r="BD798" t="str">
        <f>IF($A798&lt;&gt;"",VLOOKUP(TRUNC(MID($A798,1,2),0),Plano_Contas!$H$3:$J$103,2,TRUE),"")</f>
        <v/>
      </c>
      <c r="BE798" s="201" t="str">
        <f t="shared" si="48"/>
        <v/>
      </c>
      <c r="BF798" t="str">
        <f ca="1">IF($BT798&lt;&gt;"",SUMIF($BD$3:$BD$1004,"="&amp;$BD798,INDIRECT(ADDRESS(3,BF$2,1,1)):INDIRECT(ADDRESS(1004,BF$2,1,1))),"")</f>
        <v/>
      </c>
      <c r="BG798" t="str">
        <f ca="1">IF($BT798&lt;&gt;"",SUMIF($BD$3:$BD$1004,"="&amp;$BD798,INDIRECT(ADDRESS(3,BG$2,1,1)):INDIRECT(ADDRESS(1004,BG$2,1,1))),"")</f>
        <v/>
      </c>
      <c r="BH798" t="str">
        <f ca="1">IF($BT798&lt;&gt;"",SUMIF($BD$3:$BD$1004,"="&amp;$BD798,INDIRECT(ADDRESS(3,BH$2,1,1)):INDIRECT(ADDRESS(1004,BH$2,1,1))),"")</f>
        <v/>
      </c>
      <c r="BI798" t="str">
        <f ca="1">IF($BT798&lt;&gt;"",SUMIF($BD$3:$BD$1004,"="&amp;$BD798,INDIRECT(ADDRESS(3,BI$2,1,1)):INDIRECT(ADDRESS(1004,BI$2,1,1))),"")</f>
        <v/>
      </c>
      <c r="BJ798" t="str">
        <f ca="1">IF($BT798&lt;&gt;"",SUMIF($BD$3:$BD$1004,"="&amp;$BD798,INDIRECT(ADDRESS(3,BJ$2,1,1)):INDIRECT(ADDRESS(1004,BJ$2,1,1))),"")</f>
        <v/>
      </c>
      <c r="BK798" t="str">
        <f ca="1">IF($BT798&lt;&gt;"",SUMIF($BD$3:$BD$1004,"="&amp;$BD798,INDIRECT(ADDRESS(3,BK$2,1,1)):INDIRECT(ADDRESS(1004,BK$2,1,1))),"")</f>
        <v/>
      </c>
      <c r="BL798" t="str">
        <f ca="1">IF($BT798&lt;&gt;"",SUMIF($BD$3:$BD$1004,"="&amp;$BD798,INDIRECT(ADDRESS(3,BL$2,1,1)):INDIRECT(ADDRESS(1004,BL$2,1,1))),"")</f>
        <v/>
      </c>
      <c r="BM798" t="str">
        <f ca="1">IF($BT798&lt;&gt;"",SUMIF($BD$3:$BD$1004,"="&amp;$BD798,INDIRECT(ADDRESS(3,BM$2,1,1)):INDIRECT(ADDRESS(1004,BM$2,1,1))),"")</f>
        <v/>
      </c>
      <c r="BN798" t="str">
        <f ca="1">IF($BT798&lt;&gt;"",SUMIF($BD$3:$BD$1004,"="&amp;$BD798,INDIRECT(ADDRESS(3,BN$2,1,1)):INDIRECT(ADDRESS(1004,BN$2,1,1))),"")</f>
        <v/>
      </c>
      <c r="BO798" t="str">
        <f ca="1">IF($BT798&lt;&gt;"",SUMIF($BD$3:$BD$1004,"="&amp;$BD798,INDIRECT(ADDRESS(3,BO$2,1,1)):INDIRECT(ADDRESS(1004,BO$2,1,1))),"")</f>
        <v/>
      </c>
      <c r="BP798" t="str">
        <f ca="1">IF($BT798&lt;&gt;"",SUMIF($BD$3:$BD$1004,"="&amp;$BD798,INDIRECT(ADDRESS(3,BP$2,1,1)):INDIRECT(ADDRESS(1004,BP$2,1,1))),"")</f>
        <v/>
      </c>
      <c r="BQ798" t="str">
        <f ca="1">IF($BT798&lt;&gt;"",SUMIF($BD$3:$BD$1004,"="&amp;$BD798,INDIRECT(ADDRESS(3,BQ$2,1,1)):INDIRECT(ADDRESS(1004,BQ$2,1,1))),"")</f>
        <v/>
      </c>
      <c r="BR798" t="str">
        <f ca="1">IF($BT798&lt;&gt;"",SUMIF($BD$3:$BD$1004,"="&amp;$BD798,INDIRECT(ADDRESS(3,BR$2,1,1)):INDIRECT(ADDRESS(1004,BR$2,1,1))),"")</f>
        <v/>
      </c>
      <c r="BS798" t="str">
        <f>IF($A798&lt;&gt;"",VLOOKUP(TRUNC(MID($A798,1,2),0),Plano_Contas!$H$3:$J$103,3,TRUE),"")</f>
        <v/>
      </c>
      <c r="BT798" t="str">
        <f t="shared" si="49"/>
        <v/>
      </c>
      <c r="BV798">
        <f>Empresas!C798</f>
        <v>0</v>
      </c>
    </row>
    <row r="799" spans="1:74" ht="13.5" hidden="1" thickBot="1" x14ac:dyDescent="0.25">
      <c r="A799" s="89"/>
      <c r="B799" s="52" t="str">
        <f>IF($A799&lt;&gt;"",VLOOKUP(""&amp;$A799,Plano_Contas!$A$3:$F$1003,6,0),"")</f>
        <v/>
      </c>
      <c r="C799" s="91"/>
      <c r="D799" s="111"/>
      <c r="E799" s="112">
        <v>0</v>
      </c>
      <c r="F799" s="87"/>
      <c r="G799" s="85"/>
      <c r="H799" s="111"/>
      <c r="I799" s="112">
        <v>0</v>
      </c>
      <c r="J799" s="87"/>
      <c r="K799" s="85"/>
      <c r="L799" s="111"/>
      <c r="M799" s="112">
        <v>0</v>
      </c>
      <c r="N799" s="87"/>
      <c r="O799" s="85"/>
      <c r="P799" s="111"/>
      <c r="Q799" s="112">
        <v>0</v>
      </c>
      <c r="R799" s="87"/>
      <c r="S799" s="85"/>
      <c r="T799" s="111"/>
      <c r="U799" s="112">
        <v>0</v>
      </c>
      <c r="V799" s="87"/>
      <c r="W799" s="85"/>
      <c r="X799" s="111"/>
      <c r="Y799" s="112">
        <v>0</v>
      </c>
      <c r="Z799" s="87"/>
      <c r="AA799" s="85"/>
      <c r="AB799" s="111"/>
      <c r="AC799" s="112">
        <v>0</v>
      </c>
      <c r="AD799" s="87"/>
      <c r="AE799" s="85"/>
      <c r="AF799" s="111"/>
      <c r="AG799" s="112">
        <v>0</v>
      </c>
      <c r="AH799" s="87"/>
      <c r="AI799" s="85"/>
      <c r="AJ799" s="111"/>
      <c r="AK799" s="112">
        <v>0</v>
      </c>
      <c r="AL799" s="87"/>
      <c r="AM799" s="85"/>
      <c r="AN799" s="111"/>
      <c r="AO799" s="112">
        <v>0</v>
      </c>
      <c r="AP799" s="87"/>
      <c r="AQ799" s="85"/>
      <c r="AR799" s="111"/>
      <c r="AS799" s="112">
        <v>0</v>
      </c>
      <c r="AT799" s="87"/>
      <c r="AU799" s="85"/>
      <c r="AV799" s="111"/>
      <c r="AW799" s="112">
        <v>0</v>
      </c>
      <c r="AX799" s="87"/>
      <c r="AY799" s="85"/>
      <c r="AZ799" s="267">
        <f t="shared" si="50"/>
        <v>0</v>
      </c>
      <c r="BA799" s="88">
        <f t="shared" si="47"/>
        <v>0</v>
      </c>
      <c r="BC799">
        <f>IF($A799&lt;&gt;"",COUNTIF($BD$3:$BD799,$BD799),0)</f>
        <v>0</v>
      </c>
      <c r="BD799" t="str">
        <f>IF($A799&lt;&gt;"",VLOOKUP(TRUNC(MID($A799,1,2),0),Plano_Contas!$H$3:$J$103,2,TRUE),"")</f>
        <v/>
      </c>
      <c r="BE799" s="201" t="str">
        <f t="shared" si="48"/>
        <v/>
      </c>
      <c r="BF799" t="str">
        <f ca="1">IF($BT799&lt;&gt;"",SUMIF($BD$3:$BD$1004,"="&amp;$BD799,INDIRECT(ADDRESS(3,BF$2,1,1)):INDIRECT(ADDRESS(1004,BF$2,1,1))),"")</f>
        <v/>
      </c>
      <c r="BG799" t="str">
        <f ca="1">IF($BT799&lt;&gt;"",SUMIF($BD$3:$BD$1004,"="&amp;$BD799,INDIRECT(ADDRESS(3,BG$2,1,1)):INDIRECT(ADDRESS(1004,BG$2,1,1))),"")</f>
        <v/>
      </c>
      <c r="BH799" t="str">
        <f ca="1">IF($BT799&lt;&gt;"",SUMIF($BD$3:$BD$1004,"="&amp;$BD799,INDIRECT(ADDRESS(3,BH$2,1,1)):INDIRECT(ADDRESS(1004,BH$2,1,1))),"")</f>
        <v/>
      </c>
      <c r="BI799" t="str">
        <f ca="1">IF($BT799&lt;&gt;"",SUMIF($BD$3:$BD$1004,"="&amp;$BD799,INDIRECT(ADDRESS(3,BI$2,1,1)):INDIRECT(ADDRESS(1004,BI$2,1,1))),"")</f>
        <v/>
      </c>
      <c r="BJ799" t="str">
        <f ca="1">IF($BT799&lt;&gt;"",SUMIF($BD$3:$BD$1004,"="&amp;$BD799,INDIRECT(ADDRESS(3,BJ$2,1,1)):INDIRECT(ADDRESS(1004,BJ$2,1,1))),"")</f>
        <v/>
      </c>
      <c r="BK799" t="str">
        <f ca="1">IF($BT799&lt;&gt;"",SUMIF($BD$3:$BD$1004,"="&amp;$BD799,INDIRECT(ADDRESS(3,BK$2,1,1)):INDIRECT(ADDRESS(1004,BK$2,1,1))),"")</f>
        <v/>
      </c>
      <c r="BL799" t="str">
        <f ca="1">IF($BT799&lt;&gt;"",SUMIF($BD$3:$BD$1004,"="&amp;$BD799,INDIRECT(ADDRESS(3,BL$2,1,1)):INDIRECT(ADDRESS(1004,BL$2,1,1))),"")</f>
        <v/>
      </c>
      <c r="BM799" t="str">
        <f ca="1">IF($BT799&lt;&gt;"",SUMIF($BD$3:$BD$1004,"="&amp;$BD799,INDIRECT(ADDRESS(3,BM$2,1,1)):INDIRECT(ADDRESS(1004,BM$2,1,1))),"")</f>
        <v/>
      </c>
      <c r="BN799" t="str">
        <f ca="1">IF($BT799&lt;&gt;"",SUMIF($BD$3:$BD$1004,"="&amp;$BD799,INDIRECT(ADDRESS(3,BN$2,1,1)):INDIRECT(ADDRESS(1004,BN$2,1,1))),"")</f>
        <v/>
      </c>
      <c r="BO799" t="str">
        <f ca="1">IF($BT799&lt;&gt;"",SUMIF($BD$3:$BD$1004,"="&amp;$BD799,INDIRECT(ADDRESS(3,BO$2,1,1)):INDIRECT(ADDRESS(1004,BO$2,1,1))),"")</f>
        <v/>
      </c>
      <c r="BP799" t="str">
        <f ca="1">IF($BT799&lt;&gt;"",SUMIF($BD$3:$BD$1004,"="&amp;$BD799,INDIRECT(ADDRESS(3,BP$2,1,1)):INDIRECT(ADDRESS(1004,BP$2,1,1))),"")</f>
        <v/>
      </c>
      <c r="BQ799" t="str">
        <f ca="1">IF($BT799&lt;&gt;"",SUMIF($BD$3:$BD$1004,"="&amp;$BD799,INDIRECT(ADDRESS(3,BQ$2,1,1)):INDIRECT(ADDRESS(1004,BQ$2,1,1))),"")</f>
        <v/>
      </c>
      <c r="BR799" t="str">
        <f ca="1">IF($BT799&lt;&gt;"",SUMIF($BD$3:$BD$1004,"="&amp;$BD799,INDIRECT(ADDRESS(3,BR$2,1,1)):INDIRECT(ADDRESS(1004,BR$2,1,1))),"")</f>
        <v/>
      </c>
      <c r="BS799" t="str">
        <f>IF($A799&lt;&gt;"",VLOOKUP(TRUNC(MID($A799,1,2),0),Plano_Contas!$H$3:$J$103,3,TRUE),"")</f>
        <v/>
      </c>
      <c r="BT799" t="str">
        <f t="shared" si="49"/>
        <v/>
      </c>
      <c r="BV799">
        <f>Empresas!C799</f>
        <v>0</v>
      </c>
    </row>
    <row r="800" spans="1:74" ht="13.5" hidden="1" thickBot="1" x14ac:dyDescent="0.25">
      <c r="A800" s="89"/>
      <c r="B800" s="52" t="str">
        <f>IF($A800&lt;&gt;"",VLOOKUP(""&amp;$A800,Plano_Contas!$A$3:$F$1003,6,0),"")</f>
        <v/>
      </c>
      <c r="C800" s="91"/>
      <c r="D800" s="111"/>
      <c r="E800" s="112">
        <v>0</v>
      </c>
      <c r="F800" s="87"/>
      <c r="G800" s="85"/>
      <c r="H800" s="111"/>
      <c r="I800" s="112">
        <v>0</v>
      </c>
      <c r="J800" s="87"/>
      <c r="K800" s="85"/>
      <c r="L800" s="111"/>
      <c r="M800" s="112">
        <v>0</v>
      </c>
      <c r="N800" s="87"/>
      <c r="O800" s="85"/>
      <c r="P800" s="111"/>
      <c r="Q800" s="112">
        <v>0</v>
      </c>
      <c r="R800" s="87"/>
      <c r="S800" s="85"/>
      <c r="T800" s="111"/>
      <c r="U800" s="112">
        <v>0</v>
      </c>
      <c r="V800" s="87"/>
      <c r="W800" s="85"/>
      <c r="X800" s="111"/>
      <c r="Y800" s="112">
        <v>0</v>
      </c>
      <c r="Z800" s="87"/>
      <c r="AA800" s="85"/>
      <c r="AB800" s="111"/>
      <c r="AC800" s="112">
        <v>0</v>
      </c>
      <c r="AD800" s="87"/>
      <c r="AE800" s="85"/>
      <c r="AF800" s="111"/>
      <c r="AG800" s="112">
        <v>0</v>
      </c>
      <c r="AH800" s="87"/>
      <c r="AI800" s="85"/>
      <c r="AJ800" s="111"/>
      <c r="AK800" s="112">
        <v>0</v>
      </c>
      <c r="AL800" s="87"/>
      <c r="AM800" s="85"/>
      <c r="AN800" s="111"/>
      <c r="AO800" s="112">
        <v>0</v>
      </c>
      <c r="AP800" s="87"/>
      <c r="AQ800" s="85"/>
      <c r="AR800" s="111"/>
      <c r="AS800" s="112">
        <v>0</v>
      </c>
      <c r="AT800" s="87"/>
      <c r="AU800" s="85"/>
      <c r="AV800" s="111"/>
      <c r="AW800" s="112">
        <v>0</v>
      </c>
      <c r="AX800" s="87"/>
      <c r="AY800" s="85"/>
      <c r="AZ800" s="267">
        <f t="shared" si="50"/>
        <v>0</v>
      </c>
      <c r="BA800" s="88">
        <f t="shared" si="47"/>
        <v>0</v>
      </c>
      <c r="BC800">
        <f>IF($A800&lt;&gt;"",COUNTIF($BD$3:$BD800,$BD800),0)</f>
        <v>0</v>
      </c>
      <c r="BD800" t="str">
        <f>IF($A800&lt;&gt;"",VLOOKUP(TRUNC(MID($A800,1,2),0),Plano_Contas!$H$3:$J$103,2,TRUE),"")</f>
        <v/>
      </c>
      <c r="BE800" s="201" t="str">
        <f t="shared" si="48"/>
        <v/>
      </c>
      <c r="BF800" t="str">
        <f ca="1">IF($BT800&lt;&gt;"",SUMIF($BD$3:$BD$1004,"="&amp;$BD800,INDIRECT(ADDRESS(3,BF$2,1,1)):INDIRECT(ADDRESS(1004,BF$2,1,1))),"")</f>
        <v/>
      </c>
      <c r="BG800" t="str">
        <f ca="1">IF($BT800&lt;&gt;"",SUMIF($BD$3:$BD$1004,"="&amp;$BD800,INDIRECT(ADDRESS(3,BG$2,1,1)):INDIRECT(ADDRESS(1004,BG$2,1,1))),"")</f>
        <v/>
      </c>
      <c r="BH800" t="str">
        <f ca="1">IF($BT800&lt;&gt;"",SUMIF($BD$3:$BD$1004,"="&amp;$BD800,INDIRECT(ADDRESS(3,BH$2,1,1)):INDIRECT(ADDRESS(1004,BH$2,1,1))),"")</f>
        <v/>
      </c>
      <c r="BI800" t="str">
        <f ca="1">IF($BT800&lt;&gt;"",SUMIF($BD$3:$BD$1004,"="&amp;$BD800,INDIRECT(ADDRESS(3,BI$2,1,1)):INDIRECT(ADDRESS(1004,BI$2,1,1))),"")</f>
        <v/>
      </c>
      <c r="BJ800" t="str">
        <f ca="1">IF($BT800&lt;&gt;"",SUMIF($BD$3:$BD$1004,"="&amp;$BD800,INDIRECT(ADDRESS(3,BJ$2,1,1)):INDIRECT(ADDRESS(1004,BJ$2,1,1))),"")</f>
        <v/>
      </c>
      <c r="BK800" t="str">
        <f ca="1">IF($BT800&lt;&gt;"",SUMIF($BD$3:$BD$1004,"="&amp;$BD800,INDIRECT(ADDRESS(3,BK$2,1,1)):INDIRECT(ADDRESS(1004,BK$2,1,1))),"")</f>
        <v/>
      </c>
      <c r="BL800" t="str">
        <f ca="1">IF($BT800&lt;&gt;"",SUMIF($BD$3:$BD$1004,"="&amp;$BD800,INDIRECT(ADDRESS(3,BL$2,1,1)):INDIRECT(ADDRESS(1004,BL$2,1,1))),"")</f>
        <v/>
      </c>
      <c r="BM800" t="str">
        <f ca="1">IF($BT800&lt;&gt;"",SUMIF($BD$3:$BD$1004,"="&amp;$BD800,INDIRECT(ADDRESS(3,BM$2,1,1)):INDIRECT(ADDRESS(1004,BM$2,1,1))),"")</f>
        <v/>
      </c>
      <c r="BN800" t="str">
        <f ca="1">IF($BT800&lt;&gt;"",SUMIF($BD$3:$BD$1004,"="&amp;$BD800,INDIRECT(ADDRESS(3,BN$2,1,1)):INDIRECT(ADDRESS(1004,BN$2,1,1))),"")</f>
        <v/>
      </c>
      <c r="BO800" t="str">
        <f ca="1">IF($BT800&lt;&gt;"",SUMIF($BD$3:$BD$1004,"="&amp;$BD800,INDIRECT(ADDRESS(3,BO$2,1,1)):INDIRECT(ADDRESS(1004,BO$2,1,1))),"")</f>
        <v/>
      </c>
      <c r="BP800" t="str">
        <f ca="1">IF($BT800&lt;&gt;"",SUMIF($BD$3:$BD$1004,"="&amp;$BD800,INDIRECT(ADDRESS(3,BP$2,1,1)):INDIRECT(ADDRESS(1004,BP$2,1,1))),"")</f>
        <v/>
      </c>
      <c r="BQ800" t="str">
        <f ca="1">IF($BT800&lt;&gt;"",SUMIF($BD$3:$BD$1004,"="&amp;$BD800,INDIRECT(ADDRESS(3,BQ$2,1,1)):INDIRECT(ADDRESS(1004,BQ$2,1,1))),"")</f>
        <v/>
      </c>
      <c r="BR800" t="str">
        <f ca="1">IF($BT800&lt;&gt;"",SUMIF($BD$3:$BD$1004,"="&amp;$BD800,INDIRECT(ADDRESS(3,BR$2,1,1)):INDIRECT(ADDRESS(1004,BR$2,1,1))),"")</f>
        <v/>
      </c>
      <c r="BS800" t="str">
        <f>IF($A800&lt;&gt;"",VLOOKUP(TRUNC(MID($A800,1,2),0),Plano_Contas!$H$3:$J$103,3,TRUE),"")</f>
        <v/>
      </c>
      <c r="BT800" t="str">
        <f t="shared" si="49"/>
        <v/>
      </c>
      <c r="BV800">
        <f>Empresas!C800</f>
        <v>0</v>
      </c>
    </row>
    <row r="801" spans="1:74" ht="13.5" hidden="1" thickBot="1" x14ac:dyDescent="0.25">
      <c r="A801" s="89"/>
      <c r="B801" s="52" t="str">
        <f>IF($A801&lt;&gt;"",VLOOKUP(""&amp;$A801,Plano_Contas!$A$3:$F$1003,6,0),"")</f>
        <v/>
      </c>
      <c r="C801" s="91"/>
      <c r="D801" s="111"/>
      <c r="E801" s="112">
        <v>0</v>
      </c>
      <c r="F801" s="87"/>
      <c r="G801" s="85"/>
      <c r="H801" s="111"/>
      <c r="I801" s="112">
        <v>0</v>
      </c>
      <c r="J801" s="87"/>
      <c r="K801" s="85"/>
      <c r="L801" s="111"/>
      <c r="M801" s="112">
        <v>0</v>
      </c>
      <c r="N801" s="87"/>
      <c r="O801" s="85"/>
      <c r="P801" s="111"/>
      <c r="Q801" s="112">
        <v>0</v>
      </c>
      <c r="R801" s="87"/>
      <c r="S801" s="85"/>
      <c r="T801" s="111"/>
      <c r="U801" s="112">
        <v>0</v>
      </c>
      <c r="V801" s="87"/>
      <c r="W801" s="85"/>
      <c r="X801" s="111"/>
      <c r="Y801" s="112">
        <v>0</v>
      </c>
      <c r="Z801" s="87"/>
      <c r="AA801" s="85"/>
      <c r="AB801" s="111"/>
      <c r="AC801" s="112">
        <v>0</v>
      </c>
      <c r="AD801" s="87"/>
      <c r="AE801" s="85"/>
      <c r="AF801" s="111"/>
      <c r="AG801" s="112">
        <v>0</v>
      </c>
      <c r="AH801" s="87"/>
      <c r="AI801" s="85"/>
      <c r="AJ801" s="111"/>
      <c r="AK801" s="112">
        <v>0</v>
      </c>
      <c r="AL801" s="87"/>
      <c r="AM801" s="85"/>
      <c r="AN801" s="111"/>
      <c r="AO801" s="112">
        <v>0</v>
      </c>
      <c r="AP801" s="87"/>
      <c r="AQ801" s="85"/>
      <c r="AR801" s="111"/>
      <c r="AS801" s="112">
        <v>0</v>
      </c>
      <c r="AT801" s="87"/>
      <c r="AU801" s="85"/>
      <c r="AV801" s="111"/>
      <c r="AW801" s="112">
        <v>0</v>
      </c>
      <c r="AX801" s="87"/>
      <c r="AY801" s="85"/>
      <c r="AZ801" s="267">
        <f t="shared" si="50"/>
        <v>0</v>
      </c>
      <c r="BA801" s="88">
        <f t="shared" si="47"/>
        <v>0</v>
      </c>
      <c r="BC801">
        <f>IF($A801&lt;&gt;"",COUNTIF($BD$3:$BD801,$BD801),0)</f>
        <v>0</v>
      </c>
      <c r="BD801" t="str">
        <f>IF($A801&lt;&gt;"",VLOOKUP(TRUNC(MID($A801,1,2),0),Plano_Contas!$H$3:$J$103,2,TRUE),"")</f>
        <v/>
      </c>
      <c r="BE801" s="201" t="str">
        <f t="shared" si="48"/>
        <v/>
      </c>
      <c r="BF801" t="str">
        <f ca="1">IF($BT801&lt;&gt;"",SUMIF($BD$3:$BD$1004,"="&amp;$BD801,INDIRECT(ADDRESS(3,BF$2,1,1)):INDIRECT(ADDRESS(1004,BF$2,1,1))),"")</f>
        <v/>
      </c>
      <c r="BG801" t="str">
        <f ca="1">IF($BT801&lt;&gt;"",SUMIF($BD$3:$BD$1004,"="&amp;$BD801,INDIRECT(ADDRESS(3,BG$2,1,1)):INDIRECT(ADDRESS(1004,BG$2,1,1))),"")</f>
        <v/>
      </c>
      <c r="BH801" t="str">
        <f ca="1">IF($BT801&lt;&gt;"",SUMIF($BD$3:$BD$1004,"="&amp;$BD801,INDIRECT(ADDRESS(3,BH$2,1,1)):INDIRECT(ADDRESS(1004,BH$2,1,1))),"")</f>
        <v/>
      </c>
      <c r="BI801" t="str">
        <f ca="1">IF($BT801&lt;&gt;"",SUMIF($BD$3:$BD$1004,"="&amp;$BD801,INDIRECT(ADDRESS(3,BI$2,1,1)):INDIRECT(ADDRESS(1004,BI$2,1,1))),"")</f>
        <v/>
      </c>
      <c r="BJ801" t="str">
        <f ca="1">IF($BT801&lt;&gt;"",SUMIF($BD$3:$BD$1004,"="&amp;$BD801,INDIRECT(ADDRESS(3,BJ$2,1,1)):INDIRECT(ADDRESS(1004,BJ$2,1,1))),"")</f>
        <v/>
      </c>
      <c r="BK801" t="str">
        <f ca="1">IF($BT801&lt;&gt;"",SUMIF($BD$3:$BD$1004,"="&amp;$BD801,INDIRECT(ADDRESS(3,BK$2,1,1)):INDIRECT(ADDRESS(1004,BK$2,1,1))),"")</f>
        <v/>
      </c>
      <c r="BL801" t="str">
        <f ca="1">IF($BT801&lt;&gt;"",SUMIF($BD$3:$BD$1004,"="&amp;$BD801,INDIRECT(ADDRESS(3,BL$2,1,1)):INDIRECT(ADDRESS(1004,BL$2,1,1))),"")</f>
        <v/>
      </c>
      <c r="BM801" t="str">
        <f ca="1">IF($BT801&lt;&gt;"",SUMIF($BD$3:$BD$1004,"="&amp;$BD801,INDIRECT(ADDRESS(3,BM$2,1,1)):INDIRECT(ADDRESS(1004,BM$2,1,1))),"")</f>
        <v/>
      </c>
      <c r="BN801" t="str">
        <f ca="1">IF($BT801&lt;&gt;"",SUMIF($BD$3:$BD$1004,"="&amp;$BD801,INDIRECT(ADDRESS(3,BN$2,1,1)):INDIRECT(ADDRESS(1004,BN$2,1,1))),"")</f>
        <v/>
      </c>
      <c r="BO801" t="str">
        <f ca="1">IF($BT801&lt;&gt;"",SUMIF($BD$3:$BD$1004,"="&amp;$BD801,INDIRECT(ADDRESS(3,BO$2,1,1)):INDIRECT(ADDRESS(1004,BO$2,1,1))),"")</f>
        <v/>
      </c>
      <c r="BP801" t="str">
        <f ca="1">IF($BT801&lt;&gt;"",SUMIF($BD$3:$BD$1004,"="&amp;$BD801,INDIRECT(ADDRESS(3,BP$2,1,1)):INDIRECT(ADDRESS(1004,BP$2,1,1))),"")</f>
        <v/>
      </c>
      <c r="BQ801" t="str">
        <f ca="1">IF($BT801&lt;&gt;"",SUMIF($BD$3:$BD$1004,"="&amp;$BD801,INDIRECT(ADDRESS(3,BQ$2,1,1)):INDIRECT(ADDRESS(1004,BQ$2,1,1))),"")</f>
        <v/>
      </c>
      <c r="BR801" t="str">
        <f ca="1">IF($BT801&lt;&gt;"",SUMIF($BD$3:$BD$1004,"="&amp;$BD801,INDIRECT(ADDRESS(3,BR$2,1,1)):INDIRECT(ADDRESS(1004,BR$2,1,1))),"")</f>
        <v/>
      </c>
      <c r="BS801" t="str">
        <f>IF($A801&lt;&gt;"",VLOOKUP(TRUNC(MID($A801,1,2),0),Plano_Contas!$H$3:$J$103,3,TRUE),"")</f>
        <v/>
      </c>
      <c r="BT801" t="str">
        <f t="shared" si="49"/>
        <v/>
      </c>
      <c r="BV801">
        <f>Empresas!C801</f>
        <v>0</v>
      </c>
    </row>
    <row r="802" spans="1:74" ht="13.5" hidden="1" thickBot="1" x14ac:dyDescent="0.25">
      <c r="A802" s="89"/>
      <c r="B802" s="52" t="str">
        <f>IF($A802&lt;&gt;"",VLOOKUP(""&amp;$A802,Plano_Contas!$A$3:$F$1003,6,0),"")</f>
        <v/>
      </c>
      <c r="C802" s="91"/>
      <c r="D802" s="111"/>
      <c r="E802" s="112">
        <v>0</v>
      </c>
      <c r="F802" s="87"/>
      <c r="G802" s="85"/>
      <c r="H802" s="111"/>
      <c r="I802" s="112">
        <v>0</v>
      </c>
      <c r="J802" s="87"/>
      <c r="K802" s="85"/>
      <c r="L802" s="111"/>
      <c r="M802" s="112">
        <v>0</v>
      </c>
      <c r="N802" s="87"/>
      <c r="O802" s="85"/>
      <c r="P802" s="111"/>
      <c r="Q802" s="112">
        <v>0</v>
      </c>
      <c r="R802" s="87"/>
      <c r="S802" s="85"/>
      <c r="T802" s="111"/>
      <c r="U802" s="112">
        <v>0</v>
      </c>
      <c r="V802" s="87"/>
      <c r="W802" s="85"/>
      <c r="X802" s="111"/>
      <c r="Y802" s="112">
        <v>0</v>
      </c>
      <c r="Z802" s="87"/>
      <c r="AA802" s="85"/>
      <c r="AB802" s="111"/>
      <c r="AC802" s="112">
        <v>0</v>
      </c>
      <c r="AD802" s="87"/>
      <c r="AE802" s="85"/>
      <c r="AF802" s="111"/>
      <c r="AG802" s="112">
        <v>0</v>
      </c>
      <c r="AH802" s="87"/>
      <c r="AI802" s="85"/>
      <c r="AJ802" s="111"/>
      <c r="AK802" s="112">
        <v>0</v>
      </c>
      <c r="AL802" s="87"/>
      <c r="AM802" s="85"/>
      <c r="AN802" s="111"/>
      <c r="AO802" s="112">
        <v>0</v>
      </c>
      <c r="AP802" s="87"/>
      <c r="AQ802" s="85"/>
      <c r="AR802" s="111"/>
      <c r="AS802" s="112">
        <v>0</v>
      </c>
      <c r="AT802" s="87"/>
      <c r="AU802" s="85"/>
      <c r="AV802" s="111"/>
      <c r="AW802" s="112">
        <v>0</v>
      </c>
      <c r="AX802" s="87"/>
      <c r="AY802" s="85"/>
      <c r="AZ802" s="267">
        <f t="shared" si="50"/>
        <v>0</v>
      </c>
      <c r="BA802" s="88">
        <f t="shared" si="47"/>
        <v>0</v>
      </c>
      <c r="BC802">
        <f>IF($A802&lt;&gt;"",COUNTIF($BD$3:$BD802,$BD802),0)</f>
        <v>0</v>
      </c>
      <c r="BD802" t="str">
        <f>IF($A802&lt;&gt;"",VLOOKUP(TRUNC(MID($A802,1,2),0),Plano_Contas!$H$3:$J$103,2,TRUE),"")</f>
        <v/>
      </c>
      <c r="BE802" s="201" t="str">
        <f t="shared" si="48"/>
        <v/>
      </c>
      <c r="BF802" t="str">
        <f ca="1">IF($BT802&lt;&gt;"",SUMIF($BD$3:$BD$1004,"="&amp;$BD802,INDIRECT(ADDRESS(3,BF$2,1,1)):INDIRECT(ADDRESS(1004,BF$2,1,1))),"")</f>
        <v/>
      </c>
      <c r="BG802" t="str">
        <f ca="1">IF($BT802&lt;&gt;"",SUMIF($BD$3:$BD$1004,"="&amp;$BD802,INDIRECT(ADDRESS(3,BG$2,1,1)):INDIRECT(ADDRESS(1004,BG$2,1,1))),"")</f>
        <v/>
      </c>
      <c r="BH802" t="str">
        <f ca="1">IF($BT802&lt;&gt;"",SUMIF($BD$3:$BD$1004,"="&amp;$BD802,INDIRECT(ADDRESS(3,BH$2,1,1)):INDIRECT(ADDRESS(1004,BH$2,1,1))),"")</f>
        <v/>
      </c>
      <c r="BI802" t="str">
        <f ca="1">IF($BT802&lt;&gt;"",SUMIF($BD$3:$BD$1004,"="&amp;$BD802,INDIRECT(ADDRESS(3,BI$2,1,1)):INDIRECT(ADDRESS(1004,BI$2,1,1))),"")</f>
        <v/>
      </c>
      <c r="BJ802" t="str">
        <f ca="1">IF($BT802&lt;&gt;"",SUMIF($BD$3:$BD$1004,"="&amp;$BD802,INDIRECT(ADDRESS(3,BJ$2,1,1)):INDIRECT(ADDRESS(1004,BJ$2,1,1))),"")</f>
        <v/>
      </c>
      <c r="BK802" t="str">
        <f ca="1">IF($BT802&lt;&gt;"",SUMIF($BD$3:$BD$1004,"="&amp;$BD802,INDIRECT(ADDRESS(3,BK$2,1,1)):INDIRECT(ADDRESS(1004,BK$2,1,1))),"")</f>
        <v/>
      </c>
      <c r="BL802" t="str">
        <f ca="1">IF($BT802&lt;&gt;"",SUMIF($BD$3:$BD$1004,"="&amp;$BD802,INDIRECT(ADDRESS(3,BL$2,1,1)):INDIRECT(ADDRESS(1004,BL$2,1,1))),"")</f>
        <v/>
      </c>
      <c r="BM802" t="str">
        <f ca="1">IF($BT802&lt;&gt;"",SUMIF($BD$3:$BD$1004,"="&amp;$BD802,INDIRECT(ADDRESS(3,BM$2,1,1)):INDIRECT(ADDRESS(1004,BM$2,1,1))),"")</f>
        <v/>
      </c>
      <c r="BN802" t="str">
        <f ca="1">IF($BT802&lt;&gt;"",SUMIF($BD$3:$BD$1004,"="&amp;$BD802,INDIRECT(ADDRESS(3,BN$2,1,1)):INDIRECT(ADDRESS(1004,BN$2,1,1))),"")</f>
        <v/>
      </c>
      <c r="BO802" t="str">
        <f ca="1">IF($BT802&lt;&gt;"",SUMIF($BD$3:$BD$1004,"="&amp;$BD802,INDIRECT(ADDRESS(3,BO$2,1,1)):INDIRECT(ADDRESS(1004,BO$2,1,1))),"")</f>
        <v/>
      </c>
      <c r="BP802" t="str">
        <f ca="1">IF($BT802&lt;&gt;"",SUMIF($BD$3:$BD$1004,"="&amp;$BD802,INDIRECT(ADDRESS(3,BP$2,1,1)):INDIRECT(ADDRESS(1004,BP$2,1,1))),"")</f>
        <v/>
      </c>
      <c r="BQ802" t="str">
        <f ca="1">IF($BT802&lt;&gt;"",SUMIF($BD$3:$BD$1004,"="&amp;$BD802,INDIRECT(ADDRESS(3,BQ$2,1,1)):INDIRECT(ADDRESS(1004,BQ$2,1,1))),"")</f>
        <v/>
      </c>
      <c r="BR802" t="str">
        <f ca="1">IF($BT802&lt;&gt;"",SUMIF($BD$3:$BD$1004,"="&amp;$BD802,INDIRECT(ADDRESS(3,BR$2,1,1)):INDIRECT(ADDRESS(1004,BR$2,1,1))),"")</f>
        <v/>
      </c>
      <c r="BS802" t="str">
        <f>IF($A802&lt;&gt;"",VLOOKUP(TRUNC(MID($A802,1,2),0),Plano_Contas!$H$3:$J$103,3,TRUE),"")</f>
        <v/>
      </c>
      <c r="BT802" t="str">
        <f t="shared" si="49"/>
        <v/>
      </c>
      <c r="BV802">
        <f>Empresas!C802</f>
        <v>0</v>
      </c>
    </row>
    <row r="803" spans="1:74" ht="13.5" hidden="1" thickBot="1" x14ac:dyDescent="0.25">
      <c r="A803" s="89"/>
      <c r="B803" s="52" t="str">
        <f>IF($A803&lt;&gt;"",VLOOKUP(""&amp;$A803,Plano_Contas!$A$3:$F$1003,6,0),"")</f>
        <v/>
      </c>
      <c r="C803" s="91"/>
      <c r="D803" s="111"/>
      <c r="E803" s="112">
        <v>0</v>
      </c>
      <c r="F803" s="87"/>
      <c r="G803" s="85"/>
      <c r="H803" s="111"/>
      <c r="I803" s="112">
        <v>0</v>
      </c>
      <c r="J803" s="87"/>
      <c r="K803" s="85"/>
      <c r="L803" s="111"/>
      <c r="M803" s="112">
        <v>0</v>
      </c>
      <c r="N803" s="87"/>
      <c r="O803" s="85"/>
      <c r="P803" s="111"/>
      <c r="Q803" s="112">
        <v>0</v>
      </c>
      <c r="R803" s="87"/>
      <c r="S803" s="85"/>
      <c r="T803" s="111"/>
      <c r="U803" s="112">
        <v>0</v>
      </c>
      <c r="V803" s="87"/>
      <c r="W803" s="85"/>
      <c r="X803" s="111"/>
      <c r="Y803" s="112">
        <v>0</v>
      </c>
      <c r="Z803" s="87"/>
      <c r="AA803" s="85"/>
      <c r="AB803" s="111"/>
      <c r="AC803" s="112">
        <v>0</v>
      </c>
      <c r="AD803" s="87"/>
      <c r="AE803" s="85"/>
      <c r="AF803" s="111"/>
      <c r="AG803" s="112">
        <v>0</v>
      </c>
      <c r="AH803" s="87"/>
      <c r="AI803" s="85"/>
      <c r="AJ803" s="111"/>
      <c r="AK803" s="112">
        <v>0</v>
      </c>
      <c r="AL803" s="87"/>
      <c r="AM803" s="85"/>
      <c r="AN803" s="111"/>
      <c r="AO803" s="112">
        <v>0</v>
      </c>
      <c r="AP803" s="87"/>
      <c r="AQ803" s="85"/>
      <c r="AR803" s="111"/>
      <c r="AS803" s="112">
        <v>0</v>
      </c>
      <c r="AT803" s="87"/>
      <c r="AU803" s="85"/>
      <c r="AV803" s="111"/>
      <c r="AW803" s="112">
        <v>0</v>
      </c>
      <c r="AX803" s="87"/>
      <c r="AY803" s="85"/>
      <c r="AZ803" s="267">
        <f t="shared" si="50"/>
        <v>0</v>
      </c>
      <c r="BA803" s="88">
        <f t="shared" si="47"/>
        <v>0</v>
      </c>
      <c r="BC803">
        <f>IF($A803&lt;&gt;"",COUNTIF($BD$3:$BD803,$BD803),0)</f>
        <v>0</v>
      </c>
      <c r="BD803" t="str">
        <f>IF($A803&lt;&gt;"",VLOOKUP(TRUNC(MID($A803,1,2),0),Plano_Contas!$H$3:$J$103,2,TRUE),"")</f>
        <v/>
      </c>
      <c r="BE803" s="201" t="str">
        <f t="shared" si="48"/>
        <v/>
      </c>
      <c r="BF803" t="str">
        <f ca="1">IF($BT803&lt;&gt;"",SUMIF($BD$3:$BD$1004,"="&amp;$BD803,INDIRECT(ADDRESS(3,BF$2,1,1)):INDIRECT(ADDRESS(1004,BF$2,1,1))),"")</f>
        <v/>
      </c>
      <c r="BG803" t="str">
        <f ca="1">IF($BT803&lt;&gt;"",SUMIF($BD$3:$BD$1004,"="&amp;$BD803,INDIRECT(ADDRESS(3,BG$2,1,1)):INDIRECT(ADDRESS(1004,BG$2,1,1))),"")</f>
        <v/>
      </c>
      <c r="BH803" t="str">
        <f ca="1">IF($BT803&lt;&gt;"",SUMIF($BD$3:$BD$1004,"="&amp;$BD803,INDIRECT(ADDRESS(3,BH$2,1,1)):INDIRECT(ADDRESS(1004,BH$2,1,1))),"")</f>
        <v/>
      </c>
      <c r="BI803" t="str">
        <f ca="1">IF($BT803&lt;&gt;"",SUMIF($BD$3:$BD$1004,"="&amp;$BD803,INDIRECT(ADDRESS(3,BI$2,1,1)):INDIRECT(ADDRESS(1004,BI$2,1,1))),"")</f>
        <v/>
      </c>
      <c r="BJ803" t="str">
        <f ca="1">IF($BT803&lt;&gt;"",SUMIF($BD$3:$BD$1004,"="&amp;$BD803,INDIRECT(ADDRESS(3,BJ$2,1,1)):INDIRECT(ADDRESS(1004,BJ$2,1,1))),"")</f>
        <v/>
      </c>
      <c r="BK803" t="str">
        <f ca="1">IF($BT803&lt;&gt;"",SUMIF($BD$3:$BD$1004,"="&amp;$BD803,INDIRECT(ADDRESS(3,BK$2,1,1)):INDIRECT(ADDRESS(1004,BK$2,1,1))),"")</f>
        <v/>
      </c>
      <c r="BL803" t="str">
        <f ca="1">IF($BT803&lt;&gt;"",SUMIF($BD$3:$BD$1004,"="&amp;$BD803,INDIRECT(ADDRESS(3,BL$2,1,1)):INDIRECT(ADDRESS(1004,BL$2,1,1))),"")</f>
        <v/>
      </c>
      <c r="BM803" t="str">
        <f ca="1">IF($BT803&lt;&gt;"",SUMIF($BD$3:$BD$1004,"="&amp;$BD803,INDIRECT(ADDRESS(3,BM$2,1,1)):INDIRECT(ADDRESS(1004,BM$2,1,1))),"")</f>
        <v/>
      </c>
      <c r="BN803" t="str">
        <f ca="1">IF($BT803&lt;&gt;"",SUMIF($BD$3:$BD$1004,"="&amp;$BD803,INDIRECT(ADDRESS(3,BN$2,1,1)):INDIRECT(ADDRESS(1004,BN$2,1,1))),"")</f>
        <v/>
      </c>
      <c r="BO803" t="str">
        <f ca="1">IF($BT803&lt;&gt;"",SUMIF($BD$3:$BD$1004,"="&amp;$BD803,INDIRECT(ADDRESS(3,BO$2,1,1)):INDIRECT(ADDRESS(1004,BO$2,1,1))),"")</f>
        <v/>
      </c>
      <c r="BP803" t="str">
        <f ca="1">IF($BT803&lt;&gt;"",SUMIF($BD$3:$BD$1004,"="&amp;$BD803,INDIRECT(ADDRESS(3,BP$2,1,1)):INDIRECT(ADDRESS(1004,BP$2,1,1))),"")</f>
        <v/>
      </c>
      <c r="BQ803" t="str">
        <f ca="1">IF($BT803&lt;&gt;"",SUMIF($BD$3:$BD$1004,"="&amp;$BD803,INDIRECT(ADDRESS(3,BQ$2,1,1)):INDIRECT(ADDRESS(1004,BQ$2,1,1))),"")</f>
        <v/>
      </c>
      <c r="BR803" t="str">
        <f ca="1">IF($BT803&lt;&gt;"",SUMIF($BD$3:$BD$1004,"="&amp;$BD803,INDIRECT(ADDRESS(3,BR$2,1,1)):INDIRECT(ADDRESS(1004,BR$2,1,1))),"")</f>
        <v/>
      </c>
      <c r="BS803" t="str">
        <f>IF($A803&lt;&gt;"",VLOOKUP(TRUNC(MID($A803,1,2),0),Plano_Contas!$H$3:$J$103,3,TRUE),"")</f>
        <v/>
      </c>
      <c r="BT803" t="str">
        <f t="shared" si="49"/>
        <v/>
      </c>
      <c r="BV803">
        <f>Empresas!C803</f>
        <v>0</v>
      </c>
    </row>
    <row r="804" spans="1:74" ht="13.5" hidden="1" thickBot="1" x14ac:dyDescent="0.25">
      <c r="A804" s="89"/>
      <c r="B804" s="52" t="str">
        <f>IF($A804&lt;&gt;"",VLOOKUP(""&amp;$A804,Plano_Contas!$A$3:$F$1003,6,0),"")</f>
        <v/>
      </c>
      <c r="C804" s="91"/>
      <c r="D804" s="111"/>
      <c r="E804" s="112">
        <v>0</v>
      </c>
      <c r="F804" s="87"/>
      <c r="G804" s="85"/>
      <c r="H804" s="111"/>
      <c r="I804" s="112">
        <v>0</v>
      </c>
      <c r="J804" s="87"/>
      <c r="K804" s="85"/>
      <c r="L804" s="111"/>
      <c r="M804" s="112">
        <v>0</v>
      </c>
      <c r="N804" s="87"/>
      <c r="O804" s="85"/>
      <c r="P804" s="111"/>
      <c r="Q804" s="112">
        <v>0</v>
      </c>
      <c r="R804" s="87"/>
      <c r="S804" s="85"/>
      <c r="T804" s="111"/>
      <c r="U804" s="112">
        <v>0</v>
      </c>
      <c r="V804" s="87"/>
      <c r="W804" s="85"/>
      <c r="X804" s="111"/>
      <c r="Y804" s="112">
        <v>0</v>
      </c>
      <c r="Z804" s="87"/>
      <c r="AA804" s="85"/>
      <c r="AB804" s="111"/>
      <c r="AC804" s="112">
        <v>0</v>
      </c>
      <c r="AD804" s="87"/>
      <c r="AE804" s="85"/>
      <c r="AF804" s="111"/>
      <c r="AG804" s="112">
        <v>0</v>
      </c>
      <c r="AH804" s="87"/>
      <c r="AI804" s="85"/>
      <c r="AJ804" s="111"/>
      <c r="AK804" s="112">
        <v>0</v>
      </c>
      <c r="AL804" s="87"/>
      <c r="AM804" s="85"/>
      <c r="AN804" s="111"/>
      <c r="AO804" s="112">
        <v>0</v>
      </c>
      <c r="AP804" s="87"/>
      <c r="AQ804" s="85"/>
      <c r="AR804" s="111"/>
      <c r="AS804" s="112">
        <v>0</v>
      </c>
      <c r="AT804" s="87"/>
      <c r="AU804" s="85"/>
      <c r="AV804" s="111"/>
      <c r="AW804" s="112">
        <v>0</v>
      </c>
      <c r="AX804" s="87"/>
      <c r="AY804" s="85"/>
      <c r="AZ804" s="267">
        <f t="shared" si="50"/>
        <v>0</v>
      </c>
      <c r="BA804" s="88">
        <f t="shared" si="47"/>
        <v>0</v>
      </c>
      <c r="BC804">
        <f>IF($A804&lt;&gt;"",COUNTIF($BD$3:$BD804,$BD804),0)</f>
        <v>0</v>
      </c>
      <c r="BD804" t="str">
        <f>IF($A804&lt;&gt;"",VLOOKUP(TRUNC(MID($A804,1,2),0),Plano_Contas!$H$3:$J$103,2,TRUE),"")</f>
        <v/>
      </c>
      <c r="BE804" s="201" t="str">
        <f t="shared" si="48"/>
        <v/>
      </c>
      <c r="BF804" t="str">
        <f ca="1">IF($BT804&lt;&gt;"",SUMIF($BD$3:$BD$1004,"="&amp;$BD804,INDIRECT(ADDRESS(3,BF$2,1,1)):INDIRECT(ADDRESS(1004,BF$2,1,1))),"")</f>
        <v/>
      </c>
      <c r="BG804" t="str">
        <f ca="1">IF($BT804&lt;&gt;"",SUMIF($BD$3:$BD$1004,"="&amp;$BD804,INDIRECT(ADDRESS(3,BG$2,1,1)):INDIRECT(ADDRESS(1004,BG$2,1,1))),"")</f>
        <v/>
      </c>
      <c r="BH804" t="str">
        <f ca="1">IF($BT804&lt;&gt;"",SUMIF($BD$3:$BD$1004,"="&amp;$BD804,INDIRECT(ADDRESS(3,BH$2,1,1)):INDIRECT(ADDRESS(1004,BH$2,1,1))),"")</f>
        <v/>
      </c>
      <c r="BI804" t="str">
        <f ca="1">IF($BT804&lt;&gt;"",SUMIF($BD$3:$BD$1004,"="&amp;$BD804,INDIRECT(ADDRESS(3,BI$2,1,1)):INDIRECT(ADDRESS(1004,BI$2,1,1))),"")</f>
        <v/>
      </c>
      <c r="BJ804" t="str">
        <f ca="1">IF($BT804&lt;&gt;"",SUMIF($BD$3:$BD$1004,"="&amp;$BD804,INDIRECT(ADDRESS(3,BJ$2,1,1)):INDIRECT(ADDRESS(1004,BJ$2,1,1))),"")</f>
        <v/>
      </c>
      <c r="BK804" t="str">
        <f ca="1">IF($BT804&lt;&gt;"",SUMIF($BD$3:$BD$1004,"="&amp;$BD804,INDIRECT(ADDRESS(3,BK$2,1,1)):INDIRECT(ADDRESS(1004,BK$2,1,1))),"")</f>
        <v/>
      </c>
      <c r="BL804" t="str">
        <f ca="1">IF($BT804&lt;&gt;"",SUMIF($BD$3:$BD$1004,"="&amp;$BD804,INDIRECT(ADDRESS(3,BL$2,1,1)):INDIRECT(ADDRESS(1004,BL$2,1,1))),"")</f>
        <v/>
      </c>
      <c r="BM804" t="str">
        <f ca="1">IF($BT804&lt;&gt;"",SUMIF($BD$3:$BD$1004,"="&amp;$BD804,INDIRECT(ADDRESS(3,BM$2,1,1)):INDIRECT(ADDRESS(1004,BM$2,1,1))),"")</f>
        <v/>
      </c>
      <c r="BN804" t="str">
        <f ca="1">IF($BT804&lt;&gt;"",SUMIF($BD$3:$BD$1004,"="&amp;$BD804,INDIRECT(ADDRESS(3,BN$2,1,1)):INDIRECT(ADDRESS(1004,BN$2,1,1))),"")</f>
        <v/>
      </c>
      <c r="BO804" t="str">
        <f ca="1">IF($BT804&lt;&gt;"",SUMIF($BD$3:$BD$1004,"="&amp;$BD804,INDIRECT(ADDRESS(3,BO$2,1,1)):INDIRECT(ADDRESS(1004,BO$2,1,1))),"")</f>
        <v/>
      </c>
      <c r="BP804" t="str">
        <f ca="1">IF($BT804&lt;&gt;"",SUMIF($BD$3:$BD$1004,"="&amp;$BD804,INDIRECT(ADDRESS(3,BP$2,1,1)):INDIRECT(ADDRESS(1004,BP$2,1,1))),"")</f>
        <v/>
      </c>
      <c r="BQ804" t="str">
        <f ca="1">IF($BT804&lt;&gt;"",SUMIF($BD$3:$BD$1004,"="&amp;$BD804,INDIRECT(ADDRESS(3,BQ$2,1,1)):INDIRECT(ADDRESS(1004,BQ$2,1,1))),"")</f>
        <v/>
      </c>
      <c r="BR804" t="str">
        <f ca="1">IF($BT804&lt;&gt;"",SUMIF($BD$3:$BD$1004,"="&amp;$BD804,INDIRECT(ADDRESS(3,BR$2,1,1)):INDIRECT(ADDRESS(1004,BR$2,1,1))),"")</f>
        <v/>
      </c>
      <c r="BS804" t="str">
        <f>IF($A804&lt;&gt;"",VLOOKUP(TRUNC(MID($A804,1,2),0),Plano_Contas!$H$3:$J$103,3,TRUE),"")</f>
        <v/>
      </c>
      <c r="BT804" t="str">
        <f t="shared" si="49"/>
        <v/>
      </c>
      <c r="BV804">
        <f>Empresas!C804</f>
        <v>0</v>
      </c>
    </row>
    <row r="805" spans="1:74" ht="13.5" hidden="1" thickBot="1" x14ac:dyDescent="0.25">
      <c r="A805" s="89"/>
      <c r="B805" s="52" t="str">
        <f>IF($A805&lt;&gt;"",VLOOKUP(""&amp;$A805,Plano_Contas!$A$3:$F$1003,6,0),"")</f>
        <v/>
      </c>
      <c r="C805" s="91"/>
      <c r="D805" s="111"/>
      <c r="E805" s="112">
        <v>0</v>
      </c>
      <c r="F805" s="87"/>
      <c r="G805" s="85"/>
      <c r="H805" s="111"/>
      <c r="I805" s="112">
        <v>0</v>
      </c>
      <c r="J805" s="87"/>
      <c r="K805" s="85"/>
      <c r="L805" s="111"/>
      <c r="M805" s="112">
        <v>0</v>
      </c>
      <c r="N805" s="87"/>
      <c r="O805" s="85"/>
      <c r="P805" s="111"/>
      <c r="Q805" s="112">
        <v>0</v>
      </c>
      <c r="R805" s="87"/>
      <c r="S805" s="85"/>
      <c r="T805" s="111"/>
      <c r="U805" s="112">
        <v>0</v>
      </c>
      <c r="V805" s="87"/>
      <c r="W805" s="85"/>
      <c r="X805" s="111"/>
      <c r="Y805" s="112">
        <v>0</v>
      </c>
      <c r="Z805" s="87"/>
      <c r="AA805" s="85"/>
      <c r="AB805" s="111"/>
      <c r="AC805" s="112">
        <v>0</v>
      </c>
      <c r="AD805" s="87"/>
      <c r="AE805" s="85"/>
      <c r="AF805" s="111"/>
      <c r="AG805" s="112">
        <v>0</v>
      </c>
      <c r="AH805" s="87"/>
      <c r="AI805" s="85"/>
      <c r="AJ805" s="111"/>
      <c r="AK805" s="112">
        <v>0</v>
      </c>
      <c r="AL805" s="87"/>
      <c r="AM805" s="85"/>
      <c r="AN805" s="111"/>
      <c r="AO805" s="112">
        <v>0</v>
      </c>
      <c r="AP805" s="87"/>
      <c r="AQ805" s="85"/>
      <c r="AR805" s="111"/>
      <c r="AS805" s="112">
        <v>0</v>
      </c>
      <c r="AT805" s="87"/>
      <c r="AU805" s="85"/>
      <c r="AV805" s="111"/>
      <c r="AW805" s="112">
        <v>0</v>
      </c>
      <c r="AX805" s="87"/>
      <c r="AY805" s="85"/>
      <c r="AZ805" s="267">
        <f t="shared" si="50"/>
        <v>0</v>
      </c>
      <c r="BA805" s="88">
        <f t="shared" si="47"/>
        <v>0</v>
      </c>
      <c r="BC805">
        <f>IF($A805&lt;&gt;"",COUNTIF($BD$3:$BD805,$BD805),0)</f>
        <v>0</v>
      </c>
      <c r="BD805" t="str">
        <f>IF($A805&lt;&gt;"",VLOOKUP(TRUNC(MID($A805,1,2),0),Plano_Contas!$H$3:$J$103,2,TRUE),"")</f>
        <v/>
      </c>
      <c r="BE805" s="201" t="str">
        <f t="shared" si="48"/>
        <v/>
      </c>
      <c r="BF805" t="str">
        <f ca="1">IF($BT805&lt;&gt;"",SUMIF($BD$3:$BD$1004,"="&amp;$BD805,INDIRECT(ADDRESS(3,BF$2,1,1)):INDIRECT(ADDRESS(1004,BF$2,1,1))),"")</f>
        <v/>
      </c>
      <c r="BG805" t="str">
        <f ca="1">IF($BT805&lt;&gt;"",SUMIF($BD$3:$BD$1004,"="&amp;$BD805,INDIRECT(ADDRESS(3,BG$2,1,1)):INDIRECT(ADDRESS(1004,BG$2,1,1))),"")</f>
        <v/>
      </c>
      <c r="BH805" t="str">
        <f ca="1">IF($BT805&lt;&gt;"",SUMIF($BD$3:$BD$1004,"="&amp;$BD805,INDIRECT(ADDRESS(3,BH$2,1,1)):INDIRECT(ADDRESS(1004,BH$2,1,1))),"")</f>
        <v/>
      </c>
      <c r="BI805" t="str">
        <f ca="1">IF($BT805&lt;&gt;"",SUMIF($BD$3:$BD$1004,"="&amp;$BD805,INDIRECT(ADDRESS(3,BI$2,1,1)):INDIRECT(ADDRESS(1004,BI$2,1,1))),"")</f>
        <v/>
      </c>
      <c r="BJ805" t="str">
        <f ca="1">IF($BT805&lt;&gt;"",SUMIF($BD$3:$BD$1004,"="&amp;$BD805,INDIRECT(ADDRESS(3,BJ$2,1,1)):INDIRECT(ADDRESS(1004,BJ$2,1,1))),"")</f>
        <v/>
      </c>
      <c r="BK805" t="str">
        <f ca="1">IF($BT805&lt;&gt;"",SUMIF($BD$3:$BD$1004,"="&amp;$BD805,INDIRECT(ADDRESS(3,BK$2,1,1)):INDIRECT(ADDRESS(1004,BK$2,1,1))),"")</f>
        <v/>
      </c>
      <c r="BL805" t="str">
        <f ca="1">IF($BT805&lt;&gt;"",SUMIF($BD$3:$BD$1004,"="&amp;$BD805,INDIRECT(ADDRESS(3,BL$2,1,1)):INDIRECT(ADDRESS(1004,BL$2,1,1))),"")</f>
        <v/>
      </c>
      <c r="BM805" t="str">
        <f ca="1">IF($BT805&lt;&gt;"",SUMIF($BD$3:$BD$1004,"="&amp;$BD805,INDIRECT(ADDRESS(3,BM$2,1,1)):INDIRECT(ADDRESS(1004,BM$2,1,1))),"")</f>
        <v/>
      </c>
      <c r="BN805" t="str">
        <f ca="1">IF($BT805&lt;&gt;"",SUMIF($BD$3:$BD$1004,"="&amp;$BD805,INDIRECT(ADDRESS(3,BN$2,1,1)):INDIRECT(ADDRESS(1004,BN$2,1,1))),"")</f>
        <v/>
      </c>
      <c r="BO805" t="str">
        <f ca="1">IF($BT805&lt;&gt;"",SUMIF($BD$3:$BD$1004,"="&amp;$BD805,INDIRECT(ADDRESS(3,BO$2,1,1)):INDIRECT(ADDRESS(1004,BO$2,1,1))),"")</f>
        <v/>
      </c>
      <c r="BP805" t="str">
        <f ca="1">IF($BT805&lt;&gt;"",SUMIF($BD$3:$BD$1004,"="&amp;$BD805,INDIRECT(ADDRESS(3,BP$2,1,1)):INDIRECT(ADDRESS(1004,BP$2,1,1))),"")</f>
        <v/>
      </c>
      <c r="BQ805" t="str">
        <f ca="1">IF($BT805&lt;&gt;"",SUMIF($BD$3:$BD$1004,"="&amp;$BD805,INDIRECT(ADDRESS(3,BQ$2,1,1)):INDIRECT(ADDRESS(1004,BQ$2,1,1))),"")</f>
        <v/>
      </c>
      <c r="BR805" t="str">
        <f ca="1">IF($BT805&lt;&gt;"",SUMIF($BD$3:$BD$1004,"="&amp;$BD805,INDIRECT(ADDRESS(3,BR$2,1,1)):INDIRECT(ADDRESS(1004,BR$2,1,1))),"")</f>
        <v/>
      </c>
      <c r="BS805" t="str">
        <f>IF($A805&lt;&gt;"",VLOOKUP(TRUNC(MID($A805,1,2),0),Plano_Contas!$H$3:$J$103,3,TRUE),"")</f>
        <v/>
      </c>
      <c r="BT805" t="str">
        <f t="shared" si="49"/>
        <v/>
      </c>
      <c r="BV805">
        <f>Empresas!C805</f>
        <v>0</v>
      </c>
    </row>
    <row r="806" spans="1:74" ht="13.5" hidden="1" thickBot="1" x14ac:dyDescent="0.25">
      <c r="A806" s="89"/>
      <c r="B806" s="52" t="str">
        <f>IF($A806&lt;&gt;"",VLOOKUP(""&amp;$A806,Plano_Contas!$A$3:$F$1003,6,0),"")</f>
        <v/>
      </c>
      <c r="C806" s="91"/>
      <c r="D806" s="111"/>
      <c r="E806" s="112">
        <v>0</v>
      </c>
      <c r="F806" s="87"/>
      <c r="G806" s="85"/>
      <c r="H806" s="111"/>
      <c r="I806" s="112">
        <v>0</v>
      </c>
      <c r="J806" s="87"/>
      <c r="K806" s="85"/>
      <c r="L806" s="111"/>
      <c r="M806" s="112">
        <v>0</v>
      </c>
      <c r="N806" s="87"/>
      <c r="O806" s="85"/>
      <c r="P806" s="111"/>
      <c r="Q806" s="112">
        <v>0</v>
      </c>
      <c r="R806" s="87"/>
      <c r="S806" s="85"/>
      <c r="T806" s="111"/>
      <c r="U806" s="112">
        <v>0</v>
      </c>
      <c r="V806" s="87"/>
      <c r="W806" s="85"/>
      <c r="X806" s="111"/>
      <c r="Y806" s="112">
        <v>0</v>
      </c>
      <c r="Z806" s="87"/>
      <c r="AA806" s="85"/>
      <c r="AB806" s="111"/>
      <c r="AC806" s="112">
        <v>0</v>
      </c>
      <c r="AD806" s="87"/>
      <c r="AE806" s="85"/>
      <c r="AF806" s="111"/>
      <c r="AG806" s="112">
        <v>0</v>
      </c>
      <c r="AH806" s="87"/>
      <c r="AI806" s="85"/>
      <c r="AJ806" s="111"/>
      <c r="AK806" s="112">
        <v>0</v>
      </c>
      <c r="AL806" s="87"/>
      <c r="AM806" s="85"/>
      <c r="AN806" s="111"/>
      <c r="AO806" s="112">
        <v>0</v>
      </c>
      <c r="AP806" s="87"/>
      <c r="AQ806" s="85"/>
      <c r="AR806" s="111"/>
      <c r="AS806" s="112">
        <v>0</v>
      </c>
      <c r="AT806" s="87"/>
      <c r="AU806" s="85"/>
      <c r="AV806" s="111"/>
      <c r="AW806" s="112">
        <v>0</v>
      </c>
      <c r="AX806" s="87"/>
      <c r="AY806" s="85"/>
      <c r="AZ806" s="267">
        <f t="shared" si="50"/>
        <v>0</v>
      </c>
      <c r="BA806" s="88">
        <f t="shared" si="47"/>
        <v>0</v>
      </c>
      <c r="BC806">
        <f>IF($A806&lt;&gt;"",COUNTIF($BD$3:$BD806,$BD806),0)</f>
        <v>0</v>
      </c>
      <c r="BD806" t="str">
        <f>IF($A806&lt;&gt;"",VLOOKUP(TRUNC(MID($A806,1,2),0),Plano_Contas!$H$3:$J$103,2,TRUE),"")</f>
        <v/>
      </c>
      <c r="BE806" s="201" t="str">
        <f t="shared" si="48"/>
        <v/>
      </c>
      <c r="BF806" t="str">
        <f ca="1">IF($BT806&lt;&gt;"",SUMIF($BD$3:$BD$1004,"="&amp;$BD806,INDIRECT(ADDRESS(3,BF$2,1,1)):INDIRECT(ADDRESS(1004,BF$2,1,1))),"")</f>
        <v/>
      </c>
      <c r="BG806" t="str">
        <f ca="1">IF($BT806&lt;&gt;"",SUMIF($BD$3:$BD$1004,"="&amp;$BD806,INDIRECT(ADDRESS(3,BG$2,1,1)):INDIRECT(ADDRESS(1004,BG$2,1,1))),"")</f>
        <v/>
      </c>
      <c r="BH806" t="str">
        <f ca="1">IF($BT806&lt;&gt;"",SUMIF($BD$3:$BD$1004,"="&amp;$BD806,INDIRECT(ADDRESS(3,BH$2,1,1)):INDIRECT(ADDRESS(1004,BH$2,1,1))),"")</f>
        <v/>
      </c>
      <c r="BI806" t="str">
        <f ca="1">IF($BT806&lt;&gt;"",SUMIF($BD$3:$BD$1004,"="&amp;$BD806,INDIRECT(ADDRESS(3,BI$2,1,1)):INDIRECT(ADDRESS(1004,BI$2,1,1))),"")</f>
        <v/>
      </c>
      <c r="BJ806" t="str">
        <f ca="1">IF($BT806&lt;&gt;"",SUMIF($BD$3:$BD$1004,"="&amp;$BD806,INDIRECT(ADDRESS(3,BJ$2,1,1)):INDIRECT(ADDRESS(1004,BJ$2,1,1))),"")</f>
        <v/>
      </c>
      <c r="BK806" t="str">
        <f ca="1">IF($BT806&lt;&gt;"",SUMIF($BD$3:$BD$1004,"="&amp;$BD806,INDIRECT(ADDRESS(3,BK$2,1,1)):INDIRECT(ADDRESS(1004,BK$2,1,1))),"")</f>
        <v/>
      </c>
      <c r="BL806" t="str">
        <f ca="1">IF($BT806&lt;&gt;"",SUMIF($BD$3:$BD$1004,"="&amp;$BD806,INDIRECT(ADDRESS(3,BL$2,1,1)):INDIRECT(ADDRESS(1004,BL$2,1,1))),"")</f>
        <v/>
      </c>
      <c r="BM806" t="str">
        <f ca="1">IF($BT806&lt;&gt;"",SUMIF($BD$3:$BD$1004,"="&amp;$BD806,INDIRECT(ADDRESS(3,BM$2,1,1)):INDIRECT(ADDRESS(1004,BM$2,1,1))),"")</f>
        <v/>
      </c>
      <c r="BN806" t="str">
        <f ca="1">IF($BT806&lt;&gt;"",SUMIF($BD$3:$BD$1004,"="&amp;$BD806,INDIRECT(ADDRESS(3,BN$2,1,1)):INDIRECT(ADDRESS(1004,BN$2,1,1))),"")</f>
        <v/>
      </c>
      <c r="BO806" t="str">
        <f ca="1">IF($BT806&lt;&gt;"",SUMIF($BD$3:$BD$1004,"="&amp;$BD806,INDIRECT(ADDRESS(3,BO$2,1,1)):INDIRECT(ADDRESS(1004,BO$2,1,1))),"")</f>
        <v/>
      </c>
      <c r="BP806" t="str">
        <f ca="1">IF($BT806&lt;&gt;"",SUMIF($BD$3:$BD$1004,"="&amp;$BD806,INDIRECT(ADDRESS(3,BP$2,1,1)):INDIRECT(ADDRESS(1004,BP$2,1,1))),"")</f>
        <v/>
      </c>
      <c r="BQ806" t="str">
        <f ca="1">IF($BT806&lt;&gt;"",SUMIF($BD$3:$BD$1004,"="&amp;$BD806,INDIRECT(ADDRESS(3,BQ$2,1,1)):INDIRECT(ADDRESS(1004,BQ$2,1,1))),"")</f>
        <v/>
      </c>
      <c r="BR806" t="str">
        <f ca="1">IF($BT806&lt;&gt;"",SUMIF($BD$3:$BD$1004,"="&amp;$BD806,INDIRECT(ADDRESS(3,BR$2,1,1)):INDIRECT(ADDRESS(1004,BR$2,1,1))),"")</f>
        <v/>
      </c>
      <c r="BS806" t="str">
        <f>IF($A806&lt;&gt;"",VLOOKUP(TRUNC(MID($A806,1,2),0),Plano_Contas!$H$3:$J$103,3,TRUE),"")</f>
        <v/>
      </c>
      <c r="BT806" t="str">
        <f t="shared" si="49"/>
        <v/>
      </c>
      <c r="BV806">
        <f>Empresas!C806</f>
        <v>0</v>
      </c>
    </row>
    <row r="807" spans="1:74" ht="13.5" hidden="1" thickBot="1" x14ac:dyDescent="0.25">
      <c r="A807" s="89"/>
      <c r="B807" s="52" t="str">
        <f>IF($A807&lt;&gt;"",VLOOKUP(""&amp;$A807,Plano_Contas!$A$3:$F$1003,6,0),"")</f>
        <v/>
      </c>
      <c r="C807" s="91"/>
      <c r="D807" s="111"/>
      <c r="E807" s="112">
        <v>0</v>
      </c>
      <c r="F807" s="87"/>
      <c r="G807" s="85"/>
      <c r="H807" s="111"/>
      <c r="I807" s="112">
        <v>0</v>
      </c>
      <c r="J807" s="87"/>
      <c r="K807" s="85"/>
      <c r="L807" s="111"/>
      <c r="M807" s="112">
        <v>0</v>
      </c>
      <c r="N807" s="87"/>
      <c r="O807" s="85"/>
      <c r="P807" s="111"/>
      <c r="Q807" s="112">
        <v>0</v>
      </c>
      <c r="R807" s="87"/>
      <c r="S807" s="85"/>
      <c r="T807" s="111"/>
      <c r="U807" s="112">
        <v>0</v>
      </c>
      <c r="V807" s="87"/>
      <c r="W807" s="85"/>
      <c r="X807" s="111"/>
      <c r="Y807" s="112">
        <v>0</v>
      </c>
      <c r="Z807" s="87"/>
      <c r="AA807" s="85"/>
      <c r="AB807" s="111"/>
      <c r="AC807" s="112">
        <v>0</v>
      </c>
      <c r="AD807" s="87"/>
      <c r="AE807" s="85"/>
      <c r="AF807" s="111"/>
      <c r="AG807" s="112">
        <v>0</v>
      </c>
      <c r="AH807" s="87"/>
      <c r="AI807" s="85"/>
      <c r="AJ807" s="111"/>
      <c r="AK807" s="112">
        <v>0</v>
      </c>
      <c r="AL807" s="87"/>
      <c r="AM807" s="85"/>
      <c r="AN807" s="111"/>
      <c r="AO807" s="112">
        <v>0</v>
      </c>
      <c r="AP807" s="87"/>
      <c r="AQ807" s="85"/>
      <c r="AR807" s="111"/>
      <c r="AS807" s="112">
        <v>0</v>
      </c>
      <c r="AT807" s="87"/>
      <c r="AU807" s="85"/>
      <c r="AV807" s="111"/>
      <c r="AW807" s="112">
        <v>0</v>
      </c>
      <c r="AX807" s="87"/>
      <c r="AY807" s="85"/>
      <c r="AZ807" s="267">
        <f t="shared" si="50"/>
        <v>0</v>
      </c>
      <c r="BA807" s="88">
        <f t="shared" si="47"/>
        <v>0</v>
      </c>
      <c r="BC807">
        <f>IF($A807&lt;&gt;"",COUNTIF($BD$3:$BD807,$BD807),0)</f>
        <v>0</v>
      </c>
      <c r="BD807" t="str">
        <f>IF($A807&lt;&gt;"",VLOOKUP(TRUNC(MID($A807,1,2),0),Plano_Contas!$H$3:$J$103,2,TRUE),"")</f>
        <v/>
      </c>
      <c r="BE807" s="201" t="str">
        <f t="shared" si="48"/>
        <v/>
      </c>
      <c r="BF807" t="str">
        <f ca="1">IF($BT807&lt;&gt;"",SUMIF($BD$3:$BD$1004,"="&amp;$BD807,INDIRECT(ADDRESS(3,BF$2,1,1)):INDIRECT(ADDRESS(1004,BF$2,1,1))),"")</f>
        <v/>
      </c>
      <c r="BG807" t="str">
        <f ca="1">IF($BT807&lt;&gt;"",SUMIF($BD$3:$BD$1004,"="&amp;$BD807,INDIRECT(ADDRESS(3,BG$2,1,1)):INDIRECT(ADDRESS(1004,BG$2,1,1))),"")</f>
        <v/>
      </c>
      <c r="BH807" t="str">
        <f ca="1">IF($BT807&lt;&gt;"",SUMIF($BD$3:$BD$1004,"="&amp;$BD807,INDIRECT(ADDRESS(3,BH$2,1,1)):INDIRECT(ADDRESS(1004,BH$2,1,1))),"")</f>
        <v/>
      </c>
      <c r="BI807" t="str">
        <f ca="1">IF($BT807&lt;&gt;"",SUMIF($BD$3:$BD$1004,"="&amp;$BD807,INDIRECT(ADDRESS(3,BI$2,1,1)):INDIRECT(ADDRESS(1004,BI$2,1,1))),"")</f>
        <v/>
      </c>
      <c r="BJ807" t="str">
        <f ca="1">IF($BT807&lt;&gt;"",SUMIF($BD$3:$BD$1004,"="&amp;$BD807,INDIRECT(ADDRESS(3,BJ$2,1,1)):INDIRECT(ADDRESS(1004,BJ$2,1,1))),"")</f>
        <v/>
      </c>
      <c r="BK807" t="str">
        <f ca="1">IF($BT807&lt;&gt;"",SUMIF($BD$3:$BD$1004,"="&amp;$BD807,INDIRECT(ADDRESS(3,BK$2,1,1)):INDIRECT(ADDRESS(1004,BK$2,1,1))),"")</f>
        <v/>
      </c>
      <c r="BL807" t="str">
        <f ca="1">IF($BT807&lt;&gt;"",SUMIF($BD$3:$BD$1004,"="&amp;$BD807,INDIRECT(ADDRESS(3,BL$2,1,1)):INDIRECT(ADDRESS(1004,BL$2,1,1))),"")</f>
        <v/>
      </c>
      <c r="BM807" t="str">
        <f ca="1">IF($BT807&lt;&gt;"",SUMIF($BD$3:$BD$1004,"="&amp;$BD807,INDIRECT(ADDRESS(3,BM$2,1,1)):INDIRECT(ADDRESS(1004,BM$2,1,1))),"")</f>
        <v/>
      </c>
      <c r="BN807" t="str">
        <f ca="1">IF($BT807&lt;&gt;"",SUMIF($BD$3:$BD$1004,"="&amp;$BD807,INDIRECT(ADDRESS(3,BN$2,1,1)):INDIRECT(ADDRESS(1004,BN$2,1,1))),"")</f>
        <v/>
      </c>
      <c r="BO807" t="str">
        <f ca="1">IF($BT807&lt;&gt;"",SUMIF($BD$3:$BD$1004,"="&amp;$BD807,INDIRECT(ADDRESS(3,BO$2,1,1)):INDIRECT(ADDRESS(1004,BO$2,1,1))),"")</f>
        <v/>
      </c>
      <c r="BP807" t="str">
        <f ca="1">IF($BT807&lt;&gt;"",SUMIF($BD$3:$BD$1004,"="&amp;$BD807,INDIRECT(ADDRESS(3,BP$2,1,1)):INDIRECT(ADDRESS(1004,BP$2,1,1))),"")</f>
        <v/>
      </c>
      <c r="BQ807" t="str">
        <f ca="1">IF($BT807&lt;&gt;"",SUMIF($BD$3:$BD$1004,"="&amp;$BD807,INDIRECT(ADDRESS(3,BQ$2,1,1)):INDIRECT(ADDRESS(1004,BQ$2,1,1))),"")</f>
        <v/>
      </c>
      <c r="BR807" t="str">
        <f ca="1">IF($BT807&lt;&gt;"",SUMIF($BD$3:$BD$1004,"="&amp;$BD807,INDIRECT(ADDRESS(3,BR$2,1,1)):INDIRECT(ADDRESS(1004,BR$2,1,1))),"")</f>
        <v/>
      </c>
      <c r="BS807" t="str">
        <f>IF($A807&lt;&gt;"",VLOOKUP(TRUNC(MID($A807,1,2),0),Plano_Contas!$H$3:$J$103,3,TRUE),"")</f>
        <v/>
      </c>
      <c r="BT807" t="str">
        <f t="shared" si="49"/>
        <v/>
      </c>
      <c r="BV807">
        <f>Empresas!C807</f>
        <v>0</v>
      </c>
    </row>
    <row r="808" spans="1:74" ht="13.5" hidden="1" thickBot="1" x14ac:dyDescent="0.25">
      <c r="A808" s="89"/>
      <c r="B808" s="52" t="str">
        <f>IF($A808&lt;&gt;"",VLOOKUP(""&amp;$A808,Plano_Contas!$A$3:$F$1003,6,0),"")</f>
        <v/>
      </c>
      <c r="C808" s="91"/>
      <c r="D808" s="111"/>
      <c r="E808" s="112">
        <v>0</v>
      </c>
      <c r="F808" s="87"/>
      <c r="G808" s="85"/>
      <c r="H808" s="111"/>
      <c r="I808" s="112">
        <v>0</v>
      </c>
      <c r="J808" s="87"/>
      <c r="K808" s="85"/>
      <c r="L808" s="111"/>
      <c r="M808" s="112">
        <v>0</v>
      </c>
      <c r="N808" s="87"/>
      <c r="O808" s="85"/>
      <c r="P808" s="111"/>
      <c r="Q808" s="112">
        <v>0</v>
      </c>
      <c r="R808" s="87"/>
      <c r="S808" s="85"/>
      <c r="T808" s="111"/>
      <c r="U808" s="112">
        <v>0</v>
      </c>
      <c r="V808" s="87"/>
      <c r="W808" s="85"/>
      <c r="X808" s="111"/>
      <c r="Y808" s="112">
        <v>0</v>
      </c>
      <c r="Z808" s="87"/>
      <c r="AA808" s="85"/>
      <c r="AB808" s="111"/>
      <c r="AC808" s="112">
        <v>0</v>
      </c>
      <c r="AD808" s="87"/>
      <c r="AE808" s="85"/>
      <c r="AF808" s="111"/>
      <c r="AG808" s="112">
        <v>0</v>
      </c>
      <c r="AH808" s="87"/>
      <c r="AI808" s="85"/>
      <c r="AJ808" s="111"/>
      <c r="AK808" s="112">
        <v>0</v>
      </c>
      <c r="AL808" s="87"/>
      <c r="AM808" s="85"/>
      <c r="AN808" s="111"/>
      <c r="AO808" s="112">
        <v>0</v>
      </c>
      <c r="AP808" s="87"/>
      <c r="AQ808" s="85"/>
      <c r="AR808" s="111"/>
      <c r="AS808" s="112">
        <v>0</v>
      </c>
      <c r="AT808" s="87"/>
      <c r="AU808" s="85"/>
      <c r="AV808" s="111"/>
      <c r="AW808" s="112">
        <v>0</v>
      </c>
      <c r="AX808" s="87"/>
      <c r="AY808" s="85"/>
      <c r="AZ808" s="267">
        <f t="shared" si="50"/>
        <v>0</v>
      </c>
      <c r="BA808" s="88">
        <f t="shared" si="47"/>
        <v>0</v>
      </c>
      <c r="BC808">
        <f>IF($A808&lt;&gt;"",COUNTIF($BD$3:$BD808,$BD808),0)</f>
        <v>0</v>
      </c>
      <c r="BD808" t="str">
        <f>IF($A808&lt;&gt;"",VLOOKUP(TRUNC(MID($A808,1,2),0),Plano_Contas!$H$3:$J$103,2,TRUE),"")</f>
        <v/>
      </c>
      <c r="BE808" s="201" t="str">
        <f t="shared" si="48"/>
        <v/>
      </c>
      <c r="BF808" t="str">
        <f ca="1">IF($BT808&lt;&gt;"",SUMIF($BD$3:$BD$1004,"="&amp;$BD808,INDIRECT(ADDRESS(3,BF$2,1,1)):INDIRECT(ADDRESS(1004,BF$2,1,1))),"")</f>
        <v/>
      </c>
      <c r="BG808" t="str">
        <f ca="1">IF($BT808&lt;&gt;"",SUMIF($BD$3:$BD$1004,"="&amp;$BD808,INDIRECT(ADDRESS(3,BG$2,1,1)):INDIRECT(ADDRESS(1004,BG$2,1,1))),"")</f>
        <v/>
      </c>
      <c r="BH808" t="str">
        <f ca="1">IF($BT808&lt;&gt;"",SUMIF($BD$3:$BD$1004,"="&amp;$BD808,INDIRECT(ADDRESS(3,BH$2,1,1)):INDIRECT(ADDRESS(1004,BH$2,1,1))),"")</f>
        <v/>
      </c>
      <c r="BI808" t="str">
        <f ca="1">IF($BT808&lt;&gt;"",SUMIF($BD$3:$BD$1004,"="&amp;$BD808,INDIRECT(ADDRESS(3,BI$2,1,1)):INDIRECT(ADDRESS(1004,BI$2,1,1))),"")</f>
        <v/>
      </c>
      <c r="BJ808" t="str">
        <f ca="1">IF($BT808&lt;&gt;"",SUMIF($BD$3:$BD$1004,"="&amp;$BD808,INDIRECT(ADDRESS(3,BJ$2,1,1)):INDIRECT(ADDRESS(1004,BJ$2,1,1))),"")</f>
        <v/>
      </c>
      <c r="BK808" t="str">
        <f ca="1">IF($BT808&lt;&gt;"",SUMIF($BD$3:$BD$1004,"="&amp;$BD808,INDIRECT(ADDRESS(3,BK$2,1,1)):INDIRECT(ADDRESS(1004,BK$2,1,1))),"")</f>
        <v/>
      </c>
      <c r="BL808" t="str">
        <f ca="1">IF($BT808&lt;&gt;"",SUMIF($BD$3:$BD$1004,"="&amp;$BD808,INDIRECT(ADDRESS(3,BL$2,1,1)):INDIRECT(ADDRESS(1004,BL$2,1,1))),"")</f>
        <v/>
      </c>
      <c r="BM808" t="str">
        <f ca="1">IF($BT808&lt;&gt;"",SUMIF($BD$3:$BD$1004,"="&amp;$BD808,INDIRECT(ADDRESS(3,BM$2,1,1)):INDIRECT(ADDRESS(1004,BM$2,1,1))),"")</f>
        <v/>
      </c>
      <c r="BN808" t="str">
        <f ca="1">IF($BT808&lt;&gt;"",SUMIF($BD$3:$BD$1004,"="&amp;$BD808,INDIRECT(ADDRESS(3,BN$2,1,1)):INDIRECT(ADDRESS(1004,BN$2,1,1))),"")</f>
        <v/>
      </c>
      <c r="BO808" t="str">
        <f ca="1">IF($BT808&lt;&gt;"",SUMIF($BD$3:$BD$1004,"="&amp;$BD808,INDIRECT(ADDRESS(3,BO$2,1,1)):INDIRECT(ADDRESS(1004,BO$2,1,1))),"")</f>
        <v/>
      </c>
      <c r="BP808" t="str">
        <f ca="1">IF($BT808&lt;&gt;"",SUMIF($BD$3:$BD$1004,"="&amp;$BD808,INDIRECT(ADDRESS(3,BP$2,1,1)):INDIRECT(ADDRESS(1004,BP$2,1,1))),"")</f>
        <v/>
      </c>
      <c r="BQ808" t="str">
        <f ca="1">IF($BT808&lt;&gt;"",SUMIF($BD$3:$BD$1004,"="&amp;$BD808,INDIRECT(ADDRESS(3,BQ$2,1,1)):INDIRECT(ADDRESS(1004,BQ$2,1,1))),"")</f>
        <v/>
      </c>
      <c r="BR808" t="str">
        <f ca="1">IF($BT808&lt;&gt;"",SUMIF($BD$3:$BD$1004,"="&amp;$BD808,INDIRECT(ADDRESS(3,BR$2,1,1)):INDIRECT(ADDRESS(1004,BR$2,1,1))),"")</f>
        <v/>
      </c>
      <c r="BS808" t="str">
        <f>IF($A808&lt;&gt;"",VLOOKUP(TRUNC(MID($A808,1,2),0),Plano_Contas!$H$3:$J$103,3,TRUE),"")</f>
        <v/>
      </c>
      <c r="BT808" t="str">
        <f t="shared" si="49"/>
        <v/>
      </c>
      <c r="BV808">
        <f>Empresas!C808</f>
        <v>0</v>
      </c>
    </row>
    <row r="809" spans="1:74" ht="13.5" hidden="1" thickBot="1" x14ac:dyDescent="0.25">
      <c r="A809" s="89"/>
      <c r="B809" s="52" t="str">
        <f>IF($A809&lt;&gt;"",VLOOKUP(""&amp;$A809,Plano_Contas!$A$3:$F$1003,6,0),"")</f>
        <v/>
      </c>
      <c r="C809" s="91"/>
      <c r="D809" s="111"/>
      <c r="E809" s="112">
        <v>0</v>
      </c>
      <c r="F809" s="87"/>
      <c r="G809" s="85"/>
      <c r="H809" s="111"/>
      <c r="I809" s="112">
        <v>0</v>
      </c>
      <c r="J809" s="87"/>
      <c r="K809" s="85"/>
      <c r="L809" s="111"/>
      <c r="M809" s="112">
        <v>0</v>
      </c>
      <c r="N809" s="87"/>
      <c r="O809" s="85"/>
      <c r="P809" s="111"/>
      <c r="Q809" s="112">
        <v>0</v>
      </c>
      <c r="R809" s="87"/>
      <c r="S809" s="85"/>
      <c r="T809" s="111"/>
      <c r="U809" s="112">
        <v>0</v>
      </c>
      <c r="V809" s="87"/>
      <c r="W809" s="85"/>
      <c r="X809" s="111"/>
      <c r="Y809" s="112">
        <v>0</v>
      </c>
      <c r="Z809" s="87"/>
      <c r="AA809" s="85"/>
      <c r="AB809" s="111"/>
      <c r="AC809" s="112">
        <v>0</v>
      </c>
      <c r="AD809" s="87"/>
      <c r="AE809" s="85"/>
      <c r="AF809" s="111"/>
      <c r="AG809" s="112">
        <v>0</v>
      </c>
      <c r="AH809" s="87"/>
      <c r="AI809" s="85"/>
      <c r="AJ809" s="111"/>
      <c r="AK809" s="112">
        <v>0</v>
      </c>
      <c r="AL809" s="87"/>
      <c r="AM809" s="85"/>
      <c r="AN809" s="111"/>
      <c r="AO809" s="112">
        <v>0</v>
      </c>
      <c r="AP809" s="87"/>
      <c r="AQ809" s="85"/>
      <c r="AR809" s="111"/>
      <c r="AS809" s="112">
        <v>0</v>
      </c>
      <c r="AT809" s="87"/>
      <c r="AU809" s="85"/>
      <c r="AV809" s="111"/>
      <c r="AW809" s="112">
        <v>0</v>
      </c>
      <c r="AX809" s="87"/>
      <c r="AY809" s="85"/>
      <c r="AZ809" s="267">
        <f t="shared" si="50"/>
        <v>0</v>
      </c>
      <c r="BA809" s="88">
        <f t="shared" si="47"/>
        <v>0</v>
      </c>
      <c r="BC809">
        <f>IF($A809&lt;&gt;"",COUNTIF($BD$3:$BD809,$BD809),0)</f>
        <v>0</v>
      </c>
      <c r="BD809" t="str">
        <f>IF($A809&lt;&gt;"",VLOOKUP(TRUNC(MID($A809,1,2),0),Plano_Contas!$H$3:$J$103,2,TRUE),"")</f>
        <v/>
      </c>
      <c r="BE809" s="201" t="str">
        <f t="shared" si="48"/>
        <v/>
      </c>
      <c r="BF809" t="str">
        <f ca="1">IF($BT809&lt;&gt;"",SUMIF($BD$3:$BD$1004,"="&amp;$BD809,INDIRECT(ADDRESS(3,BF$2,1,1)):INDIRECT(ADDRESS(1004,BF$2,1,1))),"")</f>
        <v/>
      </c>
      <c r="BG809" t="str">
        <f ca="1">IF($BT809&lt;&gt;"",SUMIF($BD$3:$BD$1004,"="&amp;$BD809,INDIRECT(ADDRESS(3,BG$2,1,1)):INDIRECT(ADDRESS(1004,BG$2,1,1))),"")</f>
        <v/>
      </c>
      <c r="BH809" t="str">
        <f ca="1">IF($BT809&lt;&gt;"",SUMIF($BD$3:$BD$1004,"="&amp;$BD809,INDIRECT(ADDRESS(3,BH$2,1,1)):INDIRECT(ADDRESS(1004,BH$2,1,1))),"")</f>
        <v/>
      </c>
      <c r="BI809" t="str">
        <f ca="1">IF($BT809&lt;&gt;"",SUMIF($BD$3:$BD$1004,"="&amp;$BD809,INDIRECT(ADDRESS(3,BI$2,1,1)):INDIRECT(ADDRESS(1004,BI$2,1,1))),"")</f>
        <v/>
      </c>
      <c r="BJ809" t="str">
        <f ca="1">IF($BT809&lt;&gt;"",SUMIF($BD$3:$BD$1004,"="&amp;$BD809,INDIRECT(ADDRESS(3,BJ$2,1,1)):INDIRECT(ADDRESS(1004,BJ$2,1,1))),"")</f>
        <v/>
      </c>
      <c r="BK809" t="str">
        <f ca="1">IF($BT809&lt;&gt;"",SUMIF($BD$3:$BD$1004,"="&amp;$BD809,INDIRECT(ADDRESS(3,BK$2,1,1)):INDIRECT(ADDRESS(1004,BK$2,1,1))),"")</f>
        <v/>
      </c>
      <c r="BL809" t="str">
        <f ca="1">IF($BT809&lt;&gt;"",SUMIF($BD$3:$BD$1004,"="&amp;$BD809,INDIRECT(ADDRESS(3,BL$2,1,1)):INDIRECT(ADDRESS(1004,BL$2,1,1))),"")</f>
        <v/>
      </c>
      <c r="BM809" t="str">
        <f ca="1">IF($BT809&lt;&gt;"",SUMIF($BD$3:$BD$1004,"="&amp;$BD809,INDIRECT(ADDRESS(3,BM$2,1,1)):INDIRECT(ADDRESS(1004,BM$2,1,1))),"")</f>
        <v/>
      </c>
      <c r="BN809" t="str">
        <f ca="1">IF($BT809&lt;&gt;"",SUMIF($BD$3:$BD$1004,"="&amp;$BD809,INDIRECT(ADDRESS(3,BN$2,1,1)):INDIRECT(ADDRESS(1004,BN$2,1,1))),"")</f>
        <v/>
      </c>
      <c r="BO809" t="str">
        <f ca="1">IF($BT809&lt;&gt;"",SUMIF($BD$3:$BD$1004,"="&amp;$BD809,INDIRECT(ADDRESS(3,BO$2,1,1)):INDIRECT(ADDRESS(1004,BO$2,1,1))),"")</f>
        <v/>
      </c>
      <c r="BP809" t="str">
        <f ca="1">IF($BT809&lt;&gt;"",SUMIF($BD$3:$BD$1004,"="&amp;$BD809,INDIRECT(ADDRESS(3,BP$2,1,1)):INDIRECT(ADDRESS(1004,BP$2,1,1))),"")</f>
        <v/>
      </c>
      <c r="BQ809" t="str">
        <f ca="1">IF($BT809&lt;&gt;"",SUMIF($BD$3:$BD$1004,"="&amp;$BD809,INDIRECT(ADDRESS(3,BQ$2,1,1)):INDIRECT(ADDRESS(1004,BQ$2,1,1))),"")</f>
        <v/>
      </c>
      <c r="BR809" t="str">
        <f ca="1">IF($BT809&lt;&gt;"",SUMIF($BD$3:$BD$1004,"="&amp;$BD809,INDIRECT(ADDRESS(3,BR$2,1,1)):INDIRECT(ADDRESS(1004,BR$2,1,1))),"")</f>
        <v/>
      </c>
      <c r="BS809" t="str">
        <f>IF($A809&lt;&gt;"",VLOOKUP(TRUNC(MID($A809,1,2),0),Plano_Contas!$H$3:$J$103,3,TRUE),"")</f>
        <v/>
      </c>
      <c r="BT809" t="str">
        <f t="shared" si="49"/>
        <v/>
      </c>
      <c r="BV809">
        <f>Empresas!C809</f>
        <v>0</v>
      </c>
    </row>
    <row r="810" spans="1:74" ht="13.5" hidden="1" thickBot="1" x14ac:dyDescent="0.25">
      <c r="A810" s="89"/>
      <c r="B810" s="52" t="str">
        <f>IF($A810&lt;&gt;"",VLOOKUP(""&amp;$A810,Plano_Contas!$A$3:$F$1003,6,0),"")</f>
        <v/>
      </c>
      <c r="C810" s="91"/>
      <c r="D810" s="111"/>
      <c r="E810" s="112">
        <v>0</v>
      </c>
      <c r="F810" s="87"/>
      <c r="G810" s="85"/>
      <c r="H810" s="111"/>
      <c r="I810" s="112">
        <v>0</v>
      </c>
      <c r="J810" s="87"/>
      <c r="K810" s="85"/>
      <c r="L810" s="111"/>
      <c r="M810" s="112">
        <v>0</v>
      </c>
      <c r="N810" s="87"/>
      <c r="O810" s="85"/>
      <c r="P810" s="111"/>
      <c r="Q810" s="112">
        <v>0</v>
      </c>
      <c r="R810" s="87"/>
      <c r="S810" s="85"/>
      <c r="T810" s="111"/>
      <c r="U810" s="112">
        <v>0</v>
      </c>
      <c r="V810" s="87"/>
      <c r="W810" s="85"/>
      <c r="X810" s="111"/>
      <c r="Y810" s="112">
        <v>0</v>
      </c>
      <c r="Z810" s="87"/>
      <c r="AA810" s="85"/>
      <c r="AB810" s="111"/>
      <c r="AC810" s="112">
        <v>0</v>
      </c>
      <c r="AD810" s="87"/>
      <c r="AE810" s="85"/>
      <c r="AF810" s="111"/>
      <c r="AG810" s="112">
        <v>0</v>
      </c>
      <c r="AH810" s="87"/>
      <c r="AI810" s="85"/>
      <c r="AJ810" s="111"/>
      <c r="AK810" s="112">
        <v>0</v>
      </c>
      <c r="AL810" s="87"/>
      <c r="AM810" s="85"/>
      <c r="AN810" s="111"/>
      <c r="AO810" s="112">
        <v>0</v>
      </c>
      <c r="AP810" s="87"/>
      <c r="AQ810" s="85"/>
      <c r="AR810" s="111"/>
      <c r="AS810" s="112">
        <v>0</v>
      </c>
      <c r="AT810" s="87"/>
      <c r="AU810" s="85"/>
      <c r="AV810" s="111"/>
      <c r="AW810" s="112">
        <v>0</v>
      </c>
      <c r="AX810" s="87"/>
      <c r="AY810" s="85"/>
      <c r="AZ810" s="267">
        <f t="shared" si="50"/>
        <v>0</v>
      </c>
      <c r="BA810" s="88">
        <f t="shared" si="47"/>
        <v>0</v>
      </c>
      <c r="BC810">
        <f>IF($A810&lt;&gt;"",COUNTIF($BD$3:$BD810,$BD810),0)</f>
        <v>0</v>
      </c>
      <c r="BD810" t="str">
        <f>IF($A810&lt;&gt;"",VLOOKUP(TRUNC(MID($A810,1,2),0),Plano_Contas!$H$3:$J$103,2,TRUE),"")</f>
        <v/>
      </c>
      <c r="BE810" s="201" t="str">
        <f t="shared" si="48"/>
        <v/>
      </c>
      <c r="BF810" t="str">
        <f ca="1">IF($BT810&lt;&gt;"",SUMIF($BD$3:$BD$1004,"="&amp;$BD810,INDIRECT(ADDRESS(3,BF$2,1,1)):INDIRECT(ADDRESS(1004,BF$2,1,1))),"")</f>
        <v/>
      </c>
      <c r="BG810" t="str">
        <f ca="1">IF($BT810&lt;&gt;"",SUMIF($BD$3:$BD$1004,"="&amp;$BD810,INDIRECT(ADDRESS(3,BG$2,1,1)):INDIRECT(ADDRESS(1004,BG$2,1,1))),"")</f>
        <v/>
      </c>
      <c r="BH810" t="str">
        <f ca="1">IF($BT810&lt;&gt;"",SUMIF($BD$3:$BD$1004,"="&amp;$BD810,INDIRECT(ADDRESS(3,BH$2,1,1)):INDIRECT(ADDRESS(1004,BH$2,1,1))),"")</f>
        <v/>
      </c>
      <c r="BI810" t="str">
        <f ca="1">IF($BT810&lt;&gt;"",SUMIF($BD$3:$BD$1004,"="&amp;$BD810,INDIRECT(ADDRESS(3,BI$2,1,1)):INDIRECT(ADDRESS(1004,BI$2,1,1))),"")</f>
        <v/>
      </c>
      <c r="BJ810" t="str">
        <f ca="1">IF($BT810&lt;&gt;"",SUMIF($BD$3:$BD$1004,"="&amp;$BD810,INDIRECT(ADDRESS(3,BJ$2,1,1)):INDIRECT(ADDRESS(1004,BJ$2,1,1))),"")</f>
        <v/>
      </c>
      <c r="BK810" t="str">
        <f ca="1">IF($BT810&lt;&gt;"",SUMIF($BD$3:$BD$1004,"="&amp;$BD810,INDIRECT(ADDRESS(3,BK$2,1,1)):INDIRECT(ADDRESS(1004,BK$2,1,1))),"")</f>
        <v/>
      </c>
      <c r="BL810" t="str">
        <f ca="1">IF($BT810&lt;&gt;"",SUMIF($BD$3:$BD$1004,"="&amp;$BD810,INDIRECT(ADDRESS(3,BL$2,1,1)):INDIRECT(ADDRESS(1004,BL$2,1,1))),"")</f>
        <v/>
      </c>
      <c r="BM810" t="str">
        <f ca="1">IF($BT810&lt;&gt;"",SUMIF($BD$3:$BD$1004,"="&amp;$BD810,INDIRECT(ADDRESS(3,BM$2,1,1)):INDIRECT(ADDRESS(1004,BM$2,1,1))),"")</f>
        <v/>
      </c>
      <c r="BN810" t="str">
        <f ca="1">IF($BT810&lt;&gt;"",SUMIF($BD$3:$BD$1004,"="&amp;$BD810,INDIRECT(ADDRESS(3,BN$2,1,1)):INDIRECT(ADDRESS(1004,BN$2,1,1))),"")</f>
        <v/>
      </c>
      <c r="BO810" t="str">
        <f ca="1">IF($BT810&lt;&gt;"",SUMIF($BD$3:$BD$1004,"="&amp;$BD810,INDIRECT(ADDRESS(3,BO$2,1,1)):INDIRECT(ADDRESS(1004,BO$2,1,1))),"")</f>
        <v/>
      </c>
      <c r="BP810" t="str">
        <f ca="1">IF($BT810&lt;&gt;"",SUMIF($BD$3:$BD$1004,"="&amp;$BD810,INDIRECT(ADDRESS(3,BP$2,1,1)):INDIRECT(ADDRESS(1004,BP$2,1,1))),"")</f>
        <v/>
      </c>
      <c r="BQ810" t="str">
        <f ca="1">IF($BT810&lt;&gt;"",SUMIF($BD$3:$BD$1004,"="&amp;$BD810,INDIRECT(ADDRESS(3,BQ$2,1,1)):INDIRECT(ADDRESS(1004,BQ$2,1,1))),"")</f>
        <v/>
      </c>
      <c r="BR810" t="str">
        <f ca="1">IF($BT810&lt;&gt;"",SUMIF($BD$3:$BD$1004,"="&amp;$BD810,INDIRECT(ADDRESS(3,BR$2,1,1)):INDIRECT(ADDRESS(1004,BR$2,1,1))),"")</f>
        <v/>
      </c>
      <c r="BS810" t="str">
        <f>IF($A810&lt;&gt;"",VLOOKUP(TRUNC(MID($A810,1,2),0),Plano_Contas!$H$3:$J$103,3,TRUE),"")</f>
        <v/>
      </c>
      <c r="BT810" t="str">
        <f t="shared" si="49"/>
        <v/>
      </c>
      <c r="BV810">
        <f>Empresas!C810</f>
        <v>0</v>
      </c>
    </row>
    <row r="811" spans="1:74" ht="13.5" hidden="1" thickBot="1" x14ac:dyDescent="0.25">
      <c r="A811" s="89"/>
      <c r="B811" s="52" t="str">
        <f>IF($A811&lt;&gt;"",VLOOKUP(""&amp;$A811,Plano_Contas!$A$3:$F$1003,6,0),"")</f>
        <v/>
      </c>
      <c r="C811" s="91"/>
      <c r="D811" s="111"/>
      <c r="E811" s="112">
        <v>0</v>
      </c>
      <c r="F811" s="87"/>
      <c r="G811" s="85"/>
      <c r="H811" s="111"/>
      <c r="I811" s="112">
        <v>0</v>
      </c>
      <c r="J811" s="87"/>
      <c r="K811" s="85"/>
      <c r="L811" s="111"/>
      <c r="M811" s="112">
        <v>0</v>
      </c>
      <c r="N811" s="87"/>
      <c r="O811" s="85"/>
      <c r="P811" s="111"/>
      <c r="Q811" s="112">
        <v>0</v>
      </c>
      <c r="R811" s="87"/>
      <c r="S811" s="85"/>
      <c r="T811" s="111"/>
      <c r="U811" s="112">
        <v>0</v>
      </c>
      <c r="V811" s="87"/>
      <c r="W811" s="85"/>
      <c r="X811" s="111"/>
      <c r="Y811" s="112">
        <v>0</v>
      </c>
      <c r="Z811" s="87"/>
      <c r="AA811" s="85"/>
      <c r="AB811" s="111"/>
      <c r="AC811" s="112">
        <v>0</v>
      </c>
      <c r="AD811" s="87"/>
      <c r="AE811" s="85"/>
      <c r="AF811" s="111"/>
      <c r="AG811" s="112">
        <v>0</v>
      </c>
      <c r="AH811" s="87"/>
      <c r="AI811" s="85"/>
      <c r="AJ811" s="111"/>
      <c r="AK811" s="112">
        <v>0</v>
      </c>
      <c r="AL811" s="87"/>
      <c r="AM811" s="85"/>
      <c r="AN811" s="111"/>
      <c r="AO811" s="112">
        <v>0</v>
      </c>
      <c r="AP811" s="87"/>
      <c r="AQ811" s="85"/>
      <c r="AR811" s="111"/>
      <c r="AS811" s="112">
        <v>0</v>
      </c>
      <c r="AT811" s="87"/>
      <c r="AU811" s="85"/>
      <c r="AV811" s="111"/>
      <c r="AW811" s="112">
        <v>0</v>
      </c>
      <c r="AX811" s="87"/>
      <c r="AY811" s="85"/>
      <c r="AZ811" s="267">
        <f t="shared" si="50"/>
        <v>0</v>
      </c>
      <c r="BA811" s="88">
        <f t="shared" si="47"/>
        <v>0</v>
      </c>
      <c r="BC811">
        <f>IF($A811&lt;&gt;"",COUNTIF($BD$3:$BD811,$BD811),0)</f>
        <v>0</v>
      </c>
      <c r="BD811" t="str">
        <f>IF($A811&lt;&gt;"",VLOOKUP(TRUNC(MID($A811,1,2),0),Plano_Contas!$H$3:$J$103,2,TRUE),"")</f>
        <v/>
      </c>
      <c r="BE811" s="201" t="str">
        <f t="shared" si="48"/>
        <v/>
      </c>
      <c r="BF811" t="str">
        <f ca="1">IF($BT811&lt;&gt;"",SUMIF($BD$3:$BD$1004,"="&amp;$BD811,INDIRECT(ADDRESS(3,BF$2,1,1)):INDIRECT(ADDRESS(1004,BF$2,1,1))),"")</f>
        <v/>
      </c>
      <c r="BG811" t="str">
        <f ca="1">IF($BT811&lt;&gt;"",SUMIF($BD$3:$BD$1004,"="&amp;$BD811,INDIRECT(ADDRESS(3,BG$2,1,1)):INDIRECT(ADDRESS(1004,BG$2,1,1))),"")</f>
        <v/>
      </c>
      <c r="BH811" t="str">
        <f ca="1">IF($BT811&lt;&gt;"",SUMIF($BD$3:$BD$1004,"="&amp;$BD811,INDIRECT(ADDRESS(3,BH$2,1,1)):INDIRECT(ADDRESS(1004,BH$2,1,1))),"")</f>
        <v/>
      </c>
      <c r="BI811" t="str">
        <f ca="1">IF($BT811&lt;&gt;"",SUMIF($BD$3:$BD$1004,"="&amp;$BD811,INDIRECT(ADDRESS(3,BI$2,1,1)):INDIRECT(ADDRESS(1004,BI$2,1,1))),"")</f>
        <v/>
      </c>
      <c r="BJ811" t="str">
        <f ca="1">IF($BT811&lt;&gt;"",SUMIF($BD$3:$BD$1004,"="&amp;$BD811,INDIRECT(ADDRESS(3,BJ$2,1,1)):INDIRECT(ADDRESS(1004,BJ$2,1,1))),"")</f>
        <v/>
      </c>
      <c r="BK811" t="str">
        <f ca="1">IF($BT811&lt;&gt;"",SUMIF($BD$3:$BD$1004,"="&amp;$BD811,INDIRECT(ADDRESS(3,BK$2,1,1)):INDIRECT(ADDRESS(1004,BK$2,1,1))),"")</f>
        <v/>
      </c>
      <c r="BL811" t="str">
        <f ca="1">IF($BT811&lt;&gt;"",SUMIF($BD$3:$BD$1004,"="&amp;$BD811,INDIRECT(ADDRESS(3,BL$2,1,1)):INDIRECT(ADDRESS(1004,BL$2,1,1))),"")</f>
        <v/>
      </c>
      <c r="BM811" t="str">
        <f ca="1">IF($BT811&lt;&gt;"",SUMIF($BD$3:$BD$1004,"="&amp;$BD811,INDIRECT(ADDRESS(3,BM$2,1,1)):INDIRECT(ADDRESS(1004,BM$2,1,1))),"")</f>
        <v/>
      </c>
      <c r="BN811" t="str">
        <f ca="1">IF($BT811&lt;&gt;"",SUMIF($BD$3:$BD$1004,"="&amp;$BD811,INDIRECT(ADDRESS(3,BN$2,1,1)):INDIRECT(ADDRESS(1004,BN$2,1,1))),"")</f>
        <v/>
      </c>
      <c r="BO811" t="str">
        <f ca="1">IF($BT811&lt;&gt;"",SUMIF($BD$3:$BD$1004,"="&amp;$BD811,INDIRECT(ADDRESS(3,BO$2,1,1)):INDIRECT(ADDRESS(1004,BO$2,1,1))),"")</f>
        <v/>
      </c>
      <c r="BP811" t="str">
        <f ca="1">IF($BT811&lt;&gt;"",SUMIF($BD$3:$BD$1004,"="&amp;$BD811,INDIRECT(ADDRESS(3,BP$2,1,1)):INDIRECT(ADDRESS(1004,BP$2,1,1))),"")</f>
        <v/>
      </c>
      <c r="BQ811" t="str">
        <f ca="1">IF($BT811&lt;&gt;"",SUMIF($BD$3:$BD$1004,"="&amp;$BD811,INDIRECT(ADDRESS(3,BQ$2,1,1)):INDIRECT(ADDRESS(1004,BQ$2,1,1))),"")</f>
        <v/>
      </c>
      <c r="BR811" t="str">
        <f ca="1">IF($BT811&lt;&gt;"",SUMIF($BD$3:$BD$1004,"="&amp;$BD811,INDIRECT(ADDRESS(3,BR$2,1,1)):INDIRECT(ADDRESS(1004,BR$2,1,1))),"")</f>
        <v/>
      </c>
      <c r="BS811" t="str">
        <f>IF($A811&lt;&gt;"",VLOOKUP(TRUNC(MID($A811,1,2),0),Plano_Contas!$H$3:$J$103,3,TRUE),"")</f>
        <v/>
      </c>
      <c r="BT811" t="str">
        <f t="shared" si="49"/>
        <v/>
      </c>
      <c r="BV811">
        <f>Empresas!C811</f>
        <v>0</v>
      </c>
    </row>
    <row r="812" spans="1:74" ht="13.5" hidden="1" thickBot="1" x14ac:dyDescent="0.25">
      <c r="A812" s="89"/>
      <c r="B812" s="52" t="str">
        <f>IF($A812&lt;&gt;"",VLOOKUP(""&amp;$A812,Plano_Contas!$A$3:$F$1003,6,0),"")</f>
        <v/>
      </c>
      <c r="C812" s="91"/>
      <c r="D812" s="111"/>
      <c r="E812" s="112">
        <v>0</v>
      </c>
      <c r="F812" s="87"/>
      <c r="G812" s="85"/>
      <c r="H812" s="111"/>
      <c r="I812" s="112">
        <v>0</v>
      </c>
      <c r="J812" s="87"/>
      <c r="K812" s="85"/>
      <c r="L812" s="111"/>
      <c r="M812" s="112">
        <v>0</v>
      </c>
      <c r="N812" s="87"/>
      <c r="O812" s="85"/>
      <c r="P812" s="111"/>
      <c r="Q812" s="112">
        <v>0</v>
      </c>
      <c r="R812" s="87"/>
      <c r="S812" s="85"/>
      <c r="T812" s="111"/>
      <c r="U812" s="112">
        <v>0</v>
      </c>
      <c r="V812" s="87"/>
      <c r="W812" s="85"/>
      <c r="X812" s="111"/>
      <c r="Y812" s="112">
        <v>0</v>
      </c>
      <c r="Z812" s="87"/>
      <c r="AA812" s="85"/>
      <c r="AB812" s="111"/>
      <c r="AC812" s="112">
        <v>0</v>
      </c>
      <c r="AD812" s="87"/>
      <c r="AE812" s="85"/>
      <c r="AF812" s="111"/>
      <c r="AG812" s="112">
        <v>0</v>
      </c>
      <c r="AH812" s="87"/>
      <c r="AI812" s="85"/>
      <c r="AJ812" s="111"/>
      <c r="AK812" s="112">
        <v>0</v>
      </c>
      <c r="AL812" s="87"/>
      <c r="AM812" s="85"/>
      <c r="AN812" s="111"/>
      <c r="AO812" s="112">
        <v>0</v>
      </c>
      <c r="AP812" s="87"/>
      <c r="AQ812" s="85"/>
      <c r="AR812" s="111"/>
      <c r="AS812" s="112">
        <v>0</v>
      </c>
      <c r="AT812" s="87"/>
      <c r="AU812" s="85"/>
      <c r="AV812" s="111"/>
      <c r="AW812" s="112">
        <v>0</v>
      </c>
      <c r="AX812" s="87"/>
      <c r="AY812" s="85"/>
      <c r="AZ812" s="267">
        <f t="shared" si="50"/>
        <v>0</v>
      </c>
      <c r="BA812" s="88">
        <f t="shared" si="47"/>
        <v>0</v>
      </c>
      <c r="BC812">
        <f>IF($A812&lt;&gt;"",COUNTIF($BD$3:$BD812,$BD812),0)</f>
        <v>0</v>
      </c>
      <c r="BD812" t="str">
        <f>IF($A812&lt;&gt;"",VLOOKUP(TRUNC(MID($A812,1,2),0),Plano_Contas!$H$3:$J$103,2,TRUE),"")</f>
        <v/>
      </c>
      <c r="BE812" s="201" t="str">
        <f t="shared" si="48"/>
        <v/>
      </c>
      <c r="BF812" t="str">
        <f ca="1">IF($BT812&lt;&gt;"",SUMIF($BD$3:$BD$1004,"="&amp;$BD812,INDIRECT(ADDRESS(3,BF$2,1,1)):INDIRECT(ADDRESS(1004,BF$2,1,1))),"")</f>
        <v/>
      </c>
      <c r="BG812" t="str">
        <f ca="1">IF($BT812&lt;&gt;"",SUMIF($BD$3:$BD$1004,"="&amp;$BD812,INDIRECT(ADDRESS(3,BG$2,1,1)):INDIRECT(ADDRESS(1004,BG$2,1,1))),"")</f>
        <v/>
      </c>
      <c r="BH812" t="str">
        <f ca="1">IF($BT812&lt;&gt;"",SUMIF($BD$3:$BD$1004,"="&amp;$BD812,INDIRECT(ADDRESS(3,BH$2,1,1)):INDIRECT(ADDRESS(1004,BH$2,1,1))),"")</f>
        <v/>
      </c>
      <c r="BI812" t="str">
        <f ca="1">IF($BT812&lt;&gt;"",SUMIF($BD$3:$BD$1004,"="&amp;$BD812,INDIRECT(ADDRESS(3,BI$2,1,1)):INDIRECT(ADDRESS(1004,BI$2,1,1))),"")</f>
        <v/>
      </c>
      <c r="BJ812" t="str">
        <f ca="1">IF($BT812&lt;&gt;"",SUMIF($BD$3:$BD$1004,"="&amp;$BD812,INDIRECT(ADDRESS(3,BJ$2,1,1)):INDIRECT(ADDRESS(1004,BJ$2,1,1))),"")</f>
        <v/>
      </c>
      <c r="BK812" t="str">
        <f ca="1">IF($BT812&lt;&gt;"",SUMIF($BD$3:$BD$1004,"="&amp;$BD812,INDIRECT(ADDRESS(3,BK$2,1,1)):INDIRECT(ADDRESS(1004,BK$2,1,1))),"")</f>
        <v/>
      </c>
      <c r="BL812" t="str">
        <f ca="1">IF($BT812&lt;&gt;"",SUMIF($BD$3:$BD$1004,"="&amp;$BD812,INDIRECT(ADDRESS(3,BL$2,1,1)):INDIRECT(ADDRESS(1004,BL$2,1,1))),"")</f>
        <v/>
      </c>
      <c r="BM812" t="str">
        <f ca="1">IF($BT812&lt;&gt;"",SUMIF($BD$3:$BD$1004,"="&amp;$BD812,INDIRECT(ADDRESS(3,BM$2,1,1)):INDIRECT(ADDRESS(1004,BM$2,1,1))),"")</f>
        <v/>
      </c>
      <c r="BN812" t="str">
        <f ca="1">IF($BT812&lt;&gt;"",SUMIF($BD$3:$BD$1004,"="&amp;$BD812,INDIRECT(ADDRESS(3,BN$2,1,1)):INDIRECT(ADDRESS(1004,BN$2,1,1))),"")</f>
        <v/>
      </c>
      <c r="BO812" t="str">
        <f ca="1">IF($BT812&lt;&gt;"",SUMIF($BD$3:$BD$1004,"="&amp;$BD812,INDIRECT(ADDRESS(3,BO$2,1,1)):INDIRECT(ADDRESS(1004,BO$2,1,1))),"")</f>
        <v/>
      </c>
      <c r="BP812" t="str">
        <f ca="1">IF($BT812&lt;&gt;"",SUMIF($BD$3:$BD$1004,"="&amp;$BD812,INDIRECT(ADDRESS(3,BP$2,1,1)):INDIRECT(ADDRESS(1004,BP$2,1,1))),"")</f>
        <v/>
      </c>
      <c r="BQ812" t="str">
        <f ca="1">IF($BT812&lt;&gt;"",SUMIF($BD$3:$BD$1004,"="&amp;$BD812,INDIRECT(ADDRESS(3,BQ$2,1,1)):INDIRECT(ADDRESS(1004,BQ$2,1,1))),"")</f>
        <v/>
      </c>
      <c r="BR812" t="str">
        <f ca="1">IF($BT812&lt;&gt;"",SUMIF($BD$3:$BD$1004,"="&amp;$BD812,INDIRECT(ADDRESS(3,BR$2,1,1)):INDIRECT(ADDRESS(1004,BR$2,1,1))),"")</f>
        <v/>
      </c>
      <c r="BS812" t="str">
        <f>IF($A812&lt;&gt;"",VLOOKUP(TRUNC(MID($A812,1,2),0),Plano_Contas!$H$3:$J$103,3,TRUE),"")</f>
        <v/>
      </c>
      <c r="BT812" t="str">
        <f t="shared" si="49"/>
        <v/>
      </c>
      <c r="BV812">
        <f>Empresas!C812</f>
        <v>0</v>
      </c>
    </row>
    <row r="813" spans="1:74" ht="13.5" hidden="1" thickBot="1" x14ac:dyDescent="0.25">
      <c r="A813" s="89"/>
      <c r="B813" s="52" t="str">
        <f>IF($A813&lt;&gt;"",VLOOKUP(""&amp;$A813,Plano_Contas!$A$3:$F$1003,6,0),"")</f>
        <v/>
      </c>
      <c r="C813" s="91"/>
      <c r="D813" s="111"/>
      <c r="E813" s="112">
        <v>0</v>
      </c>
      <c r="F813" s="87"/>
      <c r="G813" s="85"/>
      <c r="H813" s="111"/>
      <c r="I813" s="112">
        <v>0</v>
      </c>
      <c r="J813" s="87"/>
      <c r="K813" s="85"/>
      <c r="L813" s="111"/>
      <c r="M813" s="112">
        <v>0</v>
      </c>
      <c r="N813" s="87"/>
      <c r="O813" s="85"/>
      <c r="P813" s="111"/>
      <c r="Q813" s="112">
        <v>0</v>
      </c>
      <c r="R813" s="87"/>
      <c r="S813" s="85"/>
      <c r="T813" s="111"/>
      <c r="U813" s="112">
        <v>0</v>
      </c>
      <c r="V813" s="87"/>
      <c r="W813" s="85"/>
      <c r="X813" s="111"/>
      <c r="Y813" s="112">
        <v>0</v>
      </c>
      <c r="Z813" s="87"/>
      <c r="AA813" s="85"/>
      <c r="AB813" s="111"/>
      <c r="AC813" s="112">
        <v>0</v>
      </c>
      <c r="AD813" s="87"/>
      <c r="AE813" s="85"/>
      <c r="AF813" s="111"/>
      <c r="AG813" s="112">
        <v>0</v>
      </c>
      <c r="AH813" s="87"/>
      <c r="AI813" s="85"/>
      <c r="AJ813" s="111"/>
      <c r="AK813" s="112">
        <v>0</v>
      </c>
      <c r="AL813" s="87"/>
      <c r="AM813" s="85"/>
      <c r="AN813" s="111"/>
      <c r="AO813" s="112">
        <v>0</v>
      </c>
      <c r="AP813" s="87"/>
      <c r="AQ813" s="85"/>
      <c r="AR813" s="111"/>
      <c r="AS813" s="112">
        <v>0</v>
      </c>
      <c r="AT813" s="87"/>
      <c r="AU813" s="85"/>
      <c r="AV813" s="111"/>
      <c r="AW813" s="112">
        <v>0</v>
      </c>
      <c r="AX813" s="87"/>
      <c r="AY813" s="85"/>
      <c r="AZ813" s="267">
        <f t="shared" si="50"/>
        <v>0</v>
      </c>
      <c r="BA813" s="88">
        <f t="shared" si="47"/>
        <v>0</v>
      </c>
      <c r="BC813">
        <f>IF($A813&lt;&gt;"",COUNTIF($BD$3:$BD813,$BD813),0)</f>
        <v>0</v>
      </c>
      <c r="BD813" t="str">
        <f>IF($A813&lt;&gt;"",VLOOKUP(TRUNC(MID($A813,1,2),0),Plano_Contas!$H$3:$J$103,2,TRUE),"")</f>
        <v/>
      </c>
      <c r="BE813" s="201" t="str">
        <f t="shared" si="48"/>
        <v/>
      </c>
      <c r="BF813" t="str">
        <f ca="1">IF($BT813&lt;&gt;"",SUMIF($BD$3:$BD$1004,"="&amp;$BD813,INDIRECT(ADDRESS(3,BF$2,1,1)):INDIRECT(ADDRESS(1004,BF$2,1,1))),"")</f>
        <v/>
      </c>
      <c r="BG813" t="str">
        <f ca="1">IF($BT813&lt;&gt;"",SUMIF($BD$3:$BD$1004,"="&amp;$BD813,INDIRECT(ADDRESS(3,BG$2,1,1)):INDIRECT(ADDRESS(1004,BG$2,1,1))),"")</f>
        <v/>
      </c>
      <c r="BH813" t="str">
        <f ca="1">IF($BT813&lt;&gt;"",SUMIF($BD$3:$BD$1004,"="&amp;$BD813,INDIRECT(ADDRESS(3,BH$2,1,1)):INDIRECT(ADDRESS(1004,BH$2,1,1))),"")</f>
        <v/>
      </c>
      <c r="BI813" t="str">
        <f ca="1">IF($BT813&lt;&gt;"",SUMIF($BD$3:$BD$1004,"="&amp;$BD813,INDIRECT(ADDRESS(3,BI$2,1,1)):INDIRECT(ADDRESS(1004,BI$2,1,1))),"")</f>
        <v/>
      </c>
      <c r="BJ813" t="str">
        <f ca="1">IF($BT813&lt;&gt;"",SUMIF($BD$3:$BD$1004,"="&amp;$BD813,INDIRECT(ADDRESS(3,BJ$2,1,1)):INDIRECT(ADDRESS(1004,BJ$2,1,1))),"")</f>
        <v/>
      </c>
      <c r="BK813" t="str">
        <f ca="1">IF($BT813&lt;&gt;"",SUMIF($BD$3:$BD$1004,"="&amp;$BD813,INDIRECT(ADDRESS(3,BK$2,1,1)):INDIRECT(ADDRESS(1004,BK$2,1,1))),"")</f>
        <v/>
      </c>
      <c r="BL813" t="str">
        <f ca="1">IF($BT813&lt;&gt;"",SUMIF($BD$3:$BD$1004,"="&amp;$BD813,INDIRECT(ADDRESS(3,BL$2,1,1)):INDIRECT(ADDRESS(1004,BL$2,1,1))),"")</f>
        <v/>
      </c>
      <c r="BM813" t="str">
        <f ca="1">IF($BT813&lt;&gt;"",SUMIF($BD$3:$BD$1004,"="&amp;$BD813,INDIRECT(ADDRESS(3,BM$2,1,1)):INDIRECT(ADDRESS(1004,BM$2,1,1))),"")</f>
        <v/>
      </c>
      <c r="BN813" t="str">
        <f ca="1">IF($BT813&lt;&gt;"",SUMIF($BD$3:$BD$1004,"="&amp;$BD813,INDIRECT(ADDRESS(3,BN$2,1,1)):INDIRECT(ADDRESS(1004,BN$2,1,1))),"")</f>
        <v/>
      </c>
      <c r="BO813" t="str">
        <f ca="1">IF($BT813&lt;&gt;"",SUMIF($BD$3:$BD$1004,"="&amp;$BD813,INDIRECT(ADDRESS(3,BO$2,1,1)):INDIRECT(ADDRESS(1004,BO$2,1,1))),"")</f>
        <v/>
      </c>
      <c r="BP813" t="str">
        <f ca="1">IF($BT813&lt;&gt;"",SUMIF($BD$3:$BD$1004,"="&amp;$BD813,INDIRECT(ADDRESS(3,BP$2,1,1)):INDIRECT(ADDRESS(1004,BP$2,1,1))),"")</f>
        <v/>
      </c>
      <c r="BQ813" t="str">
        <f ca="1">IF($BT813&lt;&gt;"",SUMIF($BD$3:$BD$1004,"="&amp;$BD813,INDIRECT(ADDRESS(3,BQ$2,1,1)):INDIRECT(ADDRESS(1004,BQ$2,1,1))),"")</f>
        <v/>
      </c>
      <c r="BR813" t="str">
        <f ca="1">IF($BT813&lt;&gt;"",SUMIF($BD$3:$BD$1004,"="&amp;$BD813,INDIRECT(ADDRESS(3,BR$2,1,1)):INDIRECT(ADDRESS(1004,BR$2,1,1))),"")</f>
        <v/>
      </c>
      <c r="BS813" t="str">
        <f>IF($A813&lt;&gt;"",VLOOKUP(TRUNC(MID($A813,1,2),0),Plano_Contas!$H$3:$J$103,3,TRUE),"")</f>
        <v/>
      </c>
      <c r="BT813" t="str">
        <f t="shared" si="49"/>
        <v/>
      </c>
      <c r="BV813">
        <f>Empresas!C813</f>
        <v>0</v>
      </c>
    </row>
    <row r="814" spans="1:74" ht="13.5" hidden="1" thickBot="1" x14ac:dyDescent="0.25">
      <c r="A814" s="89"/>
      <c r="B814" s="52" t="str">
        <f>IF($A814&lt;&gt;"",VLOOKUP(""&amp;$A814,Plano_Contas!$A$3:$F$1003,6,0),"")</f>
        <v/>
      </c>
      <c r="C814" s="91"/>
      <c r="D814" s="111"/>
      <c r="E814" s="112">
        <v>0</v>
      </c>
      <c r="F814" s="87"/>
      <c r="G814" s="85"/>
      <c r="H814" s="111"/>
      <c r="I814" s="112">
        <v>0</v>
      </c>
      <c r="J814" s="87"/>
      <c r="K814" s="85"/>
      <c r="L814" s="111"/>
      <c r="M814" s="112">
        <v>0</v>
      </c>
      <c r="N814" s="87"/>
      <c r="O814" s="85"/>
      <c r="P814" s="111"/>
      <c r="Q814" s="112">
        <v>0</v>
      </c>
      <c r="R814" s="87"/>
      <c r="S814" s="85"/>
      <c r="T814" s="111"/>
      <c r="U814" s="112">
        <v>0</v>
      </c>
      <c r="V814" s="87"/>
      <c r="W814" s="85"/>
      <c r="X814" s="111"/>
      <c r="Y814" s="112">
        <v>0</v>
      </c>
      <c r="Z814" s="87"/>
      <c r="AA814" s="85"/>
      <c r="AB814" s="111"/>
      <c r="AC814" s="112">
        <v>0</v>
      </c>
      <c r="AD814" s="87"/>
      <c r="AE814" s="85"/>
      <c r="AF814" s="111"/>
      <c r="AG814" s="112">
        <v>0</v>
      </c>
      <c r="AH814" s="87"/>
      <c r="AI814" s="85"/>
      <c r="AJ814" s="111"/>
      <c r="AK814" s="112">
        <v>0</v>
      </c>
      <c r="AL814" s="87"/>
      <c r="AM814" s="85"/>
      <c r="AN814" s="111"/>
      <c r="AO814" s="112">
        <v>0</v>
      </c>
      <c r="AP814" s="87"/>
      <c r="AQ814" s="85"/>
      <c r="AR814" s="111"/>
      <c r="AS814" s="112">
        <v>0</v>
      </c>
      <c r="AT814" s="87"/>
      <c r="AU814" s="85"/>
      <c r="AV814" s="111"/>
      <c r="AW814" s="112">
        <v>0</v>
      </c>
      <c r="AX814" s="87"/>
      <c r="AY814" s="85"/>
      <c r="AZ814" s="267">
        <f t="shared" si="50"/>
        <v>0</v>
      </c>
      <c r="BA814" s="88">
        <f t="shared" si="47"/>
        <v>0</v>
      </c>
      <c r="BC814">
        <f>IF($A814&lt;&gt;"",COUNTIF($BD$3:$BD814,$BD814),0)</f>
        <v>0</v>
      </c>
      <c r="BD814" t="str">
        <f>IF($A814&lt;&gt;"",VLOOKUP(TRUNC(MID($A814,1,2),0),Plano_Contas!$H$3:$J$103,2,TRUE),"")</f>
        <v/>
      </c>
      <c r="BE814" s="201" t="str">
        <f t="shared" si="48"/>
        <v/>
      </c>
      <c r="BF814" t="str">
        <f ca="1">IF($BT814&lt;&gt;"",SUMIF($BD$3:$BD$1004,"="&amp;$BD814,INDIRECT(ADDRESS(3,BF$2,1,1)):INDIRECT(ADDRESS(1004,BF$2,1,1))),"")</f>
        <v/>
      </c>
      <c r="BG814" t="str">
        <f ca="1">IF($BT814&lt;&gt;"",SUMIF($BD$3:$BD$1004,"="&amp;$BD814,INDIRECT(ADDRESS(3,BG$2,1,1)):INDIRECT(ADDRESS(1004,BG$2,1,1))),"")</f>
        <v/>
      </c>
      <c r="BH814" t="str">
        <f ca="1">IF($BT814&lt;&gt;"",SUMIF($BD$3:$BD$1004,"="&amp;$BD814,INDIRECT(ADDRESS(3,BH$2,1,1)):INDIRECT(ADDRESS(1004,BH$2,1,1))),"")</f>
        <v/>
      </c>
      <c r="BI814" t="str">
        <f ca="1">IF($BT814&lt;&gt;"",SUMIF($BD$3:$BD$1004,"="&amp;$BD814,INDIRECT(ADDRESS(3,BI$2,1,1)):INDIRECT(ADDRESS(1004,BI$2,1,1))),"")</f>
        <v/>
      </c>
      <c r="BJ814" t="str">
        <f ca="1">IF($BT814&lt;&gt;"",SUMIF($BD$3:$BD$1004,"="&amp;$BD814,INDIRECT(ADDRESS(3,BJ$2,1,1)):INDIRECT(ADDRESS(1004,BJ$2,1,1))),"")</f>
        <v/>
      </c>
      <c r="BK814" t="str">
        <f ca="1">IF($BT814&lt;&gt;"",SUMIF($BD$3:$BD$1004,"="&amp;$BD814,INDIRECT(ADDRESS(3,BK$2,1,1)):INDIRECT(ADDRESS(1004,BK$2,1,1))),"")</f>
        <v/>
      </c>
      <c r="BL814" t="str">
        <f ca="1">IF($BT814&lt;&gt;"",SUMIF($BD$3:$BD$1004,"="&amp;$BD814,INDIRECT(ADDRESS(3,BL$2,1,1)):INDIRECT(ADDRESS(1004,BL$2,1,1))),"")</f>
        <v/>
      </c>
      <c r="BM814" t="str">
        <f ca="1">IF($BT814&lt;&gt;"",SUMIF($BD$3:$BD$1004,"="&amp;$BD814,INDIRECT(ADDRESS(3,BM$2,1,1)):INDIRECT(ADDRESS(1004,BM$2,1,1))),"")</f>
        <v/>
      </c>
      <c r="BN814" t="str">
        <f ca="1">IF($BT814&lt;&gt;"",SUMIF($BD$3:$BD$1004,"="&amp;$BD814,INDIRECT(ADDRESS(3,BN$2,1,1)):INDIRECT(ADDRESS(1004,BN$2,1,1))),"")</f>
        <v/>
      </c>
      <c r="BO814" t="str">
        <f ca="1">IF($BT814&lt;&gt;"",SUMIF($BD$3:$BD$1004,"="&amp;$BD814,INDIRECT(ADDRESS(3,BO$2,1,1)):INDIRECT(ADDRESS(1004,BO$2,1,1))),"")</f>
        <v/>
      </c>
      <c r="BP814" t="str">
        <f ca="1">IF($BT814&lt;&gt;"",SUMIF($BD$3:$BD$1004,"="&amp;$BD814,INDIRECT(ADDRESS(3,BP$2,1,1)):INDIRECT(ADDRESS(1004,BP$2,1,1))),"")</f>
        <v/>
      </c>
      <c r="BQ814" t="str">
        <f ca="1">IF($BT814&lt;&gt;"",SUMIF($BD$3:$BD$1004,"="&amp;$BD814,INDIRECT(ADDRESS(3,BQ$2,1,1)):INDIRECT(ADDRESS(1004,BQ$2,1,1))),"")</f>
        <v/>
      </c>
      <c r="BR814" t="str">
        <f ca="1">IF($BT814&lt;&gt;"",SUMIF($BD$3:$BD$1004,"="&amp;$BD814,INDIRECT(ADDRESS(3,BR$2,1,1)):INDIRECT(ADDRESS(1004,BR$2,1,1))),"")</f>
        <v/>
      </c>
      <c r="BS814" t="str">
        <f>IF($A814&lt;&gt;"",VLOOKUP(TRUNC(MID($A814,1,2),0),Plano_Contas!$H$3:$J$103,3,TRUE),"")</f>
        <v/>
      </c>
      <c r="BT814" t="str">
        <f t="shared" si="49"/>
        <v/>
      </c>
      <c r="BV814">
        <f>Empresas!C814</f>
        <v>0</v>
      </c>
    </row>
    <row r="815" spans="1:74" ht="13.5" hidden="1" thickBot="1" x14ac:dyDescent="0.25">
      <c r="A815" s="89"/>
      <c r="B815" s="52" t="str">
        <f>IF($A815&lt;&gt;"",VLOOKUP(""&amp;$A815,Plano_Contas!$A$3:$F$1003,6,0),"")</f>
        <v/>
      </c>
      <c r="C815" s="91"/>
      <c r="D815" s="111"/>
      <c r="E815" s="112">
        <v>0</v>
      </c>
      <c r="F815" s="87"/>
      <c r="G815" s="85"/>
      <c r="H815" s="111"/>
      <c r="I815" s="112">
        <v>0</v>
      </c>
      <c r="J815" s="87"/>
      <c r="K815" s="85"/>
      <c r="L815" s="111"/>
      <c r="M815" s="112">
        <v>0</v>
      </c>
      <c r="N815" s="87"/>
      <c r="O815" s="85"/>
      <c r="P815" s="111"/>
      <c r="Q815" s="112">
        <v>0</v>
      </c>
      <c r="R815" s="87"/>
      <c r="S815" s="85"/>
      <c r="T815" s="111"/>
      <c r="U815" s="112">
        <v>0</v>
      </c>
      <c r="V815" s="87"/>
      <c r="W815" s="85"/>
      <c r="X815" s="111"/>
      <c r="Y815" s="112">
        <v>0</v>
      </c>
      <c r="Z815" s="87"/>
      <c r="AA815" s="85"/>
      <c r="AB815" s="111"/>
      <c r="AC815" s="112">
        <v>0</v>
      </c>
      <c r="AD815" s="87"/>
      <c r="AE815" s="85"/>
      <c r="AF815" s="111"/>
      <c r="AG815" s="112">
        <v>0</v>
      </c>
      <c r="AH815" s="87"/>
      <c r="AI815" s="85"/>
      <c r="AJ815" s="111"/>
      <c r="AK815" s="112">
        <v>0</v>
      </c>
      <c r="AL815" s="87"/>
      <c r="AM815" s="85"/>
      <c r="AN815" s="111"/>
      <c r="AO815" s="112">
        <v>0</v>
      </c>
      <c r="AP815" s="87"/>
      <c r="AQ815" s="85"/>
      <c r="AR815" s="111"/>
      <c r="AS815" s="112">
        <v>0</v>
      </c>
      <c r="AT815" s="87"/>
      <c r="AU815" s="85"/>
      <c r="AV815" s="111"/>
      <c r="AW815" s="112">
        <v>0</v>
      </c>
      <c r="AX815" s="87"/>
      <c r="AY815" s="85"/>
      <c r="AZ815" s="267">
        <f t="shared" si="50"/>
        <v>0</v>
      </c>
      <c r="BA815" s="88">
        <f t="shared" si="47"/>
        <v>0</v>
      </c>
      <c r="BC815">
        <f>IF($A815&lt;&gt;"",COUNTIF($BD$3:$BD815,$BD815),0)</f>
        <v>0</v>
      </c>
      <c r="BD815" t="str">
        <f>IF($A815&lt;&gt;"",VLOOKUP(TRUNC(MID($A815,1,2),0),Plano_Contas!$H$3:$J$103,2,TRUE),"")</f>
        <v/>
      </c>
      <c r="BE815" s="201" t="str">
        <f t="shared" si="48"/>
        <v/>
      </c>
      <c r="BF815" t="str">
        <f ca="1">IF($BT815&lt;&gt;"",SUMIF($BD$3:$BD$1004,"="&amp;$BD815,INDIRECT(ADDRESS(3,BF$2,1,1)):INDIRECT(ADDRESS(1004,BF$2,1,1))),"")</f>
        <v/>
      </c>
      <c r="BG815" t="str">
        <f ca="1">IF($BT815&lt;&gt;"",SUMIF($BD$3:$BD$1004,"="&amp;$BD815,INDIRECT(ADDRESS(3,BG$2,1,1)):INDIRECT(ADDRESS(1004,BG$2,1,1))),"")</f>
        <v/>
      </c>
      <c r="BH815" t="str">
        <f ca="1">IF($BT815&lt;&gt;"",SUMIF($BD$3:$BD$1004,"="&amp;$BD815,INDIRECT(ADDRESS(3,BH$2,1,1)):INDIRECT(ADDRESS(1004,BH$2,1,1))),"")</f>
        <v/>
      </c>
      <c r="BI815" t="str">
        <f ca="1">IF($BT815&lt;&gt;"",SUMIF($BD$3:$BD$1004,"="&amp;$BD815,INDIRECT(ADDRESS(3,BI$2,1,1)):INDIRECT(ADDRESS(1004,BI$2,1,1))),"")</f>
        <v/>
      </c>
      <c r="BJ815" t="str">
        <f ca="1">IF($BT815&lt;&gt;"",SUMIF($BD$3:$BD$1004,"="&amp;$BD815,INDIRECT(ADDRESS(3,BJ$2,1,1)):INDIRECT(ADDRESS(1004,BJ$2,1,1))),"")</f>
        <v/>
      </c>
      <c r="BK815" t="str">
        <f ca="1">IF($BT815&lt;&gt;"",SUMIF($BD$3:$BD$1004,"="&amp;$BD815,INDIRECT(ADDRESS(3,BK$2,1,1)):INDIRECT(ADDRESS(1004,BK$2,1,1))),"")</f>
        <v/>
      </c>
      <c r="BL815" t="str">
        <f ca="1">IF($BT815&lt;&gt;"",SUMIF($BD$3:$BD$1004,"="&amp;$BD815,INDIRECT(ADDRESS(3,BL$2,1,1)):INDIRECT(ADDRESS(1004,BL$2,1,1))),"")</f>
        <v/>
      </c>
      <c r="BM815" t="str">
        <f ca="1">IF($BT815&lt;&gt;"",SUMIF($BD$3:$BD$1004,"="&amp;$BD815,INDIRECT(ADDRESS(3,BM$2,1,1)):INDIRECT(ADDRESS(1004,BM$2,1,1))),"")</f>
        <v/>
      </c>
      <c r="BN815" t="str">
        <f ca="1">IF($BT815&lt;&gt;"",SUMIF($BD$3:$BD$1004,"="&amp;$BD815,INDIRECT(ADDRESS(3,BN$2,1,1)):INDIRECT(ADDRESS(1004,BN$2,1,1))),"")</f>
        <v/>
      </c>
      <c r="BO815" t="str">
        <f ca="1">IF($BT815&lt;&gt;"",SUMIF($BD$3:$BD$1004,"="&amp;$BD815,INDIRECT(ADDRESS(3,BO$2,1,1)):INDIRECT(ADDRESS(1004,BO$2,1,1))),"")</f>
        <v/>
      </c>
      <c r="BP815" t="str">
        <f ca="1">IF($BT815&lt;&gt;"",SUMIF($BD$3:$BD$1004,"="&amp;$BD815,INDIRECT(ADDRESS(3,BP$2,1,1)):INDIRECT(ADDRESS(1004,BP$2,1,1))),"")</f>
        <v/>
      </c>
      <c r="BQ815" t="str">
        <f ca="1">IF($BT815&lt;&gt;"",SUMIF($BD$3:$BD$1004,"="&amp;$BD815,INDIRECT(ADDRESS(3,BQ$2,1,1)):INDIRECT(ADDRESS(1004,BQ$2,1,1))),"")</f>
        <v/>
      </c>
      <c r="BR815" t="str">
        <f ca="1">IF($BT815&lt;&gt;"",SUMIF($BD$3:$BD$1004,"="&amp;$BD815,INDIRECT(ADDRESS(3,BR$2,1,1)):INDIRECT(ADDRESS(1004,BR$2,1,1))),"")</f>
        <v/>
      </c>
      <c r="BS815" t="str">
        <f>IF($A815&lt;&gt;"",VLOOKUP(TRUNC(MID($A815,1,2),0),Plano_Contas!$H$3:$J$103,3,TRUE),"")</f>
        <v/>
      </c>
      <c r="BT815" t="str">
        <f t="shared" si="49"/>
        <v/>
      </c>
      <c r="BV815">
        <f>Empresas!C815</f>
        <v>0</v>
      </c>
    </row>
    <row r="816" spans="1:74" ht="13.5" hidden="1" thickBot="1" x14ac:dyDescent="0.25">
      <c r="A816" s="89"/>
      <c r="B816" s="52" t="str">
        <f>IF($A816&lt;&gt;"",VLOOKUP(""&amp;$A816,Plano_Contas!$A$3:$F$1003,6,0),"")</f>
        <v/>
      </c>
      <c r="C816" s="91"/>
      <c r="D816" s="111"/>
      <c r="E816" s="112">
        <v>0</v>
      </c>
      <c r="F816" s="87"/>
      <c r="G816" s="85"/>
      <c r="H816" s="111"/>
      <c r="I816" s="112">
        <v>0</v>
      </c>
      <c r="J816" s="87"/>
      <c r="K816" s="85"/>
      <c r="L816" s="111"/>
      <c r="M816" s="112">
        <v>0</v>
      </c>
      <c r="N816" s="87"/>
      <c r="O816" s="85"/>
      <c r="P816" s="111"/>
      <c r="Q816" s="112">
        <v>0</v>
      </c>
      <c r="R816" s="87"/>
      <c r="S816" s="85"/>
      <c r="T816" s="111"/>
      <c r="U816" s="112">
        <v>0</v>
      </c>
      <c r="V816" s="87"/>
      <c r="W816" s="85"/>
      <c r="X816" s="111"/>
      <c r="Y816" s="112">
        <v>0</v>
      </c>
      <c r="Z816" s="87"/>
      <c r="AA816" s="85"/>
      <c r="AB816" s="111"/>
      <c r="AC816" s="112">
        <v>0</v>
      </c>
      <c r="AD816" s="87"/>
      <c r="AE816" s="85"/>
      <c r="AF816" s="111"/>
      <c r="AG816" s="112">
        <v>0</v>
      </c>
      <c r="AH816" s="87"/>
      <c r="AI816" s="85"/>
      <c r="AJ816" s="111"/>
      <c r="AK816" s="112">
        <v>0</v>
      </c>
      <c r="AL816" s="87"/>
      <c r="AM816" s="85"/>
      <c r="AN816" s="111"/>
      <c r="AO816" s="112">
        <v>0</v>
      </c>
      <c r="AP816" s="87"/>
      <c r="AQ816" s="85"/>
      <c r="AR816" s="111"/>
      <c r="AS816" s="112">
        <v>0</v>
      </c>
      <c r="AT816" s="87"/>
      <c r="AU816" s="85"/>
      <c r="AV816" s="111"/>
      <c r="AW816" s="112">
        <v>0</v>
      </c>
      <c r="AX816" s="87"/>
      <c r="AY816" s="85"/>
      <c r="AZ816" s="267">
        <f t="shared" si="50"/>
        <v>0</v>
      </c>
      <c r="BA816" s="88">
        <f t="shared" si="47"/>
        <v>0</v>
      </c>
      <c r="BC816">
        <f>IF($A816&lt;&gt;"",COUNTIF($BD$3:$BD816,$BD816),0)</f>
        <v>0</v>
      </c>
      <c r="BD816" t="str">
        <f>IF($A816&lt;&gt;"",VLOOKUP(TRUNC(MID($A816,1,2),0),Plano_Contas!$H$3:$J$103,2,TRUE),"")</f>
        <v/>
      </c>
      <c r="BE816" s="201" t="str">
        <f t="shared" si="48"/>
        <v/>
      </c>
      <c r="BF816" t="str">
        <f ca="1">IF($BT816&lt;&gt;"",SUMIF($BD$3:$BD$1004,"="&amp;$BD816,INDIRECT(ADDRESS(3,BF$2,1,1)):INDIRECT(ADDRESS(1004,BF$2,1,1))),"")</f>
        <v/>
      </c>
      <c r="BG816" t="str">
        <f ca="1">IF($BT816&lt;&gt;"",SUMIF($BD$3:$BD$1004,"="&amp;$BD816,INDIRECT(ADDRESS(3,BG$2,1,1)):INDIRECT(ADDRESS(1004,BG$2,1,1))),"")</f>
        <v/>
      </c>
      <c r="BH816" t="str">
        <f ca="1">IF($BT816&lt;&gt;"",SUMIF($BD$3:$BD$1004,"="&amp;$BD816,INDIRECT(ADDRESS(3,BH$2,1,1)):INDIRECT(ADDRESS(1004,BH$2,1,1))),"")</f>
        <v/>
      </c>
      <c r="BI816" t="str">
        <f ca="1">IF($BT816&lt;&gt;"",SUMIF($BD$3:$BD$1004,"="&amp;$BD816,INDIRECT(ADDRESS(3,BI$2,1,1)):INDIRECT(ADDRESS(1004,BI$2,1,1))),"")</f>
        <v/>
      </c>
      <c r="BJ816" t="str">
        <f ca="1">IF($BT816&lt;&gt;"",SUMIF($BD$3:$BD$1004,"="&amp;$BD816,INDIRECT(ADDRESS(3,BJ$2,1,1)):INDIRECT(ADDRESS(1004,BJ$2,1,1))),"")</f>
        <v/>
      </c>
      <c r="BK816" t="str">
        <f ca="1">IF($BT816&lt;&gt;"",SUMIF($BD$3:$BD$1004,"="&amp;$BD816,INDIRECT(ADDRESS(3,BK$2,1,1)):INDIRECT(ADDRESS(1004,BK$2,1,1))),"")</f>
        <v/>
      </c>
      <c r="BL816" t="str">
        <f ca="1">IF($BT816&lt;&gt;"",SUMIF($BD$3:$BD$1004,"="&amp;$BD816,INDIRECT(ADDRESS(3,BL$2,1,1)):INDIRECT(ADDRESS(1004,BL$2,1,1))),"")</f>
        <v/>
      </c>
      <c r="BM816" t="str">
        <f ca="1">IF($BT816&lt;&gt;"",SUMIF($BD$3:$BD$1004,"="&amp;$BD816,INDIRECT(ADDRESS(3,BM$2,1,1)):INDIRECT(ADDRESS(1004,BM$2,1,1))),"")</f>
        <v/>
      </c>
      <c r="BN816" t="str">
        <f ca="1">IF($BT816&lt;&gt;"",SUMIF($BD$3:$BD$1004,"="&amp;$BD816,INDIRECT(ADDRESS(3,BN$2,1,1)):INDIRECT(ADDRESS(1004,BN$2,1,1))),"")</f>
        <v/>
      </c>
      <c r="BO816" t="str">
        <f ca="1">IF($BT816&lt;&gt;"",SUMIF($BD$3:$BD$1004,"="&amp;$BD816,INDIRECT(ADDRESS(3,BO$2,1,1)):INDIRECT(ADDRESS(1004,BO$2,1,1))),"")</f>
        <v/>
      </c>
      <c r="BP816" t="str">
        <f ca="1">IF($BT816&lt;&gt;"",SUMIF($BD$3:$BD$1004,"="&amp;$BD816,INDIRECT(ADDRESS(3,BP$2,1,1)):INDIRECT(ADDRESS(1004,BP$2,1,1))),"")</f>
        <v/>
      </c>
      <c r="BQ816" t="str">
        <f ca="1">IF($BT816&lt;&gt;"",SUMIF($BD$3:$BD$1004,"="&amp;$BD816,INDIRECT(ADDRESS(3,BQ$2,1,1)):INDIRECT(ADDRESS(1004,BQ$2,1,1))),"")</f>
        <v/>
      </c>
      <c r="BR816" t="str">
        <f ca="1">IF($BT816&lt;&gt;"",SUMIF($BD$3:$BD$1004,"="&amp;$BD816,INDIRECT(ADDRESS(3,BR$2,1,1)):INDIRECT(ADDRESS(1004,BR$2,1,1))),"")</f>
        <v/>
      </c>
      <c r="BS816" t="str">
        <f>IF($A816&lt;&gt;"",VLOOKUP(TRUNC(MID($A816,1,2),0),Plano_Contas!$H$3:$J$103,3,TRUE),"")</f>
        <v/>
      </c>
      <c r="BT816" t="str">
        <f t="shared" si="49"/>
        <v/>
      </c>
      <c r="BV816">
        <f>Empresas!C816</f>
        <v>0</v>
      </c>
    </row>
    <row r="817" spans="1:74" ht="13.5" hidden="1" thickBot="1" x14ac:dyDescent="0.25">
      <c r="A817" s="89"/>
      <c r="B817" s="52" t="str">
        <f>IF($A817&lt;&gt;"",VLOOKUP(""&amp;$A817,Plano_Contas!$A$3:$F$1003,6,0),"")</f>
        <v/>
      </c>
      <c r="C817" s="91"/>
      <c r="D817" s="111"/>
      <c r="E817" s="112">
        <v>0</v>
      </c>
      <c r="F817" s="87"/>
      <c r="G817" s="85"/>
      <c r="H817" s="111"/>
      <c r="I817" s="112">
        <v>0</v>
      </c>
      <c r="J817" s="87"/>
      <c r="K817" s="85"/>
      <c r="L817" s="111"/>
      <c r="M817" s="112">
        <v>0</v>
      </c>
      <c r="N817" s="87"/>
      <c r="O817" s="85"/>
      <c r="P817" s="111"/>
      <c r="Q817" s="112">
        <v>0</v>
      </c>
      <c r="R817" s="87"/>
      <c r="S817" s="85"/>
      <c r="T817" s="111"/>
      <c r="U817" s="112">
        <v>0</v>
      </c>
      <c r="V817" s="87"/>
      <c r="W817" s="85"/>
      <c r="X817" s="111"/>
      <c r="Y817" s="112">
        <v>0</v>
      </c>
      <c r="Z817" s="87"/>
      <c r="AA817" s="85"/>
      <c r="AB817" s="111"/>
      <c r="AC817" s="112">
        <v>0</v>
      </c>
      <c r="AD817" s="87"/>
      <c r="AE817" s="85"/>
      <c r="AF817" s="111"/>
      <c r="AG817" s="112">
        <v>0</v>
      </c>
      <c r="AH817" s="87"/>
      <c r="AI817" s="85"/>
      <c r="AJ817" s="111"/>
      <c r="AK817" s="112">
        <v>0</v>
      </c>
      <c r="AL817" s="87"/>
      <c r="AM817" s="85"/>
      <c r="AN817" s="111"/>
      <c r="AO817" s="112">
        <v>0</v>
      </c>
      <c r="AP817" s="87"/>
      <c r="AQ817" s="85"/>
      <c r="AR817" s="111"/>
      <c r="AS817" s="112">
        <v>0</v>
      </c>
      <c r="AT817" s="87"/>
      <c r="AU817" s="85"/>
      <c r="AV817" s="111"/>
      <c r="AW817" s="112">
        <v>0</v>
      </c>
      <c r="AX817" s="87"/>
      <c r="AY817" s="85"/>
      <c r="AZ817" s="267">
        <f t="shared" si="50"/>
        <v>0</v>
      </c>
      <c r="BA817" s="88">
        <f t="shared" si="47"/>
        <v>0</v>
      </c>
      <c r="BC817">
        <f>IF($A817&lt;&gt;"",COUNTIF($BD$3:$BD817,$BD817),0)</f>
        <v>0</v>
      </c>
      <c r="BD817" t="str">
        <f>IF($A817&lt;&gt;"",VLOOKUP(TRUNC(MID($A817,1,2),0),Plano_Contas!$H$3:$J$103,2,TRUE),"")</f>
        <v/>
      </c>
      <c r="BE817" s="201" t="str">
        <f t="shared" si="48"/>
        <v/>
      </c>
      <c r="BF817" t="str">
        <f ca="1">IF($BT817&lt;&gt;"",SUMIF($BD$3:$BD$1004,"="&amp;$BD817,INDIRECT(ADDRESS(3,BF$2,1,1)):INDIRECT(ADDRESS(1004,BF$2,1,1))),"")</f>
        <v/>
      </c>
      <c r="BG817" t="str">
        <f ca="1">IF($BT817&lt;&gt;"",SUMIF($BD$3:$BD$1004,"="&amp;$BD817,INDIRECT(ADDRESS(3,BG$2,1,1)):INDIRECT(ADDRESS(1004,BG$2,1,1))),"")</f>
        <v/>
      </c>
      <c r="BH817" t="str">
        <f ca="1">IF($BT817&lt;&gt;"",SUMIF($BD$3:$BD$1004,"="&amp;$BD817,INDIRECT(ADDRESS(3,BH$2,1,1)):INDIRECT(ADDRESS(1004,BH$2,1,1))),"")</f>
        <v/>
      </c>
      <c r="BI817" t="str">
        <f ca="1">IF($BT817&lt;&gt;"",SUMIF($BD$3:$BD$1004,"="&amp;$BD817,INDIRECT(ADDRESS(3,BI$2,1,1)):INDIRECT(ADDRESS(1004,BI$2,1,1))),"")</f>
        <v/>
      </c>
      <c r="BJ817" t="str">
        <f ca="1">IF($BT817&lt;&gt;"",SUMIF($BD$3:$BD$1004,"="&amp;$BD817,INDIRECT(ADDRESS(3,BJ$2,1,1)):INDIRECT(ADDRESS(1004,BJ$2,1,1))),"")</f>
        <v/>
      </c>
      <c r="BK817" t="str">
        <f ca="1">IF($BT817&lt;&gt;"",SUMIF($BD$3:$BD$1004,"="&amp;$BD817,INDIRECT(ADDRESS(3,BK$2,1,1)):INDIRECT(ADDRESS(1004,BK$2,1,1))),"")</f>
        <v/>
      </c>
      <c r="BL817" t="str">
        <f ca="1">IF($BT817&lt;&gt;"",SUMIF($BD$3:$BD$1004,"="&amp;$BD817,INDIRECT(ADDRESS(3,BL$2,1,1)):INDIRECT(ADDRESS(1004,BL$2,1,1))),"")</f>
        <v/>
      </c>
      <c r="BM817" t="str">
        <f ca="1">IF($BT817&lt;&gt;"",SUMIF($BD$3:$BD$1004,"="&amp;$BD817,INDIRECT(ADDRESS(3,BM$2,1,1)):INDIRECT(ADDRESS(1004,BM$2,1,1))),"")</f>
        <v/>
      </c>
      <c r="BN817" t="str">
        <f ca="1">IF($BT817&lt;&gt;"",SUMIF($BD$3:$BD$1004,"="&amp;$BD817,INDIRECT(ADDRESS(3,BN$2,1,1)):INDIRECT(ADDRESS(1004,BN$2,1,1))),"")</f>
        <v/>
      </c>
      <c r="BO817" t="str">
        <f ca="1">IF($BT817&lt;&gt;"",SUMIF($BD$3:$BD$1004,"="&amp;$BD817,INDIRECT(ADDRESS(3,BO$2,1,1)):INDIRECT(ADDRESS(1004,BO$2,1,1))),"")</f>
        <v/>
      </c>
      <c r="BP817" t="str">
        <f ca="1">IF($BT817&lt;&gt;"",SUMIF($BD$3:$BD$1004,"="&amp;$BD817,INDIRECT(ADDRESS(3,BP$2,1,1)):INDIRECT(ADDRESS(1004,BP$2,1,1))),"")</f>
        <v/>
      </c>
      <c r="BQ817" t="str">
        <f ca="1">IF($BT817&lt;&gt;"",SUMIF($BD$3:$BD$1004,"="&amp;$BD817,INDIRECT(ADDRESS(3,BQ$2,1,1)):INDIRECT(ADDRESS(1004,BQ$2,1,1))),"")</f>
        <v/>
      </c>
      <c r="BR817" t="str">
        <f ca="1">IF($BT817&lt;&gt;"",SUMIF($BD$3:$BD$1004,"="&amp;$BD817,INDIRECT(ADDRESS(3,BR$2,1,1)):INDIRECT(ADDRESS(1004,BR$2,1,1))),"")</f>
        <v/>
      </c>
      <c r="BS817" t="str">
        <f>IF($A817&lt;&gt;"",VLOOKUP(TRUNC(MID($A817,1,2),0),Plano_Contas!$H$3:$J$103,3,TRUE),"")</f>
        <v/>
      </c>
      <c r="BT817" t="str">
        <f t="shared" si="49"/>
        <v/>
      </c>
      <c r="BV817">
        <f>Empresas!C817</f>
        <v>0</v>
      </c>
    </row>
    <row r="818" spans="1:74" ht="13.5" hidden="1" thickBot="1" x14ac:dyDescent="0.25">
      <c r="A818" s="89"/>
      <c r="B818" s="52" t="str">
        <f>IF($A818&lt;&gt;"",VLOOKUP(""&amp;$A818,Plano_Contas!$A$3:$F$1003,6,0),"")</f>
        <v/>
      </c>
      <c r="C818" s="91"/>
      <c r="D818" s="111"/>
      <c r="E818" s="112">
        <v>0</v>
      </c>
      <c r="F818" s="87"/>
      <c r="G818" s="85"/>
      <c r="H818" s="111"/>
      <c r="I818" s="112">
        <v>0</v>
      </c>
      <c r="J818" s="87"/>
      <c r="K818" s="85"/>
      <c r="L818" s="111"/>
      <c r="M818" s="112">
        <v>0</v>
      </c>
      <c r="N818" s="87"/>
      <c r="O818" s="85"/>
      <c r="P818" s="111"/>
      <c r="Q818" s="112">
        <v>0</v>
      </c>
      <c r="R818" s="87"/>
      <c r="S818" s="85"/>
      <c r="T818" s="111"/>
      <c r="U818" s="112">
        <v>0</v>
      </c>
      <c r="V818" s="87"/>
      <c r="W818" s="85"/>
      <c r="X818" s="111"/>
      <c r="Y818" s="112">
        <v>0</v>
      </c>
      <c r="Z818" s="87"/>
      <c r="AA818" s="85"/>
      <c r="AB818" s="111"/>
      <c r="AC818" s="112">
        <v>0</v>
      </c>
      <c r="AD818" s="87"/>
      <c r="AE818" s="85"/>
      <c r="AF818" s="111"/>
      <c r="AG818" s="112">
        <v>0</v>
      </c>
      <c r="AH818" s="87"/>
      <c r="AI818" s="85"/>
      <c r="AJ818" s="111"/>
      <c r="AK818" s="112">
        <v>0</v>
      </c>
      <c r="AL818" s="87"/>
      <c r="AM818" s="85"/>
      <c r="AN818" s="111"/>
      <c r="AO818" s="112">
        <v>0</v>
      </c>
      <c r="AP818" s="87"/>
      <c r="AQ818" s="85"/>
      <c r="AR818" s="111"/>
      <c r="AS818" s="112">
        <v>0</v>
      </c>
      <c r="AT818" s="87"/>
      <c r="AU818" s="85"/>
      <c r="AV818" s="111"/>
      <c r="AW818" s="112">
        <v>0</v>
      </c>
      <c r="AX818" s="87"/>
      <c r="AY818" s="85"/>
      <c r="AZ818" s="267">
        <f t="shared" si="50"/>
        <v>0</v>
      </c>
      <c r="BA818" s="88">
        <f t="shared" si="47"/>
        <v>0</v>
      </c>
      <c r="BC818">
        <f>IF($A818&lt;&gt;"",COUNTIF($BD$3:$BD818,$BD818),0)</f>
        <v>0</v>
      </c>
      <c r="BD818" t="str">
        <f>IF($A818&lt;&gt;"",VLOOKUP(TRUNC(MID($A818,1,2),0),Plano_Contas!$H$3:$J$103,2,TRUE),"")</f>
        <v/>
      </c>
      <c r="BE818" s="201" t="str">
        <f t="shared" si="48"/>
        <v/>
      </c>
      <c r="BF818" t="str">
        <f ca="1">IF($BT818&lt;&gt;"",SUMIF($BD$3:$BD$1004,"="&amp;$BD818,INDIRECT(ADDRESS(3,BF$2,1,1)):INDIRECT(ADDRESS(1004,BF$2,1,1))),"")</f>
        <v/>
      </c>
      <c r="BG818" t="str">
        <f ca="1">IF($BT818&lt;&gt;"",SUMIF($BD$3:$BD$1004,"="&amp;$BD818,INDIRECT(ADDRESS(3,BG$2,1,1)):INDIRECT(ADDRESS(1004,BG$2,1,1))),"")</f>
        <v/>
      </c>
      <c r="BH818" t="str">
        <f ca="1">IF($BT818&lt;&gt;"",SUMIF($BD$3:$BD$1004,"="&amp;$BD818,INDIRECT(ADDRESS(3,BH$2,1,1)):INDIRECT(ADDRESS(1004,BH$2,1,1))),"")</f>
        <v/>
      </c>
      <c r="BI818" t="str">
        <f ca="1">IF($BT818&lt;&gt;"",SUMIF($BD$3:$BD$1004,"="&amp;$BD818,INDIRECT(ADDRESS(3,BI$2,1,1)):INDIRECT(ADDRESS(1004,BI$2,1,1))),"")</f>
        <v/>
      </c>
      <c r="BJ818" t="str">
        <f ca="1">IF($BT818&lt;&gt;"",SUMIF($BD$3:$BD$1004,"="&amp;$BD818,INDIRECT(ADDRESS(3,BJ$2,1,1)):INDIRECT(ADDRESS(1004,BJ$2,1,1))),"")</f>
        <v/>
      </c>
      <c r="BK818" t="str">
        <f ca="1">IF($BT818&lt;&gt;"",SUMIF($BD$3:$BD$1004,"="&amp;$BD818,INDIRECT(ADDRESS(3,BK$2,1,1)):INDIRECT(ADDRESS(1004,BK$2,1,1))),"")</f>
        <v/>
      </c>
      <c r="BL818" t="str">
        <f ca="1">IF($BT818&lt;&gt;"",SUMIF($BD$3:$BD$1004,"="&amp;$BD818,INDIRECT(ADDRESS(3,BL$2,1,1)):INDIRECT(ADDRESS(1004,BL$2,1,1))),"")</f>
        <v/>
      </c>
      <c r="BM818" t="str">
        <f ca="1">IF($BT818&lt;&gt;"",SUMIF($BD$3:$BD$1004,"="&amp;$BD818,INDIRECT(ADDRESS(3,BM$2,1,1)):INDIRECT(ADDRESS(1004,BM$2,1,1))),"")</f>
        <v/>
      </c>
      <c r="BN818" t="str">
        <f ca="1">IF($BT818&lt;&gt;"",SUMIF($BD$3:$BD$1004,"="&amp;$BD818,INDIRECT(ADDRESS(3,BN$2,1,1)):INDIRECT(ADDRESS(1004,BN$2,1,1))),"")</f>
        <v/>
      </c>
      <c r="BO818" t="str">
        <f ca="1">IF($BT818&lt;&gt;"",SUMIF($BD$3:$BD$1004,"="&amp;$BD818,INDIRECT(ADDRESS(3,BO$2,1,1)):INDIRECT(ADDRESS(1004,BO$2,1,1))),"")</f>
        <v/>
      </c>
      <c r="BP818" t="str">
        <f ca="1">IF($BT818&lt;&gt;"",SUMIF($BD$3:$BD$1004,"="&amp;$BD818,INDIRECT(ADDRESS(3,BP$2,1,1)):INDIRECT(ADDRESS(1004,BP$2,1,1))),"")</f>
        <v/>
      </c>
      <c r="BQ818" t="str">
        <f ca="1">IF($BT818&lt;&gt;"",SUMIF($BD$3:$BD$1004,"="&amp;$BD818,INDIRECT(ADDRESS(3,BQ$2,1,1)):INDIRECT(ADDRESS(1004,BQ$2,1,1))),"")</f>
        <v/>
      </c>
      <c r="BR818" t="str">
        <f ca="1">IF($BT818&lt;&gt;"",SUMIF($BD$3:$BD$1004,"="&amp;$BD818,INDIRECT(ADDRESS(3,BR$2,1,1)):INDIRECT(ADDRESS(1004,BR$2,1,1))),"")</f>
        <v/>
      </c>
      <c r="BS818" t="str">
        <f>IF($A818&lt;&gt;"",VLOOKUP(TRUNC(MID($A818,1,2),0),Plano_Contas!$H$3:$J$103,3,TRUE),"")</f>
        <v/>
      </c>
      <c r="BT818" t="str">
        <f t="shared" si="49"/>
        <v/>
      </c>
      <c r="BV818">
        <f>Empresas!C818</f>
        <v>0</v>
      </c>
    </row>
    <row r="819" spans="1:74" ht="13.5" hidden="1" thickBot="1" x14ac:dyDescent="0.25">
      <c r="A819" s="89"/>
      <c r="B819" s="52" t="str">
        <f>IF($A819&lt;&gt;"",VLOOKUP(""&amp;$A819,Plano_Contas!$A$3:$F$1003,6,0),"")</f>
        <v/>
      </c>
      <c r="C819" s="91"/>
      <c r="D819" s="111"/>
      <c r="E819" s="112">
        <v>0</v>
      </c>
      <c r="F819" s="87"/>
      <c r="G819" s="85"/>
      <c r="H819" s="111"/>
      <c r="I819" s="112">
        <v>0</v>
      </c>
      <c r="J819" s="87"/>
      <c r="K819" s="85"/>
      <c r="L819" s="111"/>
      <c r="M819" s="112">
        <v>0</v>
      </c>
      <c r="N819" s="87"/>
      <c r="O819" s="85"/>
      <c r="P819" s="111"/>
      <c r="Q819" s="112">
        <v>0</v>
      </c>
      <c r="R819" s="87"/>
      <c r="S819" s="85"/>
      <c r="T819" s="111"/>
      <c r="U819" s="112">
        <v>0</v>
      </c>
      <c r="V819" s="87"/>
      <c r="W819" s="85"/>
      <c r="X819" s="111"/>
      <c r="Y819" s="112">
        <v>0</v>
      </c>
      <c r="Z819" s="87"/>
      <c r="AA819" s="85"/>
      <c r="AB819" s="111"/>
      <c r="AC819" s="112">
        <v>0</v>
      </c>
      <c r="AD819" s="87"/>
      <c r="AE819" s="85"/>
      <c r="AF819" s="111"/>
      <c r="AG819" s="112">
        <v>0</v>
      </c>
      <c r="AH819" s="87"/>
      <c r="AI819" s="85"/>
      <c r="AJ819" s="111"/>
      <c r="AK819" s="112">
        <v>0</v>
      </c>
      <c r="AL819" s="87"/>
      <c r="AM819" s="85"/>
      <c r="AN819" s="111"/>
      <c r="AO819" s="112">
        <v>0</v>
      </c>
      <c r="AP819" s="87"/>
      <c r="AQ819" s="85"/>
      <c r="AR819" s="111"/>
      <c r="AS819" s="112">
        <v>0</v>
      </c>
      <c r="AT819" s="87"/>
      <c r="AU819" s="85"/>
      <c r="AV819" s="111"/>
      <c r="AW819" s="112">
        <v>0</v>
      </c>
      <c r="AX819" s="87"/>
      <c r="AY819" s="85"/>
      <c r="AZ819" s="267">
        <f t="shared" si="50"/>
        <v>0</v>
      </c>
      <c r="BA819" s="88">
        <f t="shared" si="47"/>
        <v>0</v>
      </c>
      <c r="BC819">
        <f>IF($A819&lt;&gt;"",COUNTIF($BD$3:$BD819,$BD819),0)</f>
        <v>0</v>
      </c>
      <c r="BD819" t="str">
        <f>IF($A819&lt;&gt;"",VLOOKUP(TRUNC(MID($A819,1,2),0),Plano_Contas!$H$3:$J$103,2,TRUE),"")</f>
        <v/>
      </c>
      <c r="BE819" s="201" t="str">
        <f t="shared" si="48"/>
        <v/>
      </c>
      <c r="BF819" t="str">
        <f ca="1">IF($BT819&lt;&gt;"",SUMIF($BD$3:$BD$1004,"="&amp;$BD819,INDIRECT(ADDRESS(3,BF$2,1,1)):INDIRECT(ADDRESS(1004,BF$2,1,1))),"")</f>
        <v/>
      </c>
      <c r="BG819" t="str">
        <f ca="1">IF($BT819&lt;&gt;"",SUMIF($BD$3:$BD$1004,"="&amp;$BD819,INDIRECT(ADDRESS(3,BG$2,1,1)):INDIRECT(ADDRESS(1004,BG$2,1,1))),"")</f>
        <v/>
      </c>
      <c r="BH819" t="str">
        <f ca="1">IF($BT819&lt;&gt;"",SUMIF($BD$3:$BD$1004,"="&amp;$BD819,INDIRECT(ADDRESS(3,BH$2,1,1)):INDIRECT(ADDRESS(1004,BH$2,1,1))),"")</f>
        <v/>
      </c>
      <c r="BI819" t="str">
        <f ca="1">IF($BT819&lt;&gt;"",SUMIF($BD$3:$BD$1004,"="&amp;$BD819,INDIRECT(ADDRESS(3,BI$2,1,1)):INDIRECT(ADDRESS(1004,BI$2,1,1))),"")</f>
        <v/>
      </c>
      <c r="BJ819" t="str">
        <f ca="1">IF($BT819&lt;&gt;"",SUMIF($BD$3:$BD$1004,"="&amp;$BD819,INDIRECT(ADDRESS(3,BJ$2,1,1)):INDIRECT(ADDRESS(1004,BJ$2,1,1))),"")</f>
        <v/>
      </c>
      <c r="BK819" t="str">
        <f ca="1">IF($BT819&lt;&gt;"",SUMIF($BD$3:$BD$1004,"="&amp;$BD819,INDIRECT(ADDRESS(3,BK$2,1,1)):INDIRECT(ADDRESS(1004,BK$2,1,1))),"")</f>
        <v/>
      </c>
      <c r="BL819" t="str">
        <f ca="1">IF($BT819&lt;&gt;"",SUMIF($BD$3:$BD$1004,"="&amp;$BD819,INDIRECT(ADDRESS(3,BL$2,1,1)):INDIRECT(ADDRESS(1004,BL$2,1,1))),"")</f>
        <v/>
      </c>
      <c r="BM819" t="str">
        <f ca="1">IF($BT819&lt;&gt;"",SUMIF($BD$3:$BD$1004,"="&amp;$BD819,INDIRECT(ADDRESS(3,BM$2,1,1)):INDIRECT(ADDRESS(1004,BM$2,1,1))),"")</f>
        <v/>
      </c>
      <c r="BN819" t="str">
        <f ca="1">IF($BT819&lt;&gt;"",SUMIF($BD$3:$BD$1004,"="&amp;$BD819,INDIRECT(ADDRESS(3,BN$2,1,1)):INDIRECT(ADDRESS(1004,BN$2,1,1))),"")</f>
        <v/>
      </c>
      <c r="BO819" t="str">
        <f ca="1">IF($BT819&lt;&gt;"",SUMIF($BD$3:$BD$1004,"="&amp;$BD819,INDIRECT(ADDRESS(3,BO$2,1,1)):INDIRECT(ADDRESS(1004,BO$2,1,1))),"")</f>
        <v/>
      </c>
      <c r="BP819" t="str">
        <f ca="1">IF($BT819&lt;&gt;"",SUMIF($BD$3:$BD$1004,"="&amp;$BD819,INDIRECT(ADDRESS(3,BP$2,1,1)):INDIRECT(ADDRESS(1004,BP$2,1,1))),"")</f>
        <v/>
      </c>
      <c r="BQ819" t="str">
        <f ca="1">IF($BT819&lt;&gt;"",SUMIF($BD$3:$BD$1004,"="&amp;$BD819,INDIRECT(ADDRESS(3,BQ$2,1,1)):INDIRECT(ADDRESS(1004,BQ$2,1,1))),"")</f>
        <v/>
      </c>
      <c r="BR819" t="str">
        <f ca="1">IF($BT819&lt;&gt;"",SUMIF($BD$3:$BD$1004,"="&amp;$BD819,INDIRECT(ADDRESS(3,BR$2,1,1)):INDIRECT(ADDRESS(1004,BR$2,1,1))),"")</f>
        <v/>
      </c>
      <c r="BS819" t="str">
        <f>IF($A819&lt;&gt;"",VLOOKUP(TRUNC(MID($A819,1,2),0),Plano_Contas!$H$3:$J$103,3,TRUE),"")</f>
        <v/>
      </c>
      <c r="BT819" t="str">
        <f t="shared" si="49"/>
        <v/>
      </c>
      <c r="BV819">
        <f>Empresas!C819</f>
        <v>0</v>
      </c>
    </row>
    <row r="820" spans="1:74" ht="13.5" hidden="1" thickBot="1" x14ac:dyDescent="0.25">
      <c r="A820" s="89"/>
      <c r="B820" s="52" t="str">
        <f>IF($A820&lt;&gt;"",VLOOKUP(""&amp;$A820,Plano_Contas!$A$3:$F$1003,6,0),"")</f>
        <v/>
      </c>
      <c r="C820" s="91"/>
      <c r="D820" s="111"/>
      <c r="E820" s="112">
        <v>0</v>
      </c>
      <c r="F820" s="87"/>
      <c r="G820" s="85"/>
      <c r="H820" s="111"/>
      <c r="I820" s="112">
        <v>0</v>
      </c>
      <c r="J820" s="87"/>
      <c r="K820" s="85"/>
      <c r="L820" s="111"/>
      <c r="M820" s="112">
        <v>0</v>
      </c>
      <c r="N820" s="87"/>
      <c r="O820" s="85"/>
      <c r="P820" s="111"/>
      <c r="Q820" s="112">
        <v>0</v>
      </c>
      <c r="R820" s="87"/>
      <c r="S820" s="85"/>
      <c r="T820" s="111"/>
      <c r="U820" s="112">
        <v>0</v>
      </c>
      <c r="V820" s="87"/>
      <c r="W820" s="85"/>
      <c r="X820" s="111"/>
      <c r="Y820" s="112">
        <v>0</v>
      </c>
      <c r="Z820" s="87"/>
      <c r="AA820" s="85"/>
      <c r="AB820" s="111"/>
      <c r="AC820" s="112">
        <v>0</v>
      </c>
      <c r="AD820" s="87"/>
      <c r="AE820" s="85"/>
      <c r="AF820" s="111"/>
      <c r="AG820" s="112">
        <v>0</v>
      </c>
      <c r="AH820" s="87"/>
      <c r="AI820" s="85"/>
      <c r="AJ820" s="111"/>
      <c r="AK820" s="112">
        <v>0</v>
      </c>
      <c r="AL820" s="87"/>
      <c r="AM820" s="85"/>
      <c r="AN820" s="111"/>
      <c r="AO820" s="112">
        <v>0</v>
      </c>
      <c r="AP820" s="87"/>
      <c r="AQ820" s="85"/>
      <c r="AR820" s="111"/>
      <c r="AS820" s="112">
        <v>0</v>
      </c>
      <c r="AT820" s="87"/>
      <c r="AU820" s="85"/>
      <c r="AV820" s="111"/>
      <c r="AW820" s="112">
        <v>0</v>
      </c>
      <c r="AX820" s="87"/>
      <c r="AY820" s="85"/>
      <c r="AZ820" s="267">
        <f t="shared" si="50"/>
        <v>0</v>
      </c>
      <c r="BA820" s="88">
        <f t="shared" si="47"/>
        <v>0</v>
      </c>
      <c r="BC820">
        <f>IF($A820&lt;&gt;"",COUNTIF($BD$3:$BD820,$BD820),0)</f>
        <v>0</v>
      </c>
      <c r="BD820" t="str">
        <f>IF($A820&lt;&gt;"",VLOOKUP(TRUNC(MID($A820,1,2),0),Plano_Contas!$H$3:$J$103,2,TRUE),"")</f>
        <v/>
      </c>
      <c r="BE820" s="201" t="str">
        <f t="shared" si="48"/>
        <v/>
      </c>
      <c r="BF820" t="str">
        <f ca="1">IF($BT820&lt;&gt;"",SUMIF($BD$3:$BD$1004,"="&amp;$BD820,INDIRECT(ADDRESS(3,BF$2,1,1)):INDIRECT(ADDRESS(1004,BF$2,1,1))),"")</f>
        <v/>
      </c>
      <c r="BG820" t="str">
        <f ca="1">IF($BT820&lt;&gt;"",SUMIF($BD$3:$BD$1004,"="&amp;$BD820,INDIRECT(ADDRESS(3,BG$2,1,1)):INDIRECT(ADDRESS(1004,BG$2,1,1))),"")</f>
        <v/>
      </c>
      <c r="BH820" t="str">
        <f ca="1">IF($BT820&lt;&gt;"",SUMIF($BD$3:$BD$1004,"="&amp;$BD820,INDIRECT(ADDRESS(3,BH$2,1,1)):INDIRECT(ADDRESS(1004,BH$2,1,1))),"")</f>
        <v/>
      </c>
      <c r="BI820" t="str">
        <f ca="1">IF($BT820&lt;&gt;"",SUMIF($BD$3:$BD$1004,"="&amp;$BD820,INDIRECT(ADDRESS(3,BI$2,1,1)):INDIRECT(ADDRESS(1004,BI$2,1,1))),"")</f>
        <v/>
      </c>
      <c r="BJ820" t="str">
        <f ca="1">IF($BT820&lt;&gt;"",SUMIF($BD$3:$BD$1004,"="&amp;$BD820,INDIRECT(ADDRESS(3,BJ$2,1,1)):INDIRECT(ADDRESS(1004,BJ$2,1,1))),"")</f>
        <v/>
      </c>
      <c r="BK820" t="str">
        <f ca="1">IF($BT820&lt;&gt;"",SUMIF($BD$3:$BD$1004,"="&amp;$BD820,INDIRECT(ADDRESS(3,BK$2,1,1)):INDIRECT(ADDRESS(1004,BK$2,1,1))),"")</f>
        <v/>
      </c>
      <c r="BL820" t="str">
        <f ca="1">IF($BT820&lt;&gt;"",SUMIF($BD$3:$BD$1004,"="&amp;$BD820,INDIRECT(ADDRESS(3,BL$2,1,1)):INDIRECT(ADDRESS(1004,BL$2,1,1))),"")</f>
        <v/>
      </c>
      <c r="BM820" t="str">
        <f ca="1">IF($BT820&lt;&gt;"",SUMIF($BD$3:$BD$1004,"="&amp;$BD820,INDIRECT(ADDRESS(3,BM$2,1,1)):INDIRECT(ADDRESS(1004,BM$2,1,1))),"")</f>
        <v/>
      </c>
      <c r="BN820" t="str">
        <f ca="1">IF($BT820&lt;&gt;"",SUMIF($BD$3:$BD$1004,"="&amp;$BD820,INDIRECT(ADDRESS(3,BN$2,1,1)):INDIRECT(ADDRESS(1004,BN$2,1,1))),"")</f>
        <v/>
      </c>
      <c r="BO820" t="str">
        <f ca="1">IF($BT820&lt;&gt;"",SUMIF($BD$3:$BD$1004,"="&amp;$BD820,INDIRECT(ADDRESS(3,BO$2,1,1)):INDIRECT(ADDRESS(1004,BO$2,1,1))),"")</f>
        <v/>
      </c>
      <c r="BP820" t="str">
        <f ca="1">IF($BT820&lt;&gt;"",SUMIF($BD$3:$BD$1004,"="&amp;$BD820,INDIRECT(ADDRESS(3,BP$2,1,1)):INDIRECT(ADDRESS(1004,BP$2,1,1))),"")</f>
        <v/>
      </c>
      <c r="BQ820" t="str">
        <f ca="1">IF($BT820&lt;&gt;"",SUMIF($BD$3:$BD$1004,"="&amp;$BD820,INDIRECT(ADDRESS(3,BQ$2,1,1)):INDIRECT(ADDRESS(1004,BQ$2,1,1))),"")</f>
        <v/>
      </c>
      <c r="BR820" t="str">
        <f ca="1">IF($BT820&lt;&gt;"",SUMIF($BD$3:$BD$1004,"="&amp;$BD820,INDIRECT(ADDRESS(3,BR$2,1,1)):INDIRECT(ADDRESS(1004,BR$2,1,1))),"")</f>
        <v/>
      </c>
      <c r="BS820" t="str">
        <f>IF($A820&lt;&gt;"",VLOOKUP(TRUNC(MID($A820,1,2),0),Plano_Contas!$H$3:$J$103,3,TRUE),"")</f>
        <v/>
      </c>
      <c r="BT820" t="str">
        <f t="shared" si="49"/>
        <v/>
      </c>
      <c r="BV820">
        <f>Empresas!C820</f>
        <v>0</v>
      </c>
    </row>
    <row r="821" spans="1:74" ht="13.5" hidden="1" thickBot="1" x14ac:dyDescent="0.25">
      <c r="A821" s="89"/>
      <c r="B821" s="52" t="str">
        <f>IF($A821&lt;&gt;"",VLOOKUP(""&amp;$A821,Plano_Contas!$A$3:$F$1003,6,0),"")</f>
        <v/>
      </c>
      <c r="C821" s="91"/>
      <c r="D821" s="111"/>
      <c r="E821" s="112">
        <v>0</v>
      </c>
      <c r="F821" s="87"/>
      <c r="G821" s="85"/>
      <c r="H821" s="111"/>
      <c r="I821" s="112">
        <v>0</v>
      </c>
      <c r="J821" s="87"/>
      <c r="K821" s="85"/>
      <c r="L821" s="111"/>
      <c r="M821" s="112">
        <v>0</v>
      </c>
      <c r="N821" s="87"/>
      <c r="O821" s="85"/>
      <c r="P821" s="111"/>
      <c r="Q821" s="112">
        <v>0</v>
      </c>
      <c r="R821" s="87"/>
      <c r="S821" s="85"/>
      <c r="T821" s="111"/>
      <c r="U821" s="112">
        <v>0</v>
      </c>
      <c r="V821" s="87"/>
      <c r="W821" s="85"/>
      <c r="X821" s="111"/>
      <c r="Y821" s="112">
        <v>0</v>
      </c>
      <c r="Z821" s="87"/>
      <c r="AA821" s="85"/>
      <c r="AB821" s="111"/>
      <c r="AC821" s="112">
        <v>0</v>
      </c>
      <c r="AD821" s="87"/>
      <c r="AE821" s="85"/>
      <c r="AF821" s="111"/>
      <c r="AG821" s="112">
        <v>0</v>
      </c>
      <c r="AH821" s="87"/>
      <c r="AI821" s="85"/>
      <c r="AJ821" s="111"/>
      <c r="AK821" s="112">
        <v>0</v>
      </c>
      <c r="AL821" s="87"/>
      <c r="AM821" s="85"/>
      <c r="AN821" s="111"/>
      <c r="AO821" s="112">
        <v>0</v>
      </c>
      <c r="AP821" s="87"/>
      <c r="AQ821" s="85"/>
      <c r="AR821" s="111"/>
      <c r="AS821" s="112">
        <v>0</v>
      </c>
      <c r="AT821" s="87"/>
      <c r="AU821" s="85"/>
      <c r="AV821" s="111"/>
      <c r="AW821" s="112">
        <v>0</v>
      </c>
      <c r="AX821" s="87"/>
      <c r="AY821" s="85"/>
      <c r="AZ821" s="267">
        <f t="shared" si="50"/>
        <v>0</v>
      </c>
      <c r="BA821" s="88">
        <f t="shared" si="47"/>
        <v>0</v>
      </c>
      <c r="BC821">
        <f>IF($A821&lt;&gt;"",COUNTIF($BD$3:$BD821,$BD821),0)</f>
        <v>0</v>
      </c>
      <c r="BD821" t="str">
        <f>IF($A821&lt;&gt;"",VLOOKUP(TRUNC(MID($A821,1,2),0),Plano_Contas!$H$3:$J$103,2,TRUE),"")</f>
        <v/>
      </c>
      <c r="BE821" s="201" t="str">
        <f t="shared" si="48"/>
        <v/>
      </c>
      <c r="BF821" t="str">
        <f ca="1">IF($BT821&lt;&gt;"",SUMIF($BD$3:$BD$1004,"="&amp;$BD821,INDIRECT(ADDRESS(3,BF$2,1,1)):INDIRECT(ADDRESS(1004,BF$2,1,1))),"")</f>
        <v/>
      </c>
      <c r="BG821" t="str">
        <f ca="1">IF($BT821&lt;&gt;"",SUMIF($BD$3:$BD$1004,"="&amp;$BD821,INDIRECT(ADDRESS(3,BG$2,1,1)):INDIRECT(ADDRESS(1004,BG$2,1,1))),"")</f>
        <v/>
      </c>
      <c r="BH821" t="str">
        <f ca="1">IF($BT821&lt;&gt;"",SUMIF($BD$3:$BD$1004,"="&amp;$BD821,INDIRECT(ADDRESS(3,BH$2,1,1)):INDIRECT(ADDRESS(1004,BH$2,1,1))),"")</f>
        <v/>
      </c>
      <c r="BI821" t="str">
        <f ca="1">IF($BT821&lt;&gt;"",SUMIF($BD$3:$BD$1004,"="&amp;$BD821,INDIRECT(ADDRESS(3,BI$2,1,1)):INDIRECT(ADDRESS(1004,BI$2,1,1))),"")</f>
        <v/>
      </c>
      <c r="BJ821" t="str">
        <f ca="1">IF($BT821&lt;&gt;"",SUMIF($BD$3:$BD$1004,"="&amp;$BD821,INDIRECT(ADDRESS(3,BJ$2,1,1)):INDIRECT(ADDRESS(1004,BJ$2,1,1))),"")</f>
        <v/>
      </c>
      <c r="BK821" t="str">
        <f ca="1">IF($BT821&lt;&gt;"",SUMIF($BD$3:$BD$1004,"="&amp;$BD821,INDIRECT(ADDRESS(3,BK$2,1,1)):INDIRECT(ADDRESS(1004,BK$2,1,1))),"")</f>
        <v/>
      </c>
      <c r="BL821" t="str">
        <f ca="1">IF($BT821&lt;&gt;"",SUMIF($BD$3:$BD$1004,"="&amp;$BD821,INDIRECT(ADDRESS(3,BL$2,1,1)):INDIRECT(ADDRESS(1004,BL$2,1,1))),"")</f>
        <v/>
      </c>
      <c r="BM821" t="str">
        <f ca="1">IF($BT821&lt;&gt;"",SUMIF($BD$3:$BD$1004,"="&amp;$BD821,INDIRECT(ADDRESS(3,BM$2,1,1)):INDIRECT(ADDRESS(1004,BM$2,1,1))),"")</f>
        <v/>
      </c>
      <c r="BN821" t="str">
        <f ca="1">IF($BT821&lt;&gt;"",SUMIF($BD$3:$BD$1004,"="&amp;$BD821,INDIRECT(ADDRESS(3,BN$2,1,1)):INDIRECT(ADDRESS(1004,BN$2,1,1))),"")</f>
        <v/>
      </c>
      <c r="BO821" t="str">
        <f ca="1">IF($BT821&lt;&gt;"",SUMIF($BD$3:$BD$1004,"="&amp;$BD821,INDIRECT(ADDRESS(3,BO$2,1,1)):INDIRECT(ADDRESS(1004,BO$2,1,1))),"")</f>
        <v/>
      </c>
      <c r="BP821" t="str">
        <f ca="1">IF($BT821&lt;&gt;"",SUMIF($BD$3:$BD$1004,"="&amp;$BD821,INDIRECT(ADDRESS(3,BP$2,1,1)):INDIRECT(ADDRESS(1004,BP$2,1,1))),"")</f>
        <v/>
      </c>
      <c r="BQ821" t="str">
        <f ca="1">IF($BT821&lt;&gt;"",SUMIF($BD$3:$BD$1004,"="&amp;$BD821,INDIRECT(ADDRESS(3,BQ$2,1,1)):INDIRECT(ADDRESS(1004,BQ$2,1,1))),"")</f>
        <v/>
      </c>
      <c r="BR821" t="str">
        <f ca="1">IF($BT821&lt;&gt;"",SUMIF($BD$3:$BD$1004,"="&amp;$BD821,INDIRECT(ADDRESS(3,BR$2,1,1)):INDIRECT(ADDRESS(1004,BR$2,1,1))),"")</f>
        <v/>
      </c>
      <c r="BS821" t="str">
        <f>IF($A821&lt;&gt;"",VLOOKUP(TRUNC(MID($A821,1,2),0),Plano_Contas!$H$3:$J$103,3,TRUE),"")</f>
        <v/>
      </c>
      <c r="BT821" t="str">
        <f t="shared" si="49"/>
        <v/>
      </c>
      <c r="BV821">
        <f>Empresas!C821</f>
        <v>0</v>
      </c>
    </row>
    <row r="822" spans="1:74" ht="13.5" hidden="1" thickBot="1" x14ac:dyDescent="0.25">
      <c r="A822" s="89"/>
      <c r="B822" s="52" t="str">
        <f>IF($A822&lt;&gt;"",VLOOKUP(""&amp;$A822,Plano_Contas!$A$3:$F$1003,6,0),"")</f>
        <v/>
      </c>
      <c r="C822" s="91"/>
      <c r="D822" s="111"/>
      <c r="E822" s="112">
        <v>0</v>
      </c>
      <c r="F822" s="87"/>
      <c r="G822" s="85"/>
      <c r="H822" s="111"/>
      <c r="I822" s="112">
        <v>0</v>
      </c>
      <c r="J822" s="87"/>
      <c r="K822" s="85"/>
      <c r="L822" s="111"/>
      <c r="M822" s="112">
        <v>0</v>
      </c>
      <c r="N822" s="87"/>
      <c r="O822" s="85"/>
      <c r="P822" s="111"/>
      <c r="Q822" s="112">
        <v>0</v>
      </c>
      <c r="R822" s="87"/>
      <c r="S822" s="85"/>
      <c r="T822" s="111"/>
      <c r="U822" s="112">
        <v>0</v>
      </c>
      <c r="V822" s="87"/>
      <c r="W822" s="85"/>
      <c r="X822" s="111"/>
      <c r="Y822" s="112">
        <v>0</v>
      </c>
      <c r="Z822" s="87"/>
      <c r="AA822" s="85"/>
      <c r="AB822" s="111"/>
      <c r="AC822" s="112">
        <v>0</v>
      </c>
      <c r="AD822" s="87"/>
      <c r="AE822" s="85"/>
      <c r="AF822" s="111"/>
      <c r="AG822" s="112">
        <v>0</v>
      </c>
      <c r="AH822" s="87"/>
      <c r="AI822" s="85"/>
      <c r="AJ822" s="111"/>
      <c r="AK822" s="112">
        <v>0</v>
      </c>
      <c r="AL822" s="87"/>
      <c r="AM822" s="85"/>
      <c r="AN822" s="111"/>
      <c r="AO822" s="112">
        <v>0</v>
      </c>
      <c r="AP822" s="87"/>
      <c r="AQ822" s="85"/>
      <c r="AR822" s="111"/>
      <c r="AS822" s="112">
        <v>0</v>
      </c>
      <c r="AT822" s="87"/>
      <c r="AU822" s="85"/>
      <c r="AV822" s="111"/>
      <c r="AW822" s="112">
        <v>0</v>
      </c>
      <c r="AX822" s="87"/>
      <c r="AY822" s="85"/>
      <c r="AZ822" s="267">
        <f t="shared" si="50"/>
        <v>0</v>
      </c>
      <c r="BA822" s="88">
        <f t="shared" si="47"/>
        <v>0</v>
      </c>
      <c r="BC822">
        <f>IF($A822&lt;&gt;"",COUNTIF($BD$3:$BD822,$BD822),0)</f>
        <v>0</v>
      </c>
      <c r="BD822" t="str">
        <f>IF($A822&lt;&gt;"",VLOOKUP(TRUNC(MID($A822,1,2),0),Plano_Contas!$H$3:$J$103,2,TRUE),"")</f>
        <v/>
      </c>
      <c r="BE822" s="201" t="str">
        <f t="shared" si="48"/>
        <v/>
      </c>
      <c r="BF822" t="str">
        <f ca="1">IF($BT822&lt;&gt;"",SUMIF($BD$3:$BD$1004,"="&amp;$BD822,INDIRECT(ADDRESS(3,BF$2,1,1)):INDIRECT(ADDRESS(1004,BF$2,1,1))),"")</f>
        <v/>
      </c>
      <c r="BG822" t="str">
        <f ca="1">IF($BT822&lt;&gt;"",SUMIF($BD$3:$BD$1004,"="&amp;$BD822,INDIRECT(ADDRESS(3,BG$2,1,1)):INDIRECT(ADDRESS(1004,BG$2,1,1))),"")</f>
        <v/>
      </c>
      <c r="BH822" t="str">
        <f ca="1">IF($BT822&lt;&gt;"",SUMIF($BD$3:$BD$1004,"="&amp;$BD822,INDIRECT(ADDRESS(3,BH$2,1,1)):INDIRECT(ADDRESS(1004,BH$2,1,1))),"")</f>
        <v/>
      </c>
      <c r="BI822" t="str">
        <f ca="1">IF($BT822&lt;&gt;"",SUMIF($BD$3:$BD$1004,"="&amp;$BD822,INDIRECT(ADDRESS(3,BI$2,1,1)):INDIRECT(ADDRESS(1004,BI$2,1,1))),"")</f>
        <v/>
      </c>
      <c r="BJ822" t="str">
        <f ca="1">IF($BT822&lt;&gt;"",SUMIF($BD$3:$BD$1004,"="&amp;$BD822,INDIRECT(ADDRESS(3,BJ$2,1,1)):INDIRECT(ADDRESS(1004,BJ$2,1,1))),"")</f>
        <v/>
      </c>
      <c r="BK822" t="str">
        <f ca="1">IF($BT822&lt;&gt;"",SUMIF($BD$3:$BD$1004,"="&amp;$BD822,INDIRECT(ADDRESS(3,BK$2,1,1)):INDIRECT(ADDRESS(1004,BK$2,1,1))),"")</f>
        <v/>
      </c>
      <c r="BL822" t="str">
        <f ca="1">IF($BT822&lt;&gt;"",SUMIF($BD$3:$BD$1004,"="&amp;$BD822,INDIRECT(ADDRESS(3,BL$2,1,1)):INDIRECT(ADDRESS(1004,BL$2,1,1))),"")</f>
        <v/>
      </c>
      <c r="BM822" t="str">
        <f ca="1">IF($BT822&lt;&gt;"",SUMIF($BD$3:$BD$1004,"="&amp;$BD822,INDIRECT(ADDRESS(3,BM$2,1,1)):INDIRECT(ADDRESS(1004,BM$2,1,1))),"")</f>
        <v/>
      </c>
      <c r="BN822" t="str">
        <f ca="1">IF($BT822&lt;&gt;"",SUMIF($BD$3:$BD$1004,"="&amp;$BD822,INDIRECT(ADDRESS(3,BN$2,1,1)):INDIRECT(ADDRESS(1004,BN$2,1,1))),"")</f>
        <v/>
      </c>
      <c r="BO822" t="str">
        <f ca="1">IF($BT822&lt;&gt;"",SUMIF($BD$3:$BD$1004,"="&amp;$BD822,INDIRECT(ADDRESS(3,BO$2,1,1)):INDIRECT(ADDRESS(1004,BO$2,1,1))),"")</f>
        <v/>
      </c>
      <c r="BP822" t="str">
        <f ca="1">IF($BT822&lt;&gt;"",SUMIF($BD$3:$BD$1004,"="&amp;$BD822,INDIRECT(ADDRESS(3,BP$2,1,1)):INDIRECT(ADDRESS(1004,BP$2,1,1))),"")</f>
        <v/>
      </c>
      <c r="BQ822" t="str">
        <f ca="1">IF($BT822&lt;&gt;"",SUMIF($BD$3:$BD$1004,"="&amp;$BD822,INDIRECT(ADDRESS(3,BQ$2,1,1)):INDIRECT(ADDRESS(1004,BQ$2,1,1))),"")</f>
        <v/>
      </c>
      <c r="BR822" t="str">
        <f ca="1">IF($BT822&lt;&gt;"",SUMIF($BD$3:$BD$1004,"="&amp;$BD822,INDIRECT(ADDRESS(3,BR$2,1,1)):INDIRECT(ADDRESS(1004,BR$2,1,1))),"")</f>
        <v/>
      </c>
      <c r="BS822" t="str">
        <f>IF($A822&lt;&gt;"",VLOOKUP(TRUNC(MID($A822,1,2),0),Plano_Contas!$H$3:$J$103,3,TRUE),"")</f>
        <v/>
      </c>
      <c r="BT822" t="str">
        <f t="shared" si="49"/>
        <v/>
      </c>
      <c r="BV822">
        <f>Empresas!C822</f>
        <v>0</v>
      </c>
    </row>
    <row r="823" spans="1:74" ht="13.5" hidden="1" thickBot="1" x14ac:dyDescent="0.25">
      <c r="A823" s="89"/>
      <c r="B823" s="52" t="str">
        <f>IF($A823&lt;&gt;"",VLOOKUP(""&amp;$A823,Plano_Contas!$A$3:$F$1003,6,0),"")</f>
        <v/>
      </c>
      <c r="C823" s="91"/>
      <c r="D823" s="111"/>
      <c r="E823" s="112">
        <v>0</v>
      </c>
      <c r="F823" s="87"/>
      <c r="G823" s="85"/>
      <c r="H823" s="111"/>
      <c r="I823" s="112">
        <v>0</v>
      </c>
      <c r="J823" s="87"/>
      <c r="K823" s="85"/>
      <c r="L823" s="111"/>
      <c r="M823" s="112">
        <v>0</v>
      </c>
      <c r="N823" s="87"/>
      <c r="O823" s="85"/>
      <c r="P823" s="111"/>
      <c r="Q823" s="112">
        <v>0</v>
      </c>
      <c r="R823" s="87"/>
      <c r="S823" s="85"/>
      <c r="T823" s="111"/>
      <c r="U823" s="112">
        <v>0</v>
      </c>
      <c r="V823" s="87"/>
      <c r="W823" s="85"/>
      <c r="X823" s="111"/>
      <c r="Y823" s="112">
        <v>0</v>
      </c>
      <c r="Z823" s="87"/>
      <c r="AA823" s="85"/>
      <c r="AB823" s="111"/>
      <c r="AC823" s="112">
        <v>0</v>
      </c>
      <c r="AD823" s="87"/>
      <c r="AE823" s="85"/>
      <c r="AF823" s="111"/>
      <c r="AG823" s="112">
        <v>0</v>
      </c>
      <c r="AH823" s="87"/>
      <c r="AI823" s="85"/>
      <c r="AJ823" s="111"/>
      <c r="AK823" s="112">
        <v>0</v>
      </c>
      <c r="AL823" s="87"/>
      <c r="AM823" s="85"/>
      <c r="AN823" s="111"/>
      <c r="AO823" s="112">
        <v>0</v>
      </c>
      <c r="AP823" s="87"/>
      <c r="AQ823" s="85"/>
      <c r="AR823" s="111"/>
      <c r="AS823" s="112">
        <v>0</v>
      </c>
      <c r="AT823" s="87"/>
      <c r="AU823" s="85"/>
      <c r="AV823" s="111"/>
      <c r="AW823" s="112">
        <v>0</v>
      </c>
      <c r="AX823" s="87"/>
      <c r="AY823" s="85"/>
      <c r="AZ823" s="267">
        <f t="shared" si="50"/>
        <v>0</v>
      </c>
      <c r="BA823" s="88">
        <f t="shared" si="47"/>
        <v>0</v>
      </c>
      <c r="BC823">
        <f>IF($A823&lt;&gt;"",COUNTIF($BD$3:$BD823,$BD823),0)</f>
        <v>0</v>
      </c>
      <c r="BD823" t="str">
        <f>IF($A823&lt;&gt;"",VLOOKUP(TRUNC(MID($A823,1,2),0),Plano_Contas!$H$3:$J$103,2,TRUE),"")</f>
        <v/>
      </c>
      <c r="BE823" s="201" t="str">
        <f t="shared" si="48"/>
        <v/>
      </c>
      <c r="BF823" t="str">
        <f ca="1">IF($BT823&lt;&gt;"",SUMIF($BD$3:$BD$1004,"="&amp;$BD823,INDIRECT(ADDRESS(3,BF$2,1,1)):INDIRECT(ADDRESS(1004,BF$2,1,1))),"")</f>
        <v/>
      </c>
      <c r="BG823" t="str">
        <f ca="1">IF($BT823&lt;&gt;"",SUMIF($BD$3:$BD$1004,"="&amp;$BD823,INDIRECT(ADDRESS(3,BG$2,1,1)):INDIRECT(ADDRESS(1004,BG$2,1,1))),"")</f>
        <v/>
      </c>
      <c r="BH823" t="str">
        <f ca="1">IF($BT823&lt;&gt;"",SUMIF($BD$3:$BD$1004,"="&amp;$BD823,INDIRECT(ADDRESS(3,BH$2,1,1)):INDIRECT(ADDRESS(1004,BH$2,1,1))),"")</f>
        <v/>
      </c>
      <c r="BI823" t="str">
        <f ca="1">IF($BT823&lt;&gt;"",SUMIF($BD$3:$BD$1004,"="&amp;$BD823,INDIRECT(ADDRESS(3,BI$2,1,1)):INDIRECT(ADDRESS(1004,BI$2,1,1))),"")</f>
        <v/>
      </c>
      <c r="BJ823" t="str">
        <f ca="1">IF($BT823&lt;&gt;"",SUMIF($BD$3:$BD$1004,"="&amp;$BD823,INDIRECT(ADDRESS(3,BJ$2,1,1)):INDIRECT(ADDRESS(1004,BJ$2,1,1))),"")</f>
        <v/>
      </c>
      <c r="BK823" t="str">
        <f ca="1">IF($BT823&lt;&gt;"",SUMIF($BD$3:$BD$1004,"="&amp;$BD823,INDIRECT(ADDRESS(3,BK$2,1,1)):INDIRECT(ADDRESS(1004,BK$2,1,1))),"")</f>
        <v/>
      </c>
      <c r="BL823" t="str">
        <f ca="1">IF($BT823&lt;&gt;"",SUMIF($BD$3:$BD$1004,"="&amp;$BD823,INDIRECT(ADDRESS(3,BL$2,1,1)):INDIRECT(ADDRESS(1004,BL$2,1,1))),"")</f>
        <v/>
      </c>
      <c r="BM823" t="str">
        <f ca="1">IF($BT823&lt;&gt;"",SUMIF($BD$3:$BD$1004,"="&amp;$BD823,INDIRECT(ADDRESS(3,BM$2,1,1)):INDIRECT(ADDRESS(1004,BM$2,1,1))),"")</f>
        <v/>
      </c>
      <c r="BN823" t="str">
        <f ca="1">IF($BT823&lt;&gt;"",SUMIF($BD$3:$BD$1004,"="&amp;$BD823,INDIRECT(ADDRESS(3,BN$2,1,1)):INDIRECT(ADDRESS(1004,BN$2,1,1))),"")</f>
        <v/>
      </c>
      <c r="BO823" t="str">
        <f ca="1">IF($BT823&lt;&gt;"",SUMIF($BD$3:$BD$1004,"="&amp;$BD823,INDIRECT(ADDRESS(3,BO$2,1,1)):INDIRECT(ADDRESS(1004,BO$2,1,1))),"")</f>
        <v/>
      </c>
      <c r="BP823" t="str">
        <f ca="1">IF($BT823&lt;&gt;"",SUMIF($BD$3:$BD$1004,"="&amp;$BD823,INDIRECT(ADDRESS(3,BP$2,1,1)):INDIRECT(ADDRESS(1004,BP$2,1,1))),"")</f>
        <v/>
      </c>
      <c r="BQ823" t="str">
        <f ca="1">IF($BT823&lt;&gt;"",SUMIF($BD$3:$BD$1004,"="&amp;$BD823,INDIRECT(ADDRESS(3,BQ$2,1,1)):INDIRECT(ADDRESS(1004,BQ$2,1,1))),"")</f>
        <v/>
      </c>
      <c r="BR823" t="str">
        <f ca="1">IF($BT823&lt;&gt;"",SUMIF($BD$3:$BD$1004,"="&amp;$BD823,INDIRECT(ADDRESS(3,BR$2,1,1)):INDIRECT(ADDRESS(1004,BR$2,1,1))),"")</f>
        <v/>
      </c>
      <c r="BS823" t="str">
        <f>IF($A823&lt;&gt;"",VLOOKUP(TRUNC(MID($A823,1,2),0),Plano_Contas!$H$3:$J$103,3,TRUE),"")</f>
        <v/>
      </c>
      <c r="BT823" t="str">
        <f t="shared" si="49"/>
        <v/>
      </c>
      <c r="BV823">
        <f>Empresas!C823</f>
        <v>0</v>
      </c>
    </row>
    <row r="824" spans="1:74" ht="13.5" hidden="1" thickBot="1" x14ac:dyDescent="0.25">
      <c r="A824" s="89"/>
      <c r="B824" s="52" t="str">
        <f>IF($A824&lt;&gt;"",VLOOKUP(""&amp;$A824,Plano_Contas!$A$3:$F$1003,6,0),"")</f>
        <v/>
      </c>
      <c r="C824" s="91"/>
      <c r="D824" s="111"/>
      <c r="E824" s="112">
        <v>0</v>
      </c>
      <c r="F824" s="87"/>
      <c r="G824" s="85"/>
      <c r="H824" s="111"/>
      <c r="I824" s="112">
        <v>0</v>
      </c>
      <c r="J824" s="87"/>
      <c r="K824" s="85"/>
      <c r="L824" s="111"/>
      <c r="M824" s="112">
        <v>0</v>
      </c>
      <c r="N824" s="87"/>
      <c r="O824" s="85"/>
      <c r="P824" s="111"/>
      <c r="Q824" s="112">
        <v>0</v>
      </c>
      <c r="R824" s="87"/>
      <c r="S824" s="85"/>
      <c r="T824" s="111"/>
      <c r="U824" s="112">
        <v>0</v>
      </c>
      <c r="V824" s="87"/>
      <c r="W824" s="85"/>
      <c r="X824" s="111"/>
      <c r="Y824" s="112">
        <v>0</v>
      </c>
      <c r="Z824" s="87"/>
      <c r="AA824" s="85"/>
      <c r="AB824" s="111"/>
      <c r="AC824" s="112">
        <v>0</v>
      </c>
      <c r="AD824" s="87"/>
      <c r="AE824" s="85"/>
      <c r="AF824" s="111"/>
      <c r="AG824" s="112">
        <v>0</v>
      </c>
      <c r="AH824" s="87"/>
      <c r="AI824" s="85"/>
      <c r="AJ824" s="111"/>
      <c r="AK824" s="112">
        <v>0</v>
      </c>
      <c r="AL824" s="87"/>
      <c r="AM824" s="85"/>
      <c r="AN824" s="111"/>
      <c r="AO824" s="112">
        <v>0</v>
      </c>
      <c r="AP824" s="87"/>
      <c r="AQ824" s="85"/>
      <c r="AR824" s="111"/>
      <c r="AS824" s="112">
        <v>0</v>
      </c>
      <c r="AT824" s="87"/>
      <c r="AU824" s="85"/>
      <c r="AV824" s="111"/>
      <c r="AW824" s="112">
        <v>0</v>
      </c>
      <c r="AX824" s="87"/>
      <c r="AY824" s="85"/>
      <c r="AZ824" s="267">
        <f t="shared" si="50"/>
        <v>0</v>
      </c>
      <c r="BA824" s="88">
        <f t="shared" si="47"/>
        <v>0</v>
      </c>
      <c r="BC824">
        <f>IF($A824&lt;&gt;"",COUNTIF($BD$3:$BD824,$BD824),0)</f>
        <v>0</v>
      </c>
      <c r="BD824" t="str">
        <f>IF($A824&lt;&gt;"",VLOOKUP(TRUNC(MID($A824,1,2),0),Plano_Contas!$H$3:$J$103,2,TRUE),"")</f>
        <v/>
      </c>
      <c r="BE824" s="201" t="str">
        <f t="shared" si="48"/>
        <v/>
      </c>
      <c r="BF824" t="str">
        <f ca="1">IF($BT824&lt;&gt;"",SUMIF($BD$3:$BD$1004,"="&amp;$BD824,INDIRECT(ADDRESS(3,BF$2,1,1)):INDIRECT(ADDRESS(1004,BF$2,1,1))),"")</f>
        <v/>
      </c>
      <c r="BG824" t="str">
        <f ca="1">IF($BT824&lt;&gt;"",SUMIF($BD$3:$BD$1004,"="&amp;$BD824,INDIRECT(ADDRESS(3,BG$2,1,1)):INDIRECT(ADDRESS(1004,BG$2,1,1))),"")</f>
        <v/>
      </c>
      <c r="BH824" t="str">
        <f ca="1">IF($BT824&lt;&gt;"",SUMIF($BD$3:$BD$1004,"="&amp;$BD824,INDIRECT(ADDRESS(3,BH$2,1,1)):INDIRECT(ADDRESS(1004,BH$2,1,1))),"")</f>
        <v/>
      </c>
      <c r="BI824" t="str">
        <f ca="1">IF($BT824&lt;&gt;"",SUMIF($BD$3:$BD$1004,"="&amp;$BD824,INDIRECT(ADDRESS(3,BI$2,1,1)):INDIRECT(ADDRESS(1004,BI$2,1,1))),"")</f>
        <v/>
      </c>
      <c r="BJ824" t="str">
        <f ca="1">IF($BT824&lt;&gt;"",SUMIF($BD$3:$BD$1004,"="&amp;$BD824,INDIRECT(ADDRESS(3,BJ$2,1,1)):INDIRECT(ADDRESS(1004,BJ$2,1,1))),"")</f>
        <v/>
      </c>
      <c r="BK824" t="str">
        <f ca="1">IF($BT824&lt;&gt;"",SUMIF($BD$3:$BD$1004,"="&amp;$BD824,INDIRECT(ADDRESS(3,BK$2,1,1)):INDIRECT(ADDRESS(1004,BK$2,1,1))),"")</f>
        <v/>
      </c>
      <c r="BL824" t="str">
        <f ca="1">IF($BT824&lt;&gt;"",SUMIF($BD$3:$BD$1004,"="&amp;$BD824,INDIRECT(ADDRESS(3,BL$2,1,1)):INDIRECT(ADDRESS(1004,BL$2,1,1))),"")</f>
        <v/>
      </c>
      <c r="BM824" t="str">
        <f ca="1">IF($BT824&lt;&gt;"",SUMIF($BD$3:$BD$1004,"="&amp;$BD824,INDIRECT(ADDRESS(3,BM$2,1,1)):INDIRECT(ADDRESS(1004,BM$2,1,1))),"")</f>
        <v/>
      </c>
      <c r="BN824" t="str">
        <f ca="1">IF($BT824&lt;&gt;"",SUMIF($BD$3:$BD$1004,"="&amp;$BD824,INDIRECT(ADDRESS(3,BN$2,1,1)):INDIRECT(ADDRESS(1004,BN$2,1,1))),"")</f>
        <v/>
      </c>
      <c r="BO824" t="str">
        <f ca="1">IF($BT824&lt;&gt;"",SUMIF($BD$3:$BD$1004,"="&amp;$BD824,INDIRECT(ADDRESS(3,BO$2,1,1)):INDIRECT(ADDRESS(1004,BO$2,1,1))),"")</f>
        <v/>
      </c>
      <c r="BP824" t="str">
        <f ca="1">IF($BT824&lt;&gt;"",SUMIF($BD$3:$BD$1004,"="&amp;$BD824,INDIRECT(ADDRESS(3,BP$2,1,1)):INDIRECT(ADDRESS(1004,BP$2,1,1))),"")</f>
        <v/>
      </c>
      <c r="BQ824" t="str">
        <f ca="1">IF($BT824&lt;&gt;"",SUMIF($BD$3:$BD$1004,"="&amp;$BD824,INDIRECT(ADDRESS(3,BQ$2,1,1)):INDIRECT(ADDRESS(1004,BQ$2,1,1))),"")</f>
        <v/>
      </c>
      <c r="BR824" t="str">
        <f ca="1">IF($BT824&lt;&gt;"",SUMIF($BD$3:$BD$1004,"="&amp;$BD824,INDIRECT(ADDRESS(3,BR$2,1,1)):INDIRECT(ADDRESS(1004,BR$2,1,1))),"")</f>
        <v/>
      </c>
      <c r="BS824" t="str">
        <f>IF($A824&lt;&gt;"",VLOOKUP(TRUNC(MID($A824,1,2),0),Plano_Contas!$H$3:$J$103,3,TRUE),"")</f>
        <v/>
      </c>
      <c r="BT824" t="str">
        <f t="shared" si="49"/>
        <v/>
      </c>
      <c r="BV824">
        <f>Empresas!C824</f>
        <v>0</v>
      </c>
    </row>
    <row r="825" spans="1:74" ht="13.5" hidden="1" thickBot="1" x14ac:dyDescent="0.25">
      <c r="A825" s="89"/>
      <c r="B825" s="52" t="str">
        <f>IF($A825&lt;&gt;"",VLOOKUP(""&amp;$A825,Plano_Contas!$A$3:$F$1003,6,0),"")</f>
        <v/>
      </c>
      <c r="C825" s="91"/>
      <c r="D825" s="111"/>
      <c r="E825" s="112">
        <v>0</v>
      </c>
      <c r="F825" s="87"/>
      <c r="G825" s="85"/>
      <c r="H825" s="111"/>
      <c r="I825" s="112">
        <v>0</v>
      </c>
      <c r="J825" s="87"/>
      <c r="K825" s="85"/>
      <c r="L825" s="111"/>
      <c r="M825" s="112">
        <v>0</v>
      </c>
      <c r="N825" s="87"/>
      <c r="O825" s="85"/>
      <c r="P825" s="111"/>
      <c r="Q825" s="112">
        <v>0</v>
      </c>
      <c r="R825" s="87"/>
      <c r="S825" s="85"/>
      <c r="T825" s="111"/>
      <c r="U825" s="112">
        <v>0</v>
      </c>
      <c r="V825" s="87"/>
      <c r="W825" s="85"/>
      <c r="X825" s="111"/>
      <c r="Y825" s="112">
        <v>0</v>
      </c>
      <c r="Z825" s="87"/>
      <c r="AA825" s="85"/>
      <c r="AB825" s="111"/>
      <c r="AC825" s="112">
        <v>0</v>
      </c>
      <c r="AD825" s="87"/>
      <c r="AE825" s="85"/>
      <c r="AF825" s="111"/>
      <c r="AG825" s="112">
        <v>0</v>
      </c>
      <c r="AH825" s="87"/>
      <c r="AI825" s="85"/>
      <c r="AJ825" s="111"/>
      <c r="AK825" s="112">
        <v>0</v>
      </c>
      <c r="AL825" s="87"/>
      <c r="AM825" s="85"/>
      <c r="AN825" s="111"/>
      <c r="AO825" s="112">
        <v>0</v>
      </c>
      <c r="AP825" s="87"/>
      <c r="AQ825" s="85"/>
      <c r="AR825" s="111"/>
      <c r="AS825" s="112">
        <v>0</v>
      </c>
      <c r="AT825" s="87"/>
      <c r="AU825" s="85"/>
      <c r="AV825" s="111"/>
      <c r="AW825" s="112">
        <v>0</v>
      </c>
      <c r="AX825" s="87"/>
      <c r="AY825" s="85"/>
      <c r="AZ825" s="267">
        <f t="shared" si="50"/>
        <v>0</v>
      </c>
      <c r="BA825" s="88">
        <f t="shared" si="47"/>
        <v>0</v>
      </c>
      <c r="BC825">
        <f>IF($A825&lt;&gt;"",COUNTIF($BD$3:$BD825,$BD825),0)</f>
        <v>0</v>
      </c>
      <c r="BD825" t="str">
        <f>IF($A825&lt;&gt;"",VLOOKUP(TRUNC(MID($A825,1,2),0),Plano_Contas!$H$3:$J$103,2,TRUE),"")</f>
        <v/>
      </c>
      <c r="BE825" s="201" t="str">
        <f t="shared" si="48"/>
        <v/>
      </c>
      <c r="BF825" t="str">
        <f ca="1">IF($BT825&lt;&gt;"",SUMIF($BD$3:$BD$1004,"="&amp;$BD825,INDIRECT(ADDRESS(3,BF$2,1,1)):INDIRECT(ADDRESS(1004,BF$2,1,1))),"")</f>
        <v/>
      </c>
      <c r="BG825" t="str">
        <f ca="1">IF($BT825&lt;&gt;"",SUMIF($BD$3:$BD$1004,"="&amp;$BD825,INDIRECT(ADDRESS(3,BG$2,1,1)):INDIRECT(ADDRESS(1004,BG$2,1,1))),"")</f>
        <v/>
      </c>
      <c r="BH825" t="str">
        <f ca="1">IF($BT825&lt;&gt;"",SUMIF($BD$3:$BD$1004,"="&amp;$BD825,INDIRECT(ADDRESS(3,BH$2,1,1)):INDIRECT(ADDRESS(1004,BH$2,1,1))),"")</f>
        <v/>
      </c>
      <c r="BI825" t="str">
        <f ca="1">IF($BT825&lt;&gt;"",SUMIF($BD$3:$BD$1004,"="&amp;$BD825,INDIRECT(ADDRESS(3,BI$2,1,1)):INDIRECT(ADDRESS(1004,BI$2,1,1))),"")</f>
        <v/>
      </c>
      <c r="BJ825" t="str">
        <f ca="1">IF($BT825&lt;&gt;"",SUMIF($BD$3:$BD$1004,"="&amp;$BD825,INDIRECT(ADDRESS(3,BJ$2,1,1)):INDIRECT(ADDRESS(1004,BJ$2,1,1))),"")</f>
        <v/>
      </c>
      <c r="BK825" t="str">
        <f ca="1">IF($BT825&lt;&gt;"",SUMIF($BD$3:$BD$1004,"="&amp;$BD825,INDIRECT(ADDRESS(3,BK$2,1,1)):INDIRECT(ADDRESS(1004,BK$2,1,1))),"")</f>
        <v/>
      </c>
      <c r="BL825" t="str">
        <f ca="1">IF($BT825&lt;&gt;"",SUMIF($BD$3:$BD$1004,"="&amp;$BD825,INDIRECT(ADDRESS(3,BL$2,1,1)):INDIRECT(ADDRESS(1004,BL$2,1,1))),"")</f>
        <v/>
      </c>
      <c r="BM825" t="str">
        <f ca="1">IF($BT825&lt;&gt;"",SUMIF($BD$3:$BD$1004,"="&amp;$BD825,INDIRECT(ADDRESS(3,BM$2,1,1)):INDIRECT(ADDRESS(1004,BM$2,1,1))),"")</f>
        <v/>
      </c>
      <c r="BN825" t="str">
        <f ca="1">IF($BT825&lt;&gt;"",SUMIF($BD$3:$BD$1004,"="&amp;$BD825,INDIRECT(ADDRESS(3,BN$2,1,1)):INDIRECT(ADDRESS(1004,BN$2,1,1))),"")</f>
        <v/>
      </c>
      <c r="BO825" t="str">
        <f ca="1">IF($BT825&lt;&gt;"",SUMIF($BD$3:$BD$1004,"="&amp;$BD825,INDIRECT(ADDRESS(3,BO$2,1,1)):INDIRECT(ADDRESS(1004,BO$2,1,1))),"")</f>
        <v/>
      </c>
      <c r="BP825" t="str">
        <f ca="1">IF($BT825&lt;&gt;"",SUMIF($BD$3:$BD$1004,"="&amp;$BD825,INDIRECT(ADDRESS(3,BP$2,1,1)):INDIRECT(ADDRESS(1004,BP$2,1,1))),"")</f>
        <v/>
      </c>
      <c r="BQ825" t="str">
        <f ca="1">IF($BT825&lt;&gt;"",SUMIF($BD$3:$BD$1004,"="&amp;$BD825,INDIRECT(ADDRESS(3,BQ$2,1,1)):INDIRECT(ADDRESS(1004,BQ$2,1,1))),"")</f>
        <v/>
      </c>
      <c r="BR825" t="str">
        <f ca="1">IF($BT825&lt;&gt;"",SUMIF($BD$3:$BD$1004,"="&amp;$BD825,INDIRECT(ADDRESS(3,BR$2,1,1)):INDIRECT(ADDRESS(1004,BR$2,1,1))),"")</f>
        <v/>
      </c>
      <c r="BS825" t="str">
        <f>IF($A825&lt;&gt;"",VLOOKUP(TRUNC(MID($A825,1,2),0),Plano_Contas!$H$3:$J$103,3,TRUE),"")</f>
        <v/>
      </c>
      <c r="BT825" t="str">
        <f t="shared" si="49"/>
        <v/>
      </c>
      <c r="BV825">
        <f>Empresas!C825</f>
        <v>0</v>
      </c>
    </row>
    <row r="826" spans="1:74" ht="13.5" hidden="1" thickBot="1" x14ac:dyDescent="0.25">
      <c r="A826" s="89"/>
      <c r="B826" s="52" t="str">
        <f>IF($A826&lt;&gt;"",VLOOKUP(""&amp;$A826,Plano_Contas!$A$3:$F$1003,6,0),"")</f>
        <v/>
      </c>
      <c r="C826" s="91"/>
      <c r="D826" s="111"/>
      <c r="E826" s="112">
        <v>0</v>
      </c>
      <c r="F826" s="87"/>
      <c r="G826" s="85"/>
      <c r="H826" s="111"/>
      <c r="I826" s="112">
        <v>0</v>
      </c>
      <c r="J826" s="87"/>
      <c r="K826" s="85"/>
      <c r="L826" s="111"/>
      <c r="M826" s="112">
        <v>0</v>
      </c>
      <c r="N826" s="87"/>
      <c r="O826" s="85"/>
      <c r="P826" s="111"/>
      <c r="Q826" s="112">
        <v>0</v>
      </c>
      <c r="R826" s="87"/>
      <c r="S826" s="85"/>
      <c r="T826" s="111"/>
      <c r="U826" s="112">
        <v>0</v>
      </c>
      <c r="V826" s="87"/>
      <c r="W826" s="85"/>
      <c r="X826" s="111"/>
      <c r="Y826" s="112">
        <v>0</v>
      </c>
      <c r="Z826" s="87"/>
      <c r="AA826" s="85"/>
      <c r="AB826" s="111"/>
      <c r="AC826" s="112">
        <v>0</v>
      </c>
      <c r="AD826" s="87"/>
      <c r="AE826" s="85"/>
      <c r="AF826" s="111"/>
      <c r="AG826" s="112">
        <v>0</v>
      </c>
      <c r="AH826" s="87"/>
      <c r="AI826" s="85"/>
      <c r="AJ826" s="111"/>
      <c r="AK826" s="112">
        <v>0</v>
      </c>
      <c r="AL826" s="87"/>
      <c r="AM826" s="85"/>
      <c r="AN826" s="111"/>
      <c r="AO826" s="112">
        <v>0</v>
      </c>
      <c r="AP826" s="87"/>
      <c r="AQ826" s="85"/>
      <c r="AR826" s="111"/>
      <c r="AS826" s="112">
        <v>0</v>
      </c>
      <c r="AT826" s="87"/>
      <c r="AU826" s="85"/>
      <c r="AV826" s="111"/>
      <c r="AW826" s="112">
        <v>0</v>
      </c>
      <c r="AX826" s="87"/>
      <c r="AY826" s="85"/>
      <c r="AZ826" s="267">
        <f t="shared" si="50"/>
        <v>0</v>
      </c>
      <c r="BA826" s="88">
        <f t="shared" si="47"/>
        <v>0</v>
      </c>
      <c r="BC826">
        <f>IF($A826&lt;&gt;"",COUNTIF($BD$3:$BD826,$BD826),0)</f>
        <v>0</v>
      </c>
      <c r="BD826" t="str">
        <f>IF($A826&lt;&gt;"",VLOOKUP(TRUNC(MID($A826,1,2),0),Plano_Contas!$H$3:$J$103,2,TRUE),"")</f>
        <v/>
      </c>
      <c r="BE826" s="201" t="str">
        <f t="shared" si="48"/>
        <v/>
      </c>
      <c r="BF826" t="str">
        <f ca="1">IF($BT826&lt;&gt;"",SUMIF($BD$3:$BD$1004,"="&amp;$BD826,INDIRECT(ADDRESS(3,BF$2,1,1)):INDIRECT(ADDRESS(1004,BF$2,1,1))),"")</f>
        <v/>
      </c>
      <c r="BG826" t="str">
        <f ca="1">IF($BT826&lt;&gt;"",SUMIF($BD$3:$BD$1004,"="&amp;$BD826,INDIRECT(ADDRESS(3,BG$2,1,1)):INDIRECT(ADDRESS(1004,BG$2,1,1))),"")</f>
        <v/>
      </c>
      <c r="BH826" t="str">
        <f ca="1">IF($BT826&lt;&gt;"",SUMIF($BD$3:$BD$1004,"="&amp;$BD826,INDIRECT(ADDRESS(3,BH$2,1,1)):INDIRECT(ADDRESS(1004,BH$2,1,1))),"")</f>
        <v/>
      </c>
      <c r="BI826" t="str">
        <f ca="1">IF($BT826&lt;&gt;"",SUMIF($BD$3:$BD$1004,"="&amp;$BD826,INDIRECT(ADDRESS(3,BI$2,1,1)):INDIRECT(ADDRESS(1004,BI$2,1,1))),"")</f>
        <v/>
      </c>
      <c r="BJ826" t="str">
        <f ca="1">IF($BT826&lt;&gt;"",SUMIF($BD$3:$BD$1004,"="&amp;$BD826,INDIRECT(ADDRESS(3,BJ$2,1,1)):INDIRECT(ADDRESS(1004,BJ$2,1,1))),"")</f>
        <v/>
      </c>
      <c r="BK826" t="str">
        <f ca="1">IF($BT826&lt;&gt;"",SUMIF($BD$3:$BD$1004,"="&amp;$BD826,INDIRECT(ADDRESS(3,BK$2,1,1)):INDIRECT(ADDRESS(1004,BK$2,1,1))),"")</f>
        <v/>
      </c>
      <c r="BL826" t="str">
        <f ca="1">IF($BT826&lt;&gt;"",SUMIF($BD$3:$BD$1004,"="&amp;$BD826,INDIRECT(ADDRESS(3,BL$2,1,1)):INDIRECT(ADDRESS(1004,BL$2,1,1))),"")</f>
        <v/>
      </c>
      <c r="BM826" t="str">
        <f ca="1">IF($BT826&lt;&gt;"",SUMIF($BD$3:$BD$1004,"="&amp;$BD826,INDIRECT(ADDRESS(3,BM$2,1,1)):INDIRECT(ADDRESS(1004,BM$2,1,1))),"")</f>
        <v/>
      </c>
      <c r="BN826" t="str">
        <f ca="1">IF($BT826&lt;&gt;"",SUMIF($BD$3:$BD$1004,"="&amp;$BD826,INDIRECT(ADDRESS(3,BN$2,1,1)):INDIRECT(ADDRESS(1004,BN$2,1,1))),"")</f>
        <v/>
      </c>
      <c r="BO826" t="str">
        <f ca="1">IF($BT826&lt;&gt;"",SUMIF($BD$3:$BD$1004,"="&amp;$BD826,INDIRECT(ADDRESS(3,BO$2,1,1)):INDIRECT(ADDRESS(1004,BO$2,1,1))),"")</f>
        <v/>
      </c>
      <c r="BP826" t="str">
        <f ca="1">IF($BT826&lt;&gt;"",SUMIF($BD$3:$BD$1004,"="&amp;$BD826,INDIRECT(ADDRESS(3,BP$2,1,1)):INDIRECT(ADDRESS(1004,BP$2,1,1))),"")</f>
        <v/>
      </c>
      <c r="BQ826" t="str">
        <f ca="1">IF($BT826&lt;&gt;"",SUMIF($BD$3:$BD$1004,"="&amp;$BD826,INDIRECT(ADDRESS(3,BQ$2,1,1)):INDIRECT(ADDRESS(1004,BQ$2,1,1))),"")</f>
        <v/>
      </c>
      <c r="BR826" t="str">
        <f ca="1">IF($BT826&lt;&gt;"",SUMIF($BD$3:$BD$1004,"="&amp;$BD826,INDIRECT(ADDRESS(3,BR$2,1,1)):INDIRECT(ADDRESS(1004,BR$2,1,1))),"")</f>
        <v/>
      </c>
      <c r="BS826" t="str">
        <f>IF($A826&lt;&gt;"",VLOOKUP(TRUNC(MID($A826,1,2),0),Plano_Contas!$H$3:$J$103,3,TRUE),"")</f>
        <v/>
      </c>
      <c r="BT826" t="str">
        <f t="shared" si="49"/>
        <v/>
      </c>
      <c r="BV826">
        <f>Empresas!C826</f>
        <v>0</v>
      </c>
    </row>
    <row r="827" spans="1:74" ht="13.5" hidden="1" thickBot="1" x14ac:dyDescent="0.25">
      <c r="A827" s="89"/>
      <c r="B827" s="52" t="str">
        <f>IF($A827&lt;&gt;"",VLOOKUP(""&amp;$A827,Plano_Contas!$A$3:$F$1003,6,0),"")</f>
        <v/>
      </c>
      <c r="C827" s="91"/>
      <c r="D827" s="111"/>
      <c r="E827" s="112">
        <v>0</v>
      </c>
      <c r="F827" s="87"/>
      <c r="G827" s="85"/>
      <c r="H827" s="111"/>
      <c r="I827" s="112">
        <v>0</v>
      </c>
      <c r="J827" s="87"/>
      <c r="K827" s="85"/>
      <c r="L827" s="111"/>
      <c r="M827" s="112">
        <v>0</v>
      </c>
      <c r="N827" s="87"/>
      <c r="O827" s="85"/>
      <c r="P827" s="111"/>
      <c r="Q827" s="112">
        <v>0</v>
      </c>
      <c r="R827" s="87"/>
      <c r="S827" s="85"/>
      <c r="T827" s="111"/>
      <c r="U827" s="112">
        <v>0</v>
      </c>
      <c r="V827" s="87"/>
      <c r="W827" s="85"/>
      <c r="X827" s="111"/>
      <c r="Y827" s="112">
        <v>0</v>
      </c>
      <c r="Z827" s="87"/>
      <c r="AA827" s="85"/>
      <c r="AB827" s="111"/>
      <c r="AC827" s="112">
        <v>0</v>
      </c>
      <c r="AD827" s="87"/>
      <c r="AE827" s="85"/>
      <c r="AF827" s="111"/>
      <c r="AG827" s="112">
        <v>0</v>
      </c>
      <c r="AH827" s="87"/>
      <c r="AI827" s="85"/>
      <c r="AJ827" s="111"/>
      <c r="AK827" s="112">
        <v>0</v>
      </c>
      <c r="AL827" s="87"/>
      <c r="AM827" s="85"/>
      <c r="AN827" s="111"/>
      <c r="AO827" s="112">
        <v>0</v>
      </c>
      <c r="AP827" s="87"/>
      <c r="AQ827" s="85"/>
      <c r="AR827" s="111"/>
      <c r="AS827" s="112">
        <v>0</v>
      </c>
      <c r="AT827" s="87"/>
      <c r="AU827" s="85"/>
      <c r="AV827" s="111"/>
      <c r="AW827" s="112">
        <v>0</v>
      </c>
      <c r="AX827" s="87"/>
      <c r="AY827" s="85"/>
      <c r="AZ827" s="267">
        <f t="shared" si="50"/>
        <v>0</v>
      </c>
      <c r="BA827" s="88">
        <f t="shared" si="47"/>
        <v>0</v>
      </c>
      <c r="BC827">
        <f>IF($A827&lt;&gt;"",COUNTIF($BD$3:$BD827,$BD827),0)</f>
        <v>0</v>
      </c>
      <c r="BD827" t="str">
        <f>IF($A827&lt;&gt;"",VLOOKUP(TRUNC(MID($A827,1,2),0),Plano_Contas!$H$3:$J$103,2,TRUE),"")</f>
        <v/>
      </c>
      <c r="BE827" s="201" t="str">
        <f t="shared" si="48"/>
        <v/>
      </c>
      <c r="BF827" t="str">
        <f ca="1">IF($BT827&lt;&gt;"",SUMIF($BD$3:$BD$1004,"="&amp;$BD827,INDIRECT(ADDRESS(3,BF$2,1,1)):INDIRECT(ADDRESS(1004,BF$2,1,1))),"")</f>
        <v/>
      </c>
      <c r="BG827" t="str">
        <f ca="1">IF($BT827&lt;&gt;"",SUMIF($BD$3:$BD$1004,"="&amp;$BD827,INDIRECT(ADDRESS(3,BG$2,1,1)):INDIRECT(ADDRESS(1004,BG$2,1,1))),"")</f>
        <v/>
      </c>
      <c r="BH827" t="str">
        <f ca="1">IF($BT827&lt;&gt;"",SUMIF($BD$3:$BD$1004,"="&amp;$BD827,INDIRECT(ADDRESS(3,BH$2,1,1)):INDIRECT(ADDRESS(1004,BH$2,1,1))),"")</f>
        <v/>
      </c>
      <c r="BI827" t="str">
        <f ca="1">IF($BT827&lt;&gt;"",SUMIF($BD$3:$BD$1004,"="&amp;$BD827,INDIRECT(ADDRESS(3,BI$2,1,1)):INDIRECT(ADDRESS(1004,BI$2,1,1))),"")</f>
        <v/>
      </c>
      <c r="BJ827" t="str">
        <f ca="1">IF($BT827&lt;&gt;"",SUMIF($BD$3:$BD$1004,"="&amp;$BD827,INDIRECT(ADDRESS(3,BJ$2,1,1)):INDIRECT(ADDRESS(1004,BJ$2,1,1))),"")</f>
        <v/>
      </c>
      <c r="BK827" t="str">
        <f ca="1">IF($BT827&lt;&gt;"",SUMIF($BD$3:$BD$1004,"="&amp;$BD827,INDIRECT(ADDRESS(3,BK$2,1,1)):INDIRECT(ADDRESS(1004,BK$2,1,1))),"")</f>
        <v/>
      </c>
      <c r="BL827" t="str">
        <f ca="1">IF($BT827&lt;&gt;"",SUMIF($BD$3:$BD$1004,"="&amp;$BD827,INDIRECT(ADDRESS(3,BL$2,1,1)):INDIRECT(ADDRESS(1004,BL$2,1,1))),"")</f>
        <v/>
      </c>
      <c r="BM827" t="str">
        <f ca="1">IF($BT827&lt;&gt;"",SUMIF($BD$3:$BD$1004,"="&amp;$BD827,INDIRECT(ADDRESS(3,BM$2,1,1)):INDIRECT(ADDRESS(1004,BM$2,1,1))),"")</f>
        <v/>
      </c>
      <c r="BN827" t="str">
        <f ca="1">IF($BT827&lt;&gt;"",SUMIF($BD$3:$BD$1004,"="&amp;$BD827,INDIRECT(ADDRESS(3,BN$2,1,1)):INDIRECT(ADDRESS(1004,BN$2,1,1))),"")</f>
        <v/>
      </c>
      <c r="BO827" t="str">
        <f ca="1">IF($BT827&lt;&gt;"",SUMIF($BD$3:$BD$1004,"="&amp;$BD827,INDIRECT(ADDRESS(3,BO$2,1,1)):INDIRECT(ADDRESS(1004,BO$2,1,1))),"")</f>
        <v/>
      </c>
      <c r="BP827" t="str">
        <f ca="1">IF($BT827&lt;&gt;"",SUMIF($BD$3:$BD$1004,"="&amp;$BD827,INDIRECT(ADDRESS(3,BP$2,1,1)):INDIRECT(ADDRESS(1004,BP$2,1,1))),"")</f>
        <v/>
      </c>
      <c r="BQ827" t="str">
        <f ca="1">IF($BT827&lt;&gt;"",SUMIF($BD$3:$BD$1004,"="&amp;$BD827,INDIRECT(ADDRESS(3,BQ$2,1,1)):INDIRECT(ADDRESS(1004,BQ$2,1,1))),"")</f>
        <v/>
      </c>
      <c r="BR827" t="str">
        <f ca="1">IF($BT827&lt;&gt;"",SUMIF($BD$3:$BD$1004,"="&amp;$BD827,INDIRECT(ADDRESS(3,BR$2,1,1)):INDIRECT(ADDRESS(1004,BR$2,1,1))),"")</f>
        <v/>
      </c>
      <c r="BS827" t="str">
        <f>IF($A827&lt;&gt;"",VLOOKUP(TRUNC(MID($A827,1,2),0),Plano_Contas!$H$3:$J$103,3,TRUE),"")</f>
        <v/>
      </c>
      <c r="BT827" t="str">
        <f t="shared" si="49"/>
        <v/>
      </c>
      <c r="BV827">
        <f>Empresas!C827</f>
        <v>0</v>
      </c>
    </row>
    <row r="828" spans="1:74" ht="13.5" hidden="1" thickBot="1" x14ac:dyDescent="0.25">
      <c r="A828" s="89"/>
      <c r="B828" s="52" t="str">
        <f>IF($A828&lt;&gt;"",VLOOKUP(""&amp;$A828,Plano_Contas!$A$3:$F$1003,6,0),"")</f>
        <v/>
      </c>
      <c r="C828" s="91"/>
      <c r="D828" s="111"/>
      <c r="E828" s="112">
        <v>0</v>
      </c>
      <c r="F828" s="87"/>
      <c r="G828" s="85"/>
      <c r="H828" s="111"/>
      <c r="I828" s="112">
        <v>0</v>
      </c>
      <c r="J828" s="87"/>
      <c r="K828" s="85"/>
      <c r="L828" s="111"/>
      <c r="M828" s="112">
        <v>0</v>
      </c>
      <c r="N828" s="87"/>
      <c r="O828" s="85"/>
      <c r="P828" s="111"/>
      <c r="Q828" s="112">
        <v>0</v>
      </c>
      <c r="R828" s="87"/>
      <c r="S828" s="85"/>
      <c r="T828" s="111"/>
      <c r="U828" s="112">
        <v>0</v>
      </c>
      <c r="V828" s="87"/>
      <c r="W828" s="85"/>
      <c r="X828" s="111"/>
      <c r="Y828" s="112">
        <v>0</v>
      </c>
      <c r="Z828" s="87"/>
      <c r="AA828" s="85"/>
      <c r="AB828" s="111"/>
      <c r="AC828" s="112">
        <v>0</v>
      </c>
      <c r="AD828" s="87"/>
      <c r="AE828" s="85"/>
      <c r="AF828" s="111"/>
      <c r="AG828" s="112">
        <v>0</v>
      </c>
      <c r="AH828" s="87"/>
      <c r="AI828" s="85"/>
      <c r="AJ828" s="111"/>
      <c r="AK828" s="112">
        <v>0</v>
      </c>
      <c r="AL828" s="87"/>
      <c r="AM828" s="85"/>
      <c r="AN828" s="111"/>
      <c r="AO828" s="112">
        <v>0</v>
      </c>
      <c r="AP828" s="87"/>
      <c r="AQ828" s="85"/>
      <c r="AR828" s="111"/>
      <c r="AS828" s="112">
        <v>0</v>
      </c>
      <c r="AT828" s="87"/>
      <c r="AU828" s="85"/>
      <c r="AV828" s="111"/>
      <c r="AW828" s="112">
        <v>0</v>
      </c>
      <c r="AX828" s="87"/>
      <c r="AY828" s="85"/>
      <c r="AZ828" s="267">
        <f t="shared" si="50"/>
        <v>0</v>
      </c>
      <c r="BA828" s="88">
        <f t="shared" si="47"/>
        <v>0</v>
      </c>
      <c r="BC828">
        <f>IF($A828&lt;&gt;"",COUNTIF($BD$3:$BD828,$BD828),0)</f>
        <v>0</v>
      </c>
      <c r="BD828" t="str">
        <f>IF($A828&lt;&gt;"",VLOOKUP(TRUNC(MID($A828,1,2),0),Plano_Contas!$H$3:$J$103,2,TRUE),"")</f>
        <v/>
      </c>
      <c r="BE828" s="201" t="str">
        <f t="shared" si="48"/>
        <v/>
      </c>
      <c r="BF828" t="str">
        <f ca="1">IF($BT828&lt;&gt;"",SUMIF($BD$3:$BD$1004,"="&amp;$BD828,INDIRECT(ADDRESS(3,BF$2,1,1)):INDIRECT(ADDRESS(1004,BF$2,1,1))),"")</f>
        <v/>
      </c>
      <c r="BG828" t="str">
        <f ca="1">IF($BT828&lt;&gt;"",SUMIF($BD$3:$BD$1004,"="&amp;$BD828,INDIRECT(ADDRESS(3,BG$2,1,1)):INDIRECT(ADDRESS(1004,BG$2,1,1))),"")</f>
        <v/>
      </c>
      <c r="BH828" t="str">
        <f ca="1">IF($BT828&lt;&gt;"",SUMIF($BD$3:$BD$1004,"="&amp;$BD828,INDIRECT(ADDRESS(3,BH$2,1,1)):INDIRECT(ADDRESS(1004,BH$2,1,1))),"")</f>
        <v/>
      </c>
      <c r="BI828" t="str">
        <f ca="1">IF($BT828&lt;&gt;"",SUMIF($BD$3:$BD$1004,"="&amp;$BD828,INDIRECT(ADDRESS(3,BI$2,1,1)):INDIRECT(ADDRESS(1004,BI$2,1,1))),"")</f>
        <v/>
      </c>
      <c r="BJ828" t="str">
        <f ca="1">IF($BT828&lt;&gt;"",SUMIF($BD$3:$BD$1004,"="&amp;$BD828,INDIRECT(ADDRESS(3,BJ$2,1,1)):INDIRECT(ADDRESS(1004,BJ$2,1,1))),"")</f>
        <v/>
      </c>
      <c r="BK828" t="str">
        <f ca="1">IF($BT828&lt;&gt;"",SUMIF($BD$3:$BD$1004,"="&amp;$BD828,INDIRECT(ADDRESS(3,BK$2,1,1)):INDIRECT(ADDRESS(1004,BK$2,1,1))),"")</f>
        <v/>
      </c>
      <c r="BL828" t="str">
        <f ca="1">IF($BT828&lt;&gt;"",SUMIF($BD$3:$BD$1004,"="&amp;$BD828,INDIRECT(ADDRESS(3,BL$2,1,1)):INDIRECT(ADDRESS(1004,BL$2,1,1))),"")</f>
        <v/>
      </c>
      <c r="BM828" t="str">
        <f ca="1">IF($BT828&lt;&gt;"",SUMIF($BD$3:$BD$1004,"="&amp;$BD828,INDIRECT(ADDRESS(3,BM$2,1,1)):INDIRECT(ADDRESS(1004,BM$2,1,1))),"")</f>
        <v/>
      </c>
      <c r="BN828" t="str">
        <f ca="1">IF($BT828&lt;&gt;"",SUMIF($BD$3:$BD$1004,"="&amp;$BD828,INDIRECT(ADDRESS(3,BN$2,1,1)):INDIRECT(ADDRESS(1004,BN$2,1,1))),"")</f>
        <v/>
      </c>
      <c r="BO828" t="str">
        <f ca="1">IF($BT828&lt;&gt;"",SUMIF($BD$3:$BD$1004,"="&amp;$BD828,INDIRECT(ADDRESS(3,BO$2,1,1)):INDIRECT(ADDRESS(1004,BO$2,1,1))),"")</f>
        <v/>
      </c>
      <c r="BP828" t="str">
        <f ca="1">IF($BT828&lt;&gt;"",SUMIF($BD$3:$BD$1004,"="&amp;$BD828,INDIRECT(ADDRESS(3,BP$2,1,1)):INDIRECT(ADDRESS(1004,BP$2,1,1))),"")</f>
        <v/>
      </c>
      <c r="BQ828" t="str">
        <f ca="1">IF($BT828&lt;&gt;"",SUMIF($BD$3:$BD$1004,"="&amp;$BD828,INDIRECT(ADDRESS(3,BQ$2,1,1)):INDIRECT(ADDRESS(1004,BQ$2,1,1))),"")</f>
        <v/>
      </c>
      <c r="BR828" t="str">
        <f ca="1">IF($BT828&lt;&gt;"",SUMIF($BD$3:$BD$1004,"="&amp;$BD828,INDIRECT(ADDRESS(3,BR$2,1,1)):INDIRECT(ADDRESS(1004,BR$2,1,1))),"")</f>
        <v/>
      </c>
      <c r="BS828" t="str">
        <f>IF($A828&lt;&gt;"",VLOOKUP(TRUNC(MID($A828,1,2),0),Plano_Contas!$H$3:$J$103,3,TRUE),"")</f>
        <v/>
      </c>
      <c r="BT828" t="str">
        <f t="shared" si="49"/>
        <v/>
      </c>
      <c r="BV828">
        <f>Empresas!C828</f>
        <v>0</v>
      </c>
    </row>
    <row r="829" spans="1:74" ht="13.5" hidden="1" thickBot="1" x14ac:dyDescent="0.25">
      <c r="A829" s="89"/>
      <c r="B829" s="52" t="str">
        <f>IF($A829&lt;&gt;"",VLOOKUP(""&amp;$A829,Plano_Contas!$A$3:$F$1003,6,0),"")</f>
        <v/>
      </c>
      <c r="C829" s="91"/>
      <c r="D829" s="111"/>
      <c r="E829" s="112">
        <v>0</v>
      </c>
      <c r="F829" s="87"/>
      <c r="G829" s="85"/>
      <c r="H829" s="111"/>
      <c r="I829" s="112">
        <v>0</v>
      </c>
      <c r="J829" s="87"/>
      <c r="K829" s="85"/>
      <c r="L829" s="111"/>
      <c r="M829" s="112">
        <v>0</v>
      </c>
      <c r="N829" s="87"/>
      <c r="O829" s="85"/>
      <c r="P829" s="111"/>
      <c r="Q829" s="112">
        <v>0</v>
      </c>
      <c r="R829" s="87"/>
      <c r="S829" s="85"/>
      <c r="T829" s="111"/>
      <c r="U829" s="112">
        <v>0</v>
      </c>
      <c r="V829" s="87"/>
      <c r="W829" s="85"/>
      <c r="X829" s="111"/>
      <c r="Y829" s="112">
        <v>0</v>
      </c>
      <c r="Z829" s="87"/>
      <c r="AA829" s="85"/>
      <c r="AB829" s="111"/>
      <c r="AC829" s="112">
        <v>0</v>
      </c>
      <c r="AD829" s="87"/>
      <c r="AE829" s="85"/>
      <c r="AF829" s="111"/>
      <c r="AG829" s="112">
        <v>0</v>
      </c>
      <c r="AH829" s="87"/>
      <c r="AI829" s="85"/>
      <c r="AJ829" s="111"/>
      <c r="AK829" s="112">
        <v>0</v>
      </c>
      <c r="AL829" s="87"/>
      <c r="AM829" s="85"/>
      <c r="AN829" s="111"/>
      <c r="AO829" s="112">
        <v>0</v>
      </c>
      <c r="AP829" s="87"/>
      <c r="AQ829" s="85"/>
      <c r="AR829" s="111"/>
      <c r="AS829" s="112">
        <v>0</v>
      </c>
      <c r="AT829" s="87"/>
      <c r="AU829" s="85"/>
      <c r="AV829" s="111"/>
      <c r="AW829" s="112">
        <v>0</v>
      </c>
      <c r="AX829" s="87"/>
      <c r="AY829" s="85"/>
      <c r="AZ829" s="267">
        <f t="shared" si="50"/>
        <v>0</v>
      </c>
      <c r="BA829" s="88">
        <f t="shared" si="47"/>
        <v>0</v>
      </c>
      <c r="BC829">
        <f>IF($A829&lt;&gt;"",COUNTIF($BD$3:$BD829,$BD829),0)</f>
        <v>0</v>
      </c>
      <c r="BD829" t="str">
        <f>IF($A829&lt;&gt;"",VLOOKUP(TRUNC(MID($A829,1,2),0),Plano_Contas!$H$3:$J$103,2,TRUE),"")</f>
        <v/>
      </c>
      <c r="BE829" s="201" t="str">
        <f t="shared" si="48"/>
        <v/>
      </c>
      <c r="BF829" t="str">
        <f ca="1">IF($BT829&lt;&gt;"",SUMIF($BD$3:$BD$1004,"="&amp;$BD829,INDIRECT(ADDRESS(3,BF$2,1,1)):INDIRECT(ADDRESS(1004,BF$2,1,1))),"")</f>
        <v/>
      </c>
      <c r="BG829" t="str">
        <f ca="1">IF($BT829&lt;&gt;"",SUMIF($BD$3:$BD$1004,"="&amp;$BD829,INDIRECT(ADDRESS(3,BG$2,1,1)):INDIRECT(ADDRESS(1004,BG$2,1,1))),"")</f>
        <v/>
      </c>
      <c r="BH829" t="str">
        <f ca="1">IF($BT829&lt;&gt;"",SUMIF($BD$3:$BD$1004,"="&amp;$BD829,INDIRECT(ADDRESS(3,BH$2,1,1)):INDIRECT(ADDRESS(1004,BH$2,1,1))),"")</f>
        <v/>
      </c>
      <c r="BI829" t="str">
        <f ca="1">IF($BT829&lt;&gt;"",SUMIF($BD$3:$BD$1004,"="&amp;$BD829,INDIRECT(ADDRESS(3,BI$2,1,1)):INDIRECT(ADDRESS(1004,BI$2,1,1))),"")</f>
        <v/>
      </c>
      <c r="BJ829" t="str">
        <f ca="1">IF($BT829&lt;&gt;"",SUMIF($BD$3:$BD$1004,"="&amp;$BD829,INDIRECT(ADDRESS(3,BJ$2,1,1)):INDIRECT(ADDRESS(1004,BJ$2,1,1))),"")</f>
        <v/>
      </c>
      <c r="BK829" t="str">
        <f ca="1">IF($BT829&lt;&gt;"",SUMIF($BD$3:$BD$1004,"="&amp;$BD829,INDIRECT(ADDRESS(3,BK$2,1,1)):INDIRECT(ADDRESS(1004,BK$2,1,1))),"")</f>
        <v/>
      </c>
      <c r="BL829" t="str">
        <f ca="1">IF($BT829&lt;&gt;"",SUMIF($BD$3:$BD$1004,"="&amp;$BD829,INDIRECT(ADDRESS(3,BL$2,1,1)):INDIRECT(ADDRESS(1004,BL$2,1,1))),"")</f>
        <v/>
      </c>
      <c r="BM829" t="str">
        <f ca="1">IF($BT829&lt;&gt;"",SUMIF($BD$3:$BD$1004,"="&amp;$BD829,INDIRECT(ADDRESS(3,BM$2,1,1)):INDIRECT(ADDRESS(1004,BM$2,1,1))),"")</f>
        <v/>
      </c>
      <c r="BN829" t="str">
        <f ca="1">IF($BT829&lt;&gt;"",SUMIF($BD$3:$BD$1004,"="&amp;$BD829,INDIRECT(ADDRESS(3,BN$2,1,1)):INDIRECT(ADDRESS(1004,BN$2,1,1))),"")</f>
        <v/>
      </c>
      <c r="BO829" t="str">
        <f ca="1">IF($BT829&lt;&gt;"",SUMIF($BD$3:$BD$1004,"="&amp;$BD829,INDIRECT(ADDRESS(3,BO$2,1,1)):INDIRECT(ADDRESS(1004,BO$2,1,1))),"")</f>
        <v/>
      </c>
      <c r="BP829" t="str">
        <f ca="1">IF($BT829&lt;&gt;"",SUMIF($BD$3:$BD$1004,"="&amp;$BD829,INDIRECT(ADDRESS(3,BP$2,1,1)):INDIRECT(ADDRESS(1004,BP$2,1,1))),"")</f>
        <v/>
      </c>
      <c r="BQ829" t="str">
        <f ca="1">IF($BT829&lt;&gt;"",SUMIF($BD$3:$BD$1004,"="&amp;$BD829,INDIRECT(ADDRESS(3,BQ$2,1,1)):INDIRECT(ADDRESS(1004,BQ$2,1,1))),"")</f>
        <v/>
      </c>
      <c r="BR829" t="str">
        <f ca="1">IF($BT829&lt;&gt;"",SUMIF($BD$3:$BD$1004,"="&amp;$BD829,INDIRECT(ADDRESS(3,BR$2,1,1)):INDIRECT(ADDRESS(1004,BR$2,1,1))),"")</f>
        <v/>
      </c>
      <c r="BS829" t="str">
        <f>IF($A829&lt;&gt;"",VLOOKUP(TRUNC(MID($A829,1,2),0),Plano_Contas!$H$3:$J$103,3,TRUE),"")</f>
        <v/>
      </c>
      <c r="BT829" t="str">
        <f t="shared" si="49"/>
        <v/>
      </c>
      <c r="BV829">
        <f>Empresas!C829</f>
        <v>0</v>
      </c>
    </row>
    <row r="830" spans="1:74" ht="13.5" hidden="1" thickBot="1" x14ac:dyDescent="0.25">
      <c r="A830" s="89"/>
      <c r="B830" s="52" t="str">
        <f>IF($A830&lt;&gt;"",VLOOKUP(""&amp;$A830,Plano_Contas!$A$3:$F$1003,6,0),"")</f>
        <v/>
      </c>
      <c r="C830" s="91"/>
      <c r="D830" s="111"/>
      <c r="E830" s="112">
        <v>0</v>
      </c>
      <c r="F830" s="87"/>
      <c r="G830" s="85"/>
      <c r="H830" s="111"/>
      <c r="I830" s="112">
        <v>0</v>
      </c>
      <c r="J830" s="87"/>
      <c r="K830" s="85"/>
      <c r="L830" s="111"/>
      <c r="M830" s="112">
        <v>0</v>
      </c>
      <c r="N830" s="87"/>
      <c r="O830" s="85"/>
      <c r="P830" s="111"/>
      <c r="Q830" s="112">
        <v>0</v>
      </c>
      <c r="R830" s="87"/>
      <c r="S830" s="85"/>
      <c r="T830" s="111"/>
      <c r="U830" s="112">
        <v>0</v>
      </c>
      <c r="V830" s="87"/>
      <c r="W830" s="85"/>
      <c r="X830" s="111"/>
      <c r="Y830" s="112">
        <v>0</v>
      </c>
      <c r="Z830" s="87"/>
      <c r="AA830" s="85"/>
      <c r="AB830" s="111"/>
      <c r="AC830" s="112">
        <v>0</v>
      </c>
      <c r="AD830" s="87"/>
      <c r="AE830" s="85"/>
      <c r="AF830" s="111"/>
      <c r="AG830" s="112">
        <v>0</v>
      </c>
      <c r="AH830" s="87"/>
      <c r="AI830" s="85"/>
      <c r="AJ830" s="111"/>
      <c r="AK830" s="112">
        <v>0</v>
      </c>
      <c r="AL830" s="87"/>
      <c r="AM830" s="85"/>
      <c r="AN830" s="111"/>
      <c r="AO830" s="112">
        <v>0</v>
      </c>
      <c r="AP830" s="87"/>
      <c r="AQ830" s="85"/>
      <c r="AR830" s="111"/>
      <c r="AS830" s="112">
        <v>0</v>
      </c>
      <c r="AT830" s="87"/>
      <c r="AU830" s="85"/>
      <c r="AV830" s="111"/>
      <c r="AW830" s="112">
        <v>0</v>
      </c>
      <c r="AX830" s="87"/>
      <c r="AY830" s="85"/>
      <c r="AZ830" s="267">
        <f t="shared" si="50"/>
        <v>0</v>
      </c>
      <c r="BA830" s="88">
        <f t="shared" si="47"/>
        <v>0</v>
      </c>
      <c r="BC830">
        <f>IF($A830&lt;&gt;"",COUNTIF($BD$3:$BD830,$BD830),0)</f>
        <v>0</v>
      </c>
      <c r="BD830" t="str">
        <f>IF($A830&lt;&gt;"",VLOOKUP(TRUNC(MID($A830,1,2),0),Plano_Contas!$H$3:$J$103,2,TRUE),"")</f>
        <v/>
      </c>
      <c r="BE830" s="201" t="str">
        <f t="shared" si="48"/>
        <v/>
      </c>
      <c r="BF830" t="str">
        <f ca="1">IF($BT830&lt;&gt;"",SUMIF($BD$3:$BD$1004,"="&amp;$BD830,INDIRECT(ADDRESS(3,BF$2,1,1)):INDIRECT(ADDRESS(1004,BF$2,1,1))),"")</f>
        <v/>
      </c>
      <c r="BG830" t="str">
        <f ca="1">IF($BT830&lt;&gt;"",SUMIF($BD$3:$BD$1004,"="&amp;$BD830,INDIRECT(ADDRESS(3,BG$2,1,1)):INDIRECT(ADDRESS(1004,BG$2,1,1))),"")</f>
        <v/>
      </c>
      <c r="BH830" t="str">
        <f ca="1">IF($BT830&lt;&gt;"",SUMIF($BD$3:$BD$1004,"="&amp;$BD830,INDIRECT(ADDRESS(3,BH$2,1,1)):INDIRECT(ADDRESS(1004,BH$2,1,1))),"")</f>
        <v/>
      </c>
      <c r="BI830" t="str">
        <f ca="1">IF($BT830&lt;&gt;"",SUMIF($BD$3:$BD$1004,"="&amp;$BD830,INDIRECT(ADDRESS(3,BI$2,1,1)):INDIRECT(ADDRESS(1004,BI$2,1,1))),"")</f>
        <v/>
      </c>
      <c r="BJ830" t="str">
        <f ca="1">IF($BT830&lt;&gt;"",SUMIF($BD$3:$BD$1004,"="&amp;$BD830,INDIRECT(ADDRESS(3,BJ$2,1,1)):INDIRECT(ADDRESS(1004,BJ$2,1,1))),"")</f>
        <v/>
      </c>
      <c r="BK830" t="str">
        <f ca="1">IF($BT830&lt;&gt;"",SUMIF($BD$3:$BD$1004,"="&amp;$BD830,INDIRECT(ADDRESS(3,BK$2,1,1)):INDIRECT(ADDRESS(1004,BK$2,1,1))),"")</f>
        <v/>
      </c>
      <c r="BL830" t="str">
        <f ca="1">IF($BT830&lt;&gt;"",SUMIF($BD$3:$BD$1004,"="&amp;$BD830,INDIRECT(ADDRESS(3,BL$2,1,1)):INDIRECT(ADDRESS(1004,BL$2,1,1))),"")</f>
        <v/>
      </c>
      <c r="BM830" t="str">
        <f ca="1">IF($BT830&lt;&gt;"",SUMIF($BD$3:$BD$1004,"="&amp;$BD830,INDIRECT(ADDRESS(3,BM$2,1,1)):INDIRECT(ADDRESS(1004,BM$2,1,1))),"")</f>
        <v/>
      </c>
      <c r="BN830" t="str">
        <f ca="1">IF($BT830&lt;&gt;"",SUMIF($BD$3:$BD$1004,"="&amp;$BD830,INDIRECT(ADDRESS(3,BN$2,1,1)):INDIRECT(ADDRESS(1004,BN$2,1,1))),"")</f>
        <v/>
      </c>
      <c r="BO830" t="str">
        <f ca="1">IF($BT830&lt;&gt;"",SUMIF($BD$3:$BD$1004,"="&amp;$BD830,INDIRECT(ADDRESS(3,BO$2,1,1)):INDIRECT(ADDRESS(1004,BO$2,1,1))),"")</f>
        <v/>
      </c>
      <c r="BP830" t="str">
        <f ca="1">IF($BT830&lt;&gt;"",SUMIF($BD$3:$BD$1004,"="&amp;$BD830,INDIRECT(ADDRESS(3,BP$2,1,1)):INDIRECT(ADDRESS(1004,BP$2,1,1))),"")</f>
        <v/>
      </c>
      <c r="BQ830" t="str">
        <f ca="1">IF($BT830&lt;&gt;"",SUMIF($BD$3:$BD$1004,"="&amp;$BD830,INDIRECT(ADDRESS(3,BQ$2,1,1)):INDIRECT(ADDRESS(1004,BQ$2,1,1))),"")</f>
        <v/>
      </c>
      <c r="BR830" t="str">
        <f ca="1">IF($BT830&lt;&gt;"",SUMIF($BD$3:$BD$1004,"="&amp;$BD830,INDIRECT(ADDRESS(3,BR$2,1,1)):INDIRECT(ADDRESS(1004,BR$2,1,1))),"")</f>
        <v/>
      </c>
      <c r="BS830" t="str">
        <f>IF($A830&lt;&gt;"",VLOOKUP(TRUNC(MID($A830,1,2),0),Plano_Contas!$H$3:$J$103,3,TRUE),"")</f>
        <v/>
      </c>
      <c r="BT830" t="str">
        <f t="shared" si="49"/>
        <v/>
      </c>
      <c r="BV830">
        <f>Empresas!C830</f>
        <v>0</v>
      </c>
    </row>
    <row r="831" spans="1:74" ht="13.5" hidden="1" thickBot="1" x14ac:dyDescent="0.25">
      <c r="A831" s="89"/>
      <c r="B831" s="52" t="str">
        <f>IF($A831&lt;&gt;"",VLOOKUP(""&amp;$A831,Plano_Contas!$A$3:$F$1003,6,0),"")</f>
        <v/>
      </c>
      <c r="C831" s="91"/>
      <c r="D831" s="111"/>
      <c r="E831" s="112">
        <v>0</v>
      </c>
      <c r="F831" s="87"/>
      <c r="G831" s="85"/>
      <c r="H831" s="111"/>
      <c r="I831" s="112">
        <v>0</v>
      </c>
      <c r="J831" s="87"/>
      <c r="K831" s="85"/>
      <c r="L831" s="111"/>
      <c r="M831" s="112">
        <v>0</v>
      </c>
      <c r="N831" s="87"/>
      <c r="O831" s="85"/>
      <c r="P831" s="111"/>
      <c r="Q831" s="112">
        <v>0</v>
      </c>
      <c r="R831" s="87"/>
      <c r="S831" s="85"/>
      <c r="T831" s="111"/>
      <c r="U831" s="112">
        <v>0</v>
      </c>
      <c r="V831" s="87"/>
      <c r="W831" s="85"/>
      <c r="X831" s="111"/>
      <c r="Y831" s="112">
        <v>0</v>
      </c>
      <c r="Z831" s="87"/>
      <c r="AA831" s="85"/>
      <c r="AB831" s="111"/>
      <c r="AC831" s="112">
        <v>0</v>
      </c>
      <c r="AD831" s="87"/>
      <c r="AE831" s="85"/>
      <c r="AF831" s="111"/>
      <c r="AG831" s="112">
        <v>0</v>
      </c>
      <c r="AH831" s="87"/>
      <c r="AI831" s="85"/>
      <c r="AJ831" s="111"/>
      <c r="AK831" s="112">
        <v>0</v>
      </c>
      <c r="AL831" s="87"/>
      <c r="AM831" s="85"/>
      <c r="AN831" s="111"/>
      <c r="AO831" s="112">
        <v>0</v>
      </c>
      <c r="AP831" s="87"/>
      <c r="AQ831" s="85"/>
      <c r="AR831" s="111"/>
      <c r="AS831" s="112">
        <v>0</v>
      </c>
      <c r="AT831" s="87"/>
      <c r="AU831" s="85"/>
      <c r="AV831" s="111"/>
      <c r="AW831" s="112">
        <v>0</v>
      </c>
      <c r="AX831" s="87"/>
      <c r="AY831" s="85"/>
      <c r="AZ831" s="267">
        <f t="shared" si="50"/>
        <v>0</v>
      </c>
      <c r="BA831" s="88">
        <f t="shared" si="47"/>
        <v>0</v>
      </c>
      <c r="BC831">
        <f>IF($A831&lt;&gt;"",COUNTIF($BD$3:$BD831,$BD831),0)</f>
        <v>0</v>
      </c>
      <c r="BD831" t="str">
        <f>IF($A831&lt;&gt;"",VLOOKUP(TRUNC(MID($A831,1,2),0),Plano_Contas!$H$3:$J$103,2,TRUE),"")</f>
        <v/>
      </c>
      <c r="BE831" s="201" t="str">
        <f t="shared" si="48"/>
        <v/>
      </c>
      <c r="BF831" t="str">
        <f ca="1">IF($BT831&lt;&gt;"",SUMIF($BD$3:$BD$1004,"="&amp;$BD831,INDIRECT(ADDRESS(3,BF$2,1,1)):INDIRECT(ADDRESS(1004,BF$2,1,1))),"")</f>
        <v/>
      </c>
      <c r="BG831" t="str">
        <f ca="1">IF($BT831&lt;&gt;"",SUMIF($BD$3:$BD$1004,"="&amp;$BD831,INDIRECT(ADDRESS(3,BG$2,1,1)):INDIRECT(ADDRESS(1004,BG$2,1,1))),"")</f>
        <v/>
      </c>
      <c r="BH831" t="str">
        <f ca="1">IF($BT831&lt;&gt;"",SUMIF($BD$3:$BD$1004,"="&amp;$BD831,INDIRECT(ADDRESS(3,BH$2,1,1)):INDIRECT(ADDRESS(1004,BH$2,1,1))),"")</f>
        <v/>
      </c>
      <c r="BI831" t="str">
        <f ca="1">IF($BT831&lt;&gt;"",SUMIF($BD$3:$BD$1004,"="&amp;$BD831,INDIRECT(ADDRESS(3,BI$2,1,1)):INDIRECT(ADDRESS(1004,BI$2,1,1))),"")</f>
        <v/>
      </c>
      <c r="BJ831" t="str">
        <f ca="1">IF($BT831&lt;&gt;"",SUMIF($BD$3:$BD$1004,"="&amp;$BD831,INDIRECT(ADDRESS(3,BJ$2,1,1)):INDIRECT(ADDRESS(1004,BJ$2,1,1))),"")</f>
        <v/>
      </c>
      <c r="BK831" t="str">
        <f ca="1">IF($BT831&lt;&gt;"",SUMIF($BD$3:$BD$1004,"="&amp;$BD831,INDIRECT(ADDRESS(3,BK$2,1,1)):INDIRECT(ADDRESS(1004,BK$2,1,1))),"")</f>
        <v/>
      </c>
      <c r="BL831" t="str">
        <f ca="1">IF($BT831&lt;&gt;"",SUMIF($BD$3:$BD$1004,"="&amp;$BD831,INDIRECT(ADDRESS(3,BL$2,1,1)):INDIRECT(ADDRESS(1004,BL$2,1,1))),"")</f>
        <v/>
      </c>
      <c r="BM831" t="str">
        <f ca="1">IF($BT831&lt;&gt;"",SUMIF($BD$3:$BD$1004,"="&amp;$BD831,INDIRECT(ADDRESS(3,BM$2,1,1)):INDIRECT(ADDRESS(1004,BM$2,1,1))),"")</f>
        <v/>
      </c>
      <c r="BN831" t="str">
        <f ca="1">IF($BT831&lt;&gt;"",SUMIF($BD$3:$BD$1004,"="&amp;$BD831,INDIRECT(ADDRESS(3,BN$2,1,1)):INDIRECT(ADDRESS(1004,BN$2,1,1))),"")</f>
        <v/>
      </c>
      <c r="BO831" t="str">
        <f ca="1">IF($BT831&lt;&gt;"",SUMIF($BD$3:$BD$1004,"="&amp;$BD831,INDIRECT(ADDRESS(3,BO$2,1,1)):INDIRECT(ADDRESS(1004,BO$2,1,1))),"")</f>
        <v/>
      </c>
      <c r="BP831" t="str">
        <f ca="1">IF($BT831&lt;&gt;"",SUMIF($BD$3:$BD$1004,"="&amp;$BD831,INDIRECT(ADDRESS(3,BP$2,1,1)):INDIRECT(ADDRESS(1004,BP$2,1,1))),"")</f>
        <v/>
      </c>
      <c r="BQ831" t="str">
        <f ca="1">IF($BT831&lt;&gt;"",SUMIF($BD$3:$BD$1004,"="&amp;$BD831,INDIRECT(ADDRESS(3,BQ$2,1,1)):INDIRECT(ADDRESS(1004,BQ$2,1,1))),"")</f>
        <v/>
      </c>
      <c r="BR831" t="str">
        <f ca="1">IF($BT831&lt;&gt;"",SUMIF($BD$3:$BD$1004,"="&amp;$BD831,INDIRECT(ADDRESS(3,BR$2,1,1)):INDIRECT(ADDRESS(1004,BR$2,1,1))),"")</f>
        <v/>
      </c>
      <c r="BS831" t="str">
        <f>IF($A831&lt;&gt;"",VLOOKUP(TRUNC(MID($A831,1,2),0),Plano_Contas!$H$3:$J$103,3,TRUE),"")</f>
        <v/>
      </c>
      <c r="BT831" t="str">
        <f t="shared" si="49"/>
        <v/>
      </c>
      <c r="BV831">
        <f>Empresas!C831</f>
        <v>0</v>
      </c>
    </row>
    <row r="832" spans="1:74" ht="13.5" hidden="1" thickBot="1" x14ac:dyDescent="0.25">
      <c r="A832" s="89"/>
      <c r="B832" s="52" t="str">
        <f>IF($A832&lt;&gt;"",VLOOKUP(""&amp;$A832,Plano_Contas!$A$3:$F$1003,6,0),"")</f>
        <v/>
      </c>
      <c r="C832" s="91"/>
      <c r="D832" s="111"/>
      <c r="E832" s="112">
        <v>0</v>
      </c>
      <c r="F832" s="87"/>
      <c r="G832" s="85"/>
      <c r="H832" s="111"/>
      <c r="I832" s="112">
        <v>0</v>
      </c>
      <c r="J832" s="87"/>
      <c r="K832" s="85"/>
      <c r="L832" s="111"/>
      <c r="M832" s="112">
        <v>0</v>
      </c>
      <c r="N832" s="87"/>
      <c r="O832" s="85"/>
      <c r="P832" s="111"/>
      <c r="Q832" s="112">
        <v>0</v>
      </c>
      <c r="R832" s="87"/>
      <c r="S832" s="85"/>
      <c r="T832" s="111"/>
      <c r="U832" s="112">
        <v>0</v>
      </c>
      <c r="V832" s="87"/>
      <c r="W832" s="85"/>
      <c r="X832" s="111"/>
      <c r="Y832" s="112">
        <v>0</v>
      </c>
      <c r="Z832" s="87"/>
      <c r="AA832" s="85"/>
      <c r="AB832" s="111"/>
      <c r="AC832" s="112">
        <v>0</v>
      </c>
      <c r="AD832" s="87"/>
      <c r="AE832" s="85"/>
      <c r="AF832" s="111"/>
      <c r="AG832" s="112">
        <v>0</v>
      </c>
      <c r="AH832" s="87"/>
      <c r="AI832" s="85"/>
      <c r="AJ832" s="111"/>
      <c r="AK832" s="112">
        <v>0</v>
      </c>
      <c r="AL832" s="87"/>
      <c r="AM832" s="85"/>
      <c r="AN832" s="111"/>
      <c r="AO832" s="112">
        <v>0</v>
      </c>
      <c r="AP832" s="87"/>
      <c r="AQ832" s="85"/>
      <c r="AR832" s="111"/>
      <c r="AS832" s="112">
        <v>0</v>
      </c>
      <c r="AT832" s="87"/>
      <c r="AU832" s="85"/>
      <c r="AV832" s="111"/>
      <c r="AW832" s="112">
        <v>0</v>
      </c>
      <c r="AX832" s="87"/>
      <c r="AY832" s="85"/>
      <c r="AZ832" s="267">
        <f t="shared" si="50"/>
        <v>0</v>
      </c>
      <c r="BA832" s="88">
        <f t="shared" si="47"/>
        <v>0</v>
      </c>
      <c r="BC832">
        <f>IF($A832&lt;&gt;"",COUNTIF($BD$3:$BD832,$BD832),0)</f>
        <v>0</v>
      </c>
      <c r="BD832" t="str">
        <f>IF($A832&lt;&gt;"",VLOOKUP(TRUNC(MID($A832,1,2),0),Plano_Contas!$H$3:$J$103,2,TRUE),"")</f>
        <v/>
      </c>
      <c r="BE832" s="201" t="str">
        <f t="shared" si="48"/>
        <v/>
      </c>
      <c r="BF832" t="str">
        <f ca="1">IF($BT832&lt;&gt;"",SUMIF($BD$3:$BD$1004,"="&amp;$BD832,INDIRECT(ADDRESS(3,BF$2,1,1)):INDIRECT(ADDRESS(1004,BF$2,1,1))),"")</f>
        <v/>
      </c>
      <c r="BG832" t="str">
        <f ca="1">IF($BT832&lt;&gt;"",SUMIF($BD$3:$BD$1004,"="&amp;$BD832,INDIRECT(ADDRESS(3,BG$2,1,1)):INDIRECT(ADDRESS(1004,BG$2,1,1))),"")</f>
        <v/>
      </c>
      <c r="BH832" t="str">
        <f ca="1">IF($BT832&lt;&gt;"",SUMIF($BD$3:$BD$1004,"="&amp;$BD832,INDIRECT(ADDRESS(3,BH$2,1,1)):INDIRECT(ADDRESS(1004,BH$2,1,1))),"")</f>
        <v/>
      </c>
      <c r="BI832" t="str">
        <f ca="1">IF($BT832&lt;&gt;"",SUMIF($BD$3:$BD$1004,"="&amp;$BD832,INDIRECT(ADDRESS(3,BI$2,1,1)):INDIRECT(ADDRESS(1004,BI$2,1,1))),"")</f>
        <v/>
      </c>
      <c r="BJ832" t="str">
        <f ca="1">IF($BT832&lt;&gt;"",SUMIF($BD$3:$BD$1004,"="&amp;$BD832,INDIRECT(ADDRESS(3,BJ$2,1,1)):INDIRECT(ADDRESS(1004,BJ$2,1,1))),"")</f>
        <v/>
      </c>
      <c r="BK832" t="str">
        <f ca="1">IF($BT832&lt;&gt;"",SUMIF($BD$3:$BD$1004,"="&amp;$BD832,INDIRECT(ADDRESS(3,BK$2,1,1)):INDIRECT(ADDRESS(1004,BK$2,1,1))),"")</f>
        <v/>
      </c>
      <c r="BL832" t="str">
        <f ca="1">IF($BT832&lt;&gt;"",SUMIF($BD$3:$BD$1004,"="&amp;$BD832,INDIRECT(ADDRESS(3,BL$2,1,1)):INDIRECT(ADDRESS(1004,BL$2,1,1))),"")</f>
        <v/>
      </c>
      <c r="BM832" t="str">
        <f ca="1">IF($BT832&lt;&gt;"",SUMIF($BD$3:$BD$1004,"="&amp;$BD832,INDIRECT(ADDRESS(3,BM$2,1,1)):INDIRECT(ADDRESS(1004,BM$2,1,1))),"")</f>
        <v/>
      </c>
      <c r="BN832" t="str">
        <f ca="1">IF($BT832&lt;&gt;"",SUMIF($BD$3:$BD$1004,"="&amp;$BD832,INDIRECT(ADDRESS(3,BN$2,1,1)):INDIRECT(ADDRESS(1004,BN$2,1,1))),"")</f>
        <v/>
      </c>
      <c r="BO832" t="str">
        <f ca="1">IF($BT832&lt;&gt;"",SUMIF($BD$3:$BD$1004,"="&amp;$BD832,INDIRECT(ADDRESS(3,BO$2,1,1)):INDIRECT(ADDRESS(1004,BO$2,1,1))),"")</f>
        <v/>
      </c>
      <c r="BP832" t="str">
        <f ca="1">IF($BT832&lt;&gt;"",SUMIF($BD$3:$BD$1004,"="&amp;$BD832,INDIRECT(ADDRESS(3,BP$2,1,1)):INDIRECT(ADDRESS(1004,BP$2,1,1))),"")</f>
        <v/>
      </c>
      <c r="BQ832" t="str">
        <f ca="1">IF($BT832&lt;&gt;"",SUMIF($BD$3:$BD$1004,"="&amp;$BD832,INDIRECT(ADDRESS(3,BQ$2,1,1)):INDIRECT(ADDRESS(1004,BQ$2,1,1))),"")</f>
        <v/>
      </c>
      <c r="BR832" t="str">
        <f ca="1">IF($BT832&lt;&gt;"",SUMIF($BD$3:$BD$1004,"="&amp;$BD832,INDIRECT(ADDRESS(3,BR$2,1,1)):INDIRECT(ADDRESS(1004,BR$2,1,1))),"")</f>
        <v/>
      </c>
      <c r="BS832" t="str">
        <f>IF($A832&lt;&gt;"",VLOOKUP(TRUNC(MID($A832,1,2),0),Plano_Contas!$H$3:$J$103,3,TRUE),"")</f>
        <v/>
      </c>
      <c r="BT832" t="str">
        <f t="shared" si="49"/>
        <v/>
      </c>
      <c r="BV832">
        <f>Empresas!C832</f>
        <v>0</v>
      </c>
    </row>
    <row r="833" spans="1:74" ht="13.5" hidden="1" thickBot="1" x14ac:dyDescent="0.25">
      <c r="A833" s="89"/>
      <c r="B833" s="52" t="str">
        <f>IF($A833&lt;&gt;"",VLOOKUP(""&amp;$A833,Plano_Contas!$A$3:$F$1003,6,0),"")</f>
        <v/>
      </c>
      <c r="C833" s="91"/>
      <c r="D833" s="111"/>
      <c r="E833" s="112">
        <v>0</v>
      </c>
      <c r="F833" s="87"/>
      <c r="G833" s="85"/>
      <c r="H833" s="111"/>
      <c r="I833" s="112">
        <v>0</v>
      </c>
      <c r="J833" s="87"/>
      <c r="K833" s="85"/>
      <c r="L833" s="111"/>
      <c r="M833" s="112">
        <v>0</v>
      </c>
      <c r="N833" s="87"/>
      <c r="O833" s="85"/>
      <c r="P833" s="111"/>
      <c r="Q833" s="112">
        <v>0</v>
      </c>
      <c r="R833" s="87"/>
      <c r="S833" s="85"/>
      <c r="T833" s="111"/>
      <c r="U833" s="112">
        <v>0</v>
      </c>
      <c r="V833" s="87"/>
      <c r="W833" s="85"/>
      <c r="X833" s="111"/>
      <c r="Y833" s="112">
        <v>0</v>
      </c>
      <c r="Z833" s="87"/>
      <c r="AA833" s="85"/>
      <c r="AB833" s="111"/>
      <c r="AC833" s="112">
        <v>0</v>
      </c>
      <c r="AD833" s="87"/>
      <c r="AE833" s="85"/>
      <c r="AF833" s="111"/>
      <c r="AG833" s="112">
        <v>0</v>
      </c>
      <c r="AH833" s="87"/>
      <c r="AI833" s="85"/>
      <c r="AJ833" s="111"/>
      <c r="AK833" s="112">
        <v>0</v>
      </c>
      <c r="AL833" s="87"/>
      <c r="AM833" s="85"/>
      <c r="AN833" s="111"/>
      <c r="AO833" s="112">
        <v>0</v>
      </c>
      <c r="AP833" s="87"/>
      <c r="AQ833" s="85"/>
      <c r="AR833" s="111"/>
      <c r="AS833" s="112">
        <v>0</v>
      </c>
      <c r="AT833" s="87"/>
      <c r="AU833" s="85"/>
      <c r="AV833" s="111"/>
      <c r="AW833" s="112">
        <v>0</v>
      </c>
      <c r="AX833" s="87"/>
      <c r="AY833" s="85"/>
      <c r="AZ833" s="267">
        <f t="shared" si="50"/>
        <v>0</v>
      </c>
      <c r="BA833" s="88">
        <f t="shared" si="47"/>
        <v>0</v>
      </c>
      <c r="BC833">
        <f>IF($A833&lt;&gt;"",COUNTIF($BD$3:$BD833,$BD833),0)</f>
        <v>0</v>
      </c>
      <c r="BD833" t="str">
        <f>IF($A833&lt;&gt;"",VLOOKUP(TRUNC(MID($A833,1,2),0),Plano_Contas!$H$3:$J$103,2,TRUE),"")</f>
        <v/>
      </c>
      <c r="BE833" s="201" t="str">
        <f t="shared" si="48"/>
        <v/>
      </c>
      <c r="BF833" t="str">
        <f ca="1">IF($BT833&lt;&gt;"",SUMIF($BD$3:$BD$1004,"="&amp;$BD833,INDIRECT(ADDRESS(3,BF$2,1,1)):INDIRECT(ADDRESS(1004,BF$2,1,1))),"")</f>
        <v/>
      </c>
      <c r="BG833" t="str">
        <f ca="1">IF($BT833&lt;&gt;"",SUMIF($BD$3:$BD$1004,"="&amp;$BD833,INDIRECT(ADDRESS(3,BG$2,1,1)):INDIRECT(ADDRESS(1004,BG$2,1,1))),"")</f>
        <v/>
      </c>
      <c r="BH833" t="str">
        <f ca="1">IF($BT833&lt;&gt;"",SUMIF($BD$3:$BD$1004,"="&amp;$BD833,INDIRECT(ADDRESS(3,BH$2,1,1)):INDIRECT(ADDRESS(1004,BH$2,1,1))),"")</f>
        <v/>
      </c>
      <c r="BI833" t="str">
        <f ca="1">IF($BT833&lt;&gt;"",SUMIF($BD$3:$BD$1004,"="&amp;$BD833,INDIRECT(ADDRESS(3,BI$2,1,1)):INDIRECT(ADDRESS(1004,BI$2,1,1))),"")</f>
        <v/>
      </c>
      <c r="BJ833" t="str">
        <f ca="1">IF($BT833&lt;&gt;"",SUMIF($BD$3:$BD$1004,"="&amp;$BD833,INDIRECT(ADDRESS(3,BJ$2,1,1)):INDIRECT(ADDRESS(1004,BJ$2,1,1))),"")</f>
        <v/>
      </c>
      <c r="BK833" t="str">
        <f ca="1">IF($BT833&lt;&gt;"",SUMIF($BD$3:$BD$1004,"="&amp;$BD833,INDIRECT(ADDRESS(3,BK$2,1,1)):INDIRECT(ADDRESS(1004,BK$2,1,1))),"")</f>
        <v/>
      </c>
      <c r="BL833" t="str">
        <f ca="1">IF($BT833&lt;&gt;"",SUMIF($BD$3:$BD$1004,"="&amp;$BD833,INDIRECT(ADDRESS(3,BL$2,1,1)):INDIRECT(ADDRESS(1004,BL$2,1,1))),"")</f>
        <v/>
      </c>
      <c r="BM833" t="str">
        <f ca="1">IF($BT833&lt;&gt;"",SUMIF($BD$3:$BD$1004,"="&amp;$BD833,INDIRECT(ADDRESS(3,BM$2,1,1)):INDIRECT(ADDRESS(1004,BM$2,1,1))),"")</f>
        <v/>
      </c>
      <c r="BN833" t="str">
        <f ca="1">IF($BT833&lt;&gt;"",SUMIF($BD$3:$BD$1004,"="&amp;$BD833,INDIRECT(ADDRESS(3,BN$2,1,1)):INDIRECT(ADDRESS(1004,BN$2,1,1))),"")</f>
        <v/>
      </c>
      <c r="BO833" t="str">
        <f ca="1">IF($BT833&lt;&gt;"",SUMIF($BD$3:$BD$1004,"="&amp;$BD833,INDIRECT(ADDRESS(3,BO$2,1,1)):INDIRECT(ADDRESS(1004,BO$2,1,1))),"")</f>
        <v/>
      </c>
      <c r="BP833" t="str">
        <f ca="1">IF($BT833&lt;&gt;"",SUMIF($BD$3:$BD$1004,"="&amp;$BD833,INDIRECT(ADDRESS(3,BP$2,1,1)):INDIRECT(ADDRESS(1004,BP$2,1,1))),"")</f>
        <v/>
      </c>
      <c r="BQ833" t="str">
        <f ca="1">IF($BT833&lt;&gt;"",SUMIF($BD$3:$BD$1004,"="&amp;$BD833,INDIRECT(ADDRESS(3,BQ$2,1,1)):INDIRECT(ADDRESS(1004,BQ$2,1,1))),"")</f>
        <v/>
      </c>
      <c r="BR833" t="str">
        <f ca="1">IF($BT833&lt;&gt;"",SUMIF($BD$3:$BD$1004,"="&amp;$BD833,INDIRECT(ADDRESS(3,BR$2,1,1)):INDIRECT(ADDRESS(1004,BR$2,1,1))),"")</f>
        <v/>
      </c>
      <c r="BS833" t="str">
        <f>IF($A833&lt;&gt;"",VLOOKUP(TRUNC(MID($A833,1,2),0),Plano_Contas!$H$3:$J$103,3,TRUE),"")</f>
        <v/>
      </c>
      <c r="BT833" t="str">
        <f t="shared" si="49"/>
        <v/>
      </c>
      <c r="BV833">
        <f>Empresas!C833</f>
        <v>0</v>
      </c>
    </row>
    <row r="834" spans="1:74" ht="13.5" hidden="1" thickBot="1" x14ac:dyDescent="0.25">
      <c r="A834" s="89"/>
      <c r="B834" s="52" t="str">
        <f>IF($A834&lt;&gt;"",VLOOKUP(""&amp;$A834,Plano_Contas!$A$3:$F$1003,6,0),"")</f>
        <v/>
      </c>
      <c r="C834" s="91"/>
      <c r="D834" s="111"/>
      <c r="E834" s="112">
        <v>0</v>
      </c>
      <c r="F834" s="87"/>
      <c r="G834" s="85"/>
      <c r="H834" s="111"/>
      <c r="I834" s="112">
        <v>0</v>
      </c>
      <c r="J834" s="87"/>
      <c r="K834" s="85"/>
      <c r="L834" s="111"/>
      <c r="M834" s="112">
        <v>0</v>
      </c>
      <c r="N834" s="87"/>
      <c r="O834" s="85"/>
      <c r="P834" s="111"/>
      <c r="Q834" s="112">
        <v>0</v>
      </c>
      <c r="R834" s="87"/>
      <c r="S834" s="85"/>
      <c r="T834" s="111"/>
      <c r="U834" s="112">
        <v>0</v>
      </c>
      <c r="V834" s="87"/>
      <c r="W834" s="85"/>
      <c r="X834" s="111"/>
      <c r="Y834" s="112">
        <v>0</v>
      </c>
      <c r="Z834" s="87"/>
      <c r="AA834" s="85"/>
      <c r="AB834" s="111"/>
      <c r="AC834" s="112">
        <v>0</v>
      </c>
      <c r="AD834" s="87"/>
      <c r="AE834" s="85"/>
      <c r="AF834" s="111"/>
      <c r="AG834" s="112">
        <v>0</v>
      </c>
      <c r="AH834" s="87"/>
      <c r="AI834" s="85"/>
      <c r="AJ834" s="111"/>
      <c r="AK834" s="112">
        <v>0</v>
      </c>
      <c r="AL834" s="87"/>
      <c r="AM834" s="85"/>
      <c r="AN834" s="111"/>
      <c r="AO834" s="112">
        <v>0</v>
      </c>
      <c r="AP834" s="87"/>
      <c r="AQ834" s="85"/>
      <c r="AR834" s="111"/>
      <c r="AS834" s="112">
        <v>0</v>
      </c>
      <c r="AT834" s="87"/>
      <c r="AU834" s="85"/>
      <c r="AV834" s="111"/>
      <c r="AW834" s="112">
        <v>0</v>
      </c>
      <c r="AX834" s="87"/>
      <c r="AY834" s="85"/>
      <c r="AZ834" s="267">
        <f t="shared" si="50"/>
        <v>0</v>
      </c>
      <c r="BA834" s="88">
        <f t="shared" si="47"/>
        <v>0</v>
      </c>
      <c r="BC834">
        <f>IF($A834&lt;&gt;"",COUNTIF($BD$3:$BD834,$BD834),0)</f>
        <v>0</v>
      </c>
      <c r="BD834" t="str">
        <f>IF($A834&lt;&gt;"",VLOOKUP(TRUNC(MID($A834,1,2),0),Plano_Contas!$H$3:$J$103,2,TRUE),"")</f>
        <v/>
      </c>
      <c r="BE834" s="201" t="str">
        <f t="shared" si="48"/>
        <v/>
      </c>
      <c r="BF834" t="str">
        <f ca="1">IF($BT834&lt;&gt;"",SUMIF($BD$3:$BD$1004,"="&amp;$BD834,INDIRECT(ADDRESS(3,BF$2,1,1)):INDIRECT(ADDRESS(1004,BF$2,1,1))),"")</f>
        <v/>
      </c>
      <c r="BG834" t="str">
        <f ca="1">IF($BT834&lt;&gt;"",SUMIF($BD$3:$BD$1004,"="&amp;$BD834,INDIRECT(ADDRESS(3,BG$2,1,1)):INDIRECT(ADDRESS(1004,BG$2,1,1))),"")</f>
        <v/>
      </c>
      <c r="BH834" t="str">
        <f ca="1">IF($BT834&lt;&gt;"",SUMIF($BD$3:$BD$1004,"="&amp;$BD834,INDIRECT(ADDRESS(3,BH$2,1,1)):INDIRECT(ADDRESS(1004,BH$2,1,1))),"")</f>
        <v/>
      </c>
      <c r="BI834" t="str">
        <f ca="1">IF($BT834&lt;&gt;"",SUMIF($BD$3:$BD$1004,"="&amp;$BD834,INDIRECT(ADDRESS(3,BI$2,1,1)):INDIRECT(ADDRESS(1004,BI$2,1,1))),"")</f>
        <v/>
      </c>
      <c r="BJ834" t="str">
        <f ca="1">IF($BT834&lt;&gt;"",SUMIF($BD$3:$BD$1004,"="&amp;$BD834,INDIRECT(ADDRESS(3,BJ$2,1,1)):INDIRECT(ADDRESS(1004,BJ$2,1,1))),"")</f>
        <v/>
      </c>
      <c r="BK834" t="str">
        <f ca="1">IF($BT834&lt;&gt;"",SUMIF($BD$3:$BD$1004,"="&amp;$BD834,INDIRECT(ADDRESS(3,BK$2,1,1)):INDIRECT(ADDRESS(1004,BK$2,1,1))),"")</f>
        <v/>
      </c>
      <c r="BL834" t="str">
        <f ca="1">IF($BT834&lt;&gt;"",SUMIF($BD$3:$BD$1004,"="&amp;$BD834,INDIRECT(ADDRESS(3,BL$2,1,1)):INDIRECT(ADDRESS(1004,BL$2,1,1))),"")</f>
        <v/>
      </c>
      <c r="BM834" t="str">
        <f ca="1">IF($BT834&lt;&gt;"",SUMIF($BD$3:$BD$1004,"="&amp;$BD834,INDIRECT(ADDRESS(3,BM$2,1,1)):INDIRECT(ADDRESS(1004,BM$2,1,1))),"")</f>
        <v/>
      </c>
      <c r="BN834" t="str">
        <f ca="1">IF($BT834&lt;&gt;"",SUMIF($BD$3:$BD$1004,"="&amp;$BD834,INDIRECT(ADDRESS(3,BN$2,1,1)):INDIRECT(ADDRESS(1004,BN$2,1,1))),"")</f>
        <v/>
      </c>
      <c r="BO834" t="str">
        <f ca="1">IF($BT834&lt;&gt;"",SUMIF($BD$3:$BD$1004,"="&amp;$BD834,INDIRECT(ADDRESS(3,BO$2,1,1)):INDIRECT(ADDRESS(1004,BO$2,1,1))),"")</f>
        <v/>
      </c>
      <c r="BP834" t="str">
        <f ca="1">IF($BT834&lt;&gt;"",SUMIF($BD$3:$BD$1004,"="&amp;$BD834,INDIRECT(ADDRESS(3,BP$2,1,1)):INDIRECT(ADDRESS(1004,BP$2,1,1))),"")</f>
        <v/>
      </c>
      <c r="BQ834" t="str">
        <f ca="1">IF($BT834&lt;&gt;"",SUMIF($BD$3:$BD$1004,"="&amp;$BD834,INDIRECT(ADDRESS(3,BQ$2,1,1)):INDIRECT(ADDRESS(1004,BQ$2,1,1))),"")</f>
        <v/>
      </c>
      <c r="BR834" t="str">
        <f ca="1">IF($BT834&lt;&gt;"",SUMIF($BD$3:$BD$1004,"="&amp;$BD834,INDIRECT(ADDRESS(3,BR$2,1,1)):INDIRECT(ADDRESS(1004,BR$2,1,1))),"")</f>
        <v/>
      </c>
      <c r="BS834" t="str">
        <f>IF($A834&lt;&gt;"",VLOOKUP(TRUNC(MID($A834,1,2),0),Plano_Contas!$H$3:$J$103,3,TRUE),"")</f>
        <v/>
      </c>
      <c r="BT834" t="str">
        <f t="shared" si="49"/>
        <v/>
      </c>
      <c r="BV834">
        <f>Empresas!C834</f>
        <v>0</v>
      </c>
    </row>
    <row r="835" spans="1:74" ht="13.5" hidden="1" thickBot="1" x14ac:dyDescent="0.25">
      <c r="A835" s="89"/>
      <c r="B835" s="52" t="str">
        <f>IF($A835&lt;&gt;"",VLOOKUP(""&amp;$A835,Plano_Contas!$A$3:$F$1003,6,0),"")</f>
        <v/>
      </c>
      <c r="C835" s="91"/>
      <c r="D835" s="111"/>
      <c r="E835" s="112">
        <v>0</v>
      </c>
      <c r="F835" s="87"/>
      <c r="G835" s="85"/>
      <c r="H835" s="111"/>
      <c r="I835" s="112">
        <v>0</v>
      </c>
      <c r="J835" s="87"/>
      <c r="K835" s="85"/>
      <c r="L835" s="111"/>
      <c r="M835" s="112">
        <v>0</v>
      </c>
      <c r="N835" s="87"/>
      <c r="O835" s="85"/>
      <c r="P835" s="111"/>
      <c r="Q835" s="112">
        <v>0</v>
      </c>
      <c r="R835" s="87"/>
      <c r="S835" s="85"/>
      <c r="T835" s="111"/>
      <c r="U835" s="112">
        <v>0</v>
      </c>
      <c r="V835" s="87"/>
      <c r="W835" s="85"/>
      <c r="X835" s="111"/>
      <c r="Y835" s="112">
        <v>0</v>
      </c>
      <c r="Z835" s="87"/>
      <c r="AA835" s="85"/>
      <c r="AB835" s="111"/>
      <c r="AC835" s="112">
        <v>0</v>
      </c>
      <c r="AD835" s="87"/>
      <c r="AE835" s="85"/>
      <c r="AF835" s="111"/>
      <c r="AG835" s="112">
        <v>0</v>
      </c>
      <c r="AH835" s="87"/>
      <c r="AI835" s="85"/>
      <c r="AJ835" s="111"/>
      <c r="AK835" s="112">
        <v>0</v>
      </c>
      <c r="AL835" s="87"/>
      <c r="AM835" s="85"/>
      <c r="AN835" s="111"/>
      <c r="AO835" s="112">
        <v>0</v>
      </c>
      <c r="AP835" s="87"/>
      <c r="AQ835" s="85"/>
      <c r="AR835" s="111"/>
      <c r="AS835" s="112">
        <v>0</v>
      </c>
      <c r="AT835" s="87"/>
      <c r="AU835" s="85"/>
      <c r="AV835" s="111"/>
      <c r="AW835" s="112">
        <v>0</v>
      </c>
      <c r="AX835" s="87"/>
      <c r="AY835" s="85"/>
      <c r="AZ835" s="267">
        <f t="shared" si="50"/>
        <v>0</v>
      </c>
      <c r="BA835" s="88">
        <f t="shared" ref="BA835:BA898" si="51">SUM($G835,$K835,$O835,$S835,$W835,$AA835,$AE835,$AI835,$AM835,$AQ835,$AU835,$AY835)</f>
        <v>0</v>
      </c>
      <c r="BC835">
        <f>IF($A835&lt;&gt;"",COUNTIF($BD$3:$BD835,$BD835),0)</f>
        <v>0</v>
      </c>
      <c r="BD835" t="str">
        <f>IF($A835&lt;&gt;"",VLOOKUP(TRUNC(MID($A835,1,2),0),Plano_Contas!$H$3:$J$103,2,TRUE),"")</f>
        <v/>
      </c>
      <c r="BE835" s="201" t="str">
        <f t="shared" ref="BE835:BE898" si="52">IF(ISERR(SEARCH("[",$B835))=FALSE,MID($B835,SEARCH("[",$B835)+1,SEARCH("]",$B835)-SEARCH("[",$B835)-1),"")</f>
        <v/>
      </c>
      <c r="BF835" t="str">
        <f ca="1">IF($BT835&lt;&gt;"",SUMIF($BD$3:$BD$1004,"="&amp;$BD835,INDIRECT(ADDRESS(3,BF$2,1,1)):INDIRECT(ADDRESS(1004,BF$2,1,1))),"")</f>
        <v/>
      </c>
      <c r="BG835" t="str">
        <f ca="1">IF($BT835&lt;&gt;"",SUMIF($BD$3:$BD$1004,"="&amp;$BD835,INDIRECT(ADDRESS(3,BG$2,1,1)):INDIRECT(ADDRESS(1004,BG$2,1,1))),"")</f>
        <v/>
      </c>
      <c r="BH835" t="str">
        <f ca="1">IF($BT835&lt;&gt;"",SUMIF($BD$3:$BD$1004,"="&amp;$BD835,INDIRECT(ADDRESS(3,BH$2,1,1)):INDIRECT(ADDRESS(1004,BH$2,1,1))),"")</f>
        <v/>
      </c>
      <c r="BI835" t="str">
        <f ca="1">IF($BT835&lt;&gt;"",SUMIF($BD$3:$BD$1004,"="&amp;$BD835,INDIRECT(ADDRESS(3,BI$2,1,1)):INDIRECT(ADDRESS(1004,BI$2,1,1))),"")</f>
        <v/>
      </c>
      <c r="BJ835" t="str">
        <f ca="1">IF($BT835&lt;&gt;"",SUMIF($BD$3:$BD$1004,"="&amp;$BD835,INDIRECT(ADDRESS(3,BJ$2,1,1)):INDIRECT(ADDRESS(1004,BJ$2,1,1))),"")</f>
        <v/>
      </c>
      <c r="BK835" t="str">
        <f ca="1">IF($BT835&lt;&gt;"",SUMIF($BD$3:$BD$1004,"="&amp;$BD835,INDIRECT(ADDRESS(3,BK$2,1,1)):INDIRECT(ADDRESS(1004,BK$2,1,1))),"")</f>
        <v/>
      </c>
      <c r="BL835" t="str">
        <f ca="1">IF($BT835&lt;&gt;"",SUMIF($BD$3:$BD$1004,"="&amp;$BD835,INDIRECT(ADDRESS(3,BL$2,1,1)):INDIRECT(ADDRESS(1004,BL$2,1,1))),"")</f>
        <v/>
      </c>
      <c r="BM835" t="str">
        <f ca="1">IF($BT835&lt;&gt;"",SUMIF($BD$3:$BD$1004,"="&amp;$BD835,INDIRECT(ADDRESS(3,BM$2,1,1)):INDIRECT(ADDRESS(1004,BM$2,1,1))),"")</f>
        <v/>
      </c>
      <c r="BN835" t="str">
        <f ca="1">IF($BT835&lt;&gt;"",SUMIF($BD$3:$BD$1004,"="&amp;$BD835,INDIRECT(ADDRESS(3,BN$2,1,1)):INDIRECT(ADDRESS(1004,BN$2,1,1))),"")</f>
        <v/>
      </c>
      <c r="BO835" t="str">
        <f ca="1">IF($BT835&lt;&gt;"",SUMIF($BD$3:$BD$1004,"="&amp;$BD835,INDIRECT(ADDRESS(3,BO$2,1,1)):INDIRECT(ADDRESS(1004,BO$2,1,1))),"")</f>
        <v/>
      </c>
      <c r="BP835" t="str">
        <f ca="1">IF($BT835&lt;&gt;"",SUMIF($BD$3:$BD$1004,"="&amp;$BD835,INDIRECT(ADDRESS(3,BP$2,1,1)):INDIRECT(ADDRESS(1004,BP$2,1,1))),"")</f>
        <v/>
      </c>
      <c r="BQ835" t="str">
        <f ca="1">IF($BT835&lt;&gt;"",SUMIF($BD$3:$BD$1004,"="&amp;$BD835,INDIRECT(ADDRESS(3,BQ$2,1,1)):INDIRECT(ADDRESS(1004,BQ$2,1,1))),"")</f>
        <v/>
      </c>
      <c r="BR835" t="str">
        <f ca="1">IF($BT835&lt;&gt;"",SUMIF($BD$3:$BD$1004,"="&amp;$BD835,INDIRECT(ADDRESS(3,BR$2,1,1)):INDIRECT(ADDRESS(1004,BR$2,1,1))),"")</f>
        <v/>
      </c>
      <c r="BS835" t="str">
        <f>IF($A835&lt;&gt;"",VLOOKUP(TRUNC(MID($A835,1,2),0),Plano_Contas!$H$3:$J$103,3,TRUE),"")</f>
        <v/>
      </c>
      <c r="BT835" t="str">
        <f t="shared" ref="BT835:BT898" si="53">IF(($BC835=1)*($BS835&lt;&gt;"T"),$BD835&amp;IF($BE835&lt;&gt;""," ("&amp;$BE835&amp;")",""),"")</f>
        <v/>
      </c>
      <c r="BV835">
        <f>Empresas!C835</f>
        <v>0</v>
      </c>
    </row>
    <row r="836" spans="1:74" ht="13.5" hidden="1" thickBot="1" x14ac:dyDescent="0.25">
      <c r="A836" s="89"/>
      <c r="B836" s="52" t="str">
        <f>IF($A836&lt;&gt;"",VLOOKUP(""&amp;$A836,Plano_Contas!$A$3:$F$1003,6,0),"")</f>
        <v/>
      </c>
      <c r="C836" s="91"/>
      <c r="D836" s="111"/>
      <c r="E836" s="112">
        <v>0</v>
      </c>
      <c r="F836" s="87"/>
      <c r="G836" s="85"/>
      <c r="H836" s="111"/>
      <c r="I836" s="112">
        <v>0</v>
      </c>
      <c r="J836" s="87"/>
      <c r="K836" s="85"/>
      <c r="L836" s="111"/>
      <c r="M836" s="112">
        <v>0</v>
      </c>
      <c r="N836" s="87"/>
      <c r="O836" s="85"/>
      <c r="P836" s="111"/>
      <c r="Q836" s="112">
        <v>0</v>
      </c>
      <c r="R836" s="87"/>
      <c r="S836" s="85"/>
      <c r="T836" s="111"/>
      <c r="U836" s="112">
        <v>0</v>
      </c>
      <c r="V836" s="87"/>
      <c r="W836" s="85"/>
      <c r="X836" s="111"/>
      <c r="Y836" s="112">
        <v>0</v>
      </c>
      <c r="Z836" s="87"/>
      <c r="AA836" s="85"/>
      <c r="AB836" s="111"/>
      <c r="AC836" s="112">
        <v>0</v>
      </c>
      <c r="AD836" s="87"/>
      <c r="AE836" s="85"/>
      <c r="AF836" s="111"/>
      <c r="AG836" s="112">
        <v>0</v>
      </c>
      <c r="AH836" s="87"/>
      <c r="AI836" s="85"/>
      <c r="AJ836" s="111"/>
      <c r="AK836" s="112">
        <v>0</v>
      </c>
      <c r="AL836" s="87"/>
      <c r="AM836" s="85"/>
      <c r="AN836" s="111"/>
      <c r="AO836" s="112">
        <v>0</v>
      </c>
      <c r="AP836" s="87"/>
      <c r="AQ836" s="85"/>
      <c r="AR836" s="111"/>
      <c r="AS836" s="112">
        <v>0</v>
      </c>
      <c r="AT836" s="87"/>
      <c r="AU836" s="85"/>
      <c r="AV836" s="111"/>
      <c r="AW836" s="112">
        <v>0</v>
      </c>
      <c r="AX836" s="87"/>
      <c r="AY836" s="85"/>
      <c r="AZ836" s="267">
        <f t="shared" ref="AZ836:AZ899" si="54">SUM(E836,I836,M836,Q836,U836,Y836,AC836,AG836,AK836,AO836,AS836,AW836)</f>
        <v>0</v>
      </c>
      <c r="BA836" s="88">
        <f t="shared" si="51"/>
        <v>0</v>
      </c>
      <c r="BC836">
        <f>IF($A836&lt;&gt;"",COUNTIF($BD$3:$BD836,$BD836),0)</f>
        <v>0</v>
      </c>
      <c r="BD836" t="str">
        <f>IF($A836&lt;&gt;"",VLOOKUP(TRUNC(MID($A836,1,2),0),Plano_Contas!$H$3:$J$103,2,TRUE),"")</f>
        <v/>
      </c>
      <c r="BE836" s="201" t="str">
        <f t="shared" si="52"/>
        <v/>
      </c>
      <c r="BF836" t="str">
        <f ca="1">IF($BT836&lt;&gt;"",SUMIF($BD$3:$BD$1004,"="&amp;$BD836,INDIRECT(ADDRESS(3,BF$2,1,1)):INDIRECT(ADDRESS(1004,BF$2,1,1))),"")</f>
        <v/>
      </c>
      <c r="BG836" t="str">
        <f ca="1">IF($BT836&lt;&gt;"",SUMIF($BD$3:$BD$1004,"="&amp;$BD836,INDIRECT(ADDRESS(3,BG$2,1,1)):INDIRECT(ADDRESS(1004,BG$2,1,1))),"")</f>
        <v/>
      </c>
      <c r="BH836" t="str">
        <f ca="1">IF($BT836&lt;&gt;"",SUMIF($BD$3:$BD$1004,"="&amp;$BD836,INDIRECT(ADDRESS(3,BH$2,1,1)):INDIRECT(ADDRESS(1004,BH$2,1,1))),"")</f>
        <v/>
      </c>
      <c r="BI836" t="str">
        <f ca="1">IF($BT836&lt;&gt;"",SUMIF($BD$3:$BD$1004,"="&amp;$BD836,INDIRECT(ADDRESS(3,BI$2,1,1)):INDIRECT(ADDRESS(1004,BI$2,1,1))),"")</f>
        <v/>
      </c>
      <c r="BJ836" t="str">
        <f ca="1">IF($BT836&lt;&gt;"",SUMIF($BD$3:$BD$1004,"="&amp;$BD836,INDIRECT(ADDRESS(3,BJ$2,1,1)):INDIRECT(ADDRESS(1004,BJ$2,1,1))),"")</f>
        <v/>
      </c>
      <c r="BK836" t="str">
        <f ca="1">IF($BT836&lt;&gt;"",SUMIF($BD$3:$BD$1004,"="&amp;$BD836,INDIRECT(ADDRESS(3,BK$2,1,1)):INDIRECT(ADDRESS(1004,BK$2,1,1))),"")</f>
        <v/>
      </c>
      <c r="BL836" t="str">
        <f ca="1">IF($BT836&lt;&gt;"",SUMIF($BD$3:$BD$1004,"="&amp;$BD836,INDIRECT(ADDRESS(3,BL$2,1,1)):INDIRECT(ADDRESS(1004,BL$2,1,1))),"")</f>
        <v/>
      </c>
      <c r="BM836" t="str">
        <f ca="1">IF($BT836&lt;&gt;"",SUMIF($BD$3:$BD$1004,"="&amp;$BD836,INDIRECT(ADDRESS(3,BM$2,1,1)):INDIRECT(ADDRESS(1004,BM$2,1,1))),"")</f>
        <v/>
      </c>
      <c r="BN836" t="str">
        <f ca="1">IF($BT836&lt;&gt;"",SUMIF($BD$3:$BD$1004,"="&amp;$BD836,INDIRECT(ADDRESS(3,BN$2,1,1)):INDIRECT(ADDRESS(1004,BN$2,1,1))),"")</f>
        <v/>
      </c>
      <c r="BO836" t="str">
        <f ca="1">IF($BT836&lt;&gt;"",SUMIF($BD$3:$BD$1004,"="&amp;$BD836,INDIRECT(ADDRESS(3,BO$2,1,1)):INDIRECT(ADDRESS(1004,BO$2,1,1))),"")</f>
        <v/>
      </c>
      <c r="BP836" t="str">
        <f ca="1">IF($BT836&lt;&gt;"",SUMIF($BD$3:$BD$1004,"="&amp;$BD836,INDIRECT(ADDRESS(3,BP$2,1,1)):INDIRECT(ADDRESS(1004,BP$2,1,1))),"")</f>
        <v/>
      </c>
      <c r="BQ836" t="str">
        <f ca="1">IF($BT836&lt;&gt;"",SUMIF($BD$3:$BD$1004,"="&amp;$BD836,INDIRECT(ADDRESS(3,BQ$2,1,1)):INDIRECT(ADDRESS(1004,BQ$2,1,1))),"")</f>
        <v/>
      </c>
      <c r="BR836" t="str">
        <f ca="1">IF($BT836&lt;&gt;"",SUMIF($BD$3:$BD$1004,"="&amp;$BD836,INDIRECT(ADDRESS(3,BR$2,1,1)):INDIRECT(ADDRESS(1004,BR$2,1,1))),"")</f>
        <v/>
      </c>
      <c r="BS836" t="str">
        <f>IF($A836&lt;&gt;"",VLOOKUP(TRUNC(MID($A836,1,2),0),Plano_Contas!$H$3:$J$103,3,TRUE),"")</f>
        <v/>
      </c>
      <c r="BT836" t="str">
        <f t="shared" si="53"/>
        <v/>
      </c>
      <c r="BV836">
        <f>Empresas!C836</f>
        <v>0</v>
      </c>
    </row>
    <row r="837" spans="1:74" ht="13.5" hidden="1" thickBot="1" x14ac:dyDescent="0.25">
      <c r="A837" s="89"/>
      <c r="B837" s="52" t="str">
        <f>IF($A837&lt;&gt;"",VLOOKUP(""&amp;$A837,Plano_Contas!$A$3:$F$1003,6,0),"")</f>
        <v/>
      </c>
      <c r="C837" s="91"/>
      <c r="D837" s="111"/>
      <c r="E837" s="112">
        <v>0</v>
      </c>
      <c r="F837" s="87"/>
      <c r="G837" s="85"/>
      <c r="H837" s="111"/>
      <c r="I837" s="112">
        <v>0</v>
      </c>
      <c r="J837" s="87"/>
      <c r="K837" s="85"/>
      <c r="L837" s="111"/>
      <c r="M837" s="112">
        <v>0</v>
      </c>
      <c r="N837" s="87"/>
      <c r="O837" s="85"/>
      <c r="P837" s="111"/>
      <c r="Q837" s="112">
        <v>0</v>
      </c>
      <c r="R837" s="87"/>
      <c r="S837" s="85"/>
      <c r="T837" s="111"/>
      <c r="U837" s="112">
        <v>0</v>
      </c>
      <c r="V837" s="87"/>
      <c r="W837" s="85"/>
      <c r="X837" s="111"/>
      <c r="Y837" s="112">
        <v>0</v>
      </c>
      <c r="Z837" s="87"/>
      <c r="AA837" s="85"/>
      <c r="AB837" s="111"/>
      <c r="AC837" s="112">
        <v>0</v>
      </c>
      <c r="AD837" s="87"/>
      <c r="AE837" s="85"/>
      <c r="AF837" s="111"/>
      <c r="AG837" s="112">
        <v>0</v>
      </c>
      <c r="AH837" s="87"/>
      <c r="AI837" s="85"/>
      <c r="AJ837" s="111"/>
      <c r="AK837" s="112">
        <v>0</v>
      </c>
      <c r="AL837" s="87"/>
      <c r="AM837" s="85"/>
      <c r="AN837" s="111"/>
      <c r="AO837" s="112">
        <v>0</v>
      </c>
      <c r="AP837" s="87"/>
      <c r="AQ837" s="85"/>
      <c r="AR837" s="111"/>
      <c r="AS837" s="112">
        <v>0</v>
      </c>
      <c r="AT837" s="87"/>
      <c r="AU837" s="85"/>
      <c r="AV837" s="111"/>
      <c r="AW837" s="112">
        <v>0</v>
      </c>
      <c r="AX837" s="87"/>
      <c r="AY837" s="85"/>
      <c r="AZ837" s="267">
        <f t="shared" si="54"/>
        <v>0</v>
      </c>
      <c r="BA837" s="88">
        <f t="shared" si="51"/>
        <v>0</v>
      </c>
      <c r="BC837">
        <f>IF($A837&lt;&gt;"",COUNTIF($BD$3:$BD837,$BD837),0)</f>
        <v>0</v>
      </c>
      <c r="BD837" t="str">
        <f>IF($A837&lt;&gt;"",VLOOKUP(TRUNC(MID($A837,1,2),0),Plano_Contas!$H$3:$J$103,2,TRUE),"")</f>
        <v/>
      </c>
      <c r="BE837" s="201" t="str">
        <f t="shared" si="52"/>
        <v/>
      </c>
      <c r="BF837" t="str">
        <f ca="1">IF($BT837&lt;&gt;"",SUMIF($BD$3:$BD$1004,"="&amp;$BD837,INDIRECT(ADDRESS(3,BF$2,1,1)):INDIRECT(ADDRESS(1004,BF$2,1,1))),"")</f>
        <v/>
      </c>
      <c r="BG837" t="str">
        <f ca="1">IF($BT837&lt;&gt;"",SUMIF($BD$3:$BD$1004,"="&amp;$BD837,INDIRECT(ADDRESS(3,BG$2,1,1)):INDIRECT(ADDRESS(1004,BG$2,1,1))),"")</f>
        <v/>
      </c>
      <c r="BH837" t="str">
        <f ca="1">IF($BT837&lt;&gt;"",SUMIF($BD$3:$BD$1004,"="&amp;$BD837,INDIRECT(ADDRESS(3,BH$2,1,1)):INDIRECT(ADDRESS(1004,BH$2,1,1))),"")</f>
        <v/>
      </c>
      <c r="BI837" t="str">
        <f ca="1">IF($BT837&lt;&gt;"",SUMIF($BD$3:$BD$1004,"="&amp;$BD837,INDIRECT(ADDRESS(3,BI$2,1,1)):INDIRECT(ADDRESS(1004,BI$2,1,1))),"")</f>
        <v/>
      </c>
      <c r="BJ837" t="str">
        <f ca="1">IF($BT837&lt;&gt;"",SUMIF($BD$3:$BD$1004,"="&amp;$BD837,INDIRECT(ADDRESS(3,BJ$2,1,1)):INDIRECT(ADDRESS(1004,BJ$2,1,1))),"")</f>
        <v/>
      </c>
      <c r="BK837" t="str">
        <f ca="1">IF($BT837&lt;&gt;"",SUMIF($BD$3:$BD$1004,"="&amp;$BD837,INDIRECT(ADDRESS(3,BK$2,1,1)):INDIRECT(ADDRESS(1004,BK$2,1,1))),"")</f>
        <v/>
      </c>
      <c r="BL837" t="str">
        <f ca="1">IF($BT837&lt;&gt;"",SUMIF($BD$3:$BD$1004,"="&amp;$BD837,INDIRECT(ADDRESS(3,BL$2,1,1)):INDIRECT(ADDRESS(1004,BL$2,1,1))),"")</f>
        <v/>
      </c>
      <c r="BM837" t="str">
        <f ca="1">IF($BT837&lt;&gt;"",SUMIF($BD$3:$BD$1004,"="&amp;$BD837,INDIRECT(ADDRESS(3,BM$2,1,1)):INDIRECT(ADDRESS(1004,BM$2,1,1))),"")</f>
        <v/>
      </c>
      <c r="BN837" t="str">
        <f ca="1">IF($BT837&lt;&gt;"",SUMIF($BD$3:$BD$1004,"="&amp;$BD837,INDIRECT(ADDRESS(3,BN$2,1,1)):INDIRECT(ADDRESS(1004,BN$2,1,1))),"")</f>
        <v/>
      </c>
      <c r="BO837" t="str">
        <f ca="1">IF($BT837&lt;&gt;"",SUMIF($BD$3:$BD$1004,"="&amp;$BD837,INDIRECT(ADDRESS(3,BO$2,1,1)):INDIRECT(ADDRESS(1004,BO$2,1,1))),"")</f>
        <v/>
      </c>
      <c r="BP837" t="str">
        <f ca="1">IF($BT837&lt;&gt;"",SUMIF($BD$3:$BD$1004,"="&amp;$BD837,INDIRECT(ADDRESS(3,BP$2,1,1)):INDIRECT(ADDRESS(1004,BP$2,1,1))),"")</f>
        <v/>
      </c>
      <c r="BQ837" t="str">
        <f ca="1">IF($BT837&lt;&gt;"",SUMIF($BD$3:$BD$1004,"="&amp;$BD837,INDIRECT(ADDRESS(3,BQ$2,1,1)):INDIRECT(ADDRESS(1004,BQ$2,1,1))),"")</f>
        <v/>
      </c>
      <c r="BR837" t="str">
        <f ca="1">IF($BT837&lt;&gt;"",SUMIF($BD$3:$BD$1004,"="&amp;$BD837,INDIRECT(ADDRESS(3,BR$2,1,1)):INDIRECT(ADDRESS(1004,BR$2,1,1))),"")</f>
        <v/>
      </c>
      <c r="BS837" t="str">
        <f>IF($A837&lt;&gt;"",VLOOKUP(TRUNC(MID($A837,1,2),0),Plano_Contas!$H$3:$J$103,3,TRUE),"")</f>
        <v/>
      </c>
      <c r="BT837" t="str">
        <f t="shared" si="53"/>
        <v/>
      </c>
      <c r="BV837">
        <f>Empresas!C837</f>
        <v>0</v>
      </c>
    </row>
    <row r="838" spans="1:74" ht="13.5" hidden="1" thickBot="1" x14ac:dyDescent="0.25">
      <c r="A838" s="89"/>
      <c r="B838" s="52" t="str">
        <f>IF($A838&lt;&gt;"",VLOOKUP(""&amp;$A838,Plano_Contas!$A$3:$F$1003,6,0),"")</f>
        <v/>
      </c>
      <c r="C838" s="91"/>
      <c r="D838" s="111"/>
      <c r="E838" s="112">
        <v>0</v>
      </c>
      <c r="F838" s="87"/>
      <c r="G838" s="85"/>
      <c r="H838" s="111"/>
      <c r="I838" s="112">
        <v>0</v>
      </c>
      <c r="J838" s="87"/>
      <c r="K838" s="85"/>
      <c r="L838" s="111"/>
      <c r="M838" s="112">
        <v>0</v>
      </c>
      <c r="N838" s="87"/>
      <c r="O838" s="85"/>
      <c r="P838" s="111"/>
      <c r="Q838" s="112">
        <v>0</v>
      </c>
      <c r="R838" s="87"/>
      <c r="S838" s="85"/>
      <c r="T838" s="111"/>
      <c r="U838" s="112">
        <v>0</v>
      </c>
      <c r="V838" s="87"/>
      <c r="W838" s="85"/>
      <c r="X838" s="111"/>
      <c r="Y838" s="112">
        <v>0</v>
      </c>
      <c r="Z838" s="87"/>
      <c r="AA838" s="85"/>
      <c r="AB838" s="111"/>
      <c r="AC838" s="112">
        <v>0</v>
      </c>
      <c r="AD838" s="87"/>
      <c r="AE838" s="85"/>
      <c r="AF838" s="111"/>
      <c r="AG838" s="112">
        <v>0</v>
      </c>
      <c r="AH838" s="87"/>
      <c r="AI838" s="85"/>
      <c r="AJ838" s="111"/>
      <c r="AK838" s="112">
        <v>0</v>
      </c>
      <c r="AL838" s="87"/>
      <c r="AM838" s="85"/>
      <c r="AN838" s="111"/>
      <c r="AO838" s="112">
        <v>0</v>
      </c>
      <c r="AP838" s="87"/>
      <c r="AQ838" s="85"/>
      <c r="AR838" s="111"/>
      <c r="AS838" s="112">
        <v>0</v>
      </c>
      <c r="AT838" s="87"/>
      <c r="AU838" s="85"/>
      <c r="AV838" s="111"/>
      <c r="AW838" s="112">
        <v>0</v>
      </c>
      <c r="AX838" s="87"/>
      <c r="AY838" s="85"/>
      <c r="AZ838" s="267">
        <f t="shared" si="54"/>
        <v>0</v>
      </c>
      <c r="BA838" s="88">
        <f t="shared" si="51"/>
        <v>0</v>
      </c>
      <c r="BC838">
        <f>IF($A838&lt;&gt;"",COUNTIF($BD$3:$BD838,$BD838),0)</f>
        <v>0</v>
      </c>
      <c r="BD838" t="str">
        <f>IF($A838&lt;&gt;"",VLOOKUP(TRUNC(MID($A838,1,2),0),Plano_Contas!$H$3:$J$103,2,TRUE),"")</f>
        <v/>
      </c>
      <c r="BE838" s="201" t="str">
        <f t="shared" si="52"/>
        <v/>
      </c>
      <c r="BF838" t="str">
        <f ca="1">IF($BT838&lt;&gt;"",SUMIF($BD$3:$BD$1004,"="&amp;$BD838,INDIRECT(ADDRESS(3,BF$2,1,1)):INDIRECT(ADDRESS(1004,BF$2,1,1))),"")</f>
        <v/>
      </c>
      <c r="BG838" t="str">
        <f ca="1">IF($BT838&lt;&gt;"",SUMIF($BD$3:$BD$1004,"="&amp;$BD838,INDIRECT(ADDRESS(3,BG$2,1,1)):INDIRECT(ADDRESS(1004,BG$2,1,1))),"")</f>
        <v/>
      </c>
      <c r="BH838" t="str">
        <f ca="1">IF($BT838&lt;&gt;"",SUMIF($BD$3:$BD$1004,"="&amp;$BD838,INDIRECT(ADDRESS(3,BH$2,1,1)):INDIRECT(ADDRESS(1004,BH$2,1,1))),"")</f>
        <v/>
      </c>
      <c r="BI838" t="str">
        <f ca="1">IF($BT838&lt;&gt;"",SUMIF($BD$3:$BD$1004,"="&amp;$BD838,INDIRECT(ADDRESS(3,BI$2,1,1)):INDIRECT(ADDRESS(1004,BI$2,1,1))),"")</f>
        <v/>
      </c>
      <c r="BJ838" t="str">
        <f ca="1">IF($BT838&lt;&gt;"",SUMIF($BD$3:$BD$1004,"="&amp;$BD838,INDIRECT(ADDRESS(3,BJ$2,1,1)):INDIRECT(ADDRESS(1004,BJ$2,1,1))),"")</f>
        <v/>
      </c>
      <c r="BK838" t="str">
        <f ca="1">IF($BT838&lt;&gt;"",SUMIF($BD$3:$BD$1004,"="&amp;$BD838,INDIRECT(ADDRESS(3,BK$2,1,1)):INDIRECT(ADDRESS(1004,BK$2,1,1))),"")</f>
        <v/>
      </c>
      <c r="BL838" t="str">
        <f ca="1">IF($BT838&lt;&gt;"",SUMIF($BD$3:$BD$1004,"="&amp;$BD838,INDIRECT(ADDRESS(3,BL$2,1,1)):INDIRECT(ADDRESS(1004,BL$2,1,1))),"")</f>
        <v/>
      </c>
      <c r="BM838" t="str">
        <f ca="1">IF($BT838&lt;&gt;"",SUMIF($BD$3:$BD$1004,"="&amp;$BD838,INDIRECT(ADDRESS(3,BM$2,1,1)):INDIRECT(ADDRESS(1004,BM$2,1,1))),"")</f>
        <v/>
      </c>
      <c r="BN838" t="str">
        <f ca="1">IF($BT838&lt;&gt;"",SUMIF($BD$3:$BD$1004,"="&amp;$BD838,INDIRECT(ADDRESS(3,BN$2,1,1)):INDIRECT(ADDRESS(1004,BN$2,1,1))),"")</f>
        <v/>
      </c>
      <c r="BO838" t="str">
        <f ca="1">IF($BT838&lt;&gt;"",SUMIF($BD$3:$BD$1004,"="&amp;$BD838,INDIRECT(ADDRESS(3,BO$2,1,1)):INDIRECT(ADDRESS(1004,BO$2,1,1))),"")</f>
        <v/>
      </c>
      <c r="BP838" t="str">
        <f ca="1">IF($BT838&lt;&gt;"",SUMIF($BD$3:$BD$1004,"="&amp;$BD838,INDIRECT(ADDRESS(3,BP$2,1,1)):INDIRECT(ADDRESS(1004,BP$2,1,1))),"")</f>
        <v/>
      </c>
      <c r="BQ838" t="str">
        <f ca="1">IF($BT838&lt;&gt;"",SUMIF($BD$3:$BD$1004,"="&amp;$BD838,INDIRECT(ADDRESS(3,BQ$2,1,1)):INDIRECT(ADDRESS(1004,BQ$2,1,1))),"")</f>
        <v/>
      </c>
      <c r="BR838" t="str">
        <f ca="1">IF($BT838&lt;&gt;"",SUMIF($BD$3:$BD$1004,"="&amp;$BD838,INDIRECT(ADDRESS(3,BR$2,1,1)):INDIRECT(ADDRESS(1004,BR$2,1,1))),"")</f>
        <v/>
      </c>
      <c r="BS838" t="str">
        <f>IF($A838&lt;&gt;"",VLOOKUP(TRUNC(MID($A838,1,2),0),Plano_Contas!$H$3:$J$103,3,TRUE),"")</f>
        <v/>
      </c>
      <c r="BT838" t="str">
        <f t="shared" si="53"/>
        <v/>
      </c>
      <c r="BV838">
        <f>Empresas!C838</f>
        <v>0</v>
      </c>
    </row>
    <row r="839" spans="1:74" ht="13.5" hidden="1" thickBot="1" x14ac:dyDescent="0.25">
      <c r="A839" s="89"/>
      <c r="B839" s="52" t="str">
        <f>IF($A839&lt;&gt;"",VLOOKUP(""&amp;$A839,Plano_Contas!$A$3:$F$1003,6,0),"")</f>
        <v/>
      </c>
      <c r="C839" s="91"/>
      <c r="D839" s="111"/>
      <c r="E839" s="112">
        <v>0</v>
      </c>
      <c r="F839" s="87"/>
      <c r="G839" s="85"/>
      <c r="H839" s="111"/>
      <c r="I839" s="112">
        <v>0</v>
      </c>
      <c r="J839" s="87"/>
      <c r="K839" s="85"/>
      <c r="L839" s="111"/>
      <c r="M839" s="112">
        <v>0</v>
      </c>
      <c r="N839" s="87"/>
      <c r="O839" s="85"/>
      <c r="P839" s="111"/>
      <c r="Q839" s="112">
        <v>0</v>
      </c>
      <c r="R839" s="87"/>
      <c r="S839" s="85"/>
      <c r="T839" s="111"/>
      <c r="U839" s="112">
        <v>0</v>
      </c>
      <c r="V839" s="87"/>
      <c r="W839" s="85"/>
      <c r="X839" s="111"/>
      <c r="Y839" s="112">
        <v>0</v>
      </c>
      <c r="Z839" s="87"/>
      <c r="AA839" s="85"/>
      <c r="AB839" s="111"/>
      <c r="AC839" s="112">
        <v>0</v>
      </c>
      <c r="AD839" s="87"/>
      <c r="AE839" s="85"/>
      <c r="AF839" s="111"/>
      <c r="AG839" s="112">
        <v>0</v>
      </c>
      <c r="AH839" s="87"/>
      <c r="AI839" s="85"/>
      <c r="AJ839" s="111"/>
      <c r="AK839" s="112">
        <v>0</v>
      </c>
      <c r="AL839" s="87"/>
      <c r="AM839" s="85"/>
      <c r="AN839" s="111"/>
      <c r="AO839" s="112">
        <v>0</v>
      </c>
      <c r="AP839" s="87"/>
      <c r="AQ839" s="85"/>
      <c r="AR839" s="111"/>
      <c r="AS839" s="112">
        <v>0</v>
      </c>
      <c r="AT839" s="87"/>
      <c r="AU839" s="85"/>
      <c r="AV839" s="111"/>
      <c r="AW839" s="112">
        <v>0</v>
      </c>
      <c r="AX839" s="87"/>
      <c r="AY839" s="85"/>
      <c r="AZ839" s="267">
        <f t="shared" si="54"/>
        <v>0</v>
      </c>
      <c r="BA839" s="88">
        <f t="shared" si="51"/>
        <v>0</v>
      </c>
      <c r="BC839">
        <f>IF($A839&lt;&gt;"",COUNTIF($BD$3:$BD839,$BD839),0)</f>
        <v>0</v>
      </c>
      <c r="BD839" t="str">
        <f>IF($A839&lt;&gt;"",VLOOKUP(TRUNC(MID($A839,1,2),0),Plano_Contas!$H$3:$J$103,2,TRUE),"")</f>
        <v/>
      </c>
      <c r="BE839" s="201" t="str">
        <f t="shared" si="52"/>
        <v/>
      </c>
      <c r="BF839" t="str">
        <f ca="1">IF($BT839&lt;&gt;"",SUMIF($BD$3:$BD$1004,"="&amp;$BD839,INDIRECT(ADDRESS(3,BF$2,1,1)):INDIRECT(ADDRESS(1004,BF$2,1,1))),"")</f>
        <v/>
      </c>
      <c r="BG839" t="str">
        <f ca="1">IF($BT839&lt;&gt;"",SUMIF($BD$3:$BD$1004,"="&amp;$BD839,INDIRECT(ADDRESS(3,BG$2,1,1)):INDIRECT(ADDRESS(1004,BG$2,1,1))),"")</f>
        <v/>
      </c>
      <c r="BH839" t="str">
        <f ca="1">IF($BT839&lt;&gt;"",SUMIF($BD$3:$BD$1004,"="&amp;$BD839,INDIRECT(ADDRESS(3,BH$2,1,1)):INDIRECT(ADDRESS(1004,BH$2,1,1))),"")</f>
        <v/>
      </c>
      <c r="BI839" t="str">
        <f ca="1">IF($BT839&lt;&gt;"",SUMIF($BD$3:$BD$1004,"="&amp;$BD839,INDIRECT(ADDRESS(3,BI$2,1,1)):INDIRECT(ADDRESS(1004,BI$2,1,1))),"")</f>
        <v/>
      </c>
      <c r="BJ839" t="str">
        <f ca="1">IF($BT839&lt;&gt;"",SUMIF($BD$3:$BD$1004,"="&amp;$BD839,INDIRECT(ADDRESS(3,BJ$2,1,1)):INDIRECT(ADDRESS(1004,BJ$2,1,1))),"")</f>
        <v/>
      </c>
      <c r="BK839" t="str">
        <f ca="1">IF($BT839&lt;&gt;"",SUMIF($BD$3:$BD$1004,"="&amp;$BD839,INDIRECT(ADDRESS(3,BK$2,1,1)):INDIRECT(ADDRESS(1004,BK$2,1,1))),"")</f>
        <v/>
      </c>
      <c r="BL839" t="str">
        <f ca="1">IF($BT839&lt;&gt;"",SUMIF($BD$3:$BD$1004,"="&amp;$BD839,INDIRECT(ADDRESS(3,BL$2,1,1)):INDIRECT(ADDRESS(1004,BL$2,1,1))),"")</f>
        <v/>
      </c>
      <c r="BM839" t="str">
        <f ca="1">IF($BT839&lt;&gt;"",SUMIF($BD$3:$BD$1004,"="&amp;$BD839,INDIRECT(ADDRESS(3,BM$2,1,1)):INDIRECT(ADDRESS(1004,BM$2,1,1))),"")</f>
        <v/>
      </c>
      <c r="BN839" t="str">
        <f ca="1">IF($BT839&lt;&gt;"",SUMIF($BD$3:$BD$1004,"="&amp;$BD839,INDIRECT(ADDRESS(3,BN$2,1,1)):INDIRECT(ADDRESS(1004,BN$2,1,1))),"")</f>
        <v/>
      </c>
      <c r="BO839" t="str">
        <f ca="1">IF($BT839&lt;&gt;"",SUMIF($BD$3:$BD$1004,"="&amp;$BD839,INDIRECT(ADDRESS(3,BO$2,1,1)):INDIRECT(ADDRESS(1004,BO$2,1,1))),"")</f>
        <v/>
      </c>
      <c r="BP839" t="str">
        <f ca="1">IF($BT839&lt;&gt;"",SUMIF($BD$3:$BD$1004,"="&amp;$BD839,INDIRECT(ADDRESS(3,BP$2,1,1)):INDIRECT(ADDRESS(1004,BP$2,1,1))),"")</f>
        <v/>
      </c>
      <c r="BQ839" t="str">
        <f ca="1">IF($BT839&lt;&gt;"",SUMIF($BD$3:$BD$1004,"="&amp;$BD839,INDIRECT(ADDRESS(3,BQ$2,1,1)):INDIRECT(ADDRESS(1004,BQ$2,1,1))),"")</f>
        <v/>
      </c>
      <c r="BR839" t="str">
        <f ca="1">IF($BT839&lt;&gt;"",SUMIF($BD$3:$BD$1004,"="&amp;$BD839,INDIRECT(ADDRESS(3,BR$2,1,1)):INDIRECT(ADDRESS(1004,BR$2,1,1))),"")</f>
        <v/>
      </c>
      <c r="BS839" t="str">
        <f>IF($A839&lt;&gt;"",VLOOKUP(TRUNC(MID($A839,1,2),0),Plano_Contas!$H$3:$J$103,3,TRUE),"")</f>
        <v/>
      </c>
      <c r="BT839" t="str">
        <f t="shared" si="53"/>
        <v/>
      </c>
      <c r="BV839">
        <f>Empresas!C839</f>
        <v>0</v>
      </c>
    </row>
    <row r="840" spans="1:74" ht="13.5" hidden="1" thickBot="1" x14ac:dyDescent="0.25">
      <c r="A840" s="89"/>
      <c r="B840" s="52" t="str">
        <f>IF($A840&lt;&gt;"",VLOOKUP(""&amp;$A840,Plano_Contas!$A$3:$F$1003,6,0),"")</f>
        <v/>
      </c>
      <c r="C840" s="91"/>
      <c r="D840" s="111"/>
      <c r="E840" s="112">
        <v>0</v>
      </c>
      <c r="F840" s="87"/>
      <c r="G840" s="85"/>
      <c r="H840" s="111"/>
      <c r="I840" s="112">
        <v>0</v>
      </c>
      <c r="J840" s="87"/>
      <c r="K840" s="85"/>
      <c r="L840" s="111"/>
      <c r="M840" s="112">
        <v>0</v>
      </c>
      <c r="N840" s="87"/>
      <c r="O840" s="85"/>
      <c r="P840" s="111"/>
      <c r="Q840" s="112">
        <v>0</v>
      </c>
      <c r="R840" s="87"/>
      <c r="S840" s="85"/>
      <c r="T840" s="111"/>
      <c r="U840" s="112">
        <v>0</v>
      </c>
      <c r="V840" s="87"/>
      <c r="W840" s="85"/>
      <c r="X840" s="111"/>
      <c r="Y840" s="112">
        <v>0</v>
      </c>
      <c r="Z840" s="87"/>
      <c r="AA840" s="85"/>
      <c r="AB840" s="111"/>
      <c r="AC840" s="112">
        <v>0</v>
      </c>
      <c r="AD840" s="87"/>
      <c r="AE840" s="85"/>
      <c r="AF840" s="111"/>
      <c r="AG840" s="112">
        <v>0</v>
      </c>
      <c r="AH840" s="87"/>
      <c r="AI840" s="85"/>
      <c r="AJ840" s="111"/>
      <c r="AK840" s="112">
        <v>0</v>
      </c>
      <c r="AL840" s="87"/>
      <c r="AM840" s="85"/>
      <c r="AN840" s="111"/>
      <c r="AO840" s="112">
        <v>0</v>
      </c>
      <c r="AP840" s="87"/>
      <c r="AQ840" s="85"/>
      <c r="AR840" s="111"/>
      <c r="AS840" s="112">
        <v>0</v>
      </c>
      <c r="AT840" s="87"/>
      <c r="AU840" s="85"/>
      <c r="AV840" s="111"/>
      <c r="AW840" s="112">
        <v>0</v>
      </c>
      <c r="AX840" s="87"/>
      <c r="AY840" s="85"/>
      <c r="AZ840" s="267">
        <f t="shared" si="54"/>
        <v>0</v>
      </c>
      <c r="BA840" s="88">
        <f t="shared" si="51"/>
        <v>0</v>
      </c>
      <c r="BC840">
        <f>IF($A840&lt;&gt;"",COUNTIF($BD$3:$BD840,$BD840),0)</f>
        <v>0</v>
      </c>
      <c r="BD840" t="str">
        <f>IF($A840&lt;&gt;"",VLOOKUP(TRUNC(MID($A840,1,2),0),Plano_Contas!$H$3:$J$103,2,TRUE),"")</f>
        <v/>
      </c>
      <c r="BE840" s="201" t="str">
        <f t="shared" si="52"/>
        <v/>
      </c>
      <c r="BF840" t="str">
        <f ca="1">IF($BT840&lt;&gt;"",SUMIF($BD$3:$BD$1004,"="&amp;$BD840,INDIRECT(ADDRESS(3,BF$2,1,1)):INDIRECT(ADDRESS(1004,BF$2,1,1))),"")</f>
        <v/>
      </c>
      <c r="BG840" t="str">
        <f ca="1">IF($BT840&lt;&gt;"",SUMIF($BD$3:$BD$1004,"="&amp;$BD840,INDIRECT(ADDRESS(3,BG$2,1,1)):INDIRECT(ADDRESS(1004,BG$2,1,1))),"")</f>
        <v/>
      </c>
      <c r="BH840" t="str">
        <f ca="1">IF($BT840&lt;&gt;"",SUMIF($BD$3:$BD$1004,"="&amp;$BD840,INDIRECT(ADDRESS(3,BH$2,1,1)):INDIRECT(ADDRESS(1004,BH$2,1,1))),"")</f>
        <v/>
      </c>
      <c r="BI840" t="str">
        <f ca="1">IF($BT840&lt;&gt;"",SUMIF($BD$3:$BD$1004,"="&amp;$BD840,INDIRECT(ADDRESS(3,BI$2,1,1)):INDIRECT(ADDRESS(1004,BI$2,1,1))),"")</f>
        <v/>
      </c>
      <c r="BJ840" t="str">
        <f ca="1">IF($BT840&lt;&gt;"",SUMIF($BD$3:$BD$1004,"="&amp;$BD840,INDIRECT(ADDRESS(3,BJ$2,1,1)):INDIRECT(ADDRESS(1004,BJ$2,1,1))),"")</f>
        <v/>
      </c>
      <c r="BK840" t="str">
        <f ca="1">IF($BT840&lt;&gt;"",SUMIF($BD$3:$BD$1004,"="&amp;$BD840,INDIRECT(ADDRESS(3,BK$2,1,1)):INDIRECT(ADDRESS(1004,BK$2,1,1))),"")</f>
        <v/>
      </c>
      <c r="BL840" t="str">
        <f ca="1">IF($BT840&lt;&gt;"",SUMIF($BD$3:$BD$1004,"="&amp;$BD840,INDIRECT(ADDRESS(3,BL$2,1,1)):INDIRECT(ADDRESS(1004,BL$2,1,1))),"")</f>
        <v/>
      </c>
      <c r="BM840" t="str">
        <f ca="1">IF($BT840&lt;&gt;"",SUMIF($BD$3:$BD$1004,"="&amp;$BD840,INDIRECT(ADDRESS(3,BM$2,1,1)):INDIRECT(ADDRESS(1004,BM$2,1,1))),"")</f>
        <v/>
      </c>
      <c r="BN840" t="str">
        <f ca="1">IF($BT840&lt;&gt;"",SUMIF($BD$3:$BD$1004,"="&amp;$BD840,INDIRECT(ADDRESS(3,BN$2,1,1)):INDIRECT(ADDRESS(1004,BN$2,1,1))),"")</f>
        <v/>
      </c>
      <c r="BO840" t="str">
        <f ca="1">IF($BT840&lt;&gt;"",SUMIF($BD$3:$BD$1004,"="&amp;$BD840,INDIRECT(ADDRESS(3,BO$2,1,1)):INDIRECT(ADDRESS(1004,BO$2,1,1))),"")</f>
        <v/>
      </c>
      <c r="BP840" t="str">
        <f ca="1">IF($BT840&lt;&gt;"",SUMIF($BD$3:$BD$1004,"="&amp;$BD840,INDIRECT(ADDRESS(3,BP$2,1,1)):INDIRECT(ADDRESS(1004,BP$2,1,1))),"")</f>
        <v/>
      </c>
      <c r="BQ840" t="str">
        <f ca="1">IF($BT840&lt;&gt;"",SUMIF($BD$3:$BD$1004,"="&amp;$BD840,INDIRECT(ADDRESS(3,BQ$2,1,1)):INDIRECT(ADDRESS(1004,BQ$2,1,1))),"")</f>
        <v/>
      </c>
      <c r="BR840" t="str">
        <f ca="1">IF($BT840&lt;&gt;"",SUMIF($BD$3:$BD$1004,"="&amp;$BD840,INDIRECT(ADDRESS(3,BR$2,1,1)):INDIRECT(ADDRESS(1004,BR$2,1,1))),"")</f>
        <v/>
      </c>
      <c r="BS840" t="str">
        <f>IF($A840&lt;&gt;"",VLOOKUP(TRUNC(MID($A840,1,2),0),Plano_Contas!$H$3:$J$103,3,TRUE),"")</f>
        <v/>
      </c>
      <c r="BT840" t="str">
        <f t="shared" si="53"/>
        <v/>
      </c>
      <c r="BV840">
        <f>Empresas!C840</f>
        <v>0</v>
      </c>
    </row>
    <row r="841" spans="1:74" ht="13.5" hidden="1" thickBot="1" x14ac:dyDescent="0.25">
      <c r="A841" s="89"/>
      <c r="B841" s="52" t="str">
        <f>IF($A841&lt;&gt;"",VLOOKUP(""&amp;$A841,Plano_Contas!$A$3:$F$1003,6,0),"")</f>
        <v/>
      </c>
      <c r="C841" s="91"/>
      <c r="D841" s="111"/>
      <c r="E841" s="112">
        <v>0</v>
      </c>
      <c r="F841" s="87"/>
      <c r="G841" s="85"/>
      <c r="H841" s="111"/>
      <c r="I841" s="112">
        <v>0</v>
      </c>
      <c r="J841" s="87"/>
      <c r="K841" s="85"/>
      <c r="L841" s="111"/>
      <c r="M841" s="112">
        <v>0</v>
      </c>
      <c r="N841" s="87"/>
      <c r="O841" s="85"/>
      <c r="P841" s="111"/>
      <c r="Q841" s="112">
        <v>0</v>
      </c>
      <c r="R841" s="87"/>
      <c r="S841" s="85"/>
      <c r="T841" s="111"/>
      <c r="U841" s="112">
        <v>0</v>
      </c>
      <c r="V841" s="87"/>
      <c r="W841" s="85"/>
      <c r="X841" s="111"/>
      <c r="Y841" s="112">
        <v>0</v>
      </c>
      <c r="Z841" s="87"/>
      <c r="AA841" s="85"/>
      <c r="AB841" s="111"/>
      <c r="AC841" s="112">
        <v>0</v>
      </c>
      <c r="AD841" s="87"/>
      <c r="AE841" s="85"/>
      <c r="AF841" s="111"/>
      <c r="AG841" s="112">
        <v>0</v>
      </c>
      <c r="AH841" s="87"/>
      <c r="AI841" s="85"/>
      <c r="AJ841" s="111"/>
      <c r="AK841" s="112">
        <v>0</v>
      </c>
      <c r="AL841" s="87"/>
      <c r="AM841" s="85"/>
      <c r="AN841" s="111"/>
      <c r="AO841" s="112">
        <v>0</v>
      </c>
      <c r="AP841" s="87"/>
      <c r="AQ841" s="85"/>
      <c r="AR841" s="111"/>
      <c r="AS841" s="112">
        <v>0</v>
      </c>
      <c r="AT841" s="87"/>
      <c r="AU841" s="85"/>
      <c r="AV841" s="111"/>
      <c r="AW841" s="112">
        <v>0</v>
      </c>
      <c r="AX841" s="87"/>
      <c r="AY841" s="85"/>
      <c r="AZ841" s="267">
        <f t="shared" si="54"/>
        <v>0</v>
      </c>
      <c r="BA841" s="88">
        <f t="shared" si="51"/>
        <v>0</v>
      </c>
      <c r="BC841">
        <f>IF($A841&lt;&gt;"",COUNTIF($BD$3:$BD841,$BD841),0)</f>
        <v>0</v>
      </c>
      <c r="BD841" t="str">
        <f>IF($A841&lt;&gt;"",VLOOKUP(TRUNC(MID($A841,1,2),0),Plano_Contas!$H$3:$J$103,2,TRUE),"")</f>
        <v/>
      </c>
      <c r="BE841" s="201" t="str">
        <f t="shared" si="52"/>
        <v/>
      </c>
      <c r="BF841" t="str">
        <f ca="1">IF($BT841&lt;&gt;"",SUMIF($BD$3:$BD$1004,"="&amp;$BD841,INDIRECT(ADDRESS(3,BF$2,1,1)):INDIRECT(ADDRESS(1004,BF$2,1,1))),"")</f>
        <v/>
      </c>
      <c r="BG841" t="str">
        <f ca="1">IF($BT841&lt;&gt;"",SUMIF($BD$3:$BD$1004,"="&amp;$BD841,INDIRECT(ADDRESS(3,BG$2,1,1)):INDIRECT(ADDRESS(1004,BG$2,1,1))),"")</f>
        <v/>
      </c>
      <c r="BH841" t="str">
        <f ca="1">IF($BT841&lt;&gt;"",SUMIF($BD$3:$BD$1004,"="&amp;$BD841,INDIRECT(ADDRESS(3,BH$2,1,1)):INDIRECT(ADDRESS(1004,BH$2,1,1))),"")</f>
        <v/>
      </c>
      <c r="BI841" t="str">
        <f ca="1">IF($BT841&lt;&gt;"",SUMIF($BD$3:$BD$1004,"="&amp;$BD841,INDIRECT(ADDRESS(3,BI$2,1,1)):INDIRECT(ADDRESS(1004,BI$2,1,1))),"")</f>
        <v/>
      </c>
      <c r="BJ841" t="str">
        <f ca="1">IF($BT841&lt;&gt;"",SUMIF($BD$3:$BD$1004,"="&amp;$BD841,INDIRECT(ADDRESS(3,BJ$2,1,1)):INDIRECT(ADDRESS(1004,BJ$2,1,1))),"")</f>
        <v/>
      </c>
      <c r="BK841" t="str">
        <f ca="1">IF($BT841&lt;&gt;"",SUMIF($BD$3:$BD$1004,"="&amp;$BD841,INDIRECT(ADDRESS(3,BK$2,1,1)):INDIRECT(ADDRESS(1004,BK$2,1,1))),"")</f>
        <v/>
      </c>
      <c r="BL841" t="str">
        <f ca="1">IF($BT841&lt;&gt;"",SUMIF($BD$3:$BD$1004,"="&amp;$BD841,INDIRECT(ADDRESS(3,BL$2,1,1)):INDIRECT(ADDRESS(1004,BL$2,1,1))),"")</f>
        <v/>
      </c>
      <c r="BM841" t="str">
        <f ca="1">IF($BT841&lt;&gt;"",SUMIF($BD$3:$BD$1004,"="&amp;$BD841,INDIRECT(ADDRESS(3,BM$2,1,1)):INDIRECT(ADDRESS(1004,BM$2,1,1))),"")</f>
        <v/>
      </c>
      <c r="BN841" t="str">
        <f ca="1">IF($BT841&lt;&gt;"",SUMIF($BD$3:$BD$1004,"="&amp;$BD841,INDIRECT(ADDRESS(3,BN$2,1,1)):INDIRECT(ADDRESS(1004,BN$2,1,1))),"")</f>
        <v/>
      </c>
      <c r="BO841" t="str">
        <f ca="1">IF($BT841&lt;&gt;"",SUMIF($BD$3:$BD$1004,"="&amp;$BD841,INDIRECT(ADDRESS(3,BO$2,1,1)):INDIRECT(ADDRESS(1004,BO$2,1,1))),"")</f>
        <v/>
      </c>
      <c r="BP841" t="str">
        <f ca="1">IF($BT841&lt;&gt;"",SUMIF($BD$3:$BD$1004,"="&amp;$BD841,INDIRECT(ADDRESS(3,BP$2,1,1)):INDIRECT(ADDRESS(1004,BP$2,1,1))),"")</f>
        <v/>
      </c>
      <c r="BQ841" t="str">
        <f ca="1">IF($BT841&lt;&gt;"",SUMIF($BD$3:$BD$1004,"="&amp;$BD841,INDIRECT(ADDRESS(3,BQ$2,1,1)):INDIRECT(ADDRESS(1004,BQ$2,1,1))),"")</f>
        <v/>
      </c>
      <c r="BR841" t="str">
        <f ca="1">IF($BT841&lt;&gt;"",SUMIF($BD$3:$BD$1004,"="&amp;$BD841,INDIRECT(ADDRESS(3,BR$2,1,1)):INDIRECT(ADDRESS(1004,BR$2,1,1))),"")</f>
        <v/>
      </c>
      <c r="BS841" t="str">
        <f>IF($A841&lt;&gt;"",VLOOKUP(TRUNC(MID($A841,1,2),0),Plano_Contas!$H$3:$J$103,3,TRUE),"")</f>
        <v/>
      </c>
      <c r="BT841" t="str">
        <f t="shared" si="53"/>
        <v/>
      </c>
      <c r="BV841">
        <f>Empresas!C841</f>
        <v>0</v>
      </c>
    </row>
    <row r="842" spans="1:74" ht="13.5" hidden="1" thickBot="1" x14ac:dyDescent="0.25">
      <c r="A842" s="89"/>
      <c r="B842" s="52" t="str">
        <f>IF($A842&lt;&gt;"",VLOOKUP(""&amp;$A842,Plano_Contas!$A$3:$F$1003,6,0),"")</f>
        <v/>
      </c>
      <c r="C842" s="91"/>
      <c r="D842" s="111"/>
      <c r="E842" s="112">
        <v>0</v>
      </c>
      <c r="F842" s="87"/>
      <c r="G842" s="85"/>
      <c r="H842" s="111"/>
      <c r="I842" s="112">
        <v>0</v>
      </c>
      <c r="J842" s="87"/>
      <c r="K842" s="85"/>
      <c r="L842" s="111"/>
      <c r="M842" s="112">
        <v>0</v>
      </c>
      <c r="N842" s="87"/>
      <c r="O842" s="85"/>
      <c r="P842" s="111"/>
      <c r="Q842" s="112">
        <v>0</v>
      </c>
      <c r="R842" s="87"/>
      <c r="S842" s="85"/>
      <c r="T842" s="111"/>
      <c r="U842" s="112">
        <v>0</v>
      </c>
      <c r="V842" s="87"/>
      <c r="W842" s="85"/>
      <c r="X842" s="111"/>
      <c r="Y842" s="112">
        <v>0</v>
      </c>
      <c r="Z842" s="87"/>
      <c r="AA842" s="85"/>
      <c r="AB842" s="111"/>
      <c r="AC842" s="112">
        <v>0</v>
      </c>
      <c r="AD842" s="87"/>
      <c r="AE842" s="85"/>
      <c r="AF842" s="111"/>
      <c r="AG842" s="112">
        <v>0</v>
      </c>
      <c r="AH842" s="87"/>
      <c r="AI842" s="85"/>
      <c r="AJ842" s="111"/>
      <c r="AK842" s="112">
        <v>0</v>
      </c>
      <c r="AL842" s="87"/>
      <c r="AM842" s="85"/>
      <c r="AN842" s="111"/>
      <c r="AO842" s="112">
        <v>0</v>
      </c>
      <c r="AP842" s="87"/>
      <c r="AQ842" s="85"/>
      <c r="AR842" s="111"/>
      <c r="AS842" s="112">
        <v>0</v>
      </c>
      <c r="AT842" s="87"/>
      <c r="AU842" s="85"/>
      <c r="AV842" s="111"/>
      <c r="AW842" s="112">
        <v>0</v>
      </c>
      <c r="AX842" s="87"/>
      <c r="AY842" s="85"/>
      <c r="AZ842" s="267">
        <f t="shared" si="54"/>
        <v>0</v>
      </c>
      <c r="BA842" s="88">
        <f t="shared" si="51"/>
        <v>0</v>
      </c>
      <c r="BC842">
        <f>IF($A842&lt;&gt;"",COUNTIF($BD$3:$BD842,$BD842),0)</f>
        <v>0</v>
      </c>
      <c r="BD842" t="str">
        <f>IF($A842&lt;&gt;"",VLOOKUP(TRUNC(MID($A842,1,2),0),Plano_Contas!$H$3:$J$103,2,TRUE),"")</f>
        <v/>
      </c>
      <c r="BE842" s="201" t="str">
        <f t="shared" si="52"/>
        <v/>
      </c>
      <c r="BF842" t="str">
        <f ca="1">IF($BT842&lt;&gt;"",SUMIF($BD$3:$BD$1004,"="&amp;$BD842,INDIRECT(ADDRESS(3,BF$2,1,1)):INDIRECT(ADDRESS(1004,BF$2,1,1))),"")</f>
        <v/>
      </c>
      <c r="BG842" t="str">
        <f ca="1">IF($BT842&lt;&gt;"",SUMIF($BD$3:$BD$1004,"="&amp;$BD842,INDIRECT(ADDRESS(3,BG$2,1,1)):INDIRECT(ADDRESS(1004,BG$2,1,1))),"")</f>
        <v/>
      </c>
      <c r="BH842" t="str">
        <f ca="1">IF($BT842&lt;&gt;"",SUMIF($BD$3:$BD$1004,"="&amp;$BD842,INDIRECT(ADDRESS(3,BH$2,1,1)):INDIRECT(ADDRESS(1004,BH$2,1,1))),"")</f>
        <v/>
      </c>
      <c r="BI842" t="str">
        <f ca="1">IF($BT842&lt;&gt;"",SUMIF($BD$3:$BD$1004,"="&amp;$BD842,INDIRECT(ADDRESS(3,BI$2,1,1)):INDIRECT(ADDRESS(1004,BI$2,1,1))),"")</f>
        <v/>
      </c>
      <c r="BJ842" t="str">
        <f ca="1">IF($BT842&lt;&gt;"",SUMIF($BD$3:$BD$1004,"="&amp;$BD842,INDIRECT(ADDRESS(3,BJ$2,1,1)):INDIRECT(ADDRESS(1004,BJ$2,1,1))),"")</f>
        <v/>
      </c>
      <c r="BK842" t="str">
        <f ca="1">IF($BT842&lt;&gt;"",SUMIF($BD$3:$BD$1004,"="&amp;$BD842,INDIRECT(ADDRESS(3,BK$2,1,1)):INDIRECT(ADDRESS(1004,BK$2,1,1))),"")</f>
        <v/>
      </c>
      <c r="BL842" t="str">
        <f ca="1">IF($BT842&lt;&gt;"",SUMIF($BD$3:$BD$1004,"="&amp;$BD842,INDIRECT(ADDRESS(3,BL$2,1,1)):INDIRECT(ADDRESS(1004,BL$2,1,1))),"")</f>
        <v/>
      </c>
      <c r="BM842" t="str">
        <f ca="1">IF($BT842&lt;&gt;"",SUMIF($BD$3:$BD$1004,"="&amp;$BD842,INDIRECT(ADDRESS(3,BM$2,1,1)):INDIRECT(ADDRESS(1004,BM$2,1,1))),"")</f>
        <v/>
      </c>
      <c r="BN842" t="str">
        <f ca="1">IF($BT842&lt;&gt;"",SUMIF($BD$3:$BD$1004,"="&amp;$BD842,INDIRECT(ADDRESS(3,BN$2,1,1)):INDIRECT(ADDRESS(1004,BN$2,1,1))),"")</f>
        <v/>
      </c>
      <c r="BO842" t="str">
        <f ca="1">IF($BT842&lt;&gt;"",SUMIF($BD$3:$BD$1004,"="&amp;$BD842,INDIRECT(ADDRESS(3,BO$2,1,1)):INDIRECT(ADDRESS(1004,BO$2,1,1))),"")</f>
        <v/>
      </c>
      <c r="BP842" t="str">
        <f ca="1">IF($BT842&lt;&gt;"",SUMIF($BD$3:$BD$1004,"="&amp;$BD842,INDIRECT(ADDRESS(3,BP$2,1,1)):INDIRECT(ADDRESS(1004,BP$2,1,1))),"")</f>
        <v/>
      </c>
      <c r="BQ842" t="str">
        <f ca="1">IF($BT842&lt;&gt;"",SUMIF($BD$3:$BD$1004,"="&amp;$BD842,INDIRECT(ADDRESS(3,BQ$2,1,1)):INDIRECT(ADDRESS(1004,BQ$2,1,1))),"")</f>
        <v/>
      </c>
      <c r="BR842" t="str">
        <f ca="1">IF($BT842&lt;&gt;"",SUMIF($BD$3:$BD$1004,"="&amp;$BD842,INDIRECT(ADDRESS(3,BR$2,1,1)):INDIRECT(ADDRESS(1004,BR$2,1,1))),"")</f>
        <v/>
      </c>
      <c r="BS842" t="str">
        <f>IF($A842&lt;&gt;"",VLOOKUP(TRUNC(MID($A842,1,2),0),Plano_Contas!$H$3:$J$103,3,TRUE),"")</f>
        <v/>
      </c>
      <c r="BT842" t="str">
        <f t="shared" si="53"/>
        <v/>
      </c>
      <c r="BV842">
        <f>Empresas!C842</f>
        <v>0</v>
      </c>
    </row>
    <row r="843" spans="1:74" ht="13.5" hidden="1" thickBot="1" x14ac:dyDescent="0.25">
      <c r="A843" s="89"/>
      <c r="B843" s="52" t="str">
        <f>IF($A843&lt;&gt;"",VLOOKUP(""&amp;$A843,Plano_Contas!$A$3:$F$1003,6,0),"")</f>
        <v/>
      </c>
      <c r="C843" s="91"/>
      <c r="D843" s="111"/>
      <c r="E843" s="112">
        <v>0</v>
      </c>
      <c r="F843" s="87"/>
      <c r="G843" s="85"/>
      <c r="H843" s="111"/>
      <c r="I843" s="112">
        <v>0</v>
      </c>
      <c r="J843" s="87"/>
      <c r="K843" s="85"/>
      <c r="L843" s="111"/>
      <c r="M843" s="112">
        <v>0</v>
      </c>
      <c r="N843" s="87"/>
      <c r="O843" s="85"/>
      <c r="P843" s="111"/>
      <c r="Q843" s="112">
        <v>0</v>
      </c>
      <c r="R843" s="87"/>
      <c r="S843" s="85"/>
      <c r="T843" s="111"/>
      <c r="U843" s="112">
        <v>0</v>
      </c>
      <c r="V843" s="87"/>
      <c r="W843" s="85"/>
      <c r="X843" s="111"/>
      <c r="Y843" s="112">
        <v>0</v>
      </c>
      <c r="Z843" s="87"/>
      <c r="AA843" s="85"/>
      <c r="AB843" s="111"/>
      <c r="AC843" s="112">
        <v>0</v>
      </c>
      <c r="AD843" s="87"/>
      <c r="AE843" s="85"/>
      <c r="AF843" s="111"/>
      <c r="AG843" s="112">
        <v>0</v>
      </c>
      <c r="AH843" s="87"/>
      <c r="AI843" s="85"/>
      <c r="AJ843" s="111"/>
      <c r="AK843" s="112">
        <v>0</v>
      </c>
      <c r="AL843" s="87"/>
      <c r="AM843" s="85"/>
      <c r="AN843" s="111"/>
      <c r="AO843" s="112">
        <v>0</v>
      </c>
      <c r="AP843" s="87"/>
      <c r="AQ843" s="85"/>
      <c r="AR843" s="111"/>
      <c r="AS843" s="112">
        <v>0</v>
      </c>
      <c r="AT843" s="87"/>
      <c r="AU843" s="85"/>
      <c r="AV843" s="111"/>
      <c r="AW843" s="112">
        <v>0</v>
      </c>
      <c r="AX843" s="87"/>
      <c r="AY843" s="85"/>
      <c r="AZ843" s="267">
        <f t="shared" si="54"/>
        <v>0</v>
      </c>
      <c r="BA843" s="88">
        <f t="shared" si="51"/>
        <v>0</v>
      </c>
      <c r="BC843">
        <f>IF($A843&lt;&gt;"",COUNTIF($BD$3:$BD843,$BD843),0)</f>
        <v>0</v>
      </c>
      <c r="BD843" t="str">
        <f>IF($A843&lt;&gt;"",VLOOKUP(TRUNC(MID($A843,1,2),0),Plano_Contas!$H$3:$J$103,2,TRUE),"")</f>
        <v/>
      </c>
      <c r="BE843" s="201" t="str">
        <f t="shared" si="52"/>
        <v/>
      </c>
      <c r="BF843" t="str">
        <f ca="1">IF($BT843&lt;&gt;"",SUMIF($BD$3:$BD$1004,"="&amp;$BD843,INDIRECT(ADDRESS(3,BF$2,1,1)):INDIRECT(ADDRESS(1004,BF$2,1,1))),"")</f>
        <v/>
      </c>
      <c r="BG843" t="str">
        <f ca="1">IF($BT843&lt;&gt;"",SUMIF($BD$3:$BD$1004,"="&amp;$BD843,INDIRECT(ADDRESS(3,BG$2,1,1)):INDIRECT(ADDRESS(1004,BG$2,1,1))),"")</f>
        <v/>
      </c>
      <c r="BH843" t="str">
        <f ca="1">IF($BT843&lt;&gt;"",SUMIF($BD$3:$BD$1004,"="&amp;$BD843,INDIRECT(ADDRESS(3,BH$2,1,1)):INDIRECT(ADDRESS(1004,BH$2,1,1))),"")</f>
        <v/>
      </c>
      <c r="BI843" t="str">
        <f ca="1">IF($BT843&lt;&gt;"",SUMIF($BD$3:$BD$1004,"="&amp;$BD843,INDIRECT(ADDRESS(3,BI$2,1,1)):INDIRECT(ADDRESS(1004,BI$2,1,1))),"")</f>
        <v/>
      </c>
      <c r="BJ843" t="str">
        <f ca="1">IF($BT843&lt;&gt;"",SUMIF($BD$3:$BD$1004,"="&amp;$BD843,INDIRECT(ADDRESS(3,BJ$2,1,1)):INDIRECT(ADDRESS(1004,BJ$2,1,1))),"")</f>
        <v/>
      </c>
      <c r="BK843" t="str">
        <f ca="1">IF($BT843&lt;&gt;"",SUMIF($BD$3:$BD$1004,"="&amp;$BD843,INDIRECT(ADDRESS(3,BK$2,1,1)):INDIRECT(ADDRESS(1004,BK$2,1,1))),"")</f>
        <v/>
      </c>
      <c r="BL843" t="str">
        <f ca="1">IF($BT843&lt;&gt;"",SUMIF($BD$3:$BD$1004,"="&amp;$BD843,INDIRECT(ADDRESS(3,BL$2,1,1)):INDIRECT(ADDRESS(1004,BL$2,1,1))),"")</f>
        <v/>
      </c>
      <c r="BM843" t="str">
        <f ca="1">IF($BT843&lt;&gt;"",SUMIF($BD$3:$BD$1004,"="&amp;$BD843,INDIRECT(ADDRESS(3,BM$2,1,1)):INDIRECT(ADDRESS(1004,BM$2,1,1))),"")</f>
        <v/>
      </c>
      <c r="BN843" t="str">
        <f ca="1">IF($BT843&lt;&gt;"",SUMIF($BD$3:$BD$1004,"="&amp;$BD843,INDIRECT(ADDRESS(3,BN$2,1,1)):INDIRECT(ADDRESS(1004,BN$2,1,1))),"")</f>
        <v/>
      </c>
      <c r="BO843" t="str">
        <f ca="1">IF($BT843&lt;&gt;"",SUMIF($BD$3:$BD$1004,"="&amp;$BD843,INDIRECT(ADDRESS(3,BO$2,1,1)):INDIRECT(ADDRESS(1004,BO$2,1,1))),"")</f>
        <v/>
      </c>
      <c r="BP843" t="str">
        <f ca="1">IF($BT843&lt;&gt;"",SUMIF($BD$3:$BD$1004,"="&amp;$BD843,INDIRECT(ADDRESS(3,BP$2,1,1)):INDIRECT(ADDRESS(1004,BP$2,1,1))),"")</f>
        <v/>
      </c>
      <c r="BQ843" t="str">
        <f ca="1">IF($BT843&lt;&gt;"",SUMIF($BD$3:$BD$1004,"="&amp;$BD843,INDIRECT(ADDRESS(3,BQ$2,1,1)):INDIRECT(ADDRESS(1004,BQ$2,1,1))),"")</f>
        <v/>
      </c>
      <c r="BR843" t="str">
        <f ca="1">IF($BT843&lt;&gt;"",SUMIF($BD$3:$BD$1004,"="&amp;$BD843,INDIRECT(ADDRESS(3,BR$2,1,1)):INDIRECT(ADDRESS(1004,BR$2,1,1))),"")</f>
        <v/>
      </c>
      <c r="BS843" t="str">
        <f>IF($A843&lt;&gt;"",VLOOKUP(TRUNC(MID($A843,1,2),0),Plano_Contas!$H$3:$J$103,3,TRUE),"")</f>
        <v/>
      </c>
      <c r="BT843" t="str">
        <f t="shared" si="53"/>
        <v/>
      </c>
      <c r="BV843">
        <f>Empresas!C843</f>
        <v>0</v>
      </c>
    </row>
    <row r="844" spans="1:74" ht="13.5" hidden="1" thickBot="1" x14ac:dyDescent="0.25">
      <c r="A844" s="89"/>
      <c r="B844" s="52" t="str">
        <f>IF($A844&lt;&gt;"",VLOOKUP(""&amp;$A844,Plano_Contas!$A$3:$F$1003,6,0),"")</f>
        <v/>
      </c>
      <c r="C844" s="91"/>
      <c r="D844" s="111"/>
      <c r="E844" s="112">
        <v>0</v>
      </c>
      <c r="F844" s="87"/>
      <c r="G844" s="85"/>
      <c r="H844" s="111"/>
      <c r="I844" s="112">
        <v>0</v>
      </c>
      <c r="J844" s="87"/>
      <c r="K844" s="85"/>
      <c r="L844" s="111"/>
      <c r="M844" s="112">
        <v>0</v>
      </c>
      <c r="N844" s="87"/>
      <c r="O844" s="85"/>
      <c r="P844" s="111"/>
      <c r="Q844" s="112">
        <v>0</v>
      </c>
      <c r="R844" s="87"/>
      <c r="S844" s="85"/>
      <c r="T844" s="111"/>
      <c r="U844" s="112">
        <v>0</v>
      </c>
      <c r="V844" s="87"/>
      <c r="W844" s="85"/>
      <c r="X844" s="111"/>
      <c r="Y844" s="112">
        <v>0</v>
      </c>
      <c r="Z844" s="87"/>
      <c r="AA844" s="85"/>
      <c r="AB844" s="111"/>
      <c r="AC844" s="112">
        <v>0</v>
      </c>
      <c r="AD844" s="87"/>
      <c r="AE844" s="85"/>
      <c r="AF844" s="111"/>
      <c r="AG844" s="112">
        <v>0</v>
      </c>
      <c r="AH844" s="87"/>
      <c r="AI844" s="85"/>
      <c r="AJ844" s="111"/>
      <c r="AK844" s="112">
        <v>0</v>
      </c>
      <c r="AL844" s="87"/>
      <c r="AM844" s="85"/>
      <c r="AN844" s="111"/>
      <c r="AO844" s="112">
        <v>0</v>
      </c>
      <c r="AP844" s="87"/>
      <c r="AQ844" s="85"/>
      <c r="AR844" s="111"/>
      <c r="AS844" s="112">
        <v>0</v>
      </c>
      <c r="AT844" s="87"/>
      <c r="AU844" s="85"/>
      <c r="AV844" s="111"/>
      <c r="AW844" s="112">
        <v>0</v>
      </c>
      <c r="AX844" s="87"/>
      <c r="AY844" s="85"/>
      <c r="AZ844" s="267">
        <f t="shared" si="54"/>
        <v>0</v>
      </c>
      <c r="BA844" s="88">
        <f t="shared" si="51"/>
        <v>0</v>
      </c>
      <c r="BC844">
        <f>IF($A844&lt;&gt;"",COUNTIF($BD$3:$BD844,$BD844),0)</f>
        <v>0</v>
      </c>
      <c r="BD844" t="str">
        <f>IF($A844&lt;&gt;"",VLOOKUP(TRUNC(MID($A844,1,2),0),Plano_Contas!$H$3:$J$103,2,TRUE),"")</f>
        <v/>
      </c>
      <c r="BE844" s="201" t="str">
        <f t="shared" si="52"/>
        <v/>
      </c>
      <c r="BF844" t="str">
        <f ca="1">IF($BT844&lt;&gt;"",SUMIF($BD$3:$BD$1004,"="&amp;$BD844,INDIRECT(ADDRESS(3,BF$2,1,1)):INDIRECT(ADDRESS(1004,BF$2,1,1))),"")</f>
        <v/>
      </c>
      <c r="BG844" t="str">
        <f ca="1">IF($BT844&lt;&gt;"",SUMIF($BD$3:$BD$1004,"="&amp;$BD844,INDIRECT(ADDRESS(3,BG$2,1,1)):INDIRECT(ADDRESS(1004,BG$2,1,1))),"")</f>
        <v/>
      </c>
      <c r="BH844" t="str">
        <f ca="1">IF($BT844&lt;&gt;"",SUMIF($BD$3:$BD$1004,"="&amp;$BD844,INDIRECT(ADDRESS(3,BH$2,1,1)):INDIRECT(ADDRESS(1004,BH$2,1,1))),"")</f>
        <v/>
      </c>
      <c r="BI844" t="str">
        <f ca="1">IF($BT844&lt;&gt;"",SUMIF($BD$3:$BD$1004,"="&amp;$BD844,INDIRECT(ADDRESS(3,BI$2,1,1)):INDIRECT(ADDRESS(1004,BI$2,1,1))),"")</f>
        <v/>
      </c>
      <c r="BJ844" t="str">
        <f ca="1">IF($BT844&lt;&gt;"",SUMIF($BD$3:$BD$1004,"="&amp;$BD844,INDIRECT(ADDRESS(3,BJ$2,1,1)):INDIRECT(ADDRESS(1004,BJ$2,1,1))),"")</f>
        <v/>
      </c>
      <c r="BK844" t="str">
        <f ca="1">IF($BT844&lt;&gt;"",SUMIF($BD$3:$BD$1004,"="&amp;$BD844,INDIRECT(ADDRESS(3,BK$2,1,1)):INDIRECT(ADDRESS(1004,BK$2,1,1))),"")</f>
        <v/>
      </c>
      <c r="BL844" t="str">
        <f ca="1">IF($BT844&lt;&gt;"",SUMIF($BD$3:$BD$1004,"="&amp;$BD844,INDIRECT(ADDRESS(3,BL$2,1,1)):INDIRECT(ADDRESS(1004,BL$2,1,1))),"")</f>
        <v/>
      </c>
      <c r="BM844" t="str">
        <f ca="1">IF($BT844&lt;&gt;"",SUMIF($BD$3:$BD$1004,"="&amp;$BD844,INDIRECT(ADDRESS(3,BM$2,1,1)):INDIRECT(ADDRESS(1004,BM$2,1,1))),"")</f>
        <v/>
      </c>
      <c r="BN844" t="str">
        <f ca="1">IF($BT844&lt;&gt;"",SUMIF($BD$3:$BD$1004,"="&amp;$BD844,INDIRECT(ADDRESS(3,BN$2,1,1)):INDIRECT(ADDRESS(1004,BN$2,1,1))),"")</f>
        <v/>
      </c>
      <c r="BO844" t="str">
        <f ca="1">IF($BT844&lt;&gt;"",SUMIF($BD$3:$BD$1004,"="&amp;$BD844,INDIRECT(ADDRESS(3,BO$2,1,1)):INDIRECT(ADDRESS(1004,BO$2,1,1))),"")</f>
        <v/>
      </c>
      <c r="BP844" t="str">
        <f ca="1">IF($BT844&lt;&gt;"",SUMIF($BD$3:$BD$1004,"="&amp;$BD844,INDIRECT(ADDRESS(3,BP$2,1,1)):INDIRECT(ADDRESS(1004,BP$2,1,1))),"")</f>
        <v/>
      </c>
      <c r="BQ844" t="str">
        <f ca="1">IF($BT844&lt;&gt;"",SUMIF($BD$3:$BD$1004,"="&amp;$BD844,INDIRECT(ADDRESS(3,BQ$2,1,1)):INDIRECT(ADDRESS(1004,BQ$2,1,1))),"")</f>
        <v/>
      </c>
      <c r="BR844" t="str">
        <f ca="1">IF($BT844&lt;&gt;"",SUMIF($BD$3:$BD$1004,"="&amp;$BD844,INDIRECT(ADDRESS(3,BR$2,1,1)):INDIRECT(ADDRESS(1004,BR$2,1,1))),"")</f>
        <v/>
      </c>
      <c r="BS844" t="str">
        <f>IF($A844&lt;&gt;"",VLOOKUP(TRUNC(MID($A844,1,2),0),Plano_Contas!$H$3:$J$103,3,TRUE),"")</f>
        <v/>
      </c>
      <c r="BT844" t="str">
        <f t="shared" si="53"/>
        <v/>
      </c>
      <c r="BV844">
        <f>Empresas!C844</f>
        <v>0</v>
      </c>
    </row>
    <row r="845" spans="1:74" ht="13.5" hidden="1" thickBot="1" x14ac:dyDescent="0.25">
      <c r="A845" s="89"/>
      <c r="B845" s="52" t="str">
        <f>IF($A845&lt;&gt;"",VLOOKUP(""&amp;$A845,Plano_Contas!$A$3:$F$1003,6,0),"")</f>
        <v/>
      </c>
      <c r="C845" s="91"/>
      <c r="D845" s="111"/>
      <c r="E845" s="112">
        <v>0</v>
      </c>
      <c r="F845" s="87"/>
      <c r="G845" s="85"/>
      <c r="H845" s="111"/>
      <c r="I845" s="112">
        <v>0</v>
      </c>
      <c r="J845" s="87"/>
      <c r="K845" s="85"/>
      <c r="L845" s="111"/>
      <c r="M845" s="112">
        <v>0</v>
      </c>
      <c r="N845" s="87"/>
      <c r="O845" s="85"/>
      <c r="P845" s="111"/>
      <c r="Q845" s="112">
        <v>0</v>
      </c>
      <c r="R845" s="87"/>
      <c r="S845" s="85"/>
      <c r="T845" s="111"/>
      <c r="U845" s="112">
        <v>0</v>
      </c>
      <c r="V845" s="87"/>
      <c r="W845" s="85"/>
      <c r="X845" s="111"/>
      <c r="Y845" s="112">
        <v>0</v>
      </c>
      <c r="Z845" s="87"/>
      <c r="AA845" s="85"/>
      <c r="AB845" s="111"/>
      <c r="AC845" s="112">
        <v>0</v>
      </c>
      <c r="AD845" s="87"/>
      <c r="AE845" s="85"/>
      <c r="AF845" s="111"/>
      <c r="AG845" s="112">
        <v>0</v>
      </c>
      <c r="AH845" s="87"/>
      <c r="AI845" s="85"/>
      <c r="AJ845" s="111"/>
      <c r="AK845" s="112">
        <v>0</v>
      </c>
      <c r="AL845" s="87"/>
      <c r="AM845" s="85"/>
      <c r="AN845" s="111"/>
      <c r="AO845" s="112">
        <v>0</v>
      </c>
      <c r="AP845" s="87"/>
      <c r="AQ845" s="85"/>
      <c r="AR845" s="111"/>
      <c r="AS845" s="112">
        <v>0</v>
      </c>
      <c r="AT845" s="87"/>
      <c r="AU845" s="85"/>
      <c r="AV845" s="111"/>
      <c r="AW845" s="112">
        <v>0</v>
      </c>
      <c r="AX845" s="87"/>
      <c r="AY845" s="85"/>
      <c r="AZ845" s="267">
        <f t="shared" si="54"/>
        <v>0</v>
      </c>
      <c r="BA845" s="88">
        <f t="shared" si="51"/>
        <v>0</v>
      </c>
      <c r="BC845">
        <f>IF($A845&lt;&gt;"",COUNTIF($BD$3:$BD845,$BD845),0)</f>
        <v>0</v>
      </c>
      <c r="BD845" t="str">
        <f>IF($A845&lt;&gt;"",VLOOKUP(TRUNC(MID($A845,1,2),0),Plano_Contas!$H$3:$J$103,2,TRUE),"")</f>
        <v/>
      </c>
      <c r="BE845" s="201" t="str">
        <f t="shared" si="52"/>
        <v/>
      </c>
      <c r="BF845" t="str">
        <f ca="1">IF($BT845&lt;&gt;"",SUMIF($BD$3:$BD$1004,"="&amp;$BD845,INDIRECT(ADDRESS(3,BF$2,1,1)):INDIRECT(ADDRESS(1004,BF$2,1,1))),"")</f>
        <v/>
      </c>
      <c r="BG845" t="str">
        <f ca="1">IF($BT845&lt;&gt;"",SUMIF($BD$3:$BD$1004,"="&amp;$BD845,INDIRECT(ADDRESS(3,BG$2,1,1)):INDIRECT(ADDRESS(1004,BG$2,1,1))),"")</f>
        <v/>
      </c>
      <c r="BH845" t="str">
        <f ca="1">IF($BT845&lt;&gt;"",SUMIF($BD$3:$BD$1004,"="&amp;$BD845,INDIRECT(ADDRESS(3,BH$2,1,1)):INDIRECT(ADDRESS(1004,BH$2,1,1))),"")</f>
        <v/>
      </c>
      <c r="BI845" t="str">
        <f ca="1">IF($BT845&lt;&gt;"",SUMIF($BD$3:$BD$1004,"="&amp;$BD845,INDIRECT(ADDRESS(3,BI$2,1,1)):INDIRECT(ADDRESS(1004,BI$2,1,1))),"")</f>
        <v/>
      </c>
      <c r="BJ845" t="str">
        <f ca="1">IF($BT845&lt;&gt;"",SUMIF($BD$3:$BD$1004,"="&amp;$BD845,INDIRECT(ADDRESS(3,BJ$2,1,1)):INDIRECT(ADDRESS(1004,BJ$2,1,1))),"")</f>
        <v/>
      </c>
      <c r="BK845" t="str">
        <f ca="1">IF($BT845&lt;&gt;"",SUMIF($BD$3:$BD$1004,"="&amp;$BD845,INDIRECT(ADDRESS(3,BK$2,1,1)):INDIRECT(ADDRESS(1004,BK$2,1,1))),"")</f>
        <v/>
      </c>
      <c r="BL845" t="str">
        <f ca="1">IF($BT845&lt;&gt;"",SUMIF($BD$3:$BD$1004,"="&amp;$BD845,INDIRECT(ADDRESS(3,BL$2,1,1)):INDIRECT(ADDRESS(1004,BL$2,1,1))),"")</f>
        <v/>
      </c>
      <c r="BM845" t="str">
        <f ca="1">IF($BT845&lt;&gt;"",SUMIF($BD$3:$BD$1004,"="&amp;$BD845,INDIRECT(ADDRESS(3,BM$2,1,1)):INDIRECT(ADDRESS(1004,BM$2,1,1))),"")</f>
        <v/>
      </c>
      <c r="BN845" t="str">
        <f ca="1">IF($BT845&lt;&gt;"",SUMIF($BD$3:$BD$1004,"="&amp;$BD845,INDIRECT(ADDRESS(3,BN$2,1,1)):INDIRECT(ADDRESS(1004,BN$2,1,1))),"")</f>
        <v/>
      </c>
      <c r="BO845" t="str">
        <f ca="1">IF($BT845&lt;&gt;"",SUMIF($BD$3:$BD$1004,"="&amp;$BD845,INDIRECT(ADDRESS(3,BO$2,1,1)):INDIRECT(ADDRESS(1004,BO$2,1,1))),"")</f>
        <v/>
      </c>
      <c r="BP845" t="str">
        <f ca="1">IF($BT845&lt;&gt;"",SUMIF($BD$3:$BD$1004,"="&amp;$BD845,INDIRECT(ADDRESS(3,BP$2,1,1)):INDIRECT(ADDRESS(1004,BP$2,1,1))),"")</f>
        <v/>
      </c>
      <c r="BQ845" t="str">
        <f ca="1">IF($BT845&lt;&gt;"",SUMIF($BD$3:$BD$1004,"="&amp;$BD845,INDIRECT(ADDRESS(3,BQ$2,1,1)):INDIRECT(ADDRESS(1004,BQ$2,1,1))),"")</f>
        <v/>
      </c>
      <c r="BR845" t="str">
        <f ca="1">IF($BT845&lt;&gt;"",SUMIF($BD$3:$BD$1004,"="&amp;$BD845,INDIRECT(ADDRESS(3,BR$2,1,1)):INDIRECT(ADDRESS(1004,BR$2,1,1))),"")</f>
        <v/>
      </c>
      <c r="BS845" t="str">
        <f>IF($A845&lt;&gt;"",VLOOKUP(TRUNC(MID($A845,1,2),0),Plano_Contas!$H$3:$J$103,3,TRUE),"")</f>
        <v/>
      </c>
      <c r="BT845" t="str">
        <f t="shared" si="53"/>
        <v/>
      </c>
      <c r="BV845">
        <f>Empresas!C845</f>
        <v>0</v>
      </c>
    </row>
    <row r="846" spans="1:74" ht="13.5" hidden="1" thickBot="1" x14ac:dyDescent="0.25">
      <c r="A846" s="89"/>
      <c r="B846" s="52" t="str">
        <f>IF($A846&lt;&gt;"",VLOOKUP(""&amp;$A846,Plano_Contas!$A$3:$F$1003,6,0),"")</f>
        <v/>
      </c>
      <c r="C846" s="91"/>
      <c r="D846" s="111"/>
      <c r="E846" s="112">
        <v>0</v>
      </c>
      <c r="F846" s="87"/>
      <c r="G846" s="85"/>
      <c r="H846" s="111"/>
      <c r="I846" s="112">
        <v>0</v>
      </c>
      <c r="J846" s="87"/>
      <c r="K846" s="85"/>
      <c r="L846" s="111"/>
      <c r="M846" s="112">
        <v>0</v>
      </c>
      <c r="N846" s="87"/>
      <c r="O846" s="85"/>
      <c r="P846" s="111"/>
      <c r="Q846" s="112">
        <v>0</v>
      </c>
      <c r="R846" s="87"/>
      <c r="S846" s="85"/>
      <c r="T846" s="111"/>
      <c r="U846" s="112">
        <v>0</v>
      </c>
      <c r="V846" s="87"/>
      <c r="W846" s="85"/>
      <c r="X846" s="111"/>
      <c r="Y846" s="112">
        <v>0</v>
      </c>
      <c r="Z846" s="87"/>
      <c r="AA846" s="85"/>
      <c r="AB846" s="111"/>
      <c r="AC846" s="112">
        <v>0</v>
      </c>
      <c r="AD846" s="87"/>
      <c r="AE846" s="85"/>
      <c r="AF846" s="111"/>
      <c r="AG846" s="112">
        <v>0</v>
      </c>
      <c r="AH846" s="87"/>
      <c r="AI846" s="85"/>
      <c r="AJ846" s="111"/>
      <c r="AK846" s="112">
        <v>0</v>
      </c>
      <c r="AL846" s="87"/>
      <c r="AM846" s="85"/>
      <c r="AN846" s="111"/>
      <c r="AO846" s="112">
        <v>0</v>
      </c>
      <c r="AP846" s="87"/>
      <c r="AQ846" s="85"/>
      <c r="AR846" s="111"/>
      <c r="AS846" s="112">
        <v>0</v>
      </c>
      <c r="AT846" s="87"/>
      <c r="AU846" s="85"/>
      <c r="AV846" s="111"/>
      <c r="AW846" s="112">
        <v>0</v>
      </c>
      <c r="AX846" s="87"/>
      <c r="AY846" s="85"/>
      <c r="AZ846" s="267">
        <f t="shared" si="54"/>
        <v>0</v>
      </c>
      <c r="BA846" s="88">
        <f t="shared" si="51"/>
        <v>0</v>
      </c>
      <c r="BC846">
        <f>IF($A846&lt;&gt;"",COUNTIF($BD$3:$BD846,$BD846),0)</f>
        <v>0</v>
      </c>
      <c r="BD846" t="str">
        <f>IF($A846&lt;&gt;"",VLOOKUP(TRUNC(MID($A846,1,2),0),Plano_Contas!$H$3:$J$103,2,TRUE),"")</f>
        <v/>
      </c>
      <c r="BE846" s="201" t="str">
        <f t="shared" si="52"/>
        <v/>
      </c>
      <c r="BF846" t="str">
        <f ca="1">IF($BT846&lt;&gt;"",SUMIF($BD$3:$BD$1004,"="&amp;$BD846,INDIRECT(ADDRESS(3,BF$2,1,1)):INDIRECT(ADDRESS(1004,BF$2,1,1))),"")</f>
        <v/>
      </c>
      <c r="BG846" t="str">
        <f ca="1">IF($BT846&lt;&gt;"",SUMIF($BD$3:$BD$1004,"="&amp;$BD846,INDIRECT(ADDRESS(3,BG$2,1,1)):INDIRECT(ADDRESS(1004,BG$2,1,1))),"")</f>
        <v/>
      </c>
      <c r="BH846" t="str">
        <f ca="1">IF($BT846&lt;&gt;"",SUMIF($BD$3:$BD$1004,"="&amp;$BD846,INDIRECT(ADDRESS(3,BH$2,1,1)):INDIRECT(ADDRESS(1004,BH$2,1,1))),"")</f>
        <v/>
      </c>
      <c r="BI846" t="str">
        <f ca="1">IF($BT846&lt;&gt;"",SUMIF($BD$3:$BD$1004,"="&amp;$BD846,INDIRECT(ADDRESS(3,BI$2,1,1)):INDIRECT(ADDRESS(1004,BI$2,1,1))),"")</f>
        <v/>
      </c>
      <c r="BJ846" t="str">
        <f ca="1">IF($BT846&lt;&gt;"",SUMIF($BD$3:$BD$1004,"="&amp;$BD846,INDIRECT(ADDRESS(3,BJ$2,1,1)):INDIRECT(ADDRESS(1004,BJ$2,1,1))),"")</f>
        <v/>
      </c>
      <c r="BK846" t="str">
        <f ca="1">IF($BT846&lt;&gt;"",SUMIF($BD$3:$BD$1004,"="&amp;$BD846,INDIRECT(ADDRESS(3,BK$2,1,1)):INDIRECT(ADDRESS(1004,BK$2,1,1))),"")</f>
        <v/>
      </c>
      <c r="BL846" t="str">
        <f ca="1">IF($BT846&lt;&gt;"",SUMIF($BD$3:$BD$1004,"="&amp;$BD846,INDIRECT(ADDRESS(3,BL$2,1,1)):INDIRECT(ADDRESS(1004,BL$2,1,1))),"")</f>
        <v/>
      </c>
      <c r="BM846" t="str">
        <f ca="1">IF($BT846&lt;&gt;"",SUMIF($BD$3:$BD$1004,"="&amp;$BD846,INDIRECT(ADDRESS(3,BM$2,1,1)):INDIRECT(ADDRESS(1004,BM$2,1,1))),"")</f>
        <v/>
      </c>
      <c r="BN846" t="str">
        <f ca="1">IF($BT846&lt;&gt;"",SUMIF($BD$3:$BD$1004,"="&amp;$BD846,INDIRECT(ADDRESS(3,BN$2,1,1)):INDIRECT(ADDRESS(1004,BN$2,1,1))),"")</f>
        <v/>
      </c>
      <c r="BO846" t="str">
        <f ca="1">IF($BT846&lt;&gt;"",SUMIF($BD$3:$BD$1004,"="&amp;$BD846,INDIRECT(ADDRESS(3,BO$2,1,1)):INDIRECT(ADDRESS(1004,BO$2,1,1))),"")</f>
        <v/>
      </c>
      <c r="BP846" t="str">
        <f ca="1">IF($BT846&lt;&gt;"",SUMIF($BD$3:$BD$1004,"="&amp;$BD846,INDIRECT(ADDRESS(3,BP$2,1,1)):INDIRECT(ADDRESS(1004,BP$2,1,1))),"")</f>
        <v/>
      </c>
      <c r="BQ846" t="str">
        <f ca="1">IF($BT846&lt;&gt;"",SUMIF($BD$3:$BD$1004,"="&amp;$BD846,INDIRECT(ADDRESS(3,BQ$2,1,1)):INDIRECT(ADDRESS(1004,BQ$2,1,1))),"")</f>
        <v/>
      </c>
      <c r="BR846" t="str">
        <f ca="1">IF($BT846&lt;&gt;"",SUMIF($BD$3:$BD$1004,"="&amp;$BD846,INDIRECT(ADDRESS(3,BR$2,1,1)):INDIRECT(ADDRESS(1004,BR$2,1,1))),"")</f>
        <v/>
      </c>
      <c r="BS846" t="str">
        <f>IF($A846&lt;&gt;"",VLOOKUP(TRUNC(MID($A846,1,2),0),Plano_Contas!$H$3:$J$103,3,TRUE),"")</f>
        <v/>
      </c>
      <c r="BT846" t="str">
        <f t="shared" si="53"/>
        <v/>
      </c>
      <c r="BV846">
        <f>Empresas!C846</f>
        <v>0</v>
      </c>
    </row>
    <row r="847" spans="1:74" ht="13.5" hidden="1" thickBot="1" x14ac:dyDescent="0.25">
      <c r="A847" s="89"/>
      <c r="B847" s="52" t="str">
        <f>IF($A847&lt;&gt;"",VLOOKUP(""&amp;$A847,Plano_Contas!$A$3:$F$1003,6,0),"")</f>
        <v/>
      </c>
      <c r="C847" s="91"/>
      <c r="D847" s="111"/>
      <c r="E847" s="112">
        <v>0</v>
      </c>
      <c r="F847" s="87"/>
      <c r="G847" s="85"/>
      <c r="H847" s="111"/>
      <c r="I847" s="112">
        <v>0</v>
      </c>
      <c r="J847" s="87"/>
      <c r="K847" s="85"/>
      <c r="L847" s="111"/>
      <c r="M847" s="112">
        <v>0</v>
      </c>
      <c r="N847" s="87"/>
      <c r="O847" s="85"/>
      <c r="P847" s="111"/>
      <c r="Q847" s="112">
        <v>0</v>
      </c>
      <c r="R847" s="87"/>
      <c r="S847" s="85"/>
      <c r="T847" s="111"/>
      <c r="U847" s="112">
        <v>0</v>
      </c>
      <c r="V847" s="87"/>
      <c r="W847" s="85"/>
      <c r="X847" s="111"/>
      <c r="Y847" s="112">
        <v>0</v>
      </c>
      <c r="Z847" s="87"/>
      <c r="AA847" s="85"/>
      <c r="AB847" s="111"/>
      <c r="AC847" s="112">
        <v>0</v>
      </c>
      <c r="AD847" s="87"/>
      <c r="AE847" s="85"/>
      <c r="AF847" s="111"/>
      <c r="AG847" s="112">
        <v>0</v>
      </c>
      <c r="AH847" s="87"/>
      <c r="AI847" s="85"/>
      <c r="AJ847" s="111"/>
      <c r="AK847" s="112">
        <v>0</v>
      </c>
      <c r="AL847" s="87"/>
      <c r="AM847" s="85"/>
      <c r="AN847" s="111"/>
      <c r="AO847" s="112">
        <v>0</v>
      </c>
      <c r="AP847" s="87"/>
      <c r="AQ847" s="85"/>
      <c r="AR847" s="111"/>
      <c r="AS847" s="112">
        <v>0</v>
      </c>
      <c r="AT847" s="87"/>
      <c r="AU847" s="85"/>
      <c r="AV847" s="111"/>
      <c r="AW847" s="112">
        <v>0</v>
      </c>
      <c r="AX847" s="87"/>
      <c r="AY847" s="85"/>
      <c r="AZ847" s="267">
        <f t="shared" si="54"/>
        <v>0</v>
      </c>
      <c r="BA847" s="88">
        <f t="shared" si="51"/>
        <v>0</v>
      </c>
      <c r="BC847">
        <f>IF($A847&lt;&gt;"",COUNTIF($BD$3:$BD847,$BD847),0)</f>
        <v>0</v>
      </c>
      <c r="BD847" t="str">
        <f>IF($A847&lt;&gt;"",VLOOKUP(TRUNC(MID($A847,1,2),0),Plano_Contas!$H$3:$J$103,2,TRUE),"")</f>
        <v/>
      </c>
      <c r="BE847" s="201" t="str">
        <f t="shared" si="52"/>
        <v/>
      </c>
      <c r="BF847" t="str">
        <f ca="1">IF($BT847&lt;&gt;"",SUMIF($BD$3:$BD$1004,"="&amp;$BD847,INDIRECT(ADDRESS(3,BF$2,1,1)):INDIRECT(ADDRESS(1004,BF$2,1,1))),"")</f>
        <v/>
      </c>
      <c r="BG847" t="str">
        <f ca="1">IF($BT847&lt;&gt;"",SUMIF($BD$3:$BD$1004,"="&amp;$BD847,INDIRECT(ADDRESS(3,BG$2,1,1)):INDIRECT(ADDRESS(1004,BG$2,1,1))),"")</f>
        <v/>
      </c>
      <c r="BH847" t="str">
        <f ca="1">IF($BT847&lt;&gt;"",SUMIF($BD$3:$BD$1004,"="&amp;$BD847,INDIRECT(ADDRESS(3,BH$2,1,1)):INDIRECT(ADDRESS(1004,BH$2,1,1))),"")</f>
        <v/>
      </c>
      <c r="BI847" t="str">
        <f ca="1">IF($BT847&lt;&gt;"",SUMIF($BD$3:$BD$1004,"="&amp;$BD847,INDIRECT(ADDRESS(3,BI$2,1,1)):INDIRECT(ADDRESS(1004,BI$2,1,1))),"")</f>
        <v/>
      </c>
      <c r="BJ847" t="str">
        <f ca="1">IF($BT847&lt;&gt;"",SUMIF($BD$3:$BD$1004,"="&amp;$BD847,INDIRECT(ADDRESS(3,BJ$2,1,1)):INDIRECT(ADDRESS(1004,BJ$2,1,1))),"")</f>
        <v/>
      </c>
      <c r="BK847" t="str">
        <f ca="1">IF($BT847&lt;&gt;"",SUMIF($BD$3:$BD$1004,"="&amp;$BD847,INDIRECT(ADDRESS(3,BK$2,1,1)):INDIRECT(ADDRESS(1004,BK$2,1,1))),"")</f>
        <v/>
      </c>
      <c r="BL847" t="str">
        <f ca="1">IF($BT847&lt;&gt;"",SUMIF($BD$3:$BD$1004,"="&amp;$BD847,INDIRECT(ADDRESS(3,BL$2,1,1)):INDIRECT(ADDRESS(1004,BL$2,1,1))),"")</f>
        <v/>
      </c>
      <c r="BM847" t="str">
        <f ca="1">IF($BT847&lt;&gt;"",SUMIF($BD$3:$BD$1004,"="&amp;$BD847,INDIRECT(ADDRESS(3,BM$2,1,1)):INDIRECT(ADDRESS(1004,BM$2,1,1))),"")</f>
        <v/>
      </c>
      <c r="BN847" t="str">
        <f ca="1">IF($BT847&lt;&gt;"",SUMIF($BD$3:$BD$1004,"="&amp;$BD847,INDIRECT(ADDRESS(3,BN$2,1,1)):INDIRECT(ADDRESS(1004,BN$2,1,1))),"")</f>
        <v/>
      </c>
      <c r="BO847" t="str">
        <f ca="1">IF($BT847&lt;&gt;"",SUMIF($BD$3:$BD$1004,"="&amp;$BD847,INDIRECT(ADDRESS(3,BO$2,1,1)):INDIRECT(ADDRESS(1004,BO$2,1,1))),"")</f>
        <v/>
      </c>
      <c r="BP847" t="str">
        <f ca="1">IF($BT847&lt;&gt;"",SUMIF($BD$3:$BD$1004,"="&amp;$BD847,INDIRECT(ADDRESS(3,BP$2,1,1)):INDIRECT(ADDRESS(1004,BP$2,1,1))),"")</f>
        <v/>
      </c>
      <c r="BQ847" t="str">
        <f ca="1">IF($BT847&lt;&gt;"",SUMIF($BD$3:$BD$1004,"="&amp;$BD847,INDIRECT(ADDRESS(3,BQ$2,1,1)):INDIRECT(ADDRESS(1004,BQ$2,1,1))),"")</f>
        <v/>
      </c>
      <c r="BR847" t="str">
        <f ca="1">IF($BT847&lt;&gt;"",SUMIF($BD$3:$BD$1004,"="&amp;$BD847,INDIRECT(ADDRESS(3,BR$2,1,1)):INDIRECT(ADDRESS(1004,BR$2,1,1))),"")</f>
        <v/>
      </c>
      <c r="BS847" t="str">
        <f>IF($A847&lt;&gt;"",VLOOKUP(TRUNC(MID($A847,1,2),0),Plano_Contas!$H$3:$J$103,3,TRUE),"")</f>
        <v/>
      </c>
      <c r="BT847" t="str">
        <f t="shared" si="53"/>
        <v/>
      </c>
      <c r="BV847">
        <f>Empresas!C847</f>
        <v>0</v>
      </c>
    </row>
    <row r="848" spans="1:74" ht="13.5" hidden="1" thickBot="1" x14ac:dyDescent="0.25">
      <c r="A848" s="89"/>
      <c r="B848" s="52" t="str">
        <f>IF($A848&lt;&gt;"",VLOOKUP(""&amp;$A848,Plano_Contas!$A$3:$F$1003,6,0),"")</f>
        <v/>
      </c>
      <c r="C848" s="91"/>
      <c r="D848" s="111"/>
      <c r="E848" s="112">
        <v>0</v>
      </c>
      <c r="F848" s="87"/>
      <c r="G848" s="85"/>
      <c r="H848" s="111"/>
      <c r="I848" s="112">
        <v>0</v>
      </c>
      <c r="J848" s="87"/>
      <c r="K848" s="85"/>
      <c r="L848" s="111"/>
      <c r="M848" s="112">
        <v>0</v>
      </c>
      <c r="N848" s="87"/>
      <c r="O848" s="85"/>
      <c r="P848" s="111"/>
      <c r="Q848" s="112">
        <v>0</v>
      </c>
      <c r="R848" s="87"/>
      <c r="S848" s="85"/>
      <c r="T848" s="111"/>
      <c r="U848" s="112">
        <v>0</v>
      </c>
      <c r="V848" s="87"/>
      <c r="W848" s="85"/>
      <c r="X848" s="111"/>
      <c r="Y848" s="112">
        <v>0</v>
      </c>
      <c r="Z848" s="87"/>
      <c r="AA848" s="85"/>
      <c r="AB848" s="111"/>
      <c r="AC848" s="112">
        <v>0</v>
      </c>
      <c r="AD848" s="87"/>
      <c r="AE848" s="85"/>
      <c r="AF848" s="111"/>
      <c r="AG848" s="112">
        <v>0</v>
      </c>
      <c r="AH848" s="87"/>
      <c r="AI848" s="85"/>
      <c r="AJ848" s="111"/>
      <c r="AK848" s="112">
        <v>0</v>
      </c>
      <c r="AL848" s="87"/>
      <c r="AM848" s="85"/>
      <c r="AN848" s="111"/>
      <c r="AO848" s="112">
        <v>0</v>
      </c>
      <c r="AP848" s="87"/>
      <c r="AQ848" s="85"/>
      <c r="AR848" s="111"/>
      <c r="AS848" s="112">
        <v>0</v>
      </c>
      <c r="AT848" s="87"/>
      <c r="AU848" s="85"/>
      <c r="AV848" s="111"/>
      <c r="AW848" s="112">
        <v>0</v>
      </c>
      <c r="AX848" s="87"/>
      <c r="AY848" s="85"/>
      <c r="AZ848" s="267">
        <f t="shared" si="54"/>
        <v>0</v>
      </c>
      <c r="BA848" s="88">
        <f t="shared" si="51"/>
        <v>0</v>
      </c>
      <c r="BC848">
        <f>IF($A848&lt;&gt;"",COUNTIF($BD$3:$BD848,$BD848),0)</f>
        <v>0</v>
      </c>
      <c r="BD848" t="str">
        <f>IF($A848&lt;&gt;"",VLOOKUP(TRUNC(MID($A848,1,2),0),Plano_Contas!$H$3:$J$103,2,TRUE),"")</f>
        <v/>
      </c>
      <c r="BE848" s="201" t="str">
        <f t="shared" si="52"/>
        <v/>
      </c>
      <c r="BF848" t="str">
        <f ca="1">IF($BT848&lt;&gt;"",SUMIF($BD$3:$BD$1004,"="&amp;$BD848,INDIRECT(ADDRESS(3,BF$2,1,1)):INDIRECT(ADDRESS(1004,BF$2,1,1))),"")</f>
        <v/>
      </c>
      <c r="BG848" t="str">
        <f ca="1">IF($BT848&lt;&gt;"",SUMIF($BD$3:$BD$1004,"="&amp;$BD848,INDIRECT(ADDRESS(3,BG$2,1,1)):INDIRECT(ADDRESS(1004,BG$2,1,1))),"")</f>
        <v/>
      </c>
      <c r="BH848" t="str">
        <f ca="1">IF($BT848&lt;&gt;"",SUMIF($BD$3:$BD$1004,"="&amp;$BD848,INDIRECT(ADDRESS(3,BH$2,1,1)):INDIRECT(ADDRESS(1004,BH$2,1,1))),"")</f>
        <v/>
      </c>
      <c r="BI848" t="str">
        <f ca="1">IF($BT848&lt;&gt;"",SUMIF($BD$3:$BD$1004,"="&amp;$BD848,INDIRECT(ADDRESS(3,BI$2,1,1)):INDIRECT(ADDRESS(1004,BI$2,1,1))),"")</f>
        <v/>
      </c>
      <c r="BJ848" t="str">
        <f ca="1">IF($BT848&lt;&gt;"",SUMIF($BD$3:$BD$1004,"="&amp;$BD848,INDIRECT(ADDRESS(3,BJ$2,1,1)):INDIRECT(ADDRESS(1004,BJ$2,1,1))),"")</f>
        <v/>
      </c>
      <c r="BK848" t="str">
        <f ca="1">IF($BT848&lt;&gt;"",SUMIF($BD$3:$BD$1004,"="&amp;$BD848,INDIRECT(ADDRESS(3,BK$2,1,1)):INDIRECT(ADDRESS(1004,BK$2,1,1))),"")</f>
        <v/>
      </c>
      <c r="BL848" t="str">
        <f ca="1">IF($BT848&lt;&gt;"",SUMIF($BD$3:$BD$1004,"="&amp;$BD848,INDIRECT(ADDRESS(3,BL$2,1,1)):INDIRECT(ADDRESS(1004,BL$2,1,1))),"")</f>
        <v/>
      </c>
      <c r="BM848" t="str">
        <f ca="1">IF($BT848&lt;&gt;"",SUMIF($BD$3:$BD$1004,"="&amp;$BD848,INDIRECT(ADDRESS(3,BM$2,1,1)):INDIRECT(ADDRESS(1004,BM$2,1,1))),"")</f>
        <v/>
      </c>
      <c r="BN848" t="str">
        <f ca="1">IF($BT848&lt;&gt;"",SUMIF($BD$3:$BD$1004,"="&amp;$BD848,INDIRECT(ADDRESS(3,BN$2,1,1)):INDIRECT(ADDRESS(1004,BN$2,1,1))),"")</f>
        <v/>
      </c>
      <c r="BO848" t="str">
        <f ca="1">IF($BT848&lt;&gt;"",SUMIF($BD$3:$BD$1004,"="&amp;$BD848,INDIRECT(ADDRESS(3,BO$2,1,1)):INDIRECT(ADDRESS(1004,BO$2,1,1))),"")</f>
        <v/>
      </c>
      <c r="BP848" t="str">
        <f ca="1">IF($BT848&lt;&gt;"",SUMIF($BD$3:$BD$1004,"="&amp;$BD848,INDIRECT(ADDRESS(3,BP$2,1,1)):INDIRECT(ADDRESS(1004,BP$2,1,1))),"")</f>
        <v/>
      </c>
      <c r="BQ848" t="str">
        <f ca="1">IF($BT848&lt;&gt;"",SUMIF($BD$3:$BD$1004,"="&amp;$BD848,INDIRECT(ADDRESS(3,BQ$2,1,1)):INDIRECT(ADDRESS(1004,BQ$2,1,1))),"")</f>
        <v/>
      </c>
      <c r="BR848" t="str">
        <f ca="1">IF($BT848&lt;&gt;"",SUMIF($BD$3:$BD$1004,"="&amp;$BD848,INDIRECT(ADDRESS(3,BR$2,1,1)):INDIRECT(ADDRESS(1004,BR$2,1,1))),"")</f>
        <v/>
      </c>
      <c r="BS848" t="str">
        <f>IF($A848&lt;&gt;"",VLOOKUP(TRUNC(MID($A848,1,2),0),Plano_Contas!$H$3:$J$103,3,TRUE),"")</f>
        <v/>
      </c>
      <c r="BT848" t="str">
        <f t="shared" si="53"/>
        <v/>
      </c>
      <c r="BV848">
        <f>Empresas!C848</f>
        <v>0</v>
      </c>
    </row>
    <row r="849" spans="1:74" ht="13.5" hidden="1" thickBot="1" x14ac:dyDescent="0.25">
      <c r="A849" s="89"/>
      <c r="B849" s="52" t="str">
        <f>IF($A849&lt;&gt;"",VLOOKUP(""&amp;$A849,Plano_Contas!$A$3:$F$1003,6,0),"")</f>
        <v/>
      </c>
      <c r="C849" s="91"/>
      <c r="D849" s="111"/>
      <c r="E849" s="112">
        <v>0</v>
      </c>
      <c r="F849" s="87"/>
      <c r="G849" s="85"/>
      <c r="H849" s="111"/>
      <c r="I849" s="112">
        <v>0</v>
      </c>
      <c r="J849" s="87"/>
      <c r="K849" s="85"/>
      <c r="L849" s="111"/>
      <c r="M849" s="112">
        <v>0</v>
      </c>
      <c r="N849" s="87"/>
      <c r="O849" s="85"/>
      <c r="P849" s="111"/>
      <c r="Q849" s="112">
        <v>0</v>
      </c>
      <c r="R849" s="87"/>
      <c r="S849" s="85"/>
      <c r="T849" s="111"/>
      <c r="U849" s="112">
        <v>0</v>
      </c>
      <c r="V849" s="87"/>
      <c r="W849" s="85"/>
      <c r="X849" s="111"/>
      <c r="Y849" s="112">
        <v>0</v>
      </c>
      <c r="Z849" s="87"/>
      <c r="AA849" s="85"/>
      <c r="AB849" s="111"/>
      <c r="AC849" s="112">
        <v>0</v>
      </c>
      <c r="AD849" s="87"/>
      <c r="AE849" s="85"/>
      <c r="AF849" s="111"/>
      <c r="AG849" s="112">
        <v>0</v>
      </c>
      <c r="AH849" s="87"/>
      <c r="AI849" s="85"/>
      <c r="AJ849" s="111"/>
      <c r="AK849" s="112">
        <v>0</v>
      </c>
      <c r="AL849" s="87"/>
      <c r="AM849" s="85"/>
      <c r="AN849" s="111"/>
      <c r="AO849" s="112">
        <v>0</v>
      </c>
      <c r="AP849" s="87"/>
      <c r="AQ849" s="85"/>
      <c r="AR849" s="111"/>
      <c r="AS849" s="112">
        <v>0</v>
      </c>
      <c r="AT849" s="87"/>
      <c r="AU849" s="85"/>
      <c r="AV849" s="111"/>
      <c r="AW849" s="112">
        <v>0</v>
      </c>
      <c r="AX849" s="87"/>
      <c r="AY849" s="85"/>
      <c r="AZ849" s="267">
        <f t="shared" si="54"/>
        <v>0</v>
      </c>
      <c r="BA849" s="88">
        <f t="shared" si="51"/>
        <v>0</v>
      </c>
      <c r="BC849">
        <f>IF($A849&lt;&gt;"",COUNTIF($BD$3:$BD849,$BD849),0)</f>
        <v>0</v>
      </c>
      <c r="BD849" t="str">
        <f>IF($A849&lt;&gt;"",VLOOKUP(TRUNC(MID($A849,1,2),0),Plano_Contas!$H$3:$J$103,2,TRUE),"")</f>
        <v/>
      </c>
      <c r="BE849" s="201" t="str">
        <f t="shared" si="52"/>
        <v/>
      </c>
      <c r="BF849" t="str">
        <f ca="1">IF($BT849&lt;&gt;"",SUMIF($BD$3:$BD$1004,"="&amp;$BD849,INDIRECT(ADDRESS(3,BF$2,1,1)):INDIRECT(ADDRESS(1004,BF$2,1,1))),"")</f>
        <v/>
      </c>
      <c r="BG849" t="str">
        <f ca="1">IF($BT849&lt;&gt;"",SUMIF($BD$3:$BD$1004,"="&amp;$BD849,INDIRECT(ADDRESS(3,BG$2,1,1)):INDIRECT(ADDRESS(1004,BG$2,1,1))),"")</f>
        <v/>
      </c>
      <c r="BH849" t="str">
        <f ca="1">IF($BT849&lt;&gt;"",SUMIF($BD$3:$BD$1004,"="&amp;$BD849,INDIRECT(ADDRESS(3,BH$2,1,1)):INDIRECT(ADDRESS(1004,BH$2,1,1))),"")</f>
        <v/>
      </c>
      <c r="BI849" t="str">
        <f ca="1">IF($BT849&lt;&gt;"",SUMIF($BD$3:$BD$1004,"="&amp;$BD849,INDIRECT(ADDRESS(3,BI$2,1,1)):INDIRECT(ADDRESS(1004,BI$2,1,1))),"")</f>
        <v/>
      </c>
      <c r="BJ849" t="str">
        <f ca="1">IF($BT849&lt;&gt;"",SUMIF($BD$3:$BD$1004,"="&amp;$BD849,INDIRECT(ADDRESS(3,BJ$2,1,1)):INDIRECT(ADDRESS(1004,BJ$2,1,1))),"")</f>
        <v/>
      </c>
      <c r="BK849" t="str">
        <f ca="1">IF($BT849&lt;&gt;"",SUMIF($BD$3:$BD$1004,"="&amp;$BD849,INDIRECT(ADDRESS(3,BK$2,1,1)):INDIRECT(ADDRESS(1004,BK$2,1,1))),"")</f>
        <v/>
      </c>
      <c r="BL849" t="str">
        <f ca="1">IF($BT849&lt;&gt;"",SUMIF($BD$3:$BD$1004,"="&amp;$BD849,INDIRECT(ADDRESS(3,BL$2,1,1)):INDIRECT(ADDRESS(1004,BL$2,1,1))),"")</f>
        <v/>
      </c>
      <c r="BM849" t="str">
        <f ca="1">IF($BT849&lt;&gt;"",SUMIF($BD$3:$BD$1004,"="&amp;$BD849,INDIRECT(ADDRESS(3,BM$2,1,1)):INDIRECT(ADDRESS(1004,BM$2,1,1))),"")</f>
        <v/>
      </c>
      <c r="BN849" t="str">
        <f ca="1">IF($BT849&lt;&gt;"",SUMIF($BD$3:$BD$1004,"="&amp;$BD849,INDIRECT(ADDRESS(3,BN$2,1,1)):INDIRECT(ADDRESS(1004,BN$2,1,1))),"")</f>
        <v/>
      </c>
      <c r="BO849" t="str">
        <f ca="1">IF($BT849&lt;&gt;"",SUMIF($BD$3:$BD$1004,"="&amp;$BD849,INDIRECT(ADDRESS(3,BO$2,1,1)):INDIRECT(ADDRESS(1004,BO$2,1,1))),"")</f>
        <v/>
      </c>
      <c r="BP849" t="str">
        <f ca="1">IF($BT849&lt;&gt;"",SUMIF($BD$3:$BD$1004,"="&amp;$BD849,INDIRECT(ADDRESS(3,BP$2,1,1)):INDIRECT(ADDRESS(1004,BP$2,1,1))),"")</f>
        <v/>
      </c>
      <c r="BQ849" t="str">
        <f ca="1">IF($BT849&lt;&gt;"",SUMIF($BD$3:$BD$1004,"="&amp;$BD849,INDIRECT(ADDRESS(3,BQ$2,1,1)):INDIRECT(ADDRESS(1004,BQ$2,1,1))),"")</f>
        <v/>
      </c>
      <c r="BR849" t="str">
        <f ca="1">IF($BT849&lt;&gt;"",SUMIF($BD$3:$BD$1004,"="&amp;$BD849,INDIRECT(ADDRESS(3,BR$2,1,1)):INDIRECT(ADDRESS(1004,BR$2,1,1))),"")</f>
        <v/>
      </c>
      <c r="BS849" t="str">
        <f>IF($A849&lt;&gt;"",VLOOKUP(TRUNC(MID($A849,1,2),0),Plano_Contas!$H$3:$J$103,3,TRUE),"")</f>
        <v/>
      </c>
      <c r="BT849" t="str">
        <f t="shared" si="53"/>
        <v/>
      </c>
      <c r="BV849">
        <f>Empresas!C849</f>
        <v>0</v>
      </c>
    </row>
    <row r="850" spans="1:74" ht="13.5" hidden="1" thickBot="1" x14ac:dyDescent="0.25">
      <c r="A850" s="89"/>
      <c r="B850" s="52" t="str">
        <f>IF($A850&lt;&gt;"",VLOOKUP(""&amp;$A850,Plano_Contas!$A$3:$F$1003,6,0),"")</f>
        <v/>
      </c>
      <c r="C850" s="91"/>
      <c r="D850" s="111"/>
      <c r="E850" s="112">
        <v>0</v>
      </c>
      <c r="F850" s="87"/>
      <c r="G850" s="85"/>
      <c r="H850" s="111"/>
      <c r="I850" s="112">
        <v>0</v>
      </c>
      <c r="J850" s="87"/>
      <c r="K850" s="85"/>
      <c r="L850" s="111"/>
      <c r="M850" s="112">
        <v>0</v>
      </c>
      <c r="N850" s="87"/>
      <c r="O850" s="85"/>
      <c r="P850" s="111"/>
      <c r="Q850" s="112">
        <v>0</v>
      </c>
      <c r="R850" s="87"/>
      <c r="S850" s="85"/>
      <c r="T850" s="111"/>
      <c r="U850" s="112">
        <v>0</v>
      </c>
      <c r="V850" s="87"/>
      <c r="W850" s="85"/>
      <c r="X850" s="111"/>
      <c r="Y850" s="112">
        <v>0</v>
      </c>
      <c r="Z850" s="87"/>
      <c r="AA850" s="85"/>
      <c r="AB850" s="111"/>
      <c r="AC850" s="112">
        <v>0</v>
      </c>
      <c r="AD850" s="87"/>
      <c r="AE850" s="85"/>
      <c r="AF850" s="111"/>
      <c r="AG850" s="112">
        <v>0</v>
      </c>
      <c r="AH850" s="87"/>
      <c r="AI850" s="85"/>
      <c r="AJ850" s="111"/>
      <c r="AK850" s="112">
        <v>0</v>
      </c>
      <c r="AL850" s="87"/>
      <c r="AM850" s="85"/>
      <c r="AN850" s="111"/>
      <c r="AO850" s="112">
        <v>0</v>
      </c>
      <c r="AP850" s="87"/>
      <c r="AQ850" s="85"/>
      <c r="AR850" s="111"/>
      <c r="AS850" s="112">
        <v>0</v>
      </c>
      <c r="AT850" s="87"/>
      <c r="AU850" s="85"/>
      <c r="AV850" s="111"/>
      <c r="AW850" s="112">
        <v>0</v>
      </c>
      <c r="AX850" s="87"/>
      <c r="AY850" s="85"/>
      <c r="AZ850" s="267">
        <f t="shared" si="54"/>
        <v>0</v>
      </c>
      <c r="BA850" s="88">
        <f t="shared" si="51"/>
        <v>0</v>
      </c>
      <c r="BC850">
        <f>IF($A850&lt;&gt;"",COUNTIF($BD$3:$BD850,$BD850),0)</f>
        <v>0</v>
      </c>
      <c r="BD850" t="str">
        <f>IF($A850&lt;&gt;"",VLOOKUP(TRUNC(MID($A850,1,2),0),Plano_Contas!$H$3:$J$103,2,TRUE),"")</f>
        <v/>
      </c>
      <c r="BE850" s="201" t="str">
        <f t="shared" si="52"/>
        <v/>
      </c>
      <c r="BF850" t="str">
        <f ca="1">IF($BT850&lt;&gt;"",SUMIF($BD$3:$BD$1004,"="&amp;$BD850,INDIRECT(ADDRESS(3,BF$2,1,1)):INDIRECT(ADDRESS(1004,BF$2,1,1))),"")</f>
        <v/>
      </c>
      <c r="BG850" t="str">
        <f ca="1">IF($BT850&lt;&gt;"",SUMIF($BD$3:$BD$1004,"="&amp;$BD850,INDIRECT(ADDRESS(3,BG$2,1,1)):INDIRECT(ADDRESS(1004,BG$2,1,1))),"")</f>
        <v/>
      </c>
      <c r="BH850" t="str">
        <f ca="1">IF($BT850&lt;&gt;"",SUMIF($BD$3:$BD$1004,"="&amp;$BD850,INDIRECT(ADDRESS(3,BH$2,1,1)):INDIRECT(ADDRESS(1004,BH$2,1,1))),"")</f>
        <v/>
      </c>
      <c r="BI850" t="str">
        <f ca="1">IF($BT850&lt;&gt;"",SUMIF($BD$3:$BD$1004,"="&amp;$BD850,INDIRECT(ADDRESS(3,BI$2,1,1)):INDIRECT(ADDRESS(1004,BI$2,1,1))),"")</f>
        <v/>
      </c>
      <c r="BJ850" t="str">
        <f ca="1">IF($BT850&lt;&gt;"",SUMIF($BD$3:$BD$1004,"="&amp;$BD850,INDIRECT(ADDRESS(3,BJ$2,1,1)):INDIRECT(ADDRESS(1004,BJ$2,1,1))),"")</f>
        <v/>
      </c>
      <c r="BK850" t="str">
        <f ca="1">IF($BT850&lt;&gt;"",SUMIF($BD$3:$BD$1004,"="&amp;$BD850,INDIRECT(ADDRESS(3,BK$2,1,1)):INDIRECT(ADDRESS(1004,BK$2,1,1))),"")</f>
        <v/>
      </c>
      <c r="BL850" t="str">
        <f ca="1">IF($BT850&lt;&gt;"",SUMIF($BD$3:$BD$1004,"="&amp;$BD850,INDIRECT(ADDRESS(3,BL$2,1,1)):INDIRECT(ADDRESS(1004,BL$2,1,1))),"")</f>
        <v/>
      </c>
      <c r="BM850" t="str">
        <f ca="1">IF($BT850&lt;&gt;"",SUMIF($BD$3:$BD$1004,"="&amp;$BD850,INDIRECT(ADDRESS(3,BM$2,1,1)):INDIRECT(ADDRESS(1004,BM$2,1,1))),"")</f>
        <v/>
      </c>
      <c r="BN850" t="str">
        <f ca="1">IF($BT850&lt;&gt;"",SUMIF($BD$3:$BD$1004,"="&amp;$BD850,INDIRECT(ADDRESS(3,BN$2,1,1)):INDIRECT(ADDRESS(1004,BN$2,1,1))),"")</f>
        <v/>
      </c>
      <c r="BO850" t="str">
        <f ca="1">IF($BT850&lt;&gt;"",SUMIF($BD$3:$BD$1004,"="&amp;$BD850,INDIRECT(ADDRESS(3,BO$2,1,1)):INDIRECT(ADDRESS(1004,BO$2,1,1))),"")</f>
        <v/>
      </c>
      <c r="BP850" t="str">
        <f ca="1">IF($BT850&lt;&gt;"",SUMIF($BD$3:$BD$1004,"="&amp;$BD850,INDIRECT(ADDRESS(3,BP$2,1,1)):INDIRECT(ADDRESS(1004,BP$2,1,1))),"")</f>
        <v/>
      </c>
      <c r="BQ850" t="str">
        <f ca="1">IF($BT850&lt;&gt;"",SUMIF($BD$3:$BD$1004,"="&amp;$BD850,INDIRECT(ADDRESS(3,BQ$2,1,1)):INDIRECT(ADDRESS(1004,BQ$2,1,1))),"")</f>
        <v/>
      </c>
      <c r="BR850" t="str">
        <f ca="1">IF($BT850&lt;&gt;"",SUMIF($BD$3:$BD$1004,"="&amp;$BD850,INDIRECT(ADDRESS(3,BR$2,1,1)):INDIRECT(ADDRESS(1004,BR$2,1,1))),"")</f>
        <v/>
      </c>
      <c r="BS850" t="str">
        <f>IF($A850&lt;&gt;"",VLOOKUP(TRUNC(MID($A850,1,2),0),Plano_Contas!$H$3:$J$103,3,TRUE),"")</f>
        <v/>
      </c>
      <c r="BT850" t="str">
        <f t="shared" si="53"/>
        <v/>
      </c>
      <c r="BV850">
        <f>Empresas!C850</f>
        <v>0</v>
      </c>
    </row>
    <row r="851" spans="1:74" ht="13.5" hidden="1" thickBot="1" x14ac:dyDescent="0.25">
      <c r="A851" s="89"/>
      <c r="B851" s="52" t="str">
        <f>IF($A851&lt;&gt;"",VLOOKUP(""&amp;$A851,Plano_Contas!$A$3:$F$1003,6,0),"")</f>
        <v/>
      </c>
      <c r="C851" s="91"/>
      <c r="D851" s="111"/>
      <c r="E851" s="112">
        <v>0</v>
      </c>
      <c r="F851" s="87"/>
      <c r="G851" s="85"/>
      <c r="H851" s="111"/>
      <c r="I851" s="112">
        <v>0</v>
      </c>
      <c r="J851" s="87"/>
      <c r="K851" s="85"/>
      <c r="L851" s="111"/>
      <c r="M851" s="112">
        <v>0</v>
      </c>
      <c r="N851" s="87"/>
      <c r="O851" s="85"/>
      <c r="P851" s="111"/>
      <c r="Q851" s="112">
        <v>0</v>
      </c>
      <c r="R851" s="87"/>
      <c r="S851" s="85"/>
      <c r="T851" s="111"/>
      <c r="U851" s="112">
        <v>0</v>
      </c>
      <c r="V851" s="87"/>
      <c r="W851" s="85"/>
      <c r="X851" s="111"/>
      <c r="Y851" s="112">
        <v>0</v>
      </c>
      <c r="Z851" s="87"/>
      <c r="AA851" s="85"/>
      <c r="AB851" s="111"/>
      <c r="AC851" s="112">
        <v>0</v>
      </c>
      <c r="AD851" s="87"/>
      <c r="AE851" s="85"/>
      <c r="AF851" s="111"/>
      <c r="AG851" s="112">
        <v>0</v>
      </c>
      <c r="AH851" s="87"/>
      <c r="AI851" s="85"/>
      <c r="AJ851" s="111"/>
      <c r="AK851" s="112">
        <v>0</v>
      </c>
      <c r="AL851" s="87"/>
      <c r="AM851" s="85"/>
      <c r="AN851" s="111"/>
      <c r="AO851" s="112">
        <v>0</v>
      </c>
      <c r="AP851" s="87"/>
      <c r="AQ851" s="85"/>
      <c r="AR851" s="111"/>
      <c r="AS851" s="112">
        <v>0</v>
      </c>
      <c r="AT851" s="87"/>
      <c r="AU851" s="85"/>
      <c r="AV851" s="111"/>
      <c r="AW851" s="112">
        <v>0</v>
      </c>
      <c r="AX851" s="87"/>
      <c r="AY851" s="85"/>
      <c r="AZ851" s="267">
        <f t="shared" si="54"/>
        <v>0</v>
      </c>
      <c r="BA851" s="88">
        <f t="shared" si="51"/>
        <v>0</v>
      </c>
      <c r="BC851">
        <f>IF($A851&lt;&gt;"",COUNTIF($BD$3:$BD851,$BD851),0)</f>
        <v>0</v>
      </c>
      <c r="BD851" t="str">
        <f>IF($A851&lt;&gt;"",VLOOKUP(TRUNC(MID($A851,1,2),0),Plano_Contas!$H$3:$J$103,2,TRUE),"")</f>
        <v/>
      </c>
      <c r="BE851" s="201" t="str">
        <f t="shared" si="52"/>
        <v/>
      </c>
      <c r="BF851" t="str">
        <f ca="1">IF($BT851&lt;&gt;"",SUMIF($BD$3:$BD$1004,"="&amp;$BD851,INDIRECT(ADDRESS(3,BF$2,1,1)):INDIRECT(ADDRESS(1004,BF$2,1,1))),"")</f>
        <v/>
      </c>
      <c r="BG851" t="str">
        <f ca="1">IF($BT851&lt;&gt;"",SUMIF($BD$3:$BD$1004,"="&amp;$BD851,INDIRECT(ADDRESS(3,BG$2,1,1)):INDIRECT(ADDRESS(1004,BG$2,1,1))),"")</f>
        <v/>
      </c>
      <c r="BH851" t="str">
        <f ca="1">IF($BT851&lt;&gt;"",SUMIF($BD$3:$BD$1004,"="&amp;$BD851,INDIRECT(ADDRESS(3,BH$2,1,1)):INDIRECT(ADDRESS(1004,BH$2,1,1))),"")</f>
        <v/>
      </c>
      <c r="BI851" t="str">
        <f ca="1">IF($BT851&lt;&gt;"",SUMIF($BD$3:$BD$1004,"="&amp;$BD851,INDIRECT(ADDRESS(3,BI$2,1,1)):INDIRECT(ADDRESS(1004,BI$2,1,1))),"")</f>
        <v/>
      </c>
      <c r="BJ851" t="str">
        <f ca="1">IF($BT851&lt;&gt;"",SUMIF($BD$3:$BD$1004,"="&amp;$BD851,INDIRECT(ADDRESS(3,BJ$2,1,1)):INDIRECT(ADDRESS(1004,BJ$2,1,1))),"")</f>
        <v/>
      </c>
      <c r="BK851" t="str">
        <f ca="1">IF($BT851&lt;&gt;"",SUMIF($BD$3:$BD$1004,"="&amp;$BD851,INDIRECT(ADDRESS(3,BK$2,1,1)):INDIRECT(ADDRESS(1004,BK$2,1,1))),"")</f>
        <v/>
      </c>
      <c r="BL851" t="str">
        <f ca="1">IF($BT851&lt;&gt;"",SUMIF($BD$3:$BD$1004,"="&amp;$BD851,INDIRECT(ADDRESS(3,BL$2,1,1)):INDIRECT(ADDRESS(1004,BL$2,1,1))),"")</f>
        <v/>
      </c>
      <c r="BM851" t="str">
        <f ca="1">IF($BT851&lt;&gt;"",SUMIF($BD$3:$BD$1004,"="&amp;$BD851,INDIRECT(ADDRESS(3,BM$2,1,1)):INDIRECT(ADDRESS(1004,BM$2,1,1))),"")</f>
        <v/>
      </c>
      <c r="BN851" t="str">
        <f ca="1">IF($BT851&lt;&gt;"",SUMIF($BD$3:$BD$1004,"="&amp;$BD851,INDIRECT(ADDRESS(3,BN$2,1,1)):INDIRECT(ADDRESS(1004,BN$2,1,1))),"")</f>
        <v/>
      </c>
      <c r="BO851" t="str">
        <f ca="1">IF($BT851&lt;&gt;"",SUMIF($BD$3:$BD$1004,"="&amp;$BD851,INDIRECT(ADDRESS(3,BO$2,1,1)):INDIRECT(ADDRESS(1004,BO$2,1,1))),"")</f>
        <v/>
      </c>
      <c r="BP851" t="str">
        <f ca="1">IF($BT851&lt;&gt;"",SUMIF($BD$3:$BD$1004,"="&amp;$BD851,INDIRECT(ADDRESS(3,BP$2,1,1)):INDIRECT(ADDRESS(1004,BP$2,1,1))),"")</f>
        <v/>
      </c>
      <c r="BQ851" t="str">
        <f ca="1">IF($BT851&lt;&gt;"",SUMIF($BD$3:$BD$1004,"="&amp;$BD851,INDIRECT(ADDRESS(3,BQ$2,1,1)):INDIRECT(ADDRESS(1004,BQ$2,1,1))),"")</f>
        <v/>
      </c>
      <c r="BR851" t="str">
        <f ca="1">IF($BT851&lt;&gt;"",SUMIF($BD$3:$BD$1004,"="&amp;$BD851,INDIRECT(ADDRESS(3,BR$2,1,1)):INDIRECT(ADDRESS(1004,BR$2,1,1))),"")</f>
        <v/>
      </c>
      <c r="BS851" t="str">
        <f>IF($A851&lt;&gt;"",VLOOKUP(TRUNC(MID($A851,1,2),0),Plano_Contas!$H$3:$J$103,3,TRUE),"")</f>
        <v/>
      </c>
      <c r="BT851" t="str">
        <f t="shared" si="53"/>
        <v/>
      </c>
      <c r="BV851">
        <f>Empresas!C851</f>
        <v>0</v>
      </c>
    </row>
    <row r="852" spans="1:74" ht="13.5" hidden="1" thickBot="1" x14ac:dyDescent="0.25">
      <c r="A852" s="89"/>
      <c r="B852" s="52" t="str">
        <f>IF($A852&lt;&gt;"",VLOOKUP(""&amp;$A852,Plano_Contas!$A$3:$F$1003,6,0),"")</f>
        <v/>
      </c>
      <c r="C852" s="91"/>
      <c r="D852" s="111"/>
      <c r="E852" s="112">
        <v>0</v>
      </c>
      <c r="F852" s="87"/>
      <c r="G852" s="85"/>
      <c r="H852" s="111"/>
      <c r="I852" s="112">
        <v>0</v>
      </c>
      <c r="J852" s="87"/>
      <c r="K852" s="85"/>
      <c r="L852" s="111"/>
      <c r="M852" s="112">
        <v>0</v>
      </c>
      <c r="N852" s="87"/>
      <c r="O852" s="85"/>
      <c r="P852" s="111"/>
      <c r="Q852" s="112">
        <v>0</v>
      </c>
      <c r="R852" s="87"/>
      <c r="S852" s="85"/>
      <c r="T852" s="111"/>
      <c r="U852" s="112">
        <v>0</v>
      </c>
      <c r="V852" s="87"/>
      <c r="W852" s="85"/>
      <c r="X852" s="111"/>
      <c r="Y852" s="112">
        <v>0</v>
      </c>
      <c r="Z852" s="87"/>
      <c r="AA852" s="85"/>
      <c r="AB852" s="111"/>
      <c r="AC852" s="112">
        <v>0</v>
      </c>
      <c r="AD852" s="87"/>
      <c r="AE852" s="85"/>
      <c r="AF852" s="111"/>
      <c r="AG852" s="112">
        <v>0</v>
      </c>
      <c r="AH852" s="87"/>
      <c r="AI852" s="85"/>
      <c r="AJ852" s="111"/>
      <c r="AK852" s="112">
        <v>0</v>
      </c>
      <c r="AL852" s="87"/>
      <c r="AM852" s="85"/>
      <c r="AN852" s="111"/>
      <c r="AO852" s="112">
        <v>0</v>
      </c>
      <c r="AP852" s="87"/>
      <c r="AQ852" s="85"/>
      <c r="AR852" s="111"/>
      <c r="AS852" s="112">
        <v>0</v>
      </c>
      <c r="AT852" s="87"/>
      <c r="AU852" s="85"/>
      <c r="AV852" s="111"/>
      <c r="AW852" s="112">
        <v>0</v>
      </c>
      <c r="AX852" s="87"/>
      <c r="AY852" s="85"/>
      <c r="AZ852" s="267">
        <f t="shared" si="54"/>
        <v>0</v>
      </c>
      <c r="BA852" s="88">
        <f t="shared" si="51"/>
        <v>0</v>
      </c>
      <c r="BC852">
        <f>IF($A852&lt;&gt;"",COUNTIF($BD$3:$BD852,$BD852),0)</f>
        <v>0</v>
      </c>
      <c r="BD852" t="str">
        <f>IF($A852&lt;&gt;"",VLOOKUP(TRUNC(MID($A852,1,2),0),Plano_Contas!$H$3:$J$103,2,TRUE),"")</f>
        <v/>
      </c>
      <c r="BE852" s="201" t="str">
        <f t="shared" si="52"/>
        <v/>
      </c>
      <c r="BF852" t="str">
        <f ca="1">IF($BT852&lt;&gt;"",SUMIF($BD$3:$BD$1004,"="&amp;$BD852,INDIRECT(ADDRESS(3,BF$2,1,1)):INDIRECT(ADDRESS(1004,BF$2,1,1))),"")</f>
        <v/>
      </c>
      <c r="BG852" t="str">
        <f ca="1">IF($BT852&lt;&gt;"",SUMIF($BD$3:$BD$1004,"="&amp;$BD852,INDIRECT(ADDRESS(3,BG$2,1,1)):INDIRECT(ADDRESS(1004,BG$2,1,1))),"")</f>
        <v/>
      </c>
      <c r="BH852" t="str">
        <f ca="1">IF($BT852&lt;&gt;"",SUMIF($BD$3:$BD$1004,"="&amp;$BD852,INDIRECT(ADDRESS(3,BH$2,1,1)):INDIRECT(ADDRESS(1004,BH$2,1,1))),"")</f>
        <v/>
      </c>
      <c r="BI852" t="str">
        <f ca="1">IF($BT852&lt;&gt;"",SUMIF($BD$3:$BD$1004,"="&amp;$BD852,INDIRECT(ADDRESS(3,BI$2,1,1)):INDIRECT(ADDRESS(1004,BI$2,1,1))),"")</f>
        <v/>
      </c>
      <c r="BJ852" t="str">
        <f ca="1">IF($BT852&lt;&gt;"",SUMIF($BD$3:$BD$1004,"="&amp;$BD852,INDIRECT(ADDRESS(3,BJ$2,1,1)):INDIRECT(ADDRESS(1004,BJ$2,1,1))),"")</f>
        <v/>
      </c>
      <c r="BK852" t="str">
        <f ca="1">IF($BT852&lt;&gt;"",SUMIF($BD$3:$BD$1004,"="&amp;$BD852,INDIRECT(ADDRESS(3,BK$2,1,1)):INDIRECT(ADDRESS(1004,BK$2,1,1))),"")</f>
        <v/>
      </c>
      <c r="BL852" t="str">
        <f ca="1">IF($BT852&lt;&gt;"",SUMIF($BD$3:$BD$1004,"="&amp;$BD852,INDIRECT(ADDRESS(3,BL$2,1,1)):INDIRECT(ADDRESS(1004,BL$2,1,1))),"")</f>
        <v/>
      </c>
      <c r="BM852" t="str">
        <f ca="1">IF($BT852&lt;&gt;"",SUMIF($BD$3:$BD$1004,"="&amp;$BD852,INDIRECT(ADDRESS(3,BM$2,1,1)):INDIRECT(ADDRESS(1004,BM$2,1,1))),"")</f>
        <v/>
      </c>
      <c r="BN852" t="str">
        <f ca="1">IF($BT852&lt;&gt;"",SUMIF($BD$3:$BD$1004,"="&amp;$BD852,INDIRECT(ADDRESS(3,BN$2,1,1)):INDIRECT(ADDRESS(1004,BN$2,1,1))),"")</f>
        <v/>
      </c>
      <c r="BO852" t="str">
        <f ca="1">IF($BT852&lt;&gt;"",SUMIF($BD$3:$BD$1004,"="&amp;$BD852,INDIRECT(ADDRESS(3,BO$2,1,1)):INDIRECT(ADDRESS(1004,BO$2,1,1))),"")</f>
        <v/>
      </c>
      <c r="BP852" t="str">
        <f ca="1">IF($BT852&lt;&gt;"",SUMIF($BD$3:$BD$1004,"="&amp;$BD852,INDIRECT(ADDRESS(3,BP$2,1,1)):INDIRECT(ADDRESS(1004,BP$2,1,1))),"")</f>
        <v/>
      </c>
      <c r="BQ852" t="str">
        <f ca="1">IF($BT852&lt;&gt;"",SUMIF($BD$3:$BD$1004,"="&amp;$BD852,INDIRECT(ADDRESS(3,BQ$2,1,1)):INDIRECT(ADDRESS(1004,BQ$2,1,1))),"")</f>
        <v/>
      </c>
      <c r="BR852" t="str">
        <f ca="1">IF($BT852&lt;&gt;"",SUMIF($BD$3:$BD$1004,"="&amp;$BD852,INDIRECT(ADDRESS(3,BR$2,1,1)):INDIRECT(ADDRESS(1004,BR$2,1,1))),"")</f>
        <v/>
      </c>
      <c r="BS852" t="str">
        <f>IF($A852&lt;&gt;"",VLOOKUP(TRUNC(MID($A852,1,2),0),Plano_Contas!$H$3:$J$103,3,TRUE),"")</f>
        <v/>
      </c>
      <c r="BT852" t="str">
        <f t="shared" si="53"/>
        <v/>
      </c>
      <c r="BV852">
        <f>Empresas!C852</f>
        <v>0</v>
      </c>
    </row>
    <row r="853" spans="1:74" ht="13.5" hidden="1" thickBot="1" x14ac:dyDescent="0.25">
      <c r="A853" s="89"/>
      <c r="B853" s="52" t="str">
        <f>IF($A853&lt;&gt;"",VLOOKUP(""&amp;$A853,Plano_Contas!$A$3:$F$1003,6,0),"")</f>
        <v/>
      </c>
      <c r="C853" s="91"/>
      <c r="D853" s="111"/>
      <c r="E853" s="112">
        <v>0</v>
      </c>
      <c r="F853" s="87"/>
      <c r="G853" s="85"/>
      <c r="H853" s="111"/>
      <c r="I853" s="112">
        <v>0</v>
      </c>
      <c r="J853" s="87"/>
      <c r="K853" s="85"/>
      <c r="L853" s="111"/>
      <c r="M853" s="112">
        <v>0</v>
      </c>
      <c r="N853" s="87"/>
      <c r="O853" s="85"/>
      <c r="P853" s="111"/>
      <c r="Q853" s="112">
        <v>0</v>
      </c>
      <c r="R853" s="87"/>
      <c r="S853" s="85"/>
      <c r="T853" s="111"/>
      <c r="U853" s="112">
        <v>0</v>
      </c>
      <c r="V853" s="87"/>
      <c r="W853" s="85"/>
      <c r="X853" s="111"/>
      <c r="Y853" s="112">
        <v>0</v>
      </c>
      <c r="Z853" s="87"/>
      <c r="AA853" s="85"/>
      <c r="AB853" s="111"/>
      <c r="AC853" s="112">
        <v>0</v>
      </c>
      <c r="AD853" s="87"/>
      <c r="AE853" s="85"/>
      <c r="AF853" s="111"/>
      <c r="AG853" s="112">
        <v>0</v>
      </c>
      <c r="AH853" s="87"/>
      <c r="AI853" s="85"/>
      <c r="AJ853" s="111"/>
      <c r="AK853" s="112">
        <v>0</v>
      </c>
      <c r="AL853" s="87"/>
      <c r="AM853" s="85"/>
      <c r="AN853" s="111"/>
      <c r="AO853" s="112">
        <v>0</v>
      </c>
      <c r="AP853" s="87"/>
      <c r="AQ853" s="85"/>
      <c r="AR853" s="111"/>
      <c r="AS853" s="112">
        <v>0</v>
      </c>
      <c r="AT853" s="87"/>
      <c r="AU853" s="85"/>
      <c r="AV853" s="111"/>
      <c r="AW853" s="112">
        <v>0</v>
      </c>
      <c r="AX853" s="87"/>
      <c r="AY853" s="85"/>
      <c r="AZ853" s="267">
        <f t="shared" si="54"/>
        <v>0</v>
      </c>
      <c r="BA853" s="88">
        <f t="shared" si="51"/>
        <v>0</v>
      </c>
      <c r="BC853">
        <f>IF($A853&lt;&gt;"",COUNTIF($BD$3:$BD853,$BD853),0)</f>
        <v>0</v>
      </c>
      <c r="BD853" t="str">
        <f>IF($A853&lt;&gt;"",VLOOKUP(TRUNC(MID($A853,1,2),0),Plano_Contas!$H$3:$J$103,2,TRUE),"")</f>
        <v/>
      </c>
      <c r="BE853" s="201" t="str">
        <f t="shared" si="52"/>
        <v/>
      </c>
      <c r="BF853" t="str">
        <f ca="1">IF($BT853&lt;&gt;"",SUMIF($BD$3:$BD$1004,"="&amp;$BD853,INDIRECT(ADDRESS(3,BF$2,1,1)):INDIRECT(ADDRESS(1004,BF$2,1,1))),"")</f>
        <v/>
      </c>
      <c r="BG853" t="str">
        <f ca="1">IF($BT853&lt;&gt;"",SUMIF($BD$3:$BD$1004,"="&amp;$BD853,INDIRECT(ADDRESS(3,BG$2,1,1)):INDIRECT(ADDRESS(1004,BG$2,1,1))),"")</f>
        <v/>
      </c>
      <c r="BH853" t="str">
        <f ca="1">IF($BT853&lt;&gt;"",SUMIF($BD$3:$BD$1004,"="&amp;$BD853,INDIRECT(ADDRESS(3,BH$2,1,1)):INDIRECT(ADDRESS(1004,BH$2,1,1))),"")</f>
        <v/>
      </c>
      <c r="BI853" t="str">
        <f ca="1">IF($BT853&lt;&gt;"",SUMIF($BD$3:$BD$1004,"="&amp;$BD853,INDIRECT(ADDRESS(3,BI$2,1,1)):INDIRECT(ADDRESS(1004,BI$2,1,1))),"")</f>
        <v/>
      </c>
      <c r="BJ853" t="str">
        <f ca="1">IF($BT853&lt;&gt;"",SUMIF($BD$3:$BD$1004,"="&amp;$BD853,INDIRECT(ADDRESS(3,BJ$2,1,1)):INDIRECT(ADDRESS(1004,BJ$2,1,1))),"")</f>
        <v/>
      </c>
      <c r="BK853" t="str">
        <f ca="1">IF($BT853&lt;&gt;"",SUMIF($BD$3:$BD$1004,"="&amp;$BD853,INDIRECT(ADDRESS(3,BK$2,1,1)):INDIRECT(ADDRESS(1004,BK$2,1,1))),"")</f>
        <v/>
      </c>
      <c r="BL853" t="str">
        <f ca="1">IF($BT853&lt;&gt;"",SUMIF($BD$3:$BD$1004,"="&amp;$BD853,INDIRECT(ADDRESS(3,BL$2,1,1)):INDIRECT(ADDRESS(1004,BL$2,1,1))),"")</f>
        <v/>
      </c>
      <c r="BM853" t="str">
        <f ca="1">IF($BT853&lt;&gt;"",SUMIF($BD$3:$BD$1004,"="&amp;$BD853,INDIRECT(ADDRESS(3,BM$2,1,1)):INDIRECT(ADDRESS(1004,BM$2,1,1))),"")</f>
        <v/>
      </c>
      <c r="BN853" t="str">
        <f ca="1">IF($BT853&lt;&gt;"",SUMIF($BD$3:$BD$1004,"="&amp;$BD853,INDIRECT(ADDRESS(3,BN$2,1,1)):INDIRECT(ADDRESS(1004,BN$2,1,1))),"")</f>
        <v/>
      </c>
      <c r="BO853" t="str">
        <f ca="1">IF($BT853&lt;&gt;"",SUMIF($BD$3:$BD$1004,"="&amp;$BD853,INDIRECT(ADDRESS(3,BO$2,1,1)):INDIRECT(ADDRESS(1004,BO$2,1,1))),"")</f>
        <v/>
      </c>
      <c r="BP853" t="str">
        <f ca="1">IF($BT853&lt;&gt;"",SUMIF($BD$3:$BD$1004,"="&amp;$BD853,INDIRECT(ADDRESS(3,BP$2,1,1)):INDIRECT(ADDRESS(1004,BP$2,1,1))),"")</f>
        <v/>
      </c>
      <c r="BQ853" t="str">
        <f ca="1">IF($BT853&lt;&gt;"",SUMIF($BD$3:$BD$1004,"="&amp;$BD853,INDIRECT(ADDRESS(3,BQ$2,1,1)):INDIRECT(ADDRESS(1004,BQ$2,1,1))),"")</f>
        <v/>
      </c>
      <c r="BR853" t="str">
        <f ca="1">IF($BT853&lt;&gt;"",SUMIF($BD$3:$BD$1004,"="&amp;$BD853,INDIRECT(ADDRESS(3,BR$2,1,1)):INDIRECT(ADDRESS(1004,BR$2,1,1))),"")</f>
        <v/>
      </c>
      <c r="BS853" t="str">
        <f>IF($A853&lt;&gt;"",VLOOKUP(TRUNC(MID($A853,1,2),0),Plano_Contas!$H$3:$J$103,3,TRUE),"")</f>
        <v/>
      </c>
      <c r="BT853" t="str">
        <f t="shared" si="53"/>
        <v/>
      </c>
      <c r="BV853">
        <f>Empresas!C853</f>
        <v>0</v>
      </c>
    </row>
    <row r="854" spans="1:74" ht="13.5" hidden="1" thickBot="1" x14ac:dyDescent="0.25">
      <c r="A854" s="89"/>
      <c r="B854" s="52" t="str">
        <f>IF($A854&lt;&gt;"",VLOOKUP(""&amp;$A854,Plano_Contas!$A$3:$F$1003,6,0),"")</f>
        <v/>
      </c>
      <c r="C854" s="91"/>
      <c r="D854" s="111"/>
      <c r="E854" s="112">
        <v>0</v>
      </c>
      <c r="F854" s="87"/>
      <c r="G854" s="85"/>
      <c r="H854" s="111"/>
      <c r="I854" s="112">
        <v>0</v>
      </c>
      <c r="J854" s="87"/>
      <c r="K854" s="85"/>
      <c r="L854" s="111"/>
      <c r="M854" s="112">
        <v>0</v>
      </c>
      <c r="N854" s="87"/>
      <c r="O854" s="85"/>
      <c r="P854" s="111"/>
      <c r="Q854" s="112">
        <v>0</v>
      </c>
      <c r="R854" s="87"/>
      <c r="S854" s="85"/>
      <c r="T854" s="111"/>
      <c r="U854" s="112">
        <v>0</v>
      </c>
      <c r="V854" s="87"/>
      <c r="W854" s="85"/>
      <c r="X854" s="111"/>
      <c r="Y854" s="112">
        <v>0</v>
      </c>
      <c r="Z854" s="87"/>
      <c r="AA854" s="85"/>
      <c r="AB854" s="111"/>
      <c r="AC854" s="112">
        <v>0</v>
      </c>
      <c r="AD854" s="87"/>
      <c r="AE854" s="85"/>
      <c r="AF854" s="111"/>
      <c r="AG854" s="112">
        <v>0</v>
      </c>
      <c r="AH854" s="87"/>
      <c r="AI854" s="85"/>
      <c r="AJ854" s="111"/>
      <c r="AK854" s="112">
        <v>0</v>
      </c>
      <c r="AL854" s="87"/>
      <c r="AM854" s="85"/>
      <c r="AN854" s="111"/>
      <c r="AO854" s="112">
        <v>0</v>
      </c>
      <c r="AP854" s="87"/>
      <c r="AQ854" s="85"/>
      <c r="AR854" s="111"/>
      <c r="AS854" s="112">
        <v>0</v>
      </c>
      <c r="AT854" s="87"/>
      <c r="AU854" s="85"/>
      <c r="AV854" s="111"/>
      <c r="AW854" s="112">
        <v>0</v>
      </c>
      <c r="AX854" s="87"/>
      <c r="AY854" s="85"/>
      <c r="AZ854" s="267">
        <f t="shared" si="54"/>
        <v>0</v>
      </c>
      <c r="BA854" s="88">
        <f t="shared" si="51"/>
        <v>0</v>
      </c>
      <c r="BC854">
        <f>IF($A854&lt;&gt;"",COUNTIF($BD$3:$BD854,$BD854),0)</f>
        <v>0</v>
      </c>
      <c r="BD854" t="str">
        <f>IF($A854&lt;&gt;"",VLOOKUP(TRUNC(MID($A854,1,2),0),Plano_Contas!$H$3:$J$103,2,TRUE),"")</f>
        <v/>
      </c>
      <c r="BE854" s="201" t="str">
        <f t="shared" si="52"/>
        <v/>
      </c>
      <c r="BF854" t="str">
        <f ca="1">IF($BT854&lt;&gt;"",SUMIF($BD$3:$BD$1004,"="&amp;$BD854,INDIRECT(ADDRESS(3,BF$2,1,1)):INDIRECT(ADDRESS(1004,BF$2,1,1))),"")</f>
        <v/>
      </c>
      <c r="BG854" t="str">
        <f ca="1">IF($BT854&lt;&gt;"",SUMIF($BD$3:$BD$1004,"="&amp;$BD854,INDIRECT(ADDRESS(3,BG$2,1,1)):INDIRECT(ADDRESS(1004,BG$2,1,1))),"")</f>
        <v/>
      </c>
      <c r="BH854" t="str">
        <f ca="1">IF($BT854&lt;&gt;"",SUMIF($BD$3:$BD$1004,"="&amp;$BD854,INDIRECT(ADDRESS(3,BH$2,1,1)):INDIRECT(ADDRESS(1004,BH$2,1,1))),"")</f>
        <v/>
      </c>
      <c r="BI854" t="str">
        <f ca="1">IF($BT854&lt;&gt;"",SUMIF($BD$3:$BD$1004,"="&amp;$BD854,INDIRECT(ADDRESS(3,BI$2,1,1)):INDIRECT(ADDRESS(1004,BI$2,1,1))),"")</f>
        <v/>
      </c>
      <c r="BJ854" t="str">
        <f ca="1">IF($BT854&lt;&gt;"",SUMIF($BD$3:$BD$1004,"="&amp;$BD854,INDIRECT(ADDRESS(3,BJ$2,1,1)):INDIRECT(ADDRESS(1004,BJ$2,1,1))),"")</f>
        <v/>
      </c>
      <c r="BK854" t="str">
        <f ca="1">IF($BT854&lt;&gt;"",SUMIF($BD$3:$BD$1004,"="&amp;$BD854,INDIRECT(ADDRESS(3,BK$2,1,1)):INDIRECT(ADDRESS(1004,BK$2,1,1))),"")</f>
        <v/>
      </c>
      <c r="BL854" t="str">
        <f ca="1">IF($BT854&lt;&gt;"",SUMIF($BD$3:$BD$1004,"="&amp;$BD854,INDIRECT(ADDRESS(3,BL$2,1,1)):INDIRECT(ADDRESS(1004,BL$2,1,1))),"")</f>
        <v/>
      </c>
      <c r="BM854" t="str">
        <f ca="1">IF($BT854&lt;&gt;"",SUMIF($BD$3:$BD$1004,"="&amp;$BD854,INDIRECT(ADDRESS(3,BM$2,1,1)):INDIRECT(ADDRESS(1004,BM$2,1,1))),"")</f>
        <v/>
      </c>
      <c r="BN854" t="str">
        <f ca="1">IF($BT854&lt;&gt;"",SUMIF($BD$3:$BD$1004,"="&amp;$BD854,INDIRECT(ADDRESS(3,BN$2,1,1)):INDIRECT(ADDRESS(1004,BN$2,1,1))),"")</f>
        <v/>
      </c>
      <c r="BO854" t="str">
        <f ca="1">IF($BT854&lt;&gt;"",SUMIF($BD$3:$BD$1004,"="&amp;$BD854,INDIRECT(ADDRESS(3,BO$2,1,1)):INDIRECT(ADDRESS(1004,BO$2,1,1))),"")</f>
        <v/>
      </c>
      <c r="BP854" t="str">
        <f ca="1">IF($BT854&lt;&gt;"",SUMIF($BD$3:$BD$1004,"="&amp;$BD854,INDIRECT(ADDRESS(3,BP$2,1,1)):INDIRECT(ADDRESS(1004,BP$2,1,1))),"")</f>
        <v/>
      </c>
      <c r="BQ854" t="str">
        <f ca="1">IF($BT854&lt;&gt;"",SUMIF($BD$3:$BD$1004,"="&amp;$BD854,INDIRECT(ADDRESS(3,BQ$2,1,1)):INDIRECT(ADDRESS(1004,BQ$2,1,1))),"")</f>
        <v/>
      </c>
      <c r="BR854" t="str">
        <f ca="1">IF($BT854&lt;&gt;"",SUMIF($BD$3:$BD$1004,"="&amp;$BD854,INDIRECT(ADDRESS(3,BR$2,1,1)):INDIRECT(ADDRESS(1004,BR$2,1,1))),"")</f>
        <v/>
      </c>
      <c r="BS854" t="str">
        <f>IF($A854&lt;&gt;"",VLOOKUP(TRUNC(MID($A854,1,2),0),Plano_Contas!$H$3:$J$103,3,TRUE),"")</f>
        <v/>
      </c>
      <c r="BT854" t="str">
        <f t="shared" si="53"/>
        <v/>
      </c>
      <c r="BV854">
        <f>Empresas!C854</f>
        <v>0</v>
      </c>
    </row>
    <row r="855" spans="1:74" ht="13.5" hidden="1" thickBot="1" x14ac:dyDescent="0.25">
      <c r="A855" s="89"/>
      <c r="B855" s="52" t="str">
        <f>IF($A855&lt;&gt;"",VLOOKUP(""&amp;$A855,Plano_Contas!$A$3:$F$1003,6,0),"")</f>
        <v/>
      </c>
      <c r="C855" s="91"/>
      <c r="D855" s="111"/>
      <c r="E855" s="112">
        <v>0</v>
      </c>
      <c r="F855" s="87"/>
      <c r="G855" s="85"/>
      <c r="H855" s="111"/>
      <c r="I855" s="112">
        <v>0</v>
      </c>
      <c r="J855" s="87"/>
      <c r="K855" s="85"/>
      <c r="L855" s="111"/>
      <c r="M855" s="112">
        <v>0</v>
      </c>
      <c r="N855" s="87"/>
      <c r="O855" s="85"/>
      <c r="P855" s="111"/>
      <c r="Q855" s="112">
        <v>0</v>
      </c>
      <c r="R855" s="87"/>
      <c r="S855" s="85"/>
      <c r="T855" s="111"/>
      <c r="U855" s="112">
        <v>0</v>
      </c>
      <c r="V855" s="87"/>
      <c r="W855" s="85"/>
      <c r="X855" s="111"/>
      <c r="Y855" s="112">
        <v>0</v>
      </c>
      <c r="Z855" s="87"/>
      <c r="AA855" s="85"/>
      <c r="AB855" s="111"/>
      <c r="AC855" s="112">
        <v>0</v>
      </c>
      <c r="AD855" s="87"/>
      <c r="AE855" s="85"/>
      <c r="AF855" s="111"/>
      <c r="AG855" s="112">
        <v>0</v>
      </c>
      <c r="AH855" s="87"/>
      <c r="AI855" s="85"/>
      <c r="AJ855" s="111"/>
      <c r="AK855" s="112">
        <v>0</v>
      </c>
      <c r="AL855" s="87"/>
      <c r="AM855" s="85"/>
      <c r="AN855" s="111"/>
      <c r="AO855" s="112">
        <v>0</v>
      </c>
      <c r="AP855" s="87"/>
      <c r="AQ855" s="85"/>
      <c r="AR855" s="111"/>
      <c r="AS855" s="112">
        <v>0</v>
      </c>
      <c r="AT855" s="87"/>
      <c r="AU855" s="85"/>
      <c r="AV855" s="111"/>
      <c r="AW855" s="112">
        <v>0</v>
      </c>
      <c r="AX855" s="87"/>
      <c r="AY855" s="85"/>
      <c r="AZ855" s="267">
        <f t="shared" si="54"/>
        <v>0</v>
      </c>
      <c r="BA855" s="88">
        <f t="shared" si="51"/>
        <v>0</v>
      </c>
      <c r="BC855">
        <f>IF($A855&lt;&gt;"",COUNTIF($BD$3:$BD855,$BD855),0)</f>
        <v>0</v>
      </c>
      <c r="BD855" t="str">
        <f>IF($A855&lt;&gt;"",VLOOKUP(TRUNC(MID($A855,1,2),0),Plano_Contas!$H$3:$J$103,2,TRUE),"")</f>
        <v/>
      </c>
      <c r="BE855" s="201" t="str">
        <f t="shared" si="52"/>
        <v/>
      </c>
      <c r="BF855" t="str">
        <f ca="1">IF($BT855&lt;&gt;"",SUMIF($BD$3:$BD$1004,"="&amp;$BD855,INDIRECT(ADDRESS(3,BF$2,1,1)):INDIRECT(ADDRESS(1004,BF$2,1,1))),"")</f>
        <v/>
      </c>
      <c r="BG855" t="str">
        <f ca="1">IF($BT855&lt;&gt;"",SUMIF($BD$3:$BD$1004,"="&amp;$BD855,INDIRECT(ADDRESS(3,BG$2,1,1)):INDIRECT(ADDRESS(1004,BG$2,1,1))),"")</f>
        <v/>
      </c>
      <c r="BH855" t="str">
        <f ca="1">IF($BT855&lt;&gt;"",SUMIF($BD$3:$BD$1004,"="&amp;$BD855,INDIRECT(ADDRESS(3,BH$2,1,1)):INDIRECT(ADDRESS(1004,BH$2,1,1))),"")</f>
        <v/>
      </c>
      <c r="BI855" t="str">
        <f ca="1">IF($BT855&lt;&gt;"",SUMIF($BD$3:$BD$1004,"="&amp;$BD855,INDIRECT(ADDRESS(3,BI$2,1,1)):INDIRECT(ADDRESS(1004,BI$2,1,1))),"")</f>
        <v/>
      </c>
      <c r="BJ855" t="str">
        <f ca="1">IF($BT855&lt;&gt;"",SUMIF($BD$3:$BD$1004,"="&amp;$BD855,INDIRECT(ADDRESS(3,BJ$2,1,1)):INDIRECT(ADDRESS(1004,BJ$2,1,1))),"")</f>
        <v/>
      </c>
      <c r="BK855" t="str">
        <f ca="1">IF($BT855&lt;&gt;"",SUMIF($BD$3:$BD$1004,"="&amp;$BD855,INDIRECT(ADDRESS(3,BK$2,1,1)):INDIRECT(ADDRESS(1004,BK$2,1,1))),"")</f>
        <v/>
      </c>
      <c r="BL855" t="str">
        <f ca="1">IF($BT855&lt;&gt;"",SUMIF($BD$3:$BD$1004,"="&amp;$BD855,INDIRECT(ADDRESS(3,BL$2,1,1)):INDIRECT(ADDRESS(1004,BL$2,1,1))),"")</f>
        <v/>
      </c>
      <c r="BM855" t="str">
        <f ca="1">IF($BT855&lt;&gt;"",SUMIF($BD$3:$BD$1004,"="&amp;$BD855,INDIRECT(ADDRESS(3,BM$2,1,1)):INDIRECT(ADDRESS(1004,BM$2,1,1))),"")</f>
        <v/>
      </c>
      <c r="BN855" t="str">
        <f ca="1">IF($BT855&lt;&gt;"",SUMIF($BD$3:$BD$1004,"="&amp;$BD855,INDIRECT(ADDRESS(3,BN$2,1,1)):INDIRECT(ADDRESS(1004,BN$2,1,1))),"")</f>
        <v/>
      </c>
      <c r="BO855" t="str">
        <f ca="1">IF($BT855&lt;&gt;"",SUMIF($BD$3:$BD$1004,"="&amp;$BD855,INDIRECT(ADDRESS(3,BO$2,1,1)):INDIRECT(ADDRESS(1004,BO$2,1,1))),"")</f>
        <v/>
      </c>
      <c r="BP855" t="str">
        <f ca="1">IF($BT855&lt;&gt;"",SUMIF($BD$3:$BD$1004,"="&amp;$BD855,INDIRECT(ADDRESS(3,BP$2,1,1)):INDIRECT(ADDRESS(1004,BP$2,1,1))),"")</f>
        <v/>
      </c>
      <c r="BQ855" t="str">
        <f ca="1">IF($BT855&lt;&gt;"",SUMIF($BD$3:$BD$1004,"="&amp;$BD855,INDIRECT(ADDRESS(3,BQ$2,1,1)):INDIRECT(ADDRESS(1004,BQ$2,1,1))),"")</f>
        <v/>
      </c>
      <c r="BR855" t="str">
        <f ca="1">IF($BT855&lt;&gt;"",SUMIF($BD$3:$BD$1004,"="&amp;$BD855,INDIRECT(ADDRESS(3,BR$2,1,1)):INDIRECT(ADDRESS(1004,BR$2,1,1))),"")</f>
        <v/>
      </c>
      <c r="BS855" t="str">
        <f>IF($A855&lt;&gt;"",VLOOKUP(TRUNC(MID($A855,1,2),0),Plano_Contas!$H$3:$J$103,3,TRUE),"")</f>
        <v/>
      </c>
      <c r="BT855" t="str">
        <f t="shared" si="53"/>
        <v/>
      </c>
      <c r="BV855">
        <f>Empresas!C855</f>
        <v>0</v>
      </c>
    </row>
    <row r="856" spans="1:74" ht="13.5" hidden="1" thickBot="1" x14ac:dyDescent="0.25">
      <c r="A856" s="89"/>
      <c r="B856" s="52" t="str">
        <f>IF($A856&lt;&gt;"",VLOOKUP(""&amp;$A856,Plano_Contas!$A$3:$F$1003,6,0),"")</f>
        <v/>
      </c>
      <c r="C856" s="91"/>
      <c r="D856" s="111"/>
      <c r="E856" s="112">
        <v>0</v>
      </c>
      <c r="F856" s="87"/>
      <c r="G856" s="85"/>
      <c r="H856" s="111"/>
      <c r="I856" s="112">
        <v>0</v>
      </c>
      <c r="J856" s="87"/>
      <c r="K856" s="85"/>
      <c r="L856" s="111"/>
      <c r="M856" s="112">
        <v>0</v>
      </c>
      <c r="N856" s="87"/>
      <c r="O856" s="85"/>
      <c r="P856" s="111"/>
      <c r="Q856" s="112">
        <v>0</v>
      </c>
      <c r="R856" s="87"/>
      <c r="S856" s="85"/>
      <c r="T856" s="111"/>
      <c r="U856" s="112">
        <v>0</v>
      </c>
      <c r="V856" s="87"/>
      <c r="W856" s="85"/>
      <c r="X856" s="111"/>
      <c r="Y856" s="112">
        <v>0</v>
      </c>
      <c r="Z856" s="87"/>
      <c r="AA856" s="85"/>
      <c r="AB856" s="111"/>
      <c r="AC856" s="112">
        <v>0</v>
      </c>
      <c r="AD856" s="87"/>
      <c r="AE856" s="85"/>
      <c r="AF856" s="111"/>
      <c r="AG856" s="112">
        <v>0</v>
      </c>
      <c r="AH856" s="87"/>
      <c r="AI856" s="85"/>
      <c r="AJ856" s="111"/>
      <c r="AK856" s="112">
        <v>0</v>
      </c>
      <c r="AL856" s="87"/>
      <c r="AM856" s="85"/>
      <c r="AN856" s="111"/>
      <c r="AO856" s="112">
        <v>0</v>
      </c>
      <c r="AP856" s="87"/>
      <c r="AQ856" s="85"/>
      <c r="AR856" s="111"/>
      <c r="AS856" s="112">
        <v>0</v>
      </c>
      <c r="AT856" s="87"/>
      <c r="AU856" s="85"/>
      <c r="AV856" s="111"/>
      <c r="AW856" s="112">
        <v>0</v>
      </c>
      <c r="AX856" s="87"/>
      <c r="AY856" s="85"/>
      <c r="AZ856" s="267">
        <f t="shared" si="54"/>
        <v>0</v>
      </c>
      <c r="BA856" s="88">
        <f t="shared" si="51"/>
        <v>0</v>
      </c>
      <c r="BC856">
        <f>IF($A856&lt;&gt;"",COUNTIF($BD$3:$BD856,$BD856),0)</f>
        <v>0</v>
      </c>
      <c r="BD856" t="str">
        <f>IF($A856&lt;&gt;"",VLOOKUP(TRUNC(MID($A856,1,2),0),Plano_Contas!$H$3:$J$103,2,TRUE),"")</f>
        <v/>
      </c>
      <c r="BE856" s="201" t="str">
        <f t="shared" si="52"/>
        <v/>
      </c>
      <c r="BF856" t="str">
        <f ca="1">IF($BT856&lt;&gt;"",SUMIF($BD$3:$BD$1004,"="&amp;$BD856,INDIRECT(ADDRESS(3,BF$2,1,1)):INDIRECT(ADDRESS(1004,BF$2,1,1))),"")</f>
        <v/>
      </c>
      <c r="BG856" t="str">
        <f ca="1">IF($BT856&lt;&gt;"",SUMIF($BD$3:$BD$1004,"="&amp;$BD856,INDIRECT(ADDRESS(3,BG$2,1,1)):INDIRECT(ADDRESS(1004,BG$2,1,1))),"")</f>
        <v/>
      </c>
      <c r="BH856" t="str">
        <f ca="1">IF($BT856&lt;&gt;"",SUMIF($BD$3:$BD$1004,"="&amp;$BD856,INDIRECT(ADDRESS(3,BH$2,1,1)):INDIRECT(ADDRESS(1004,BH$2,1,1))),"")</f>
        <v/>
      </c>
      <c r="BI856" t="str">
        <f ca="1">IF($BT856&lt;&gt;"",SUMIF($BD$3:$BD$1004,"="&amp;$BD856,INDIRECT(ADDRESS(3,BI$2,1,1)):INDIRECT(ADDRESS(1004,BI$2,1,1))),"")</f>
        <v/>
      </c>
      <c r="BJ856" t="str">
        <f ca="1">IF($BT856&lt;&gt;"",SUMIF($BD$3:$BD$1004,"="&amp;$BD856,INDIRECT(ADDRESS(3,BJ$2,1,1)):INDIRECT(ADDRESS(1004,BJ$2,1,1))),"")</f>
        <v/>
      </c>
      <c r="BK856" t="str">
        <f ca="1">IF($BT856&lt;&gt;"",SUMIF($BD$3:$BD$1004,"="&amp;$BD856,INDIRECT(ADDRESS(3,BK$2,1,1)):INDIRECT(ADDRESS(1004,BK$2,1,1))),"")</f>
        <v/>
      </c>
      <c r="BL856" t="str">
        <f ca="1">IF($BT856&lt;&gt;"",SUMIF($BD$3:$BD$1004,"="&amp;$BD856,INDIRECT(ADDRESS(3,BL$2,1,1)):INDIRECT(ADDRESS(1004,BL$2,1,1))),"")</f>
        <v/>
      </c>
      <c r="BM856" t="str">
        <f ca="1">IF($BT856&lt;&gt;"",SUMIF($BD$3:$BD$1004,"="&amp;$BD856,INDIRECT(ADDRESS(3,BM$2,1,1)):INDIRECT(ADDRESS(1004,BM$2,1,1))),"")</f>
        <v/>
      </c>
      <c r="BN856" t="str">
        <f ca="1">IF($BT856&lt;&gt;"",SUMIF($BD$3:$BD$1004,"="&amp;$BD856,INDIRECT(ADDRESS(3,BN$2,1,1)):INDIRECT(ADDRESS(1004,BN$2,1,1))),"")</f>
        <v/>
      </c>
      <c r="BO856" t="str">
        <f ca="1">IF($BT856&lt;&gt;"",SUMIF($BD$3:$BD$1004,"="&amp;$BD856,INDIRECT(ADDRESS(3,BO$2,1,1)):INDIRECT(ADDRESS(1004,BO$2,1,1))),"")</f>
        <v/>
      </c>
      <c r="BP856" t="str">
        <f ca="1">IF($BT856&lt;&gt;"",SUMIF($BD$3:$BD$1004,"="&amp;$BD856,INDIRECT(ADDRESS(3,BP$2,1,1)):INDIRECT(ADDRESS(1004,BP$2,1,1))),"")</f>
        <v/>
      </c>
      <c r="BQ856" t="str">
        <f ca="1">IF($BT856&lt;&gt;"",SUMIF($BD$3:$BD$1004,"="&amp;$BD856,INDIRECT(ADDRESS(3,BQ$2,1,1)):INDIRECT(ADDRESS(1004,BQ$2,1,1))),"")</f>
        <v/>
      </c>
      <c r="BR856" t="str">
        <f ca="1">IF($BT856&lt;&gt;"",SUMIF($BD$3:$BD$1004,"="&amp;$BD856,INDIRECT(ADDRESS(3,BR$2,1,1)):INDIRECT(ADDRESS(1004,BR$2,1,1))),"")</f>
        <v/>
      </c>
      <c r="BS856" t="str">
        <f>IF($A856&lt;&gt;"",VLOOKUP(TRUNC(MID($A856,1,2),0),Plano_Contas!$H$3:$J$103,3,TRUE),"")</f>
        <v/>
      </c>
      <c r="BT856" t="str">
        <f t="shared" si="53"/>
        <v/>
      </c>
      <c r="BV856">
        <f>Empresas!C856</f>
        <v>0</v>
      </c>
    </row>
    <row r="857" spans="1:74" ht="13.5" hidden="1" thickBot="1" x14ac:dyDescent="0.25">
      <c r="A857" s="89"/>
      <c r="B857" s="52" t="str">
        <f>IF($A857&lt;&gt;"",VLOOKUP(""&amp;$A857,Plano_Contas!$A$3:$F$1003,6,0),"")</f>
        <v/>
      </c>
      <c r="C857" s="91"/>
      <c r="D857" s="111"/>
      <c r="E857" s="112">
        <v>0</v>
      </c>
      <c r="F857" s="87"/>
      <c r="G857" s="85"/>
      <c r="H857" s="111"/>
      <c r="I857" s="112">
        <v>0</v>
      </c>
      <c r="J857" s="87"/>
      <c r="K857" s="85"/>
      <c r="L857" s="111"/>
      <c r="M857" s="112">
        <v>0</v>
      </c>
      <c r="N857" s="87"/>
      <c r="O857" s="85"/>
      <c r="P857" s="111"/>
      <c r="Q857" s="112">
        <v>0</v>
      </c>
      <c r="R857" s="87"/>
      <c r="S857" s="85"/>
      <c r="T857" s="111"/>
      <c r="U857" s="112">
        <v>0</v>
      </c>
      <c r="V857" s="87"/>
      <c r="W857" s="85"/>
      <c r="X857" s="111"/>
      <c r="Y857" s="112">
        <v>0</v>
      </c>
      <c r="Z857" s="87"/>
      <c r="AA857" s="85"/>
      <c r="AB857" s="111"/>
      <c r="AC857" s="112">
        <v>0</v>
      </c>
      <c r="AD857" s="87"/>
      <c r="AE857" s="85"/>
      <c r="AF857" s="111"/>
      <c r="AG857" s="112">
        <v>0</v>
      </c>
      <c r="AH857" s="87"/>
      <c r="AI857" s="85"/>
      <c r="AJ857" s="111"/>
      <c r="AK857" s="112">
        <v>0</v>
      </c>
      <c r="AL857" s="87"/>
      <c r="AM857" s="85"/>
      <c r="AN857" s="111"/>
      <c r="AO857" s="112">
        <v>0</v>
      </c>
      <c r="AP857" s="87"/>
      <c r="AQ857" s="85"/>
      <c r="AR857" s="111"/>
      <c r="AS857" s="112">
        <v>0</v>
      </c>
      <c r="AT857" s="87"/>
      <c r="AU857" s="85"/>
      <c r="AV857" s="111"/>
      <c r="AW857" s="112">
        <v>0</v>
      </c>
      <c r="AX857" s="87"/>
      <c r="AY857" s="85"/>
      <c r="AZ857" s="267">
        <f t="shared" si="54"/>
        <v>0</v>
      </c>
      <c r="BA857" s="88">
        <f t="shared" si="51"/>
        <v>0</v>
      </c>
      <c r="BC857">
        <f>IF($A857&lt;&gt;"",COUNTIF($BD$3:$BD857,$BD857),0)</f>
        <v>0</v>
      </c>
      <c r="BD857" t="str">
        <f>IF($A857&lt;&gt;"",VLOOKUP(TRUNC(MID($A857,1,2),0),Plano_Contas!$H$3:$J$103,2,TRUE),"")</f>
        <v/>
      </c>
      <c r="BE857" s="201" t="str">
        <f t="shared" si="52"/>
        <v/>
      </c>
      <c r="BF857" t="str">
        <f ca="1">IF($BT857&lt;&gt;"",SUMIF($BD$3:$BD$1004,"="&amp;$BD857,INDIRECT(ADDRESS(3,BF$2,1,1)):INDIRECT(ADDRESS(1004,BF$2,1,1))),"")</f>
        <v/>
      </c>
      <c r="BG857" t="str">
        <f ca="1">IF($BT857&lt;&gt;"",SUMIF($BD$3:$BD$1004,"="&amp;$BD857,INDIRECT(ADDRESS(3,BG$2,1,1)):INDIRECT(ADDRESS(1004,BG$2,1,1))),"")</f>
        <v/>
      </c>
      <c r="BH857" t="str">
        <f ca="1">IF($BT857&lt;&gt;"",SUMIF($BD$3:$BD$1004,"="&amp;$BD857,INDIRECT(ADDRESS(3,BH$2,1,1)):INDIRECT(ADDRESS(1004,BH$2,1,1))),"")</f>
        <v/>
      </c>
      <c r="BI857" t="str">
        <f ca="1">IF($BT857&lt;&gt;"",SUMIF($BD$3:$BD$1004,"="&amp;$BD857,INDIRECT(ADDRESS(3,BI$2,1,1)):INDIRECT(ADDRESS(1004,BI$2,1,1))),"")</f>
        <v/>
      </c>
      <c r="BJ857" t="str">
        <f ca="1">IF($BT857&lt;&gt;"",SUMIF($BD$3:$BD$1004,"="&amp;$BD857,INDIRECT(ADDRESS(3,BJ$2,1,1)):INDIRECT(ADDRESS(1004,BJ$2,1,1))),"")</f>
        <v/>
      </c>
      <c r="BK857" t="str">
        <f ca="1">IF($BT857&lt;&gt;"",SUMIF($BD$3:$BD$1004,"="&amp;$BD857,INDIRECT(ADDRESS(3,BK$2,1,1)):INDIRECT(ADDRESS(1004,BK$2,1,1))),"")</f>
        <v/>
      </c>
      <c r="BL857" t="str">
        <f ca="1">IF($BT857&lt;&gt;"",SUMIF($BD$3:$BD$1004,"="&amp;$BD857,INDIRECT(ADDRESS(3,BL$2,1,1)):INDIRECT(ADDRESS(1004,BL$2,1,1))),"")</f>
        <v/>
      </c>
      <c r="BM857" t="str">
        <f ca="1">IF($BT857&lt;&gt;"",SUMIF($BD$3:$BD$1004,"="&amp;$BD857,INDIRECT(ADDRESS(3,BM$2,1,1)):INDIRECT(ADDRESS(1004,BM$2,1,1))),"")</f>
        <v/>
      </c>
      <c r="BN857" t="str">
        <f ca="1">IF($BT857&lt;&gt;"",SUMIF($BD$3:$BD$1004,"="&amp;$BD857,INDIRECT(ADDRESS(3,BN$2,1,1)):INDIRECT(ADDRESS(1004,BN$2,1,1))),"")</f>
        <v/>
      </c>
      <c r="BO857" t="str">
        <f ca="1">IF($BT857&lt;&gt;"",SUMIF($BD$3:$BD$1004,"="&amp;$BD857,INDIRECT(ADDRESS(3,BO$2,1,1)):INDIRECT(ADDRESS(1004,BO$2,1,1))),"")</f>
        <v/>
      </c>
      <c r="BP857" t="str">
        <f ca="1">IF($BT857&lt;&gt;"",SUMIF($BD$3:$BD$1004,"="&amp;$BD857,INDIRECT(ADDRESS(3,BP$2,1,1)):INDIRECT(ADDRESS(1004,BP$2,1,1))),"")</f>
        <v/>
      </c>
      <c r="BQ857" t="str">
        <f ca="1">IF($BT857&lt;&gt;"",SUMIF($BD$3:$BD$1004,"="&amp;$BD857,INDIRECT(ADDRESS(3,BQ$2,1,1)):INDIRECT(ADDRESS(1004,BQ$2,1,1))),"")</f>
        <v/>
      </c>
      <c r="BR857" t="str">
        <f ca="1">IF($BT857&lt;&gt;"",SUMIF($BD$3:$BD$1004,"="&amp;$BD857,INDIRECT(ADDRESS(3,BR$2,1,1)):INDIRECT(ADDRESS(1004,BR$2,1,1))),"")</f>
        <v/>
      </c>
      <c r="BS857" t="str">
        <f>IF($A857&lt;&gt;"",VLOOKUP(TRUNC(MID($A857,1,2),0),Plano_Contas!$H$3:$J$103,3,TRUE),"")</f>
        <v/>
      </c>
      <c r="BT857" t="str">
        <f t="shared" si="53"/>
        <v/>
      </c>
      <c r="BV857">
        <f>Empresas!C857</f>
        <v>0</v>
      </c>
    </row>
    <row r="858" spans="1:74" ht="13.5" hidden="1" thickBot="1" x14ac:dyDescent="0.25">
      <c r="A858" s="89"/>
      <c r="B858" s="52" t="str">
        <f>IF($A858&lt;&gt;"",VLOOKUP(""&amp;$A858,Plano_Contas!$A$3:$F$1003,6,0),"")</f>
        <v/>
      </c>
      <c r="C858" s="91"/>
      <c r="D858" s="111"/>
      <c r="E858" s="112">
        <v>0</v>
      </c>
      <c r="F858" s="87"/>
      <c r="G858" s="85"/>
      <c r="H858" s="111"/>
      <c r="I858" s="112">
        <v>0</v>
      </c>
      <c r="J858" s="87"/>
      <c r="K858" s="85"/>
      <c r="L858" s="111"/>
      <c r="M858" s="112">
        <v>0</v>
      </c>
      <c r="N858" s="87"/>
      <c r="O858" s="85"/>
      <c r="P858" s="111"/>
      <c r="Q858" s="112">
        <v>0</v>
      </c>
      <c r="R858" s="87"/>
      <c r="S858" s="85"/>
      <c r="T858" s="111"/>
      <c r="U858" s="112">
        <v>0</v>
      </c>
      <c r="V858" s="87"/>
      <c r="W858" s="85"/>
      <c r="X858" s="111"/>
      <c r="Y858" s="112">
        <v>0</v>
      </c>
      <c r="Z858" s="87"/>
      <c r="AA858" s="85"/>
      <c r="AB858" s="111"/>
      <c r="AC858" s="112">
        <v>0</v>
      </c>
      <c r="AD858" s="87"/>
      <c r="AE858" s="85"/>
      <c r="AF858" s="111"/>
      <c r="AG858" s="112">
        <v>0</v>
      </c>
      <c r="AH858" s="87"/>
      <c r="AI858" s="85"/>
      <c r="AJ858" s="111"/>
      <c r="AK858" s="112">
        <v>0</v>
      </c>
      <c r="AL858" s="87"/>
      <c r="AM858" s="85"/>
      <c r="AN858" s="111"/>
      <c r="AO858" s="112">
        <v>0</v>
      </c>
      <c r="AP858" s="87"/>
      <c r="AQ858" s="85"/>
      <c r="AR858" s="111"/>
      <c r="AS858" s="112">
        <v>0</v>
      </c>
      <c r="AT858" s="87"/>
      <c r="AU858" s="85"/>
      <c r="AV858" s="111"/>
      <c r="AW858" s="112">
        <v>0</v>
      </c>
      <c r="AX858" s="87"/>
      <c r="AY858" s="85"/>
      <c r="AZ858" s="267">
        <f t="shared" si="54"/>
        <v>0</v>
      </c>
      <c r="BA858" s="88">
        <f t="shared" si="51"/>
        <v>0</v>
      </c>
      <c r="BC858">
        <f>IF($A858&lt;&gt;"",COUNTIF($BD$3:$BD858,$BD858),0)</f>
        <v>0</v>
      </c>
      <c r="BD858" t="str">
        <f>IF($A858&lt;&gt;"",VLOOKUP(TRUNC(MID($A858,1,2),0),Plano_Contas!$H$3:$J$103,2,TRUE),"")</f>
        <v/>
      </c>
      <c r="BE858" s="201" t="str">
        <f t="shared" si="52"/>
        <v/>
      </c>
      <c r="BF858" t="str">
        <f ca="1">IF($BT858&lt;&gt;"",SUMIF($BD$3:$BD$1004,"="&amp;$BD858,INDIRECT(ADDRESS(3,BF$2,1,1)):INDIRECT(ADDRESS(1004,BF$2,1,1))),"")</f>
        <v/>
      </c>
      <c r="BG858" t="str">
        <f ca="1">IF($BT858&lt;&gt;"",SUMIF($BD$3:$BD$1004,"="&amp;$BD858,INDIRECT(ADDRESS(3,BG$2,1,1)):INDIRECT(ADDRESS(1004,BG$2,1,1))),"")</f>
        <v/>
      </c>
      <c r="BH858" t="str">
        <f ca="1">IF($BT858&lt;&gt;"",SUMIF($BD$3:$BD$1004,"="&amp;$BD858,INDIRECT(ADDRESS(3,BH$2,1,1)):INDIRECT(ADDRESS(1004,BH$2,1,1))),"")</f>
        <v/>
      </c>
      <c r="BI858" t="str">
        <f ca="1">IF($BT858&lt;&gt;"",SUMIF($BD$3:$BD$1004,"="&amp;$BD858,INDIRECT(ADDRESS(3,BI$2,1,1)):INDIRECT(ADDRESS(1004,BI$2,1,1))),"")</f>
        <v/>
      </c>
      <c r="BJ858" t="str">
        <f ca="1">IF($BT858&lt;&gt;"",SUMIF($BD$3:$BD$1004,"="&amp;$BD858,INDIRECT(ADDRESS(3,BJ$2,1,1)):INDIRECT(ADDRESS(1004,BJ$2,1,1))),"")</f>
        <v/>
      </c>
      <c r="BK858" t="str">
        <f ca="1">IF($BT858&lt;&gt;"",SUMIF($BD$3:$BD$1004,"="&amp;$BD858,INDIRECT(ADDRESS(3,BK$2,1,1)):INDIRECT(ADDRESS(1004,BK$2,1,1))),"")</f>
        <v/>
      </c>
      <c r="BL858" t="str">
        <f ca="1">IF($BT858&lt;&gt;"",SUMIF($BD$3:$BD$1004,"="&amp;$BD858,INDIRECT(ADDRESS(3,BL$2,1,1)):INDIRECT(ADDRESS(1004,BL$2,1,1))),"")</f>
        <v/>
      </c>
      <c r="BM858" t="str">
        <f ca="1">IF($BT858&lt;&gt;"",SUMIF($BD$3:$BD$1004,"="&amp;$BD858,INDIRECT(ADDRESS(3,BM$2,1,1)):INDIRECT(ADDRESS(1004,BM$2,1,1))),"")</f>
        <v/>
      </c>
      <c r="BN858" t="str">
        <f ca="1">IF($BT858&lt;&gt;"",SUMIF($BD$3:$BD$1004,"="&amp;$BD858,INDIRECT(ADDRESS(3,BN$2,1,1)):INDIRECT(ADDRESS(1004,BN$2,1,1))),"")</f>
        <v/>
      </c>
      <c r="BO858" t="str">
        <f ca="1">IF($BT858&lt;&gt;"",SUMIF($BD$3:$BD$1004,"="&amp;$BD858,INDIRECT(ADDRESS(3,BO$2,1,1)):INDIRECT(ADDRESS(1004,BO$2,1,1))),"")</f>
        <v/>
      </c>
      <c r="BP858" t="str">
        <f ca="1">IF($BT858&lt;&gt;"",SUMIF($BD$3:$BD$1004,"="&amp;$BD858,INDIRECT(ADDRESS(3,BP$2,1,1)):INDIRECT(ADDRESS(1004,BP$2,1,1))),"")</f>
        <v/>
      </c>
      <c r="BQ858" t="str">
        <f ca="1">IF($BT858&lt;&gt;"",SUMIF($BD$3:$BD$1004,"="&amp;$BD858,INDIRECT(ADDRESS(3,BQ$2,1,1)):INDIRECT(ADDRESS(1004,BQ$2,1,1))),"")</f>
        <v/>
      </c>
      <c r="BR858" t="str">
        <f ca="1">IF($BT858&lt;&gt;"",SUMIF($BD$3:$BD$1004,"="&amp;$BD858,INDIRECT(ADDRESS(3,BR$2,1,1)):INDIRECT(ADDRESS(1004,BR$2,1,1))),"")</f>
        <v/>
      </c>
      <c r="BS858" t="str">
        <f>IF($A858&lt;&gt;"",VLOOKUP(TRUNC(MID($A858,1,2),0),Plano_Contas!$H$3:$J$103,3,TRUE),"")</f>
        <v/>
      </c>
      <c r="BT858" t="str">
        <f t="shared" si="53"/>
        <v/>
      </c>
      <c r="BV858">
        <f>Empresas!C858</f>
        <v>0</v>
      </c>
    </row>
    <row r="859" spans="1:74" ht="13.5" hidden="1" thickBot="1" x14ac:dyDescent="0.25">
      <c r="A859" s="89"/>
      <c r="B859" s="52" t="str">
        <f>IF($A859&lt;&gt;"",VLOOKUP(""&amp;$A859,Plano_Contas!$A$3:$F$1003,6,0),"")</f>
        <v/>
      </c>
      <c r="C859" s="91"/>
      <c r="D859" s="111"/>
      <c r="E859" s="112">
        <v>0</v>
      </c>
      <c r="F859" s="87"/>
      <c r="G859" s="85"/>
      <c r="H859" s="111"/>
      <c r="I859" s="112">
        <v>0</v>
      </c>
      <c r="J859" s="87"/>
      <c r="K859" s="85"/>
      <c r="L859" s="111"/>
      <c r="M859" s="112">
        <v>0</v>
      </c>
      <c r="N859" s="87"/>
      <c r="O859" s="85"/>
      <c r="P859" s="111"/>
      <c r="Q859" s="112">
        <v>0</v>
      </c>
      <c r="R859" s="87"/>
      <c r="S859" s="85"/>
      <c r="T859" s="111"/>
      <c r="U859" s="112">
        <v>0</v>
      </c>
      <c r="V859" s="87"/>
      <c r="W859" s="85"/>
      <c r="X859" s="111"/>
      <c r="Y859" s="112">
        <v>0</v>
      </c>
      <c r="Z859" s="87"/>
      <c r="AA859" s="85"/>
      <c r="AB859" s="111"/>
      <c r="AC859" s="112">
        <v>0</v>
      </c>
      <c r="AD859" s="87"/>
      <c r="AE859" s="85"/>
      <c r="AF859" s="111"/>
      <c r="AG859" s="112">
        <v>0</v>
      </c>
      <c r="AH859" s="87"/>
      <c r="AI859" s="85"/>
      <c r="AJ859" s="111"/>
      <c r="AK859" s="112">
        <v>0</v>
      </c>
      <c r="AL859" s="87"/>
      <c r="AM859" s="85"/>
      <c r="AN859" s="111"/>
      <c r="AO859" s="112">
        <v>0</v>
      </c>
      <c r="AP859" s="87"/>
      <c r="AQ859" s="85"/>
      <c r="AR859" s="111"/>
      <c r="AS859" s="112">
        <v>0</v>
      </c>
      <c r="AT859" s="87"/>
      <c r="AU859" s="85"/>
      <c r="AV859" s="111"/>
      <c r="AW859" s="112">
        <v>0</v>
      </c>
      <c r="AX859" s="87"/>
      <c r="AY859" s="85"/>
      <c r="AZ859" s="267">
        <f t="shared" si="54"/>
        <v>0</v>
      </c>
      <c r="BA859" s="88">
        <f t="shared" si="51"/>
        <v>0</v>
      </c>
      <c r="BC859">
        <f>IF($A859&lt;&gt;"",COUNTIF($BD$3:$BD859,$BD859),0)</f>
        <v>0</v>
      </c>
      <c r="BD859" t="str">
        <f>IF($A859&lt;&gt;"",VLOOKUP(TRUNC(MID($A859,1,2),0),Plano_Contas!$H$3:$J$103,2,TRUE),"")</f>
        <v/>
      </c>
      <c r="BE859" s="201" t="str">
        <f t="shared" si="52"/>
        <v/>
      </c>
      <c r="BF859" t="str">
        <f ca="1">IF($BT859&lt;&gt;"",SUMIF($BD$3:$BD$1004,"="&amp;$BD859,INDIRECT(ADDRESS(3,BF$2,1,1)):INDIRECT(ADDRESS(1004,BF$2,1,1))),"")</f>
        <v/>
      </c>
      <c r="BG859" t="str">
        <f ca="1">IF($BT859&lt;&gt;"",SUMIF($BD$3:$BD$1004,"="&amp;$BD859,INDIRECT(ADDRESS(3,BG$2,1,1)):INDIRECT(ADDRESS(1004,BG$2,1,1))),"")</f>
        <v/>
      </c>
      <c r="BH859" t="str">
        <f ca="1">IF($BT859&lt;&gt;"",SUMIF($BD$3:$BD$1004,"="&amp;$BD859,INDIRECT(ADDRESS(3,BH$2,1,1)):INDIRECT(ADDRESS(1004,BH$2,1,1))),"")</f>
        <v/>
      </c>
      <c r="BI859" t="str">
        <f ca="1">IF($BT859&lt;&gt;"",SUMIF($BD$3:$BD$1004,"="&amp;$BD859,INDIRECT(ADDRESS(3,BI$2,1,1)):INDIRECT(ADDRESS(1004,BI$2,1,1))),"")</f>
        <v/>
      </c>
      <c r="BJ859" t="str">
        <f ca="1">IF($BT859&lt;&gt;"",SUMIF($BD$3:$BD$1004,"="&amp;$BD859,INDIRECT(ADDRESS(3,BJ$2,1,1)):INDIRECT(ADDRESS(1004,BJ$2,1,1))),"")</f>
        <v/>
      </c>
      <c r="BK859" t="str">
        <f ca="1">IF($BT859&lt;&gt;"",SUMIF($BD$3:$BD$1004,"="&amp;$BD859,INDIRECT(ADDRESS(3,BK$2,1,1)):INDIRECT(ADDRESS(1004,BK$2,1,1))),"")</f>
        <v/>
      </c>
      <c r="BL859" t="str">
        <f ca="1">IF($BT859&lt;&gt;"",SUMIF($BD$3:$BD$1004,"="&amp;$BD859,INDIRECT(ADDRESS(3,BL$2,1,1)):INDIRECT(ADDRESS(1004,BL$2,1,1))),"")</f>
        <v/>
      </c>
      <c r="BM859" t="str">
        <f ca="1">IF($BT859&lt;&gt;"",SUMIF($BD$3:$BD$1004,"="&amp;$BD859,INDIRECT(ADDRESS(3,BM$2,1,1)):INDIRECT(ADDRESS(1004,BM$2,1,1))),"")</f>
        <v/>
      </c>
      <c r="BN859" t="str">
        <f ca="1">IF($BT859&lt;&gt;"",SUMIF($BD$3:$BD$1004,"="&amp;$BD859,INDIRECT(ADDRESS(3,BN$2,1,1)):INDIRECT(ADDRESS(1004,BN$2,1,1))),"")</f>
        <v/>
      </c>
      <c r="BO859" t="str">
        <f ca="1">IF($BT859&lt;&gt;"",SUMIF($BD$3:$BD$1004,"="&amp;$BD859,INDIRECT(ADDRESS(3,BO$2,1,1)):INDIRECT(ADDRESS(1004,BO$2,1,1))),"")</f>
        <v/>
      </c>
      <c r="BP859" t="str">
        <f ca="1">IF($BT859&lt;&gt;"",SUMIF($BD$3:$BD$1004,"="&amp;$BD859,INDIRECT(ADDRESS(3,BP$2,1,1)):INDIRECT(ADDRESS(1004,BP$2,1,1))),"")</f>
        <v/>
      </c>
      <c r="BQ859" t="str">
        <f ca="1">IF($BT859&lt;&gt;"",SUMIF($BD$3:$BD$1004,"="&amp;$BD859,INDIRECT(ADDRESS(3,BQ$2,1,1)):INDIRECT(ADDRESS(1004,BQ$2,1,1))),"")</f>
        <v/>
      </c>
      <c r="BR859" t="str">
        <f ca="1">IF($BT859&lt;&gt;"",SUMIF($BD$3:$BD$1004,"="&amp;$BD859,INDIRECT(ADDRESS(3,BR$2,1,1)):INDIRECT(ADDRESS(1004,BR$2,1,1))),"")</f>
        <v/>
      </c>
      <c r="BS859" t="str">
        <f>IF($A859&lt;&gt;"",VLOOKUP(TRUNC(MID($A859,1,2),0),Plano_Contas!$H$3:$J$103,3,TRUE),"")</f>
        <v/>
      </c>
      <c r="BT859" t="str">
        <f t="shared" si="53"/>
        <v/>
      </c>
      <c r="BV859">
        <f>Empresas!C859</f>
        <v>0</v>
      </c>
    </row>
    <row r="860" spans="1:74" ht="13.5" hidden="1" thickBot="1" x14ac:dyDescent="0.25">
      <c r="A860" s="89"/>
      <c r="B860" s="52" t="str">
        <f>IF($A860&lt;&gt;"",VLOOKUP(""&amp;$A860,Plano_Contas!$A$3:$F$1003,6,0),"")</f>
        <v/>
      </c>
      <c r="C860" s="91"/>
      <c r="D860" s="111"/>
      <c r="E860" s="112">
        <v>0</v>
      </c>
      <c r="F860" s="87"/>
      <c r="G860" s="85"/>
      <c r="H860" s="111"/>
      <c r="I860" s="112">
        <v>0</v>
      </c>
      <c r="J860" s="87"/>
      <c r="K860" s="85"/>
      <c r="L860" s="111"/>
      <c r="M860" s="112">
        <v>0</v>
      </c>
      <c r="N860" s="87"/>
      <c r="O860" s="85"/>
      <c r="P860" s="111"/>
      <c r="Q860" s="112">
        <v>0</v>
      </c>
      <c r="R860" s="87"/>
      <c r="S860" s="85"/>
      <c r="T860" s="111"/>
      <c r="U860" s="112">
        <v>0</v>
      </c>
      <c r="V860" s="87"/>
      <c r="W860" s="85"/>
      <c r="X860" s="111"/>
      <c r="Y860" s="112">
        <v>0</v>
      </c>
      <c r="Z860" s="87"/>
      <c r="AA860" s="85"/>
      <c r="AB860" s="111"/>
      <c r="AC860" s="112">
        <v>0</v>
      </c>
      <c r="AD860" s="87"/>
      <c r="AE860" s="85"/>
      <c r="AF860" s="111"/>
      <c r="AG860" s="112">
        <v>0</v>
      </c>
      <c r="AH860" s="87"/>
      <c r="AI860" s="85"/>
      <c r="AJ860" s="111"/>
      <c r="AK860" s="112">
        <v>0</v>
      </c>
      <c r="AL860" s="87"/>
      <c r="AM860" s="85"/>
      <c r="AN860" s="111"/>
      <c r="AO860" s="112">
        <v>0</v>
      </c>
      <c r="AP860" s="87"/>
      <c r="AQ860" s="85"/>
      <c r="AR860" s="111"/>
      <c r="AS860" s="112">
        <v>0</v>
      </c>
      <c r="AT860" s="87"/>
      <c r="AU860" s="85"/>
      <c r="AV860" s="111"/>
      <c r="AW860" s="112">
        <v>0</v>
      </c>
      <c r="AX860" s="87"/>
      <c r="AY860" s="85"/>
      <c r="AZ860" s="267">
        <f t="shared" si="54"/>
        <v>0</v>
      </c>
      <c r="BA860" s="88">
        <f t="shared" si="51"/>
        <v>0</v>
      </c>
      <c r="BC860">
        <f>IF($A860&lt;&gt;"",COUNTIF($BD$3:$BD860,$BD860),0)</f>
        <v>0</v>
      </c>
      <c r="BD860" t="str">
        <f>IF($A860&lt;&gt;"",VLOOKUP(TRUNC(MID($A860,1,2),0),Plano_Contas!$H$3:$J$103,2,TRUE),"")</f>
        <v/>
      </c>
      <c r="BE860" s="201" t="str">
        <f t="shared" si="52"/>
        <v/>
      </c>
      <c r="BF860" t="str">
        <f ca="1">IF($BT860&lt;&gt;"",SUMIF($BD$3:$BD$1004,"="&amp;$BD860,INDIRECT(ADDRESS(3,BF$2,1,1)):INDIRECT(ADDRESS(1004,BF$2,1,1))),"")</f>
        <v/>
      </c>
      <c r="BG860" t="str">
        <f ca="1">IF($BT860&lt;&gt;"",SUMIF($BD$3:$BD$1004,"="&amp;$BD860,INDIRECT(ADDRESS(3,BG$2,1,1)):INDIRECT(ADDRESS(1004,BG$2,1,1))),"")</f>
        <v/>
      </c>
      <c r="BH860" t="str">
        <f ca="1">IF($BT860&lt;&gt;"",SUMIF($BD$3:$BD$1004,"="&amp;$BD860,INDIRECT(ADDRESS(3,BH$2,1,1)):INDIRECT(ADDRESS(1004,BH$2,1,1))),"")</f>
        <v/>
      </c>
      <c r="BI860" t="str">
        <f ca="1">IF($BT860&lt;&gt;"",SUMIF($BD$3:$BD$1004,"="&amp;$BD860,INDIRECT(ADDRESS(3,BI$2,1,1)):INDIRECT(ADDRESS(1004,BI$2,1,1))),"")</f>
        <v/>
      </c>
      <c r="BJ860" t="str">
        <f ca="1">IF($BT860&lt;&gt;"",SUMIF($BD$3:$BD$1004,"="&amp;$BD860,INDIRECT(ADDRESS(3,BJ$2,1,1)):INDIRECT(ADDRESS(1004,BJ$2,1,1))),"")</f>
        <v/>
      </c>
      <c r="BK860" t="str">
        <f ca="1">IF($BT860&lt;&gt;"",SUMIF($BD$3:$BD$1004,"="&amp;$BD860,INDIRECT(ADDRESS(3,BK$2,1,1)):INDIRECT(ADDRESS(1004,BK$2,1,1))),"")</f>
        <v/>
      </c>
      <c r="BL860" t="str">
        <f ca="1">IF($BT860&lt;&gt;"",SUMIF($BD$3:$BD$1004,"="&amp;$BD860,INDIRECT(ADDRESS(3,BL$2,1,1)):INDIRECT(ADDRESS(1004,BL$2,1,1))),"")</f>
        <v/>
      </c>
      <c r="BM860" t="str">
        <f ca="1">IF($BT860&lt;&gt;"",SUMIF($BD$3:$BD$1004,"="&amp;$BD860,INDIRECT(ADDRESS(3,BM$2,1,1)):INDIRECT(ADDRESS(1004,BM$2,1,1))),"")</f>
        <v/>
      </c>
      <c r="BN860" t="str">
        <f ca="1">IF($BT860&lt;&gt;"",SUMIF($BD$3:$BD$1004,"="&amp;$BD860,INDIRECT(ADDRESS(3,BN$2,1,1)):INDIRECT(ADDRESS(1004,BN$2,1,1))),"")</f>
        <v/>
      </c>
      <c r="BO860" t="str">
        <f ca="1">IF($BT860&lt;&gt;"",SUMIF($BD$3:$BD$1004,"="&amp;$BD860,INDIRECT(ADDRESS(3,BO$2,1,1)):INDIRECT(ADDRESS(1004,BO$2,1,1))),"")</f>
        <v/>
      </c>
      <c r="BP860" t="str">
        <f ca="1">IF($BT860&lt;&gt;"",SUMIF($BD$3:$BD$1004,"="&amp;$BD860,INDIRECT(ADDRESS(3,BP$2,1,1)):INDIRECT(ADDRESS(1004,BP$2,1,1))),"")</f>
        <v/>
      </c>
      <c r="BQ860" t="str">
        <f ca="1">IF($BT860&lt;&gt;"",SUMIF($BD$3:$BD$1004,"="&amp;$BD860,INDIRECT(ADDRESS(3,BQ$2,1,1)):INDIRECT(ADDRESS(1004,BQ$2,1,1))),"")</f>
        <v/>
      </c>
      <c r="BR860" t="str">
        <f ca="1">IF($BT860&lt;&gt;"",SUMIF($BD$3:$BD$1004,"="&amp;$BD860,INDIRECT(ADDRESS(3,BR$2,1,1)):INDIRECT(ADDRESS(1004,BR$2,1,1))),"")</f>
        <v/>
      </c>
      <c r="BS860" t="str">
        <f>IF($A860&lt;&gt;"",VLOOKUP(TRUNC(MID($A860,1,2),0),Plano_Contas!$H$3:$J$103,3,TRUE),"")</f>
        <v/>
      </c>
      <c r="BT860" t="str">
        <f t="shared" si="53"/>
        <v/>
      </c>
      <c r="BV860">
        <f>Empresas!C860</f>
        <v>0</v>
      </c>
    </row>
    <row r="861" spans="1:74" ht="13.5" hidden="1" thickBot="1" x14ac:dyDescent="0.25">
      <c r="A861" s="89"/>
      <c r="B861" s="52" t="str">
        <f>IF($A861&lt;&gt;"",VLOOKUP(""&amp;$A861,Plano_Contas!$A$3:$F$1003,6,0),"")</f>
        <v/>
      </c>
      <c r="C861" s="91"/>
      <c r="D861" s="111"/>
      <c r="E861" s="112">
        <v>0</v>
      </c>
      <c r="F861" s="87"/>
      <c r="G861" s="85"/>
      <c r="H861" s="111"/>
      <c r="I861" s="112">
        <v>0</v>
      </c>
      <c r="J861" s="87"/>
      <c r="K861" s="85"/>
      <c r="L861" s="111"/>
      <c r="M861" s="112">
        <v>0</v>
      </c>
      <c r="N861" s="87"/>
      <c r="O861" s="85"/>
      <c r="P861" s="111"/>
      <c r="Q861" s="112">
        <v>0</v>
      </c>
      <c r="R861" s="87"/>
      <c r="S861" s="85"/>
      <c r="T861" s="111"/>
      <c r="U861" s="112">
        <v>0</v>
      </c>
      <c r="V861" s="87"/>
      <c r="W861" s="85"/>
      <c r="X861" s="111"/>
      <c r="Y861" s="112">
        <v>0</v>
      </c>
      <c r="Z861" s="87"/>
      <c r="AA861" s="85"/>
      <c r="AB861" s="111"/>
      <c r="AC861" s="112">
        <v>0</v>
      </c>
      <c r="AD861" s="87"/>
      <c r="AE861" s="85"/>
      <c r="AF861" s="111"/>
      <c r="AG861" s="112">
        <v>0</v>
      </c>
      <c r="AH861" s="87"/>
      <c r="AI861" s="85"/>
      <c r="AJ861" s="111"/>
      <c r="AK861" s="112">
        <v>0</v>
      </c>
      <c r="AL861" s="87"/>
      <c r="AM861" s="85"/>
      <c r="AN861" s="111"/>
      <c r="AO861" s="112">
        <v>0</v>
      </c>
      <c r="AP861" s="87"/>
      <c r="AQ861" s="85"/>
      <c r="AR861" s="111"/>
      <c r="AS861" s="112">
        <v>0</v>
      </c>
      <c r="AT861" s="87"/>
      <c r="AU861" s="85"/>
      <c r="AV861" s="111"/>
      <c r="AW861" s="112">
        <v>0</v>
      </c>
      <c r="AX861" s="87"/>
      <c r="AY861" s="85"/>
      <c r="AZ861" s="267">
        <f t="shared" si="54"/>
        <v>0</v>
      </c>
      <c r="BA861" s="88">
        <f t="shared" si="51"/>
        <v>0</v>
      </c>
      <c r="BC861">
        <f>IF($A861&lt;&gt;"",COUNTIF($BD$3:$BD861,$BD861),0)</f>
        <v>0</v>
      </c>
      <c r="BD861" t="str">
        <f>IF($A861&lt;&gt;"",VLOOKUP(TRUNC(MID($A861,1,2),0),Plano_Contas!$H$3:$J$103,2,TRUE),"")</f>
        <v/>
      </c>
      <c r="BE861" s="201" t="str">
        <f t="shared" si="52"/>
        <v/>
      </c>
      <c r="BF861" t="str">
        <f ca="1">IF($BT861&lt;&gt;"",SUMIF($BD$3:$BD$1004,"="&amp;$BD861,INDIRECT(ADDRESS(3,BF$2,1,1)):INDIRECT(ADDRESS(1004,BF$2,1,1))),"")</f>
        <v/>
      </c>
      <c r="BG861" t="str">
        <f ca="1">IF($BT861&lt;&gt;"",SUMIF($BD$3:$BD$1004,"="&amp;$BD861,INDIRECT(ADDRESS(3,BG$2,1,1)):INDIRECT(ADDRESS(1004,BG$2,1,1))),"")</f>
        <v/>
      </c>
      <c r="BH861" t="str">
        <f ca="1">IF($BT861&lt;&gt;"",SUMIF($BD$3:$BD$1004,"="&amp;$BD861,INDIRECT(ADDRESS(3,BH$2,1,1)):INDIRECT(ADDRESS(1004,BH$2,1,1))),"")</f>
        <v/>
      </c>
      <c r="BI861" t="str">
        <f ca="1">IF($BT861&lt;&gt;"",SUMIF($BD$3:$BD$1004,"="&amp;$BD861,INDIRECT(ADDRESS(3,BI$2,1,1)):INDIRECT(ADDRESS(1004,BI$2,1,1))),"")</f>
        <v/>
      </c>
      <c r="BJ861" t="str">
        <f ca="1">IF($BT861&lt;&gt;"",SUMIF($BD$3:$BD$1004,"="&amp;$BD861,INDIRECT(ADDRESS(3,BJ$2,1,1)):INDIRECT(ADDRESS(1004,BJ$2,1,1))),"")</f>
        <v/>
      </c>
      <c r="BK861" t="str">
        <f ca="1">IF($BT861&lt;&gt;"",SUMIF($BD$3:$BD$1004,"="&amp;$BD861,INDIRECT(ADDRESS(3,BK$2,1,1)):INDIRECT(ADDRESS(1004,BK$2,1,1))),"")</f>
        <v/>
      </c>
      <c r="BL861" t="str">
        <f ca="1">IF($BT861&lt;&gt;"",SUMIF($BD$3:$BD$1004,"="&amp;$BD861,INDIRECT(ADDRESS(3,BL$2,1,1)):INDIRECT(ADDRESS(1004,BL$2,1,1))),"")</f>
        <v/>
      </c>
      <c r="BM861" t="str">
        <f ca="1">IF($BT861&lt;&gt;"",SUMIF($BD$3:$BD$1004,"="&amp;$BD861,INDIRECT(ADDRESS(3,BM$2,1,1)):INDIRECT(ADDRESS(1004,BM$2,1,1))),"")</f>
        <v/>
      </c>
      <c r="BN861" t="str">
        <f ca="1">IF($BT861&lt;&gt;"",SUMIF($BD$3:$BD$1004,"="&amp;$BD861,INDIRECT(ADDRESS(3,BN$2,1,1)):INDIRECT(ADDRESS(1004,BN$2,1,1))),"")</f>
        <v/>
      </c>
      <c r="BO861" t="str">
        <f ca="1">IF($BT861&lt;&gt;"",SUMIF($BD$3:$BD$1004,"="&amp;$BD861,INDIRECT(ADDRESS(3,BO$2,1,1)):INDIRECT(ADDRESS(1004,BO$2,1,1))),"")</f>
        <v/>
      </c>
      <c r="BP861" t="str">
        <f ca="1">IF($BT861&lt;&gt;"",SUMIF($BD$3:$BD$1004,"="&amp;$BD861,INDIRECT(ADDRESS(3,BP$2,1,1)):INDIRECT(ADDRESS(1004,BP$2,1,1))),"")</f>
        <v/>
      </c>
      <c r="BQ861" t="str">
        <f ca="1">IF($BT861&lt;&gt;"",SUMIF($BD$3:$BD$1004,"="&amp;$BD861,INDIRECT(ADDRESS(3,BQ$2,1,1)):INDIRECT(ADDRESS(1004,BQ$2,1,1))),"")</f>
        <v/>
      </c>
      <c r="BR861" t="str">
        <f ca="1">IF($BT861&lt;&gt;"",SUMIF($BD$3:$BD$1004,"="&amp;$BD861,INDIRECT(ADDRESS(3,BR$2,1,1)):INDIRECT(ADDRESS(1004,BR$2,1,1))),"")</f>
        <v/>
      </c>
      <c r="BS861" t="str">
        <f>IF($A861&lt;&gt;"",VLOOKUP(TRUNC(MID($A861,1,2),0),Plano_Contas!$H$3:$J$103,3,TRUE),"")</f>
        <v/>
      </c>
      <c r="BT861" t="str">
        <f t="shared" si="53"/>
        <v/>
      </c>
      <c r="BV861">
        <f>Empresas!C861</f>
        <v>0</v>
      </c>
    </row>
    <row r="862" spans="1:74" ht="13.5" hidden="1" thickBot="1" x14ac:dyDescent="0.25">
      <c r="A862" s="89"/>
      <c r="B862" s="52" t="str">
        <f>IF($A862&lt;&gt;"",VLOOKUP(""&amp;$A862,Plano_Contas!$A$3:$F$1003,6,0),"")</f>
        <v/>
      </c>
      <c r="C862" s="91"/>
      <c r="D862" s="111"/>
      <c r="E862" s="112">
        <v>0</v>
      </c>
      <c r="F862" s="87"/>
      <c r="G862" s="85"/>
      <c r="H862" s="111"/>
      <c r="I862" s="112">
        <v>0</v>
      </c>
      <c r="J862" s="87"/>
      <c r="K862" s="85"/>
      <c r="L862" s="111"/>
      <c r="M862" s="112">
        <v>0</v>
      </c>
      <c r="N862" s="87"/>
      <c r="O862" s="85"/>
      <c r="P862" s="111"/>
      <c r="Q862" s="112">
        <v>0</v>
      </c>
      <c r="R862" s="87"/>
      <c r="S862" s="85"/>
      <c r="T862" s="111"/>
      <c r="U862" s="112">
        <v>0</v>
      </c>
      <c r="V862" s="87"/>
      <c r="W862" s="85"/>
      <c r="X862" s="111"/>
      <c r="Y862" s="112">
        <v>0</v>
      </c>
      <c r="Z862" s="87"/>
      <c r="AA862" s="85"/>
      <c r="AB862" s="111"/>
      <c r="AC862" s="112">
        <v>0</v>
      </c>
      <c r="AD862" s="87"/>
      <c r="AE862" s="85"/>
      <c r="AF862" s="111"/>
      <c r="AG862" s="112">
        <v>0</v>
      </c>
      <c r="AH862" s="87"/>
      <c r="AI862" s="85"/>
      <c r="AJ862" s="111"/>
      <c r="AK862" s="112">
        <v>0</v>
      </c>
      <c r="AL862" s="87"/>
      <c r="AM862" s="85"/>
      <c r="AN862" s="111"/>
      <c r="AO862" s="112">
        <v>0</v>
      </c>
      <c r="AP862" s="87"/>
      <c r="AQ862" s="85"/>
      <c r="AR862" s="111"/>
      <c r="AS862" s="112">
        <v>0</v>
      </c>
      <c r="AT862" s="87"/>
      <c r="AU862" s="85"/>
      <c r="AV862" s="111"/>
      <c r="AW862" s="112">
        <v>0</v>
      </c>
      <c r="AX862" s="87"/>
      <c r="AY862" s="85"/>
      <c r="AZ862" s="267">
        <f t="shared" si="54"/>
        <v>0</v>
      </c>
      <c r="BA862" s="88">
        <f t="shared" si="51"/>
        <v>0</v>
      </c>
      <c r="BC862">
        <f>IF($A862&lt;&gt;"",COUNTIF($BD$3:$BD862,$BD862),0)</f>
        <v>0</v>
      </c>
      <c r="BD862" t="str">
        <f>IF($A862&lt;&gt;"",VLOOKUP(TRUNC(MID($A862,1,2),0),Plano_Contas!$H$3:$J$103,2,TRUE),"")</f>
        <v/>
      </c>
      <c r="BE862" s="201" t="str">
        <f t="shared" si="52"/>
        <v/>
      </c>
      <c r="BF862" t="str">
        <f ca="1">IF($BT862&lt;&gt;"",SUMIF($BD$3:$BD$1004,"="&amp;$BD862,INDIRECT(ADDRESS(3,BF$2,1,1)):INDIRECT(ADDRESS(1004,BF$2,1,1))),"")</f>
        <v/>
      </c>
      <c r="BG862" t="str">
        <f ca="1">IF($BT862&lt;&gt;"",SUMIF($BD$3:$BD$1004,"="&amp;$BD862,INDIRECT(ADDRESS(3,BG$2,1,1)):INDIRECT(ADDRESS(1004,BG$2,1,1))),"")</f>
        <v/>
      </c>
      <c r="BH862" t="str">
        <f ca="1">IF($BT862&lt;&gt;"",SUMIF($BD$3:$BD$1004,"="&amp;$BD862,INDIRECT(ADDRESS(3,BH$2,1,1)):INDIRECT(ADDRESS(1004,BH$2,1,1))),"")</f>
        <v/>
      </c>
      <c r="BI862" t="str">
        <f ca="1">IF($BT862&lt;&gt;"",SUMIF($BD$3:$BD$1004,"="&amp;$BD862,INDIRECT(ADDRESS(3,BI$2,1,1)):INDIRECT(ADDRESS(1004,BI$2,1,1))),"")</f>
        <v/>
      </c>
      <c r="BJ862" t="str">
        <f ca="1">IF($BT862&lt;&gt;"",SUMIF($BD$3:$BD$1004,"="&amp;$BD862,INDIRECT(ADDRESS(3,BJ$2,1,1)):INDIRECT(ADDRESS(1004,BJ$2,1,1))),"")</f>
        <v/>
      </c>
      <c r="BK862" t="str">
        <f ca="1">IF($BT862&lt;&gt;"",SUMIF($BD$3:$BD$1004,"="&amp;$BD862,INDIRECT(ADDRESS(3,BK$2,1,1)):INDIRECT(ADDRESS(1004,BK$2,1,1))),"")</f>
        <v/>
      </c>
      <c r="BL862" t="str">
        <f ca="1">IF($BT862&lt;&gt;"",SUMIF($BD$3:$BD$1004,"="&amp;$BD862,INDIRECT(ADDRESS(3,BL$2,1,1)):INDIRECT(ADDRESS(1004,BL$2,1,1))),"")</f>
        <v/>
      </c>
      <c r="BM862" t="str">
        <f ca="1">IF($BT862&lt;&gt;"",SUMIF($BD$3:$BD$1004,"="&amp;$BD862,INDIRECT(ADDRESS(3,BM$2,1,1)):INDIRECT(ADDRESS(1004,BM$2,1,1))),"")</f>
        <v/>
      </c>
      <c r="BN862" t="str">
        <f ca="1">IF($BT862&lt;&gt;"",SUMIF($BD$3:$BD$1004,"="&amp;$BD862,INDIRECT(ADDRESS(3,BN$2,1,1)):INDIRECT(ADDRESS(1004,BN$2,1,1))),"")</f>
        <v/>
      </c>
      <c r="BO862" t="str">
        <f ca="1">IF($BT862&lt;&gt;"",SUMIF($BD$3:$BD$1004,"="&amp;$BD862,INDIRECT(ADDRESS(3,BO$2,1,1)):INDIRECT(ADDRESS(1004,BO$2,1,1))),"")</f>
        <v/>
      </c>
      <c r="BP862" t="str">
        <f ca="1">IF($BT862&lt;&gt;"",SUMIF($BD$3:$BD$1004,"="&amp;$BD862,INDIRECT(ADDRESS(3,BP$2,1,1)):INDIRECT(ADDRESS(1004,BP$2,1,1))),"")</f>
        <v/>
      </c>
      <c r="BQ862" t="str">
        <f ca="1">IF($BT862&lt;&gt;"",SUMIF($BD$3:$BD$1004,"="&amp;$BD862,INDIRECT(ADDRESS(3,BQ$2,1,1)):INDIRECT(ADDRESS(1004,BQ$2,1,1))),"")</f>
        <v/>
      </c>
      <c r="BR862" t="str">
        <f ca="1">IF($BT862&lt;&gt;"",SUMIF($BD$3:$BD$1004,"="&amp;$BD862,INDIRECT(ADDRESS(3,BR$2,1,1)):INDIRECT(ADDRESS(1004,BR$2,1,1))),"")</f>
        <v/>
      </c>
      <c r="BS862" t="str">
        <f>IF($A862&lt;&gt;"",VLOOKUP(TRUNC(MID($A862,1,2),0),Plano_Contas!$H$3:$J$103,3,TRUE),"")</f>
        <v/>
      </c>
      <c r="BT862" t="str">
        <f t="shared" si="53"/>
        <v/>
      </c>
      <c r="BV862">
        <f>Empresas!C862</f>
        <v>0</v>
      </c>
    </row>
    <row r="863" spans="1:74" ht="13.5" hidden="1" thickBot="1" x14ac:dyDescent="0.25">
      <c r="A863" s="89"/>
      <c r="B863" s="52" t="str">
        <f>IF($A863&lt;&gt;"",VLOOKUP(""&amp;$A863,Plano_Contas!$A$3:$F$1003,6,0),"")</f>
        <v/>
      </c>
      <c r="C863" s="91"/>
      <c r="D863" s="111"/>
      <c r="E863" s="112">
        <v>0</v>
      </c>
      <c r="F863" s="87"/>
      <c r="G863" s="85"/>
      <c r="H863" s="111"/>
      <c r="I863" s="112">
        <v>0</v>
      </c>
      <c r="J863" s="87"/>
      <c r="K863" s="85"/>
      <c r="L863" s="111"/>
      <c r="M863" s="112">
        <v>0</v>
      </c>
      <c r="N863" s="87"/>
      <c r="O863" s="85"/>
      <c r="P863" s="111"/>
      <c r="Q863" s="112">
        <v>0</v>
      </c>
      <c r="R863" s="87"/>
      <c r="S863" s="85"/>
      <c r="T863" s="111"/>
      <c r="U863" s="112">
        <v>0</v>
      </c>
      <c r="V863" s="87"/>
      <c r="W863" s="85"/>
      <c r="X863" s="111"/>
      <c r="Y863" s="112">
        <v>0</v>
      </c>
      <c r="Z863" s="87"/>
      <c r="AA863" s="85"/>
      <c r="AB863" s="111"/>
      <c r="AC863" s="112">
        <v>0</v>
      </c>
      <c r="AD863" s="87"/>
      <c r="AE863" s="85"/>
      <c r="AF863" s="111"/>
      <c r="AG863" s="112">
        <v>0</v>
      </c>
      <c r="AH863" s="87"/>
      <c r="AI863" s="85"/>
      <c r="AJ863" s="111"/>
      <c r="AK863" s="112">
        <v>0</v>
      </c>
      <c r="AL863" s="87"/>
      <c r="AM863" s="85"/>
      <c r="AN863" s="111"/>
      <c r="AO863" s="112">
        <v>0</v>
      </c>
      <c r="AP863" s="87"/>
      <c r="AQ863" s="85"/>
      <c r="AR863" s="111"/>
      <c r="AS863" s="112">
        <v>0</v>
      </c>
      <c r="AT863" s="87"/>
      <c r="AU863" s="85"/>
      <c r="AV863" s="111"/>
      <c r="AW863" s="112">
        <v>0</v>
      </c>
      <c r="AX863" s="87"/>
      <c r="AY863" s="85"/>
      <c r="AZ863" s="267">
        <f t="shared" si="54"/>
        <v>0</v>
      </c>
      <c r="BA863" s="88">
        <f t="shared" si="51"/>
        <v>0</v>
      </c>
      <c r="BC863">
        <f>IF($A863&lt;&gt;"",COUNTIF($BD$3:$BD863,$BD863),0)</f>
        <v>0</v>
      </c>
      <c r="BD863" t="str">
        <f>IF($A863&lt;&gt;"",VLOOKUP(TRUNC(MID($A863,1,2),0),Plano_Contas!$H$3:$J$103,2,TRUE),"")</f>
        <v/>
      </c>
      <c r="BE863" s="201" t="str">
        <f t="shared" si="52"/>
        <v/>
      </c>
      <c r="BF863" t="str">
        <f ca="1">IF($BT863&lt;&gt;"",SUMIF($BD$3:$BD$1004,"="&amp;$BD863,INDIRECT(ADDRESS(3,BF$2,1,1)):INDIRECT(ADDRESS(1004,BF$2,1,1))),"")</f>
        <v/>
      </c>
      <c r="BG863" t="str">
        <f ca="1">IF($BT863&lt;&gt;"",SUMIF($BD$3:$BD$1004,"="&amp;$BD863,INDIRECT(ADDRESS(3,BG$2,1,1)):INDIRECT(ADDRESS(1004,BG$2,1,1))),"")</f>
        <v/>
      </c>
      <c r="BH863" t="str">
        <f ca="1">IF($BT863&lt;&gt;"",SUMIF($BD$3:$BD$1004,"="&amp;$BD863,INDIRECT(ADDRESS(3,BH$2,1,1)):INDIRECT(ADDRESS(1004,BH$2,1,1))),"")</f>
        <v/>
      </c>
      <c r="BI863" t="str">
        <f ca="1">IF($BT863&lt;&gt;"",SUMIF($BD$3:$BD$1004,"="&amp;$BD863,INDIRECT(ADDRESS(3,BI$2,1,1)):INDIRECT(ADDRESS(1004,BI$2,1,1))),"")</f>
        <v/>
      </c>
      <c r="BJ863" t="str">
        <f ca="1">IF($BT863&lt;&gt;"",SUMIF($BD$3:$BD$1004,"="&amp;$BD863,INDIRECT(ADDRESS(3,BJ$2,1,1)):INDIRECT(ADDRESS(1004,BJ$2,1,1))),"")</f>
        <v/>
      </c>
      <c r="BK863" t="str">
        <f ca="1">IF($BT863&lt;&gt;"",SUMIF($BD$3:$BD$1004,"="&amp;$BD863,INDIRECT(ADDRESS(3,BK$2,1,1)):INDIRECT(ADDRESS(1004,BK$2,1,1))),"")</f>
        <v/>
      </c>
      <c r="BL863" t="str">
        <f ca="1">IF($BT863&lt;&gt;"",SUMIF($BD$3:$BD$1004,"="&amp;$BD863,INDIRECT(ADDRESS(3,BL$2,1,1)):INDIRECT(ADDRESS(1004,BL$2,1,1))),"")</f>
        <v/>
      </c>
      <c r="BM863" t="str">
        <f ca="1">IF($BT863&lt;&gt;"",SUMIF($BD$3:$BD$1004,"="&amp;$BD863,INDIRECT(ADDRESS(3,BM$2,1,1)):INDIRECT(ADDRESS(1004,BM$2,1,1))),"")</f>
        <v/>
      </c>
      <c r="BN863" t="str">
        <f ca="1">IF($BT863&lt;&gt;"",SUMIF($BD$3:$BD$1004,"="&amp;$BD863,INDIRECT(ADDRESS(3,BN$2,1,1)):INDIRECT(ADDRESS(1004,BN$2,1,1))),"")</f>
        <v/>
      </c>
      <c r="BO863" t="str">
        <f ca="1">IF($BT863&lt;&gt;"",SUMIF($BD$3:$BD$1004,"="&amp;$BD863,INDIRECT(ADDRESS(3,BO$2,1,1)):INDIRECT(ADDRESS(1004,BO$2,1,1))),"")</f>
        <v/>
      </c>
      <c r="BP863" t="str">
        <f ca="1">IF($BT863&lt;&gt;"",SUMIF($BD$3:$BD$1004,"="&amp;$BD863,INDIRECT(ADDRESS(3,BP$2,1,1)):INDIRECT(ADDRESS(1004,BP$2,1,1))),"")</f>
        <v/>
      </c>
      <c r="BQ863" t="str">
        <f ca="1">IF($BT863&lt;&gt;"",SUMIF($BD$3:$BD$1004,"="&amp;$BD863,INDIRECT(ADDRESS(3,BQ$2,1,1)):INDIRECT(ADDRESS(1004,BQ$2,1,1))),"")</f>
        <v/>
      </c>
      <c r="BR863" t="str">
        <f ca="1">IF($BT863&lt;&gt;"",SUMIF($BD$3:$BD$1004,"="&amp;$BD863,INDIRECT(ADDRESS(3,BR$2,1,1)):INDIRECT(ADDRESS(1004,BR$2,1,1))),"")</f>
        <v/>
      </c>
      <c r="BS863" t="str">
        <f>IF($A863&lt;&gt;"",VLOOKUP(TRUNC(MID($A863,1,2),0),Plano_Contas!$H$3:$J$103,3,TRUE),"")</f>
        <v/>
      </c>
      <c r="BT863" t="str">
        <f t="shared" si="53"/>
        <v/>
      </c>
      <c r="BV863">
        <f>Empresas!C863</f>
        <v>0</v>
      </c>
    </row>
    <row r="864" spans="1:74" ht="13.5" hidden="1" thickBot="1" x14ac:dyDescent="0.25">
      <c r="A864" s="89"/>
      <c r="B864" s="52" t="str">
        <f>IF($A864&lt;&gt;"",VLOOKUP(""&amp;$A864,Plano_Contas!$A$3:$F$1003,6,0),"")</f>
        <v/>
      </c>
      <c r="C864" s="91"/>
      <c r="D864" s="111"/>
      <c r="E864" s="112">
        <v>0</v>
      </c>
      <c r="F864" s="87"/>
      <c r="G864" s="85"/>
      <c r="H864" s="111"/>
      <c r="I864" s="112">
        <v>0</v>
      </c>
      <c r="J864" s="87"/>
      <c r="K864" s="85"/>
      <c r="L864" s="111"/>
      <c r="M864" s="112">
        <v>0</v>
      </c>
      <c r="N864" s="87"/>
      <c r="O864" s="85"/>
      <c r="P864" s="111"/>
      <c r="Q864" s="112">
        <v>0</v>
      </c>
      <c r="R864" s="87"/>
      <c r="S864" s="85"/>
      <c r="T864" s="111"/>
      <c r="U864" s="112">
        <v>0</v>
      </c>
      <c r="V864" s="87"/>
      <c r="W864" s="85"/>
      <c r="X864" s="111"/>
      <c r="Y864" s="112">
        <v>0</v>
      </c>
      <c r="Z864" s="87"/>
      <c r="AA864" s="85"/>
      <c r="AB864" s="111"/>
      <c r="AC864" s="112">
        <v>0</v>
      </c>
      <c r="AD864" s="87"/>
      <c r="AE864" s="85"/>
      <c r="AF864" s="111"/>
      <c r="AG864" s="112">
        <v>0</v>
      </c>
      <c r="AH864" s="87"/>
      <c r="AI864" s="85"/>
      <c r="AJ864" s="111"/>
      <c r="AK864" s="112">
        <v>0</v>
      </c>
      <c r="AL864" s="87"/>
      <c r="AM864" s="85"/>
      <c r="AN864" s="111"/>
      <c r="AO864" s="112">
        <v>0</v>
      </c>
      <c r="AP864" s="87"/>
      <c r="AQ864" s="85"/>
      <c r="AR864" s="111"/>
      <c r="AS864" s="112">
        <v>0</v>
      </c>
      <c r="AT864" s="87"/>
      <c r="AU864" s="85"/>
      <c r="AV864" s="111"/>
      <c r="AW864" s="112">
        <v>0</v>
      </c>
      <c r="AX864" s="87"/>
      <c r="AY864" s="85"/>
      <c r="AZ864" s="267">
        <f t="shared" si="54"/>
        <v>0</v>
      </c>
      <c r="BA864" s="88">
        <f t="shared" si="51"/>
        <v>0</v>
      </c>
      <c r="BC864">
        <f>IF($A864&lt;&gt;"",COUNTIF($BD$3:$BD864,$BD864),0)</f>
        <v>0</v>
      </c>
      <c r="BD864" t="str">
        <f>IF($A864&lt;&gt;"",VLOOKUP(TRUNC(MID($A864,1,2),0),Plano_Contas!$H$3:$J$103,2,TRUE),"")</f>
        <v/>
      </c>
      <c r="BE864" s="201" t="str">
        <f t="shared" si="52"/>
        <v/>
      </c>
      <c r="BF864" t="str">
        <f ca="1">IF($BT864&lt;&gt;"",SUMIF($BD$3:$BD$1004,"="&amp;$BD864,INDIRECT(ADDRESS(3,BF$2,1,1)):INDIRECT(ADDRESS(1004,BF$2,1,1))),"")</f>
        <v/>
      </c>
      <c r="BG864" t="str">
        <f ca="1">IF($BT864&lt;&gt;"",SUMIF($BD$3:$BD$1004,"="&amp;$BD864,INDIRECT(ADDRESS(3,BG$2,1,1)):INDIRECT(ADDRESS(1004,BG$2,1,1))),"")</f>
        <v/>
      </c>
      <c r="BH864" t="str">
        <f ca="1">IF($BT864&lt;&gt;"",SUMIF($BD$3:$BD$1004,"="&amp;$BD864,INDIRECT(ADDRESS(3,BH$2,1,1)):INDIRECT(ADDRESS(1004,BH$2,1,1))),"")</f>
        <v/>
      </c>
      <c r="BI864" t="str">
        <f ca="1">IF($BT864&lt;&gt;"",SUMIF($BD$3:$BD$1004,"="&amp;$BD864,INDIRECT(ADDRESS(3,BI$2,1,1)):INDIRECT(ADDRESS(1004,BI$2,1,1))),"")</f>
        <v/>
      </c>
      <c r="BJ864" t="str">
        <f ca="1">IF($BT864&lt;&gt;"",SUMIF($BD$3:$BD$1004,"="&amp;$BD864,INDIRECT(ADDRESS(3,BJ$2,1,1)):INDIRECT(ADDRESS(1004,BJ$2,1,1))),"")</f>
        <v/>
      </c>
      <c r="BK864" t="str">
        <f ca="1">IF($BT864&lt;&gt;"",SUMIF($BD$3:$BD$1004,"="&amp;$BD864,INDIRECT(ADDRESS(3,BK$2,1,1)):INDIRECT(ADDRESS(1004,BK$2,1,1))),"")</f>
        <v/>
      </c>
      <c r="BL864" t="str">
        <f ca="1">IF($BT864&lt;&gt;"",SUMIF($BD$3:$BD$1004,"="&amp;$BD864,INDIRECT(ADDRESS(3,BL$2,1,1)):INDIRECT(ADDRESS(1004,BL$2,1,1))),"")</f>
        <v/>
      </c>
      <c r="BM864" t="str">
        <f ca="1">IF($BT864&lt;&gt;"",SUMIF($BD$3:$BD$1004,"="&amp;$BD864,INDIRECT(ADDRESS(3,BM$2,1,1)):INDIRECT(ADDRESS(1004,BM$2,1,1))),"")</f>
        <v/>
      </c>
      <c r="BN864" t="str">
        <f ca="1">IF($BT864&lt;&gt;"",SUMIF($BD$3:$BD$1004,"="&amp;$BD864,INDIRECT(ADDRESS(3,BN$2,1,1)):INDIRECT(ADDRESS(1004,BN$2,1,1))),"")</f>
        <v/>
      </c>
      <c r="BO864" t="str">
        <f ca="1">IF($BT864&lt;&gt;"",SUMIF($BD$3:$BD$1004,"="&amp;$BD864,INDIRECT(ADDRESS(3,BO$2,1,1)):INDIRECT(ADDRESS(1004,BO$2,1,1))),"")</f>
        <v/>
      </c>
      <c r="BP864" t="str">
        <f ca="1">IF($BT864&lt;&gt;"",SUMIF($BD$3:$BD$1004,"="&amp;$BD864,INDIRECT(ADDRESS(3,BP$2,1,1)):INDIRECT(ADDRESS(1004,BP$2,1,1))),"")</f>
        <v/>
      </c>
      <c r="BQ864" t="str">
        <f ca="1">IF($BT864&lt;&gt;"",SUMIF($BD$3:$BD$1004,"="&amp;$BD864,INDIRECT(ADDRESS(3,BQ$2,1,1)):INDIRECT(ADDRESS(1004,BQ$2,1,1))),"")</f>
        <v/>
      </c>
      <c r="BR864" t="str">
        <f ca="1">IF($BT864&lt;&gt;"",SUMIF($BD$3:$BD$1004,"="&amp;$BD864,INDIRECT(ADDRESS(3,BR$2,1,1)):INDIRECT(ADDRESS(1004,BR$2,1,1))),"")</f>
        <v/>
      </c>
      <c r="BS864" t="str">
        <f>IF($A864&lt;&gt;"",VLOOKUP(TRUNC(MID($A864,1,2),0),Plano_Contas!$H$3:$J$103,3,TRUE),"")</f>
        <v/>
      </c>
      <c r="BT864" t="str">
        <f t="shared" si="53"/>
        <v/>
      </c>
      <c r="BV864">
        <f>Empresas!C864</f>
        <v>0</v>
      </c>
    </row>
    <row r="865" spans="1:74" ht="13.5" hidden="1" thickBot="1" x14ac:dyDescent="0.25">
      <c r="A865" s="89"/>
      <c r="B865" s="52" t="str">
        <f>IF($A865&lt;&gt;"",VLOOKUP(""&amp;$A865,Plano_Contas!$A$3:$F$1003,6,0),"")</f>
        <v/>
      </c>
      <c r="C865" s="91"/>
      <c r="D865" s="111"/>
      <c r="E865" s="112">
        <v>0</v>
      </c>
      <c r="F865" s="87"/>
      <c r="G865" s="85"/>
      <c r="H865" s="111"/>
      <c r="I865" s="112">
        <v>0</v>
      </c>
      <c r="J865" s="87"/>
      <c r="K865" s="85"/>
      <c r="L865" s="111"/>
      <c r="M865" s="112">
        <v>0</v>
      </c>
      <c r="N865" s="87"/>
      <c r="O865" s="85"/>
      <c r="P865" s="111"/>
      <c r="Q865" s="112">
        <v>0</v>
      </c>
      <c r="R865" s="87"/>
      <c r="S865" s="85"/>
      <c r="T865" s="111"/>
      <c r="U865" s="112">
        <v>0</v>
      </c>
      <c r="V865" s="87"/>
      <c r="W865" s="85"/>
      <c r="X865" s="111"/>
      <c r="Y865" s="112">
        <v>0</v>
      </c>
      <c r="Z865" s="87"/>
      <c r="AA865" s="85"/>
      <c r="AB865" s="111"/>
      <c r="AC865" s="112">
        <v>0</v>
      </c>
      <c r="AD865" s="87"/>
      <c r="AE865" s="85"/>
      <c r="AF865" s="111"/>
      <c r="AG865" s="112">
        <v>0</v>
      </c>
      <c r="AH865" s="87"/>
      <c r="AI865" s="85"/>
      <c r="AJ865" s="111"/>
      <c r="AK865" s="112">
        <v>0</v>
      </c>
      <c r="AL865" s="87"/>
      <c r="AM865" s="85"/>
      <c r="AN865" s="111"/>
      <c r="AO865" s="112">
        <v>0</v>
      </c>
      <c r="AP865" s="87"/>
      <c r="AQ865" s="85"/>
      <c r="AR865" s="111"/>
      <c r="AS865" s="112">
        <v>0</v>
      </c>
      <c r="AT865" s="87"/>
      <c r="AU865" s="85"/>
      <c r="AV865" s="111"/>
      <c r="AW865" s="112">
        <v>0</v>
      </c>
      <c r="AX865" s="87"/>
      <c r="AY865" s="85"/>
      <c r="AZ865" s="267">
        <f t="shared" si="54"/>
        <v>0</v>
      </c>
      <c r="BA865" s="88">
        <f t="shared" si="51"/>
        <v>0</v>
      </c>
      <c r="BC865">
        <f>IF($A865&lt;&gt;"",COUNTIF($BD$3:$BD865,$BD865),0)</f>
        <v>0</v>
      </c>
      <c r="BD865" t="str">
        <f>IF($A865&lt;&gt;"",VLOOKUP(TRUNC(MID($A865,1,2),0),Plano_Contas!$H$3:$J$103,2,TRUE),"")</f>
        <v/>
      </c>
      <c r="BE865" s="201" t="str">
        <f t="shared" si="52"/>
        <v/>
      </c>
      <c r="BF865" t="str">
        <f ca="1">IF($BT865&lt;&gt;"",SUMIF($BD$3:$BD$1004,"="&amp;$BD865,INDIRECT(ADDRESS(3,BF$2,1,1)):INDIRECT(ADDRESS(1004,BF$2,1,1))),"")</f>
        <v/>
      </c>
      <c r="BG865" t="str">
        <f ca="1">IF($BT865&lt;&gt;"",SUMIF($BD$3:$BD$1004,"="&amp;$BD865,INDIRECT(ADDRESS(3,BG$2,1,1)):INDIRECT(ADDRESS(1004,BG$2,1,1))),"")</f>
        <v/>
      </c>
      <c r="BH865" t="str">
        <f ca="1">IF($BT865&lt;&gt;"",SUMIF($BD$3:$BD$1004,"="&amp;$BD865,INDIRECT(ADDRESS(3,BH$2,1,1)):INDIRECT(ADDRESS(1004,BH$2,1,1))),"")</f>
        <v/>
      </c>
      <c r="BI865" t="str">
        <f ca="1">IF($BT865&lt;&gt;"",SUMIF($BD$3:$BD$1004,"="&amp;$BD865,INDIRECT(ADDRESS(3,BI$2,1,1)):INDIRECT(ADDRESS(1004,BI$2,1,1))),"")</f>
        <v/>
      </c>
      <c r="BJ865" t="str">
        <f ca="1">IF($BT865&lt;&gt;"",SUMIF($BD$3:$BD$1004,"="&amp;$BD865,INDIRECT(ADDRESS(3,BJ$2,1,1)):INDIRECT(ADDRESS(1004,BJ$2,1,1))),"")</f>
        <v/>
      </c>
      <c r="BK865" t="str">
        <f ca="1">IF($BT865&lt;&gt;"",SUMIF($BD$3:$BD$1004,"="&amp;$BD865,INDIRECT(ADDRESS(3,BK$2,1,1)):INDIRECT(ADDRESS(1004,BK$2,1,1))),"")</f>
        <v/>
      </c>
      <c r="BL865" t="str">
        <f ca="1">IF($BT865&lt;&gt;"",SUMIF($BD$3:$BD$1004,"="&amp;$BD865,INDIRECT(ADDRESS(3,BL$2,1,1)):INDIRECT(ADDRESS(1004,BL$2,1,1))),"")</f>
        <v/>
      </c>
      <c r="BM865" t="str">
        <f ca="1">IF($BT865&lt;&gt;"",SUMIF($BD$3:$BD$1004,"="&amp;$BD865,INDIRECT(ADDRESS(3,BM$2,1,1)):INDIRECT(ADDRESS(1004,BM$2,1,1))),"")</f>
        <v/>
      </c>
      <c r="BN865" t="str">
        <f ca="1">IF($BT865&lt;&gt;"",SUMIF($BD$3:$BD$1004,"="&amp;$BD865,INDIRECT(ADDRESS(3,BN$2,1,1)):INDIRECT(ADDRESS(1004,BN$2,1,1))),"")</f>
        <v/>
      </c>
      <c r="BO865" t="str">
        <f ca="1">IF($BT865&lt;&gt;"",SUMIF($BD$3:$BD$1004,"="&amp;$BD865,INDIRECT(ADDRESS(3,BO$2,1,1)):INDIRECT(ADDRESS(1004,BO$2,1,1))),"")</f>
        <v/>
      </c>
      <c r="BP865" t="str">
        <f ca="1">IF($BT865&lt;&gt;"",SUMIF($BD$3:$BD$1004,"="&amp;$BD865,INDIRECT(ADDRESS(3,BP$2,1,1)):INDIRECT(ADDRESS(1004,BP$2,1,1))),"")</f>
        <v/>
      </c>
      <c r="BQ865" t="str">
        <f ca="1">IF($BT865&lt;&gt;"",SUMIF($BD$3:$BD$1004,"="&amp;$BD865,INDIRECT(ADDRESS(3,BQ$2,1,1)):INDIRECT(ADDRESS(1004,BQ$2,1,1))),"")</f>
        <v/>
      </c>
      <c r="BR865" t="str">
        <f ca="1">IF($BT865&lt;&gt;"",SUMIF($BD$3:$BD$1004,"="&amp;$BD865,INDIRECT(ADDRESS(3,BR$2,1,1)):INDIRECT(ADDRESS(1004,BR$2,1,1))),"")</f>
        <v/>
      </c>
      <c r="BS865" t="str">
        <f>IF($A865&lt;&gt;"",VLOOKUP(TRUNC(MID($A865,1,2),0),Plano_Contas!$H$3:$J$103,3,TRUE),"")</f>
        <v/>
      </c>
      <c r="BT865" t="str">
        <f t="shared" si="53"/>
        <v/>
      </c>
      <c r="BV865">
        <f>Empresas!C865</f>
        <v>0</v>
      </c>
    </row>
    <row r="866" spans="1:74" ht="13.5" hidden="1" thickBot="1" x14ac:dyDescent="0.25">
      <c r="A866" s="89"/>
      <c r="B866" s="52" t="str">
        <f>IF($A866&lt;&gt;"",VLOOKUP(""&amp;$A866,Plano_Contas!$A$3:$F$1003,6,0),"")</f>
        <v/>
      </c>
      <c r="C866" s="91"/>
      <c r="D866" s="111"/>
      <c r="E866" s="112">
        <v>0</v>
      </c>
      <c r="F866" s="87"/>
      <c r="G866" s="85"/>
      <c r="H866" s="111"/>
      <c r="I866" s="112">
        <v>0</v>
      </c>
      <c r="J866" s="87"/>
      <c r="K866" s="85"/>
      <c r="L866" s="111"/>
      <c r="M866" s="112">
        <v>0</v>
      </c>
      <c r="N866" s="87"/>
      <c r="O866" s="85"/>
      <c r="P866" s="111"/>
      <c r="Q866" s="112">
        <v>0</v>
      </c>
      <c r="R866" s="87"/>
      <c r="S866" s="85"/>
      <c r="T866" s="111"/>
      <c r="U866" s="112">
        <v>0</v>
      </c>
      <c r="V866" s="87"/>
      <c r="W866" s="85"/>
      <c r="X866" s="111"/>
      <c r="Y866" s="112">
        <v>0</v>
      </c>
      <c r="Z866" s="87"/>
      <c r="AA866" s="85"/>
      <c r="AB866" s="111"/>
      <c r="AC866" s="112">
        <v>0</v>
      </c>
      <c r="AD866" s="87"/>
      <c r="AE866" s="85"/>
      <c r="AF866" s="111"/>
      <c r="AG866" s="112">
        <v>0</v>
      </c>
      <c r="AH866" s="87"/>
      <c r="AI866" s="85"/>
      <c r="AJ866" s="111"/>
      <c r="AK866" s="112">
        <v>0</v>
      </c>
      <c r="AL866" s="87"/>
      <c r="AM866" s="85"/>
      <c r="AN866" s="111"/>
      <c r="AO866" s="112">
        <v>0</v>
      </c>
      <c r="AP866" s="87"/>
      <c r="AQ866" s="85"/>
      <c r="AR866" s="111"/>
      <c r="AS866" s="112">
        <v>0</v>
      </c>
      <c r="AT866" s="87"/>
      <c r="AU866" s="85"/>
      <c r="AV866" s="111"/>
      <c r="AW866" s="112">
        <v>0</v>
      </c>
      <c r="AX866" s="87"/>
      <c r="AY866" s="85"/>
      <c r="AZ866" s="267">
        <f t="shared" si="54"/>
        <v>0</v>
      </c>
      <c r="BA866" s="88">
        <f t="shared" si="51"/>
        <v>0</v>
      </c>
      <c r="BC866">
        <f>IF($A866&lt;&gt;"",COUNTIF($BD$3:$BD866,$BD866),0)</f>
        <v>0</v>
      </c>
      <c r="BD866" t="str">
        <f>IF($A866&lt;&gt;"",VLOOKUP(TRUNC(MID($A866,1,2),0),Plano_Contas!$H$3:$J$103,2,TRUE),"")</f>
        <v/>
      </c>
      <c r="BE866" s="201" t="str">
        <f t="shared" si="52"/>
        <v/>
      </c>
      <c r="BF866" t="str">
        <f ca="1">IF($BT866&lt;&gt;"",SUMIF($BD$3:$BD$1004,"="&amp;$BD866,INDIRECT(ADDRESS(3,BF$2,1,1)):INDIRECT(ADDRESS(1004,BF$2,1,1))),"")</f>
        <v/>
      </c>
      <c r="BG866" t="str">
        <f ca="1">IF($BT866&lt;&gt;"",SUMIF($BD$3:$BD$1004,"="&amp;$BD866,INDIRECT(ADDRESS(3,BG$2,1,1)):INDIRECT(ADDRESS(1004,BG$2,1,1))),"")</f>
        <v/>
      </c>
      <c r="BH866" t="str">
        <f ca="1">IF($BT866&lt;&gt;"",SUMIF($BD$3:$BD$1004,"="&amp;$BD866,INDIRECT(ADDRESS(3,BH$2,1,1)):INDIRECT(ADDRESS(1004,BH$2,1,1))),"")</f>
        <v/>
      </c>
      <c r="BI866" t="str">
        <f ca="1">IF($BT866&lt;&gt;"",SUMIF($BD$3:$BD$1004,"="&amp;$BD866,INDIRECT(ADDRESS(3,BI$2,1,1)):INDIRECT(ADDRESS(1004,BI$2,1,1))),"")</f>
        <v/>
      </c>
      <c r="BJ866" t="str">
        <f ca="1">IF($BT866&lt;&gt;"",SUMIF($BD$3:$BD$1004,"="&amp;$BD866,INDIRECT(ADDRESS(3,BJ$2,1,1)):INDIRECT(ADDRESS(1004,BJ$2,1,1))),"")</f>
        <v/>
      </c>
      <c r="BK866" t="str">
        <f ca="1">IF($BT866&lt;&gt;"",SUMIF($BD$3:$BD$1004,"="&amp;$BD866,INDIRECT(ADDRESS(3,BK$2,1,1)):INDIRECT(ADDRESS(1004,BK$2,1,1))),"")</f>
        <v/>
      </c>
      <c r="BL866" t="str">
        <f ca="1">IF($BT866&lt;&gt;"",SUMIF($BD$3:$BD$1004,"="&amp;$BD866,INDIRECT(ADDRESS(3,BL$2,1,1)):INDIRECT(ADDRESS(1004,BL$2,1,1))),"")</f>
        <v/>
      </c>
      <c r="BM866" t="str">
        <f ca="1">IF($BT866&lt;&gt;"",SUMIF($BD$3:$BD$1004,"="&amp;$BD866,INDIRECT(ADDRESS(3,BM$2,1,1)):INDIRECT(ADDRESS(1004,BM$2,1,1))),"")</f>
        <v/>
      </c>
      <c r="BN866" t="str">
        <f ca="1">IF($BT866&lt;&gt;"",SUMIF($BD$3:$BD$1004,"="&amp;$BD866,INDIRECT(ADDRESS(3,BN$2,1,1)):INDIRECT(ADDRESS(1004,BN$2,1,1))),"")</f>
        <v/>
      </c>
      <c r="BO866" t="str">
        <f ca="1">IF($BT866&lt;&gt;"",SUMIF($BD$3:$BD$1004,"="&amp;$BD866,INDIRECT(ADDRESS(3,BO$2,1,1)):INDIRECT(ADDRESS(1004,BO$2,1,1))),"")</f>
        <v/>
      </c>
      <c r="BP866" t="str">
        <f ca="1">IF($BT866&lt;&gt;"",SUMIF($BD$3:$BD$1004,"="&amp;$BD866,INDIRECT(ADDRESS(3,BP$2,1,1)):INDIRECT(ADDRESS(1004,BP$2,1,1))),"")</f>
        <v/>
      </c>
      <c r="BQ866" t="str">
        <f ca="1">IF($BT866&lt;&gt;"",SUMIF($BD$3:$BD$1004,"="&amp;$BD866,INDIRECT(ADDRESS(3,BQ$2,1,1)):INDIRECT(ADDRESS(1004,BQ$2,1,1))),"")</f>
        <v/>
      </c>
      <c r="BR866" t="str">
        <f ca="1">IF($BT866&lt;&gt;"",SUMIF($BD$3:$BD$1004,"="&amp;$BD866,INDIRECT(ADDRESS(3,BR$2,1,1)):INDIRECT(ADDRESS(1004,BR$2,1,1))),"")</f>
        <v/>
      </c>
      <c r="BS866" t="str">
        <f>IF($A866&lt;&gt;"",VLOOKUP(TRUNC(MID($A866,1,2),0),Plano_Contas!$H$3:$J$103,3,TRUE),"")</f>
        <v/>
      </c>
      <c r="BT866" t="str">
        <f t="shared" si="53"/>
        <v/>
      </c>
      <c r="BV866">
        <f>Empresas!C866</f>
        <v>0</v>
      </c>
    </row>
    <row r="867" spans="1:74" ht="13.5" hidden="1" thickBot="1" x14ac:dyDescent="0.25">
      <c r="A867" s="89"/>
      <c r="B867" s="52" t="str">
        <f>IF($A867&lt;&gt;"",VLOOKUP(""&amp;$A867,Plano_Contas!$A$3:$F$1003,6,0),"")</f>
        <v/>
      </c>
      <c r="C867" s="91"/>
      <c r="D867" s="111"/>
      <c r="E867" s="112">
        <v>0</v>
      </c>
      <c r="F867" s="87"/>
      <c r="G867" s="85"/>
      <c r="H867" s="111"/>
      <c r="I867" s="112">
        <v>0</v>
      </c>
      <c r="J867" s="87"/>
      <c r="K867" s="85"/>
      <c r="L867" s="111"/>
      <c r="M867" s="112">
        <v>0</v>
      </c>
      <c r="N867" s="87"/>
      <c r="O867" s="85"/>
      <c r="P867" s="111"/>
      <c r="Q867" s="112">
        <v>0</v>
      </c>
      <c r="R867" s="87"/>
      <c r="S867" s="85"/>
      <c r="T867" s="111"/>
      <c r="U867" s="112">
        <v>0</v>
      </c>
      <c r="V867" s="87"/>
      <c r="W867" s="85"/>
      <c r="X867" s="111"/>
      <c r="Y867" s="112">
        <v>0</v>
      </c>
      <c r="Z867" s="87"/>
      <c r="AA867" s="85"/>
      <c r="AB867" s="111"/>
      <c r="AC867" s="112">
        <v>0</v>
      </c>
      <c r="AD867" s="87"/>
      <c r="AE867" s="85"/>
      <c r="AF867" s="111"/>
      <c r="AG867" s="112">
        <v>0</v>
      </c>
      <c r="AH867" s="87"/>
      <c r="AI867" s="85"/>
      <c r="AJ867" s="111"/>
      <c r="AK867" s="112">
        <v>0</v>
      </c>
      <c r="AL867" s="87"/>
      <c r="AM867" s="85"/>
      <c r="AN867" s="111"/>
      <c r="AO867" s="112">
        <v>0</v>
      </c>
      <c r="AP867" s="87"/>
      <c r="AQ867" s="85"/>
      <c r="AR867" s="111"/>
      <c r="AS867" s="112">
        <v>0</v>
      </c>
      <c r="AT867" s="87"/>
      <c r="AU867" s="85"/>
      <c r="AV867" s="111"/>
      <c r="AW867" s="112">
        <v>0</v>
      </c>
      <c r="AX867" s="87"/>
      <c r="AY867" s="85"/>
      <c r="AZ867" s="267">
        <f t="shared" si="54"/>
        <v>0</v>
      </c>
      <c r="BA867" s="88">
        <f t="shared" si="51"/>
        <v>0</v>
      </c>
      <c r="BC867">
        <f>IF($A867&lt;&gt;"",COUNTIF($BD$3:$BD867,$BD867),0)</f>
        <v>0</v>
      </c>
      <c r="BD867" t="str">
        <f>IF($A867&lt;&gt;"",VLOOKUP(TRUNC(MID($A867,1,2),0),Plano_Contas!$H$3:$J$103,2,TRUE),"")</f>
        <v/>
      </c>
      <c r="BE867" s="201" t="str">
        <f t="shared" si="52"/>
        <v/>
      </c>
      <c r="BF867" t="str">
        <f ca="1">IF($BT867&lt;&gt;"",SUMIF($BD$3:$BD$1004,"="&amp;$BD867,INDIRECT(ADDRESS(3,BF$2,1,1)):INDIRECT(ADDRESS(1004,BF$2,1,1))),"")</f>
        <v/>
      </c>
      <c r="BG867" t="str">
        <f ca="1">IF($BT867&lt;&gt;"",SUMIF($BD$3:$BD$1004,"="&amp;$BD867,INDIRECT(ADDRESS(3,BG$2,1,1)):INDIRECT(ADDRESS(1004,BG$2,1,1))),"")</f>
        <v/>
      </c>
      <c r="BH867" t="str">
        <f ca="1">IF($BT867&lt;&gt;"",SUMIF($BD$3:$BD$1004,"="&amp;$BD867,INDIRECT(ADDRESS(3,BH$2,1,1)):INDIRECT(ADDRESS(1004,BH$2,1,1))),"")</f>
        <v/>
      </c>
      <c r="BI867" t="str">
        <f ca="1">IF($BT867&lt;&gt;"",SUMIF($BD$3:$BD$1004,"="&amp;$BD867,INDIRECT(ADDRESS(3,BI$2,1,1)):INDIRECT(ADDRESS(1004,BI$2,1,1))),"")</f>
        <v/>
      </c>
      <c r="BJ867" t="str">
        <f ca="1">IF($BT867&lt;&gt;"",SUMIF($BD$3:$BD$1004,"="&amp;$BD867,INDIRECT(ADDRESS(3,BJ$2,1,1)):INDIRECT(ADDRESS(1004,BJ$2,1,1))),"")</f>
        <v/>
      </c>
      <c r="BK867" t="str">
        <f ca="1">IF($BT867&lt;&gt;"",SUMIF($BD$3:$BD$1004,"="&amp;$BD867,INDIRECT(ADDRESS(3,BK$2,1,1)):INDIRECT(ADDRESS(1004,BK$2,1,1))),"")</f>
        <v/>
      </c>
      <c r="BL867" t="str">
        <f ca="1">IF($BT867&lt;&gt;"",SUMIF($BD$3:$BD$1004,"="&amp;$BD867,INDIRECT(ADDRESS(3,BL$2,1,1)):INDIRECT(ADDRESS(1004,BL$2,1,1))),"")</f>
        <v/>
      </c>
      <c r="BM867" t="str">
        <f ca="1">IF($BT867&lt;&gt;"",SUMIF($BD$3:$BD$1004,"="&amp;$BD867,INDIRECT(ADDRESS(3,BM$2,1,1)):INDIRECT(ADDRESS(1004,BM$2,1,1))),"")</f>
        <v/>
      </c>
      <c r="BN867" t="str">
        <f ca="1">IF($BT867&lt;&gt;"",SUMIF($BD$3:$BD$1004,"="&amp;$BD867,INDIRECT(ADDRESS(3,BN$2,1,1)):INDIRECT(ADDRESS(1004,BN$2,1,1))),"")</f>
        <v/>
      </c>
      <c r="BO867" t="str">
        <f ca="1">IF($BT867&lt;&gt;"",SUMIF($BD$3:$BD$1004,"="&amp;$BD867,INDIRECT(ADDRESS(3,BO$2,1,1)):INDIRECT(ADDRESS(1004,BO$2,1,1))),"")</f>
        <v/>
      </c>
      <c r="BP867" t="str">
        <f ca="1">IF($BT867&lt;&gt;"",SUMIF($BD$3:$BD$1004,"="&amp;$BD867,INDIRECT(ADDRESS(3,BP$2,1,1)):INDIRECT(ADDRESS(1004,BP$2,1,1))),"")</f>
        <v/>
      </c>
      <c r="BQ867" t="str">
        <f ca="1">IF($BT867&lt;&gt;"",SUMIF($BD$3:$BD$1004,"="&amp;$BD867,INDIRECT(ADDRESS(3,BQ$2,1,1)):INDIRECT(ADDRESS(1004,BQ$2,1,1))),"")</f>
        <v/>
      </c>
      <c r="BR867" t="str">
        <f ca="1">IF($BT867&lt;&gt;"",SUMIF($BD$3:$BD$1004,"="&amp;$BD867,INDIRECT(ADDRESS(3,BR$2,1,1)):INDIRECT(ADDRESS(1004,BR$2,1,1))),"")</f>
        <v/>
      </c>
      <c r="BS867" t="str">
        <f>IF($A867&lt;&gt;"",VLOOKUP(TRUNC(MID($A867,1,2),0),Plano_Contas!$H$3:$J$103,3,TRUE),"")</f>
        <v/>
      </c>
      <c r="BT867" t="str">
        <f t="shared" si="53"/>
        <v/>
      </c>
      <c r="BV867">
        <f>Empresas!C867</f>
        <v>0</v>
      </c>
    </row>
    <row r="868" spans="1:74" ht="13.5" hidden="1" thickBot="1" x14ac:dyDescent="0.25">
      <c r="A868" s="89"/>
      <c r="B868" s="52" t="str">
        <f>IF($A868&lt;&gt;"",VLOOKUP(""&amp;$A868,Plano_Contas!$A$3:$F$1003,6,0),"")</f>
        <v/>
      </c>
      <c r="C868" s="91"/>
      <c r="D868" s="111"/>
      <c r="E868" s="112">
        <v>0</v>
      </c>
      <c r="F868" s="87"/>
      <c r="G868" s="85"/>
      <c r="H868" s="111"/>
      <c r="I868" s="112">
        <v>0</v>
      </c>
      <c r="J868" s="87"/>
      <c r="K868" s="85"/>
      <c r="L868" s="111"/>
      <c r="M868" s="112">
        <v>0</v>
      </c>
      <c r="N868" s="87"/>
      <c r="O868" s="85"/>
      <c r="P868" s="111"/>
      <c r="Q868" s="112">
        <v>0</v>
      </c>
      <c r="R868" s="87"/>
      <c r="S868" s="85"/>
      <c r="T868" s="111"/>
      <c r="U868" s="112">
        <v>0</v>
      </c>
      <c r="V868" s="87"/>
      <c r="W868" s="85"/>
      <c r="X868" s="111"/>
      <c r="Y868" s="112">
        <v>0</v>
      </c>
      <c r="Z868" s="87"/>
      <c r="AA868" s="85"/>
      <c r="AB868" s="111"/>
      <c r="AC868" s="112">
        <v>0</v>
      </c>
      <c r="AD868" s="87"/>
      <c r="AE868" s="85"/>
      <c r="AF868" s="111"/>
      <c r="AG868" s="112">
        <v>0</v>
      </c>
      <c r="AH868" s="87"/>
      <c r="AI868" s="85"/>
      <c r="AJ868" s="111"/>
      <c r="AK868" s="112">
        <v>0</v>
      </c>
      <c r="AL868" s="87"/>
      <c r="AM868" s="85"/>
      <c r="AN868" s="111"/>
      <c r="AO868" s="112">
        <v>0</v>
      </c>
      <c r="AP868" s="87"/>
      <c r="AQ868" s="85"/>
      <c r="AR868" s="111"/>
      <c r="AS868" s="112">
        <v>0</v>
      </c>
      <c r="AT868" s="87"/>
      <c r="AU868" s="85"/>
      <c r="AV868" s="111"/>
      <c r="AW868" s="112">
        <v>0</v>
      </c>
      <c r="AX868" s="87"/>
      <c r="AY868" s="85"/>
      <c r="AZ868" s="267">
        <f t="shared" si="54"/>
        <v>0</v>
      </c>
      <c r="BA868" s="88">
        <f t="shared" si="51"/>
        <v>0</v>
      </c>
      <c r="BC868">
        <f>IF($A868&lt;&gt;"",COUNTIF($BD$3:$BD868,$BD868),0)</f>
        <v>0</v>
      </c>
      <c r="BD868" t="str">
        <f>IF($A868&lt;&gt;"",VLOOKUP(TRUNC(MID($A868,1,2),0),Plano_Contas!$H$3:$J$103,2,TRUE),"")</f>
        <v/>
      </c>
      <c r="BE868" s="201" t="str">
        <f t="shared" si="52"/>
        <v/>
      </c>
      <c r="BF868" t="str">
        <f ca="1">IF($BT868&lt;&gt;"",SUMIF($BD$3:$BD$1004,"="&amp;$BD868,INDIRECT(ADDRESS(3,BF$2,1,1)):INDIRECT(ADDRESS(1004,BF$2,1,1))),"")</f>
        <v/>
      </c>
      <c r="BG868" t="str">
        <f ca="1">IF($BT868&lt;&gt;"",SUMIF($BD$3:$BD$1004,"="&amp;$BD868,INDIRECT(ADDRESS(3,BG$2,1,1)):INDIRECT(ADDRESS(1004,BG$2,1,1))),"")</f>
        <v/>
      </c>
      <c r="BH868" t="str">
        <f ca="1">IF($BT868&lt;&gt;"",SUMIF($BD$3:$BD$1004,"="&amp;$BD868,INDIRECT(ADDRESS(3,BH$2,1,1)):INDIRECT(ADDRESS(1004,BH$2,1,1))),"")</f>
        <v/>
      </c>
      <c r="BI868" t="str">
        <f ca="1">IF($BT868&lt;&gt;"",SUMIF($BD$3:$BD$1004,"="&amp;$BD868,INDIRECT(ADDRESS(3,BI$2,1,1)):INDIRECT(ADDRESS(1004,BI$2,1,1))),"")</f>
        <v/>
      </c>
      <c r="BJ868" t="str">
        <f ca="1">IF($BT868&lt;&gt;"",SUMIF($BD$3:$BD$1004,"="&amp;$BD868,INDIRECT(ADDRESS(3,BJ$2,1,1)):INDIRECT(ADDRESS(1004,BJ$2,1,1))),"")</f>
        <v/>
      </c>
      <c r="BK868" t="str">
        <f ca="1">IF($BT868&lt;&gt;"",SUMIF($BD$3:$BD$1004,"="&amp;$BD868,INDIRECT(ADDRESS(3,BK$2,1,1)):INDIRECT(ADDRESS(1004,BK$2,1,1))),"")</f>
        <v/>
      </c>
      <c r="BL868" t="str">
        <f ca="1">IF($BT868&lt;&gt;"",SUMIF($BD$3:$BD$1004,"="&amp;$BD868,INDIRECT(ADDRESS(3,BL$2,1,1)):INDIRECT(ADDRESS(1004,BL$2,1,1))),"")</f>
        <v/>
      </c>
      <c r="BM868" t="str">
        <f ca="1">IF($BT868&lt;&gt;"",SUMIF($BD$3:$BD$1004,"="&amp;$BD868,INDIRECT(ADDRESS(3,BM$2,1,1)):INDIRECT(ADDRESS(1004,BM$2,1,1))),"")</f>
        <v/>
      </c>
      <c r="BN868" t="str">
        <f ca="1">IF($BT868&lt;&gt;"",SUMIF($BD$3:$BD$1004,"="&amp;$BD868,INDIRECT(ADDRESS(3,BN$2,1,1)):INDIRECT(ADDRESS(1004,BN$2,1,1))),"")</f>
        <v/>
      </c>
      <c r="BO868" t="str">
        <f ca="1">IF($BT868&lt;&gt;"",SUMIF($BD$3:$BD$1004,"="&amp;$BD868,INDIRECT(ADDRESS(3,BO$2,1,1)):INDIRECT(ADDRESS(1004,BO$2,1,1))),"")</f>
        <v/>
      </c>
      <c r="BP868" t="str">
        <f ca="1">IF($BT868&lt;&gt;"",SUMIF($BD$3:$BD$1004,"="&amp;$BD868,INDIRECT(ADDRESS(3,BP$2,1,1)):INDIRECT(ADDRESS(1004,BP$2,1,1))),"")</f>
        <v/>
      </c>
      <c r="BQ868" t="str">
        <f ca="1">IF($BT868&lt;&gt;"",SUMIF($BD$3:$BD$1004,"="&amp;$BD868,INDIRECT(ADDRESS(3,BQ$2,1,1)):INDIRECT(ADDRESS(1004,BQ$2,1,1))),"")</f>
        <v/>
      </c>
      <c r="BR868" t="str">
        <f ca="1">IF($BT868&lt;&gt;"",SUMIF($BD$3:$BD$1004,"="&amp;$BD868,INDIRECT(ADDRESS(3,BR$2,1,1)):INDIRECT(ADDRESS(1004,BR$2,1,1))),"")</f>
        <v/>
      </c>
      <c r="BS868" t="str">
        <f>IF($A868&lt;&gt;"",VLOOKUP(TRUNC(MID($A868,1,2),0),Plano_Contas!$H$3:$J$103,3,TRUE),"")</f>
        <v/>
      </c>
      <c r="BT868" t="str">
        <f t="shared" si="53"/>
        <v/>
      </c>
      <c r="BV868">
        <f>Empresas!C868</f>
        <v>0</v>
      </c>
    </row>
    <row r="869" spans="1:74" ht="13.5" hidden="1" thickBot="1" x14ac:dyDescent="0.25">
      <c r="A869" s="89"/>
      <c r="B869" s="52" t="str">
        <f>IF($A869&lt;&gt;"",VLOOKUP(""&amp;$A869,Plano_Contas!$A$3:$F$1003,6,0),"")</f>
        <v/>
      </c>
      <c r="C869" s="91"/>
      <c r="D869" s="111"/>
      <c r="E869" s="112">
        <v>0</v>
      </c>
      <c r="F869" s="87"/>
      <c r="G869" s="85"/>
      <c r="H869" s="111"/>
      <c r="I869" s="112">
        <v>0</v>
      </c>
      <c r="J869" s="87"/>
      <c r="K869" s="85"/>
      <c r="L869" s="111"/>
      <c r="M869" s="112">
        <v>0</v>
      </c>
      <c r="N869" s="87"/>
      <c r="O869" s="85"/>
      <c r="P869" s="111"/>
      <c r="Q869" s="112">
        <v>0</v>
      </c>
      <c r="R869" s="87"/>
      <c r="S869" s="85"/>
      <c r="T869" s="111"/>
      <c r="U869" s="112">
        <v>0</v>
      </c>
      <c r="V869" s="87"/>
      <c r="W869" s="85"/>
      <c r="X869" s="111"/>
      <c r="Y869" s="112">
        <v>0</v>
      </c>
      <c r="Z869" s="87"/>
      <c r="AA869" s="85"/>
      <c r="AB869" s="111"/>
      <c r="AC869" s="112">
        <v>0</v>
      </c>
      <c r="AD869" s="87"/>
      <c r="AE869" s="85"/>
      <c r="AF869" s="111"/>
      <c r="AG869" s="112">
        <v>0</v>
      </c>
      <c r="AH869" s="87"/>
      <c r="AI869" s="85"/>
      <c r="AJ869" s="111"/>
      <c r="AK869" s="112">
        <v>0</v>
      </c>
      <c r="AL869" s="87"/>
      <c r="AM869" s="85"/>
      <c r="AN869" s="111"/>
      <c r="AO869" s="112">
        <v>0</v>
      </c>
      <c r="AP869" s="87"/>
      <c r="AQ869" s="85"/>
      <c r="AR869" s="111"/>
      <c r="AS869" s="112">
        <v>0</v>
      </c>
      <c r="AT869" s="87"/>
      <c r="AU869" s="85"/>
      <c r="AV869" s="111"/>
      <c r="AW869" s="112">
        <v>0</v>
      </c>
      <c r="AX869" s="87"/>
      <c r="AY869" s="85"/>
      <c r="AZ869" s="267">
        <f t="shared" si="54"/>
        <v>0</v>
      </c>
      <c r="BA869" s="88">
        <f t="shared" si="51"/>
        <v>0</v>
      </c>
      <c r="BC869">
        <f>IF($A869&lt;&gt;"",COUNTIF($BD$3:$BD869,$BD869),0)</f>
        <v>0</v>
      </c>
      <c r="BD869" t="str">
        <f>IF($A869&lt;&gt;"",VLOOKUP(TRUNC(MID($A869,1,2),0),Plano_Contas!$H$3:$J$103,2,TRUE),"")</f>
        <v/>
      </c>
      <c r="BE869" s="201" t="str">
        <f t="shared" si="52"/>
        <v/>
      </c>
      <c r="BF869" t="str">
        <f ca="1">IF($BT869&lt;&gt;"",SUMIF($BD$3:$BD$1004,"="&amp;$BD869,INDIRECT(ADDRESS(3,BF$2,1,1)):INDIRECT(ADDRESS(1004,BF$2,1,1))),"")</f>
        <v/>
      </c>
      <c r="BG869" t="str">
        <f ca="1">IF($BT869&lt;&gt;"",SUMIF($BD$3:$BD$1004,"="&amp;$BD869,INDIRECT(ADDRESS(3,BG$2,1,1)):INDIRECT(ADDRESS(1004,BG$2,1,1))),"")</f>
        <v/>
      </c>
      <c r="BH869" t="str">
        <f ca="1">IF($BT869&lt;&gt;"",SUMIF($BD$3:$BD$1004,"="&amp;$BD869,INDIRECT(ADDRESS(3,BH$2,1,1)):INDIRECT(ADDRESS(1004,BH$2,1,1))),"")</f>
        <v/>
      </c>
      <c r="BI869" t="str">
        <f ca="1">IF($BT869&lt;&gt;"",SUMIF($BD$3:$BD$1004,"="&amp;$BD869,INDIRECT(ADDRESS(3,BI$2,1,1)):INDIRECT(ADDRESS(1004,BI$2,1,1))),"")</f>
        <v/>
      </c>
      <c r="BJ869" t="str">
        <f ca="1">IF($BT869&lt;&gt;"",SUMIF($BD$3:$BD$1004,"="&amp;$BD869,INDIRECT(ADDRESS(3,BJ$2,1,1)):INDIRECT(ADDRESS(1004,BJ$2,1,1))),"")</f>
        <v/>
      </c>
      <c r="BK869" t="str">
        <f ca="1">IF($BT869&lt;&gt;"",SUMIF($BD$3:$BD$1004,"="&amp;$BD869,INDIRECT(ADDRESS(3,BK$2,1,1)):INDIRECT(ADDRESS(1004,BK$2,1,1))),"")</f>
        <v/>
      </c>
      <c r="BL869" t="str">
        <f ca="1">IF($BT869&lt;&gt;"",SUMIF($BD$3:$BD$1004,"="&amp;$BD869,INDIRECT(ADDRESS(3,BL$2,1,1)):INDIRECT(ADDRESS(1004,BL$2,1,1))),"")</f>
        <v/>
      </c>
      <c r="BM869" t="str">
        <f ca="1">IF($BT869&lt;&gt;"",SUMIF($BD$3:$BD$1004,"="&amp;$BD869,INDIRECT(ADDRESS(3,BM$2,1,1)):INDIRECT(ADDRESS(1004,BM$2,1,1))),"")</f>
        <v/>
      </c>
      <c r="BN869" t="str">
        <f ca="1">IF($BT869&lt;&gt;"",SUMIF($BD$3:$BD$1004,"="&amp;$BD869,INDIRECT(ADDRESS(3,BN$2,1,1)):INDIRECT(ADDRESS(1004,BN$2,1,1))),"")</f>
        <v/>
      </c>
      <c r="BO869" t="str">
        <f ca="1">IF($BT869&lt;&gt;"",SUMIF($BD$3:$BD$1004,"="&amp;$BD869,INDIRECT(ADDRESS(3,BO$2,1,1)):INDIRECT(ADDRESS(1004,BO$2,1,1))),"")</f>
        <v/>
      </c>
      <c r="BP869" t="str">
        <f ca="1">IF($BT869&lt;&gt;"",SUMIF($BD$3:$BD$1004,"="&amp;$BD869,INDIRECT(ADDRESS(3,BP$2,1,1)):INDIRECT(ADDRESS(1004,BP$2,1,1))),"")</f>
        <v/>
      </c>
      <c r="BQ869" t="str">
        <f ca="1">IF($BT869&lt;&gt;"",SUMIF($BD$3:$BD$1004,"="&amp;$BD869,INDIRECT(ADDRESS(3,BQ$2,1,1)):INDIRECT(ADDRESS(1004,BQ$2,1,1))),"")</f>
        <v/>
      </c>
      <c r="BR869" t="str">
        <f ca="1">IF($BT869&lt;&gt;"",SUMIF($BD$3:$BD$1004,"="&amp;$BD869,INDIRECT(ADDRESS(3,BR$2,1,1)):INDIRECT(ADDRESS(1004,BR$2,1,1))),"")</f>
        <v/>
      </c>
      <c r="BS869" t="str">
        <f>IF($A869&lt;&gt;"",VLOOKUP(TRUNC(MID($A869,1,2),0),Plano_Contas!$H$3:$J$103,3,TRUE),"")</f>
        <v/>
      </c>
      <c r="BT869" t="str">
        <f t="shared" si="53"/>
        <v/>
      </c>
      <c r="BV869">
        <f>Empresas!C869</f>
        <v>0</v>
      </c>
    </row>
    <row r="870" spans="1:74" ht="13.5" hidden="1" thickBot="1" x14ac:dyDescent="0.25">
      <c r="A870" s="89"/>
      <c r="B870" s="52" t="str">
        <f>IF($A870&lt;&gt;"",VLOOKUP(""&amp;$A870,Plano_Contas!$A$3:$F$1003,6,0),"")</f>
        <v/>
      </c>
      <c r="C870" s="91"/>
      <c r="D870" s="111"/>
      <c r="E870" s="112">
        <v>0</v>
      </c>
      <c r="F870" s="87"/>
      <c r="G870" s="85"/>
      <c r="H870" s="111"/>
      <c r="I870" s="112">
        <v>0</v>
      </c>
      <c r="J870" s="87"/>
      <c r="K870" s="85"/>
      <c r="L870" s="111"/>
      <c r="M870" s="112">
        <v>0</v>
      </c>
      <c r="N870" s="87"/>
      <c r="O870" s="85"/>
      <c r="P870" s="111"/>
      <c r="Q870" s="112">
        <v>0</v>
      </c>
      <c r="R870" s="87"/>
      <c r="S870" s="85"/>
      <c r="T870" s="111"/>
      <c r="U870" s="112">
        <v>0</v>
      </c>
      <c r="V870" s="87"/>
      <c r="W870" s="85"/>
      <c r="X870" s="111"/>
      <c r="Y870" s="112">
        <v>0</v>
      </c>
      <c r="Z870" s="87"/>
      <c r="AA870" s="85"/>
      <c r="AB870" s="111"/>
      <c r="AC870" s="112">
        <v>0</v>
      </c>
      <c r="AD870" s="87"/>
      <c r="AE870" s="85"/>
      <c r="AF870" s="111"/>
      <c r="AG870" s="112">
        <v>0</v>
      </c>
      <c r="AH870" s="87"/>
      <c r="AI870" s="85"/>
      <c r="AJ870" s="111"/>
      <c r="AK870" s="112">
        <v>0</v>
      </c>
      <c r="AL870" s="87"/>
      <c r="AM870" s="85"/>
      <c r="AN870" s="111"/>
      <c r="AO870" s="112">
        <v>0</v>
      </c>
      <c r="AP870" s="87"/>
      <c r="AQ870" s="85"/>
      <c r="AR870" s="111"/>
      <c r="AS870" s="112">
        <v>0</v>
      </c>
      <c r="AT870" s="87"/>
      <c r="AU870" s="85"/>
      <c r="AV870" s="111"/>
      <c r="AW870" s="112">
        <v>0</v>
      </c>
      <c r="AX870" s="87"/>
      <c r="AY870" s="85"/>
      <c r="AZ870" s="267">
        <f t="shared" si="54"/>
        <v>0</v>
      </c>
      <c r="BA870" s="88">
        <f t="shared" si="51"/>
        <v>0</v>
      </c>
      <c r="BC870">
        <f>IF($A870&lt;&gt;"",COUNTIF($BD$3:$BD870,$BD870),0)</f>
        <v>0</v>
      </c>
      <c r="BD870" t="str">
        <f>IF($A870&lt;&gt;"",VLOOKUP(TRUNC(MID($A870,1,2),0),Plano_Contas!$H$3:$J$103,2,TRUE),"")</f>
        <v/>
      </c>
      <c r="BE870" s="201" t="str">
        <f t="shared" si="52"/>
        <v/>
      </c>
      <c r="BF870" t="str">
        <f ca="1">IF($BT870&lt;&gt;"",SUMIF($BD$3:$BD$1004,"="&amp;$BD870,INDIRECT(ADDRESS(3,BF$2,1,1)):INDIRECT(ADDRESS(1004,BF$2,1,1))),"")</f>
        <v/>
      </c>
      <c r="BG870" t="str">
        <f ca="1">IF($BT870&lt;&gt;"",SUMIF($BD$3:$BD$1004,"="&amp;$BD870,INDIRECT(ADDRESS(3,BG$2,1,1)):INDIRECT(ADDRESS(1004,BG$2,1,1))),"")</f>
        <v/>
      </c>
      <c r="BH870" t="str">
        <f ca="1">IF($BT870&lt;&gt;"",SUMIF($BD$3:$BD$1004,"="&amp;$BD870,INDIRECT(ADDRESS(3,BH$2,1,1)):INDIRECT(ADDRESS(1004,BH$2,1,1))),"")</f>
        <v/>
      </c>
      <c r="BI870" t="str">
        <f ca="1">IF($BT870&lt;&gt;"",SUMIF($BD$3:$BD$1004,"="&amp;$BD870,INDIRECT(ADDRESS(3,BI$2,1,1)):INDIRECT(ADDRESS(1004,BI$2,1,1))),"")</f>
        <v/>
      </c>
      <c r="BJ870" t="str">
        <f ca="1">IF($BT870&lt;&gt;"",SUMIF($BD$3:$BD$1004,"="&amp;$BD870,INDIRECT(ADDRESS(3,BJ$2,1,1)):INDIRECT(ADDRESS(1004,BJ$2,1,1))),"")</f>
        <v/>
      </c>
      <c r="BK870" t="str">
        <f ca="1">IF($BT870&lt;&gt;"",SUMIF($BD$3:$BD$1004,"="&amp;$BD870,INDIRECT(ADDRESS(3,BK$2,1,1)):INDIRECT(ADDRESS(1004,BK$2,1,1))),"")</f>
        <v/>
      </c>
      <c r="BL870" t="str">
        <f ca="1">IF($BT870&lt;&gt;"",SUMIF($BD$3:$BD$1004,"="&amp;$BD870,INDIRECT(ADDRESS(3,BL$2,1,1)):INDIRECT(ADDRESS(1004,BL$2,1,1))),"")</f>
        <v/>
      </c>
      <c r="BM870" t="str">
        <f ca="1">IF($BT870&lt;&gt;"",SUMIF($BD$3:$BD$1004,"="&amp;$BD870,INDIRECT(ADDRESS(3,BM$2,1,1)):INDIRECT(ADDRESS(1004,BM$2,1,1))),"")</f>
        <v/>
      </c>
      <c r="BN870" t="str">
        <f ca="1">IF($BT870&lt;&gt;"",SUMIF($BD$3:$BD$1004,"="&amp;$BD870,INDIRECT(ADDRESS(3,BN$2,1,1)):INDIRECT(ADDRESS(1004,BN$2,1,1))),"")</f>
        <v/>
      </c>
      <c r="BO870" t="str">
        <f ca="1">IF($BT870&lt;&gt;"",SUMIF($BD$3:$BD$1004,"="&amp;$BD870,INDIRECT(ADDRESS(3,BO$2,1,1)):INDIRECT(ADDRESS(1004,BO$2,1,1))),"")</f>
        <v/>
      </c>
      <c r="BP870" t="str">
        <f ca="1">IF($BT870&lt;&gt;"",SUMIF($BD$3:$BD$1004,"="&amp;$BD870,INDIRECT(ADDRESS(3,BP$2,1,1)):INDIRECT(ADDRESS(1004,BP$2,1,1))),"")</f>
        <v/>
      </c>
      <c r="BQ870" t="str">
        <f ca="1">IF($BT870&lt;&gt;"",SUMIF($BD$3:$BD$1004,"="&amp;$BD870,INDIRECT(ADDRESS(3,BQ$2,1,1)):INDIRECT(ADDRESS(1004,BQ$2,1,1))),"")</f>
        <v/>
      </c>
      <c r="BR870" t="str">
        <f ca="1">IF($BT870&lt;&gt;"",SUMIF($BD$3:$BD$1004,"="&amp;$BD870,INDIRECT(ADDRESS(3,BR$2,1,1)):INDIRECT(ADDRESS(1004,BR$2,1,1))),"")</f>
        <v/>
      </c>
      <c r="BS870" t="str">
        <f>IF($A870&lt;&gt;"",VLOOKUP(TRUNC(MID($A870,1,2),0),Plano_Contas!$H$3:$J$103,3,TRUE),"")</f>
        <v/>
      </c>
      <c r="BT870" t="str">
        <f t="shared" si="53"/>
        <v/>
      </c>
      <c r="BV870">
        <f>Empresas!C870</f>
        <v>0</v>
      </c>
    </row>
    <row r="871" spans="1:74" ht="13.5" hidden="1" thickBot="1" x14ac:dyDescent="0.25">
      <c r="A871" s="89"/>
      <c r="B871" s="52" t="str">
        <f>IF($A871&lt;&gt;"",VLOOKUP(""&amp;$A871,Plano_Contas!$A$3:$F$1003,6,0),"")</f>
        <v/>
      </c>
      <c r="C871" s="91"/>
      <c r="D871" s="111"/>
      <c r="E871" s="112">
        <v>0</v>
      </c>
      <c r="F871" s="87"/>
      <c r="G871" s="85"/>
      <c r="H871" s="111"/>
      <c r="I871" s="112">
        <v>0</v>
      </c>
      <c r="J871" s="87"/>
      <c r="K871" s="85"/>
      <c r="L871" s="111"/>
      <c r="M871" s="112">
        <v>0</v>
      </c>
      <c r="N871" s="87"/>
      <c r="O871" s="85"/>
      <c r="P871" s="111"/>
      <c r="Q871" s="112">
        <v>0</v>
      </c>
      <c r="R871" s="87"/>
      <c r="S871" s="85"/>
      <c r="T871" s="111"/>
      <c r="U871" s="112">
        <v>0</v>
      </c>
      <c r="V871" s="87"/>
      <c r="W871" s="85"/>
      <c r="X871" s="111"/>
      <c r="Y871" s="112">
        <v>0</v>
      </c>
      <c r="Z871" s="87"/>
      <c r="AA871" s="85"/>
      <c r="AB871" s="111"/>
      <c r="AC871" s="112">
        <v>0</v>
      </c>
      <c r="AD871" s="87"/>
      <c r="AE871" s="85"/>
      <c r="AF871" s="111"/>
      <c r="AG871" s="112">
        <v>0</v>
      </c>
      <c r="AH871" s="87"/>
      <c r="AI871" s="85"/>
      <c r="AJ871" s="111"/>
      <c r="AK871" s="112">
        <v>0</v>
      </c>
      <c r="AL871" s="87"/>
      <c r="AM871" s="85"/>
      <c r="AN871" s="111"/>
      <c r="AO871" s="112">
        <v>0</v>
      </c>
      <c r="AP871" s="87"/>
      <c r="AQ871" s="85"/>
      <c r="AR871" s="111"/>
      <c r="AS871" s="112">
        <v>0</v>
      </c>
      <c r="AT871" s="87"/>
      <c r="AU871" s="85"/>
      <c r="AV871" s="111"/>
      <c r="AW871" s="112">
        <v>0</v>
      </c>
      <c r="AX871" s="87"/>
      <c r="AY871" s="85"/>
      <c r="AZ871" s="267">
        <f t="shared" si="54"/>
        <v>0</v>
      </c>
      <c r="BA871" s="88">
        <f t="shared" si="51"/>
        <v>0</v>
      </c>
      <c r="BC871">
        <f>IF($A871&lt;&gt;"",COUNTIF($BD$3:$BD871,$BD871),0)</f>
        <v>0</v>
      </c>
      <c r="BD871" t="str">
        <f>IF($A871&lt;&gt;"",VLOOKUP(TRUNC(MID($A871,1,2),0),Plano_Contas!$H$3:$J$103,2,TRUE),"")</f>
        <v/>
      </c>
      <c r="BE871" s="201" t="str">
        <f t="shared" si="52"/>
        <v/>
      </c>
      <c r="BF871" t="str">
        <f ca="1">IF($BT871&lt;&gt;"",SUMIF($BD$3:$BD$1004,"="&amp;$BD871,INDIRECT(ADDRESS(3,BF$2,1,1)):INDIRECT(ADDRESS(1004,BF$2,1,1))),"")</f>
        <v/>
      </c>
      <c r="BG871" t="str">
        <f ca="1">IF($BT871&lt;&gt;"",SUMIF($BD$3:$BD$1004,"="&amp;$BD871,INDIRECT(ADDRESS(3,BG$2,1,1)):INDIRECT(ADDRESS(1004,BG$2,1,1))),"")</f>
        <v/>
      </c>
      <c r="BH871" t="str">
        <f ca="1">IF($BT871&lt;&gt;"",SUMIF($BD$3:$BD$1004,"="&amp;$BD871,INDIRECT(ADDRESS(3,BH$2,1,1)):INDIRECT(ADDRESS(1004,BH$2,1,1))),"")</f>
        <v/>
      </c>
      <c r="BI871" t="str">
        <f ca="1">IF($BT871&lt;&gt;"",SUMIF($BD$3:$BD$1004,"="&amp;$BD871,INDIRECT(ADDRESS(3,BI$2,1,1)):INDIRECT(ADDRESS(1004,BI$2,1,1))),"")</f>
        <v/>
      </c>
      <c r="BJ871" t="str">
        <f ca="1">IF($BT871&lt;&gt;"",SUMIF($BD$3:$BD$1004,"="&amp;$BD871,INDIRECT(ADDRESS(3,BJ$2,1,1)):INDIRECT(ADDRESS(1004,BJ$2,1,1))),"")</f>
        <v/>
      </c>
      <c r="BK871" t="str">
        <f ca="1">IF($BT871&lt;&gt;"",SUMIF($BD$3:$BD$1004,"="&amp;$BD871,INDIRECT(ADDRESS(3,BK$2,1,1)):INDIRECT(ADDRESS(1004,BK$2,1,1))),"")</f>
        <v/>
      </c>
      <c r="BL871" t="str">
        <f ca="1">IF($BT871&lt;&gt;"",SUMIF($BD$3:$BD$1004,"="&amp;$BD871,INDIRECT(ADDRESS(3,BL$2,1,1)):INDIRECT(ADDRESS(1004,BL$2,1,1))),"")</f>
        <v/>
      </c>
      <c r="BM871" t="str">
        <f ca="1">IF($BT871&lt;&gt;"",SUMIF($BD$3:$BD$1004,"="&amp;$BD871,INDIRECT(ADDRESS(3,BM$2,1,1)):INDIRECT(ADDRESS(1004,BM$2,1,1))),"")</f>
        <v/>
      </c>
      <c r="BN871" t="str">
        <f ca="1">IF($BT871&lt;&gt;"",SUMIF($BD$3:$BD$1004,"="&amp;$BD871,INDIRECT(ADDRESS(3,BN$2,1,1)):INDIRECT(ADDRESS(1004,BN$2,1,1))),"")</f>
        <v/>
      </c>
      <c r="BO871" t="str">
        <f ca="1">IF($BT871&lt;&gt;"",SUMIF($BD$3:$BD$1004,"="&amp;$BD871,INDIRECT(ADDRESS(3,BO$2,1,1)):INDIRECT(ADDRESS(1004,BO$2,1,1))),"")</f>
        <v/>
      </c>
      <c r="BP871" t="str">
        <f ca="1">IF($BT871&lt;&gt;"",SUMIF($BD$3:$BD$1004,"="&amp;$BD871,INDIRECT(ADDRESS(3,BP$2,1,1)):INDIRECT(ADDRESS(1004,BP$2,1,1))),"")</f>
        <v/>
      </c>
      <c r="BQ871" t="str">
        <f ca="1">IF($BT871&lt;&gt;"",SUMIF($BD$3:$BD$1004,"="&amp;$BD871,INDIRECT(ADDRESS(3,BQ$2,1,1)):INDIRECT(ADDRESS(1004,BQ$2,1,1))),"")</f>
        <v/>
      </c>
      <c r="BR871" t="str">
        <f ca="1">IF($BT871&lt;&gt;"",SUMIF($BD$3:$BD$1004,"="&amp;$BD871,INDIRECT(ADDRESS(3,BR$2,1,1)):INDIRECT(ADDRESS(1004,BR$2,1,1))),"")</f>
        <v/>
      </c>
      <c r="BS871" t="str">
        <f>IF($A871&lt;&gt;"",VLOOKUP(TRUNC(MID($A871,1,2),0),Plano_Contas!$H$3:$J$103,3,TRUE),"")</f>
        <v/>
      </c>
      <c r="BT871" t="str">
        <f t="shared" si="53"/>
        <v/>
      </c>
      <c r="BV871">
        <f>Empresas!C871</f>
        <v>0</v>
      </c>
    </row>
    <row r="872" spans="1:74" ht="13.5" hidden="1" thickBot="1" x14ac:dyDescent="0.25">
      <c r="A872" s="89"/>
      <c r="B872" s="52" t="str">
        <f>IF($A872&lt;&gt;"",VLOOKUP(""&amp;$A872,Plano_Contas!$A$3:$F$1003,6,0),"")</f>
        <v/>
      </c>
      <c r="C872" s="91"/>
      <c r="D872" s="111"/>
      <c r="E872" s="112">
        <v>0</v>
      </c>
      <c r="F872" s="87"/>
      <c r="G872" s="85"/>
      <c r="H872" s="111"/>
      <c r="I872" s="112">
        <v>0</v>
      </c>
      <c r="J872" s="87"/>
      <c r="K872" s="85"/>
      <c r="L872" s="111"/>
      <c r="M872" s="112">
        <v>0</v>
      </c>
      <c r="N872" s="87"/>
      <c r="O872" s="85"/>
      <c r="P872" s="111"/>
      <c r="Q872" s="112">
        <v>0</v>
      </c>
      <c r="R872" s="87"/>
      <c r="S872" s="85"/>
      <c r="T872" s="111"/>
      <c r="U872" s="112">
        <v>0</v>
      </c>
      <c r="V872" s="87"/>
      <c r="W872" s="85"/>
      <c r="X872" s="111"/>
      <c r="Y872" s="112">
        <v>0</v>
      </c>
      <c r="Z872" s="87"/>
      <c r="AA872" s="85"/>
      <c r="AB872" s="111"/>
      <c r="AC872" s="112">
        <v>0</v>
      </c>
      <c r="AD872" s="87"/>
      <c r="AE872" s="85"/>
      <c r="AF872" s="111"/>
      <c r="AG872" s="112">
        <v>0</v>
      </c>
      <c r="AH872" s="87"/>
      <c r="AI872" s="85"/>
      <c r="AJ872" s="111"/>
      <c r="AK872" s="112">
        <v>0</v>
      </c>
      <c r="AL872" s="87"/>
      <c r="AM872" s="85"/>
      <c r="AN872" s="111"/>
      <c r="AO872" s="112">
        <v>0</v>
      </c>
      <c r="AP872" s="87"/>
      <c r="AQ872" s="85"/>
      <c r="AR872" s="111"/>
      <c r="AS872" s="112">
        <v>0</v>
      </c>
      <c r="AT872" s="87"/>
      <c r="AU872" s="85"/>
      <c r="AV872" s="111"/>
      <c r="AW872" s="112">
        <v>0</v>
      </c>
      <c r="AX872" s="87"/>
      <c r="AY872" s="85"/>
      <c r="AZ872" s="267">
        <f t="shared" si="54"/>
        <v>0</v>
      </c>
      <c r="BA872" s="88">
        <f t="shared" si="51"/>
        <v>0</v>
      </c>
      <c r="BC872">
        <f>IF($A872&lt;&gt;"",COUNTIF($BD$3:$BD872,$BD872),0)</f>
        <v>0</v>
      </c>
      <c r="BD872" t="str">
        <f>IF($A872&lt;&gt;"",VLOOKUP(TRUNC(MID($A872,1,2),0),Plano_Contas!$H$3:$J$103,2,TRUE),"")</f>
        <v/>
      </c>
      <c r="BE872" s="201" t="str">
        <f t="shared" si="52"/>
        <v/>
      </c>
      <c r="BF872" t="str">
        <f ca="1">IF($BT872&lt;&gt;"",SUMIF($BD$3:$BD$1004,"="&amp;$BD872,INDIRECT(ADDRESS(3,BF$2,1,1)):INDIRECT(ADDRESS(1004,BF$2,1,1))),"")</f>
        <v/>
      </c>
      <c r="BG872" t="str">
        <f ca="1">IF($BT872&lt;&gt;"",SUMIF($BD$3:$BD$1004,"="&amp;$BD872,INDIRECT(ADDRESS(3,BG$2,1,1)):INDIRECT(ADDRESS(1004,BG$2,1,1))),"")</f>
        <v/>
      </c>
      <c r="BH872" t="str">
        <f ca="1">IF($BT872&lt;&gt;"",SUMIF($BD$3:$BD$1004,"="&amp;$BD872,INDIRECT(ADDRESS(3,BH$2,1,1)):INDIRECT(ADDRESS(1004,BH$2,1,1))),"")</f>
        <v/>
      </c>
      <c r="BI872" t="str">
        <f ca="1">IF($BT872&lt;&gt;"",SUMIF($BD$3:$BD$1004,"="&amp;$BD872,INDIRECT(ADDRESS(3,BI$2,1,1)):INDIRECT(ADDRESS(1004,BI$2,1,1))),"")</f>
        <v/>
      </c>
      <c r="BJ872" t="str">
        <f ca="1">IF($BT872&lt;&gt;"",SUMIF($BD$3:$BD$1004,"="&amp;$BD872,INDIRECT(ADDRESS(3,BJ$2,1,1)):INDIRECT(ADDRESS(1004,BJ$2,1,1))),"")</f>
        <v/>
      </c>
      <c r="BK872" t="str">
        <f ca="1">IF($BT872&lt;&gt;"",SUMIF($BD$3:$BD$1004,"="&amp;$BD872,INDIRECT(ADDRESS(3,BK$2,1,1)):INDIRECT(ADDRESS(1004,BK$2,1,1))),"")</f>
        <v/>
      </c>
      <c r="BL872" t="str">
        <f ca="1">IF($BT872&lt;&gt;"",SUMIF($BD$3:$BD$1004,"="&amp;$BD872,INDIRECT(ADDRESS(3,BL$2,1,1)):INDIRECT(ADDRESS(1004,BL$2,1,1))),"")</f>
        <v/>
      </c>
      <c r="BM872" t="str">
        <f ca="1">IF($BT872&lt;&gt;"",SUMIF($BD$3:$BD$1004,"="&amp;$BD872,INDIRECT(ADDRESS(3,BM$2,1,1)):INDIRECT(ADDRESS(1004,BM$2,1,1))),"")</f>
        <v/>
      </c>
      <c r="BN872" t="str">
        <f ca="1">IF($BT872&lt;&gt;"",SUMIF($BD$3:$BD$1004,"="&amp;$BD872,INDIRECT(ADDRESS(3,BN$2,1,1)):INDIRECT(ADDRESS(1004,BN$2,1,1))),"")</f>
        <v/>
      </c>
      <c r="BO872" t="str">
        <f ca="1">IF($BT872&lt;&gt;"",SUMIF($BD$3:$BD$1004,"="&amp;$BD872,INDIRECT(ADDRESS(3,BO$2,1,1)):INDIRECT(ADDRESS(1004,BO$2,1,1))),"")</f>
        <v/>
      </c>
      <c r="BP872" t="str">
        <f ca="1">IF($BT872&lt;&gt;"",SUMIF($BD$3:$BD$1004,"="&amp;$BD872,INDIRECT(ADDRESS(3,BP$2,1,1)):INDIRECT(ADDRESS(1004,BP$2,1,1))),"")</f>
        <v/>
      </c>
      <c r="BQ872" t="str">
        <f ca="1">IF($BT872&lt;&gt;"",SUMIF($BD$3:$BD$1004,"="&amp;$BD872,INDIRECT(ADDRESS(3,BQ$2,1,1)):INDIRECT(ADDRESS(1004,BQ$2,1,1))),"")</f>
        <v/>
      </c>
      <c r="BR872" t="str">
        <f ca="1">IF($BT872&lt;&gt;"",SUMIF($BD$3:$BD$1004,"="&amp;$BD872,INDIRECT(ADDRESS(3,BR$2,1,1)):INDIRECT(ADDRESS(1004,BR$2,1,1))),"")</f>
        <v/>
      </c>
      <c r="BS872" t="str">
        <f>IF($A872&lt;&gt;"",VLOOKUP(TRUNC(MID($A872,1,2),0),Plano_Contas!$H$3:$J$103,3,TRUE),"")</f>
        <v/>
      </c>
      <c r="BT872" t="str">
        <f t="shared" si="53"/>
        <v/>
      </c>
      <c r="BV872">
        <f>Empresas!C872</f>
        <v>0</v>
      </c>
    </row>
    <row r="873" spans="1:74" ht="13.5" hidden="1" thickBot="1" x14ac:dyDescent="0.25">
      <c r="A873" s="89"/>
      <c r="B873" s="52" t="str">
        <f>IF($A873&lt;&gt;"",VLOOKUP(""&amp;$A873,Plano_Contas!$A$3:$F$1003,6,0),"")</f>
        <v/>
      </c>
      <c r="C873" s="91"/>
      <c r="D873" s="111"/>
      <c r="E873" s="112">
        <v>0</v>
      </c>
      <c r="F873" s="87"/>
      <c r="G873" s="85"/>
      <c r="H873" s="111"/>
      <c r="I873" s="112">
        <v>0</v>
      </c>
      <c r="J873" s="87"/>
      <c r="K873" s="85"/>
      <c r="L873" s="111"/>
      <c r="M873" s="112">
        <v>0</v>
      </c>
      <c r="N873" s="87"/>
      <c r="O873" s="85"/>
      <c r="P873" s="111"/>
      <c r="Q873" s="112">
        <v>0</v>
      </c>
      <c r="R873" s="87"/>
      <c r="S873" s="85"/>
      <c r="T873" s="111"/>
      <c r="U873" s="112">
        <v>0</v>
      </c>
      <c r="V873" s="87"/>
      <c r="W873" s="85"/>
      <c r="X873" s="111"/>
      <c r="Y873" s="112">
        <v>0</v>
      </c>
      <c r="Z873" s="87"/>
      <c r="AA873" s="85"/>
      <c r="AB873" s="111"/>
      <c r="AC873" s="112">
        <v>0</v>
      </c>
      <c r="AD873" s="87"/>
      <c r="AE873" s="85"/>
      <c r="AF873" s="111"/>
      <c r="AG873" s="112">
        <v>0</v>
      </c>
      <c r="AH873" s="87"/>
      <c r="AI873" s="85"/>
      <c r="AJ873" s="111"/>
      <c r="AK873" s="112">
        <v>0</v>
      </c>
      <c r="AL873" s="87"/>
      <c r="AM873" s="85"/>
      <c r="AN873" s="111"/>
      <c r="AO873" s="112">
        <v>0</v>
      </c>
      <c r="AP873" s="87"/>
      <c r="AQ873" s="85"/>
      <c r="AR873" s="111"/>
      <c r="AS873" s="112">
        <v>0</v>
      </c>
      <c r="AT873" s="87"/>
      <c r="AU873" s="85"/>
      <c r="AV873" s="111"/>
      <c r="AW873" s="112">
        <v>0</v>
      </c>
      <c r="AX873" s="87"/>
      <c r="AY873" s="85"/>
      <c r="AZ873" s="267">
        <f t="shared" si="54"/>
        <v>0</v>
      </c>
      <c r="BA873" s="88">
        <f t="shared" si="51"/>
        <v>0</v>
      </c>
      <c r="BC873">
        <f>IF($A873&lt;&gt;"",COUNTIF($BD$3:$BD873,$BD873),0)</f>
        <v>0</v>
      </c>
      <c r="BD873" t="str">
        <f>IF($A873&lt;&gt;"",VLOOKUP(TRUNC(MID($A873,1,2),0),Plano_Contas!$H$3:$J$103,2,TRUE),"")</f>
        <v/>
      </c>
      <c r="BE873" s="201" t="str">
        <f t="shared" si="52"/>
        <v/>
      </c>
      <c r="BF873" t="str">
        <f ca="1">IF($BT873&lt;&gt;"",SUMIF($BD$3:$BD$1004,"="&amp;$BD873,INDIRECT(ADDRESS(3,BF$2,1,1)):INDIRECT(ADDRESS(1004,BF$2,1,1))),"")</f>
        <v/>
      </c>
      <c r="BG873" t="str">
        <f ca="1">IF($BT873&lt;&gt;"",SUMIF($BD$3:$BD$1004,"="&amp;$BD873,INDIRECT(ADDRESS(3,BG$2,1,1)):INDIRECT(ADDRESS(1004,BG$2,1,1))),"")</f>
        <v/>
      </c>
      <c r="BH873" t="str">
        <f ca="1">IF($BT873&lt;&gt;"",SUMIF($BD$3:$BD$1004,"="&amp;$BD873,INDIRECT(ADDRESS(3,BH$2,1,1)):INDIRECT(ADDRESS(1004,BH$2,1,1))),"")</f>
        <v/>
      </c>
      <c r="BI873" t="str">
        <f ca="1">IF($BT873&lt;&gt;"",SUMIF($BD$3:$BD$1004,"="&amp;$BD873,INDIRECT(ADDRESS(3,BI$2,1,1)):INDIRECT(ADDRESS(1004,BI$2,1,1))),"")</f>
        <v/>
      </c>
      <c r="BJ873" t="str">
        <f ca="1">IF($BT873&lt;&gt;"",SUMIF($BD$3:$BD$1004,"="&amp;$BD873,INDIRECT(ADDRESS(3,BJ$2,1,1)):INDIRECT(ADDRESS(1004,BJ$2,1,1))),"")</f>
        <v/>
      </c>
      <c r="BK873" t="str">
        <f ca="1">IF($BT873&lt;&gt;"",SUMIF($BD$3:$BD$1004,"="&amp;$BD873,INDIRECT(ADDRESS(3,BK$2,1,1)):INDIRECT(ADDRESS(1004,BK$2,1,1))),"")</f>
        <v/>
      </c>
      <c r="BL873" t="str">
        <f ca="1">IF($BT873&lt;&gt;"",SUMIF($BD$3:$BD$1004,"="&amp;$BD873,INDIRECT(ADDRESS(3,BL$2,1,1)):INDIRECT(ADDRESS(1004,BL$2,1,1))),"")</f>
        <v/>
      </c>
      <c r="BM873" t="str">
        <f ca="1">IF($BT873&lt;&gt;"",SUMIF($BD$3:$BD$1004,"="&amp;$BD873,INDIRECT(ADDRESS(3,BM$2,1,1)):INDIRECT(ADDRESS(1004,BM$2,1,1))),"")</f>
        <v/>
      </c>
      <c r="BN873" t="str">
        <f ca="1">IF($BT873&lt;&gt;"",SUMIF($BD$3:$BD$1004,"="&amp;$BD873,INDIRECT(ADDRESS(3,BN$2,1,1)):INDIRECT(ADDRESS(1004,BN$2,1,1))),"")</f>
        <v/>
      </c>
      <c r="BO873" t="str">
        <f ca="1">IF($BT873&lt;&gt;"",SUMIF($BD$3:$BD$1004,"="&amp;$BD873,INDIRECT(ADDRESS(3,BO$2,1,1)):INDIRECT(ADDRESS(1004,BO$2,1,1))),"")</f>
        <v/>
      </c>
      <c r="BP873" t="str">
        <f ca="1">IF($BT873&lt;&gt;"",SUMIF($BD$3:$BD$1004,"="&amp;$BD873,INDIRECT(ADDRESS(3,BP$2,1,1)):INDIRECT(ADDRESS(1004,BP$2,1,1))),"")</f>
        <v/>
      </c>
      <c r="BQ873" t="str">
        <f ca="1">IF($BT873&lt;&gt;"",SUMIF($BD$3:$BD$1004,"="&amp;$BD873,INDIRECT(ADDRESS(3,BQ$2,1,1)):INDIRECT(ADDRESS(1004,BQ$2,1,1))),"")</f>
        <v/>
      </c>
      <c r="BR873" t="str">
        <f ca="1">IF($BT873&lt;&gt;"",SUMIF($BD$3:$BD$1004,"="&amp;$BD873,INDIRECT(ADDRESS(3,BR$2,1,1)):INDIRECT(ADDRESS(1004,BR$2,1,1))),"")</f>
        <v/>
      </c>
      <c r="BS873" t="str">
        <f>IF($A873&lt;&gt;"",VLOOKUP(TRUNC(MID($A873,1,2),0),Plano_Contas!$H$3:$J$103,3,TRUE),"")</f>
        <v/>
      </c>
      <c r="BT873" t="str">
        <f t="shared" si="53"/>
        <v/>
      </c>
      <c r="BV873">
        <f>Empresas!C873</f>
        <v>0</v>
      </c>
    </row>
    <row r="874" spans="1:74" ht="13.5" hidden="1" thickBot="1" x14ac:dyDescent="0.25">
      <c r="A874" s="89"/>
      <c r="B874" s="52" t="str">
        <f>IF($A874&lt;&gt;"",VLOOKUP(""&amp;$A874,Plano_Contas!$A$3:$F$1003,6,0),"")</f>
        <v/>
      </c>
      <c r="C874" s="91"/>
      <c r="D874" s="111"/>
      <c r="E874" s="112">
        <v>0</v>
      </c>
      <c r="F874" s="87"/>
      <c r="G874" s="85"/>
      <c r="H874" s="111"/>
      <c r="I874" s="112">
        <v>0</v>
      </c>
      <c r="J874" s="87"/>
      <c r="K874" s="85"/>
      <c r="L874" s="111"/>
      <c r="M874" s="112">
        <v>0</v>
      </c>
      <c r="N874" s="87"/>
      <c r="O874" s="85"/>
      <c r="P874" s="111"/>
      <c r="Q874" s="112">
        <v>0</v>
      </c>
      <c r="R874" s="87"/>
      <c r="S874" s="85"/>
      <c r="T874" s="111"/>
      <c r="U874" s="112">
        <v>0</v>
      </c>
      <c r="V874" s="87"/>
      <c r="W874" s="85"/>
      <c r="X874" s="111"/>
      <c r="Y874" s="112">
        <v>0</v>
      </c>
      <c r="Z874" s="87"/>
      <c r="AA874" s="85"/>
      <c r="AB874" s="111"/>
      <c r="AC874" s="112">
        <v>0</v>
      </c>
      <c r="AD874" s="87"/>
      <c r="AE874" s="85"/>
      <c r="AF874" s="111"/>
      <c r="AG874" s="112">
        <v>0</v>
      </c>
      <c r="AH874" s="87"/>
      <c r="AI874" s="85"/>
      <c r="AJ874" s="111"/>
      <c r="AK874" s="112">
        <v>0</v>
      </c>
      <c r="AL874" s="87"/>
      <c r="AM874" s="85"/>
      <c r="AN874" s="111"/>
      <c r="AO874" s="112">
        <v>0</v>
      </c>
      <c r="AP874" s="87"/>
      <c r="AQ874" s="85"/>
      <c r="AR874" s="111"/>
      <c r="AS874" s="112">
        <v>0</v>
      </c>
      <c r="AT874" s="87"/>
      <c r="AU874" s="85"/>
      <c r="AV874" s="111"/>
      <c r="AW874" s="112">
        <v>0</v>
      </c>
      <c r="AX874" s="87"/>
      <c r="AY874" s="85"/>
      <c r="AZ874" s="267">
        <f t="shared" si="54"/>
        <v>0</v>
      </c>
      <c r="BA874" s="88">
        <f t="shared" si="51"/>
        <v>0</v>
      </c>
      <c r="BC874">
        <f>IF($A874&lt;&gt;"",COUNTIF($BD$3:$BD874,$BD874),0)</f>
        <v>0</v>
      </c>
      <c r="BD874" t="str">
        <f>IF($A874&lt;&gt;"",VLOOKUP(TRUNC(MID($A874,1,2),0),Plano_Contas!$H$3:$J$103,2,TRUE),"")</f>
        <v/>
      </c>
      <c r="BE874" s="201" t="str">
        <f t="shared" si="52"/>
        <v/>
      </c>
      <c r="BF874" t="str">
        <f ca="1">IF($BT874&lt;&gt;"",SUMIF($BD$3:$BD$1004,"="&amp;$BD874,INDIRECT(ADDRESS(3,BF$2,1,1)):INDIRECT(ADDRESS(1004,BF$2,1,1))),"")</f>
        <v/>
      </c>
      <c r="BG874" t="str">
        <f ca="1">IF($BT874&lt;&gt;"",SUMIF($BD$3:$BD$1004,"="&amp;$BD874,INDIRECT(ADDRESS(3,BG$2,1,1)):INDIRECT(ADDRESS(1004,BG$2,1,1))),"")</f>
        <v/>
      </c>
      <c r="BH874" t="str">
        <f ca="1">IF($BT874&lt;&gt;"",SUMIF($BD$3:$BD$1004,"="&amp;$BD874,INDIRECT(ADDRESS(3,BH$2,1,1)):INDIRECT(ADDRESS(1004,BH$2,1,1))),"")</f>
        <v/>
      </c>
      <c r="BI874" t="str">
        <f ca="1">IF($BT874&lt;&gt;"",SUMIF($BD$3:$BD$1004,"="&amp;$BD874,INDIRECT(ADDRESS(3,BI$2,1,1)):INDIRECT(ADDRESS(1004,BI$2,1,1))),"")</f>
        <v/>
      </c>
      <c r="BJ874" t="str">
        <f ca="1">IF($BT874&lt;&gt;"",SUMIF($BD$3:$BD$1004,"="&amp;$BD874,INDIRECT(ADDRESS(3,BJ$2,1,1)):INDIRECT(ADDRESS(1004,BJ$2,1,1))),"")</f>
        <v/>
      </c>
      <c r="BK874" t="str">
        <f ca="1">IF($BT874&lt;&gt;"",SUMIF($BD$3:$BD$1004,"="&amp;$BD874,INDIRECT(ADDRESS(3,BK$2,1,1)):INDIRECT(ADDRESS(1004,BK$2,1,1))),"")</f>
        <v/>
      </c>
      <c r="BL874" t="str">
        <f ca="1">IF($BT874&lt;&gt;"",SUMIF($BD$3:$BD$1004,"="&amp;$BD874,INDIRECT(ADDRESS(3,BL$2,1,1)):INDIRECT(ADDRESS(1004,BL$2,1,1))),"")</f>
        <v/>
      </c>
      <c r="BM874" t="str">
        <f ca="1">IF($BT874&lt;&gt;"",SUMIF($BD$3:$BD$1004,"="&amp;$BD874,INDIRECT(ADDRESS(3,BM$2,1,1)):INDIRECT(ADDRESS(1004,BM$2,1,1))),"")</f>
        <v/>
      </c>
      <c r="BN874" t="str">
        <f ca="1">IF($BT874&lt;&gt;"",SUMIF($BD$3:$BD$1004,"="&amp;$BD874,INDIRECT(ADDRESS(3,BN$2,1,1)):INDIRECT(ADDRESS(1004,BN$2,1,1))),"")</f>
        <v/>
      </c>
      <c r="BO874" t="str">
        <f ca="1">IF($BT874&lt;&gt;"",SUMIF($BD$3:$BD$1004,"="&amp;$BD874,INDIRECT(ADDRESS(3,BO$2,1,1)):INDIRECT(ADDRESS(1004,BO$2,1,1))),"")</f>
        <v/>
      </c>
      <c r="BP874" t="str">
        <f ca="1">IF($BT874&lt;&gt;"",SUMIF($BD$3:$BD$1004,"="&amp;$BD874,INDIRECT(ADDRESS(3,BP$2,1,1)):INDIRECT(ADDRESS(1004,BP$2,1,1))),"")</f>
        <v/>
      </c>
      <c r="BQ874" t="str">
        <f ca="1">IF($BT874&lt;&gt;"",SUMIF($BD$3:$BD$1004,"="&amp;$BD874,INDIRECT(ADDRESS(3,BQ$2,1,1)):INDIRECT(ADDRESS(1004,BQ$2,1,1))),"")</f>
        <v/>
      </c>
      <c r="BR874" t="str">
        <f ca="1">IF($BT874&lt;&gt;"",SUMIF($BD$3:$BD$1004,"="&amp;$BD874,INDIRECT(ADDRESS(3,BR$2,1,1)):INDIRECT(ADDRESS(1004,BR$2,1,1))),"")</f>
        <v/>
      </c>
      <c r="BS874" t="str">
        <f>IF($A874&lt;&gt;"",VLOOKUP(TRUNC(MID($A874,1,2),0),Plano_Contas!$H$3:$J$103,3,TRUE),"")</f>
        <v/>
      </c>
      <c r="BT874" t="str">
        <f t="shared" si="53"/>
        <v/>
      </c>
      <c r="BV874">
        <f>Empresas!C874</f>
        <v>0</v>
      </c>
    </row>
    <row r="875" spans="1:74" ht="13.5" hidden="1" thickBot="1" x14ac:dyDescent="0.25">
      <c r="A875" s="89"/>
      <c r="B875" s="52" t="str">
        <f>IF($A875&lt;&gt;"",VLOOKUP(""&amp;$A875,Plano_Contas!$A$3:$F$1003,6,0),"")</f>
        <v/>
      </c>
      <c r="C875" s="91"/>
      <c r="D875" s="111"/>
      <c r="E875" s="112">
        <v>0</v>
      </c>
      <c r="F875" s="87"/>
      <c r="G875" s="85"/>
      <c r="H875" s="111"/>
      <c r="I875" s="112">
        <v>0</v>
      </c>
      <c r="J875" s="87"/>
      <c r="K875" s="85"/>
      <c r="L875" s="111"/>
      <c r="M875" s="112">
        <v>0</v>
      </c>
      <c r="N875" s="87"/>
      <c r="O875" s="85"/>
      <c r="P875" s="111"/>
      <c r="Q875" s="112">
        <v>0</v>
      </c>
      <c r="R875" s="87"/>
      <c r="S875" s="85"/>
      <c r="T875" s="111"/>
      <c r="U875" s="112">
        <v>0</v>
      </c>
      <c r="V875" s="87"/>
      <c r="W875" s="85"/>
      <c r="X875" s="111"/>
      <c r="Y875" s="112">
        <v>0</v>
      </c>
      <c r="Z875" s="87"/>
      <c r="AA875" s="85"/>
      <c r="AB875" s="111"/>
      <c r="AC875" s="112">
        <v>0</v>
      </c>
      <c r="AD875" s="87"/>
      <c r="AE875" s="85"/>
      <c r="AF875" s="111"/>
      <c r="AG875" s="112">
        <v>0</v>
      </c>
      <c r="AH875" s="87"/>
      <c r="AI875" s="85"/>
      <c r="AJ875" s="111"/>
      <c r="AK875" s="112">
        <v>0</v>
      </c>
      <c r="AL875" s="87"/>
      <c r="AM875" s="85"/>
      <c r="AN875" s="111"/>
      <c r="AO875" s="112">
        <v>0</v>
      </c>
      <c r="AP875" s="87"/>
      <c r="AQ875" s="85"/>
      <c r="AR875" s="111"/>
      <c r="AS875" s="112">
        <v>0</v>
      </c>
      <c r="AT875" s="87"/>
      <c r="AU875" s="85"/>
      <c r="AV875" s="111"/>
      <c r="AW875" s="112">
        <v>0</v>
      </c>
      <c r="AX875" s="87"/>
      <c r="AY875" s="85"/>
      <c r="AZ875" s="267">
        <f t="shared" si="54"/>
        <v>0</v>
      </c>
      <c r="BA875" s="88">
        <f t="shared" si="51"/>
        <v>0</v>
      </c>
      <c r="BC875">
        <f>IF($A875&lt;&gt;"",COUNTIF($BD$3:$BD875,$BD875),0)</f>
        <v>0</v>
      </c>
      <c r="BD875" t="str">
        <f>IF($A875&lt;&gt;"",VLOOKUP(TRUNC(MID($A875,1,2),0),Plano_Contas!$H$3:$J$103,2,TRUE),"")</f>
        <v/>
      </c>
      <c r="BE875" s="201" t="str">
        <f t="shared" si="52"/>
        <v/>
      </c>
      <c r="BF875" t="str">
        <f ca="1">IF($BT875&lt;&gt;"",SUMIF($BD$3:$BD$1004,"="&amp;$BD875,INDIRECT(ADDRESS(3,BF$2,1,1)):INDIRECT(ADDRESS(1004,BF$2,1,1))),"")</f>
        <v/>
      </c>
      <c r="BG875" t="str">
        <f ca="1">IF($BT875&lt;&gt;"",SUMIF($BD$3:$BD$1004,"="&amp;$BD875,INDIRECT(ADDRESS(3,BG$2,1,1)):INDIRECT(ADDRESS(1004,BG$2,1,1))),"")</f>
        <v/>
      </c>
      <c r="BH875" t="str">
        <f ca="1">IF($BT875&lt;&gt;"",SUMIF($BD$3:$BD$1004,"="&amp;$BD875,INDIRECT(ADDRESS(3,BH$2,1,1)):INDIRECT(ADDRESS(1004,BH$2,1,1))),"")</f>
        <v/>
      </c>
      <c r="BI875" t="str">
        <f ca="1">IF($BT875&lt;&gt;"",SUMIF($BD$3:$BD$1004,"="&amp;$BD875,INDIRECT(ADDRESS(3,BI$2,1,1)):INDIRECT(ADDRESS(1004,BI$2,1,1))),"")</f>
        <v/>
      </c>
      <c r="BJ875" t="str">
        <f ca="1">IF($BT875&lt;&gt;"",SUMIF($BD$3:$BD$1004,"="&amp;$BD875,INDIRECT(ADDRESS(3,BJ$2,1,1)):INDIRECT(ADDRESS(1004,BJ$2,1,1))),"")</f>
        <v/>
      </c>
      <c r="BK875" t="str">
        <f ca="1">IF($BT875&lt;&gt;"",SUMIF($BD$3:$BD$1004,"="&amp;$BD875,INDIRECT(ADDRESS(3,BK$2,1,1)):INDIRECT(ADDRESS(1004,BK$2,1,1))),"")</f>
        <v/>
      </c>
      <c r="BL875" t="str">
        <f ca="1">IF($BT875&lt;&gt;"",SUMIF($BD$3:$BD$1004,"="&amp;$BD875,INDIRECT(ADDRESS(3,BL$2,1,1)):INDIRECT(ADDRESS(1004,BL$2,1,1))),"")</f>
        <v/>
      </c>
      <c r="BM875" t="str">
        <f ca="1">IF($BT875&lt;&gt;"",SUMIF($BD$3:$BD$1004,"="&amp;$BD875,INDIRECT(ADDRESS(3,BM$2,1,1)):INDIRECT(ADDRESS(1004,BM$2,1,1))),"")</f>
        <v/>
      </c>
      <c r="BN875" t="str">
        <f ca="1">IF($BT875&lt;&gt;"",SUMIF($BD$3:$BD$1004,"="&amp;$BD875,INDIRECT(ADDRESS(3,BN$2,1,1)):INDIRECT(ADDRESS(1004,BN$2,1,1))),"")</f>
        <v/>
      </c>
      <c r="BO875" t="str">
        <f ca="1">IF($BT875&lt;&gt;"",SUMIF($BD$3:$BD$1004,"="&amp;$BD875,INDIRECT(ADDRESS(3,BO$2,1,1)):INDIRECT(ADDRESS(1004,BO$2,1,1))),"")</f>
        <v/>
      </c>
      <c r="BP875" t="str">
        <f ca="1">IF($BT875&lt;&gt;"",SUMIF($BD$3:$BD$1004,"="&amp;$BD875,INDIRECT(ADDRESS(3,BP$2,1,1)):INDIRECT(ADDRESS(1004,BP$2,1,1))),"")</f>
        <v/>
      </c>
      <c r="BQ875" t="str">
        <f ca="1">IF($BT875&lt;&gt;"",SUMIF($BD$3:$BD$1004,"="&amp;$BD875,INDIRECT(ADDRESS(3,BQ$2,1,1)):INDIRECT(ADDRESS(1004,BQ$2,1,1))),"")</f>
        <v/>
      </c>
      <c r="BR875" t="str">
        <f ca="1">IF($BT875&lt;&gt;"",SUMIF($BD$3:$BD$1004,"="&amp;$BD875,INDIRECT(ADDRESS(3,BR$2,1,1)):INDIRECT(ADDRESS(1004,BR$2,1,1))),"")</f>
        <v/>
      </c>
      <c r="BS875" t="str">
        <f>IF($A875&lt;&gt;"",VLOOKUP(TRUNC(MID($A875,1,2),0),Plano_Contas!$H$3:$J$103,3,TRUE),"")</f>
        <v/>
      </c>
      <c r="BT875" t="str">
        <f t="shared" si="53"/>
        <v/>
      </c>
      <c r="BV875">
        <f>Empresas!C875</f>
        <v>0</v>
      </c>
    </row>
    <row r="876" spans="1:74" ht="13.5" hidden="1" thickBot="1" x14ac:dyDescent="0.25">
      <c r="A876" s="89"/>
      <c r="B876" s="52" t="str">
        <f>IF($A876&lt;&gt;"",VLOOKUP(""&amp;$A876,Plano_Contas!$A$3:$F$1003,6,0),"")</f>
        <v/>
      </c>
      <c r="C876" s="91"/>
      <c r="D876" s="111"/>
      <c r="E876" s="112">
        <v>0</v>
      </c>
      <c r="F876" s="87"/>
      <c r="G876" s="85"/>
      <c r="H876" s="111"/>
      <c r="I876" s="112">
        <v>0</v>
      </c>
      <c r="J876" s="87"/>
      <c r="K876" s="85"/>
      <c r="L876" s="111"/>
      <c r="M876" s="112">
        <v>0</v>
      </c>
      <c r="N876" s="87"/>
      <c r="O876" s="85"/>
      <c r="P876" s="111"/>
      <c r="Q876" s="112">
        <v>0</v>
      </c>
      <c r="R876" s="87"/>
      <c r="S876" s="85"/>
      <c r="T876" s="111"/>
      <c r="U876" s="112">
        <v>0</v>
      </c>
      <c r="V876" s="87"/>
      <c r="W876" s="85"/>
      <c r="X876" s="111"/>
      <c r="Y876" s="112">
        <v>0</v>
      </c>
      <c r="Z876" s="87"/>
      <c r="AA876" s="85"/>
      <c r="AB876" s="111"/>
      <c r="AC876" s="112">
        <v>0</v>
      </c>
      <c r="AD876" s="87"/>
      <c r="AE876" s="85"/>
      <c r="AF876" s="111"/>
      <c r="AG876" s="112">
        <v>0</v>
      </c>
      <c r="AH876" s="87"/>
      <c r="AI876" s="85"/>
      <c r="AJ876" s="111"/>
      <c r="AK876" s="112">
        <v>0</v>
      </c>
      <c r="AL876" s="87"/>
      <c r="AM876" s="85"/>
      <c r="AN876" s="111"/>
      <c r="AO876" s="112">
        <v>0</v>
      </c>
      <c r="AP876" s="87"/>
      <c r="AQ876" s="85"/>
      <c r="AR876" s="111"/>
      <c r="AS876" s="112">
        <v>0</v>
      </c>
      <c r="AT876" s="87"/>
      <c r="AU876" s="85"/>
      <c r="AV876" s="111"/>
      <c r="AW876" s="112">
        <v>0</v>
      </c>
      <c r="AX876" s="87"/>
      <c r="AY876" s="85"/>
      <c r="AZ876" s="267">
        <f t="shared" si="54"/>
        <v>0</v>
      </c>
      <c r="BA876" s="88">
        <f t="shared" si="51"/>
        <v>0</v>
      </c>
      <c r="BC876">
        <f>IF($A876&lt;&gt;"",COUNTIF($BD$3:$BD876,$BD876),0)</f>
        <v>0</v>
      </c>
      <c r="BD876" t="str">
        <f>IF($A876&lt;&gt;"",VLOOKUP(TRUNC(MID($A876,1,2),0),Plano_Contas!$H$3:$J$103,2,TRUE),"")</f>
        <v/>
      </c>
      <c r="BE876" s="201" t="str">
        <f t="shared" si="52"/>
        <v/>
      </c>
      <c r="BF876" t="str">
        <f ca="1">IF($BT876&lt;&gt;"",SUMIF($BD$3:$BD$1004,"="&amp;$BD876,INDIRECT(ADDRESS(3,BF$2,1,1)):INDIRECT(ADDRESS(1004,BF$2,1,1))),"")</f>
        <v/>
      </c>
      <c r="BG876" t="str">
        <f ca="1">IF($BT876&lt;&gt;"",SUMIF($BD$3:$BD$1004,"="&amp;$BD876,INDIRECT(ADDRESS(3,BG$2,1,1)):INDIRECT(ADDRESS(1004,BG$2,1,1))),"")</f>
        <v/>
      </c>
      <c r="BH876" t="str">
        <f ca="1">IF($BT876&lt;&gt;"",SUMIF($BD$3:$BD$1004,"="&amp;$BD876,INDIRECT(ADDRESS(3,BH$2,1,1)):INDIRECT(ADDRESS(1004,BH$2,1,1))),"")</f>
        <v/>
      </c>
      <c r="BI876" t="str">
        <f ca="1">IF($BT876&lt;&gt;"",SUMIF($BD$3:$BD$1004,"="&amp;$BD876,INDIRECT(ADDRESS(3,BI$2,1,1)):INDIRECT(ADDRESS(1004,BI$2,1,1))),"")</f>
        <v/>
      </c>
      <c r="BJ876" t="str">
        <f ca="1">IF($BT876&lt;&gt;"",SUMIF($BD$3:$BD$1004,"="&amp;$BD876,INDIRECT(ADDRESS(3,BJ$2,1,1)):INDIRECT(ADDRESS(1004,BJ$2,1,1))),"")</f>
        <v/>
      </c>
      <c r="BK876" t="str">
        <f ca="1">IF($BT876&lt;&gt;"",SUMIF($BD$3:$BD$1004,"="&amp;$BD876,INDIRECT(ADDRESS(3,BK$2,1,1)):INDIRECT(ADDRESS(1004,BK$2,1,1))),"")</f>
        <v/>
      </c>
      <c r="BL876" t="str">
        <f ca="1">IF($BT876&lt;&gt;"",SUMIF($BD$3:$BD$1004,"="&amp;$BD876,INDIRECT(ADDRESS(3,BL$2,1,1)):INDIRECT(ADDRESS(1004,BL$2,1,1))),"")</f>
        <v/>
      </c>
      <c r="BM876" t="str">
        <f ca="1">IF($BT876&lt;&gt;"",SUMIF($BD$3:$BD$1004,"="&amp;$BD876,INDIRECT(ADDRESS(3,BM$2,1,1)):INDIRECT(ADDRESS(1004,BM$2,1,1))),"")</f>
        <v/>
      </c>
      <c r="BN876" t="str">
        <f ca="1">IF($BT876&lt;&gt;"",SUMIF($BD$3:$BD$1004,"="&amp;$BD876,INDIRECT(ADDRESS(3,BN$2,1,1)):INDIRECT(ADDRESS(1004,BN$2,1,1))),"")</f>
        <v/>
      </c>
      <c r="BO876" t="str">
        <f ca="1">IF($BT876&lt;&gt;"",SUMIF($BD$3:$BD$1004,"="&amp;$BD876,INDIRECT(ADDRESS(3,BO$2,1,1)):INDIRECT(ADDRESS(1004,BO$2,1,1))),"")</f>
        <v/>
      </c>
      <c r="BP876" t="str">
        <f ca="1">IF($BT876&lt;&gt;"",SUMIF($BD$3:$BD$1004,"="&amp;$BD876,INDIRECT(ADDRESS(3,BP$2,1,1)):INDIRECT(ADDRESS(1004,BP$2,1,1))),"")</f>
        <v/>
      </c>
      <c r="BQ876" t="str">
        <f ca="1">IF($BT876&lt;&gt;"",SUMIF($BD$3:$BD$1004,"="&amp;$BD876,INDIRECT(ADDRESS(3,BQ$2,1,1)):INDIRECT(ADDRESS(1004,BQ$2,1,1))),"")</f>
        <v/>
      </c>
      <c r="BR876" t="str">
        <f ca="1">IF($BT876&lt;&gt;"",SUMIF($BD$3:$BD$1004,"="&amp;$BD876,INDIRECT(ADDRESS(3,BR$2,1,1)):INDIRECT(ADDRESS(1004,BR$2,1,1))),"")</f>
        <v/>
      </c>
      <c r="BS876" t="str">
        <f>IF($A876&lt;&gt;"",VLOOKUP(TRUNC(MID($A876,1,2),0),Plano_Contas!$H$3:$J$103,3,TRUE),"")</f>
        <v/>
      </c>
      <c r="BT876" t="str">
        <f t="shared" si="53"/>
        <v/>
      </c>
      <c r="BV876">
        <f>Empresas!C876</f>
        <v>0</v>
      </c>
    </row>
    <row r="877" spans="1:74" ht="13.5" hidden="1" thickBot="1" x14ac:dyDescent="0.25">
      <c r="A877" s="89"/>
      <c r="B877" s="52" t="str">
        <f>IF($A877&lt;&gt;"",VLOOKUP(""&amp;$A877,Plano_Contas!$A$3:$F$1003,6,0),"")</f>
        <v/>
      </c>
      <c r="C877" s="91"/>
      <c r="D877" s="111"/>
      <c r="E877" s="112">
        <v>0</v>
      </c>
      <c r="F877" s="87"/>
      <c r="G877" s="85"/>
      <c r="H877" s="111"/>
      <c r="I877" s="112">
        <v>0</v>
      </c>
      <c r="J877" s="87"/>
      <c r="K877" s="85"/>
      <c r="L877" s="111"/>
      <c r="M877" s="112">
        <v>0</v>
      </c>
      <c r="N877" s="87"/>
      <c r="O877" s="85"/>
      <c r="P877" s="111"/>
      <c r="Q877" s="112">
        <v>0</v>
      </c>
      <c r="R877" s="87"/>
      <c r="S877" s="85"/>
      <c r="T877" s="111"/>
      <c r="U877" s="112">
        <v>0</v>
      </c>
      <c r="V877" s="87"/>
      <c r="W877" s="85"/>
      <c r="X877" s="111"/>
      <c r="Y877" s="112">
        <v>0</v>
      </c>
      <c r="Z877" s="87"/>
      <c r="AA877" s="85"/>
      <c r="AB877" s="111"/>
      <c r="AC877" s="112">
        <v>0</v>
      </c>
      <c r="AD877" s="87"/>
      <c r="AE877" s="85"/>
      <c r="AF877" s="111"/>
      <c r="AG877" s="112">
        <v>0</v>
      </c>
      <c r="AH877" s="87"/>
      <c r="AI877" s="85"/>
      <c r="AJ877" s="111"/>
      <c r="AK877" s="112">
        <v>0</v>
      </c>
      <c r="AL877" s="87"/>
      <c r="AM877" s="85"/>
      <c r="AN877" s="111"/>
      <c r="AO877" s="112">
        <v>0</v>
      </c>
      <c r="AP877" s="87"/>
      <c r="AQ877" s="85"/>
      <c r="AR877" s="111"/>
      <c r="AS877" s="112">
        <v>0</v>
      </c>
      <c r="AT877" s="87"/>
      <c r="AU877" s="85"/>
      <c r="AV877" s="111"/>
      <c r="AW877" s="112">
        <v>0</v>
      </c>
      <c r="AX877" s="87"/>
      <c r="AY877" s="85"/>
      <c r="AZ877" s="267">
        <f t="shared" si="54"/>
        <v>0</v>
      </c>
      <c r="BA877" s="88">
        <f t="shared" si="51"/>
        <v>0</v>
      </c>
      <c r="BC877">
        <f>IF($A877&lt;&gt;"",COUNTIF($BD$3:$BD877,$BD877),0)</f>
        <v>0</v>
      </c>
      <c r="BD877" t="str">
        <f>IF($A877&lt;&gt;"",VLOOKUP(TRUNC(MID($A877,1,2),0),Plano_Contas!$H$3:$J$103,2,TRUE),"")</f>
        <v/>
      </c>
      <c r="BE877" s="201" t="str">
        <f t="shared" si="52"/>
        <v/>
      </c>
      <c r="BF877" t="str">
        <f ca="1">IF($BT877&lt;&gt;"",SUMIF($BD$3:$BD$1004,"="&amp;$BD877,INDIRECT(ADDRESS(3,BF$2,1,1)):INDIRECT(ADDRESS(1004,BF$2,1,1))),"")</f>
        <v/>
      </c>
      <c r="BG877" t="str">
        <f ca="1">IF($BT877&lt;&gt;"",SUMIF($BD$3:$BD$1004,"="&amp;$BD877,INDIRECT(ADDRESS(3,BG$2,1,1)):INDIRECT(ADDRESS(1004,BG$2,1,1))),"")</f>
        <v/>
      </c>
      <c r="BH877" t="str">
        <f ca="1">IF($BT877&lt;&gt;"",SUMIF($BD$3:$BD$1004,"="&amp;$BD877,INDIRECT(ADDRESS(3,BH$2,1,1)):INDIRECT(ADDRESS(1004,BH$2,1,1))),"")</f>
        <v/>
      </c>
      <c r="BI877" t="str">
        <f ca="1">IF($BT877&lt;&gt;"",SUMIF($BD$3:$BD$1004,"="&amp;$BD877,INDIRECT(ADDRESS(3,BI$2,1,1)):INDIRECT(ADDRESS(1004,BI$2,1,1))),"")</f>
        <v/>
      </c>
      <c r="BJ877" t="str">
        <f ca="1">IF($BT877&lt;&gt;"",SUMIF($BD$3:$BD$1004,"="&amp;$BD877,INDIRECT(ADDRESS(3,BJ$2,1,1)):INDIRECT(ADDRESS(1004,BJ$2,1,1))),"")</f>
        <v/>
      </c>
      <c r="BK877" t="str">
        <f ca="1">IF($BT877&lt;&gt;"",SUMIF($BD$3:$BD$1004,"="&amp;$BD877,INDIRECT(ADDRESS(3,BK$2,1,1)):INDIRECT(ADDRESS(1004,BK$2,1,1))),"")</f>
        <v/>
      </c>
      <c r="BL877" t="str">
        <f ca="1">IF($BT877&lt;&gt;"",SUMIF($BD$3:$BD$1004,"="&amp;$BD877,INDIRECT(ADDRESS(3,BL$2,1,1)):INDIRECT(ADDRESS(1004,BL$2,1,1))),"")</f>
        <v/>
      </c>
      <c r="BM877" t="str">
        <f ca="1">IF($BT877&lt;&gt;"",SUMIF($BD$3:$BD$1004,"="&amp;$BD877,INDIRECT(ADDRESS(3,BM$2,1,1)):INDIRECT(ADDRESS(1004,BM$2,1,1))),"")</f>
        <v/>
      </c>
      <c r="BN877" t="str">
        <f ca="1">IF($BT877&lt;&gt;"",SUMIF($BD$3:$BD$1004,"="&amp;$BD877,INDIRECT(ADDRESS(3,BN$2,1,1)):INDIRECT(ADDRESS(1004,BN$2,1,1))),"")</f>
        <v/>
      </c>
      <c r="BO877" t="str">
        <f ca="1">IF($BT877&lt;&gt;"",SUMIF($BD$3:$BD$1004,"="&amp;$BD877,INDIRECT(ADDRESS(3,BO$2,1,1)):INDIRECT(ADDRESS(1004,BO$2,1,1))),"")</f>
        <v/>
      </c>
      <c r="BP877" t="str">
        <f ca="1">IF($BT877&lt;&gt;"",SUMIF($BD$3:$BD$1004,"="&amp;$BD877,INDIRECT(ADDRESS(3,BP$2,1,1)):INDIRECT(ADDRESS(1004,BP$2,1,1))),"")</f>
        <v/>
      </c>
      <c r="BQ877" t="str">
        <f ca="1">IF($BT877&lt;&gt;"",SUMIF($BD$3:$BD$1004,"="&amp;$BD877,INDIRECT(ADDRESS(3,BQ$2,1,1)):INDIRECT(ADDRESS(1004,BQ$2,1,1))),"")</f>
        <v/>
      </c>
      <c r="BR877" t="str">
        <f ca="1">IF($BT877&lt;&gt;"",SUMIF($BD$3:$BD$1004,"="&amp;$BD877,INDIRECT(ADDRESS(3,BR$2,1,1)):INDIRECT(ADDRESS(1004,BR$2,1,1))),"")</f>
        <v/>
      </c>
      <c r="BS877" t="str">
        <f>IF($A877&lt;&gt;"",VLOOKUP(TRUNC(MID($A877,1,2),0),Plano_Contas!$H$3:$J$103,3,TRUE),"")</f>
        <v/>
      </c>
      <c r="BT877" t="str">
        <f t="shared" si="53"/>
        <v/>
      </c>
      <c r="BV877">
        <f>Empresas!C877</f>
        <v>0</v>
      </c>
    </row>
    <row r="878" spans="1:74" ht="13.5" hidden="1" thickBot="1" x14ac:dyDescent="0.25">
      <c r="A878" s="89"/>
      <c r="B878" s="52" t="str">
        <f>IF($A878&lt;&gt;"",VLOOKUP(""&amp;$A878,Plano_Contas!$A$3:$F$1003,6,0),"")</f>
        <v/>
      </c>
      <c r="C878" s="91"/>
      <c r="D878" s="111"/>
      <c r="E878" s="112">
        <v>0</v>
      </c>
      <c r="F878" s="87"/>
      <c r="G878" s="85"/>
      <c r="H878" s="111"/>
      <c r="I878" s="112">
        <v>0</v>
      </c>
      <c r="J878" s="87"/>
      <c r="K878" s="85"/>
      <c r="L878" s="111"/>
      <c r="M878" s="112">
        <v>0</v>
      </c>
      <c r="N878" s="87"/>
      <c r="O878" s="85"/>
      <c r="P878" s="111"/>
      <c r="Q878" s="112">
        <v>0</v>
      </c>
      <c r="R878" s="87"/>
      <c r="S878" s="85"/>
      <c r="T878" s="111"/>
      <c r="U878" s="112">
        <v>0</v>
      </c>
      <c r="V878" s="87"/>
      <c r="W878" s="85"/>
      <c r="X878" s="111"/>
      <c r="Y878" s="112">
        <v>0</v>
      </c>
      <c r="Z878" s="87"/>
      <c r="AA878" s="85"/>
      <c r="AB878" s="111"/>
      <c r="AC878" s="112">
        <v>0</v>
      </c>
      <c r="AD878" s="87"/>
      <c r="AE878" s="85"/>
      <c r="AF878" s="111"/>
      <c r="AG878" s="112">
        <v>0</v>
      </c>
      <c r="AH878" s="87"/>
      <c r="AI878" s="85"/>
      <c r="AJ878" s="111"/>
      <c r="AK878" s="112">
        <v>0</v>
      </c>
      <c r="AL878" s="87"/>
      <c r="AM878" s="85"/>
      <c r="AN878" s="111"/>
      <c r="AO878" s="112">
        <v>0</v>
      </c>
      <c r="AP878" s="87"/>
      <c r="AQ878" s="85"/>
      <c r="AR878" s="111"/>
      <c r="AS878" s="112">
        <v>0</v>
      </c>
      <c r="AT878" s="87"/>
      <c r="AU878" s="85"/>
      <c r="AV878" s="111"/>
      <c r="AW878" s="112">
        <v>0</v>
      </c>
      <c r="AX878" s="87"/>
      <c r="AY878" s="85"/>
      <c r="AZ878" s="267">
        <f t="shared" si="54"/>
        <v>0</v>
      </c>
      <c r="BA878" s="88">
        <f t="shared" si="51"/>
        <v>0</v>
      </c>
      <c r="BC878">
        <f>IF($A878&lt;&gt;"",COUNTIF($BD$3:$BD878,$BD878),0)</f>
        <v>0</v>
      </c>
      <c r="BD878" t="str">
        <f>IF($A878&lt;&gt;"",VLOOKUP(TRUNC(MID($A878,1,2),0),Plano_Contas!$H$3:$J$103,2,TRUE),"")</f>
        <v/>
      </c>
      <c r="BE878" s="201" t="str">
        <f t="shared" si="52"/>
        <v/>
      </c>
      <c r="BF878" t="str">
        <f ca="1">IF($BT878&lt;&gt;"",SUMIF($BD$3:$BD$1004,"="&amp;$BD878,INDIRECT(ADDRESS(3,BF$2,1,1)):INDIRECT(ADDRESS(1004,BF$2,1,1))),"")</f>
        <v/>
      </c>
      <c r="BG878" t="str">
        <f ca="1">IF($BT878&lt;&gt;"",SUMIF($BD$3:$BD$1004,"="&amp;$BD878,INDIRECT(ADDRESS(3,BG$2,1,1)):INDIRECT(ADDRESS(1004,BG$2,1,1))),"")</f>
        <v/>
      </c>
      <c r="BH878" t="str">
        <f ca="1">IF($BT878&lt;&gt;"",SUMIF($BD$3:$BD$1004,"="&amp;$BD878,INDIRECT(ADDRESS(3,BH$2,1,1)):INDIRECT(ADDRESS(1004,BH$2,1,1))),"")</f>
        <v/>
      </c>
      <c r="BI878" t="str">
        <f ca="1">IF($BT878&lt;&gt;"",SUMIF($BD$3:$BD$1004,"="&amp;$BD878,INDIRECT(ADDRESS(3,BI$2,1,1)):INDIRECT(ADDRESS(1004,BI$2,1,1))),"")</f>
        <v/>
      </c>
      <c r="BJ878" t="str">
        <f ca="1">IF($BT878&lt;&gt;"",SUMIF($BD$3:$BD$1004,"="&amp;$BD878,INDIRECT(ADDRESS(3,BJ$2,1,1)):INDIRECT(ADDRESS(1004,BJ$2,1,1))),"")</f>
        <v/>
      </c>
      <c r="BK878" t="str">
        <f ca="1">IF($BT878&lt;&gt;"",SUMIF($BD$3:$BD$1004,"="&amp;$BD878,INDIRECT(ADDRESS(3,BK$2,1,1)):INDIRECT(ADDRESS(1004,BK$2,1,1))),"")</f>
        <v/>
      </c>
      <c r="BL878" t="str">
        <f ca="1">IF($BT878&lt;&gt;"",SUMIF($BD$3:$BD$1004,"="&amp;$BD878,INDIRECT(ADDRESS(3,BL$2,1,1)):INDIRECT(ADDRESS(1004,BL$2,1,1))),"")</f>
        <v/>
      </c>
      <c r="BM878" t="str">
        <f ca="1">IF($BT878&lt;&gt;"",SUMIF($BD$3:$BD$1004,"="&amp;$BD878,INDIRECT(ADDRESS(3,BM$2,1,1)):INDIRECT(ADDRESS(1004,BM$2,1,1))),"")</f>
        <v/>
      </c>
      <c r="BN878" t="str">
        <f ca="1">IF($BT878&lt;&gt;"",SUMIF($BD$3:$BD$1004,"="&amp;$BD878,INDIRECT(ADDRESS(3,BN$2,1,1)):INDIRECT(ADDRESS(1004,BN$2,1,1))),"")</f>
        <v/>
      </c>
      <c r="BO878" t="str">
        <f ca="1">IF($BT878&lt;&gt;"",SUMIF($BD$3:$BD$1004,"="&amp;$BD878,INDIRECT(ADDRESS(3,BO$2,1,1)):INDIRECT(ADDRESS(1004,BO$2,1,1))),"")</f>
        <v/>
      </c>
      <c r="BP878" t="str">
        <f ca="1">IF($BT878&lt;&gt;"",SUMIF($BD$3:$BD$1004,"="&amp;$BD878,INDIRECT(ADDRESS(3,BP$2,1,1)):INDIRECT(ADDRESS(1004,BP$2,1,1))),"")</f>
        <v/>
      </c>
      <c r="BQ878" t="str">
        <f ca="1">IF($BT878&lt;&gt;"",SUMIF($BD$3:$BD$1004,"="&amp;$BD878,INDIRECT(ADDRESS(3,BQ$2,1,1)):INDIRECT(ADDRESS(1004,BQ$2,1,1))),"")</f>
        <v/>
      </c>
      <c r="BR878" t="str">
        <f ca="1">IF($BT878&lt;&gt;"",SUMIF($BD$3:$BD$1004,"="&amp;$BD878,INDIRECT(ADDRESS(3,BR$2,1,1)):INDIRECT(ADDRESS(1004,BR$2,1,1))),"")</f>
        <v/>
      </c>
      <c r="BS878" t="str">
        <f>IF($A878&lt;&gt;"",VLOOKUP(TRUNC(MID($A878,1,2),0),Plano_Contas!$H$3:$J$103,3,TRUE),"")</f>
        <v/>
      </c>
      <c r="BT878" t="str">
        <f t="shared" si="53"/>
        <v/>
      </c>
      <c r="BV878">
        <f>Empresas!C878</f>
        <v>0</v>
      </c>
    </row>
    <row r="879" spans="1:74" ht="13.5" hidden="1" thickBot="1" x14ac:dyDescent="0.25">
      <c r="A879" s="89"/>
      <c r="B879" s="52" t="str">
        <f>IF($A879&lt;&gt;"",VLOOKUP(""&amp;$A879,Plano_Contas!$A$3:$F$1003,6,0),"")</f>
        <v/>
      </c>
      <c r="C879" s="91"/>
      <c r="D879" s="111"/>
      <c r="E879" s="112">
        <v>0</v>
      </c>
      <c r="F879" s="87"/>
      <c r="G879" s="85"/>
      <c r="H879" s="111"/>
      <c r="I879" s="112">
        <v>0</v>
      </c>
      <c r="J879" s="87"/>
      <c r="K879" s="85"/>
      <c r="L879" s="111"/>
      <c r="M879" s="112">
        <v>0</v>
      </c>
      <c r="N879" s="87"/>
      <c r="O879" s="85"/>
      <c r="P879" s="111"/>
      <c r="Q879" s="112">
        <v>0</v>
      </c>
      <c r="R879" s="87"/>
      <c r="S879" s="85"/>
      <c r="T879" s="111"/>
      <c r="U879" s="112">
        <v>0</v>
      </c>
      <c r="V879" s="87"/>
      <c r="W879" s="85"/>
      <c r="X879" s="111"/>
      <c r="Y879" s="112">
        <v>0</v>
      </c>
      <c r="Z879" s="87"/>
      <c r="AA879" s="85"/>
      <c r="AB879" s="111"/>
      <c r="AC879" s="112">
        <v>0</v>
      </c>
      <c r="AD879" s="87"/>
      <c r="AE879" s="85"/>
      <c r="AF879" s="111"/>
      <c r="AG879" s="112">
        <v>0</v>
      </c>
      <c r="AH879" s="87"/>
      <c r="AI879" s="85"/>
      <c r="AJ879" s="111"/>
      <c r="AK879" s="112">
        <v>0</v>
      </c>
      <c r="AL879" s="87"/>
      <c r="AM879" s="85"/>
      <c r="AN879" s="111"/>
      <c r="AO879" s="112">
        <v>0</v>
      </c>
      <c r="AP879" s="87"/>
      <c r="AQ879" s="85"/>
      <c r="AR879" s="111"/>
      <c r="AS879" s="112">
        <v>0</v>
      </c>
      <c r="AT879" s="87"/>
      <c r="AU879" s="85"/>
      <c r="AV879" s="111"/>
      <c r="AW879" s="112">
        <v>0</v>
      </c>
      <c r="AX879" s="87"/>
      <c r="AY879" s="85"/>
      <c r="AZ879" s="267">
        <f t="shared" si="54"/>
        <v>0</v>
      </c>
      <c r="BA879" s="88">
        <f t="shared" si="51"/>
        <v>0</v>
      </c>
      <c r="BC879">
        <f>IF($A879&lt;&gt;"",COUNTIF($BD$3:$BD879,$BD879),0)</f>
        <v>0</v>
      </c>
      <c r="BD879" t="str">
        <f>IF($A879&lt;&gt;"",VLOOKUP(TRUNC(MID($A879,1,2),0),Plano_Contas!$H$3:$J$103,2,TRUE),"")</f>
        <v/>
      </c>
      <c r="BE879" s="201" t="str">
        <f t="shared" si="52"/>
        <v/>
      </c>
      <c r="BF879" t="str">
        <f ca="1">IF($BT879&lt;&gt;"",SUMIF($BD$3:$BD$1004,"="&amp;$BD879,INDIRECT(ADDRESS(3,BF$2,1,1)):INDIRECT(ADDRESS(1004,BF$2,1,1))),"")</f>
        <v/>
      </c>
      <c r="BG879" t="str">
        <f ca="1">IF($BT879&lt;&gt;"",SUMIF($BD$3:$BD$1004,"="&amp;$BD879,INDIRECT(ADDRESS(3,BG$2,1,1)):INDIRECT(ADDRESS(1004,BG$2,1,1))),"")</f>
        <v/>
      </c>
      <c r="BH879" t="str">
        <f ca="1">IF($BT879&lt;&gt;"",SUMIF($BD$3:$BD$1004,"="&amp;$BD879,INDIRECT(ADDRESS(3,BH$2,1,1)):INDIRECT(ADDRESS(1004,BH$2,1,1))),"")</f>
        <v/>
      </c>
      <c r="BI879" t="str">
        <f ca="1">IF($BT879&lt;&gt;"",SUMIF($BD$3:$BD$1004,"="&amp;$BD879,INDIRECT(ADDRESS(3,BI$2,1,1)):INDIRECT(ADDRESS(1004,BI$2,1,1))),"")</f>
        <v/>
      </c>
      <c r="BJ879" t="str">
        <f ca="1">IF($BT879&lt;&gt;"",SUMIF($BD$3:$BD$1004,"="&amp;$BD879,INDIRECT(ADDRESS(3,BJ$2,1,1)):INDIRECT(ADDRESS(1004,BJ$2,1,1))),"")</f>
        <v/>
      </c>
      <c r="BK879" t="str">
        <f ca="1">IF($BT879&lt;&gt;"",SUMIF($BD$3:$BD$1004,"="&amp;$BD879,INDIRECT(ADDRESS(3,BK$2,1,1)):INDIRECT(ADDRESS(1004,BK$2,1,1))),"")</f>
        <v/>
      </c>
      <c r="BL879" t="str">
        <f ca="1">IF($BT879&lt;&gt;"",SUMIF($BD$3:$BD$1004,"="&amp;$BD879,INDIRECT(ADDRESS(3,BL$2,1,1)):INDIRECT(ADDRESS(1004,BL$2,1,1))),"")</f>
        <v/>
      </c>
      <c r="BM879" t="str">
        <f ca="1">IF($BT879&lt;&gt;"",SUMIF($BD$3:$BD$1004,"="&amp;$BD879,INDIRECT(ADDRESS(3,BM$2,1,1)):INDIRECT(ADDRESS(1004,BM$2,1,1))),"")</f>
        <v/>
      </c>
      <c r="BN879" t="str">
        <f ca="1">IF($BT879&lt;&gt;"",SUMIF($BD$3:$BD$1004,"="&amp;$BD879,INDIRECT(ADDRESS(3,BN$2,1,1)):INDIRECT(ADDRESS(1004,BN$2,1,1))),"")</f>
        <v/>
      </c>
      <c r="BO879" t="str">
        <f ca="1">IF($BT879&lt;&gt;"",SUMIF($BD$3:$BD$1004,"="&amp;$BD879,INDIRECT(ADDRESS(3,BO$2,1,1)):INDIRECT(ADDRESS(1004,BO$2,1,1))),"")</f>
        <v/>
      </c>
      <c r="BP879" t="str">
        <f ca="1">IF($BT879&lt;&gt;"",SUMIF($BD$3:$BD$1004,"="&amp;$BD879,INDIRECT(ADDRESS(3,BP$2,1,1)):INDIRECT(ADDRESS(1004,BP$2,1,1))),"")</f>
        <v/>
      </c>
      <c r="BQ879" t="str">
        <f ca="1">IF($BT879&lt;&gt;"",SUMIF($BD$3:$BD$1004,"="&amp;$BD879,INDIRECT(ADDRESS(3,BQ$2,1,1)):INDIRECT(ADDRESS(1004,BQ$2,1,1))),"")</f>
        <v/>
      </c>
      <c r="BR879" t="str">
        <f ca="1">IF($BT879&lt;&gt;"",SUMIF($BD$3:$BD$1004,"="&amp;$BD879,INDIRECT(ADDRESS(3,BR$2,1,1)):INDIRECT(ADDRESS(1004,BR$2,1,1))),"")</f>
        <v/>
      </c>
      <c r="BS879" t="str">
        <f>IF($A879&lt;&gt;"",VLOOKUP(TRUNC(MID($A879,1,2),0),Plano_Contas!$H$3:$J$103,3,TRUE),"")</f>
        <v/>
      </c>
      <c r="BT879" t="str">
        <f t="shared" si="53"/>
        <v/>
      </c>
      <c r="BV879">
        <f>Empresas!C879</f>
        <v>0</v>
      </c>
    </row>
    <row r="880" spans="1:74" ht="13.5" hidden="1" thickBot="1" x14ac:dyDescent="0.25">
      <c r="A880" s="89"/>
      <c r="B880" s="52" t="str">
        <f>IF($A880&lt;&gt;"",VLOOKUP(""&amp;$A880,Plano_Contas!$A$3:$F$1003,6,0),"")</f>
        <v/>
      </c>
      <c r="C880" s="91"/>
      <c r="D880" s="111"/>
      <c r="E880" s="112">
        <v>0</v>
      </c>
      <c r="F880" s="87"/>
      <c r="G880" s="85"/>
      <c r="H880" s="111"/>
      <c r="I880" s="112">
        <v>0</v>
      </c>
      <c r="J880" s="87"/>
      <c r="K880" s="85"/>
      <c r="L880" s="111"/>
      <c r="M880" s="112">
        <v>0</v>
      </c>
      <c r="N880" s="87"/>
      <c r="O880" s="85"/>
      <c r="P880" s="111"/>
      <c r="Q880" s="112">
        <v>0</v>
      </c>
      <c r="R880" s="87"/>
      <c r="S880" s="85"/>
      <c r="T880" s="111"/>
      <c r="U880" s="112">
        <v>0</v>
      </c>
      <c r="V880" s="87"/>
      <c r="W880" s="85"/>
      <c r="X880" s="111"/>
      <c r="Y880" s="112">
        <v>0</v>
      </c>
      <c r="Z880" s="87"/>
      <c r="AA880" s="85"/>
      <c r="AB880" s="111"/>
      <c r="AC880" s="112">
        <v>0</v>
      </c>
      <c r="AD880" s="87"/>
      <c r="AE880" s="85"/>
      <c r="AF880" s="111"/>
      <c r="AG880" s="112">
        <v>0</v>
      </c>
      <c r="AH880" s="87"/>
      <c r="AI880" s="85"/>
      <c r="AJ880" s="111"/>
      <c r="AK880" s="112">
        <v>0</v>
      </c>
      <c r="AL880" s="87"/>
      <c r="AM880" s="85"/>
      <c r="AN880" s="111"/>
      <c r="AO880" s="112">
        <v>0</v>
      </c>
      <c r="AP880" s="87"/>
      <c r="AQ880" s="85"/>
      <c r="AR880" s="111"/>
      <c r="AS880" s="112">
        <v>0</v>
      </c>
      <c r="AT880" s="87"/>
      <c r="AU880" s="85"/>
      <c r="AV880" s="111"/>
      <c r="AW880" s="112">
        <v>0</v>
      </c>
      <c r="AX880" s="87"/>
      <c r="AY880" s="85"/>
      <c r="AZ880" s="267">
        <f t="shared" si="54"/>
        <v>0</v>
      </c>
      <c r="BA880" s="88">
        <f t="shared" si="51"/>
        <v>0</v>
      </c>
      <c r="BC880">
        <f>IF($A880&lt;&gt;"",COUNTIF($BD$3:$BD880,$BD880),0)</f>
        <v>0</v>
      </c>
      <c r="BD880" t="str">
        <f>IF($A880&lt;&gt;"",VLOOKUP(TRUNC(MID($A880,1,2),0),Plano_Contas!$H$3:$J$103,2,TRUE),"")</f>
        <v/>
      </c>
      <c r="BE880" s="201" t="str">
        <f t="shared" si="52"/>
        <v/>
      </c>
      <c r="BF880" t="str">
        <f ca="1">IF($BT880&lt;&gt;"",SUMIF($BD$3:$BD$1004,"="&amp;$BD880,INDIRECT(ADDRESS(3,BF$2,1,1)):INDIRECT(ADDRESS(1004,BF$2,1,1))),"")</f>
        <v/>
      </c>
      <c r="BG880" t="str">
        <f ca="1">IF($BT880&lt;&gt;"",SUMIF($BD$3:$BD$1004,"="&amp;$BD880,INDIRECT(ADDRESS(3,BG$2,1,1)):INDIRECT(ADDRESS(1004,BG$2,1,1))),"")</f>
        <v/>
      </c>
      <c r="BH880" t="str">
        <f ca="1">IF($BT880&lt;&gt;"",SUMIF($BD$3:$BD$1004,"="&amp;$BD880,INDIRECT(ADDRESS(3,BH$2,1,1)):INDIRECT(ADDRESS(1004,BH$2,1,1))),"")</f>
        <v/>
      </c>
      <c r="BI880" t="str">
        <f ca="1">IF($BT880&lt;&gt;"",SUMIF($BD$3:$BD$1004,"="&amp;$BD880,INDIRECT(ADDRESS(3,BI$2,1,1)):INDIRECT(ADDRESS(1004,BI$2,1,1))),"")</f>
        <v/>
      </c>
      <c r="BJ880" t="str">
        <f ca="1">IF($BT880&lt;&gt;"",SUMIF($BD$3:$BD$1004,"="&amp;$BD880,INDIRECT(ADDRESS(3,BJ$2,1,1)):INDIRECT(ADDRESS(1004,BJ$2,1,1))),"")</f>
        <v/>
      </c>
      <c r="BK880" t="str">
        <f ca="1">IF($BT880&lt;&gt;"",SUMIF($BD$3:$BD$1004,"="&amp;$BD880,INDIRECT(ADDRESS(3,BK$2,1,1)):INDIRECT(ADDRESS(1004,BK$2,1,1))),"")</f>
        <v/>
      </c>
      <c r="BL880" t="str">
        <f ca="1">IF($BT880&lt;&gt;"",SUMIF($BD$3:$BD$1004,"="&amp;$BD880,INDIRECT(ADDRESS(3,BL$2,1,1)):INDIRECT(ADDRESS(1004,BL$2,1,1))),"")</f>
        <v/>
      </c>
      <c r="BM880" t="str">
        <f ca="1">IF($BT880&lt;&gt;"",SUMIF($BD$3:$BD$1004,"="&amp;$BD880,INDIRECT(ADDRESS(3,BM$2,1,1)):INDIRECT(ADDRESS(1004,BM$2,1,1))),"")</f>
        <v/>
      </c>
      <c r="BN880" t="str">
        <f ca="1">IF($BT880&lt;&gt;"",SUMIF($BD$3:$BD$1004,"="&amp;$BD880,INDIRECT(ADDRESS(3,BN$2,1,1)):INDIRECT(ADDRESS(1004,BN$2,1,1))),"")</f>
        <v/>
      </c>
      <c r="BO880" t="str">
        <f ca="1">IF($BT880&lt;&gt;"",SUMIF($BD$3:$BD$1004,"="&amp;$BD880,INDIRECT(ADDRESS(3,BO$2,1,1)):INDIRECT(ADDRESS(1004,BO$2,1,1))),"")</f>
        <v/>
      </c>
      <c r="BP880" t="str">
        <f ca="1">IF($BT880&lt;&gt;"",SUMIF($BD$3:$BD$1004,"="&amp;$BD880,INDIRECT(ADDRESS(3,BP$2,1,1)):INDIRECT(ADDRESS(1004,BP$2,1,1))),"")</f>
        <v/>
      </c>
      <c r="BQ880" t="str">
        <f ca="1">IF($BT880&lt;&gt;"",SUMIF($BD$3:$BD$1004,"="&amp;$BD880,INDIRECT(ADDRESS(3,BQ$2,1,1)):INDIRECT(ADDRESS(1004,BQ$2,1,1))),"")</f>
        <v/>
      </c>
      <c r="BR880" t="str">
        <f ca="1">IF($BT880&lt;&gt;"",SUMIF($BD$3:$BD$1004,"="&amp;$BD880,INDIRECT(ADDRESS(3,BR$2,1,1)):INDIRECT(ADDRESS(1004,BR$2,1,1))),"")</f>
        <v/>
      </c>
      <c r="BS880" t="str">
        <f>IF($A880&lt;&gt;"",VLOOKUP(TRUNC(MID($A880,1,2),0),Plano_Contas!$H$3:$J$103,3,TRUE),"")</f>
        <v/>
      </c>
      <c r="BT880" t="str">
        <f t="shared" si="53"/>
        <v/>
      </c>
      <c r="BV880">
        <f>Empresas!C880</f>
        <v>0</v>
      </c>
    </row>
    <row r="881" spans="1:74" ht="13.5" hidden="1" thickBot="1" x14ac:dyDescent="0.25">
      <c r="A881" s="89"/>
      <c r="B881" s="52" t="str">
        <f>IF($A881&lt;&gt;"",VLOOKUP(""&amp;$A881,Plano_Contas!$A$3:$F$1003,6,0),"")</f>
        <v/>
      </c>
      <c r="C881" s="91"/>
      <c r="D881" s="111"/>
      <c r="E881" s="112">
        <v>0</v>
      </c>
      <c r="F881" s="87"/>
      <c r="G881" s="85"/>
      <c r="H881" s="111"/>
      <c r="I881" s="112">
        <v>0</v>
      </c>
      <c r="J881" s="87"/>
      <c r="K881" s="85"/>
      <c r="L881" s="111"/>
      <c r="M881" s="112">
        <v>0</v>
      </c>
      <c r="N881" s="87"/>
      <c r="O881" s="85"/>
      <c r="P881" s="111"/>
      <c r="Q881" s="112">
        <v>0</v>
      </c>
      <c r="R881" s="87"/>
      <c r="S881" s="85"/>
      <c r="T881" s="111"/>
      <c r="U881" s="112">
        <v>0</v>
      </c>
      <c r="V881" s="87"/>
      <c r="W881" s="85"/>
      <c r="X881" s="111"/>
      <c r="Y881" s="112">
        <v>0</v>
      </c>
      <c r="Z881" s="87"/>
      <c r="AA881" s="85"/>
      <c r="AB881" s="111"/>
      <c r="AC881" s="112">
        <v>0</v>
      </c>
      <c r="AD881" s="87"/>
      <c r="AE881" s="85"/>
      <c r="AF881" s="111"/>
      <c r="AG881" s="112">
        <v>0</v>
      </c>
      <c r="AH881" s="87"/>
      <c r="AI881" s="85"/>
      <c r="AJ881" s="111"/>
      <c r="AK881" s="112">
        <v>0</v>
      </c>
      <c r="AL881" s="87"/>
      <c r="AM881" s="85"/>
      <c r="AN881" s="111"/>
      <c r="AO881" s="112">
        <v>0</v>
      </c>
      <c r="AP881" s="87"/>
      <c r="AQ881" s="85"/>
      <c r="AR881" s="111"/>
      <c r="AS881" s="112">
        <v>0</v>
      </c>
      <c r="AT881" s="87"/>
      <c r="AU881" s="85"/>
      <c r="AV881" s="111"/>
      <c r="AW881" s="112">
        <v>0</v>
      </c>
      <c r="AX881" s="87"/>
      <c r="AY881" s="85"/>
      <c r="AZ881" s="267">
        <f t="shared" si="54"/>
        <v>0</v>
      </c>
      <c r="BA881" s="88">
        <f t="shared" si="51"/>
        <v>0</v>
      </c>
      <c r="BC881">
        <f>IF($A881&lt;&gt;"",COUNTIF($BD$3:$BD881,$BD881),0)</f>
        <v>0</v>
      </c>
      <c r="BD881" t="str">
        <f>IF($A881&lt;&gt;"",VLOOKUP(TRUNC(MID($A881,1,2),0),Plano_Contas!$H$3:$J$103,2,TRUE),"")</f>
        <v/>
      </c>
      <c r="BE881" s="201" t="str">
        <f t="shared" si="52"/>
        <v/>
      </c>
      <c r="BF881" t="str">
        <f ca="1">IF($BT881&lt;&gt;"",SUMIF($BD$3:$BD$1004,"="&amp;$BD881,INDIRECT(ADDRESS(3,BF$2,1,1)):INDIRECT(ADDRESS(1004,BF$2,1,1))),"")</f>
        <v/>
      </c>
      <c r="BG881" t="str">
        <f ca="1">IF($BT881&lt;&gt;"",SUMIF($BD$3:$BD$1004,"="&amp;$BD881,INDIRECT(ADDRESS(3,BG$2,1,1)):INDIRECT(ADDRESS(1004,BG$2,1,1))),"")</f>
        <v/>
      </c>
      <c r="BH881" t="str">
        <f ca="1">IF($BT881&lt;&gt;"",SUMIF($BD$3:$BD$1004,"="&amp;$BD881,INDIRECT(ADDRESS(3,BH$2,1,1)):INDIRECT(ADDRESS(1004,BH$2,1,1))),"")</f>
        <v/>
      </c>
      <c r="BI881" t="str">
        <f ca="1">IF($BT881&lt;&gt;"",SUMIF($BD$3:$BD$1004,"="&amp;$BD881,INDIRECT(ADDRESS(3,BI$2,1,1)):INDIRECT(ADDRESS(1004,BI$2,1,1))),"")</f>
        <v/>
      </c>
      <c r="BJ881" t="str">
        <f ca="1">IF($BT881&lt;&gt;"",SUMIF($BD$3:$BD$1004,"="&amp;$BD881,INDIRECT(ADDRESS(3,BJ$2,1,1)):INDIRECT(ADDRESS(1004,BJ$2,1,1))),"")</f>
        <v/>
      </c>
      <c r="BK881" t="str">
        <f ca="1">IF($BT881&lt;&gt;"",SUMIF($BD$3:$BD$1004,"="&amp;$BD881,INDIRECT(ADDRESS(3,BK$2,1,1)):INDIRECT(ADDRESS(1004,BK$2,1,1))),"")</f>
        <v/>
      </c>
      <c r="BL881" t="str">
        <f ca="1">IF($BT881&lt;&gt;"",SUMIF($BD$3:$BD$1004,"="&amp;$BD881,INDIRECT(ADDRESS(3,BL$2,1,1)):INDIRECT(ADDRESS(1004,BL$2,1,1))),"")</f>
        <v/>
      </c>
      <c r="BM881" t="str">
        <f ca="1">IF($BT881&lt;&gt;"",SUMIF($BD$3:$BD$1004,"="&amp;$BD881,INDIRECT(ADDRESS(3,BM$2,1,1)):INDIRECT(ADDRESS(1004,BM$2,1,1))),"")</f>
        <v/>
      </c>
      <c r="BN881" t="str">
        <f ca="1">IF($BT881&lt;&gt;"",SUMIF($BD$3:$BD$1004,"="&amp;$BD881,INDIRECT(ADDRESS(3,BN$2,1,1)):INDIRECT(ADDRESS(1004,BN$2,1,1))),"")</f>
        <v/>
      </c>
      <c r="BO881" t="str">
        <f ca="1">IF($BT881&lt;&gt;"",SUMIF($BD$3:$BD$1004,"="&amp;$BD881,INDIRECT(ADDRESS(3,BO$2,1,1)):INDIRECT(ADDRESS(1004,BO$2,1,1))),"")</f>
        <v/>
      </c>
      <c r="BP881" t="str">
        <f ca="1">IF($BT881&lt;&gt;"",SUMIF($BD$3:$BD$1004,"="&amp;$BD881,INDIRECT(ADDRESS(3,BP$2,1,1)):INDIRECT(ADDRESS(1004,BP$2,1,1))),"")</f>
        <v/>
      </c>
      <c r="BQ881" t="str">
        <f ca="1">IF($BT881&lt;&gt;"",SUMIF($BD$3:$BD$1004,"="&amp;$BD881,INDIRECT(ADDRESS(3,BQ$2,1,1)):INDIRECT(ADDRESS(1004,BQ$2,1,1))),"")</f>
        <v/>
      </c>
      <c r="BR881" t="str">
        <f ca="1">IF($BT881&lt;&gt;"",SUMIF($BD$3:$BD$1004,"="&amp;$BD881,INDIRECT(ADDRESS(3,BR$2,1,1)):INDIRECT(ADDRESS(1004,BR$2,1,1))),"")</f>
        <v/>
      </c>
      <c r="BS881" t="str">
        <f>IF($A881&lt;&gt;"",VLOOKUP(TRUNC(MID($A881,1,2),0),Plano_Contas!$H$3:$J$103,3,TRUE),"")</f>
        <v/>
      </c>
      <c r="BT881" t="str">
        <f t="shared" si="53"/>
        <v/>
      </c>
      <c r="BV881">
        <f>Empresas!C881</f>
        <v>0</v>
      </c>
    </row>
    <row r="882" spans="1:74" ht="13.5" hidden="1" thickBot="1" x14ac:dyDescent="0.25">
      <c r="A882" s="89"/>
      <c r="B882" s="52" t="str">
        <f>IF($A882&lt;&gt;"",VLOOKUP(""&amp;$A882,Plano_Contas!$A$3:$F$1003,6,0),"")</f>
        <v/>
      </c>
      <c r="C882" s="91"/>
      <c r="D882" s="111"/>
      <c r="E882" s="112">
        <v>0</v>
      </c>
      <c r="F882" s="87"/>
      <c r="G882" s="85"/>
      <c r="H882" s="111"/>
      <c r="I882" s="112">
        <v>0</v>
      </c>
      <c r="J882" s="87"/>
      <c r="K882" s="85"/>
      <c r="L882" s="111"/>
      <c r="M882" s="112">
        <v>0</v>
      </c>
      <c r="N882" s="87"/>
      <c r="O882" s="85"/>
      <c r="P882" s="111"/>
      <c r="Q882" s="112">
        <v>0</v>
      </c>
      <c r="R882" s="87"/>
      <c r="S882" s="85"/>
      <c r="T882" s="111"/>
      <c r="U882" s="112">
        <v>0</v>
      </c>
      <c r="V882" s="87"/>
      <c r="W882" s="85"/>
      <c r="X882" s="111"/>
      <c r="Y882" s="112">
        <v>0</v>
      </c>
      <c r="Z882" s="87"/>
      <c r="AA882" s="85"/>
      <c r="AB882" s="111"/>
      <c r="AC882" s="112">
        <v>0</v>
      </c>
      <c r="AD882" s="87"/>
      <c r="AE882" s="85"/>
      <c r="AF882" s="111"/>
      <c r="AG882" s="112">
        <v>0</v>
      </c>
      <c r="AH882" s="87"/>
      <c r="AI882" s="85"/>
      <c r="AJ882" s="111"/>
      <c r="AK882" s="112">
        <v>0</v>
      </c>
      <c r="AL882" s="87"/>
      <c r="AM882" s="85"/>
      <c r="AN882" s="111"/>
      <c r="AO882" s="112">
        <v>0</v>
      </c>
      <c r="AP882" s="87"/>
      <c r="AQ882" s="85"/>
      <c r="AR882" s="111"/>
      <c r="AS882" s="112">
        <v>0</v>
      </c>
      <c r="AT882" s="87"/>
      <c r="AU882" s="85"/>
      <c r="AV882" s="111"/>
      <c r="AW882" s="112">
        <v>0</v>
      </c>
      <c r="AX882" s="87"/>
      <c r="AY882" s="85"/>
      <c r="AZ882" s="267">
        <f t="shared" si="54"/>
        <v>0</v>
      </c>
      <c r="BA882" s="88">
        <f t="shared" si="51"/>
        <v>0</v>
      </c>
      <c r="BC882">
        <f>IF($A882&lt;&gt;"",COUNTIF($BD$3:$BD882,$BD882),0)</f>
        <v>0</v>
      </c>
      <c r="BD882" t="str">
        <f>IF($A882&lt;&gt;"",VLOOKUP(TRUNC(MID($A882,1,2),0),Plano_Contas!$H$3:$J$103,2,TRUE),"")</f>
        <v/>
      </c>
      <c r="BE882" s="201" t="str">
        <f t="shared" si="52"/>
        <v/>
      </c>
      <c r="BF882" t="str">
        <f ca="1">IF($BT882&lt;&gt;"",SUMIF($BD$3:$BD$1004,"="&amp;$BD882,INDIRECT(ADDRESS(3,BF$2,1,1)):INDIRECT(ADDRESS(1004,BF$2,1,1))),"")</f>
        <v/>
      </c>
      <c r="BG882" t="str">
        <f ca="1">IF($BT882&lt;&gt;"",SUMIF($BD$3:$BD$1004,"="&amp;$BD882,INDIRECT(ADDRESS(3,BG$2,1,1)):INDIRECT(ADDRESS(1004,BG$2,1,1))),"")</f>
        <v/>
      </c>
      <c r="BH882" t="str">
        <f ca="1">IF($BT882&lt;&gt;"",SUMIF($BD$3:$BD$1004,"="&amp;$BD882,INDIRECT(ADDRESS(3,BH$2,1,1)):INDIRECT(ADDRESS(1004,BH$2,1,1))),"")</f>
        <v/>
      </c>
      <c r="BI882" t="str">
        <f ca="1">IF($BT882&lt;&gt;"",SUMIF($BD$3:$BD$1004,"="&amp;$BD882,INDIRECT(ADDRESS(3,BI$2,1,1)):INDIRECT(ADDRESS(1004,BI$2,1,1))),"")</f>
        <v/>
      </c>
      <c r="BJ882" t="str">
        <f ca="1">IF($BT882&lt;&gt;"",SUMIF($BD$3:$BD$1004,"="&amp;$BD882,INDIRECT(ADDRESS(3,BJ$2,1,1)):INDIRECT(ADDRESS(1004,BJ$2,1,1))),"")</f>
        <v/>
      </c>
      <c r="BK882" t="str">
        <f ca="1">IF($BT882&lt;&gt;"",SUMIF($BD$3:$BD$1004,"="&amp;$BD882,INDIRECT(ADDRESS(3,BK$2,1,1)):INDIRECT(ADDRESS(1004,BK$2,1,1))),"")</f>
        <v/>
      </c>
      <c r="BL882" t="str">
        <f ca="1">IF($BT882&lt;&gt;"",SUMIF($BD$3:$BD$1004,"="&amp;$BD882,INDIRECT(ADDRESS(3,BL$2,1,1)):INDIRECT(ADDRESS(1004,BL$2,1,1))),"")</f>
        <v/>
      </c>
      <c r="BM882" t="str">
        <f ca="1">IF($BT882&lt;&gt;"",SUMIF($BD$3:$BD$1004,"="&amp;$BD882,INDIRECT(ADDRESS(3,BM$2,1,1)):INDIRECT(ADDRESS(1004,BM$2,1,1))),"")</f>
        <v/>
      </c>
      <c r="BN882" t="str">
        <f ca="1">IF($BT882&lt;&gt;"",SUMIF($BD$3:$BD$1004,"="&amp;$BD882,INDIRECT(ADDRESS(3,BN$2,1,1)):INDIRECT(ADDRESS(1004,BN$2,1,1))),"")</f>
        <v/>
      </c>
      <c r="BO882" t="str">
        <f ca="1">IF($BT882&lt;&gt;"",SUMIF($BD$3:$BD$1004,"="&amp;$BD882,INDIRECT(ADDRESS(3,BO$2,1,1)):INDIRECT(ADDRESS(1004,BO$2,1,1))),"")</f>
        <v/>
      </c>
      <c r="BP882" t="str">
        <f ca="1">IF($BT882&lt;&gt;"",SUMIF($BD$3:$BD$1004,"="&amp;$BD882,INDIRECT(ADDRESS(3,BP$2,1,1)):INDIRECT(ADDRESS(1004,BP$2,1,1))),"")</f>
        <v/>
      </c>
      <c r="BQ882" t="str">
        <f ca="1">IF($BT882&lt;&gt;"",SUMIF($BD$3:$BD$1004,"="&amp;$BD882,INDIRECT(ADDRESS(3,BQ$2,1,1)):INDIRECT(ADDRESS(1004,BQ$2,1,1))),"")</f>
        <v/>
      </c>
      <c r="BR882" t="str">
        <f ca="1">IF($BT882&lt;&gt;"",SUMIF($BD$3:$BD$1004,"="&amp;$BD882,INDIRECT(ADDRESS(3,BR$2,1,1)):INDIRECT(ADDRESS(1004,BR$2,1,1))),"")</f>
        <v/>
      </c>
      <c r="BS882" t="str">
        <f>IF($A882&lt;&gt;"",VLOOKUP(TRUNC(MID($A882,1,2),0),Plano_Contas!$H$3:$J$103,3,TRUE),"")</f>
        <v/>
      </c>
      <c r="BT882" t="str">
        <f t="shared" si="53"/>
        <v/>
      </c>
      <c r="BV882">
        <f>Empresas!C882</f>
        <v>0</v>
      </c>
    </row>
    <row r="883" spans="1:74" ht="13.5" hidden="1" thickBot="1" x14ac:dyDescent="0.25">
      <c r="A883" s="89"/>
      <c r="B883" s="52" t="str">
        <f>IF($A883&lt;&gt;"",VLOOKUP(""&amp;$A883,Plano_Contas!$A$3:$F$1003,6,0),"")</f>
        <v/>
      </c>
      <c r="C883" s="91"/>
      <c r="D883" s="111"/>
      <c r="E883" s="112">
        <v>0</v>
      </c>
      <c r="F883" s="87"/>
      <c r="G883" s="85"/>
      <c r="H883" s="111"/>
      <c r="I883" s="112">
        <v>0</v>
      </c>
      <c r="J883" s="87"/>
      <c r="K883" s="85"/>
      <c r="L883" s="111"/>
      <c r="M883" s="112">
        <v>0</v>
      </c>
      <c r="N883" s="87"/>
      <c r="O883" s="85"/>
      <c r="P883" s="111"/>
      <c r="Q883" s="112">
        <v>0</v>
      </c>
      <c r="R883" s="87"/>
      <c r="S883" s="85"/>
      <c r="T883" s="111"/>
      <c r="U883" s="112">
        <v>0</v>
      </c>
      <c r="V883" s="87"/>
      <c r="W883" s="85"/>
      <c r="X883" s="111"/>
      <c r="Y883" s="112">
        <v>0</v>
      </c>
      <c r="Z883" s="87"/>
      <c r="AA883" s="85"/>
      <c r="AB883" s="111"/>
      <c r="AC883" s="112">
        <v>0</v>
      </c>
      <c r="AD883" s="87"/>
      <c r="AE883" s="85"/>
      <c r="AF883" s="111"/>
      <c r="AG883" s="112">
        <v>0</v>
      </c>
      <c r="AH883" s="87"/>
      <c r="AI883" s="85"/>
      <c r="AJ883" s="111"/>
      <c r="AK883" s="112">
        <v>0</v>
      </c>
      <c r="AL883" s="87"/>
      <c r="AM883" s="85"/>
      <c r="AN883" s="111"/>
      <c r="AO883" s="112">
        <v>0</v>
      </c>
      <c r="AP883" s="87"/>
      <c r="AQ883" s="85"/>
      <c r="AR883" s="111"/>
      <c r="AS883" s="112">
        <v>0</v>
      </c>
      <c r="AT883" s="87"/>
      <c r="AU883" s="85"/>
      <c r="AV883" s="111"/>
      <c r="AW883" s="112">
        <v>0</v>
      </c>
      <c r="AX883" s="87"/>
      <c r="AY883" s="85"/>
      <c r="AZ883" s="267">
        <f t="shared" si="54"/>
        <v>0</v>
      </c>
      <c r="BA883" s="88">
        <f t="shared" si="51"/>
        <v>0</v>
      </c>
      <c r="BC883">
        <f>IF($A883&lt;&gt;"",COUNTIF($BD$3:$BD883,$BD883),0)</f>
        <v>0</v>
      </c>
      <c r="BD883" t="str">
        <f>IF($A883&lt;&gt;"",VLOOKUP(TRUNC(MID($A883,1,2),0),Plano_Contas!$H$3:$J$103,2,TRUE),"")</f>
        <v/>
      </c>
      <c r="BE883" s="201" t="str">
        <f t="shared" si="52"/>
        <v/>
      </c>
      <c r="BF883" t="str">
        <f ca="1">IF($BT883&lt;&gt;"",SUMIF($BD$3:$BD$1004,"="&amp;$BD883,INDIRECT(ADDRESS(3,BF$2,1,1)):INDIRECT(ADDRESS(1004,BF$2,1,1))),"")</f>
        <v/>
      </c>
      <c r="BG883" t="str">
        <f ca="1">IF($BT883&lt;&gt;"",SUMIF($BD$3:$BD$1004,"="&amp;$BD883,INDIRECT(ADDRESS(3,BG$2,1,1)):INDIRECT(ADDRESS(1004,BG$2,1,1))),"")</f>
        <v/>
      </c>
      <c r="BH883" t="str">
        <f ca="1">IF($BT883&lt;&gt;"",SUMIF($BD$3:$BD$1004,"="&amp;$BD883,INDIRECT(ADDRESS(3,BH$2,1,1)):INDIRECT(ADDRESS(1004,BH$2,1,1))),"")</f>
        <v/>
      </c>
      <c r="BI883" t="str">
        <f ca="1">IF($BT883&lt;&gt;"",SUMIF($BD$3:$BD$1004,"="&amp;$BD883,INDIRECT(ADDRESS(3,BI$2,1,1)):INDIRECT(ADDRESS(1004,BI$2,1,1))),"")</f>
        <v/>
      </c>
      <c r="BJ883" t="str">
        <f ca="1">IF($BT883&lt;&gt;"",SUMIF($BD$3:$BD$1004,"="&amp;$BD883,INDIRECT(ADDRESS(3,BJ$2,1,1)):INDIRECT(ADDRESS(1004,BJ$2,1,1))),"")</f>
        <v/>
      </c>
      <c r="BK883" t="str">
        <f ca="1">IF($BT883&lt;&gt;"",SUMIF($BD$3:$BD$1004,"="&amp;$BD883,INDIRECT(ADDRESS(3,BK$2,1,1)):INDIRECT(ADDRESS(1004,BK$2,1,1))),"")</f>
        <v/>
      </c>
      <c r="BL883" t="str">
        <f ca="1">IF($BT883&lt;&gt;"",SUMIF($BD$3:$BD$1004,"="&amp;$BD883,INDIRECT(ADDRESS(3,BL$2,1,1)):INDIRECT(ADDRESS(1004,BL$2,1,1))),"")</f>
        <v/>
      </c>
      <c r="BM883" t="str">
        <f ca="1">IF($BT883&lt;&gt;"",SUMIF($BD$3:$BD$1004,"="&amp;$BD883,INDIRECT(ADDRESS(3,BM$2,1,1)):INDIRECT(ADDRESS(1004,BM$2,1,1))),"")</f>
        <v/>
      </c>
      <c r="BN883" t="str">
        <f ca="1">IF($BT883&lt;&gt;"",SUMIF($BD$3:$BD$1004,"="&amp;$BD883,INDIRECT(ADDRESS(3,BN$2,1,1)):INDIRECT(ADDRESS(1004,BN$2,1,1))),"")</f>
        <v/>
      </c>
      <c r="BO883" t="str">
        <f ca="1">IF($BT883&lt;&gt;"",SUMIF($BD$3:$BD$1004,"="&amp;$BD883,INDIRECT(ADDRESS(3,BO$2,1,1)):INDIRECT(ADDRESS(1004,BO$2,1,1))),"")</f>
        <v/>
      </c>
      <c r="BP883" t="str">
        <f ca="1">IF($BT883&lt;&gt;"",SUMIF($BD$3:$BD$1004,"="&amp;$BD883,INDIRECT(ADDRESS(3,BP$2,1,1)):INDIRECT(ADDRESS(1004,BP$2,1,1))),"")</f>
        <v/>
      </c>
      <c r="BQ883" t="str">
        <f ca="1">IF($BT883&lt;&gt;"",SUMIF($BD$3:$BD$1004,"="&amp;$BD883,INDIRECT(ADDRESS(3,BQ$2,1,1)):INDIRECT(ADDRESS(1004,BQ$2,1,1))),"")</f>
        <v/>
      </c>
      <c r="BR883" t="str">
        <f ca="1">IF($BT883&lt;&gt;"",SUMIF($BD$3:$BD$1004,"="&amp;$BD883,INDIRECT(ADDRESS(3,BR$2,1,1)):INDIRECT(ADDRESS(1004,BR$2,1,1))),"")</f>
        <v/>
      </c>
      <c r="BS883" t="str">
        <f>IF($A883&lt;&gt;"",VLOOKUP(TRUNC(MID($A883,1,2),0),Plano_Contas!$H$3:$J$103,3,TRUE),"")</f>
        <v/>
      </c>
      <c r="BT883" t="str">
        <f t="shared" si="53"/>
        <v/>
      </c>
      <c r="BV883">
        <f>Empresas!C883</f>
        <v>0</v>
      </c>
    </row>
    <row r="884" spans="1:74" ht="13.5" hidden="1" thickBot="1" x14ac:dyDescent="0.25">
      <c r="A884" s="89"/>
      <c r="B884" s="52" t="str">
        <f>IF($A884&lt;&gt;"",VLOOKUP(""&amp;$A884,Plano_Contas!$A$3:$F$1003,6,0),"")</f>
        <v/>
      </c>
      <c r="C884" s="91"/>
      <c r="D884" s="111"/>
      <c r="E884" s="112">
        <v>0</v>
      </c>
      <c r="F884" s="87"/>
      <c r="G884" s="85"/>
      <c r="H884" s="111"/>
      <c r="I884" s="112">
        <v>0</v>
      </c>
      <c r="J884" s="87"/>
      <c r="K884" s="85"/>
      <c r="L884" s="111"/>
      <c r="M884" s="112">
        <v>0</v>
      </c>
      <c r="N884" s="87"/>
      <c r="O884" s="85"/>
      <c r="P884" s="111"/>
      <c r="Q884" s="112">
        <v>0</v>
      </c>
      <c r="R884" s="87"/>
      <c r="S884" s="85"/>
      <c r="T884" s="111"/>
      <c r="U884" s="112">
        <v>0</v>
      </c>
      <c r="V884" s="87"/>
      <c r="W884" s="85"/>
      <c r="X884" s="111"/>
      <c r="Y884" s="112">
        <v>0</v>
      </c>
      <c r="Z884" s="87"/>
      <c r="AA884" s="85"/>
      <c r="AB884" s="111"/>
      <c r="AC884" s="112">
        <v>0</v>
      </c>
      <c r="AD884" s="87"/>
      <c r="AE884" s="85"/>
      <c r="AF884" s="111"/>
      <c r="AG884" s="112">
        <v>0</v>
      </c>
      <c r="AH884" s="87"/>
      <c r="AI884" s="85"/>
      <c r="AJ884" s="111"/>
      <c r="AK884" s="112">
        <v>0</v>
      </c>
      <c r="AL884" s="87"/>
      <c r="AM884" s="85"/>
      <c r="AN884" s="111"/>
      <c r="AO884" s="112">
        <v>0</v>
      </c>
      <c r="AP884" s="87"/>
      <c r="AQ884" s="85"/>
      <c r="AR884" s="111"/>
      <c r="AS884" s="112">
        <v>0</v>
      </c>
      <c r="AT884" s="87"/>
      <c r="AU884" s="85"/>
      <c r="AV884" s="111"/>
      <c r="AW884" s="112">
        <v>0</v>
      </c>
      <c r="AX884" s="87"/>
      <c r="AY884" s="85"/>
      <c r="AZ884" s="267">
        <f t="shared" si="54"/>
        <v>0</v>
      </c>
      <c r="BA884" s="88">
        <f t="shared" si="51"/>
        <v>0</v>
      </c>
      <c r="BC884">
        <f>IF($A884&lt;&gt;"",COUNTIF($BD$3:$BD884,$BD884),0)</f>
        <v>0</v>
      </c>
      <c r="BD884" t="str">
        <f>IF($A884&lt;&gt;"",VLOOKUP(TRUNC(MID($A884,1,2),0),Plano_Contas!$H$3:$J$103,2,TRUE),"")</f>
        <v/>
      </c>
      <c r="BE884" s="201" t="str">
        <f t="shared" si="52"/>
        <v/>
      </c>
      <c r="BF884" t="str">
        <f ca="1">IF($BT884&lt;&gt;"",SUMIF($BD$3:$BD$1004,"="&amp;$BD884,INDIRECT(ADDRESS(3,BF$2,1,1)):INDIRECT(ADDRESS(1004,BF$2,1,1))),"")</f>
        <v/>
      </c>
      <c r="BG884" t="str">
        <f ca="1">IF($BT884&lt;&gt;"",SUMIF($BD$3:$BD$1004,"="&amp;$BD884,INDIRECT(ADDRESS(3,BG$2,1,1)):INDIRECT(ADDRESS(1004,BG$2,1,1))),"")</f>
        <v/>
      </c>
      <c r="BH884" t="str">
        <f ca="1">IF($BT884&lt;&gt;"",SUMIF($BD$3:$BD$1004,"="&amp;$BD884,INDIRECT(ADDRESS(3,BH$2,1,1)):INDIRECT(ADDRESS(1004,BH$2,1,1))),"")</f>
        <v/>
      </c>
      <c r="BI884" t="str">
        <f ca="1">IF($BT884&lt;&gt;"",SUMIF($BD$3:$BD$1004,"="&amp;$BD884,INDIRECT(ADDRESS(3,BI$2,1,1)):INDIRECT(ADDRESS(1004,BI$2,1,1))),"")</f>
        <v/>
      </c>
      <c r="BJ884" t="str">
        <f ca="1">IF($BT884&lt;&gt;"",SUMIF($BD$3:$BD$1004,"="&amp;$BD884,INDIRECT(ADDRESS(3,BJ$2,1,1)):INDIRECT(ADDRESS(1004,BJ$2,1,1))),"")</f>
        <v/>
      </c>
      <c r="BK884" t="str">
        <f ca="1">IF($BT884&lt;&gt;"",SUMIF($BD$3:$BD$1004,"="&amp;$BD884,INDIRECT(ADDRESS(3,BK$2,1,1)):INDIRECT(ADDRESS(1004,BK$2,1,1))),"")</f>
        <v/>
      </c>
      <c r="BL884" t="str">
        <f ca="1">IF($BT884&lt;&gt;"",SUMIF($BD$3:$BD$1004,"="&amp;$BD884,INDIRECT(ADDRESS(3,BL$2,1,1)):INDIRECT(ADDRESS(1004,BL$2,1,1))),"")</f>
        <v/>
      </c>
      <c r="BM884" t="str">
        <f ca="1">IF($BT884&lt;&gt;"",SUMIF($BD$3:$BD$1004,"="&amp;$BD884,INDIRECT(ADDRESS(3,BM$2,1,1)):INDIRECT(ADDRESS(1004,BM$2,1,1))),"")</f>
        <v/>
      </c>
      <c r="BN884" t="str">
        <f ca="1">IF($BT884&lt;&gt;"",SUMIF($BD$3:$BD$1004,"="&amp;$BD884,INDIRECT(ADDRESS(3,BN$2,1,1)):INDIRECT(ADDRESS(1004,BN$2,1,1))),"")</f>
        <v/>
      </c>
      <c r="BO884" t="str">
        <f ca="1">IF($BT884&lt;&gt;"",SUMIF($BD$3:$BD$1004,"="&amp;$BD884,INDIRECT(ADDRESS(3,BO$2,1,1)):INDIRECT(ADDRESS(1004,BO$2,1,1))),"")</f>
        <v/>
      </c>
      <c r="BP884" t="str">
        <f ca="1">IF($BT884&lt;&gt;"",SUMIF($BD$3:$BD$1004,"="&amp;$BD884,INDIRECT(ADDRESS(3,BP$2,1,1)):INDIRECT(ADDRESS(1004,BP$2,1,1))),"")</f>
        <v/>
      </c>
      <c r="BQ884" t="str">
        <f ca="1">IF($BT884&lt;&gt;"",SUMIF($BD$3:$BD$1004,"="&amp;$BD884,INDIRECT(ADDRESS(3,BQ$2,1,1)):INDIRECT(ADDRESS(1004,BQ$2,1,1))),"")</f>
        <v/>
      </c>
      <c r="BR884" t="str">
        <f ca="1">IF($BT884&lt;&gt;"",SUMIF($BD$3:$BD$1004,"="&amp;$BD884,INDIRECT(ADDRESS(3,BR$2,1,1)):INDIRECT(ADDRESS(1004,BR$2,1,1))),"")</f>
        <v/>
      </c>
      <c r="BS884" t="str">
        <f>IF($A884&lt;&gt;"",VLOOKUP(TRUNC(MID($A884,1,2),0),Plano_Contas!$H$3:$J$103,3,TRUE),"")</f>
        <v/>
      </c>
      <c r="BT884" t="str">
        <f t="shared" si="53"/>
        <v/>
      </c>
      <c r="BV884">
        <f>Empresas!C884</f>
        <v>0</v>
      </c>
    </row>
    <row r="885" spans="1:74" ht="13.5" hidden="1" thickBot="1" x14ac:dyDescent="0.25">
      <c r="A885" s="89"/>
      <c r="B885" s="52" t="str">
        <f>IF($A885&lt;&gt;"",VLOOKUP(""&amp;$A885,Plano_Contas!$A$3:$F$1003,6,0),"")</f>
        <v/>
      </c>
      <c r="C885" s="91"/>
      <c r="D885" s="111"/>
      <c r="E885" s="112">
        <v>0</v>
      </c>
      <c r="F885" s="87"/>
      <c r="G885" s="85"/>
      <c r="H885" s="111"/>
      <c r="I885" s="112">
        <v>0</v>
      </c>
      <c r="J885" s="87"/>
      <c r="K885" s="85"/>
      <c r="L885" s="111"/>
      <c r="M885" s="112">
        <v>0</v>
      </c>
      <c r="N885" s="87"/>
      <c r="O885" s="85"/>
      <c r="P885" s="111"/>
      <c r="Q885" s="112">
        <v>0</v>
      </c>
      <c r="R885" s="87"/>
      <c r="S885" s="85"/>
      <c r="T885" s="111"/>
      <c r="U885" s="112">
        <v>0</v>
      </c>
      <c r="V885" s="87"/>
      <c r="W885" s="85"/>
      <c r="X885" s="111"/>
      <c r="Y885" s="112">
        <v>0</v>
      </c>
      <c r="Z885" s="87"/>
      <c r="AA885" s="85"/>
      <c r="AB885" s="111"/>
      <c r="AC885" s="112">
        <v>0</v>
      </c>
      <c r="AD885" s="87"/>
      <c r="AE885" s="85"/>
      <c r="AF885" s="111"/>
      <c r="AG885" s="112">
        <v>0</v>
      </c>
      <c r="AH885" s="87"/>
      <c r="AI885" s="85"/>
      <c r="AJ885" s="111"/>
      <c r="AK885" s="112">
        <v>0</v>
      </c>
      <c r="AL885" s="87"/>
      <c r="AM885" s="85"/>
      <c r="AN885" s="111"/>
      <c r="AO885" s="112">
        <v>0</v>
      </c>
      <c r="AP885" s="87"/>
      <c r="AQ885" s="85"/>
      <c r="AR885" s="111"/>
      <c r="AS885" s="112">
        <v>0</v>
      </c>
      <c r="AT885" s="87"/>
      <c r="AU885" s="85"/>
      <c r="AV885" s="111"/>
      <c r="AW885" s="112">
        <v>0</v>
      </c>
      <c r="AX885" s="87"/>
      <c r="AY885" s="85"/>
      <c r="AZ885" s="267">
        <f t="shared" si="54"/>
        <v>0</v>
      </c>
      <c r="BA885" s="88">
        <f t="shared" si="51"/>
        <v>0</v>
      </c>
      <c r="BC885">
        <f>IF($A885&lt;&gt;"",COUNTIF($BD$3:$BD885,$BD885),0)</f>
        <v>0</v>
      </c>
      <c r="BD885" t="str">
        <f>IF($A885&lt;&gt;"",VLOOKUP(TRUNC(MID($A885,1,2),0),Plano_Contas!$H$3:$J$103,2,TRUE),"")</f>
        <v/>
      </c>
      <c r="BE885" s="201" t="str">
        <f t="shared" si="52"/>
        <v/>
      </c>
      <c r="BF885" t="str">
        <f ca="1">IF($BT885&lt;&gt;"",SUMIF($BD$3:$BD$1004,"="&amp;$BD885,INDIRECT(ADDRESS(3,BF$2,1,1)):INDIRECT(ADDRESS(1004,BF$2,1,1))),"")</f>
        <v/>
      </c>
      <c r="BG885" t="str">
        <f ca="1">IF($BT885&lt;&gt;"",SUMIF($BD$3:$BD$1004,"="&amp;$BD885,INDIRECT(ADDRESS(3,BG$2,1,1)):INDIRECT(ADDRESS(1004,BG$2,1,1))),"")</f>
        <v/>
      </c>
      <c r="BH885" t="str">
        <f ca="1">IF($BT885&lt;&gt;"",SUMIF($BD$3:$BD$1004,"="&amp;$BD885,INDIRECT(ADDRESS(3,BH$2,1,1)):INDIRECT(ADDRESS(1004,BH$2,1,1))),"")</f>
        <v/>
      </c>
      <c r="BI885" t="str">
        <f ca="1">IF($BT885&lt;&gt;"",SUMIF($BD$3:$BD$1004,"="&amp;$BD885,INDIRECT(ADDRESS(3,BI$2,1,1)):INDIRECT(ADDRESS(1004,BI$2,1,1))),"")</f>
        <v/>
      </c>
      <c r="BJ885" t="str">
        <f ca="1">IF($BT885&lt;&gt;"",SUMIF($BD$3:$BD$1004,"="&amp;$BD885,INDIRECT(ADDRESS(3,BJ$2,1,1)):INDIRECT(ADDRESS(1004,BJ$2,1,1))),"")</f>
        <v/>
      </c>
      <c r="BK885" t="str">
        <f ca="1">IF($BT885&lt;&gt;"",SUMIF($BD$3:$BD$1004,"="&amp;$BD885,INDIRECT(ADDRESS(3,BK$2,1,1)):INDIRECT(ADDRESS(1004,BK$2,1,1))),"")</f>
        <v/>
      </c>
      <c r="BL885" t="str">
        <f ca="1">IF($BT885&lt;&gt;"",SUMIF($BD$3:$BD$1004,"="&amp;$BD885,INDIRECT(ADDRESS(3,BL$2,1,1)):INDIRECT(ADDRESS(1004,BL$2,1,1))),"")</f>
        <v/>
      </c>
      <c r="BM885" t="str">
        <f ca="1">IF($BT885&lt;&gt;"",SUMIF($BD$3:$BD$1004,"="&amp;$BD885,INDIRECT(ADDRESS(3,BM$2,1,1)):INDIRECT(ADDRESS(1004,BM$2,1,1))),"")</f>
        <v/>
      </c>
      <c r="BN885" t="str">
        <f ca="1">IF($BT885&lt;&gt;"",SUMIF($BD$3:$BD$1004,"="&amp;$BD885,INDIRECT(ADDRESS(3,BN$2,1,1)):INDIRECT(ADDRESS(1004,BN$2,1,1))),"")</f>
        <v/>
      </c>
      <c r="BO885" t="str">
        <f ca="1">IF($BT885&lt;&gt;"",SUMIF($BD$3:$BD$1004,"="&amp;$BD885,INDIRECT(ADDRESS(3,BO$2,1,1)):INDIRECT(ADDRESS(1004,BO$2,1,1))),"")</f>
        <v/>
      </c>
      <c r="BP885" t="str">
        <f ca="1">IF($BT885&lt;&gt;"",SUMIF($BD$3:$BD$1004,"="&amp;$BD885,INDIRECT(ADDRESS(3,BP$2,1,1)):INDIRECT(ADDRESS(1004,BP$2,1,1))),"")</f>
        <v/>
      </c>
      <c r="BQ885" t="str">
        <f ca="1">IF($BT885&lt;&gt;"",SUMIF($BD$3:$BD$1004,"="&amp;$BD885,INDIRECT(ADDRESS(3,BQ$2,1,1)):INDIRECT(ADDRESS(1004,BQ$2,1,1))),"")</f>
        <v/>
      </c>
      <c r="BR885" t="str">
        <f ca="1">IF($BT885&lt;&gt;"",SUMIF($BD$3:$BD$1004,"="&amp;$BD885,INDIRECT(ADDRESS(3,BR$2,1,1)):INDIRECT(ADDRESS(1004,BR$2,1,1))),"")</f>
        <v/>
      </c>
      <c r="BS885" t="str">
        <f>IF($A885&lt;&gt;"",VLOOKUP(TRUNC(MID($A885,1,2),0),Plano_Contas!$H$3:$J$103,3,TRUE),"")</f>
        <v/>
      </c>
      <c r="BT885" t="str">
        <f t="shared" si="53"/>
        <v/>
      </c>
      <c r="BV885">
        <f>Empresas!C885</f>
        <v>0</v>
      </c>
    </row>
    <row r="886" spans="1:74" ht="13.5" hidden="1" thickBot="1" x14ac:dyDescent="0.25">
      <c r="A886" s="89"/>
      <c r="B886" s="52" t="str">
        <f>IF($A886&lt;&gt;"",VLOOKUP(""&amp;$A886,Plano_Contas!$A$3:$F$1003,6,0),"")</f>
        <v/>
      </c>
      <c r="C886" s="91"/>
      <c r="D886" s="111"/>
      <c r="E886" s="112">
        <v>0</v>
      </c>
      <c r="F886" s="87"/>
      <c r="G886" s="85"/>
      <c r="H886" s="111"/>
      <c r="I886" s="112">
        <v>0</v>
      </c>
      <c r="J886" s="87"/>
      <c r="K886" s="85"/>
      <c r="L886" s="111"/>
      <c r="M886" s="112">
        <v>0</v>
      </c>
      <c r="N886" s="87"/>
      <c r="O886" s="85"/>
      <c r="P886" s="111"/>
      <c r="Q886" s="112">
        <v>0</v>
      </c>
      <c r="R886" s="87"/>
      <c r="S886" s="85"/>
      <c r="T886" s="111"/>
      <c r="U886" s="112">
        <v>0</v>
      </c>
      <c r="V886" s="87"/>
      <c r="W886" s="85"/>
      <c r="X886" s="111"/>
      <c r="Y886" s="112">
        <v>0</v>
      </c>
      <c r="Z886" s="87"/>
      <c r="AA886" s="85"/>
      <c r="AB886" s="111"/>
      <c r="AC886" s="112">
        <v>0</v>
      </c>
      <c r="AD886" s="87"/>
      <c r="AE886" s="85"/>
      <c r="AF886" s="111"/>
      <c r="AG886" s="112">
        <v>0</v>
      </c>
      <c r="AH886" s="87"/>
      <c r="AI886" s="85"/>
      <c r="AJ886" s="111"/>
      <c r="AK886" s="112">
        <v>0</v>
      </c>
      <c r="AL886" s="87"/>
      <c r="AM886" s="85"/>
      <c r="AN886" s="111"/>
      <c r="AO886" s="112">
        <v>0</v>
      </c>
      <c r="AP886" s="87"/>
      <c r="AQ886" s="85"/>
      <c r="AR886" s="111"/>
      <c r="AS886" s="112">
        <v>0</v>
      </c>
      <c r="AT886" s="87"/>
      <c r="AU886" s="85"/>
      <c r="AV886" s="111"/>
      <c r="AW886" s="112">
        <v>0</v>
      </c>
      <c r="AX886" s="87"/>
      <c r="AY886" s="85"/>
      <c r="AZ886" s="267">
        <f t="shared" si="54"/>
        <v>0</v>
      </c>
      <c r="BA886" s="88">
        <f t="shared" si="51"/>
        <v>0</v>
      </c>
      <c r="BC886">
        <f>IF($A886&lt;&gt;"",COUNTIF($BD$3:$BD886,$BD886),0)</f>
        <v>0</v>
      </c>
      <c r="BD886" t="str">
        <f>IF($A886&lt;&gt;"",VLOOKUP(TRUNC(MID($A886,1,2),0),Plano_Contas!$H$3:$J$103,2,TRUE),"")</f>
        <v/>
      </c>
      <c r="BE886" s="201" t="str">
        <f t="shared" si="52"/>
        <v/>
      </c>
      <c r="BF886" t="str">
        <f ca="1">IF($BT886&lt;&gt;"",SUMIF($BD$3:$BD$1004,"="&amp;$BD886,INDIRECT(ADDRESS(3,BF$2,1,1)):INDIRECT(ADDRESS(1004,BF$2,1,1))),"")</f>
        <v/>
      </c>
      <c r="BG886" t="str">
        <f ca="1">IF($BT886&lt;&gt;"",SUMIF($BD$3:$BD$1004,"="&amp;$BD886,INDIRECT(ADDRESS(3,BG$2,1,1)):INDIRECT(ADDRESS(1004,BG$2,1,1))),"")</f>
        <v/>
      </c>
      <c r="BH886" t="str">
        <f ca="1">IF($BT886&lt;&gt;"",SUMIF($BD$3:$BD$1004,"="&amp;$BD886,INDIRECT(ADDRESS(3,BH$2,1,1)):INDIRECT(ADDRESS(1004,BH$2,1,1))),"")</f>
        <v/>
      </c>
      <c r="BI886" t="str">
        <f ca="1">IF($BT886&lt;&gt;"",SUMIF($BD$3:$BD$1004,"="&amp;$BD886,INDIRECT(ADDRESS(3,BI$2,1,1)):INDIRECT(ADDRESS(1004,BI$2,1,1))),"")</f>
        <v/>
      </c>
      <c r="BJ886" t="str">
        <f ca="1">IF($BT886&lt;&gt;"",SUMIF($BD$3:$BD$1004,"="&amp;$BD886,INDIRECT(ADDRESS(3,BJ$2,1,1)):INDIRECT(ADDRESS(1004,BJ$2,1,1))),"")</f>
        <v/>
      </c>
      <c r="BK886" t="str">
        <f ca="1">IF($BT886&lt;&gt;"",SUMIF($BD$3:$BD$1004,"="&amp;$BD886,INDIRECT(ADDRESS(3,BK$2,1,1)):INDIRECT(ADDRESS(1004,BK$2,1,1))),"")</f>
        <v/>
      </c>
      <c r="BL886" t="str">
        <f ca="1">IF($BT886&lt;&gt;"",SUMIF($BD$3:$BD$1004,"="&amp;$BD886,INDIRECT(ADDRESS(3,BL$2,1,1)):INDIRECT(ADDRESS(1004,BL$2,1,1))),"")</f>
        <v/>
      </c>
      <c r="BM886" t="str">
        <f ca="1">IF($BT886&lt;&gt;"",SUMIF($BD$3:$BD$1004,"="&amp;$BD886,INDIRECT(ADDRESS(3,BM$2,1,1)):INDIRECT(ADDRESS(1004,BM$2,1,1))),"")</f>
        <v/>
      </c>
      <c r="BN886" t="str">
        <f ca="1">IF($BT886&lt;&gt;"",SUMIF($BD$3:$BD$1004,"="&amp;$BD886,INDIRECT(ADDRESS(3,BN$2,1,1)):INDIRECT(ADDRESS(1004,BN$2,1,1))),"")</f>
        <v/>
      </c>
      <c r="BO886" t="str">
        <f ca="1">IF($BT886&lt;&gt;"",SUMIF($BD$3:$BD$1004,"="&amp;$BD886,INDIRECT(ADDRESS(3,BO$2,1,1)):INDIRECT(ADDRESS(1004,BO$2,1,1))),"")</f>
        <v/>
      </c>
      <c r="BP886" t="str">
        <f ca="1">IF($BT886&lt;&gt;"",SUMIF($BD$3:$BD$1004,"="&amp;$BD886,INDIRECT(ADDRESS(3,BP$2,1,1)):INDIRECT(ADDRESS(1004,BP$2,1,1))),"")</f>
        <v/>
      </c>
      <c r="BQ886" t="str">
        <f ca="1">IF($BT886&lt;&gt;"",SUMIF($BD$3:$BD$1004,"="&amp;$BD886,INDIRECT(ADDRESS(3,BQ$2,1,1)):INDIRECT(ADDRESS(1004,BQ$2,1,1))),"")</f>
        <v/>
      </c>
      <c r="BR886" t="str">
        <f ca="1">IF($BT886&lt;&gt;"",SUMIF($BD$3:$BD$1004,"="&amp;$BD886,INDIRECT(ADDRESS(3,BR$2,1,1)):INDIRECT(ADDRESS(1004,BR$2,1,1))),"")</f>
        <v/>
      </c>
      <c r="BS886" t="str">
        <f>IF($A886&lt;&gt;"",VLOOKUP(TRUNC(MID($A886,1,2),0),Plano_Contas!$H$3:$J$103,3,TRUE),"")</f>
        <v/>
      </c>
      <c r="BT886" t="str">
        <f t="shared" si="53"/>
        <v/>
      </c>
      <c r="BV886">
        <f>Empresas!C886</f>
        <v>0</v>
      </c>
    </row>
    <row r="887" spans="1:74" ht="13.5" hidden="1" thickBot="1" x14ac:dyDescent="0.25">
      <c r="A887" s="89"/>
      <c r="B887" s="52" t="str">
        <f>IF($A887&lt;&gt;"",VLOOKUP(""&amp;$A887,Plano_Contas!$A$3:$F$1003,6,0),"")</f>
        <v/>
      </c>
      <c r="C887" s="91"/>
      <c r="D887" s="111"/>
      <c r="E887" s="112">
        <v>0</v>
      </c>
      <c r="F887" s="87"/>
      <c r="G887" s="85"/>
      <c r="H887" s="111"/>
      <c r="I887" s="112">
        <v>0</v>
      </c>
      <c r="J887" s="87"/>
      <c r="K887" s="85"/>
      <c r="L887" s="111"/>
      <c r="M887" s="112">
        <v>0</v>
      </c>
      <c r="N887" s="87"/>
      <c r="O887" s="85"/>
      <c r="P887" s="111"/>
      <c r="Q887" s="112">
        <v>0</v>
      </c>
      <c r="R887" s="87"/>
      <c r="S887" s="85"/>
      <c r="T887" s="111"/>
      <c r="U887" s="112">
        <v>0</v>
      </c>
      <c r="V887" s="87"/>
      <c r="W887" s="85"/>
      <c r="X887" s="111"/>
      <c r="Y887" s="112">
        <v>0</v>
      </c>
      <c r="Z887" s="87"/>
      <c r="AA887" s="85"/>
      <c r="AB887" s="111"/>
      <c r="AC887" s="112">
        <v>0</v>
      </c>
      <c r="AD887" s="87"/>
      <c r="AE887" s="85"/>
      <c r="AF887" s="111"/>
      <c r="AG887" s="112">
        <v>0</v>
      </c>
      <c r="AH887" s="87"/>
      <c r="AI887" s="85"/>
      <c r="AJ887" s="111"/>
      <c r="AK887" s="112">
        <v>0</v>
      </c>
      <c r="AL887" s="87"/>
      <c r="AM887" s="85"/>
      <c r="AN887" s="111"/>
      <c r="AO887" s="112">
        <v>0</v>
      </c>
      <c r="AP887" s="87"/>
      <c r="AQ887" s="85"/>
      <c r="AR887" s="111"/>
      <c r="AS887" s="112">
        <v>0</v>
      </c>
      <c r="AT887" s="87"/>
      <c r="AU887" s="85"/>
      <c r="AV887" s="111"/>
      <c r="AW887" s="112">
        <v>0</v>
      </c>
      <c r="AX887" s="87"/>
      <c r="AY887" s="85"/>
      <c r="AZ887" s="267">
        <f t="shared" si="54"/>
        <v>0</v>
      </c>
      <c r="BA887" s="88">
        <f t="shared" si="51"/>
        <v>0</v>
      </c>
      <c r="BC887">
        <f>IF($A887&lt;&gt;"",COUNTIF($BD$3:$BD887,$BD887),0)</f>
        <v>0</v>
      </c>
      <c r="BD887" t="str">
        <f>IF($A887&lt;&gt;"",VLOOKUP(TRUNC(MID($A887,1,2),0),Plano_Contas!$H$3:$J$103,2,TRUE),"")</f>
        <v/>
      </c>
      <c r="BE887" s="201" t="str">
        <f t="shared" si="52"/>
        <v/>
      </c>
      <c r="BF887" t="str">
        <f ca="1">IF($BT887&lt;&gt;"",SUMIF($BD$3:$BD$1004,"="&amp;$BD887,INDIRECT(ADDRESS(3,BF$2,1,1)):INDIRECT(ADDRESS(1004,BF$2,1,1))),"")</f>
        <v/>
      </c>
      <c r="BG887" t="str">
        <f ca="1">IF($BT887&lt;&gt;"",SUMIF($BD$3:$BD$1004,"="&amp;$BD887,INDIRECT(ADDRESS(3,BG$2,1,1)):INDIRECT(ADDRESS(1004,BG$2,1,1))),"")</f>
        <v/>
      </c>
      <c r="BH887" t="str">
        <f ca="1">IF($BT887&lt;&gt;"",SUMIF($BD$3:$BD$1004,"="&amp;$BD887,INDIRECT(ADDRESS(3,BH$2,1,1)):INDIRECT(ADDRESS(1004,BH$2,1,1))),"")</f>
        <v/>
      </c>
      <c r="BI887" t="str">
        <f ca="1">IF($BT887&lt;&gt;"",SUMIF($BD$3:$BD$1004,"="&amp;$BD887,INDIRECT(ADDRESS(3,BI$2,1,1)):INDIRECT(ADDRESS(1004,BI$2,1,1))),"")</f>
        <v/>
      </c>
      <c r="BJ887" t="str">
        <f ca="1">IF($BT887&lt;&gt;"",SUMIF($BD$3:$BD$1004,"="&amp;$BD887,INDIRECT(ADDRESS(3,BJ$2,1,1)):INDIRECT(ADDRESS(1004,BJ$2,1,1))),"")</f>
        <v/>
      </c>
      <c r="BK887" t="str">
        <f ca="1">IF($BT887&lt;&gt;"",SUMIF($BD$3:$BD$1004,"="&amp;$BD887,INDIRECT(ADDRESS(3,BK$2,1,1)):INDIRECT(ADDRESS(1004,BK$2,1,1))),"")</f>
        <v/>
      </c>
      <c r="BL887" t="str">
        <f ca="1">IF($BT887&lt;&gt;"",SUMIF($BD$3:$BD$1004,"="&amp;$BD887,INDIRECT(ADDRESS(3,BL$2,1,1)):INDIRECT(ADDRESS(1004,BL$2,1,1))),"")</f>
        <v/>
      </c>
      <c r="BM887" t="str">
        <f ca="1">IF($BT887&lt;&gt;"",SUMIF($BD$3:$BD$1004,"="&amp;$BD887,INDIRECT(ADDRESS(3,BM$2,1,1)):INDIRECT(ADDRESS(1004,BM$2,1,1))),"")</f>
        <v/>
      </c>
      <c r="BN887" t="str">
        <f ca="1">IF($BT887&lt;&gt;"",SUMIF($BD$3:$BD$1004,"="&amp;$BD887,INDIRECT(ADDRESS(3,BN$2,1,1)):INDIRECT(ADDRESS(1004,BN$2,1,1))),"")</f>
        <v/>
      </c>
      <c r="BO887" t="str">
        <f ca="1">IF($BT887&lt;&gt;"",SUMIF($BD$3:$BD$1004,"="&amp;$BD887,INDIRECT(ADDRESS(3,BO$2,1,1)):INDIRECT(ADDRESS(1004,BO$2,1,1))),"")</f>
        <v/>
      </c>
      <c r="BP887" t="str">
        <f ca="1">IF($BT887&lt;&gt;"",SUMIF($BD$3:$BD$1004,"="&amp;$BD887,INDIRECT(ADDRESS(3,BP$2,1,1)):INDIRECT(ADDRESS(1004,BP$2,1,1))),"")</f>
        <v/>
      </c>
      <c r="BQ887" t="str">
        <f ca="1">IF($BT887&lt;&gt;"",SUMIF($BD$3:$BD$1004,"="&amp;$BD887,INDIRECT(ADDRESS(3,BQ$2,1,1)):INDIRECT(ADDRESS(1004,BQ$2,1,1))),"")</f>
        <v/>
      </c>
      <c r="BR887" t="str">
        <f ca="1">IF($BT887&lt;&gt;"",SUMIF($BD$3:$BD$1004,"="&amp;$BD887,INDIRECT(ADDRESS(3,BR$2,1,1)):INDIRECT(ADDRESS(1004,BR$2,1,1))),"")</f>
        <v/>
      </c>
      <c r="BS887" t="str">
        <f>IF($A887&lt;&gt;"",VLOOKUP(TRUNC(MID($A887,1,2),0),Plano_Contas!$H$3:$J$103,3,TRUE),"")</f>
        <v/>
      </c>
      <c r="BT887" t="str">
        <f t="shared" si="53"/>
        <v/>
      </c>
      <c r="BV887">
        <f>Empresas!C887</f>
        <v>0</v>
      </c>
    </row>
    <row r="888" spans="1:74" ht="13.5" hidden="1" thickBot="1" x14ac:dyDescent="0.25">
      <c r="A888" s="89"/>
      <c r="B888" s="52" t="str">
        <f>IF($A888&lt;&gt;"",VLOOKUP(""&amp;$A888,Plano_Contas!$A$3:$F$1003,6,0),"")</f>
        <v/>
      </c>
      <c r="C888" s="91"/>
      <c r="D888" s="111"/>
      <c r="E888" s="112">
        <v>0</v>
      </c>
      <c r="F888" s="87"/>
      <c r="G888" s="85"/>
      <c r="H888" s="111"/>
      <c r="I888" s="112">
        <v>0</v>
      </c>
      <c r="J888" s="87"/>
      <c r="K888" s="85"/>
      <c r="L888" s="111"/>
      <c r="M888" s="112">
        <v>0</v>
      </c>
      <c r="N888" s="87"/>
      <c r="O888" s="85"/>
      <c r="P888" s="111"/>
      <c r="Q888" s="112">
        <v>0</v>
      </c>
      <c r="R888" s="87"/>
      <c r="S888" s="85"/>
      <c r="T888" s="111"/>
      <c r="U888" s="112">
        <v>0</v>
      </c>
      <c r="V888" s="87"/>
      <c r="W888" s="85"/>
      <c r="X888" s="111"/>
      <c r="Y888" s="112">
        <v>0</v>
      </c>
      <c r="Z888" s="87"/>
      <c r="AA888" s="85"/>
      <c r="AB888" s="111"/>
      <c r="AC888" s="112">
        <v>0</v>
      </c>
      <c r="AD888" s="87"/>
      <c r="AE888" s="85"/>
      <c r="AF888" s="111"/>
      <c r="AG888" s="112">
        <v>0</v>
      </c>
      <c r="AH888" s="87"/>
      <c r="AI888" s="85"/>
      <c r="AJ888" s="111"/>
      <c r="AK888" s="112">
        <v>0</v>
      </c>
      <c r="AL888" s="87"/>
      <c r="AM888" s="85"/>
      <c r="AN888" s="111"/>
      <c r="AO888" s="112">
        <v>0</v>
      </c>
      <c r="AP888" s="87"/>
      <c r="AQ888" s="85"/>
      <c r="AR888" s="111"/>
      <c r="AS888" s="112">
        <v>0</v>
      </c>
      <c r="AT888" s="87"/>
      <c r="AU888" s="85"/>
      <c r="AV888" s="111"/>
      <c r="AW888" s="112">
        <v>0</v>
      </c>
      <c r="AX888" s="87"/>
      <c r="AY888" s="85"/>
      <c r="AZ888" s="267">
        <f t="shared" si="54"/>
        <v>0</v>
      </c>
      <c r="BA888" s="88">
        <f t="shared" si="51"/>
        <v>0</v>
      </c>
      <c r="BC888">
        <f>IF($A888&lt;&gt;"",COUNTIF($BD$3:$BD888,$BD888),0)</f>
        <v>0</v>
      </c>
      <c r="BD888" t="str">
        <f>IF($A888&lt;&gt;"",VLOOKUP(TRUNC(MID($A888,1,2),0),Plano_Contas!$H$3:$J$103,2,TRUE),"")</f>
        <v/>
      </c>
      <c r="BE888" s="201" t="str">
        <f t="shared" si="52"/>
        <v/>
      </c>
      <c r="BF888" t="str">
        <f ca="1">IF($BT888&lt;&gt;"",SUMIF($BD$3:$BD$1004,"="&amp;$BD888,INDIRECT(ADDRESS(3,BF$2,1,1)):INDIRECT(ADDRESS(1004,BF$2,1,1))),"")</f>
        <v/>
      </c>
      <c r="BG888" t="str">
        <f ca="1">IF($BT888&lt;&gt;"",SUMIF($BD$3:$BD$1004,"="&amp;$BD888,INDIRECT(ADDRESS(3,BG$2,1,1)):INDIRECT(ADDRESS(1004,BG$2,1,1))),"")</f>
        <v/>
      </c>
      <c r="BH888" t="str">
        <f ca="1">IF($BT888&lt;&gt;"",SUMIF($BD$3:$BD$1004,"="&amp;$BD888,INDIRECT(ADDRESS(3,BH$2,1,1)):INDIRECT(ADDRESS(1004,BH$2,1,1))),"")</f>
        <v/>
      </c>
      <c r="BI888" t="str">
        <f ca="1">IF($BT888&lt;&gt;"",SUMIF($BD$3:$BD$1004,"="&amp;$BD888,INDIRECT(ADDRESS(3,BI$2,1,1)):INDIRECT(ADDRESS(1004,BI$2,1,1))),"")</f>
        <v/>
      </c>
      <c r="BJ888" t="str">
        <f ca="1">IF($BT888&lt;&gt;"",SUMIF($BD$3:$BD$1004,"="&amp;$BD888,INDIRECT(ADDRESS(3,BJ$2,1,1)):INDIRECT(ADDRESS(1004,BJ$2,1,1))),"")</f>
        <v/>
      </c>
      <c r="BK888" t="str">
        <f ca="1">IF($BT888&lt;&gt;"",SUMIF($BD$3:$BD$1004,"="&amp;$BD888,INDIRECT(ADDRESS(3,BK$2,1,1)):INDIRECT(ADDRESS(1004,BK$2,1,1))),"")</f>
        <v/>
      </c>
      <c r="BL888" t="str">
        <f ca="1">IF($BT888&lt;&gt;"",SUMIF($BD$3:$BD$1004,"="&amp;$BD888,INDIRECT(ADDRESS(3,BL$2,1,1)):INDIRECT(ADDRESS(1004,BL$2,1,1))),"")</f>
        <v/>
      </c>
      <c r="BM888" t="str">
        <f ca="1">IF($BT888&lt;&gt;"",SUMIF($BD$3:$BD$1004,"="&amp;$BD888,INDIRECT(ADDRESS(3,BM$2,1,1)):INDIRECT(ADDRESS(1004,BM$2,1,1))),"")</f>
        <v/>
      </c>
      <c r="BN888" t="str">
        <f ca="1">IF($BT888&lt;&gt;"",SUMIF($BD$3:$BD$1004,"="&amp;$BD888,INDIRECT(ADDRESS(3,BN$2,1,1)):INDIRECT(ADDRESS(1004,BN$2,1,1))),"")</f>
        <v/>
      </c>
      <c r="BO888" t="str">
        <f ca="1">IF($BT888&lt;&gt;"",SUMIF($BD$3:$BD$1004,"="&amp;$BD888,INDIRECT(ADDRESS(3,BO$2,1,1)):INDIRECT(ADDRESS(1004,BO$2,1,1))),"")</f>
        <v/>
      </c>
      <c r="BP888" t="str">
        <f ca="1">IF($BT888&lt;&gt;"",SUMIF($BD$3:$BD$1004,"="&amp;$BD888,INDIRECT(ADDRESS(3,BP$2,1,1)):INDIRECT(ADDRESS(1004,BP$2,1,1))),"")</f>
        <v/>
      </c>
      <c r="BQ888" t="str">
        <f ca="1">IF($BT888&lt;&gt;"",SUMIF($BD$3:$BD$1004,"="&amp;$BD888,INDIRECT(ADDRESS(3,BQ$2,1,1)):INDIRECT(ADDRESS(1004,BQ$2,1,1))),"")</f>
        <v/>
      </c>
      <c r="BR888" t="str">
        <f ca="1">IF($BT888&lt;&gt;"",SUMIF($BD$3:$BD$1004,"="&amp;$BD888,INDIRECT(ADDRESS(3,BR$2,1,1)):INDIRECT(ADDRESS(1004,BR$2,1,1))),"")</f>
        <v/>
      </c>
      <c r="BS888" t="str">
        <f>IF($A888&lt;&gt;"",VLOOKUP(TRUNC(MID($A888,1,2),0),Plano_Contas!$H$3:$J$103,3,TRUE),"")</f>
        <v/>
      </c>
      <c r="BT888" t="str">
        <f t="shared" si="53"/>
        <v/>
      </c>
      <c r="BV888">
        <f>Empresas!C888</f>
        <v>0</v>
      </c>
    </row>
    <row r="889" spans="1:74" ht="13.5" hidden="1" thickBot="1" x14ac:dyDescent="0.25">
      <c r="A889" s="89"/>
      <c r="B889" s="52" t="str">
        <f>IF($A889&lt;&gt;"",VLOOKUP(""&amp;$A889,Plano_Contas!$A$3:$F$1003,6,0),"")</f>
        <v/>
      </c>
      <c r="C889" s="91"/>
      <c r="D889" s="111"/>
      <c r="E889" s="112">
        <v>0</v>
      </c>
      <c r="F889" s="87"/>
      <c r="G889" s="85"/>
      <c r="H889" s="111"/>
      <c r="I889" s="112">
        <v>0</v>
      </c>
      <c r="J889" s="87"/>
      <c r="K889" s="85"/>
      <c r="L889" s="111"/>
      <c r="M889" s="112">
        <v>0</v>
      </c>
      <c r="N889" s="87"/>
      <c r="O889" s="85"/>
      <c r="P889" s="111"/>
      <c r="Q889" s="112">
        <v>0</v>
      </c>
      <c r="R889" s="87"/>
      <c r="S889" s="85"/>
      <c r="T889" s="111"/>
      <c r="U889" s="112">
        <v>0</v>
      </c>
      <c r="V889" s="87"/>
      <c r="W889" s="85"/>
      <c r="X889" s="111"/>
      <c r="Y889" s="112">
        <v>0</v>
      </c>
      <c r="Z889" s="87"/>
      <c r="AA889" s="85"/>
      <c r="AB889" s="111"/>
      <c r="AC889" s="112">
        <v>0</v>
      </c>
      <c r="AD889" s="87"/>
      <c r="AE889" s="85"/>
      <c r="AF889" s="111"/>
      <c r="AG889" s="112">
        <v>0</v>
      </c>
      <c r="AH889" s="87"/>
      <c r="AI889" s="85"/>
      <c r="AJ889" s="111"/>
      <c r="AK889" s="112">
        <v>0</v>
      </c>
      <c r="AL889" s="87"/>
      <c r="AM889" s="85"/>
      <c r="AN889" s="111"/>
      <c r="AO889" s="112">
        <v>0</v>
      </c>
      <c r="AP889" s="87"/>
      <c r="AQ889" s="85"/>
      <c r="AR889" s="111"/>
      <c r="AS889" s="112">
        <v>0</v>
      </c>
      <c r="AT889" s="87"/>
      <c r="AU889" s="85"/>
      <c r="AV889" s="111"/>
      <c r="AW889" s="112">
        <v>0</v>
      </c>
      <c r="AX889" s="87"/>
      <c r="AY889" s="85"/>
      <c r="AZ889" s="267">
        <f t="shared" si="54"/>
        <v>0</v>
      </c>
      <c r="BA889" s="88">
        <f t="shared" si="51"/>
        <v>0</v>
      </c>
      <c r="BC889">
        <f>IF($A889&lt;&gt;"",COUNTIF($BD$3:$BD889,$BD889),0)</f>
        <v>0</v>
      </c>
      <c r="BD889" t="str">
        <f>IF($A889&lt;&gt;"",VLOOKUP(TRUNC(MID($A889,1,2),0),Plano_Contas!$H$3:$J$103,2,TRUE),"")</f>
        <v/>
      </c>
      <c r="BE889" s="201" t="str">
        <f t="shared" si="52"/>
        <v/>
      </c>
      <c r="BF889" t="str">
        <f ca="1">IF($BT889&lt;&gt;"",SUMIF($BD$3:$BD$1004,"="&amp;$BD889,INDIRECT(ADDRESS(3,BF$2,1,1)):INDIRECT(ADDRESS(1004,BF$2,1,1))),"")</f>
        <v/>
      </c>
      <c r="BG889" t="str">
        <f ca="1">IF($BT889&lt;&gt;"",SUMIF($BD$3:$BD$1004,"="&amp;$BD889,INDIRECT(ADDRESS(3,BG$2,1,1)):INDIRECT(ADDRESS(1004,BG$2,1,1))),"")</f>
        <v/>
      </c>
      <c r="BH889" t="str">
        <f ca="1">IF($BT889&lt;&gt;"",SUMIF($BD$3:$BD$1004,"="&amp;$BD889,INDIRECT(ADDRESS(3,BH$2,1,1)):INDIRECT(ADDRESS(1004,BH$2,1,1))),"")</f>
        <v/>
      </c>
      <c r="BI889" t="str">
        <f ca="1">IF($BT889&lt;&gt;"",SUMIF($BD$3:$BD$1004,"="&amp;$BD889,INDIRECT(ADDRESS(3,BI$2,1,1)):INDIRECT(ADDRESS(1004,BI$2,1,1))),"")</f>
        <v/>
      </c>
      <c r="BJ889" t="str">
        <f ca="1">IF($BT889&lt;&gt;"",SUMIF($BD$3:$BD$1004,"="&amp;$BD889,INDIRECT(ADDRESS(3,BJ$2,1,1)):INDIRECT(ADDRESS(1004,BJ$2,1,1))),"")</f>
        <v/>
      </c>
      <c r="BK889" t="str">
        <f ca="1">IF($BT889&lt;&gt;"",SUMIF($BD$3:$BD$1004,"="&amp;$BD889,INDIRECT(ADDRESS(3,BK$2,1,1)):INDIRECT(ADDRESS(1004,BK$2,1,1))),"")</f>
        <v/>
      </c>
      <c r="BL889" t="str">
        <f ca="1">IF($BT889&lt;&gt;"",SUMIF($BD$3:$BD$1004,"="&amp;$BD889,INDIRECT(ADDRESS(3,BL$2,1,1)):INDIRECT(ADDRESS(1004,BL$2,1,1))),"")</f>
        <v/>
      </c>
      <c r="BM889" t="str">
        <f ca="1">IF($BT889&lt;&gt;"",SUMIF($BD$3:$BD$1004,"="&amp;$BD889,INDIRECT(ADDRESS(3,BM$2,1,1)):INDIRECT(ADDRESS(1004,BM$2,1,1))),"")</f>
        <v/>
      </c>
      <c r="BN889" t="str">
        <f ca="1">IF($BT889&lt;&gt;"",SUMIF($BD$3:$BD$1004,"="&amp;$BD889,INDIRECT(ADDRESS(3,BN$2,1,1)):INDIRECT(ADDRESS(1004,BN$2,1,1))),"")</f>
        <v/>
      </c>
      <c r="BO889" t="str">
        <f ca="1">IF($BT889&lt;&gt;"",SUMIF($BD$3:$BD$1004,"="&amp;$BD889,INDIRECT(ADDRESS(3,BO$2,1,1)):INDIRECT(ADDRESS(1004,BO$2,1,1))),"")</f>
        <v/>
      </c>
      <c r="BP889" t="str">
        <f ca="1">IF($BT889&lt;&gt;"",SUMIF($BD$3:$BD$1004,"="&amp;$BD889,INDIRECT(ADDRESS(3,BP$2,1,1)):INDIRECT(ADDRESS(1004,BP$2,1,1))),"")</f>
        <v/>
      </c>
      <c r="BQ889" t="str">
        <f ca="1">IF($BT889&lt;&gt;"",SUMIF($BD$3:$BD$1004,"="&amp;$BD889,INDIRECT(ADDRESS(3,BQ$2,1,1)):INDIRECT(ADDRESS(1004,BQ$2,1,1))),"")</f>
        <v/>
      </c>
      <c r="BR889" t="str">
        <f ca="1">IF($BT889&lt;&gt;"",SUMIF($BD$3:$BD$1004,"="&amp;$BD889,INDIRECT(ADDRESS(3,BR$2,1,1)):INDIRECT(ADDRESS(1004,BR$2,1,1))),"")</f>
        <v/>
      </c>
      <c r="BS889" t="str">
        <f>IF($A889&lt;&gt;"",VLOOKUP(TRUNC(MID($A889,1,2),0),Plano_Contas!$H$3:$J$103,3,TRUE),"")</f>
        <v/>
      </c>
      <c r="BT889" t="str">
        <f t="shared" si="53"/>
        <v/>
      </c>
      <c r="BV889">
        <f>Empresas!C889</f>
        <v>0</v>
      </c>
    </row>
    <row r="890" spans="1:74" ht="13.5" hidden="1" thickBot="1" x14ac:dyDescent="0.25">
      <c r="A890" s="89"/>
      <c r="B890" s="52" t="str">
        <f>IF($A890&lt;&gt;"",VLOOKUP(""&amp;$A890,Plano_Contas!$A$3:$F$1003,6,0),"")</f>
        <v/>
      </c>
      <c r="C890" s="91"/>
      <c r="D890" s="111"/>
      <c r="E890" s="112">
        <v>0</v>
      </c>
      <c r="F890" s="87"/>
      <c r="G890" s="85"/>
      <c r="H890" s="111"/>
      <c r="I890" s="112">
        <v>0</v>
      </c>
      <c r="J890" s="87"/>
      <c r="K890" s="85"/>
      <c r="L890" s="111"/>
      <c r="M890" s="112">
        <v>0</v>
      </c>
      <c r="N890" s="87"/>
      <c r="O890" s="85"/>
      <c r="P890" s="111"/>
      <c r="Q890" s="112">
        <v>0</v>
      </c>
      <c r="R890" s="87"/>
      <c r="S890" s="85"/>
      <c r="T890" s="111"/>
      <c r="U890" s="112">
        <v>0</v>
      </c>
      <c r="V890" s="87"/>
      <c r="W890" s="85"/>
      <c r="X890" s="111"/>
      <c r="Y890" s="112">
        <v>0</v>
      </c>
      <c r="Z890" s="87"/>
      <c r="AA890" s="85"/>
      <c r="AB890" s="111"/>
      <c r="AC890" s="112">
        <v>0</v>
      </c>
      <c r="AD890" s="87"/>
      <c r="AE890" s="85"/>
      <c r="AF890" s="111"/>
      <c r="AG890" s="112">
        <v>0</v>
      </c>
      <c r="AH890" s="87"/>
      <c r="AI890" s="85"/>
      <c r="AJ890" s="111"/>
      <c r="AK890" s="112">
        <v>0</v>
      </c>
      <c r="AL890" s="87"/>
      <c r="AM890" s="85"/>
      <c r="AN890" s="111"/>
      <c r="AO890" s="112">
        <v>0</v>
      </c>
      <c r="AP890" s="87"/>
      <c r="AQ890" s="85"/>
      <c r="AR890" s="111"/>
      <c r="AS890" s="112">
        <v>0</v>
      </c>
      <c r="AT890" s="87"/>
      <c r="AU890" s="85"/>
      <c r="AV890" s="111"/>
      <c r="AW890" s="112">
        <v>0</v>
      </c>
      <c r="AX890" s="87"/>
      <c r="AY890" s="85"/>
      <c r="AZ890" s="267">
        <f t="shared" si="54"/>
        <v>0</v>
      </c>
      <c r="BA890" s="88">
        <f t="shared" si="51"/>
        <v>0</v>
      </c>
      <c r="BC890">
        <f>IF($A890&lt;&gt;"",COUNTIF($BD$3:$BD890,$BD890),0)</f>
        <v>0</v>
      </c>
      <c r="BD890" t="str">
        <f>IF($A890&lt;&gt;"",VLOOKUP(TRUNC(MID($A890,1,2),0),Plano_Contas!$H$3:$J$103,2,TRUE),"")</f>
        <v/>
      </c>
      <c r="BE890" s="201" t="str">
        <f t="shared" si="52"/>
        <v/>
      </c>
      <c r="BF890" t="str">
        <f ca="1">IF($BT890&lt;&gt;"",SUMIF($BD$3:$BD$1004,"="&amp;$BD890,INDIRECT(ADDRESS(3,BF$2,1,1)):INDIRECT(ADDRESS(1004,BF$2,1,1))),"")</f>
        <v/>
      </c>
      <c r="BG890" t="str">
        <f ca="1">IF($BT890&lt;&gt;"",SUMIF($BD$3:$BD$1004,"="&amp;$BD890,INDIRECT(ADDRESS(3,BG$2,1,1)):INDIRECT(ADDRESS(1004,BG$2,1,1))),"")</f>
        <v/>
      </c>
      <c r="BH890" t="str">
        <f ca="1">IF($BT890&lt;&gt;"",SUMIF($BD$3:$BD$1004,"="&amp;$BD890,INDIRECT(ADDRESS(3,BH$2,1,1)):INDIRECT(ADDRESS(1004,BH$2,1,1))),"")</f>
        <v/>
      </c>
      <c r="BI890" t="str">
        <f ca="1">IF($BT890&lt;&gt;"",SUMIF($BD$3:$BD$1004,"="&amp;$BD890,INDIRECT(ADDRESS(3,BI$2,1,1)):INDIRECT(ADDRESS(1004,BI$2,1,1))),"")</f>
        <v/>
      </c>
      <c r="BJ890" t="str">
        <f ca="1">IF($BT890&lt;&gt;"",SUMIF($BD$3:$BD$1004,"="&amp;$BD890,INDIRECT(ADDRESS(3,BJ$2,1,1)):INDIRECT(ADDRESS(1004,BJ$2,1,1))),"")</f>
        <v/>
      </c>
      <c r="BK890" t="str">
        <f ca="1">IF($BT890&lt;&gt;"",SUMIF($BD$3:$BD$1004,"="&amp;$BD890,INDIRECT(ADDRESS(3,BK$2,1,1)):INDIRECT(ADDRESS(1004,BK$2,1,1))),"")</f>
        <v/>
      </c>
      <c r="BL890" t="str">
        <f ca="1">IF($BT890&lt;&gt;"",SUMIF($BD$3:$BD$1004,"="&amp;$BD890,INDIRECT(ADDRESS(3,BL$2,1,1)):INDIRECT(ADDRESS(1004,BL$2,1,1))),"")</f>
        <v/>
      </c>
      <c r="BM890" t="str">
        <f ca="1">IF($BT890&lt;&gt;"",SUMIF($BD$3:$BD$1004,"="&amp;$BD890,INDIRECT(ADDRESS(3,BM$2,1,1)):INDIRECT(ADDRESS(1004,BM$2,1,1))),"")</f>
        <v/>
      </c>
      <c r="BN890" t="str">
        <f ca="1">IF($BT890&lt;&gt;"",SUMIF($BD$3:$BD$1004,"="&amp;$BD890,INDIRECT(ADDRESS(3,BN$2,1,1)):INDIRECT(ADDRESS(1004,BN$2,1,1))),"")</f>
        <v/>
      </c>
      <c r="BO890" t="str">
        <f ca="1">IF($BT890&lt;&gt;"",SUMIF($BD$3:$BD$1004,"="&amp;$BD890,INDIRECT(ADDRESS(3,BO$2,1,1)):INDIRECT(ADDRESS(1004,BO$2,1,1))),"")</f>
        <v/>
      </c>
      <c r="BP890" t="str">
        <f ca="1">IF($BT890&lt;&gt;"",SUMIF($BD$3:$BD$1004,"="&amp;$BD890,INDIRECT(ADDRESS(3,BP$2,1,1)):INDIRECT(ADDRESS(1004,BP$2,1,1))),"")</f>
        <v/>
      </c>
      <c r="BQ890" t="str">
        <f ca="1">IF($BT890&lt;&gt;"",SUMIF($BD$3:$BD$1004,"="&amp;$BD890,INDIRECT(ADDRESS(3,BQ$2,1,1)):INDIRECT(ADDRESS(1004,BQ$2,1,1))),"")</f>
        <v/>
      </c>
      <c r="BR890" t="str">
        <f ca="1">IF($BT890&lt;&gt;"",SUMIF($BD$3:$BD$1004,"="&amp;$BD890,INDIRECT(ADDRESS(3,BR$2,1,1)):INDIRECT(ADDRESS(1004,BR$2,1,1))),"")</f>
        <v/>
      </c>
      <c r="BS890" t="str">
        <f>IF($A890&lt;&gt;"",VLOOKUP(TRUNC(MID($A890,1,2),0),Plano_Contas!$H$3:$J$103,3,TRUE),"")</f>
        <v/>
      </c>
      <c r="BT890" t="str">
        <f t="shared" si="53"/>
        <v/>
      </c>
      <c r="BV890">
        <f>Empresas!C890</f>
        <v>0</v>
      </c>
    </row>
    <row r="891" spans="1:74" ht="13.5" hidden="1" thickBot="1" x14ac:dyDescent="0.25">
      <c r="A891" s="89"/>
      <c r="B891" s="52" t="str">
        <f>IF($A891&lt;&gt;"",VLOOKUP(""&amp;$A891,Plano_Contas!$A$3:$F$1003,6,0),"")</f>
        <v/>
      </c>
      <c r="C891" s="91"/>
      <c r="D891" s="111"/>
      <c r="E891" s="112">
        <v>0</v>
      </c>
      <c r="F891" s="87"/>
      <c r="G891" s="85"/>
      <c r="H891" s="111"/>
      <c r="I891" s="112">
        <v>0</v>
      </c>
      <c r="J891" s="87"/>
      <c r="K891" s="85"/>
      <c r="L891" s="111"/>
      <c r="M891" s="112">
        <v>0</v>
      </c>
      <c r="N891" s="87"/>
      <c r="O891" s="85"/>
      <c r="P891" s="111"/>
      <c r="Q891" s="112">
        <v>0</v>
      </c>
      <c r="R891" s="87"/>
      <c r="S891" s="85"/>
      <c r="T891" s="111"/>
      <c r="U891" s="112">
        <v>0</v>
      </c>
      <c r="V891" s="87"/>
      <c r="W891" s="85"/>
      <c r="X891" s="111"/>
      <c r="Y891" s="112">
        <v>0</v>
      </c>
      <c r="Z891" s="87"/>
      <c r="AA891" s="85"/>
      <c r="AB891" s="111"/>
      <c r="AC891" s="112">
        <v>0</v>
      </c>
      <c r="AD891" s="87"/>
      <c r="AE891" s="85"/>
      <c r="AF891" s="111"/>
      <c r="AG891" s="112">
        <v>0</v>
      </c>
      <c r="AH891" s="87"/>
      <c r="AI891" s="85"/>
      <c r="AJ891" s="111"/>
      <c r="AK891" s="112">
        <v>0</v>
      </c>
      <c r="AL891" s="87"/>
      <c r="AM891" s="85"/>
      <c r="AN891" s="111"/>
      <c r="AO891" s="112">
        <v>0</v>
      </c>
      <c r="AP891" s="87"/>
      <c r="AQ891" s="85"/>
      <c r="AR891" s="111"/>
      <c r="AS891" s="112">
        <v>0</v>
      </c>
      <c r="AT891" s="87"/>
      <c r="AU891" s="85"/>
      <c r="AV891" s="111"/>
      <c r="AW891" s="112">
        <v>0</v>
      </c>
      <c r="AX891" s="87"/>
      <c r="AY891" s="85"/>
      <c r="AZ891" s="267">
        <f t="shared" si="54"/>
        <v>0</v>
      </c>
      <c r="BA891" s="88">
        <f t="shared" si="51"/>
        <v>0</v>
      </c>
      <c r="BC891">
        <f>IF($A891&lt;&gt;"",COUNTIF($BD$3:$BD891,$BD891),0)</f>
        <v>0</v>
      </c>
      <c r="BD891" t="str">
        <f>IF($A891&lt;&gt;"",VLOOKUP(TRUNC(MID($A891,1,2),0),Plano_Contas!$H$3:$J$103,2,TRUE),"")</f>
        <v/>
      </c>
      <c r="BE891" s="201" t="str">
        <f t="shared" si="52"/>
        <v/>
      </c>
      <c r="BF891" t="str">
        <f ca="1">IF($BT891&lt;&gt;"",SUMIF($BD$3:$BD$1004,"="&amp;$BD891,INDIRECT(ADDRESS(3,BF$2,1,1)):INDIRECT(ADDRESS(1004,BF$2,1,1))),"")</f>
        <v/>
      </c>
      <c r="BG891" t="str">
        <f ca="1">IF($BT891&lt;&gt;"",SUMIF($BD$3:$BD$1004,"="&amp;$BD891,INDIRECT(ADDRESS(3,BG$2,1,1)):INDIRECT(ADDRESS(1004,BG$2,1,1))),"")</f>
        <v/>
      </c>
      <c r="BH891" t="str">
        <f ca="1">IF($BT891&lt;&gt;"",SUMIF($BD$3:$BD$1004,"="&amp;$BD891,INDIRECT(ADDRESS(3,BH$2,1,1)):INDIRECT(ADDRESS(1004,BH$2,1,1))),"")</f>
        <v/>
      </c>
      <c r="BI891" t="str">
        <f ca="1">IF($BT891&lt;&gt;"",SUMIF($BD$3:$BD$1004,"="&amp;$BD891,INDIRECT(ADDRESS(3,BI$2,1,1)):INDIRECT(ADDRESS(1004,BI$2,1,1))),"")</f>
        <v/>
      </c>
      <c r="BJ891" t="str">
        <f ca="1">IF($BT891&lt;&gt;"",SUMIF($BD$3:$BD$1004,"="&amp;$BD891,INDIRECT(ADDRESS(3,BJ$2,1,1)):INDIRECT(ADDRESS(1004,BJ$2,1,1))),"")</f>
        <v/>
      </c>
      <c r="BK891" t="str">
        <f ca="1">IF($BT891&lt;&gt;"",SUMIF($BD$3:$BD$1004,"="&amp;$BD891,INDIRECT(ADDRESS(3,BK$2,1,1)):INDIRECT(ADDRESS(1004,BK$2,1,1))),"")</f>
        <v/>
      </c>
      <c r="BL891" t="str">
        <f ca="1">IF($BT891&lt;&gt;"",SUMIF($BD$3:$BD$1004,"="&amp;$BD891,INDIRECT(ADDRESS(3,BL$2,1,1)):INDIRECT(ADDRESS(1004,BL$2,1,1))),"")</f>
        <v/>
      </c>
      <c r="BM891" t="str">
        <f ca="1">IF($BT891&lt;&gt;"",SUMIF($BD$3:$BD$1004,"="&amp;$BD891,INDIRECT(ADDRESS(3,BM$2,1,1)):INDIRECT(ADDRESS(1004,BM$2,1,1))),"")</f>
        <v/>
      </c>
      <c r="BN891" t="str">
        <f ca="1">IF($BT891&lt;&gt;"",SUMIF($BD$3:$BD$1004,"="&amp;$BD891,INDIRECT(ADDRESS(3,BN$2,1,1)):INDIRECT(ADDRESS(1004,BN$2,1,1))),"")</f>
        <v/>
      </c>
      <c r="BO891" t="str">
        <f ca="1">IF($BT891&lt;&gt;"",SUMIF($BD$3:$BD$1004,"="&amp;$BD891,INDIRECT(ADDRESS(3,BO$2,1,1)):INDIRECT(ADDRESS(1004,BO$2,1,1))),"")</f>
        <v/>
      </c>
      <c r="BP891" t="str">
        <f ca="1">IF($BT891&lt;&gt;"",SUMIF($BD$3:$BD$1004,"="&amp;$BD891,INDIRECT(ADDRESS(3,BP$2,1,1)):INDIRECT(ADDRESS(1004,BP$2,1,1))),"")</f>
        <v/>
      </c>
      <c r="BQ891" t="str">
        <f ca="1">IF($BT891&lt;&gt;"",SUMIF($BD$3:$BD$1004,"="&amp;$BD891,INDIRECT(ADDRESS(3,BQ$2,1,1)):INDIRECT(ADDRESS(1004,BQ$2,1,1))),"")</f>
        <v/>
      </c>
      <c r="BR891" t="str">
        <f ca="1">IF($BT891&lt;&gt;"",SUMIF($BD$3:$BD$1004,"="&amp;$BD891,INDIRECT(ADDRESS(3,BR$2,1,1)):INDIRECT(ADDRESS(1004,BR$2,1,1))),"")</f>
        <v/>
      </c>
      <c r="BS891" t="str">
        <f>IF($A891&lt;&gt;"",VLOOKUP(TRUNC(MID($A891,1,2),0),Plano_Contas!$H$3:$J$103,3,TRUE),"")</f>
        <v/>
      </c>
      <c r="BT891" t="str">
        <f t="shared" si="53"/>
        <v/>
      </c>
      <c r="BV891">
        <f>Empresas!C891</f>
        <v>0</v>
      </c>
    </row>
    <row r="892" spans="1:74" ht="13.5" hidden="1" thickBot="1" x14ac:dyDescent="0.25">
      <c r="A892" s="89"/>
      <c r="B892" s="52" t="str">
        <f>IF($A892&lt;&gt;"",VLOOKUP(""&amp;$A892,Plano_Contas!$A$3:$F$1003,6,0),"")</f>
        <v/>
      </c>
      <c r="C892" s="91"/>
      <c r="D892" s="111"/>
      <c r="E892" s="112">
        <v>0</v>
      </c>
      <c r="F892" s="87"/>
      <c r="G892" s="85"/>
      <c r="H892" s="111"/>
      <c r="I892" s="112">
        <v>0</v>
      </c>
      <c r="J892" s="87"/>
      <c r="K892" s="85"/>
      <c r="L892" s="111"/>
      <c r="M892" s="112">
        <v>0</v>
      </c>
      <c r="N892" s="87"/>
      <c r="O892" s="85"/>
      <c r="P892" s="111"/>
      <c r="Q892" s="112">
        <v>0</v>
      </c>
      <c r="R892" s="87"/>
      <c r="S892" s="85"/>
      <c r="T892" s="111"/>
      <c r="U892" s="112">
        <v>0</v>
      </c>
      <c r="V892" s="87"/>
      <c r="W892" s="85"/>
      <c r="X892" s="111"/>
      <c r="Y892" s="112">
        <v>0</v>
      </c>
      <c r="Z892" s="87"/>
      <c r="AA892" s="85"/>
      <c r="AB892" s="111"/>
      <c r="AC892" s="112">
        <v>0</v>
      </c>
      <c r="AD892" s="87"/>
      <c r="AE892" s="85"/>
      <c r="AF892" s="111"/>
      <c r="AG892" s="112">
        <v>0</v>
      </c>
      <c r="AH892" s="87"/>
      <c r="AI892" s="85"/>
      <c r="AJ892" s="111"/>
      <c r="AK892" s="112">
        <v>0</v>
      </c>
      <c r="AL892" s="87"/>
      <c r="AM892" s="85"/>
      <c r="AN892" s="111"/>
      <c r="AO892" s="112">
        <v>0</v>
      </c>
      <c r="AP892" s="87"/>
      <c r="AQ892" s="85"/>
      <c r="AR892" s="111"/>
      <c r="AS892" s="112">
        <v>0</v>
      </c>
      <c r="AT892" s="87"/>
      <c r="AU892" s="85"/>
      <c r="AV892" s="111"/>
      <c r="AW892" s="112">
        <v>0</v>
      </c>
      <c r="AX892" s="87"/>
      <c r="AY892" s="85"/>
      <c r="AZ892" s="267">
        <f t="shared" si="54"/>
        <v>0</v>
      </c>
      <c r="BA892" s="88">
        <f t="shared" si="51"/>
        <v>0</v>
      </c>
      <c r="BC892">
        <f>IF($A892&lt;&gt;"",COUNTIF($BD$3:$BD892,$BD892),0)</f>
        <v>0</v>
      </c>
      <c r="BD892" t="str">
        <f>IF($A892&lt;&gt;"",VLOOKUP(TRUNC(MID($A892,1,2),0),Plano_Contas!$H$3:$J$103,2,TRUE),"")</f>
        <v/>
      </c>
      <c r="BE892" s="201" t="str">
        <f t="shared" si="52"/>
        <v/>
      </c>
      <c r="BF892" t="str">
        <f ca="1">IF($BT892&lt;&gt;"",SUMIF($BD$3:$BD$1004,"="&amp;$BD892,INDIRECT(ADDRESS(3,BF$2,1,1)):INDIRECT(ADDRESS(1004,BF$2,1,1))),"")</f>
        <v/>
      </c>
      <c r="BG892" t="str">
        <f ca="1">IF($BT892&lt;&gt;"",SUMIF($BD$3:$BD$1004,"="&amp;$BD892,INDIRECT(ADDRESS(3,BG$2,1,1)):INDIRECT(ADDRESS(1004,BG$2,1,1))),"")</f>
        <v/>
      </c>
      <c r="BH892" t="str">
        <f ca="1">IF($BT892&lt;&gt;"",SUMIF($BD$3:$BD$1004,"="&amp;$BD892,INDIRECT(ADDRESS(3,BH$2,1,1)):INDIRECT(ADDRESS(1004,BH$2,1,1))),"")</f>
        <v/>
      </c>
      <c r="BI892" t="str">
        <f ca="1">IF($BT892&lt;&gt;"",SUMIF($BD$3:$BD$1004,"="&amp;$BD892,INDIRECT(ADDRESS(3,BI$2,1,1)):INDIRECT(ADDRESS(1004,BI$2,1,1))),"")</f>
        <v/>
      </c>
      <c r="BJ892" t="str">
        <f ca="1">IF($BT892&lt;&gt;"",SUMIF($BD$3:$BD$1004,"="&amp;$BD892,INDIRECT(ADDRESS(3,BJ$2,1,1)):INDIRECT(ADDRESS(1004,BJ$2,1,1))),"")</f>
        <v/>
      </c>
      <c r="BK892" t="str">
        <f ca="1">IF($BT892&lt;&gt;"",SUMIF($BD$3:$BD$1004,"="&amp;$BD892,INDIRECT(ADDRESS(3,BK$2,1,1)):INDIRECT(ADDRESS(1004,BK$2,1,1))),"")</f>
        <v/>
      </c>
      <c r="BL892" t="str">
        <f ca="1">IF($BT892&lt;&gt;"",SUMIF($BD$3:$BD$1004,"="&amp;$BD892,INDIRECT(ADDRESS(3,BL$2,1,1)):INDIRECT(ADDRESS(1004,BL$2,1,1))),"")</f>
        <v/>
      </c>
      <c r="BM892" t="str">
        <f ca="1">IF($BT892&lt;&gt;"",SUMIF($BD$3:$BD$1004,"="&amp;$BD892,INDIRECT(ADDRESS(3,BM$2,1,1)):INDIRECT(ADDRESS(1004,BM$2,1,1))),"")</f>
        <v/>
      </c>
      <c r="BN892" t="str">
        <f ca="1">IF($BT892&lt;&gt;"",SUMIF($BD$3:$BD$1004,"="&amp;$BD892,INDIRECT(ADDRESS(3,BN$2,1,1)):INDIRECT(ADDRESS(1004,BN$2,1,1))),"")</f>
        <v/>
      </c>
      <c r="BO892" t="str">
        <f ca="1">IF($BT892&lt;&gt;"",SUMIF($BD$3:$BD$1004,"="&amp;$BD892,INDIRECT(ADDRESS(3,BO$2,1,1)):INDIRECT(ADDRESS(1004,BO$2,1,1))),"")</f>
        <v/>
      </c>
      <c r="BP892" t="str">
        <f ca="1">IF($BT892&lt;&gt;"",SUMIF($BD$3:$BD$1004,"="&amp;$BD892,INDIRECT(ADDRESS(3,BP$2,1,1)):INDIRECT(ADDRESS(1004,BP$2,1,1))),"")</f>
        <v/>
      </c>
      <c r="BQ892" t="str">
        <f ca="1">IF($BT892&lt;&gt;"",SUMIF($BD$3:$BD$1004,"="&amp;$BD892,INDIRECT(ADDRESS(3,BQ$2,1,1)):INDIRECT(ADDRESS(1004,BQ$2,1,1))),"")</f>
        <v/>
      </c>
      <c r="BR892" t="str">
        <f ca="1">IF($BT892&lt;&gt;"",SUMIF($BD$3:$BD$1004,"="&amp;$BD892,INDIRECT(ADDRESS(3,BR$2,1,1)):INDIRECT(ADDRESS(1004,BR$2,1,1))),"")</f>
        <v/>
      </c>
      <c r="BS892" t="str">
        <f>IF($A892&lt;&gt;"",VLOOKUP(TRUNC(MID($A892,1,2),0),Plano_Contas!$H$3:$J$103,3,TRUE),"")</f>
        <v/>
      </c>
      <c r="BT892" t="str">
        <f t="shared" si="53"/>
        <v/>
      </c>
      <c r="BV892">
        <f>Empresas!C892</f>
        <v>0</v>
      </c>
    </row>
    <row r="893" spans="1:74" ht="13.5" hidden="1" thickBot="1" x14ac:dyDescent="0.25">
      <c r="A893" s="89"/>
      <c r="B893" s="52" t="str">
        <f>IF($A893&lt;&gt;"",VLOOKUP(""&amp;$A893,Plano_Contas!$A$3:$F$1003,6,0),"")</f>
        <v/>
      </c>
      <c r="C893" s="91"/>
      <c r="D893" s="111"/>
      <c r="E893" s="112">
        <v>0</v>
      </c>
      <c r="F893" s="87"/>
      <c r="G893" s="85"/>
      <c r="H893" s="111"/>
      <c r="I893" s="112">
        <v>0</v>
      </c>
      <c r="J893" s="87"/>
      <c r="K893" s="85"/>
      <c r="L893" s="111"/>
      <c r="M893" s="112">
        <v>0</v>
      </c>
      <c r="N893" s="87"/>
      <c r="O893" s="85"/>
      <c r="P893" s="111"/>
      <c r="Q893" s="112">
        <v>0</v>
      </c>
      <c r="R893" s="87"/>
      <c r="S893" s="85"/>
      <c r="T893" s="111"/>
      <c r="U893" s="112">
        <v>0</v>
      </c>
      <c r="V893" s="87"/>
      <c r="W893" s="85"/>
      <c r="X893" s="111"/>
      <c r="Y893" s="112">
        <v>0</v>
      </c>
      <c r="Z893" s="87"/>
      <c r="AA893" s="85"/>
      <c r="AB893" s="111"/>
      <c r="AC893" s="112">
        <v>0</v>
      </c>
      <c r="AD893" s="87"/>
      <c r="AE893" s="85"/>
      <c r="AF893" s="111"/>
      <c r="AG893" s="112">
        <v>0</v>
      </c>
      <c r="AH893" s="87"/>
      <c r="AI893" s="85"/>
      <c r="AJ893" s="111"/>
      <c r="AK893" s="112">
        <v>0</v>
      </c>
      <c r="AL893" s="87"/>
      <c r="AM893" s="85"/>
      <c r="AN893" s="111"/>
      <c r="AO893" s="112">
        <v>0</v>
      </c>
      <c r="AP893" s="87"/>
      <c r="AQ893" s="85"/>
      <c r="AR893" s="111"/>
      <c r="AS893" s="112">
        <v>0</v>
      </c>
      <c r="AT893" s="87"/>
      <c r="AU893" s="85"/>
      <c r="AV893" s="111"/>
      <c r="AW893" s="112">
        <v>0</v>
      </c>
      <c r="AX893" s="87"/>
      <c r="AY893" s="85"/>
      <c r="AZ893" s="267">
        <f t="shared" si="54"/>
        <v>0</v>
      </c>
      <c r="BA893" s="88">
        <f t="shared" si="51"/>
        <v>0</v>
      </c>
      <c r="BC893">
        <f>IF($A893&lt;&gt;"",COUNTIF($BD$3:$BD893,$BD893),0)</f>
        <v>0</v>
      </c>
      <c r="BD893" t="str">
        <f>IF($A893&lt;&gt;"",VLOOKUP(TRUNC(MID($A893,1,2),0),Plano_Contas!$H$3:$J$103,2,TRUE),"")</f>
        <v/>
      </c>
      <c r="BE893" s="201" t="str">
        <f t="shared" si="52"/>
        <v/>
      </c>
      <c r="BF893" t="str">
        <f ca="1">IF($BT893&lt;&gt;"",SUMIF($BD$3:$BD$1004,"="&amp;$BD893,INDIRECT(ADDRESS(3,BF$2,1,1)):INDIRECT(ADDRESS(1004,BF$2,1,1))),"")</f>
        <v/>
      </c>
      <c r="BG893" t="str">
        <f ca="1">IF($BT893&lt;&gt;"",SUMIF($BD$3:$BD$1004,"="&amp;$BD893,INDIRECT(ADDRESS(3,BG$2,1,1)):INDIRECT(ADDRESS(1004,BG$2,1,1))),"")</f>
        <v/>
      </c>
      <c r="BH893" t="str">
        <f ca="1">IF($BT893&lt;&gt;"",SUMIF($BD$3:$BD$1004,"="&amp;$BD893,INDIRECT(ADDRESS(3,BH$2,1,1)):INDIRECT(ADDRESS(1004,BH$2,1,1))),"")</f>
        <v/>
      </c>
      <c r="BI893" t="str">
        <f ca="1">IF($BT893&lt;&gt;"",SUMIF($BD$3:$BD$1004,"="&amp;$BD893,INDIRECT(ADDRESS(3,BI$2,1,1)):INDIRECT(ADDRESS(1004,BI$2,1,1))),"")</f>
        <v/>
      </c>
      <c r="BJ893" t="str">
        <f ca="1">IF($BT893&lt;&gt;"",SUMIF($BD$3:$BD$1004,"="&amp;$BD893,INDIRECT(ADDRESS(3,BJ$2,1,1)):INDIRECT(ADDRESS(1004,BJ$2,1,1))),"")</f>
        <v/>
      </c>
      <c r="BK893" t="str">
        <f ca="1">IF($BT893&lt;&gt;"",SUMIF($BD$3:$BD$1004,"="&amp;$BD893,INDIRECT(ADDRESS(3,BK$2,1,1)):INDIRECT(ADDRESS(1004,BK$2,1,1))),"")</f>
        <v/>
      </c>
      <c r="BL893" t="str">
        <f ca="1">IF($BT893&lt;&gt;"",SUMIF($BD$3:$BD$1004,"="&amp;$BD893,INDIRECT(ADDRESS(3,BL$2,1,1)):INDIRECT(ADDRESS(1004,BL$2,1,1))),"")</f>
        <v/>
      </c>
      <c r="BM893" t="str">
        <f ca="1">IF($BT893&lt;&gt;"",SUMIF($BD$3:$BD$1004,"="&amp;$BD893,INDIRECT(ADDRESS(3,BM$2,1,1)):INDIRECT(ADDRESS(1004,BM$2,1,1))),"")</f>
        <v/>
      </c>
      <c r="BN893" t="str">
        <f ca="1">IF($BT893&lt;&gt;"",SUMIF($BD$3:$BD$1004,"="&amp;$BD893,INDIRECT(ADDRESS(3,BN$2,1,1)):INDIRECT(ADDRESS(1004,BN$2,1,1))),"")</f>
        <v/>
      </c>
      <c r="BO893" t="str">
        <f ca="1">IF($BT893&lt;&gt;"",SUMIF($BD$3:$BD$1004,"="&amp;$BD893,INDIRECT(ADDRESS(3,BO$2,1,1)):INDIRECT(ADDRESS(1004,BO$2,1,1))),"")</f>
        <v/>
      </c>
      <c r="BP893" t="str">
        <f ca="1">IF($BT893&lt;&gt;"",SUMIF($BD$3:$BD$1004,"="&amp;$BD893,INDIRECT(ADDRESS(3,BP$2,1,1)):INDIRECT(ADDRESS(1004,BP$2,1,1))),"")</f>
        <v/>
      </c>
      <c r="BQ893" t="str">
        <f ca="1">IF($BT893&lt;&gt;"",SUMIF($BD$3:$BD$1004,"="&amp;$BD893,INDIRECT(ADDRESS(3,BQ$2,1,1)):INDIRECT(ADDRESS(1004,BQ$2,1,1))),"")</f>
        <v/>
      </c>
      <c r="BR893" t="str">
        <f ca="1">IF($BT893&lt;&gt;"",SUMIF($BD$3:$BD$1004,"="&amp;$BD893,INDIRECT(ADDRESS(3,BR$2,1,1)):INDIRECT(ADDRESS(1004,BR$2,1,1))),"")</f>
        <v/>
      </c>
      <c r="BS893" t="str">
        <f>IF($A893&lt;&gt;"",VLOOKUP(TRUNC(MID($A893,1,2),0),Plano_Contas!$H$3:$J$103,3,TRUE),"")</f>
        <v/>
      </c>
      <c r="BT893" t="str">
        <f t="shared" si="53"/>
        <v/>
      </c>
      <c r="BV893">
        <f>Empresas!C893</f>
        <v>0</v>
      </c>
    </row>
    <row r="894" spans="1:74" ht="13.5" hidden="1" thickBot="1" x14ac:dyDescent="0.25">
      <c r="A894" s="89"/>
      <c r="B894" s="52" t="str">
        <f>IF($A894&lt;&gt;"",VLOOKUP(""&amp;$A894,Plano_Contas!$A$3:$F$1003,6,0),"")</f>
        <v/>
      </c>
      <c r="C894" s="91"/>
      <c r="D894" s="111"/>
      <c r="E894" s="112">
        <v>0</v>
      </c>
      <c r="F894" s="87"/>
      <c r="G894" s="85"/>
      <c r="H894" s="111"/>
      <c r="I894" s="112">
        <v>0</v>
      </c>
      <c r="J894" s="87"/>
      <c r="K894" s="85"/>
      <c r="L894" s="111"/>
      <c r="M894" s="112">
        <v>0</v>
      </c>
      <c r="N894" s="87"/>
      <c r="O894" s="85"/>
      <c r="P894" s="111"/>
      <c r="Q894" s="112">
        <v>0</v>
      </c>
      <c r="R894" s="87"/>
      <c r="S894" s="85"/>
      <c r="T894" s="111"/>
      <c r="U894" s="112">
        <v>0</v>
      </c>
      <c r="V894" s="87"/>
      <c r="W894" s="85"/>
      <c r="X894" s="111"/>
      <c r="Y894" s="112">
        <v>0</v>
      </c>
      <c r="Z894" s="87"/>
      <c r="AA894" s="85"/>
      <c r="AB894" s="111"/>
      <c r="AC894" s="112">
        <v>0</v>
      </c>
      <c r="AD894" s="87"/>
      <c r="AE894" s="85"/>
      <c r="AF894" s="111"/>
      <c r="AG894" s="112">
        <v>0</v>
      </c>
      <c r="AH894" s="87"/>
      <c r="AI894" s="85"/>
      <c r="AJ894" s="111"/>
      <c r="AK894" s="112">
        <v>0</v>
      </c>
      <c r="AL894" s="87"/>
      <c r="AM894" s="85"/>
      <c r="AN894" s="111"/>
      <c r="AO894" s="112">
        <v>0</v>
      </c>
      <c r="AP894" s="87"/>
      <c r="AQ894" s="85"/>
      <c r="AR894" s="111"/>
      <c r="AS894" s="112">
        <v>0</v>
      </c>
      <c r="AT894" s="87"/>
      <c r="AU894" s="85"/>
      <c r="AV894" s="111"/>
      <c r="AW894" s="112">
        <v>0</v>
      </c>
      <c r="AX894" s="87"/>
      <c r="AY894" s="85"/>
      <c r="AZ894" s="267">
        <f t="shared" si="54"/>
        <v>0</v>
      </c>
      <c r="BA894" s="88">
        <f t="shared" si="51"/>
        <v>0</v>
      </c>
      <c r="BC894">
        <f>IF($A894&lt;&gt;"",COUNTIF($BD$3:$BD894,$BD894),0)</f>
        <v>0</v>
      </c>
      <c r="BD894" t="str">
        <f>IF($A894&lt;&gt;"",VLOOKUP(TRUNC(MID($A894,1,2),0),Plano_Contas!$H$3:$J$103,2,TRUE),"")</f>
        <v/>
      </c>
      <c r="BE894" s="201" t="str">
        <f t="shared" si="52"/>
        <v/>
      </c>
      <c r="BF894" t="str">
        <f ca="1">IF($BT894&lt;&gt;"",SUMIF($BD$3:$BD$1004,"="&amp;$BD894,INDIRECT(ADDRESS(3,BF$2,1,1)):INDIRECT(ADDRESS(1004,BF$2,1,1))),"")</f>
        <v/>
      </c>
      <c r="BG894" t="str">
        <f ca="1">IF($BT894&lt;&gt;"",SUMIF($BD$3:$BD$1004,"="&amp;$BD894,INDIRECT(ADDRESS(3,BG$2,1,1)):INDIRECT(ADDRESS(1004,BG$2,1,1))),"")</f>
        <v/>
      </c>
      <c r="BH894" t="str">
        <f ca="1">IF($BT894&lt;&gt;"",SUMIF($BD$3:$BD$1004,"="&amp;$BD894,INDIRECT(ADDRESS(3,BH$2,1,1)):INDIRECT(ADDRESS(1004,BH$2,1,1))),"")</f>
        <v/>
      </c>
      <c r="BI894" t="str">
        <f ca="1">IF($BT894&lt;&gt;"",SUMIF($BD$3:$BD$1004,"="&amp;$BD894,INDIRECT(ADDRESS(3,BI$2,1,1)):INDIRECT(ADDRESS(1004,BI$2,1,1))),"")</f>
        <v/>
      </c>
      <c r="BJ894" t="str">
        <f ca="1">IF($BT894&lt;&gt;"",SUMIF($BD$3:$BD$1004,"="&amp;$BD894,INDIRECT(ADDRESS(3,BJ$2,1,1)):INDIRECT(ADDRESS(1004,BJ$2,1,1))),"")</f>
        <v/>
      </c>
      <c r="BK894" t="str">
        <f ca="1">IF($BT894&lt;&gt;"",SUMIF($BD$3:$BD$1004,"="&amp;$BD894,INDIRECT(ADDRESS(3,BK$2,1,1)):INDIRECT(ADDRESS(1004,BK$2,1,1))),"")</f>
        <v/>
      </c>
      <c r="BL894" t="str">
        <f ca="1">IF($BT894&lt;&gt;"",SUMIF($BD$3:$BD$1004,"="&amp;$BD894,INDIRECT(ADDRESS(3,BL$2,1,1)):INDIRECT(ADDRESS(1004,BL$2,1,1))),"")</f>
        <v/>
      </c>
      <c r="BM894" t="str">
        <f ca="1">IF($BT894&lt;&gt;"",SUMIF($BD$3:$BD$1004,"="&amp;$BD894,INDIRECT(ADDRESS(3,BM$2,1,1)):INDIRECT(ADDRESS(1004,BM$2,1,1))),"")</f>
        <v/>
      </c>
      <c r="BN894" t="str">
        <f ca="1">IF($BT894&lt;&gt;"",SUMIF($BD$3:$BD$1004,"="&amp;$BD894,INDIRECT(ADDRESS(3,BN$2,1,1)):INDIRECT(ADDRESS(1004,BN$2,1,1))),"")</f>
        <v/>
      </c>
      <c r="BO894" t="str">
        <f ca="1">IF($BT894&lt;&gt;"",SUMIF($BD$3:$BD$1004,"="&amp;$BD894,INDIRECT(ADDRESS(3,BO$2,1,1)):INDIRECT(ADDRESS(1004,BO$2,1,1))),"")</f>
        <v/>
      </c>
      <c r="BP894" t="str">
        <f ca="1">IF($BT894&lt;&gt;"",SUMIF($BD$3:$BD$1004,"="&amp;$BD894,INDIRECT(ADDRESS(3,BP$2,1,1)):INDIRECT(ADDRESS(1004,BP$2,1,1))),"")</f>
        <v/>
      </c>
      <c r="BQ894" t="str">
        <f ca="1">IF($BT894&lt;&gt;"",SUMIF($BD$3:$BD$1004,"="&amp;$BD894,INDIRECT(ADDRESS(3,BQ$2,1,1)):INDIRECT(ADDRESS(1004,BQ$2,1,1))),"")</f>
        <v/>
      </c>
      <c r="BR894" t="str">
        <f ca="1">IF($BT894&lt;&gt;"",SUMIF($BD$3:$BD$1004,"="&amp;$BD894,INDIRECT(ADDRESS(3,BR$2,1,1)):INDIRECT(ADDRESS(1004,BR$2,1,1))),"")</f>
        <v/>
      </c>
      <c r="BS894" t="str">
        <f>IF($A894&lt;&gt;"",VLOOKUP(TRUNC(MID($A894,1,2),0),Plano_Contas!$H$3:$J$103,3,TRUE),"")</f>
        <v/>
      </c>
      <c r="BT894" t="str">
        <f t="shared" si="53"/>
        <v/>
      </c>
      <c r="BV894">
        <f>Empresas!C894</f>
        <v>0</v>
      </c>
    </row>
    <row r="895" spans="1:74" ht="13.5" hidden="1" thickBot="1" x14ac:dyDescent="0.25">
      <c r="A895" s="89"/>
      <c r="B895" s="52" t="str">
        <f>IF($A895&lt;&gt;"",VLOOKUP(""&amp;$A895,Plano_Contas!$A$3:$F$1003,6,0),"")</f>
        <v/>
      </c>
      <c r="C895" s="91"/>
      <c r="D895" s="111"/>
      <c r="E895" s="112">
        <v>0</v>
      </c>
      <c r="F895" s="87"/>
      <c r="G895" s="85"/>
      <c r="H895" s="111"/>
      <c r="I895" s="112">
        <v>0</v>
      </c>
      <c r="J895" s="87"/>
      <c r="K895" s="85"/>
      <c r="L895" s="111"/>
      <c r="M895" s="112">
        <v>0</v>
      </c>
      <c r="N895" s="87"/>
      <c r="O895" s="85"/>
      <c r="P895" s="111"/>
      <c r="Q895" s="112">
        <v>0</v>
      </c>
      <c r="R895" s="87"/>
      <c r="S895" s="85"/>
      <c r="T895" s="111"/>
      <c r="U895" s="112">
        <v>0</v>
      </c>
      <c r="V895" s="87"/>
      <c r="W895" s="85"/>
      <c r="X895" s="111"/>
      <c r="Y895" s="112">
        <v>0</v>
      </c>
      <c r="Z895" s="87"/>
      <c r="AA895" s="85"/>
      <c r="AB895" s="111"/>
      <c r="AC895" s="112">
        <v>0</v>
      </c>
      <c r="AD895" s="87"/>
      <c r="AE895" s="85"/>
      <c r="AF895" s="111"/>
      <c r="AG895" s="112">
        <v>0</v>
      </c>
      <c r="AH895" s="87"/>
      <c r="AI895" s="85"/>
      <c r="AJ895" s="111"/>
      <c r="AK895" s="112">
        <v>0</v>
      </c>
      <c r="AL895" s="87"/>
      <c r="AM895" s="85"/>
      <c r="AN895" s="111"/>
      <c r="AO895" s="112">
        <v>0</v>
      </c>
      <c r="AP895" s="87"/>
      <c r="AQ895" s="85"/>
      <c r="AR895" s="111"/>
      <c r="AS895" s="112">
        <v>0</v>
      </c>
      <c r="AT895" s="87"/>
      <c r="AU895" s="85"/>
      <c r="AV895" s="111"/>
      <c r="AW895" s="112">
        <v>0</v>
      </c>
      <c r="AX895" s="87"/>
      <c r="AY895" s="85"/>
      <c r="AZ895" s="267">
        <f t="shared" si="54"/>
        <v>0</v>
      </c>
      <c r="BA895" s="88">
        <f t="shared" si="51"/>
        <v>0</v>
      </c>
      <c r="BC895">
        <f>IF($A895&lt;&gt;"",COUNTIF($BD$3:$BD895,$BD895),0)</f>
        <v>0</v>
      </c>
      <c r="BD895" t="str">
        <f>IF($A895&lt;&gt;"",VLOOKUP(TRUNC(MID($A895,1,2),0),Plano_Contas!$H$3:$J$103,2,TRUE),"")</f>
        <v/>
      </c>
      <c r="BE895" s="201" t="str">
        <f t="shared" si="52"/>
        <v/>
      </c>
      <c r="BF895" t="str">
        <f ca="1">IF($BT895&lt;&gt;"",SUMIF($BD$3:$BD$1004,"="&amp;$BD895,INDIRECT(ADDRESS(3,BF$2,1,1)):INDIRECT(ADDRESS(1004,BF$2,1,1))),"")</f>
        <v/>
      </c>
      <c r="BG895" t="str">
        <f ca="1">IF($BT895&lt;&gt;"",SUMIF($BD$3:$BD$1004,"="&amp;$BD895,INDIRECT(ADDRESS(3,BG$2,1,1)):INDIRECT(ADDRESS(1004,BG$2,1,1))),"")</f>
        <v/>
      </c>
      <c r="BH895" t="str">
        <f ca="1">IF($BT895&lt;&gt;"",SUMIF($BD$3:$BD$1004,"="&amp;$BD895,INDIRECT(ADDRESS(3,BH$2,1,1)):INDIRECT(ADDRESS(1004,BH$2,1,1))),"")</f>
        <v/>
      </c>
      <c r="BI895" t="str">
        <f ca="1">IF($BT895&lt;&gt;"",SUMIF($BD$3:$BD$1004,"="&amp;$BD895,INDIRECT(ADDRESS(3,BI$2,1,1)):INDIRECT(ADDRESS(1004,BI$2,1,1))),"")</f>
        <v/>
      </c>
      <c r="BJ895" t="str">
        <f ca="1">IF($BT895&lt;&gt;"",SUMIF($BD$3:$BD$1004,"="&amp;$BD895,INDIRECT(ADDRESS(3,BJ$2,1,1)):INDIRECT(ADDRESS(1004,BJ$2,1,1))),"")</f>
        <v/>
      </c>
      <c r="BK895" t="str">
        <f ca="1">IF($BT895&lt;&gt;"",SUMIF($BD$3:$BD$1004,"="&amp;$BD895,INDIRECT(ADDRESS(3,BK$2,1,1)):INDIRECT(ADDRESS(1004,BK$2,1,1))),"")</f>
        <v/>
      </c>
      <c r="BL895" t="str">
        <f ca="1">IF($BT895&lt;&gt;"",SUMIF($BD$3:$BD$1004,"="&amp;$BD895,INDIRECT(ADDRESS(3,BL$2,1,1)):INDIRECT(ADDRESS(1004,BL$2,1,1))),"")</f>
        <v/>
      </c>
      <c r="BM895" t="str">
        <f ca="1">IF($BT895&lt;&gt;"",SUMIF($BD$3:$BD$1004,"="&amp;$BD895,INDIRECT(ADDRESS(3,BM$2,1,1)):INDIRECT(ADDRESS(1004,BM$2,1,1))),"")</f>
        <v/>
      </c>
      <c r="BN895" t="str">
        <f ca="1">IF($BT895&lt;&gt;"",SUMIF($BD$3:$BD$1004,"="&amp;$BD895,INDIRECT(ADDRESS(3,BN$2,1,1)):INDIRECT(ADDRESS(1004,BN$2,1,1))),"")</f>
        <v/>
      </c>
      <c r="BO895" t="str">
        <f ca="1">IF($BT895&lt;&gt;"",SUMIF($BD$3:$BD$1004,"="&amp;$BD895,INDIRECT(ADDRESS(3,BO$2,1,1)):INDIRECT(ADDRESS(1004,BO$2,1,1))),"")</f>
        <v/>
      </c>
      <c r="BP895" t="str">
        <f ca="1">IF($BT895&lt;&gt;"",SUMIF($BD$3:$BD$1004,"="&amp;$BD895,INDIRECT(ADDRESS(3,BP$2,1,1)):INDIRECT(ADDRESS(1004,BP$2,1,1))),"")</f>
        <v/>
      </c>
      <c r="BQ895" t="str">
        <f ca="1">IF($BT895&lt;&gt;"",SUMIF($BD$3:$BD$1004,"="&amp;$BD895,INDIRECT(ADDRESS(3,BQ$2,1,1)):INDIRECT(ADDRESS(1004,BQ$2,1,1))),"")</f>
        <v/>
      </c>
      <c r="BR895" t="str">
        <f ca="1">IF($BT895&lt;&gt;"",SUMIF($BD$3:$BD$1004,"="&amp;$BD895,INDIRECT(ADDRESS(3,BR$2,1,1)):INDIRECT(ADDRESS(1004,BR$2,1,1))),"")</f>
        <v/>
      </c>
      <c r="BS895" t="str">
        <f>IF($A895&lt;&gt;"",VLOOKUP(TRUNC(MID($A895,1,2),0),Plano_Contas!$H$3:$J$103,3,TRUE),"")</f>
        <v/>
      </c>
      <c r="BT895" t="str">
        <f t="shared" si="53"/>
        <v/>
      </c>
      <c r="BV895">
        <f>Empresas!C895</f>
        <v>0</v>
      </c>
    </row>
    <row r="896" spans="1:74" ht="13.5" hidden="1" thickBot="1" x14ac:dyDescent="0.25">
      <c r="A896" s="89"/>
      <c r="B896" s="52" t="str">
        <f>IF($A896&lt;&gt;"",VLOOKUP(""&amp;$A896,Plano_Contas!$A$3:$F$1003,6,0),"")</f>
        <v/>
      </c>
      <c r="C896" s="91"/>
      <c r="D896" s="111"/>
      <c r="E896" s="112">
        <v>0</v>
      </c>
      <c r="F896" s="87"/>
      <c r="G896" s="85"/>
      <c r="H896" s="111"/>
      <c r="I896" s="112">
        <v>0</v>
      </c>
      <c r="J896" s="87"/>
      <c r="K896" s="85"/>
      <c r="L896" s="111"/>
      <c r="M896" s="112">
        <v>0</v>
      </c>
      <c r="N896" s="87"/>
      <c r="O896" s="85"/>
      <c r="P896" s="111"/>
      <c r="Q896" s="112">
        <v>0</v>
      </c>
      <c r="R896" s="87"/>
      <c r="S896" s="85"/>
      <c r="T896" s="111"/>
      <c r="U896" s="112">
        <v>0</v>
      </c>
      <c r="V896" s="87"/>
      <c r="W896" s="85"/>
      <c r="X896" s="111"/>
      <c r="Y896" s="112">
        <v>0</v>
      </c>
      <c r="Z896" s="87"/>
      <c r="AA896" s="85"/>
      <c r="AB896" s="111"/>
      <c r="AC896" s="112">
        <v>0</v>
      </c>
      <c r="AD896" s="87"/>
      <c r="AE896" s="85"/>
      <c r="AF896" s="111"/>
      <c r="AG896" s="112">
        <v>0</v>
      </c>
      <c r="AH896" s="87"/>
      <c r="AI896" s="85"/>
      <c r="AJ896" s="111"/>
      <c r="AK896" s="112">
        <v>0</v>
      </c>
      <c r="AL896" s="87"/>
      <c r="AM896" s="85"/>
      <c r="AN896" s="111"/>
      <c r="AO896" s="112">
        <v>0</v>
      </c>
      <c r="AP896" s="87"/>
      <c r="AQ896" s="85"/>
      <c r="AR896" s="111"/>
      <c r="AS896" s="112">
        <v>0</v>
      </c>
      <c r="AT896" s="87"/>
      <c r="AU896" s="85"/>
      <c r="AV896" s="111"/>
      <c r="AW896" s="112">
        <v>0</v>
      </c>
      <c r="AX896" s="87"/>
      <c r="AY896" s="85"/>
      <c r="AZ896" s="267">
        <f t="shared" si="54"/>
        <v>0</v>
      </c>
      <c r="BA896" s="88">
        <f t="shared" si="51"/>
        <v>0</v>
      </c>
      <c r="BC896">
        <f>IF($A896&lt;&gt;"",COUNTIF($BD$3:$BD896,$BD896),0)</f>
        <v>0</v>
      </c>
      <c r="BD896" t="str">
        <f>IF($A896&lt;&gt;"",VLOOKUP(TRUNC(MID($A896,1,2),0),Plano_Contas!$H$3:$J$103,2,TRUE),"")</f>
        <v/>
      </c>
      <c r="BE896" s="201" t="str">
        <f t="shared" si="52"/>
        <v/>
      </c>
      <c r="BF896" t="str">
        <f ca="1">IF($BT896&lt;&gt;"",SUMIF($BD$3:$BD$1004,"="&amp;$BD896,INDIRECT(ADDRESS(3,BF$2,1,1)):INDIRECT(ADDRESS(1004,BF$2,1,1))),"")</f>
        <v/>
      </c>
      <c r="BG896" t="str">
        <f ca="1">IF($BT896&lt;&gt;"",SUMIF($BD$3:$BD$1004,"="&amp;$BD896,INDIRECT(ADDRESS(3,BG$2,1,1)):INDIRECT(ADDRESS(1004,BG$2,1,1))),"")</f>
        <v/>
      </c>
      <c r="BH896" t="str">
        <f ca="1">IF($BT896&lt;&gt;"",SUMIF($BD$3:$BD$1004,"="&amp;$BD896,INDIRECT(ADDRESS(3,BH$2,1,1)):INDIRECT(ADDRESS(1004,BH$2,1,1))),"")</f>
        <v/>
      </c>
      <c r="BI896" t="str">
        <f ca="1">IF($BT896&lt;&gt;"",SUMIF($BD$3:$BD$1004,"="&amp;$BD896,INDIRECT(ADDRESS(3,BI$2,1,1)):INDIRECT(ADDRESS(1004,BI$2,1,1))),"")</f>
        <v/>
      </c>
      <c r="BJ896" t="str">
        <f ca="1">IF($BT896&lt;&gt;"",SUMIF($BD$3:$BD$1004,"="&amp;$BD896,INDIRECT(ADDRESS(3,BJ$2,1,1)):INDIRECT(ADDRESS(1004,BJ$2,1,1))),"")</f>
        <v/>
      </c>
      <c r="BK896" t="str">
        <f ca="1">IF($BT896&lt;&gt;"",SUMIF($BD$3:$BD$1004,"="&amp;$BD896,INDIRECT(ADDRESS(3,BK$2,1,1)):INDIRECT(ADDRESS(1004,BK$2,1,1))),"")</f>
        <v/>
      </c>
      <c r="BL896" t="str">
        <f ca="1">IF($BT896&lt;&gt;"",SUMIF($BD$3:$BD$1004,"="&amp;$BD896,INDIRECT(ADDRESS(3,BL$2,1,1)):INDIRECT(ADDRESS(1004,BL$2,1,1))),"")</f>
        <v/>
      </c>
      <c r="BM896" t="str">
        <f ca="1">IF($BT896&lt;&gt;"",SUMIF($BD$3:$BD$1004,"="&amp;$BD896,INDIRECT(ADDRESS(3,BM$2,1,1)):INDIRECT(ADDRESS(1004,BM$2,1,1))),"")</f>
        <v/>
      </c>
      <c r="BN896" t="str">
        <f ca="1">IF($BT896&lt;&gt;"",SUMIF($BD$3:$BD$1004,"="&amp;$BD896,INDIRECT(ADDRESS(3,BN$2,1,1)):INDIRECT(ADDRESS(1004,BN$2,1,1))),"")</f>
        <v/>
      </c>
      <c r="BO896" t="str">
        <f ca="1">IF($BT896&lt;&gt;"",SUMIF($BD$3:$BD$1004,"="&amp;$BD896,INDIRECT(ADDRESS(3,BO$2,1,1)):INDIRECT(ADDRESS(1004,BO$2,1,1))),"")</f>
        <v/>
      </c>
      <c r="BP896" t="str">
        <f ca="1">IF($BT896&lt;&gt;"",SUMIF($BD$3:$BD$1004,"="&amp;$BD896,INDIRECT(ADDRESS(3,BP$2,1,1)):INDIRECT(ADDRESS(1004,BP$2,1,1))),"")</f>
        <v/>
      </c>
      <c r="BQ896" t="str">
        <f ca="1">IF($BT896&lt;&gt;"",SUMIF($BD$3:$BD$1004,"="&amp;$BD896,INDIRECT(ADDRESS(3,BQ$2,1,1)):INDIRECT(ADDRESS(1004,BQ$2,1,1))),"")</f>
        <v/>
      </c>
      <c r="BR896" t="str">
        <f ca="1">IF($BT896&lt;&gt;"",SUMIF($BD$3:$BD$1004,"="&amp;$BD896,INDIRECT(ADDRESS(3,BR$2,1,1)):INDIRECT(ADDRESS(1004,BR$2,1,1))),"")</f>
        <v/>
      </c>
      <c r="BS896" t="str">
        <f>IF($A896&lt;&gt;"",VLOOKUP(TRUNC(MID($A896,1,2),0),Plano_Contas!$H$3:$J$103,3,TRUE),"")</f>
        <v/>
      </c>
      <c r="BT896" t="str">
        <f t="shared" si="53"/>
        <v/>
      </c>
      <c r="BV896">
        <f>Empresas!C896</f>
        <v>0</v>
      </c>
    </row>
    <row r="897" spans="1:74" ht="13.5" hidden="1" thickBot="1" x14ac:dyDescent="0.25">
      <c r="A897" s="89"/>
      <c r="B897" s="52" t="str">
        <f>IF($A897&lt;&gt;"",VLOOKUP(""&amp;$A897,Plano_Contas!$A$3:$F$1003,6,0),"")</f>
        <v/>
      </c>
      <c r="C897" s="91"/>
      <c r="D897" s="111"/>
      <c r="E897" s="112">
        <v>0</v>
      </c>
      <c r="F897" s="87"/>
      <c r="G897" s="85"/>
      <c r="H897" s="111"/>
      <c r="I897" s="112">
        <v>0</v>
      </c>
      <c r="J897" s="87"/>
      <c r="K897" s="85"/>
      <c r="L897" s="111"/>
      <c r="M897" s="112">
        <v>0</v>
      </c>
      <c r="N897" s="87"/>
      <c r="O897" s="85"/>
      <c r="P897" s="111"/>
      <c r="Q897" s="112">
        <v>0</v>
      </c>
      <c r="R897" s="87"/>
      <c r="S897" s="85"/>
      <c r="T897" s="111"/>
      <c r="U897" s="112">
        <v>0</v>
      </c>
      <c r="V897" s="87"/>
      <c r="W897" s="85"/>
      <c r="X897" s="111"/>
      <c r="Y897" s="112">
        <v>0</v>
      </c>
      <c r="Z897" s="87"/>
      <c r="AA897" s="85"/>
      <c r="AB897" s="111"/>
      <c r="AC897" s="112">
        <v>0</v>
      </c>
      <c r="AD897" s="87"/>
      <c r="AE897" s="85"/>
      <c r="AF897" s="111"/>
      <c r="AG897" s="112">
        <v>0</v>
      </c>
      <c r="AH897" s="87"/>
      <c r="AI897" s="85"/>
      <c r="AJ897" s="111"/>
      <c r="AK897" s="112">
        <v>0</v>
      </c>
      <c r="AL897" s="87"/>
      <c r="AM897" s="85"/>
      <c r="AN897" s="111"/>
      <c r="AO897" s="112">
        <v>0</v>
      </c>
      <c r="AP897" s="87"/>
      <c r="AQ897" s="85"/>
      <c r="AR897" s="111"/>
      <c r="AS897" s="112">
        <v>0</v>
      </c>
      <c r="AT897" s="87"/>
      <c r="AU897" s="85"/>
      <c r="AV897" s="111"/>
      <c r="AW897" s="112">
        <v>0</v>
      </c>
      <c r="AX897" s="87"/>
      <c r="AY897" s="85"/>
      <c r="AZ897" s="267">
        <f t="shared" si="54"/>
        <v>0</v>
      </c>
      <c r="BA897" s="88">
        <f t="shared" si="51"/>
        <v>0</v>
      </c>
      <c r="BC897">
        <f>IF($A897&lt;&gt;"",COUNTIF($BD$3:$BD897,$BD897),0)</f>
        <v>0</v>
      </c>
      <c r="BD897" t="str">
        <f>IF($A897&lt;&gt;"",VLOOKUP(TRUNC(MID($A897,1,2),0),Plano_Contas!$H$3:$J$103,2,TRUE),"")</f>
        <v/>
      </c>
      <c r="BE897" s="201" t="str">
        <f t="shared" si="52"/>
        <v/>
      </c>
      <c r="BF897" t="str">
        <f ca="1">IF($BT897&lt;&gt;"",SUMIF($BD$3:$BD$1004,"="&amp;$BD897,INDIRECT(ADDRESS(3,BF$2,1,1)):INDIRECT(ADDRESS(1004,BF$2,1,1))),"")</f>
        <v/>
      </c>
      <c r="BG897" t="str">
        <f ca="1">IF($BT897&lt;&gt;"",SUMIF($BD$3:$BD$1004,"="&amp;$BD897,INDIRECT(ADDRESS(3,BG$2,1,1)):INDIRECT(ADDRESS(1004,BG$2,1,1))),"")</f>
        <v/>
      </c>
      <c r="BH897" t="str">
        <f ca="1">IF($BT897&lt;&gt;"",SUMIF($BD$3:$BD$1004,"="&amp;$BD897,INDIRECT(ADDRESS(3,BH$2,1,1)):INDIRECT(ADDRESS(1004,BH$2,1,1))),"")</f>
        <v/>
      </c>
      <c r="BI897" t="str">
        <f ca="1">IF($BT897&lt;&gt;"",SUMIF($BD$3:$BD$1004,"="&amp;$BD897,INDIRECT(ADDRESS(3,BI$2,1,1)):INDIRECT(ADDRESS(1004,BI$2,1,1))),"")</f>
        <v/>
      </c>
      <c r="BJ897" t="str">
        <f ca="1">IF($BT897&lt;&gt;"",SUMIF($BD$3:$BD$1004,"="&amp;$BD897,INDIRECT(ADDRESS(3,BJ$2,1,1)):INDIRECT(ADDRESS(1004,BJ$2,1,1))),"")</f>
        <v/>
      </c>
      <c r="BK897" t="str">
        <f ca="1">IF($BT897&lt;&gt;"",SUMIF($BD$3:$BD$1004,"="&amp;$BD897,INDIRECT(ADDRESS(3,BK$2,1,1)):INDIRECT(ADDRESS(1004,BK$2,1,1))),"")</f>
        <v/>
      </c>
      <c r="BL897" t="str">
        <f ca="1">IF($BT897&lt;&gt;"",SUMIF($BD$3:$BD$1004,"="&amp;$BD897,INDIRECT(ADDRESS(3,BL$2,1,1)):INDIRECT(ADDRESS(1004,BL$2,1,1))),"")</f>
        <v/>
      </c>
      <c r="BM897" t="str">
        <f ca="1">IF($BT897&lt;&gt;"",SUMIF($BD$3:$BD$1004,"="&amp;$BD897,INDIRECT(ADDRESS(3,BM$2,1,1)):INDIRECT(ADDRESS(1004,BM$2,1,1))),"")</f>
        <v/>
      </c>
      <c r="BN897" t="str">
        <f ca="1">IF($BT897&lt;&gt;"",SUMIF($BD$3:$BD$1004,"="&amp;$BD897,INDIRECT(ADDRESS(3,BN$2,1,1)):INDIRECT(ADDRESS(1004,BN$2,1,1))),"")</f>
        <v/>
      </c>
      <c r="BO897" t="str">
        <f ca="1">IF($BT897&lt;&gt;"",SUMIF($BD$3:$BD$1004,"="&amp;$BD897,INDIRECT(ADDRESS(3,BO$2,1,1)):INDIRECT(ADDRESS(1004,BO$2,1,1))),"")</f>
        <v/>
      </c>
      <c r="BP897" t="str">
        <f ca="1">IF($BT897&lt;&gt;"",SUMIF($BD$3:$BD$1004,"="&amp;$BD897,INDIRECT(ADDRESS(3,BP$2,1,1)):INDIRECT(ADDRESS(1004,BP$2,1,1))),"")</f>
        <v/>
      </c>
      <c r="BQ897" t="str">
        <f ca="1">IF($BT897&lt;&gt;"",SUMIF($BD$3:$BD$1004,"="&amp;$BD897,INDIRECT(ADDRESS(3,BQ$2,1,1)):INDIRECT(ADDRESS(1004,BQ$2,1,1))),"")</f>
        <v/>
      </c>
      <c r="BR897" t="str">
        <f ca="1">IF($BT897&lt;&gt;"",SUMIF($BD$3:$BD$1004,"="&amp;$BD897,INDIRECT(ADDRESS(3,BR$2,1,1)):INDIRECT(ADDRESS(1004,BR$2,1,1))),"")</f>
        <v/>
      </c>
      <c r="BS897" t="str">
        <f>IF($A897&lt;&gt;"",VLOOKUP(TRUNC(MID($A897,1,2),0),Plano_Contas!$H$3:$J$103,3,TRUE),"")</f>
        <v/>
      </c>
      <c r="BT897" t="str">
        <f t="shared" si="53"/>
        <v/>
      </c>
      <c r="BV897">
        <f>Empresas!C897</f>
        <v>0</v>
      </c>
    </row>
    <row r="898" spans="1:74" ht="13.5" hidden="1" thickBot="1" x14ac:dyDescent="0.25">
      <c r="A898" s="89"/>
      <c r="B898" s="52" t="str">
        <f>IF($A898&lt;&gt;"",VLOOKUP(""&amp;$A898,Plano_Contas!$A$3:$F$1003,6,0),"")</f>
        <v/>
      </c>
      <c r="C898" s="91"/>
      <c r="D898" s="111"/>
      <c r="E898" s="112">
        <v>0</v>
      </c>
      <c r="F898" s="87"/>
      <c r="G898" s="85"/>
      <c r="H898" s="111"/>
      <c r="I898" s="112">
        <v>0</v>
      </c>
      <c r="J898" s="87"/>
      <c r="K898" s="85"/>
      <c r="L898" s="111"/>
      <c r="M898" s="112">
        <v>0</v>
      </c>
      <c r="N898" s="87"/>
      <c r="O898" s="85"/>
      <c r="P898" s="111"/>
      <c r="Q898" s="112">
        <v>0</v>
      </c>
      <c r="R898" s="87"/>
      <c r="S898" s="85"/>
      <c r="T898" s="111"/>
      <c r="U898" s="112">
        <v>0</v>
      </c>
      <c r="V898" s="87"/>
      <c r="W898" s="85"/>
      <c r="X898" s="111"/>
      <c r="Y898" s="112">
        <v>0</v>
      </c>
      <c r="Z898" s="87"/>
      <c r="AA898" s="85"/>
      <c r="AB898" s="111"/>
      <c r="AC898" s="112">
        <v>0</v>
      </c>
      <c r="AD898" s="87"/>
      <c r="AE898" s="85"/>
      <c r="AF898" s="111"/>
      <c r="AG898" s="112">
        <v>0</v>
      </c>
      <c r="AH898" s="87"/>
      <c r="AI898" s="85"/>
      <c r="AJ898" s="111"/>
      <c r="AK898" s="112">
        <v>0</v>
      </c>
      <c r="AL898" s="87"/>
      <c r="AM898" s="85"/>
      <c r="AN898" s="111"/>
      <c r="AO898" s="112">
        <v>0</v>
      </c>
      <c r="AP898" s="87"/>
      <c r="AQ898" s="85"/>
      <c r="AR898" s="111"/>
      <c r="AS898" s="112">
        <v>0</v>
      </c>
      <c r="AT898" s="87"/>
      <c r="AU898" s="85"/>
      <c r="AV898" s="111"/>
      <c r="AW898" s="112">
        <v>0</v>
      </c>
      <c r="AX898" s="87"/>
      <c r="AY898" s="85"/>
      <c r="AZ898" s="267">
        <f t="shared" si="54"/>
        <v>0</v>
      </c>
      <c r="BA898" s="88">
        <f t="shared" si="51"/>
        <v>0</v>
      </c>
      <c r="BC898">
        <f>IF($A898&lt;&gt;"",COUNTIF($BD$3:$BD898,$BD898),0)</f>
        <v>0</v>
      </c>
      <c r="BD898" t="str">
        <f>IF($A898&lt;&gt;"",VLOOKUP(TRUNC(MID($A898,1,2),0),Plano_Contas!$H$3:$J$103,2,TRUE),"")</f>
        <v/>
      </c>
      <c r="BE898" s="201" t="str">
        <f t="shared" si="52"/>
        <v/>
      </c>
      <c r="BF898" t="str">
        <f ca="1">IF($BT898&lt;&gt;"",SUMIF($BD$3:$BD$1004,"="&amp;$BD898,INDIRECT(ADDRESS(3,BF$2,1,1)):INDIRECT(ADDRESS(1004,BF$2,1,1))),"")</f>
        <v/>
      </c>
      <c r="BG898" t="str">
        <f ca="1">IF($BT898&lt;&gt;"",SUMIF($BD$3:$BD$1004,"="&amp;$BD898,INDIRECT(ADDRESS(3,BG$2,1,1)):INDIRECT(ADDRESS(1004,BG$2,1,1))),"")</f>
        <v/>
      </c>
      <c r="BH898" t="str">
        <f ca="1">IF($BT898&lt;&gt;"",SUMIF($BD$3:$BD$1004,"="&amp;$BD898,INDIRECT(ADDRESS(3,BH$2,1,1)):INDIRECT(ADDRESS(1004,BH$2,1,1))),"")</f>
        <v/>
      </c>
      <c r="BI898" t="str">
        <f ca="1">IF($BT898&lt;&gt;"",SUMIF($BD$3:$BD$1004,"="&amp;$BD898,INDIRECT(ADDRESS(3,BI$2,1,1)):INDIRECT(ADDRESS(1004,BI$2,1,1))),"")</f>
        <v/>
      </c>
      <c r="BJ898" t="str">
        <f ca="1">IF($BT898&lt;&gt;"",SUMIF($BD$3:$BD$1004,"="&amp;$BD898,INDIRECT(ADDRESS(3,BJ$2,1,1)):INDIRECT(ADDRESS(1004,BJ$2,1,1))),"")</f>
        <v/>
      </c>
      <c r="BK898" t="str">
        <f ca="1">IF($BT898&lt;&gt;"",SUMIF($BD$3:$BD$1004,"="&amp;$BD898,INDIRECT(ADDRESS(3,BK$2,1,1)):INDIRECT(ADDRESS(1004,BK$2,1,1))),"")</f>
        <v/>
      </c>
      <c r="BL898" t="str">
        <f ca="1">IF($BT898&lt;&gt;"",SUMIF($BD$3:$BD$1004,"="&amp;$BD898,INDIRECT(ADDRESS(3,BL$2,1,1)):INDIRECT(ADDRESS(1004,BL$2,1,1))),"")</f>
        <v/>
      </c>
      <c r="BM898" t="str">
        <f ca="1">IF($BT898&lt;&gt;"",SUMIF($BD$3:$BD$1004,"="&amp;$BD898,INDIRECT(ADDRESS(3,BM$2,1,1)):INDIRECT(ADDRESS(1004,BM$2,1,1))),"")</f>
        <v/>
      </c>
      <c r="BN898" t="str">
        <f ca="1">IF($BT898&lt;&gt;"",SUMIF($BD$3:$BD$1004,"="&amp;$BD898,INDIRECT(ADDRESS(3,BN$2,1,1)):INDIRECT(ADDRESS(1004,BN$2,1,1))),"")</f>
        <v/>
      </c>
      <c r="BO898" t="str">
        <f ca="1">IF($BT898&lt;&gt;"",SUMIF($BD$3:$BD$1004,"="&amp;$BD898,INDIRECT(ADDRESS(3,BO$2,1,1)):INDIRECT(ADDRESS(1004,BO$2,1,1))),"")</f>
        <v/>
      </c>
      <c r="BP898" t="str">
        <f ca="1">IF($BT898&lt;&gt;"",SUMIF($BD$3:$BD$1004,"="&amp;$BD898,INDIRECT(ADDRESS(3,BP$2,1,1)):INDIRECT(ADDRESS(1004,BP$2,1,1))),"")</f>
        <v/>
      </c>
      <c r="BQ898" t="str">
        <f ca="1">IF($BT898&lt;&gt;"",SUMIF($BD$3:$BD$1004,"="&amp;$BD898,INDIRECT(ADDRESS(3,BQ$2,1,1)):INDIRECT(ADDRESS(1004,BQ$2,1,1))),"")</f>
        <v/>
      </c>
      <c r="BR898" t="str">
        <f ca="1">IF($BT898&lt;&gt;"",SUMIF($BD$3:$BD$1004,"="&amp;$BD898,INDIRECT(ADDRESS(3,BR$2,1,1)):INDIRECT(ADDRESS(1004,BR$2,1,1))),"")</f>
        <v/>
      </c>
      <c r="BS898" t="str">
        <f>IF($A898&lt;&gt;"",VLOOKUP(TRUNC(MID($A898,1,2),0),Plano_Contas!$H$3:$J$103,3,TRUE),"")</f>
        <v/>
      </c>
      <c r="BT898" t="str">
        <f t="shared" si="53"/>
        <v/>
      </c>
      <c r="BV898">
        <f>Empresas!C898</f>
        <v>0</v>
      </c>
    </row>
    <row r="899" spans="1:74" ht="13.5" hidden="1" thickBot="1" x14ac:dyDescent="0.25">
      <c r="A899" s="89"/>
      <c r="B899" s="52" t="str">
        <f>IF($A899&lt;&gt;"",VLOOKUP(""&amp;$A899,Plano_Contas!$A$3:$F$1003,6,0),"")</f>
        <v/>
      </c>
      <c r="C899" s="91"/>
      <c r="D899" s="111"/>
      <c r="E899" s="112">
        <v>0</v>
      </c>
      <c r="F899" s="87"/>
      <c r="G899" s="85"/>
      <c r="H899" s="111"/>
      <c r="I899" s="112">
        <v>0</v>
      </c>
      <c r="J899" s="87"/>
      <c r="K899" s="85"/>
      <c r="L899" s="111"/>
      <c r="M899" s="112">
        <v>0</v>
      </c>
      <c r="N899" s="87"/>
      <c r="O899" s="85"/>
      <c r="P899" s="111"/>
      <c r="Q899" s="112">
        <v>0</v>
      </c>
      <c r="R899" s="87"/>
      <c r="S899" s="85"/>
      <c r="T899" s="111"/>
      <c r="U899" s="112">
        <v>0</v>
      </c>
      <c r="V899" s="87"/>
      <c r="W899" s="85"/>
      <c r="X899" s="111"/>
      <c r="Y899" s="112">
        <v>0</v>
      </c>
      <c r="Z899" s="87"/>
      <c r="AA899" s="85"/>
      <c r="AB899" s="111"/>
      <c r="AC899" s="112">
        <v>0</v>
      </c>
      <c r="AD899" s="87"/>
      <c r="AE899" s="85"/>
      <c r="AF899" s="111"/>
      <c r="AG899" s="112">
        <v>0</v>
      </c>
      <c r="AH899" s="87"/>
      <c r="AI899" s="85"/>
      <c r="AJ899" s="111"/>
      <c r="AK899" s="112">
        <v>0</v>
      </c>
      <c r="AL899" s="87"/>
      <c r="AM899" s="85"/>
      <c r="AN899" s="111"/>
      <c r="AO899" s="112">
        <v>0</v>
      </c>
      <c r="AP899" s="87"/>
      <c r="AQ899" s="85"/>
      <c r="AR899" s="111"/>
      <c r="AS899" s="112">
        <v>0</v>
      </c>
      <c r="AT899" s="87"/>
      <c r="AU899" s="85"/>
      <c r="AV899" s="111"/>
      <c r="AW899" s="112">
        <v>0</v>
      </c>
      <c r="AX899" s="87"/>
      <c r="AY899" s="85"/>
      <c r="AZ899" s="267">
        <f t="shared" si="54"/>
        <v>0</v>
      </c>
      <c r="BA899" s="88">
        <f t="shared" ref="BA899:BA962" si="55">SUM($G899,$K899,$O899,$S899,$W899,$AA899,$AE899,$AI899,$AM899,$AQ899,$AU899,$AY899)</f>
        <v>0</v>
      </c>
      <c r="BC899">
        <f>IF($A899&lt;&gt;"",COUNTIF($BD$3:$BD899,$BD899),0)</f>
        <v>0</v>
      </c>
      <c r="BD899" t="str">
        <f>IF($A899&lt;&gt;"",VLOOKUP(TRUNC(MID($A899,1,2),0),Plano_Contas!$H$3:$J$103,2,TRUE),"")</f>
        <v/>
      </c>
      <c r="BE899" s="201" t="str">
        <f t="shared" ref="BE899:BE962" si="56">IF(ISERR(SEARCH("[",$B899))=FALSE,MID($B899,SEARCH("[",$B899)+1,SEARCH("]",$B899)-SEARCH("[",$B899)-1),"")</f>
        <v/>
      </c>
      <c r="BF899" t="str">
        <f ca="1">IF($BT899&lt;&gt;"",SUMIF($BD$3:$BD$1004,"="&amp;$BD899,INDIRECT(ADDRESS(3,BF$2,1,1)):INDIRECT(ADDRESS(1004,BF$2,1,1))),"")</f>
        <v/>
      </c>
      <c r="BG899" t="str">
        <f ca="1">IF($BT899&lt;&gt;"",SUMIF($BD$3:$BD$1004,"="&amp;$BD899,INDIRECT(ADDRESS(3,BG$2,1,1)):INDIRECT(ADDRESS(1004,BG$2,1,1))),"")</f>
        <v/>
      </c>
      <c r="BH899" t="str">
        <f ca="1">IF($BT899&lt;&gt;"",SUMIF($BD$3:$BD$1004,"="&amp;$BD899,INDIRECT(ADDRESS(3,BH$2,1,1)):INDIRECT(ADDRESS(1004,BH$2,1,1))),"")</f>
        <v/>
      </c>
      <c r="BI899" t="str">
        <f ca="1">IF($BT899&lt;&gt;"",SUMIF($BD$3:$BD$1004,"="&amp;$BD899,INDIRECT(ADDRESS(3,BI$2,1,1)):INDIRECT(ADDRESS(1004,BI$2,1,1))),"")</f>
        <v/>
      </c>
      <c r="BJ899" t="str">
        <f ca="1">IF($BT899&lt;&gt;"",SUMIF($BD$3:$BD$1004,"="&amp;$BD899,INDIRECT(ADDRESS(3,BJ$2,1,1)):INDIRECT(ADDRESS(1004,BJ$2,1,1))),"")</f>
        <v/>
      </c>
      <c r="BK899" t="str">
        <f ca="1">IF($BT899&lt;&gt;"",SUMIF($BD$3:$BD$1004,"="&amp;$BD899,INDIRECT(ADDRESS(3,BK$2,1,1)):INDIRECT(ADDRESS(1004,BK$2,1,1))),"")</f>
        <v/>
      </c>
      <c r="BL899" t="str">
        <f ca="1">IF($BT899&lt;&gt;"",SUMIF($BD$3:$BD$1004,"="&amp;$BD899,INDIRECT(ADDRESS(3,BL$2,1,1)):INDIRECT(ADDRESS(1004,BL$2,1,1))),"")</f>
        <v/>
      </c>
      <c r="BM899" t="str">
        <f ca="1">IF($BT899&lt;&gt;"",SUMIF($BD$3:$BD$1004,"="&amp;$BD899,INDIRECT(ADDRESS(3,BM$2,1,1)):INDIRECT(ADDRESS(1004,BM$2,1,1))),"")</f>
        <v/>
      </c>
      <c r="BN899" t="str">
        <f ca="1">IF($BT899&lt;&gt;"",SUMIF($BD$3:$BD$1004,"="&amp;$BD899,INDIRECT(ADDRESS(3,BN$2,1,1)):INDIRECT(ADDRESS(1004,BN$2,1,1))),"")</f>
        <v/>
      </c>
      <c r="BO899" t="str">
        <f ca="1">IF($BT899&lt;&gt;"",SUMIF($BD$3:$BD$1004,"="&amp;$BD899,INDIRECT(ADDRESS(3,BO$2,1,1)):INDIRECT(ADDRESS(1004,BO$2,1,1))),"")</f>
        <v/>
      </c>
      <c r="BP899" t="str">
        <f ca="1">IF($BT899&lt;&gt;"",SUMIF($BD$3:$BD$1004,"="&amp;$BD899,INDIRECT(ADDRESS(3,BP$2,1,1)):INDIRECT(ADDRESS(1004,BP$2,1,1))),"")</f>
        <v/>
      </c>
      <c r="BQ899" t="str">
        <f ca="1">IF($BT899&lt;&gt;"",SUMIF($BD$3:$BD$1004,"="&amp;$BD899,INDIRECT(ADDRESS(3,BQ$2,1,1)):INDIRECT(ADDRESS(1004,BQ$2,1,1))),"")</f>
        <v/>
      </c>
      <c r="BR899" t="str">
        <f ca="1">IF($BT899&lt;&gt;"",SUMIF($BD$3:$BD$1004,"="&amp;$BD899,INDIRECT(ADDRESS(3,BR$2,1,1)):INDIRECT(ADDRESS(1004,BR$2,1,1))),"")</f>
        <v/>
      </c>
      <c r="BS899" t="str">
        <f>IF($A899&lt;&gt;"",VLOOKUP(TRUNC(MID($A899,1,2),0),Plano_Contas!$H$3:$J$103,3,TRUE),"")</f>
        <v/>
      </c>
      <c r="BT899" t="str">
        <f t="shared" ref="BT899:BT962" si="57">IF(($BC899=1)*($BS899&lt;&gt;"T"),$BD899&amp;IF($BE899&lt;&gt;""," ("&amp;$BE899&amp;")",""),"")</f>
        <v/>
      </c>
      <c r="BV899">
        <f>Empresas!C899</f>
        <v>0</v>
      </c>
    </row>
    <row r="900" spans="1:74" ht="13.5" hidden="1" thickBot="1" x14ac:dyDescent="0.25">
      <c r="A900" s="89"/>
      <c r="B900" s="52" t="str">
        <f>IF($A900&lt;&gt;"",VLOOKUP(""&amp;$A900,Plano_Contas!$A$3:$F$1003,6,0),"")</f>
        <v/>
      </c>
      <c r="C900" s="91"/>
      <c r="D900" s="111"/>
      <c r="E900" s="112">
        <v>0</v>
      </c>
      <c r="F900" s="87"/>
      <c r="G900" s="85"/>
      <c r="H900" s="111"/>
      <c r="I900" s="112">
        <v>0</v>
      </c>
      <c r="J900" s="87"/>
      <c r="K900" s="85"/>
      <c r="L900" s="111"/>
      <c r="M900" s="112">
        <v>0</v>
      </c>
      <c r="N900" s="87"/>
      <c r="O900" s="85"/>
      <c r="P900" s="111"/>
      <c r="Q900" s="112">
        <v>0</v>
      </c>
      <c r="R900" s="87"/>
      <c r="S900" s="85"/>
      <c r="T900" s="111"/>
      <c r="U900" s="112">
        <v>0</v>
      </c>
      <c r="V900" s="87"/>
      <c r="W900" s="85"/>
      <c r="X900" s="111"/>
      <c r="Y900" s="112">
        <v>0</v>
      </c>
      <c r="Z900" s="87"/>
      <c r="AA900" s="85"/>
      <c r="AB900" s="111"/>
      <c r="AC900" s="112">
        <v>0</v>
      </c>
      <c r="AD900" s="87"/>
      <c r="AE900" s="85"/>
      <c r="AF900" s="111"/>
      <c r="AG900" s="112">
        <v>0</v>
      </c>
      <c r="AH900" s="87"/>
      <c r="AI900" s="85"/>
      <c r="AJ900" s="111"/>
      <c r="AK900" s="112">
        <v>0</v>
      </c>
      <c r="AL900" s="87"/>
      <c r="AM900" s="85"/>
      <c r="AN900" s="111"/>
      <c r="AO900" s="112">
        <v>0</v>
      </c>
      <c r="AP900" s="87"/>
      <c r="AQ900" s="85"/>
      <c r="AR900" s="111"/>
      <c r="AS900" s="112">
        <v>0</v>
      </c>
      <c r="AT900" s="87"/>
      <c r="AU900" s="85"/>
      <c r="AV900" s="111"/>
      <c r="AW900" s="112">
        <v>0</v>
      </c>
      <c r="AX900" s="87"/>
      <c r="AY900" s="85"/>
      <c r="AZ900" s="267">
        <f t="shared" ref="AZ900:AZ963" si="58">SUM(E900,I900,M900,Q900,U900,Y900,AC900,AG900,AK900,AO900,AS900,AW900)</f>
        <v>0</v>
      </c>
      <c r="BA900" s="88">
        <f t="shared" si="55"/>
        <v>0</v>
      </c>
      <c r="BC900">
        <f>IF($A900&lt;&gt;"",COUNTIF($BD$3:$BD900,$BD900),0)</f>
        <v>0</v>
      </c>
      <c r="BD900" t="str">
        <f>IF($A900&lt;&gt;"",VLOOKUP(TRUNC(MID($A900,1,2),0),Plano_Contas!$H$3:$J$103,2,TRUE),"")</f>
        <v/>
      </c>
      <c r="BE900" s="201" t="str">
        <f t="shared" si="56"/>
        <v/>
      </c>
      <c r="BF900" t="str">
        <f ca="1">IF($BT900&lt;&gt;"",SUMIF($BD$3:$BD$1004,"="&amp;$BD900,INDIRECT(ADDRESS(3,BF$2,1,1)):INDIRECT(ADDRESS(1004,BF$2,1,1))),"")</f>
        <v/>
      </c>
      <c r="BG900" t="str">
        <f ca="1">IF($BT900&lt;&gt;"",SUMIF($BD$3:$BD$1004,"="&amp;$BD900,INDIRECT(ADDRESS(3,BG$2,1,1)):INDIRECT(ADDRESS(1004,BG$2,1,1))),"")</f>
        <v/>
      </c>
      <c r="BH900" t="str">
        <f ca="1">IF($BT900&lt;&gt;"",SUMIF($BD$3:$BD$1004,"="&amp;$BD900,INDIRECT(ADDRESS(3,BH$2,1,1)):INDIRECT(ADDRESS(1004,BH$2,1,1))),"")</f>
        <v/>
      </c>
      <c r="BI900" t="str">
        <f ca="1">IF($BT900&lt;&gt;"",SUMIF($BD$3:$BD$1004,"="&amp;$BD900,INDIRECT(ADDRESS(3,BI$2,1,1)):INDIRECT(ADDRESS(1004,BI$2,1,1))),"")</f>
        <v/>
      </c>
      <c r="BJ900" t="str">
        <f ca="1">IF($BT900&lt;&gt;"",SUMIF($BD$3:$BD$1004,"="&amp;$BD900,INDIRECT(ADDRESS(3,BJ$2,1,1)):INDIRECT(ADDRESS(1004,BJ$2,1,1))),"")</f>
        <v/>
      </c>
      <c r="BK900" t="str">
        <f ca="1">IF($BT900&lt;&gt;"",SUMIF($BD$3:$BD$1004,"="&amp;$BD900,INDIRECT(ADDRESS(3,BK$2,1,1)):INDIRECT(ADDRESS(1004,BK$2,1,1))),"")</f>
        <v/>
      </c>
      <c r="BL900" t="str">
        <f ca="1">IF($BT900&lt;&gt;"",SUMIF($BD$3:$BD$1004,"="&amp;$BD900,INDIRECT(ADDRESS(3,BL$2,1,1)):INDIRECT(ADDRESS(1004,BL$2,1,1))),"")</f>
        <v/>
      </c>
      <c r="BM900" t="str">
        <f ca="1">IF($BT900&lt;&gt;"",SUMIF($BD$3:$BD$1004,"="&amp;$BD900,INDIRECT(ADDRESS(3,BM$2,1,1)):INDIRECT(ADDRESS(1004,BM$2,1,1))),"")</f>
        <v/>
      </c>
      <c r="BN900" t="str">
        <f ca="1">IF($BT900&lt;&gt;"",SUMIF($BD$3:$BD$1004,"="&amp;$BD900,INDIRECT(ADDRESS(3,BN$2,1,1)):INDIRECT(ADDRESS(1004,BN$2,1,1))),"")</f>
        <v/>
      </c>
      <c r="BO900" t="str">
        <f ca="1">IF($BT900&lt;&gt;"",SUMIF($BD$3:$BD$1004,"="&amp;$BD900,INDIRECT(ADDRESS(3,BO$2,1,1)):INDIRECT(ADDRESS(1004,BO$2,1,1))),"")</f>
        <v/>
      </c>
      <c r="BP900" t="str">
        <f ca="1">IF($BT900&lt;&gt;"",SUMIF($BD$3:$BD$1004,"="&amp;$BD900,INDIRECT(ADDRESS(3,BP$2,1,1)):INDIRECT(ADDRESS(1004,BP$2,1,1))),"")</f>
        <v/>
      </c>
      <c r="BQ900" t="str">
        <f ca="1">IF($BT900&lt;&gt;"",SUMIF($BD$3:$BD$1004,"="&amp;$BD900,INDIRECT(ADDRESS(3,BQ$2,1,1)):INDIRECT(ADDRESS(1004,BQ$2,1,1))),"")</f>
        <v/>
      </c>
      <c r="BR900" t="str">
        <f ca="1">IF($BT900&lt;&gt;"",SUMIF($BD$3:$BD$1004,"="&amp;$BD900,INDIRECT(ADDRESS(3,BR$2,1,1)):INDIRECT(ADDRESS(1004,BR$2,1,1))),"")</f>
        <v/>
      </c>
      <c r="BS900" t="str">
        <f>IF($A900&lt;&gt;"",VLOOKUP(TRUNC(MID($A900,1,2),0),Plano_Contas!$H$3:$J$103,3,TRUE),"")</f>
        <v/>
      </c>
      <c r="BT900" t="str">
        <f t="shared" si="57"/>
        <v/>
      </c>
      <c r="BV900">
        <f>Empresas!C900</f>
        <v>0</v>
      </c>
    </row>
    <row r="901" spans="1:74" ht="13.5" hidden="1" thickBot="1" x14ac:dyDescent="0.25">
      <c r="A901" s="89"/>
      <c r="B901" s="52" t="str">
        <f>IF($A901&lt;&gt;"",VLOOKUP(""&amp;$A901,Plano_Contas!$A$3:$F$1003,6,0),"")</f>
        <v/>
      </c>
      <c r="C901" s="91"/>
      <c r="D901" s="111"/>
      <c r="E901" s="112">
        <v>0</v>
      </c>
      <c r="F901" s="87"/>
      <c r="G901" s="85"/>
      <c r="H901" s="111"/>
      <c r="I901" s="112">
        <v>0</v>
      </c>
      <c r="J901" s="87"/>
      <c r="K901" s="85"/>
      <c r="L901" s="111"/>
      <c r="M901" s="112">
        <v>0</v>
      </c>
      <c r="N901" s="87"/>
      <c r="O901" s="85"/>
      <c r="P901" s="111"/>
      <c r="Q901" s="112">
        <v>0</v>
      </c>
      <c r="R901" s="87"/>
      <c r="S901" s="85"/>
      <c r="T901" s="111"/>
      <c r="U901" s="112">
        <v>0</v>
      </c>
      <c r="V901" s="87"/>
      <c r="W901" s="85"/>
      <c r="X901" s="111"/>
      <c r="Y901" s="112">
        <v>0</v>
      </c>
      <c r="Z901" s="87"/>
      <c r="AA901" s="85"/>
      <c r="AB901" s="111"/>
      <c r="AC901" s="112">
        <v>0</v>
      </c>
      <c r="AD901" s="87"/>
      <c r="AE901" s="85"/>
      <c r="AF901" s="111"/>
      <c r="AG901" s="112">
        <v>0</v>
      </c>
      <c r="AH901" s="87"/>
      <c r="AI901" s="85"/>
      <c r="AJ901" s="111"/>
      <c r="AK901" s="112">
        <v>0</v>
      </c>
      <c r="AL901" s="87"/>
      <c r="AM901" s="85"/>
      <c r="AN901" s="111"/>
      <c r="AO901" s="112">
        <v>0</v>
      </c>
      <c r="AP901" s="87"/>
      <c r="AQ901" s="85"/>
      <c r="AR901" s="111"/>
      <c r="AS901" s="112">
        <v>0</v>
      </c>
      <c r="AT901" s="87"/>
      <c r="AU901" s="85"/>
      <c r="AV901" s="111"/>
      <c r="AW901" s="112">
        <v>0</v>
      </c>
      <c r="AX901" s="87"/>
      <c r="AY901" s="85"/>
      <c r="AZ901" s="267">
        <f t="shared" si="58"/>
        <v>0</v>
      </c>
      <c r="BA901" s="88">
        <f t="shared" si="55"/>
        <v>0</v>
      </c>
      <c r="BC901">
        <f>IF($A901&lt;&gt;"",COUNTIF($BD$3:$BD901,$BD901),0)</f>
        <v>0</v>
      </c>
      <c r="BD901" t="str">
        <f>IF($A901&lt;&gt;"",VLOOKUP(TRUNC(MID($A901,1,2),0),Plano_Contas!$H$3:$J$103,2,TRUE),"")</f>
        <v/>
      </c>
      <c r="BE901" s="201" t="str">
        <f t="shared" si="56"/>
        <v/>
      </c>
      <c r="BF901" t="str">
        <f ca="1">IF($BT901&lt;&gt;"",SUMIF($BD$3:$BD$1004,"="&amp;$BD901,INDIRECT(ADDRESS(3,BF$2,1,1)):INDIRECT(ADDRESS(1004,BF$2,1,1))),"")</f>
        <v/>
      </c>
      <c r="BG901" t="str">
        <f ca="1">IF($BT901&lt;&gt;"",SUMIF($BD$3:$BD$1004,"="&amp;$BD901,INDIRECT(ADDRESS(3,BG$2,1,1)):INDIRECT(ADDRESS(1004,BG$2,1,1))),"")</f>
        <v/>
      </c>
      <c r="BH901" t="str">
        <f ca="1">IF($BT901&lt;&gt;"",SUMIF($BD$3:$BD$1004,"="&amp;$BD901,INDIRECT(ADDRESS(3,BH$2,1,1)):INDIRECT(ADDRESS(1004,BH$2,1,1))),"")</f>
        <v/>
      </c>
      <c r="BI901" t="str">
        <f ca="1">IF($BT901&lt;&gt;"",SUMIF($BD$3:$BD$1004,"="&amp;$BD901,INDIRECT(ADDRESS(3,BI$2,1,1)):INDIRECT(ADDRESS(1004,BI$2,1,1))),"")</f>
        <v/>
      </c>
      <c r="BJ901" t="str">
        <f ca="1">IF($BT901&lt;&gt;"",SUMIF($BD$3:$BD$1004,"="&amp;$BD901,INDIRECT(ADDRESS(3,BJ$2,1,1)):INDIRECT(ADDRESS(1004,BJ$2,1,1))),"")</f>
        <v/>
      </c>
      <c r="BK901" t="str">
        <f ca="1">IF($BT901&lt;&gt;"",SUMIF($BD$3:$BD$1004,"="&amp;$BD901,INDIRECT(ADDRESS(3,BK$2,1,1)):INDIRECT(ADDRESS(1004,BK$2,1,1))),"")</f>
        <v/>
      </c>
      <c r="BL901" t="str">
        <f ca="1">IF($BT901&lt;&gt;"",SUMIF($BD$3:$BD$1004,"="&amp;$BD901,INDIRECT(ADDRESS(3,BL$2,1,1)):INDIRECT(ADDRESS(1004,BL$2,1,1))),"")</f>
        <v/>
      </c>
      <c r="BM901" t="str">
        <f ca="1">IF($BT901&lt;&gt;"",SUMIF($BD$3:$BD$1004,"="&amp;$BD901,INDIRECT(ADDRESS(3,BM$2,1,1)):INDIRECT(ADDRESS(1004,BM$2,1,1))),"")</f>
        <v/>
      </c>
      <c r="BN901" t="str">
        <f ca="1">IF($BT901&lt;&gt;"",SUMIF($BD$3:$BD$1004,"="&amp;$BD901,INDIRECT(ADDRESS(3,BN$2,1,1)):INDIRECT(ADDRESS(1004,BN$2,1,1))),"")</f>
        <v/>
      </c>
      <c r="BO901" t="str">
        <f ca="1">IF($BT901&lt;&gt;"",SUMIF($BD$3:$BD$1004,"="&amp;$BD901,INDIRECT(ADDRESS(3,BO$2,1,1)):INDIRECT(ADDRESS(1004,BO$2,1,1))),"")</f>
        <v/>
      </c>
      <c r="BP901" t="str">
        <f ca="1">IF($BT901&lt;&gt;"",SUMIF($BD$3:$BD$1004,"="&amp;$BD901,INDIRECT(ADDRESS(3,BP$2,1,1)):INDIRECT(ADDRESS(1004,BP$2,1,1))),"")</f>
        <v/>
      </c>
      <c r="BQ901" t="str">
        <f ca="1">IF($BT901&lt;&gt;"",SUMIF($BD$3:$BD$1004,"="&amp;$BD901,INDIRECT(ADDRESS(3,BQ$2,1,1)):INDIRECT(ADDRESS(1004,BQ$2,1,1))),"")</f>
        <v/>
      </c>
      <c r="BR901" t="str">
        <f ca="1">IF($BT901&lt;&gt;"",SUMIF($BD$3:$BD$1004,"="&amp;$BD901,INDIRECT(ADDRESS(3,BR$2,1,1)):INDIRECT(ADDRESS(1004,BR$2,1,1))),"")</f>
        <v/>
      </c>
      <c r="BS901" t="str">
        <f>IF($A901&lt;&gt;"",VLOOKUP(TRUNC(MID($A901,1,2),0),Plano_Contas!$H$3:$J$103,3,TRUE),"")</f>
        <v/>
      </c>
      <c r="BT901" t="str">
        <f t="shared" si="57"/>
        <v/>
      </c>
      <c r="BV901">
        <f>Empresas!C901</f>
        <v>0</v>
      </c>
    </row>
    <row r="902" spans="1:74" ht="13.5" hidden="1" thickBot="1" x14ac:dyDescent="0.25">
      <c r="A902" s="89"/>
      <c r="B902" s="52" t="str">
        <f>IF($A902&lt;&gt;"",VLOOKUP(""&amp;$A902,Plano_Contas!$A$3:$F$1003,6,0),"")</f>
        <v/>
      </c>
      <c r="C902" s="91"/>
      <c r="D902" s="111"/>
      <c r="E902" s="112">
        <v>0</v>
      </c>
      <c r="F902" s="87"/>
      <c r="G902" s="85"/>
      <c r="H902" s="111"/>
      <c r="I902" s="112">
        <v>0</v>
      </c>
      <c r="J902" s="87"/>
      <c r="K902" s="85"/>
      <c r="L902" s="111"/>
      <c r="M902" s="112">
        <v>0</v>
      </c>
      <c r="N902" s="87"/>
      <c r="O902" s="85"/>
      <c r="P902" s="111"/>
      <c r="Q902" s="112">
        <v>0</v>
      </c>
      <c r="R902" s="87"/>
      <c r="S902" s="85"/>
      <c r="T902" s="111"/>
      <c r="U902" s="112">
        <v>0</v>
      </c>
      <c r="V902" s="87"/>
      <c r="W902" s="85"/>
      <c r="X902" s="111"/>
      <c r="Y902" s="112">
        <v>0</v>
      </c>
      <c r="Z902" s="87"/>
      <c r="AA902" s="85"/>
      <c r="AB902" s="111"/>
      <c r="AC902" s="112">
        <v>0</v>
      </c>
      <c r="AD902" s="87"/>
      <c r="AE902" s="85"/>
      <c r="AF902" s="111"/>
      <c r="AG902" s="112">
        <v>0</v>
      </c>
      <c r="AH902" s="87"/>
      <c r="AI902" s="85"/>
      <c r="AJ902" s="111"/>
      <c r="AK902" s="112">
        <v>0</v>
      </c>
      <c r="AL902" s="87"/>
      <c r="AM902" s="85"/>
      <c r="AN902" s="111"/>
      <c r="AO902" s="112">
        <v>0</v>
      </c>
      <c r="AP902" s="87"/>
      <c r="AQ902" s="85"/>
      <c r="AR902" s="111"/>
      <c r="AS902" s="112">
        <v>0</v>
      </c>
      <c r="AT902" s="87"/>
      <c r="AU902" s="85"/>
      <c r="AV902" s="111"/>
      <c r="AW902" s="112">
        <v>0</v>
      </c>
      <c r="AX902" s="87"/>
      <c r="AY902" s="85"/>
      <c r="AZ902" s="267">
        <f t="shared" si="58"/>
        <v>0</v>
      </c>
      <c r="BA902" s="88">
        <f t="shared" si="55"/>
        <v>0</v>
      </c>
      <c r="BC902">
        <f>IF($A902&lt;&gt;"",COUNTIF($BD$3:$BD902,$BD902),0)</f>
        <v>0</v>
      </c>
      <c r="BD902" t="str">
        <f>IF($A902&lt;&gt;"",VLOOKUP(TRUNC(MID($A902,1,2),0),Plano_Contas!$H$3:$J$103,2,TRUE),"")</f>
        <v/>
      </c>
      <c r="BE902" s="201" t="str">
        <f t="shared" si="56"/>
        <v/>
      </c>
      <c r="BF902" t="str">
        <f ca="1">IF($BT902&lt;&gt;"",SUMIF($BD$3:$BD$1004,"="&amp;$BD902,INDIRECT(ADDRESS(3,BF$2,1,1)):INDIRECT(ADDRESS(1004,BF$2,1,1))),"")</f>
        <v/>
      </c>
      <c r="BG902" t="str">
        <f ca="1">IF($BT902&lt;&gt;"",SUMIF($BD$3:$BD$1004,"="&amp;$BD902,INDIRECT(ADDRESS(3,BG$2,1,1)):INDIRECT(ADDRESS(1004,BG$2,1,1))),"")</f>
        <v/>
      </c>
      <c r="BH902" t="str">
        <f ca="1">IF($BT902&lt;&gt;"",SUMIF($BD$3:$BD$1004,"="&amp;$BD902,INDIRECT(ADDRESS(3,BH$2,1,1)):INDIRECT(ADDRESS(1004,BH$2,1,1))),"")</f>
        <v/>
      </c>
      <c r="BI902" t="str">
        <f ca="1">IF($BT902&lt;&gt;"",SUMIF($BD$3:$BD$1004,"="&amp;$BD902,INDIRECT(ADDRESS(3,BI$2,1,1)):INDIRECT(ADDRESS(1004,BI$2,1,1))),"")</f>
        <v/>
      </c>
      <c r="BJ902" t="str">
        <f ca="1">IF($BT902&lt;&gt;"",SUMIF($BD$3:$BD$1004,"="&amp;$BD902,INDIRECT(ADDRESS(3,BJ$2,1,1)):INDIRECT(ADDRESS(1004,BJ$2,1,1))),"")</f>
        <v/>
      </c>
      <c r="BK902" t="str">
        <f ca="1">IF($BT902&lt;&gt;"",SUMIF($BD$3:$BD$1004,"="&amp;$BD902,INDIRECT(ADDRESS(3,BK$2,1,1)):INDIRECT(ADDRESS(1004,BK$2,1,1))),"")</f>
        <v/>
      </c>
      <c r="BL902" t="str">
        <f ca="1">IF($BT902&lt;&gt;"",SUMIF($BD$3:$BD$1004,"="&amp;$BD902,INDIRECT(ADDRESS(3,BL$2,1,1)):INDIRECT(ADDRESS(1004,BL$2,1,1))),"")</f>
        <v/>
      </c>
      <c r="BM902" t="str">
        <f ca="1">IF($BT902&lt;&gt;"",SUMIF($BD$3:$BD$1004,"="&amp;$BD902,INDIRECT(ADDRESS(3,BM$2,1,1)):INDIRECT(ADDRESS(1004,BM$2,1,1))),"")</f>
        <v/>
      </c>
      <c r="BN902" t="str">
        <f ca="1">IF($BT902&lt;&gt;"",SUMIF($BD$3:$BD$1004,"="&amp;$BD902,INDIRECT(ADDRESS(3,BN$2,1,1)):INDIRECT(ADDRESS(1004,BN$2,1,1))),"")</f>
        <v/>
      </c>
      <c r="BO902" t="str">
        <f ca="1">IF($BT902&lt;&gt;"",SUMIF($BD$3:$BD$1004,"="&amp;$BD902,INDIRECT(ADDRESS(3,BO$2,1,1)):INDIRECT(ADDRESS(1004,BO$2,1,1))),"")</f>
        <v/>
      </c>
      <c r="BP902" t="str">
        <f ca="1">IF($BT902&lt;&gt;"",SUMIF($BD$3:$BD$1004,"="&amp;$BD902,INDIRECT(ADDRESS(3,BP$2,1,1)):INDIRECT(ADDRESS(1004,BP$2,1,1))),"")</f>
        <v/>
      </c>
      <c r="BQ902" t="str">
        <f ca="1">IF($BT902&lt;&gt;"",SUMIF($BD$3:$BD$1004,"="&amp;$BD902,INDIRECT(ADDRESS(3,BQ$2,1,1)):INDIRECT(ADDRESS(1004,BQ$2,1,1))),"")</f>
        <v/>
      </c>
      <c r="BR902" t="str">
        <f ca="1">IF($BT902&lt;&gt;"",SUMIF($BD$3:$BD$1004,"="&amp;$BD902,INDIRECT(ADDRESS(3,BR$2,1,1)):INDIRECT(ADDRESS(1004,BR$2,1,1))),"")</f>
        <v/>
      </c>
      <c r="BS902" t="str">
        <f>IF($A902&lt;&gt;"",VLOOKUP(TRUNC(MID($A902,1,2),0),Plano_Contas!$H$3:$J$103,3,TRUE),"")</f>
        <v/>
      </c>
      <c r="BT902" t="str">
        <f t="shared" si="57"/>
        <v/>
      </c>
      <c r="BV902">
        <f>Empresas!C902</f>
        <v>0</v>
      </c>
    </row>
    <row r="903" spans="1:74" ht="13.5" hidden="1" thickBot="1" x14ac:dyDescent="0.25">
      <c r="A903" s="89"/>
      <c r="B903" s="52" t="str">
        <f>IF($A903&lt;&gt;"",VLOOKUP(""&amp;$A903,Plano_Contas!$A$3:$F$1003,6,0),"")</f>
        <v/>
      </c>
      <c r="C903" s="91"/>
      <c r="D903" s="111"/>
      <c r="E903" s="112">
        <v>0</v>
      </c>
      <c r="F903" s="87"/>
      <c r="G903" s="85"/>
      <c r="H903" s="111"/>
      <c r="I903" s="112">
        <v>0</v>
      </c>
      <c r="J903" s="87"/>
      <c r="K903" s="85"/>
      <c r="L903" s="111"/>
      <c r="M903" s="112">
        <v>0</v>
      </c>
      <c r="N903" s="87"/>
      <c r="O903" s="85"/>
      <c r="P903" s="111"/>
      <c r="Q903" s="112">
        <v>0</v>
      </c>
      <c r="R903" s="87"/>
      <c r="S903" s="85"/>
      <c r="T903" s="111"/>
      <c r="U903" s="112">
        <v>0</v>
      </c>
      <c r="V903" s="87"/>
      <c r="W903" s="85"/>
      <c r="X903" s="111"/>
      <c r="Y903" s="112">
        <v>0</v>
      </c>
      <c r="Z903" s="87"/>
      <c r="AA903" s="85"/>
      <c r="AB903" s="111"/>
      <c r="AC903" s="112">
        <v>0</v>
      </c>
      <c r="AD903" s="87"/>
      <c r="AE903" s="85"/>
      <c r="AF903" s="111"/>
      <c r="AG903" s="112">
        <v>0</v>
      </c>
      <c r="AH903" s="87"/>
      <c r="AI903" s="85"/>
      <c r="AJ903" s="111"/>
      <c r="AK903" s="112">
        <v>0</v>
      </c>
      <c r="AL903" s="87"/>
      <c r="AM903" s="85"/>
      <c r="AN903" s="111"/>
      <c r="AO903" s="112">
        <v>0</v>
      </c>
      <c r="AP903" s="87"/>
      <c r="AQ903" s="85"/>
      <c r="AR903" s="111"/>
      <c r="AS903" s="112">
        <v>0</v>
      </c>
      <c r="AT903" s="87"/>
      <c r="AU903" s="85"/>
      <c r="AV903" s="111"/>
      <c r="AW903" s="112">
        <v>0</v>
      </c>
      <c r="AX903" s="87"/>
      <c r="AY903" s="85"/>
      <c r="AZ903" s="267">
        <f t="shared" si="58"/>
        <v>0</v>
      </c>
      <c r="BA903" s="88">
        <f t="shared" si="55"/>
        <v>0</v>
      </c>
      <c r="BC903">
        <f>IF($A903&lt;&gt;"",COUNTIF($BD$3:$BD903,$BD903),0)</f>
        <v>0</v>
      </c>
      <c r="BD903" t="str">
        <f>IF($A903&lt;&gt;"",VLOOKUP(TRUNC(MID($A903,1,2),0),Plano_Contas!$H$3:$J$103,2,TRUE),"")</f>
        <v/>
      </c>
      <c r="BE903" s="201" t="str">
        <f t="shared" si="56"/>
        <v/>
      </c>
      <c r="BF903" t="str">
        <f ca="1">IF($BT903&lt;&gt;"",SUMIF($BD$3:$BD$1004,"="&amp;$BD903,INDIRECT(ADDRESS(3,BF$2,1,1)):INDIRECT(ADDRESS(1004,BF$2,1,1))),"")</f>
        <v/>
      </c>
      <c r="BG903" t="str">
        <f ca="1">IF($BT903&lt;&gt;"",SUMIF($BD$3:$BD$1004,"="&amp;$BD903,INDIRECT(ADDRESS(3,BG$2,1,1)):INDIRECT(ADDRESS(1004,BG$2,1,1))),"")</f>
        <v/>
      </c>
      <c r="BH903" t="str">
        <f ca="1">IF($BT903&lt;&gt;"",SUMIF($BD$3:$BD$1004,"="&amp;$BD903,INDIRECT(ADDRESS(3,BH$2,1,1)):INDIRECT(ADDRESS(1004,BH$2,1,1))),"")</f>
        <v/>
      </c>
      <c r="BI903" t="str">
        <f ca="1">IF($BT903&lt;&gt;"",SUMIF($BD$3:$BD$1004,"="&amp;$BD903,INDIRECT(ADDRESS(3,BI$2,1,1)):INDIRECT(ADDRESS(1004,BI$2,1,1))),"")</f>
        <v/>
      </c>
      <c r="BJ903" t="str">
        <f ca="1">IF($BT903&lt;&gt;"",SUMIF($BD$3:$BD$1004,"="&amp;$BD903,INDIRECT(ADDRESS(3,BJ$2,1,1)):INDIRECT(ADDRESS(1004,BJ$2,1,1))),"")</f>
        <v/>
      </c>
      <c r="BK903" t="str">
        <f ca="1">IF($BT903&lt;&gt;"",SUMIF($BD$3:$BD$1004,"="&amp;$BD903,INDIRECT(ADDRESS(3,BK$2,1,1)):INDIRECT(ADDRESS(1004,BK$2,1,1))),"")</f>
        <v/>
      </c>
      <c r="BL903" t="str">
        <f ca="1">IF($BT903&lt;&gt;"",SUMIF($BD$3:$BD$1004,"="&amp;$BD903,INDIRECT(ADDRESS(3,BL$2,1,1)):INDIRECT(ADDRESS(1004,BL$2,1,1))),"")</f>
        <v/>
      </c>
      <c r="BM903" t="str">
        <f ca="1">IF($BT903&lt;&gt;"",SUMIF($BD$3:$BD$1004,"="&amp;$BD903,INDIRECT(ADDRESS(3,BM$2,1,1)):INDIRECT(ADDRESS(1004,BM$2,1,1))),"")</f>
        <v/>
      </c>
      <c r="BN903" t="str">
        <f ca="1">IF($BT903&lt;&gt;"",SUMIF($BD$3:$BD$1004,"="&amp;$BD903,INDIRECT(ADDRESS(3,BN$2,1,1)):INDIRECT(ADDRESS(1004,BN$2,1,1))),"")</f>
        <v/>
      </c>
      <c r="BO903" t="str">
        <f ca="1">IF($BT903&lt;&gt;"",SUMIF($BD$3:$BD$1004,"="&amp;$BD903,INDIRECT(ADDRESS(3,BO$2,1,1)):INDIRECT(ADDRESS(1004,BO$2,1,1))),"")</f>
        <v/>
      </c>
      <c r="BP903" t="str">
        <f ca="1">IF($BT903&lt;&gt;"",SUMIF($BD$3:$BD$1004,"="&amp;$BD903,INDIRECT(ADDRESS(3,BP$2,1,1)):INDIRECT(ADDRESS(1004,BP$2,1,1))),"")</f>
        <v/>
      </c>
      <c r="BQ903" t="str">
        <f ca="1">IF($BT903&lt;&gt;"",SUMIF($BD$3:$BD$1004,"="&amp;$BD903,INDIRECT(ADDRESS(3,BQ$2,1,1)):INDIRECT(ADDRESS(1004,BQ$2,1,1))),"")</f>
        <v/>
      </c>
      <c r="BR903" t="str">
        <f ca="1">IF($BT903&lt;&gt;"",SUMIF($BD$3:$BD$1004,"="&amp;$BD903,INDIRECT(ADDRESS(3,BR$2,1,1)):INDIRECT(ADDRESS(1004,BR$2,1,1))),"")</f>
        <v/>
      </c>
      <c r="BS903" t="str">
        <f>IF($A903&lt;&gt;"",VLOOKUP(TRUNC(MID($A903,1,2),0),Plano_Contas!$H$3:$J$103,3,TRUE),"")</f>
        <v/>
      </c>
      <c r="BT903" t="str">
        <f t="shared" si="57"/>
        <v/>
      </c>
      <c r="BV903">
        <f>Empresas!C903</f>
        <v>0</v>
      </c>
    </row>
    <row r="904" spans="1:74" ht="13.5" hidden="1" thickBot="1" x14ac:dyDescent="0.25">
      <c r="A904" s="89"/>
      <c r="B904" s="52" t="str">
        <f>IF($A904&lt;&gt;"",VLOOKUP(""&amp;$A904,Plano_Contas!$A$3:$F$1003,6,0),"")</f>
        <v/>
      </c>
      <c r="C904" s="91"/>
      <c r="D904" s="111"/>
      <c r="E904" s="112">
        <v>0</v>
      </c>
      <c r="F904" s="87"/>
      <c r="G904" s="85"/>
      <c r="H904" s="111"/>
      <c r="I904" s="112">
        <v>0</v>
      </c>
      <c r="J904" s="87"/>
      <c r="K904" s="85"/>
      <c r="L904" s="111"/>
      <c r="M904" s="112">
        <v>0</v>
      </c>
      <c r="N904" s="87"/>
      <c r="O904" s="85"/>
      <c r="P904" s="111"/>
      <c r="Q904" s="112">
        <v>0</v>
      </c>
      <c r="R904" s="87"/>
      <c r="S904" s="85"/>
      <c r="T904" s="111"/>
      <c r="U904" s="112">
        <v>0</v>
      </c>
      <c r="V904" s="87"/>
      <c r="W904" s="85"/>
      <c r="X904" s="111"/>
      <c r="Y904" s="112">
        <v>0</v>
      </c>
      <c r="Z904" s="87"/>
      <c r="AA904" s="85"/>
      <c r="AB904" s="111"/>
      <c r="AC904" s="112">
        <v>0</v>
      </c>
      <c r="AD904" s="87"/>
      <c r="AE904" s="85"/>
      <c r="AF904" s="111"/>
      <c r="AG904" s="112">
        <v>0</v>
      </c>
      <c r="AH904" s="87"/>
      <c r="AI904" s="85"/>
      <c r="AJ904" s="111"/>
      <c r="AK904" s="112">
        <v>0</v>
      </c>
      <c r="AL904" s="87"/>
      <c r="AM904" s="85"/>
      <c r="AN904" s="111"/>
      <c r="AO904" s="112">
        <v>0</v>
      </c>
      <c r="AP904" s="87"/>
      <c r="AQ904" s="85"/>
      <c r="AR904" s="111"/>
      <c r="AS904" s="112">
        <v>0</v>
      </c>
      <c r="AT904" s="87"/>
      <c r="AU904" s="85"/>
      <c r="AV904" s="111"/>
      <c r="AW904" s="112">
        <v>0</v>
      </c>
      <c r="AX904" s="87"/>
      <c r="AY904" s="85"/>
      <c r="AZ904" s="267">
        <f t="shared" si="58"/>
        <v>0</v>
      </c>
      <c r="BA904" s="88">
        <f t="shared" si="55"/>
        <v>0</v>
      </c>
      <c r="BC904">
        <f>IF($A904&lt;&gt;"",COUNTIF($BD$3:$BD904,$BD904),0)</f>
        <v>0</v>
      </c>
      <c r="BD904" t="str">
        <f>IF($A904&lt;&gt;"",VLOOKUP(TRUNC(MID($A904,1,2),0),Plano_Contas!$H$3:$J$103,2,TRUE),"")</f>
        <v/>
      </c>
      <c r="BE904" s="201" t="str">
        <f t="shared" si="56"/>
        <v/>
      </c>
      <c r="BF904" t="str">
        <f ca="1">IF($BT904&lt;&gt;"",SUMIF($BD$3:$BD$1004,"="&amp;$BD904,INDIRECT(ADDRESS(3,BF$2,1,1)):INDIRECT(ADDRESS(1004,BF$2,1,1))),"")</f>
        <v/>
      </c>
      <c r="BG904" t="str">
        <f ca="1">IF($BT904&lt;&gt;"",SUMIF($BD$3:$BD$1004,"="&amp;$BD904,INDIRECT(ADDRESS(3,BG$2,1,1)):INDIRECT(ADDRESS(1004,BG$2,1,1))),"")</f>
        <v/>
      </c>
      <c r="BH904" t="str">
        <f ca="1">IF($BT904&lt;&gt;"",SUMIF($BD$3:$BD$1004,"="&amp;$BD904,INDIRECT(ADDRESS(3,BH$2,1,1)):INDIRECT(ADDRESS(1004,BH$2,1,1))),"")</f>
        <v/>
      </c>
      <c r="BI904" t="str">
        <f ca="1">IF($BT904&lt;&gt;"",SUMIF($BD$3:$BD$1004,"="&amp;$BD904,INDIRECT(ADDRESS(3,BI$2,1,1)):INDIRECT(ADDRESS(1004,BI$2,1,1))),"")</f>
        <v/>
      </c>
      <c r="BJ904" t="str">
        <f ca="1">IF($BT904&lt;&gt;"",SUMIF($BD$3:$BD$1004,"="&amp;$BD904,INDIRECT(ADDRESS(3,BJ$2,1,1)):INDIRECT(ADDRESS(1004,BJ$2,1,1))),"")</f>
        <v/>
      </c>
      <c r="BK904" t="str">
        <f ca="1">IF($BT904&lt;&gt;"",SUMIF($BD$3:$BD$1004,"="&amp;$BD904,INDIRECT(ADDRESS(3,BK$2,1,1)):INDIRECT(ADDRESS(1004,BK$2,1,1))),"")</f>
        <v/>
      </c>
      <c r="BL904" t="str">
        <f ca="1">IF($BT904&lt;&gt;"",SUMIF($BD$3:$BD$1004,"="&amp;$BD904,INDIRECT(ADDRESS(3,BL$2,1,1)):INDIRECT(ADDRESS(1004,BL$2,1,1))),"")</f>
        <v/>
      </c>
      <c r="BM904" t="str">
        <f ca="1">IF($BT904&lt;&gt;"",SUMIF($BD$3:$BD$1004,"="&amp;$BD904,INDIRECT(ADDRESS(3,BM$2,1,1)):INDIRECT(ADDRESS(1004,BM$2,1,1))),"")</f>
        <v/>
      </c>
      <c r="BN904" t="str">
        <f ca="1">IF($BT904&lt;&gt;"",SUMIF($BD$3:$BD$1004,"="&amp;$BD904,INDIRECT(ADDRESS(3,BN$2,1,1)):INDIRECT(ADDRESS(1004,BN$2,1,1))),"")</f>
        <v/>
      </c>
      <c r="BO904" t="str">
        <f ca="1">IF($BT904&lt;&gt;"",SUMIF($BD$3:$BD$1004,"="&amp;$BD904,INDIRECT(ADDRESS(3,BO$2,1,1)):INDIRECT(ADDRESS(1004,BO$2,1,1))),"")</f>
        <v/>
      </c>
      <c r="BP904" t="str">
        <f ca="1">IF($BT904&lt;&gt;"",SUMIF($BD$3:$BD$1004,"="&amp;$BD904,INDIRECT(ADDRESS(3,BP$2,1,1)):INDIRECT(ADDRESS(1004,BP$2,1,1))),"")</f>
        <v/>
      </c>
      <c r="BQ904" t="str">
        <f ca="1">IF($BT904&lt;&gt;"",SUMIF($BD$3:$BD$1004,"="&amp;$BD904,INDIRECT(ADDRESS(3,BQ$2,1,1)):INDIRECT(ADDRESS(1004,BQ$2,1,1))),"")</f>
        <v/>
      </c>
      <c r="BR904" t="str">
        <f ca="1">IF($BT904&lt;&gt;"",SUMIF($BD$3:$BD$1004,"="&amp;$BD904,INDIRECT(ADDRESS(3,BR$2,1,1)):INDIRECT(ADDRESS(1004,BR$2,1,1))),"")</f>
        <v/>
      </c>
      <c r="BS904" t="str">
        <f>IF($A904&lt;&gt;"",VLOOKUP(TRUNC(MID($A904,1,2),0),Plano_Contas!$H$3:$J$103,3,TRUE),"")</f>
        <v/>
      </c>
      <c r="BT904" t="str">
        <f t="shared" si="57"/>
        <v/>
      </c>
      <c r="BV904">
        <f>Empresas!C904</f>
        <v>0</v>
      </c>
    </row>
    <row r="905" spans="1:74" ht="13.5" hidden="1" thickBot="1" x14ac:dyDescent="0.25">
      <c r="A905" s="89"/>
      <c r="B905" s="52" t="str">
        <f>IF($A905&lt;&gt;"",VLOOKUP(""&amp;$A905,Plano_Contas!$A$3:$F$1003,6,0),"")</f>
        <v/>
      </c>
      <c r="C905" s="91"/>
      <c r="D905" s="111"/>
      <c r="E905" s="112">
        <v>0</v>
      </c>
      <c r="F905" s="87"/>
      <c r="G905" s="85"/>
      <c r="H905" s="111"/>
      <c r="I905" s="112">
        <v>0</v>
      </c>
      <c r="J905" s="87"/>
      <c r="K905" s="85"/>
      <c r="L905" s="111"/>
      <c r="M905" s="112">
        <v>0</v>
      </c>
      <c r="N905" s="87"/>
      <c r="O905" s="85"/>
      <c r="P905" s="111"/>
      <c r="Q905" s="112">
        <v>0</v>
      </c>
      <c r="R905" s="87"/>
      <c r="S905" s="85"/>
      <c r="T905" s="111"/>
      <c r="U905" s="112">
        <v>0</v>
      </c>
      <c r="V905" s="87"/>
      <c r="W905" s="85"/>
      <c r="X905" s="111"/>
      <c r="Y905" s="112">
        <v>0</v>
      </c>
      <c r="Z905" s="87"/>
      <c r="AA905" s="85"/>
      <c r="AB905" s="111"/>
      <c r="AC905" s="112">
        <v>0</v>
      </c>
      <c r="AD905" s="87"/>
      <c r="AE905" s="85"/>
      <c r="AF905" s="111"/>
      <c r="AG905" s="112">
        <v>0</v>
      </c>
      <c r="AH905" s="87"/>
      <c r="AI905" s="85"/>
      <c r="AJ905" s="111"/>
      <c r="AK905" s="112">
        <v>0</v>
      </c>
      <c r="AL905" s="87"/>
      <c r="AM905" s="85"/>
      <c r="AN905" s="111"/>
      <c r="AO905" s="112">
        <v>0</v>
      </c>
      <c r="AP905" s="87"/>
      <c r="AQ905" s="85"/>
      <c r="AR905" s="111"/>
      <c r="AS905" s="112">
        <v>0</v>
      </c>
      <c r="AT905" s="87"/>
      <c r="AU905" s="85"/>
      <c r="AV905" s="111"/>
      <c r="AW905" s="112">
        <v>0</v>
      </c>
      <c r="AX905" s="87"/>
      <c r="AY905" s="85"/>
      <c r="AZ905" s="267">
        <f t="shared" si="58"/>
        <v>0</v>
      </c>
      <c r="BA905" s="88">
        <f t="shared" si="55"/>
        <v>0</v>
      </c>
      <c r="BC905">
        <f>IF($A905&lt;&gt;"",COUNTIF($BD$3:$BD905,$BD905),0)</f>
        <v>0</v>
      </c>
      <c r="BD905" t="str">
        <f>IF($A905&lt;&gt;"",VLOOKUP(TRUNC(MID($A905,1,2),0),Plano_Contas!$H$3:$J$103,2,TRUE),"")</f>
        <v/>
      </c>
      <c r="BE905" s="201" t="str">
        <f t="shared" si="56"/>
        <v/>
      </c>
      <c r="BF905" t="str">
        <f ca="1">IF($BT905&lt;&gt;"",SUMIF($BD$3:$BD$1004,"="&amp;$BD905,INDIRECT(ADDRESS(3,BF$2,1,1)):INDIRECT(ADDRESS(1004,BF$2,1,1))),"")</f>
        <v/>
      </c>
      <c r="BG905" t="str">
        <f ca="1">IF($BT905&lt;&gt;"",SUMIF($BD$3:$BD$1004,"="&amp;$BD905,INDIRECT(ADDRESS(3,BG$2,1,1)):INDIRECT(ADDRESS(1004,BG$2,1,1))),"")</f>
        <v/>
      </c>
      <c r="BH905" t="str">
        <f ca="1">IF($BT905&lt;&gt;"",SUMIF($BD$3:$BD$1004,"="&amp;$BD905,INDIRECT(ADDRESS(3,BH$2,1,1)):INDIRECT(ADDRESS(1004,BH$2,1,1))),"")</f>
        <v/>
      </c>
      <c r="BI905" t="str">
        <f ca="1">IF($BT905&lt;&gt;"",SUMIF($BD$3:$BD$1004,"="&amp;$BD905,INDIRECT(ADDRESS(3,BI$2,1,1)):INDIRECT(ADDRESS(1004,BI$2,1,1))),"")</f>
        <v/>
      </c>
      <c r="BJ905" t="str">
        <f ca="1">IF($BT905&lt;&gt;"",SUMIF($BD$3:$BD$1004,"="&amp;$BD905,INDIRECT(ADDRESS(3,BJ$2,1,1)):INDIRECT(ADDRESS(1004,BJ$2,1,1))),"")</f>
        <v/>
      </c>
      <c r="BK905" t="str">
        <f ca="1">IF($BT905&lt;&gt;"",SUMIF($BD$3:$BD$1004,"="&amp;$BD905,INDIRECT(ADDRESS(3,BK$2,1,1)):INDIRECT(ADDRESS(1004,BK$2,1,1))),"")</f>
        <v/>
      </c>
      <c r="BL905" t="str">
        <f ca="1">IF($BT905&lt;&gt;"",SUMIF($BD$3:$BD$1004,"="&amp;$BD905,INDIRECT(ADDRESS(3,BL$2,1,1)):INDIRECT(ADDRESS(1004,BL$2,1,1))),"")</f>
        <v/>
      </c>
      <c r="BM905" t="str">
        <f ca="1">IF($BT905&lt;&gt;"",SUMIF($BD$3:$BD$1004,"="&amp;$BD905,INDIRECT(ADDRESS(3,BM$2,1,1)):INDIRECT(ADDRESS(1004,BM$2,1,1))),"")</f>
        <v/>
      </c>
      <c r="BN905" t="str">
        <f ca="1">IF($BT905&lt;&gt;"",SUMIF($BD$3:$BD$1004,"="&amp;$BD905,INDIRECT(ADDRESS(3,BN$2,1,1)):INDIRECT(ADDRESS(1004,BN$2,1,1))),"")</f>
        <v/>
      </c>
      <c r="BO905" t="str">
        <f ca="1">IF($BT905&lt;&gt;"",SUMIF($BD$3:$BD$1004,"="&amp;$BD905,INDIRECT(ADDRESS(3,BO$2,1,1)):INDIRECT(ADDRESS(1004,BO$2,1,1))),"")</f>
        <v/>
      </c>
      <c r="BP905" t="str">
        <f ca="1">IF($BT905&lt;&gt;"",SUMIF($BD$3:$BD$1004,"="&amp;$BD905,INDIRECT(ADDRESS(3,BP$2,1,1)):INDIRECT(ADDRESS(1004,BP$2,1,1))),"")</f>
        <v/>
      </c>
      <c r="BQ905" t="str">
        <f ca="1">IF($BT905&lt;&gt;"",SUMIF($BD$3:$BD$1004,"="&amp;$BD905,INDIRECT(ADDRESS(3,BQ$2,1,1)):INDIRECT(ADDRESS(1004,BQ$2,1,1))),"")</f>
        <v/>
      </c>
      <c r="BR905" t="str">
        <f ca="1">IF($BT905&lt;&gt;"",SUMIF($BD$3:$BD$1004,"="&amp;$BD905,INDIRECT(ADDRESS(3,BR$2,1,1)):INDIRECT(ADDRESS(1004,BR$2,1,1))),"")</f>
        <v/>
      </c>
      <c r="BS905" t="str">
        <f>IF($A905&lt;&gt;"",VLOOKUP(TRUNC(MID($A905,1,2),0),Plano_Contas!$H$3:$J$103,3,TRUE),"")</f>
        <v/>
      </c>
      <c r="BT905" t="str">
        <f t="shared" si="57"/>
        <v/>
      </c>
      <c r="BV905">
        <f>Empresas!C905</f>
        <v>0</v>
      </c>
    </row>
    <row r="906" spans="1:74" ht="13.5" hidden="1" thickBot="1" x14ac:dyDescent="0.25">
      <c r="A906" s="89"/>
      <c r="B906" s="52" t="str">
        <f>IF($A906&lt;&gt;"",VLOOKUP(""&amp;$A906,Plano_Contas!$A$3:$F$1003,6,0),"")</f>
        <v/>
      </c>
      <c r="C906" s="91"/>
      <c r="D906" s="111"/>
      <c r="E906" s="112">
        <v>0</v>
      </c>
      <c r="F906" s="87"/>
      <c r="G906" s="85"/>
      <c r="H906" s="111"/>
      <c r="I906" s="112">
        <v>0</v>
      </c>
      <c r="J906" s="87"/>
      <c r="K906" s="85"/>
      <c r="L906" s="111"/>
      <c r="M906" s="112">
        <v>0</v>
      </c>
      <c r="N906" s="87"/>
      <c r="O906" s="85"/>
      <c r="P906" s="111"/>
      <c r="Q906" s="112">
        <v>0</v>
      </c>
      <c r="R906" s="87"/>
      <c r="S906" s="85"/>
      <c r="T906" s="111"/>
      <c r="U906" s="112">
        <v>0</v>
      </c>
      <c r="V906" s="87"/>
      <c r="W906" s="85"/>
      <c r="X906" s="111"/>
      <c r="Y906" s="112">
        <v>0</v>
      </c>
      <c r="Z906" s="87"/>
      <c r="AA906" s="85"/>
      <c r="AB906" s="111"/>
      <c r="AC906" s="112">
        <v>0</v>
      </c>
      <c r="AD906" s="87"/>
      <c r="AE906" s="85"/>
      <c r="AF906" s="111"/>
      <c r="AG906" s="112">
        <v>0</v>
      </c>
      <c r="AH906" s="87"/>
      <c r="AI906" s="85"/>
      <c r="AJ906" s="111"/>
      <c r="AK906" s="112">
        <v>0</v>
      </c>
      <c r="AL906" s="87"/>
      <c r="AM906" s="85"/>
      <c r="AN906" s="111"/>
      <c r="AO906" s="112">
        <v>0</v>
      </c>
      <c r="AP906" s="87"/>
      <c r="AQ906" s="85"/>
      <c r="AR906" s="111"/>
      <c r="AS906" s="112">
        <v>0</v>
      </c>
      <c r="AT906" s="87"/>
      <c r="AU906" s="85"/>
      <c r="AV906" s="111"/>
      <c r="AW906" s="112">
        <v>0</v>
      </c>
      <c r="AX906" s="87"/>
      <c r="AY906" s="85"/>
      <c r="AZ906" s="267">
        <f t="shared" si="58"/>
        <v>0</v>
      </c>
      <c r="BA906" s="88">
        <f t="shared" si="55"/>
        <v>0</v>
      </c>
      <c r="BC906">
        <f>IF($A906&lt;&gt;"",COUNTIF($BD$3:$BD906,$BD906),0)</f>
        <v>0</v>
      </c>
      <c r="BD906" t="str">
        <f>IF($A906&lt;&gt;"",VLOOKUP(TRUNC(MID($A906,1,2),0),Plano_Contas!$H$3:$J$103,2,TRUE),"")</f>
        <v/>
      </c>
      <c r="BE906" s="201" t="str">
        <f t="shared" si="56"/>
        <v/>
      </c>
      <c r="BF906" t="str">
        <f ca="1">IF($BT906&lt;&gt;"",SUMIF($BD$3:$BD$1004,"="&amp;$BD906,INDIRECT(ADDRESS(3,BF$2,1,1)):INDIRECT(ADDRESS(1004,BF$2,1,1))),"")</f>
        <v/>
      </c>
      <c r="BG906" t="str">
        <f ca="1">IF($BT906&lt;&gt;"",SUMIF($BD$3:$BD$1004,"="&amp;$BD906,INDIRECT(ADDRESS(3,BG$2,1,1)):INDIRECT(ADDRESS(1004,BG$2,1,1))),"")</f>
        <v/>
      </c>
      <c r="BH906" t="str">
        <f ca="1">IF($BT906&lt;&gt;"",SUMIF($BD$3:$BD$1004,"="&amp;$BD906,INDIRECT(ADDRESS(3,BH$2,1,1)):INDIRECT(ADDRESS(1004,BH$2,1,1))),"")</f>
        <v/>
      </c>
      <c r="BI906" t="str">
        <f ca="1">IF($BT906&lt;&gt;"",SUMIF($BD$3:$BD$1004,"="&amp;$BD906,INDIRECT(ADDRESS(3,BI$2,1,1)):INDIRECT(ADDRESS(1004,BI$2,1,1))),"")</f>
        <v/>
      </c>
      <c r="BJ906" t="str">
        <f ca="1">IF($BT906&lt;&gt;"",SUMIF($BD$3:$BD$1004,"="&amp;$BD906,INDIRECT(ADDRESS(3,BJ$2,1,1)):INDIRECT(ADDRESS(1004,BJ$2,1,1))),"")</f>
        <v/>
      </c>
      <c r="BK906" t="str">
        <f ca="1">IF($BT906&lt;&gt;"",SUMIF($BD$3:$BD$1004,"="&amp;$BD906,INDIRECT(ADDRESS(3,BK$2,1,1)):INDIRECT(ADDRESS(1004,BK$2,1,1))),"")</f>
        <v/>
      </c>
      <c r="BL906" t="str">
        <f ca="1">IF($BT906&lt;&gt;"",SUMIF($BD$3:$BD$1004,"="&amp;$BD906,INDIRECT(ADDRESS(3,BL$2,1,1)):INDIRECT(ADDRESS(1004,BL$2,1,1))),"")</f>
        <v/>
      </c>
      <c r="BM906" t="str">
        <f ca="1">IF($BT906&lt;&gt;"",SUMIF($BD$3:$BD$1004,"="&amp;$BD906,INDIRECT(ADDRESS(3,BM$2,1,1)):INDIRECT(ADDRESS(1004,BM$2,1,1))),"")</f>
        <v/>
      </c>
      <c r="BN906" t="str">
        <f ca="1">IF($BT906&lt;&gt;"",SUMIF($BD$3:$BD$1004,"="&amp;$BD906,INDIRECT(ADDRESS(3,BN$2,1,1)):INDIRECT(ADDRESS(1004,BN$2,1,1))),"")</f>
        <v/>
      </c>
      <c r="BO906" t="str">
        <f ca="1">IF($BT906&lt;&gt;"",SUMIF($BD$3:$BD$1004,"="&amp;$BD906,INDIRECT(ADDRESS(3,BO$2,1,1)):INDIRECT(ADDRESS(1004,BO$2,1,1))),"")</f>
        <v/>
      </c>
      <c r="BP906" t="str">
        <f ca="1">IF($BT906&lt;&gt;"",SUMIF($BD$3:$BD$1004,"="&amp;$BD906,INDIRECT(ADDRESS(3,BP$2,1,1)):INDIRECT(ADDRESS(1004,BP$2,1,1))),"")</f>
        <v/>
      </c>
      <c r="BQ906" t="str">
        <f ca="1">IF($BT906&lt;&gt;"",SUMIF($BD$3:$BD$1004,"="&amp;$BD906,INDIRECT(ADDRESS(3,BQ$2,1,1)):INDIRECT(ADDRESS(1004,BQ$2,1,1))),"")</f>
        <v/>
      </c>
      <c r="BR906" t="str">
        <f ca="1">IF($BT906&lt;&gt;"",SUMIF($BD$3:$BD$1004,"="&amp;$BD906,INDIRECT(ADDRESS(3,BR$2,1,1)):INDIRECT(ADDRESS(1004,BR$2,1,1))),"")</f>
        <v/>
      </c>
      <c r="BS906" t="str">
        <f>IF($A906&lt;&gt;"",VLOOKUP(TRUNC(MID($A906,1,2),0),Plano_Contas!$H$3:$J$103,3,TRUE),"")</f>
        <v/>
      </c>
      <c r="BT906" t="str">
        <f t="shared" si="57"/>
        <v/>
      </c>
      <c r="BV906">
        <f>Empresas!C906</f>
        <v>0</v>
      </c>
    </row>
    <row r="907" spans="1:74" ht="13.5" hidden="1" thickBot="1" x14ac:dyDescent="0.25">
      <c r="A907" s="89"/>
      <c r="B907" s="52" t="str">
        <f>IF($A907&lt;&gt;"",VLOOKUP(""&amp;$A907,Plano_Contas!$A$3:$F$1003,6,0),"")</f>
        <v/>
      </c>
      <c r="C907" s="91"/>
      <c r="D907" s="111"/>
      <c r="E907" s="112">
        <v>0</v>
      </c>
      <c r="F907" s="87"/>
      <c r="G907" s="85"/>
      <c r="H907" s="111"/>
      <c r="I907" s="112">
        <v>0</v>
      </c>
      <c r="J907" s="87"/>
      <c r="K907" s="85"/>
      <c r="L907" s="111"/>
      <c r="M907" s="112">
        <v>0</v>
      </c>
      <c r="N907" s="87"/>
      <c r="O907" s="85"/>
      <c r="P907" s="111"/>
      <c r="Q907" s="112">
        <v>0</v>
      </c>
      <c r="R907" s="87"/>
      <c r="S907" s="85"/>
      <c r="T907" s="111"/>
      <c r="U907" s="112">
        <v>0</v>
      </c>
      <c r="V907" s="87"/>
      <c r="W907" s="85"/>
      <c r="X907" s="111"/>
      <c r="Y907" s="112">
        <v>0</v>
      </c>
      <c r="Z907" s="87"/>
      <c r="AA907" s="85"/>
      <c r="AB907" s="111"/>
      <c r="AC907" s="112">
        <v>0</v>
      </c>
      <c r="AD907" s="87"/>
      <c r="AE907" s="85"/>
      <c r="AF907" s="111"/>
      <c r="AG907" s="112">
        <v>0</v>
      </c>
      <c r="AH907" s="87"/>
      <c r="AI907" s="85"/>
      <c r="AJ907" s="111"/>
      <c r="AK907" s="112">
        <v>0</v>
      </c>
      <c r="AL907" s="87"/>
      <c r="AM907" s="85"/>
      <c r="AN907" s="111"/>
      <c r="AO907" s="112">
        <v>0</v>
      </c>
      <c r="AP907" s="87"/>
      <c r="AQ907" s="85"/>
      <c r="AR907" s="111"/>
      <c r="AS907" s="112">
        <v>0</v>
      </c>
      <c r="AT907" s="87"/>
      <c r="AU907" s="85"/>
      <c r="AV907" s="111"/>
      <c r="AW907" s="112">
        <v>0</v>
      </c>
      <c r="AX907" s="87"/>
      <c r="AY907" s="85"/>
      <c r="AZ907" s="267">
        <f t="shared" si="58"/>
        <v>0</v>
      </c>
      <c r="BA907" s="88">
        <f t="shared" si="55"/>
        <v>0</v>
      </c>
      <c r="BC907">
        <f>IF($A907&lt;&gt;"",COUNTIF($BD$3:$BD907,$BD907),0)</f>
        <v>0</v>
      </c>
      <c r="BD907" t="str">
        <f>IF($A907&lt;&gt;"",VLOOKUP(TRUNC(MID($A907,1,2),0),Plano_Contas!$H$3:$J$103,2,TRUE),"")</f>
        <v/>
      </c>
      <c r="BE907" s="201" t="str">
        <f t="shared" si="56"/>
        <v/>
      </c>
      <c r="BF907" t="str">
        <f ca="1">IF($BT907&lt;&gt;"",SUMIF($BD$3:$BD$1004,"="&amp;$BD907,INDIRECT(ADDRESS(3,BF$2,1,1)):INDIRECT(ADDRESS(1004,BF$2,1,1))),"")</f>
        <v/>
      </c>
      <c r="BG907" t="str">
        <f ca="1">IF($BT907&lt;&gt;"",SUMIF($BD$3:$BD$1004,"="&amp;$BD907,INDIRECT(ADDRESS(3,BG$2,1,1)):INDIRECT(ADDRESS(1004,BG$2,1,1))),"")</f>
        <v/>
      </c>
      <c r="BH907" t="str">
        <f ca="1">IF($BT907&lt;&gt;"",SUMIF($BD$3:$BD$1004,"="&amp;$BD907,INDIRECT(ADDRESS(3,BH$2,1,1)):INDIRECT(ADDRESS(1004,BH$2,1,1))),"")</f>
        <v/>
      </c>
      <c r="BI907" t="str">
        <f ca="1">IF($BT907&lt;&gt;"",SUMIF($BD$3:$BD$1004,"="&amp;$BD907,INDIRECT(ADDRESS(3,BI$2,1,1)):INDIRECT(ADDRESS(1004,BI$2,1,1))),"")</f>
        <v/>
      </c>
      <c r="BJ907" t="str">
        <f ca="1">IF($BT907&lt;&gt;"",SUMIF($BD$3:$BD$1004,"="&amp;$BD907,INDIRECT(ADDRESS(3,BJ$2,1,1)):INDIRECT(ADDRESS(1004,BJ$2,1,1))),"")</f>
        <v/>
      </c>
      <c r="BK907" t="str">
        <f ca="1">IF($BT907&lt;&gt;"",SUMIF($BD$3:$BD$1004,"="&amp;$BD907,INDIRECT(ADDRESS(3,BK$2,1,1)):INDIRECT(ADDRESS(1004,BK$2,1,1))),"")</f>
        <v/>
      </c>
      <c r="BL907" t="str">
        <f ca="1">IF($BT907&lt;&gt;"",SUMIF($BD$3:$BD$1004,"="&amp;$BD907,INDIRECT(ADDRESS(3,BL$2,1,1)):INDIRECT(ADDRESS(1004,BL$2,1,1))),"")</f>
        <v/>
      </c>
      <c r="BM907" t="str">
        <f ca="1">IF($BT907&lt;&gt;"",SUMIF($BD$3:$BD$1004,"="&amp;$BD907,INDIRECT(ADDRESS(3,BM$2,1,1)):INDIRECT(ADDRESS(1004,BM$2,1,1))),"")</f>
        <v/>
      </c>
      <c r="BN907" t="str">
        <f ca="1">IF($BT907&lt;&gt;"",SUMIF($BD$3:$BD$1004,"="&amp;$BD907,INDIRECT(ADDRESS(3,BN$2,1,1)):INDIRECT(ADDRESS(1004,BN$2,1,1))),"")</f>
        <v/>
      </c>
      <c r="BO907" t="str">
        <f ca="1">IF($BT907&lt;&gt;"",SUMIF($BD$3:$BD$1004,"="&amp;$BD907,INDIRECT(ADDRESS(3,BO$2,1,1)):INDIRECT(ADDRESS(1004,BO$2,1,1))),"")</f>
        <v/>
      </c>
      <c r="BP907" t="str">
        <f ca="1">IF($BT907&lt;&gt;"",SUMIF($BD$3:$BD$1004,"="&amp;$BD907,INDIRECT(ADDRESS(3,BP$2,1,1)):INDIRECT(ADDRESS(1004,BP$2,1,1))),"")</f>
        <v/>
      </c>
      <c r="BQ907" t="str">
        <f ca="1">IF($BT907&lt;&gt;"",SUMIF($BD$3:$BD$1004,"="&amp;$BD907,INDIRECT(ADDRESS(3,BQ$2,1,1)):INDIRECT(ADDRESS(1004,BQ$2,1,1))),"")</f>
        <v/>
      </c>
      <c r="BR907" t="str">
        <f ca="1">IF($BT907&lt;&gt;"",SUMIF($BD$3:$BD$1004,"="&amp;$BD907,INDIRECT(ADDRESS(3,BR$2,1,1)):INDIRECT(ADDRESS(1004,BR$2,1,1))),"")</f>
        <v/>
      </c>
      <c r="BS907" t="str">
        <f>IF($A907&lt;&gt;"",VLOOKUP(TRUNC(MID($A907,1,2),0),Plano_Contas!$H$3:$J$103,3,TRUE),"")</f>
        <v/>
      </c>
      <c r="BT907" t="str">
        <f t="shared" si="57"/>
        <v/>
      </c>
      <c r="BV907">
        <f>Empresas!C907</f>
        <v>0</v>
      </c>
    </row>
    <row r="908" spans="1:74" ht="13.5" hidden="1" thickBot="1" x14ac:dyDescent="0.25">
      <c r="A908" s="89"/>
      <c r="B908" s="52" t="str">
        <f>IF($A908&lt;&gt;"",VLOOKUP(""&amp;$A908,Plano_Contas!$A$3:$F$1003,6,0),"")</f>
        <v/>
      </c>
      <c r="C908" s="91"/>
      <c r="D908" s="111"/>
      <c r="E908" s="112">
        <v>0</v>
      </c>
      <c r="F908" s="87"/>
      <c r="G908" s="85"/>
      <c r="H908" s="111"/>
      <c r="I908" s="112">
        <v>0</v>
      </c>
      <c r="J908" s="87"/>
      <c r="K908" s="85"/>
      <c r="L908" s="111"/>
      <c r="M908" s="112">
        <v>0</v>
      </c>
      <c r="N908" s="87"/>
      <c r="O908" s="85"/>
      <c r="P908" s="111"/>
      <c r="Q908" s="112">
        <v>0</v>
      </c>
      <c r="R908" s="87"/>
      <c r="S908" s="85"/>
      <c r="T908" s="111"/>
      <c r="U908" s="112">
        <v>0</v>
      </c>
      <c r="V908" s="87"/>
      <c r="W908" s="85"/>
      <c r="X908" s="111"/>
      <c r="Y908" s="112">
        <v>0</v>
      </c>
      <c r="Z908" s="87"/>
      <c r="AA908" s="85"/>
      <c r="AB908" s="111"/>
      <c r="AC908" s="112">
        <v>0</v>
      </c>
      <c r="AD908" s="87"/>
      <c r="AE908" s="85"/>
      <c r="AF908" s="111"/>
      <c r="AG908" s="112">
        <v>0</v>
      </c>
      <c r="AH908" s="87"/>
      <c r="AI908" s="85"/>
      <c r="AJ908" s="111"/>
      <c r="AK908" s="112">
        <v>0</v>
      </c>
      <c r="AL908" s="87"/>
      <c r="AM908" s="85"/>
      <c r="AN908" s="111"/>
      <c r="AO908" s="112">
        <v>0</v>
      </c>
      <c r="AP908" s="87"/>
      <c r="AQ908" s="85"/>
      <c r="AR908" s="111"/>
      <c r="AS908" s="112">
        <v>0</v>
      </c>
      <c r="AT908" s="87"/>
      <c r="AU908" s="85"/>
      <c r="AV908" s="111"/>
      <c r="AW908" s="112">
        <v>0</v>
      </c>
      <c r="AX908" s="87"/>
      <c r="AY908" s="85"/>
      <c r="AZ908" s="267">
        <f t="shared" si="58"/>
        <v>0</v>
      </c>
      <c r="BA908" s="88">
        <f t="shared" si="55"/>
        <v>0</v>
      </c>
      <c r="BC908">
        <f>IF($A908&lt;&gt;"",COUNTIF($BD$3:$BD908,$BD908),0)</f>
        <v>0</v>
      </c>
      <c r="BD908" t="str">
        <f>IF($A908&lt;&gt;"",VLOOKUP(TRUNC(MID($A908,1,2),0),Plano_Contas!$H$3:$J$103,2,TRUE),"")</f>
        <v/>
      </c>
      <c r="BE908" s="201" t="str">
        <f t="shared" si="56"/>
        <v/>
      </c>
      <c r="BF908" t="str">
        <f ca="1">IF($BT908&lt;&gt;"",SUMIF($BD$3:$BD$1004,"="&amp;$BD908,INDIRECT(ADDRESS(3,BF$2,1,1)):INDIRECT(ADDRESS(1004,BF$2,1,1))),"")</f>
        <v/>
      </c>
      <c r="BG908" t="str">
        <f ca="1">IF($BT908&lt;&gt;"",SUMIF($BD$3:$BD$1004,"="&amp;$BD908,INDIRECT(ADDRESS(3,BG$2,1,1)):INDIRECT(ADDRESS(1004,BG$2,1,1))),"")</f>
        <v/>
      </c>
      <c r="BH908" t="str">
        <f ca="1">IF($BT908&lt;&gt;"",SUMIF($BD$3:$BD$1004,"="&amp;$BD908,INDIRECT(ADDRESS(3,BH$2,1,1)):INDIRECT(ADDRESS(1004,BH$2,1,1))),"")</f>
        <v/>
      </c>
      <c r="BI908" t="str">
        <f ca="1">IF($BT908&lt;&gt;"",SUMIF($BD$3:$BD$1004,"="&amp;$BD908,INDIRECT(ADDRESS(3,BI$2,1,1)):INDIRECT(ADDRESS(1004,BI$2,1,1))),"")</f>
        <v/>
      </c>
      <c r="BJ908" t="str">
        <f ca="1">IF($BT908&lt;&gt;"",SUMIF($BD$3:$BD$1004,"="&amp;$BD908,INDIRECT(ADDRESS(3,BJ$2,1,1)):INDIRECT(ADDRESS(1004,BJ$2,1,1))),"")</f>
        <v/>
      </c>
      <c r="BK908" t="str">
        <f ca="1">IF($BT908&lt;&gt;"",SUMIF($BD$3:$BD$1004,"="&amp;$BD908,INDIRECT(ADDRESS(3,BK$2,1,1)):INDIRECT(ADDRESS(1004,BK$2,1,1))),"")</f>
        <v/>
      </c>
      <c r="BL908" t="str">
        <f ca="1">IF($BT908&lt;&gt;"",SUMIF($BD$3:$BD$1004,"="&amp;$BD908,INDIRECT(ADDRESS(3,BL$2,1,1)):INDIRECT(ADDRESS(1004,BL$2,1,1))),"")</f>
        <v/>
      </c>
      <c r="BM908" t="str">
        <f ca="1">IF($BT908&lt;&gt;"",SUMIF($BD$3:$BD$1004,"="&amp;$BD908,INDIRECT(ADDRESS(3,BM$2,1,1)):INDIRECT(ADDRESS(1004,BM$2,1,1))),"")</f>
        <v/>
      </c>
      <c r="BN908" t="str">
        <f ca="1">IF($BT908&lt;&gt;"",SUMIF($BD$3:$BD$1004,"="&amp;$BD908,INDIRECT(ADDRESS(3,BN$2,1,1)):INDIRECT(ADDRESS(1004,BN$2,1,1))),"")</f>
        <v/>
      </c>
      <c r="BO908" t="str">
        <f ca="1">IF($BT908&lt;&gt;"",SUMIF($BD$3:$BD$1004,"="&amp;$BD908,INDIRECT(ADDRESS(3,BO$2,1,1)):INDIRECT(ADDRESS(1004,BO$2,1,1))),"")</f>
        <v/>
      </c>
      <c r="BP908" t="str">
        <f ca="1">IF($BT908&lt;&gt;"",SUMIF($BD$3:$BD$1004,"="&amp;$BD908,INDIRECT(ADDRESS(3,BP$2,1,1)):INDIRECT(ADDRESS(1004,BP$2,1,1))),"")</f>
        <v/>
      </c>
      <c r="BQ908" t="str">
        <f ca="1">IF($BT908&lt;&gt;"",SUMIF($BD$3:$BD$1004,"="&amp;$BD908,INDIRECT(ADDRESS(3,BQ$2,1,1)):INDIRECT(ADDRESS(1004,BQ$2,1,1))),"")</f>
        <v/>
      </c>
      <c r="BR908" t="str">
        <f ca="1">IF($BT908&lt;&gt;"",SUMIF($BD$3:$BD$1004,"="&amp;$BD908,INDIRECT(ADDRESS(3,BR$2,1,1)):INDIRECT(ADDRESS(1004,BR$2,1,1))),"")</f>
        <v/>
      </c>
      <c r="BS908" t="str">
        <f>IF($A908&lt;&gt;"",VLOOKUP(TRUNC(MID($A908,1,2),0),Plano_Contas!$H$3:$J$103,3,TRUE),"")</f>
        <v/>
      </c>
      <c r="BT908" t="str">
        <f t="shared" si="57"/>
        <v/>
      </c>
      <c r="BV908">
        <f>Empresas!C908</f>
        <v>0</v>
      </c>
    </row>
    <row r="909" spans="1:74" ht="13.5" hidden="1" thickBot="1" x14ac:dyDescent="0.25">
      <c r="A909" s="89"/>
      <c r="B909" s="52" t="str">
        <f>IF($A909&lt;&gt;"",VLOOKUP(""&amp;$A909,Plano_Contas!$A$3:$F$1003,6,0),"")</f>
        <v/>
      </c>
      <c r="C909" s="91"/>
      <c r="D909" s="111"/>
      <c r="E909" s="112">
        <v>0</v>
      </c>
      <c r="F909" s="87"/>
      <c r="G909" s="85"/>
      <c r="H909" s="111"/>
      <c r="I909" s="112">
        <v>0</v>
      </c>
      <c r="J909" s="87"/>
      <c r="K909" s="85"/>
      <c r="L909" s="111"/>
      <c r="M909" s="112">
        <v>0</v>
      </c>
      <c r="N909" s="87"/>
      <c r="O909" s="85"/>
      <c r="P909" s="111"/>
      <c r="Q909" s="112">
        <v>0</v>
      </c>
      <c r="R909" s="87"/>
      <c r="S909" s="85"/>
      <c r="T909" s="111"/>
      <c r="U909" s="112">
        <v>0</v>
      </c>
      <c r="V909" s="87"/>
      <c r="W909" s="85"/>
      <c r="X909" s="111"/>
      <c r="Y909" s="112">
        <v>0</v>
      </c>
      <c r="Z909" s="87"/>
      <c r="AA909" s="85"/>
      <c r="AB909" s="111"/>
      <c r="AC909" s="112">
        <v>0</v>
      </c>
      <c r="AD909" s="87"/>
      <c r="AE909" s="85"/>
      <c r="AF909" s="111"/>
      <c r="AG909" s="112">
        <v>0</v>
      </c>
      <c r="AH909" s="87"/>
      <c r="AI909" s="85"/>
      <c r="AJ909" s="111"/>
      <c r="AK909" s="112">
        <v>0</v>
      </c>
      <c r="AL909" s="87"/>
      <c r="AM909" s="85"/>
      <c r="AN909" s="111"/>
      <c r="AO909" s="112">
        <v>0</v>
      </c>
      <c r="AP909" s="87"/>
      <c r="AQ909" s="85"/>
      <c r="AR909" s="111"/>
      <c r="AS909" s="112">
        <v>0</v>
      </c>
      <c r="AT909" s="87"/>
      <c r="AU909" s="85"/>
      <c r="AV909" s="111"/>
      <c r="AW909" s="112">
        <v>0</v>
      </c>
      <c r="AX909" s="87"/>
      <c r="AY909" s="85"/>
      <c r="AZ909" s="267">
        <f t="shared" si="58"/>
        <v>0</v>
      </c>
      <c r="BA909" s="88">
        <f t="shared" si="55"/>
        <v>0</v>
      </c>
      <c r="BC909">
        <f>IF($A909&lt;&gt;"",COUNTIF($BD$3:$BD909,$BD909),0)</f>
        <v>0</v>
      </c>
      <c r="BD909" t="str">
        <f>IF($A909&lt;&gt;"",VLOOKUP(TRUNC(MID($A909,1,2),0),Plano_Contas!$H$3:$J$103,2,TRUE),"")</f>
        <v/>
      </c>
      <c r="BE909" s="201" t="str">
        <f t="shared" si="56"/>
        <v/>
      </c>
      <c r="BF909" t="str">
        <f ca="1">IF($BT909&lt;&gt;"",SUMIF($BD$3:$BD$1004,"="&amp;$BD909,INDIRECT(ADDRESS(3,BF$2,1,1)):INDIRECT(ADDRESS(1004,BF$2,1,1))),"")</f>
        <v/>
      </c>
      <c r="BG909" t="str">
        <f ca="1">IF($BT909&lt;&gt;"",SUMIF($BD$3:$BD$1004,"="&amp;$BD909,INDIRECT(ADDRESS(3,BG$2,1,1)):INDIRECT(ADDRESS(1004,BG$2,1,1))),"")</f>
        <v/>
      </c>
      <c r="BH909" t="str">
        <f ca="1">IF($BT909&lt;&gt;"",SUMIF($BD$3:$BD$1004,"="&amp;$BD909,INDIRECT(ADDRESS(3,BH$2,1,1)):INDIRECT(ADDRESS(1004,BH$2,1,1))),"")</f>
        <v/>
      </c>
      <c r="BI909" t="str">
        <f ca="1">IF($BT909&lt;&gt;"",SUMIF($BD$3:$BD$1004,"="&amp;$BD909,INDIRECT(ADDRESS(3,BI$2,1,1)):INDIRECT(ADDRESS(1004,BI$2,1,1))),"")</f>
        <v/>
      </c>
      <c r="BJ909" t="str">
        <f ca="1">IF($BT909&lt;&gt;"",SUMIF($BD$3:$BD$1004,"="&amp;$BD909,INDIRECT(ADDRESS(3,BJ$2,1,1)):INDIRECT(ADDRESS(1004,BJ$2,1,1))),"")</f>
        <v/>
      </c>
      <c r="BK909" t="str">
        <f ca="1">IF($BT909&lt;&gt;"",SUMIF($BD$3:$BD$1004,"="&amp;$BD909,INDIRECT(ADDRESS(3,BK$2,1,1)):INDIRECT(ADDRESS(1004,BK$2,1,1))),"")</f>
        <v/>
      </c>
      <c r="BL909" t="str">
        <f ca="1">IF($BT909&lt;&gt;"",SUMIF($BD$3:$BD$1004,"="&amp;$BD909,INDIRECT(ADDRESS(3,BL$2,1,1)):INDIRECT(ADDRESS(1004,BL$2,1,1))),"")</f>
        <v/>
      </c>
      <c r="BM909" t="str">
        <f ca="1">IF($BT909&lt;&gt;"",SUMIF($BD$3:$BD$1004,"="&amp;$BD909,INDIRECT(ADDRESS(3,BM$2,1,1)):INDIRECT(ADDRESS(1004,BM$2,1,1))),"")</f>
        <v/>
      </c>
      <c r="BN909" t="str">
        <f ca="1">IF($BT909&lt;&gt;"",SUMIF($BD$3:$BD$1004,"="&amp;$BD909,INDIRECT(ADDRESS(3,BN$2,1,1)):INDIRECT(ADDRESS(1004,BN$2,1,1))),"")</f>
        <v/>
      </c>
      <c r="BO909" t="str">
        <f ca="1">IF($BT909&lt;&gt;"",SUMIF($BD$3:$BD$1004,"="&amp;$BD909,INDIRECT(ADDRESS(3,BO$2,1,1)):INDIRECT(ADDRESS(1004,BO$2,1,1))),"")</f>
        <v/>
      </c>
      <c r="BP909" t="str">
        <f ca="1">IF($BT909&lt;&gt;"",SUMIF($BD$3:$BD$1004,"="&amp;$BD909,INDIRECT(ADDRESS(3,BP$2,1,1)):INDIRECT(ADDRESS(1004,BP$2,1,1))),"")</f>
        <v/>
      </c>
      <c r="BQ909" t="str">
        <f ca="1">IF($BT909&lt;&gt;"",SUMIF($BD$3:$BD$1004,"="&amp;$BD909,INDIRECT(ADDRESS(3,BQ$2,1,1)):INDIRECT(ADDRESS(1004,BQ$2,1,1))),"")</f>
        <v/>
      </c>
      <c r="BR909" t="str">
        <f ca="1">IF($BT909&lt;&gt;"",SUMIF($BD$3:$BD$1004,"="&amp;$BD909,INDIRECT(ADDRESS(3,BR$2,1,1)):INDIRECT(ADDRESS(1004,BR$2,1,1))),"")</f>
        <v/>
      </c>
      <c r="BS909" t="str">
        <f>IF($A909&lt;&gt;"",VLOOKUP(TRUNC(MID($A909,1,2),0),Plano_Contas!$H$3:$J$103,3,TRUE),"")</f>
        <v/>
      </c>
      <c r="BT909" t="str">
        <f t="shared" si="57"/>
        <v/>
      </c>
      <c r="BV909">
        <f>Empresas!C909</f>
        <v>0</v>
      </c>
    </row>
    <row r="910" spans="1:74" ht="13.5" hidden="1" thickBot="1" x14ac:dyDescent="0.25">
      <c r="A910" s="89"/>
      <c r="B910" s="52" t="str">
        <f>IF($A910&lt;&gt;"",VLOOKUP(""&amp;$A910,Plano_Contas!$A$3:$F$1003,6,0),"")</f>
        <v/>
      </c>
      <c r="C910" s="91"/>
      <c r="D910" s="111"/>
      <c r="E910" s="112">
        <v>0</v>
      </c>
      <c r="F910" s="87"/>
      <c r="G910" s="85"/>
      <c r="H910" s="111"/>
      <c r="I910" s="112">
        <v>0</v>
      </c>
      <c r="J910" s="87"/>
      <c r="K910" s="85"/>
      <c r="L910" s="111"/>
      <c r="M910" s="112">
        <v>0</v>
      </c>
      <c r="N910" s="87"/>
      <c r="O910" s="85"/>
      <c r="P910" s="111"/>
      <c r="Q910" s="112">
        <v>0</v>
      </c>
      <c r="R910" s="87"/>
      <c r="S910" s="85"/>
      <c r="T910" s="111"/>
      <c r="U910" s="112">
        <v>0</v>
      </c>
      <c r="V910" s="87"/>
      <c r="W910" s="85"/>
      <c r="X910" s="111"/>
      <c r="Y910" s="112">
        <v>0</v>
      </c>
      <c r="Z910" s="87"/>
      <c r="AA910" s="85"/>
      <c r="AB910" s="111"/>
      <c r="AC910" s="112">
        <v>0</v>
      </c>
      <c r="AD910" s="87"/>
      <c r="AE910" s="85"/>
      <c r="AF910" s="111"/>
      <c r="AG910" s="112">
        <v>0</v>
      </c>
      <c r="AH910" s="87"/>
      <c r="AI910" s="85"/>
      <c r="AJ910" s="111"/>
      <c r="AK910" s="112">
        <v>0</v>
      </c>
      <c r="AL910" s="87"/>
      <c r="AM910" s="85"/>
      <c r="AN910" s="111"/>
      <c r="AO910" s="112">
        <v>0</v>
      </c>
      <c r="AP910" s="87"/>
      <c r="AQ910" s="85"/>
      <c r="AR910" s="111"/>
      <c r="AS910" s="112">
        <v>0</v>
      </c>
      <c r="AT910" s="87"/>
      <c r="AU910" s="85"/>
      <c r="AV910" s="111"/>
      <c r="AW910" s="112">
        <v>0</v>
      </c>
      <c r="AX910" s="87"/>
      <c r="AY910" s="85"/>
      <c r="AZ910" s="267">
        <f t="shared" si="58"/>
        <v>0</v>
      </c>
      <c r="BA910" s="88">
        <f t="shared" si="55"/>
        <v>0</v>
      </c>
      <c r="BC910">
        <f>IF($A910&lt;&gt;"",COUNTIF($BD$3:$BD910,$BD910),0)</f>
        <v>0</v>
      </c>
      <c r="BD910" t="str">
        <f>IF($A910&lt;&gt;"",VLOOKUP(TRUNC(MID($A910,1,2),0),Plano_Contas!$H$3:$J$103,2,TRUE),"")</f>
        <v/>
      </c>
      <c r="BE910" s="201" t="str">
        <f t="shared" si="56"/>
        <v/>
      </c>
      <c r="BF910" t="str">
        <f ca="1">IF($BT910&lt;&gt;"",SUMIF($BD$3:$BD$1004,"="&amp;$BD910,INDIRECT(ADDRESS(3,BF$2,1,1)):INDIRECT(ADDRESS(1004,BF$2,1,1))),"")</f>
        <v/>
      </c>
      <c r="BG910" t="str">
        <f ca="1">IF($BT910&lt;&gt;"",SUMIF($BD$3:$BD$1004,"="&amp;$BD910,INDIRECT(ADDRESS(3,BG$2,1,1)):INDIRECT(ADDRESS(1004,BG$2,1,1))),"")</f>
        <v/>
      </c>
      <c r="BH910" t="str">
        <f ca="1">IF($BT910&lt;&gt;"",SUMIF($BD$3:$BD$1004,"="&amp;$BD910,INDIRECT(ADDRESS(3,BH$2,1,1)):INDIRECT(ADDRESS(1004,BH$2,1,1))),"")</f>
        <v/>
      </c>
      <c r="BI910" t="str">
        <f ca="1">IF($BT910&lt;&gt;"",SUMIF($BD$3:$BD$1004,"="&amp;$BD910,INDIRECT(ADDRESS(3,BI$2,1,1)):INDIRECT(ADDRESS(1004,BI$2,1,1))),"")</f>
        <v/>
      </c>
      <c r="BJ910" t="str">
        <f ca="1">IF($BT910&lt;&gt;"",SUMIF($BD$3:$BD$1004,"="&amp;$BD910,INDIRECT(ADDRESS(3,BJ$2,1,1)):INDIRECT(ADDRESS(1004,BJ$2,1,1))),"")</f>
        <v/>
      </c>
      <c r="BK910" t="str">
        <f ca="1">IF($BT910&lt;&gt;"",SUMIF($BD$3:$BD$1004,"="&amp;$BD910,INDIRECT(ADDRESS(3,BK$2,1,1)):INDIRECT(ADDRESS(1004,BK$2,1,1))),"")</f>
        <v/>
      </c>
      <c r="BL910" t="str">
        <f ca="1">IF($BT910&lt;&gt;"",SUMIF($BD$3:$BD$1004,"="&amp;$BD910,INDIRECT(ADDRESS(3,BL$2,1,1)):INDIRECT(ADDRESS(1004,BL$2,1,1))),"")</f>
        <v/>
      </c>
      <c r="BM910" t="str">
        <f ca="1">IF($BT910&lt;&gt;"",SUMIF($BD$3:$BD$1004,"="&amp;$BD910,INDIRECT(ADDRESS(3,BM$2,1,1)):INDIRECT(ADDRESS(1004,BM$2,1,1))),"")</f>
        <v/>
      </c>
      <c r="BN910" t="str">
        <f ca="1">IF($BT910&lt;&gt;"",SUMIF($BD$3:$BD$1004,"="&amp;$BD910,INDIRECT(ADDRESS(3,BN$2,1,1)):INDIRECT(ADDRESS(1004,BN$2,1,1))),"")</f>
        <v/>
      </c>
      <c r="BO910" t="str">
        <f ca="1">IF($BT910&lt;&gt;"",SUMIF($BD$3:$BD$1004,"="&amp;$BD910,INDIRECT(ADDRESS(3,BO$2,1,1)):INDIRECT(ADDRESS(1004,BO$2,1,1))),"")</f>
        <v/>
      </c>
      <c r="BP910" t="str">
        <f ca="1">IF($BT910&lt;&gt;"",SUMIF($BD$3:$BD$1004,"="&amp;$BD910,INDIRECT(ADDRESS(3,BP$2,1,1)):INDIRECT(ADDRESS(1004,BP$2,1,1))),"")</f>
        <v/>
      </c>
      <c r="BQ910" t="str">
        <f ca="1">IF($BT910&lt;&gt;"",SUMIF($BD$3:$BD$1004,"="&amp;$BD910,INDIRECT(ADDRESS(3,BQ$2,1,1)):INDIRECT(ADDRESS(1004,BQ$2,1,1))),"")</f>
        <v/>
      </c>
      <c r="BR910" t="str">
        <f ca="1">IF($BT910&lt;&gt;"",SUMIF($BD$3:$BD$1004,"="&amp;$BD910,INDIRECT(ADDRESS(3,BR$2,1,1)):INDIRECT(ADDRESS(1004,BR$2,1,1))),"")</f>
        <v/>
      </c>
      <c r="BS910" t="str">
        <f>IF($A910&lt;&gt;"",VLOOKUP(TRUNC(MID($A910,1,2),0),Plano_Contas!$H$3:$J$103,3,TRUE),"")</f>
        <v/>
      </c>
      <c r="BT910" t="str">
        <f t="shared" si="57"/>
        <v/>
      </c>
      <c r="BV910">
        <f>Empresas!C910</f>
        <v>0</v>
      </c>
    </row>
    <row r="911" spans="1:74" ht="13.5" hidden="1" thickBot="1" x14ac:dyDescent="0.25">
      <c r="A911" s="89"/>
      <c r="B911" s="52" t="str">
        <f>IF($A911&lt;&gt;"",VLOOKUP(""&amp;$A911,Plano_Contas!$A$3:$F$1003,6,0),"")</f>
        <v/>
      </c>
      <c r="C911" s="91"/>
      <c r="D911" s="111"/>
      <c r="E911" s="112">
        <v>0</v>
      </c>
      <c r="F911" s="87"/>
      <c r="G911" s="85"/>
      <c r="H911" s="111"/>
      <c r="I911" s="112">
        <v>0</v>
      </c>
      <c r="J911" s="87"/>
      <c r="K911" s="85"/>
      <c r="L911" s="111"/>
      <c r="M911" s="112">
        <v>0</v>
      </c>
      <c r="N911" s="87"/>
      <c r="O911" s="85"/>
      <c r="P911" s="111"/>
      <c r="Q911" s="112">
        <v>0</v>
      </c>
      <c r="R911" s="87"/>
      <c r="S911" s="85"/>
      <c r="T911" s="111"/>
      <c r="U911" s="112">
        <v>0</v>
      </c>
      <c r="V911" s="87"/>
      <c r="W911" s="85"/>
      <c r="X911" s="111"/>
      <c r="Y911" s="112">
        <v>0</v>
      </c>
      <c r="Z911" s="87"/>
      <c r="AA911" s="85"/>
      <c r="AB911" s="111"/>
      <c r="AC911" s="112">
        <v>0</v>
      </c>
      <c r="AD911" s="87"/>
      <c r="AE911" s="85"/>
      <c r="AF911" s="111"/>
      <c r="AG911" s="112">
        <v>0</v>
      </c>
      <c r="AH911" s="87"/>
      <c r="AI911" s="85"/>
      <c r="AJ911" s="111"/>
      <c r="AK911" s="112">
        <v>0</v>
      </c>
      <c r="AL911" s="87"/>
      <c r="AM911" s="85"/>
      <c r="AN911" s="111"/>
      <c r="AO911" s="112">
        <v>0</v>
      </c>
      <c r="AP911" s="87"/>
      <c r="AQ911" s="85"/>
      <c r="AR911" s="111"/>
      <c r="AS911" s="112">
        <v>0</v>
      </c>
      <c r="AT911" s="87"/>
      <c r="AU911" s="85"/>
      <c r="AV911" s="111"/>
      <c r="AW911" s="112">
        <v>0</v>
      </c>
      <c r="AX911" s="87"/>
      <c r="AY911" s="85"/>
      <c r="AZ911" s="267">
        <f t="shared" si="58"/>
        <v>0</v>
      </c>
      <c r="BA911" s="88">
        <f t="shared" si="55"/>
        <v>0</v>
      </c>
      <c r="BC911">
        <f>IF($A911&lt;&gt;"",COUNTIF($BD$3:$BD911,$BD911),0)</f>
        <v>0</v>
      </c>
      <c r="BD911" t="str">
        <f>IF($A911&lt;&gt;"",VLOOKUP(TRUNC(MID($A911,1,2),0),Plano_Contas!$H$3:$J$103,2,TRUE),"")</f>
        <v/>
      </c>
      <c r="BE911" s="201" t="str">
        <f t="shared" si="56"/>
        <v/>
      </c>
      <c r="BF911" t="str">
        <f ca="1">IF($BT911&lt;&gt;"",SUMIF($BD$3:$BD$1004,"="&amp;$BD911,INDIRECT(ADDRESS(3,BF$2,1,1)):INDIRECT(ADDRESS(1004,BF$2,1,1))),"")</f>
        <v/>
      </c>
      <c r="BG911" t="str">
        <f ca="1">IF($BT911&lt;&gt;"",SUMIF($BD$3:$BD$1004,"="&amp;$BD911,INDIRECT(ADDRESS(3,BG$2,1,1)):INDIRECT(ADDRESS(1004,BG$2,1,1))),"")</f>
        <v/>
      </c>
      <c r="BH911" t="str">
        <f ca="1">IF($BT911&lt;&gt;"",SUMIF($BD$3:$BD$1004,"="&amp;$BD911,INDIRECT(ADDRESS(3,BH$2,1,1)):INDIRECT(ADDRESS(1004,BH$2,1,1))),"")</f>
        <v/>
      </c>
      <c r="BI911" t="str">
        <f ca="1">IF($BT911&lt;&gt;"",SUMIF($BD$3:$BD$1004,"="&amp;$BD911,INDIRECT(ADDRESS(3,BI$2,1,1)):INDIRECT(ADDRESS(1004,BI$2,1,1))),"")</f>
        <v/>
      </c>
      <c r="BJ911" t="str">
        <f ca="1">IF($BT911&lt;&gt;"",SUMIF($BD$3:$BD$1004,"="&amp;$BD911,INDIRECT(ADDRESS(3,BJ$2,1,1)):INDIRECT(ADDRESS(1004,BJ$2,1,1))),"")</f>
        <v/>
      </c>
      <c r="BK911" t="str">
        <f ca="1">IF($BT911&lt;&gt;"",SUMIF($BD$3:$BD$1004,"="&amp;$BD911,INDIRECT(ADDRESS(3,BK$2,1,1)):INDIRECT(ADDRESS(1004,BK$2,1,1))),"")</f>
        <v/>
      </c>
      <c r="BL911" t="str">
        <f ca="1">IF($BT911&lt;&gt;"",SUMIF($BD$3:$BD$1004,"="&amp;$BD911,INDIRECT(ADDRESS(3,BL$2,1,1)):INDIRECT(ADDRESS(1004,BL$2,1,1))),"")</f>
        <v/>
      </c>
      <c r="BM911" t="str">
        <f ca="1">IF($BT911&lt;&gt;"",SUMIF($BD$3:$BD$1004,"="&amp;$BD911,INDIRECT(ADDRESS(3,BM$2,1,1)):INDIRECT(ADDRESS(1004,BM$2,1,1))),"")</f>
        <v/>
      </c>
      <c r="BN911" t="str">
        <f ca="1">IF($BT911&lt;&gt;"",SUMIF($BD$3:$BD$1004,"="&amp;$BD911,INDIRECT(ADDRESS(3,BN$2,1,1)):INDIRECT(ADDRESS(1004,BN$2,1,1))),"")</f>
        <v/>
      </c>
      <c r="BO911" t="str">
        <f ca="1">IF($BT911&lt;&gt;"",SUMIF($BD$3:$BD$1004,"="&amp;$BD911,INDIRECT(ADDRESS(3,BO$2,1,1)):INDIRECT(ADDRESS(1004,BO$2,1,1))),"")</f>
        <v/>
      </c>
      <c r="BP911" t="str">
        <f ca="1">IF($BT911&lt;&gt;"",SUMIF($BD$3:$BD$1004,"="&amp;$BD911,INDIRECT(ADDRESS(3,BP$2,1,1)):INDIRECT(ADDRESS(1004,BP$2,1,1))),"")</f>
        <v/>
      </c>
      <c r="BQ911" t="str">
        <f ca="1">IF($BT911&lt;&gt;"",SUMIF($BD$3:$BD$1004,"="&amp;$BD911,INDIRECT(ADDRESS(3,BQ$2,1,1)):INDIRECT(ADDRESS(1004,BQ$2,1,1))),"")</f>
        <v/>
      </c>
      <c r="BR911" t="str">
        <f ca="1">IF($BT911&lt;&gt;"",SUMIF($BD$3:$BD$1004,"="&amp;$BD911,INDIRECT(ADDRESS(3,BR$2,1,1)):INDIRECT(ADDRESS(1004,BR$2,1,1))),"")</f>
        <v/>
      </c>
      <c r="BS911" t="str">
        <f>IF($A911&lt;&gt;"",VLOOKUP(TRUNC(MID($A911,1,2),0),Plano_Contas!$H$3:$J$103,3,TRUE),"")</f>
        <v/>
      </c>
      <c r="BT911" t="str">
        <f t="shared" si="57"/>
        <v/>
      </c>
      <c r="BV911">
        <f>Empresas!C911</f>
        <v>0</v>
      </c>
    </row>
    <row r="912" spans="1:74" ht="13.5" hidden="1" thickBot="1" x14ac:dyDescent="0.25">
      <c r="A912" s="89"/>
      <c r="B912" s="52" t="str">
        <f>IF($A912&lt;&gt;"",VLOOKUP(""&amp;$A912,Plano_Contas!$A$3:$F$1003,6,0),"")</f>
        <v/>
      </c>
      <c r="C912" s="91"/>
      <c r="D912" s="111"/>
      <c r="E912" s="112">
        <v>0</v>
      </c>
      <c r="F912" s="87"/>
      <c r="G912" s="85"/>
      <c r="H912" s="111"/>
      <c r="I912" s="112">
        <v>0</v>
      </c>
      <c r="J912" s="87"/>
      <c r="K912" s="85"/>
      <c r="L912" s="111"/>
      <c r="M912" s="112">
        <v>0</v>
      </c>
      <c r="N912" s="87"/>
      <c r="O912" s="85"/>
      <c r="P912" s="111"/>
      <c r="Q912" s="112">
        <v>0</v>
      </c>
      <c r="R912" s="87"/>
      <c r="S912" s="85"/>
      <c r="T912" s="111"/>
      <c r="U912" s="112">
        <v>0</v>
      </c>
      <c r="V912" s="87"/>
      <c r="W912" s="85"/>
      <c r="X912" s="111"/>
      <c r="Y912" s="112">
        <v>0</v>
      </c>
      <c r="Z912" s="87"/>
      <c r="AA912" s="85"/>
      <c r="AB912" s="111"/>
      <c r="AC912" s="112">
        <v>0</v>
      </c>
      <c r="AD912" s="87"/>
      <c r="AE912" s="85"/>
      <c r="AF912" s="111"/>
      <c r="AG912" s="112">
        <v>0</v>
      </c>
      <c r="AH912" s="87"/>
      <c r="AI912" s="85"/>
      <c r="AJ912" s="111"/>
      <c r="AK912" s="112">
        <v>0</v>
      </c>
      <c r="AL912" s="87"/>
      <c r="AM912" s="85"/>
      <c r="AN912" s="111"/>
      <c r="AO912" s="112">
        <v>0</v>
      </c>
      <c r="AP912" s="87"/>
      <c r="AQ912" s="85"/>
      <c r="AR912" s="111"/>
      <c r="AS912" s="112">
        <v>0</v>
      </c>
      <c r="AT912" s="87"/>
      <c r="AU912" s="85"/>
      <c r="AV912" s="111"/>
      <c r="AW912" s="112">
        <v>0</v>
      </c>
      <c r="AX912" s="87"/>
      <c r="AY912" s="85"/>
      <c r="AZ912" s="267">
        <f t="shared" si="58"/>
        <v>0</v>
      </c>
      <c r="BA912" s="88">
        <f t="shared" si="55"/>
        <v>0</v>
      </c>
      <c r="BC912">
        <f>IF($A912&lt;&gt;"",COUNTIF($BD$3:$BD912,$BD912),0)</f>
        <v>0</v>
      </c>
      <c r="BD912" t="str">
        <f>IF($A912&lt;&gt;"",VLOOKUP(TRUNC(MID($A912,1,2),0),Plano_Contas!$H$3:$J$103,2,TRUE),"")</f>
        <v/>
      </c>
      <c r="BE912" s="201" t="str">
        <f t="shared" si="56"/>
        <v/>
      </c>
      <c r="BF912" t="str">
        <f ca="1">IF($BT912&lt;&gt;"",SUMIF($BD$3:$BD$1004,"="&amp;$BD912,INDIRECT(ADDRESS(3,BF$2,1,1)):INDIRECT(ADDRESS(1004,BF$2,1,1))),"")</f>
        <v/>
      </c>
      <c r="BG912" t="str">
        <f ca="1">IF($BT912&lt;&gt;"",SUMIF($BD$3:$BD$1004,"="&amp;$BD912,INDIRECT(ADDRESS(3,BG$2,1,1)):INDIRECT(ADDRESS(1004,BG$2,1,1))),"")</f>
        <v/>
      </c>
      <c r="BH912" t="str">
        <f ca="1">IF($BT912&lt;&gt;"",SUMIF($BD$3:$BD$1004,"="&amp;$BD912,INDIRECT(ADDRESS(3,BH$2,1,1)):INDIRECT(ADDRESS(1004,BH$2,1,1))),"")</f>
        <v/>
      </c>
      <c r="BI912" t="str">
        <f ca="1">IF($BT912&lt;&gt;"",SUMIF($BD$3:$BD$1004,"="&amp;$BD912,INDIRECT(ADDRESS(3,BI$2,1,1)):INDIRECT(ADDRESS(1004,BI$2,1,1))),"")</f>
        <v/>
      </c>
      <c r="BJ912" t="str">
        <f ca="1">IF($BT912&lt;&gt;"",SUMIF($BD$3:$BD$1004,"="&amp;$BD912,INDIRECT(ADDRESS(3,BJ$2,1,1)):INDIRECT(ADDRESS(1004,BJ$2,1,1))),"")</f>
        <v/>
      </c>
      <c r="BK912" t="str">
        <f ca="1">IF($BT912&lt;&gt;"",SUMIF($BD$3:$BD$1004,"="&amp;$BD912,INDIRECT(ADDRESS(3,BK$2,1,1)):INDIRECT(ADDRESS(1004,BK$2,1,1))),"")</f>
        <v/>
      </c>
      <c r="BL912" t="str">
        <f ca="1">IF($BT912&lt;&gt;"",SUMIF($BD$3:$BD$1004,"="&amp;$BD912,INDIRECT(ADDRESS(3,BL$2,1,1)):INDIRECT(ADDRESS(1004,BL$2,1,1))),"")</f>
        <v/>
      </c>
      <c r="BM912" t="str">
        <f ca="1">IF($BT912&lt;&gt;"",SUMIF($BD$3:$BD$1004,"="&amp;$BD912,INDIRECT(ADDRESS(3,BM$2,1,1)):INDIRECT(ADDRESS(1004,BM$2,1,1))),"")</f>
        <v/>
      </c>
      <c r="BN912" t="str">
        <f ca="1">IF($BT912&lt;&gt;"",SUMIF($BD$3:$BD$1004,"="&amp;$BD912,INDIRECT(ADDRESS(3,BN$2,1,1)):INDIRECT(ADDRESS(1004,BN$2,1,1))),"")</f>
        <v/>
      </c>
      <c r="BO912" t="str">
        <f ca="1">IF($BT912&lt;&gt;"",SUMIF($BD$3:$BD$1004,"="&amp;$BD912,INDIRECT(ADDRESS(3,BO$2,1,1)):INDIRECT(ADDRESS(1004,BO$2,1,1))),"")</f>
        <v/>
      </c>
      <c r="BP912" t="str">
        <f ca="1">IF($BT912&lt;&gt;"",SUMIF($BD$3:$BD$1004,"="&amp;$BD912,INDIRECT(ADDRESS(3,BP$2,1,1)):INDIRECT(ADDRESS(1004,BP$2,1,1))),"")</f>
        <v/>
      </c>
      <c r="BQ912" t="str">
        <f ca="1">IF($BT912&lt;&gt;"",SUMIF($BD$3:$BD$1004,"="&amp;$BD912,INDIRECT(ADDRESS(3,BQ$2,1,1)):INDIRECT(ADDRESS(1004,BQ$2,1,1))),"")</f>
        <v/>
      </c>
      <c r="BR912" t="str">
        <f ca="1">IF($BT912&lt;&gt;"",SUMIF($BD$3:$BD$1004,"="&amp;$BD912,INDIRECT(ADDRESS(3,BR$2,1,1)):INDIRECT(ADDRESS(1004,BR$2,1,1))),"")</f>
        <v/>
      </c>
      <c r="BS912" t="str">
        <f>IF($A912&lt;&gt;"",VLOOKUP(TRUNC(MID($A912,1,2),0),Plano_Contas!$H$3:$J$103,3,TRUE),"")</f>
        <v/>
      </c>
      <c r="BT912" t="str">
        <f t="shared" si="57"/>
        <v/>
      </c>
      <c r="BV912">
        <f>Empresas!C912</f>
        <v>0</v>
      </c>
    </row>
    <row r="913" spans="1:74" ht="13.5" hidden="1" thickBot="1" x14ac:dyDescent="0.25">
      <c r="A913" s="89"/>
      <c r="B913" s="52" t="str">
        <f>IF($A913&lt;&gt;"",VLOOKUP(""&amp;$A913,Plano_Contas!$A$3:$F$1003,6,0),"")</f>
        <v/>
      </c>
      <c r="C913" s="91"/>
      <c r="D913" s="111"/>
      <c r="E913" s="112">
        <v>0</v>
      </c>
      <c r="F913" s="87"/>
      <c r="G913" s="85"/>
      <c r="H913" s="111"/>
      <c r="I913" s="112">
        <v>0</v>
      </c>
      <c r="J913" s="87"/>
      <c r="K913" s="85"/>
      <c r="L913" s="111"/>
      <c r="M913" s="112">
        <v>0</v>
      </c>
      <c r="N913" s="87"/>
      <c r="O913" s="85"/>
      <c r="P913" s="111"/>
      <c r="Q913" s="112">
        <v>0</v>
      </c>
      <c r="R913" s="87"/>
      <c r="S913" s="85"/>
      <c r="T913" s="111"/>
      <c r="U913" s="112">
        <v>0</v>
      </c>
      <c r="V913" s="87"/>
      <c r="W913" s="85"/>
      <c r="X913" s="111"/>
      <c r="Y913" s="112">
        <v>0</v>
      </c>
      <c r="Z913" s="87"/>
      <c r="AA913" s="85"/>
      <c r="AB913" s="111"/>
      <c r="AC913" s="112">
        <v>0</v>
      </c>
      <c r="AD913" s="87"/>
      <c r="AE913" s="85"/>
      <c r="AF913" s="111"/>
      <c r="AG913" s="112">
        <v>0</v>
      </c>
      <c r="AH913" s="87"/>
      <c r="AI913" s="85"/>
      <c r="AJ913" s="111"/>
      <c r="AK913" s="112">
        <v>0</v>
      </c>
      <c r="AL913" s="87"/>
      <c r="AM913" s="85"/>
      <c r="AN913" s="111"/>
      <c r="AO913" s="112">
        <v>0</v>
      </c>
      <c r="AP913" s="87"/>
      <c r="AQ913" s="85"/>
      <c r="AR913" s="111"/>
      <c r="AS913" s="112">
        <v>0</v>
      </c>
      <c r="AT913" s="87"/>
      <c r="AU913" s="85"/>
      <c r="AV913" s="111"/>
      <c r="AW913" s="112">
        <v>0</v>
      </c>
      <c r="AX913" s="87"/>
      <c r="AY913" s="85"/>
      <c r="AZ913" s="267">
        <f t="shared" si="58"/>
        <v>0</v>
      </c>
      <c r="BA913" s="88">
        <f t="shared" si="55"/>
        <v>0</v>
      </c>
      <c r="BC913">
        <f>IF($A913&lt;&gt;"",COUNTIF($BD$3:$BD913,$BD913),0)</f>
        <v>0</v>
      </c>
      <c r="BD913" t="str">
        <f>IF($A913&lt;&gt;"",VLOOKUP(TRUNC(MID($A913,1,2),0),Plano_Contas!$H$3:$J$103,2,TRUE),"")</f>
        <v/>
      </c>
      <c r="BE913" s="201" t="str">
        <f t="shared" si="56"/>
        <v/>
      </c>
      <c r="BF913" t="str">
        <f ca="1">IF($BT913&lt;&gt;"",SUMIF($BD$3:$BD$1004,"="&amp;$BD913,INDIRECT(ADDRESS(3,BF$2,1,1)):INDIRECT(ADDRESS(1004,BF$2,1,1))),"")</f>
        <v/>
      </c>
      <c r="BG913" t="str">
        <f ca="1">IF($BT913&lt;&gt;"",SUMIF($BD$3:$BD$1004,"="&amp;$BD913,INDIRECT(ADDRESS(3,BG$2,1,1)):INDIRECT(ADDRESS(1004,BG$2,1,1))),"")</f>
        <v/>
      </c>
      <c r="BH913" t="str">
        <f ca="1">IF($BT913&lt;&gt;"",SUMIF($BD$3:$BD$1004,"="&amp;$BD913,INDIRECT(ADDRESS(3,BH$2,1,1)):INDIRECT(ADDRESS(1004,BH$2,1,1))),"")</f>
        <v/>
      </c>
      <c r="BI913" t="str">
        <f ca="1">IF($BT913&lt;&gt;"",SUMIF($BD$3:$BD$1004,"="&amp;$BD913,INDIRECT(ADDRESS(3,BI$2,1,1)):INDIRECT(ADDRESS(1004,BI$2,1,1))),"")</f>
        <v/>
      </c>
      <c r="BJ913" t="str">
        <f ca="1">IF($BT913&lt;&gt;"",SUMIF($BD$3:$BD$1004,"="&amp;$BD913,INDIRECT(ADDRESS(3,BJ$2,1,1)):INDIRECT(ADDRESS(1004,BJ$2,1,1))),"")</f>
        <v/>
      </c>
      <c r="BK913" t="str">
        <f ca="1">IF($BT913&lt;&gt;"",SUMIF($BD$3:$BD$1004,"="&amp;$BD913,INDIRECT(ADDRESS(3,BK$2,1,1)):INDIRECT(ADDRESS(1004,BK$2,1,1))),"")</f>
        <v/>
      </c>
      <c r="BL913" t="str">
        <f ca="1">IF($BT913&lt;&gt;"",SUMIF($BD$3:$BD$1004,"="&amp;$BD913,INDIRECT(ADDRESS(3,BL$2,1,1)):INDIRECT(ADDRESS(1004,BL$2,1,1))),"")</f>
        <v/>
      </c>
      <c r="BM913" t="str">
        <f ca="1">IF($BT913&lt;&gt;"",SUMIF($BD$3:$BD$1004,"="&amp;$BD913,INDIRECT(ADDRESS(3,BM$2,1,1)):INDIRECT(ADDRESS(1004,BM$2,1,1))),"")</f>
        <v/>
      </c>
      <c r="BN913" t="str">
        <f ca="1">IF($BT913&lt;&gt;"",SUMIF($BD$3:$BD$1004,"="&amp;$BD913,INDIRECT(ADDRESS(3,BN$2,1,1)):INDIRECT(ADDRESS(1004,BN$2,1,1))),"")</f>
        <v/>
      </c>
      <c r="BO913" t="str">
        <f ca="1">IF($BT913&lt;&gt;"",SUMIF($BD$3:$BD$1004,"="&amp;$BD913,INDIRECT(ADDRESS(3,BO$2,1,1)):INDIRECT(ADDRESS(1004,BO$2,1,1))),"")</f>
        <v/>
      </c>
      <c r="BP913" t="str">
        <f ca="1">IF($BT913&lt;&gt;"",SUMIF($BD$3:$BD$1004,"="&amp;$BD913,INDIRECT(ADDRESS(3,BP$2,1,1)):INDIRECT(ADDRESS(1004,BP$2,1,1))),"")</f>
        <v/>
      </c>
      <c r="BQ913" t="str">
        <f ca="1">IF($BT913&lt;&gt;"",SUMIF($BD$3:$BD$1004,"="&amp;$BD913,INDIRECT(ADDRESS(3,BQ$2,1,1)):INDIRECT(ADDRESS(1004,BQ$2,1,1))),"")</f>
        <v/>
      </c>
      <c r="BR913" t="str">
        <f ca="1">IF($BT913&lt;&gt;"",SUMIF($BD$3:$BD$1004,"="&amp;$BD913,INDIRECT(ADDRESS(3,BR$2,1,1)):INDIRECT(ADDRESS(1004,BR$2,1,1))),"")</f>
        <v/>
      </c>
      <c r="BS913" t="str">
        <f>IF($A913&lt;&gt;"",VLOOKUP(TRUNC(MID($A913,1,2),0),Plano_Contas!$H$3:$J$103,3,TRUE),"")</f>
        <v/>
      </c>
      <c r="BT913" t="str">
        <f t="shared" si="57"/>
        <v/>
      </c>
      <c r="BV913">
        <f>Empresas!C913</f>
        <v>0</v>
      </c>
    </row>
    <row r="914" spans="1:74" ht="13.5" hidden="1" thickBot="1" x14ac:dyDescent="0.25">
      <c r="A914" s="89"/>
      <c r="B914" s="52" t="str">
        <f>IF($A914&lt;&gt;"",VLOOKUP(""&amp;$A914,Plano_Contas!$A$3:$F$1003,6,0),"")</f>
        <v/>
      </c>
      <c r="C914" s="91"/>
      <c r="D914" s="111"/>
      <c r="E914" s="112">
        <v>0</v>
      </c>
      <c r="F914" s="87"/>
      <c r="G914" s="85"/>
      <c r="H914" s="111"/>
      <c r="I914" s="112">
        <v>0</v>
      </c>
      <c r="J914" s="87"/>
      <c r="K914" s="85"/>
      <c r="L914" s="111"/>
      <c r="M914" s="112">
        <v>0</v>
      </c>
      <c r="N914" s="87"/>
      <c r="O914" s="85"/>
      <c r="P914" s="111"/>
      <c r="Q914" s="112">
        <v>0</v>
      </c>
      <c r="R914" s="87"/>
      <c r="S914" s="85"/>
      <c r="T914" s="111"/>
      <c r="U914" s="112">
        <v>0</v>
      </c>
      <c r="V914" s="87"/>
      <c r="W914" s="85"/>
      <c r="X914" s="111"/>
      <c r="Y914" s="112">
        <v>0</v>
      </c>
      <c r="Z914" s="87"/>
      <c r="AA914" s="85"/>
      <c r="AB914" s="111"/>
      <c r="AC914" s="112">
        <v>0</v>
      </c>
      <c r="AD914" s="87"/>
      <c r="AE914" s="85"/>
      <c r="AF914" s="111"/>
      <c r="AG914" s="112">
        <v>0</v>
      </c>
      <c r="AH914" s="87"/>
      <c r="AI914" s="85"/>
      <c r="AJ914" s="111"/>
      <c r="AK914" s="112">
        <v>0</v>
      </c>
      <c r="AL914" s="87"/>
      <c r="AM914" s="85"/>
      <c r="AN914" s="111"/>
      <c r="AO914" s="112">
        <v>0</v>
      </c>
      <c r="AP914" s="87"/>
      <c r="AQ914" s="85"/>
      <c r="AR914" s="111"/>
      <c r="AS914" s="112">
        <v>0</v>
      </c>
      <c r="AT914" s="87"/>
      <c r="AU914" s="85"/>
      <c r="AV914" s="111"/>
      <c r="AW914" s="112">
        <v>0</v>
      </c>
      <c r="AX914" s="87"/>
      <c r="AY914" s="85"/>
      <c r="AZ914" s="267">
        <f t="shared" si="58"/>
        <v>0</v>
      </c>
      <c r="BA914" s="88">
        <f t="shared" si="55"/>
        <v>0</v>
      </c>
      <c r="BC914">
        <f>IF($A914&lt;&gt;"",COUNTIF($BD$3:$BD914,$BD914),0)</f>
        <v>0</v>
      </c>
      <c r="BD914" t="str">
        <f>IF($A914&lt;&gt;"",VLOOKUP(TRUNC(MID($A914,1,2),0),Plano_Contas!$H$3:$J$103,2,TRUE),"")</f>
        <v/>
      </c>
      <c r="BE914" s="201" t="str">
        <f t="shared" si="56"/>
        <v/>
      </c>
      <c r="BF914" t="str">
        <f ca="1">IF($BT914&lt;&gt;"",SUMIF($BD$3:$BD$1004,"="&amp;$BD914,INDIRECT(ADDRESS(3,BF$2,1,1)):INDIRECT(ADDRESS(1004,BF$2,1,1))),"")</f>
        <v/>
      </c>
      <c r="BG914" t="str">
        <f ca="1">IF($BT914&lt;&gt;"",SUMIF($BD$3:$BD$1004,"="&amp;$BD914,INDIRECT(ADDRESS(3,BG$2,1,1)):INDIRECT(ADDRESS(1004,BG$2,1,1))),"")</f>
        <v/>
      </c>
      <c r="BH914" t="str">
        <f ca="1">IF($BT914&lt;&gt;"",SUMIF($BD$3:$BD$1004,"="&amp;$BD914,INDIRECT(ADDRESS(3,BH$2,1,1)):INDIRECT(ADDRESS(1004,BH$2,1,1))),"")</f>
        <v/>
      </c>
      <c r="BI914" t="str">
        <f ca="1">IF($BT914&lt;&gt;"",SUMIF($BD$3:$BD$1004,"="&amp;$BD914,INDIRECT(ADDRESS(3,BI$2,1,1)):INDIRECT(ADDRESS(1004,BI$2,1,1))),"")</f>
        <v/>
      </c>
      <c r="BJ914" t="str">
        <f ca="1">IF($BT914&lt;&gt;"",SUMIF($BD$3:$BD$1004,"="&amp;$BD914,INDIRECT(ADDRESS(3,BJ$2,1,1)):INDIRECT(ADDRESS(1004,BJ$2,1,1))),"")</f>
        <v/>
      </c>
      <c r="BK914" t="str">
        <f ca="1">IF($BT914&lt;&gt;"",SUMIF($BD$3:$BD$1004,"="&amp;$BD914,INDIRECT(ADDRESS(3,BK$2,1,1)):INDIRECT(ADDRESS(1004,BK$2,1,1))),"")</f>
        <v/>
      </c>
      <c r="BL914" t="str">
        <f ca="1">IF($BT914&lt;&gt;"",SUMIF($BD$3:$BD$1004,"="&amp;$BD914,INDIRECT(ADDRESS(3,BL$2,1,1)):INDIRECT(ADDRESS(1004,BL$2,1,1))),"")</f>
        <v/>
      </c>
      <c r="BM914" t="str">
        <f ca="1">IF($BT914&lt;&gt;"",SUMIF($BD$3:$BD$1004,"="&amp;$BD914,INDIRECT(ADDRESS(3,BM$2,1,1)):INDIRECT(ADDRESS(1004,BM$2,1,1))),"")</f>
        <v/>
      </c>
      <c r="BN914" t="str">
        <f ca="1">IF($BT914&lt;&gt;"",SUMIF($BD$3:$BD$1004,"="&amp;$BD914,INDIRECT(ADDRESS(3,BN$2,1,1)):INDIRECT(ADDRESS(1004,BN$2,1,1))),"")</f>
        <v/>
      </c>
      <c r="BO914" t="str">
        <f ca="1">IF($BT914&lt;&gt;"",SUMIF($BD$3:$BD$1004,"="&amp;$BD914,INDIRECT(ADDRESS(3,BO$2,1,1)):INDIRECT(ADDRESS(1004,BO$2,1,1))),"")</f>
        <v/>
      </c>
      <c r="BP914" t="str">
        <f ca="1">IF($BT914&lt;&gt;"",SUMIF($BD$3:$BD$1004,"="&amp;$BD914,INDIRECT(ADDRESS(3,BP$2,1,1)):INDIRECT(ADDRESS(1004,BP$2,1,1))),"")</f>
        <v/>
      </c>
      <c r="BQ914" t="str">
        <f ca="1">IF($BT914&lt;&gt;"",SUMIF($BD$3:$BD$1004,"="&amp;$BD914,INDIRECT(ADDRESS(3,BQ$2,1,1)):INDIRECT(ADDRESS(1004,BQ$2,1,1))),"")</f>
        <v/>
      </c>
      <c r="BR914" t="str">
        <f ca="1">IF($BT914&lt;&gt;"",SUMIF($BD$3:$BD$1004,"="&amp;$BD914,INDIRECT(ADDRESS(3,BR$2,1,1)):INDIRECT(ADDRESS(1004,BR$2,1,1))),"")</f>
        <v/>
      </c>
      <c r="BS914" t="str">
        <f>IF($A914&lt;&gt;"",VLOOKUP(TRUNC(MID($A914,1,2),0),Plano_Contas!$H$3:$J$103,3,TRUE),"")</f>
        <v/>
      </c>
      <c r="BT914" t="str">
        <f t="shared" si="57"/>
        <v/>
      </c>
      <c r="BV914">
        <f>Empresas!C914</f>
        <v>0</v>
      </c>
    </row>
    <row r="915" spans="1:74" ht="13.5" hidden="1" thickBot="1" x14ac:dyDescent="0.25">
      <c r="A915" s="89"/>
      <c r="B915" s="52" t="str">
        <f>IF($A915&lt;&gt;"",VLOOKUP(""&amp;$A915,Plano_Contas!$A$3:$F$1003,6,0),"")</f>
        <v/>
      </c>
      <c r="C915" s="91"/>
      <c r="D915" s="111"/>
      <c r="E915" s="112">
        <v>0</v>
      </c>
      <c r="F915" s="87"/>
      <c r="G915" s="85"/>
      <c r="H915" s="111"/>
      <c r="I915" s="112">
        <v>0</v>
      </c>
      <c r="J915" s="87"/>
      <c r="K915" s="85"/>
      <c r="L915" s="111"/>
      <c r="M915" s="112">
        <v>0</v>
      </c>
      <c r="N915" s="87"/>
      <c r="O915" s="85"/>
      <c r="P915" s="111"/>
      <c r="Q915" s="112">
        <v>0</v>
      </c>
      <c r="R915" s="87"/>
      <c r="S915" s="85"/>
      <c r="T915" s="111"/>
      <c r="U915" s="112">
        <v>0</v>
      </c>
      <c r="V915" s="87"/>
      <c r="W915" s="85"/>
      <c r="X915" s="111"/>
      <c r="Y915" s="112">
        <v>0</v>
      </c>
      <c r="Z915" s="87"/>
      <c r="AA915" s="85"/>
      <c r="AB915" s="111"/>
      <c r="AC915" s="112">
        <v>0</v>
      </c>
      <c r="AD915" s="87"/>
      <c r="AE915" s="85"/>
      <c r="AF915" s="111"/>
      <c r="AG915" s="112">
        <v>0</v>
      </c>
      <c r="AH915" s="87"/>
      <c r="AI915" s="85"/>
      <c r="AJ915" s="111"/>
      <c r="AK915" s="112">
        <v>0</v>
      </c>
      <c r="AL915" s="87"/>
      <c r="AM915" s="85"/>
      <c r="AN915" s="111"/>
      <c r="AO915" s="112">
        <v>0</v>
      </c>
      <c r="AP915" s="87"/>
      <c r="AQ915" s="85"/>
      <c r="AR915" s="111"/>
      <c r="AS915" s="112">
        <v>0</v>
      </c>
      <c r="AT915" s="87"/>
      <c r="AU915" s="85"/>
      <c r="AV915" s="111"/>
      <c r="AW915" s="112">
        <v>0</v>
      </c>
      <c r="AX915" s="87"/>
      <c r="AY915" s="85"/>
      <c r="AZ915" s="267">
        <f t="shared" si="58"/>
        <v>0</v>
      </c>
      <c r="BA915" s="88">
        <f t="shared" si="55"/>
        <v>0</v>
      </c>
      <c r="BC915">
        <f>IF($A915&lt;&gt;"",COUNTIF($BD$3:$BD915,$BD915),0)</f>
        <v>0</v>
      </c>
      <c r="BD915" t="str">
        <f>IF($A915&lt;&gt;"",VLOOKUP(TRUNC(MID($A915,1,2),0),Plano_Contas!$H$3:$J$103,2,TRUE),"")</f>
        <v/>
      </c>
      <c r="BE915" s="201" t="str">
        <f t="shared" si="56"/>
        <v/>
      </c>
      <c r="BF915" t="str">
        <f ca="1">IF($BT915&lt;&gt;"",SUMIF($BD$3:$BD$1004,"="&amp;$BD915,INDIRECT(ADDRESS(3,BF$2,1,1)):INDIRECT(ADDRESS(1004,BF$2,1,1))),"")</f>
        <v/>
      </c>
      <c r="BG915" t="str">
        <f ca="1">IF($BT915&lt;&gt;"",SUMIF($BD$3:$BD$1004,"="&amp;$BD915,INDIRECT(ADDRESS(3,BG$2,1,1)):INDIRECT(ADDRESS(1004,BG$2,1,1))),"")</f>
        <v/>
      </c>
      <c r="BH915" t="str">
        <f ca="1">IF($BT915&lt;&gt;"",SUMIF($BD$3:$BD$1004,"="&amp;$BD915,INDIRECT(ADDRESS(3,BH$2,1,1)):INDIRECT(ADDRESS(1004,BH$2,1,1))),"")</f>
        <v/>
      </c>
      <c r="BI915" t="str">
        <f ca="1">IF($BT915&lt;&gt;"",SUMIF($BD$3:$BD$1004,"="&amp;$BD915,INDIRECT(ADDRESS(3,BI$2,1,1)):INDIRECT(ADDRESS(1004,BI$2,1,1))),"")</f>
        <v/>
      </c>
      <c r="BJ915" t="str">
        <f ca="1">IF($BT915&lt;&gt;"",SUMIF($BD$3:$BD$1004,"="&amp;$BD915,INDIRECT(ADDRESS(3,BJ$2,1,1)):INDIRECT(ADDRESS(1004,BJ$2,1,1))),"")</f>
        <v/>
      </c>
      <c r="BK915" t="str">
        <f ca="1">IF($BT915&lt;&gt;"",SUMIF($BD$3:$BD$1004,"="&amp;$BD915,INDIRECT(ADDRESS(3,BK$2,1,1)):INDIRECT(ADDRESS(1004,BK$2,1,1))),"")</f>
        <v/>
      </c>
      <c r="BL915" t="str">
        <f ca="1">IF($BT915&lt;&gt;"",SUMIF($BD$3:$BD$1004,"="&amp;$BD915,INDIRECT(ADDRESS(3,BL$2,1,1)):INDIRECT(ADDRESS(1004,BL$2,1,1))),"")</f>
        <v/>
      </c>
      <c r="BM915" t="str">
        <f ca="1">IF($BT915&lt;&gt;"",SUMIF($BD$3:$BD$1004,"="&amp;$BD915,INDIRECT(ADDRESS(3,BM$2,1,1)):INDIRECT(ADDRESS(1004,BM$2,1,1))),"")</f>
        <v/>
      </c>
      <c r="BN915" t="str">
        <f ca="1">IF($BT915&lt;&gt;"",SUMIF($BD$3:$BD$1004,"="&amp;$BD915,INDIRECT(ADDRESS(3,BN$2,1,1)):INDIRECT(ADDRESS(1004,BN$2,1,1))),"")</f>
        <v/>
      </c>
      <c r="BO915" t="str">
        <f ca="1">IF($BT915&lt;&gt;"",SUMIF($BD$3:$BD$1004,"="&amp;$BD915,INDIRECT(ADDRESS(3,BO$2,1,1)):INDIRECT(ADDRESS(1004,BO$2,1,1))),"")</f>
        <v/>
      </c>
      <c r="BP915" t="str">
        <f ca="1">IF($BT915&lt;&gt;"",SUMIF($BD$3:$BD$1004,"="&amp;$BD915,INDIRECT(ADDRESS(3,BP$2,1,1)):INDIRECT(ADDRESS(1004,BP$2,1,1))),"")</f>
        <v/>
      </c>
      <c r="BQ915" t="str">
        <f ca="1">IF($BT915&lt;&gt;"",SUMIF($BD$3:$BD$1004,"="&amp;$BD915,INDIRECT(ADDRESS(3,BQ$2,1,1)):INDIRECT(ADDRESS(1004,BQ$2,1,1))),"")</f>
        <v/>
      </c>
      <c r="BR915" t="str">
        <f ca="1">IF($BT915&lt;&gt;"",SUMIF($BD$3:$BD$1004,"="&amp;$BD915,INDIRECT(ADDRESS(3,BR$2,1,1)):INDIRECT(ADDRESS(1004,BR$2,1,1))),"")</f>
        <v/>
      </c>
      <c r="BS915" t="str">
        <f>IF($A915&lt;&gt;"",VLOOKUP(TRUNC(MID($A915,1,2),0),Plano_Contas!$H$3:$J$103,3,TRUE),"")</f>
        <v/>
      </c>
      <c r="BT915" t="str">
        <f t="shared" si="57"/>
        <v/>
      </c>
      <c r="BV915">
        <f>Empresas!C915</f>
        <v>0</v>
      </c>
    </row>
    <row r="916" spans="1:74" ht="13.5" hidden="1" thickBot="1" x14ac:dyDescent="0.25">
      <c r="A916" s="89"/>
      <c r="B916" s="52" t="str">
        <f>IF($A916&lt;&gt;"",VLOOKUP(""&amp;$A916,Plano_Contas!$A$3:$F$1003,6,0),"")</f>
        <v/>
      </c>
      <c r="C916" s="91"/>
      <c r="D916" s="111"/>
      <c r="E916" s="112">
        <v>0</v>
      </c>
      <c r="F916" s="87"/>
      <c r="G916" s="85"/>
      <c r="H916" s="111"/>
      <c r="I916" s="112">
        <v>0</v>
      </c>
      <c r="J916" s="87"/>
      <c r="K916" s="85"/>
      <c r="L916" s="111"/>
      <c r="M916" s="112">
        <v>0</v>
      </c>
      <c r="N916" s="87"/>
      <c r="O916" s="85"/>
      <c r="P916" s="111"/>
      <c r="Q916" s="112">
        <v>0</v>
      </c>
      <c r="R916" s="87"/>
      <c r="S916" s="85"/>
      <c r="T916" s="111"/>
      <c r="U916" s="112">
        <v>0</v>
      </c>
      <c r="V916" s="87"/>
      <c r="W916" s="85"/>
      <c r="X916" s="111"/>
      <c r="Y916" s="112">
        <v>0</v>
      </c>
      <c r="Z916" s="87"/>
      <c r="AA916" s="85"/>
      <c r="AB916" s="111"/>
      <c r="AC916" s="112">
        <v>0</v>
      </c>
      <c r="AD916" s="87"/>
      <c r="AE916" s="85"/>
      <c r="AF916" s="111"/>
      <c r="AG916" s="112">
        <v>0</v>
      </c>
      <c r="AH916" s="87"/>
      <c r="AI916" s="85"/>
      <c r="AJ916" s="111"/>
      <c r="AK916" s="112">
        <v>0</v>
      </c>
      <c r="AL916" s="87"/>
      <c r="AM916" s="85"/>
      <c r="AN916" s="111"/>
      <c r="AO916" s="112">
        <v>0</v>
      </c>
      <c r="AP916" s="87"/>
      <c r="AQ916" s="85"/>
      <c r="AR916" s="111"/>
      <c r="AS916" s="112">
        <v>0</v>
      </c>
      <c r="AT916" s="87"/>
      <c r="AU916" s="85"/>
      <c r="AV916" s="111"/>
      <c r="AW916" s="112">
        <v>0</v>
      </c>
      <c r="AX916" s="87"/>
      <c r="AY916" s="85"/>
      <c r="AZ916" s="267">
        <f t="shared" si="58"/>
        <v>0</v>
      </c>
      <c r="BA916" s="88">
        <f t="shared" si="55"/>
        <v>0</v>
      </c>
      <c r="BC916">
        <f>IF($A916&lt;&gt;"",COUNTIF($BD$3:$BD916,$BD916),0)</f>
        <v>0</v>
      </c>
      <c r="BD916" t="str">
        <f>IF($A916&lt;&gt;"",VLOOKUP(TRUNC(MID($A916,1,2),0),Plano_Contas!$H$3:$J$103,2,TRUE),"")</f>
        <v/>
      </c>
      <c r="BE916" s="201" t="str">
        <f t="shared" si="56"/>
        <v/>
      </c>
      <c r="BF916" t="str">
        <f ca="1">IF($BT916&lt;&gt;"",SUMIF($BD$3:$BD$1004,"="&amp;$BD916,INDIRECT(ADDRESS(3,BF$2,1,1)):INDIRECT(ADDRESS(1004,BF$2,1,1))),"")</f>
        <v/>
      </c>
      <c r="BG916" t="str">
        <f ca="1">IF($BT916&lt;&gt;"",SUMIF($BD$3:$BD$1004,"="&amp;$BD916,INDIRECT(ADDRESS(3,BG$2,1,1)):INDIRECT(ADDRESS(1004,BG$2,1,1))),"")</f>
        <v/>
      </c>
      <c r="BH916" t="str">
        <f ca="1">IF($BT916&lt;&gt;"",SUMIF($BD$3:$BD$1004,"="&amp;$BD916,INDIRECT(ADDRESS(3,BH$2,1,1)):INDIRECT(ADDRESS(1004,BH$2,1,1))),"")</f>
        <v/>
      </c>
      <c r="BI916" t="str">
        <f ca="1">IF($BT916&lt;&gt;"",SUMIF($BD$3:$BD$1004,"="&amp;$BD916,INDIRECT(ADDRESS(3,BI$2,1,1)):INDIRECT(ADDRESS(1004,BI$2,1,1))),"")</f>
        <v/>
      </c>
      <c r="BJ916" t="str">
        <f ca="1">IF($BT916&lt;&gt;"",SUMIF($BD$3:$BD$1004,"="&amp;$BD916,INDIRECT(ADDRESS(3,BJ$2,1,1)):INDIRECT(ADDRESS(1004,BJ$2,1,1))),"")</f>
        <v/>
      </c>
      <c r="BK916" t="str">
        <f ca="1">IF($BT916&lt;&gt;"",SUMIF($BD$3:$BD$1004,"="&amp;$BD916,INDIRECT(ADDRESS(3,BK$2,1,1)):INDIRECT(ADDRESS(1004,BK$2,1,1))),"")</f>
        <v/>
      </c>
      <c r="BL916" t="str">
        <f ca="1">IF($BT916&lt;&gt;"",SUMIF($BD$3:$BD$1004,"="&amp;$BD916,INDIRECT(ADDRESS(3,BL$2,1,1)):INDIRECT(ADDRESS(1004,BL$2,1,1))),"")</f>
        <v/>
      </c>
      <c r="BM916" t="str">
        <f ca="1">IF($BT916&lt;&gt;"",SUMIF($BD$3:$BD$1004,"="&amp;$BD916,INDIRECT(ADDRESS(3,BM$2,1,1)):INDIRECT(ADDRESS(1004,BM$2,1,1))),"")</f>
        <v/>
      </c>
      <c r="BN916" t="str">
        <f ca="1">IF($BT916&lt;&gt;"",SUMIF($BD$3:$BD$1004,"="&amp;$BD916,INDIRECT(ADDRESS(3,BN$2,1,1)):INDIRECT(ADDRESS(1004,BN$2,1,1))),"")</f>
        <v/>
      </c>
      <c r="BO916" t="str">
        <f ca="1">IF($BT916&lt;&gt;"",SUMIF($BD$3:$BD$1004,"="&amp;$BD916,INDIRECT(ADDRESS(3,BO$2,1,1)):INDIRECT(ADDRESS(1004,BO$2,1,1))),"")</f>
        <v/>
      </c>
      <c r="BP916" t="str">
        <f ca="1">IF($BT916&lt;&gt;"",SUMIF($BD$3:$BD$1004,"="&amp;$BD916,INDIRECT(ADDRESS(3,BP$2,1,1)):INDIRECT(ADDRESS(1004,BP$2,1,1))),"")</f>
        <v/>
      </c>
      <c r="BQ916" t="str">
        <f ca="1">IF($BT916&lt;&gt;"",SUMIF($BD$3:$BD$1004,"="&amp;$BD916,INDIRECT(ADDRESS(3,BQ$2,1,1)):INDIRECT(ADDRESS(1004,BQ$2,1,1))),"")</f>
        <v/>
      </c>
      <c r="BR916" t="str">
        <f ca="1">IF($BT916&lt;&gt;"",SUMIF($BD$3:$BD$1004,"="&amp;$BD916,INDIRECT(ADDRESS(3,BR$2,1,1)):INDIRECT(ADDRESS(1004,BR$2,1,1))),"")</f>
        <v/>
      </c>
      <c r="BS916" t="str">
        <f>IF($A916&lt;&gt;"",VLOOKUP(TRUNC(MID($A916,1,2),0),Plano_Contas!$H$3:$J$103,3,TRUE),"")</f>
        <v/>
      </c>
      <c r="BT916" t="str">
        <f t="shared" si="57"/>
        <v/>
      </c>
      <c r="BV916">
        <f>Empresas!C916</f>
        <v>0</v>
      </c>
    </row>
    <row r="917" spans="1:74" ht="13.5" hidden="1" thickBot="1" x14ac:dyDescent="0.25">
      <c r="A917" s="89"/>
      <c r="B917" s="52" t="str">
        <f>IF($A917&lt;&gt;"",VLOOKUP(""&amp;$A917,Plano_Contas!$A$3:$F$1003,6,0),"")</f>
        <v/>
      </c>
      <c r="C917" s="91"/>
      <c r="D917" s="111"/>
      <c r="E917" s="112">
        <v>0</v>
      </c>
      <c r="F917" s="87"/>
      <c r="G917" s="85"/>
      <c r="H917" s="111"/>
      <c r="I917" s="112">
        <v>0</v>
      </c>
      <c r="J917" s="87"/>
      <c r="K917" s="85"/>
      <c r="L917" s="111"/>
      <c r="M917" s="112">
        <v>0</v>
      </c>
      <c r="N917" s="87"/>
      <c r="O917" s="85"/>
      <c r="P917" s="111"/>
      <c r="Q917" s="112">
        <v>0</v>
      </c>
      <c r="R917" s="87"/>
      <c r="S917" s="85"/>
      <c r="T917" s="111"/>
      <c r="U917" s="112">
        <v>0</v>
      </c>
      <c r="V917" s="87"/>
      <c r="W917" s="85"/>
      <c r="X917" s="111"/>
      <c r="Y917" s="112">
        <v>0</v>
      </c>
      <c r="Z917" s="87"/>
      <c r="AA917" s="85"/>
      <c r="AB917" s="111"/>
      <c r="AC917" s="112">
        <v>0</v>
      </c>
      <c r="AD917" s="87"/>
      <c r="AE917" s="85"/>
      <c r="AF917" s="111"/>
      <c r="AG917" s="112">
        <v>0</v>
      </c>
      <c r="AH917" s="87"/>
      <c r="AI917" s="85"/>
      <c r="AJ917" s="111"/>
      <c r="AK917" s="112">
        <v>0</v>
      </c>
      <c r="AL917" s="87"/>
      <c r="AM917" s="85"/>
      <c r="AN917" s="111"/>
      <c r="AO917" s="112">
        <v>0</v>
      </c>
      <c r="AP917" s="87"/>
      <c r="AQ917" s="85"/>
      <c r="AR917" s="111"/>
      <c r="AS917" s="112">
        <v>0</v>
      </c>
      <c r="AT917" s="87"/>
      <c r="AU917" s="85"/>
      <c r="AV917" s="111"/>
      <c r="AW917" s="112">
        <v>0</v>
      </c>
      <c r="AX917" s="87"/>
      <c r="AY917" s="85"/>
      <c r="AZ917" s="267">
        <f t="shared" si="58"/>
        <v>0</v>
      </c>
      <c r="BA917" s="88">
        <f t="shared" si="55"/>
        <v>0</v>
      </c>
      <c r="BC917">
        <f>IF($A917&lt;&gt;"",COUNTIF($BD$3:$BD917,$BD917),0)</f>
        <v>0</v>
      </c>
      <c r="BD917" t="str">
        <f>IF($A917&lt;&gt;"",VLOOKUP(TRUNC(MID($A917,1,2),0),Plano_Contas!$H$3:$J$103,2,TRUE),"")</f>
        <v/>
      </c>
      <c r="BE917" s="201" t="str">
        <f t="shared" si="56"/>
        <v/>
      </c>
      <c r="BF917" t="str">
        <f ca="1">IF($BT917&lt;&gt;"",SUMIF($BD$3:$BD$1004,"="&amp;$BD917,INDIRECT(ADDRESS(3,BF$2,1,1)):INDIRECT(ADDRESS(1004,BF$2,1,1))),"")</f>
        <v/>
      </c>
      <c r="BG917" t="str">
        <f ca="1">IF($BT917&lt;&gt;"",SUMIF($BD$3:$BD$1004,"="&amp;$BD917,INDIRECT(ADDRESS(3,BG$2,1,1)):INDIRECT(ADDRESS(1004,BG$2,1,1))),"")</f>
        <v/>
      </c>
      <c r="BH917" t="str">
        <f ca="1">IF($BT917&lt;&gt;"",SUMIF($BD$3:$BD$1004,"="&amp;$BD917,INDIRECT(ADDRESS(3,BH$2,1,1)):INDIRECT(ADDRESS(1004,BH$2,1,1))),"")</f>
        <v/>
      </c>
      <c r="BI917" t="str">
        <f ca="1">IF($BT917&lt;&gt;"",SUMIF($BD$3:$BD$1004,"="&amp;$BD917,INDIRECT(ADDRESS(3,BI$2,1,1)):INDIRECT(ADDRESS(1004,BI$2,1,1))),"")</f>
        <v/>
      </c>
      <c r="BJ917" t="str">
        <f ca="1">IF($BT917&lt;&gt;"",SUMIF($BD$3:$BD$1004,"="&amp;$BD917,INDIRECT(ADDRESS(3,BJ$2,1,1)):INDIRECT(ADDRESS(1004,BJ$2,1,1))),"")</f>
        <v/>
      </c>
      <c r="BK917" t="str">
        <f ca="1">IF($BT917&lt;&gt;"",SUMIF($BD$3:$BD$1004,"="&amp;$BD917,INDIRECT(ADDRESS(3,BK$2,1,1)):INDIRECT(ADDRESS(1004,BK$2,1,1))),"")</f>
        <v/>
      </c>
      <c r="BL917" t="str">
        <f ca="1">IF($BT917&lt;&gt;"",SUMIF($BD$3:$BD$1004,"="&amp;$BD917,INDIRECT(ADDRESS(3,BL$2,1,1)):INDIRECT(ADDRESS(1004,BL$2,1,1))),"")</f>
        <v/>
      </c>
      <c r="BM917" t="str">
        <f ca="1">IF($BT917&lt;&gt;"",SUMIF($BD$3:$BD$1004,"="&amp;$BD917,INDIRECT(ADDRESS(3,BM$2,1,1)):INDIRECT(ADDRESS(1004,BM$2,1,1))),"")</f>
        <v/>
      </c>
      <c r="BN917" t="str">
        <f ca="1">IF($BT917&lt;&gt;"",SUMIF($BD$3:$BD$1004,"="&amp;$BD917,INDIRECT(ADDRESS(3,BN$2,1,1)):INDIRECT(ADDRESS(1004,BN$2,1,1))),"")</f>
        <v/>
      </c>
      <c r="BO917" t="str">
        <f ca="1">IF($BT917&lt;&gt;"",SUMIF($BD$3:$BD$1004,"="&amp;$BD917,INDIRECT(ADDRESS(3,BO$2,1,1)):INDIRECT(ADDRESS(1004,BO$2,1,1))),"")</f>
        <v/>
      </c>
      <c r="BP917" t="str">
        <f ca="1">IF($BT917&lt;&gt;"",SUMIF($BD$3:$BD$1004,"="&amp;$BD917,INDIRECT(ADDRESS(3,BP$2,1,1)):INDIRECT(ADDRESS(1004,BP$2,1,1))),"")</f>
        <v/>
      </c>
      <c r="BQ917" t="str">
        <f ca="1">IF($BT917&lt;&gt;"",SUMIF($BD$3:$BD$1004,"="&amp;$BD917,INDIRECT(ADDRESS(3,BQ$2,1,1)):INDIRECT(ADDRESS(1004,BQ$2,1,1))),"")</f>
        <v/>
      </c>
      <c r="BR917" t="str">
        <f ca="1">IF($BT917&lt;&gt;"",SUMIF($BD$3:$BD$1004,"="&amp;$BD917,INDIRECT(ADDRESS(3,BR$2,1,1)):INDIRECT(ADDRESS(1004,BR$2,1,1))),"")</f>
        <v/>
      </c>
      <c r="BS917" t="str">
        <f>IF($A917&lt;&gt;"",VLOOKUP(TRUNC(MID($A917,1,2),0),Plano_Contas!$H$3:$J$103,3,TRUE),"")</f>
        <v/>
      </c>
      <c r="BT917" t="str">
        <f t="shared" si="57"/>
        <v/>
      </c>
      <c r="BV917">
        <f>Empresas!C917</f>
        <v>0</v>
      </c>
    </row>
    <row r="918" spans="1:74" ht="13.5" hidden="1" thickBot="1" x14ac:dyDescent="0.25">
      <c r="A918" s="89"/>
      <c r="B918" s="52" t="str">
        <f>IF($A918&lt;&gt;"",VLOOKUP(""&amp;$A918,Plano_Contas!$A$3:$F$1003,6,0),"")</f>
        <v/>
      </c>
      <c r="C918" s="91"/>
      <c r="D918" s="111"/>
      <c r="E918" s="112">
        <v>0</v>
      </c>
      <c r="F918" s="87"/>
      <c r="G918" s="85"/>
      <c r="H918" s="111"/>
      <c r="I918" s="112">
        <v>0</v>
      </c>
      <c r="J918" s="87"/>
      <c r="K918" s="85"/>
      <c r="L918" s="111"/>
      <c r="M918" s="112">
        <v>0</v>
      </c>
      <c r="N918" s="87"/>
      <c r="O918" s="85"/>
      <c r="P918" s="111"/>
      <c r="Q918" s="112">
        <v>0</v>
      </c>
      <c r="R918" s="87"/>
      <c r="S918" s="85"/>
      <c r="T918" s="111"/>
      <c r="U918" s="112">
        <v>0</v>
      </c>
      <c r="V918" s="87"/>
      <c r="W918" s="85"/>
      <c r="X918" s="111"/>
      <c r="Y918" s="112">
        <v>0</v>
      </c>
      <c r="Z918" s="87"/>
      <c r="AA918" s="85"/>
      <c r="AB918" s="111"/>
      <c r="AC918" s="112">
        <v>0</v>
      </c>
      <c r="AD918" s="87"/>
      <c r="AE918" s="85"/>
      <c r="AF918" s="111"/>
      <c r="AG918" s="112">
        <v>0</v>
      </c>
      <c r="AH918" s="87"/>
      <c r="AI918" s="85"/>
      <c r="AJ918" s="111"/>
      <c r="AK918" s="112">
        <v>0</v>
      </c>
      <c r="AL918" s="87"/>
      <c r="AM918" s="85"/>
      <c r="AN918" s="111"/>
      <c r="AO918" s="112">
        <v>0</v>
      </c>
      <c r="AP918" s="87"/>
      <c r="AQ918" s="85"/>
      <c r="AR918" s="111"/>
      <c r="AS918" s="112">
        <v>0</v>
      </c>
      <c r="AT918" s="87"/>
      <c r="AU918" s="85"/>
      <c r="AV918" s="111"/>
      <c r="AW918" s="112">
        <v>0</v>
      </c>
      <c r="AX918" s="87"/>
      <c r="AY918" s="85"/>
      <c r="AZ918" s="267">
        <f t="shared" si="58"/>
        <v>0</v>
      </c>
      <c r="BA918" s="88">
        <f t="shared" si="55"/>
        <v>0</v>
      </c>
      <c r="BC918">
        <f>IF($A918&lt;&gt;"",COUNTIF($BD$3:$BD918,$BD918),0)</f>
        <v>0</v>
      </c>
      <c r="BD918" t="str">
        <f>IF($A918&lt;&gt;"",VLOOKUP(TRUNC(MID($A918,1,2),0),Plano_Contas!$H$3:$J$103,2,TRUE),"")</f>
        <v/>
      </c>
      <c r="BE918" s="201" t="str">
        <f t="shared" si="56"/>
        <v/>
      </c>
      <c r="BF918" t="str">
        <f ca="1">IF($BT918&lt;&gt;"",SUMIF($BD$3:$BD$1004,"="&amp;$BD918,INDIRECT(ADDRESS(3,BF$2,1,1)):INDIRECT(ADDRESS(1004,BF$2,1,1))),"")</f>
        <v/>
      </c>
      <c r="BG918" t="str">
        <f ca="1">IF($BT918&lt;&gt;"",SUMIF($BD$3:$BD$1004,"="&amp;$BD918,INDIRECT(ADDRESS(3,BG$2,1,1)):INDIRECT(ADDRESS(1004,BG$2,1,1))),"")</f>
        <v/>
      </c>
      <c r="BH918" t="str">
        <f ca="1">IF($BT918&lt;&gt;"",SUMIF($BD$3:$BD$1004,"="&amp;$BD918,INDIRECT(ADDRESS(3,BH$2,1,1)):INDIRECT(ADDRESS(1004,BH$2,1,1))),"")</f>
        <v/>
      </c>
      <c r="BI918" t="str">
        <f ca="1">IF($BT918&lt;&gt;"",SUMIF($BD$3:$BD$1004,"="&amp;$BD918,INDIRECT(ADDRESS(3,BI$2,1,1)):INDIRECT(ADDRESS(1004,BI$2,1,1))),"")</f>
        <v/>
      </c>
      <c r="BJ918" t="str">
        <f ca="1">IF($BT918&lt;&gt;"",SUMIF($BD$3:$BD$1004,"="&amp;$BD918,INDIRECT(ADDRESS(3,BJ$2,1,1)):INDIRECT(ADDRESS(1004,BJ$2,1,1))),"")</f>
        <v/>
      </c>
      <c r="BK918" t="str">
        <f ca="1">IF($BT918&lt;&gt;"",SUMIF($BD$3:$BD$1004,"="&amp;$BD918,INDIRECT(ADDRESS(3,BK$2,1,1)):INDIRECT(ADDRESS(1004,BK$2,1,1))),"")</f>
        <v/>
      </c>
      <c r="BL918" t="str">
        <f ca="1">IF($BT918&lt;&gt;"",SUMIF($BD$3:$BD$1004,"="&amp;$BD918,INDIRECT(ADDRESS(3,BL$2,1,1)):INDIRECT(ADDRESS(1004,BL$2,1,1))),"")</f>
        <v/>
      </c>
      <c r="BM918" t="str">
        <f ca="1">IF($BT918&lt;&gt;"",SUMIF($BD$3:$BD$1004,"="&amp;$BD918,INDIRECT(ADDRESS(3,BM$2,1,1)):INDIRECT(ADDRESS(1004,BM$2,1,1))),"")</f>
        <v/>
      </c>
      <c r="BN918" t="str">
        <f ca="1">IF($BT918&lt;&gt;"",SUMIF($BD$3:$BD$1004,"="&amp;$BD918,INDIRECT(ADDRESS(3,BN$2,1,1)):INDIRECT(ADDRESS(1004,BN$2,1,1))),"")</f>
        <v/>
      </c>
      <c r="BO918" t="str">
        <f ca="1">IF($BT918&lt;&gt;"",SUMIF($BD$3:$BD$1004,"="&amp;$BD918,INDIRECT(ADDRESS(3,BO$2,1,1)):INDIRECT(ADDRESS(1004,BO$2,1,1))),"")</f>
        <v/>
      </c>
      <c r="BP918" t="str">
        <f ca="1">IF($BT918&lt;&gt;"",SUMIF($BD$3:$BD$1004,"="&amp;$BD918,INDIRECT(ADDRESS(3,BP$2,1,1)):INDIRECT(ADDRESS(1004,BP$2,1,1))),"")</f>
        <v/>
      </c>
      <c r="BQ918" t="str">
        <f ca="1">IF($BT918&lt;&gt;"",SUMIF($BD$3:$BD$1004,"="&amp;$BD918,INDIRECT(ADDRESS(3,BQ$2,1,1)):INDIRECT(ADDRESS(1004,BQ$2,1,1))),"")</f>
        <v/>
      </c>
      <c r="BR918" t="str">
        <f ca="1">IF($BT918&lt;&gt;"",SUMIF($BD$3:$BD$1004,"="&amp;$BD918,INDIRECT(ADDRESS(3,BR$2,1,1)):INDIRECT(ADDRESS(1004,BR$2,1,1))),"")</f>
        <v/>
      </c>
      <c r="BS918" t="str">
        <f>IF($A918&lt;&gt;"",VLOOKUP(TRUNC(MID($A918,1,2),0),Plano_Contas!$H$3:$J$103,3,TRUE),"")</f>
        <v/>
      </c>
      <c r="BT918" t="str">
        <f t="shared" si="57"/>
        <v/>
      </c>
      <c r="BV918">
        <f>Empresas!C918</f>
        <v>0</v>
      </c>
    </row>
    <row r="919" spans="1:74" ht="13.5" hidden="1" thickBot="1" x14ac:dyDescent="0.25">
      <c r="A919" s="89"/>
      <c r="B919" s="52" t="str">
        <f>IF($A919&lt;&gt;"",VLOOKUP(""&amp;$A919,Plano_Contas!$A$3:$F$1003,6,0),"")</f>
        <v/>
      </c>
      <c r="C919" s="91"/>
      <c r="D919" s="111"/>
      <c r="E919" s="112">
        <v>0</v>
      </c>
      <c r="F919" s="87"/>
      <c r="G919" s="85"/>
      <c r="H919" s="111"/>
      <c r="I919" s="112">
        <v>0</v>
      </c>
      <c r="J919" s="87"/>
      <c r="K919" s="85"/>
      <c r="L919" s="111"/>
      <c r="M919" s="112">
        <v>0</v>
      </c>
      <c r="N919" s="87"/>
      <c r="O919" s="85"/>
      <c r="P919" s="111"/>
      <c r="Q919" s="112">
        <v>0</v>
      </c>
      <c r="R919" s="87"/>
      <c r="S919" s="85"/>
      <c r="T919" s="111"/>
      <c r="U919" s="112">
        <v>0</v>
      </c>
      <c r="V919" s="87"/>
      <c r="W919" s="85"/>
      <c r="X919" s="111"/>
      <c r="Y919" s="112">
        <v>0</v>
      </c>
      <c r="Z919" s="87"/>
      <c r="AA919" s="85"/>
      <c r="AB919" s="111"/>
      <c r="AC919" s="112">
        <v>0</v>
      </c>
      <c r="AD919" s="87"/>
      <c r="AE919" s="85"/>
      <c r="AF919" s="111"/>
      <c r="AG919" s="112">
        <v>0</v>
      </c>
      <c r="AH919" s="87"/>
      <c r="AI919" s="85"/>
      <c r="AJ919" s="111"/>
      <c r="AK919" s="112">
        <v>0</v>
      </c>
      <c r="AL919" s="87"/>
      <c r="AM919" s="85"/>
      <c r="AN919" s="111"/>
      <c r="AO919" s="112">
        <v>0</v>
      </c>
      <c r="AP919" s="87"/>
      <c r="AQ919" s="85"/>
      <c r="AR919" s="111"/>
      <c r="AS919" s="112">
        <v>0</v>
      </c>
      <c r="AT919" s="87"/>
      <c r="AU919" s="85"/>
      <c r="AV919" s="111"/>
      <c r="AW919" s="112">
        <v>0</v>
      </c>
      <c r="AX919" s="87"/>
      <c r="AY919" s="85"/>
      <c r="AZ919" s="267">
        <f t="shared" si="58"/>
        <v>0</v>
      </c>
      <c r="BA919" s="88">
        <f t="shared" si="55"/>
        <v>0</v>
      </c>
      <c r="BC919">
        <f>IF($A919&lt;&gt;"",COUNTIF($BD$3:$BD919,$BD919),0)</f>
        <v>0</v>
      </c>
      <c r="BD919" t="str">
        <f>IF($A919&lt;&gt;"",VLOOKUP(TRUNC(MID($A919,1,2),0),Plano_Contas!$H$3:$J$103,2,TRUE),"")</f>
        <v/>
      </c>
      <c r="BE919" s="201" t="str">
        <f t="shared" si="56"/>
        <v/>
      </c>
      <c r="BF919" t="str">
        <f ca="1">IF($BT919&lt;&gt;"",SUMIF($BD$3:$BD$1004,"="&amp;$BD919,INDIRECT(ADDRESS(3,BF$2,1,1)):INDIRECT(ADDRESS(1004,BF$2,1,1))),"")</f>
        <v/>
      </c>
      <c r="BG919" t="str">
        <f ca="1">IF($BT919&lt;&gt;"",SUMIF($BD$3:$BD$1004,"="&amp;$BD919,INDIRECT(ADDRESS(3,BG$2,1,1)):INDIRECT(ADDRESS(1004,BG$2,1,1))),"")</f>
        <v/>
      </c>
      <c r="BH919" t="str">
        <f ca="1">IF($BT919&lt;&gt;"",SUMIF($BD$3:$BD$1004,"="&amp;$BD919,INDIRECT(ADDRESS(3,BH$2,1,1)):INDIRECT(ADDRESS(1004,BH$2,1,1))),"")</f>
        <v/>
      </c>
      <c r="BI919" t="str">
        <f ca="1">IF($BT919&lt;&gt;"",SUMIF($BD$3:$BD$1004,"="&amp;$BD919,INDIRECT(ADDRESS(3,BI$2,1,1)):INDIRECT(ADDRESS(1004,BI$2,1,1))),"")</f>
        <v/>
      </c>
      <c r="BJ919" t="str">
        <f ca="1">IF($BT919&lt;&gt;"",SUMIF($BD$3:$BD$1004,"="&amp;$BD919,INDIRECT(ADDRESS(3,BJ$2,1,1)):INDIRECT(ADDRESS(1004,BJ$2,1,1))),"")</f>
        <v/>
      </c>
      <c r="BK919" t="str">
        <f ca="1">IF($BT919&lt;&gt;"",SUMIF($BD$3:$BD$1004,"="&amp;$BD919,INDIRECT(ADDRESS(3,BK$2,1,1)):INDIRECT(ADDRESS(1004,BK$2,1,1))),"")</f>
        <v/>
      </c>
      <c r="BL919" t="str">
        <f ca="1">IF($BT919&lt;&gt;"",SUMIF($BD$3:$BD$1004,"="&amp;$BD919,INDIRECT(ADDRESS(3,BL$2,1,1)):INDIRECT(ADDRESS(1004,BL$2,1,1))),"")</f>
        <v/>
      </c>
      <c r="BM919" t="str">
        <f ca="1">IF($BT919&lt;&gt;"",SUMIF($BD$3:$BD$1004,"="&amp;$BD919,INDIRECT(ADDRESS(3,BM$2,1,1)):INDIRECT(ADDRESS(1004,BM$2,1,1))),"")</f>
        <v/>
      </c>
      <c r="BN919" t="str">
        <f ca="1">IF($BT919&lt;&gt;"",SUMIF($BD$3:$BD$1004,"="&amp;$BD919,INDIRECT(ADDRESS(3,BN$2,1,1)):INDIRECT(ADDRESS(1004,BN$2,1,1))),"")</f>
        <v/>
      </c>
      <c r="BO919" t="str">
        <f ca="1">IF($BT919&lt;&gt;"",SUMIF($BD$3:$BD$1004,"="&amp;$BD919,INDIRECT(ADDRESS(3,BO$2,1,1)):INDIRECT(ADDRESS(1004,BO$2,1,1))),"")</f>
        <v/>
      </c>
      <c r="BP919" t="str">
        <f ca="1">IF($BT919&lt;&gt;"",SUMIF($BD$3:$BD$1004,"="&amp;$BD919,INDIRECT(ADDRESS(3,BP$2,1,1)):INDIRECT(ADDRESS(1004,BP$2,1,1))),"")</f>
        <v/>
      </c>
      <c r="BQ919" t="str">
        <f ca="1">IF($BT919&lt;&gt;"",SUMIF($BD$3:$BD$1004,"="&amp;$BD919,INDIRECT(ADDRESS(3,BQ$2,1,1)):INDIRECT(ADDRESS(1004,BQ$2,1,1))),"")</f>
        <v/>
      </c>
      <c r="BR919" t="str">
        <f ca="1">IF($BT919&lt;&gt;"",SUMIF($BD$3:$BD$1004,"="&amp;$BD919,INDIRECT(ADDRESS(3,BR$2,1,1)):INDIRECT(ADDRESS(1004,BR$2,1,1))),"")</f>
        <v/>
      </c>
      <c r="BS919" t="str">
        <f>IF($A919&lt;&gt;"",VLOOKUP(TRUNC(MID($A919,1,2),0),Plano_Contas!$H$3:$J$103,3,TRUE),"")</f>
        <v/>
      </c>
      <c r="BT919" t="str">
        <f t="shared" si="57"/>
        <v/>
      </c>
      <c r="BV919">
        <f>Empresas!C919</f>
        <v>0</v>
      </c>
    </row>
    <row r="920" spans="1:74" ht="13.5" hidden="1" thickBot="1" x14ac:dyDescent="0.25">
      <c r="A920" s="89"/>
      <c r="B920" s="52" t="str">
        <f>IF($A920&lt;&gt;"",VLOOKUP(""&amp;$A920,Plano_Contas!$A$3:$F$1003,6,0),"")</f>
        <v/>
      </c>
      <c r="C920" s="91"/>
      <c r="D920" s="111"/>
      <c r="E920" s="112">
        <v>0</v>
      </c>
      <c r="F920" s="87"/>
      <c r="G920" s="85"/>
      <c r="H920" s="111"/>
      <c r="I920" s="112">
        <v>0</v>
      </c>
      <c r="J920" s="87"/>
      <c r="K920" s="85"/>
      <c r="L920" s="111"/>
      <c r="M920" s="112">
        <v>0</v>
      </c>
      <c r="N920" s="87"/>
      <c r="O920" s="85"/>
      <c r="P920" s="111"/>
      <c r="Q920" s="112">
        <v>0</v>
      </c>
      <c r="R920" s="87"/>
      <c r="S920" s="85"/>
      <c r="T920" s="111"/>
      <c r="U920" s="112">
        <v>0</v>
      </c>
      <c r="V920" s="87"/>
      <c r="W920" s="85"/>
      <c r="X920" s="111"/>
      <c r="Y920" s="112">
        <v>0</v>
      </c>
      <c r="Z920" s="87"/>
      <c r="AA920" s="85"/>
      <c r="AB920" s="111"/>
      <c r="AC920" s="112">
        <v>0</v>
      </c>
      <c r="AD920" s="87"/>
      <c r="AE920" s="85"/>
      <c r="AF920" s="111"/>
      <c r="AG920" s="112">
        <v>0</v>
      </c>
      <c r="AH920" s="87"/>
      <c r="AI920" s="85"/>
      <c r="AJ920" s="111"/>
      <c r="AK920" s="112">
        <v>0</v>
      </c>
      <c r="AL920" s="87"/>
      <c r="AM920" s="85"/>
      <c r="AN920" s="111"/>
      <c r="AO920" s="112">
        <v>0</v>
      </c>
      <c r="AP920" s="87"/>
      <c r="AQ920" s="85"/>
      <c r="AR920" s="111"/>
      <c r="AS920" s="112">
        <v>0</v>
      </c>
      <c r="AT920" s="87"/>
      <c r="AU920" s="85"/>
      <c r="AV920" s="111"/>
      <c r="AW920" s="112">
        <v>0</v>
      </c>
      <c r="AX920" s="87"/>
      <c r="AY920" s="85"/>
      <c r="AZ920" s="267">
        <f t="shared" si="58"/>
        <v>0</v>
      </c>
      <c r="BA920" s="88">
        <f t="shared" si="55"/>
        <v>0</v>
      </c>
      <c r="BC920">
        <f>IF($A920&lt;&gt;"",COUNTIF($BD$3:$BD920,$BD920),0)</f>
        <v>0</v>
      </c>
      <c r="BD920" t="str">
        <f>IF($A920&lt;&gt;"",VLOOKUP(TRUNC(MID($A920,1,2),0),Plano_Contas!$H$3:$J$103,2,TRUE),"")</f>
        <v/>
      </c>
      <c r="BE920" s="201" t="str">
        <f t="shared" si="56"/>
        <v/>
      </c>
      <c r="BF920" t="str">
        <f ca="1">IF($BT920&lt;&gt;"",SUMIF($BD$3:$BD$1004,"="&amp;$BD920,INDIRECT(ADDRESS(3,BF$2,1,1)):INDIRECT(ADDRESS(1004,BF$2,1,1))),"")</f>
        <v/>
      </c>
      <c r="BG920" t="str">
        <f ca="1">IF($BT920&lt;&gt;"",SUMIF($BD$3:$BD$1004,"="&amp;$BD920,INDIRECT(ADDRESS(3,BG$2,1,1)):INDIRECT(ADDRESS(1004,BG$2,1,1))),"")</f>
        <v/>
      </c>
      <c r="BH920" t="str">
        <f ca="1">IF($BT920&lt;&gt;"",SUMIF($BD$3:$BD$1004,"="&amp;$BD920,INDIRECT(ADDRESS(3,BH$2,1,1)):INDIRECT(ADDRESS(1004,BH$2,1,1))),"")</f>
        <v/>
      </c>
      <c r="BI920" t="str">
        <f ca="1">IF($BT920&lt;&gt;"",SUMIF($BD$3:$BD$1004,"="&amp;$BD920,INDIRECT(ADDRESS(3,BI$2,1,1)):INDIRECT(ADDRESS(1004,BI$2,1,1))),"")</f>
        <v/>
      </c>
      <c r="BJ920" t="str">
        <f ca="1">IF($BT920&lt;&gt;"",SUMIF($BD$3:$BD$1004,"="&amp;$BD920,INDIRECT(ADDRESS(3,BJ$2,1,1)):INDIRECT(ADDRESS(1004,BJ$2,1,1))),"")</f>
        <v/>
      </c>
      <c r="BK920" t="str">
        <f ca="1">IF($BT920&lt;&gt;"",SUMIF($BD$3:$BD$1004,"="&amp;$BD920,INDIRECT(ADDRESS(3,BK$2,1,1)):INDIRECT(ADDRESS(1004,BK$2,1,1))),"")</f>
        <v/>
      </c>
      <c r="BL920" t="str">
        <f ca="1">IF($BT920&lt;&gt;"",SUMIF($BD$3:$BD$1004,"="&amp;$BD920,INDIRECT(ADDRESS(3,BL$2,1,1)):INDIRECT(ADDRESS(1004,BL$2,1,1))),"")</f>
        <v/>
      </c>
      <c r="BM920" t="str">
        <f ca="1">IF($BT920&lt;&gt;"",SUMIF($BD$3:$BD$1004,"="&amp;$BD920,INDIRECT(ADDRESS(3,BM$2,1,1)):INDIRECT(ADDRESS(1004,BM$2,1,1))),"")</f>
        <v/>
      </c>
      <c r="BN920" t="str">
        <f ca="1">IF($BT920&lt;&gt;"",SUMIF($BD$3:$BD$1004,"="&amp;$BD920,INDIRECT(ADDRESS(3,BN$2,1,1)):INDIRECT(ADDRESS(1004,BN$2,1,1))),"")</f>
        <v/>
      </c>
      <c r="BO920" t="str">
        <f ca="1">IF($BT920&lt;&gt;"",SUMIF($BD$3:$BD$1004,"="&amp;$BD920,INDIRECT(ADDRESS(3,BO$2,1,1)):INDIRECT(ADDRESS(1004,BO$2,1,1))),"")</f>
        <v/>
      </c>
      <c r="BP920" t="str">
        <f ca="1">IF($BT920&lt;&gt;"",SUMIF($BD$3:$BD$1004,"="&amp;$BD920,INDIRECT(ADDRESS(3,BP$2,1,1)):INDIRECT(ADDRESS(1004,BP$2,1,1))),"")</f>
        <v/>
      </c>
      <c r="BQ920" t="str">
        <f ca="1">IF($BT920&lt;&gt;"",SUMIF($BD$3:$BD$1004,"="&amp;$BD920,INDIRECT(ADDRESS(3,BQ$2,1,1)):INDIRECT(ADDRESS(1004,BQ$2,1,1))),"")</f>
        <v/>
      </c>
      <c r="BR920" t="str">
        <f ca="1">IF($BT920&lt;&gt;"",SUMIF($BD$3:$BD$1004,"="&amp;$BD920,INDIRECT(ADDRESS(3,BR$2,1,1)):INDIRECT(ADDRESS(1004,BR$2,1,1))),"")</f>
        <v/>
      </c>
      <c r="BS920" t="str">
        <f>IF($A920&lt;&gt;"",VLOOKUP(TRUNC(MID($A920,1,2),0),Plano_Contas!$H$3:$J$103,3,TRUE),"")</f>
        <v/>
      </c>
      <c r="BT920" t="str">
        <f t="shared" si="57"/>
        <v/>
      </c>
      <c r="BV920">
        <f>Empresas!C920</f>
        <v>0</v>
      </c>
    </row>
    <row r="921" spans="1:74" ht="13.5" hidden="1" thickBot="1" x14ac:dyDescent="0.25">
      <c r="A921" s="89"/>
      <c r="B921" s="52" t="str">
        <f>IF($A921&lt;&gt;"",VLOOKUP(""&amp;$A921,Plano_Contas!$A$3:$F$1003,6,0),"")</f>
        <v/>
      </c>
      <c r="C921" s="91"/>
      <c r="D921" s="111"/>
      <c r="E921" s="112">
        <v>0</v>
      </c>
      <c r="F921" s="87"/>
      <c r="G921" s="85"/>
      <c r="H921" s="111"/>
      <c r="I921" s="112">
        <v>0</v>
      </c>
      <c r="J921" s="87"/>
      <c r="K921" s="85"/>
      <c r="L921" s="111"/>
      <c r="M921" s="112">
        <v>0</v>
      </c>
      <c r="N921" s="87"/>
      <c r="O921" s="85"/>
      <c r="P921" s="111"/>
      <c r="Q921" s="112">
        <v>0</v>
      </c>
      <c r="R921" s="87"/>
      <c r="S921" s="85"/>
      <c r="T921" s="111"/>
      <c r="U921" s="112">
        <v>0</v>
      </c>
      <c r="V921" s="87"/>
      <c r="W921" s="85"/>
      <c r="X921" s="111"/>
      <c r="Y921" s="112">
        <v>0</v>
      </c>
      <c r="Z921" s="87"/>
      <c r="AA921" s="85"/>
      <c r="AB921" s="111"/>
      <c r="AC921" s="112">
        <v>0</v>
      </c>
      <c r="AD921" s="87"/>
      <c r="AE921" s="85"/>
      <c r="AF921" s="111"/>
      <c r="AG921" s="112">
        <v>0</v>
      </c>
      <c r="AH921" s="87"/>
      <c r="AI921" s="85"/>
      <c r="AJ921" s="111"/>
      <c r="AK921" s="112">
        <v>0</v>
      </c>
      <c r="AL921" s="87"/>
      <c r="AM921" s="85"/>
      <c r="AN921" s="111"/>
      <c r="AO921" s="112">
        <v>0</v>
      </c>
      <c r="AP921" s="87"/>
      <c r="AQ921" s="85"/>
      <c r="AR921" s="111"/>
      <c r="AS921" s="112">
        <v>0</v>
      </c>
      <c r="AT921" s="87"/>
      <c r="AU921" s="85"/>
      <c r="AV921" s="111"/>
      <c r="AW921" s="112">
        <v>0</v>
      </c>
      <c r="AX921" s="87"/>
      <c r="AY921" s="85"/>
      <c r="AZ921" s="267">
        <f t="shared" si="58"/>
        <v>0</v>
      </c>
      <c r="BA921" s="88">
        <f t="shared" si="55"/>
        <v>0</v>
      </c>
      <c r="BC921">
        <f>IF($A921&lt;&gt;"",COUNTIF($BD$3:$BD921,$BD921),0)</f>
        <v>0</v>
      </c>
      <c r="BD921" t="str">
        <f>IF($A921&lt;&gt;"",VLOOKUP(TRUNC(MID($A921,1,2),0),Plano_Contas!$H$3:$J$103,2,TRUE),"")</f>
        <v/>
      </c>
      <c r="BE921" s="201" t="str">
        <f t="shared" si="56"/>
        <v/>
      </c>
      <c r="BF921" t="str">
        <f ca="1">IF($BT921&lt;&gt;"",SUMIF($BD$3:$BD$1004,"="&amp;$BD921,INDIRECT(ADDRESS(3,BF$2,1,1)):INDIRECT(ADDRESS(1004,BF$2,1,1))),"")</f>
        <v/>
      </c>
      <c r="BG921" t="str">
        <f ca="1">IF($BT921&lt;&gt;"",SUMIF($BD$3:$BD$1004,"="&amp;$BD921,INDIRECT(ADDRESS(3,BG$2,1,1)):INDIRECT(ADDRESS(1004,BG$2,1,1))),"")</f>
        <v/>
      </c>
      <c r="BH921" t="str">
        <f ca="1">IF($BT921&lt;&gt;"",SUMIF($BD$3:$BD$1004,"="&amp;$BD921,INDIRECT(ADDRESS(3,BH$2,1,1)):INDIRECT(ADDRESS(1004,BH$2,1,1))),"")</f>
        <v/>
      </c>
      <c r="BI921" t="str">
        <f ca="1">IF($BT921&lt;&gt;"",SUMIF($BD$3:$BD$1004,"="&amp;$BD921,INDIRECT(ADDRESS(3,BI$2,1,1)):INDIRECT(ADDRESS(1004,BI$2,1,1))),"")</f>
        <v/>
      </c>
      <c r="BJ921" t="str">
        <f ca="1">IF($BT921&lt;&gt;"",SUMIF($BD$3:$BD$1004,"="&amp;$BD921,INDIRECT(ADDRESS(3,BJ$2,1,1)):INDIRECT(ADDRESS(1004,BJ$2,1,1))),"")</f>
        <v/>
      </c>
      <c r="BK921" t="str">
        <f ca="1">IF($BT921&lt;&gt;"",SUMIF($BD$3:$BD$1004,"="&amp;$BD921,INDIRECT(ADDRESS(3,BK$2,1,1)):INDIRECT(ADDRESS(1004,BK$2,1,1))),"")</f>
        <v/>
      </c>
      <c r="BL921" t="str">
        <f ca="1">IF($BT921&lt;&gt;"",SUMIF($BD$3:$BD$1004,"="&amp;$BD921,INDIRECT(ADDRESS(3,BL$2,1,1)):INDIRECT(ADDRESS(1004,BL$2,1,1))),"")</f>
        <v/>
      </c>
      <c r="BM921" t="str">
        <f ca="1">IF($BT921&lt;&gt;"",SUMIF($BD$3:$BD$1004,"="&amp;$BD921,INDIRECT(ADDRESS(3,BM$2,1,1)):INDIRECT(ADDRESS(1004,BM$2,1,1))),"")</f>
        <v/>
      </c>
      <c r="BN921" t="str">
        <f ca="1">IF($BT921&lt;&gt;"",SUMIF($BD$3:$BD$1004,"="&amp;$BD921,INDIRECT(ADDRESS(3,BN$2,1,1)):INDIRECT(ADDRESS(1004,BN$2,1,1))),"")</f>
        <v/>
      </c>
      <c r="BO921" t="str">
        <f ca="1">IF($BT921&lt;&gt;"",SUMIF($BD$3:$BD$1004,"="&amp;$BD921,INDIRECT(ADDRESS(3,BO$2,1,1)):INDIRECT(ADDRESS(1004,BO$2,1,1))),"")</f>
        <v/>
      </c>
      <c r="BP921" t="str">
        <f ca="1">IF($BT921&lt;&gt;"",SUMIF($BD$3:$BD$1004,"="&amp;$BD921,INDIRECT(ADDRESS(3,BP$2,1,1)):INDIRECT(ADDRESS(1004,BP$2,1,1))),"")</f>
        <v/>
      </c>
      <c r="BQ921" t="str">
        <f ca="1">IF($BT921&lt;&gt;"",SUMIF($BD$3:$BD$1004,"="&amp;$BD921,INDIRECT(ADDRESS(3,BQ$2,1,1)):INDIRECT(ADDRESS(1004,BQ$2,1,1))),"")</f>
        <v/>
      </c>
      <c r="BR921" t="str">
        <f ca="1">IF($BT921&lt;&gt;"",SUMIF($BD$3:$BD$1004,"="&amp;$BD921,INDIRECT(ADDRESS(3,BR$2,1,1)):INDIRECT(ADDRESS(1004,BR$2,1,1))),"")</f>
        <v/>
      </c>
      <c r="BS921" t="str">
        <f>IF($A921&lt;&gt;"",VLOOKUP(TRUNC(MID($A921,1,2),0),Plano_Contas!$H$3:$J$103,3,TRUE),"")</f>
        <v/>
      </c>
      <c r="BT921" t="str">
        <f t="shared" si="57"/>
        <v/>
      </c>
      <c r="BV921">
        <f>Empresas!C921</f>
        <v>0</v>
      </c>
    </row>
    <row r="922" spans="1:74" ht="13.5" hidden="1" thickBot="1" x14ac:dyDescent="0.25">
      <c r="A922" s="89"/>
      <c r="B922" s="52" t="str">
        <f>IF($A922&lt;&gt;"",VLOOKUP(""&amp;$A922,Plano_Contas!$A$3:$F$1003,6,0),"")</f>
        <v/>
      </c>
      <c r="C922" s="91"/>
      <c r="D922" s="111"/>
      <c r="E922" s="112">
        <v>0</v>
      </c>
      <c r="F922" s="87"/>
      <c r="G922" s="85"/>
      <c r="H922" s="111"/>
      <c r="I922" s="112">
        <v>0</v>
      </c>
      <c r="J922" s="87"/>
      <c r="K922" s="85"/>
      <c r="L922" s="111"/>
      <c r="M922" s="112">
        <v>0</v>
      </c>
      <c r="N922" s="87"/>
      <c r="O922" s="85"/>
      <c r="P922" s="111"/>
      <c r="Q922" s="112">
        <v>0</v>
      </c>
      <c r="R922" s="87"/>
      <c r="S922" s="85"/>
      <c r="T922" s="111"/>
      <c r="U922" s="112">
        <v>0</v>
      </c>
      <c r="V922" s="87"/>
      <c r="W922" s="85"/>
      <c r="X922" s="111"/>
      <c r="Y922" s="112">
        <v>0</v>
      </c>
      <c r="Z922" s="87"/>
      <c r="AA922" s="85"/>
      <c r="AB922" s="111"/>
      <c r="AC922" s="112">
        <v>0</v>
      </c>
      <c r="AD922" s="87"/>
      <c r="AE922" s="85"/>
      <c r="AF922" s="111"/>
      <c r="AG922" s="112">
        <v>0</v>
      </c>
      <c r="AH922" s="87"/>
      <c r="AI922" s="85"/>
      <c r="AJ922" s="111"/>
      <c r="AK922" s="112">
        <v>0</v>
      </c>
      <c r="AL922" s="87"/>
      <c r="AM922" s="85"/>
      <c r="AN922" s="111"/>
      <c r="AO922" s="112">
        <v>0</v>
      </c>
      <c r="AP922" s="87"/>
      <c r="AQ922" s="85"/>
      <c r="AR922" s="111"/>
      <c r="AS922" s="112">
        <v>0</v>
      </c>
      <c r="AT922" s="87"/>
      <c r="AU922" s="85"/>
      <c r="AV922" s="111"/>
      <c r="AW922" s="112">
        <v>0</v>
      </c>
      <c r="AX922" s="87"/>
      <c r="AY922" s="85"/>
      <c r="AZ922" s="267">
        <f t="shared" si="58"/>
        <v>0</v>
      </c>
      <c r="BA922" s="88">
        <f t="shared" si="55"/>
        <v>0</v>
      </c>
      <c r="BC922">
        <f>IF($A922&lt;&gt;"",COUNTIF($BD$3:$BD922,$BD922),0)</f>
        <v>0</v>
      </c>
      <c r="BD922" t="str">
        <f>IF($A922&lt;&gt;"",VLOOKUP(TRUNC(MID($A922,1,2),0),Plano_Contas!$H$3:$J$103,2,TRUE),"")</f>
        <v/>
      </c>
      <c r="BE922" s="201" t="str">
        <f t="shared" si="56"/>
        <v/>
      </c>
      <c r="BF922" t="str">
        <f ca="1">IF($BT922&lt;&gt;"",SUMIF($BD$3:$BD$1004,"="&amp;$BD922,INDIRECT(ADDRESS(3,BF$2,1,1)):INDIRECT(ADDRESS(1004,BF$2,1,1))),"")</f>
        <v/>
      </c>
      <c r="BG922" t="str">
        <f ca="1">IF($BT922&lt;&gt;"",SUMIF($BD$3:$BD$1004,"="&amp;$BD922,INDIRECT(ADDRESS(3,BG$2,1,1)):INDIRECT(ADDRESS(1004,BG$2,1,1))),"")</f>
        <v/>
      </c>
      <c r="BH922" t="str">
        <f ca="1">IF($BT922&lt;&gt;"",SUMIF($BD$3:$BD$1004,"="&amp;$BD922,INDIRECT(ADDRESS(3,BH$2,1,1)):INDIRECT(ADDRESS(1004,BH$2,1,1))),"")</f>
        <v/>
      </c>
      <c r="BI922" t="str">
        <f ca="1">IF($BT922&lt;&gt;"",SUMIF($BD$3:$BD$1004,"="&amp;$BD922,INDIRECT(ADDRESS(3,BI$2,1,1)):INDIRECT(ADDRESS(1004,BI$2,1,1))),"")</f>
        <v/>
      </c>
      <c r="BJ922" t="str">
        <f ca="1">IF($BT922&lt;&gt;"",SUMIF($BD$3:$BD$1004,"="&amp;$BD922,INDIRECT(ADDRESS(3,BJ$2,1,1)):INDIRECT(ADDRESS(1004,BJ$2,1,1))),"")</f>
        <v/>
      </c>
      <c r="BK922" t="str">
        <f ca="1">IF($BT922&lt;&gt;"",SUMIF($BD$3:$BD$1004,"="&amp;$BD922,INDIRECT(ADDRESS(3,BK$2,1,1)):INDIRECT(ADDRESS(1004,BK$2,1,1))),"")</f>
        <v/>
      </c>
      <c r="BL922" t="str">
        <f ca="1">IF($BT922&lt;&gt;"",SUMIF($BD$3:$BD$1004,"="&amp;$BD922,INDIRECT(ADDRESS(3,BL$2,1,1)):INDIRECT(ADDRESS(1004,BL$2,1,1))),"")</f>
        <v/>
      </c>
      <c r="BM922" t="str">
        <f ca="1">IF($BT922&lt;&gt;"",SUMIF($BD$3:$BD$1004,"="&amp;$BD922,INDIRECT(ADDRESS(3,BM$2,1,1)):INDIRECT(ADDRESS(1004,BM$2,1,1))),"")</f>
        <v/>
      </c>
      <c r="BN922" t="str">
        <f ca="1">IF($BT922&lt;&gt;"",SUMIF($BD$3:$BD$1004,"="&amp;$BD922,INDIRECT(ADDRESS(3,BN$2,1,1)):INDIRECT(ADDRESS(1004,BN$2,1,1))),"")</f>
        <v/>
      </c>
      <c r="BO922" t="str">
        <f ca="1">IF($BT922&lt;&gt;"",SUMIF($BD$3:$BD$1004,"="&amp;$BD922,INDIRECT(ADDRESS(3,BO$2,1,1)):INDIRECT(ADDRESS(1004,BO$2,1,1))),"")</f>
        <v/>
      </c>
      <c r="BP922" t="str">
        <f ca="1">IF($BT922&lt;&gt;"",SUMIF($BD$3:$BD$1004,"="&amp;$BD922,INDIRECT(ADDRESS(3,BP$2,1,1)):INDIRECT(ADDRESS(1004,BP$2,1,1))),"")</f>
        <v/>
      </c>
      <c r="BQ922" t="str">
        <f ca="1">IF($BT922&lt;&gt;"",SUMIF($BD$3:$BD$1004,"="&amp;$BD922,INDIRECT(ADDRESS(3,BQ$2,1,1)):INDIRECT(ADDRESS(1004,BQ$2,1,1))),"")</f>
        <v/>
      </c>
      <c r="BR922" t="str">
        <f ca="1">IF($BT922&lt;&gt;"",SUMIF($BD$3:$BD$1004,"="&amp;$BD922,INDIRECT(ADDRESS(3,BR$2,1,1)):INDIRECT(ADDRESS(1004,BR$2,1,1))),"")</f>
        <v/>
      </c>
      <c r="BS922" t="str">
        <f>IF($A922&lt;&gt;"",VLOOKUP(TRUNC(MID($A922,1,2),0),Plano_Contas!$H$3:$J$103,3,TRUE),"")</f>
        <v/>
      </c>
      <c r="BT922" t="str">
        <f t="shared" si="57"/>
        <v/>
      </c>
      <c r="BV922">
        <f>Empresas!C922</f>
        <v>0</v>
      </c>
    </row>
    <row r="923" spans="1:74" ht="13.5" hidden="1" thickBot="1" x14ac:dyDescent="0.25">
      <c r="A923" s="89"/>
      <c r="B923" s="52" t="str">
        <f>IF($A923&lt;&gt;"",VLOOKUP(""&amp;$A923,Plano_Contas!$A$3:$F$1003,6,0),"")</f>
        <v/>
      </c>
      <c r="C923" s="91"/>
      <c r="D923" s="111"/>
      <c r="E923" s="112">
        <v>0</v>
      </c>
      <c r="F923" s="87"/>
      <c r="G923" s="85"/>
      <c r="H923" s="111"/>
      <c r="I923" s="112">
        <v>0</v>
      </c>
      <c r="J923" s="87"/>
      <c r="K923" s="85"/>
      <c r="L923" s="111"/>
      <c r="M923" s="112">
        <v>0</v>
      </c>
      <c r="N923" s="87"/>
      <c r="O923" s="85"/>
      <c r="P923" s="111"/>
      <c r="Q923" s="112">
        <v>0</v>
      </c>
      <c r="R923" s="87"/>
      <c r="S923" s="85"/>
      <c r="T923" s="111"/>
      <c r="U923" s="112">
        <v>0</v>
      </c>
      <c r="V923" s="87"/>
      <c r="W923" s="85"/>
      <c r="X923" s="111"/>
      <c r="Y923" s="112">
        <v>0</v>
      </c>
      <c r="Z923" s="87"/>
      <c r="AA923" s="85"/>
      <c r="AB923" s="111"/>
      <c r="AC923" s="112">
        <v>0</v>
      </c>
      <c r="AD923" s="87"/>
      <c r="AE923" s="85"/>
      <c r="AF923" s="111"/>
      <c r="AG923" s="112">
        <v>0</v>
      </c>
      <c r="AH923" s="87"/>
      <c r="AI923" s="85"/>
      <c r="AJ923" s="111"/>
      <c r="AK923" s="112">
        <v>0</v>
      </c>
      <c r="AL923" s="87"/>
      <c r="AM923" s="85"/>
      <c r="AN923" s="111"/>
      <c r="AO923" s="112">
        <v>0</v>
      </c>
      <c r="AP923" s="87"/>
      <c r="AQ923" s="85"/>
      <c r="AR923" s="111"/>
      <c r="AS923" s="112">
        <v>0</v>
      </c>
      <c r="AT923" s="87"/>
      <c r="AU923" s="85"/>
      <c r="AV923" s="111"/>
      <c r="AW923" s="112">
        <v>0</v>
      </c>
      <c r="AX923" s="87"/>
      <c r="AY923" s="85"/>
      <c r="AZ923" s="267">
        <f t="shared" si="58"/>
        <v>0</v>
      </c>
      <c r="BA923" s="88">
        <f t="shared" si="55"/>
        <v>0</v>
      </c>
      <c r="BC923">
        <f>IF($A923&lt;&gt;"",COUNTIF($BD$3:$BD923,$BD923),0)</f>
        <v>0</v>
      </c>
      <c r="BD923" t="str">
        <f>IF($A923&lt;&gt;"",VLOOKUP(TRUNC(MID($A923,1,2),0),Plano_Contas!$H$3:$J$103,2,TRUE),"")</f>
        <v/>
      </c>
      <c r="BE923" s="201" t="str">
        <f t="shared" si="56"/>
        <v/>
      </c>
      <c r="BF923" t="str">
        <f ca="1">IF($BT923&lt;&gt;"",SUMIF($BD$3:$BD$1004,"="&amp;$BD923,INDIRECT(ADDRESS(3,BF$2,1,1)):INDIRECT(ADDRESS(1004,BF$2,1,1))),"")</f>
        <v/>
      </c>
      <c r="BG923" t="str">
        <f ca="1">IF($BT923&lt;&gt;"",SUMIF($BD$3:$BD$1004,"="&amp;$BD923,INDIRECT(ADDRESS(3,BG$2,1,1)):INDIRECT(ADDRESS(1004,BG$2,1,1))),"")</f>
        <v/>
      </c>
      <c r="BH923" t="str">
        <f ca="1">IF($BT923&lt;&gt;"",SUMIF($BD$3:$BD$1004,"="&amp;$BD923,INDIRECT(ADDRESS(3,BH$2,1,1)):INDIRECT(ADDRESS(1004,BH$2,1,1))),"")</f>
        <v/>
      </c>
      <c r="BI923" t="str">
        <f ca="1">IF($BT923&lt;&gt;"",SUMIF($BD$3:$BD$1004,"="&amp;$BD923,INDIRECT(ADDRESS(3,BI$2,1,1)):INDIRECT(ADDRESS(1004,BI$2,1,1))),"")</f>
        <v/>
      </c>
      <c r="BJ923" t="str">
        <f ca="1">IF($BT923&lt;&gt;"",SUMIF($BD$3:$BD$1004,"="&amp;$BD923,INDIRECT(ADDRESS(3,BJ$2,1,1)):INDIRECT(ADDRESS(1004,BJ$2,1,1))),"")</f>
        <v/>
      </c>
      <c r="BK923" t="str">
        <f ca="1">IF($BT923&lt;&gt;"",SUMIF($BD$3:$BD$1004,"="&amp;$BD923,INDIRECT(ADDRESS(3,BK$2,1,1)):INDIRECT(ADDRESS(1004,BK$2,1,1))),"")</f>
        <v/>
      </c>
      <c r="BL923" t="str">
        <f ca="1">IF($BT923&lt;&gt;"",SUMIF($BD$3:$BD$1004,"="&amp;$BD923,INDIRECT(ADDRESS(3,BL$2,1,1)):INDIRECT(ADDRESS(1004,BL$2,1,1))),"")</f>
        <v/>
      </c>
      <c r="BM923" t="str">
        <f ca="1">IF($BT923&lt;&gt;"",SUMIF($BD$3:$BD$1004,"="&amp;$BD923,INDIRECT(ADDRESS(3,BM$2,1,1)):INDIRECT(ADDRESS(1004,BM$2,1,1))),"")</f>
        <v/>
      </c>
      <c r="BN923" t="str">
        <f ca="1">IF($BT923&lt;&gt;"",SUMIF($BD$3:$BD$1004,"="&amp;$BD923,INDIRECT(ADDRESS(3,BN$2,1,1)):INDIRECT(ADDRESS(1004,BN$2,1,1))),"")</f>
        <v/>
      </c>
      <c r="BO923" t="str">
        <f ca="1">IF($BT923&lt;&gt;"",SUMIF($BD$3:$BD$1004,"="&amp;$BD923,INDIRECT(ADDRESS(3,BO$2,1,1)):INDIRECT(ADDRESS(1004,BO$2,1,1))),"")</f>
        <v/>
      </c>
      <c r="BP923" t="str">
        <f ca="1">IF($BT923&lt;&gt;"",SUMIF($BD$3:$BD$1004,"="&amp;$BD923,INDIRECT(ADDRESS(3,BP$2,1,1)):INDIRECT(ADDRESS(1004,BP$2,1,1))),"")</f>
        <v/>
      </c>
      <c r="BQ923" t="str">
        <f ca="1">IF($BT923&lt;&gt;"",SUMIF($BD$3:$BD$1004,"="&amp;$BD923,INDIRECT(ADDRESS(3,BQ$2,1,1)):INDIRECT(ADDRESS(1004,BQ$2,1,1))),"")</f>
        <v/>
      </c>
      <c r="BR923" t="str">
        <f ca="1">IF($BT923&lt;&gt;"",SUMIF($BD$3:$BD$1004,"="&amp;$BD923,INDIRECT(ADDRESS(3,BR$2,1,1)):INDIRECT(ADDRESS(1004,BR$2,1,1))),"")</f>
        <v/>
      </c>
      <c r="BS923" t="str">
        <f>IF($A923&lt;&gt;"",VLOOKUP(TRUNC(MID($A923,1,2),0),Plano_Contas!$H$3:$J$103,3,TRUE),"")</f>
        <v/>
      </c>
      <c r="BT923" t="str">
        <f t="shared" si="57"/>
        <v/>
      </c>
      <c r="BV923">
        <f>Empresas!C923</f>
        <v>0</v>
      </c>
    </row>
    <row r="924" spans="1:74" ht="13.5" hidden="1" thickBot="1" x14ac:dyDescent="0.25">
      <c r="A924" s="89"/>
      <c r="B924" s="52" t="str">
        <f>IF($A924&lt;&gt;"",VLOOKUP(""&amp;$A924,Plano_Contas!$A$3:$F$1003,6,0),"")</f>
        <v/>
      </c>
      <c r="C924" s="91"/>
      <c r="D924" s="111"/>
      <c r="E924" s="112">
        <v>0</v>
      </c>
      <c r="F924" s="87"/>
      <c r="G924" s="85"/>
      <c r="H924" s="111"/>
      <c r="I924" s="112">
        <v>0</v>
      </c>
      <c r="J924" s="87"/>
      <c r="K924" s="85"/>
      <c r="L924" s="111"/>
      <c r="M924" s="112">
        <v>0</v>
      </c>
      <c r="N924" s="87"/>
      <c r="O924" s="85"/>
      <c r="P924" s="111"/>
      <c r="Q924" s="112">
        <v>0</v>
      </c>
      <c r="R924" s="87"/>
      <c r="S924" s="85"/>
      <c r="T924" s="111"/>
      <c r="U924" s="112">
        <v>0</v>
      </c>
      <c r="V924" s="87"/>
      <c r="W924" s="85"/>
      <c r="X924" s="111"/>
      <c r="Y924" s="112">
        <v>0</v>
      </c>
      <c r="Z924" s="87"/>
      <c r="AA924" s="85"/>
      <c r="AB924" s="111"/>
      <c r="AC924" s="112">
        <v>0</v>
      </c>
      <c r="AD924" s="87"/>
      <c r="AE924" s="85"/>
      <c r="AF924" s="111"/>
      <c r="AG924" s="112">
        <v>0</v>
      </c>
      <c r="AH924" s="87"/>
      <c r="AI924" s="85"/>
      <c r="AJ924" s="111"/>
      <c r="AK924" s="112">
        <v>0</v>
      </c>
      <c r="AL924" s="87"/>
      <c r="AM924" s="85"/>
      <c r="AN924" s="111"/>
      <c r="AO924" s="112">
        <v>0</v>
      </c>
      <c r="AP924" s="87"/>
      <c r="AQ924" s="85"/>
      <c r="AR924" s="111"/>
      <c r="AS924" s="112">
        <v>0</v>
      </c>
      <c r="AT924" s="87"/>
      <c r="AU924" s="85"/>
      <c r="AV924" s="111"/>
      <c r="AW924" s="112">
        <v>0</v>
      </c>
      <c r="AX924" s="87"/>
      <c r="AY924" s="85"/>
      <c r="AZ924" s="267">
        <f t="shared" si="58"/>
        <v>0</v>
      </c>
      <c r="BA924" s="88">
        <f t="shared" si="55"/>
        <v>0</v>
      </c>
      <c r="BC924">
        <f>IF($A924&lt;&gt;"",COUNTIF($BD$3:$BD924,$BD924),0)</f>
        <v>0</v>
      </c>
      <c r="BD924" t="str">
        <f>IF($A924&lt;&gt;"",VLOOKUP(TRUNC(MID($A924,1,2),0),Plano_Contas!$H$3:$J$103,2,TRUE),"")</f>
        <v/>
      </c>
      <c r="BE924" s="201" t="str">
        <f t="shared" si="56"/>
        <v/>
      </c>
      <c r="BF924" t="str">
        <f ca="1">IF($BT924&lt;&gt;"",SUMIF($BD$3:$BD$1004,"="&amp;$BD924,INDIRECT(ADDRESS(3,BF$2,1,1)):INDIRECT(ADDRESS(1004,BF$2,1,1))),"")</f>
        <v/>
      </c>
      <c r="BG924" t="str">
        <f ca="1">IF($BT924&lt;&gt;"",SUMIF($BD$3:$BD$1004,"="&amp;$BD924,INDIRECT(ADDRESS(3,BG$2,1,1)):INDIRECT(ADDRESS(1004,BG$2,1,1))),"")</f>
        <v/>
      </c>
      <c r="BH924" t="str">
        <f ca="1">IF($BT924&lt;&gt;"",SUMIF($BD$3:$BD$1004,"="&amp;$BD924,INDIRECT(ADDRESS(3,BH$2,1,1)):INDIRECT(ADDRESS(1004,BH$2,1,1))),"")</f>
        <v/>
      </c>
      <c r="BI924" t="str">
        <f ca="1">IF($BT924&lt;&gt;"",SUMIF($BD$3:$BD$1004,"="&amp;$BD924,INDIRECT(ADDRESS(3,BI$2,1,1)):INDIRECT(ADDRESS(1004,BI$2,1,1))),"")</f>
        <v/>
      </c>
      <c r="BJ924" t="str">
        <f ca="1">IF($BT924&lt;&gt;"",SUMIF($BD$3:$BD$1004,"="&amp;$BD924,INDIRECT(ADDRESS(3,BJ$2,1,1)):INDIRECT(ADDRESS(1004,BJ$2,1,1))),"")</f>
        <v/>
      </c>
      <c r="BK924" t="str">
        <f ca="1">IF($BT924&lt;&gt;"",SUMIF($BD$3:$BD$1004,"="&amp;$BD924,INDIRECT(ADDRESS(3,BK$2,1,1)):INDIRECT(ADDRESS(1004,BK$2,1,1))),"")</f>
        <v/>
      </c>
      <c r="BL924" t="str">
        <f ca="1">IF($BT924&lt;&gt;"",SUMIF($BD$3:$BD$1004,"="&amp;$BD924,INDIRECT(ADDRESS(3,BL$2,1,1)):INDIRECT(ADDRESS(1004,BL$2,1,1))),"")</f>
        <v/>
      </c>
      <c r="BM924" t="str">
        <f ca="1">IF($BT924&lt;&gt;"",SUMIF($BD$3:$BD$1004,"="&amp;$BD924,INDIRECT(ADDRESS(3,BM$2,1,1)):INDIRECT(ADDRESS(1004,BM$2,1,1))),"")</f>
        <v/>
      </c>
      <c r="BN924" t="str">
        <f ca="1">IF($BT924&lt;&gt;"",SUMIF($BD$3:$BD$1004,"="&amp;$BD924,INDIRECT(ADDRESS(3,BN$2,1,1)):INDIRECT(ADDRESS(1004,BN$2,1,1))),"")</f>
        <v/>
      </c>
      <c r="BO924" t="str">
        <f ca="1">IF($BT924&lt;&gt;"",SUMIF($BD$3:$BD$1004,"="&amp;$BD924,INDIRECT(ADDRESS(3,BO$2,1,1)):INDIRECT(ADDRESS(1004,BO$2,1,1))),"")</f>
        <v/>
      </c>
      <c r="BP924" t="str">
        <f ca="1">IF($BT924&lt;&gt;"",SUMIF($BD$3:$BD$1004,"="&amp;$BD924,INDIRECT(ADDRESS(3,BP$2,1,1)):INDIRECT(ADDRESS(1004,BP$2,1,1))),"")</f>
        <v/>
      </c>
      <c r="BQ924" t="str">
        <f ca="1">IF($BT924&lt;&gt;"",SUMIF($BD$3:$BD$1004,"="&amp;$BD924,INDIRECT(ADDRESS(3,BQ$2,1,1)):INDIRECT(ADDRESS(1004,BQ$2,1,1))),"")</f>
        <v/>
      </c>
      <c r="BR924" t="str">
        <f ca="1">IF($BT924&lt;&gt;"",SUMIF($BD$3:$BD$1004,"="&amp;$BD924,INDIRECT(ADDRESS(3,BR$2,1,1)):INDIRECT(ADDRESS(1004,BR$2,1,1))),"")</f>
        <v/>
      </c>
      <c r="BS924" t="str">
        <f>IF($A924&lt;&gt;"",VLOOKUP(TRUNC(MID($A924,1,2),0),Plano_Contas!$H$3:$J$103,3,TRUE),"")</f>
        <v/>
      </c>
      <c r="BT924" t="str">
        <f t="shared" si="57"/>
        <v/>
      </c>
      <c r="BV924">
        <f>Empresas!C924</f>
        <v>0</v>
      </c>
    </row>
    <row r="925" spans="1:74" ht="13.5" hidden="1" thickBot="1" x14ac:dyDescent="0.25">
      <c r="A925" s="89"/>
      <c r="B925" s="52" t="str">
        <f>IF($A925&lt;&gt;"",VLOOKUP(""&amp;$A925,Plano_Contas!$A$3:$F$1003,6,0),"")</f>
        <v/>
      </c>
      <c r="C925" s="91"/>
      <c r="D925" s="111"/>
      <c r="E925" s="112">
        <v>0</v>
      </c>
      <c r="F925" s="87"/>
      <c r="G925" s="85"/>
      <c r="H925" s="111"/>
      <c r="I925" s="112">
        <v>0</v>
      </c>
      <c r="J925" s="87"/>
      <c r="K925" s="85"/>
      <c r="L925" s="111"/>
      <c r="M925" s="112">
        <v>0</v>
      </c>
      <c r="N925" s="87"/>
      <c r="O925" s="85"/>
      <c r="P925" s="111"/>
      <c r="Q925" s="112">
        <v>0</v>
      </c>
      <c r="R925" s="87"/>
      <c r="S925" s="85"/>
      <c r="T925" s="111"/>
      <c r="U925" s="112">
        <v>0</v>
      </c>
      <c r="V925" s="87"/>
      <c r="W925" s="85"/>
      <c r="X925" s="111"/>
      <c r="Y925" s="112">
        <v>0</v>
      </c>
      <c r="Z925" s="87"/>
      <c r="AA925" s="85"/>
      <c r="AB925" s="111"/>
      <c r="AC925" s="112">
        <v>0</v>
      </c>
      <c r="AD925" s="87"/>
      <c r="AE925" s="85"/>
      <c r="AF925" s="111"/>
      <c r="AG925" s="112">
        <v>0</v>
      </c>
      <c r="AH925" s="87"/>
      <c r="AI925" s="85"/>
      <c r="AJ925" s="111"/>
      <c r="AK925" s="112">
        <v>0</v>
      </c>
      <c r="AL925" s="87"/>
      <c r="AM925" s="85"/>
      <c r="AN925" s="111"/>
      <c r="AO925" s="112">
        <v>0</v>
      </c>
      <c r="AP925" s="87"/>
      <c r="AQ925" s="85"/>
      <c r="AR925" s="111"/>
      <c r="AS925" s="112">
        <v>0</v>
      </c>
      <c r="AT925" s="87"/>
      <c r="AU925" s="85"/>
      <c r="AV925" s="111"/>
      <c r="AW925" s="112">
        <v>0</v>
      </c>
      <c r="AX925" s="87"/>
      <c r="AY925" s="85"/>
      <c r="AZ925" s="267">
        <f t="shared" si="58"/>
        <v>0</v>
      </c>
      <c r="BA925" s="88">
        <f t="shared" si="55"/>
        <v>0</v>
      </c>
      <c r="BC925">
        <f>IF($A925&lt;&gt;"",COUNTIF($BD$3:$BD925,$BD925),0)</f>
        <v>0</v>
      </c>
      <c r="BD925" t="str">
        <f>IF($A925&lt;&gt;"",VLOOKUP(TRUNC(MID($A925,1,2),0),Plano_Contas!$H$3:$J$103,2,TRUE),"")</f>
        <v/>
      </c>
      <c r="BE925" s="201" t="str">
        <f t="shared" si="56"/>
        <v/>
      </c>
      <c r="BF925" t="str">
        <f ca="1">IF($BT925&lt;&gt;"",SUMIF($BD$3:$BD$1004,"="&amp;$BD925,INDIRECT(ADDRESS(3,BF$2,1,1)):INDIRECT(ADDRESS(1004,BF$2,1,1))),"")</f>
        <v/>
      </c>
      <c r="BG925" t="str">
        <f ca="1">IF($BT925&lt;&gt;"",SUMIF($BD$3:$BD$1004,"="&amp;$BD925,INDIRECT(ADDRESS(3,BG$2,1,1)):INDIRECT(ADDRESS(1004,BG$2,1,1))),"")</f>
        <v/>
      </c>
      <c r="BH925" t="str">
        <f ca="1">IF($BT925&lt;&gt;"",SUMIF($BD$3:$BD$1004,"="&amp;$BD925,INDIRECT(ADDRESS(3,BH$2,1,1)):INDIRECT(ADDRESS(1004,BH$2,1,1))),"")</f>
        <v/>
      </c>
      <c r="BI925" t="str">
        <f ca="1">IF($BT925&lt;&gt;"",SUMIF($BD$3:$BD$1004,"="&amp;$BD925,INDIRECT(ADDRESS(3,BI$2,1,1)):INDIRECT(ADDRESS(1004,BI$2,1,1))),"")</f>
        <v/>
      </c>
      <c r="BJ925" t="str">
        <f ca="1">IF($BT925&lt;&gt;"",SUMIF($BD$3:$BD$1004,"="&amp;$BD925,INDIRECT(ADDRESS(3,BJ$2,1,1)):INDIRECT(ADDRESS(1004,BJ$2,1,1))),"")</f>
        <v/>
      </c>
      <c r="BK925" t="str">
        <f ca="1">IF($BT925&lt;&gt;"",SUMIF($BD$3:$BD$1004,"="&amp;$BD925,INDIRECT(ADDRESS(3,BK$2,1,1)):INDIRECT(ADDRESS(1004,BK$2,1,1))),"")</f>
        <v/>
      </c>
      <c r="BL925" t="str">
        <f ca="1">IF($BT925&lt;&gt;"",SUMIF($BD$3:$BD$1004,"="&amp;$BD925,INDIRECT(ADDRESS(3,BL$2,1,1)):INDIRECT(ADDRESS(1004,BL$2,1,1))),"")</f>
        <v/>
      </c>
      <c r="BM925" t="str">
        <f ca="1">IF($BT925&lt;&gt;"",SUMIF($BD$3:$BD$1004,"="&amp;$BD925,INDIRECT(ADDRESS(3,BM$2,1,1)):INDIRECT(ADDRESS(1004,BM$2,1,1))),"")</f>
        <v/>
      </c>
      <c r="BN925" t="str">
        <f ca="1">IF($BT925&lt;&gt;"",SUMIF($BD$3:$BD$1004,"="&amp;$BD925,INDIRECT(ADDRESS(3,BN$2,1,1)):INDIRECT(ADDRESS(1004,BN$2,1,1))),"")</f>
        <v/>
      </c>
      <c r="BO925" t="str">
        <f ca="1">IF($BT925&lt;&gt;"",SUMIF($BD$3:$BD$1004,"="&amp;$BD925,INDIRECT(ADDRESS(3,BO$2,1,1)):INDIRECT(ADDRESS(1004,BO$2,1,1))),"")</f>
        <v/>
      </c>
      <c r="BP925" t="str">
        <f ca="1">IF($BT925&lt;&gt;"",SUMIF($BD$3:$BD$1004,"="&amp;$BD925,INDIRECT(ADDRESS(3,BP$2,1,1)):INDIRECT(ADDRESS(1004,BP$2,1,1))),"")</f>
        <v/>
      </c>
      <c r="BQ925" t="str">
        <f ca="1">IF($BT925&lt;&gt;"",SUMIF($BD$3:$BD$1004,"="&amp;$BD925,INDIRECT(ADDRESS(3,BQ$2,1,1)):INDIRECT(ADDRESS(1004,BQ$2,1,1))),"")</f>
        <v/>
      </c>
      <c r="BR925" t="str">
        <f ca="1">IF($BT925&lt;&gt;"",SUMIF($BD$3:$BD$1004,"="&amp;$BD925,INDIRECT(ADDRESS(3,BR$2,1,1)):INDIRECT(ADDRESS(1004,BR$2,1,1))),"")</f>
        <v/>
      </c>
      <c r="BS925" t="str">
        <f>IF($A925&lt;&gt;"",VLOOKUP(TRUNC(MID($A925,1,2),0),Plano_Contas!$H$3:$J$103,3,TRUE),"")</f>
        <v/>
      </c>
      <c r="BT925" t="str">
        <f t="shared" si="57"/>
        <v/>
      </c>
      <c r="BV925">
        <f>Empresas!C925</f>
        <v>0</v>
      </c>
    </row>
    <row r="926" spans="1:74" ht="13.5" hidden="1" thickBot="1" x14ac:dyDescent="0.25">
      <c r="A926" s="89"/>
      <c r="B926" s="52" t="str">
        <f>IF($A926&lt;&gt;"",VLOOKUP(""&amp;$A926,Plano_Contas!$A$3:$F$1003,6,0),"")</f>
        <v/>
      </c>
      <c r="C926" s="91"/>
      <c r="D926" s="111"/>
      <c r="E926" s="112">
        <v>0</v>
      </c>
      <c r="F926" s="87"/>
      <c r="G926" s="85"/>
      <c r="H926" s="111"/>
      <c r="I926" s="112">
        <v>0</v>
      </c>
      <c r="J926" s="87"/>
      <c r="K926" s="85"/>
      <c r="L926" s="111"/>
      <c r="M926" s="112">
        <v>0</v>
      </c>
      <c r="N926" s="87"/>
      <c r="O926" s="85"/>
      <c r="P926" s="111"/>
      <c r="Q926" s="112">
        <v>0</v>
      </c>
      <c r="R926" s="87"/>
      <c r="S926" s="85"/>
      <c r="T926" s="111"/>
      <c r="U926" s="112">
        <v>0</v>
      </c>
      <c r="V926" s="87"/>
      <c r="W926" s="85"/>
      <c r="X926" s="111"/>
      <c r="Y926" s="112">
        <v>0</v>
      </c>
      <c r="Z926" s="87"/>
      <c r="AA926" s="85"/>
      <c r="AB926" s="111"/>
      <c r="AC926" s="112">
        <v>0</v>
      </c>
      <c r="AD926" s="87"/>
      <c r="AE926" s="85"/>
      <c r="AF926" s="111"/>
      <c r="AG926" s="112">
        <v>0</v>
      </c>
      <c r="AH926" s="87"/>
      <c r="AI926" s="85"/>
      <c r="AJ926" s="111"/>
      <c r="AK926" s="112">
        <v>0</v>
      </c>
      <c r="AL926" s="87"/>
      <c r="AM926" s="85"/>
      <c r="AN926" s="111"/>
      <c r="AO926" s="112">
        <v>0</v>
      </c>
      <c r="AP926" s="87"/>
      <c r="AQ926" s="85"/>
      <c r="AR926" s="111"/>
      <c r="AS926" s="112">
        <v>0</v>
      </c>
      <c r="AT926" s="87"/>
      <c r="AU926" s="85"/>
      <c r="AV926" s="111"/>
      <c r="AW926" s="112">
        <v>0</v>
      </c>
      <c r="AX926" s="87"/>
      <c r="AY926" s="85"/>
      <c r="AZ926" s="267">
        <f t="shared" si="58"/>
        <v>0</v>
      </c>
      <c r="BA926" s="88">
        <f t="shared" si="55"/>
        <v>0</v>
      </c>
      <c r="BC926">
        <f>IF($A926&lt;&gt;"",COUNTIF($BD$3:$BD926,$BD926),0)</f>
        <v>0</v>
      </c>
      <c r="BD926" t="str">
        <f>IF($A926&lt;&gt;"",VLOOKUP(TRUNC(MID($A926,1,2),0),Plano_Contas!$H$3:$J$103,2,TRUE),"")</f>
        <v/>
      </c>
      <c r="BE926" s="201" t="str">
        <f t="shared" si="56"/>
        <v/>
      </c>
      <c r="BF926" t="str">
        <f ca="1">IF($BT926&lt;&gt;"",SUMIF($BD$3:$BD$1004,"="&amp;$BD926,INDIRECT(ADDRESS(3,BF$2,1,1)):INDIRECT(ADDRESS(1004,BF$2,1,1))),"")</f>
        <v/>
      </c>
      <c r="BG926" t="str">
        <f ca="1">IF($BT926&lt;&gt;"",SUMIF($BD$3:$BD$1004,"="&amp;$BD926,INDIRECT(ADDRESS(3,BG$2,1,1)):INDIRECT(ADDRESS(1004,BG$2,1,1))),"")</f>
        <v/>
      </c>
      <c r="BH926" t="str">
        <f ca="1">IF($BT926&lt;&gt;"",SUMIF($BD$3:$BD$1004,"="&amp;$BD926,INDIRECT(ADDRESS(3,BH$2,1,1)):INDIRECT(ADDRESS(1004,BH$2,1,1))),"")</f>
        <v/>
      </c>
      <c r="BI926" t="str">
        <f ca="1">IF($BT926&lt;&gt;"",SUMIF($BD$3:$BD$1004,"="&amp;$BD926,INDIRECT(ADDRESS(3,BI$2,1,1)):INDIRECT(ADDRESS(1004,BI$2,1,1))),"")</f>
        <v/>
      </c>
      <c r="BJ926" t="str">
        <f ca="1">IF($BT926&lt;&gt;"",SUMIF($BD$3:$BD$1004,"="&amp;$BD926,INDIRECT(ADDRESS(3,BJ$2,1,1)):INDIRECT(ADDRESS(1004,BJ$2,1,1))),"")</f>
        <v/>
      </c>
      <c r="BK926" t="str">
        <f ca="1">IF($BT926&lt;&gt;"",SUMIF($BD$3:$BD$1004,"="&amp;$BD926,INDIRECT(ADDRESS(3,BK$2,1,1)):INDIRECT(ADDRESS(1004,BK$2,1,1))),"")</f>
        <v/>
      </c>
      <c r="BL926" t="str">
        <f ca="1">IF($BT926&lt;&gt;"",SUMIF($BD$3:$BD$1004,"="&amp;$BD926,INDIRECT(ADDRESS(3,BL$2,1,1)):INDIRECT(ADDRESS(1004,BL$2,1,1))),"")</f>
        <v/>
      </c>
      <c r="BM926" t="str">
        <f ca="1">IF($BT926&lt;&gt;"",SUMIF($BD$3:$BD$1004,"="&amp;$BD926,INDIRECT(ADDRESS(3,BM$2,1,1)):INDIRECT(ADDRESS(1004,BM$2,1,1))),"")</f>
        <v/>
      </c>
      <c r="BN926" t="str">
        <f ca="1">IF($BT926&lt;&gt;"",SUMIF($BD$3:$BD$1004,"="&amp;$BD926,INDIRECT(ADDRESS(3,BN$2,1,1)):INDIRECT(ADDRESS(1004,BN$2,1,1))),"")</f>
        <v/>
      </c>
      <c r="BO926" t="str">
        <f ca="1">IF($BT926&lt;&gt;"",SUMIF($BD$3:$BD$1004,"="&amp;$BD926,INDIRECT(ADDRESS(3,BO$2,1,1)):INDIRECT(ADDRESS(1004,BO$2,1,1))),"")</f>
        <v/>
      </c>
      <c r="BP926" t="str">
        <f ca="1">IF($BT926&lt;&gt;"",SUMIF($BD$3:$BD$1004,"="&amp;$BD926,INDIRECT(ADDRESS(3,BP$2,1,1)):INDIRECT(ADDRESS(1004,BP$2,1,1))),"")</f>
        <v/>
      </c>
      <c r="BQ926" t="str">
        <f ca="1">IF($BT926&lt;&gt;"",SUMIF($BD$3:$BD$1004,"="&amp;$BD926,INDIRECT(ADDRESS(3,BQ$2,1,1)):INDIRECT(ADDRESS(1004,BQ$2,1,1))),"")</f>
        <v/>
      </c>
      <c r="BR926" t="str">
        <f ca="1">IF($BT926&lt;&gt;"",SUMIF($BD$3:$BD$1004,"="&amp;$BD926,INDIRECT(ADDRESS(3,BR$2,1,1)):INDIRECT(ADDRESS(1004,BR$2,1,1))),"")</f>
        <v/>
      </c>
      <c r="BS926" t="str">
        <f>IF($A926&lt;&gt;"",VLOOKUP(TRUNC(MID($A926,1,2),0),Plano_Contas!$H$3:$J$103,3,TRUE),"")</f>
        <v/>
      </c>
      <c r="BT926" t="str">
        <f t="shared" si="57"/>
        <v/>
      </c>
      <c r="BV926">
        <f>Empresas!C926</f>
        <v>0</v>
      </c>
    </row>
    <row r="927" spans="1:74" ht="13.5" hidden="1" thickBot="1" x14ac:dyDescent="0.25">
      <c r="A927" s="89"/>
      <c r="B927" s="52" t="str">
        <f>IF($A927&lt;&gt;"",VLOOKUP(""&amp;$A927,Plano_Contas!$A$3:$F$1003,6,0),"")</f>
        <v/>
      </c>
      <c r="C927" s="91"/>
      <c r="D927" s="111"/>
      <c r="E927" s="112">
        <v>0</v>
      </c>
      <c r="F927" s="87"/>
      <c r="G927" s="85"/>
      <c r="H927" s="111"/>
      <c r="I927" s="112">
        <v>0</v>
      </c>
      <c r="J927" s="87"/>
      <c r="K927" s="85"/>
      <c r="L927" s="111"/>
      <c r="M927" s="112">
        <v>0</v>
      </c>
      <c r="N927" s="87"/>
      <c r="O927" s="85"/>
      <c r="P927" s="111"/>
      <c r="Q927" s="112">
        <v>0</v>
      </c>
      <c r="R927" s="87"/>
      <c r="S927" s="85"/>
      <c r="T927" s="111"/>
      <c r="U927" s="112">
        <v>0</v>
      </c>
      <c r="V927" s="87"/>
      <c r="W927" s="85"/>
      <c r="X927" s="111"/>
      <c r="Y927" s="112">
        <v>0</v>
      </c>
      <c r="Z927" s="87"/>
      <c r="AA927" s="85"/>
      <c r="AB927" s="111"/>
      <c r="AC927" s="112">
        <v>0</v>
      </c>
      <c r="AD927" s="87"/>
      <c r="AE927" s="85"/>
      <c r="AF927" s="111"/>
      <c r="AG927" s="112">
        <v>0</v>
      </c>
      <c r="AH927" s="87"/>
      <c r="AI927" s="85"/>
      <c r="AJ927" s="111"/>
      <c r="AK927" s="112">
        <v>0</v>
      </c>
      <c r="AL927" s="87"/>
      <c r="AM927" s="85"/>
      <c r="AN927" s="111"/>
      <c r="AO927" s="112">
        <v>0</v>
      </c>
      <c r="AP927" s="87"/>
      <c r="AQ927" s="85"/>
      <c r="AR927" s="111"/>
      <c r="AS927" s="112">
        <v>0</v>
      </c>
      <c r="AT927" s="87"/>
      <c r="AU927" s="85"/>
      <c r="AV927" s="111"/>
      <c r="AW927" s="112">
        <v>0</v>
      </c>
      <c r="AX927" s="87"/>
      <c r="AY927" s="85"/>
      <c r="AZ927" s="267">
        <f t="shared" si="58"/>
        <v>0</v>
      </c>
      <c r="BA927" s="88">
        <f t="shared" si="55"/>
        <v>0</v>
      </c>
      <c r="BC927">
        <f>IF($A927&lt;&gt;"",COUNTIF($BD$3:$BD927,$BD927),0)</f>
        <v>0</v>
      </c>
      <c r="BD927" t="str">
        <f>IF($A927&lt;&gt;"",VLOOKUP(TRUNC(MID($A927,1,2),0),Plano_Contas!$H$3:$J$103,2,TRUE),"")</f>
        <v/>
      </c>
      <c r="BE927" s="201" t="str">
        <f t="shared" si="56"/>
        <v/>
      </c>
      <c r="BF927" t="str">
        <f ca="1">IF($BT927&lt;&gt;"",SUMIF($BD$3:$BD$1004,"="&amp;$BD927,INDIRECT(ADDRESS(3,BF$2,1,1)):INDIRECT(ADDRESS(1004,BF$2,1,1))),"")</f>
        <v/>
      </c>
      <c r="BG927" t="str">
        <f ca="1">IF($BT927&lt;&gt;"",SUMIF($BD$3:$BD$1004,"="&amp;$BD927,INDIRECT(ADDRESS(3,BG$2,1,1)):INDIRECT(ADDRESS(1004,BG$2,1,1))),"")</f>
        <v/>
      </c>
      <c r="BH927" t="str">
        <f ca="1">IF($BT927&lt;&gt;"",SUMIF($BD$3:$BD$1004,"="&amp;$BD927,INDIRECT(ADDRESS(3,BH$2,1,1)):INDIRECT(ADDRESS(1004,BH$2,1,1))),"")</f>
        <v/>
      </c>
      <c r="BI927" t="str">
        <f ca="1">IF($BT927&lt;&gt;"",SUMIF($BD$3:$BD$1004,"="&amp;$BD927,INDIRECT(ADDRESS(3,BI$2,1,1)):INDIRECT(ADDRESS(1004,BI$2,1,1))),"")</f>
        <v/>
      </c>
      <c r="BJ927" t="str">
        <f ca="1">IF($BT927&lt;&gt;"",SUMIF($BD$3:$BD$1004,"="&amp;$BD927,INDIRECT(ADDRESS(3,BJ$2,1,1)):INDIRECT(ADDRESS(1004,BJ$2,1,1))),"")</f>
        <v/>
      </c>
      <c r="BK927" t="str">
        <f ca="1">IF($BT927&lt;&gt;"",SUMIF($BD$3:$BD$1004,"="&amp;$BD927,INDIRECT(ADDRESS(3,BK$2,1,1)):INDIRECT(ADDRESS(1004,BK$2,1,1))),"")</f>
        <v/>
      </c>
      <c r="BL927" t="str">
        <f ca="1">IF($BT927&lt;&gt;"",SUMIF($BD$3:$BD$1004,"="&amp;$BD927,INDIRECT(ADDRESS(3,BL$2,1,1)):INDIRECT(ADDRESS(1004,BL$2,1,1))),"")</f>
        <v/>
      </c>
      <c r="BM927" t="str">
        <f ca="1">IF($BT927&lt;&gt;"",SUMIF($BD$3:$BD$1004,"="&amp;$BD927,INDIRECT(ADDRESS(3,BM$2,1,1)):INDIRECT(ADDRESS(1004,BM$2,1,1))),"")</f>
        <v/>
      </c>
      <c r="BN927" t="str">
        <f ca="1">IF($BT927&lt;&gt;"",SUMIF($BD$3:$BD$1004,"="&amp;$BD927,INDIRECT(ADDRESS(3,BN$2,1,1)):INDIRECT(ADDRESS(1004,BN$2,1,1))),"")</f>
        <v/>
      </c>
      <c r="BO927" t="str">
        <f ca="1">IF($BT927&lt;&gt;"",SUMIF($BD$3:$BD$1004,"="&amp;$BD927,INDIRECT(ADDRESS(3,BO$2,1,1)):INDIRECT(ADDRESS(1004,BO$2,1,1))),"")</f>
        <v/>
      </c>
      <c r="BP927" t="str">
        <f ca="1">IF($BT927&lt;&gt;"",SUMIF($BD$3:$BD$1004,"="&amp;$BD927,INDIRECT(ADDRESS(3,BP$2,1,1)):INDIRECT(ADDRESS(1004,BP$2,1,1))),"")</f>
        <v/>
      </c>
      <c r="BQ927" t="str">
        <f ca="1">IF($BT927&lt;&gt;"",SUMIF($BD$3:$BD$1004,"="&amp;$BD927,INDIRECT(ADDRESS(3,BQ$2,1,1)):INDIRECT(ADDRESS(1004,BQ$2,1,1))),"")</f>
        <v/>
      </c>
      <c r="BR927" t="str">
        <f ca="1">IF($BT927&lt;&gt;"",SUMIF($BD$3:$BD$1004,"="&amp;$BD927,INDIRECT(ADDRESS(3,BR$2,1,1)):INDIRECT(ADDRESS(1004,BR$2,1,1))),"")</f>
        <v/>
      </c>
      <c r="BS927" t="str">
        <f>IF($A927&lt;&gt;"",VLOOKUP(TRUNC(MID($A927,1,2),0),Plano_Contas!$H$3:$J$103,3,TRUE),"")</f>
        <v/>
      </c>
      <c r="BT927" t="str">
        <f t="shared" si="57"/>
        <v/>
      </c>
      <c r="BV927">
        <f>Empresas!C927</f>
        <v>0</v>
      </c>
    </row>
    <row r="928" spans="1:74" ht="13.5" hidden="1" thickBot="1" x14ac:dyDescent="0.25">
      <c r="A928" s="89"/>
      <c r="B928" s="52" t="str">
        <f>IF($A928&lt;&gt;"",VLOOKUP(""&amp;$A928,Plano_Contas!$A$3:$F$1003,6,0),"")</f>
        <v/>
      </c>
      <c r="C928" s="91"/>
      <c r="D928" s="111"/>
      <c r="E928" s="112">
        <v>0</v>
      </c>
      <c r="F928" s="87"/>
      <c r="G928" s="85"/>
      <c r="H928" s="111"/>
      <c r="I928" s="112">
        <v>0</v>
      </c>
      <c r="J928" s="87"/>
      <c r="K928" s="85"/>
      <c r="L928" s="111"/>
      <c r="M928" s="112">
        <v>0</v>
      </c>
      <c r="N928" s="87"/>
      <c r="O928" s="85"/>
      <c r="P928" s="111"/>
      <c r="Q928" s="112">
        <v>0</v>
      </c>
      <c r="R928" s="87"/>
      <c r="S928" s="85"/>
      <c r="T928" s="111"/>
      <c r="U928" s="112">
        <v>0</v>
      </c>
      <c r="V928" s="87"/>
      <c r="W928" s="85"/>
      <c r="X928" s="111"/>
      <c r="Y928" s="112">
        <v>0</v>
      </c>
      <c r="Z928" s="87"/>
      <c r="AA928" s="85"/>
      <c r="AB928" s="111"/>
      <c r="AC928" s="112">
        <v>0</v>
      </c>
      <c r="AD928" s="87"/>
      <c r="AE928" s="85"/>
      <c r="AF928" s="111"/>
      <c r="AG928" s="112">
        <v>0</v>
      </c>
      <c r="AH928" s="87"/>
      <c r="AI928" s="85"/>
      <c r="AJ928" s="111"/>
      <c r="AK928" s="112">
        <v>0</v>
      </c>
      <c r="AL928" s="87"/>
      <c r="AM928" s="85"/>
      <c r="AN928" s="111"/>
      <c r="AO928" s="112">
        <v>0</v>
      </c>
      <c r="AP928" s="87"/>
      <c r="AQ928" s="85"/>
      <c r="AR928" s="111"/>
      <c r="AS928" s="112">
        <v>0</v>
      </c>
      <c r="AT928" s="87"/>
      <c r="AU928" s="85"/>
      <c r="AV928" s="111"/>
      <c r="AW928" s="112">
        <v>0</v>
      </c>
      <c r="AX928" s="87"/>
      <c r="AY928" s="85"/>
      <c r="AZ928" s="267">
        <f t="shared" si="58"/>
        <v>0</v>
      </c>
      <c r="BA928" s="88">
        <f t="shared" si="55"/>
        <v>0</v>
      </c>
      <c r="BC928">
        <f>IF($A928&lt;&gt;"",COUNTIF($BD$3:$BD928,$BD928),0)</f>
        <v>0</v>
      </c>
      <c r="BD928" t="str">
        <f>IF($A928&lt;&gt;"",VLOOKUP(TRUNC(MID($A928,1,2),0),Plano_Contas!$H$3:$J$103,2,TRUE),"")</f>
        <v/>
      </c>
      <c r="BE928" s="201" t="str">
        <f t="shared" si="56"/>
        <v/>
      </c>
      <c r="BF928" t="str">
        <f ca="1">IF($BT928&lt;&gt;"",SUMIF($BD$3:$BD$1004,"="&amp;$BD928,INDIRECT(ADDRESS(3,BF$2,1,1)):INDIRECT(ADDRESS(1004,BF$2,1,1))),"")</f>
        <v/>
      </c>
      <c r="BG928" t="str">
        <f ca="1">IF($BT928&lt;&gt;"",SUMIF($BD$3:$BD$1004,"="&amp;$BD928,INDIRECT(ADDRESS(3,BG$2,1,1)):INDIRECT(ADDRESS(1004,BG$2,1,1))),"")</f>
        <v/>
      </c>
      <c r="BH928" t="str">
        <f ca="1">IF($BT928&lt;&gt;"",SUMIF($BD$3:$BD$1004,"="&amp;$BD928,INDIRECT(ADDRESS(3,BH$2,1,1)):INDIRECT(ADDRESS(1004,BH$2,1,1))),"")</f>
        <v/>
      </c>
      <c r="BI928" t="str">
        <f ca="1">IF($BT928&lt;&gt;"",SUMIF($BD$3:$BD$1004,"="&amp;$BD928,INDIRECT(ADDRESS(3,BI$2,1,1)):INDIRECT(ADDRESS(1004,BI$2,1,1))),"")</f>
        <v/>
      </c>
      <c r="BJ928" t="str">
        <f ca="1">IF($BT928&lt;&gt;"",SUMIF($BD$3:$BD$1004,"="&amp;$BD928,INDIRECT(ADDRESS(3,BJ$2,1,1)):INDIRECT(ADDRESS(1004,BJ$2,1,1))),"")</f>
        <v/>
      </c>
      <c r="BK928" t="str">
        <f ca="1">IF($BT928&lt;&gt;"",SUMIF($BD$3:$BD$1004,"="&amp;$BD928,INDIRECT(ADDRESS(3,BK$2,1,1)):INDIRECT(ADDRESS(1004,BK$2,1,1))),"")</f>
        <v/>
      </c>
      <c r="BL928" t="str">
        <f ca="1">IF($BT928&lt;&gt;"",SUMIF($BD$3:$BD$1004,"="&amp;$BD928,INDIRECT(ADDRESS(3,BL$2,1,1)):INDIRECT(ADDRESS(1004,BL$2,1,1))),"")</f>
        <v/>
      </c>
      <c r="BM928" t="str">
        <f ca="1">IF($BT928&lt;&gt;"",SUMIF($BD$3:$BD$1004,"="&amp;$BD928,INDIRECT(ADDRESS(3,BM$2,1,1)):INDIRECT(ADDRESS(1004,BM$2,1,1))),"")</f>
        <v/>
      </c>
      <c r="BN928" t="str">
        <f ca="1">IF($BT928&lt;&gt;"",SUMIF($BD$3:$BD$1004,"="&amp;$BD928,INDIRECT(ADDRESS(3,BN$2,1,1)):INDIRECT(ADDRESS(1004,BN$2,1,1))),"")</f>
        <v/>
      </c>
      <c r="BO928" t="str">
        <f ca="1">IF($BT928&lt;&gt;"",SUMIF($BD$3:$BD$1004,"="&amp;$BD928,INDIRECT(ADDRESS(3,BO$2,1,1)):INDIRECT(ADDRESS(1004,BO$2,1,1))),"")</f>
        <v/>
      </c>
      <c r="BP928" t="str">
        <f ca="1">IF($BT928&lt;&gt;"",SUMIF($BD$3:$BD$1004,"="&amp;$BD928,INDIRECT(ADDRESS(3,BP$2,1,1)):INDIRECT(ADDRESS(1004,BP$2,1,1))),"")</f>
        <v/>
      </c>
      <c r="BQ928" t="str">
        <f ca="1">IF($BT928&lt;&gt;"",SUMIF($BD$3:$BD$1004,"="&amp;$BD928,INDIRECT(ADDRESS(3,BQ$2,1,1)):INDIRECT(ADDRESS(1004,BQ$2,1,1))),"")</f>
        <v/>
      </c>
      <c r="BR928" t="str">
        <f ca="1">IF($BT928&lt;&gt;"",SUMIF($BD$3:$BD$1004,"="&amp;$BD928,INDIRECT(ADDRESS(3,BR$2,1,1)):INDIRECT(ADDRESS(1004,BR$2,1,1))),"")</f>
        <v/>
      </c>
      <c r="BS928" t="str">
        <f>IF($A928&lt;&gt;"",VLOOKUP(TRUNC(MID($A928,1,2),0),Plano_Contas!$H$3:$J$103,3,TRUE),"")</f>
        <v/>
      </c>
      <c r="BT928" t="str">
        <f t="shared" si="57"/>
        <v/>
      </c>
      <c r="BV928">
        <f>Empresas!C928</f>
        <v>0</v>
      </c>
    </row>
    <row r="929" spans="1:74" ht="13.5" hidden="1" thickBot="1" x14ac:dyDescent="0.25">
      <c r="A929" s="89"/>
      <c r="B929" s="52" t="str">
        <f>IF($A929&lt;&gt;"",VLOOKUP(""&amp;$A929,Plano_Contas!$A$3:$F$1003,6,0),"")</f>
        <v/>
      </c>
      <c r="C929" s="91"/>
      <c r="D929" s="111"/>
      <c r="E929" s="112">
        <v>0</v>
      </c>
      <c r="F929" s="87"/>
      <c r="G929" s="85"/>
      <c r="H929" s="111"/>
      <c r="I929" s="112">
        <v>0</v>
      </c>
      <c r="J929" s="87"/>
      <c r="K929" s="85"/>
      <c r="L929" s="111"/>
      <c r="M929" s="112">
        <v>0</v>
      </c>
      <c r="N929" s="87"/>
      <c r="O929" s="85"/>
      <c r="P929" s="111"/>
      <c r="Q929" s="112">
        <v>0</v>
      </c>
      <c r="R929" s="87"/>
      <c r="S929" s="85"/>
      <c r="T929" s="111"/>
      <c r="U929" s="112">
        <v>0</v>
      </c>
      <c r="V929" s="87"/>
      <c r="W929" s="85"/>
      <c r="X929" s="111"/>
      <c r="Y929" s="112">
        <v>0</v>
      </c>
      <c r="Z929" s="87"/>
      <c r="AA929" s="85"/>
      <c r="AB929" s="111"/>
      <c r="AC929" s="112">
        <v>0</v>
      </c>
      <c r="AD929" s="87"/>
      <c r="AE929" s="85"/>
      <c r="AF929" s="111"/>
      <c r="AG929" s="112">
        <v>0</v>
      </c>
      <c r="AH929" s="87"/>
      <c r="AI929" s="85"/>
      <c r="AJ929" s="111"/>
      <c r="AK929" s="112">
        <v>0</v>
      </c>
      <c r="AL929" s="87"/>
      <c r="AM929" s="85"/>
      <c r="AN929" s="111"/>
      <c r="AO929" s="112">
        <v>0</v>
      </c>
      <c r="AP929" s="87"/>
      <c r="AQ929" s="85"/>
      <c r="AR929" s="111"/>
      <c r="AS929" s="112">
        <v>0</v>
      </c>
      <c r="AT929" s="87"/>
      <c r="AU929" s="85"/>
      <c r="AV929" s="111"/>
      <c r="AW929" s="112">
        <v>0</v>
      </c>
      <c r="AX929" s="87"/>
      <c r="AY929" s="85"/>
      <c r="AZ929" s="267">
        <f t="shared" si="58"/>
        <v>0</v>
      </c>
      <c r="BA929" s="88">
        <f t="shared" si="55"/>
        <v>0</v>
      </c>
      <c r="BC929">
        <f>IF($A929&lt;&gt;"",COUNTIF($BD$3:$BD929,$BD929),0)</f>
        <v>0</v>
      </c>
      <c r="BD929" t="str">
        <f>IF($A929&lt;&gt;"",VLOOKUP(TRUNC(MID($A929,1,2),0),Plano_Contas!$H$3:$J$103,2,TRUE),"")</f>
        <v/>
      </c>
      <c r="BE929" s="201" t="str">
        <f t="shared" si="56"/>
        <v/>
      </c>
      <c r="BF929" t="str">
        <f ca="1">IF($BT929&lt;&gt;"",SUMIF($BD$3:$BD$1004,"="&amp;$BD929,INDIRECT(ADDRESS(3,BF$2,1,1)):INDIRECT(ADDRESS(1004,BF$2,1,1))),"")</f>
        <v/>
      </c>
      <c r="BG929" t="str">
        <f ca="1">IF($BT929&lt;&gt;"",SUMIF($BD$3:$BD$1004,"="&amp;$BD929,INDIRECT(ADDRESS(3,BG$2,1,1)):INDIRECT(ADDRESS(1004,BG$2,1,1))),"")</f>
        <v/>
      </c>
      <c r="BH929" t="str">
        <f ca="1">IF($BT929&lt;&gt;"",SUMIF($BD$3:$BD$1004,"="&amp;$BD929,INDIRECT(ADDRESS(3,BH$2,1,1)):INDIRECT(ADDRESS(1004,BH$2,1,1))),"")</f>
        <v/>
      </c>
      <c r="BI929" t="str">
        <f ca="1">IF($BT929&lt;&gt;"",SUMIF($BD$3:$BD$1004,"="&amp;$BD929,INDIRECT(ADDRESS(3,BI$2,1,1)):INDIRECT(ADDRESS(1004,BI$2,1,1))),"")</f>
        <v/>
      </c>
      <c r="BJ929" t="str">
        <f ca="1">IF($BT929&lt;&gt;"",SUMIF($BD$3:$BD$1004,"="&amp;$BD929,INDIRECT(ADDRESS(3,BJ$2,1,1)):INDIRECT(ADDRESS(1004,BJ$2,1,1))),"")</f>
        <v/>
      </c>
      <c r="BK929" t="str">
        <f ca="1">IF($BT929&lt;&gt;"",SUMIF($BD$3:$BD$1004,"="&amp;$BD929,INDIRECT(ADDRESS(3,BK$2,1,1)):INDIRECT(ADDRESS(1004,BK$2,1,1))),"")</f>
        <v/>
      </c>
      <c r="BL929" t="str">
        <f ca="1">IF($BT929&lt;&gt;"",SUMIF($BD$3:$BD$1004,"="&amp;$BD929,INDIRECT(ADDRESS(3,BL$2,1,1)):INDIRECT(ADDRESS(1004,BL$2,1,1))),"")</f>
        <v/>
      </c>
      <c r="BM929" t="str">
        <f ca="1">IF($BT929&lt;&gt;"",SUMIF($BD$3:$BD$1004,"="&amp;$BD929,INDIRECT(ADDRESS(3,BM$2,1,1)):INDIRECT(ADDRESS(1004,BM$2,1,1))),"")</f>
        <v/>
      </c>
      <c r="BN929" t="str">
        <f ca="1">IF($BT929&lt;&gt;"",SUMIF($BD$3:$BD$1004,"="&amp;$BD929,INDIRECT(ADDRESS(3,BN$2,1,1)):INDIRECT(ADDRESS(1004,BN$2,1,1))),"")</f>
        <v/>
      </c>
      <c r="BO929" t="str">
        <f ca="1">IF($BT929&lt;&gt;"",SUMIF($BD$3:$BD$1004,"="&amp;$BD929,INDIRECT(ADDRESS(3,BO$2,1,1)):INDIRECT(ADDRESS(1004,BO$2,1,1))),"")</f>
        <v/>
      </c>
      <c r="BP929" t="str">
        <f ca="1">IF($BT929&lt;&gt;"",SUMIF($BD$3:$BD$1004,"="&amp;$BD929,INDIRECT(ADDRESS(3,BP$2,1,1)):INDIRECT(ADDRESS(1004,BP$2,1,1))),"")</f>
        <v/>
      </c>
      <c r="BQ929" t="str">
        <f ca="1">IF($BT929&lt;&gt;"",SUMIF($BD$3:$BD$1004,"="&amp;$BD929,INDIRECT(ADDRESS(3,BQ$2,1,1)):INDIRECT(ADDRESS(1004,BQ$2,1,1))),"")</f>
        <v/>
      </c>
      <c r="BR929" t="str">
        <f ca="1">IF($BT929&lt;&gt;"",SUMIF($BD$3:$BD$1004,"="&amp;$BD929,INDIRECT(ADDRESS(3,BR$2,1,1)):INDIRECT(ADDRESS(1004,BR$2,1,1))),"")</f>
        <v/>
      </c>
      <c r="BS929" t="str">
        <f>IF($A929&lt;&gt;"",VLOOKUP(TRUNC(MID($A929,1,2),0),Plano_Contas!$H$3:$J$103,3,TRUE),"")</f>
        <v/>
      </c>
      <c r="BT929" t="str">
        <f t="shared" si="57"/>
        <v/>
      </c>
      <c r="BV929">
        <f>Empresas!C929</f>
        <v>0</v>
      </c>
    </row>
    <row r="930" spans="1:74" ht="13.5" hidden="1" thickBot="1" x14ac:dyDescent="0.25">
      <c r="A930" s="89"/>
      <c r="B930" s="52" t="str">
        <f>IF($A930&lt;&gt;"",VLOOKUP(""&amp;$A930,Plano_Contas!$A$3:$F$1003,6,0),"")</f>
        <v/>
      </c>
      <c r="C930" s="91"/>
      <c r="D930" s="111"/>
      <c r="E930" s="112">
        <v>0</v>
      </c>
      <c r="F930" s="87"/>
      <c r="G930" s="85"/>
      <c r="H930" s="111"/>
      <c r="I930" s="112">
        <v>0</v>
      </c>
      <c r="J930" s="87"/>
      <c r="K930" s="85"/>
      <c r="L930" s="111"/>
      <c r="M930" s="112">
        <v>0</v>
      </c>
      <c r="N930" s="87"/>
      <c r="O930" s="85"/>
      <c r="P930" s="111"/>
      <c r="Q930" s="112">
        <v>0</v>
      </c>
      <c r="R930" s="87"/>
      <c r="S930" s="85"/>
      <c r="T930" s="111"/>
      <c r="U930" s="112">
        <v>0</v>
      </c>
      <c r="V930" s="87"/>
      <c r="W930" s="85"/>
      <c r="X930" s="111"/>
      <c r="Y930" s="112">
        <v>0</v>
      </c>
      <c r="Z930" s="87"/>
      <c r="AA930" s="85"/>
      <c r="AB930" s="111"/>
      <c r="AC930" s="112">
        <v>0</v>
      </c>
      <c r="AD930" s="87"/>
      <c r="AE930" s="85"/>
      <c r="AF930" s="111"/>
      <c r="AG930" s="112">
        <v>0</v>
      </c>
      <c r="AH930" s="87"/>
      <c r="AI930" s="85"/>
      <c r="AJ930" s="111"/>
      <c r="AK930" s="112">
        <v>0</v>
      </c>
      <c r="AL930" s="87"/>
      <c r="AM930" s="85"/>
      <c r="AN930" s="111"/>
      <c r="AO930" s="112">
        <v>0</v>
      </c>
      <c r="AP930" s="87"/>
      <c r="AQ930" s="85"/>
      <c r="AR930" s="111"/>
      <c r="AS930" s="112">
        <v>0</v>
      </c>
      <c r="AT930" s="87"/>
      <c r="AU930" s="85"/>
      <c r="AV930" s="111"/>
      <c r="AW930" s="112">
        <v>0</v>
      </c>
      <c r="AX930" s="87"/>
      <c r="AY930" s="85"/>
      <c r="AZ930" s="267">
        <f t="shared" si="58"/>
        <v>0</v>
      </c>
      <c r="BA930" s="88">
        <f t="shared" si="55"/>
        <v>0</v>
      </c>
      <c r="BC930">
        <f>IF($A930&lt;&gt;"",COUNTIF($BD$3:$BD930,$BD930),0)</f>
        <v>0</v>
      </c>
      <c r="BD930" t="str">
        <f>IF($A930&lt;&gt;"",VLOOKUP(TRUNC(MID($A930,1,2),0),Plano_Contas!$H$3:$J$103,2,TRUE),"")</f>
        <v/>
      </c>
      <c r="BE930" s="201" t="str">
        <f t="shared" si="56"/>
        <v/>
      </c>
      <c r="BF930" t="str">
        <f ca="1">IF($BT930&lt;&gt;"",SUMIF($BD$3:$BD$1004,"="&amp;$BD930,INDIRECT(ADDRESS(3,BF$2,1,1)):INDIRECT(ADDRESS(1004,BF$2,1,1))),"")</f>
        <v/>
      </c>
      <c r="BG930" t="str">
        <f ca="1">IF($BT930&lt;&gt;"",SUMIF($BD$3:$BD$1004,"="&amp;$BD930,INDIRECT(ADDRESS(3,BG$2,1,1)):INDIRECT(ADDRESS(1004,BG$2,1,1))),"")</f>
        <v/>
      </c>
      <c r="BH930" t="str">
        <f ca="1">IF($BT930&lt;&gt;"",SUMIF($BD$3:$BD$1004,"="&amp;$BD930,INDIRECT(ADDRESS(3,BH$2,1,1)):INDIRECT(ADDRESS(1004,BH$2,1,1))),"")</f>
        <v/>
      </c>
      <c r="BI930" t="str">
        <f ca="1">IF($BT930&lt;&gt;"",SUMIF($BD$3:$BD$1004,"="&amp;$BD930,INDIRECT(ADDRESS(3,BI$2,1,1)):INDIRECT(ADDRESS(1004,BI$2,1,1))),"")</f>
        <v/>
      </c>
      <c r="BJ930" t="str">
        <f ca="1">IF($BT930&lt;&gt;"",SUMIF($BD$3:$BD$1004,"="&amp;$BD930,INDIRECT(ADDRESS(3,BJ$2,1,1)):INDIRECT(ADDRESS(1004,BJ$2,1,1))),"")</f>
        <v/>
      </c>
      <c r="BK930" t="str">
        <f ca="1">IF($BT930&lt;&gt;"",SUMIF($BD$3:$BD$1004,"="&amp;$BD930,INDIRECT(ADDRESS(3,BK$2,1,1)):INDIRECT(ADDRESS(1004,BK$2,1,1))),"")</f>
        <v/>
      </c>
      <c r="BL930" t="str">
        <f ca="1">IF($BT930&lt;&gt;"",SUMIF($BD$3:$BD$1004,"="&amp;$BD930,INDIRECT(ADDRESS(3,BL$2,1,1)):INDIRECT(ADDRESS(1004,BL$2,1,1))),"")</f>
        <v/>
      </c>
      <c r="BM930" t="str">
        <f ca="1">IF($BT930&lt;&gt;"",SUMIF($BD$3:$BD$1004,"="&amp;$BD930,INDIRECT(ADDRESS(3,BM$2,1,1)):INDIRECT(ADDRESS(1004,BM$2,1,1))),"")</f>
        <v/>
      </c>
      <c r="BN930" t="str">
        <f ca="1">IF($BT930&lt;&gt;"",SUMIF($BD$3:$BD$1004,"="&amp;$BD930,INDIRECT(ADDRESS(3,BN$2,1,1)):INDIRECT(ADDRESS(1004,BN$2,1,1))),"")</f>
        <v/>
      </c>
      <c r="BO930" t="str">
        <f ca="1">IF($BT930&lt;&gt;"",SUMIF($BD$3:$BD$1004,"="&amp;$BD930,INDIRECT(ADDRESS(3,BO$2,1,1)):INDIRECT(ADDRESS(1004,BO$2,1,1))),"")</f>
        <v/>
      </c>
      <c r="BP930" t="str">
        <f ca="1">IF($BT930&lt;&gt;"",SUMIF($BD$3:$BD$1004,"="&amp;$BD930,INDIRECT(ADDRESS(3,BP$2,1,1)):INDIRECT(ADDRESS(1004,BP$2,1,1))),"")</f>
        <v/>
      </c>
      <c r="BQ930" t="str">
        <f ca="1">IF($BT930&lt;&gt;"",SUMIF($BD$3:$BD$1004,"="&amp;$BD930,INDIRECT(ADDRESS(3,BQ$2,1,1)):INDIRECT(ADDRESS(1004,BQ$2,1,1))),"")</f>
        <v/>
      </c>
      <c r="BR930" t="str">
        <f ca="1">IF($BT930&lt;&gt;"",SUMIF($BD$3:$BD$1004,"="&amp;$BD930,INDIRECT(ADDRESS(3,BR$2,1,1)):INDIRECT(ADDRESS(1004,BR$2,1,1))),"")</f>
        <v/>
      </c>
      <c r="BS930" t="str">
        <f>IF($A930&lt;&gt;"",VLOOKUP(TRUNC(MID($A930,1,2),0),Plano_Contas!$H$3:$J$103,3,TRUE),"")</f>
        <v/>
      </c>
      <c r="BT930" t="str">
        <f t="shared" si="57"/>
        <v/>
      </c>
      <c r="BV930">
        <f>Empresas!C930</f>
        <v>0</v>
      </c>
    </row>
    <row r="931" spans="1:74" ht="13.5" hidden="1" thickBot="1" x14ac:dyDescent="0.25">
      <c r="A931" s="89"/>
      <c r="B931" s="52" t="str">
        <f>IF($A931&lt;&gt;"",VLOOKUP(""&amp;$A931,Plano_Contas!$A$3:$F$1003,6,0),"")</f>
        <v/>
      </c>
      <c r="C931" s="91"/>
      <c r="D931" s="111"/>
      <c r="E931" s="112">
        <v>0</v>
      </c>
      <c r="F931" s="87"/>
      <c r="G931" s="85"/>
      <c r="H931" s="111"/>
      <c r="I931" s="112">
        <v>0</v>
      </c>
      <c r="J931" s="87"/>
      <c r="K931" s="85"/>
      <c r="L931" s="111"/>
      <c r="M931" s="112">
        <v>0</v>
      </c>
      <c r="N931" s="87"/>
      <c r="O931" s="85"/>
      <c r="P931" s="111"/>
      <c r="Q931" s="112">
        <v>0</v>
      </c>
      <c r="R931" s="87"/>
      <c r="S931" s="85"/>
      <c r="T931" s="111"/>
      <c r="U931" s="112">
        <v>0</v>
      </c>
      <c r="V931" s="87"/>
      <c r="W931" s="85"/>
      <c r="X931" s="111"/>
      <c r="Y931" s="112">
        <v>0</v>
      </c>
      <c r="Z931" s="87"/>
      <c r="AA931" s="85"/>
      <c r="AB931" s="111"/>
      <c r="AC931" s="112">
        <v>0</v>
      </c>
      <c r="AD931" s="87"/>
      <c r="AE931" s="85"/>
      <c r="AF931" s="111"/>
      <c r="AG931" s="112">
        <v>0</v>
      </c>
      <c r="AH931" s="87"/>
      <c r="AI931" s="85"/>
      <c r="AJ931" s="111"/>
      <c r="AK931" s="112">
        <v>0</v>
      </c>
      <c r="AL931" s="87"/>
      <c r="AM931" s="85"/>
      <c r="AN931" s="111"/>
      <c r="AO931" s="112">
        <v>0</v>
      </c>
      <c r="AP931" s="87"/>
      <c r="AQ931" s="85"/>
      <c r="AR931" s="111"/>
      <c r="AS931" s="112">
        <v>0</v>
      </c>
      <c r="AT931" s="87"/>
      <c r="AU931" s="85"/>
      <c r="AV931" s="111"/>
      <c r="AW931" s="112">
        <v>0</v>
      </c>
      <c r="AX931" s="87"/>
      <c r="AY931" s="85"/>
      <c r="AZ931" s="267">
        <f t="shared" si="58"/>
        <v>0</v>
      </c>
      <c r="BA931" s="88">
        <f t="shared" si="55"/>
        <v>0</v>
      </c>
      <c r="BC931">
        <f>IF($A931&lt;&gt;"",COUNTIF($BD$3:$BD931,$BD931),0)</f>
        <v>0</v>
      </c>
      <c r="BD931" t="str">
        <f>IF($A931&lt;&gt;"",VLOOKUP(TRUNC(MID($A931,1,2),0),Plano_Contas!$H$3:$J$103,2,TRUE),"")</f>
        <v/>
      </c>
      <c r="BE931" s="201" t="str">
        <f t="shared" si="56"/>
        <v/>
      </c>
      <c r="BF931" t="str">
        <f ca="1">IF($BT931&lt;&gt;"",SUMIF($BD$3:$BD$1004,"="&amp;$BD931,INDIRECT(ADDRESS(3,BF$2,1,1)):INDIRECT(ADDRESS(1004,BF$2,1,1))),"")</f>
        <v/>
      </c>
      <c r="BG931" t="str">
        <f ca="1">IF($BT931&lt;&gt;"",SUMIF($BD$3:$BD$1004,"="&amp;$BD931,INDIRECT(ADDRESS(3,BG$2,1,1)):INDIRECT(ADDRESS(1004,BG$2,1,1))),"")</f>
        <v/>
      </c>
      <c r="BH931" t="str">
        <f ca="1">IF($BT931&lt;&gt;"",SUMIF($BD$3:$BD$1004,"="&amp;$BD931,INDIRECT(ADDRESS(3,BH$2,1,1)):INDIRECT(ADDRESS(1004,BH$2,1,1))),"")</f>
        <v/>
      </c>
      <c r="BI931" t="str">
        <f ca="1">IF($BT931&lt;&gt;"",SUMIF($BD$3:$BD$1004,"="&amp;$BD931,INDIRECT(ADDRESS(3,BI$2,1,1)):INDIRECT(ADDRESS(1004,BI$2,1,1))),"")</f>
        <v/>
      </c>
      <c r="BJ931" t="str">
        <f ca="1">IF($BT931&lt;&gt;"",SUMIF($BD$3:$BD$1004,"="&amp;$BD931,INDIRECT(ADDRESS(3,BJ$2,1,1)):INDIRECT(ADDRESS(1004,BJ$2,1,1))),"")</f>
        <v/>
      </c>
      <c r="BK931" t="str">
        <f ca="1">IF($BT931&lt;&gt;"",SUMIF($BD$3:$BD$1004,"="&amp;$BD931,INDIRECT(ADDRESS(3,BK$2,1,1)):INDIRECT(ADDRESS(1004,BK$2,1,1))),"")</f>
        <v/>
      </c>
      <c r="BL931" t="str">
        <f ca="1">IF($BT931&lt;&gt;"",SUMIF($BD$3:$BD$1004,"="&amp;$BD931,INDIRECT(ADDRESS(3,BL$2,1,1)):INDIRECT(ADDRESS(1004,BL$2,1,1))),"")</f>
        <v/>
      </c>
      <c r="BM931" t="str">
        <f ca="1">IF($BT931&lt;&gt;"",SUMIF($BD$3:$BD$1004,"="&amp;$BD931,INDIRECT(ADDRESS(3,BM$2,1,1)):INDIRECT(ADDRESS(1004,BM$2,1,1))),"")</f>
        <v/>
      </c>
      <c r="BN931" t="str">
        <f ca="1">IF($BT931&lt;&gt;"",SUMIF($BD$3:$BD$1004,"="&amp;$BD931,INDIRECT(ADDRESS(3,BN$2,1,1)):INDIRECT(ADDRESS(1004,BN$2,1,1))),"")</f>
        <v/>
      </c>
      <c r="BO931" t="str">
        <f ca="1">IF($BT931&lt;&gt;"",SUMIF($BD$3:$BD$1004,"="&amp;$BD931,INDIRECT(ADDRESS(3,BO$2,1,1)):INDIRECT(ADDRESS(1004,BO$2,1,1))),"")</f>
        <v/>
      </c>
      <c r="BP931" t="str">
        <f ca="1">IF($BT931&lt;&gt;"",SUMIF($BD$3:$BD$1004,"="&amp;$BD931,INDIRECT(ADDRESS(3,BP$2,1,1)):INDIRECT(ADDRESS(1004,BP$2,1,1))),"")</f>
        <v/>
      </c>
      <c r="BQ931" t="str">
        <f ca="1">IF($BT931&lt;&gt;"",SUMIF($BD$3:$BD$1004,"="&amp;$BD931,INDIRECT(ADDRESS(3,BQ$2,1,1)):INDIRECT(ADDRESS(1004,BQ$2,1,1))),"")</f>
        <v/>
      </c>
      <c r="BR931" t="str">
        <f ca="1">IF($BT931&lt;&gt;"",SUMIF($BD$3:$BD$1004,"="&amp;$BD931,INDIRECT(ADDRESS(3,BR$2,1,1)):INDIRECT(ADDRESS(1004,BR$2,1,1))),"")</f>
        <v/>
      </c>
      <c r="BS931" t="str">
        <f>IF($A931&lt;&gt;"",VLOOKUP(TRUNC(MID($A931,1,2),0),Plano_Contas!$H$3:$J$103,3,TRUE),"")</f>
        <v/>
      </c>
      <c r="BT931" t="str">
        <f t="shared" si="57"/>
        <v/>
      </c>
      <c r="BV931">
        <f>Empresas!C931</f>
        <v>0</v>
      </c>
    </row>
    <row r="932" spans="1:74" ht="13.5" hidden="1" thickBot="1" x14ac:dyDescent="0.25">
      <c r="A932" s="89"/>
      <c r="B932" s="52" t="str">
        <f>IF($A932&lt;&gt;"",VLOOKUP(""&amp;$A932,Plano_Contas!$A$3:$F$1003,6,0),"")</f>
        <v/>
      </c>
      <c r="C932" s="91"/>
      <c r="D932" s="111"/>
      <c r="E932" s="112">
        <v>0</v>
      </c>
      <c r="F932" s="87"/>
      <c r="G932" s="85"/>
      <c r="H932" s="111"/>
      <c r="I932" s="112">
        <v>0</v>
      </c>
      <c r="J932" s="87"/>
      <c r="K932" s="85"/>
      <c r="L932" s="111"/>
      <c r="M932" s="112">
        <v>0</v>
      </c>
      <c r="N932" s="87"/>
      <c r="O932" s="85"/>
      <c r="P932" s="111"/>
      <c r="Q932" s="112">
        <v>0</v>
      </c>
      <c r="R932" s="87"/>
      <c r="S932" s="85"/>
      <c r="T932" s="111"/>
      <c r="U932" s="112">
        <v>0</v>
      </c>
      <c r="V932" s="87"/>
      <c r="W932" s="85"/>
      <c r="X932" s="111"/>
      <c r="Y932" s="112">
        <v>0</v>
      </c>
      <c r="Z932" s="87"/>
      <c r="AA932" s="85"/>
      <c r="AB932" s="111"/>
      <c r="AC932" s="112">
        <v>0</v>
      </c>
      <c r="AD932" s="87"/>
      <c r="AE932" s="85"/>
      <c r="AF932" s="111"/>
      <c r="AG932" s="112">
        <v>0</v>
      </c>
      <c r="AH932" s="87"/>
      <c r="AI932" s="85"/>
      <c r="AJ932" s="111"/>
      <c r="AK932" s="112">
        <v>0</v>
      </c>
      <c r="AL932" s="87"/>
      <c r="AM932" s="85"/>
      <c r="AN932" s="111"/>
      <c r="AO932" s="112">
        <v>0</v>
      </c>
      <c r="AP932" s="87"/>
      <c r="AQ932" s="85"/>
      <c r="AR932" s="111"/>
      <c r="AS932" s="112">
        <v>0</v>
      </c>
      <c r="AT932" s="87"/>
      <c r="AU932" s="85"/>
      <c r="AV932" s="111"/>
      <c r="AW932" s="112">
        <v>0</v>
      </c>
      <c r="AX932" s="87"/>
      <c r="AY932" s="85"/>
      <c r="AZ932" s="267">
        <f t="shared" si="58"/>
        <v>0</v>
      </c>
      <c r="BA932" s="88">
        <f t="shared" si="55"/>
        <v>0</v>
      </c>
      <c r="BC932">
        <f>IF($A932&lt;&gt;"",COUNTIF($BD$3:$BD932,$BD932),0)</f>
        <v>0</v>
      </c>
      <c r="BD932" t="str">
        <f>IF($A932&lt;&gt;"",VLOOKUP(TRUNC(MID($A932,1,2),0),Plano_Contas!$H$3:$J$103,2,TRUE),"")</f>
        <v/>
      </c>
      <c r="BE932" s="201" t="str">
        <f t="shared" si="56"/>
        <v/>
      </c>
      <c r="BF932" t="str">
        <f ca="1">IF($BT932&lt;&gt;"",SUMIF($BD$3:$BD$1004,"="&amp;$BD932,INDIRECT(ADDRESS(3,BF$2,1,1)):INDIRECT(ADDRESS(1004,BF$2,1,1))),"")</f>
        <v/>
      </c>
      <c r="BG932" t="str">
        <f ca="1">IF($BT932&lt;&gt;"",SUMIF($BD$3:$BD$1004,"="&amp;$BD932,INDIRECT(ADDRESS(3,BG$2,1,1)):INDIRECT(ADDRESS(1004,BG$2,1,1))),"")</f>
        <v/>
      </c>
      <c r="BH932" t="str">
        <f ca="1">IF($BT932&lt;&gt;"",SUMIF($BD$3:$BD$1004,"="&amp;$BD932,INDIRECT(ADDRESS(3,BH$2,1,1)):INDIRECT(ADDRESS(1004,BH$2,1,1))),"")</f>
        <v/>
      </c>
      <c r="BI932" t="str">
        <f ca="1">IF($BT932&lt;&gt;"",SUMIF($BD$3:$BD$1004,"="&amp;$BD932,INDIRECT(ADDRESS(3,BI$2,1,1)):INDIRECT(ADDRESS(1004,BI$2,1,1))),"")</f>
        <v/>
      </c>
      <c r="BJ932" t="str">
        <f ca="1">IF($BT932&lt;&gt;"",SUMIF($BD$3:$BD$1004,"="&amp;$BD932,INDIRECT(ADDRESS(3,BJ$2,1,1)):INDIRECT(ADDRESS(1004,BJ$2,1,1))),"")</f>
        <v/>
      </c>
      <c r="BK932" t="str">
        <f ca="1">IF($BT932&lt;&gt;"",SUMIF($BD$3:$BD$1004,"="&amp;$BD932,INDIRECT(ADDRESS(3,BK$2,1,1)):INDIRECT(ADDRESS(1004,BK$2,1,1))),"")</f>
        <v/>
      </c>
      <c r="BL932" t="str">
        <f ca="1">IF($BT932&lt;&gt;"",SUMIF($BD$3:$BD$1004,"="&amp;$BD932,INDIRECT(ADDRESS(3,BL$2,1,1)):INDIRECT(ADDRESS(1004,BL$2,1,1))),"")</f>
        <v/>
      </c>
      <c r="BM932" t="str">
        <f ca="1">IF($BT932&lt;&gt;"",SUMIF($BD$3:$BD$1004,"="&amp;$BD932,INDIRECT(ADDRESS(3,BM$2,1,1)):INDIRECT(ADDRESS(1004,BM$2,1,1))),"")</f>
        <v/>
      </c>
      <c r="BN932" t="str">
        <f ca="1">IF($BT932&lt;&gt;"",SUMIF($BD$3:$BD$1004,"="&amp;$BD932,INDIRECT(ADDRESS(3,BN$2,1,1)):INDIRECT(ADDRESS(1004,BN$2,1,1))),"")</f>
        <v/>
      </c>
      <c r="BO932" t="str">
        <f ca="1">IF($BT932&lt;&gt;"",SUMIF($BD$3:$BD$1004,"="&amp;$BD932,INDIRECT(ADDRESS(3,BO$2,1,1)):INDIRECT(ADDRESS(1004,BO$2,1,1))),"")</f>
        <v/>
      </c>
      <c r="BP932" t="str">
        <f ca="1">IF($BT932&lt;&gt;"",SUMIF($BD$3:$BD$1004,"="&amp;$BD932,INDIRECT(ADDRESS(3,BP$2,1,1)):INDIRECT(ADDRESS(1004,BP$2,1,1))),"")</f>
        <v/>
      </c>
      <c r="BQ932" t="str">
        <f ca="1">IF($BT932&lt;&gt;"",SUMIF($BD$3:$BD$1004,"="&amp;$BD932,INDIRECT(ADDRESS(3,BQ$2,1,1)):INDIRECT(ADDRESS(1004,BQ$2,1,1))),"")</f>
        <v/>
      </c>
      <c r="BR932" t="str">
        <f ca="1">IF($BT932&lt;&gt;"",SUMIF($BD$3:$BD$1004,"="&amp;$BD932,INDIRECT(ADDRESS(3,BR$2,1,1)):INDIRECT(ADDRESS(1004,BR$2,1,1))),"")</f>
        <v/>
      </c>
      <c r="BS932" t="str">
        <f>IF($A932&lt;&gt;"",VLOOKUP(TRUNC(MID($A932,1,2),0),Plano_Contas!$H$3:$J$103,3,TRUE),"")</f>
        <v/>
      </c>
      <c r="BT932" t="str">
        <f t="shared" si="57"/>
        <v/>
      </c>
      <c r="BV932">
        <f>Empresas!C932</f>
        <v>0</v>
      </c>
    </row>
    <row r="933" spans="1:74" ht="13.5" hidden="1" thickBot="1" x14ac:dyDescent="0.25">
      <c r="A933" s="89"/>
      <c r="B933" s="52" t="str">
        <f>IF($A933&lt;&gt;"",VLOOKUP(""&amp;$A933,Plano_Contas!$A$3:$F$1003,6,0),"")</f>
        <v/>
      </c>
      <c r="C933" s="91"/>
      <c r="D933" s="111"/>
      <c r="E933" s="112">
        <v>0</v>
      </c>
      <c r="F933" s="87"/>
      <c r="G933" s="85"/>
      <c r="H933" s="111"/>
      <c r="I933" s="112">
        <v>0</v>
      </c>
      <c r="J933" s="87"/>
      <c r="K933" s="85"/>
      <c r="L933" s="111"/>
      <c r="M933" s="112">
        <v>0</v>
      </c>
      <c r="N933" s="87"/>
      <c r="O933" s="85"/>
      <c r="P933" s="111"/>
      <c r="Q933" s="112">
        <v>0</v>
      </c>
      <c r="R933" s="87"/>
      <c r="S933" s="85"/>
      <c r="T933" s="111"/>
      <c r="U933" s="112">
        <v>0</v>
      </c>
      <c r="V933" s="87"/>
      <c r="W933" s="85"/>
      <c r="X933" s="111"/>
      <c r="Y933" s="112">
        <v>0</v>
      </c>
      <c r="Z933" s="87"/>
      <c r="AA933" s="85"/>
      <c r="AB933" s="111"/>
      <c r="AC933" s="112">
        <v>0</v>
      </c>
      <c r="AD933" s="87"/>
      <c r="AE933" s="85"/>
      <c r="AF933" s="111"/>
      <c r="AG933" s="112">
        <v>0</v>
      </c>
      <c r="AH933" s="87"/>
      <c r="AI933" s="85"/>
      <c r="AJ933" s="111"/>
      <c r="AK933" s="112">
        <v>0</v>
      </c>
      <c r="AL933" s="87"/>
      <c r="AM933" s="85"/>
      <c r="AN933" s="111"/>
      <c r="AO933" s="112">
        <v>0</v>
      </c>
      <c r="AP933" s="87"/>
      <c r="AQ933" s="85"/>
      <c r="AR933" s="111"/>
      <c r="AS933" s="112">
        <v>0</v>
      </c>
      <c r="AT933" s="87"/>
      <c r="AU933" s="85"/>
      <c r="AV933" s="111"/>
      <c r="AW933" s="112">
        <v>0</v>
      </c>
      <c r="AX933" s="87"/>
      <c r="AY933" s="85"/>
      <c r="AZ933" s="267">
        <f t="shared" si="58"/>
        <v>0</v>
      </c>
      <c r="BA933" s="88">
        <f t="shared" si="55"/>
        <v>0</v>
      </c>
      <c r="BC933">
        <f>IF($A933&lt;&gt;"",COUNTIF($BD$3:$BD933,$BD933),0)</f>
        <v>0</v>
      </c>
      <c r="BD933" t="str">
        <f>IF($A933&lt;&gt;"",VLOOKUP(TRUNC(MID($A933,1,2),0),Plano_Contas!$H$3:$J$103,2,TRUE),"")</f>
        <v/>
      </c>
      <c r="BE933" s="201" t="str">
        <f t="shared" si="56"/>
        <v/>
      </c>
      <c r="BF933" t="str">
        <f ca="1">IF($BT933&lt;&gt;"",SUMIF($BD$3:$BD$1004,"="&amp;$BD933,INDIRECT(ADDRESS(3,BF$2,1,1)):INDIRECT(ADDRESS(1004,BF$2,1,1))),"")</f>
        <v/>
      </c>
      <c r="BG933" t="str">
        <f ca="1">IF($BT933&lt;&gt;"",SUMIF($BD$3:$BD$1004,"="&amp;$BD933,INDIRECT(ADDRESS(3,BG$2,1,1)):INDIRECT(ADDRESS(1004,BG$2,1,1))),"")</f>
        <v/>
      </c>
      <c r="BH933" t="str">
        <f ca="1">IF($BT933&lt;&gt;"",SUMIF($BD$3:$BD$1004,"="&amp;$BD933,INDIRECT(ADDRESS(3,BH$2,1,1)):INDIRECT(ADDRESS(1004,BH$2,1,1))),"")</f>
        <v/>
      </c>
      <c r="BI933" t="str">
        <f ca="1">IF($BT933&lt;&gt;"",SUMIF($BD$3:$BD$1004,"="&amp;$BD933,INDIRECT(ADDRESS(3,BI$2,1,1)):INDIRECT(ADDRESS(1004,BI$2,1,1))),"")</f>
        <v/>
      </c>
      <c r="BJ933" t="str">
        <f ca="1">IF($BT933&lt;&gt;"",SUMIF($BD$3:$BD$1004,"="&amp;$BD933,INDIRECT(ADDRESS(3,BJ$2,1,1)):INDIRECT(ADDRESS(1004,BJ$2,1,1))),"")</f>
        <v/>
      </c>
      <c r="BK933" t="str">
        <f ca="1">IF($BT933&lt;&gt;"",SUMIF($BD$3:$BD$1004,"="&amp;$BD933,INDIRECT(ADDRESS(3,BK$2,1,1)):INDIRECT(ADDRESS(1004,BK$2,1,1))),"")</f>
        <v/>
      </c>
      <c r="BL933" t="str">
        <f ca="1">IF($BT933&lt;&gt;"",SUMIF($BD$3:$BD$1004,"="&amp;$BD933,INDIRECT(ADDRESS(3,BL$2,1,1)):INDIRECT(ADDRESS(1004,BL$2,1,1))),"")</f>
        <v/>
      </c>
      <c r="BM933" t="str">
        <f ca="1">IF($BT933&lt;&gt;"",SUMIF($BD$3:$BD$1004,"="&amp;$BD933,INDIRECT(ADDRESS(3,BM$2,1,1)):INDIRECT(ADDRESS(1004,BM$2,1,1))),"")</f>
        <v/>
      </c>
      <c r="BN933" t="str">
        <f ca="1">IF($BT933&lt;&gt;"",SUMIF($BD$3:$BD$1004,"="&amp;$BD933,INDIRECT(ADDRESS(3,BN$2,1,1)):INDIRECT(ADDRESS(1004,BN$2,1,1))),"")</f>
        <v/>
      </c>
      <c r="BO933" t="str">
        <f ca="1">IF($BT933&lt;&gt;"",SUMIF($BD$3:$BD$1004,"="&amp;$BD933,INDIRECT(ADDRESS(3,BO$2,1,1)):INDIRECT(ADDRESS(1004,BO$2,1,1))),"")</f>
        <v/>
      </c>
      <c r="BP933" t="str">
        <f ca="1">IF($BT933&lt;&gt;"",SUMIF($BD$3:$BD$1004,"="&amp;$BD933,INDIRECT(ADDRESS(3,BP$2,1,1)):INDIRECT(ADDRESS(1004,BP$2,1,1))),"")</f>
        <v/>
      </c>
      <c r="BQ933" t="str">
        <f ca="1">IF($BT933&lt;&gt;"",SUMIF($BD$3:$BD$1004,"="&amp;$BD933,INDIRECT(ADDRESS(3,BQ$2,1,1)):INDIRECT(ADDRESS(1004,BQ$2,1,1))),"")</f>
        <v/>
      </c>
      <c r="BR933" t="str">
        <f ca="1">IF($BT933&lt;&gt;"",SUMIF($BD$3:$BD$1004,"="&amp;$BD933,INDIRECT(ADDRESS(3,BR$2,1,1)):INDIRECT(ADDRESS(1004,BR$2,1,1))),"")</f>
        <v/>
      </c>
      <c r="BS933" t="str">
        <f>IF($A933&lt;&gt;"",VLOOKUP(TRUNC(MID($A933,1,2),0),Plano_Contas!$H$3:$J$103,3,TRUE),"")</f>
        <v/>
      </c>
      <c r="BT933" t="str">
        <f t="shared" si="57"/>
        <v/>
      </c>
      <c r="BV933">
        <f>Empresas!C933</f>
        <v>0</v>
      </c>
    </row>
    <row r="934" spans="1:74" ht="13.5" hidden="1" thickBot="1" x14ac:dyDescent="0.25">
      <c r="A934" s="89"/>
      <c r="B934" s="52" t="str">
        <f>IF($A934&lt;&gt;"",VLOOKUP(""&amp;$A934,Plano_Contas!$A$3:$F$1003,6,0),"")</f>
        <v/>
      </c>
      <c r="C934" s="91"/>
      <c r="D934" s="111"/>
      <c r="E934" s="112">
        <v>0</v>
      </c>
      <c r="F934" s="87"/>
      <c r="G934" s="85"/>
      <c r="H934" s="111"/>
      <c r="I934" s="112">
        <v>0</v>
      </c>
      <c r="J934" s="87"/>
      <c r="K934" s="85"/>
      <c r="L934" s="111"/>
      <c r="M934" s="112">
        <v>0</v>
      </c>
      <c r="N934" s="87"/>
      <c r="O934" s="85"/>
      <c r="P934" s="111"/>
      <c r="Q934" s="112">
        <v>0</v>
      </c>
      <c r="R934" s="87"/>
      <c r="S934" s="85"/>
      <c r="T934" s="111"/>
      <c r="U934" s="112">
        <v>0</v>
      </c>
      <c r="V934" s="87"/>
      <c r="W934" s="85"/>
      <c r="X934" s="111"/>
      <c r="Y934" s="112">
        <v>0</v>
      </c>
      <c r="Z934" s="87"/>
      <c r="AA934" s="85"/>
      <c r="AB934" s="111"/>
      <c r="AC934" s="112">
        <v>0</v>
      </c>
      <c r="AD934" s="87"/>
      <c r="AE934" s="85"/>
      <c r="AF934" s="111"/>
      <c r="AG934" s="112">
        <v>0</v>
      </c>
      <c r="AH934" s="87"/>
      <c r="AI934" s="85"/>
      <c r="AJ934" s="111"/>
      <c r="AK934" s="112">
        <v>0</v>
      </c>
      <c r="AL934" s="87"/>
      <c r="AM934" s="85"/>
      <c r="AN934" s="111"/>
      <c r="AO934" s="112">
        <v>0</v>
      </c>
      <c r="AP934" s="87"/>
      <c r="AQ934" s="85"/>
      <c r="AR934" s="111"/>
      <c r="AS934" s="112">
        <v>0</v>
      </c>
      <c r="AT934" s="87"/>
      <c r="AU934" s="85"/>
      <c r="AV934" s="111"/>
      <c r="AW934" s="112">
        <v>0</v>
      </c>
      <c r="AX934" s="87"/>
      <c r="AY934" s="85"/>
      <c r="AZ934" s="267">
        <f t="shared" si="58"/>
        <v>0</v>
      </c>
      <c r="BA934" s="88">
        <f t="shared" si="55"/>
        <v>0</v>
      </c>
      <c r="BC934">
        <f>IF($A934&lt;&gt;"",COUNTIF($BD$3:$BD934,$BD934),0)</f>
        <v>0</v>
      </c>
      <c r="BD934" t="str">
        <f>IF($A934&lt;&gt;"",VLOOKUP(TRUNC(MID($A934,1,2),0),Plano_Contas!$H$3:$J$103,2,TRUE),"")</f>
        <v/>
      </c>
      <c r="BE934" s="201" t="str">
        <f t="shared" si="56"/>
        <v/>
      </c>
      <c r="BF934" t="str">
        <f ca="1">IF($BT934&lt;&gt;"",SUMIF($BD$3:$BD$1004,"="&amp;$BD934,INDIRECT(ADDRESS(3,BF$2,1,1)):INDIRECT(ADDRESS(1004,BF$2,1,1))),"")</f>
        <v/>
      </c>
      <c r="BG934" t="str">
        <f ca="1">IF($BT934&lt;&gt;"",SUMIF($BD$3:$BD$1004,"="&amp;$BD934,INDIRECT(ADDRESS(3,BG$2,1,1)):INDIRECT(ADDRESS(1004,BG$2,1,1))),"")</f>
        <v/>
      </c>
      <c r="BH934" t="str">
        <f ca="1">IF($BT934&lt;&gt;"",SUMIF($BD$3:$BD$1004,"="&amp;$BD934,INDIRECT(ADDRESS(3,BH$2,1,1)):INDIRECT(ADDRESS(1004,BH$2,1,1))),"")</f>
        <v/>
      </c>
      <c r="BI934" t="str">
        <f ca="1">IF($BT934&lt;&gt;"",SUMIF($BD$3:$BD$1004,"="&amp;$BD934,INDIRECT(ADDRESS(3,BI$2,1,1)):INDIRECT(ADDRESS(1004,BI$2,1,1))),"")</f>
        <v/>
      </c>
      <c r="BJ934" t="str">
        <f ca="1">IF($BT934&lt;&gt;"",SUMIF($BD$3:$BD$1004,"="&amp;$BD934,INDIRECT(ADDRESS(3,BJ$2,1,1)):INDIRECT(ADDRESS(1004,BJ$2,1,1))),"")</f>
        <v/>
      </c>
      <c r="BK934" t="str">
        <f ca="1">IF($BT934&lt;&gt;"",SUMIF($BD$3:$BD$1004,"="&amp;$BD934,INDIRECT(ADDRESS(3,BK$2,1,1)):INDIRECT(ADDRESS(1004,BK$2,1,1))),"")</f>
        <v/>
      </c>
      <c r="BL934" t="str">
        <f ca="1">IF($BT934&lt;&gt;"",SUMIF($BD$3:$BD$1004,"="&amp;$BD934,INDIRECT(ADDRESS(3,BL$2,1,1)):INDIRECT(ADDRESS(1004,BL$2,1,1))),"")</f>
        <v/>
      </c>
      <c r="BM934" t="str">
        <f ca="1">IF($BT934&lt;&gt;"",SUMIF($BD$3:$BD$1004,"="&amp;$BD934,INDIRECT(ADDRESS(3,BM$2,1,1)):INDIRECT(ADDRESS(1004,BM$2,1,1))),"")</f>
        <v/>
      </c>
      <c r="BN934" t="str">
        <f ca="1">IF($BT934&lt;&gt;"",SUMIF($BD$3:$BD$1004,"="&amp;$BD934,INDIRECT(ADDRESS(3,BN$2,1,1)):INDIRECT(ADDRESS(1004,BN$2,1,1))),"")</f>
        <v/>
      </c>
      <c r="BO934" t="str">
        <f ca="1">IF($BT934&lt;&gt;"",SUMIF($BD$3:$BD$1004,"="&amp;$BD934,INDIRECT(ADDRESS(3,BO$2,1,1)):INDIRECT(ADDRESS(1004,BO$2,1,1))),"")</f>
        <v/>
      </c>
      <c r="BP934" t="str">
        <f ca="1">IF($BT934&lt;&gt;"",SUMIF($BD$3:$BD$1004,"="&amp;$BD934,INDIRECT(ADDRESS(3,BP$2,1,1)):INDIRECT(ADDRESS(1004,BP$2,1,1))),"")</f>
        <v/>
      </c>
      <c r="BQ934" t="str">
        <f ca="1">IF($BT934&lt;&gt;"",SUMIF($BD$3:$BD$1004,"="&amp;$BD934,INDIRECT(ADDRESS(3,BQ$2,1,1)):INDIRECT(ADDRESS(1004,BQ$2,1,1))),"")</f>
        <v/>
      </c>
      <c r="BR934" t="str">
        <f ca="1">IF($BT934&lt;&gt;"",SUMIF($BD$3:$BD$1004,"="&amp;$BD934,INDIRECT(ADDRESS(3,BR$2,1,1)):INDIRECT(ADDRESS(1004,BR$2,1,1))),"")</f>
        <v/>
      </c>
      <c r="BS934" t="str">
        <f>IF($A934&lt;&gt;"",VLOOKUP(TRUNC(MID($A934,1,2),0),Plano_Contas!$H$3:$J$103,3,TRUE),"")</f>
        <v/>
      </c>
      <c r="BT934" t="str">
        <f t="shared" si="57"/>
        <v/>
      </c>
      <c r="BV934">
        <f>Empresas!C934</f>
        <v>0</v>
      </c>
    </row>
    <row r="935" spans="1:74" ht="13.5" hidden="1" thickBot="1" x14ac:dyDescent="0.25">
      <c r="A935" s="89"/>
      <c r="B935" s="52" t="str">
        <f>IF($A935&lt;&gt;"",VLOOKUP(""&amp;$A935,Plano_Contas!$A$3:$F$1003,6,0),"")</f>
        <v/>
      </c>
      <c r="C935" s="91"/>
      <c r="D935" s="111"/>
      <c r="E935" s="112">
        <v>0</v>
      </c>
      <c r="F935" s="87"/>
      <c r="G935" s="85"/>
      <c r="H935" s="111"/>
      <c r="I935" s="112">
        <v>0</v>
      </c>
      <c r="J935" s="87"/>
      <c r="K935" s="85"/>
      <c r="L935" s="111"/>
      <c r="M935" s="112">
        <v>0</v>
      </c>
      <c r="N935" s="87"/>
      <c r="O935" s="85"/>
      <c r="P935" s="111"/>
      <c r="Q935" s="112">
        <v>0</v>
      </c>
      <c r="R935" s="87"/>
      <c r="S935" s="85"/>
      <c r="T935" s="111"/>
      <c r="U935" s="112">
        <v>0</v>
      </c>
      <c r="V935" s="87"/>
      <c r="W935" s="85"/>
      <c r="X935" s="111"/>
      <c r="Y935" s="112">
        <v>0</v>
      </c>
      <c r="Z935" s="87"/>
      <c r="AA935" s="85"/>
      <c r="AB935" s="111"/>
      <c r="AC935" s="112">
        <v>0</v>
      </c>
      <c r="AD935" s="87"/>
      <c r="AE935" s="85"/>
      <c r="AF935" s="111"/>
      <c r="AG935" s="112">
        <v>0</v>
      </c>
      <c r="AH935" s="87"/>
      <c r="AI935" s="85"/>
      <c r="AJ935" s="111"/>
      <c r="AK935" s="112">
        <v>0</v>
      </c>
      <c r="AL935" s="87"/>
      <c r="AM935" s="85"/>
      <c r="AN935" s="111"/>
      <c r="AO935" s="112">
        <v>0</v>
      </c>
      <c r="AP935" s="87"/>
      <c r="AQ935" s="85"/>
      <c r="AR935" s="111"/>
      <c r="AS935" s="112">
        <v>0</v>
      </c>
      <c r="AT935" s="87"/>
      <c r="AU935" s="85"/>
      <c r="AV935" s="111"/>
      <c r="AW935" s="112">
        <v>0</v>
      </c>
      <c r="AX935" s="87"/>
      <c r="AY935" s="85"/>
      <c r="AZ935" s="267">
        <f t="shared" si="58"/>
        <v>0</v>
      </c>
      <c r="BA935" s="88">
        <f t="shared" si="55"/>
        <v>0</v>
      </c>
      <c r="BC935">
        <f>IF($A935&lt;&gt;"",COUNTIF($BD$3:$BD935,$BD935),0)</f>
        <v>0</v>
      </c>
      <c r="BD935" t="str">
        <f>IF($A935&lt;&gt;"",VLOOKUP(TRUNC(MID($A935,1,2),0),Plano_Contas!$H$3:$J$103,2,TRUE),"")</f>
        <v/>
      </c>
      <c r="BE935" s="201" t="str">
        <f t="shared" si="56"/>
        <v/>
      </c>
      <c r="BF935" t="str">
        <f ca="1">IF($BT935&lt;&gt;"",SUMIF($BD$3:$BD$1004,"="&amp;$BD935,INDIRECT(ADDRESS(3,BF$2,1,1)):INDIRECT(ADDRESS(1004,BF$2,1,1))),"")</f>
        <v/>
      </c>
      <c r="BG935" t="str">
        <f ca="1">IF($BT935&lt;&gt;"",SUMIF($BD$3:$BD$1004,"="&amp;$BD935,INDIRECT(ADDRESS(3,BG$2,1,1)):INDIRECT(ADDRESS(1004,BG$2,1,1))),"")</f>
        <v/>
      </c>
      <c r="BH935" t="str">
        <f ca="1">IF($BT935&lt;&gt;"",SUMIF($BD$3:$BD$1004,"="&amp;$BD935,INDIRECT(ADDRESS(3,BH$2,1,1)):INDIRECT(ADDRESS(1004,BH$2,1,1))),"")</f>
        <v/>
      </c>
      <c r="BI935" t="str">
        <f ca="1">IF($BT935&lt;&gt;"",SUMIF($BD$3:$BD$1004,"="&amp;$BD935,INDIRECT(ADDRESS(3,BI$2,1,1)):INDIRECT(ADDRESS(1004,BI$2,1,1))),"")</f>
        <v/>
      </c>
      <c r="BJ935" t="str">
        <f ca="1">IF($BT935&lt;&gt;"",SUMIF($BD$3:$BD$1004,"="&amp;$BD935,INDIRECT(ADDRESS(3,BJ$2,1,1)):INDIRECT(ADDRESS(1004,BJ$2,1,1))),"")</f>
        <v/>
      </c>
      <c r="BK935" t="str">
        <f ca="1">IF($BT935&lt;&gt;"",SUMIF($BD$3:$BD$1004,"="&amp;$BD935,INDIRECT(ADDRESS(3,BK$2,1,1)):INDIRECT(ADDRESS(1004,BK$2,1,1))),"")</f>
        <v/>
      </c>
      <c r="BL935" t="str">
        <f ca="1">IF($BT935&lt;&gt;"",SUMIF($BD$3:$BD$1004,"="&amp;$BD935,INDIRECT(ADDRESS(3,BL$2,1,1)):INDIRECT(ADDRESS(1004,BL$2,1,1))),"")</f>
        <v/>
      </c>
      <c r="BM935" t="str">
        <f ca="1">IF($BT935&lt;&gt;"",SUMIF($BD$3:$BD$1004,"="&amp;$BD935,INDIRECT(ADDRESS(3,BM$2,1,1)):INDIRECT(ADDRESS(1004,BM$2,1,1))),"")</f>
        <v/>
      </c>
      <c r="BN935" t="str">
        <f ca="1">IF($BT935&lt;&gt;"",SUMIF($BD$3:$BD$1004,"="&amp;$BD935,INDIRECT(ADDRESS(3,BN$2,1,1)):INDIRECT(ADDRESS(1004,BN$2,1,1))),"")</f>
        <v/>
      </c>
      <c r="BO935" t="str">
        <f ca="1">IF($BT935&lt;&gt;"",SUMIF($BD$3:$BD$1004,"="&amp;$BD935,INDIRECT(ADDRESS(3,BO$2,1,1)):INDIRECT(ADDRESS(1004,BO$2,1,1))),"")</f>
        <v/>
      </c>
      <c r="BP935" t="str">
        <f ca="1">IF($BT935&lt;&gt;"",SUMIF($BD$3:$BD$1004,"="&amp;$BD935,INDIRECT(ADDRESS(3,BP$2,1,1)):INDIRECT(ADDRESS(1004,BP$2,1,1))),"")</f>
        <v/>
      </c>
      <c r="BQ935" t="str">
        <f ca="1">IF($BT935&lt;&gt;"",SUMIF($BD$3:$BD$1004,"="&amp;$BD935,INDIRECT(ADDRESS(3,BQ$2,1,1)):INDIRECT(ADDRESS(1004,BQ$2,1,1))),"")</f>
        <v/>
      </c>
      <c r="BR935" t="str">
        <f ca="1">IF($BT935&lt;&gt;"",SUMIF($BD$3:$BD$1004,"="&amp;$BD935,INDIRECT(ADDRESS(3,BR$2,1,1)):INDIRECT(ADDRESS(1004,BR$2,1,1))),"")</f>
        <v/>
      </c>
      <c r="BS935" t="str">
        <f>IF($A935&lt;&gt;"",VLOOKUP(TRUNC(MID($A935,1,2),0),Plano_Contas!$H$3:$J$103,3,TRUE),"")</f>
        <v/>
      </c>
      <c r="BT935" t="str">
        <f t="shared" si="57"/>
        <v/>
      </c>
      <c r="BV935">
        <f>Empresas!C935</f>
        <v>0</v>
      </c>
    </row>
    <row r="936" spans="1:74" ht="13.5" hidden="1" thickBot="1" x14ac:dyDescent="0.25">
      <c r="A936" s="89"/>
      <c r="B936" s="52" t="str">
        <f>IF($A936&lt;&gt;"",VLOOKUP(""&amp;$A936,Plano_Contas!$A$3:$F$1003,6,0),"")</f>
        <v/>
      </c>
      <c r="C936" s="91"/>
      <c r="D936" s="111"/>
      <c r="E936" s="112">
        <v>0</v>
      </c>
      <c r="F936" s="87"/>
      <c r="G936" s="85"/>
      <c r="H936" s="111"/>
      <c r="I936" s="112">
        <v>0</v>
      </c>
      <c r="J936" s="87"/>
      <c r="K936" s="85"/>
      <c r="L936" s="111"/>
      <c r="M936" s="112">
        <v>0</v>
      </c>
      <c r="N936" s="87"/>
      <c r="O936" s="85"/>
      <c r="P936" s="111"/>
      <c r="Q936" s="112">
        <v>0</v>
      </c>
      <c r="R936" s="87"/>
      <c r="S936" s="85"/>
      <c r="T936" s="111"/>
      <c r="U936" s="112">
        <v>0</v>
      </c>
      <c r="V936" s="87"/>
      <c r="W936" s="85"/>
      <c r="X936" s="111"/>
      <c r="Y936" s="112">
        <v>0</v>
      </c>
      <c r="Z936" s="87"/>
      <c r="AA936" s="85"/>
      <c r="AB936" s="111"/>
      <c r="AC936" s="112">
        <v>0</v>
      </c>
      <c r="AD936" s="87"/>
      <c r="AE936" s="85"/>
      <c r="AF936" s="111"/>
      <c r="AG936" s="112">
        <v>0</v>
      </c>
      <c r="AH936" s="87"/>
      <c r="AI936" s="85"/>
      <c r="AJ936" s="111"/>
      <c r="AK936" s="112">
        <v>0</v>
      </c>
      <c r="AL936" s="87"/>
      <c r="AM936" s="85"/>
      <c r="AN936" s="111"/>
      <c r="AO936" s="112">
        <v>0</v>
      </c>
      <c r="AP936" s="87"/>
      <c r="AQ936" s="85"/>
      <c r="AR936" s="111"/>
      <c r="AS936" s="112">
        <v>0</v>
      </c>
      <c r="AT936" s="87"/>
      <c r="AU936" s="85"/>
      <c r="AV936" s="111"/>
      <c r="AW936" s="112">
        <v>0</v>
      </c>
      <c r="AX936" s="87"/>
      <c r="AY936" s="85"/>
      <c r="AZ936" s="267">
        <f t="shared" si="58"/>
        <v>0</v>
      </c>
      <c r="BA936" s="88">
        <f t="shared" si="55"/>
        <v>0</v>
      </c>
      <c r="BC936">
        <f>IF($A936&lt;&gt;"",COUNTIF($BD$3:$BD936,$BD936),0)</f>
        <v>0</v>
      </c>
      <c r="BD936" t="str">
        <f>IF($A936&lt;&gt;"",VLOOKUP(TRUNC(MID($A936,1,2),0),Plano_Contas!$H$3:$J$103,2,TRUE),"")</f>
        <v/>
      </c>
      <c r="BE936" s="201" t="str">
        <f t="shared" si="56"/>
        <v/>
      </c>
      <c r="BF936" t="str">
        <f ca="1">IF($BT936&lt;&gt;"",SUMIF($BD$3:$BD$1004,"="&amp;$BD936,INDIRECT(ADDRESS(3,BF$2,1,1)):INDIRECT(ADDRESS(1004,BF$2,1,1))),"")</f>
        <v/>
      </c>
      <c r="BG936" t="str">
        <f ca="1">IF($BT936&lt;&gt;"",SUMIF($BD$3:$BD$1004,"="&amp;$BD936,INDIRECT(ADDRESS(3,BG$2,1,1)):INDIRECT(ADDRESS(1004,BG$2,1,1))),"")</f>
        <v/>
      </c>
      <c r="BH936" t="str">
        <f ca="1">IF($BT936&lt;&gt;"",SUMIF($BD$3:$BD$1004,"="&amp;$BD936,INDIRECT(ADDRESS(3,BH$2,1,1)):INDIRECT(ADDRESS(1004,BH$2,1,1))),"")</f>
        <v/>
      </c>
      <c r="BI936" t="str">
        <f ca="1">IF($BT936&lt;&gt;"",SUMIF($BD$3:$BD$1004,"="&amp;$BD936,INDIRECT(ADDRESS(3,BI$2,1,1)):INDIRECT(ADDRESS(1004,BI$2,1,1))),"")</f>
        <v/>
      </c>
      <c r="BJ936" t="str">
        <f ca="1">IF($BT936&lt;&gt;"",SUMIF($BD$3:$BD$1004,"="&amp;$BD936,INDIRECT(ADDRESS(3,BJ$2,1,1)):INDIRECT(ADDRESS(1004,BJ$2,1,1))),"")</f>
        <v/>
      </c>
      <c r="BK936" t="str">
        <f ca="1">IF($BT936&lt;&gt;"",SUMIF($BD$3:$BD$1004,"="&amp;$BD936,INDIRECT(ADDRESS(3,BK$2,1,1)):INDIRECT(ADDRESS(1004,BK$2,1,1))),"")</f>
        <v/>
      </c>
      <c r="BL936" t="str">
        <f ca="1">IF($BT936&lt;&gt;"",SUMIF($BD$3:$BD$1004,"="&amp;$BD936,INDIRECT(ADDRESS(3,BL$2,1,1)):INDIRECT(ADDRESS(1004,BL$2,1,1))),"")</f>
        <v/>
      </c>
      <c r="BM936" t="str">
        <f ca="1">IF($BT936&lt;&gt;"",SUMIF($BD$3:$BD$1004,"="&amp;$BD936,INDIRECT(ADDRESS(3,BM$2,1,1)):INDIRECT(ADDRESS(1004,BM$2,1,1))),"")</f>
        <v/>
      </c>
      <c r="BN936" t="str">
        <f ca="1">IF($BT936&lt;&gt;"",SUMIF($BD$3:$BD$1004,"="&amp;$BD936,INDIRECT(ADDRESS(3,BN$2,1,1)):INDIRECT(ADDRESS(1004,BN$2,1,1))),"")</f>
        <v/>
      </c>
      <c r="BO936" t="str">
        <f ca="1">IF($BT936&lt;&gt;"",SUMIF($BD$3:$BD$1004,"="&amp;$BD936,INDIRECT(ADDRESS(3,BO$2,1,1)):INDIRECT(ADDRESS(1004,BO$2,1,1))),"")</f>
        <v/>
      </c>
      <c r="BP936" t="str">
        <f ca="1">IF($BT936&lt;&gt;"",SUMIF($BD$3:$BD$1004,"="&amp;$BD936,INDIRECT(ADDRESS(3,BP$2,1,1)):INDIRECT(ADDRESS(1004,BP$2,1,1))),"")</f>
        <v/>
      </c>
      <c r="BQ936" t="str">
        <f ca="1">IF($BT936&lt;&gt;"",SUMIF($BD$3:$BD$1004,"="&amp;$BD936,INDIRECT(ADDRESS(3,BQ$2,1,1)):INDIRECT(ADDRESS(1004,BQ$2,1,1))),"")</f>
        <v/>
      </c>
      <c r="BR936" t="str">
        <f ca="1">IF($BT936&lt;&gt;"",SUMIF($BD$3:$BD$1004,"="&amp;$BD936,INDIRECT(ADDRESS(3,BR$2,1,1)):INDIRECT(ADDRESS(1004,BR$2,1,1))),"")</f>
        <v/>
      </c>
      <c r="BS936" t="str">
        <f>IF($A936&lt;&gt;"",VLOOKUP(TRUNC(MID($A936,1,2),0),Plano_Contas!$H$3:$J$103,3,TRUE),"")</f>
        <v/>
      </c>
      <c r="BT936" t="str">
        <f t="shared" si="57"/>
        <v/>
      </c>
      <c r="BV936">
        <f>Empresas!C936</f>
        <v>0</v>
      </c>
    </row>
    <row r="937" spans="1:74" ht="13.5" hidden="1" thickBot="1" x14ac:dyDescent="0.25">
      <c r="A937" s="89"/>
      <c r="B937" s="52" t="str">
        <f>IF($A937&lt;&gt;"",VLOOKUP(""&amp;$A937,Plano_Contas!$A$3:$F$1003,6,0),"")</f>
        <v/>
      </c>
      <c r="C937" s="91"/>
      <c r="D937" s="111"/>
      <c r="E937" s="112">
        <v>0</v>
      </c>
      <c r="F937" s="87"/>
      <c r="G937" s="85"/>
      <c r="H937" s="111"/>
      <c r="I937" s="112">
        <v>0</v>
      </c>
      <c r="J937" s="87"/>
      <c r="K937" s="85"/>
      <c r="L937" s="111"/>
      <c r="M937" s="112">
        <v>0</v>
      </c>
      <c r="N937" s="87"/>
      <c r="O937" s="85"/>
      <c r="P937" s="111"/>
      <c r="Q937" s="112">
        <v>0</v>
      </c>
      <c r="R937" s="87"/>
      <c r="S937" s="85"/>
      <c r="T937" s="111"/>
      <c r="U937" s="112">
        <v>0</v>
      </c>
      <c r="V937" s="87"/>
      <c r="W937" s="85"/>
      <c r="X937" s="111"/>
      <c r="Y937" s="112">
        <v>0</v>
      </c>
      <c r="Z937" s="87"/>
      <c r="AA937" s="85"/>
      <c r="AB937" s="111"/>
      <c r="AC937" s="112">
        <v>0</v>
      </c>
      <c r="AD937" s="87"/>
      <c r="AE937" s="85"/>
      <c r="AF937" s="111"/>
      <c r="AG937" s="112">
        <v>0</v>
      </c>
      <c r="AH937" s="87"/>
      <c r="AI937" s="85"/>
      <c r="AJ937" s="111"/>
      <c r="AK937" s="112">
        <v>0</v>
      </c>
      <c r="AL937" s="87"/>
      <c r="AM937" s="85"/>
      <c r="AN937" s="111"/>
      <c r="AO937" s="112">
        <v>0</v>
      </c>
      <c r="AP937" s="87"/>
      <c r="AQ937" s="85"/>
      <c r="AR937" s="111"/>
      <c r="AS937" s="112">
        <v>0</v>
      </c>
      <c r="AT937" s="87"/>
      <c r="AU937" s="85"/>
      <c r="AV937" s="111"/>
      <c r="AW937" s="112">
        <v>0</v>
      </c>
      <c r="AX937" s="87"/>
      <c r="AY937" s="85"/>
      <c r="AZ937" s="267">
        <f t="shared" si="58"/>
        <v>0</v>
      </c>
      <c r="BA937" s="88">
        <f t="shared" si="55"/>
        <v>0</v>
      </c>
      <c r="BC937">
        <f>IF($A937&lt;&gt;"",COUNTIF($BD$3:$BD937,$BD937),0)</f>
        <v>0</v>
      </c>
      <c r="BD937" t="str">
        <f>IF($A937&lt;&gt;"",VLOOKUP(TRUNC(MID($A937,1,2),0),Plano_Contas!$H$3:$J$103,2,TRUE),"")</f>
        <v/>
      </c>
      <c r="BE937" s="201" t="str">
        <f t="shared" si="56"/>
        <v/>
      </c>
      <c r="BF937" t="str">
        <f ca="1">IF($BT937&lt;&gt;"",SUMIF($BD$3:$BD$1004,"="&amp;$BD937,INDIRECT(ADDRESS(3,BF$2,1,1)):INDIRECT(ADDRESS(1004,BF$2,1,1))),"")</f>
        <v/>
      </c>
      <c r="BG937" t="str">
        <f ca="1">IF($BT937&lt;&gt;"",SUMIF($BD$3:$BD$1004,"="&amp;$BD937,INDIRECT(ADDRESS(3,BG$2,1,1)):INDIRECT(ADDRESS(1004,BG$2,1,1))),"")</f>
        <v/>
      </c>
      <c r="BH937" t="str">
        <f ca="1">IF($BT937&lt;&gt;"",SUMIF($BD$3:$BD$1004,"="&amp;$BD937,INDIRECT(ADDRESS(3,BH$2,1,1)):INDIRECT(ADDRESS(1004,BH$2,1,1))),"")</f>
        <v/>
      </c>
      <c r="BI937" t="str">
        <f ca="1">IF($BT937&lt;&gt;"",SUMIF($BD$3:$BD$1004,"="&amp;$BD937,INDIRECT(ADDRESS(3,BI$2,1,1)):INDIRECT(ADDRESS(1004,BI$2,1,1))),"")</f>
        <v/>
      </c>
      <c r="BJ937" t="str">
        <f ca="1">IF($BT937&lt;&gt;"",SUMIF($BD$3:$BD$1004,"="&amp;$BD937,INDIRECT(ADDRESS(3,BJ$2,1,1)):INDIRECT(ADDRESS(1004,BJ$2,1,1))),"")</f>
        <v/>
      </c>
      <c r="BK937" t="str">
        <f ca="1">IF($BT937&lt;&gt;"",SUMIF($BD$3:$BD$1004,"="&amp;$BD937,INDIRECT(ADDRESS(3,BK$2,1,1)):INDIRECT(ADDRESS(1004,BK$2,1,1))),"")</f>
        <v/>
      </c>
      <c r="BL937" t="str">
        <f ca="1">IF($BT937&lt;&gt;"",SUMIF($BD$3:$BD$1004,"="&amp;$BD937,INDIRECT(ADDRESS(3,BL$2,1,1)):INDIRECT(ADDRESS(1004,BL$2,1,1))),"")</f>
        <v/>
      </c>
      <c r="BM937" t="str">
        <f ca="1">IF($BT937&lt;&gt;"",SUMIF($BD$3:$BD$1004,"="&amp;$BD937,INDIRECT(ADDRESS(3,BM$2,1,1)):INDIRECT(ADDRESS(1004,BM$2,1,1))),"")</f>
        <v/>
      </c>
      <c r="BN937" t="str">
        <f ca="1">IF($BT937&lt;&gt;"",SUMIF($BD$3:$BD$1004,"="&amp;$BD937,INDIRECT(ADDRESS(3,BN$2,1,1)):INDIRECT(ADDRESS(1004,BN$2,1,1))),"")</f>
        <v/>
      </c>
      <c r="BO937" t="str">
        <f ca="1">IF($BT937&lt;&gt;"",SUMIF($BD$3:$BD$1004,"="&amp;$BD937,INDIRECT(ADDRESS(3,BO$2,1,1)):INDIRECT(ADDRESS(1004,BO$2,1,1))),"")</f>
        <v/>
      </c>
      <c r="BP937" t="str">
        <f ca="1">IF($BT937&lt;&gt;"",SUMIF($BD$3:$BD$1004,"="&amp;$BD937,INDIRECT(ADDRESS(3,BP$2,1,1)):INDIRECT(ADDRESS(1004,BP$2,1,1))),"")</f>
        <v/>
      </c>
      <c r="BQ937" t="str">
        <f ca="1">IF($BT937&lt;&gt;"",SUMIF($BD$3:$BD$1004,"="&amp;$BD937,INDIRECT(ADDRESS(3,BQ$2,1,1)):INDIRECT(ADDRESS(1004,BQ$2,1,1))),"")</f>
        <v/>
      </c>
      <c r="BR937" t="str">
        <f ca="1">IF($BT937&lt;&gt;"",SUMIF($BD$3:$BD$1004,"="&amp;$BD937,INDIRECT(ADDRESS(3,BR$2,1,1)):INDIRECT(ADDRESS(1004,BR$2,1,1))),"")</f>
        <v/>
      </c>
      <c r="BS937" t="str">
        <f>IF($A937&lt;&gt;"",VLOOKUP(TRUNC(MID($A937,1,2),0),Plano_Contas!$H$3:$J$103,3,TRUE),"")</f>
        <v/>
      </c>
      <c r="BT937" t="str">
        <f t="shared" si="57"/>
        <v/>
      </c>
      <c r="BV937">
        <f>Empresas!C937</f>
        <v>0</v>
      </c>
    </row>
    <row r="938" spans="1:74" ht="13.5" hidden="1" thickBot="1" x14ac:dyDescent="0.25">
      <c r="A938" s="89"/>
      <c r="B938" s="52" t="str">
        <f>IF($A938&lt;&gt;"",VLOOKUP(""&amp;$A938,Plano_Contas!$A$3:$F$1003,6,0),"")</f>
        <v/>
      </c>
      <c r="C938" s="91"/>
      <c r="D938" s="111"/>
      <c r="E938" s="112">
        <v>0</v>
      </c>
      <c r="F938" s="87"/>
      <c r="G938" s="85"/>
      <c r="H938" s="111"/>
      <c r="I938" s="112">
        <v>0</v>
      </c>
      <c r="J938" s="87"/>
      <c r="K938" s="85"/>
      <c r="L938" s="111"/>
      <c r="M938" s="112">
        <v>0</v>
      </c>
      <c r="N938" s="87"/>
      <c r="O938" s="85"/>
      <c r="P938" s="111"/>
      <c r="Q938" s="112">
        <v>0</v>
      </c>
      <c r="R938" s="87"/>
      <c r="S938" s="85"/>
      <c r="T938" s="111"/>
      <c r="U938" s="112">
        <v>0</v>
      </c>
      <c r="V938" s="87"/>
      <c r="W938" s="85"/>
      <c r="X938" s="111"/>
      <c r="Y938" s="112">
        <v>0</v>
      </c>
      <c r="Z938" s="87"/>
      <c r="AA938" s="85"/>
      <c r="AB938" s="111"/>
      <c r="AC938" s="112">
        <v>0</v>
      </c>
      <c r="AD938" s="87"/>
      <c r="AE938" s="85"/>
      <c r="AF938" s="111"/>
      <c r="AG938" s="112">
        <v>0</v>
      </c>
      <c r="AH938" s="87"/>
      <c r="AI938" s="85"/>
      <c r="AJ938" s="111"/>
      <c r="AK938" s="112">
        <v>0</v>
      </c>
      <c r="AL938" s="87"/>
      <c r="AM938" s="85"/>
      <c r="AN938" s="111"/>
      <c r="AO938" s="112">
        <v>0</v>
      </c>
      <c r="AP938" s="87"/>
      <c r="AQ938" s="85"/>
      <c r="AR938" s="111"/>
      <c r="AS938" s="112">
        <v>0</v>
      </c>
      <c r="AT938" s="87"/>
      <c r="AU938" s="85"/>
      <c r="AV938" s="111"/>
      <c r="AW938" s="112">
        <v>0</v>
      </c>
      <c r="AX938" s="87"/>
      <c r="AY938" s="85"/>
      <c r="AZ938" s="267">
        <f t="shared" si="58"/>
        <v>0</v>
      </c>
      <c r="BA938" s="88">
        <f t="shared" si="55"/>
        <v>0</v>
      </c>
      <c r="BC938">
        <f>IF($A938&lt;&gt;"",COUNTIF($BD$3:$BD938,$BD938),0)</f>
        <v>0</v>
      </c>
      <c r="BD938" t="str">
        <f>IF($A938&lt;&gt;"",VLOOKUP(TRUNC(MID($A938,1,2),0),Plano_Contas!$H$3:$J$103,2,TRUE),"")</f>
        <v/>
      </c>
      <c r="BE938" s="201" t="str">
        <f t="shared" si="56"/>
        <v/>
      </c>
      <c r="BF938" t="str">
        <f ca="1">IF($BT938&lt;&gt;"",SUMIF($BD$3:$BD$1004,"="&amp;$BD938,INDIRECT(ADDRESS(3,BF$2,1,1)):INDIRECT(ADDRESS(1004,BF$2,1,1))),"")</f>
        <v/>
      </c>
      <c r="BG938" t="str">
        <f ca="1">IF($BT938&lt;&gt;"",SUMIF($BD$3:$BD$1004,"="&amp;$BD938,INDIRECT(ADDRESS(3,BG$2,1,1)):INDIRECT(ADDRESS(1004,BG$2,1,1))),"")</f>
        <v/>
      </c>
      <c r="BH938" t="str">
        <f ca="1">IF($BT938&lt;&gt;"",SUMIF($BD$3:$BD$1004,"="&amp;$BD938,INDIRECT(ADDRESS(3,BH$2,1,1)):INDIRECT(ADDRESS(1004,BH$2,1,1))),"")</f>
        <v/>
      </c>
      <c r="BI938" t="str">
        <f ca="1">IF($BT938&lt;&gt;"",SUMIF($BD$3:$BD$1004,"="&amp;$BD938,INDIRECT(ADDRESS(3,BI$2,1,1)):INDIRECT(ADDRESS(1004,BI$2,1,1))),"")</f>
        <v/>
      </c>
      <c r="BJ938" t="str">
        <f ca="1">IF($BT938&lt;&gt;"",SUMIF($BD$3:$BD$1004,"="&amp;$BD938,INDIRECT(ADDRESS(3,BJ$2,1,1)):INDIRECT(ADDRESS(1004,BJ$2,1,1))),"")</f>
        <v/>
      </c>
      <c r="BK938" t="str">
        <f ca="1">IF($BT938&lt;&gt;"",SUMIF($BD$3:$BD$1004,"="&amp;$BD938,INDIRECT(ADDRESS(3,BK$2,1,1)):INDIRECT(ADDRESS(1004,BK$2,1,1))),"")</f>
        <v/>
      </c>
      <c r="BL938" t="str">
        <f ca="1">IF($BT938&lt;&gt;"",SUMIF($BD$3:$BD$1004,"="&amp;$BD938,INDIRECT(ADDRESS(3,BL$2,1,1)):INDIRECT(ADDRESS(1004,BL$2,1,1))),"")</f>
        <v/>
      </c>
      <c r="BM938" t="str">
        <f ca="1">IF($BT938&lt;&gt;"",SUMIF($BD$3:$BD$1004,"="&amp;$BD938,INDIRECT(ADDRESS(3,BM$2,1,1)):INDIRECT(ADDRESS(1004,BM$2,1,1))),"")</f>
        <v/>
      </c>
      <c r="BN938" t="str">
        <f ca="1">IF($BT938&lt;&gt;"",SUMIF($BD$3:$BD$1004,"="&amp;$BD938,INDIRECT(ADDRESS(3,BN$2,1,1)):INDIRECT(ADDRESS(1004,BN$2,1,1))),"")</f>
        <v/>
      </c>
      <c r="BO938" t="str">
        <f ca="1">IF($BT938&lt;&gt;"",SUMIF($BD$3:$BD$1004,"="&amp;$BD938,INDIRECT(ADDRESS(3,BO$2,1,1)):INDIRECT(ADDRESS(1004,BO$2,1,1))),"")</f>
        <v/>
      </c>
      <c r="BP938" t="str">
        <f ca="1">IF($BT938&lt;&gt;"",SUMIF($BD$3:$BD$1004,"="&amp;$BD938,INDIRECT(ADDRESS(3,BP$2,1,1)):INDIRECT(ADDRESS(1004,BP$2,1,1))),"")</f>
        <v/>
      </c>
      <c r="BQ938" t="str">
        <f ca="1">IF($BT938&lt;&gt;"",SUMIF($BD$3:$BD$1004,"="&amp;$BD938,INDIRECT(ADDRESS(3,BQ$2,1,1)):INDIRECT(ADDRESS(1004,BQ$2,1,1))),"")</f>
        <v/>
      </c>
      <c r="BR938" t="str">
        <f ca="1">IF($BT938&lt;&gt;"",SUMIF($BD$3:$BD$1004,"="&amp;$BD938,INDIRECT(ADDRESS(3,BR$2,1,1)):INDIRECT(ADDRESS(1004,BR$2,1,1))),"")</f>
        <v/>
      </c>
      <c r="BS938" t="str">
        <f>IF($A938&lt;&gt;"",VLOOKUP(TRUNC(MID($A938,1,2),0),Plano_Contas!$H$3:$J$103,3,TRUE),"")</f>
        <v/>
      </c>
      <c r="BT938" t="str">
        <f t="shared" si="57"/>
        <v/>
      </c>
      <c r="BV938">
        <f>Empresas!C938</f>
        <v>0</v>
      </c>
    </row>
    <row r="939" spans="1:74" ht="13.5" hidden="1" thickBot="1" x14ac:dyDescent="0.25">
      <c r="A939" s="89"/>
      <c r="B939" s="52" t="str">
        <f>IF($A939&lt;&gt;"",VLOOKUP(""&amp;$A939,Plano_Contas!$A$3:$F$1003,6,0),"")</f>
        <v/>
      </c>
      <c r="C939" s="91"/>
      <c r="D939" s="111"/>
      <c r="E939" s="112">
        <v>0</v>
      </c>
      <c r="F939" s="87"/>
      <c r="G939" s="85"/>
      <c r="H939" s="111"/>
      <c r="I939" s="112">
        <v>0</v>
      </c>
      <c r="J939" s="87"/>
      <c r="K939" s="85"/>
      <c r="L939" s="111"/>
      <c r="M939" s="112">
        <v>0</v>
      </c>
      <c r="N939" s="87"/>
      <c r="O939" s="85"/>
      <c r="P939" s="111"/>
      <c r="Q939" s="112">
        <v>0</v>
      </c>
      <c r="R939" s="87"/>
      <c r="S939" s="85"/>
      <c r="T939" s="111"/>
      <c r="U939" s="112">
        <v>0</v>
      </c>
      <c r="V939" s="87"/>
      <c r="W939" s="85"/>
      <c r="X939" s="111"/>
      <c r="Y939" s="112">
        <v>0</v>
      </c>
      <c r="Z939" s="87"/>
      <c r="AA939" s="85"/>
      <c r="AB939" s="111"/>
      <c r="AC939" s="112">
        <v>0</v>
      </c>
      <c r="AD939" s="87"/>
      <c r="AE939" s="85"/>
      <c r="AF939" s="111"/>
      <c r="AG939" s="112">
        <v>0</v>
      </c>
      <c r="AH939" s="87"/>
      <c r="AI939" s="85"/>
      <c r="AJ939" s="111"/>
      <c r="AK939" s="112">
        <v>0</v>
      </c>
      <c r="AL939" s="87"/>
      <c r="AM939" s="85"/>
      <c r="AN939" s="111"/>
      <c r="AO939" s="112">
        <v>0</v>
      </c>
      <c r="AP939" s="87"/>
      <c r="AQ939" s="85"/>
      <c r="AR939" s="111"/>
      <c r="AS939" s="112">
        <v>0</v>
      </c>
      <c r="AT939" s="87"/>
      <c r="AU939" s="85"/>
      <c r="AV939" s="111"/>
      <c r="AW939" s="112">
        <v>0</v>
      </c>
      <c r="AX939" s="87"/>
      <c r="AY939" s="85"/>
      <c r="AZ939" s="267">
        <f t="shared" si="58"/>
        <v>0</v>
      </c>
      <c r="BA939" s="88">
        <f t="shared" si="55"/>
        <v>0</v>
      </c>
      <c r="BC939">
        <f>IF($A939&lt;&gt;"",COUNTIF($BD$3:$BD939,$BD939),0)</f>
        <v>0</v>
      </c>
      <c r="BD939" t="str">
        <f>IF($A939&lt;&gt;"",VLOOKUP(TRUNC(MID($A939,1,2),0),Plano_Contas!$H$3:$J$103,2,TRUE),"")</f>
        <v/>
      </c>
      <c r="BE939" s="201" t="str">
        <f t="shared" si="56"/>
        <v/>
      </c>
      <c r="BF939" t="str">
        <f ca="1">IF($BT939&lt;&gt;"",SUMIF($BD$3:$BD$1004,"="&amp;$BD939,INDIRECT(ADDRESS(3,BF$2,1,1)):INDIRECT(ADDRESS(1004,BF$2,1,1))),"")</f>
        <v/>
      </c>
      <c r="BG939" t="str">
        <f ca="1">IF($BT939&lt;&gt;"",SUMIF($BD$3:$BD$1004,"="&amp;$BD939,INDIRECT(ADDRESS(3,BG$2,1,1)):INDIRECT(ADDRESS(1004,BG$2,1,1))),"")</f>
        <v/>
      </c>
      <c r="BH939" t="str">
        <f ca="1">IF($BT939&lt;&gt;"",SUMIF($BD$3:$BD$1004,"="&amp;$BD939,INDIRECT(ADDRESS(3,BH$2,1,1)):INDIRECT(ADDRESS(1004,BH$2,1,1))),"")</f>
        <v/>
      </c>
      <c r="BI939" t="str">
        <f ca="1">IF($BT939&lt;&gt;"",SUMIF($BD$3:$BD$1004,"="&amp;$BD939,INDIRECT(ADDRESS(3,BI$2,1,1)):INDIRECT(ADDRESS(1004,BI$2,1,1))),"")</f>
        <v/>
      </c>
      <c r="BJ939" t="str">
        <f ca="1">IF($BT939&lt;&gt;"",SUMIF($BD$3:$BD$1004,"="&amp;$BD939,INDIRECT(ADDRESS(3,BJ$2,1,1)):INDIRECT(ADDRESS(1004,BJ$2,1,1))),"")</f>
        <v/>
      </c>
      <c r="BK939" t="str">
        <f ca="1">IF($BT939&lt;&gt;"",SUMIF($BD$3:$BD$1004,"="&amp;$BD939,INDIRECT(ADDRESS(3,BK$2,1,1)):INDIRECT(ADDRESS(1004,BK$2,1,1))),"")</f>
        <v/>
      </c>
      <c r="BL939" t="str">
        <f ca="1">IF($BT939&lt;&gt;"",SUMIF($BD$3:$BD$1004,"="&amp;$BD939,INDIRECT(ADDRESS(3,BL$2,1,1)):INDIRECT(ADDRESS(1004,BL$2,1,1))),"")</f>
        <v/>
      </c>
      <c r="BM939" t="str">
        <f ca="1">IF($BT939&lt;&gt;"",SUMIF($BD$3:$BD$1004,"="&amp;$BD939,INDIRECT(ADDRESS(3,BM$2,1,1)):INDIRECT(ADDRESS(1004,BM$2,1,1))),"")</f>
        <v/>
      </c>
      <c r="BN939" t="str">
        <f ca="1">IF($BT939&lt;&gt;"",SUMIF($BD$3:$BD$1004,"="&amp;$BD939,INDIRECT(ADDRESS(3,BN$2,1,1)):INDIRECT(ADDRESS(1004,BN$2,1,1))),"")</f>
        <v/>
      </c>
      <c r="BO939" t="str">
        <f ca="1">IF($BT939&lt;&gt;"",SUMIF($BD$3:$BD$1004,"="&amp;$BD939,INDIRECT(ADDRESS(3,BO$2,1,1)):INDIRECT(ADDRESS(1004,BO$2,1,1))),"")</f>
        <v/>
      </c>
      <c r="BP939" t="str">
        <f ca="1">IF($BT939&lt;&gt;"",SUMIF($BD$3:$BD$1004,"="&amp;$BD939,INDIRECT(ADDRESS(3,BP$2,1,1)):INDIRECT(ADDRESS(1004,BP$2,1,1))),"")</f>
        <v/>
      </c>
      <c r="BQ939" t="str">
        <f ca="1">IF($BT939&lt;&gt;"",SUMIF($BD$3:$BD$1004,"="&amp;$BD939,INDIRECT(ADDRESS(3,BQ$2,1,1)):INDIRECT(ADDRESS(1004,BQ$2,1,1))),"")</f>
        <v/>
      </c>
      <c r="BR939" t="str">
        <f ca="1">IF($BT939&lt;&gt;"",SUMIF($BD$3:$BD$1004,"="&amp;$BD939,INDIRECT(ADDRESS(3,BR$2,1,1)):INDIRECT(ADDRESS(1004,BR$2,1,1))),"")</f>
        <v/>
      </c>
      <c r="BS939" t="str">
        <f>IF($A939&lt;&gt;"",VLOOKUP(TRUNC(MID($A939,1,2),0),Plano_Contas!$H$3:$J$103,3,TRUE),"")</f>
        <v/>
      </c>
      <c r="BT939" t="str">
        <f t="shared" si="57"/>
        <v/>
      </c>
      <c r="BV939">
        <f>Empresas!C939</f>
        <v>0</v>
      </c>
    </row>
    <row r="940" spans="1:74" ht="13.5" hidden="1" thickBot="1" x14ac:dyDescent="0.25">
      <c r="A940" s="89"/>
      <c r="B940" s="52" t="str">
        <f>IF($A940&lt;&gt;"",VLOOKUP(""&amp;$A940,Plano_Contas!$A$3:$F$1003,6,0),"")</f>
        <v/>
      </c>
      <c r="C940" s="91"/>
      <c r="D940" s="111"/>
      <c r="E940" s="112">
        <v>0</v>
      </c>
      <c r="F940" s="87"/>
      <c r="G940" s="85"/>
      <c r="H940" s="111"/>
      <c r="I940" s="112">
        <v>0</v>
      </c>
      <c r="J940" s="87"/>
      <c r="K940" s="85"/>
      <c r="L940" s="111"/>
      <c r="M940" s="112">
        <v>0</v>
      </c>
      <c r="N940" s="87"/>
      <c r="O940" s="85"/>
      <c r="P940" s="111"/>
      <c r="Q940" s="112">
        <v>0</v>
      </c>
      <c r="R940" s="87"/>
      <c r="S940" s="85"/>
      <c r="T940" s="111"/>
      <c r="U940" s="112">
        <v>0</v>
      </c>
      <c r="V940" s="87"/>
      <c r="W940" s="85"/>
      <c r="X940" s="111"/>
      <c r="Y940" s="112">
        <v>0</v>
      </c>
      <c r="Z940" s="87"/>
      <c r="AA940" s="85"/>
      <c r="AB940" s="111"/>
      <c r="AC940" s="112">
        <v>0</v>
      </c>
      <c r="AD940" s="87"/>
      <c r="AE940" s="85"/>
      <c r="AF940" s="111"/>
      <c r="AG940" s="112">
        <v>0</v>
      </c>
      <c r="AH940" s="87"/>
      <c r="AI940" s="85"/>
      <c r="AJ940" s="111"/>
      <c r="AK940" s="112">
        <v>0</v>
      </c>
      <c r="AL940" s="87"/>
      <c r="AM940" s="85"/>
      <c r="AN940" s="111"/>
      <c r="AO940" s="112">
        <v>0</v>
      </c>
      <c r="AP940" s="87"/>
      <c r="AQ940" s="85"/>
      <c r="AR940" s="111"/>
      <c r="AS940" s="112">
        <v>0</v>
      </c>
      <c r="AT940" s="87"/>
      <c r="AU940" s="85"/>
      <c r="AV940" s="111"/>
      <c r="AW940" s="112">
        <v>0</v>
      </c>
      <c r="AX940" s="87"/>
      <c r="AY940" s="85"/>
      <c r="AZ940" s="267">
        <f t="shared" si="58"/>
        <v>0</v>
      </c>
      <c r="BA940" s="88">
        <f t="shared" si="55"/>
        <v>0</v>
      </c>
      <c r="BC940">
        <f>IF($A940&lt;&gt;"",COUNTIF($BD$3:$BD940,$BD940),0)</f>
        <v>0</v>
      </c>
      <c r="BD940" t="str">
        <f>IF($A940&lt;&gt;"",VLOOKUP(TRUNC(MID($A940,1,2),0),Plano_Contas!$H$3:$J$103,2,TRUE),"")</f>
        <v/>
      </c>
      <c r="BE940" s="201" t="str">
        <f t="shared" si="56"/>
        <v/>
      </c>
      <c r="BF940" t="str">
        <f ca="1">IF($BT940&lt;&gt;"",SUMIF($BD$3:$BD$1004,"="&amp;$BD940,INDIRECT(ADDRESS(3,BF$2,1,1)):INDIRECT(ADDRESS(1004,BF$2,1,1))),"")</f>
        <v/>
      </c>
      <c r="BG940" t="str">
        <f ca="1">IF($BT940&lt;&gt;"",SUMIF($BD$3:$BD$1004,"="&amp;$BD940,INDIRECT(ADDRESS(3,BG$2,1,1)):INDIRECT(ADDRESS(1004,BG$2,1,1))),"")</f>
        <v/>
      </c>
      <c r="BH940" t="str">
        <f ca="1">IF($BT940&lt;&gt;"",SUMIF($BD$3:$BD$1004,"="&amp;$BD940,INDIRECT(ADDRESS(3,BH$2,1,1)):INDIRECT(ADDRESS(1004,BH$2,1,1))),"")</f>
        <v/>
      </c>
      <c r="BI940" t="str">
        <f ca="1">IF($BT940&lt;&gt;"",SUMIF($BD$3:$BD$1004,"="&amp;$BD940,INDIRECT(ADDRESS(3,BI$2,1,1)):INDIRECT(ADDRESS(1004,BI$2,1,1))),"")</f>
        <v/>
      </c>
      <c r="BJ940" t="str">
        <f ca="1">IF($BT940&lt;&gt;"",SUMIF($BD$3:$BD$1004,"="&amp;$BD940,INDIRECT(ADDRESS(3,BJ$2,1,1)):INDIRECT(ADDRESS(1004,BJ$2,1,1))),"")</f>
        <v/>
      </c>
      <c r="BK940" t="str">
        <f ca="1">IF($BT940&lt;&gt;"",SUMIF($BD$3:$BD$1004,"="&amp;$BD940,INDIRECT(ADDRESS(3,BK$2,1,1)):INDIRECT(ADDRESS(1004,BK$2,1,1))),"")</f>
        <v/>
      </c>
      <c r="BL940" t="str">
        <f ca="1">IF($BT940&lt;&gt;"",SUMIF($BD$3:$BD$1004,"="&amp;$BD940,INDIRECT(ADDRESS(3,BL$2,1,1)):INDIRECT(ADDRESS(1004,BL$2,1,1))),"")</f>
        <v/>
      </c>
      <c r="BM940" t="str">
        <f ca="1">IF($BT940&lt;&gt;"",SUMIF($BD$3:$BD$1004,"="&amp;$BD940,INDIRECT(ADDRESS(3,BM$2,1,1)):INDIRECT(ADDRESS(1004,BM$2,1,1))),"")</f>
        <v/>
      </c>
      <c r="BN940" t="str">
        <f ca="1">IF($BT940&lt;&gt;"",SUMIF($BD$3:$BD$1004,"="&amp;$BD940,INDIRECT(ADDRESS(3,BN$2,1,1)):INDIRECT(ADDRESS(1004,BN$2,1,1))),"")</f>
        <v/>
      </c>
      <c r="BO940" t="str">
        <f ca="1">IF($BT940&lt;&gt;"",SUMIF($BD$3:$BD$1004,"="&amp;$BD940,INDIRECT(ADDRESS(3,BO$2,1,1)):INDIRECT(ADDRESS(1004,BO$2,1,1))),"")</f>
        <v/>
      </c>
      <c r="BP940" t="str">
        <f ca="1">IF($BT940&lt;&gt;"",SUMIF($BD$3:$BD$1004,"="&amp;$BD940,INDIRECT(ADDRESS(3,BP$2,1,1)):INDIRECT(ADDRESS(1004,BP$2,1,1))),"")</f>
        <v/>
      </c>
      <c r="BQ940" t="str">
        <f ca="1">IF($BT940&lt;&gt;"",SUMIF($BD$3:$BD$1004,"="&amp;$BD940,INDIRECT(ADDRESS(3,BQ$2,1,1)):INDIRECT(ADDRESS(1004,BQ$2,1,1))),"")</f>
        <v/>
      </c>
      <c r="BR940" t="str">
        <f ca="1">IF($BT940&lt;&gt;"",SUMIF($BD$3:$BD$1004,"="&amp;$BD940,INDIRECT(ADDRESS(3,BR$2,1,1)):INDIRECT(ADDRESS(1004,BR$2,1,1))),"")</f>
        <v/>
      </c>
      <c r="BS940" t="str">
        <f>IF($A940&lt;&gt;"",VLOOKUP(TRUNC(MID($A940,1,2),0),Plano_Contas!$H$3:$J$103,3,TRUE),"")</f>
        <v/>
      </c>
      <c r="BT940" t="str">
        <f t="shared" si="57"/>
        <v/>
      </c>
      <c r="BV940">
        <f>Empresas!C940</f>
        <v>0</v>
      </c>
    </row>
    <row r="941" spans="1:74" ht="13.5" hidden="1" thickBot="1" x14ac:dyDescent="0.25">
      <c r="A941" s="89"/>
      <c r="B941" s="52" t="str">
        <f>IF($A941&lt;&gt;"",VLOOKUP(""&amp;$A941,Plano_Contas!$A$3:$F$1003,6,0),"")</f>
        <v/>
      </c>
      <c r="C941" s="91"/>
      <c r="D941" s="111"/>
      <c r="E941" s="112">
        <v>0</v>
      </c>
      <c r="F941" s="87"/>
      <c r="G941" s="85"/>
      <c r="H941" s="111"/>
      <c r="I941" s="112">
        <v>0</v>
      </c>
      <c r="J941" s="87"/>
      <c r="K941" s="85"/>
      <c r="L941" s="111"/>
      <c r="M941" s="112">
        <v>0</v>
      </c>
      <c r="N941" s="87"/>
      <c r="O941" s="85"/>
      <c r="P941" s="111"/>
      <c r="Q941" s="112">
        <v>0</v>
      </c>
      <c r="R941" s="87"/>
      <c r="S941" s="85"/>
      <c r="T941" s="111"/>
      <c r="U941" s="112">
        <v>0</v>
      </c>
      <c r="V941" s="87"/>
      <c r="W941" s="85"/>
      <c r="X941" s="111"/>
      <c r="Y941" s="112">
        <v>0</v>
      </c>
      <c r="Z941" s="87"/>
      <c r="AA941" s="85"/>
      <c r="AB941" s="111"/>
      <c r="AC941" s="112">
        <v>0</v>
      </c>
      <c r="AD941" s="87"/>
      <c r="AE941" s="85"/>
      <c r="AF941" s="111"/>
      <c r="AG941" s="112">
        <v>0</v>
      </c>
      <c r="AH941" s="87"/>
      <c r="AI941" s="85"/>
      <c r="AJ941" s="111"/>
      <c r="AK941" s="112">
        <v>0</v>
      </c>
      <c r="AL941" s="87"/>
      <c r="AM941" s="85"/>
      <c r="AN941" s="111"/>
      <c r="AO941" s="112">
        <v>0</v>
      </c>
      <c r="AP941" s="87"/>
      <c r="AQ941" s="85"/>
      <c r="AR941" s="111"/>
      <c r="AS941" s="112">
        <v>0</v>
      </c>
      <c r="AT941" s="87"/>
      <c r="AU941" s="85"/>
      <c r="AV941" s="111"/>
      <c r="AW941" s="112">
        <v>0</v>
      </c>
      <c r="AX941" s="87"/>
      <c r="AY941" s="85"/>
      <c r="AZ941" s="267">
        <f t="shared" si="58"/>
        <v>0</v>
      </c>
      <c r="BA941" s="88">
        <f t="shared" si="55"/>
        <v>0</v>
      </c>
      <c r="BC941">
        <f>IF($A941&lt;&gt;"",COUNTIF($BD$3:$BD941,$BD941),0)</f>
        <v>0</v>
      </c>
      <c r="BD941" t="str">
        <f>IF($A941&lt;&gt;"",VLOOKUP(TRUNC(MID($A941,1,2),0),Plano_Contas!$H$3:$J$103,2,TRUE),"")</f>
        <v/>
      </c>
      <c r="BE941" s="201" t="str">
        <f t="shared" si="56"/>
        <v/>
      </c>
      <c r="BF941" t="str">
        <f ca="1">IF($BT941&lt;&gt;"",SUMIF($BD$3:$BD$1004,"="&amp;$BD941,INDIRECT(ADDRESS(3,BF$2,1,1)):INDIRECT(ADDRESS(1004,BF$2,1,1))),"")</f>
        <v/>
      </c>
      <c r="BG941" t="str">
        <f ca="1">IF($BT941&lt;&gt;"",SUMIF($BD$3:$BD$1004,"="&amp;$BD941,INDIRECT(ADDRESS(3,BG$2,1,1)):INDIRECT(ADDRESS(1004,BG$2,1,1))),"")</f>
        <v/>
      </c>
      <c r="BH941" t="str">
        <f ca="1">IF($BT941&lt;&gt;"",SUMIF($BD$3:$BD$1004,"="&amp;$BD941,INDIRECT(ADDRESS(3,BH$2,1,1)):INDIRECT(ADDRESS(1004,BH$2,1,1))),"")</f>
        <v/>
      </c>
      <c r="BI941" t="str">
        <f ca="1">IF($BT941&lt;&gt;"",SUMIF($BD$3:$BD$1004,"="&amp;$BD941,INDIRECT(ADDRESS(3,BI$2,1,1)):INDIRECT(ADDRESS(1004,BI$2,1,1))),"")</f>
        <v/>
      </c>
      <c r="BJ941" t="str">
        <f ca="1">IF($BT941&lt;&gt;"",SUMIF($BD$3:$BD$1004,"="&amp;$BD941,INDIRECT(ADDRESS(3,BJ$2,1,1)):INDIRECT(ADDRESS(1004,BJ$2,1,1))),"")</f>
        <v/>
      </c>
      <c r="BK941" t="str">
        <f ca="1">IF($BT941&lt;&gt;"",SUMIF($BD$3:$BD$1004,"="&amp;$BD941,INDIRECT(ADDRESS(3,BK$2,1,1)):INDIRECT(ADDRESS(1004,BK$2,1,1))),"")</f>
        <v/>
      </c>
      <c r="BL941" t="str">
        <f ca="1">IF($BT941&lt;&gt;"",SUMIF($BD$3:$BD$1004,"="&amp;$BD941,INDIRECT(ADDRESS(3,BL$2,1,1)):INDIRECT(ADDRESS(1004,BL$2,1,1))),"")</f>
        <v/>
      </c>
      <c r="BM941" t="str">
        <f ca="1">IF($BT941&lt;&gt;"",SUMIF($BD$3:$BD$1004,"="&amp;$BD941,INDIRECT(ADDRESS(3,BM$2,1,1)):INDIRECT(ADDRESS(1004,BM$2,1,1))),"")</f>
        <v/>
      </c>
      <c r="BN941" t="str">
        <f ca="1">IF($BT941&lt;&gt;"",SUMIF($BD$3:$BD$1004,"="&amp;$BD941,INDIRECT(ADDRESS(3,BN$2,1,1)):INDIRECT(ADDRESS(1004,BN$2,1,1))),"")</f>
        <v/>
      </c>
      <c r="BO941" t="str">
        <f ca="1">IF($BT941&lt;&gt;"",SUMIF($BD$3:$BD$1004,"="&amp;$BD941,INDIRECT(ADDRESS(3,BO$2,1,1)):INDIRECT(ADDRESS(1004,BO$2,1,1))),"")</f>
        <v/>
      </c>
      <c r="BP941" t="str">
        <f ca="1">IF($BT941&lt;&gt;"",SUMIF($BD$3:$BD$1004,"="&amp;$BD941,INDIRECT(ADDRESS(3,BP$2,1,1)):INDIRECT(ADDRESS(1004,BP$2,1,1))),"")</f>
        <v/>
      </c>
      <c r="BQ941" t="str">
        <f ca="1">IF($BT941&lt;&gt;"",SUMIF($BD$3:$BD$1004,"="&amp;$BD941,INDIRECT(ADDRESS(3,BQ$2,1,1)):INDIRECT(ADDRESS(1004,BQ$2,1,1))),"")</f>
        <v/>
      </c>
      <c r="BR941" t="str">
        <f ca="1">IF($BT941&lt;&gt;"",SUMIF($BD$3:$BD$1004,"="&amp;$BD941,INDIRECT(ADDRESS(3,BR$2,1,1)):INDIRECT(ADDRESS(1004,BR$2,1,1))),"")</f>
        <v/>
      </c>
      <c r="BS941" t="str">
        <f>IF($A941&lt;&gt;"",VLOOKUP(TRUNC(MID($A941,1,2),0),Plano_Contas!$H$3:$J$103,3,TRUE),"")</f>
        <v/>
      </c>
      <c r="BT941" t="str">
        <f t="shared" si="57"/>
        <v/>
      </c>
      <c r="BV941">
        <f>Empresas!C941</f>
        <v>0</v>
      </c>
    </row>
    <row r="942" spans="1:74" ht="13.5" hidden="1" thickBot="1" x14ac:dyDescent="0.25">
      <c r="A942" s="89"/>
      <c r="B942" s="52" t="str">
        <f>IF($A942&lt;&gt;"",VLOOKUP(""&amp;$A942,Plano_Contas!$A$3:$F$1003,6,0),"")</f>
        <v/>
      </c>
      <c r="C942" s="91"/>
      <c r="D942" s="111"/>
      <c r="E942" s="112">
        <v>0</v>
      </c>
      <c r="F942" s="87"/>
      <c r="G942" s="85"/>
      <c r="H942" s="111"/>
      <c r="I942" s="112">
        <v>0</v>
      </c>
      <c r="J942" s="87"/>
      <c r="K942" s="85"/>
      <c r="L942" s="111"/>
      <c r="M942" s="112">
        <v>0</v>
      </c>
      <c r="N942" s="87"/>
      <c r="O942" s="85"/>
      <c r="P942" s="111"/>
      <c r="Q942" s="112">
        <v>0</v>
      </c>
      <c r="R942" s="87"/>
      <c r="S942" s="85"/>
      <c r="T942" s="111"/>
      <c r="U942" s="112">
        <v>0</v>
      </c>
      <c r="V942" s="87"/>
      <c r="W942" s="85"/>
      <c r="X942" s="111"/>
      <c r="Y942" s="112">
        <v>0</v>
      </c>
      <c r="Z942" s="87"/>
      <c r="AA942" s="85"/>
      <c r="AB942" s="111"/>
      <c r="AC942" s="112">
        <v>0</v>
      </c>
      <c r="AD942" s="87"/>
      <c r="AE942" s="85"/>
      <c r="AF942" s="111"/>
      <c r="AG942" s="112">
        <v>0</v>
      </c>
      <c r="AH942" s="87"/>
      <c r="AI942" s="85"/>
      <c r="AJ942" s="111"/>
      <c r="AK942" s="112">
        <v>0</v>
      </c>
      <c r="AL942" s="87"/>
      <c r="AM942" s="85"/>
      <c r="AN942" s="111"/>
      <c r="AO942" s="112">
        <v>0</v>
      </c>
      <c r="AP942" s="87"/>
      <c r="AQ942" s="85"/>
      <c r="AR942" s="111"/>
      <c r="AS942" s="112">
        <v>0</v>
      </c>
      <c r="AT942" s="87"/>
      <c r="AU942" s="85"/>
      <c r="AV942" s="111"/>
      <c r="AW942" s="112">
        <v>0</v>
      </c>
      <c r="AX942" s="87"/>
      <c r="AY942" s="85"/>
      <c r="AZ942" s="267">
        <f t="shared" si="58"/>
        <v>0</v>
      </c>
      <c r="BA942" s="88">
        <f t="shared" si="55"/>
        <v>0</v>
      </c>
      <c r="BC942">
        <f>IF($A942&lt;&gt;"",COUNTIF($BD$3:$BD942,$BD942),0)</f>
        <v>0</v>
      </c>
      <c r="BD942" t="str">
        <f>IF($A942&lt;&gt;"",VLOOKUP(TRUNC(MID($A942,1,2),0),Plano_Contas!$H$3:$J$103,2,TRUE),"")</f>
        <v/>
      </c>
      <c r="BE942" s="201" t="str">
        <f t="shared" si="56"/>
        <v/>
      </c>
      <c r="BF942" t="str">
        <f ca="1">IF($BT942&lt;&gt;"",SUMIF($BD$3:$BD$1004,"="&amp;$BD942,INDIRECT(ADDRESS(3,BF$2,1,1)):INDIRECT(ADDRESS(1004,BF$2,1,1))),"")</f>
        <v/>
      </c>
      <c r="BG942" t="str">
        <f ca="1">IF($BT942&lt;&gt;"",SUMIF($BD$3:$BD$1004,"="&amp;$BD942,INDIRECT(ADDRESS(3,BG$2,1,1)):INDIRECT(ADDRESS(1004,BG$2,1,1))),"")</f>
        <v/>
      </c>
      <c r="BH942" t="str">
        <f ca="1">IF($BT942&lt;&gt;"",SUMIF($BD$3:$BD$1004,"="&amp;$BD942,INDIRECT(ADDRESS(3,BH$2,1,1)):INDIRECT(ADDRESS(1004,BH$2,1,1))),"")</f>
        <v/>
      </c>
      <c r="BI942" t="str">
        <f ca="1">IF($BT942&lt;&gt;"",SUMIF($BD$3:$BD$1004,"="&amp;$BD942,INDIRECT(ADDRESS(3,BI$2,1,1)):INDIRECT(ADDRESS(1004,BI$2,1,1))),"")</f>
        <v/>
      </c>
      <c r="BJ942" t="str">
        <f ca="1">IF($BT942&lt;&gt;"",SUMIF($BD$3:$BD$1004,"="&amp;$BD942,INDIRECT(ADDRESS(3,BJ$2,1,1)):INDIRECT(ADDRESS(1004,BJ$2,1,1))),"")</f>
        <v/>
      </c>
      <c r="BK942" t="str">
        <f ca="1">IF($BT942&lt;&gt;"",SUMIF($BD$3:$BD$1004,"="&amp;$BD942,INDIRECT(ADDRESS(3,BK$2,1,1)):INDIRECT(ADDRESS(1004,BK$2,1,1))),"")</f>
        <v/>
      </c>
      <c r="BL942" t="str">
        <f ca="1">IF($BT942&lt;&gt;"",SUMIF($BD$3:$BD$1004,"="&amp;$BD942,INDIRECT(ADDRESS(3,BL$2,1,1)):INDIRECT(ADDRESS(1004,BL$2,1,1))),"")</f>
        <v/>
      </c>
      <c r="BM942" t="str">
        <f ca="1">IF($BT942&lt;&gt;"",SUMIF($BD$3:$BD$1004,"="&amp;$BD942,INDIRECT(ADDRESS(3,BM$2,1,1)):INDIRECT(ADDRESS(1004,BM$2,1,1))),"")</f>
        <v/>
      </c>
      <c r="BN942" t="str">
        <f ca="1">IF($BT942&lt;&gt;"",SUMIF($BD$3:$BD$1004,"="&amp;$BD942,INDIRECT(ADDRESS(3,BN$2,1,1)):INDIRECT(ADDRESS(1004,BN$2,1,1))),"")</f>
        <v/>
      </c>
      <c r="BO942" t="str">
        <f ca="1">IF($BT942&lt;&gt;"",SUMIF($BD$3:$BD$1004,"="&amp;$BD942,INDIRECT(ADDRESS(3,BO$2,1,1)):INDIRECT(ADDRESS(1004,BO$2,1,1))),"")</f>
        <v/>
      </c>
      <c r="BP942" t="str">
        <f ca="1">IF($BT942&lt;&gt;"",SUMIF($BD$3:$BD$1004,"="&amp;$BD942,INDIRECT(ADDRESS(3,BP$2,1,1)):INDIRECT(ADDRESS(1004,BP$2,1,1))),"")</f>
        <v/>
      </c>
      <c r="BQ942" t="str">
        <f ca="1">IF($BT942&lt;&gt;"",SUMIF($BD$3:$BD$1004,"="&amp;$BD942,INDIRECT(ADDRESS(3,BQ$2,1,1)):INDIRECT(ADDRESS(1004,BQ$2,1,1))),"")</f>
        <v/>
      </c>
      <c r="BR942" t="str">
        <f ca="1">IF($BT942&lt;&gt;"",SUMIF($BD$3:$BD$1004,"="&amp;$BD942,INDIRECT(ADDRESS(3,BR$2,1,1)):INDIRECT(ADDRESS(1004,BR$2,1,1))),"")</f>
        <v/>
      </c>
      <c r="BS942" t="str">
        <f>IF($A942&lt;&gt;"",VLOOKUP(TRUNC(MID($A942,1,2),0),Plano_Contas!$H$3:$J$103,3,TRUE),"")</f>
        <v/>
      </c>
      <c r="BT942" t="str">
        <f t="shared" si="57"/>
        <v/>
      </c>
      <c r="BV942">
        <f>Empresas!C942</f>
        <v>0</v>
      </c>
    </row>
    <row r="943" spans="1:74" ht="13.5" hidden="1" thickBot="1" x14ac:dyDescent="0.25">
      <c r="A943" s="89"/>
      <c r="B943" s="52" t="str">
        <f>IF($A943&lt;&gt;"",VLOOKUP(""&amp;$A943,Plano_Contas!$A$3:$F$1003,6,0),"")</f>
        <v/>
      </c>
      <c r="C943" s="91"/>
      <c r="D943" s="111"/>
      <c r="E943" s="112">
        <v>0</v>
      </c>
      <c r="F943" s="87"/>
      <c r="G943" s="85"/>
      <c r="H943" s="111"/>
      <c r="I943" s="112">
        <v>0</v>
      </c>
      <c r="J943" s="87"/>
      <c r="K943" s="85"/>
      <c r="L943" s="111"/>
      <c r="M943" s="112">
        <v>0</v>
      </c>
      <c r="N943" s="87"/>
      <c r="O943" s="85"/>
      <c r="P943" s="111"/>
      <c r="Q943" s="112">
        <v>0</v>
      </c>
      <c r="R943" s="87"/>
      <c r="S943" s="85"/>
      <c r="T943" s="111"/>
      <c r="U943" s="112">
        <v>0</v>
      </c>
      <c r="V943" s="87"/>
      <c r="W943" s="85"/>
      <c r="X943" s="111"/>
      <c r="Y943" s="112">
        <v>0</v>
      </c>
      <c r="Z943" s="87"/>
      <c r="AA943" s="85"/>
      <c r="AB943" s="111"/>
      <c r="AC943" s="112">
        <v>0</v>
      </c>
      <c r="AD943" s="87"/>
      <c r="AE943" s="85"/>
      <c r="AF943" s="111"/>
      <c r="AG943" s="112">
        <v>0</v>
      </c>
      <c r="AH943" s="87"/>
      <c r="AI943" s="85"/>
      <c r="AJ943" s="111"/>
      <c r="AK943" s="112">
        <v>0</v>
      </c>
      <c r="AL943" s="87"/>
      <c r="AM943" s="85"/>
      <c r="AN943" s="111"/>
      <c r="AO943" s="112">
        <v>0</v>
      </c>
      <c r="AP943" s="87"/>
      <c r="AQ943" s="85"/>
      <c r="AR943" s="111"/>
      <c r="AS943" s="112">
        <v>0</v>
      </c>
      <c r="AT943" s="87"/>
      <c r="AU943" s="85"/>
      <c r="AV943" s="111"/>
      <c r="AW943" s="112">
        <v>0</v>
      </c>
      <c r="AX943" s="87"/>
      <c r="AY943" s="85"/>
      <c r="AZ943" s="267">
        <f t="shared" si="58"/>
        <v>0</v>
      </c>
      <c r="BA943" s="88">
        <f t="shared" si="55"/>
        <v>0</v>
      </c>
      <c r="BC943">
        <f>IF($A943&lt;&gt;"",COUNTIF($BD$3:$BD943,$BD943),0)</f>
        <v>0</v>
      </c>
      <c r="BD943" t="str">
        <f>IF($A943&lt;&gt;"",VLOOKUP(TRUNC(MID($A943,1,2),0),Plano_Contas!$H$3:$J$103,2,TRUE),"")</f>
        <v/>
      </c>
      <c r="BE943" s="201" t="str">
        <f t="shared" si="56"/>
        <v/>
      </c>
      <c r="BF943" t="str">
        <f ca="1">IF($BT943&lt;&gt;"",SUMIF($BD$3:$BD$1004,"="&amp;$BD943,INDIRECT(ADDRESS(3,BF$2,1,1)):INDIRECT(ADDRESS(1004,BF$2,1,1))),"")</f>
        <v/>
      </c>
      <c r="BG943" t="str">
        <f ca="1">IF($BT943&lt;&gt;"",SUMIF($BD$3:$BD$1004,"="&amp;$BD943,INDIRECT(ADDRESS(3,BG$2,1,1)):INDIRECT(ADDRESS(1004,BG$2,1,1))),"")</f>
        <v/>
      </c>
      <c r="BH943" t="str">
        <f ca="1">IF($BT943&lt;&gt;"",SUMIF($BD$3:$BD$1004,"="&amp;$BD943,INDIRECT(ADDRESS(3,BH$2,1,1)):INDIRECT(ADDRESS(1004,BH$2,1,1))),"")</f>
        <v/>
      </c>
      <c r="BI943" t="str">
        <f ca="1">IF($BT943&lt;&gt;"",SUMIF($BD$3:$BD$1004,"="&amp;$BD943,INDIRECT(ADDRESS(3,BI$2,1,1)):INDIRECT(ADDRESS(1004,BI$2,1,1))),"")</f>
        <v/>
      </c>
      <c r="BJ943" t="str">
        <f ca="1">IF($BT943&lt;&gt;"",SUMIF($BD$3:$BD$1004,"="&amp;$BD943,INDIRECT(ADDRESS(3,BJ$2,1,1)):INDIRECT(ADDRESS(1004,BJ$2,1,1))),"")</f>
        <v/>
      </c>
      <c r="BK943" t="str">
        <f ca="1">IF($BT943&lt;&gt;"",SUMIF($BD$3:$BD$1004,"="&amp;$BD943,INDIRECT(ADDRESS(3,BK$2,1,1)):INDIRECT(ADDRESS(1004,BK$2,1,1))),"")</f>
        <v/>
      </c>
      <c r="BL943" t="str">
        <f ca="1">IF($BT943&lt;&gt;"",SUMIF($BD$3:$BD$1004,"="&amp;$BD943,INDIRECT(ADDRESS(3,BL$2,1,1)):INDIRECT(ADDRESS(1004,BL$2,1,1))),"")</f>
        <v/>
      </c>
      <c r="BM943" t="str">
        <f ca="1">IF($BT943&lt;&gt;"",SUMIF($BD$3:$BD$1004,"="&amp;$BD943,INDIRECT(ADDRESS(3,BM$2,1,1)):INDIRECT(ADDRESS(1004,BM$2,1,1))),"")</f>
        <v/>
      </c>
      <c r="BN943" t="str">
        <f ca="1">IF($BT943&lt;&gt;"",SUMIF($BD$3:$BD$1004,"="&amp;$BD943,INDIRECT(ADDRESS(3,BN$2,1,1)):INDIRECT(ADDRESS(1004,BN$2,1,1))),"")</f>
        <v/>
      </c>
      <c r="BO943" t="str">
        <f ca="1">IF($BT943&lt;&gt;"",SUMIF($BD$3:$BD$1004,"="&amp;$BD943,INDIRECT(ADDRESS(3,BO$2,1,1)):INDIRECT(ADDRESS(1004,BO$2,1,1))),"")</f>
        <v/>
      </c>
      <c r="BP943" t="str">
        <f ca="1">IF($BT943&lt;&gt;"",SUMIF($BD$3:$BD$1004,"="&amp;$BD943,INDIRECT(ADDRESS(3,BP$2,1,1)):INDIRECT(ADDRESS(1004,BP$2,1,1))),"")</f>
        <v/>
      </c>
      <c r="BQ943" t="str">
        <f ca="1">IF($BT943&lt;&gt;"",SUMIF($BD$3:$BD$1004,"="&amp;$BD943,INDIRECT(ADDRESS(3,BQ$2,1,1)):INDIRECT(ADDRESS(1004,BQ$2,1,1))),"")</f>
        <v/>
      </c>
      <c r="BR943" t="str">
        <f ca="1">IF($BT943&lt;&gt;"",SUMIF($BD$3:$BD$1004,"="&amp;$BD943,INDIRECT(ADDRESS(3,BR$2,1,1)):INDIRECT(ADDRESS(1004,BR$2,1,1))),"")</f>
        <v/>
      </c>
      <c r="BS943" t="str">
        <f>IF($A943&lt;&gt;"",VLOOKUP(TRUNC(MID($A943,1,2),0),Plano_Contas!$H$3:$J$103,3,TRUE),"")</f>
        <v/>
      </c>
      <c r="BT943" t="str">
        <f t="shared" si="57"/>
        <v/>
      </c>
      <c r="BV943">
        <f>Empresas!C943</f>
        <v>0</v>
      </c>
    </row>
    <row r="944" spans="1:74" ht="13.5" hidden="1" thickBot="1" x14ac:dyDescent="0.25">
      <c r="A944" s="89"/>
      <c r="B944" s="52" t="str">
        <f>IF($A944&lt;&gt;"",VLOOKUP(""&amp;$A944,Plano_Contas!$A$3:$F$1003,6,0),"")</f>
        <v/>
      </c>
      <c r="C944" s="91"/>
      <c r="D944" s="111"/>
      <c r="E944" s="112">
        <v>0</v>
      </c>
      <c r="F944" s="87"/>
      <c r="G944" s="85"/>
      <c r="H944" s="111"/>
      <c r="I944" s="112">
        <v>0</v>
      </c>
      <c r="J944" s="87"/>
      <c r="K944" s="85"/>
      <c r="L944" s="111"/>
      <c r="M944" s="112">
        <v>0</v>
      </c>
      <c r="N944" s="87"/>
      <c r="O944" s="85"/>
      <c r="P944" s="111"/>
      <c r="Q944" s="112">
        <v>0</v>
      </c>
      <c r="R944" s="87"/>
      <c r="S944" s="85"/>
      <c r="T944" s="111"/>
      <c r="U944" s="112">
        <v>0</v>
      </c>
      <c r="V944" s="87"/>
      <c r="W944" s="85"/>
      <c r="X944" s="111"/>
      <c r="Y944" s="112">
        <v>0</v>
      </c>
      <c r="Z944" s="87"/>
      <c r="AA944" s="85"/>
      <c r="AB944" s="111"/>
      <c r="AC944" s="112">
        <v>0</v>
      </c>
      <c r="AD944" s="87"/>
      <c r="AE944" s="85"/>
      <c r="AF944" s="111"/>
      <c r="AG944" s="112">
        <v>0</v>
      </c>
      <c r="AH944" s="87"/>
      <c r="AI944" s="85"/>
      <c r="AJ944" s="111"/>
      <c r="AK944" s="112">
        <v>0</v>
      </c>
      <c r="AL944" s="87"/>
      <c r="AM944" s="85"/>
      <c r="AN944" s="111"/>
      <c r="AO944" s="112">
        <v>0</v>
      </c>
      <c r="AP944" s="87"/>
      <c r="AQ944" s="85"/>
      <c r="AR944" s="111"/>
      <c r="AS944" s="112">
        <v>0</v>
      </c>
      <c r="AT944" s="87"/>
      <c r="AU944" s="85"/>
      <c r="AV944" s="111"/>
      <c r="AW944" s="112">
        <v>0</v>
      </c>
      <c r="AX944" s="87"/>
      <c r="AY944" s="85"/>
      <c r="AZ944" s="267">
        <f t="shared" si="58"/>
        <v>0</v>
      </c>
      <c r="BA944" s="88">
        <f t="shared" si="55"/>
        <v>0</v>
      </c>
      <c r="BC944">
        <f>IF($A944&lt;&gt;"",COUNTIF($BD$3:$BD944,$BD944),0)</f>
        <v>0</v>
      </c>
      <c r="BD944" t="str">
        <f>IF($A944&lt;&gt;"",VLOOKUP(TRUNC(MID($A944,1,2),0),Plano_Contas!$H$3:$J$103,2,TRUE),"")</f>
        <v/>
      </c>
      <c r="BE944" s="201" t="str">
        <f t="shared" si="56"/>
        <v/>
      </c>
      <c r="BF944" t="str">
        <f ca="1">IF($BT944&lt;&gt;"",SUMIF($BD$3:$BD$1004,"="&amp;$BD944,INDIRECT(ADDRESS(3,BF$2,1,1)):INDIRECT(ADDRESS(1004,BF$2,1,1))),"")</f>
        <v/>
      </c>
      <c r="BG944" t="str">
        <f ca="1">IF($BT944&lt;&gt;"",SUMIF($BD$3:$BD$1004,"="&amp;$BD944,INDIRECT(ADDRESS(3,BG$2,1,1)):INDIRECT(ADDRESS(1004,BG$2,1,1))),"")</f>
        <v/>
      </c>
      <c r="BH944" t="str">
        <f ca="1">IF($BT944&lt;&gt;"",SUMIF($BD$3:$BD$1004,"="&amp;$BD944,INDIRECT(ADDRESS(3,BH$2,1,1)):INDIRECT(ADDRESS(1004,BH$2,1,1))),"")</f>
        <v/>
      </c>
      <c r="BI944" t="str">
        <f ca="1">IF($BT944&lt;&gt;"",SUMIF($BD$3:$BD$1004,"="&amp;$BD944,INDIRECT(ADDRESS(3,BI$2,1,1)):INDIRECT(ADDRESS(1004,BI$2,1,1))),"")</f>
        <v/>
      </c>
      <c r="BJ944" t="str">
        <f ca="1">IF($BT944&lt;&gt;"",SUMIF($BD$3:$BD$1004,"="&amp;$BD944,INDIRECT(ADDRESS(3,BJ$2,1,1)):INDIRECT(ADDRESS(1004,BJ$2,1,1))),"")</f>
        <v/>
      </c>
      <c r="BK944" t="str">
        <f ca="1">IF($BT944&lt;&gt;"",SUMIF($BD$3:$BD$1004,"="&amp;$BD944,INDIRECT(ADDRESS(3,BK$2,1,1)):INDIRECT(ADDRESS(1004,BK$2,1,1))),"")</f>
        <v/>
      </c>
      <c r="BL944" t="str">
        <f ca="1">IF($BT944&lt;&gt;"",SUMIF($BD$3:$BD$1004,"="&amp;$BD944,INDIRECT(ADDRESS(3,BL$2,1,1)):INDIRECT(ADDRESS(1004,BL$2,1,1))),"")</f>
        <v/>
      </c>
      <c r="BM944" t="str">
        <f ca="1">IF($BT944&lt;&gt;"",SUMIF($BD$3:$BD$1004,"="&amp;$BD944,INDIRECT(ADDRESS(3,BM$2,1,1)):INDIRECT(ADDRESS(1004,BM$2,1,1))),"")</f>
        <v/>
      </c>
      <c r="BN944" t="str">
        <f ca="1">IF($BT944&lt;&gt;"",SUMIF($BD$3:$BD$1004,"="&amp;$BD944,INDIRECT(ADDRESS(3,BN$2,1,1)):INDIRECT(ADDRESS(1004,BN$2,1,1))),"")</f>
        <v/>
      </c>
      <c r="BO944" t="str">
        <f ca="1">IF($BT944&lt;&gt;"",SUMIF($BD$3:$BD$1004,"="&amp;$BD944,INDIRECT(ADDRESS(3,BO$2,1,1)):INDIRECT(ADDRESS(1004,BO$2,1,1))),"")</f>
        <v/>
      </c>
      <c r="BP944" t="str">
        <f ca="1">IF($BT944&lt;&gt;"",SUMIF($BD$3:$BD$1004,"="&amp;$BD944,INDIRECT(ADDRESS(3,BP$2,1,1)):INDIRECT(ADDRESS(1004,BP$2,1,1))),"")</f>
        <v/>
      </c>
      <c r="BQ944" t="str">
        <f ca="1">IF($BT944&lt;&gt;"",SUMIF($BD$3:$BD$1004,"="&amp;$BD944,INDIRECT(ADDRESS(3,BQ$2,1,1)):INDIRECT(ADDRESS(1004,BQ$2,1,1))),"")</f>
        <v/>
      </c>
      <c r="BR944" t="str">
        <f ca="1">IF($BT944&lt;&gt;"",SUMIF($BD$3:$BD$1004,"="&amp;$BD944,INDIRECT(ADDRESS(3,BR$2,1,1)):INDIRECT(ADDRESS(1004,BR$2,1,1))),"")</f>
        <v/>
      </c>
      <c r="BS944" t="str">
        <f>IF($A944&lt;&gt;"",VLOOKUP(TRUNC(MID($A944,1,2),0),Plano_Contas!$H$3:$J$103,3,TRUE),"")</f>
        <v/>
      </c>
      <c r="BT944" t="str">
        <f t="shared" si="57"/>
        <v/>
      </c>
      <c r="BV944">
        <f>Empresas!C944</f>
        <v>0</v>
      </c>
    </row>
    <row r="945" spans="1:74" ht="13.5" hidden="1" thickBot="1" x14ac:dyDescent="0.25">
      <c r="A945" s="89"/>
      <c r="B945" s="52" t="str">
        <f>IF($A945&lt;&gt;"",VLOOKUP(""&amp;$A945,Plano_Contas!$A$3:$F$1003,6,0),"")</f>
        <v/>
      </c>
      <c r="C945" s="91"/>
      <c r="D945" s="111"/>
      <c r="E945" s="112">
        <v>0</v>
      </c>
      <c r="F945" s="87"/>
      <c r="G945" s="85"/>
      <c r="H945" s="111"/>
      <c r="I945" s="112">
        <v>0</v>
      </c>
      <c r="J945" s="87"/>
      <c r="K945" s="85"/>
      <c r="L945" s="111"/>
      <c r="M945" s="112">
        <v>0</v>
      </c>
      <c r="N945" s="87"/>
      <c r="O945" s="85"/>
      <c r="P945" s="111"/>
      <c r="Q945" s="112">
        <v>0</v>
      </c>
      <c r="R945" s="87"/>
      <c r="S945" s="85"/>
      <c r="T945" s="111"/>
      <c r="U945" s="112">
        <v>0</v>
      </c>
      <c r="V945" s="87"/>
      <c r="W945" s="85"/>
      <c r="X945" s="111"/>
      <c r="Y945" s="112">
        <v>0</v>
      </c>
      <c r="Z945" s="87"/>
      <c r="AA945" s="85"/>
      <c r="AB945" s="111"/>
      <c r="AC945" s="112">
        <v>0</v>
      </c>
      <c r="AD945" s="87"/>
      <c r="AE945" s="85"/>
      <c r="AF945" s="111"/>
      <c r="AG945" s="112">
        <v>0</v>
      </c>
      <c r="AH945" s="87"/>
      <c r="AI945" s="85"/>
      <c r="AJ945" s="111"/>
      <c r="AK945" s="112">
        <v>0</v>
      </c>
      <c r="AL945" s="87"/>
      <c r="AM945" s="85"/>
      <c r="AN945" s="111"/>
      <c r="AO945" s="112">
        <v>0</v>
      </c>
      <c r="AP945" s="87"/>
      <c r="AQ945" s="85"/>
      <c r="AR945" s="111"/>
      <c r="AS945" s="112">
        <v>0</v>
      </c>
      <c r="AT945" s="87"/>
      <c r="AU945" s="85"/>
      <c r="AV945" s="111"/>
      <c r="AW945" s="112">
        <v>0</v>
      </c>
      <c r="AX945" s="87"/>
      <c r="AY945" s="85"/>
      <c r="AZ945" s="267">
        <f t="shared" si="58"/>
        <v>0</v>
      </c>
      <c r="BA945" s="88">
        <f t="shared" si="55"/>
        <v>0</v>
      </c>
      <c r="BC945">
        <f>IF($A945&lt;&gt;"",COUNTIF($BD$3:$BD945,$BD945),0)</f>
        <v>0</v>
      </c>
      <c r="BD945" t="str">
        <f>IF($A945&lt;&gt;"",VLOOKUP(TRUNC(MID($A945,1,2),0),Plano_Contas!$H$3:$J$103,2,TRUE),"")</f>
        <v/>
      </c>
      <c r="BE945" s="201" t="str">
        <f t="shared" si="56"/>
        <v/>
      </c>
      <c r="BF945" t="str">
        <f ca="1">IF($BT945&lt;&gt;"",SUMIF($BD$3:$BD$1004,"="&amp;$BD945,INDIRECT(ADDRESS(3,BF$2,1,1)):INDIRECT(ADDRESS(1004,BF$2,1,1))),"")</f>
        <v/>
      </c>
      <c r="BG945" t="str">
        <f ca="1">IF($BT945&lt;&gt;"",SUMIF($BD$3:$BD$1004,"="&amp;$BD945,INDIRECT(ADDRESS(3,BG$2,1,1)):INDIRECT(ADDRESS(1004,BG$2,1,1))),"")</f>
        <v/>
      </c>
      <c r="BH945" t="str">
        <f ca="1">IF($BT945&lt;&gt;"",SUMIF($BD$3:$BD$1004,"="&amp;$BD945,INDIRECT(ADDRESS(3,BH$2,1,1)):INDIRECT(ADDRESS(1004,BH$2,1,1))),"")</f>
        <v/>
      </c>
      <c r="BI945" t="str">
        <f ca="1">IF($BT945&lt;&gt;"",SUMIF($BD$3:$BD$1004,"="&amp;$BD945,INDIRECT(ADDRESS(3,BI$2,1,1)):INDIRECT(ADDRESS(1004,BI$2,1,1))),"")</f>
        <v/>
      </c>
      <c r="BJ945" t="str">
        <f ca="1">IF($BT945&lt;&gt;"",SUMIF($BD$3:$BD$1004,"="&amp;$BD945,INDIRECT(ADDRESS(3,BJ$2,1,1)):INDIRECT(ADDRESS(1004,BJ$2,1,1))),"")</f>
        <v/>
      </c>
      <c r="BK945" t="str">
        <f ca="1">IF($BT945&lt;&gt;"",SUMIF($BD$3:$BD$1004,"="&amp;$BD945,INDIRECT(ADDRESS(3,BK$2,1,1)):INDIRECT(ADDRESS(1004,BK$2,1,1))),"")</f>
        <v/>
      </c>
      <c r="BL945" t="str">
        <f ca="1">IF($BT945&lt;&gt;"",SUMIF($BD$3:$BD$1004,"="&amp;$BD945,INDIRECT(ADDRESS(3,BL$2,1,1)):INDIRECT(ADDRESS(1004,BL$2,1,1))),"")</f>
        <v/>
      </c>
      <c r="BM945" t="str">
        <f ca="1">IF($BT945&lt;&gt;"",SUMIF($BD$3:$BD$1004,"="&amp;$BD945,INDIRECT(ADDRESS(3,BM$2,1,1)):INDIRECT(ADDRESS(1004,BM$2,1,1))),"")</f>
        <v/>
      </c>
      <c r="BN945" t="str">
        <f ca="1">IF($BT945&lt;&gt;"",SUMIF($BD$3:$BD$1004,"="&amp;$BD945,INDIRECT(ADDRESS(3,BN$2,1,1)):INDIRECT(ADDRESS(1004,BN$2,1,1))),"")</f>
        <v/>
      </c>
      <c r="BO945" t="str">
        <f ca="1">IF($BT945&lt;&gt;"",SUMIF($BD$3:$BD$1004,"="&amp;$BD945,INDIRECT(ADDRESS(3,BO$2,1,1)):INDIRECT(ADDRESS(1004,BO$2,1,1))),"")</f>
        <v/>
      </c>
      <c r="BP945" t="str">
        <f ca="1">IF($BT945&lt;&gt;"",SUMIF($BD$3:$BD$1004,"="&amp;$BD945,INDIRECT(ADDRESS(3,BP$2,1,1)):INDIRECT(ADDRESS(1004,BP$2,1,1))),"")</f>
        <v/>
      </c>
      <c r="BQ945" t="str">
        <f ca="1">IF($BT945&lt;&gt;"",SUMIF($BD$3:$BD$1004,"="&amp;$BD945,INDIRECT(ADDRESS(3,BQ$2,1,1)):INDIRECT(ADDRESS(1004,BQ$2,1,1))),"")</f>
        <v/>
      </c>
      <c r="BR945" t="str">
        <f ca="1">IF($BT945&lt;&gt;"",SUMIF($BD$3:$BD$1004,"="&amp;$BD945,INDIRECT(ADDRESS(3,BR$2,1,1)):INDIRECT(ADDRESS(1004,BR$2,1,1))),"")</f>
        <v/>
      </c>
      <c r="BS945" t="str">
        <f>IF($A945&lt;&gt;"",VLOOKUP(TRUNC(MID($A945,1,2),0),Plano_Contas!$H$3:$J$103,3,TRUE),"")</f>
        <v/>
      </c>
      <c r="BT945" t="str">
        <f t="shared" si="57"/>
        <v/>
      </c>
      <c r="BV945">
        <f>Empresas!C945</f>
        <v>0</v>
      </c>
    </row>
    <row r="946" spans="1:74" ht="13.5" hidden="1" thickBot="1" x14ac:dyDescent="0.25">
      <c r="A946" s="89"/>
      <c r="B946" s="52" t="str">
        <f>IF($A946&lt;&gt;"",VLOOKUP(""&amp;$A946,Plano_Contas!$A$3:$F$1003,6,0),"")</f>
        <v/>
      </c>
      <c r="C946" s="91"/>
      <c r="D946" s="111"/>
      <c r="E946" s="112">
        <v>0</v>
      </c>
      <c r="F946" s="87"/>
      <c r="G946" s="85"/>
      <c r="H946" s="111"/>
      <c r="I946" s="112">
        <v>0</v>
      </c>
      <c r="J946" s="87"/>
      <c r="K946" s="85"/>
      <c r="L946" s="111"/>
      <c r="M946" s="112">
        <v>0</v>
      </c>
      <c r="N946" s="87"/>
      <c r="O946" s="85"/>
      <c r="P946" s="111"/>
      <c r="Q946" s="112">
        <v>0</v>
      </c>
      <c r="R946" s="87"/>
      <c r="S946" s="85"/>
      <c r="T946" s="111"/>
      <c r="U946" s="112">
        <v>0</v>
      </c>
      <c r="V946" s="87"/>
      <c r="W946" s="85"/>
      <c r="X946" s="111"/>
      <c r="Y946" s="112">
        <v>0</v>
      </c>
      <c r="Z946" s="87"/>
      <c r="AA946" s="85"/>
      <c r="AB946" s="111"/>
      <c r="AC946" s="112">
        <v>0</v>
      </c>
      <c r="AD946" s="87"/>
      <c r="AE946" s="85"/>
      <c r="AF946" s="111"/>
      <c r="AG946" s="112">
        <v>0</v>
      </c>
      <c r="AH946" s="87"/>
      <c r="AI946" s="85"/>
      <c r="AJ946" s="111"/>
      <c r="AK946" s="112">
        <v>0</v>
      </c>
      <c r="AL946" s="87"/>
      <c r="AM946" s="85"/>
      <c r="AN946" s="111"/>
      <c r="AO946" s="112">
        <v>0</v>
      </c>
      <c r="AP946" s="87"/>
      <c r="AQ946" s="85"/>
      <c r="AR946" s="111"/>
      <c r="AS946" s="112">
        <v>0</v>
      </c>
      <c r="AT946" s="87"/>
      <c r="AU946" s="85"/>
      <c r="AV946" s="111"/>
      <c r="AW946" s="112">
        <v>0</v>
      </c>
      <c r="AX946" s="87"/>
      <c r="AY946" s="85"/>
      <c r="AZ946" s="267">
        <f t="shared" si="58"/>
        <v>0</v>
      </c>
      <c r="BA946" s="88">
        <f t="shared" si="55"/>
        <v>0</v>
      </c>
      <c r="BC946">
        <f>IF($A946&lt;&gt;"",COUNTIF($BD$3:$BD946,$BD946),0)</f>
        <v>0</v>
      </c>
      <c r="BD946" t="str">
        <f>IF($A946&lt;&gt;"",VLOOKUP(TRUNC(MID($A946,1,2),0),Plano_Contas!$H$3:$J$103,2,TRUE),"")</f>
        <v/>
      </c>
      <c r="BE946" s="201" t="str">
        <f t="shared" si="56"/>
        <v/>
      </c>
      <c r="BF946" t="str">
        <f ca="1">IF($BT946&lt;&gt;"",SUMIF($BD$3:$BD$1004,"="&amp;$BD946,INDIRECT(ADDRESS(3,BF$2,1,1)):INDIRECT(ADDRESS(1004,BF$2,1,1))),"")</f>
        <v/>
      </c>
      <c r="BG946" t="str">
        <f ca="1">IF($BT946&lt;&gt;"",SUMIF($BD$3:$BD$1004,"="&amp;$BD946,INDIRECT(ADDRESS(3,BG$2,1,1)):INDIRECT(ADDRESS(1004,BG$2,1,1))),"")</f>
        <v/>
      </c>
      <c r="BH946" t="str">
        <f ca="1">IF($BT946&lt;&gt;"",SUMIF($BD$3:$BD$1004,"="&amp;$BD946,INDIRECT(ADDRESS(3,BH$2,1,1)):INDIRECT(ADDRESS(1004,BH$2,1,1))),"")</f>
        <v/>
      </c>
      <c r="BI946" t="str">
        <f ca="1">IF($BT946&lt;&gt;"",SUMIF($BD$3:$BD$1004,"="&amp;$BD946,INDIRECT(ADDRESS(3,BI$2,1,1)):INDIRECT(ADDRESS(1004,BI$2,1,1))),"")</f>
        <v/>
      </c>
      <c r="BJ946" t="str">
        <f ca="1">IF($BT946&lt;&gt;"",SUMIF($BD$3:$BD$1004,"="&amp;$BD946,INDIRECT(ADDRESS(3,BJ$2,1,1)):INDIRECT(ADDRESS(1004,BJ$2,1,1))),"")</f>
        <v/>
      </c>
      <c r="BK946" t="str">
        <f ca="1">IF($BT946&lt;&gt;"",SUMIF($BD$3:$BD$1004,"="&amp;$BD946,INDIRECT(ADDRESS(3,BK$2,1,1)):INDIRECT(ADDRESS(1004,BK$2,1,1))),"")</f>
        <v/>
      </c>
      <c r="BL946" t="str">
        <f ca="1">IF($BT946&lt;&gt;"",SUMIF($BD$3:$BD$1004,"="&amp;$BD946,INDIRECT(ADDRESS(3,BL$2,1,1)):INDIRECT(ADDRESS(1004,BL$2,1,1))),"")</f>
        <v/>
      </c>
      <c r="BM946" t="str">
        <f ca="1">IF($BT946&lt;&gt;"",SUMIF($BD$3:$BD$1004,"="&amp;$BD946,INDIRECT(ADDRESS(3,BM$2,1,1)):INDIRECT(ADDRESS(1004,BM$2,1,1))),"")</f>
        <v/>
      </c>
      <c r="BN946" t="str">
        <f ca="1">IF($BT946&lt;&gt;"",SUMIF($BD$3:$BD$1004,"="&amp;$BD946,INDIRECT(ADDRESS(3,BN$2,1,1)):INDIRECT(ADDRESS(1004,BN$2,1,1))),"")</f>
        <v/>
      </c>
      <c r="BO946" t="str">
        <f ca="1">IF($BT946&lt;&gt;"",SUMIF($BD$3:$BD$1004,"="&amp;$BD946,INDIRECT(ADDRESS(3,BO$2,1,1)):INDIRECT(ADDRESS(1004,BO$2,1,1))),"")</f>
        <v/>
      </c>
      <c r="BP946" t="str">
        <f ca="1">IF($BT946&lt;&gt;"",SUMIF($BD$3:$BD$1004,"="&amp;$BD946,INDIRECT(ADDRESS(3,BP$2,1,1)):INDIRECT(ADDRESS(1004,BP$2,1,1))),"")</f>
        <v/>
      </c>
      <c r="BQ946" t="str">
        <f ca="1">IF($BT946&lt;&gt;"",SUMIF($BD$3:$BD$1004,"="&amp;$BD946,INDIRECT(ADDRESS(3,BQ$2,1,1)):INDIRECT(ADDRESS(1004,BQ$2,1,1))),"")</f>
        <v/>
      </c>
      <c r="BR946" t="str">
        <f ca="1">IF($BT946&lt;&gt;"",SUMIF($BD$3:$BD$1004,"="&amp;$BD946,INDIRECT(ADDRESS(3,BR$2,1,1)):INDIRECT(ADDRESS(1004,BR$2,1,1))),"")</f>
        <v/>
      </c>
      <c r="BS946" t="str">
        <f>IF($A946&lt;&gt;"",VLOOKUP(TRUNC(MID($A946,1,2),0),Plano_Contas!$H$3:$J$103,3,TRUE),"")</f>
        <v/>
      </c>
      <c r="BT946" t="str">
        <f t="shared" si="57"/>
        <v/>
      </c>
      <c r="BV946">
        <f>Empresas!C946</f>
        <v>0</v>
      </c>
    </row>
    <row r="947" spans="1:74" ht="13.5" hidden="1" thickBot="1" x14ac:dyDescent="0.25">
      <c r="A947" s="89"/>
      <c r="B947" s="52" t="str">
        <f>IF($A947&lt;&gt;"",VLOOKUP(""&amp;$A947,Plano_Contas!$A$3:$F$1003,6,0),"")</f>
        <v/>
      </c>
      <c r="C947" s="91"/>
      <c r="D947" s="111"/>
      <c r="E947" s="112">
        <v>0</v>
      </c>
      <c r="F947" s="87"/>
      <c r="G947" s="85"/>
      <c r="H947" s="111"/>
      <c r="I947" s="112">
        <v>0</v>
      </c>
      <c r="J947" s="87"/>
      <c r="K947" s="85"/>
      <c r="L947" s="111"/>
      <c r="M947" s="112">
        <v>0</v>
      </c>
      <c r="N947" s="87"/>
      <c r="O947" s="85"/>
      <c r="P947" s="111"/>
      <c r="Q947" s="112">
        <v>0</v>
      </c>
      <c r="R947" s="87"/>
      <c r="S947" s="85"/>
      <c r="T947" s="111"/>
      <c r="U947" s="112">
        <v>0</v>
      </c>
      <c r="V947" s="87"/>
      <c r="W947" s="85"/>
      <c r="X947" s="111"/>
      <c r="Y947" s="112">
        <v>0</v>
      </c>
      <c r="Z947" s="87"/>
      <c r="AA947" s="85"/>
      <c r="AB947" s="111"/>
      <c r="AC947" s="112">
        <v>0</v>
      </c>
      <c r="AD947" s="87"/>
      <c r="AE947" s="85"/>
      <c r="AF947" s="111"/>
      <c r="AG947" s="112">
        <v>0</v>
      </c>
      <c r="AH947" s="87"/>
      <c r="AI947" s="85"/>
      <c r="AJ947" s="111"/>
      <c r="AK947" s="112">
        <v>0</v>
      </c>
      <c r="AL947" s="87"/>
      <c r="AM947" s="85"/>
      <c r="AN947" s="111"/>
      <c r="AO947" s="112">
        <v>0</v>
      </c>
      <c r="AP947" s="87"/>
      <c r="AQ947" s="85"/>
      <c r="AR947" s="111"/>
      <c r="AS947" s="112">
        <v>0</v>
      </c>
      <c r="AT947" s="87"/>
      <c r="AU947" s="85"/>
      <c r="AV947" s="111"/>
      <c r="AW947" s="112">
        <v>0</v>
      </c>
      <c r="AX947" s="87"/>
      <c r="AY947" s="85"/>
      <c r="AZ947" s="267">
        <f t="shared" si="58"/>
        <v>0</v>
      </c>
      <c r="BA947" s="88">
        <f t="shared" si="55"/>
        <v>0</v>
      </c>
      <c r="BC947">
        <f>IF($A947&lt;&gt;"",COUNTIF($BD$3:$BD947,$BD947),0)</f>
        <v>0</v>
      </c>
      <c r="BD947" t="str">
        <f>IF($A947&lt;&gt;"",VLOOKUP(TRUNC(MID($A947,1,2),0),Plano_Contas!$H$3:$J$103,2,TRUE),"")</f>
        <v/>
      </c>
      <c r="BE947" s="201" t="str">
        <f t="shared" si="56"/>
        <v/>
      </c>
      <c r="BF947" t="str">
        <f ca="1">IF($BT947&lt;&gt;"",SUMIF($BD$3:$BD$1004,"="&amp;$BD947,INDIRECT(ADDRESS(3,BF$2,1,1)):INDIRECT(ADDRESS(1004,BF$2,1,1))),"")</f>
        <v/>
      </c>
      <c r="BG947" t="str">
        <f ca="1">IF($BT947&lt;&gt;"",SUMIF($BD$3:$BD$1004,"="&amp;$BD947,INDIRECT(ADDRESS(3,BG$2,1,1)):INDIRECT(ADDRESS(1004,BG$2,1,1))),"")</f>
        <v/>
      </c>
      <c r="BH947" t="str">
        <f ca="1">IF($BT947&lt;&gt;"",SUMIF($BD$3:$BD$1004,"="&amp;$BD947,INDIRECT(ADDRESS(3,BH$2,1,1)):INDIRECT(ADDRESS(1004,BH$2,1,1))),"")</f>
        <v/>
      </c>
      <c r="BI947" t="str">
        <f ca="1">IF($BT947&lt;&gt;"",SUMIF($BD$3:$BD$1004,"="&amp;$BD947,INDIRECT(ADDRESS(3,BI$2,1,1)):INDIRECT(ADDRESS(1004,BI$2,1,1))),"")</f>
        <v/>
      </c>
      <c r="BJ947" t="str">
        <f ca="1">IF($BT947&lt;&gt;"",SUMIF($BD$3:$BD$1004,"="&amp;$BD947,INDIRECT(ADDRESS(3,BJ$2,1,1)):INDIRECT(ADDRESS(1004,BJ$2,1,1))),"")</f>
        <v/>
      </c>
      <c r="BK947" t="str">
        <f ca="1">IF($BT947&lt;&gt;"",SUMIF($BD$3:$BD$1004,"="&amp;$BD947,INDIRECT(ADDRESS(3,BK$2,1,1)):INDIRECT(ADDRESS(1004,BK$2,1,1))),"")</f>
        <v/>
      </c>
      <c r="BL947" t="str">
        <f ca="1">IF($BT947&lt;&gt;"",SUMIF($BD$3:$BD$1004,"="&amp;$BD947,INDIRECT(ADDRESS(3,BL$2,1,1)):INDIRECT(ADDRESS(1004,BL$2,1,1))),"")</f>
        <v/>
      </c>
      <c r="BM947" t="str">
        <f ca="1">IF($BT947&lt;&gt;"",SUMIF($BD$3:$BD$1004,"="&amp;$BD947,INDIRECT(ADDRESS(3,BM$2,1,1)):INDIRECT(ADDRESS(1004,BM$2,1,1))),"")</f>
        <v/>
      </c>
      <c r="BN947" t="str">
        <f ca="1">IF($BT947&lt;&gt;"",SUMIF($BD$3:$BD$1004,"="&amp;$BD947,INDIRECT(ADDRESS(3,BN$2,1,1)):INDIRECT(ADDRESS(1004,BN$2,1,1))),"")</f>
        <v/>
      </c>
      <c r="BO947" t="str">
        <f ca="1">IF($BT947&lt;&gt;"",SUMIF($BD$3:$BD$1004,"="&amp;$BD947,INDIRECT(ADDRESS(3,BO$2,1,1)):INDIRECT(ADDRESS(1004,BO$2,1,1))),"")</f>
        <v/>
      </c>
      <c r="BP947" t="str">
        <f ca="1">IF($BT947&lt;&gt;"",SUMIF($BD$3:$BD$1004,"="&amp;$BD947,INDIRECT(ADDRESS(3,BP$2,1,1)):INDIRECT(ADDRESS(1004,BP$2,1,1))),"")</f>
        <v/>
      </c>
      <c r="BQ947" t="str">
        <f ca="1">IF($BT947&lt;&gt;"",SUMIF($BD$3:$BD$1004,"="&amp;$BD947,INDIRECT(ADDRESS(3,BQ$2,1,1)):INDIRECT(ADDRESS(1004,BQ$2,1,1))),"")</f>
        <v/>
      </c>
      <c r="BR947" t="str">
        <f ca="1">IF($BT947&lt;&gt;"",SUMIF($BD$3:$BD$1004,"="&amp;$BD947,INDIRECT(ADDRESS(3,BR$2,1,1)):INDIRECT(ADDRESS(1004,BR$2,1,1))),"")</f>
        <v/>
      </c>
      <c r="BS947" t="str">
        <f>IF($A947&lt;&gt;"",VLOOKUP(TRUNC(MID($A947,1,2),0),Plano_Contas!$H$3:$J$103,3,TRUE),"")</f>
        <v/>
      </c>
      <c r="BT947" t="str">
        <f t="shared" si="57"/>
        <v/>
      </c>
      <c r="BV947">
        <f>Empresas!C947</f>
        <v>0</v>
      </c>
    </row>
    <row r="948" spans="1:74" ht="13.5" hidden="1" thickBot="1" x14ac:dyDescent="0.25">
      <c r="A948" s="89"/>
      <c r="B948" s="52" t="str">
        <f>IF($A948&lt;&gt;"",VLOOKUP(""&amp;$A948,Plano_Contas!$A$3:$F$1003,6,0),"")</f>
        <v/>
      </c>
      <c r="C948" s="91"/>
      <c r="D948" s="111"/>
      <c r="E948" s="112">
        <v>0</v>
      </c>
      <c r="F948" s="87"/>
      <c r="G948" s="85"/>
      <c r="H948" s="111"/>
      <c r="I948" s="112">
        <v>0</v>
      </c>
      <c r="J948" s="87"/>
      <c r="K948" s="85"/>
      <c r="L948" s="111"/>
      <c r="M948" s="112">
        <v>0</v>
      </c>
      <c r="N948" s="87"/>
      <c r="O948" s="85"/>
      <c r="P948" s="111"/>
      <c r="Q948" s="112">
        <v>0</v>
      </c>
      <c r="R948" s="87"/>
      <c r="S948" s="85"/>
      <c r="T948" s="111"/>
      <c r="U948" s="112">
        <v>0</v>
      </c>
      <c r="V948" s="87"/>
      <c r="W948" s="85"/>
      <c r="X948" s="111"/>
      <c r="Y948" s="112">
        <v>0</v>
      </c>
      <c r="Z948" s="87"/>
      <c r="AA948" s="85"/>
      <c r="AB948" s="111"/>
      <c r="AC948" s="112">
        <v>0</v>
      </c>
      <c r="AD948" s="87"/>
      <c r="AE948" s="85"/>
      <c r="AF948" s="111"/>
      <c r="AG948" s="112">
        <v>0</v>
      </c>
      <c r="AH948" s="87"/>
      <c r="AI948" s="85"/>
      <c r="AJ948" s="111"/>
      <c r="AK948" s="112">
        <v>0</v>
      </c>
      <c r="AL948" s="87"/>
      <c r="AM948" s="85"/>
      <c r="AN948" s="111"/>
      <c r="AO948" s="112">
        <v>0</v>
      </c>
      <c r="AP948" s="87"/>
      <c r="AQ948" s="85"/>
      <c r="AR948" s="111"/>
      <c r="AS948" s="112">
        <v>0</v>
      </c>
      <c r="AT948" s="87"/>
      <c r="AU948" s="85"/>
      <c r="AV948" s="111"/>
      <c r="AW948" s="112">
        <v>0</v>
      </c>
      <c r="AX948" s="87"/>
      <c r="AY948" s="85"/>
      <c r="AZ948" s="267">
        <f t="shared" si="58"/>
        <v>0</v>
      </c>
      <c r="BA948" s="88">
        <f t="shared" si="55"/>
        <v>0</v>
      </c>
      <c r="BC948">
        <f>IF($A948&lt;&gt;"",COUNTIF($BD$3:$BD948,$BD948),0)</f>
        <v>0</v>
      </c>
      <c r="BD948" t="str">
        <f>IF($A948&lt;&gt;"",VLOOKUP(TRUNC(MID($A948,1,2),0),Plano_Contas!$H$3:$J$103,2,TRUE),"")</f>
        <v/>
      </c>
      <c r="BE948" s="201" t="str">
        <f t="shared" si="56"/>
        <v/>
      </c>
      <c r="BF948" t="str">
        <f ca="1">IF($BT948&lt;&gt;"",SUMIF($BD$3:$BD$1004,"="&amp;$BD948,INDIRECT(ADDRESS(3,BF$2,1,1)):INDIRECT(ADDRESS(1004,BF$2,1,1))),"")</f>
        <v/>
      </c>
      <c r="BG948" t="str">
        <f ca="1">IF($BT948&lt;&gt;"",SUMIF($BD$3:$BD$1004,"="&amp;$BD948,INDIRECT(ADDRESS(3,BG$2,1,1)):INDIRECT(ADDRESS(1004,BG$2,1,1))),"")</f>
        <v/>
      </c>
      <c r="BH948" t="str">
        <f ca="1">IF($BT948&lt;&gt;"",SUMIF($BD$3:$BD$1004,"="&amp;$BD948,INDIRECT(ADDRESS(3,BH$2,1,1)):INDIRECT(ADDRESS(1004,BH$2,1,1))),"")</f>
        <v/>
      </c>
      <c r="BI948" t="str">
        <f ca="1">IF($BT948&lt;&gt;"",SUMIF($BD$3:$BD$1004,"="&amp;$BD948,INDIRECT(ADDRESS(3,BI$2,1,1)):INDIRECT(ADDRESS(1004,BI$2,1,1))),"")</f>
        <v/>
      </c>
      <c r="BJ948" t="str">
        <f ca="1">IF($BT948&lt;&gt;"",SUMIF($BD$3:$BD$1004,"="&amp;$BD948,INDIRECT(ADDRESS(3,BJ$2,1,1)):INDIRECT(ADDRESS(1004,BJ$2,1,1))),"")</f>
        <v/>
      </c>
      <c r="BK948" t="str">
        <f ca="1">IF($BT948&lt;&gt;"",SUMIF($BD$3:$BD$1004,"="&amp;$BD948,INDIRECT(ADDRESS(3,BK$2,1,1)):INDIRECT(ADDRESS(1004,BK$2,1,1))),"")</f>
        <v/>
      </c>
      <c r="BL948" t="str">
        <f ca="1">IF($BT948&lt;&gt;"",SUMIF($BD$3:$BD$1004,"="&amp;$BD948,INDIRECT(ADDRESS(3,BL$2,1,1)):INDIRECT(ADDRESS(1004,BL$2,1,1))),"")</f>
        <v/>
      </c>
      <c r="BM948" t="str">
        <f ca="1">IF($BT948&lt;&gt;"",SUMIF($BD$3:$BD$1004,"="&amp;$BD948,INDIRECT(ADDRESS(3,BM$2,1,1)):INDIRECT(ADDRESS(1004,BM$2,1,1))),"")</f>
        <v/>
      </c>
      <c r="BN948" t="str">
        <f ca="1">IF($BT948&lt;&gt;"",SUMIF($BD$3:$BD$1004,"="&amp;$BD948,INDIRECT(ADDRESS(3,BN$2,1,1)):INDIRECT(ADDRESS(1004,BN$2,1,1))),"")</f>
        <v/>
      </c>
      <c r="BO948" t="str">
        <f ca="1">IF($BT948&lt;&gt;"",SUMIF($BD$3:$BD$1004,"="&amp;$BD948,INDIRECT(ADDRESS(3,BO$2,1,1)):INDIRECT(ADDRESS(1004,BO$2,1,1))),"")</f>
        <v/>
      </c>
      <c r="BP948" t="str">
        <f ca="1">IF($BT948&lt;&gt;"",SUMIF($BD$3:$BD$1004,"="&amp;$BD948,INDIRECT(ADDRESS(3,BP$2,1,1)):INDIRECT(ADDRESS(1004,BP$2,1,1))),"")</f>
        <v/>
      </c>
      <c r="BQ948" t="str">
        <f ca="1">IF($BT948&lt;&gt;"",SUMIF($BD$3:$BD$1004,"="&amp;$BD948,INDIRECT(ADDRESS(3,BQ$2,1,1)):INDIRECT(ADDRESS(1004,BQ$2,1,1))),"")</f>
        <v/>
      </c>
      <c r="BR948" t="str">
        <f ca="1">IF($BT948&lt;&gt;"",SUMIF($BD$3:$BD$1004,"="&amp;$BD948,INDIRECT(ADDRESS(3,BR$2,1,1)):INDIRECT(ADDRESS(1004,BR$2,1,1))),"")</f>
        <v/>
      </c>
      <c r="BS948" t="str">
        <f>IF($A948&lt;&gt;"",VLOOKUP(TRUNC(MID($A948,1,2),0),Plano_Contas!$H$3:$J$103,3,TRUE),"")</f>
        <v/>
      </c>
      <c r="BT948" t="str">
        <f t="shared" si="57"/>
        <v/>
      </c>
      <c r="BV948">
        <f>Empresas!C948</f>
        <v>0</v>
      </c>
    </row>
    <row r="949" spans="1:74" ht="13.5" hidden="1" thickBot="1" x14ac:dyDescent="0.25">
      <c r="A949" s="89"/>
      <c r="B949" s="52" t="str">
        <f>IF($A949&lt;&gt;"",VLOOKUP(""&amp;$A949,Plano_Contas!$A$3:$F$1003,6,0),"")</f>
        <v/>
      </c>
      <c r="C949" s="91"/>
      <c r="D949" s="111"/>
      <c r="E949" s="112">
        <v>0</v>
      </c>
      <c r="F949" s="87"/>
      <c r="G949" s="85"/>
      <c r="H949" s="111"/>
      <c r="I949" s="112">
        <v>0</v>
      </c>
      <c r="J949" s="87"/>
      <c r="K949" s="85"/>
      <c r="L949" s="111"/>
      <c r="M949" s="112">
        <v>0</v>
      </c>
      <c r="N949" s="87"/>
      <c r="O949" s="85"/>
      <c r="P949" s="111"/>
      <c r="Q949" s="112">
        <v>0</v>
      </c>
      <c r="R949" s="87"/>
      <c r="S949" s="85"/>
      <c r="T949" s="111"/>
      <c r="U949" s="112">
        <v>0</v>
      </c>
      <c r="V949" s="87"/>
      <c r="W949" s="85"/>
      <c r="X949" s="111"/>
      <c r="Y949" s="112">
        <v>0</v>
      </c>
      <c r="Z949" s="87"/>
      <c r="AA949" s="85"/>
      <c r="AB949" s="111"/>
      <c r="AC949" s="112">
        <v>0</v>
      </c>
      <c r="AD949" s="87"/>
      <c r="AE949" s="85"/>
      <c r="AF949" s="111"/>
      <c r="AG949" s="112">
        <v>0</v>
      </c>
      <c r="AH949" s="87"/>
      <c r="AI949" s="85"/>
      <c r="AJ949" s="111"/>
      <c r="AK949" s="112">
        <v>0</v>
      </c>
      <c r="AL949" s="87"/>
      <c r="AM949" s="85"/>
      <c r="AN949" s="111"/>
      <c r="AO949" s="112">
        <v>0</v>
      </c>
      <c r="AP949" s="87"/>
      <c r="AQ949" s="85"/>
      <c r="AR949" s="111"/>
      <c r="AS949" s="112">
        <v>0</v>
      </c>
      <c r="AT949" s="87"/>
      <c r="AU949" s="85"/>
      <c r="AV949" s="111"/>
      <c r="AW949" s="112">
        <v>0</v>
      </c>
      <c r="AX949" s="87"/>
      <c r="AY949" s="85"/>
      <c r="AZ949" s="267">
        <f t="shared" si="58"/>
        <v>0</v>
      </c>
      <c r="BA949" s="88">
        <f t="shared" si="55"/>
        <v>0</v>
      </c>
      <c r="BC949">
        <f>IF($A949&lt;&gt;"",COUNTIF($BD$3:$BD949,$BD949),0)</f>
        <v>0</v>
      </c>
      <c r="BD949" t="str">
        <f>IF($A949&lt;&gt;"",VLOOKUP(TRUNC(MID($A949,1,2),0),Plano_Contas!$H$3:$J$103,2,TRUE),"")</f>
        <v/>
      </c>
      <c r="BE949" s="201" t="str">
        <f t="shared" si="56"/>
        <v/>
      </c>
      <c r="BF949" t="str">
        <f ca="1">IF($BT949&lt;&gt;"",SUMIF($BD$3:$BD$1004,"="&amp;$BD949,INDIRECT(ADDRESS(3,BF$2,1,1)):INDIRECT(ADDRESS(1004,BF$2,1,1))),"")</f>
        <v/>
      </c>
      <c r="BG949" t="str">
        <f ca="1">IF($BT949&lt;&gt;"",SUMIF($BD$3:$BD$1004,"="&amp;$BD949,INDIRECT(ADDRESS(3,BG$2,1,1)):INDIRECT(ADDRESS(1004,BG$2,1,1))),"")</f>
        <v/>
      </c>
      <c r="BH949" t="str">
        <f ca="1">IF($BT949&lt;&gt;"",SUMIF($BD$3:$BD$1004,"="&amp;$BD949,INDIRECT(ADDRESS(3,BH$2,1,1)):INDIRECT(ADDRESS(1004,BH$2,1,1))),"")</f>
        <v/>
      </c>
      <c r="BI949" t="str">
        <f ca="1">IF($BT949&lt;&gt;"",SUMIF($BD$3:$BD$1004,"="&amp;$BD949,INDIRECT(ADDRESS(3,BI$2,1,1)):INDIRECT(ADDRESS(1004,BI$2,1,1))),"")</f>
        <v/>
      </c>
      <c r="BJ949" t="str">
        <f ca="1">IF($BT949&lt;&gt;"",SUMIF($BD$3:$BD$1004,"="&amp;$BD949,INDIRECT(ADDRESS(3,BJ$2,1,1)):INDIRECT(ADDRESS(1004,BJ$2,1,1))),"")</f>
        <v/>
      </c>
      <c r="BK949" t="str">
        <f ca="1">IF($BT949&lt;&gt;"",SUMIF($BD$3:$BD$1004,"="&amp;$BD949,INDIRECT(ADDRESS(3,BK$2,1,1)):INDIRECT(ADDRESS(1004,BK$2,1,1))),"")</f>
        <v/>
      </c>
      <c r="BL949" t="str">
        <f ca="1">IF($BT949&lt;&gt;"",SUMIF($BD$3:$BD$1004,"="&amp;$BD949,INDIRECT(ADDRESS(3,BL$2,1,1)):INDIRECT(ADDRESS(1004,BL$2,1,1))),"")</f>
        <v/>
      </c>
      <c r="BM949" t="str">
        <f ca="1">IF($BT949&lt;&gt;"",SUMIF($BD$3:$BD$1004,"="&amp;$BD949,INDIRECT(ADDRESS(3,BM$2,1,1)):INDIRECT(ADDRESS(1004,BM$2,1,1))),"")</f>
        <v/>
      </c>
      <c r="BN949" t="str">
        <f ca="1">IF($BT949&lt;&gt;"",SUMIF($BD$3:$BD$1004,"="&amp;$BD949,INDIRECT(ADDRESS(3,BN$2,1,1)):INDIRECT(ADDRESS(1004,BN$2,1,1))),"")</f>
        <v/>
      </c>
      <c r="BO949" t="str">
        <f ca="1">IF($BT949&lt;&gt;"",SUMIF($BD$3:$BD$1004,"="&amp;$BD949,INDIRECT(ADDRESS(3,BO$2,1,1)):INDIRECT(ADDRESS(1004,BO$2,1,1))),"")</f>
        <v/>
      </c>
      <c r="BP949" t="str">
        <f ca="1">IF($BT949&lt;&gt;"",SUMIF($BD$3:$BD$1004,"="&amp;$BD949,INDIRECT(ADDRESS(3,BP$2,1,1)):INDIRECT(ADDRESS(1004,BP$2,1,1))),"")</f>
        <v/>
      </c>
      <c r="BQ949" t="str">
        <f ca="1">IF($BT949&lt;&gt;"",SUMIF($BD$3:$BD$1004,"="&amp;$BD949,INDIRECT(ADDRESS(3,BQ$2,1,1)):INDIRECT(ADDRESS(1004,BQ$2,1,1))),"")</f>
        <v/>
      </c>
      <c r="BR949" t="str">
        <f ca="1">IF($BT949&lt;&gt;"",SUMIF($BD$3:$BD$1004,"="&amp;$BD949,INDIRECT(ADDRESS(3,BR$2,1,1)):INDIRECT(ADDRESS(1004,BR$2,1,1))),"")</f>
        <v/>
      </c>
      <c r="BS949" t="str">
        <f>IF($A949&lt;&gt;"",VLOOKUP(TRUNC(MID($A949,1,2),0),Plano_Contas!$H$3:$J$103,3,TRUE),"")</f>
        <v/>
      </c>
      <c r="BT949" t="str">
        <f t="shared" si="57"/>
        <v/>
      </c>
      <c r="BV949">
        <f>Empresas!C949</f>
        <v>0</v>
      </c>
    </row>
    <row r="950" spans="1:74" ht="13.5" hidden="1" thickBot="1" x14ac:dyDescent="0.25">
      <c r="A950" s="89"/>
      <c r="B950" s="52" t="str">
        <f>IF($A950&lt;&gt;"",VLOOKUP(""&amp;$A950,Plano_Contas!$A$3:$F$1003,6,0),"")</f>
        <v/>
      </c>
      <c r="C950" s="91"/>
      <c r="D950" s="111"/>
      <c r="E950" s="112">
        <v>0</v>
      </c>
      <c r="F950" s="87"/>
      <c r="G950" s="85"/>
      <c r="H950" s="111"/>
      <c r="I950" s="112">
        <v>0</v>
      </c>
      <c r="J950" s="87"/>
      <c r="K950" s="85"/>
      <c r="L950" s="111"/>
      <c r="M950" s="112">
        <v>0</v>
      </c>
      <c r="N950" s="87"/>
      <c r="O950" s="85"/>
      <c r="P950" s="111"/>
      <c r="Q950" s="112">
        <v>0</v>
      </c>
      <c r="R950" s="87"/>
      <c r="S950" s="85"/>
      <c r="T950" s="111"/>
      <c r="U950" s="112">
        <v>0</v>
      </c>
      <c r="V950" s="87"/>
      <c r="W950" s="85"/>
      <c r="X950" s="111"/>
      <c r="Y950" s="112">
        <v>0</v>
      </c>
      <c r="Z950" s="87"/>
      <c r="AA950" s="85"/>
      <c r="AB950" s="111"/>
      <c r="AC950" s="112">
        <v>0</v>
      </c>
      <c r="AD950" s="87"/>
      <c r="AE950" s="85"/>
      <c r="AF950" s="111"/>
      <c r="AG950" s="112">
        <v>0</v>
      </c>
      <c r="AH950" s="87"/>
      <c r="AI950" s="85"/>
      <c r="AJ950" s="111"/>
      <c r="AK950" s="112">
        <v>0</v>
      </c>
      <c r="AL950" s="87"/>
      <c r="AM950" s="85"/>
      <c r="AN950" s="111"/>
      <c r="AO950" s="112">
        <v>0</v>
      </c>
      <c r="AP950" s="87"/>
      <c r="AQ950" s="85"/>
      <c r="AR950" s="111"/>
      <c r="AS950" s="112">
        <v>0</v>
      </c>
      <c r="AT950" s="87"/>
      <c r="AU950" s="85"/>
      <c r="AV950" s="111"/>
      <c r="AW950" s="112">
        <v>0</v>
      </c>
      <c r="AX950" s="87"/>
      <c r="AY950" s="85"/>
      <c r="AZ950" s="267">
        <f t="shared" si="58"/>
        <v>0</v>
      </c>
      <c r="BA950" s="88">
        <f t="shared" si="55"/>
        <v>0</v>
      </c>
      <c r="BC950">
        <f>IF($A950&lt;&gt;"",COUNTIF($BD$3:$BD950,$BD950),0)</f>
        <v>0</v>
      </c>
      <c r="BD950" t="str">
        <f>IF($A950&lt;&gt;"",VLOOKUP(TRUNC(MID($A950,1,2),0),Plano_Contas!$H$3:$J$103,2,TRUE),"")</f>
        <v/>
      </c>
      <c r="BE950" s="201" t="str">
        <f t="shared" si="56"/>
        <v/>
      </c>
      <c r="BF950" t="str">
        <f ca="1">IF($BT950&lt;&gt;"",SUMIF($BD$3:$BD$1004,"="&amp;$BD950,INDIRECT(ADDRESS(3,BF$2,1,1)):INDIRECT(ADDRESS(1004,BF$2,1,1))),"")</f>
        <v/>
      </c>
      <c r="BG950" t="str">
        <f ca="1">IF($BT950&lt;&gt;"",SUMIF($BD$3:$BD$1004,"="&amp;$BD950,INDIRECT(ADDRESS(3,BG$2,1,1)):INDIRECT(ADDRESS(1004,BG$2,1,1))),"")</f>
        <v/>
      </c>
      <c r="BH950" t="str">
        <f ca="1">IF($BT950&lt;&gt;"",SUMIF($BD$3:$BD$1004,"="&amp;$BD950,INDIRECT(ADDRESS(3,BH$2,1,1)):INDIRECT(ADDRESS(1004,BH$2,1,1))),"")</f>
        <v/>
      </c>
      <c r="BI950" t="str">
        <f ca="1">IF($BT950&lt;&gt;"",SUMIF($BD$3:$BD$1004,"="&amp;$BD950,INDIRECT(ADDRESS(3,BI$2,1,1)):INDIRECT(ADDRESS(1004,BI$2,1,1))),"")</f>
        <v/>
      </c>
      <c r="BJ950" t="str">
        <f ca="1">IF($BT950&lt;&gt;"",SUMIF($BD$3:$BD$1004,"="&amp;$BD950,INDIRECT(ADDRESS(3,BJ$2,1,1)):INDIRECT(ADDRESS(1004,BJ$2,1,1))),"")</f>
        <v/>
      </c>
      <c r="BK950" t="str">
        <f ca="1">IF($BT950&lt;&gt;"",SUMIF($BD$3:$BD$1004,"="&amp;$BD950,INDIRECT(ADDRESS(3,BK$2,1,1)):INDIRECT(ADDRESS(1004,BK$2,1,1))),"")</f>
        <v/>
      </c>
      <c r="BL950" t="str">
        <f ca="1">IF($BT950&lt;&gt;"",SUMIF($BD$3:$BD$1004,"="&amp;$BD950,INDIRECT(ADDRESS(3,BL$2,1,1)):INDIRECT(ADDRESS(1004,BL$2,1,1))),"")</f>
        <v/>
      </c>
      <c r="BM950" t="str">
        <f ca="1">IF($BT950&lt;&gt;"",SUMIF($BD$3:$BD$1004,"="&amp;$BD950,INDIRECT(ADDRESS(3,BM$2,1,1)):INDIRECT(ADDRESS(1004,BM$2,1,1))),"")</f>
        <v/>
      </c>
      <c r="BN950" t="str">
        <f ca="1">IF($BT950&lt;&gt;"",SUMIF($BD$3:$BD$1004,"="&amp;$BD950,INDIRECT(ADDRESS(3,BN$2,1,1)):INDIRECT(ADDRESS(1004,BN$2,1,1))),"")</f>
        <v/>
      </c>
      <c r="BO950" t="str">
        <f ca="1">IF($BT950&lt;&gt;"",SUMIF($BD$3:$BD$1004,"="&amp;$BD950,INDIRECT(ADDRESS(3,BO$2,1,1)):INDIRECT(ADDRESS(1004,BO$2,1,1))),"")</f>
        <v/>
      </c>
      <c r="BP950" t="str">
        <f ca="1">IF($BT950&lt;&gt;"",SUMIF($BD$3:$BD$1004,"="&amp;$BD950,INDIRECT(ADDRESS(3,BP$2,1,1)):INDIRECT(ADDRESS(1004,BP$2,1,1))),"")</f>
        <v/>
      </c>
      <c r="BQ950" t="str">
        <f ca="1">IF($BT950&lt;&gt;"",SUMIF($BD$3:$BD$1004,"="&amp;$BD950,INDIRECT(ADDRESS(3,BQ$2,1,1)):INDIRECT(ADDRESS(1004,BQ$2,1,1))),"")</f>
        <v/>
      </c>
      <c r="BR950" t="str">
        <f ca="1">IF($BT950&lt;&gt;"",SUMIF($BD$3:$BD$1004,"="&amp;$BD950,INDIRECT(ADDRESS(3,BR$2,1,1)):INDIRECT(ADDRESS(1004,BR$2,1,1))),"")</f>
        <v/>
      </c>
      <c r="BS950" t="str">
        <f>IF($A950&lt;&gt;"",VLOOKUP(TRUNC(MID($A950,1,2),0),Plano_Contas!$H$3:$J$103,3,TRUE),"")</f>
        <v/>
      </c>
      <c r="BT950" t="str">
        <f t="shared" si="57"/>
        <v/>
      </c>
      <c r="BV950">
        <f>Empresas!C950</f>
        <v>0</v>
      </c>
    </row>
    <row r="951" spans="1:74" ht="13.5" hidden="1" thickBot="1" x14ac:dyDescent="0.25">
      <c r="A951" s="89"/>
      <c r="B951" s="52" t="str">
        <f>IF($A951&lt;&gt;"",VLOOKUP(""&amp;$A951,Plano_Contas!$A$3:$F$1003,6,0),"")</f>
        <v/>
      </c>
      <c r="C951" s="91"/>
      <c r="D951" s="111"/>
      <c r="E951" s="112">
        <v>0</v>
      </c>
      <c r="F951" s="87"/>
      <c r="G951" s="85"/>
      <c r="H951" s="111"/>
      <c r="I951" s="112">
        <v>0</v>
      </c>
      <c r="J951" s="87"/>
      <c r="K951" s="85"/>
      <c r="L951" s="111"/>
      <c r="M951" s="112">
        <v>0</v>
      </c>
      <c r="N951" s="87"/>
      <c r="O951" s="85"/>
      <c r="P951" s="111"/>
      <c r="Q951" s="112">
        <v>0</v>
      </c>
      <c r="R951" s="87"/>
      <c r="S951" s="85"/>
      <c r="T951" s="111"/>
      <c r="U951" s="112">
        <v>0</v>
      </c>
      <c r="V951" s="87"/>
      <c r="W951" s="85"/>
      <c r="X951" s="111"/>
      <c r="Y951" s="112">
        <v>0</v>
      </c>
      <c r="Z951" s="87"/>
      <c r="AA951" s="85"/>
      <c r="AB951" s="111"/>
      <c r="AC951" s="112">
        <v>0</v>
      </c>
      <c r="AD951" s="87"/>
      <c r="AE951" s="85"/>
      <c r="AF951" s="111"/>
      <c r="AG951" s="112">
        <v>0</v>
      </c>
      <c r="AH951" s="87"/>
      <c r="AI951" s="85"/>
      <c r="AJ951" s="111"/>
      <c r="AK951" s="112">
        <v>0</v>
      </c>
      <c r="AL951" s="87"/>
      <c r="AM951" s="85"/>
      <c r="AN951" s="111"/>
      <c r="AO951" s="112">
        <v>0</v>
      </c>
      <c r="AP951" s="87"/>
      <c r="AQ951" s="85"/>
      <c r="AR951" s="111"/>
      <c r="AS951" s="112">
        <v>0</v>
      </c>
      <c r="AT951" s="87"/>
      <c r="AU951" s="85"/>
      <c r="AV951" s="111"/>
      <c r="AW951" s="112">
        <v>0</v>
      </c>
      <c r="AX951" s="87"/>
      <c r="AY951" s="85"/>
      <c r="AZ951" s="267">
        <f t="shared" si="58"/>
        <v>0</v>
      </c>
      <c r="BA951" s="88">
        <f t="shared" si="55"/>
        <v>0</v>
      </c>
      <c r="BC951">
        <f>IF($A951&lt;&gt;"",COUNTIF($BD$3:$BD951,$BD951),0)</f>
        <v>0</v>
      </c>
      <c r="BD951" t="str">
        <f>IF($A951&lt;&gt;"",VLOOKUP(TRUNC(MID($A951,1,2),0),Plano_Contas!$H$3:$J$103,2,TRUE),"")</f>
        <v/>
      </c>
      <c r="BE951" s="201" t="str">
        <f t="shared" si="56"/>
        <v/>
      </c>
      <c r="BF951" t="str">
        <f ca="1">IF($BT951&lt;&gt;"",SUMIF($BD$3:$BD$1004,"="&amp;$BD951,INDIRECT(ADDRESS(3,BF$2,1,1)):INDIRECT(ADDRESS(1004,BF$2,1,1))),"")</f>
        <v/>
      </c>
      <c r="BG951" t="str">
        <f ca="1">IF($BT951&lt;&gt;"",SUMIF($BD$3:$BD$1004,"="&amp;$BD951,INDIRECT(ADDRESS(3,BG$2,1,1)):INDIRECT(ADDRESS(1004,BG$2,1,1))),"")</f>
        <v/>
      </c>
      <c r="BH951" t="str">
        <f ca="1">IF($BT951&lt;&gt;"",SUMIF($BD$3:$BD$1004,"="&amp;$BD951,INDIRECT(ADDRESS(3,BH$2,1,1)):INDIRECT(ADDRESS(1004,BH$2,1,1))),"")</f>
        <v/>
      </c>
      <c r="BI951" t="str">
        <f ca="1">IF($BT951&lt;&gt;"",SUMIF($BD$3:$BD$1004,"="&amp;$BD951,INDIRECT(ADDRESS(3,BI$2,1,1)):INDIRECT(ADDRESS(1004,BI$2,1,1))),"")</f>
        <v/>
      </c>
      <c r="BJ951" t="str">
        <f ca="1">IF($BT951&lt;&gt;"",SUMIF($BD$3:$BD$1004,"="&amp;$BD951,INDIRECT(ADDRESS(3,BJ$2,1,1)):INDIRECT(ADDRESS(1004,BJ$2,1,1))),"")</f>
        <v/>
      </c>
      <c r="BK951" t="str">
        <f ca="1">IF($BT951&lt;&gt;"",SUMIF($BD$3:$BD$1004,"="&amp;$BD951,INDIRECT(ADDRESS(3,BK$2,1,1)):INDIRECT(ADDRESS(1004,BK$2,1,1))),"")</f>
        <v/>
      </c>
      <c r="BL951" t="str">
        <f ca="1">IF($BT951&lt;&gt;"",SUMIF($BD$3:$BD$1004,"="&amp;$BD951,INDIRECT(ADDRESS(3,BL$2,1,1)):INDIRECT(ADDRESS(1004,BL$2,1,1))),"")</f>
        <v/>
      </c>
      <c r="BM951" t="str">
        <f ca="1">IF($BT951&lt;&gt;"",SUMIF($BD$3:$BD$1004,"="&amp;$BD951,INDIRECT(ADDRESS(3,BM$2,1,1)):INDIRECT(ADDRESS(1004,BM$2,1,1))),"")</f>
        <v/>
      </c>
      <c r="BN951" t="str">
        <f ca="1">IF($BT951&lt;&gt;"",SUMIF($BD$3:$BD$1004,"="&amp;$BD951,INDIRECT(ADDRESS(3,BN$2,1,1)):INDIRECT(ADDRESS(1004,BN$2,1,1))),"")</f>
        <v/>
      </c>
      <c r="BO951" t="str">
        <f ca="1">IF($BT951&lt;&gt;"",SUMIF($BD$3:$BD$1004,"="&amp;$BD951,INDIRECT(ADDRESS(3,BO$2,1,1)):INDIRECT(ADDRESS(1004,BO$2,1,1))),"")</f>
        <v/>
      </c>
      <c r="BP951" t="str">
        <f ca="1">IF($BT951&lt;&gt;"",SUMIF($BD$3:$BD$1004,"="&amp;$BD951,INDIRECT(ADDRESS(3,BP$2,1,1)):INDIRECT(ADDRESS(1004,BP$2,1,1))),"")</f>
        <v/>
      </c>
      <c r="BQ951" t="str">
        <f ca="1">IF($BT951&lt;&gt;"",SUMIF($BD$3:$BD$1004,"="&amp;$BD951,INDIRECT(ADDRESS(3,BQ$2,1,1)):INDIRECT(ADDRESS(1004,BQ$2,1,1))),"")</f>
        <v/>
      </c>
      <c r="BR951" t="str">
        <f ca="1">IF($BT951&lt;&gt;"",SUMIF($BD$3:$BD$1004,"="&amp;$BD951,INDIRECT(ADDRESS(3,BR$2,1,1)):INDIRECT(ADDRESS(1004,BR$2,1,1))),"")</f>
        <v/>
      </c>
      <c r="BS951" t="str">
        <f>IF($A951&lt;&gt;"",VLOOKUP(TRUNC(MID($A951,1,2),0),Plano_Contas!$H$3:$J$103,3,TRUE),"")</f>
        <v/>
      </c>
      <c r="BT951" t="str">
        <f t="shared" si="57"/>
        <v/>
      </c>
      <c r="BV951">
        <f>Empresas!C951</f>
        <v>0</v>
      </c>
    </row>
    <row r="952" spans="1:74" ht="13.5" hidden="1" thickBot="1" x14ac:dyDescent="0.25">
      <c r="A952" s="89"/>
      <c r="B952" s="52" t="str">
        <f>IF($A952&lt;&gt;"",VLOOKUP(""&amp;$A952,Plano_Contas!$A$3:$F$1003,6,0),"")</f>
        <v/>
      </c>
      <c r="C952" s="91"/>
      <c r="D952" s="111"/>
      <c r="E952" s="112">
        <v>0</v>
      </c>
      <c r="F952" s="87"/>
      <c r="G952" s="85"/>
      <c r="H952" s="111"/>
      <c r="I952" s="112">
        <v>0</v>
      </c>
      <c r="J952" s="87"/>
      <c r="K952" s="85"/>
      <c r="L952" s="111"/>
      <c r="M952" s="112">
        <v>0</v>
      </c>
      <c r="N952" s="87"/>
      <c r="O952" s="85"/>
      <c r="P952" s="111"/>
      <c r="Q952" s="112">
        <v>0</v>
      </c>
      <c r="R952" s="87"/>
      <c r="S952" s="85"/>
      <c r="T952" s="111"/>
      <c r="U952" s="112">
        <v>0</v>
      </c>
      <c r="V952" s="87"/>
      <c r="W952" s="85"/>
      <c r="X952" s="111"/>
      <c r="Y952" s="112">
        <v>0</v>
      </c>
      <c r="Z952" s="87"/>
      <c r="AA952" s="85"/>
      <c r="AB952" s="111"/>
      <c r="AC952" s="112">
        <v>0</v>
      </c>
      <c r="AD952" s="87"/>
      <c r="AE952" s="85"/>
      <c r="AF952" s="111"/>
      <c r="AG952" s="112">
        <v>0</v>
      </c>
      <c r="AH952" s="87"/>
      <c r="AI952" s="85"/>
      <c r="AJ952" s="111"/>
      <c r="AK952" s="112">
        <v>0</v>
      </c>
      <c r="AL952" s="87"/>
      <c r="AM952" s="85"/>
      <c r="AN952" s="111"/>
      <c r="AO952" s="112">
        <v>0</v>
      </c>
      <c r="AP952" s="87"/>
      <c r="AQ952" s="85"/>
      <c r="AR952" s="111"/>
      <c r="AS952" s="112">
        <v>0</v>
      </c>
      <c r="AT952" s="87"/>
      <c r="AU952" s="85"/>
      <c r="AV952" s="111"/>
      <c r="AW952" s="112">
        <v>0</v>
      </c>
      <c r="AX952" s="87"/>
      <c r="AY952" s="85"/>
      <c r="AZ952" s="267">
        <f t="shared" si="58"/>
        <v>0</v>
      </c>
      <c r="BA952" s="88">
        <f t="shared" si="55"/>
        <v>0</v>
      </c>
      <c r="BC952">
        <f>IF($A952&lt;&gt;"",COUNTIF($BD$3:$BD952,$BD952),0)</f>
        <v>0</v>
      </c>
      <c r="BD952" t="str">
        <f>IF($A952&lt;&gt;"",VLOOKUP(TRUNC(MID($A952,1,2),0),Plano_Contas!$H$3:$J$103,2,TRUE),"")</f>
        <v/>
      </c>
      <c r="BE952" s="201" t="str">
        <f t="shared" si="56"/>
        <v/>
      </c>
      <c r="BF952" t="str">
        <f ca="1">IF($BT952&lt;&gt;"",SUMIF($BD$3:$BD$1004,"="&amp;$BD952,INDIRECT(ADDRESS(3,BF$2,1,1)):INDIRECT(ADDRESS(1004,BF$2,1,1))),"")</f>
        <v/>
      </c>
      <c r="BG952" t="str">
        <f ca="1">IF($BT952&lt;&gt;"",SUMIF($BD$3:$BD$1004,"="&amp;$BD952,INDIRECT(ADDRESS(3,BG$2,1,1)):INDIRECT(ADDRESS(1004,BG$2,1,1))),"")</f>
        <v/>
      </c>
      <c r="BH952" t="str">
        <f ca="1">IF($BT952&lt;&gt;"",SUMIF($BD$3:$BD$1004,"="&amp;$BD952,INDIRECT(ADDRESS(3,BH$2,1,1)):INDIRECT(ADDRESS(1004,BH$2,1,1))),"")</f>
        <v/>
      </c>
      <c r="BI952" t="str">
        <f ca="1">IF($BT952&lt;&gt;"",SUMIF($BD$3:$BD$1004,"="&amp;$BD952,INDIRECT(ADDRESS(3,BI$2,1,1)):INDIRECT(ADDRESS(1004,BI$2,1,1))),"")</f>
        <v/>
      </c>
      <c r="BJ952" t="str">
        <f ca="1">IF($BT952&lt;&gt;"",SUMIF($BD$3:$BD$1004,"="&amp;$BD952,INDIRECT(ADDRESS(3,BJ$2,1,1)):INDIRECT(ADDRESS(1004,BJ$2,1,1))),"")</f>
        <v/>
      </c>
      <c r="BK952" t="str">
        <f ca="1">IF($BT952&lt;&gt;"",SUMIF($BD$3:$BD$1004,"="&amp;$BD952,INDIRECT(ADDRESS(3,BK$2,1,1)):INDIRECT(ADDRESS(1004,BK$2,1,1))),"")</f>
        <v/>
      </c>
      <c r="BL952" t="str">
        <f ca="1">IF($BT952&lt;&gt;"",SUMIF($BD$3:$BD$1004,"="&amp;$BD952,INDIRECT(ADDRESS(3,BL$2,1,1)):INDIRECT(ADDRESS(1004,BL$2,1,1))),"")</f>
        <v/>
      </c>
      <c r="BM952" t="str">
        <f ca="1">IF($BT952&lt;&gt;"",SUMIF($BD$3:$BD$1004,"="&amp;$BD952,INDIRECT(ADDRESS(3,BM$2,1,1)):INDIRECT(ADDRESS(1004,BM$2,1,1))),"")</f>
        <v/>
      </c>
      <c r="BN952" t="str">
        <f ca="1">IF($BT952&lt;&gt;"",SUMIF($BD$3:$BD$1004,"="&amp;$BD952,INDIRECT(ADDRESS(3,BN$2,1,1)):INDIRECT(ADDRESS(1004,BN$2,1,1))),"")</f>
        <v/>
      </c>
      <c r="BO952" t="str">
        <f ca="1">IF($BT952&lt;&gt;"",SUMIF($BD$3:$BD$1004,"="&amp;$BD952,INDIRECT(ADDRESS(3,BO$2,1,1)):INDIRECT(ADDRESS(1004,BO$2,1,1))),"")</f>
        <v/>
      </c>
      <c r="BP952" t="str">
        <f ca="1">IF($BT952&lt;&gt;"",SUMIF($BD$3:$BD$1004,"="&amp;$BD952,INDIRECT(ADDRESS(3,BP$2,1,1)):INDIRECT(ADDRESS(1004,BP$2,1,1))),"")</f>
        <v/>
      </c>
      <c r="BQ952" t="str">
        <f ca="1">IF($BT952&lt;&gt;"",SUMIF($BD$3:$BD$1004,"="&amp;$BD952,INDIRECT(ADDRESS(3,BQ$2,1,1)):INDIRECT(ADDRESS(1004,BQ$2,1,1))),"")</f>
        <v/>
      </c>
      <c r="BR952" t="str">
        <f ca="1">IF($BT952&lt;&gt;"",SUMIF($BD$3:$BD$1004,"="&amp;$BD952,INDIRECT(ADDRESS(3,BR$2,1,1)):INDIRECT(ADDRESS(1004,BR$2,1,1))),"")</f>
        <v/>
      </c>
      <c r="BS952" t="str">
        <f>IF($A952&lt;&gt;"",VLOOKUP(TRUNC(MID($A952,1,2),0),Plano_Contas!$H$3:$J$103,3,TRUE),"")</f>
        <v/>
      </c>
      <c r="BT952" t="str">
        <f t="shared" si="57"/>
        <v/>
      </c>
      <c r="BV952">
        <f>Empresas!C952</f>
        <v>0</v>
      </c>
    </row>
    <row r="953" spans="1:74" ht="13.5" hidden="1" thickBot="1" x14ac:dyDescent="0.25">
      <c r="A953" s="89"/>
      <c r="B953" s="52" t="str">
        <f>IF($A953&lt;&gt;"",VLOOKUP(""&amp;$A953,Plano_Contas!$A$3:$F$1003,6,0),"")</f>
        <v/>
      </c>
      <c r="C953" s="91"/>
      <c r="D953" s="111"/>
      <c r="E953" s="112">
        <v>0</v>
      </c>
      <c r="F953" s="87"/>
      <c r="G953" s="85"/>
      <c r="H953" s="111"/>
      <c r="I953" s="112">
        <v>0</v>
      </c>
      <c r="J953" s="87"/>
      <c r="K953" s="85"/>
      <c r="L953" s="111"/>
      <c r="M953" s="112">
        <v>0</v>
      </c>
      <c r="N953" s="87"/>
      <c r="O953" s="85"/>
      <c r="P953" s="111"/>
      <c r="Q953" s="112">
        <v>0</v>
      </c>
      <c r="R953" s="87"/>
      <c r="S953" s="85"/>
      <c r="T953" s="111"/>
      <c r="U953" s="112">
        <v>0</v>
      </c>
      <c r="V953" s="87"/>
      <c r="W953" s="85"/>
      <c r="X953" s="111"/>
      <c r="Y953" s="112">
        <v>0</v>
      </c>
      <c r="Z953" s="87"/>
      <c r="AA953" s="85"/>
      <c r="AB953" s="111"/>
      <c r="AC953" s="112">
        <v>0</v>
      </c>
      <c r="AD953" s="87"/>
      <c r="AE953" s="85"/>
      <c r="AF953" s="111"/>
      <c r="AG953" s="112">
        <v>0</v>
      </c>
      <c r="AH953" s="87"/>
      <c r="AI953" s="85"/>
      <c r="AJ953" s="111"/>
      <c r="AK953" s="112">
        <v>0</v>
      </c>
      <c r="AL953" s="87"/>
      <c r="AM953" s="85"/>
      <c r="AN953" s="111"/>
      <c r="AO953" s="112">
        <v>0</v>
      </c>
      <c r="AP953" s="87"/>
      <c r="AQ953" s="85"/>
      <c r="AR953" s="111"/>
      <c r="AS953" s="112">
        <v>0</v>
      </c>
      <c r="AT953" s="87"/>
      <c r="AU953" s="85"/>
      <c r="AV953" s="111"/>
      <c r="AW953" s="112">
        <v>0</v>
      </c>
      <c r="AX953" s="87"/>
      <c r="AY953" s="85"/>
      <c r="AZ953" s="267">
        <f t="shared" si="58"/>
        <v>0</v>
      </c>
      <c r="BA953" s="88">
        <f t="shared" si="55"/>
        <v>0</v>
      </c>
      <c r="BC953">
        <f>IF($A953&lt;&gt;"",COUNTIF($BD$3:$BD953,$BD953),0)</f>
        <v>0</v>
      </c>
      <c r="BD953" t="str">
        <f>IF($A953&lt;&gt;"",VLOOKUP(TRUNC(MID($A953,1,2),0),Plano_Contas!$H$3:$J$103,2,TRUE),"")</f>
        <v/>
      </c>
      <c r="BE953" s="201" t="str">
        <f t="shared" si="56"/>
        <v/>
      </c>
      <c r="BF953" t="str">
        <f ca="1">IF($BT953&lt;&gt;"",SUMIF($BD$3:$BD$1004,"="&amp;$BD953,INDIRECT(ADDRESS(3,BF$2,1,1)):INDIRECT(ADDRESS(1004,BF$2,1,1))),"")</f>
        <v/>
      </c>
      <c r="BG953" t="str">
        <f ca="1">IF($BT953&lt;&gt;"",SUMIF($BD$3:$BD$1004,"="&amp;$BD953,INDIRECT(ADDRESS(3,BG$2,1,1)):INDIRECT(ADDRESS(1004,BG$2,1,1))),"")</f>
        <v/>
      </c>
      <c r="BH953" t="str">
        <f ca="1">IF($BT953&lt;&gt;"",SUMIF($BD$3:$BD$1004,"="&amp;$BD953,INDIRECT(ADDRESS(3,BH$2,1,1)):INDIRECT(ADDRESS(1004,BH$2,1,1))),"")</f>
        <v/>
      </c>
      <c r="BI953" t="str">
        <f ca="1">IF($BT953&lt;&gt;"",SUMIF($BD$3:$BD$1004,"="&amp;$BD953,INDIRECT(ADDRESS(3,BI$2,1,1)):INDIRECT(ADDRESS(1004,BI$2,1,1))),"")</f>
        <v/>
      </c>
      <c r="BJ953" t="str">
        <f ca="1">IF($BT953&lt;&gt;"",SUMIF($BD$3:$BD$1004,"="&amp;$BD953,INDIRECT(ADDRESS(3,BJ$2,1,1)):INDIRECT(ADDRESS(1004,BJ$2,1,1))),"")</f>
        <v/>
      </c>
      <c r="BK953" t="str">
        <f ca="1">IF($BT953&lt;&gt;"",SUMIF($BD$3:$BD$1004,"="&amp;$BD953,INDIRECT(ADDRESS(3,BK$2,1,1)):INDIRECT(ADDRESS(1004,BK$2,1,1))),"")</f>
        <v/>
      </c>
      <c r="BL953" t="str">
        <f ca="1">IF($BT953&lt;&gt;"",SUMIF($BD$3:$BD$1004,"="&amp;$BD953,INDIRECT(ADDRESS(3,BL$2,1,1)):INDIRECT(ADDRESS(1004,BL$2,1,1))),"")</f>
        <v/>
      </c>
      <c r="BM953" t="str">
        <f ca="1">IF($BT953&lt;&gt;"",SUMIF($BD$3:$BD$1004,"="&amp;$BD953,INDIRECT(ADDRESS(3,BM$2,1,1)):INDIRECT(ADDRESS(1004,BM$2,1,1))),"")</f>
        <v/>
      </c>
      <c r="BN953" t="str">
        <f ca="1">IF($BT953&lt;&gt;"",SUMIF($BD$3:$BD$1004,"="&amp;$BD953,INDIRECT(ADDRESS(3,BN$2,1,1)):INDIRECT(ADDRESS(1004,BN$2,1,1))),"")</f>
        <v/>
      </c>
      <c r="BO953" t="str">
        <f ca="1">IF($BT953&lt;&gt;"",SUMIF($BD$3:$BD$1004,"="&amp;$BD953,INDIRECT(ADDRESS(3,BO$2,1,1)):INDIRECT(ADDRESS(1004,BO$2,1,1))),"")</f>
        <v/>
      </c>
      <c r="BP953" t="str">
        <f ca="1">IF($BT953&lt;&gt;"",SUMIF($BD$3:$BD$1004,"="&amp;$BD953,INDIRECT(ADDRESS(3,BP$2,1,1)):INDIRECT(ADDRESS(1004,BP$2,1,1))),"")</f>
        <v/>
      </c>
      <c r="BQ953" t="str">
        <f ca="1">IF($BT953&lt;&gt;"",SUMIF($BD$3:$BD$1004,"="&amp;$BD953,INDIRECT(ADDRESS(3,BQ$2,1,1)):INDIRECT(ADDRESS(1004,BQ$2,1,1))),"")</f>
        <v/>
      </c>
      <c r="BR953" t="str">
        <f ca="1">IF($BT953&lt;&gt;"",SUMIF($BD$3:$BD$1004,"="&amp;$BD953,INDIRECT(ADDRESS(3,BR$2,1,1)):INDIRECT(ADDRESS(1004,BR$2,1,1))),"")</f>
        <v/>
      </c>
      <c r="BS953" t="str">
        <f>IF($A953&lt;&gt;"",VLOOKUP(TRUNC(MID($A953,1,2),0),Plano_Contas!$H$3:$J$103,3,TRUE),"")</f>
        <v/>
      </c>
      <c r="BT953" t="str">
        <f t="shared" si="57"/>
        <v/>
      </c>
      <c r="BV953">
        <f>Empresas!C953</f>
        <v>0</v>
      </c>
    </row>
    <row r="954" spans="1:74" ht="13.5" hidden="1" thickBot="1" x14ac:dyDescent="0.25">
      <c r="A954" s="89"/>
      <c r="B954" s="52" t="str">
        <f>IF($A954&lt;&gt;"",VLOOKUP(""&amp;$A954,Plano_Contas!$A$3:$F$1003,6,0),"")</f>
        <v/>
      </c>
      <c r="C954" s="91"/>
      <c r="D954" s="111"/>
      <c r="E954" s="112">
        <v>0</v>
      </c>
      <c r="F954" s="87"/>
      <c r="G954" s="85"/>
      <c r="H954" s="111"/>
      <c r="I954" s="112">
        <v>0</v>
      </c>
      <c r="J954" s="87"/>
      <c r="K954" s="85"/>
      <c r="L954" s="111"/>
      <c r="M954" s="112">
        <v>0</v>
      </c>
      <c r="N954" s="87"/>
      <c r="O954" s="85"/>
      <c r="P954" s="111"/>
      <c r="Q954" s="112">
        <v>0</v>
      </c>
      <c r="R954" s="87"/>
      <c r="S954" s="85"/>
      <c r="T954" s="111"/>
      <c r="U954" s="112">
        <v>0</v>
      </c>
      <c r="V954" s="87"/>
      <c r="W954" s="85"/>
      <c r="X954" s="111"/>
      <c r="Y954" s="112">
        <v>0</v>
      </c>
      <c r="Z954" s="87"/>
      <c r="AA954" s="85"/>
      <c r="AB954" s="111"/>
      <c r="AC954" s="112">
        <v>0</v>
      </c>
      <c r="AD954" s="87"/>
      <c r="AE954" s="85"/>
      <c r="AF954" s="111"/>
      <c r="AG954" s="112">
        <v>0</v>
      </c>
      <c r="AH954" s="87"/>
      <c r="AI954" s="85"/>
      <c r="AJ954" s="111"/>
      <c r="AK954" s="112">
        <v>0</v>
      </c>
      <c r="AL954" s="87"/>
      <c r="AM954" s="85"/>
      <c r="AN954" s="111"/>
      <c r="AO954" s="112">
        <v>0</v>
      </c>
      <c r="AP954" s="87"/>
      <c r="AQ954" s="85"/>
      <c r="AR954" s="111"/>
      <c r="AS954" s="112">
        <v>0</v>
      </c>
      <c r="AT954" s="87"/>
      <c r="AU954" s="85"/>
      <c r="AV954" s="111"/>
      <c r="AW954" s="112">
        <v>0</v>
      </c>
      <c r="AX954" s="87"/>
      <c r="AY954" s="85"/>
      <c r="AZ954" s="267">
        <f t="shared" si="58"/>
        <v>0</v>
      </c>
      <c r="BA954" s="88">
        <f t="shared" si="55"/>
        <v>0</v>
      </c>
      <c r="BC954">
        <f>IF($A954&lt;&gt;"",COUNTIF($BD$3:$BD954,$BD954),0)</f>
        <v>0</v>
      </c>
      <c r="BD954" t="str">
        <f>IF($A954&lt;&gt;"",VLOOKUP(TRUNC(MID($A954,1,2),0),Plano_Contas!$H$3:$J$103,2,TRUE),"")</f>
        <v/>
      </c>
      <c r="BE954" s="201" t="str">
        <f t="shared" si="56"/>
        <v/>
      </c>
      <c r="BF954" t="str">
        <f ca="1">IF($BT954&lt;&gt;"",SUMIF($BD$3:$BD$1004,"="&amp;$BD954,INDIRECT(ADDRESS(3,BF$2,1,1)):INDIRECT(ADDRESS(1004,BF$2,1,1))),"")</f>
        <v/>
      </c>
      <c r="BG954" t="str">
        <f ca="1">IF($BT954&lt;&gt;"",SUMIF($BD$3:$BD$1004,"="&amp;$BD954,INDIRECT(ADDRESS(3,BG$2,1,1)):INDIRECT(ADDRESS(1004,BG$2,1,1))),"")</f>
        <v/>
      </c>
      <c r="BH954" t="str">
        <f ca="1">IF($BT954&lt;&gt;"",SUMIF($BD$3:$BD$1004,"="&amp;$BD954,INDIRECT(ADDRESS(3,BH$2,1,1)):INDIRECT(ADDRESS(1004,BH$2,1,1))),"")</f>
        <v/>
      </c>
      <c r="BI954" t="str">
        <f ca="1">IF($BT954&lt;&gt;"",SUMIF($BD$3:$BD$1004,"="&amp;$BD954,INDIRECT(ADDRESS(3,BI$2,1,1)):INDIRECT(ADDRESS(1004,BI$2,1,1))),"")</f>
        <v/>
      </c>
      <c r="BJ954" t="str">
        <f ca="1">IF($BT954&lt;&gt;"",SUMIF($BD$3:$BD$1004,"="&amp;$BD954,INDIRECT(ADDRESS(3,BJ$2,1,1)):INDIRECT(ADDRESS(1004,BJ$2,1,1))),"")</f>
        <v/>
      </c>
      <c r="BK954" t="str">
        <f ca="1">IF($BT954&lt;&gt;"",SUMIF($BD$3:$BD$1004,"="&amp;$BD954,INDIRECT(ADDRESS(3,BK$2,1,1)):INDIRECT(ADDRESS(1004,BK$2,1,1))),"")</f>
        <v/>
      </c>
      <c r="BL954" t="str">
        <f ca="1">IF($BT954&lt;&gt;"",SUMIF($BD$3:$BD$1004,"="&amp;$BD954,INDIRECT(ADDRESS(3,BL$2,1,1)):INDIRECT(ADDRESS(1004,BL$2,1,1))),"")</f>
        <v/>
      </c>
      <c r="BM954" t="str">
        <f ca="1">IF($BT954&lt;&gt;"",SUMIF($BD$3:$BD$1004,"="&amp;$BD954,INDIRECT(ADDRESS(3,BM$2,1,1)):INDIRECT(ADDRESS(1004,BM$2,1,1))),"")</f>
        <v/>
      </c>
      <c r="BN954" t="str">
        <f ca="1">IF($BT954&lt;&gt;"",SUMIF($BD$3:$BD$1004,"="&amp;$BD954,INDIRECT(ADDRESS(3,BN$2,1,1)):INDIRECT(ADDRESS(1004,BN$2,1,1))),"")</f>
        <v/>
      </c>
      <c r="BO954" t="str">
        <f ca="1">IF($BT954&lt;&gt;"",SUMIF($BD$3:$BD$1004,"="&amp;$BD954,INDIRECT(ADDRESS(3,BO$2,1,1)):INDIRECT(ADDRESS(1004,BO$2,1,1))),"")</f>
        <v/>
      </c>
      <c r="BP954" t="str">
        <f ca="1">IF($BT954&lt;&gt;"",SUMIF($BD$3:$BD$1004,"="&amp;$BD954,INDIRECT(ADDRESS(3,BP$2,1,1)):INDIRECT(ADDRESS(1004,BP$2,1,1))),"")</f>
        <v/>
      </c>
      <c r="BQ954" t="str">
        <f ca="1">IF($BT954&lt;&gt;"",SUMIF($BD$3:$BD$1004,"="&amp;$BD954,INDIRECT(ADDRESS(3,BQ$2,1,1)):INDIRECT(ADDRESS(1004,BQ$2,1,1))),"")</f>
        <v/>
      </c>
      <c r="BR954" t="str">
        <f ca="1">IF($BT954&lt;&gt;"",SUMIF($BD$3:$BD$1004,"="&amp;$BD954,INDIRECT(ADDRESS(3,BR$2,1,1)):INDIRECT(ADDRESS(1004,BR$2,1,1))),"")</f>
        <v/>
      </c>
      <c r="BS954" t="str">
        <f>IF($A954&lt;&gt;"",VLOOKUP(TRUNC(MID($A954,1,2),0),Plano_Contas!$H$3:$J$103,3,TRUE),"")</f>
        <v/>
      </c>
      <c r="BT954" t="str">
        <f t="shared" si="57"/>
        <v/>
      </c>
      <c r="BV954">
        <f>Empresas!C954</f>
        <v>0</v>
      </c>
    </row>
    <row r="955" spans="1:74" ht="13.5" hidden="1" thickBot="1" x14ac:dyDescent="0.25">
      <c r="A955" s="89"/>
      <c r="B955" s="52" t="str">
        <f>IF($A955&lt;&gt;"",VLOOKUP(""&amp;$A955,Plano_Contas!$A$3:$F$1003,6,0),"")</f>
        <v/>
      </c>
      <c r="C955" s="91"/>
      <c r="D955" s="111"/>
      <c r="E955" s="112">
        <v>0</v>
      </c>
      <c r="F955" s="87"/>
      <c r="G955" s="85"/>
      <c r="H955" s="111"/>
      <c r="I955" s="112">
        <v>0</v>
      </c>
      <c r="J955" s="87"/>
      <c r="K955" s="85"/>
      <c r="L955" s="111"/>
      <c r="M955" s="112">
        <v>0</v>
      </c>
      <c r="N955" s="87"/>
      <c r="O955" s="85"/>
      <c r="P955" s="111"/>
      <c r="Q955" s="112">
        <v>0</v>
      </c>
      <c r="R955" s="87"/>
      <c r="S955" s="85"/>
      <c r="T955" s="111"/>
      <c r="U955" s="112">
        <v>0</v>
      </c>
      <c r="V955" s="87"/>
      <c r="W955" s="85"/>
      <c r="X955" s="111"/>
      <c r="Y955" s="112">
        <v>0</v>
      </c>
      <c r="Z955" s="87"/>
      <c r="AA955" s="85"/>
      <c r="AB955" s="111"/>
      <c r="AC955" s="112">
        <v>0</v>
      </c>
      <c r="AD955" s="87"/>
      <c r="AE955" s="85"/>
      <c r="AF955" s="111"/>
      <c r="AG955" s="112">
        <v>0</v>
      </c>
      <c r="AH955" s="87"/>
      <c r="AI955" s="85"/>
      <c r="AJ955" s="111"/>
      <c r="AK955" s="112">
        <v>0</v>
      </c>
      <c r="AL955" s="87"/>
      <c r="AM955" s="85"/>
      <c r="AN955" s="111"/>
      <c r="AO955" s="112">
        <v>0</v>
      </c>
      <c r="AP955" s="87"/>
      <c r="AQ955" s="85"/>
      <c r="AR955" s="111"/>
      <c r="AS955" s="112">
        <v>0</v>
      </c>
      <c r="AT955" s="87"/>
      <c r="AU955" s="85"/>
      <c r="AV955" s="111"/>
      <c r="AW955" s="112">
        <v>0</v>
      </c>
      <c r="AX955" s="87"/>
      <c r="AY955" s="85"/>
      <c r="AZ955" s="267">
        <f t="shared" si="58"/>
        <v>0</v>
      </c>
      <c r="BA955" s="88">
        <f t="shared" si="55"/>
        <v>0</v>
      </c>
      <c r="BC955">
        <f>IF($A955&lt;&gt;"",COUNTIF($BD$3:$BD955,$BD955),0)</f>
        <v>0</v>
      </c>
      <c r="BD955" t="str">
        <f>IF($A955&lt;&gt;"",VLOOKUP(TRUNC(MID($A955,1,2),0),Plano_Contas!$H$3:$J$103,2,TRUE),"")</f>
        <v/>
      </c>
      <c r="BE955" s="201" t="str">
        <f t="shared" si="56"/>
        <v/>
      </c>
      <c r="BF955" t="str">
        <f ca="1">IF($BT955&lt;&gt;"",SUMIF($BD$3:$BD$1004,"="&amp;$BD955,INDIRECT(ADDRESS(3,BF$2,1,1)):INDIRECT(ADDRESS(1004,BF$2,1,1))),"")</f>
        <v/>
      </c>
      <c r="BG955" t="str">
        <f ca="1">IF($BT955&lt;&gt;"",SUMIF($BD$3:$BD$1004,"="&amp;$BD955,INDIRECT(ADDRESS(3,BG$2,1,1)):INDIRECT(ADDRESS(1004,BG$2,1,1))),"")</f>
        <v/>
      </c>
      <c r="BH955" t="str">
        <f ca="1">IF($BT955&lt;&gt;"",SUMIF($BD$3:$BD$1004,"="&amp;$BD955,INDIRECT(ADDRESS(3,BH$2,1,1)):INDIRECT(ADDRESS(1004,BH$2,1,1))),"")</f>
        <v/>
      </c>
      <c r="BI955" t="str">
        <f ca="1">IF($BT955&lt;&gt;"",SUMIF($BD$3:$BD$1004,"="&amp;$BD955,INDIRECT(ADDRESS(3,BI$2,1,1)):INDIRECT(ADDRESS(1004,BI$2,1,1))),"")</f>
        <v/>
      </c>
      <c r="BJ955" t="str">
        <f ca="1">IF($BT955&lt;&gt;"",SUMIF($BD$3:$BD$1004,"="&amp;$BD955,INDIRECT(ADDRESS(3,BJ$2,1,1)):INDIRECT(ADDRESS(1004,BJ$2,1,1))),"")</f>
        <v/>
      </c>
      <c r="BK955" t="str">
        <f ca="1">IF($BT955&lt;&gt;"",SUMIF($BD$3:$BD$1004,"="&amp;$BD955,INDIRECT(ADDRESS(3,BK$2,1,1)):INDIRECT(ADDRESS(1004,BK$2,1,1))),"")</f>
        <v/>
      </c>
      <c r="BL955" t="str">
        <f ca="1">IF($BT955&lt;&gt;"",SUMIF($BD$3:$BD$1004,"="&amp;$BD955,INDIRECT(ADDRESS(3,BL$2,1,1)):INDIRECT(ADDRESS(1004,BL$2,1,1))),"")</f>
        <v/>
      </c>
      <c r="BM955" t="str">
        <f ca="1">IF($BT955&lt;&gt;"",SUMIF($BD$3:$BD$1004,"="&amp;$BD955,INDIRECT(ADDRESS(3,BM$2,1,1)):INDIRECT(ADDRESS(1004,BM$2,1,1))),"")</f>
        <v/>
      </c>
      <c r="BN955" t="str">
        <f ca="1">IF($BT955&lt;&gt;"",SUMIF($BD$3:$BD$1004,"="&amp;$BD955,INDIRECT(ADDRESS(3,BN$2,1,1)):INDIRECT(ADDRESS(1004,BN$2,1,1))),"")</f>
        <v/>
      </c>
      <c r="BO955" t="str">
        <f ca="1">IF($BT955&lt;&gt;"",SUMIF($BD$3:$BD$1004,"="&amp;$BD955,INDIRECT(ADDRESS(3,BO$2,1,1)):INDIRECT(ADDRESS(1004,BO$2,1,1))),"")</f>
        <v/>
      </c>
      <c r="BP955" t="str">
        <f ca="1">IF($BT955&lt;&gt;"",SUMIF($BD$3:$BD$1004,"="&amp;$BD955,INDIRECT(ADDRESS(3,BP$2,1,1)):INDIRECT(ADDRESS(1004,BP$2,1,1))),"")</f>
        <v/>
      </c>
      <c r="BQ955" t="str">
        <f ca="1">IF($BT955&lt;&gt;"",SUMIF($BD$3:$BD$1004,"="&amp;$BD955,INDIRECT(ADDRESS(3,BQ$2,1,1)):INDIRECT(ADDRESS(1004,BQ$2,1,1))),"")</f>
        <v/>
      </c>
      <c r="BR955" t="str">
        <f ca="1">IF($BT955&lt;&gt;"",SUMIF($BD$3:$BD$1004,"="&amp;$BD955,INDIRECT(ADDRESS(3,BR$2,1,1)):INDIRECT(ADDRESS(1004,BR$2,1,1))),"")</f>
        <v/>
      </c>
      <c r="BS955" t="str">
        <f>IF($A955&lt;&gt;"",VLOOKUP(TRUNC(MID($A955,1,2),0),Plano_Contas!$H$3:$J$103,3,TRUE),"")</f>
        <v/>
      </c>
      <c r="BT955" t="str">
        <f t="shared" si="57"/>
        <v/>
      </c>
      <c r="BV955">
        <f>Empresas!C955</f>
        <v>0</v>
      </c>
    </row>
    <row r="956" spans="1:74" ht="13.5" hidden="1" thickBot="1" x14ac:dyDescent="0.25">
      <c r="A956" s="89"/>
      <c r="B956" s="52" t="str">
        <f>IF($A956&lt;&gt;"",VLOOKUP(""&amp;$A956,Plano_Contas!$A$3:$F$1003,6,0),"")</f>
        <v/>
      </c>
      <c r="C956" s="91"/>
      <c r="D956" s="111"/>
      <c r="E956" s="112">
        <v>0</v>
      </c>
      <c r="F956" s="87"/>
      <c r="G956" s="85"/>
      <c r="H956" s="111"/>
      <c r="I956" s="112">
        <v>0</v>
      </c>
      <c r="J956" s="87"/>
      <c r="K956" s="85"/>
      <c r="L956" s="111"/>
      <c r="M956" s="112">
        <v>0</v>
      </c>
      <c r="N956" s="87"/>
      <c r="O956" s="85"/>
      <c r="P956" s="111"/>
      <c r="Q956" s="112">
        <v>0</v>
      </c>
      <c r="R956" s="87"/>
      <c r="S956" s="85"/>
      <c r="T956" s="111"/>
      <c r="U956" s="112">
        <v>0</v>
      </c>
      <c r="V956" s="87"/>
      <c r="W956" s="85"/>
      <c r="X956" s="111"/>
      <c r="Y956" s="112">
        <v>0</v>
      </c>
      <c r="Z956" s="87"/>
      <c r="AA956" s="85"/>
      <c r="AB956" s="111"/>
      <c r="AC956" s="112">
        <v>0</v>
      </c>
      <c r="AD956" s="87"/>
      <c r="AE956" s="85"/>
      <c r="AF956" s="111"/>
      <c r="AG956" s="112">
        <v>0</v>
      </c>
      <c r="AH956" s="87"/>
      <c r="AI956" s="85"/>
      <c r="AJ956" s="111"/>
      <c r="AK956" s="112">
        <v>0</v>
      </c>
      <c r="AL956" s="87"/>
      <c r="AM956" s="85"/>
      <c r="AN956" s="111"/>
      <c r="AO956" s="112">
        <v>0</v>
      </c>
      <c r="AP956" s="87"/>
      <c r="AQ956" s="85"/>
      <c r="AR956" s="111"/>
      <c r="AS956" s="112">
        <v>0</v>
      </c>
      <c r="AT956" s="87"/>
      <c r="AU956" s="85"/>
      <c r="AV956" s="111"/>
      <c r="AW956" s="112">
        <v>0</v>
      </c>
      <c r="AX956" s="87"/>
      <c r="AY956" s="85"/>
      <c r="AZ956" s="267">
        <f t="shared" si="58"/>
        <v>0</v>
      </c>
      <c r="BA956" s="88">
        <f t="shared" si="55"/>
        <v>0</v>
      </c>
      <c r="BC956">
        <f>IF($A956&lt;&gt;"",COUNTIF($BD$3:$BD956,$BD956),0)</f>
        <v>0</v>
      </c>
      <c r="BD956" t="str">
        <f>IF($A956&lt;&gt;"",VLOOKUP(TRUNC(MID($A956,1,2),0),Plano_Contas!$H$3:$J$103,2,TRUE),"")</f>
        <v/>
      </c>
      <c r="BE956" s="201" t="str">
        <f t="shared" si="56"/>
        <v/>
      </c>
      <c r="BF956" t="str">
        <f ca="1">IF($BT956&lt;&gt;"",SUMIF($BD$3:$BD$1004,"="&amp;$BD956,INDIRECT(ADDRESS(3,BF$2,1,1)):INDIRECT(ADDRESS(1004,BF$2,1,1))),"")</f>
        <v/>
      </c>
      <c r="BG956" t="str">
        <f ca="1">IF($BT956&lt;&gt;"",SUMIF($BD$3:$BD$1004,"="&amp;$BD956,INDIRECT(ADDRESS(3,BG$2,1,1)):INDIRECT(ADDRESS(1004,BG$2,1,1))),"")</f>
        <v/>
      </c>
      <c r="BH956" t="str">
        <f ca="1">IF($BT956&lt;&gt;"",SUMIF($BD$3:$BD$1004,"="&amp;$BD956,INDIRECT(ADDRESS(3,BH$2,1,1)):INDIRECT(ADDRESS(1004,BH$2,1,1))),"")</f>
        <v/>
      </c>
      <c r="BI956" t="str">
        <f ca="1">IF($BT956&lt;&gt;"",SUMIF($BD$3:$BD$1004,"="&amp;$BD956,INDIRECT(ADDRESS(3,BI$2,1,1)):INDIRECT(ADDRESS(1004,BI$2,1,1))),"")</f>
        <v/>
      </c>
      <c r="BJ956" t="str">
        <f ca="1">IF($BT956&lt;&gt;"",SUMIF($BD$3:$BD$1004,"="&amp;$BD956,INDIRECT(ADDRESS(3,BJ$2,1,1)):INDIRECT(ADDRESS(1004,BJ$2,1,1))),"")</f>
        <v/>
      </c>
      <c r="BK956" t="str">
        <f ca="1">IF($BT956&lt;&gt;"",SUMIF($BD$3:$BD$1004,"="&amp;$BD956,INDIRECT(ADDRESS(3,BK$2,1,1)):INDIRECT(ADDRESS(1004,BK$2,1,1))),"")</f>
        <v/>
      </c>
      <c r="BL956" t="str">
        <f ca="1">IF($BT956&lt;&gt;"",SUMIF($BD$3:$BD$1004,"="&amp;$BD956,INDIRECT(ADDRESS(3,BL$2,1,1)):INDIRECT(ADDRESS(1004,BL$2,1,1))),"")</f>
        <v/>
      </c>
      <c r="BM956" t="str">
        <f ca="1">IF($BT956&lt;&gt;"",SUMIF($BD$3:$BD$1004,"="&amp;$BD956,INDIRECT(ADDRESS(3,BM$2,1,1)):INDIRECT(ADDRESS(1004,BM$2,1,1))),"")</f>
        <v/>
      </c>
      <c r="BN956" t="str">
        <f ca="1">IF($BT956&lt;&gt;"",SUMIF($BD$3:$BD$1004,"="&amp;$BD956,INDIRECT(ADDRESS(3,BN$2,1,1)):INDIRECT(ADDRESS(1004,BN$2,1,1))),"")</f>
        <v/>
      </c>
      <c r="BO956" t="str">
        <f ca="1">IF($BT956&lt;&gt;"",SUMIF($BD$3:$BD$1004,"="&amp;$BD956,INDIRECT(ADDRESS(3,BO$2,1,1)):INDIRECT(ADDRESS(1004,BO$2,1,1))),"")</f>
        <v/>
      </c>
      <c r="BP956" t="str">
        <f ca="1">IF($BT956&lt;&gt;"",SUMIF($BD$3:$BD$1004,"="&amp;$BD956,INDIRECT(ADDRESS(3,BP$2,1,1)):INDIRECT(ADDRESS(1004,BP$2,1,1))),"")</f>
        <v/>
      </c>
      <c r="BQ956" t="str">
        <f ca="1">IF($BT956&lt;&gt;"",SUMIF($BD$3:$BD$1004,"="&amp;$BD956,INDIRECT(ADDRESS(3,BQ$2,1,1)):INDIRECT(ADDRESS(1004,BQ$2,1,1))),"")</f>
        <v/>
      </c>
      <c r="BR956" t="str">
        <f ca="1">IF($BT956&lt;&gt;"",SUMIF($BD$3:$BD$1004,"="&amp;$BD956,INDIRECT(ADDRESS(3,BR$2,1,1)):INDIRECT(ADDRESS(1004,BR$2,1,1))),"")</f>
        <v/>
      </c>
      <c r="BS956" t="str">
        <f>IF($A956&lt;&gt;"",VLOOKUP(TRUNC(MID($A956,1,2),0),Plano_Contas!$H$3:$J$103,3,TRUE),"")</f>
        <v/>
      </c>
      <c r="BT956" t="str">
        <f t="shared" si="57"/>
        <v/>
      </c>
      <c r="BV956">
        <f>Empresas!C956</f>
        <v>0</v>
      </c>
    </row>
    <row r="957" spans="1:74" ht="13.5" hidden="1" thickBot="1" x14ac:dyDescent="0.25">
      <c r="A957" s="89"/>
      <c r="B957" s="52" t="str">
        <f>IF($A957&lt;&gt;"",VLOOKUP(""&amp;$A957,Plano_Contas!$A$3:$F$1003,6,0),"")</f>
        <v/>
      </c>
      <c r="C957" s="91"/>
      <c r="D957" s="111"/>
      <c r="E957" s="112">
        <v>0</v>
      </c>
      <c r="F957" s="87"/>
      <c r="G957" s="85"/>
      <c r="H957" s="111"/>
      <c r="I957" s="112">
        <v>0</v>
      </c>
      <c r="J957" s="87"/>
      <c r="K957" s="85"/>
      <c r="L957" s="111"/>
      <c r="M957" s="112">
        <v>0</v>
      </c>
      <c r="N957" s="87"/>
      <c r="O957" s="85"/>
      <c r="P957" s="111"/>
      <c r="Q957" s="112">
        <v>0</v>
      </c>
      <c r="R957" s="87"/>
      <c r="S957" s="85"/>
      <c r="T957" s="111"/>
      <c r="U957" s="112">
        <v>0</v>
      </c>
      <c r="V957" s="87"/>
      <c r="W957" s="85"/>
      <c r="X957" s="111"/>
      <c r="Y957" s="112">
        <v>0</v>
      </c>
      <c r="Z957" s="87"/>
      <c r="AA957" s="85"/>
      <c r="AB957" s="111"/>
      <c r="AC957" s="112">
        <v>0</v>
      </c>
      <c r="AD957" s="87"/>
      <c r="AE957" s="85"/>
      <c r="AF957" s="111"/>
      <c r="AG957" s="112">
        <v>0</v>
      </c>
      <c r="AH957" s="87"/>
      <c r="AI957" s="85"/>
      <c r="AJ957" s="111"/>
      <c r="AK957" s="112">
        <v>0</v>
      </c>
      <c r="AL957" s="87"/>
      <c r="AM957" s="85"/>
      <c r="AN957" s="111"/>
      <c r="AO957" s="112">
        <v>0</v>
      </c>
      <c r="AP957" s="87"/>
      <c r="AQ957" s="85"/>
      <c r="AR957" s="111"/>
      <c r="AS957" s="112">
        <v>0</v>
      </c>
      <c r="AT957" s="87"/>
      <c r="AU957" s="85"/>
      <c r="AV957" s="111"/>
      <c r="AW957" s="112">
        <v>0</v>
      </c>
      <c r="AX957" s="87"/>
      <c r="AY957" s="85"/>
      <c r="AZ957" s="267">
        <f t="shared" si="58"/>
        <v>0</v>
      </c>
      <c r="BA957" s="88">
        <f t="shared" si="55"/>
        <v>0</v>
      </c>
      <c r="BC957">
        <f>IF($A957&lt;&gt;"",COUNTIF($BD$3:$BD957,$BD957),0)</f>
        <v>0</v>
      </c>
      <c r="BD957" t="str">
        <f>IF($A957&lt;&gt;"",VLOOKUP(TRUNC(MID($A957,1,2),0),Plano_Contas!$H$3:$J$103,2,TRUE),"")</f>
        <v/>
      </c>
      <c r="BE957" s="201" t="str">
        <f t="shared" si="56"/>
        <v/>
      </c>
      <c r="BF957" t="str">
        <f ca="1">IF($BT957&lt;&gt;"",SUMIF($BD$3:$BD$1004,"="&amp;$BD957,INDIRECT(ADDRESS(3,BF$2,1,1)):INDIRECT(ADDRESS(1004,BF$2,1,1))),"")</f>
        <v/>
      </c>
      <c r="BG957" t="str">
        <f ca="1">IF($BT957&lt;&gt;"",SUMIF($BD$3:$BD$1004,"="&amp;$BD957,INDIRECT(ADDRESS(3,BG$2,1,1)):INDIRECT(ADDRESS(1004,BG$2,1,1))),"")</f>
        <v/>
      </c>
      <c r="BH957" t="str">
        <f ca="1">IF($BT957&lt;&gt;"",SUMIF($BD$3:$BD$1004,"="&amp;$BD957,INDIRECT(ADDRESS(3,BH$2,1,1)):INDIRECT(ADDRESS(1004,BH$2,1,1))),"")</f>
        <v/>
      </c>
      <c r="BI957" t="str">
        <f ca="1">IF($BT957&lt;&gt;"",SUMIF($BD$3:$BD$1004,"="&amp;$BD957,INDIRECT(ADDRESS(3,BI$2,1,1)):INDIRECT(ADDRESS(1004,BI$2,1,1))),"")</f>
        <v/>
      </c>
      <c r="BJ957" t="str">
        <f ca="1">IF($BT957&lt;&gt;"",SUMIF($BD$3:$BD$1004,"="&amp;$BD957,INDIRECT(ADDRESS(3,BJ$2,1,1)):INDIRECT(ADDRESS(1004,BJ$2,1,1))),"")</f>
        <v/>
      </c>
      <c r="BK957" t="str">
        <f ca="1">IF($BT957&lt;&gt;"",SUMIF($BD$3:$BD$1004,"="&amp;$BD957,INDIRECT(ADDRESS(3,BK$2,1,1)):INDIRECT(ADDRESS(1004,BK$2,1,1))),"")</f>
        <v/>
      </c>
      <c r="BL957" t="str">
        <f ca="1">IF($BT957&lt;&gt;"",SUMIF($BD$3:$BD$1004,"="&amp;$BD957,INDIRECT(ADDRESS(3,BL$2,1,1)):INDIRECT(ADDRESS(1004,BL$2,1,1))),"")</f>
        <v/>
      </c>
      <c r="BM957" t="str">
        <f ca="1">IF($BT957&lt;&gt;"",SUMIF($BD$3:$BD$1004,"="&amp;$BD957,INDIRECT(ADDRESS(3,BM$2,1,1)):INDIRECT(ADDRESS(1004,BM$2,1,1))),"")</f>
        <v/>
      </c>
      <c r="BN957" t="str">
        <f ca="1">IF($BT957&lt;&gt;"",SUMIF($BD$3:$BD$1004,"="&amp;$BD957,INDIRECT(ADDRESS(3,BN$2,1,1)):INDIRECT(ADDRESS(1004,BN$2,1,1))),"")</f>
        <v/>
      </c>
      <c r="BO957" t="str">
        <f ca="1">IF($BT957&lt;&gt;"",SUMIF($BD$3:$BD$1004,"="&amp;$BD957,INDIRECT(ADDRESS(3,BO$2,1,1)):INDIRECT(ADDRESS(1004,BO$2,1,1))),"")</f>
        <v/>
      </c>
      <c r="BP957" t="str">
        <f ca="1">IF($BT957&lt;&gt;"",SUMIF($BD$3:$BD$1004,"="&amp;$BD957,INDIRECT(ADDRESS(3,BP$2,1,1)):INDIRECT(ADDRESS(1004,BP$2,1,1))),"")</f>
        <v/>
      </c>
      <c r="BQ957" t="str">
        <f ca="1">IF($BT957&lt;&gt;"",SUMIF($BD$3:$BD$1004,"="&amp;$BD957,INDIRECT(ADDRESS(3,BQ$2,1,1)):INDIRECT(ADDRESS(1004,BQ$2,1,1))),"")</f>
        <v/>
      </c>
      <c r="BR957" t="str">
        <f ca="1">IF($BT957&lt;&gt;"",SUMIF($BD$3:$BD$1004,"="&amp;$BD957,INDIRECT(ADDRESS(3,BR$2,1,1)):INDIRECT(ADDRESS(1004,BR$2,1,1))),"")</f>
        <v/>
      </c>
      <c r="BS957" t="str">
        <f>IF($A957&lt;&gt;"",VLOOKUP(TRUNC(MID($A957,1,2),0),Plano_Contas!$H$3:$J$103,3,TRUE),"")</f>
        <v/>
      </c>
      <c r="BT957" t="str">
        <f t="shared" si="57"/>
        <v/>
      </c>
      <c r="BV957">
        <f>Empresas!C957</f>
        <v>0</v>
      </c>
    </row>
    <row r="958" spans="1:74" ht="13.5" hidden="1" thickBot="1" x14ac:dyDescent="0.25">
      <c r="A958" s="89"/>
      <c r="B958" s="52" t="str">
        <f>IF($A958&lt;&gt;"",VLOOKUP(""&amp;$A958,Plano_Contas!$A$3:$F$1003,6,0),"")</f>
        <v/>
      </c>
      <c r="C958" s="91"/>
      <c r="D958" s="111"/>
      <c r="E958" s="112">
        <v>0</v>
      </c>
      <c r="F958" s="87"/>
      <c r="G958" s="85"/>
      <c r="H958" s="111"/>
      <c r="I958" s="112">
        <v>0</v>
      </c>
      <c r="J958" s="87"/>
      <c r="K958" s="85"/>
      <c r="L958" s="111"/>
      <c r="M958" s="112">
        <v>0</v>
      </c>
      <c r="N958" s="87"/>
      <c r="O958" s="85"/>
      <c r="P958" s="111"/>
      <c r="Q958" s="112">
        <v>0</v>
      </c>
      <c r="R958" s="87"/>
      <c r="S958" s="85"/>
      <c r="T958" s="111"/>
      <c r="U958" s="112">
        <v>0</v>
      </c>
      <c r="V958" s="87"/>
      <c r="W958" s="85"/>
      <c r="X958" s="111"/>
      <c r="Y958" s="112">
        <v>0</v>
      </c>
      <c r="Z958" s="87"/>
      <c r="AA958" s="85"/>
      <c r="AB958" s="111"/>
      <c r="AC958" s="112">
        <v>0</v>
      </c>
      <c r="AD958" s="87"/>
      <c r="AE958" s="85"/>
      <c r="AF958" s="111"/>
      <c r="AG958" s="112">
        <v>0</v>
      </c>
      <c r="AH958" s="87"/>
      <c r="AI958" s="85"/>
      <c r="AJ958" s="111"/>
      <c r="AK958" s="112">
        <v>0</v>
      </c>
      <c r="AL958" s="87"/>
      <c r="AM958" s="85"/>
      <c r="AN958" s="111"/>
      <c r="AO958" s="112">
        <v>0</v>
      </c>
      <c r="AP958" s="87"/>
      <c r="AQ958" s="85"/>
      <c r="AR958" s="111"/>
      <c r="AS958" s="112">
        <v>0</v>
      </c>
      <c r="AT958" s="87"/>
      <c r="AU958" s="85"/>
      <c r="AV958" s="111"/>
      <c r="AW958" s="112">
        <v>0</v>
      </c>
      <c r="AX958" s="87"/>
      <c r="AY958" s="85"/>
      <c r="AZ958" s="267">
        <f t="shared" si="58"/>
        <v>0</v>
      </c>
      <c r="BA958" s="88">
        <f t="shared" si="55"/>
        <v>0</v>
      </c>
      <c r="BC958">
        <f>IF($A958&lt;&gt;"",COUNTIF($BD$3:$BD958,$BD958),0)</f>
        <v>0</v>
      </c>
      <c r="BD958" t="str">
        <f>IF($A958&lt;&gt;"",VLOOKUP(TRUNC(MID($A958,1,2),0),Plano_Contas!$H$3:$J$103,2,TRUE),"")</f>
        <v/>
      </c>
      <c r="BE958" s="201" t="str">
        <f t="shared" si="56"/>
        <v/>
      </c>
      <c r="BF958" t="str">
        <f ca="1">IF($BT958&lt;&gt;"",SUMIF($BD$3:$BD$1004,"="&amp;$BD958,INDIRECT(ADDRESS(3,BF$2,1,1)):INDIRECT(ADDRESS(1004,BF$2,1,1))),"")</f>
        <v/>
      </c>
      <c r="BG958" t="str">
        <f ca="1">IF($BT958&lt;&gt;"",SUMIF($BD$3:$BD$1004,"="&amp;$BD958,INDIRECT(ADDRESS(3,BG$2,1,1)):INDIRECT(ADDRESS(1004,BG$2,1,1))),"")</f>
        <v/>
      </c>
      <c r="BH958" t="str">
        <f ca="1">IF($BT958&lt;&gt;"",SUMIF($BD$3:$BD$1004,"="&amp;$BD958,INDIRECT(ADDRESS(3,BH$2,1,1)):INDIRECT(ADDRESS(1004,BH$2,1,1))),"")</f>
        <v/>
      </c>
      <c r="BI958" t="str">
        <f ca="1">IF($BT958&lt;&gt;"",SUMIF($BD$3:$BD$1004,"="&amp;$BD958,INDIRECT(ADDRESS(3,BI$2,1,1)):INDIRECT(ADDRESS(1004,BI$2,1,1))),"")</f>
        <v/>
      </c>
      <c r="BJ958" t="str">
        <f ca="1">IF($BT958&lt;&gt;"",SUMIF($BD$3:$BD$1004,"="&amp;$BD958,INDIRECT(ADDRESS(3,BJ$2,1,1)):INDIRECT(ADDRESS(1004,BJ$2,1,1))),"")</f>
        <v/>
      </c>
      <c r="BK958" t="str">
        <f ca="1">IF($BT958&lt;&gt;"",SUMIF($BD$3:$BD$1004,"="&amp;$BD958,INDIRECT(ADDRESS(3,BK$2,1,1)):INDIRECT(ADDRESS(1004,BK$2,1,1))),"")</f>
        <v/>
      </c>
      <c r="BL958" t="str">
        <f ca="1">IF($BT958&lt;&gt;"",SUMIF($BD$3:$BD$1004,"="&amp;$BD958,INDIRECT(ADDRESS(3,BL$2,1,1)):INDIRECT(ADDRESS(1004,BL$2,1,1))),"")</f>
        <v/>
      </c>
      <c r="BM958" t="str">
        <f ca="1">IF($BT958&lt;&gt;"",SUMIF($BD$3:$BD$1004,"="&amp;$BD958,INDIRECT(ADDRESS(3,BM$2,1,1)):INDIRECT(ADDRESS(1004,BM$2,1,1))),"")</f>
        <v/>
      </c>
      <c r="BN958" t="str">
        <f ca="1">IF($BT958&lt;&gt;"",SUMIF($BD$3:$BD$1004,"="&amp;$BD958,INDIRECT(ADDRESS(3,BN$2,1,1)):INDIRECT(ADDRESS(1004,BN$2,1,1))),"")</f>
        <v/>
      </c>
      <c r="BO958" t="str">
        <f ca="1">IF($BT958&lt;&gt;"",SUMIF($BD$3:$BD$1004,"="&amp;$BD958,INDIRECT(ADDRESS(3,BO$2,1,1)):INDIRECT(ADDRESS(1004,BO$2,1,1))),"")</f>
        <v/>
      </c>
      <c r="BP958" t="str">
        <f ca="1">IF($BT958&lt;&gt;"",SUMIF($BD$3:$BD$1004,"="&amp;$BD958,INDIRECT(ADDRESS(3,BP$2,1,1)):INDIRECT(ADDRESS(1004,BP$2,1,1))),"")</f>
        <v/>
      </c>
      <c r="BQ958" t="str">
        <f ca="1">IF($BT958&lt;&gt;"",SUMIF($BD$3:$BD$1004,"="&amp;$BD958,INDIRECT(ADDRESS(3,BQ$2,1,1)):INDIRECT(ADDRESS(1004,BQ$2,1,1))),"")</f>
        <v/>
      </c>
      <c r="BR958" t="str">
        <f ca="1">IF($BT958&lt;&gt;"",SUMIF($BD$3:$BD$1004,"="&amp;$BD958,INDIRECT(ADDRESS(3,BR$2,1,1)):INDIRECT(ADDRESS(1004,BR$2,1,1))),"")</f>
        <v/>
      </c>
      <c r="BS958" t="str">
        <f>IF($A958&lt;&gt;"",VLOOKUP(TRUNC(MID($A958,1,2),0),Plano_Contas!$H$3:$J$103,3,TRUE),"")</f>
        <v/>
      </c>
      <c r="BT958" t="str">
        <f t="shared" si="57"/>
        <v/>
      </c>
      <c r="BV958">
        <f>Empresas!C958</f>
        <v>0</v>
      </c>
    </row>
    <row r="959" spans="1:74" ht="13.5" hidden="1" thickBot="1" x14ac:dyDescent="0.25">
      <c r="A959" s="89"/>
      <c r="B959" s="52" t="str">
        <f>IF($A959&lt;&gt;"",VLOOKUP(""&amp;$A959,Plano_Contas!$A$3:$F$1003,6,0),"")</f>
        <v/>
      </c>
      <c r="C959" s="91"/>
      <c r="D959" s="111"/>
      <c r="E959" s="112">
        <v>0</v>
      </c>
      <c r="F959" s="87"/>
      <c r="G959" s="85"/>
      <c r="H959" s="111"/>
      <c r="I959" s="112">
        <v>0</v>
      </c>
      <c r="J959" s="87"/>
      <c r="K959" s="85"/>
      <c r="L959" s="111"/>
      <c r="M959" s="112">
        <v>0</v>
      </c>
      <c r="N959" s="87"/>
      <c r="O959" s="85"/>
      <c r="P959" s="111"/>
      <c r="Q959" s="112">
        <v>0</v>
      </c>
      <c r="R959" s="87"/>
      <c r="S959" s="85"/>
      <c r="T959" s="111"/>
      <c r="U959" s="112">
        <v>0</v>
      </c>
      <c r="V959" s="87"/>
      <c r="W959" s="85"/>
      <c r="X959" s="111"/>
      <c r="Y959" s="112">
        <v>0</v>
      </c>
      <c r="Z959" s="87"/>
      <c r="AA959" s="85"/>
      <c r="AB959" s="111"/>
      <c r="AC959" s="112">
        <v>0</v>
      </c>
      <c r="AD959" s="87"/>
      <c r="AE959" s="85"/>
      <c r="AF959" s="111"/>
      <c r="AG959" s="112">
        <v>0</v>
      </c>
      <c r="AH959" s="87"/>
      <c r="AI959" s="85"/>
      <c r="AJ959" s="111"/>
      <c r="AK959" s="112">
        <v>0</v>
      </c>
      <c r="AL959" s="87"/>
      <c r="AM959" s="85"/>
      <c r="AN959" s="111"/>
      <c r="AO959" s="112">
        <v>0</v>
      </c>
      <c r="AP959" s="87"/>
      <c r="AQ959" s="85"/>
      <c r="AR959" s="111"/>
      <c r="AS959" s="112">
        <v>0</v>
      </c>
      <c r="AT959" s="87"/>
      <c r="AU959" s="85"/>
      <c r="AV959" s="111"/>
      <c r="AW959" s="112">
        <v>0</v>
      </c>
      <c r="AX959" s="87"/>
      <c r="AY959" s="85"/>
      <c r="AZ959" s="267">
        <f t="shared" si="58"/>
        <v>0</v>
      </c>
      <c r="BA959" s="88">
        <f t="shared" si="55"/>
        <v>0</v>
      </c>
      <c r="BC959">
        <f>IF($A959&lt;&gt;"",COUNTIF($BD$3:$BD959,$BD959),0)</f>
        <v>0</v>
      </c>
      <c r="BD959" t="str">
        <f>IF($A959&lt;&gt;"",VLOOKUP(TRUNC(MID($A959,1,2),0),Plano_Contas!$H$3:$J$103,2,TRUE),"")</f>
        <v/>
      </c>
      <c r="BE959" s="201" t="str">
        <f t="shared" si="56"/>
        <v/>
      </c>
      <c r="BF959" t="str">
        <f ca="1">IF($BT959&lt;&gt;"",SUMIF($BD$3:$BD$1004,"="&amp;$BD959,INDIRECT(ADDRESS(3,BF$2,1,1)):INDIRECT(ADDRESS(1004,BF$2,1,1))),"")</f>
        <v/>
      </c>
      <c r="BG959" t="str">
        <f ca="1">IF($BT959&lt;&gt;"",SUMIF($BD$3:$BD$1004,"="&amp;$BD959,INDIRECT(ADDRESS(3,BG$2,1,1)):INDIRECT(ADDRESS(1004,BG$2,1,1))),"")</f>
        <v/>
      </c>
      <c r="BH959" t="str">
        <f ca="1">IF($BT959&lt;&gt;"",SUMIF($BD$3:$BD$1004,"="&amp;$BD959,INDIRECT(ADDRESS(3,BH$2,1,1)):INDIRECT(ADDRESS(1004,BH$2,1,1))),"")</f>
        <v/>
      </c>
      <c r="BI959" t="str">
        <f ca="1">IF($BT959&lt;&gt;"",SUMIF($BD$3:$BD$1004,"="&amp;$BD959,INDIRECT(ADDRESS(3,BI$2,1,1)):INDIRECT(ADDRESS(1004,BI$2,1,1))),"")</f>
        <v/>
      </c>
      <c r="BJ959" t="str">
        <f ca="1">IF($BT959&lt;&gt;"",SUMIF($BD$3:$BD$1004,"="&amp;$BD959,INDIRECT(ADDRESS(3,BJ$2,1,1)):INDIRECT(ADDRESS(1004,BJ$2,1,1))),"")</f>
        <v/>
      </c>
      <c r="BK959" t="str">
        <f ca="1">IF($BT959&lt;&gt;"",SUMIF($BD$3:$BD$1004,"="&amp;$BD959,INDIRECT(ADDRESS(3,BK$2,1,1)):INDIRECT(ADDRESS(1004,BK$2,1,1))),"")</f>
        <v/>
      </c>
      <c r="BL959" t="str">
        <f ca="1">IF($BT959&lt;&gt;"",SUMIF($BD$3:$BD$1004,"="&amp;$BD959,INDIRECT(ADDRESS(3,BL$2,1,1)):INDIRECT(ADDRESS(1004,BL$2,1,1))),"")</f>
        <v/>
      </c>
      <c r="BM959" t="str">
        <f ca="1">IF($BT959&lt;&gt;"",SUMIF($BD$3:$BD$1004,"="&amp;$BD959,INDIRECT(ADDRESS(3,BM$2,1,1)):INDIRECT(ADDRESS(1004,BM$2,1,1))),"")</f>
        <v/>
      </c>
      <c r="BN959" t="str">
        <f ca="1">IF($BT959&lt;&gt;"",SUMIF($BD$3:$BD$1004,"="&amp;$BD959,INDIRECT(ADDRESS(3,BN$2,1,1)):INDIRECT(ADDRESS(1004,BN$2,1,1))),"")</f>
        <v/>
      </c>
      <c r="BO959" t="str">
        <f ca="1">IF($BT959&lt;&gt;"",SUMIF($BD$3:$BD$1004,"="&amp;$BD959,INDIRECT(ADDRESS(3,BO$2,1,1)):INDIRECT(ADDRESS(1004,BO$2,1,1))),"")</f>
        <v/>
      </c>
      <c r="BP959" t="str">
        <f ca="1">IF($BT959&lt;&gt;"",SUMIF($BD$3:$BD$1004,"="&amp;$BD959,INDIRECT(ADDRESS(3,BP$2,1,1)):INDIRECT(ADDRESS(1004,BP$2,1,1))),"")</f>
        <v/>
      </c>
      <c r="BQ959" t="str">
        <f ca="1">IF($BT959&lt;&gt;"",SUMIF($BD$3:$BD$1004,"="&amp;$BD959,INDIRECT(ADDRESS(3,BQ$2,1,1)):INDIRECT(ADDRESS(1004,BQ$2,1,1))),"")</f>
        <v/>
      </c>
      <c r="BR959" t="str">
        <f ca="1">IF($BT959&lt;&gt;"",SUMIF($BD$3:$BD$1004,"="&amp;$BD959,INDIRECT(ADDRESS(3,BR$2,1,1)):INDIRECT(ADDRESS(1004,BR$2,1,1))),"")</f>
        <v/>
      </c>
      <c r="BS959" t="str">
        <f>IF($A959&lt;&gt;"",VLOOKUP(TRUNC(MID($A959,1,2),0),Plano_Contas!$H$3:$J$103,3,TRUE),"")</f>
        <v/>
      </c>
      <c r="BT959" t="str">
        <f t="shared" si="57"/>
        <v/>
      </c>
      <c r="BV959">
        <f>Empresas!C959</f>
        <v>0</v>
      </c>
    </row>
    <row r="960" spans="1:74" ht="13.5" hidden="1" thickBot="1" x14ac:dyDescent="0.25">
      <c r="A960" s="89"/>
      <c r="B960" s="52" t="str">
        <f>IF($A960&lt;&gt;"",VLOOKUP(""&amp;$A960,Plano_Contas!$A$3:$F$1003,6,0),"")</f>
        <v/>
      </c>
      <c r="C960" s="91"/>
      <c r="D960" s="111"/>
      <c r="E960" s="112">
        <v>0</v>
      </c>
      <c r="F960" s="87"/>
      <c r="G960" s="85"/>
      <c r="H960" s="111"/>
      <c r="I960" s="112">
        <v>0</v>
      </c>
      <c r="J960" s="87"/>
      <c r="K960" s="85"/>
      <c r="L960" s="111"/>
      <c r="M960" s="112">
        <v>0</v>
      </c>
      <c r="N960" s="87"/>
      <c r="O960" s="85"/>
      <c r="P960" s="111"/>
      <c r="Q960" s="112">
        <v>0</v>
      </c>
      <c r="R960" s="87"/>
      <c r="S960" s="85"/>
      <c r="T960" s="111"/>
      <c r="U960" s="112">
        <v>0</v>
      </c>
      <c r="V960" s="87"/>
      <c r="W960" s="85"/>
      <c r="X960" s="111"/>
      <c r="Y960" s="112">
        <v>0</v>
      </c>
      <c r="Z960" s="87"/>
      <c r="AA960" s="85"/>
      <c r="AB960" s="111"/>
      <c r="AC960" s="112">
        <v>0</v>
      </c>
      <c r="AD960" s="87"/>
      <c r="AE960" s="85"/>
      <c r="AF960" s="111"/>
      <c r="AG960" s="112">
        <v>0</v>
      </c>
      <c r="AH960" s="87"/>
      <c r="AI960" s="85"/>
      <c r="AJ960" s="111"/>
      <c r="AK960" s="112">
        <v>0</v>
      </c>
      <c r="AL960" s="87"/>
      <c r="AM960" s="85"/>
      <c r="AN960" s="111"/>
      <c r="AO960" s="112">
        <v>0</v>
      </c>
      <c r="AP960" s="87"/>
      <c r="AQ960" s="85"/>
      <c r="AR960" s="111"/>
      <c r="AS960" s="112">
        <v>0</v>
      </c>
      <c r="AT960" s="87"/>
      <c r="AU960" s="85"/>
      <c r="AV960" s="111"/>
      <c r="AW960" s="112">
        <v>0</v>
      </c>
      <c r="AX960" s="87"/>
      <c r="AY960" s="85"/>
      <c r="AZ960" s="267">
        <f t="shared" si="58"/>
        <v>0</v>
      </c>
      <c r="BA960" s="88">
        <f t="shared" si="55"/>
        <v>0</v>
      </c>
      <c r="BC960">
        <f>IF($A960&lt;&gt;"",COUNTIF($BD$3:$BD960,$BD960),0)</f>
        <v>0</v>
      </c>
      <c r="BD960" t="str">
        <f>IF($A960&lt;&gt;"",VLOOKUP(TRUNC(MID($A960,1,2),0),Plano_Contas!$H$3:$J$103,2,TRUE),"")</f>
        <v/>
      </c>
      <c r="BE960" s="201" t="str">
        <f t="shared" si="56"/>
        <v/>
      </c>
      <c r="BF960" t="str">
        <f ca="1">IF($BT960&lt;&gt;"",SUMIF($BD$3:$BD$1004,"="&amp;$BD960,INDIRECT(ADDRESS(3,BF$2,1,1)):INDIRECT(ADDRESS(1004,BF$2,1,1))),"")</f>
        <v/>
      </c>
      <c r="BG960" t="str">
        <f ca="1">IF($BT960&lt;&gt;"",SUMIF($BD$3:$BD$1004,"="&amp;$BD960,INDIRECT(ADDRESS(3,BG$2,1,1)):INDIRECT(ADDRESS(1004,BG$2,1,1))),"")</f>
        <v/>
      </c>
      <c r="BH960" t="str">
        <f ca="1">IF($BT960&lt;&gt;"",SUMIF($BD$3:$BD$1004,"="&amp;$BD960,INDIRECT(ADDRESS(3,BH$2,1,1)):INDIRECT(ADDRESS(1004,BH$2,1,1))),"")</f>
        <v/>
      </c>
      <c r="BI960" t="str">
        <f ca="1">IF($BT960&lt;&gt;"",SUMIF($BD$3:$BD$1004,"="&amp;$BD960,INDIRECT(ADDRESS(3,BI$2,1,1)):INDIRECT(ADDRESS(1004,BI$2,1,1))),"")</f>
        <v/>
      </c>
      <c r="BJ960" t="str">
        <f ca="1">IF($BT960&lt;&gt;"",SUMIF($BD$3:$BD$1004,"="&amp;$BD960,INDIRECT(ADDRESS(3,BJ$2,1,1)):INDIRECT(ADDRESS(1004,BJ$2,1,1))),"")</f>
        <v/>
      </c>
      <c r="BK960" t="str">
        <f ca="1">IF($BT960&lt;&gt;"",SUMIF($BD$3:$BD$1004,"="&amp;$BD960,INDIRECT(ADDRESS(3,BK$2,1,1)):INDIRECT(ADDRESS(1004,BK$2,1,1))),"")</f>
        <v/>
      </c>
      <c r="BL960" t="str">
        <f ca="1">IF($BT960&lt;&gt;"",SUMIF($BD$3:$BD$1004,"="&amp;$BD960,INDIRECT(ADDRESS(3,BL$2,1,1)):INDIRECT(ADDRESS(1004,BL$2,1,1))),"")</f>
        <v/>
      </c>
      <c r="BM960" t="str">
        <f ca="1">IF($BT960&lt;&gt;"",SUMIF($BD$3:$BD$1004,"="&amp;$BD960,INDIRECT(ADDRESS(3,BM$2,1,1)):INDIRECT(ADDRESS(1004,BM$2,1,1))),"")</f>
        <v/>
      </c>
      <c r="BN960" t="str">
        <f ca="1">IF($BT960&lt;&gt;"",SUMIF($BD$3:$BD$1004,"="&amp;$BD960,INDIRECT(ADDRESS(3,BN$2,1,1)):INDIRECT(ADDRESS(1004,BN$2,1,1))),"")</f>
        <v/>
      </c>
      <c r="BO960" t="str">
        <f ca="1">IF($BT960&lt;&gt;"",SUMIF($BD$3:$BD$1004,"="&amp;$BD960,INDIRECT(ADDRESS(3,BO$2,1,1)):INDIRECT(ADDRESS(1004,BO$2,1,1))),"")</f>
        <v/>
      </c>
      <c r="BP960" t="str">
        <f ca="1">IF($BT960&lt;&gt;"",SUMIF($BD$3:$BD$1004,"="&amp;$BD960,INDIRECT(ADDRESS(3,BP$2,1,1)):INDIRECT(ADDRESS(1004,BP$2,1,1))),"")</f>
        <v/>
      </c>
      <c r="BQ960" t="str">
        <f ca="1">IF($BT960&lt;&gt;"",SUMIF($BD$3:$BD$1004,"="&amp;$BD960,INDIRECT(ADDRESS(3,BQ$2,1,1)):INDIRECT(ADDRESS(1004,BQ$2,1,1))),"")</f>
        <v/>
      </c>
      <c r="BR960" t="str">
        <f ca="1">IF($BT960&lt;&gt;"",SUMIF($BD$3:$BD$1004,"="&amp;$BD960,INDIRECT(ADDRESS(3,BR$2,1,1)):INDIRECT(ADDRESS(1004,BR$2,1,1))),"")</f>
        <v/>
      </c>
      <c r="BS960" t="str">
        <f>IF($A960&lt;&gt;"",VLOOKUP(TRUNC(MID($A960,1,2),0),Plano_Contas!$H$3:$J$103,3,TRUE),"")</f>
        <v/>
      </c>
      <c r="BT960" t="str">
        <f t="shared" si="57"/>
        <v/>
      </c>
      <c r="BV960">
        <f>Empresas!C960</f>
        <v>0</v>
      </c>
    </row>
    <row r="961" spans="1:74" ht="13.5" hidden="1" thickBot="1" x14ac:dyDescent="0.25">
      <c r="A961" s="89"/>
      <c r="B961" s="52" t="str">
        <f>IF($A961&lt;&gt;"",VLOOKUP(""&amp;$A961,Plano_Contas!$A$3:$F$1003,6,0),"")</f>
        <v/>
      </c>
      <c r="C961" s="91"/>
      <c r="D961" s="111"/>
      <c r="E961" s="112">
        <v>0</v>
      </c>
      <c r="F961" s="87"/>
      <c r="G961" s="85"/>
      <c r="H961" s="111"/>
      <c r="I961" s="112">
        <v>0</v>
      </c>
      <c r="J961" s="87"/>
      <c r="K961" s="85"/>
      <c r="L961" s="111"/>
      <c r="M961" s="112">
        <v>0</v>
      </c>
      <c r="N961" s="87"/>
      <c r="O961" s="85"/>
      <c r="P961" s="111"/>
      <c r="Q961" s="112">
        <v>0</v>
      </c>
      <c r="R961" s="87"/>
      <c r="S961" s="85"/>
      <c r="T961" s="111"/>
      <c r="U961" s="112">
        <v>0</v>
      </c>
      <c r="V961" s="87"/>
      <c r="W961" s="85"/>
      <c r="X961" s="111"/>
      <c r="Y961" s="112">
        <v>0</v>
      </c>
      <c r="Z961" s="87"/>
      <c r="AA961" s="85"/>
      <c r="AB961" s="111"/>
      <c r="AC961" s="112">
        <v>0</v>
      </c>
      <c r="AD961" s="87"/>
      <c r="AE961" s="85"/>
      <c r="AF961" s="111"/>
      <c r="AG961" s="112">
        <v>0</v>
      </c>
      <c r="AH961" s="87"/>
      <c r="AI961" s="85"/>
      <c r="AJ961" s="111"/>
      <c r="AK961" s="112">
        <v>0</v>
      </c>
      <c r="AL961" s="87"/>
      <c r="AM961" s="85"/>
      <c r="AN961" s="111"/>
      <c r="AO961" s="112">
        <v>0</v>
      </c>
      <c r="AP961" s="87"/>
      <c r="AQ961" s="85"/>
      <c r="AR961" s="111"/>
      <c r="AS961" s="112">
        <v>0</v>
      </c>
      <c r="AT961" s="87"/>
      <c r="AU961" s="85"/>
      <c r="AV961" s="111"/>
      <c r="AW961" s="112">
        <v>0</v>
      </c>
      <c r="AX961" s="87"/>
      <c r="AY961" s="85"/>
      <c r="AZ961" s="267">
        <f t="shared" si="58"/>
        <v>0</v>
      </c>
      <c r="BA961" s="88">
        <f t="shared" si="55"/>
        <v>0</v>
      </c>
      <c r="BC961">
        <f>IF($A961&lt;&gt;"",COUNTIF($BD$3:$BD961,$BD961),0)</f>
        <v>0</v>
      </c>
      <c r="BD961" t="str">
        <f>IF($A961&lt;&gt;"",VLOOKUP(TRUNC(MID($A961,1,2),0),Plano_Contas!$H$3:$J$103,2,TRUE),"")</f>
        <v/>
      </c>
      <c r="BE961" s="201" t="str">
        <f t="shared" si="56"/>
        <v/>
      </c>
      <c r="BF961" t="str">
        <f ca="1">IF($BT961&lt;&gt;"",SUMIF($BD$3:$BD$1004,"="&amp;$BD961,INDIRECT(ADDRESS(3,BF$2,1,1)):INDIRECT(ADDRESS(1004,BF$2,1,1))),"")</f>
        <v/>
      </c>
      <c r="BG961" t="str">
        <f ca="1">IF($BT961&lt;&gt;"",SUMIF($BD$3:$BD$1004,"="&amp;$BD961,INDIRECT(ADDRESS(3,BG$2,1,1)):INDIRECT(ADDRESS(1004,BG$2,1,1))),"")</f>
        <v/>
      </c>
      <c r="BH961" t="str">
        <f ca="1">IF($BT961&lt;&gt;"",SUMIF($BD$3:$BD$1004,"="&amp;$BD961,INDIRECT(ADDRESS(3,BH$2,1,1)):INDIRECT(ADDRESS(1004,BH$2,1,1))),"")</f>
        <v/>
      </c>
      <c r="BI961" t="str">
        <f ca="1">IF($BT961&lt;&gt;"",SUMIF($BD$3:$BD$1004,"="&amp;$BD961,INDIRECT(ADDRESS(3,BI$2,1,1)):INDIRECT(ADDRESS(1004,BI$2,1,1))),"")</f>
        <v/>
      </c>
      <c r="BJ961" t="str">
        <f ca="1">IF($BT961&lt;&gt;"",SUMIF($BD$3:$BD$1004,"="&amp;$BD961,INDIRECT(ADDRESS(3,BJ$2,1,1)):INDIRECT(ADDRESS(1004,BJ$2,1,1))),"")</f>
        <v/>
      </c>
      <c r="BK961" t="str">
        <f ca="1">IF($BT961&lt;&gt;"",SUMIF($BD$3:$BD$1004,"="&amp;$BD961,INDIRECT(ADDRESS(3,BK$2,1,1)):INDIRECT(ADDRESS(1004,BK$2,1,1))),"")</f>
        <v/>
      </c>
      <c r="BL961" t="str">
        <f ca="1">IF($BT961&lt;&gt;"",SUMIF($BD$3:$BD$1004,"="&amp;$BD961,INDIRECT(ADDRESS(3,BL$2,1,1)):INDIRECT(ADDRESS(1004,BL$2,1,1))),"")</f>
        <v/>
      </c>
      <c r="BM961" t="str">
        <f ca="1">IF($BT961&lt;&gt;"",SUMIF($BD$3:$BD$1004,"="&amp;$BD961,INDIRECT(ADDRESS(3,BM$2,1,1)):INDIRECT(ADDRESS(1004,BM$2,1,1))),"")</f>
        <v/>
      </c>
      <c r="BN961" t="str">
        <f ca="1">IF($BT961&lt;&gt;"",SUMIF($BD$3:$BD$1004,"="&amp;$BD961,INDIRECT(ADDRESS(3,BN$2,1,1)):INDIRECT(ADDRESS(1004,BN$2,1,1))),"")</f>
        <v/>
      </c>
      <c r="BO961" t="str">
        <f ca="1">IF($BT961&lt;&gt;"",SUMIF($BD$3:$BD$1004,"="&amp;$BD961,INDIRECT(ADDRESS(3,BO$2,1,1)):INDIRECT(ADDRESS(1004,BO$2,1,1))),"")</f>
        <v/>
      </c>
      <c r="BP961" t="str">
        <f ca="1">IF($BT961&lt;&gt;"",SUMIF($BD$3:$BD$1004,"="&amp;$BD961,INDIRECT(ADDRESS(3,BP$2,1,1)):INDIRECT(ADDRESS(1004,BP$2,1,1))),"")</f>
        <v/>
      </c>
      <c r="BQ961" t="str">
        <f ca="1">IF($BT961&lt;&gt;"",SUMIF($BD$3:$BD$1004,"="&amp;$BD961,INDIRECT(ADDRESS(3,BQ$2,1,1)):INDIRECT(ADDRESS(1004,BQ$2,1,1))),"")</f>
        <v/>
      </c>
      <c r="BR961" t="str">
        <f ca="1">IF($BT961&lt;&gt;"",SUMIF($BD$3:$BD$1004,"="&amp;$BD961,INDIRECT(ADDRESS(3,BR$2,1,1)):INDIRECT(ADDRESS(1004,BR$2,1,1))),"")</f>
        <v/>
      </c>
      <c r="BS961" t="str">
        <f>IF($A961&lt;&gt;"",VLOOKUP(TRUNC(MID($A961,1,2),0),Plano_Contas!$H$3:$J$103,3,TRUE),"")</f>
        <v/>
      </c>
      <c r="BT961" t="str">
        <f t="shared" si="57"/>
        <v/>
      </c>
      <c r="BV961">
        <f>Empresas!C961</f>
        <v>0</v>
      </c>
    </row>
    <row r="962" spans="1:74" ht="13.5" hidden="1" thickBot="1" x14ac:dyDescent="0.25">
      <c r="A962" s="89"/>
      <c r="B962" s="52" t="str">
        <f>IF($A962&lt;&gt;"",VLOOKUP(""&amp;$A962,Plano_Contas!$A$3:$F$1003,6,0),"")</f>
        <v/>
      </c>
      <c r="C962" s="91"/>
      <c r="D962" s="111"/>
      <c r="E962" s="112">
        <v>0</v>
      </c>
      <c r="F962" s="87"/>
      <c r="G962" s="85"/>
      <c r="H962" s="111"/>
      <c r="I962" s="112">
        <v>0</v>
      </c>
      <c r="J962" s="87"/>
      <c r="K962" s="85"/>
      <c r="L962" s="111"/>
      <c r="M962" s="112">
        <v>0</v>
      </c>
      <c r="N962" s="87"/>
      <c r="O962" s="85"/>
      <c r="P962" s="111"/>
      <c r="Q962" s="112">
        <v>0</v>
      </c>
      <c r="R962" s="87"/>
      <c r="S962" s="85"/>
      <c r="T962" s="111"/>
      <c r="U962" s="112">
        <v>0</v>
      </c>
      <c r="V962" s="87"/>
      <c r="W962" s="85"/>
      <c r="X962" s="111"/>
      <c r="Y962" s="112">
        <v>0</v>
      </c>
      <c r="Z962" s="87"/>
      <c r="AA962" s="85"/>
      <c r="AB962" s="111"/>
      <c r="AC962" s="112">
        <v>0</v>
      </c>
      <c r="AD962" s="87"/>
      <c r="AE962" s="85"/>
      <c r="AF962" s="111"/>
      <c r="AG962" s="112">
        <v>0</v>
      </c>
      <c r="AH962" s="87"/>
      <c r="AI962" s="85"/>
      <c r="AJ962" s="111"/>
      <c r="AK962" s="112">
        <v>0</v>
      </c>
      <c r="AL962" s="87"/>
      <c r="AM962" s="85"/>
      <c r="AN962" s="111"/>
      <c r="AO962" s="112">
        <v>0</v>
      </c>
      <c r="AP962" s="87"/>
      <c r="AQ962" s="85"/>
      <c r="AR962" s="111"/>
      <c r="AS962" s="112">
        <v>0</v>
      </c>
      <c r="AT962" s="87"/>
      <c r="AU962" s="85"/>
      <c r="AV962" s="111"/>
      <c r="AW962" s="112">
        <v>0</v>
      </c>
      <c r="AX962" s="87"/>
      <c r="AY962" s="85"/>
      <c r="AZ962" s="267">
        <f t="shared" si="58"/>
        <v>0</v>
      </c>
      <c r="BA962" s="88">
        <f t="shared" si="55"/>
        <v>0</v>
      </c>
      <c r="BC962">
        <f>IF($A962&lt;&gt;"",COUNTIF($BD$3:$BD962,$BD962),0)</f>
        <v>0</v>
      </c>
      <c r="BD962" t="str">
        <f>IF($A962&lt;&gt;"",VLOOKUP(TRUNC(MID($A962,1,2),0),Plano_Contas!$H$3:$J$103,2,TRUE),"")</f>
        <v/>
      </c>
      <c r="BE962" s="201" t="str">
        <f t="shared" si="56"/>
        <v/>
      </c>
      <c r="BF962" t="str">
        <f ca="1">IF($BT962&lt;&gt;"",SUMIF($BD$3:$BD$1004,"="&amp;$BD962,INDIRECT(ADDRESS(3,BF$2,1,1)):INDIRECT(ADDRESS(1004,BF$2,1,1))),"")</f>
        <v/>
      </c>
      <c r="BG962" t="str">
        <f ca="1">IF($BT962&lt;&gt;"",SUMIF($BD$3:$BD$1004,"="&amp;$BD962,INDIRECT(ADDRESS(3,BG$2,1,1)):INDIRECT(ADDRESS(1004,BG$2,1,1))),"")</f>
        <v/>
      </c>
      <c r="BH962" t="str">
        <f ca="1">IF($BT962&lt;&gt;"",SUMIF($BD$3:$BD$1004,"="&amp;$BD962,INDIRECT(ADDRESS(3,BH$2,1,1)):INDIRECT(ADDRESS(1004,BH$2,1,1))),"")</f>
        <v/>
      </c>
      <c r="BI962" t="str">
        <f ca="1">IF($BT962&lt;&gt;"",SUMIF($BD$3:$BD$1004,"="&amp;$BD962,INDIRECT(ADDRESS(3,BI$2,1,1)):INDIRECT(ADDRESS(1004,BI$2,1,1))),"")</f>
        <v/>
      </c>
      <c r="BJ962" t="str">
        <f ca="1">IF($BT962&lt;&gt;"",SUMIF($BD$3:$BD$1004,"="&amp;$BD962,INDIRECT(ADDRESS(3,BJ$2,1,1)):INDIRECT(ADDRESS(1004,BJ$2,1,1))),"")</f>
        <v/>
      </c>
      <c r="BK962" t="str">
        <f ca="1">IF($BT962&lt;&gt;"",SUMIF($BD$3:$BD$1004,"="&amp;$BD962,INDIRECT(ADDRESS(3,BK$2,1,1)):INDIRECT(ADDRESS(1004,BK$2,1,1))),"")</f>
        <v/>
      </c>
      <c r="BL962" t="str">
        <f ca="1">IF($BT962&lt;&gt;"",SUMIF($BD$3:$BD$1004,"="&amp;$BD962,INDIRECT(ADDRESS(3,BL$2,1,1)):INDIRECT(ADDRESS(1004,BL$2,1,1))),"")</f>
        <v/>
      </c>
      <c r="BM962" t="str">
        <f ca="1">IF($BT962&lt;&gt;"",SUMIF($BD$3:$BD$1004,"="&amp;$BD962,INDIRECT(ADDRESS(3,BM$2,1,1)):INDIRECT(ADDRESS(1004,BM$2,1,1))),"")</f>
        <v/>
      </c>
      <c r="BN962" t="str">
        <f ca="1">IF($BT962&lt;&gt;"",SUMIF($BD$3:$BD$1004,"="&amp;$BD962,INDIRECT(ADDRESS(3,BN$2,1,1)):INDIRECT(ADDRESS(1004,BN$2,1,1))),"")</f>
        <v/>
      </c>
      <c r="BO962" t="str">
        <f ca="1">IF($BT962&lt;&gt;"",SUMIF($BD$3:$BD$1004,"="&amp;$BD962,INDIRECT(ADDRESS(3,BO$2,1,1)):INDIRECT(ADDRESS(1004,BO$2,1,1))),"")</f>
        <v/>
      </c>
      <c r="BP962" t="str">
        <f ca="1">IF($BT962&lt;&gt;"",SUMIF($BD$3:$BD$1004,"="&amp;$BD962,INDIRECT(ADDRESS(3,BP$2,1,1)):INDIRECT(ADDRESS(1004,BP$2,1,1))),"")</f>
        <v/>
      </c>
      <c r="BQ962" t="str">
        <f ca="1">IF($BT962&lt;&gt;"",SUMIF($BD$3:$BD$1004,"="&amp;$BD962,INDIRECT(ADDRESS(3,BQ$2,1,1)):INDIRECT(ADDRESS(1004,BQ$2,1,1))),"")</f>
        <v/>
      </c>
      <c r="BR962" t="str">
        <f ca="1">IF($BT962&lt;&gt;"",SUMIF($BD$3:$BD$1004,"="&amp;$BD962,INDIRECT(ADDRESS(3,BR$2,1,1)):INDIRECT(ADDRESS(1004,BR$2,1,1))),"")</f>
        <v/>
      </c>
      <c r="BS962" t="str">
        <f>IF($A962&lt;&gt;"",VLOOKUP(TRUNC(MID($A962,1,2),0),Plano_Contas!$H$3:$J$103,3,TRUE),"")</f>
        <v/>
      </c>
      <c r="BT962" t="str">
        <f t="shared" si="57"/>
        <v/>
      </c>
      <c r="BV962">
        <f>Empresas!C962</f>
        <v>0</v>
      </c>
    </row>
    <row r="963" spans="1:74" ht="13.5" hidden="1" thickBot="1" x14ac:dyDescent="0.25">
      <c r="A963" s="89"/>
      <c r="B963" s="52" t="str">
        <f>IF($A963&lt;&gt;"",VLOOKUP(""&amp;$A963,Plano_Contas!$A$3:$F$1003,6,0),"")</f>
        <v/>
      </c>
      <c r="C963" s="91"/>
      <c r="D963" s="111"/>
      <c r="E963" s="112">
        <v>0</v>
      </c>
      <c r="F963" s="87"/>
      <c r="G963" s="85"/>
      <c r="H963" s="111"/>
      <c r="I963" s="112">
        <v>0</v>
      </c>
      <c r="J963" s="87"/>
      <c r="K963" s="85"/>
      <c r="L963" s="111"/>
      <c r="M963" s="112">
        <v>0</v>
      </c>
      <c r="N963" s="87"/>
      <c r="O963" s="85"/>
      <c r="P963" s="111"/>
      <c r="Q963" s="112">
        <v>0</v>
      </c>
      <c r="R963" s="87"/>
      <c r="S963" s="85"/>
      <c r="T963" s="111"/>
      <c r="U963" s="112">
        <v>0</v>
      </c>
      <c r="V963" s="87"/>
      <c r="W963" s="85"/>
      <c r="X963" s="111"/>
      <c r="Y963" s="112">
        <v>0</v>
      </c>
      <c r="Z963" s="87"/>
      <c r="AA963" s="85"/>
      <c r="AB963" s="111"/>
      <c r="AC963" s="112">
        <v>0</v>
      </c>
      <c r="AD963" s="87"/>
      <c r="AE963" s="85"/>
      <c r="AF963" s="111"/>
      <c r="AG963" s="112">
        <v>0</v>
      </c>
      <c r="AH963" s="87"/>
      <c r="AI963" s="85"/>
      <c r="AJ963" s="111"/>
      <c r="AK963" s="112">
        <v>0</v>
      </c>
      <c r="AL963" s="87"/>
      <c r="AM963" s="85"/>
      <c r="AN963" s="111"/>
      <c r="AO963" s="112">
        <v>0</v>
      </c>
      <c r="AP963" s="87"/>
      <c r="AQ963" s="85"/>
      <c r="AR963" s="111"/>
      <c r="AS963" s="112">
        <v>0</v>
      </c>
      <c r="AT963" s="87"/>
      <c r="AU963" s="85"/>
      <c r="AV963" s="111"/>
      <c r="AW963" s="112">
        <v>0</v>
      </c>
      <c r="AX963" s="87"/>
      <c r="AY963" s="85"/>
      <c r="AZ963" s="267">
        <f t="shared" si="58"/>
        <v>0</v>
      </c>
      <c r="BA963" s="88">
        <f t="shared" ref="BA963:BA1004" si="59">SUM($G963,$K963,$O963,$S963,$W963,$AA963,$AE963,$AI963,$AM963,$AQ963,$AU963,$AY963)</f>
        <v>0</v>
      </c>
      <c r="BC963">
        <f>IF($A963&lt;&gt;"",COUNTIF($BD$3:$BD963,$BD963),0)</f>
        <v>0</v>
      </c>
      <c r="BD963" t="str">
        <f>IF($A963&lt;&gt;"",VLOOKUP(TRUNC(MID($A963,1,2),0),Plano_Contas!$H$3:$J$103,2,TRUE),"")</f>
        <v/>
      </c>
      <c r="BE963" s="201" t="str">
        <f t="shared" ref="BE963:BE1004" si="60">IF(ISERR(SEARCH("[",$B963))=FALSE,MID($B963,SEARCH("[",$B963)+1,SEARCH("]",$B963)-SEARCH("[",$B963)-1),"")</f>
        <v/>
      </c>
      <c r="BF963" t="str">
        <f ca="1">IF($BT963&lt;&gt;"",SUMIF($BD$3:$BD$1004,"="&amp;$BD963,INDIRECT(ADDRESS(3,BF$2,1,1)):INDIRECT(ADDRESS(1004,BF$2,1,1))),"")</f>
        <v/>
      </c>
      <c r="BG963" t="str">
        <f ca="1">IF($BT963&lt;&gt;"",SUMIF($BD$3:$BD$1004,"="&amp;$BD963,INDIRECT(ADDRESS(3,BG$2,1,1)):INDIRECT(ADDRESS(1004,BG$2,1,1))),"")</f>
        <v/>
      </c>
      <c r="BH963" t="str">
        <f ca="1">IF($BT963&lt;&gt;"",SUMIF($BD$3:$BD$1004,"="&amp;$BD963,INDIRECT(ADDRESS(3,BH$2,1,1)):INDIRECT(ADDRESS(1004,BH$2,1,1))),"")</f>
        <v/>
      </c>
      <c r="BI963" t="str">
        <f ca="1">IF($BT963&lt;&gt;"",SUMIF($BD$3:$BD$1004,"="&amp;$BD963,INDIRECT(ADDRESS(3,BI$2,1,1)):INDIRECT(ADDRESS(1004,BI$2,1,1))),"")</f>
        <v/>
      </c>
      <c r="BJ963" t="str">
        <f ca="1">IF($BT963&lt;&gt;"",SUMIF($BD$3:$BD$1004,"="&amp;$BD963,INDIRECT(ADDRESS(3,BJ$2,1,1)):INDIRECT(ADDRESS(1004,BJ$2,1,1))),"")</f>
        <v/>
      </c>
      <c r="BK963" t="str">
        <f ca="1">IF($BT963&lt;&gt;"",SUMIF($BD$3:$BD$1004,"="&amp;$BD963,INDIRECT(ADDRESS(3,BK$2,1,1)):INDIRECT(ADDRESS(1004,BK$2,1,1))),"")</f>
        <v/>
      </c>
      <c r="BL963" t="str">
        <f ca="1">IF($BT963&lt;&gt;"",SUMIF($BD$3:$BD$1004,"="&amp;$BD963,INDIRECT(ADDRESS(3,BL$2,1,1)):INDIRECT(ADDRESS(1004,BL$2,1,1))),"")</f>
        <v/>
      </c>
      <c r="BM963" t="str">
        <f ca="1">IF($BT963&lt;&gt;"",SUMIF($BD$3:$BD$1004,"="&amp;$BD963,INDIRECT(ADDRESS(3,BM$2,1,1)):INDIRECT(ADDRESS(1004,BM$2,1,1))),"")</f>
        <v/>
      </c>
      <c r="BN963" t="str">
        <f ca="1">IF($BT963&lt;&gt;"",SUMIF($BD$3:$BD$1004,"="&amp;$BD963,INDIRECT(ADDRESS(3,BN$2,1,1)):INDIRECT(ADDRESS(1004,BN$2,1,1))),"")</f>
        <v/>
      </c>
      <c r="BO963" t="str">
        <f ca="1">IF($BT963&lt;&gt;"",SUMIF($BD$3:$BD$1004,"="&amp;$BD963,INDIRECT(ADDRESS(3,BO$2,1,1)):INDIRECT(ADDRESS(1004,BO$2,1,1))),"")</f>
        <v/>
      </c>
      <c r="BP963" t="str">
        <f ca="1">IF($BT963&lt;&gt;"",SUMIF($BD$3:$BD$1004,"="&amp;$BD963,INDIRECT(ADDRESS(3,BP$2,1,1)):INDIRECT(ADDRESS(1004,BP$2,1,1))),"")</f>
        <v/>
      </c>
      <c r="BQ963" t="str">
        <f ca="1">IF($BT963&lt;&gt;"",SUMIF($BD$3:$BD$1004,"="&amp;$BD963,INDIRECT(ADDRESS(3,BQ$2,1,1)):INDIRECT(ADDRESS(1004,BQ$2,1,1))),"")</f>
        <v/>
      </c>
      <c r="BR963" t="str">
        <f ca="1">IF($BT963&lt;&gt;"",SUMIF($BD$3:$BD$1004,"="&amp;$BD963,INDIRECT(ADDRESS(3,BR$2,1,1)):INDIRECT(ADDRESS(1004,BR$2,1,1))),"")</f>
        <v/>
      </c>
      <c r="BS963" t="str">
        <f>IF($A963&lt;&gt;"",VLOOKUP(TRUNC(MID($A963,1,2),0),Plano_Contas!$H$3:$J$103,3,TRUE),"")</f>
        <v/>
      </c>
      <c r="BT963" t="str">
        <f t="shared" ref="BT963:BT1004" si="61">IF(($BC963=1)*($BS963&lt;&gt;"T"),$BD963&amp;IF($BE963&lt;&gt;""," ("&amp;$BE963&amp;")",""),"")</f>
        <v/>
      </c>
      <c r="BV963">
        <f>Empresas!C963</f>
        <v>0</v>
      </c>
    </row>
    <row r="964" spans="1:74" ht="13.5" hidden="1" thickBot="1" x14ac:dyDescent="0.25">
      <c r="A964" s="89"/>
      <c r="B964" s="52" t="str">
        <f>IF($A964&lt;&gt;"",VLOOKUP(""&amp;$A964,Plano_Contas!$A$3:$F$1003,6,0),"")</f>
        <v/>
      </c>
      <c r="C964" s="91"/>
      <c r="D964" s="111"/>
      <c r="E964" s="112">
        <v>0</v>
      </c>
      <c r="F964" s="87"/>
      <c r="G964" s="85"/>
      <c r="H964" s="111"/>
      <c r="I964" s="112">
        <v>0</v>
      </c>
      <c r="J964" s="87"/>
      <c r="K964" s="85"/>
      <c r="L964" s="111"/>
      <c r="M964" s="112">
        <v>0</v>
      </c>
      <c r="N964" s="87"/>
      <c r="O964" s="85"/>
      <c r="P964" s="111"/>
      <c r="Q964" s="112">
        <v>0</v>
      </c>
      <c r="R964" s="87"/>
      <c r="S964" s="85"/>
      <c r="T964" s="111"/>
      <c r="U964" s="112">
        <v>0</v>
      </c>
      <c r="V964" s="87"/>
      <c r="W964" s="85"/>
      <c r="X964" s="111"/>
      <c r="Y964" s="112">
        <v>0</v>
      </c>
      <c r="Z964" s="87"/>
      <c r="AA964" s="85"/>
      <c r="AB964" s="111"/>
      <c r="AC964" s="112">
        <v>0</v>
      </c>
      <c r="AD964" s="87"/>
      <c r="AE964" s="85"/>
      <c r="AF964" s="111"/>
      <c r="AG964" s="112">
        <v>0</v>
      </c>
      <c r="AH964" s="87"/>
      <c r="AI964" s="85"/>
      <c r="AJ964" s="111"/>
      <c r="AK964" s="112">
        <v>0</v>
      </c>
      <c r="AL964" s="87"/>
      <c r="AM964" s="85"/>
      <c r="AN964" s="111"/>
      <c r="AO964" s="112">
        <v>0</v>
      </c>
      <c r="AP964" s="87"/>
      <c r="AQ964" s="85"/>
      <c r="AR964" s="111"/>
      <c r="AS964" s="112">
        <v>0</v>
      </c>
      <c r="AT964" s="87"/>
      <c r="AU964" s="85"/>
      <c r="AV964" s="111"/>
      <c r="AW964" s="112">
        <v>0</v>
      </c>
      <c r="AX964" s="87"/>
      <c r="AY964" s="85"/>
      <c r="AZ964" s="267">
        <f t="shared" ref="AZ964:AZ1004" si="62">SUM(E964,I964,M964,Q964,U964,Y964,AC964,AG964,AK964,AO964,AS964,AW964)</f>
        <v>0</v>
      </c>
      <c r="BA964" s="88">
        <f t="shared" si="59"/>
        <v>0</v>
      </c>
      <c r="BC964">
        <f>IF($A964&lt;&gt;"",COUNTIF($BD$3:$BD964,$BD964),0)</f>
        <v>0</v>
      </c>
      <c r="BD964" t="str">
        <f>IF($A964&lt;&gt;"",VLOOKUP(TRUNC(MID($A964,1,2),0),Plano_Contas!$H$3:$J$103,2,TRUE),"")</f>
        <v/>
      </c>
      <c r="BE964" s="201" t="str">
        <f t="shared" si="60"/>
        <v/>
      </c>
      <c r="BF964" t="str">
        <f ca="1">IF($BT964&lt;&gt;"",SUMIF($BD$3:$BD$1004,"="&amp;$BD964,INDIRECT(ADDRESS(3,BF$2,1,1)):INDIRECT(ADDRESS(1004,BF$2,1,1))),"")</f>
        <v/>
      </c>
      <c r="BG964" t="str">
        <f ca="1">IF($BT964&lt;&gt;"",SUMIF($BD$3:$BD$1004,"="&amp;$BD964,INDIRECT(ADDRESS(3,BG$2,1,1)):INDIRECT(ADDRESS(1004,BG$2,1,1))),"")</f>
        <v/>
      </c>
      <c r="BH964" t="str">
        <f ca="1">IF($BT964&lt;&gt;"",SUMIF($BD$3:$BD$1004,"="&amp;$BD964,INDIRECT(ADDRESS(3,BH$2,1,1)):INDIRECT(ADDRESS(1004,BH$2,1,1))),"")</f>
        <v/>
      </c>
      <c r="BI964" t="str">
        <f ca="1">IF($BT964&lt;&gt;"",SUMIF($BD$3:$BD$1004,"="&amp;$BD964,INDIRECT(ADDRESS(3,BI$2,1,1)):INDIRECT(ADDRESS(1004,BI$2,1,1))),"")</f>
        <v/>
      </c>
      <c r="BJ964" t="str">
        <f ca="1">IF($BT964&lt;&gt;"",SUMIF($BD$3:$BD$1004,"="&amp;$BD964,INDIRECT(ADDRESS(3,BJ$2,1,1)):INDIRECT(ADDRESS(1004,BJ$2,1,1))),"")</f>
        <v/>
      </c>
      <c r="BK964" t="str">
        <f ca="1">IF($BT964&lt;&gt;"",SUMIF($BD$3:$BD$1004,"="&amp;$BD964,INDIRECT(ADDRESS(3,BK$2,1,1)):INDIRECT(ADDRESS(1004,BK$2,1,1))),"")</f>
        <v/>
      </c>
      <c r="BL964" t="str">
        <f ca="1">IF($BT964&lt;&gt;"",SUMIF($BD$3:$BD$1004,"="&amp;$BD964,INDIRECT(ADDRESS(3,BL$2,1,1)):INDIRECT(ADDRESS(1004,BL$2,1,1))),"")</f>
        <v/>
      </c>
      <c r="BM964" t="str">
        <f ca="1">IF($BT964&lt;&gt;"",SUMIF($BD$3:$BD$1004,"="&amp;$BD964,INDIRECT(ADDRESS(3,BM$2,1,1)):INDIRECT(ADDRESS(1004,BM$2,1,1))),"")</f>
        <v/>
      </c>
      <c r="BN964" t="str">
        <f ca="1">IF($BT964&lt;&gt;"",SUMIF($BD$3:$BD$1004,"="&amp;$BD964,INDIRECT(ADDRESS(3,BN$2,1,1)):INDIRECT(ADDRESS(1004,BN$2,1,1))),"")</f>
        <v/>
      </c>
      <c r="BO964" t="str">
        <f ca="1">IF($BT964&lt;&gt;"",SUMIF($BD$3:$BD$1004,"="&amp;$BD964,INDIRECT(ADDRESS(3,BO$2,1,1)):INDIRECT(ADDRESS(1004,BO$2,1,1))),"")</f>
        <v/>
      </c>
      <c r="BP964" t="str">
        <f ca="1">IF($BT964&lt;&gt;"",SUMIF($BD$3:$BD$1004,"="&amp;$BD964,INDIRECT(ADDRESS(3,BP$2,1,1)):INDIRECT(ADDRESS(1004,BP$2,1,1))),"")</f>
        <v/>
      </c>
      <c r="BQ964" t="str">
        <f ca="1">IF($BT964&lt;&gt;"",SUMIF($BD$3:$BD$1004,"="&amp;$BD964,INDIRECT(ADDRESS(3,BQ$2,1,1)):INDIRECT(ADDRESS(1004,BQ$2,1,1))),"")</f>
        <v/>
      </c>
      <c r="BR964" t="str">
        <f ca="1">IF($BT964&lt;&gt;"",SUMIF($BD$3:$BD$1004,"="&amp;$BD964,INDIRECT(ADDRESS(3,BR$2,1,1)):INDIRECT(ADDRESS(1004,BR$2,1,1))),"")</f>
        <v/>
      </c>
      <c r="BS964" t="str">
        <f>IF($A964&lt;&gt;"",VLOOKUP(TRUNC(MID($A964,1,2),0),Plano_Contas!$H$3:$J$103,3,TRUE),"")</f>
        <v/>
      </c>
      <c r="BT964" t="str">
        <f t="shared" si="61"/>
        <v/>
      </c>
      <c r="BV964">
        <f>Empresas!C964</f>
        <v>0</v>
      </c>
    </row>
    <row r="965" spans="1:74" ht="13.5" hidden="1" thickBot="1" x14ac:dyDescent="0.25">
      <c r="A965" s="89"/>
      <c r="B965" s="52" t="str">
        <f>IF($A965&lt;&gt;"",VLOOKUP(""&amp;$A965,Plano_Contas!$A$3:$F$1003,6,0),"")</f>
        <v/>
      </c>
      <c r="C965" s="91"/>
      <c r="D965" s="111"/>
      <c r="E965" s="112">
        <v>0</v>
      </c>
      <c r="F965" s="87"/>
      <c r="G965" s="85"/>
      <c r="H965" s="111"/>
      <c r="I965" s="112">
        <v>0</v>
      </c>
      <c r="J965" s="87"/>
      <c r="K965" s="85"/>
      <c r="L965" s="111"/>
      <c r="M965" s="112">
        <v>0</v>
      </c>
      <c r="N965" s="87"/>
      <c r="O965" s="85"/>
      <c r="P965" s="111"/>
      <c r="Q965" s="112">
        <v>0</v>
      </c>
      <c r="R965" s="87"/>
      <c r="S965" s="85"/>
      <c r="T965" s="111"/>
      <c r="U965" s="112">
        <v>0</v>
      </c>
      <c r="V965" s="87"/>
      <c r="W965" s="85"/>
      <c r="X965" s="111"/>
      <c r="Y965" s="112">
        <v>0</v>
      </c>
      <c r="Z965" s="87"/>
      <c r="AA965" s="85"/>
      <c r="AB965" s="111"/>
      <c r="AC965" s="112">
        <v>0</v>
      </c>
      <c r="AD965" s="87"/>
      <c r="AE965" s="85"/>
      <c r="AF965" s="111"/>
      <c r="AG965" s="112">
        <v>0</v>
      </c>
      <c r="AH965" s="87"/>
      <c r="AI965" s="85"/>
      <c r="AJ965" s="111"/>
      <c r="AK965" s="112">
        <v>0</v>
      </c>
      <c r="AL965" s="87"/>
      <c r="AM965" s="85"/>
      <c r="AN965" s="111"/>
      <c r="AO965" s="112">
        <v>0</v>
      </c>
      <c r="AP965" s="87"/>
      <c r="AQ965" s="85"/>
      <c r="AR965" s="111"/>
      <c r="AS965" s="112">
        <v>0</v>
      </c>
      <c r="AT965" s="87"/>
      <c r="AU965" s="85"/>
      <c r="AV965" s="111"/>
      <c r="AW965" s="112">
        <v>0</v>
      </c>
      <c r="AX965" s="87"/>
      <c r="AY965" s="85"/>
      <c r="AZ965" s="267">
        <f t="shared" si="62"/>
        <v>0</v>
      </c>
      <c r="BA965" s="88">
        <f t="shared" si="59"/>
        <v>0</v>
      </c>
      <c r="BC965">
        <f>IF($A965&lt;&gt;"",COUNTIF($BD$3:$BD965,$BD965),0)</f>
        <v>0</v>
      </c>
      <c r="BD965" t="str">
        <f>IF($A965&lt;&gt;"",VLOOKUP(TRUNC(MID($A965,1,2),0),Plano_Contas!$H$3:$J$103,2,TRUE),"")</f>
        <v/>
      </c>
      <c r="BE965" s="201" t="str">
        <f t="shared" si="60"/>
        <v/>
      </c>
      <c r="BF965" t="str">
        <f ca="1">IF($BT965&lt;&gt;"",SUMIF($BD$3:$BD$1004,"="&amp;$BD965,INDIRECT(ADDRESS(3,BF$2,1,1)):INDIRECT(ADDRESS(1004,BF$2,1,1))),"")</f>
        <v/>
      </c>
      <c r="BG965" t="str">
        <f ca="1">IF($BT965&lt;&gt;"",SUMIF($BD$3:$BD$1004,"="&amp;$BD965,INDIRECT(ADDRESS(3,BG$2,1,1)):INDIRECT(ADDRESS(1004,BG$2,1,1))),"")</f>
        <v/>
      </c>
      <c r="BH965" t="str">
        <f ca="1">IF($BT965&lt;&gt;"",SUMIF($BD$3:$BD$1004,"="&amp;$BD965,INDIRECT(ADDRESS(3,BH$2,1,1)):INDIRECT(ADDRESS(1004,BH$2,1,1))),"")</f>
        <v/>
      </c>
      <c r="BI965" t="str">
        <f ca="1">IF($BT965&lt;&gt;"",SUMIF($BD$3:$BD$1004,"="&amp;$BD965,INDIRECT(ADDRESS(3,BI$2,1,1)):INDIRECT(ADDRESS(1004,BI$2,1,1))),"")</f>
        <v/>
      </c>
      <c r="BJ965" t="str">
        <f ca="1">IF($BT965&lt;&gt;"",SUMIF($BD$3:$BD$1004,"="&amp;$BD965,INDIRECT(ADDRESS(3,BJ$2,1,1)):INDIRECT(ADDRESS(1004,BJ$2,1,1))),"")</f>
        <v/>
      </c>
      <c r="BK965" t="str">
        <f ca="1">IF($BT965&lt;&gt;"",SUMIF($BD$3:$BD$1004,"="&amp;$BD965,INDIRECT(ADDRESS(3,BK$2,1,1)):INDIRECT(ADDRESS(1004,BK$2,1,1))),"")</f>
        <v/>
      </c>
      <c r="BL965" t="str">
        <f ca="1">IF($BT965&lt;&gt;"",SUMIF($BD$3:$BD$1004,"="&amp;$BD965,INDIRECT(ADDRESS(3,BL$2,1,1)):INDIRECT(ADDRESS(1004,BL$2,1,1))),"")</f>
        <v/>
      </c>
      <c r="BM965" t="str">
        <f ca="1">IF($BT965&lt;&gt;"",SUMIF($BD$3:$BD$1004,"="&amp;$BD965,INDIRECT(ADDRESS(3,BM$2,1,1)):INDIRECT(ADDRESS(1004,BM$2,1,1))),"")</f>
        <v/>
      </c>
      <c r="BN965" t="str">
        <f ca="1">IF($BT965&lt;&gt;"",SUMIF($BD$3:$BD$1004,"="&amp;$BD965,INDIRECT(ADDRESS(3,BN$2,1,1)):INDIRECT(ADDRESS(1004,BN$2,1,1))),"")</f>
        <v/>
      </c>
      <c r="BO965" t="str">
        <f ca="1">IF($BT965&lt;&gt;"",SUMIF($BD$3:$BD$1004,"="&amp;$BD965,INDIRECT(ADDRESS(3,BO$2,1,1)):INDIRECT(ADDRESS(1004,BO$2,1,1))),"")</f>
        <v/>
      </c>
      <c r="BP965" t="str">
        <f ca="1">IF($BT965&lt;&gt;"",SUMIF($BD$3:$BD$1004,"="&amp;$BD965,INDIRECT(ADDRESS(3,BP$2,1,1)):INDIRECT(ADDRESS(1004,BP$2,1,1))),"")</f>
        <v/>
      </c>
      <c r="BQ965" t="str">
        <f ca="1">IF($BT965&lt;&gt;"",SUMIF($BD$3:$BD$1004,"="&amp;$BD965,INDIRECT(ADDRESS(3,BQ$2,1,1)):INDIRECT(ADDRESS(1004,BQ$2,1,1))),"")</f>
        <v/>
      </c>
      <c r="BR965" t="str">
        <f ca="1">IF($BT965&lt;&gt;"",SUMIF($BD$3:$BD$1004,"="&amp;$BD965,INDIRECT(ADDRESS(3,BR$2,1,1)):INDIRECT(ADDRESS(1004,BR$2,1,1))),"")</f>
        <v/>
      </c>
      <c r="BS965" t="str">
        <f>IF($A965&lt;&gt;"",VLOOKUP(TRUNC(MID($A965,1,2),0),Plano_Contas!$H$3:$J$103,3,TRUE),"")</f>
        <v/>
      </c>
      <c r="BT965" t="str">
        <f t="shared" si="61"/>
        <v/>
      </c>
      <c r="BV965">
        <f>Empresas!C965</f>
        <v>0</v>
      </c>
    </row>
    <row r="966" spans="1:74" ht="13.5" hidden="1" thickBot="1" x14ac:dyDescent="0.25">
      <c r="A966" s="89"/>
      <c r="B966" s="52" t="str">
        <f>IF($A966&lt;&gt;"",VLOOKUP(""&amp;$A966,Plano_Contas!$A$3:$F$1003,6,0),"")</f>
        <v/>
      </c>
      <c r="C966" s="91"/>
      <c r="D966" s="111"/>
      <c r="E966" s="112">
        <v>0</v>
      </c>
      <c r="F966" s="87"/>
      <c r="G966" s="85"/>
      <c r="H966" s="111"/>
      <c r="I966" s="112">
        <v>0</v>
      </c>
      <c r="J966" s="87"/>
      <c r="K966" s="85"/>
      <c r="L966" s="111"/>
      <c r="M966" s="112">
        <v>0</v>
      </c>
      <c r="N966" s="87"/>
      <c r="O966" s="85"/>
      <c r="P966" s="111"/>
      <c r="Q966" s="112">
        <v>0</v>
      </c>
      <c r="R966" s="87"/>
      <c r="S966" s="85"/>
      <c r="T966" s="111"/>
      <c r="U966" s="112">
        <v>0</v>
      </c>
      <c r="V966" s="87"/>
      <c r="W966" s="85"/>
      <c r="X966" s="111"/>
      <c r="Y966" s="112">
        <v>0</v>
      </c>
      <c r="Z966" s="87"/>
      <c r="AA966" s="85"/>
      <c r="AB966" s="111"/>
      <c r="AC966" s="112">
        <v>0</v>
      </c>
      <c r="AD966" s="87"/>
      <c r="AE966" s="85"/>
      <c r="AF966" s="111"/>
      <c r="AG966" s="112">
        <v>0</v>
      </c>
      <c r="AH966" s="87"/>
      <c r="AI966" s="85"/>
      <c r="AJ966" s="111"/>
      <c r="AK966" s="112">
        <v>0</v>
      </c>
      <c r="AL966" s="87"/>
      <c r="AM966" s="85"/>
      <c r="AN966" s="111"/>
      <c r="AO966" s="112">
        <v>0</v>
      </c>
      <c r="AP966" s="87"/>
      <c r="AQ966" s="85"/>
      <c r="AR966" s="111"/>
      <c r="AS966" s="112">
        <v>0</v>
      </c>
      <c r="AT966" s="87"/>
      <c r="AU966" s="85"/>
      <c r="AV966" s="111"/>
      <c r="AW966" s="112">
        <v>0</v>
      </c>
      <c r="AX966" s="87"/>
      <c r="AY966" s="85"/>
      <c r="AZ966" s="267">
        <f t="shared" si="62"/>
        <v>0</v>
      </c>
      <c r="BA966" s="88">
        <f t="shared" si="59"/>
        <v>0</v>
      </c>
      <c r="BC966">
        <f>IF($A966&lt;&gt;"",COUNTIF($BD$3:$BD966,$BD966),0)</f>
        <v>0</v>
      </c>
      <c r="BD966" t="str">
        <f>IF($A966&lt;&gt;"",VLOOKUP(TRUNC(MID($A966,1,2),0),Plano_Contas!$H$3:$J$103,2,TRUE),"")</f>
        <v/>
      </c>
      <c r="BE966" s="201" t="str">
        <f t="shared" si="60"/>
        <v/>
      </c>
      <c r="BF966" t="str">
        <f ca="1">IF($BT966&lt;&gt;"",SUMIF($BD$3:$BD$1004,"="&amp;$BD966,INDIRECT(ADDRESS(3,BF$2,1,1)):INDIRECT(ADDRESS(1004,BF$2,1,1))),"")</f>
        <v/>
      </c>
      <c r="BG966" t="str">
        <f ca="1">IF($BT966&lt;&gt;"",SUMIF($BD$3:$BD$1004,"="&amp;$BD966,INDIRECT(ADDRESS(3,BG$2,1,1)):INDIRECT(ADDRESS(1004,BG$2,1,1))),"")</f>
        <v/>
      </c>
      <c r="BH966" t="str">
        <f ca="1">IF($BT966&lt;&gt;"",SUMIF($BD$3:$BD$1004,"="&amp;$BD966,INDIRECT(ADDRESS(3,BH$2,1,1)):INDIRECT(ADDRESS(1004,BH$2,1,1))),"")</f>
        <v/>
      </c>
      <c r="BI966" t="str">
        <f ca="1">IF($BT966&lt;&gt;"",SUMIF($BD$3:$BD$1004,"="&amp;$BD966,INDIRECT(ADDRESS(3,BI$2,1,1)):INDIRECT(ADDRESS(1004,BI$2,1,1))),"")</f>
        <v/>
      </c>
      <c r="BJ966" t="str">
        <f ca="1">IF($BT966&lt;&gt;"",SUMIF($BD$3:$BD$1004,"="&amp;$BD966,INDIRECT(ADDRESS(3,BJ$2,1,1)):INDIRECT(ADDRESS(1004,BJ$2,1,1))),"")</f>
        <v/>
      </c>
      <c r="BK966" t="str">
        <f ca="1">IF($BT966&lt;&gt;"",SUMIF($BD$3:$BD$1004,"="&amp;$BD966,INDIRECT(ADDRESS(3,BK$2,1,1)):INDIRECT(ADDRESS(1004,BK$2,1,1))),"")</f>
        <v/>
      </c>
      <c r="BL966" t="str">
        <f ca="1">IF($BT966&lt;&gt;"",SUMIF($BD$3:$BD$1004,"="&amp;$BD966,INDIRECT(ADDRESS(3,BL$2,1,1)):INDIRECT(ADDRESS(1004,BL$2,1,1))),"")</f>
        <v/>
      </c>
      <c r="BM966" t="str">
        <f ca="1">IF($BT966&lt;&gt;"",SUMIF($BD$3:$BD$1004,"="&amp;$BD966,INDIRECT(ADDRESS(3,BM$2,1,1)):INDIRECT(ADDRESS(1004,BM$2,1,1))),"")</f>
        <v/>
      </c>
      <c r="BN966" t="str">
        <f ca="1">IF($BT966&lt;&gt;"",SUMIF($BD$3:$BD$1004,"="&amp;$BD966,INDIRECT(ADDRESS(3,BN$2,1,1)):INDIRECT(ADDRESS(1004,BN$2,1,1))),"")</f>
        <v/>
      </c>
      <c r="BO966" t="str">
        <f ca="1">IF($BT966&lt;&gt;"",SUMIF($BD$3:$BD$1004,"="&amp;$BD966,INDIRECT(ADDRESS(3,BO$2,1,1)):INDIRECT(ADDRESS(1004,BO$2,1,1))),"")</f>
        <v/>
      </c>
      <c r="BP966" t="str">
        <f ca="1">IF($BT966&lt;&gt;"",SUMIF($BD$3:$BD$1004,"="&amp;$BD966,INDIRECT(ADDRESS(3,BP$2,1,1)):INDIRECT(ADDRESS(1004,BP$2,1,1))),"")</f>
        <v/>
      </c>
      <c r="BQ966" t="str">
        <f ca="1">IF($BT966&lt;&gt;"",SUMIF($BD$3:$BD$1004,"="&amp;$BD966,INDIRECT(ADDRESS(3,BQ$2,1,1)):INDIRECT(ADDRESS(1004,BQ$2,1,1))),"")</f>
        <v/>
      </c>
      <c r="BR966" t="str">
        <f ca="1">IF($BT966&lt;&gt;"",SUMIF($BD$3:$BD$1004,"="&amp;$BD966,INDIRECT(ADDRESS(3,BR$2,1,1)):INDIRECT(ADDRESS(1004,BR$2,1,1))),"")</f>
        <v/>
      </c>
      <c r="BS966" t="str">
        <f>IF($A966&lt;&gt;"",VLOOKUP(TRUNC(MID($A966,1,2),0),Plano_Contas!$H$3:$J$103,3,TRUE),"")</f>
        <v/>
      </c>
      <c r="BT966" t="str">
        <f t="shared" si="61"/>
        <v/>
      </c>
      <c r="BV966">
        <f>Empresas!C966</f>
        <v>0</v>
      </c>
    </row>
    <row r="967" spans="1:74" ht="13.5" hidden="1" thickBot="1" x14ac:dyDescent="0.25">
      <c r="A967" s="89"/>
      <c r="B967" s="52" t="str">
        <f>IF($A967&lt;&gt;"",VLOOKUP(""&amp;$A967,Plano_Contas!$A$3:$F$1003,6,0),"")</f>
        <v/>
      </c>
      <c r="C967" s="91"/>
      <c r="D967" s="111"/>
      <c r="E967" s="112">
        <v>0</v>
      </c>
      <c r="F967" s="87"/>
      <c r="G967" s="85"/>
      <c r="H967" s="111"/>
      <c r="I967" s="112">
        <v>0</v>
      </c>
      <c r="J967" s="87"/>
      <c r="K967" s="85"/>
      <c r="L967" s="111"/>
      <c r="M967" s="112">
        <v>0</v>
      </c>
      <c r="N967" s="87"/>
      <c r="O967" s="85"/>
      <c r="P967" s="111"/>
      <c r="Q967" s="112">
        <v>0</v>
      </c>
      <c r="R967" s="87"/>
      <c r="S967" s="85"/>
      <c r="T967" s="111"/>
      <c r="U967" s="112">
        <v>0</v>
      </c>
      <c r="V967" s="87"/>
      <c r="W967" s="85"/>
      <c r="X967" s="111"/>
      <c r="Y967" s="112">
        <v>0</v>
      </c>
      <c r="Z967" s="87"/>
      <c r="AA967" s="85"/>
      <c r="AB967" s="111"/>
      <c r="AC967" s="112">
        <v>0</v>
      </c>
      <c r="AD967" s="87"/>
      <c r="AE967" s="85"/>
      <c r="AF967" s="111"/>
      <c r="AG967" s="112">
        <v>0</v>
      </c>
      <c r="AH967" s="87"/>
      <c r="AI967" s="85"/>
      <c r="AJ967" s="111"/>
      <c r="AK967" s="112">
        <v>0</v>
      </c>
      <c r="AL967" s="87"/>
      <c r="AM967" s="85"/>
      <c r="AN967" s="111"/>
      <c r="AO967" s="112">
        <v>0</v>
      </c>
      <c r="AP967" s="87"/>
      <c r="AQ967" s="85"/>
      <c r="AR967" s="111"/>
      <c r="AS967" s="112">
        <v>0</v>
      </c>
      <c r="AT967" s="87"/>
      <c r="AU967" s="85"/>
      <c r="AV967" s="111"/>
      <c r="AW967" s="112">
        <v>0</v>
      </c>
      <c r="AX967" s="87"/>
      <c r="AY967" s="85"/>
      <c r="AZ967" s="267">
        <f t="shared" si="62"/>
        <v>0</v>
      </c>
      <c r="BA967" s="88">
        <f t="shared" si="59"/>
        <v>0</v>
      </c>
      <c r="BC967">
        <f>IF($A967&lt;&gt;"",COUNTIF($BD$3:$BD967,$BD967),0)</f>
        <v>0</v>
      </c>
      <c r="BD967" t="str">
        <f>IF($A967&lt;&gt;"",VLOOKUP(TRUNC(MID($A967,1,2),0),Plano_Contas!$H$3:$J$103,2,TRUE),"")</f>
        <v/>
      </c>
      <c r="BE967" s="201" t="str">
        <f t="shared" si="60"/>
        <v/>
      </c>
      <c r="BF967" t="str">
        <f ca="1">IF($BT967&lt;&gt;"",SUMIF($BD$3:$BD$1004,"="&amp;$BD967,INDIRECT(ADDRESS(3,BF$2,1,1)):INDIRECT(ADDRESS(1004,BF$2,1,1))),"")</f>
        <v/>
      </c>
      <c r="BG967" t="str">
        <f ca="1">IF($BT967&lt;&gt;"",SUMIF($BD$3:$BD$1004,"="&amp;$BD967,INDIRECT(ADDRESS(3,BG$2,1,1)):INDIRECT(ADDRESS(1004,BG$2,1,1))),"")</f>
        <v/>
      </c>
      <c r="BH967" t="str">
        <f ca="1">IF($BT967&lt;&gt;"",SUMIF($BD$3:$BD$1004,"="&amp;$BD967,INDIRECT(ADDRESS(3,BH$2,1,1)):INDIRECT(ADDRESS(1004,BH$2,1,1))),"")</f>
        <v/>
      </c>
      <c r="BI967" t="str">
        <f ca="1">IF($BT967&lt;&gt;"",SUMIF($BD$3:$BD$1004,"="&amp;$BD967,INDIRECT(ADDRESS(3,BI$2,1,1)):INDIRECT(ADDRESS(1004,BI$2,1,1))),"")</f>
        <v/>
      </c>
      <c r="BJ967" t="str">
        <f ca="1">IF($BT967&lt;&gt;"",SUMIF($BD$3:$BD$1004,"="&amp;$BD967,INDIRECT(ADDRESS(3,BJ$2,1,1)):INDIRECT(ADDRESS(1004,BJ$2,1,1))),"")</f>
        <v/>
      </c>
      <c r="BK967" t="str">
        <f ca="1">IF($BT967&lt;&gt;"",SUMIF($BD$3:$BD$1004,"="&amp;$BD967,INDIRECT(ADDRESS(3,BK$2,1,1)):INDIRECT(ADDRESS(1004,BK$2,1,1))),"")</f>
        <v/>
      </c>
      <c r="BL967" t="str">
        <f ca="1">IF($BT967&lt;&gt;"",SUMIF($BD$3:$BD$1004,"="&amp;$BD967,INDIRECT(ADDRESS(3,BL$2,1,1)):INDIRECT(ADDRESS(1004,BL$2,1,1))),"")</f>
        <v/>
      </c>
      <c r="BM967" t="str">
        <f ca="1">IF($BT967&lt;&gt;"",SUMIF($BD$3:$BD$1004,"="&amp;$BD967,INDIRECT(ADDRESS(3,BM$2,1,1)):INDIRECT(ADDRESS(1004,BM$2,1,1))),"")</f>
        <v/>
      </c>
      <c r="BN967" t="str">
        <f ca="1">IF($BT967&lt;&gt;"",SUMIF($BD$3:$BD$1004,"="&amp;$BD967,INDIRECT(ADDRESS(3,BN$2,1,1)):INDIRECT(ADDRESS(1004,BN$2,1,1))),"")</f>
        <v/>
      </c>
      <c r="BO967" t="str">
        <f ca="1">IF($BT967&lt;&gt;"",SUMIF($BD$3:$BD$1004,"="&amp;$BD967,INDIRECT(ADDRESS(3,BO$2,1,1)):INDIRECT(ADDRESS(1004,BO$2,1,1))),"")</f>
        <v/>
      </c>
      <c r="BP967" t="str">
        <f ca="1">IF($BT967&lt;&gt;"",SUMIF($BD$3:$BD$1004,"="&amp;$BD967,INDIRECT(ADDRESS(3,BP$2,1,1)):INDIRECT(ADDRESS(1004,BP$2,1,1))),"")</f>
        <v/>
      </c>
      <c r="BQ967" t="str">
        <f ca="1">IF($BT967&lt;&gt;"",SUMIF($BD$3:$BD$1004,"="&amp;$BD967,INDIRECT(ADDRESS(3,BQ$2,1,1)):INDIRECT(ADDRESS(1004,BQ$2,1,1))),"")</f>
        <v/>
      </c>
      <c r="BR967" t="str">
        <f ca="1">IF($BT967&lt;&gt;"",SUMIF($BD$3:$BD$1004,"="&amp;$BD967,INDIRECT(ADDRESS(3,BR$2,1,1)):INDIRECT(ADDRESS(1004,BR$2,1,1))),"")</f>
        <v/>
      </c>
      <c r="BS967" t="str">
        <f>IF($A967&lt;&gt;"",VLOOKUP(TRUNC(MID($A967,1,2),0),Plano_Contas!$H$3:$J$103,3,TRUE),"")</f>
        <v/>
      </c>
      <c r="BT967" t="str">
        <f t="shared" si="61"/>
        <v/>
      </c>
      <c r="BV967">
        <f>Empresas!C967</f>
        <v>0</v>
      </c>
    </row>
    <row r="968" spans="1:74" ht="13.5" hidden="1" thickBot="1" x14ac:dyDescent="0.25">
      <c r="A968" s="89"/>
      <c r="B968" s="52" t="str">
        <f>IF($A968&lt;&gt;"",VLOOKUP(""&amp;$A968,Plano_Contas!$A$3:$F$1003,6,0),"")</f>
        <v/>
      </c>
      <c r="C968" s="91"/>
      <c r="D968" s="111"/>
      <c r="E968" s="112">
        <v>0</v>
      </c>
      <c r="F968" s="87"/>
      <c r="G968" s="85"/>
      <c r="H968" s="111"/>
      <c r="I968" s="112">
        <v>0</v>
      </c>
      <c r="J968" s="87"/>
      <c r="K968" s="85"/>
      <c r="L968" s="111"/>
      <c r="M968" s="112">
        <v>0</v>
      </c>
      <c r="N968" s="87"/>
      <c r="O968" s="85"/>
      <c r="P968" s="111"/>
      <c r="Q968" s="112">
        <v>0</v>
      </c>
      <c r="R968" s="87"/>
      <c r="S968" s="85"/>
      <c r="T968" s="111"/>
      <c r="U968" s="112">
        <v>0</v>
      </c>
      <c r="V968" s="87"/>
      <c r="W968" s="85"/>
      <c r="X968" s="111"/>
      <c r="Y968" s="112">
        <v>0</v>
      </c>
      <c r="Z968" s="87"/>
      <c r="AA968" s="85"/>
      <c r="AB968" s="111"/>
      <c r="AC968" s="112">
        <v>0</v>
      </c>
      <c r="AD968" s="87"/>
      <c r="AE968" s="85"/>
      <c r="AF968" s="111"/>
      <c r="AG968" s="112">
        <v>0</v>
      </c>
      <c r="AH968" s="87"/>
      <c r="AI968" s="85"/>
      <c r="AJ968" s="111"/>
      <c r="AK968" s="112">
        <v>0</v>
      </c>
      <c r="AL968" s="87"/>
      <c r="AM968" s="85"/>
      <c r="AN968" s="111"/>
      <c r="AO968" s="112">
        <v>0</v>
      </c>
      <c r="AP968" s="87"/>
      <c r="AQ968" s="85"/>
      <c r="AR968" s="111"/>
      <c r="AS968" s="112">
        <v>0</v>
      </c>
      <c r="AT968" s="87"/>
      <c r="AU968" s="85"/>
      <c r="AV968" s="111"/>
      <c r="AW968" s="112">
        <v>0</v>
      </c>
      <c r="AX968" s="87"/>
      <c r="AY968" s="85"/>
      <c r="AZ968" s="267">
        <f t="shared" si="62"/>
        <v>0</v>
      </c>
      <c r="BA968" s="88">
        <f t="shared" si="59"/>
        <v>0</v>
      </c>
      <c r="BC968">
        <f>IF($A968&lt;&gt;"",COUNTIF($BD$3:$BD968,$BD968),0)</f>
        <v>0</v>
      </c>
      <c r="BD968" t="str">
        <f>IF($A968&lt;&gt;"",VLOOKUP(TRUNC(MID($A968,1,2),0),Plano_Contas!$H$3:$J$103,2,TRUE),"")</f>
        <v/>
      </c>
      <c r="BE968" s="201" t="str">
        <f t="shared" si="60"/>
        <v/>
      </c>
      <c r="BF968" t="str">
        <f ca="1">IF($BT968&lt;&gt;"",SUMIF($BD$3:$BD$1004,"="&amp;$BD968,INDIRECT(ADDRESS(3,BF$2,1,1)):INDIRECT(ADDRESS(1004,BF$2,1,1))),"")</f>
        <v/>
      </c>
      <c r="BG968" t="str">
        <f ca="1">IF($BT968&lt;&gt;"",SUMIF($BD$3:$BD$1004,"="&amp;$BD968,INDIRECT(ADDRESS(3,BG$2,1,1)):INDIRECT(ADDRESS(1004,BG$2,1,1))),"")</f>
        <v/>
      </c>
      <c r="BH968" t="str">
        <f ca="1">IF($BT968&lt;&gt;"",SUMIF($BD$3:$BD$1004,"="&amp;$BD968,INDIRECT(ADDRESS(3,BH$2,1,1)):INDIRECT(ADDRESS(1004,BH$2,1,1))),"")</f>
        <v/>
      </c>
      <c r="BI968" t="str">
        <f ca="1">IF($BT968&lt;&gt;"",SUMIF($BD$3:$BD$1004,"="&amp;$BD968,INDIRECT(ADDRESS(3,BI$2,1,1)):INDIRECT(ADDRESS(1004,BI$2,1,1))),"")</f>
        <v/>
      </c>
      <c r="BJ968" t="str">
        <f ca="1">IF($BT968&lt;&gt;"",SUMIF($BD$3:$BD$1004,"="&amp;$BD968,INDIRECT(ADDRESS(3,BJ$2,1,1)):INDIRECT(ADDRESS(1004,BJ$2,1,1))),"")</f>
        <v/>
      </c>
      <c r="BK968" t="str">
        <f ca="1">IF($BT968&lt;&gt;"",SUMIF($BD$3:$BD$1004,"="&amp;$BD968,INDIRECT(ADDRESS(3,BK$2,1,1)):INDIRECT(ADDRESS(1004,BK$2,1,1))),"")</f>
        <v/>
      </c>
      <c r="BL968" t="str">
        <f ca="1">IF($BT968&lt;&gt;"",SUMIF($BD$3:$BD$1004,"="&amp;$BD968,INDIRECT(ADDRESS(3,BL$2,1,1)):INDIRECT(ADDRESS(1004,BL$2,1,1))),"")</f>
        <v/>
      </c>
      <c r="BM968" t="str">
        <f ca="1">IF($BT968&lt;&gt;"",SUMIF($BD$3:$BD$1004,"="&amp;$BD968,INDIRECT(ADDRESS(3,BM$2,1,1)):INDIRECT(ADDRESS(1004,BM$2,1,1))),"")</f>
        <v/>
      </c>
      <c r="BN968" t="str">
        <f ca="1">IF($BT968&lt;&gt;"",SUMIF($BD$3:$BD$1004,"="&amp;$BD968,INDIRECT(ADDRESS(3,BN$2,1,1)):INDIRECT(ADDRESS(1004,BN$2,1,1))),"")</f>
        <v/>
      </c>
      <c r="BO968" t="str">
        <f ca="1">IF($BT968&lt;&gt;"",SUMIF($BD$3:$BD$1004,"="&amp;$BD968,INDIRECT(ADDRESS(3,BO$2,1,1)):INDIRECT(ADDRESS(1004,BO$2,1,1))),"")</f>
        <v/>
      </c>
      <c r="BP968" t="str">
        <f ca="1">IF($BT968&lt;&gt;"",SUMIF($BD$3:$BD$1004,"="&amp;$BD968,INDIRECT(ADDRESS(3,BP$2,1,1)):INDIRECT(ADDRESS(1004,BP$2,1,1))),"")</f>
        <v/>
      </c>
      <c r="BQ968" t="str">
        <f ca="1">IF($BT968&lt;&gt;"",SUMIF($BD$3:$BD$1004,"="&amp;$BD968,INDIRECT(ADDRESS(3,BQ$2,1,1)):INDIRECT(ADDRESS(1004,BQ$2,1,1))),"")</f>
        <v/>
      </c>
      <c r="BR968" t="str">
        <f ca="1">IF($BT968&lt;&gt;"",SUMIF($BD$3:$BD$1004,"="&amp;$BD968,INDIRECT(ADDRESS(3,BR$2,1,1)):INDIRECT(ADDRESS(1004,BR$2,1,1))),"")</f>
        <v/>
      </c>
      <c r="BS968" t="str">
        <f>IF($A968&lt;&gt;"",VLOOKUP(TRUNC(MID($A968,1,2),0),Plano_Contas!$H$3:$J$103,3,TRUE),"")</f>
        <v/>
      </c>
      <c r="BT968" t="str">
        <f t="shared" si="61"/>
        <v/>
      </c>
      <c r="BV968">
        <f>Empresas!C968</f>
        <v>0</v>
      </c>
    </row>
    <row r="969" spans="1:74" ht="13.5" hidden="1" thickBot="1" x14ac:dyDescent="0.25">
      <c r="A969" s="89"/>
      <c r="B969" s="52" t="str">
        <f>IF($A969&lt;&gt;"",VLOOKUP(""&amp;$A969,Plano_Contas!$A$3:$F$1003,6,0),"")</f>
        <v/>
      </c>
      <c r="C969" s="91"/>
      <c r="D969" s="111"/>
      <c r="E969" s="112">
        <v>0</v>
      </c>
      <c r="F969" s="87"/>
      <c r="G969" s="85"/>
      <c r="H969" s="111"/>
      <c r="I969" s="112">
        <v>0</v>
      </c>
      <c r="J969" s="87"/>
      <c r="K969" s="85"/>
      <c r="L969" s="111"/>
      <c r="M969" s="112">
        <v>0</v>
      </c>
      <c r="N969" s="87"/>
      <c r="O969" s="85"/>
      <c r="P969" s="111"/>
      <c r="Q969" s="112">
        <v>0</v>
      </c>
      <c r="R969" s="87"/>
      <c r="S969" s="85"/>
      <c r="T969" s="111"/>
      <c r="U969" s="112">
        <v>0</v>
      </c>
      <c r="V969" s="87"/>
      <c r="W969" s="85"/>
      <c r="X969" s="111"/>
      <c r="Y969" s="112">
        <v>0</v>
      </c>
      <c r="Z969" s="87"/>
      <c r="AA969" s="85"/>
      <c r="AB969" s="111"/>
      <c r="AC969" s="112">
        <v>0</v>
      </c>
      <c r="AD969" s="87"/>
      <c r="AE969" s="85"/>
      <c r="AF969" s="111"/>
      <c r="AG969" s="112">
        <v>0</v>
      </c>
      <c r="AH969" s="87"/>
      <c r="AI969" s="85"/>
      <c r="AJ969" s="111"/>
      <c r="AK969" s="112">
        <v>0</v>
      </c>
      <c r="AL969" s="87"/>
      <c r="AM969" s="85"/>
      <c r="AN969" s="111"/>
      <c r="AO969" s="112">
        <v>0</v>
      </c>
      <c r="AP969" s="87"/>
      <c r="AQ969" s="85"/>
      <c r="AR969" s="111"/>
      <c r="AS969" s="112">
        <v>0</v>
      </c>
      <c r="AT969" s="87"/>
      <c r="AU969" s="85"/>
      <c r="AV969" s="111"/>
      <c r="AW969" s="112">
        <v>0</v>
      </c>
      <c r="AX969" s="87"/>
      <c r="AY969" s="85"/>
      <c r="AZ969" s="267">
        <f t="shared" si="62"/>
        <v>0</v>
      </c>
      <c r="BA969" s="88">
        <f t="shared" si="59"/>
        <v>0</v>
      </c>
      <c r="BC969">
        <f>IF($A969&lt;&gt;"",COUNTIF($BD$3:$BD969,$BD969),0)</f>
        <v>0</v>
      </c>
      <c r="BD969" t="str">
        <f>IF($A969&lt;&gt;"",VLOOKUP(TRUNC(MID($A969,1,2),0),Plano_Contas!$H$3:$J$103,2,TRUE),"")</f>
        <v/>
      </c>
      <c r="BE969" s="201" t="str">
        <f t="shared" si="60"/>
        <v/>
      </c>
      <c r="BF969" t="str">
        <f ca="1">IF($BT969&lt;&gt;"",SUMIF($BD$3:$BD$1004,"="&amp;$BD969,INDIRECT(ADDRESS(3,BF$2,1,1)):INDIRECT(ADDRESS(1004,BF$2,1,1))),"")</f>
        <v/>
      </c>
      <c r="BG969" t="str">
        <f ca="1">IF($BT969&lt;&gt;"",SUMIF($BD$3:$BD$1004,"="&amp;$BD969,INDIRECT(ADDRESS(3,BG$2,1,1)):INDIRECT(ADDRESS(1004,BG$2,1,1))),"")</f>
        <v/>
      </c>
      <c r="BH969" t="str">
        <f ca="1">IF($BT969&lt;&gt;"",SUMIF($BD$3:$BD$1004,"="&amp;$BD969,INDIRECT(ADDRESS(3,BH$2,1,1)):INDIRECT(ADDRESS(1004,BH$2,1,1))),"")</f>
        <v/>
      </c>
      <c r="BI969" t="str">
        <f ca="1">IF($BT969&lt;&gt;"",SUMIF($BD$3:$BD$1004,"="&amp;$BD969,INDIRECT(ADDRESS(3,BI$2,1,1)):INDIRECT(ADDRESS(1004,BI$2,1,1))),"")</f>
        <v/>
      </c>
      <c r="BJ969" t="str">
        <f ca="1">IF($BT969&lt;&gt;"",SUMIF($BD$3:$BD$1004,"="&amp;$BD969,INDIRECT(ADDRESS(3,BJ$2,1,1)):INDIRECT(ADDRESS(1004,BJ$2,1,1))),"")</f>
        <v/>
      </c>
      <c r="BK969" t="str">
        <f ca="1">IF($BT969&lt;&gt;"",SUMIF($BD$3:$BD$1004,"="&amp;$BD969,INDIRECT(ADDRESS(3,BK$2,1,1)):INDIRECT(ADDRESS(1004,BK$2,1,1))),"")</f>
        <v/>
      </c>
      <c r="BL969" t="str">
        <f ca="1">IF($BT969&lt;&gt;"",SUMIF($BD$3:$BD$1004,"="&amp;$BD969,INDIRECT(ADDRESS(3,BL$2,1,1)):INDIRECT(ADDRESS(1004,BL$2,1,1))),"")</f>
        <v/>
      </c>
      <c r="BM969" t="str">
        <f ca="1">IF($BT969&lt;&gt;"",SUMIF($BD$3:$BD$1004,"="&amp;$BD969,INDIRECT(ADDRESS(3,BM$2,1,1)):INDIRECT(ADDRESS(1004,BM$2,1,1))),"")</f>
        <v/>
      </c>
      <c r="BN969" t="str">
        <f ca="1">IF($BT969&lt;&gt;"",SUMIF($BD$3:$BD$1004,"="&amp;$BD969,INDIRECT(ADDRESS(3,BN$2,1,1)):INDIRECT(ADDRESS(1004,BN$2,1,1))),"")</f>
        <v/>
      </c>
      <c r="BO969" t="str">
        <f ca="1">IF($BT969&lt;&gt;"",SUMIF($BD$3:$BD$1004,"="&amp;$BD969,INDIRECT(ADDRESS(3,BO$2,1,1)):INDIRECT(ADDRESS(1004,BO$2,1,1))),"")</f>
        <v/>
      </c>
      <c r="BP969" t="str">
        <f ca="1">IF($BT969&lt;&gt;"",SUMIF($BD$3:$BD$1004,"="&amp;$BD969,INDIRECT(ADDRESS(3,BP$2,1,1)):INDIRECT(ADDRESS(1004,BP$2,1,1))),"")</f>
        <v/>
      </c>
      <c r="BQ969" t="str">
        <f ca="1">IF($BT969&lt;&gt;"",SUMIF($BD$3:$BD$1004,"="&amp;$BD969,INDIRECT(ADDRESS(3,BQ$2,1,1)):INDIRECT(ADDRESS(1004,BQ$2,1,1))),"")</f>
        <v/>
      </c>
      <c r="BR969" t="str">
        <f ca="1">IF($BT969&lt;&gt;"",SUMIF($BD$3:$BD$1004,"="&amp;$BD969,INDIRECT(ADDRESS(3,BR$2,1,1)):INDIRECT(ADDRESS(1004,BR$2,1,1))),"")</f>
        <v/>
      </c>
      <c r="BS969" t="str">
        <f>IF($A969&lt;&gt;"",VLOOKUP(TRUNC(MID($A969,1,2),0),Plano_Contas!$H$3:$J$103,3,TRUE),"")</f>
        <v/>
      </c>
      <c r="BT969" t="str">
        <f t="shared" si="61"/>
        <v/>
      </c>
      <c r="BV969">
        <f>Empresas!C969</f>
        <v>0</v>
      </c>
    </row>
    <row r="970" spans="1:74" ht="13.5" hidden="1" thickBot="1" x14ac:dyDescent="0.25">
      <c r="A970" s="89"/>
      <c r="B970" s="52" t="str">
        <f>IF($A970&lt;&gt;"",VLOOKUP(""&amp;$A970,Plano_Contas!$A$3:$F$1003,6,0),"")</f>
        <v/>
      </c>
      <c r="C970" s="91"/>
      <c r="D970" s="111"/>
      <c r="E970" s="112">
        <v>0</v>
      </c>
      <c r="F970" s="87"/>
      <c r="G970" s="85"/>
      <c r="H970" s="111"/>
      <c r="I970" s="112">
        <v>0</v>
      </c>
      <c r="J970" s="87"/>
      <c r="K970" s="85"/>
      <c r="L970" s="111"/>
      <c r="M970" s="112">
        <v>0</v>
      </c>
      <c r="N970" s="87"/>
      <c r="O970" s="85"/>
      <c r="P970" s="111"/>
      <c r="Q970" s="112">
        <v>0</v>
      </c>
      <c r="R970" s="87"/>
      <c r="S970" s="85"/>
      <c r="T970" s="111"/>
      <c r="U970" s="112">
        <v>0</v>
      </c>
      <c r="V970" s="87"/>
      <c r="W970" s="85"/>
      <c r="X970" s="111"/>
      <c r="Y970" s="112">
        <v>0</v>
      </c>
      <c r="Z970" s="87"/>
      <c r="AA970" s="85"/>
      <c r="AB970" s="111"/>
      <c r="AC970" s="112">
        <v>0</v>
      </c>
      <c r="AD970" s="87"/>
      <c r="AE970" s="85"/>
      <c r="AF970" s="111"/>
      <c r="AG970" s="112">
        <v>0</v>
      </c>
      <c r="AH970" s="87"/>
      <c r="AI970" s="85"/>
      <c r="AJ970" s="111"/>
      <c r="AK970" s="112">
        <v>0</v>
      </c>
      <c r="AL970" s="87"/>
      <c r="AM970" s="85"/>
      <c r="AN970" s="111"/>
      <c r="AO970" s="112">
        <v>0</v>
      </c>
      <c r="AP970" s="87"/>
      <c r="AQ970" s="85"/>
      <c r="AR970" s="111"/>
      <c r="AS970" s="112">
        <v>0</v>
      </c>
      <c r="AT970" s="87"/>
      <c r="AU970" s="85"/>
      <c r="AV970" s="111"/>
      <c r="AW970" s="112">
        <v>0</v>
      </c>
      <c r="AX970" s="87"/>
      <c r="AY970" s="85"/>
      <c r="AZ970" s="267">
        <f t="shared" si="62"/>
        <v>0</v>
      </c>
      <c r="BA970" s="88">
        <f t="shared" si="59"/>
        <v>0</v>
      </c>
      <c r="BC970">
        <f>IF($A970&lt;&gt;"",COUNTIF($BD$3:$BD970,$BD970),0)</f>
        <v>0</v>
      </c>
      <c r="BD970" t="str">
        <f>IF($A970&lt;&gt;"",VLOOKUP(TRUNC(MID($A970,1,2),0),Plano_Contas!$H$3:$J$103,2,TRUE),"")</f>
        <v/>
      </c>
      <c r="BE970" s="201" t="str">
        <f t="shared" si="60"/>
        <v/>
      </c>
      <c r="BF970" t="str">
        <f ca="1">IF($BT970&lt;&gt;"",SUMIF($BD$3:$BD$1004,"="&amp;$BD970,INDIRECT(ADDRESS(3,BF$2,1,1)):INDIRECT(ADDRESS(1004,BF$2,1,1))),"")</f>
        <v/>
      </c>
      <c r="BG970" t="str">
        <f ca="1">IF($BT970&lt;&gt;"",SUMIF($BD$3:$BD$1004,"="&amp;$BD970,INDIRECT(ADDRESS(3,BG$2,1,1)):INDIRECT(ADDRESS(1004,BG$2,1,1))),"")</f>
        <v/>
      </c>
      <c r="BH970" t="str">
        <f ca="1">IF($BT970&lt;&gt;"",SUMIF($BD$3:$BD$1004,"="&amp;$BD970,INDIRECT(ADDRESS(3,BH$2,1,1)):INDIRECT(ADDRESS(1004,BH$2,1,1))),"")</f>
        <v/>
      </c>
      <c r="BI970" t="str">
        <f ca="1">IF($BT970&lt;&gt;"",SUMIF($BD$3:$BD$1004,"="&amp;$BD970,INDIRECT(ADDRESS(3,BI$2,1,1)):INDIRECT(ADDRESS(1004,BI$2,1,1))),"")</f>
        <v/>
      </c>
      <c r="BJ970" t="str">
        <f ca="1">IF($BT970&lt;&gt;"",SUMIF($BD$3:$BD$1004,"="&amp;$BD970,INDIRECT(ADDRESS(3,BJ$2,1,1)):INDIRECT(ADDRESS(1004,BJ$2,1,1))),"")</f>
        <v/>
      </c>
      <c r="BK970" t="str">
        <f ca="1">IF($BT970&lt;&gt;"",SUMIF($BD$3:$BD$1004,"="&amp;$BD970,INDIRECT(ADDRESS(3,BK$2,1,1)):INDIRECT(ADDRESS(1004,BK$2,1,1))),"")</f>
        <v/>
      </c>
      <c r="BL970" t="str">
        <f ca="1">IF($BT970&lt;&gt;"",SUMIF($BD$3:$BD$1004,"="&amp;$BD970,INDIRECT(ADDRESS(3,BL$2,1,1)):INDIRECT(ADDRESS(1004,BL$2,1,1))),"")</f>
        <v/>
      </c>
      <c r="BM970" t="str">
        <f ca="1">IF($BT970&lt;&gt;"",SUMIF($BD$3:$BD$1004,"="&amp;$BD970,INDIRECT(ADDRESS(3,BM$2,1,1)):INDIRECT(ADDRESS(1004,BM$2,1,1))),"")</f>
        <v/>
      </c>
      <c r="BN970" t="str">
        <f ca="1">IF($BT970&lt;&gt;"",SUMIF($BD$3:$BD$1004,"="&amp;$BD970,INDIRECT(ADDRESS(3,BN$2,1,1)):INDIRECT(ADDRESS(1004,BN$2,1,1))),"")</f>
        <v/>
      </c>
      <c r="BO970" t="str">
        <f ca="1">IF($BT970&lt;&gt;"",SUMIF($BD$3:$BD$1004,"="&amp;$BD970,INDIRECT(ADDRESS(3,BO$2,1,1)):INDIRECT(ADDRESS(1004,BO$2,1,1))),"")</f>
        <v/>
      </c>
      <c r="BP970" t="str">
        <f ca="1">IF($BT970&lt;&gt;"",SUMIF($BD$3:$BD$1004,"="&amp;$BD970,INDIRECT(ADDRESS(3,BP$2,1,1)):INDIRECT(ADDRESS(1004,BP$2,1,1))),"")</f>
        <v/>
      </c>
      <c r="BQ970" t="str">
        <f ca="1">IF($BT970&lt;&gt;"",SUMIF($BD$3:$BD$1004,"="&amp;$BD970,INDIRECT(ADDRESS(3,BQ$2,1,1)):INDIRECT(ADDRESS(1004,BQ$2,1,1))),"")</f>
        <v/>
      </c>
      <c r="BR970" t="str">
        <f ca="1">IF($BT970&lt;&gt;"",SUMIF($BD$3:$BD$1004,"="&amp;$BD970,INDIRECT(ADDRESS(3,BR$2,1,1)):INDIRECT(ADDRESS(1004,BR$2,1,1))),"")</f>
        <v/>
      </c>
      <c r="BS970" t="str">
        <f>IF($A970&lt;&gt;"",VLOOKUP(TRUNC(MID($A970,1,2),0),Plano_Contas!$H$3:$J$103,3,TRUE),"")</f>
        <v/>
      </c>
      <c r="BT970" t="str">
        <f t="shared" si="61"/>
        <v/>
      </c>
      <c r="BV970">
        <f>Empresas!C970</f>
        <v>0</v>
      </c>
    </row>
    <row r="971" spans="1:74" ht="13.5" hidden="1" thickBot="1" x14ac:dyDescent="0.25">
      <c r="A971" s="89"/>
      <c r="B971" s="52" t="str">
        <f>IF($A971&lt;&gt;"",VLOOKUP(""&amp;$A971,Plano_Contas!$A$3:$F$1003,6,0),"")</f>
        <v/>
      </c>
      <c r="C971" s="91"/>
      <c r="D971" s="111"/>
      <c r="E971" s="112">
        <v>0</v>
      </c>
      <c r="F971" s="87"/>
      <c r="G971" s="85"/>
      <c r="H971" s="111"/>
      <c r="I971" s="112">
        <v>0</v>
      </c>
      <c r="J971" s="87"/>
      <c r="K971" s="85"/>
      <c r="L971" s="111"/>
      <c r="M971" s="112">
        <v>0</v>
      </c>
      <c r="N971" s="87"/>
      <c r="O971" s="85"/>
      <c r="P971" s="111"/>
      <c r="Q971" s="112">
        <v>0</v>
      </c>
      <c r="R971" s="87"/>
      <c r="S971" s="85"/>
      <c r="T971" s="111"/>
      <c r="U971" s="112">
        <v>0</v>
      </c>
      <c r="V971" s="87"/>
      <c r="W971" s="85"/>
      <c r="X971" s="111"/>
      <c r="Y971" s="112">
        <v>0</v>
      </c>
      <c r="Z971" s="87"/>
      <c r="AA971" s="85"/>
      <c r="AB971" s="111"/>
      <c r="AC971" s="112">
        <v>0</v>
      </c>
      <c r="AD971" s="87"/>
      <c r="AE971" s="85"/>
      <c r="AF971" s="111"/>
      <c r="AG971" s="112">
        <v>0</v>
      </c>
      <c r="AH971" s="87"/>
      <c r="AI971" s="85"/>
      <c r="AJ971" s="111"/>
      <c r="AK971" s="112">
        <v>0</v>
      </c>
      <c r="AL971" s="87"/>
      <c r="AM971" s="85"/>
      <c r="AN971" s="111"/>
      <c r="AO971" s="112">
        <v>0</v>
      </c>
      <c r="AP971" s="87"/>
      <c r="AQ971" s="85"/>
      <c r="AR971" s="111"/>
      <c r="AS971" s="112">
        <v>0</v>
      </c>
      <c r="AT971" s="87"/>
      <c r="AU971" s="85"/>
      <c r="AV971" s="111"/>
      <c r="AW971" s="112">
        <v>0</v>
      </c>
      <c r="AX971" s="87"/>
      <c r="AY971" s="85"/>
      <c r="AZ971" s="267">
        <f t="shared" si="62"/>
        <v>0</v>
      </c>
      <c r="BA971" s="88">
        <f t="shared" si="59"/>
        <v>0</v>
      </c>
      <c r="BC971">
        <f>IF($A971&lt;&gt;"",COUNTIF($BD$3:$BD971,$BD971),0)</f>
        <v>0</v>
      </c>
      <c r="BD971" t="str">
        <f>IF($A971&lt;&gt;"",VLOOKUP(TRUNC(MID($A971,1,2),0),Plano_Contas!$H$3:$J$103,2,TRUE),"")</f>
        <v/>
      </c>
      <c r="BE971" s="201" t="str">
        <f t="shared" si="60"/>
        <v/>
      </c>
      <c r="BF971" t="str">
        <f ca="1">IF($BT971&lt;&gt;"",SUMIF($BD$3:$BD$1004,"="&amp;$BD971,INDIRECT(ADDRESS(3,BF$2,1,1)):INDIRECT(ADDRESS(1004,BF$2,1,1))),"")</f>
        <v/>
      </c>
      <c r="BG971" t="str">
        <f ca="1">IF($BT971&lt;&gt;"",SUMIF($BD$3:$BD$1004,"="&amp;$BD971,INDIRECT(ADDRESS(3,BG$2,1,1)):INDIRECT(ADDRESS(1004,BG$2,1,1))),"")</f>
        <v/>
      </c>
      <c r="BH971" t="str">
        <f ca="1">IF($BT971&lt;&gt;"",SUMIF($BD$3:$BD$1004,"="&amp;$BD971,INDIRECT(ADDRESS(3,BH$2,1,1)):INDIRECT(ADDRESS(1004,BH$2,1,1))),"")</f>
        <v/>
      </c>
      <c r="BI971" t="str">
        <f ca="1">IF($BT971&lt;&gt;"",SUMIF($BD$3:$BD$1004,"="&amp;$BD971,INDIRECT(ADDRESS(3,BI$2,1,1)):INDIRECT(ADDRESS(1004,BI$2,1,1))),"")</f>
        <v/>
      </c>
      <c r="BJ971" t="str">
        <f ca="1">IF($BT971&lt;&gt;"",SUMIF($BD$3:$BD$1004,"="&amp;$BD971,INDIRECT(ADDRESS(3,BJ$2,1,1)):INDIRECT(ADDRESS(1004,BJ$2,1,1))),"")</f>
        <v/>
      </c>
      <c r="BK971" t="str">
        <f ca="1">IF($BT971&lt;&gt;"",SUMIF($BD$3:$BD$1004,"="&amp;$BD971,INDIRECT(ADDRESS(3,BK$2,1,1)):INDIRECT(ADDRESS(1004,BK$2,1,1))),"")</f>
        <v/>
      </c>
      <c r="BL971" t="str">
        <f ca="1">IF($BT971&lt;&gt;"",SUMIF($BD$3:$BD$1004,"="&amp;$BD971,INDIRECT(ADDRESS(3,BL$2,1,1)):INDIRECT(ADDRESS(1004,BL$2,1,1))),"")</f>
        <v/>
      </c>
      <c r="BM971" t="str">
        <f ca="1">IF($BT971&lt;&gt;"",SUMIF($BD$3:$BD$1004,"="&amp;$BD971,INDIRECT(ADDRESS(3,BM$2,1,1)):INDIRECT(ADDRESS(1004,BM$2,1,1))),"")</f>
        <v/>
      </c>
      <c r="BN971" t="str">
        <f ca="1">IF($BT971&lt;&gt;"",SUMIF($BD$3:$BD$1004,"="&amp;$BD971,INDIRECT(ADDRESS(3,BN$2,1,1)):INDIRECT(ADDRESS(1004,BN$2,1,1))),"")</f>
        <v/>
      </c>
      <c r="BO971" t="str">
        <f ca="1">IF($BT971&lt;&gt;"",SUMIF($BD$3:$BD$1004,"="&amp;$BD971,INDIRECT(ADDRESS(3,BO$2,1,1)):INDIRECT(ADDRESS(1004,BO$2,1,1))),"")</f>
        <v/>
      </c>
      <c r="BP971" t="str">
        <f ca="1">IF($BT971&lt;&gt;"",SUMIF($BD$3:$BD$1004,"="&amp;$BD971,INDIRECT(ADDRESS(3,BP$2,1,1)):INDIRECT(ADDRESS(1004,BP$2,1,1))),"")</f>
        <v/>
      </c>
      <c r="BQ971" t="str">
        <f ca="1">IF($BT971&lt;&gt;"",SUMIF($BD$3:$BD$1004,"="&amp;$BD971,INDIRECT(ADDRESS(3,BQ$2,1,1)):INDIRECT(ADDRESS(1004,BQ$2,1,1))),"")</f>
        <v/>
      </c>
      <c r="BR971" t="str">
        <f ca="1">IF($BT971&lt;&gt;"",SUMIF($BD$3:$BD$1004,"="&amp;$BD971,INDIRECT(ADDRESS(3,BR$2,1,1)):INDIRECT(ADDRESS(1004,BR$2,1,1))),"")</f>
        <v/>
      </c>
      <c r="BS971" t="str">
        <f>IF($A971&lt;&gt;"",VLOOKUP(TRUNC(MID($A971,1,2),0),Plano_Contas!$H$3:$J$103,3,TRUE),"")</f>
        <v/>
      </c>
      <c r="BT971" t="str">
        <f t="shared" si="61"/>
        <v/>
      </c>
      <c r="BV971">
        <f>Empresas!C971</f>
        <v>0</v>
      </c>
    </row>
    <row r="972" spans="1:74" ht="13.5" hidden="1" thickBot="1" x14ac:dyDescent="0.25">
      <c r="A972" s="89"/>
      <c r="B972" s="52" t="str">
        <f>IF($A972&lt;&gt;"",VLOOKUP(""&amp;$A972,Plano_Contas!$A$3:$F$1003,6,0),"")</f>
        <v/>
      </c>
      <c r="C972" s="91"/>
      <c r="D972" s="111"/>
      <c r="E972" s="112">
        <v>0</v>
      </c>
      <c r="F972" s="87"/>
      <c r="G972" s="85"/>
      <c r="H972" s="111"/>
      <c r="I972" s="112">
        <v>0</v>
      </c>
      <c r="J972" s="87"/>
      <c r="K972" s="85"/>
      <c r="L972" s="111"/>
      <c r="M972" s="112">
        <v>0</v>
      </c>
      <c r="N972" s="87"/>
      <c r="O972" s="85"/>
      <c r="P972" s="111"/>
      <c r="Q972" s="112">
        <v>0</v>
      </c>
      <c r="R972" s="87"/>
      <c r="S972" s="85"/>
      <c r="T972" s="111"/>
      <c r="U972" s="112">
        <v>0</v>
      </c>
      <c r="V972" s="87"/>
      <c r="W972" s="85"/>
      <c r="X972" s="111"/>
      <c r="Y972" s="112">
        <v>0</v>
      </c>
      <c r="Z972" s="87"/>
      <c r="AA972" s="85"/>
      <c r="AB972" s="111"/>
      <c r="AC972" s="112">
        <v>0</v>
      </c>
      <c r="AD972" s="87"/>
      <c r="AE972" s="85"/>
      <c r="AF972" s="111"/>
      <c r="AG972" s="112">
        <v>0</v>
      </c>
      <c r="AH972" s="87"/>
      <c r="AI972" s="85"/>
      <c r="AJ972" s="111"/>
      <c r="AK972" s="112">
        <v>0</v>
      </c>
      <c r="AL972" s="87"/>
      <c r="AM972" s="85"/>
      <c r="AN972" s="111"/>
      <c r="AO972" s="112">
        <v>0</v>
      </c>
      <c r="AP972" s="87"/>
      <c r="AQ972" s="85"/>
      <c r="AR972" s="111"/>
      <c r="AS972" s="112">
        <v>0</v>
      </c>
      <c r="AT972" s="87"/>
      <c r="AU972" s="85"/>
      <c r="AV972" s="111"/>
      <c r="AW972" s="112">
        <v>0</v>
      </c>
      <c r="AX972" s="87"/>
      <c r="AY972" s="85"/>
      <c r="AZ972" s="267">
        <f t="shared" si="62"/>
        <v>0</v>
      </c>
      <c r="BA972" s="88">
        <f t="shared" si="59"/>
        <v>0</v>
      </c>
      <c r="BC972">
        <f>IF($A972&lt;&gt;"",COUNTIF($BD$3:$BD972,$BD972),0)</f>
        <v>0</v>
      </c>
      <c r="BD972" t="str">
        <f>IF($A972&lt;&gt;"",VLOOKUP(TRUNC(MID($A972,1,2),0),Plano_Contas!$H$3:$J$103,2,TRUE),"")</f>
        <v/>
      </c>
      <c r="BE972" s="201" t="str">
        <f t="shared" si="60"/>
        <v/>
      </c>
      <c r="BF972" t="str">
        <f ca="1">IF($BT972&lt;&gt;"",SUMIF($BD$3:$BD$1004,"="&amp;$BD972,INDIRECT(ADDRESS(3,BF$2,1,1)):INDIRECT(ADDRESS(1004,BF$2,1,1))),"")</f>
        <v/>
      </c>
      <c r="BG972" t="str">
        <f ca="1">IF($BT972&lt;&gt;"",SUMIF($BD$3:$BD$1004,"="&amp;$BD972,INDIRECT(ADDRESS(3,BG$2,1,1)):INDIRECT(ADDRESS(1004,BG$2,1,1))),"")</f>
        <v/>
      </c>
      <c r="BH972" t="str">
        <f ca="1">IF($BT972&lt;&gt;"",SUMIF($BD$3:$BD$1004,"="&amp;$BD972,INDIRECT(ADDRESS(3,BH$2,1,1)):INDIRECT(ADDRESS(1004,BH$2,1,1))),"")</f>
        <v/>
      </c>
      <c r="BI972" t="str">
        <f ca="1">IF($BT972&lt;&gt;"",SUMIF($BD$3:$BD$1004,"="&amp;$BD972,INDIRECT(ADDRESS(3,BI$2,1,1)):INDIRECT(ADDRESS(1004,BI$2,1,1))),"")</f>
        <v/>
      </c>
      <c r="BJ972" t="str">
        <f ca="1">IF($BT972&lt;&gt;"",SUMIF($BD$3:$BD$1004,"="&amp;$BD972,INDIRECT(ADDRESS(3,BJ$2,1,1)):INDIRECT(ADDRESS(1004,BJ$2,1,1))),"")</f>
        <v/>
      </c>
      <c r="BK972" t="str">
        <f ca="1">IF($BT972&lt;&gt;"",SUMIF($BD$3:$BD$1004,"="&amp;$BD972,INDIRECT(ADDRESS(3,BK$2,1,1)):INDIRECT(ADDRESS(1004,BK$2,1,1))),"")</f>
        <v/>
      </c>
      <c r="BL972" t="str">
        <f ca="1">IF($BT972&lt;&gt;"",SUMIF($BD$3:$BD$1004,"="&amp;$BD972,INDIRECT(ADDRESS(3,BL$2,1,1)):INDIRECT(ADDRESS(1004,BL$2,1,1))),"")</f>
        <v/>
      </c>
      <c r="BM972" t="str">
        <f ca="1">IF($BT972&lt;&gt;"",SUMIF($BD$3:$BD$1004,"="&amp;$BD972,INDIRECT(ADDRESS(3,BM$2,1,1)):INDIRECT(ADDRESS(1004,BM$2,1,1))),"")</f>
        <v/>
      </c>
      <c r="BN972" t="str">
        <f ca="1">IF($BT972&lt;&gt;"",SUMIF($BD$3:$BD$1004,"="&amp;$BD972,INDIRECT(ADDRESS(3,BN$2,1,1)):INDIRECT(ADDRESS(1004,BN$2,1,1))),"")</f>
        <v/>
      </c>
      <c r="BO972" t="str">
        <f ca="1">IF($BT972&lt;&gt;"",SUMIF($BD$3:$BD$1004,"="&amp;$BD972,INDIRECT(ADDRESS(3,BO$2,1,1)):INDIRECT(ADDRESS(1004,BO$2,1,1))),"")</f>
        <v/>
      </c>
      <c r="BP972" t="str">
        <f ca="1">IF($BT972&lt;&gt;"",SUMIF($BD$3:$BD$1004,"="&amp;$BD972,INDIRECT(ADDRESS(3,BP$2,1,1)):INDIRECT(ADDRESS(1004,BP$2,1,1))),"")</f>
        <v/>
      </c>
      <c r="BQ972" t="str">
        <f ca="1">IF($BT972&lt;&gt;"",SUMIF($BD$3:$BD$1004,"="&amp;$BD972,INDIRECT(ADDRESS(3,BQ$2,1,1)):INDIRECT(ADDRESS(1004,BQ$2,1,1))),"")</f>
        <v/>
      </c>
      <c r="BR972" t="str">
        <f ca="1">IF($BT972&lt;&gt;"",SUMIF($BD$3:$BD$1004,"="&amp;$BD972,INDIRECT(ADDRESS(3,BR$2,1,1)):INDIRECT(ADDRESS(1004,BR$2,1,1))),"")</f>
        <v/>
      </c>
      <c r="BS972" t="str">
        <f>IF($A972&lt;&gt;"",VLOOKUP(TRUNC(MID($A972,1,2),0),Plano_Contas!$H$3:$J$103,3,TRUE),"")</f>
        <v/>
      </c>
      <c r="BT972" t="str">
        <f t="shared" si="61"/>
        <v/>
      </c>
      <c r="BV972">
        <f>Empresas!C972</f>
        <v>0</v>
      </c>
    </row>
    <row r="973" spans="1:74" ht="13.5" hidden="1" thickBot="1" x14ac:dyDescent="0.25">
      <c r="A973" s="89"/>
      <c r="B973" s="52" t="str">
        <f>IF($A973&lt;&gt;"",VLOOKUP(""&amp;$A973,Plano_Contas!$A$3:$F$1003,6,0),"")</f>
        <v/>
      </c>
      <c r="C973" s="91"/>
      <c r="D973" s="111"/>
      <c r="E973" s="112">
        <v>0</v>
      </c>
      <c r="F973" s="87"/>
      <c r="G973" s="85"/>
      <c r="H973" s="111"/>
      <c r="I973" s="112">
        <v>0</v>
      </c>
      <c r="J973" s="87"/>
      <c r="K973" s="85"/>
      <c r="L973" s="111"/>
      <c r="M973" s="112">
        <v>0</v>
      </c>
      <c r="N973" s="87"/>
      <c r="O973" s="85"/>
      <c r="P973" s="111"/>
      <c r="Q973" s="112">
        <v>0</v>
      </c>
      <c r="R973" s="87"/>
      <c r="S973" s="85"/>
      <c r="T973" s="111"/>
      <c r="U973" s="112">
        <v>0</v>
      </c>
      <c r="V973" s="87"/>
      <c r="W973" s="85"/>
      <c r="X973" s="111"/>
      <c r="Y973" s="112">
        <v>0</v>
      </c>
      <c r="Z973" s="87"/>
      <c r="AA973" s="85"/>
      <c r="AB973" s="111"/>
      <c r="AC973" s="112">
        <v>0</v>
      </c>
      <c r="AD973" s="87"/>
      <c r="AE973" s="85"/>
      <c r="AF973" s="111"/>
      <c r="AG973" s="112">
        <v>0</v>
      </c>
      <c r="AH973" s="87"/>
      <c r="AI973" s="85"/>
      <c r="AJ973" s="111"/>
      <c r="AK973" s="112">
        <v>0</v>
      </c>
      <c r="AL973" s="87"/>
      <c r="AM973" s="85"/>
      <c r="AN973" s="111"/>
      <c r="AO973" s="112">
        <v>0</v>
      </c>
      <c r="AP973" s="87"/>
      <c r="AQ973" s="85"/>
      <c r="AR973" s="111"/>
      <c r="AS973" s="112">
        <v>0</v>
      </c>
      <c r="AT973" s="87"/>
      <c r="AU973" s="85"/>
      <c r="AV973" s="111"/>
      <c r="AW973" s="112">
        <v>0</v>
      </c>
      <c r="AX973" s="87"/>
      <c r="AY973" s="85"/>
      <c r="AZ973" s="267">
        <f t="shared" si="62"/>
        <v>0</v>
      </c>
      <c r="BA973" s="88">
        <f t="shared" si="59"/>
        <v>0</v>
      </c>
      <c r="BC973">
        <f>IF($A973&lt;&gt;"",COUNTIF($BD$3:$BD973,$BD973),0)</f>
        <v>0</v>
      </c>
      <c r="BD973" t="str">
        <f>IF($A973&lt;&gt;"",VLOOKUP(TRUNC(MID($A973,1,2),0),Plano_Contas!$H$3:$J$103,2,TRUE),"")</f>
        <v/>
      </c>
      <c r="BE973" s="201" t="str">
        <f t="shared" si="60"/>
        <v/>
      </c>
      <c r="BF973" t="str">
        <f ca="1">IF($BT973&lt;&gt;"",SUMIF($BD$3:$BD$1004,"="&amp;$BD973,INDIRECT(ADDRESS(3,BF$2,1,1)):INDIRECT(ADDRESS(1004,BF$2,1,1))),"")</f>
        <v/>
      </c>
      <c r="BG973" t="str">
        <f ca="1">IF($BT973&lt;&gt;"",SUMIF($BD$3:$BD$1004,"="&amp;$BD973,INDIRECT(ADDRESS(3,BG$2,1,1)):INDIRECT(ADDRESS(1004,BG$2,1,1))),"")</f>
        <v/>
      </c>
      <c r="BH973" t="str">
        <f ca="1">IF($BT973&lt;&gt;"",SUMIF($BD$3:$BD$1004,"="&amp;$BD973,INDIRECT(ADDRESS(3,BH$2,1,1)):INDIRECT(ADDRESS(1004,BH$2,1,1))),"")</f>
        <v/>
      </c>
      <c r="BI973" t="str">
        <f ca="1">IF($BT973&lt;&gt;"",SUMIF($BD$3:$BD$1004,"="&amp;$BD973,INDIRECT(ADDRESS(3,BI$2,1,1)):INDIRECT(ADDRESS(1004,BI$2,1,1))),"")</f>
        <v/>
      </c>
      <c r="BJ973" t="str">
        <f ca="1">IF($BT973&lt;&gt;"",SUMIF($BD$3:$BD$1004,"="&amp;$BD973,INDIRECT(ADDRESS(3,BJ$2,1,1)):INDIRECT(ADDRESS(1004,BJ$2,1,1))),"")</f>
        <v/>
      </c>
      <c r="BK973" t="str">
        <f ca="1">IF($BT973&lt;&gt;"",SUMIF($BD$3:$BD$1004,"="&amp;$BD973,INDIRECT(ADDRESS(3,BK$2,1,1)):INDIRECT(ADDRESS(1004,BK$2,1,1))),"")</f>
        <v/>
      </c>
      <c r="BL973" t="str">
        <f ca="1">IF($BT973&lt;&gt;"",SUMIF($BD$3:$BD$1004,"="&amp;$BD973,INDIRECT(ADDRESS(3,BL$2,1,1)):INDIRECT(ADDRESS(1004,BL$2,1,1))),"")</f>
        <v/>
      </c>
      <c r="BM973" t="str">
        <f ca="1">IF($BT973&lt;&gt;"",SUMIF($BD$3:$BD$1004,"="&amp;$BD973,INDIRECT(ADDRESS(3,BM$2,1,1)):INDIRECT(ADDRESS(1004,BM$2,1,1))),"")</f>
        <v/>
      </c>
      <c r="BN973" t="str">
        <f ca="1">IF($BT973&lt;&gt;"",SUMIF($BD$3:$BD$1004,"="&amp;$BD973,INDIRECT(ADDRESS(3,BN$2,1,1)):INDIRECT(ADDRESS(1004,BN$2,1,1))),"")</f>
        <v/>
      </c>
      <c r="BO973" t="str">
        <f ca="1">IF($BT973&lt;&gt;"",SUMIF($BD$3:$BD$1004,"="&amp;$BD973,INDIRECT(ADDRESS(3,BO$2,1,1)):INDIRECT(ADDRESS(1004,BO$2,1,1))),"")</f>
        <v/>
      </c>
      <c r="BP973" t="str">
        <f ca="1">IF($BT973&lt;&gt;"",SUMIF($BD$3:$BD$1004,"="&amp;$BD973,INDIRECT(ADDRESS(3,BP$2,1,1)):INDIRECT(ADDRESS(1004,BP$2,1,1))),"")</f>
        <v/>
      </c>
      <c r="BQ973" t="str">
        <f ca="1">IF($BT973&lt;&gt;"",SUMIF($BD$3:$BD$1004,"="&amp;$BD973,INDIRECT(ADDRESS(3,BQ$2,1,1)):INDIRECT(ADDRESS(1004,BQ$2,1,1))),"")</f>
        <v/>
      </c>
      <c r="BR973" t="str">
        <f ca="1">IF($BT973&lt;&gt;"",SUMIF($BD$3:$BD$1004,"="&amp;$BD973,INDIRECT(ADDRESS(3,BR$2,1,1)):INDIRECT(ADDRESS(1004,BR$2,1,1))),"")</f>
        <v/>
      </c>
      <c r="BS973" t="str">
        <f>IF($A973&lt;&gt;"",VLOOKUP(TRUNC(MID($A973,1,2),0),Plano_Contas!$H$3:$J$103,3,TRUE),"")</f>
        <v/>
      </c>
      <c r="BT973" t="str">
        <f t="shared" si="61"/>
        <v/>
      </c>
      <c r="BV973">
        <f>Empresas!C973</f>
        <v>0</v>
      </c>
    </row>
    <row r="974" spans="1:74" ht="13.5" hidden="1" thickBot="1" x14ac:dyDescent="0.25">
      <c r="A974" s="89"/>
      <c r="B974" s="52" t="str">
        <f>IF($A974&lt;&gt;"",VLOOKUP(""&amp;$A974,Plano_Contas!$A$3:$F$1003,6,0),"")</f>
        <v/>
      </c>
      <c r="C974" s="91"/>
      <c r="D974" s="111"/>
      <c r="E974" s="112">
        <v>0</v>
      </c>
      <c r="F974" s="87"/>
      <c r="G974" s="85"/>
      <c r="H974" s="111"/>
      <c r="I974" s="112">
        <v>0</v>
      </c>
      <c r="J974" s="87"/>
      <c r="K974" s="85"/>
      <c r="L974" s="111"/>
      <c r="M974" s="112">
        <v>0</v>
      </c>
      <c r="N974" s="87"/>
      <c r="O974" s="85"/>
      <c r="P974" s="111"/>
      <c r="Q974" s="112">
        <v>0</v>
      </c>
      <c r="R974" s="87"/>
      <c r="S974" s="85"/>
      <c r="T974" s="111"/>
      <c r="U974" s="112">
        <v>0</v>
      </c>
      <c r="V974" s="87"/>
      <c r="W974" s="85"/>
      <c r="X974" s="111"/>
      <c r="Y974" s="112">
        <v>0</v>
      </c>
      <c r="Z974" s="87"/>
      <c r="AA974" s="85"/>
      <c r="AB974" s="111"/>
      <c r="AC974" s="112">
        <v>0</v>
      </c>
      <c r="AD974" s="87"/>
      <c r="AE974" s="85"/>
      <c r="AF974" s="111"/>
      <c r="AG974" s="112">
        <v>0</v>
      </c>
      <c r="AH974" s="87"/>
      <c r="AI974" s="85"/>
      <c r="AJ974" s="111"/>
      <c r="AK974" s="112">
        <v>0</v>
      </c>
      <c r="AL974" s="87"/>
      <c r="AM974" s="85"/>
      <c r="AN974" s="111"/>
      <c r="AO974" s="112">
        <v>0</v>
      </c>
      <c r="AP974" s="87"/>
      <c r="AQ974" s="85"/>
      <c r="AR974" s="111"/>
      <c r="AS974" s="112">
        <v>0</v>
      </c>
      <c r="AT974" s="87"/>
      <c r="AU974" s="85"/>
      <c r="AV974" s="111"/>
      <c r="AW974" s="112">
        <v>0</v>
      </c>
      <c r="AX974" s="87"/>
      <c r="AY974" s="85"/>
      <c r="AZ974" s="267">
        <f t="shared" si="62"/>
        <v>0</v>
      </c>
      <c r="BA974" s="88">
        <f t="shared" si="59"/>
        <v>0</v>
      </c>
      <c r="BC974">
        <f>IF($A974&lt;&gt;"",COUNTIF($BD$3:$BD974,$BD974),0)</f>
        <v>0</v>
      </c>
      <c r="BD974" t="str">
        <f>IF($A974&lt;&gt;"",VLOOKUP(TRUNC(MID($A974,1,2),0),Plano_Contas!$H$3:$J$103,2,TRUE),"")</f>
        <v/>
      </c>
      <c r="BE974" s="201" t="str">
        <f t="shared" si="60"/>
        <v/>
      </c>
      <c r="BF974" t="str">
        <f ca="1">IF($BT974&lt;&gt;"",SUMIF($BD$3:$BD$1004,"="&amp;$BD974,INDIRECT(ADDRESS(3,BF$2,1,1)):INDIRECT(ADDRESS(1004,BF$2,1,1))),"")</f>
        <v/>
      </c>
      <c r="BG974" t="str">
        <f ca="1">IF($BT974&lt;&gt;"",SUMIF($BD$3:$BD$1004,"="&amp;$BD974,INDIRECT(ADDRESS(3,BG$2,1,1)):INDIRECT(ADDRESS(1004,BG$2,1,1))),"")</f>
        <v/>
      </c>
      <c r="BH974" t="str">
        <f ca="1">IF($BT974&lt;&gt;"",SUMIF($BD$3:$BD$1004,"="&amp;$BD974,INDIRECT(ADDRESS(3,BH$2,1,1)):INDIRECT(ADDRESS(1004,BH$2,1,1))),"")</f>
        <v/>
      </c>
      <c r="BI974" t="str">
        <f ca="1">IF($BT974&lt;&gt;"",SUMIF($BD$3:$BD$1004,"="&amp;$BD974,INDIRECT(ADDRESS(3,BI$2,1,1)):INDIRECT(ADDRESS(1004,BI$2,1,1))),"")</f>
        <v/>
      </c>
      <c r="BJ974" t="str">
        <f ca="1">IF($BT974&lt;&gt;"",SUMIF($BD$3:$BD$1004,"="&amp;$BD974,INDIRECT(ADDRESS(3,BJ$2,1,1)):INDIRECT(ADDRESS(1004,BJ$2,1,1))),"")</f>
        <v/>
      </c>
      <c r="BK974" t="str">
        <f ca="1">IF($BT974&lt;&gt;"",SUMIF($BD$3:$BD$1004,"="&amp;$BD974,INDIRECT(ADDRESS(3,BK$2,1,1)):INDIRECT(ADDRESS(1004,BK$2,1,1))),"")</f>
        <v/>
      </c>
      <c r="BL974" t="str">
        <f ca="1">IF($BT974&lt;&gt;"",SUMIF($BD$3:$BD$1004,"="&amp;$BD974,INDIRECT(ADDRESS(3,BL$2,1,1)):INDIRECT(ADDRESS(1004,BL$2,1,1))),"")</f>
        <v/>
      </c>
      <c r="BM974" t="str">
        <f ca="1">IF($BT974&lt;&gt;"",SUMIF($BD$3:$BD$1004,"="&amp;$BD974,INDIRECT(ADDRESS(3,BM$2,1,1)):INDIRECT(ADDRESS(1004,BM$2,1,1))),"")</f>
        <v/>
      </c>
      <c r="BN974" t="str">
        <f ca="1">IF($BT974&lt;&gt;"",SUMIF($BD$3:$BD$1004,"="&amp;$BD974,INDIRECT(ADDRESS(3,BN$2,1,1)):INDIRECT(ADDRESS(1004,BN$2,1,1))),"")</f>
        <v/>
      </c>
      <c r="BO974" t="str">
        <f ca="1">IF($BT974&lt;&gt;"",SUMIF($BD$3:$BD$1004,"="&amp;$BD974,INDIRECT(ADDRESS(3,BO$2,1,1)):INDIRECT(ADDRESS(1004,BO$2,1,1))),"")</f>
        <v/>
      </c>
      <c r="BP974" t="str">
        <f ca="1">IF($BT974&lt;&gt;"",SUMIF($BD$3:$BD$1004,"="&amp;$BD974,INDIRECT(ADDRESS(3,BP$2,1,1)):INDIRECT(ADDRESS(1004,BP$2,1,1))),"")</f>
        <v/>
      </c>
      <c r="BQ974" t="str">
        <f ca="1">IF($BT974&lt;&gt;"",SUMIF($BD$3:$BD$1004,"="&amp;$BD974,INDIRECT(ADDRESS(3,BQ$2,1,1)):INDIRECT(ADDRESS(1004,BQ$2,1,1))),"")</f>
        <v/>
      </c>
      <c r="BR974" t="str">
        <f ca="1">IF($BT974&lt;&gt;"",SUMIF($BD$3:$BD$1004,"="&amp;$BD974,INDIRECT(ADDRESS(3,BR$2,1,1)):INDIRECT(ADDRESS(1004,BR$2,1,1))),"")</f>
        <v/>
      </c>
      <c r="BS974" t="str">
        <f>IF($A974&lt;&gt;"",VLOOKUP(TRUNC(MID($A974,1,2),0),Plano_Contas!$H$3:$J$103,3,TRUE),"")</f>
        <v/>
      </c>
      <c r="BT974" t="str">
        <f t="shared" si="61"/>
        <v/>
      </c>
      <c r="BV974">
        <f>Empresas!C974</f>
        <v>0</v>
      </c>
    </row>
    <row r="975" spans="1:74" ht="13.5" hidden="1" thickBot="1" x14ac:dyDescent="0.25">
      <c r="A975" s="89"/>
      <c r="B975" s="52" t="str">
        <f>IF($A975&lt;&gt;"",VLOOKUP(""&amp;$A975,Plano_Contas!$A$3:$F$1003,6,0),"")</f>
        <v/>
      </c>
      <c r="C975" s="91"/>
      <c r="D975" s="111"/>
      <c r="E975" s="112">
        <v>0</v>
      </c>
      <c r="F975" s="87"/>
      <c r="G975" s="85"/>
      <c r="H975" s="111"/>
      <c r="I975" s="112">
        <v>0</v>
      </c>
      <c r="J975" s="87"/>
      <c r="K975" s="85"/>
      <c r="L975" s="111"/>
      <c r="M975" s="112">
        <v>0</v>
      </c>
      <c r="N975" s="87"/>
      <c r="O975" s="85"/>
      <c r="P975" s="111"/>
      <c r="Q975" s="112">
        <v>0</v>
      </c>
      <c r="R975" s="87"/>
      <c r="S975" s="85"/>
      <c r="T975" s="111"/>
      <c r="U975" s="112">
        <v>0</v>
      </c>
      <c r="V975" s="87"/>
      <c r="W975" s="85"/>
      <c r="X975" s="111"/>
      <c r="Y975" s="112">
        <v>0</v>
      </c>
      <c r="Z975" s="87"/>
      <c r="AA975" s="85"/>
      <c r="AB975" s="111"/>
      <c r="AC975" s="112">
        <v>0</v>
      </c>
      <c r="AD975" s="87"/>
      <c r="AE975" s="85"/>
      <c r="AF975" s="111"/>
      <c r="AG975" s="112">
        <v>0</v>
      </c>
      <c r="AH975" s="87"/>
      <c r="AI975" s="85"/>
      <c r="AJ975" s="111"/>
      <c r="AK975" s="112">
        <v>0</v>
      </c>
      <c r="AL975" s="87"/>
      <c r="AM975" s="85"/>
      <c r="AN975" s="111"/>
      <c r="AO975" s="112">
        <v>0</v>
      </c>
      <c r="AP975" s="87"/>
      <c r="AQ975" s="85"/>
      <c r="AR975" s="111"/>
      <c r="AS975" s="112">
        <v>0</v>
      </c>
      <c r="AT975" s="87"/>
      <c r="AU975" s="85"/>
      <c r="AV975" s="111"/>
      <c r="AW975" s="112">
        <v>0</v>
      </c>
      <c r="AX975" s="87"/>
      <c r="AY975" s="85"/>
      <c r="AZ975" s="267">
        <f t="shared" si="62"/>
        <v>0</v>
      </c>
      <c r="BA975" s="88">
        <f t="shared" si="59"/>
        <v>0</v>
      </c>
      <c r="BC975">
        <f>IF($A975&lt;&gt;"",COUNTIF($BD$3:$BD975,$BD975),0)</f>
        <v>0</v>
      </c>
      <c r="BD975" t="str">
        <f>IF($A975&lt;&gt;"",VLOOKUP(TRUNC(MID($A975,1,2),0),Plano_Contas!$H$3:$J$103,2,TRUE),"")</f>
        <v/>
      </c>
      <c r="BE975" s="201" t="str">
        <f t="shared" si="60"/>
        <v/>
      </c>
      <c r="BF975" t="str">
        <f ca="1">IF($BT975&lt;&gt;"",SUMIF($BD$3:$BD$1004,"="&amp;$BD975,INDIRECT(ADDRESS(3,BF$2,1,1)):INDIRECT(ADDRESS(1004,BF$2,1,1))),"")</f>
        <v/>
      </c>
      <c r="BG975" t="str">
        <f ca="1">IF($BT975&lt;&gt;"",SUMIF($BD$3:$BD$1004,"="&amp;$BD975,INDIRECT(ADDRESS(3,BG$2,1,1)):INDIRECT(ADDRESS(1004,BG$2,1,1))),"")</f>
        <v/>
      </c>
      <c r="BH975" t="str">
        <f ca="1">IF($BT975&lt;&gt;"",SUMIF($BD$3:$BD$1004,"="&amp;$BD975,INDIRECT(ADDRESS(3,BH$2,1,1)):INDIRECT(ADDRESS(1004,BH$2,1,1))),"")</f>
        <v/>
      </c>
      <c r="BI975" t="str">
        <f ca="1">IF($BT975&lt;&gt;"",SUMIF($BD$3:$BD$1004,"="&amp;$BD975,INDIRECT(ADDRESS(3,BI$2,1,1)):INDIRECT(ADDRESS(1004,BI$2,1,1))),"")</f>
        <v/>
      </c>
      <c r="BJ975" t="str">
        <f ca="1">IF($BT975&lt;&gt;"",SUMIF($BD$3:$BD$1004,"="&amp;$BD975,INDIRECT(ADDRESS(3,BJ$2,1,1)):INDIRECT(ADDRESS(1004,BJ$2,1,1))),"")</f>
        <v/>
      </c>
      <c r="BK975" t="str">
        <f ca="1">IF($BT975&lt;&gt;"",SUMIF($BD$3:$BD$1004,"="&amp;$BD975,INDIRECT(ADDRESS(3,BK$2,1,1)):INDIRECT(ADDRESS(1004,BK$2,1,1))),"")</f>
        <v/>
      </c>
      <c r="BL975" t="str">
        <f ca="1">IF($BT975&lt;&gt;"",SUMIF($BD$3:$BD$1004,"="&amp;$BD975,INDIRECT(ADDRESS(3,BL$2,1,1)):INDIRECT(ADDRESS(1004,BL$2,1,1))),"")</f>
        <v/>
      </c>
      <c r="BM975" t="str">
        <f ca="1">IF($BT975&lt;&gt;"",SUMIF($BD$3:$BD$1004,"="&amp;$BD975,INDIRECT(ADDRESS(3,BM$2,1,1)):INDIRECT(ADDRESS(1004,BM$2,1,1))),"")</f>
        <v/>
      </c>
      <c r="BN975" t="str">
        <f ca="1">IF($BT975&lt;&gt;"",SUMIF($BD$3:$BD$1004,"="&amp;$BD975,INDIRECT(ADDRESS(3,BN$2,1,1)):INDIRECT(ADDRESS(1004,BN$2,1,1))),"")</f>
        <v/>
      </c>
      <c r="BO975" t="str">
        <f ca="1">IF($BT975&lt;&gt;"",SUMIF($BD$3:$BD$1004,"="&amp;$BD975,INDIRECT(ADDRESS(3,BO$2,1,1)):INDIRECT(ADDRESS(1004,BO$2,1,1))),"")</f>
        <v/>
      </c>
      <c r="BP975" t="str">
        <f ca="1">IF($BT975&lt;&gt;"",SUMIF($BD$3:$BD$1004,"="&amp;$BD975,INDIRECT(ADDRESS(3,BP$2,1,1)):INDIRECT(ADDRESS(1004,BP$2,1,1))),"")</f>
        <v/>
      </c>
      <c r="BQ975" t="str">
        <f ca="1">IF($BT975&lt;&gt;"",SUMIF($BD$3:$BD$1004,"="&amp;$BD975,INDIRECT(ADDRESS(3,BQ$2,1,1)):INDIRECT(ADDRESS(1004,BQ$2,1,1))),"")</f>
        <v/>
      </c>
      <c r="BR975" t="str">
        <f ca="1">IF($BT975&lt;&gt;"",SUMIF($BD$3:$BD$1004,"="&amp;$BD975,INDIRECT(ADDRESS(3,BR$2,1,1)):INDIRECT(ADDRESS(1004,BR$2,1,1))),"")</f>
        <v/>
      </c>
      <c r="BS975" t="str">
        <f>IF($A975&lt;&gt;"",VLOOKUP(TRUNC(MID($A975,1,2),0),Plano_Contas!$H$3:$J$103,3,TRUE),"")</f>
        <v/>
      </c>
      <c r="BT975" t="str">
        <f t="shared" si="61"/>
        <v/>
      </c>
      <c r="BV975">
        <f>Empresas!C975</f>
        <v>0</v>
      </c>
    </row>
    <row r="976" spans="1:74" ht="13.5" hidden="1" thickBot="1" x14ac:dyDescent="0.25">
      <c r="A976" s="89"/>
      <c r="B976" s="52" t="str">
        <f>IF($A976&lt;&gt;"",VLOOKUP(""&amp;$A976,Plano_Contas!$A$3:$F$1003,6,0),"")</f>
        <v/>
      </c>
      <c r="C976" s="91"/>
      <c r="D976" s="111"/>
      <c r="E976" s="112">
        <v>0</v>
      </c>
      <c r="F976" s="87"/>
      <c r="G976" s="85"/>
      <c r="H976" s="111"/>
      <c r="I976" s="112">
        <v>0</v>
      </c>
      <c r="J976" s="87"/>
      <c r="K976" s="85"/>
      <c r="L976" s="111"/>
      <c r="M976" s="112">
        <v>0</v>
      </c>
      <c r="N976" s="87"/>
      <c r="O976" s="85"/>
      <c r="P976" s="111"/>
      <c r="Q976" s="112">
        <v>0</v>
      </c>
      <c r="R976" s="87"/>
      <c r="S976" s="85"/>
      <c r="T976" s="111"/>
      <c r="U976" s="112">
        <v>0</v>
      </c>
      <c r="V976" s="87"/>
      <c r="W976" s="85"/>
      <c r="X976" s="111"/>
      <c r="Y976" s="112">
        <v>0</v>
      </c>
      <c r="Z976" s="87"/>
      <c r="AA976" s="85"/>
      <c r="AB976" s="111"/>
      <c r="AC976" s="112">
        <v>0</v>
      </c>
      <c r="AD976" s="87"/>
      <c r="AE976" s="85"/>
      <c r="AF976" s="111"/>
      <c r="AG976" s="112">
        <v>0</v>
      </c>
      <c r="AH976" s="87"/>
      <c r="AI976" s="85"/>
      <c r="AJ976" s="111"/>
      <c r="AK976" s="112">
        <v>0</v>
      </c>
      <c r="AL976" s="87"/>
      <c r="AM976" s="85"/>
      <c r="AN976" s="111"/>
      <c r="AO976" s="112">
        <v>0</v>
      </c>
      <c r="AP976" s="87"/>
      <c r="AQ976" s="85"/>
      <c r="AR976" s="111"/>
      <c r="AS976" s="112">
        <v>0</v>
      </c>
      <c r="AT976" s="87"/>
      <c r="AU976" s="85"/>
      <c r="AV976" s="111"/>
      <c r="AW976" s="112">
        <v>0</v>
      </c>
      <c r="AX976" s="87"/>
      <c r="AY976" s="85"/>
      <c r="AZ976" s="267">
        <f t="shared" si="62"/>
        <v>0</v>
      </c>
      <c r="BA976" s="88">
        <f t="shared" si="59"/>
        <v>0</v>
      </c>
      <c r="BC976">
        <f>IF($A976&lt;&gt;"",COUNTIF($BD$3:$BD976,$BD976),0)</f>
        <v>0</v>
      </c>
      <c r="BD976" t="str">
        <f>IF($A976&lt;&gt;"",VLOOKUP(TRUNC(MID($A976,1,2),0),Plano_Contas!$H$3:$J$103,2,TRUE),"")</f>
        <v/>
      </c>
      <c r="BE976" s="201" t="str">
        <f t="shared" si="60"/>
        <v/>
      </c>
      <c r="BF976" t="str">
        <f ca="1">IF($BT976&lt;&gt;"",SUMIF($BD$3:$BD$1004,"="&amp;$BD976,INDIRECT(ADDRESS(3,BF$2,1,1)):INDIRECT(ADDRESS(1004,BF$2,1,1))),"")</f>
        <v/>
      </c>
      <c r="BG976" t="str">
        <f ca="1">IF($BT976&lt;&gt;"",SUMIF($BD$3:$BD$1004,"="&amp;$BD976,INDIRECT(ADDRESS(3,BG$2,1,1)):INDIRECT(ADDRESS(1004,BG$2,1,1))),"")</f>
        <v/>
      </c>
      <c r="BH976" t="str">
        <f ca="1">IF($BT976&lt;&gt;"",SUMIF($BD$3:$BD$1004,"="&amp;$BD976,INDIRECT(ADDRESS(3,BH$2,1,1)):INDIRECT(ADDRESS(1004,BH$2,1,1))),"")</f>
        <v/>
      </c>
      <c r="BI976" t="str">
        <f ca="1">IF($BT976&lt;&gt;"",SUMIF($BD$3:$BD$1004,"="&amp;$BD976,INDIRECT(ADDRESS(3,BI$2,1,1)):INDIRECT(ADDRESS(1004,BI$2,1,1))),"")</f>
        <v/>
      </c>
      <c r="BJ976" t="str">
        <f ca="1">IF($BT976&lt;&gt;"",SUMIF($BD$3:$BD$1004,"="&amp;$BD976,INDIRECT(ADDRESS(3,BJ$2,1,1)):INDIRECT(ADDRESS(1004,BJ$2,1,1))),"")</f>
        <v/>
      </c>
      <c r="BK976" t="str">
        <f ca="1">IF($BT976&lt;&gt;"",SUMIF($BD$3:$BD$1004,"="&amp;$BD976,INDIRECT(ADDRESS(3,BK$2,1,1)):INDIRECT(ADDRESS(1004,BK$2,1,1))),"")</f>
        <v/>
      </c>
      <c r="BL976" t="str">
        <f ca="1">IF($BT976&lt;&gt;"",SUMIF($BD$3:$BD$1004,"="&amp;$BD976,INDIRECT(ADDRESS(3,BL$2,1,1)):INDIRECT(ADDRESS(1004,BL$2,1,1))),"")</f>
        <v/>
      </c>
      <c r="BM976" t="str">
        <f ca="1">IF($BT976&lt;&gt;"",SUMIF($BD$3:$BD$1004,"="&amp;$BD976,INDIRECT(ADDRESS(3,BM$2,1,1)):INDIRECT(ADDRESS(1004,BM$2,1,1))),"")</f>
        <v/>
      </c>
      <c r="BN976" t="str">
        <f ca="1">IF($BT976&lt;&gt;"",SUMIF($BD$3:$BD$1004,"="&amp;$BD976,INDIRECT(ADDRESS(3,BN$2,1,1)):INDIRECT(ADDRESS(1004,BN$2,1,1))),"")</f>
        <v/>
      </c>
      <c r="BO976" t="str">
        <f ca="1">IF($BT976&lt;&gt;"",SUMIF($BD$3:$BD$1004,"="&amp;$BD976,INDIRECT(ADDRESS(3,BO$2,1,1)):INDIRECT(ADDRESS(1004,BO$2,1,1))),"")</f>
        <v/>
      </c>
      <c r="BP976" t="str">
        <f ca="1">IF($BT976&lt;&gt;"",SUMIF($BD$3:$BD$1004,"="&amp;$BD976,INDIRECT(ADDRESS(3,BP$2,1,1)):INDIRECT(ADDRESS(1004,BP$2,1,1))),"")</f>
        <v/>
      </c>
      <c r="BQ976" t="str">
        <f ca="1">IF($BT976&lt;&gt;"",SUMIF($BD$3:$BD$1004,"="&amp;$BD976,INDIRECT(ADDRESS(3,BQ$2,1,1)):INDIRECT(ADDRESS(1004,BQ$2,1,1))),"")</f>
        <v/>
      </c>
      <c r="BR976" t="str">
        <f ca="1">IF($BT976&lt;&gt;"",SUMIF($BD$3:$BD$1004,"="&amp;$BD976,INDIRECT(ADDRESS(3,BR$2,1,1)):INDIRECT(ADDRESS(1004,BR$2,1,1))),"")</f>
        <v/>
      </c>
      <c r="BS976" t="str">
        <f>IF($A976&lt;&gt;"",VLOOKUP(TRUNC(MID($A976,1,2),0),Plano_Contas!$H$3:$J$103,3,TRUE),"")</f>
        <v/>
      </c>
      <c r="BT976" t="str">
        <f t="shared" si="61"/>
        <v/>
      </c>
      <c r="BV976">
        <f>Empresas!C976</f>
        <v>0</v>
      </c>
    </row>
    <row r="977" spans="1:74" ht="13.5" hidden="1" thickBot="1" x14ac:dyDescent="0.25">
      <c r="A977" s="89"/>
      <c r="B977" s="52" t="str">
        <f>IF($A977&lt;&gt;"",VLOOKUP(""&amp;$A977,Plano_Contas!$A$3:$F$1003,6,0),"")</f>
        <v/>
      </c>
      <c r="C977" s="91"/>
      <c r="D977" s="111"/>
      <c r="E977" s="112">
        <v>0</v>
      </c>
      <c r="F977" s="87"/>
      <c r="G977" s="85"/>
      <c r="H977" s="111"/>
      <c r="I977" s="112">
        <v>0</v>
      </c>
      <c r="J977" s="87"/>
      <c r="K977" s="85"/>
      <c r="L977" s="111"/>
      <c r="M977" s="112">
        <v>0</v>
      </c>
      <c r="N977" s="87"/>
      <c r="O977" s="85"/>
      <c r="P977" s="111"/>
      <c r="Q977" s="112">
        <v>0</v>
      </c>
      <c r="R977" s="87"/>
      <c r="S977" s="85"/>
      <c r="T977" s="111"/>
      <c r="U977" s="112">
        <v>0</v>
      </c>
      <c r="V977" s="87"/>
      <c r="W977" s="85"/>
      <c r="X977" s="111"/>
      <c r="Y977" s="112">
        <v>0</v>
      </c>
      <c r="Z977" s="87"/>
      <c r="AA977" s="85"/>
      <c r="AB977" s="111"/>
      <c r="AC977" s="112">
        <v>0</v>
      </c>
      <c r="AD977" s="87"/>
      <c r="AE977" s="85"/>
      <c r="AF977" s="111"/>
      <c r="AG977" s="112">
        <v>0</v>
      </c>
      <c r="AH977" s="87"/>
      <c r="AI977" s="85"/>
      <c r="AJ977" s="111"/>
      <c r="AK977" s="112">
        <v>0</v>
      </c>
      <c r="AL977" s="87"/>
      <c r="AM977" s="85"/>
      <c r="AN977" s="111"/>
      <c r="AO977" s="112">
        <v>0</v>
      </c>
      <c r="AP977" s="87"/>
      <c r="AQ977" s="85"/>
      <c r="AR977" s="111"/>
      <c r="AS977" s="112">
        <v>0</v>
      </c>
      <c r="AT977" s="87"/>
      <c r="AU977" s="85"/>
      <c r="AV977" s="111"/>
      <c r="AW977" s="112">
        <v>0</v>
      </c>
      <c r="AX977" s="87"/>
      <c r="AY977" s="85"/>
      <c r="AZ977" s="267">
        <f t="shared" si="62"/>
        <v>0</v>
      </c>
      <c r="BA977" s="88">
        <f t="shared" si="59"/>
        <v>0</v>
      </c>
      <c r="BC977">
        <f>IF($A977&lt;&gt;"",COUNTIF($BD$3:$BD977,$BD977),0)</f>
        <v>0</v>
      </c>
      <c r="BD977" t="str">
        <f>IF($A977&lt;&gt;"",VLOOKUP(TRUNC(MID($A977,1,2),0),Plano_Contas!$H$3:$J$103,2,TRUE),"")</f>
        <v/>
      </c>
      <c r="BE977" s="201" t="str">
        <f t="shared" si="60"/>
        <v/>
      </c>
      <c r="BF977" t="str">
        <f ca="1">IF($BT977&lt;&gt;"",SUMIF($BD$3:$BD$1004,"="&amp;$BD977,INDIRECT(ADDRESS(3,BF$2,1,1)):INDIRECT(ADDRESS(1004,BF$2,1,1))),"")</f>
        <v/>
      </c>
      <c r="BG977" t="str">
        <f ca="1">IF($BT977&lt;&gt;"",SUMIF($BD$3:$BD$1004,"="&amp;$BD977,INDIRECT(ADDRESS(3,BG$2,1,1)):INDIRECT(ADDRESS(1004,BG$2,1,1))),"")</f>
        <v/>
      </c>
      <c r="BH977" t="str">
        <f ca="1">IF($BT977&lt;&gt;"",SUMIF($BD$3:$BD$1004,"="&amp;$BD977,INDIRECT(ADDRESS(3,BH$2,1,1)):INDIRECT(ADDRESS(1004,BH$2,1,1))),"")</f>
        <v/>
      </c>
      <c r="BI977" t="str">
        <f ca="1">IF($BT977&lt;&gt;"",SUMIF($BD$3:$BD$1004,"="&amp;$BD977,INDIRECT(ADDRESS(3,BI$2,1,1)):INDIRECT(ADDRESS(1004,BI$2,1,1))),"")</f>
        <v/>
      </c>
      <c r="BJ977" t="str">
        <f ca="1">IF($BT977&lt;&gt;"",SUMIF($BD$3:$BD$1004,"="&amp;$BD977,INDIRECT(ADDRESS(3,BJ$2,1,1)):INDIRECT(ADDRESS(1004,BJ$2,1,1))),"")</f>
        <v/>
      </c>
      <c r="BK977" t="str">
        <f ca="1">IF($BT977&lt;&gt;"",SUMIF($BD$3:$BD$1004,"="&amp;$BD977,INDIRECT(ADDRESS(3,BK$2,1,1)):INDIRECT(ADDRESS(1004,BK$2,1,1))),"")</f>
        <v/>
      </c>
      <c r="BL977" t="str">
        <f ca="1">IF($BT977&lt;&gt;"",SUMIF($BD$3:$BD$1004,"="&amp;$BD977,INDIRECT(ADDRESS(3,BL$2,1,1)):INDIRECT(ADDRESS(1004,BL$2,1,1))),"")</f>
        <v/>
      </c>
      <c r="BM977" t="str">
        <f ca="1">IF($BT977&lt;&gt;"",SUMIF($BD$3:$BD$1004,"="&amp;$BD977,INDIRECT(ADDRESS(3,BM$2,1,1)):INDIRECT(ADDRESS(1004,BM$2,1,1))),"")</f>
        <v/>
      </c>
      <c r="BN977" t="str">
        <f ca="1">IF($BT977&lt;&gt;"",SUMIF($BD$3:$BD$1004,"="&amp;$BD977,INDIRECT(ADDRESS(3,BN$2,1,1)):INDIRECT(ADDRESS(1004,BN$2,1,1))),"")</f>
        <v/>
      </c>
      <c r="BO977" t="str">
        <f ca="1">IF($BT977&lt;&gt;"",SUMIF($BD$3:$BD$1004,"="&amp;$BD977,INDIRECT(ADDRESS(3,BO$2,1,1)):INDIRECT(ADDRESS(1004,BO$2,1,1))),"")</f>
        <v/>
      </c>
      <c r="BP977" t="str">
        <f ca="1">IF($BT977&lt;&gt;"",SUMIF($BD$3:$BD$1004,"="&amp;$BD977,INDIRECT(ADDRESS(3,BP$2,1,1)):INDIRECT(ADDRESS(1004,BP$2,1,1))),"")</f>
        <v/>
      </c>
      <c r="BQ977" t="str">
        <f ca="1">IF($BT977&lt;&gt;"",SUMIF($BD$3:$BD$1004,"="&amp;$BD977,INDIRECT(ADDRESS(3,BQ$2,1,1)):INDIRECT(ADDRESS(1004,BQ$2,1,1))),"")</f>
        <v/>
      </c>
      <c r="BR977" t="str">
        <f ca="1">IF($BT977&lt;&gt;"",SUMIF($BD$3:$BD$1004,"="&amp;$BD977,INDIRECT(ADDRESS(3,BR$2,1,1)):INDIRECT(ADDRESS(1004,BR$2,1,1))),"")</f>
        <v/>
      </c>
      <c r="BS977" t="str">
        <f>IF($A977&lt;&gt;"",VLOOKUP(TRUNC(MID($A977,1,2),0),Plano_Contas!$H$3:$J$103,3,TRUE),"")</f>
        <v/>
      </c>
      <c r="BT977" t="str">
        <f t="shared" si="61"/>
        <v/>
      </c>
      <c r="BV977">
        <f>Empresas!C977</f>
        <v>0</v>
      </c>
    </row>
    <row r="978" spans="1:74" ht="13.5" hidden="1" thickBot="1" x14ac:dyDescent="0.25">
      <c r="A978" s="89"/>
      <c r="B978" s="52" t="str">
        <f>IF($A978&lt;&gt;"",VLOOKUP(""&amp;$A978,Plano_Contas!$A$3:$F$1003,6,0),"")</f>
        <v/>
      </c>
      <c r="C978" s="91"/>
      <c r="D978" s="111"/>
      <c r="E978" s="112">
        <v>0</v>
      </c>
      <c r="F978" s="87"/>
      <c r="G978" s="85"/>
      <c r="H978" s="111"/>
      <c r="I978" s="112">
        <v>0</v>
      </c>
      <c r="J978" s="87"/>
      <c r="K978" s="85"/>
      <c r="L978" s="111"/>
      <c r="M978" s="112">
        <v>0</v>
      </c>
      <c r="N978" s="87"/>
      <c r="O978" s="85"/>
      <c r="P978" s="111"/>
      <c r="Q978" s="112">
        <v>0</v>
      </c>
      <c r="R978" s="87"/>
      <c r="S978" s="85"/>
      <c r="T978" s="111"/>
      <c r="U978" s="112">
        <v>0</v>
      </c>
      <c r="V978" s="87"/>
      <c r="W978" s="85"/>
      <c r="X978" s="111"/>
      <c r="Y978" s="112">
        <v>0</v>
      </c>
      <c r="Z978" s="87"/>
      <c r="AA978" s="85"/>
      <c r="AB978" s="111"/>
      <c r="AC978" s="112">
        <v>0</v>
      </c>
      <c r="AD978" s="87"/>
      <c r="AE978" s="85"/>
      <c r="AF978" s="111"/>
      <c r="AG978" s="112">
        <v>0</v>
      </c>
      <c r="AH978" s="87"/>
      <c r="AI978" s="85"/>
      <c r="AJ978" s="111"/>
      <c r="AK978" s="112">
        <v>0</v>
      </c>
      <c r="AL978" s="87"/>
      <c r="AM978" s="85"/>
      <c r="AN978" s="111"/>
      <c r="AO978" s="112">
        <v>0</v>
      </c>
      <c r="AP978" s="87"/>
      <c r="AQ978" s="85"/>
      <c r="AR978" s="111"/>
      <c r="AS978" s="112">
        <v>0</v>
      </c>
      <c r="AT978" s="87"/>
      <c r="AU978" s="85"/>
      <c r="AV978" s="111"/>
      <c r="AW978" s="112">
        <v>0</v>
      </c>
      <c r="AX978" s="87"/>
      <c r="AY978" s="85"/>
      <c r="AZ978" s="267">
        <f t="shared" si="62"/>
        <v>0</v>
      </c>
      <c r="BA978" s="88">
        <f t="shared" si="59"/>
        <v>0</v>
      </c>
      <c r="BC978">
        <f>IF($A978&lt;&gt;"",COUNTIF($BD$3:$BD978,$BD978),0)</f>
        <v>0</v>
      </c>
      <c r="BD978" t="str">
        <f>IF($A978&lt;&gt;"",VLOOKUP(TRUNC(MID($A978,1,2),0),Plano_Contas!$H$3:$J$103,2,TRUE),"")</f>
        <v/>
      </c>
      <c r="BE978" s="201" t="str">
        <f t="shared" si="60"/>
        <v/>
      </c>
      <c r="BF978" t="str">
        <f ca="1">IF($BT978&lt;&gt;"",SUMIF($BD$3:$BD$1004,"="&amp;$BD978,INDIRECT(ADDRESS(3,BF$2,1,1)):INDIRECT(ADDRESS(1004,BF$2,1,1))),"")</f>
        <v/>
      </c>
      <c r="BG978" t="str">
        <f ca="1">IF($BT978&lt;&gt;"",SUMIF($BD$3:$BD$1004,"="&amp;$BD978,INDIRECT(ADDRESS(3,BG$2,1,1)):INDIRECT(ADDRESS(1004,BG$2,1,1))),"")</f>
        <v/>
      </c>
      <c r="BH978" t="str">
        <f ca="1">IF($BT978&lt;&gt;"",SUMIF($BD$3:$BD$1004,"="&amp;$BD978,INDIRECT(ADDRESS(3,BH$2,1,1)):INDIRECT(ADDRESS(1004,BH$2,1,1))),"")</f>
        <v/>
      </c>
      <c r="BI978" t="str">
        <f ca="1">IF($BT978&lt;&gt;"",SUMIF($BD$3:$BD$1004,"="&amp;$BD978,INDIRECT(ADDRESS(3,BI$2,1,1)):INDIRECT(ADDRESS(1004,BI$2,1,1))),"")</f>
        <v/>
      </c>
      <c r="BJ978" t="str">
        <f ca="1">IF($BT978&lt;&gt;"",SUMIF($BD$3:$BD$1004,"="&amp;$BD978,INDIRECT(ADDRESS(3,BJ$2,1,1)):INDIRECT(ADDRESS(1004,BJ$2,1,1))),"")</f>
        <v/>
      </c>
      <c r="BK978" t="str">
        <f ca="1">IF($BT978&lt;&gt;"",SUMIF($BD$3:$BD$1004,"="&amp;$BD978,INDIRECT(ADDRESS(3,BK$2,1,1)):INDIRECT(ADDRESS(1004,BK$2,1,1))),"")</f>
        <v/>
      </c>
      <c r="BL978" t="str">
        <f ca="1">IF($BT978&lt;&gt;"",SUMIF($BD$3:$BD$1004,"="&amp;$BD978,INDIRECT(ADDRESS(3,BL$2,1,1)):INDIRECT(ADDRESS(1004,BL$2,1,1))),"")</f>
        <v/>
      </c>
      <c r="BM978" t="str">
        <f ca="1">IF($BT978&lt;&gt;"",SUMIF($BD$3:$BD$1004,"="&amp;$BD978,INDIRECT(ADDRESS(3,BM$2,1,1)):INDIRECT(ADDRESS(1004,BM$2,1,1))),"")</f>
        <v/>
      </c>
      <c r="BN978" t="str">
        <f ca="1">IF($BT978&lt;&gt;"",SUMIF($BD$3:$BD$1004,"="&amp;$BD978,INDIRECT(ADDRESS(3,BN$2,1,1)):INDIRECT(ADDRESS(1004,BN$2,1,1))),"")</f>
        <v/>
      </c>
      <c r="BO978" t="str">
        <f ca="1">IF($BT978&lt;&gt;"",SUMIF($BD$3:$BD$1004,"="&amp;$BD978,INDIRECT(ADDRESS(3,BO$2,1,1)):INDIRECT(ADDRESS(1004,BO$2,1,1))),"")</f>
        <v/>
      </c>
      <c r="BP978" t="str">
        <f ca="1">IF($BT978&lt;&gt;"",SUMIF($BD$3:$BD$1004,"="&amp;$BD978,INDIRECT(ADDRESS(3,BP$2,1,1)):INDIRECT(ADDRESS(1004,BP$2,1,1))),"")</f>
        <v/>
      </c>
      <c r="BQ978" t="str">
        <f ca="1">IF($BT978&lt;&gt;"",SUMIF($BD$3:$BD$1004,"="&amp;$BD978,INDIRECT(ADDRESS(3,BQ$2,1,1)):INDIRECT(ADDRESS(1004,BQ$2,1,1))),"")</f>
        <v/>
      </c>
      <c r="BR978" t="str">
        <f ca="1">IF($BT978&lt;&gt;"",SUMIF($BD$3:$BD$1004,"="&amp;$BD978,INDIRECT(ADDRESS(3,BR$2,1,1)):INDIRECT(ADDRESS(1004,BR$2,1,1))),"")</f>
        <v/>
      </c>
      <c r="BS978" t="str">
        <f>IF($A978&lt;&gt;"",VLOOKUP(TRUNC(MID($A978,1,2),0),Plano_Contas!$H$3:$J$103,3,TRUE),"")</f>
        <v/>
      </c>
      <c r="BT978" t="str">
        <f t="shared" si="61"/>
        <v/>
      </c>
      <c r="BV978">
        <f>Empresas!C978</f>
        <v>0</v>
      </c>
    </row>
    <row r="979" spans="1:74" ht="13.5" hidden="1" thickBot="1" x14ac:dyDescent="0.25">
      <c r="A979" s="89"/>
      <c r="B979" s="52" t="str">
        <f>IF($A979&lt;&gt;"",VLOOKUP(""&amp;$A979,Plano_Contas!$A$3:$F$1003,6,0),"")</f>
        <v/>
      </c>
      <c r="C979" s="91"/>
      <c r="D979" s="111"/>
      <c r="E979" s="112">
        <v>0</v>
      </c>
      <c r="F979" s="87"/>
      <c r="G979" s="85"/>
      <c r="H979" s="111"/>
      <c r="I979" s="112">
        <v>0</v>
      </c>
      <c r="J979" s="87"/>
      <c r="K979" s="85"/>
      <c r="L979" s="111"/>
      <c r="M979" s="112">
        <v>0</v>
      </c>
      <c r="N979" s="87"/>
      <c r="O979" s="85"/>
      <c r="P979" s="111"/>
      <c r="Q979" s="112">
        <v>0</v>
      </c>
      <c r="R979" s="87"/>
      <c r="S979" s="85"/>
      <c r="T979" s="111"/>
      <c r="U979" s="112">
        <v>0</v>
      </c>
      <c r="V979" s="87"/>
      <c r="W979" s="85"/>
      <c r="X979" s="111"/>
      <c r="Y979" s="112">
        <v>0</v>
      </c>
      <c r="Z979" s="87"/>
      <c r="AA979" s="85"/>
      <c r="AB979" s="111"/>
      <c r="AC979" s="112">
        <v>0</v>
      </c>
      <c r="AD979" s="87"/>
      <c r="AE979" s="85"/>
      <c r="AF979" s="111"/>
      <c r="AG979" s="112">
        <v>0</v>
      </c>
      <c r="AH979" s="87"/>
      <c r="AI979" s="85"/>
      <c r="AJ979" s="111"/>
      <c r="AK979" s="112">
        <v>0</v>
      </c>
      <c r="AL979" s="87"/>
      <c r="AM979" s="85"/>
      <c r="AN979" s="111"/>
      <c r="AO979" s="112">
        <v>0</v>
      </c>
      <c r="AP979" s="87"/>
      <c r="AQ979" s="85"/>
      <c r="AR979" s="111"/>
      <c r="AS979" s="112">
        <v>0</v>
      </c>
      <c r="AT979" s="87"/>
      <c r="AU979" s="85"/>
      <c r="AV979" s="111"/>
      <c r="AW979" s="112">
        <v>0</v>
      </c>
      <c r="AX979" s="87"/>
      <c r="AY979" s="85"/>
      <c r="AZ979" s="267">
        <f t="shared" si="62"/>
        <v>0</v>
      </c>
      <c r="BA979" s="88">
        <f t="shared" si="59"/>
        <v>0</v>
      </c>
      <c r="BC979">
        <f>IF($A979&lt;&gt;"",COUNTIF($BD$3:$BD979,$BD979),0)</f>
        <v>0</v>
      </c>
      <c r="BD979" t="str">
        <f>IF($A979&lt;&gt;"",VLOOKUP(TRUNC(MID($A979,1,2),0),Plano_Contas!$H$3:$J$103,2,TRUE),"")</f>
        <v/>
      </c>
      <c r="BE979" s="201" t="str">
        <f t="shared" si="60"/>
        <v/>
      </c>
      <c r="BF979" t="str">
        <f ca="1">IF($BT979&lt;&gt;"",SUMIF($BD$3:$BD$1004,"="&amp;$BD979,INDIRECT(ADDRESS(3,BF$2,1,1)):INDIRECT(ADDRESS(1004,BF$2,1,1))),"")</f>
        <v/>
      </c>
      <c r="BG979" t="str">
        <f ca="1">IF($BT979&lt;&gt;"",SUMIF($BD$3:$BD$1004,"="&amp;$BD979,INDIRECT(ADDRESS(3,BG$2,1,1)):INDIRECT(ADDRESS(1004,BG$2,1,1))),"")</f>
        <v/>
      </c>
      <c r="BH979" t="str">
        <f ca="1">IF($BT979&lt;&gt;"",SUMIF($BD$3:$BD$1004,"="&amp;$BD979,INDIRECT(ADDRESS(3,BH$2,1,1)):INDIRECT(ADDRESS(1004,BH$2,1,1))),"")</f>
        <v/>
      </c>
      <c r="BI979" t="str">
        <f ca="1">IF($BT979&lt;&gt;"",SUMIF($BD$3:$BD$1004,"="&amp;$BD979,INDIRECT(ADDRESS(3,BI$2,1,1)):INDIRECT(ADDRESS(1004,BI$2,1,1))),"")</f>
        <v/>
      </c>
      <c r="BJ979" t="str">
        <f ca="1">IF($BT979&lt;&gt;"",SUMIF($BD$3:$BD$1004,"="&amp;$BD979,INDIRECT(ADDRESS(3,BJ$2,1,1)):INDIRECT(ADDRESS(1004,BJ$2,1,1))),"")</f>
        <v/>
      </c>
      <c r="BK979" t="str">
        <f ca="1">IF($BT979&lt;&gt;"",SUMIF($BD$3:$BD$1004,"="&amp;$BD979,INDIRECT(ADDRESS(3,BK$2,1,1)):INDIRECT(ADDRESS(1004,BK$2,1,1))),"")</f>
        <v/>
      </c>
      <c r="BL979" t="str">
        <f ca="1">IF($BT979&lt;&gt;"",SUMIF($BD$3:$BD$1004,"="&amp;$BD979,INDIRECT(ADDRESS(3,BL$2,1,1)):INDIRECT(ADDRESS(1004,BL$2,1,1))),"")</f>
        <v/>
      </c>
      <c r="BM979" t="str">
        <f ca="1">IF($BT979&lt;&gt;"",SUMIF($BD$3:$BD$1004,"="&amp;$BD979,INDIRECT(ADDRESS(3,BM$2,1,1)):INDIRECT(ADDRESS(1004,BM$2,1,1))),"")</f>
        <v/>
      </c>
      <c r="BN979" t="str">
        <f ca="1">IF($BT979&lt;&gt;"",SUMIF($BD$3:$BD$1004,"="&amp;$BD979,INDIRECT(ADDRESS(3,BN$2,1,1)):INDIRECT(ADDRESS(1004,BN$2,1,1))),"")</f>
        <v/>
      </c>
      <c r="BO979" t="str">
        <f ca="1">IF($BT979&lt;&gt;"",SUMIF($BD$3:$BD$1004,"="&amp;$BD979,INDIRECT(ADDRESS(3,BO$2,1,1)):INDIRECT(ADDRESS(1004,BO$2,1,1))),"")</f>
        <v/>
      </c>
      <c r="BP979" t="str">
        <f ca="1">IF($BT979&lt;&gt;"",SUMIF($BD$3:$BD$1004,"="&amp;$BD979,INDIRECT(ADDRESS(3,BP$2,1,1)):INDIRECT(ADDRESS(1004,BP$2,1,1))),"")</f>
        <v/>
      </c>
      <c r="BQ979" t="str">
        <f ca="1">IF($BT979&lt;&gt;"",SUMIF($BD$3:$BD$1004,"="&amp;$BD979,INDIRECT(ADDRESS(3,BQ$2,1,1)):INDIRECT(ADDRESS(1004,BQ$2,1,1))),"")</f>
        <v/>
      </c>
      <c r="BR979" t="str">
        <f ca="1">IF($BT979&lt;&gt;"",SUMIF($BD$3:$BD$1004,"="&amp;$BD979,INDIRECT(ADDRESS(3,BR$2,1,1)):INDIRECT(ADDRESS(1004,BR$2,1,1))),"")</f>
        <v/>
      </c>
      <c r="BS979" t="str">
        <f>IF($A979&lt;&gt;"",VLOOKUP(TRUNC(MID($A979,1,2),0),Plano_Contas!$H$3:$J$103,3,TRUE),"")</f>
        <v/>
      </c>
      <c r="BT979" t="str">
        <f t="shared" si="61"/>
        <v/>
      </c>
      <c r="BV979">
        <f>Empresas!C979</f>
        <v>0</v>
      </c>
    </row>
    <row r="980" spans="1:74" ht="13.5" hidden="1" thickBot="1" x14ac:dyDescent="0.25">
      <c r="A980" s="89"/>
      <c r="B980" s="52" t="str">
        <f>IF($A980&lt;&gt;"",VLOOKUP(""&amp;$A980,Plano_Contas!$A$3:$F$1003,6,0),"")</f>
        <v/>
      </c>
      <c r="C980" s="91"/>
      <c r="D980" s="111"/>
      <c r="E980" s="112">
        <v>0</v>
      </c>
      <c r="F980" s="87"/>
      <c r="G980" s="85"/>
      <c r="H980" s="111"/>
      <c r="I980" s="112">
        <v>0</v>
      </c>
      <c r="J980" s="87"/>
      <c r="K980" s="85"/>
      <c r="L980" s="111"/>
      <c r="M980" s="112">
        <v>0</v>
      </c>
      <c r="N980" s="87"/>
      <c r="O980" s="85"/>
      <c r="P980" s="111"/>
      <c r="Q980" s="112">
        <v>0</v>
      </c>
      <c r="R980" s="87"/>
      <c r="S980" s="85"/>
      <c r="T980" s="111"/>
      <c r="U980" s="112">
        <v>0</v>
      </c>
      <c r="V980" s="87"/>
      <c r="W980" s="85"/>
      <c r="X980" s="111"/>
      <c r="Y980" s="112">
        <v>0</v>
      </c>
      <c r="Z980" s="87"/>
      <c r="AA980" s="85"/>
      <c r="AB980" s="111"/>
      <c r="AC980" s="112">
        <v>0</v>
      </c>
      <c r="AD980" s="87"/>
      <c r="AE980" s="85"/>
      <c r="AF980" s="111"/>
      <c r="AG980" s="112">
        <v>0</v>
      </c>
      <c r="AH980" s="87"/>
      <c r="AI980" s="85"/>
      <c r="AJ980" s="111"/>
      <c r="AK980" s="112">
        <v>0</v>
      </c>
      <c r="AL980" s="87"/>
      <c r="AM980" s="85"/>
      <c r="AN980" s="111"/>
      <c r="AO980" s="112">
        <v>0</v>
      </c>
      <c r="AP980" s="87"/>
      <c r="AQ980" s="85"/>
      <c r="AR980" s="111"/>
      <c r="AS980" s="112">
        <v>0</v>
      </c>
      <c r="AT980" s="87"/>
      <c r="AU980" s="85"/>
      <c r="AV980" s="111"/>
      <c r="AW980" s="112">
        <v>0</v>
      </c>
      <c r="AX980" s="87"/>
      <c r="AY980" s="85"/>
      <c r="AZ980" s="267">
        <f t="shared" si="62"/>
        <v>0</v>
      </c>
      <c r="BA980" s="88">
        <f t="shared" si="59"/>
        <v>0</v>
      </c>
      <c r="BC980">
        <f>IF($A980&lt;&gt;"",COUNTIF($BD$3:$BD980,$BD980),0)</f>
        <v>0</v>
      </c>
      <c r="BD980" t="str">
        <f>IF($A980&lt;&gt;"",VLOOKUP(TRUNC(MID($A980,1,2),0),Plano_Contas!$H$3:$J$103,2,TRUE),"")</f>
        <v/>
      </c>
      <c r="BE980" s="201" t="str">
        <f t="shared" si="60"/>
        <v/>
      </c>
      <c r="BF980" t="str">
        <f ca="1">IF($BT980&lt;&gt;"",SUMIF($BD$3:$BD$1004,"="&amp;$BD980,INDIRECT(ADDRESS(3,BF$2,1,1)):INDIRECT(ADDRESS(1004,BF$2,1,1))),"")</f>
        <v/>
      </c>
      <c r="BG980" t="str">
        <f ca="1">IF($BT980&lt;&gt;"",SUMIF($BD$3:$BD$1004,"="&amp;$BD980,INDIRECT(ADDRESS(3,BG$2,1,1)):INDIRECT(ADDRESS(1004,BG$2,1,1))),"")</f>
        <v/>
      </c>
      <c r="BH980" t="str">
        <f ca="1">IF($BT980&lt;&gt;"",SUMIF($BD$3:$BD$1004,"="&amp;$BD980,INDIRECT(ADDRESS(3,BH$2,1,1)):INDIRECT(ADDRESS(1004,BH$2,1,1))),"")</f>
        <v/>
      </c>
      <c r="BI980" t="str">
        <f ca="1">IF($BT980&lt;&gt;"",SUMIF($BD$3:$BD$1004,"="&amp;$BD980,INDIRECT(ADDRESS(3,BI$2,1,1)):INDIRECT(ADDRESS(1004,BI$2,1,1))),"")</f>
        <v/>
      </c>
      <c r="BJ980" t="str">
        <f ca="1">IF($BT980&lt;&gt;"",SUMIF($BD$3:$BD$1004,"="&amp;$BD980,INDIRECT(ADDRESS(3,BJ$2,1,1)):INDIRECT(ADDRESS(1004,BJ$2,1,1))),"")</f>
        <v/>
      </c>
      <c r="BK980" t="str">
        <f ca="1">IF($BT980&lt;&gt;"",SUMIF($BD$3:$BD$1004,"="&amp;$BD980,INDIRECT(ADDRESS(3,BK$2,1,1)):INDIRECT(ADDRESS(1004,BK$2,1,1))),"")</f>
        <v/>
      </c>
      <c r="BL980" t="str">
        <f ca="1">IF($BT980&lt;&gt;"",SUMIF($BD$3:$BD$1004,"="&amp;$BD980,INDIRECT(ADDRESS(3,BL$2,1,1)):INDIRECT(ADDRESS(1004,BL$2,1,1))),"")</f>
        <v/>
      </c>
      <c r="BM980" t="str">
        <f ca="1">IF($BT980&lt;&gt;"",SUMIF($BD$3:$BD$1004,"="&amp;$BD980,INDIRECT(ADDRESS(3,BM$2,1,1)):INDIRECT(ADDRESS(1004,BM$2,1,1))),"")</f>
        <v/>
      </c>
      <c r="BN980" t="str">
        <f ca="1">IF($BT980&lt;&gt;"",SUMIF($BD$3:$BD$1004,"="&amp;$BD980,INDIRECT(ADDRESS(3,BN$2,1,1)):INDIRECT(ADDRESS(1004,BN$2,1,1))),"")</f>
        <v/>
      </c>
      <c r="BO980" t="str">
        <f ca="1">IF($BT980&lt;&gt;"",SUMIF($BD$3:$BD$1004,"="&amp;$BD980,INDIRECT(ADDRESS(3,BO$2,1,1)):INDIRECT(ADDRESS(1004,BO$2,1,1))),"")</f>
        <v/>
      </c>
      <c r="BP980" t="str">
        <f ca="1">IF($BT980&lt;&gt;"",SUMIF($BD$3:$BD$1004,"="&amp;$BD980,INDIRECT(ADDRESS(3,BP$2,1,1)):INDIRECT(ADDRESS(1004,BP$2,1,1))),"")</f>
        <v/>
      </c>
      <c r="BQ980" t="str">
        <f ca="1">IF($BT980&lt;&gt;"",SUMIF($BD$3:$BD$1004,"="&amp;$BD980,INDIRECT(ADDRESS(3,BQ$2,1,1)):INDIRECT(ADDRESS(1004,BQ$2,1,1))),"")</f>
        <v/>
      </c>
      <c r="BR980" t="str">
        <f ca="1">IF($BT980&lt;&gt;"",SUMIF($BD$3:$BD$1004,"="&amp;$BD980,INDIRECT(ADDRESS(3,BR$2,1,1)):INDIRECT(ADDRESS(1004,BR$2,1,1))),"")</f>
        <v/>
      </c>
      <c r="BS980" t="str">
        <f>IF($A980&lt;&gt;"",VLOOKUP(TRUNC(MID($A980,1,2),0),Plano_Contas!$H$3:$J$103,3,TRUE),"")</f>
        <v/>
      </c>
      <c r="BT980" t="str">
        <f t="shared" si="61"/>
        <v/>
      </c>
      <c r="BV980">
        <f>Empresas!C980</f>
        <v>0</v>
      </c>
    </row>
    <row r="981" spans="1:74" ht="13.5" hidden="1" thickBot="1" x14ac:dyDescent="0.25">
      <c r="A981" s="89"/>
      <c r="B981" s="52" t="str">
        <f>IF($A981&lt;&gt;"",VLOOKUP(""&amp;$A981,Plano_Contas!$A$3:$F$1003,6,0),"")</f>
        <v/>
      </c>
      <c r="C981" s="91"/>
      <c r="D981" s="111"/>
      <c r="E981" s="112">
        <v>0</v>
      </c>
      <c r="F981" s="87"/>
      <c r="G981" s="85"/>
      <c r="H981" s="111"/>
      <c r="I981" s="112">
        <v>0</v>
      </c>
      <c r="J981" s="87"/>
      <c r="K981" s="85"/>
      <c r="L981" s="111"/>
      <c r="M981" s="112">
        <v>0</v>
      </c>
      <c r="N981" s="87"/>
      <c r="O981" s="85"/>
      <c r="P981" s="111"/>
      <c r="Q981" s="112">
        <v>0</v>
      </c>
      <c r="R981" s="87"/>
      <c r="S981" s="85"/>
      <c r="T981" s="111"/>
      <c r="U981" s="112">
        <v>0</v>
      </c>
      <c r="V981" s="87"/>
      <c r="W981" s="85"/>
      <c r="X981" s="111"/>
      <c r="Y981" s="112">
        <v>0</v>
      </c>
      <c r="Z981" s="87"/>
      <c r="AA981" s="85"/>
      <c r="AB981" s="111"/>
      <c r="AC981" s="112">
        <v>0</v>
      </c>
      <c r="AD981" s="87"/>
      <c r="AE981" s="85"/>
      <c r="AF981" s="111"/>
      <c r="AG981" s="112">
        <v>0</v>
      </c>
      <c r="AH981" s="87"/>
      <c r="AI981" s="85"/>
      <c r="AJ981" s="111"/>
      <c r="AK981" s="112">
        <v>0</v>
      </c>
      <c r="AL981" s="87"/>
      <c r="AM981" s="85"/>
      <c r="AN981" s="111"/>
      <c r="AO981" s="112">
        <v>0</v>
      </c>
      <c r="AP981" s="87"/>
      <c r="AQ981" s="85"/>
      <c r="AR981" s="111"/>
      <c r="AS981" s="112">
        <v>0</v>
      </c>
      <c r="AT981" s="87"/>
      <c r="AU981" s="85"/>
      <c r="AV981" s="111"/>
      <c r="AW981" s="112">
        <v>0</v>
      </c>
      <c r="AX981" s="87"/>
      <c r="AY981" s="85"/>
      <c r="AZ981" s="267">
        <f t="shared" si="62"/>
        <v>0</v>
      </c>
      <c r="BA981" s="88">
        <f t="shared" si="59"/>
        <v>0</v>
      </c>
      <c r="BC981">
        <f>IF($A981&lt;&gt;"",COUNTIF($BD$3:$BD981,$BD981),0)</f>
        <v>0</v>
      </c>
      <c r="BD981" t="str">
        <f>IF($A981&lt;&gt;"",VLOOKUP(TRUNC(MID($A981,1,2),0),Plano_Contas!$H$3:$J$103,2,TRUE),"")</f>
        <v/>
      </c>
      <c r="BE981" s="201" t="str">
        <f t="shared" si="60"/>
        <v/>
      </c>
      <c r="BF981" t="str">
        <f ca="1">IF($BT981&lt;&gt;"",SUMIF($BD$3:$BD$1004,"="&amp;$BD981,INDIRECT(ADDRESS(3,BF$2,1,1)):INDIRECT(ADDRESS(1004,BF$2,1,1))),"")</f>
        <v/>
      </c>
      <c r="BG981" t="str">
        <f ca="1">IF($BT981&lt;&gt;"",SUMIF($BD$3:$BD$1004,"="&amp;$BD981,INDIRECT(ADDRESS(3,BG$2,1,1)):INDIRECT(ADDRESS(1004,BG$2,1,1))),"")</f>
        <v/>
      </c>
      <c r="BH981" t="str">
        <f ca="1">IF($BT981&lt;&gt;"",SUMIF($BD$3:$BD$1004,"="&amp;$BD981,INDIRECT(ADDRESS(3,BH$2,1,1)):INDIRECT(ADDRESS(1004,BH$2,1,1))),"")</f>
        <v/>
      </c>
      <c r="BI981" t="str">
        <f ca="1">IF($BT981&lt;&gt;"",SUMIF($BD$3:$BD$1004,"="&amp;$BD981,INDIRECT(ADDRESS(3,BI$2,1,1)):INDIRECT(ADDRESS(1004,BI$2,1,1))),"")</f>
        <v/>
      </c>
      <c r="BJ981" t="str">
        <f ca="1">IF($BT981&lt;&gt;"",SUMIF($BD$3:$BD$1004,"="&amp;$BD981,INDIRECT(ADDRESS(3,BJ$2,1,1)):INDIRECT(ADDRESS(1004,BJ$2,1,1))),"")</f>
        <v/>
      </c>
      <c r="BK981" t="str">
        <f ca="1">IF($BT981&lt;&gt;"",SUMIF($BD$3:$BD$1004,"="&amp;$BD981,INDIRECT(ADDRESS(3,BK$2,1,1)):INDIRECT(ADDRESS(1004,BK$2,1,1))),"")</f>
        <v/>
      </c>
      <c r="BL981" t="str">
        <f ca="1">IF($BT981&lt;&gt;"",SUMIF($BD$3:$BD$1004,"="&amp;$BD981,INDIRECT(ADDRESS(3,BL$2,1,1)):INDIRECT(ADDRESS(1004,BL$2,1,1))),"")</f>
        <v/>
      </c>
      <c r="BM981" t="str">
        <f ca="1">IF($BT981&lt;&gt;"",SUMIF($BD$3:$BD$1004,"="&amp;$BD981,INDIRECT(ADDRESS(3,BM$2,1,1)):INDIRECT(ADDRESS(1004,BM$2,1,1))),"")</f>
        <v/>
      </c>
      <c r="BN981" t="str">
        <f ca="1">IF($BT981&lt;&gt;"",SUMIF($BD$3:$BD$1004,"="&amp;$BD981,INDIRECT(ADDRESS(3,BN$2,1,1)):INDIRECT(ADDRESS(1004,BN$2,1,1))),"")</f>
        <v/>
      </c>
      <c r="BO981" t="str">
        <f ca="1">IF($BT981&lt;&gt;"",SUMIF($BD$3:$BD$1004,"="&amp;$BD981,INDIRECT(ADDRESS(3,BO$2,1,1)):INDIRECT(ADDRESS(1004,BO$2,1,1))),"")</f>
        <v/>
      </c>
      <c r="BP981" t="str">
        <f ca="1">IF($BT981&lt;&gt;"",SUMIF($BD$3:$BD$1004,"="&amp;$BD981,INDIRECT(ADDRESS(3,BP$2,1,1)):INDIRECT(ADDRESS(1004,BP$2,1,1))),"")</f>
        <v/>
      </c>
      <c r="BQ981" t="str">
        <f ca="1">IF($BT981&lt;&gt;"",SUMIF($BD$3:$BD$1004,"="&amp;$BD981,INDIRECT(ADDRESS(3,BQ$2,1,1)):INDIRECT(ADDRESS(1004,BQ$2,1,1))),"")</f>
        <v/>
      </c>
      <c r="BR981" t="str">
        <f ca="1">IF($BT981&lt;&gt;"",SUMIF($BD$3:$BD$1004,"="&amp;$BD981,INDIRECT(ADDRESS(3,BR$2,1,1)):INDIRECT(ADDRESS(1004,BR$2,1,1))),"")</f>
        <v/>
      </c>
      <c r="BS981" t="str">
        <f>IF($A981&lt;&gt;"",VLOOKUP(TRUNC(MID($A981,1,2),0),Plano_Contas!$H$3:$J$103,3,TRUE),"")</f>
        <v/>
      </c>
      <c r="BT981" t="str">
        <f t="shared" si="61"/>
        <v/>
      </c>
      <c r="BV981">
        <f>Empresas!C981</f>
        <v>0</v>
      </c>
    </row>
    <row r="982" spans="1:74" ht="13.5" hidden="1" thickBot="1" x14ac:dyDescent="0.25">
      <c r="A982" s="89"/>
      <c r="B982" s="52" t="str">
        <f>IF($A982&lt;&gt;"",VLOOKUP(""&amp;$A982,Plano_Contas!$A$3:$F$1003,6,0),"")</f>
        <v/>
      </c>
      <c r="C982" s="91"/>
      <c r="D982" s="111"/>
      <c r="E982" s="112">
        <v>0</v>
      </c>
      <c r="F982" s="87"/>
      <c r="G982" s="85"/>
      <c r="H982" s="111"/>
      <c r="I982" s="112">
        <v>0</v>
      </c>
      <c r="J982" s="87"/>
      <c r="K982" s="85"/>
      <c r="L982" s="111"/>
      <c r="M982" s="112">
        <v>0</v>
      </c>
      <c r="N982" s="87"/>
      <c r="O982" s="85"/>
      <c r="P982" s="111"/>
      <c r="Q982" s="112">
        <v>0</v>
      </c>
      <c r="R982" s="87"/>
      <c r="S982" s="85"/>
      <c r="T982" s="111"/>
      <c r="U982" s="112">
        <v>0</v>
      </c>
      <c r="V982" s="87"/>
      <c r="W982" s="85"/>
      <c r="X982" s="111"/>
      <c r="Y982" s="112">
        <v>0</v>
      </c>
      <c r="Z982" s="87"/>
      <c r="AA982" s="85"/>
      <c r="AB982" s="111"/>
      <c r="AC982" s="112">
        <v>0</v>
      </c>
      <c r="AD982" s="87"/>
      <c r="AE982" s="85"/>
      <c r="AF982" s="111"/>
      <c r="AG982" s="112">
        <v>0</v>
      </c>
      <c r="AH982" s="87"/>
      <c r="AI982" s="85"/>
      <c r="AJ982" s="111"/>
      <c r="AK982" s="112">
        <v>0</v>
      </c>
      <c r="AL982" s="87"/>
      <c r="AM982" s="85"/>
      <c r="AN982" s="111"/>
      <c r="AO982" s="112">
        <v>0</v>
      </c>
      <c r="AP982" s="87"/>
      <c r="AQ982" s="85"/>
      <c r="AR982" s="111"/>
      <c r="AS982" s="112">
        <v>0</v>
      </c>
      <c r="AT982" s="87"/>
      <c r="AU982" s="85"/>
      <c r="AV982" s="111"/>
      <c r="AW982" s="112">
        <v>0</v>
      </c>
      <c r="AX982" s="87"/>
      <c r="AY982" s="85"/>
      <c r="AZ982" s="267">
        <f t="shared" si="62"/>
        <v>0</v>
      </c>
      <c r="BA982" s="88">
        <f t="shared" si="59"/>
        <v>0</v>
      </c>
      <c r="BC982">
        <f>IF($A982&lt;&gt;"",COUNTIF($BD$3:$BD982,$BD982),0)</f>
        <v>0</v>
      </c>
      <c r="BD982" t="str">
        <f>IF($A982&lt;&gt;"",VLOOKUP(TRUNC(MID($A982,1,2),0),Plano_Contas!$H$3:$J$103,2,TRUE),"")</f>
        <v/>
      </c>
      <c r="BE982" s="201" t="str">
        <f t="shared" si="60"/>
        <v/>
      </c>
      <c r="BF982" t="str">
        <f ca="1">IF($BT982&lt;&gt;"",SUMIF($BD$3:$BD$1004,"="&amp;$BD982,INDIRECT(ADDRESS(3,BF$2,1,1)):INDIRECT(ADDRESS(1004,BF$2,1,1))),"")</f>
        <v/>
      </c>
      <c r="BG982" t="str">
        <f ca="1">IF($BT982&lt;&gt;"",SUMIF($BD$3:$BD$1004,"="&amp;$BD982,INDIRECT(ADDRESS(3,BG$2,1,1)):INDIRECT(ADDRESS(1004,BG$2,1,1))),"")</f>
        <v/>
      </c>
      <c r="BH982" t="str">
        <f ca="1">IF($BT982&lt;&gt;"",SUMIF($BD$3:$BD$1004,"="&amp;$BD982,INDIRECT(ADDRESS(3,BH$2,1,1)):INDIRECT(ADDRESS(1004,BH$2,1,1))),"")</f>
        <v/>
      </c>
      <c r="BI982" t="str">
        <f ca="1">IF($BT982&lt;&gt;"",SUMIF($BD$3:$BD$1004,"="&amp;$BD982,INDIRECT(ADDRESS(3,BI$2,1,1)):INDIRECT(ADDRESS(1004,BI$2,1,1))),"")</f>
        <v/>
      </c>
      <c r="BJ982" t="str">
        <f ca="1">IF($BT982&lt;&gt;"",SUMIF($BD$3:$BD$1004,"="&amp;$BD982,INDIRECT(ADDRESS(3,BJ$2,1,1)):INDIRECT(ADDRESS(1004,BJ$2,1,1))),"")</f>
        <v/>
      </c>
      <c r="BK982" t="str">
        <f ca="1">IF($BT982&lt;&gt;"",SUMIF($BD$3:$BD$1004,"="&amp;$BD982,INDIRECT(ADDRESS(3,BK$2,1,1)):INDIRECT(ADDRESS(1004,BK$2,1,1))),"")</f>
        <v/>
      </c>
      <c r="BL982" t="str">
        <f ca="1">IF($BT982&lt;&gt;"",SUMIF($BD$3:$BD$1004,"="&amp;$BD982,INDIRECT(ADDRESS(3,BL$2,1,1)):INDIRECT(ADDRESS(1004,BL$2,1,1))),"")</f>
        <v/>
      </c>
      <c r="BM982" t="str">
        <f ca="1">IF($BT982&lt;&gt;"",SUMIF($BD$3:$BD$1004,"="&amp;$BD982,INDIRECT(ADDRESS(3,BM$2,1,1)):INDIRECT(ADDRESS(1004,BM$2,1,1))),"")</f>
        <v/>
      </c>
      <c r="BN982" t="str">
        <f ca="1">IF($BT982&lt;&gt;"",SUMIF($BD$3:$BD$1004,"="&amp;$BD982,INDIRECT(ADDRESS(3,BN$2,1,1)):INDIRECT(ADDRESS(1004,BN$2,1,1))),"")</f>
        <v/>
      </c>
      <c r="BO982" t="str">
        <f ca="1">IF($BT982&lt;&gt;"",SUMIF($BD$3:$BD$1004,"="&amp;$BD982,INDIRECT(ADDRESS(3,BO$2,1,1)):INDIRECT(ADDRESS(1004,BO$2,1,1))),"")</f>
        <v/>
      </c>
      <c r="BP982" t="str">
        <f ca="1">IF($BT982&lt;&gt;"",SUMIF($BD$3:$BD$1004,"="&amp;$BD982,INDIRECT(ADDRESS(3,BP$2,1,1)):INDIRECT(ADDRESS(1004,BP$2,1,1))),"")</f>
        <v/>
      </c>
      <c r="BQ982" t="str">
        <f ca="1">IF($BT982&lt;&gt;"",SUMIF($BD$3:$BD$1004,"="&amp;$BD982,INDIRECT(ADDRESS(3,BQ$2,1,1)):INDIRECT(ADDRESS(1004,BQ$2,1,1))),"")</f>
        <v/>
      </c>
      <c r="BR982" t="str">
        <f ca="1">IF($BT982&lt;&gt;"",SUMIF($BD$3:$BD$1004,"="&amp;$BD982,INDIRECT(ADDRESS(3,BR$2,1,1)):INDIRECT(ADDRESS(1004,BR$2,1,1))),"")</f>
        <v/>
      </c>
      <c r="BS982" t="str">
        <f>IF($A982&lt;&gt;"",VLOOKUP(TRUNC(MID($A982,1,2),0),Plano_Contas!$H$3:$J$103,3,TRUE),"")</f>
        <v/>
      </c>
      <c r="BT982" t="str">
        <f t="shared" si="61"/>
        <v/>
      </c>
      <c r="BV982">
        <f>Empresas!C982</f>
        <v>0</v>
      </c>
    </row>
    <row r="983" spans="1:74" ht="13.5" hidden="1" thickBot="1" x14ac:dyDescent="0.25">
      <c r="A983" s="89"/>
      <c r="B983" s="52" t="str">
        <f>IF($A983&lt;&gt;"",VLOOKUP(""&amp;$A983,Plano_Contas!$A$3:$F$1003,6,0),"")</f>
        <v/>
      </c>
      <c r="C983" s="91"/>
      <c r="D983" s="111"/>
      <c r="E983" s="112">
        <v>0</v>
      </c>
      <c r="F983" s="87"/>
      <c r="G983" s="85"/>
      <c r="H983" s="111"/>
      <c r="I983" s="112">
        <v>0</v>
      </c>
      <c r="J983" s="87"/>
      <c r="K983" s="85"/>
      <c r="L983" s="111"/>
      <c r="M983" s="112">
        <v>0</v>
      </c>
      <c r="N983" s="87"/>
      <c r="O983" s="85"/>
      <c r="P983" s="111"/>
      <c r="Q983" s="112">
        <v>0</v>
      </c>
      <c r="R983" s="87"/>
      <c r="S983" s="85"/>
      <c r="T983" s="111"/>
      <c r="U983" s="112">
        <v>0</v>
      </c>
      <c r="V983" s="87"/>
      <c r="W983" s="85"/>
      <c r="X983" s="111"/>
      <c r="Y983" s="112">
        <v>0</v>
      </c>
      <c r="Z983" s="87"/>
      <c r="AA983" s="85"/>
      <c r="AB983" s="111"/>
      <c r="AC983" s="112">
        <v>0</v>
      </c>
      <c r="AD983" s="87"/>
      <c r="AE983" s="85"/>
      <c r="AF983" s="111"/>
      <c r="AG983" s="112">
        <v>0</v>
      </c>
      <c r="AH983" s="87"/>
      <c r="AI983" s="85"/>
      <c r="AJ983" s="111"/>
      <c r="AK983" s="112">
        <v>0</v>
      </c>
      <c r="AL983" s="87"/>
      <c r="AM983" s="85"/>
      <c r="AN983" s="111"/>
      <c r="AO983" s="112">
        <v>0</v>
      </c>
      <c r="AP983" s="87"/>
      <c r="AQ983" s="85"/>
      <c r="AR983" s="111"/>
      <c r="AS983" s="112">
        <v>0</v>
      </c>
      <c r="AT983" s="87"/>
      <c r="AU983" s="85"/>
      <c r="AV983" s="111"/>
      <c r="AW983" s="112">
        <v>0</v>
      </c>
      <c r="AX983" s="87"/>
      <c r="AY983" s="85"/>
      <c r="AZ983" s="267">
        <f t="shared" si="62"/>
        <v>0</v>
      </c>
      <c r="BA983" s="88">
        <f t="shared" si="59"/>
        <v>0</v>
      </c>
      <c r="BC983">
        <f>IF($A983&lt;&gt;"",COUNTIF($BD$3:$BD983,$BD983),0)</f>
        <v>0</v>
      </c>
      <c r="BD983" t="str">
        <f>IF($A983&lt;&gt;"",VLOOKUP(TRUNC(MID($A983,1,2),0),Plano_Contas!$H$3:$J$103,2,TRUE),"")</f>
        <v/>
      </c>
      <c r="BE983" s="201" t="str">
        <f t="shared" si="60"/>
        <v/>
      </c>
      <c r="BF983" t="str">
        <f ca="1">IF($BT983&lt;&gt;"",SUMIF($BD$3:$BD$1004,"="&amp;$BD983,INDIRECT(ADDRESS(3,BF$2,1,1)):INDIRECT(ADDRESS(1004,BF$2,1,1))),"")</f>
        <v/>
      </c>
      <c r="BG983" t="str">
        <f ca="1">IF($BT983&lt;&gt;"",SUMIF($BD$3:$BD$1004,"="&amp;$BD983,INDIRECT(ADDRESS(3,BG$2,1,1)):INDIRECT(ADDRESS(1004,BG$2,1,1))),"")</f>
        <v/>
      </c>
      <c r="BH983" t="str">
        <f ca="1">IF($BT983&lt;&gt;"",SUMIF($BD$3:$BD$1004,"="&amp;$BD983,INDIRECT(ADDRESS(3,BH$2,1,1)):INDIRECT(ADDRESS(1004,BH$2,1,1))),"")</f>
        <v/>
      </c>
      <c r="BI983" t="str">
        <f ca="1">IF($BT983&lt;&gt;"",SUMIF($BD$3:$BD$1004,"="&amp;$BD983,INDIRECT(ADDRESS(3,BI$2,1,1)):INDIRECT(ADDRESS(1004,BI$2,1,1))),"")</f>
        <v/>
      </c>
      <c r="BJ983" t="str">
        <f ca="1">IF($BT983&lt;&gt;"",SUMIF($BD$3:$BD$1004,"="&amp;$BD983,INDIRECT(ADDRESS(3,BJ$2,1,1)):INDIRECT(ADDRESS(1004,BJ$2,1,1))),"")</f>
        <v/>
      </c>
      <c r="BK983" t="str">
        <f ca="1">IF($BT983&lt;&gt;"",SUMIF($BD$3:$BD$1004,"="&amp;$BD983,INDIRECT(ADDRESS(3,BK$2,1,1)):INDIRECT(ADDRESS(1004,BK$2,1,1))),"")</f>
        <v/>
      </c>
      <c r="BL983" t="str">
        <f ca="1">IF($BT983&lt;&gt;"",SUMIF($BD$3:$BD$1004,"="&amp;$BD983,INDIRECT(ADDRESS(3,BL$2,1,1)):INDIRECT(ADDRESS(1004,BL$2,1,1))),"")</f>
        <v/>
      </c>
      <c r="BM983" t="str">
        <f ca="1">IF($BT983&lt;&gt;"",SUMIF($BD$3:$BD$1004,"="&amp;$BD983,INDIRECT(ADDRESS(3,BM$2,1,1)):INDIRECT(ADDRESS(1004,BM$2,1,1))),"")</f>
        <v/>
      </c>
      <c r="BN983" t="str">
        <f ca="1">IF($BT983&lt;&gt;"",SUMIF($BD$3:$BD$1004,"="&amp;$BD983,INDIRECT(ADDRESS(3,BN$2,1,1)):INDIRECT(ADDRESS(1004,BN$2,1,1))),"")</f>
        <v/>
      </c>
      <c r="BO983" t="str">
        <f ca="1">IF($BT983&lt;&gt;"",SUMIF($BD$3:$BD$1004,"="&amp;$BD983,INDIRECT(ADDRESS(3,BO$2,1,1)):INDIRECT(ADDRESS(1004,BO$2,1,1))),"")</f>
        <v/>
      </c>
      <c r="BP983" t="str">
        <f ca="1">IF($BT983&lt;&gt;"",SUMIF($BD$3:$BD$1004,"="&amp;$BD983,INDIRECT(ADDRESS(3,BP$2,1,1)):INDIRECT(ADDRESS(1004,BP$2,1,1))),"")</f>
        <v/>
      </c>
      <c r="BQ983" t="str">
        <f ca="1">IF($BT983&lt;&gt;"",SUMIF($BD$3:$BD$1004,"="&amp;$BD983,INDIRECT(ADDRESS(3,BQ$2,1,1)):INDIRECT(ADDRESS(1004,BQ$2,1,1))),"")</f>
        <v/>
      </c>
      <c r="BR983" t="str">
        <f ca="1">IF($BT983&lt;&gt;"",SUMIF($BD$3:$BD$1004,"="&amp;$BD983,INDIRECT(ADDRESS(3,BR$2,1,1)):INDIRECT(ADDRESS(1004,BR$2,1,1))),"")</f>
        <v/>
      </c>
      <c r="BS983" t="str">
        <f>IF($A983&lt;&gt;"",VLOOKUP(TRUNC(MID($A983,1,2),0),Plano_Contas!$H$3:$J$103,3,TRUE),"")</f>
        <v/>
      </c>
      <c r="BT983" t="str">
        <f t="shared" si="61"/>
        <v/>
      </c>
      <c r="BV983">
        <f>Empresas!C983</f>
        <v>0</v>
      </c>
    </row>
    <row r="984" spans="1:74" ht="13.5" hidden="1" thickBot="1" x14ac:dyDescent="0.25">
      <c r="A984" s="89"/>
      <c r="B984" s="52" t="str">
        <f>IF($A984&lt;&gt;"",VLOOKUP(""&amp;$A984,Plano_Contas!$A$3:$F$1003,6,0),"")</f>
        <v/>
      </c>
      <c r="C984" s="91"/>
      <c r="D984" s="111"/>
      <c r="E984" s="112">
        <v>0</v>
      </c>
      <c r="F984" s="87"/>
      <c r="G984" s="85"/>
      <c r="H984" s="111"/>
      <c r="I984" s="112">
        <v>0</v>
      </c>
      <c r="J984" s="87"/>
      <c r="K984" s="85"/>
      <c r="L984" s="111"/>
      <c r="M984" s="112">
        <v>0</v>
      </c>
      <c r="N984" s="87"/>
      <c r="O984" s="85"/>
      <c r="P984" s="111"/>
      <c r="Q984" s="112">
        <v>0</v>
      </c>
      <c r="R984" s="87"/>
      <c r="S984" s="85"/>
      <c r="T984" s="111"/>
      <c r="U984" s="112">
        <v>0</v>
      </c>
      <c r="V984" s="87"/>
      <c r="W984" s="85"/>
      <c r="X984" s="111"/>
      <c r="Y984" s="112">
        <v>0</v>
      </c>
      <c r="Z984" s="87"/>
      <c r="AA984" s="85"/>
      <c r="AB984" s="111"/>
      <c r="AC984" s="112">
        <v>0</v>
      </c>
      <c r="AD984" s="87"/>
      <c r="AE984" s="85"/>
      <c r="AF984" s="111"/>
      <c r="AG984" s="112">
        <v>0</v>
      </c>
      <c r="AH984" s="87"/>
      <c r="AI984" s="85"/>
      <c r="AJ984" s="111"/>
      <c r="AK984" s="112">
        <v>0</v>
      </c>
      <c r="AL984" s="87"/>
      <c r="AM984" s="85"/>
      <c r="AN984" s="111"/>
      <c r="AO984" s="112">
        <v>0</v>
      </c>
      <c r="AP984" s="87"/>
      <c r="AQ984" s="85"/>
      <c r="AR984" s="111"/>
      <c r="AS984" s="112">
        <v>0</v>
      </c>
      <c r="AT984" s="87"/>
      <c r="AU984" s="85"/>
      <c r="AV984" s="111"/>
      <c r="AW984" s="112">
        <v>0</v>
      </c>
      <c r="AX984" s="87"/>
      <c r="AY984" s="85"/>
      <c r="AZ984" s="267">
        <f t="shared" si="62"/>
        <v>0</v>
      </c>
      <c r="BA984" s="88">
        <f t="shared" si="59"/>
        <v>0</v>
      </c>
      <c r="BC984">
        <f>IF($A984&lt;&gt;"",COUNTIF($BD$3:$BD984,$BD984),0)</f>
        <v>0</v>
      </c>
      <c r="BD984" t="str">
        <f>IF($A984&lt;&gt;"",VLOOKUP(TRUNC(MID($A984,1,2),0),Plano_Contas!$H$3:$J$103,2,TRUE),"")</f>
        <v/>
      </c>
      <c r="BE984" s="201" t="str">
        <f t="shared" si="60"/>
        <v/>
      </c>
      <c r="BF984" t="str">
        <f ca="1">IF($BT984&lt;&gt;"",SUMIF($BD$3:$BD$1004,"="&amp;$BD984,INDIRECT(ADDRESS(3,BF$2,1,1)):INDIRECT(ADDRESS(1004,BF$2,1,1))),"")</f>
        <v/>
      </c>
      <c r="BG984" t="str">
        <f ca="1">IF($BT984&lt;&gt;"",SUMIF($BD$3:$BD$1004,"="&amp;$BD984,INDIRECT(ADDRESS(3,BG$2,1,1)):INDIRECT(ADDRESS(1004,BG$2,1,1))),"")</f>
        <v/>
      </c>
      <c r="BH984" t="str">
        <f ca="1">IF($BT984&lt;&gt;"",SUMIF($BD$3:$BD$1004,"="&amp;$BD984,INDIRECT(ADDRESS(3,BH$2,1,1)):INDIRECT(ADDRESS(1004,BH$2,1,1))),"")</f>
        <v/>
      </c>
      <c r="BI984" t="str">
        <f ca="1">IF($BT984&lt;&gt;"",SUMIF($BD$3:$BD$1004,"="&amp;$BD984,INDIRECT(ADDRESS(3,BI$2,1,1)):INDIRECT(ADDRESS(1004,BI$2,1,1))),"")</f>
        <v/>
      </c>
      <c r="BJ984" t="str">
        <f ca="1">IF($BT984&lt;&gt;"",SUMIF($BD$3:$BD$1004,"="&amp;$BD984,INDIRECT(ADDRESS(3,BJ$2,1,1)):INDIRECT(ADDRESS(1004,BJ$2,1,1))),"")</f>
        <v/>
      </c>
      <c r="BK984" t="str">
        <f ca="1">IF($BT984&lt;&gt;"",SUMIF($BD$3:$BD$1004,"="&amp;$BD984,INDIRECT(ADDRESS(3,BK$2,1,1)):INDIRECT(ADDRESS(1004,BK$2,1,1))),"")</f>
        <v/>
      </c>
      <c r="BL984" t="str">
        <f ca="1">IF($BT984&lt;&gt;"",SUMIF($BD$3:$BD$1004,"="&amp;$BD984,INDIRECT(ADDRESS(3,BL$2,1,1)):INDIRECT(ADDRESS(1004,BL$2,1,1))),"")</f>
        <v/>
      </c>
      <c r="BM984" t="str">
        <f ca="1">IF($BT984&lt;&gt;"",SUMIF($BD$3:$BD$1004,"="&amp;$BD984,INDIRECT(ADDRESS(3,BM$2,1,1)):INDIRECT(ADDRESS(1004,BM$2,1,1))),"")</f>
        <v/>
      </c>
      <c r="BN984" t="str">
        <f ca="1">IF($BT984&lt;&gt;"",SUMIF($BD$3:$BD$1004,"="&amp;$BD984,INDIRECT(ADDRESS(3,BN$2,1,1)):INDIRECT(ADDRESS(1004,BN$2,1,1))),"")</f>
        <v/>
      </c>
      <c r="BO984" t="str">
        <f ca="1">IF($BT984&lt;&gt;"",SUMIF($BD$3:$BD$1004,"="&amp;$BD984,INDIRECT(ADDRESS(3,BO$2,1,1)):INDIRECT(ADDRESS(1004,BO$2,1,1))),"")</f>
        <v/>
      </c>
      <c r="BP984" t="str">
        <f ca="1">IF($BT984&lt;&gt;"",SUMIF($BD$3:$BD$1004,"="&amp;$BD984,INDIRECT(ADDRESS(3,BP$2,1,1)):INDIRECT(ADDRESS(1004,BP$2,1,1))),"")</f>
        <v/>
      </c>
      <c r="BQ984" t="str">
        <f ca="1">IF($BT984&lt;&gt;"",SUMIF($BD$3:$BD$1004,"="&amp;$BD984,INDIRECT(ADDRESS(3,BQ$2,1,1)):INDIRECT(ADDRESS(1004,BQ$2,1,1))),"")</f>
        <v/>
      </c>
      <c r="BR984" t="str">
        <f ca="1">IF($BT984&lt;&gt;"",SUMIF($BD$3:$BD$1004,"="&amp;$BD984,INDIRECT(ADDRESS(3,BR$2,1,1)):INDIRECT(ADDRESS(1004,BR$2,1,1))),"")</f>
        <v/>
      </c>
      <c r="BS984" t="str">
        <f>IF($A984&lt;&gt;"",VLOOKUP(TRUNC(MID($A984,1,2),0),Plano_Contas!$H$3:$J$103,3,TRUE),"")</f>
        <v/>
      </c>
      <c r="BT984" t="str">
        <f t="shared" si="61"/>
        <v/>
      </c>
      <c r="BV984">
        <f>Empresas!C984</f>
        <v>0</v>
      </c>
    </row>
    <row r="985" spans="1:74" ht="13.5" hidden="1" thickBot="1" x14ac:dyDescent="0.25">
      <c r="A985" s="89"/>
      <c r="B985" s="52" t="str">
        <f>IF($A985&lt;&gt;"",VLOOKUP(""&amp;$A985,Plano_Contas!$A$3:$F$1003,6,0),"")</f>
        <v/>
      </c>
      <c r="C985" s="91"/>
      <c r="D985" s="111"/>
      <c r="E985" s="112">
        <v>0</v>
      </c>
      <c r="F985" s="87"/>
      <c r="G985" s="85"/>
      <c r="H985" s="111"/>
      <c r="I985" s="112">
        <v>0</v>
      </c>
      <c r="J985" s="87"/>
      <c r="K985" s="85"/>
      <c r="L985" s="111"/>
      <c r="M985" s="112">
        <v>0</v>
      </c>
      <c r="N985" s="87"/>
      <c r="O985" s="85"/>
      <c r="P985" s="111"/>
      <c r="Q985" s="112">
        <v>0</v>
      </c>
      <c r="R985" s="87"/>
      <c r="S985" s="85"/>
      <c r="T985" s="111"/>
      <c r="U985" s="112">
        <v>0</v>
      </c>
      <c r="V985" s="87"/>
      <c r="W985" s="85"/>
      <c r="X985" s="111"/>
      <c r="Y985" s="112">
        <v>0</v>
      </c>
      <c r="Z985" s="87"/>
      <c r="AA985" s="85"/>
      <c r="AB985" s="111"/>
      <c r="AC985" s="112">
        <v>0</v>
      </c>
      <c r="AD985" s="87"/>
      <c r="AE985" s="85"/>
      <c r="AF985" s="111"/>
      <c r="AG985" s="112">
        <v>0</v>
      </c>
      <c r="AH985" s="87"/>
      <c r="AI985" s="85"/>
      <c r="AJ985" s="111"/>
      <c r="AK985" s="112">
        <v>0</v>
      </c>
      <c r="AL985" s="87"/>
      <c r="AM985" s="85"/>
      <c r="AN985" s="111"/>
      <c r="AO985" s="112">
        <v>0</v>
      </c>
      <c r="AP985" s="87"/>
      <c r="AQ985" s="85"/>
      <c r="AR985" s="111"/>
      <c r="AS985" s="112">
        <v>0</v>
      </c>
      <c r="AT985" s="87"/>
      <c r="AU985" s="85"/>
      <c r="AV985" s="111"/>
      <c r="AW985" s="112">
        <v>0</v>
      </c>
      <c r="AX985" s="87"/>
      <c r="AY985" s="85"/>
      <c r="AZ985" s="267">
        <f t="shared" si="62"/>
        <v>0</v>
      </c>
      <c r="BA985" s="88">
        <f t="shared" si="59"/>
        <v>0</v>
      </c>
      <c r="BC985">
        <f>IF($A985&lt;&gt;"",COUNTIF($BD$3:$BD985,$BD985),0)</f>
        <v>0</v>
      </c>
      <c r="BD985" t="str">
        <f>IF($A985&lt;&gt;"",VLOOKUP(TRUNC(MID($A985,1,2),0),Plano_Contas!$H$3:$J$103,2,TRUE),"")</f>
        <v/>
      </c>
      <c r="BE985" s="201" t="str">
        <f t="shared" si="60"/>
        <v/>
      </c>
      <c r="BF985" t="str">
        <f ca="1">IF($BT985&lt;&gt;"",SUMIF($BD$3:$BD$1004,"="&amp;$BD985,INDIRECT(ADDRESS(3,BF$2,1,1)):INDIRECT(ADDRESS(1004,BF$2,1,1))),"")</f>
        <v/>
      </c>
      <c r="BG985" t="str">
        <f ca="1">IF($BT985&lt;&gt;"",SUMIF($BD$3:$BD$1004,"="&amp;$BD985,INDIRECT(ADDRESS(3,BG$2,1,1)):INDIRECT(ADDRESS(1004,BG$2,1,1))),"")</f>
        <v/>
      </c>
      <c r="BH985" t="str">
        <f ca="1">IF($BT985&lt;&gt;"",SUMIF($BD$3:$BD$1004,"="&amp;$BD985,INDIRECT(ADDRESS(3,BH$2,1,1)):INDIRECT(ADDRESS(1004,BH$2,1,1))),"")</f>
        <v/>
      </c>
      <c r="BI985" t="str">
        <f ca="1">IF($BT985&lt;&gt;"",SUMIF($BD$3:$BD$1004,"="&amp;$BD985,INDIRECT(ADDRESS(3,BI$2,1,1)):INDIRECT(ADDRESS(1004,BI$2,1,1))),"")</f>
        <v/>
      </c>
      <c r="BJ985" t="str">
        <f ca="1">IF($BT985&lt;&gt;"",SUMIF($BD$3:$BD$1004,"="&amp;$BD985,INDIRECT(ADDRESS(3,BJ$2,1,1)):INDIRECT(ADDRESS(1004,BJ$2,1,1))),"")</f>
        <v/>
      </c>
      <c r="BK985" t="str">
        <f ca="1">IF($BT985&lt;&gt;"",SUMIF($BD$3:$BD$1004,"="&amp;$BD985,INDIRECT(ADDRESS(3,BK$2,1,1)):INDIRECT(ADDRESS(1004,BK$2,1,1))),"")</f>
        <v/>
      </c>
      <c r="BL985" t="str">
        <f ca="1">IF($BT985&lt;&gt;"",SUMIF($BD$3:$BD$1004,"="&amp;$BD985,INDIRECT(ADDRESS(3,BL$2,1,1)):INDIRECT(ADDRESS(1004,BL$2,1,1))),"")</f>
        <v/>
      </c>
      <c r="BM985" t="str">
        <f ca="1">IF($BT985&lt;&gt;"",SUMIF($BD$3:$BD$1004,"="&amp;$BD985,INDIRECT(ADDRESS(3,BM$2,1,1)):INDIRECT(ADDRESS(1004,BM$2,1,1))),"")</f>
        <v/>
      </c>
      <c r="BN985" t="str">
        <f ca="1">IF($BT985&lt;&gt;"",SUMIF($BD$3:$BD$1004,"="&amp;$BD985,INDIRECT(ADDRESS(3,BN$2,1,1)):INDIRECT(ADDRESS(1004,BN$2,1,1))),"")</f>
        <v/>
      </c>
      <c r="BO985" t="str">
        <f ca="1">IF($BT985&lt;&gt;"",SUMIF($BD$3:$BD$1004,"="&amp;$BD985,INDIRECT(ADDRESS(3,BO$2,1,1)):INDIRECT(ADDRESS(1004,BO$2,1,1))),"")</f>
        <v/>
      </c>
      <c r="BP985" t="str">
        <f ca="1">IF($BT985&lt;&gt;"",SUMIF($BD$3:$BD$1004,"="&amp;$BD985,INDIRECT(ADDRESS(3,BP$2,1,1)):INDIRECT(ADDRESS(1004,BP$2,1,1))),"")</f>
        <v/>
      </c>
      <c r="BQ985" t="str">
        <f ca="1">IF($BT985&lt;&gt;"",SUMIF($BD$3:$BD$1004,"="&amp;$BD985,INDIRECT(ADDRESS(3,BQ$2,1,1)):INDIRECT(ADDRESS(1004,BQ$2,1,1))),"")</f>
        <v/>
      </c>
      <c r="BR985" t="str">
        <f ca="1">IF($BT985&lt;&gt;"",SUMIF($BD$3:$BD$1004,"="&amp;$BD985,INDIRECT(ADDRESS(3,BR$2,1,1)):INDIRECT(ADDRESS(1004,BR$2,1,1))),"")</f>
        <v/>
      </c>
      <c r="BS985" t="str">
        <f>IF($A985&lt;&gt;"",VLOOKUP(TRUNC(MID($A985,1,2),0),Plano_Contas!$H$3:$J$103,3,TRUE),"")</f>
        <v/>
      </c>
      <c r="BT985" t="str">
        <f t="shared" si="61"/>
        <v/>
      </c>
      <c r="BV985">
        <f>Empresas!C985</f>
        <v>0</v>
      </c>
    </row>
    <row r="986" spans="1:74" ht="13.5" hidden="1" thickBot="1" x14ac:dyDescent="0.25">
      <c r="A986" s="89"/>
      <c r="B986" s="52" t="str">
        <f>IF($A986&lt;&gt;"",VLOOKUP(""&amp;$A986,Plano_Contas!$A$3:$F$1003,6,0),"")</f>
        <v/>
      </c>
      <c r="C986" s="91"/>
      <c r="D986" s="111"/>
      <c r="E986" s="112">
        <v>0</v>
      </c>
      <c r="F986" s="87"/>
      <c r="G986" s="85"/>
      <c r="H986" s="111"/>
      <c r="I986" s="112">
        <v>0</v>
      </c>
      <c r="J986" s="87"/>
      <c r="K986" s="85"/>
      <c r="L986" s="111"/>
      <c r="M986" s="112">
        <v>0</v>
      </c>
      <c r="N986" s="87"/>
      <c r="O986" s="85"/>
      <c r="P986" s="111"/>
      <c r="Q986" s="112">
        <v>0</v>
      </c>
      <c r="R986" s="87"/>
      <c r="S986" s="85"/>
      <c r="T986" s="111"/>
      <c r="U986" s="112">
        <v>0</v>
      </c>
      <c r="V986" s="87"/>
      <c r="W986" s="85"/>
      <c r="X986" s="111"/>
      <c r="Y986" s="112">
        <v>0</v>
      </c>
      <c r="Z986" s="87"/>
      <c r="AA986" s="85"/>
      <c r="AB986" s="111"/>
      <c r="AC986" s="112">
        <v>0</v>
      </c>
      <c r="AD986" s="87"/>
      <c r="AE986" s="85"/>
      <c r="AF986" s="111"/>
      <c r="AG986" s="112">
        <v>0</v>
      </c>
      <c r="AH986" s="87"/>
      <c r="AI986" s="85"/>
      <c r="AJ986" s="111"/>
      <c r="AK986" s="112">
        <v>0</v>
      </c>
      <c r="AL986" s="87"/>
      <c r="AM986" s="85"/>
      <c r="AN986" s="111"/>
      <c r="AO986" s="112">
        <v>0</v>
      </c>
      <c r="AP986" s="87"/>
      <c r="AQ986" s="85"/>
      <c r="AR986" s="111"/>
      <c r="AS986" s="112">
        <v>0</v>
      </c>
      <c r="AT986" s="87"/>
      <c r="AU986" s="85"/>
      <c r="AV986" s="111"/>
      <c r="AW986" s="112">
        <v>0</v>
      </c>
      <c r="AX986" s="87"/>
      <c r="AY986" s="85"/>
      <c r="AZ986" s="267">
        <f t="shared" si="62"/>
        <v>0</v>
      </c>
      <c r="BA986" s="88">
        <f t="shared" si="59"/>
        <v>0</v>
      </c>
      <c r="BC986">
        <f>IF($A986&lt;&gt;"",COUNTIF($BD$3:$BD986,$BD986),0)</f>
        <v>0</v>
      </c>
      <c r="BD986" t="str">
        <f>IF($A986&lt;&gt;"",VLOOKUP(TRUNC(MID($A986,1,2),0),Plano_Contas!$H$3:$J$103,2,TRUE),"")</f>
        <v/>
      </c>
      <c r="BE986" s="201" t="str">
        <f t="shared" si="60"/>
        <v/>
      </c>
      <c r="BF986" t="str">
        <f ca="1">IF($BT986&lt;&gt;"",SUMIF($BD$3:$BD$1004,"="&amp;$BD986,INDIRECT(ADDRESS(3,BF$2,1,1)):INDIRECT(ADDRESS(1004,BF$2,1,1))),"")</f>
        <v/>
      </c>
      <c r="BG986" t="str">
        <f ca="1">IF($BT986&lt;&gt;"",SUMIF($BD$3:$BD$1004,"="&amp;$BD986,INDIRECT(ADDRESS(3,BG$2,1,1)):INDIRECT(ADDRESS(1004,BG$2,1,1))),"")</f>
        <v/>
      </c>
      <c r="BH986" t="str">
        <f ca="1">IF($BT986&lt;&gt;"",SUMIF($BD$3:$BD$1004,"="&amp;$BD986,INDIRECT(ADDRESS(3,BH$2,1,1)):INDIRECT(ADDRESS(1004,BH$2,1,1))),"")</f>
        <v/>
      </c>
      <c r="BI986" t="str">
        <f ca="1">IF($BT986&lt;&gt;"",SUMIF($BD$3:$BD$1004,"="&amp;$BD986,INDIRECT(ADDRESS(3,BI$2,1,1)):INDIRECT(ADDRESS(1004,BI$2,1,1))),"")</f>
        <v/>
      </c>
      <c r="BJ986" t="str">
        <f ca="1">IF($BT986&lt;&gt;"",SUMIF($BD$3:$BD$1004,"="&amp;$BD986,INDIRECT(ADDRESS(3,BJ$2,1,1)):INDIRECT(ADDRESS(1004,BJ$2,1,1))),"")</f>
        <v/>
      </c>
      <c r="BK986" t="str">
        <f ca="1">IF($BT986&lt;&gt;"",SUMIF($BD$3:$BD$1004,"="&amp;$BD986,INDIRECT(ADDRESS(3,BK$2,1,1)):INDIRECT(ADDRESS(1004,BK$2,1,1))),"")</f>
        <v/>
      </c>
      <c r="BL986" t="str">
        <f ca="1">IF($BT986&lt;&gt;"",SUMIF($BD$3:$BD$1004,"="&amp;$BD986,INDIRECT(ADDRESS(3,BL$2,1,1)):INDIRECT(ADDRESS(1004,BL$2,1,1))),"")</f>
        <v/>
      </c>
      <c r="BM986" t="str">
        <f ca="1">IF($BT986&lt;&gt;"",SUMIF($BD$3:$BD$1004,"="&amp;$BD986,INDIRECT(ADDRESS(3,BM$2,1,1)):INDIRECT(ADDRESS(1004,BM$2,1,1))),"")</f>
        <v/>
      </c>
      <c r="BN986" t="str">
        <f ca="1">IF($BT986&lt;&gt;"",SUMIF($BD$3:$BD$1004,"="&amp;$BD986,INDIRECT(ADDRESS(3,BN$2,1,1)):INDIRECT(ADDRESS(1004,BN$2,1,1))),"")</f>
        <v/>
      </c>
      <c r="BO986" t="str">
        <f ca="1">IF($BT986&lt;&gt;"",SUMIF($BD$3:$BD$1004,"="&amp;$BD986,INDIRECT(ADDRESS(3,BO$2,1,1)):INDIRECT(ADDRESS(1004,BO$2,1,1))),"")</f>
        <v/>
      </c>
      <c r="BP986" t="str">
        <f ca="1">IF($BT986&lt;&gt;"",SUMIF($BD$3:$BD$1004,"="&amp;$BD986,INDIRECT(ADDRESS(3,BP$2,1,1)):INDIRECT(ADDRESS(1004,BP$2,1,1))),"")</f>
        <v/>
      </c>
      <c r="BQ986" t="str">
        <f ca="1">IF($BT986&lt;&gt;"",SUMIF($BD$3:$BD$1004,"="&amp;$BD986,INDIRECT(ADDRESS(3,BQ$2,1,1)):INDIRECT(ADDRESS(1004,BQ$2,1,1))),"")</f>
        <v/>
      </c>
      <c r="BR986" t="str">
        <f ca="1">IF($BT986&lt;&gt;"",SUMIF($BD$3:$BD$1004,"="&amp;$BD986,INDIRECT(ADDRESS(3,BR$2,1,1)):INDIRECT(ADDRESS(1004,BR$2,1,1))),"")</f>
        <v/>
      </c>
      <c r="BS986" t="str">
        <f>IF($A986&lt;&gt;"",VLOOKUP(TRUNC(MID($A986,1,2),0),Plano_Contas!$H$3:$J$103,3,TRUE),"")</f>
        <v/>
      </c>
      <c r="BT986" t="str">
        <f t="shared" si="61"/>
        <v/>
      </c>
      <c r="BV986">
        <f>Empresas!C986</f>
        <v>0</v>
      </c>
    </row>
    <row r="987" spans="1:74" ht="13.5" hidden="1" thickBot="1" x14ac:dyDescent="0.25">
      <c r="A987" s="89"/>
      <c r="B987" s="52" t="str">
        <f>IF($A987&lt;&gt;"",VLOOKUP(""&amp;$A987,Plano_Contas!$A$3:$F$1003,6,0),"")</f>
        <v/>
      </c>
      <c r="C987" s="91"/>
      <c r="D987" s="111"/>
      <c r="E987" s="112">
        <v>0</v>
      </c>
      <c r="F987" s="87"/>
      <c r="G987" s="85"/>
      <c r="H987" s="111"/>
      <c r="I987" s="112">
        <v>0</v>
      </c>
      <c r="J987" s="87"/>
      <c r="K987" s="85"/>
      <c r="L987" s="111"/>
      <c r="M987" s="112">
        <v>0</v>
      </c>
      <c r="N987" s="87"/>
      <c r="O987" s="85"/>
      <c r="P987" s="111"/>
      <c r="Q987" s="112">
        <v>0</v>
      </c>
      <c r="R987" s="87"/>
      <c r="S987" s="85"/>
      <c r="T987" s="111"/>
      <c r="U987" s="112">
        <v>0</v>
      </c>
      <c r="V987" s="87"/>
      <c r="W987" s="85"/>
      <c r="X987" s="111"/>
      <c r="Y987" s="112">
        <v>0</v>
      </c>
      <c r="Z987" s="87"/>
      <c r="AA987" s="85"/>
      <c r="AB987" s="111"/>
      <c r="AC987" s="112">
        <v>0</v>
      </c>
      <c r="AD987" s="87"/>
      <c r="AE987" s="85"/>
      <c r="AF987" s="111"/>
      <c r="AG987" s="112">
        <v>0</v>
      </c>
      <c r="AH987" s="87"/>
      <c r="AI987" s="85"/>
      <c r="AJ987" s="111"/>
      <c r="AK987" s="112">
        <v>0</v>
      </c>
      <c r="AL987" s="87"/>
      <c r="AM987" s="85"/>
      <c r="AN987" s="111"/>
      <c r="AO987" s="112">
        <v>0</v>
      </c>
      <c r="AP987" s="87"/>
      <c r="AQ987" s="85"/>
      <c r="AR987" s="111"/>
      <c r="AS987" s="112">
        <v>0</v>
      </c>
      <c r="AT987" s="87"/>
      <c r="AU987" s="85"/>
      <c r="AV987" s="111"/>
      <c r="AW987" s="112">
        <v>0</v>
      </c>
      <c r="AX987" s="87"/>
      <c r="AY987" s="85"/>
      <c r="AZ987" s="267">
        <f t="shared" si="62"/>
        <v>0</v>
      </c>
      <c r="BA987" s="88">
        <f t="shared" si="59"/>
        <v>0</v>
      </c>
      <c r="BC987">
        <f>IF($A987&lt;&gt;"",COUNTIF($BD$3:$BD987,$BD987),0)</f>
        <v>0</v>
      </c>
      <c r="BD987" t="str">
        <f>IF($A987&lt;&gt;"",VLOOKUP(TRUNC(MID($A987,1,2),0),Plano_Contas!$H$3:$J$103,2,TRUE),"")</f>
        <v/>
      </c>
      <c r="BE987" s="201" t="str">
        <f t="shared" si="60"/>
        <v/>
      </c>
      <c r="BF987" t="str">
        <f ca="1">IF($BT987&lt;&gt;"",SUMIF($BD$3:$BD$1004,"="&amp;$BD987,INDIRECT(ADDRESS(3,BF$2,1,1)):INDIRECT(ADDRESS(1004,BF$2,1,1))),"")</f>
        <v/>
      </c>
      <c r="BG987" t="str">
        <f ca="1">IF($BT987&lt;&gt;"",SUMIF($BD$3:$BD$1004,"="&amp;$BD987,INDIRECT(ADDRESS(3,BG$2,1,1)):INDIRECT(ADDRESS(1004,BG$2,1,1))),"")</f>
        <v/>
      </c>
      <c r="BH987" t="str">
        <f ca="1">IF($BT987&lt;&gt;"",SUMIF($BD$3:$BD$1004,"="&amp;$BD987,INDIRECT(ADDRESS(3,BH$2,1,1)):INDIRECT(ADDRESS(1004,BH$2,1,1))),"")</f>
        <v/>
      </c>
      <c r="BI987" t="str">
        <f ca="1">IF($BT987&lt;&gt;"",SUMIF($BD$3:$BD$1004,"="&amp;$BD987,INDIRECT(ADDRESS(3,BI$2,1,1)):INDIRECT(ADDRESS(1004,BI$2,1,1))),"")</f>
        <v/>
      </c>
      <c r="BJ987" t="str">
        <f ca="1">IF($BT987&lt;&gt;"",SUMIF($BD$3:$BD$1004,"="&amp;$BD987,INDIRECT(ADDRESS(3,BJ$2,1,1)):INDIRECT(ADDRESS(1004,BJ$2,1,1))),"")</f>
        <v/>
      </c>
      <c r="BK987" t="str">
        <f ca="1">IF($BT987&lt;&gt;"",SUMIF($BD$3:$BD$1004,"="&amp;$BD987,INDIRECT(ADDRESS(3,BK$2,1,1)):INDIRECT(ADDRESS(1004,BK$2,1,1))),"")</f>
        <v/>
      </c>
      <c r="BL987" t="str">
        <f ca="1">IF($BT987&lt;&gt;"",SUMIF($BD$3:$BD$1004,"="&amp;$BD987,INDIRECT(ADDRESS(3,BL$2,1,1)):INDIRECT(ADDRESS(1004,BL$2,1,1))),"")</f>
        <v/>
      </c>
      <c r="BM987" t="str">
        <f ca="1">IF($BT987&lt;&gt;"",SUMIF($BD$3:$BD$1004,"="&amp;$BD987,INDIRECT(ADDRESS(3,BM$2,1,1)):INDIRECT(ADDRESS(1004,BM$2,1,1))),"")</f>
        <v/>
      </c>
      <c r="BN987" t="str">
        <f ca="1">IF($BT987&lt;&gt;"",SUMIF($BD$3:$BD$1004,"="&amp;$BD987,INDIRECT(ADDRESS(3,BN$2,1,1)):INDIRECT(ADDRESS(1004,BN$2,1,1))),"")</f>
        <v/>
      </c>
      <c r="BO987" t="str">
        <f ca="1">IF($BT987&lt;&gt;"",SUMIF($BD$3:$BD$1004,"="&amp;$BD987,INDIRECT(ADDRESS(3,BO$2,1,1)):INDIRECT(ADDRESS(1004,BO$2,1,1))),"")</f>
        <v/>
      </c>
      <c r="BP987" t="str">
        <f ca="1">IF($BT987&lt;&gt;"",SUMIF($BD$3:$BD$1004,"="&amp;$BD987,INDIRECT(ADDRESS(3,BP$2,1,1)):INDIRECT(ADDRESS(1004,BP$2,1,1))),"")</f>
        <v/>
      </c>
      <c r="BQ987" t="str">
        <f ca="1">IF($BT987&lt;&gt;"",SUMIF($BD$3:$BD$1004,"="&amp;$BD987,INDIRECT(ADDRESS(3,BQ$2,1,1)):INDIRECT(ADDRESS(1004,BQ$2,1,1))),"")</f>
        <v/>
      </c>
      <c r="BR987" t="str">
        <f ca="1">IF($BT987&lt;&gt;"",SUMIF($BD$3:$BD$1004,"="&amp;$BD987,INDIRECT(ADDRESS(3,BR$2,1,1)):INDIRECT(ADDRESS(1004,BR$2,1,1))),"")</f>
        <v/>
      </c>
      <c r="BS987" t="str">
        <f>IF($A987&lt;&gt;"",VLOOKUP(TRUNC(MID($A987,1,2),0),Plano_Contas!$H$3:$J$103,3,TRUE),"")</f>
        <v/>
      </c>
      <c r="BT987" t="str">
        <f t="shared" si="61"/>
        <v/>
      </c>
      <c r="BV987">
        <f>Empresas!C987</f>
        <v>0</v>
      </c>
    </row>
    <row r="988" spans="1:74" ht="13.5" hidden="1" thickBot="1" x14ac:dyDescent="0.25">
      <c r="A988" s="89"/>
      <c r="B988" s="52" t="str">
        <f>IF($A988&lt;&gt;"",VLOOKUP(""&amp;$A988,Plano_Contas!$A$3:$F$1003,6,0),"")</f>
        <v/>
      </c>
      <c r="C988" s="91"/>
      <c r="D988" s="111"/>
      <c r="E988" s="112">
        <v>0</v>
      </c>
      <c r="F988" s="87"/>
      <c r="G988" s="85"/>
      <c r="H988" s="111"/>
      <c r="I988" s="112">
        <v>0</v>
      </c>
      <c r="J988" s="87"/>
      <c r="K988" s="85"/>
      <c r="L988" s="111"/>
      <c r="M988" s="112">
        <v>0</v>
      </c>
      <c r="N988" s="87"/>
      <c r="O988" s="85"/>
      <c r="P988" s="111"/>
      <c r="Q988" s="112">
        <v>0</v>
      </c>
      <c r="R988" s="87"/>
      <c r="S988" s="85"/>
      <c r="T988" s="111"/>
      <c r="U988" s="112">
        <v>0</v>
      </c>
      <c r="V988" s="87"/>
      <c r="W988" s="85"/>
      <c r="X988" s="111"/>
      <c r="Y988" s="112">
        <v>0</v>
      </c>
      <c r="Z988" s="87"/>
      <c r="AA988" s="85"/>
      <c r="AB988" s="111"/>
      <c r="AC988" s="112">
        <v>0</v>
      </c>
      <c r="AD988" s="87"/>
      <c r="AE988" s="85"/>
      <c r="AF988" s="111"/>
      <c r="AG988" s="112">
        <v>0</v>
      </c>
      <c r="AH988" s="87"/>
      <c r="AI988" s="85"/>
      <c r="AJ988" s="111"/>
      <c r="AK988" s="112">
        <v>0</v>
      </c>
      <c r="AL988" s="87"/>
      <c r="AM988" s="85"/>
      <c r="AN988" s="111"/>
      <c r="AO988" s="112">
        <v>0</v>
      </c>
      <c r="AP988" s="87"/>
      <c r="AQ988" s="85"/>
      <c r="AR988" s="111"/>
      <c r="AS988" s="112">
        <v>0</v>
      </c>
      <c r="AT988" s="87"/>
      <c r="AU988" s="85"/>
      <c r="AV988" s="111"/>
      <c r="AW988" s="112">
        <v>0</v>
      </c>
      <c r="AX988" s="87"/>
      <c r="AY988" s="85"/>
      <c r="AZ988" s="267">
        <f t="shared" si="62"/>
        <v>0</v>
      </c>
      <c r="BA988" s="88">
        <f t="shared" si="59"/>
        <v>0</v>
      </c>
      <c r="BC988">
        <f>IF($A988&lt;&gt;"",COUNTIF($BD$3:$BD988,$BD988),0)</f>
        <v>0</v>
      </c>
      <c r="BD988" t="str">
        <f>IF($A988&lt;&gt;"",VLOOKUP(TRUNC(MID($A988,1,2),0),Plano_Contas!$H$3:$J$103,2,TRUE),"")</f>
        <v/>
      </c>
      <c r="BE988" s="201" t="str">
        <f t="shared" si="60"/>
        <v/>
      </c>
      <c r="BF988" t="str">
        <f ca="1">IF($BT988&lt;&gt;"",SUMIF($BD$3:$BD$1004,"="&amp;$BD988,INDIRECT(ADDRESS(3,BF$2,1,1)):INDIRECT(ADDRESS(1004,BF$2,1,1))),"")</f>
        <v/>
      </c>
      <c r="BG988" t="str">
        <f ca="1">IF($BT988&lt;&gt;"",SUMIF($BD$3:$BD$1004,"="&amp;$BD988,INDIRECT(ADDRESS(3,BG$2,1,1)):INDIRECT(ADDRESS(1004,BG$2,1,1))),"")</f>
        <v/>
      </c>
      <c r="BH988" t="str">
        <f ca="1">IF($BT988&lt;&gt;"",SUMIF($BD$3:$BD$1004,"="&amp;$BD988,INDIRECT(ADDRESS(3,BH$2,1,1)):INDIRECT(ADDRESS(1004,BH$2,1,1))),"")</f>
        <v/>
      </c>
      <c r="BI988" t="str">
        <f ca="1">IF($BT988&lt;&gt;"",SUMIF($BD$3:$BD$1004,"="&amp;$BD988,INDIRECT(ADDRESS(3,BI$2,1,1)):INDIRECT(ADDRESS(1004,BI$2,1,1))),"")</f>
        <v/>
      </c>
      <c r="BJ988" t="str">
        <f ca="1">IF($BT988&lt;&gt;"",SUMIF($BD$3:$BD$1004,"="&amp;$BD988,INDIRECT(ADDRESS(3,BJ$2,1,1)):INDIRECT(ADDRESS(1004,BJ$2,1,1))),"")</f>
        <v/>
      </c>
      <c r="BK988" t="str">
        <f ca="1">IF($BT988&lt;&gt;"",SUMIF($BD$3:$BD$1004,"="&amp;$BD988,INDIRECT(ADDRESS(3,BK$2,1,1)):INDIRECT(ADDRESS(1004,BK$2,1,1))),"")</f>
        <v/>
      </c>
      <c r="BL988" t="str">
        <f ca="1">IF($BT988&lt;&gt;"",SUMIF($BD$3:$BD$1004,"="&amp;$BD988,INDIRECT(ADDRESS(3,BL$2,1,1)):INDIRECT(ADDRESS(1004,BL$2,1,1))),"")</f>
        <v/>
      </c>
      <c r="BM988" t="str">
        <f ca="1">IF($BT988&lt;&gt;"",SUMIF($BD$3:$BD$1004,"="&amp;$BD988,INDIRECT(ADDRESS(3,BM$2,1,1)):INDIRECT(ADDRESS(1004,BM$2,1,1))),"")</f>
        <v/>
      </c>
      <c r="BN988" t="str">
        <f ca="1">IF($BT988&lt;&gt;"",SUMIF($BD$3:$BD$1004,"="&amp;$BD988,INDIRECT(ADDRESS(3,BN$2,1,1)):INDIRECT(ADDRESS(1004,BN$2,1,1))),"")</f>
        <v/>
      </c>
      <c r="BO988" t="str">
        <f ca="1">IF($BT988&lt;&gt;"",SUMIF($BD$3:$BD$1004,"="&amp;$BD988,INDIRECT(ADDRESS(3,BO$2,1,1)):INDIRECT(ADDRESS(1004,BO$2,1,1))),"")</f>
        <v/>
      </c>
      <c r="BP988" t="str">
        <f ca="1">IF($BT988&lt;&gt;"",SUMIF($BD$3:$BD$1004,"="&amp;$BD988,INDIRECT(ADDRESS(3,BP$2,1,1)):INDIRECT(ADDRESS(1004,BP$2,1,1))),"")</f>
        <v/>
      </c>
      <c r="BQ988" t="str">
        <f ca="1">IF($BT988&lt;&gt;"",SUMIF($BD$3:$BD$1004,"="&amp;$BD988,INDIRECT(ADDRESS(3,BQ$2,1,1)):INDIRECT(ADDRESS(1004,BQ$2,1,1))),"")</f>
        <v/>
      </c>
      <c r="BR988" t="str">
        <f ca="1">IF($BT988&lt;&gt;"",SUMIF($BD$3:$BD$1004,"="&amp;$BD988,INDIRECT(ADDRESS(3,BR$2,1,1)):INDIRECT(ADDRESS(1004,BR$2,1,1))),"")</f>
        <v/>
      </c>
      <c r="BS988" t="str">
        <f>IF($A988&lt;&gt;"",VLOOKUP(TRUNC(MID($A988,1,2),0),Plano_Contas!$H$3:$J$103,3,TRUE),"")</f>
        <v/>
      </c>
      <c r="BT988" t="str">
        <f t="shared" si="61"/>
        <v/>
      </c>
      <c r="BV988">
        <f>Empresas!C988</f>
        <v>0</v>
      </c>
    </row>
    <row r="989" spans="1:74" ht="13.5" hidden="1" thickBot="1" x14ac:dyDescent="0.25">
      <c r="A989" s="89"/>
      <c r="B989" s="52" t="str">
        <f>IF($A989&lt;&gt;"",VLOOKUP(""&amp;$A989,Plano_Contas!$A$3:$F$1003,6,0),"")</f>
        <v/>
      </c>
      <c r="C989" s="91"/>
      <c r="D989" s="111"/>
      <c r="E989" s="112">
        <v>0</v>
      </c>
      <c r="F989" s="87"/>
      <c r="G989" s="85"/>
      <c r="H989" s="111"/>
      <c r="I989" s="112">
        <v>0</v>
      </c>
      <c r="J989" s="87"/>
      <c r="K989" s="85"/>
      <c r="L989" s="111"/>
      <c r="M989" s="112">
        <v>0</v>
      </c>
      <c r="N989" s="87"/>
      <c r="O989" s="85"/>
      <c r="P989" s="111"/>
      <c r="Q989" s="112">
        <v>0</v>
      </c>
      <c r="R989" s="87"/>
      <c r="S989" s="85"/>
      <c r="T989" s="111"/>
      <c r="U989" s="112">
        <v>0</v>
      </c>
      <c r="V989" s="87"/>
      <c r="W989" s="85"/>
      <c r="X989" s="111"/>
      <c r="Y989" s="112">
        <v>0</v>
      </c>
      <c r="Z989" s="87"/>
      <c r="AA989" s="85"/>
      <c r="AB989" s="111"/>
      <c r="AC989" s="112">
        <v>0</v>
      </c>
      <c r="AD989" s="87"/>
      <c r="AE989" s="85"/>
      <c r="AF989" s="111"/>
      <c r="AG989" s="112">
        <v>0</v>
      </c>
      <c r="AH989" s="87"/>
      <c r="AI989" s="85"/>
      <c r="AJ989" s="111"/>
      <c r="AK989" s="112">
        <v>0</v>
      </c>
      <c r="AL989" s="87"/>
      <c r="AM989" s="85"/>
      <c r="AN989" s="111"/>
      <c r="AO989" s="112">
        <v>0</v>
      </c>
      <c r="AP989" s="87"/>
      <c r="AQ989" s="85"/>
      <c r="AR989" s="111"/>
      <c r="AS989" s="112">
        <v>0</v>
      </c>
      <c r="AT989" s="87"/>
      <c r="AU989" s="85"/>
      <c r="AV989" s="111"/>
      <c r="AW989" s="112">
        <v>0</v>
      </c>
      <c r="AX989" s="87"/>
      <c r="AY989" s="85"/>
      <c r="AZ989" s="267">
        <f t="shared" si="62"/>
        <v>0</v>
      </c>
      <c r="BA989" s="88">
        <f t="shared" si="59"/>
        <v>0</v>
      </c>
      <c r="BC989">
        <f>IF($A989&lt;&gt;"",COUNTIF($BD$3:$BD989,$BD989),0)</f>
        <v>0</v>
      </c>
      <c r="BD989" t="str">
        <f>IF($A989&lt;&gt;"",VLOOKUP(TRUNC(MID($A989,1,2),0),Plano_Contas!$H$3:$J$103,2,TRUE),"")</f>
        <v/>
      </c>
      <c r="BE989" s="201" t="str">
        <f t="shared" si="60"/>
        <v/>
      </c>
      <c r="BF989" t="str">
        <f ca="1">IF($BT989&lt;&gt;"",SUMIF($BD$3:$BD$1004,"="&amp;$BD989,INDIRECT(ADDRESS(3,BF$2,1,1)):INDIRECT(ADDRESS(1004,BF$2,1,1))),"")</f>
        <v/>
      </c>
      <c r="BG989" t="str">
        <f ca="1">IF($BT989&lt;&gt;"",SUMIF($BD$3:$BD$1004,"="&amp;$BD989,INDIRECT(ADDRESS(3,BG$2,1,1)):INDIRECT(ADDRESS(1004,BG$2,1,1))),"")</f>
        <v/>
      </c>
      <c r="BH989" t="str">
        <f ca="1">IF($BT989&lt;&gt;"",SUMIF($BD$3:$BD$1004,"="&amp;$BD989,INDIRECT(ADDRESS(3,BH$2,1,1)):INDIRECT(ADDRESS(1004,BH$2,1,1))),"")</f>
        <v/>
      </c>
      <c r="BI989" t="str">
        <f ca="1">IF($BT989&lt;&gt;"",SUMIF($BD$3:$BD$1004,"="&amp;$BD989,INDIRECT(ADDRESS(3,BI$2,1,1)):INDIRECT(ADDRESS(1004,BI$2,1,1))),"")</f>
        <v/>
      </c>
      <c r="BJ989" t="str">
        <f ca="1">IF($BT989&lt;&gt;"",SUMIF($BD$3:$BD$1004,"="&amp;$BD989,INDIRECT(ADDRESS(3,BJ$2,1,1)):INDIRECT(ADDRESS(1004,BJ$2,1,1))),"")</f>
        <v/>
      </c>
      <c r="BK989" t="str">
        <f ca="1">IF($BT989&lt;&gt;"",SUMIF($BD$3:$BD$1004,"="&amp;$BD989,INDIRECT(ADDRESS(3,BK$2,1,1)):INDIRECT(ADDRESS(1004,BK$2,1,1))),"")</f>
        <v/>
      </c>
      <c r="BL989" t="str">
        <f ca="1">IF($BT989&lt;&gt;"",SUMIF($BD$3:$BD$1004,"="&amp;$BD989,INDIRECT(ADDRESS(3,BL$2,1,1)):INDIRECT(ADDRESS(1004,BL$2,1,1))),"")</f>
        <v/>
      </c>
      <c r="BM989" t="str">
        <f ca="1">IF($BT989&lt;&gt;"",SUMIF($BD$3:$BD$1004,"="&amp;$BD989,INDIRECT(ADDRESS(3,BM$2,1,1)):INDIRECT(ADDRESS(1004,BM$2,1,1))),"")</f>
        <v/>
      </c>
      <c r="BN989" t="str">
        <f ca="1">IF($BT989&lt;&gt;"",SUMIF($BD$3:$BD$1004,"="&amp;$BD989,INDIRECT(ADDRESS(3,BN$2,1,1)):INDIRECT(ADDRESS(1004,BN$2,1,1))),"")</f>
        <v/>
      </c>
      <c r="BO989" t="str">
        <f ca="1">IF($BT989&lt;&gt;"",SUMIF($BD$3:$BD$1004,"="&amp;$BD989,INDIRECT(ADDRESS(3,BO$2,1,1)):INDIRECT(ADDRESS(1004,BO$2,1,1))),"")</f>
        <v/>
      </c>
      <c r="BP989" t="str">
        <f ca="1">IF($BT989&lt;&gt;"",SUMIF($BD$3:$BD$1004,"="&amp;$BD989,INDIRECT(ADDRESS(3,BP$2,1,1)):INDIRECT(ADDRESS(1004,BP$2,1,1))),"")</f>
        <v/>
      </c>
      <c r="BQ989" t="str">
        <f ca="1">IF($BT989&lt;&gt;"",SUMIF($BD$3:$BD$1004,"="&amp;$BD989,INDIRECT(ADDRESS(3,BQ$2,1,1)):INDIRECT(ADDRESS(1004,BQ$2,1,1))),"")</f>
        <v/>
      </c>
      <c r="BR989" t="str">
        <f ca="1">IF($BT989&lt;&gt;"",SUMIF($BD$3:$BD$1004,"="&amp;$BD989,INDIRECT(ADDRESS(3,BR$2,1,1)):INDIRECT(ADDRESS(1004,BR$2,1,1))),"")</f>
        <v/>
      </c>
      <c r="BS989" t="str">
        <f>IF($A989&lt;&gt;"",VLOOKUP(TRUNC(MID($A989,1,2),0),Plano_Contas!$H$3:$J$103,3,TRUE),"")</f>
        <v/>
      </c>
      <c r="BT989" t="str">
        <f t="shared" si="61"/>
        <v/>
      </c>
      <c r="BV989">
        <f>Empresas!C989</f>
        <v>0</v>
      </c>
    </row>
    <row r="990" spans="1:74" ht="13.5" hidden="1" thickBot="1" x14ac:dyDescent="0.25">
      <c r="A990" s="89"/>
      <c r="B990" s="52" t="str">
        <f>IF($A990&lt;&gt;"",VLOOKUP(""&amp;$A990,Plano_Contas!$A$3:$F$1003,6,0),"")</f>
        <v/>
      </c>
      <c r="C990" s="91"/>
      <c r="D990" s="111"/>
      <c r="E990" s="112">
        <v>0</v>
      </c>
      <c r="F990" s="87"/>
      <c r="G990" s="85"/>
      <c r="H990" s="111"/>
      <c r="I990" s="112">
        <v>0</v>
      </c>
      <c r="J990" s="87"/>
      <c r="K990" s="85"/>
      <c r="L990" s="111"/>
      <c r="M990" s="112">
        <v>0</v>
      </c>
      <c r="N990" s="87"/>
      <c r="O990" s="85"/>
      <c r="P990" s="111"/>
      <c r="Q990" s="112">
        <v>0</v>
      </c>
      <c r="R990" s="87"/>
      <c r="S990" s="85"/>
      <c r="T990" s="111"/>
      <c r="U990" s="112">
        <v>0</v>
      </c>
      <c r="V990" s="87"/>
      <c r="W990" s="85"/>
      <c r="X990" s="111"/>
      <c r="Y990" s="112">
        <v>0</v>
      </c>
      <c r="Z990" s="87"/>
      <c r="AA990" s="85"/>
      <c r="AB990" s="111"/>
      <c r="AC990" s="112">
        <v>0</v>
      </c>
      <c r="AD990" s="87"/>
      <c r="AE990" s="85"/>
      <c r="AF990" s="111"/>
      <c r="AG990" s="112">
        <v>0</v>
      </c>
      <c r="AH990" s="87"/>
      <c r="AI990" s="85"/>
      <c r="AJ990" s="111"/>
      <c r="AK990" s="112">
        <v>0</v>
      </c>
      <c r="AL990" s="87"/>
      <c r="AM990" s="85"/>
      <c r="AN990" s="111"/>
      <c r="AO990" s="112">
        <v>0</v>
      </c>
      <c r="AP990" s="87"/>
      <c r="AQ990" s="85"/>
      <c r="AR990" s="111"/>
      <c r="AS990" s="112">
        <v>0</v>
      </c>
      <c r="AT990" s="87"/>
      <c r="AU990" s="85"/>
      <c r="AV990" s="111"/>
      <c r="AW990" s="112">
        <v>0</v>
      </c>
      <c r="AX990" s="87"/>
      <c r="AY990" s="85"/>
      <c r="AZ990" s="267">
        <f t="shared" si="62"/>
        <v>0</v>
      </c>
      <c r="BA990" s="88">
        <f t="shared" si="59"/>
        <v>0</v>
      </c>
      <c r="BC990">
        <f>IF($A990&lt;&gt;"",COUNTIF($BD$3:$BD990,$BD990),0)</f>
        <v>0</v>
      </c>
      <c r="BD990" t="str">
        <f>IF($A990&lt;&gt;"",VLOOKUP(TRUNC(MID($A990,1,2),0),Plano_Contas!$H$3:$J$103,2,TRUE),"")</f>
        <v/>
      </c>
      <c r="BE990" s="201" t="str">
        <f t="shared" si="60"/>
        <v/>
      </c>
      <c r="BF990" t="str">
        <f ca="1">IF($BT990&lt;&gt;"",SUMIF($BD$3:$BD$1004,"="&amp;$BD990,INDIRECT(ADDRESS(3,BF$2,1,1)):INDIRECT(ADDRESS(1004,BF$2,1,1))),"")</f>
        <v/>
      </c>
      <c r="BG990" t="str">
        <f ca="1">IF($BT990&lt;&gt;"",SUMIF($BD$3:$BD$1004,"="&amp;$BD990,INDIRECT(ADDRESS(3,BG$2,1,1)):INDIRECT(ADDRESS(1004,BG$2,1,1))),"")</f>
        <v/>
      </c>
      <c r="BH990" t="str">
        <f ca="1">IF($BT990&lt;&gt;"",SUMIF($BD$3:$BD$1004,"="&amp;$BD990,INDIRECT(ADDRESS(3,BH$2,1,1)):INDIRECT(ADDRESS(1004,BH$2,1,1))),"")</f>
        <v/>
      </c>
      <c r="BI990" t="str">
        <f ca="1">IF($BT990&lt;&gt;"",SUMIF($BD$3:$BD$1004,"="&amp;$BD990,INDIRECT(ADDRESS(3,BI$2,1,1)):INDIRECT(ADDRESS(1004,BI$2,1,1))),"")</f>
        <v/>
      </c>
      <c r="BJ990" t="str">
        <f ca="1">IF($BT990&lt;&gt;"",SUMIF($BD$3:$BD$1004,"="&amp;$BD990,INDIRECT(ADDRESS(3,BJ$2,1,1)):INDIRECT(ADDRESS(1004,BJ$2,1,1))),"")</f>
        <v/>
      </c>
      <c r="BK990" t="str">
        <f ca="1">IF($BT990&lt;&gt;"",SUMIF($BD$3:$BD$1004,"="&amp;$BD990,INDIRECT(ADDRESS(3,BK$2,1,1)):INDIRECT(ADDRESS(1004,BK$2,1,1))),"")</f>
        <v/>
      </c>
      <c r="BL990" t="str">
        <f ca="1">IF($BT990&lt;&gt;"",SUMIF($BD$3:$BD$1004,"="&amp;$BD990,INDIRECT(ADDRESS(3,BL$2,1,1)):INDIRECT(ADDRESS(1004,BL$2,1,1))),"")</f>
        <v/>
      </c>
      <c r="BM990" t="str">
        <f ca="1">IF($BT990&lt;&gt;"",SUMIF($BD$3:$BD$1004,"="&amp;$BD990,INDIRECT(ADDRESS(3,BM$2,1,1)):INDIRECT(ADDRESS(1004,BM$2,1,1))),"")</f>
        <v/>
      </c>
      <c r="BN990" t="str">
        <f ca="1">IF($BT990&lt;&gt;"",SUMIF($BD$3:$BD$1004,"="&amp;$BD990,INDIRECT(ADDRESS(3,BN$2,1,1)):INDIRECT(ADDRESS(1004,BN$2,1,1))),"")</f>
        <v/>
      </c>
      <c r="BO990" t="str">
        <f ca="1">IF($BT990&lt;&gt;"",SUMIF($BD$3:$BD$1004,"="&amp;$BD990,INDIRECT(ADDRESS(3,BO$2,1,1)):INDIRECT(ADDRESS(1004,BO$2,1,1))),"")</f>
        <v/>
      </c>
      <c r="BP990" t="str">
        <f ca="1">IF($BT990&lt;&gt;"",SUMIF($BD$3:$BD$1004,"="&amp;$BD990,INDIRECT(ADDRESS(3,BP$2,1,1)):INDIRECT(ADDRESS(1004,BP$2,1,1))),"")</f>
        <v/>
      </c>
      <c r="BQ990" t="str">
        <f ca="1">IF($BT990&lt;&gt;"",SUMIF($BD$3:$BD$1004,"="&amp;$BD990,INDIRECT(ADDRESS(3,BQ$2,1,1)):INDIRECT(ADDRESS(1004,BQ$2,1,1))),"")</f>
        <v/>
      </c>
      <c r="BR990" t="str">
        <f ca="1">IF($BT990&lt;&gt;"",SUMIF($BD$3:$BD$1004,"="&amp;$BD990,INDIRECT(ADDRESS(3,BR$2,1,1)):INDIRECT(ADDRESS(1004,BR$2,1,1))),"")</f>
        <v/>
      </c>
      <c r="BS990" t="str">
        <f>IF($A990&lt;&gt;"",VLOOKUP(TRUNC(MID($A990,1,2),0),Plano_Contas!$H$3:$J$103,3,TRUE),"")</f>
        <v/>
      </c>
      <c r="BT990" t="str">
        <f t="shared" si="61"/>
        <v/>
      </c>
      <c r="BV990">
        <f>Empresas!C990</f>
        <v>0</v>
      </c>
    </row>
    <row r="991" spans="1:74" ht="13.5" hidden="1" thickBot="1" x14ac:dyDescent="0.25">
      <c r="A991" s="89"/>
      <c r="B991" s="52" t="str">
        <f>IF($A991&lt;&gt;"",VLOOKUP(""&amp;$A991,Plano_Contas!$A$3:$F$1003,6,0),"")</f>
        <v/>
      </c>
      <c r="C991" s="91"/>
      <c r="D991" s="111"/>
      <c r="E991" s="112">
        <v>0</v>
      </c>
      <c r="F991" s="87"/>
      <c r="G991" s="85"/>
      <c r="H991" s="111"/>
      <c r="I991" s="112">
        <v>0</v>
      </c>
      <c r="J991" s="87"/>
      <c r="K991" s="85"/>
      <c r="L991" s="111"/>
      <c r="M991" s="112">
        <v>0</v>
      </c>
      <c r="N991" s="87"/>
      <c r="O991" s="85"/>
      <c r="P991" s="111"/>
      <c r="Q991" s="112">
        <v>0</v>
      </c>
      <c r="R991" s="87"/>
      <c r="S991" s="85"/>
      <c r="T991" s="111"/>
      <c r="U991" s="112">
        <v>0</v>
      </c>
      <c r="V991" s="87"/>
      <c r="W991" s="85"/>
      <c r="X991" s="111"/>
      <c r="Y991" s="112">
        <v>0</v>
      </c>
      <c r="Z991" s="87"/>
      <c r="AA991" s="85"/>
      <c r="AB991" s="111"/>
      <c r="AC991" s="112">
        <v>0</v>
      </c>
      <c r="AD991" s="87"/>
      <c r="AE991" s="85"/>
      <c r="AF991" s="111"/>
      <c r="AG991" s="112">
        <v>0</v>
      </c>
      <c r="AH991" s="87"/>
      <c r="AI991" s="85"/>
      <c r="AJ991" s="111"/>
      <c r="AK991" s="112">
        <v>0</v>
      </c>
      <c r="AL991" s="87"/>
      <c r="AM991" s="85"/>
      <c r="AN991" s="111"/>
      <c r="AO991" s="112">
        <v>0</v>
      </c>
      <c r="AP991" s="87"/>
      <c r="AQ991" s="85"/>
      <c r="AR991" s="111"/>
      <c r="AS991" s="112">
        <v>0</v>
      </c>
      <c r="AT991" s="87"/>
      <c r="AU991" s="85"/>
      <c r="AV991" s="111"/>
      <c r="AW991" s="112">
        <v>0</v>
      </c>
      <c r="AX991" s="87"/>
      <c r="AY991" s="85"/>
      <c r="AZ991" s="267">
        <f t="shared" si="62"/>
        <v>0</v>
      </c>
      <c r="BA991" s="88">
        <f t="shared" si="59"/>
        <v>0</v>
      </c>
      <c r="BC991">
        <f>IF($A991&lt;&gt;"",COUNTIF($BD$3:$BD991,$BD991),0)</f>
        <v>0</v>
      </c>
      <c r="BD991" t="str">
        <f>IF($A991&lt;&gt;"",VLOOKUP(TRUNC(MID($A991,1,2),0),Plano_Contas!$H$3:$J$103,2,TRUE),"")</f>
        <v/>
      </c>
      <c r="BE991" s="201" t="str">
        <f t="shared" si="60"/>
        <v/>
      </c>
      <c r="BF991" t="str">
        <f ca="1">IF($BT991&lt;&gt;"",SUMIF($BD$3:$BD$1004,"="&amp;$BD991,INDIRECT(ADDRESS(3,BF$2,1,1)):INDIRECT(ADDRESS(1004,BF$2,1,1))),"")</f>
        <v/>
      </c>
      <c r="BG991" t="str">
        <f ca="1">IF($BT991&lt;&gt;"",SUMIF($BD$3:$BD$1004,"="&amp;$BD991,INDIRECT(ADDRESS(3,BG$2,1,1)):INDIRECT(ADDRESS(1004,BG$2,1,1))),"")</f>
        <v/>
      </c>
      <c r="BH991" t="str">
        <f ca="1">IF($BT991&lt;&gt;"",SUMIF($BD$3:$BD$1004,"="&amp;$BD991,INDIRECT(ADDRESS(3,BH$2,1,1)):INDIRECT(ADDRESS(1004,BH$2,1,1))),"")</f>
        <v/>
      </c>
      <c r="BI991" t="str">
        <f ca="1">IF($BT991&lt;&gt;"",SUMIF($BD$3:$BD$1004,"="&amp;$BD991,INDIRECT(ADDRESS(3,BI$2,1,1)):INDIRECT(ADDRESS(1004,BI$2,1,1))),"")</f>
        <v/>
      </c>
      <c r="BJ991" t="str">
        <f ca="1">IF($BT991&lt;&gt;"",SUMIF($BD$3:$BD$1004,"="&amp;$BD991,INDIRECT(ADDRESS(3,BJ$2,1,1)):INDIRECT(ADDRESS(1004,BJ$2,1,1))),"")</f>
        <v/>
      </c>
      <c r="BK991" t="str">
        <f ca="1">IF($BT991&lt;&gt;"",SUMIF($BD$3:$BD$1004,"="&amp;$BD991,INDIRECT(ADDRESS(3,BK$2,1,1)):INDIRECT(ADDRESS(1004,BK$2,1,1))),"")</f>
        <v/>
      </c>
      <c r="BL991" t="str">
        <f ca="1">IF($BT991&lt;&gt;"",SUMIF($BD$3:$BD$1004,"="&amp;$BD991,INDIRECT(ADDRESS(3,BL$2,1,1)):INDIRECT(ADDRESS(1004,BL$2,1,1))),"")</f>
        <v/>
      </c>
      <c r="BM991" t="str">
        <f ca="1">IF($BT991&lt;&gt;"",SUMIF($BD$3:$BD$1004,"="&amp;$BD991,INDIRECT(ADDRESS(3,BM$2,1,1)):INDIRECT(ADDRESS(1004,BM$2,1,1))),"")</f>
        <v/>
      </c>
      <c r="BN991" t="str">
        <f ca="1">IF($BT991&lt;&gt;"",SUMIF($BD$3:$BD$1004,"="&amp;$BD991,INDIRECT(ADDRESS(3,BN$2,1,1)):INDIRECT(ADDRESS(1004,BN$2,1,1))),"")</f>
        <v/>
      </c>
      <c r="BO991" t="str">
        <f ca="1">IF($BT991&lt;&gt;"",SUMIF($BD$3:$BD$1004,"="&amp;$BD991,INDIRECT(ADDRESS(3,BO$2,1,1)):INDIRECT(ADDRESS(1004,BO$2,1,1))),"")</f>
        <v/>
      </c>
      <c r="BP991" t="str">
        <f ca="1">IF($BT991&lt;&gt;"",SUMIF($BD$3:$BD$1004,"="&amp;$BD991,INDIRECT(ADDRESS(3,BP$2,1,1)):INDIRECT(ADDRESS(1004,BP$2,1,1))),"")</f>
        <v/>
      </c>
      <c r="BQ991" t="str">
        <f ca="1">IF($BT991&lt;&gt;"",SUMIF($BD$3:$BD$1004,"="&amp;$BD991,INDIRECT(ADDRESS(3,BQ$2,1,1)):INDIRECT(ADDRESS(1004,BQ$2,1,1))),"")</f>
        <v/>
      </c>
      <c r="BR991" t="str">
        <f ca="1">IF($BT991&lt;&gt;"",SUMIF($BD$3:$BD$1004,"="&amp;$BD991,INDIRECT(ADDRESS(3,BR$2,1,1)):INDIRECT(ADDRESS(1004,BR$2,1,1))),"")</f>
        <v/>
      </c>
      <c r="BS991" t="str">
        <f>IF($A991&lt;&gt;"",VLOOKUP(TRUNC(MID($A991,1,2),0),Plano_Contas!$H$3:$J$103,3,TRUE),"")</f>
        <v/>
      </c>
      <c r="BT991" t="str">
        <f t="shared" si="61"/>
        <v/>
      </c>
      <c r="BV991">
        <f>Empresas!C991</f>
        <v>0</v>
      </c>
    </row>
    <row r="992" spans="1:74" ht="13.5" hidden="1" thickBot="1" x14ac:dyDescent="0.25">
      <c r="A992" s="89"/>
      <c r="B992" s="52" t="str">
        <f>IF($A992&lt;&gt;"",VLOOKUP(""&amp;$A992,Plano_Contas!$A$3:$F$1003,6,0),"")</f>
        <v/>
      </c>
      <c r="C992" s="91"/>
      <c r="D992" s="111"/>
      <c r="E992" s="112">
        <v>0</v>
      </c>
      <c r="F992" s="87"/>
      <c r="G992" s="85"/>
      <c r="H992" s="111"/>
      <c r="I992" s="112">
        <v>0</v>
      </c>
      <c r="J992" s="87"/>
      <c r="K992" s="85"/>
      <c r="L992" s="111"/>
      <c r="M992" s="112">
        <v>0</v>
      </c>
      <c r="N992" s="87"/>
      <c r="O992" s="85"/>
      <c r="P992" s="111"/>
      <c r="Q992" s="112">
        <v>0</v>
      </c>
      <c r="R992" s="87"/>
      <c r="S992" s="85"/>
      <c r="T992" s="111"/>
      <c r="U992" s="112">
        <v>0</v>
      </c>
      <c r="V992" s="87"/>
      <c r="W992" s="85"/>
      <c r="X992" s="111"/>
      <c r="Y992" s="112">
        <v>0</v>
      </c>
      <c r="Z992" s="87"/>
      <c r="AA992" s="85"/>
      <c r="AB992" s="111"/>
      <c r="AC992" s="112">
        <v>0</v>
      </c>
      <c r="AD992" s="87"/>
      <c r="AE992" s="85"/>
      <c r="AF992" s="111"/>
      <c r="AG992" s="112">
        <v>0</v>
      </c>
      <c r="AH992" s="87"/>
      <c r="AI992" s="85"/>
      <c r="AJ992" s="111"/>
      <c r="AK992" s="112">
        <v>0</v>
      </c>
      <c r="AL992" s="87"/>
      <c r="AM992" s="85"/>
      <c r="AN992" s="111"/>
      <c r="AO992" s="112">
        <v>0</v>
      </c>
      <c r="AP992" s="87"/>
      <c r="AQ992" s="85"/>
      <c r="AR992" s="111"/>
      <c r="AS992" s="112">
        <v>0</v>
      </c>
      <c r="AT992" s="87"/>
      <c r="AU992" s="85"/>
      <c r="AV992" s="111"/>
      <c r="AW992" s="112">
        <v>0</v>
      </c>
      <c r="AX992" s="87"/>
      <c r="AY992" s="85"/>
      <c r="AZ992" s="267">
        <f t="shared" si="62"/>
        <v>0</v>
      </c>
      <c r="BA992" s="88">
        <f t="shared" si="59"/>
        <v>0</v>
      </c>
      <c r="BC992">
        <f>IF($A992&lt;&gt;"",COUNTIF($BD$3:$BD992,$BD992),0)</f>
        <v>0</v>
      </c>
      <c r="BD992" t="str">
        <f>IF($A992&lt;&gt;"",VLOOKUP(TRUNC(MID($A992,1,2),0),Plano_Contas!$H$3:$J$103,2,TRUE),"")</f>
        <v/>
      </c>
      <c r="BE992" s="201" t="str">
        <f t="shared" si="60"/>
        <v/>
      </c>
      <c r="BF992" t="str">
        <f ca="1">IF($BT992&lt;&gt;"",SUMIF($BD$3:$BD$1004,"="&amp;$BD992,INDIRECT(ADDRESS(3,BF$2,1,1)):INDIRECT(ADDRESS(1004,BF$2,1,1))),"")</f>
        <v/>
      </c>
      <c r="BG992" t="str">
        <f ca="1">IF($BT992&lt;&gt;"",SUMIF($BD$3:$BD$1004,"="&amp;$BD992,INDIRECT(ADDRESS(3,BG$2,1,1)):INDIRECT(ADDRESS(1004,BG$2,1,1))),"")</f>
        <v/>
      </c>
      <c r="BH992" t="str">
        <f ca="1">IF($BT992&lt;&gt;"",SUMIF($BD$3:$BD$1004,"="&amp;$BD992,INDIRECT(ADDRESS(3,BH$2,1,1)):INDIRECT(ADDRESS(1004,BH$2,1,1))),"")</f>
        <v/>
      </c>
      <c r="BI992" t="str">
        <f ca="1">IF($BT992&lt;&gt;"",SUMIF($BD$3:$BD$1004,"="&amp;$BD992,INDIRECT(ADDRESS(3,BI$2,1,1)):INDIRECT(ADDRESS(1004,BI$2,1,1))),"")</f>
        <v/>
      </c>
      <c r="BJ992" t="str">
        <f ca="1">IF($BT992&lt;&gt;"",SUMIF($BD$3:$BD$1004,"="&amp;$BD992,INDIRECT(ADDRESS(3,BJ$2,1,1)):INDIRECT(ADDRESS(1004,BJ$2,1,1))),"")</f>
        <v/>
      </c>
      <c r="BK992" t="str">
        <f ca="1">IF($BT992&lt;&gt;"",SUMIF($BD$3:$BD$1004,"="&amp;$BD992,INDIRECT(ADDRESS(3,BK$2,1,1)):INDIRECT(ADDRESS(1004,BK$2,1,1))),"")</f>
        <v/>
      </c>
      <c r="BL992" t="str">
        <f ca="1">IF($BT992&lt;&gt;"",SUMIF($BD$3:$BD$1004,"="&amp;$BD992,INDIRECT(ADDRESS(3,BL$2,1,1)):INDIRECT(ADDRESS(1004,BL$2,1,1))),"")</f>
        <v/>
      </c>
      <c r="BM992" t="str">
        <f ca="1">IF($BT992&lt;&gt;"",SUMIF($BD$3:$BD$1004,"="&amp;$BD992,INDIRECT(ADDRESS(3,BM$2,1,1)):INDIRECT(ADDRESS(1004,BM$2,1,1))),"")</f>
        <v/>
      </c>
      <c r="BN992" t="str">
        <f ca="1">IF($BT992&lt;&gt;"",SUMIF($BD$3:$BD$1004,"="&amp;$BD992,INDIRECT(ADDRESS(3,BN$2,1,1)):INDIRECT(ADDRESS(1004,BN$2,1,1))),"")</f>
        <v/>
      </c>
      <c r="BO992" t="str">
        <f ca="1">IF($BT992&lt;&gt;"",SUMIF($BD$3:$BD$1004,"="&amp;$BD992,INDIRECT(ADDRESS(3,BO$2,1,1)):INDIRECT(ADDRESS(1004,BO$2,1,1))),"")</f>
        <v/>
      </c>
      <c r="BP992" t="str">
        <f ca="1">IF($BT992&lt;&gt;"",SUMIF($BD$3:$BD$1004,"="&amp;$BD992,INDIRECT(ADDRESS(3,BP$2,1,1)):INDIRECT(ADDRESS(1004,BP$2,1,1))),"")</f>
        <v/>
      </c>
      <c r="BQ992" t="str">
        <f ca="1">IF($BT992&lt;&gt;"",SUMIF($BD$3:$BD$1004,"="&amp;$BD992,INDIRECT(ADDRESS(3,BQ$2,1,1)):INDIRECT(ADDRESS(1004,BQ$2,1,1))),"")</f>
        <v/>
      </c>
      <c r="BR992" t="str">
        <f ca="1">IF($BT992&lt;&gt;"",SUMIF($BD$3:$BD$1004,"="&amp;$BD992,INDIRECT(ADDRESS(3,BR$2,1,1)):INDIRECT(ADDRESS(1004,BR$2,1,1))),"")</f>
        <v/>
      </c>
      <c r="BS992" t="str">
        <f>IF($A992&lt;&gt;"",VLOOKUP(TRUNC(MID($A992,1,2),0),Plano_Contas!$H$3:$J$103,3,TRUE),"")</f>
        <v/>
      </c>
      <c r="BT992" t="str">
        <f t="shared" si="61"/>
        <v/>
      </c>
      <c r="BV992">
        <f>Empresas!C992</f>
        <v>0</v>
      </c>
    </row>
    <row r="993" spans="1:74" ht="13.5" hidden="1" thickBot="1" x14ac:dyDescent="0.25">
      <c r="A993" s="89"/>
      <c r="B993" s="52" t="str">
        <f>IF($A993&lt;&gt;"",VLOOKUP(""&amp;$A993,Plano_Contas!$A$3:$F$1003,6,0),"")</f>
        <v/>
      </c>
      <c r="C993" s="91"/>
      <c r="D993" s="111"/>
      <c r="E993" s="112">
        <v>0</v>
      </c>
      <c r="F993" s="87"/>
      <c r="G993" s="85"/>
      <c r="H993" s="111"/>
      <c r="I993" s="112">
        <v>0</v>
      </c>
      <c r="J993" s="87"/>
      <c r="K993" s="85"/>
      <c r="L993" s="111"/>
      <c r="M993" s="112">
        <v>0</v>
      </c>
      <c r="N993" s="87"/>
      <c r="O993" s="85"/>
      <c r="P993" s="111"/>
      <c r="Q993" s="112">
        <v>0</v>
      </c>
      <c r="R993" s="87"/>
      <c r="S993" s="85"/>
      <c r="T993" s="111"/>
      <c r="U993" s="112">
        <v>0</v>
      </c>
      <c r="V993" s="87"/>
      <c r="W993" s="85"/>
      <c r="X993" s="111"/>
      <c r="Y993" s="112">
        <v>0</v>
      </c>
      <c r="Z993" s="87"/>
      <c r="AA993" s="85"/>
      <c r="AB993" s="111"/>
      <c r="AC993" s="112">
        <v>0</v>
      </c>
      <c r="AD993" s="87"/>
      <c r="AE993" s="85"/>
      <c r="AF993" s="111"/>
      <c r="AG993" s="112">
        <v>0</v>
      </c>
      <c r="AH993" s="87"/>
      <c r="AI993" s="85"/>
      <c r="AJ993" s="111"/>
      <c r="AK993" s="112">
        <v>0</v>
      </c>
      <c r="AL993" s="87"/>
      <c r="AM993" s="85"/>
      <c r="AN993" s="111"/>
      <c r="AO993" s="112">
        <v>0</v>
      </c>
      <c r="AP993" s="87"/>
      <c r="AQ993" s="85"/>
      <c r="AR993" s="111"/>
      <c r="AS993" s="112">
        <v>0</v>
      </c>
      <c r="AT993" s="87"/>
      <c r="AU993" s="85"/>
      <c r="AV993" s="111"/>
      <c r="AW993" s="112">
        <v>0</v>
      </c>
      <c r="AX993" s="87"/>
      <c r="AY993" s="85"/>
      <c r="AZ993" s="267">
        <f t="shared" si="62"/>
        <v>0</v>
      </c>
      <c r="BA993" s="88">
        <f t="shared" si="59"/>
        <v>0</v>
      </c>
      <c r="BC993">
        <f>IF($A993&lt;&gt;"",COUNTIF($BD$3:$BD993,$BD993),0)</f>
        <v>0</v>
      </c>
      <c r="BD993" t="str">
        <f>IF($A993&lt;&gt;"",VLOOKUP(TRUNC(MID($A993,1,2),0),Plano_Contas!$H$3:$J$103,2,TRUE),"")</f>
        <v/>
      </c>
      <c r="BE993" s="201" t="str">
        <f t="shared" si="60"/>
        <v/>
      </c>
      <c r="BF993" t="str">
        <f ca="1">IF($BT993&lt;&gt;"",SUMIF($BD$3:$BD$1004,"="&amp;$BD993,INDIRECT(ADDRESS(3,BF$2,1,1)):INDIRECT(ADDRESS(1004,BF$2,1,1))),"")</f>
        <v/>
      </c>
      <c r="BG993" t="str">
        <f ca="1">IF($BT993&lt;&gt;"",SUMIF($BD$3:$BD$1004,"="&amp;$BD993,INDIRECT(ADDRESS(3,BG$2,1,1)):INDIRECT(ADDRESS(1004,BG$2,1,1))),"")</f>
        <v/>
      </c>
      <c r="BH993" t="str">
        <f ca="1">IF($BT993&lt;&gt;"",SUMIF($BD$3:$BD$1004,"="&amp;$BD993,INDIRECT(ADDRESS(3,BH$2,1,1)):INDIRECT(ADDRESS(1004,BH$2,1,1))),"")</f>
        <v/>
      </c>
      <c r="BI993" t="str">
        <f ca="1">IF($BT993&lt;&gt;"",SUMIF($BD$3:$BD$1004,"="&amp;$BD993,INDIRECT(ADDRESS(3,BI$2,1,1)):INDIRECT(ADDRESS(1004,BI$2,1,1))),"")</f>
        <v/>
      </c>
      <c r="BJ993" t="str">
        <f ca="1">IF($BT993&lt;&gt;"",SUMIF($BD$3:$BD$1004,"="&amp;$BD993,INDIRECT(ADDRESS(3,BJ$2,1,1)):INDIRECT(ADDRESS(1004,BJ$2,1,1))),"")</f>
        <v/>
      </c>
      <c r="BK993" t="str">
        <f ca="1">IF($BT993&lt;&gt;"",SUMIF($BD$3:$BD$1004,"="&amp;$BD993,INDIRECT(ADDRESS(3,BK$2,1,1)):INDIRECT(ADDRESS(1004,BK$2,1,1))),"")</f>
        <v/>
      </c>
      <c r="BL993" t="str">
        <f ca="1">IF($BT993&lt;&gt;"",SUMIF($BD$3:$BD$1004,"="&amp;$BD993,INDIRECT(ADDRESS(3,BL$2,1,1)):INDIRECT(ADDRESS(1004,BL$2,1,1))),"")</f>
        <v/>
      </c>
      <c r="BM993" t="str">
        <f ca="1">IF($BT993&lt;&gt;"",SUMIF($BD$3:$BD$1004,"="&amp;$BD993,INDIRECT(ADDRESS(3,BM$2,1,1)):INDIRECT(ADDRESS(1004,BM$2,1,1))),"")</f>
        <v/>
      </c>
      <c r="BN993" t="str">
        <f ca="1">IF($BT993&lt;&gt;"",SUMIF($BD$3:$BD$1004,"="&amp;$BD993,INDIRECT(ADDRESS(3,BN$2,1,1)):INDIRECT(ADDRESS(1004,BN$2,1,1))),"")</f>
        <v/>
      </c>
      <c r="BO993" t="str">
        <f ca="1">IF($BT993&lt;&gt;"",SUMIF($BD$3:$BD$1004,"="&amp;$BD993,INDIRECT(ADDRESS(3,BO$2,1,1)):INDIRECT(ADDRESS(1004,BO$2,1,1))),"")</f>
        <v/>
      </c>
      <c r="BP993" t="str">
        <f ca="1">IF($BT993&lt;&gt;"",SUMIF($BD$3:$BD$1004,"="&amp;$BD993,INDIRECT(ADDRESS(3,BP$2,1,1)):INDIRECT(ADDRESS(1004,BP$2,1,1))),"")</f>
        <v/>
      </c>
      <c r="BQ993" t="str">
        <f ca="1">IF($BT993&lt;&gt;"",SUMIF($BD$3:$BD$1004,"="&amp;$BD993,INDIRECT(ADDRESS(3,BQ$2,1,1)):INDIRECT(ADDRESS(1004,BQ$2,1,1))),"")</f>
        <v/>
      </c>
      <c r="BR993" t="str">
        <f ca="1">IF($BT993&lt;&gt;"",SUMIF($BD$3:$BD$1004,"="&amp;$BD993,INDIRECT(ADDRESS(3,BR$2,1,1)):INDIRECT(ADDRESS(1004,BR$2,1,1))),"")</f>
        <v/>
      </c>
      <c r="BS993" t="str">
        <f>IF($A993&lt;&gt;"",VLOOKUP(TRUNC(MID($A993,1,2),0),Plano_Contas!$H$3:$J$103,3,TRUE),"")</f>
        <v/>
      </c>
      <c r="BT993" t="str">
        <f t="shared" si="61"/>
        <v/>
      </c>
      <c r="BV993">
        <f>Empresas!C993</f>
        <v>0</v>
      </c>
    </row>
    <row r="994" spans="1:74" ht="13.5" hidden="1" thickBot="1" x14ac:dyDescent="0.25">
      <c r="A994" s="89"/>
      <c r="B994" s="52" t="str">
        <f>IF($A994&lt;&gt;"",VLOOKUP(""&amp;$A994,Plano_Contas!$A$3:$F$1003,6,0),"")</f>
        <v/>
      </c>
      <c r="C994" s="91"/>
      <c r="D994" s="111"/>
      <c r="E994" s="112">
        <v>0</v>
      </c>
      <c r="F994" s="87"/>
      <c r="G994" s="85"/>
      <c r="H994" s="111"/>
      <c r="I994" s="112">
        <v>0</v>
      </c>
      <c r="J994" s="87"/>
      <c r="K994" s="85"/>
      <c r="L994" s="111"/>
      <c r="M994" s="112">
        <v>0</v>
      </c>
      <c r="N994" s="87"/>
      <c r="O994" s="85"/>
      <c r="P994" s="111"/>
      <c r="Q994" s="112">
        <v>0</v>
      </c>
      <c r="R994" s="87"/>
      <c r="S994" s="85"/>
      <c r="T994" s="111"/>
      <c r="U994" s="112">
        <v>0</v>
      </c>
      <c r="V994" s="87"/>
      <c r="W994" s="85"/>
      <c r="X994" s="111"/>
      <c r="Y994" s="112">
        <v>0</v>
      </c>
      <c r="Z994" s="87"/>
      <c r="AA994" s="85"/>
      <c r="AB994" s="111"/>
      <c r="AC994" s="112">
        <v>0</v>
      </c>
      <c r="AD994" s="87"/>
      <c r="AE994" s="85"/>
      <c r="AF994" s="111"/>
      <c r="AG994" s="112">
        <v>0</v>
      </c>
      <c r="AH994" s="87"/>
      <c r="AI994" s="85"/>
      <c r="AJ994" s="111"/>
      <c r="AK994" s="112">
        <v>0</v>
      </c>
      <c r="AL994" s="87"/>
      <c r="AM994" s="85"/>
      <c r="AN994" s="111"/>
      <c r="AO994" s="112">
        <v>0</v>
      </c>
      <c r="AP994" s="87"/>
      <c r="AQ994" s="85"/>
      <c r="AR994" s="111"/>
      <c r="AS994" s="112">
        <v>0</v>
      </c>
      <c r="AT994" s="87"/>
      <c r="AU994" s="85"/>
      <c r="AV994" s="111"/>
      <c r="AW994" s="112">
        <v>0</v>
      </c>
      <c r="AX994" s="87"/>
      <c r="AY994" s="85"/>
      <c r="AZ994" s="267">
        <f t="shared" si="62"/>
        <v>0</v>
      </c>
      <c r="BA994" s="88">
        <f t="shared" si="59"/>
        <v>0</v>
      </c>
      <c r="BC994">
        <f>IF($A994&lt;&gt;"",COUNTIF($BD$3:$BD994,$BD994),0)</f>
        <v>0</v>
      </c>
      <c r="BD994" t="str">
        <f>IF($A994&lt;&gt;"",VLOOKUP(TRUNC(MID($A994,1,2),0),Plano_Contas!$H$3:$J$103,2,TRUE),"")</f>
        <v/>
      </c>
      <c r="BE994" s="201" t="str">
        <f t="shared" si="60"/>
        <v/>
      </c>
      <c r="BF994" t="str">
        <f ca="1">IF($BT994&lt;&gt;"",SUMIF($BD$3:$BD$1004,"="&amp;$BD994,INDIRECT(ADDRESS(3,BF$2,1,1)):INDIRECT(ADDRESS(1004,BF$2,1,1))),"")</f>
        <v/>
      </c>
      <c r="BG994" t="str">
        <f ca="1">IF($BT994&lt;&gt;"",SUMIF($BD$3:$BD$1004,"="&amp;$BD994,INDIRECT(ADDRESS(3,BG$2,1,1)):INDIRECT(ADDRESS(1004,BG$2,1,1))),"")</f>
        <v/>
      </c>
      <c r="BH994" t="str">
        <f ca="1">IF($BT994&lt;&gt;"",SUMIF($BD$3:$BD$1004,"="&amp;$BD994,INDIRECT(ADDRESS(3,BH$2,1,1)):INDIRECT(ADDRESS(1004,BH$2,1,1))),"")</f>
        <v/>
      </c>
      <c r="BI994" t="str">
        <f ca="1">IF($BT994&lt;&gt;"",SUMIF($BD$3:$BD$1004,"="&amp;$BD994,INDIRECT(ADDRESS(3,BI$2,1,1)):INDIRECT(ADDRESS(1004,BI$2,1,1))),"")</f>
        <v/>
      </c>
      <c r="BJ994" t="str">
        <f ca="1">IF($BT994&lt;&gt;"",SUMIF($BD$3:$BD$1004,"="&amp;$BD994,INDIRECT(ADDRESS(3,BJ$2,1,1)):INDIRECT(ADDRESS(1004,BJ$2,1,1))),"")</f>
        <v/>
      </c>
      <c r="BK994" t="str">
        <f ca="1">IF($BT994&lt;&gt;"",SUMIF($BD$3:$BD$1004,"="&amp;$BD994,INDIRECT(ADDRESS(3,BK$2,1,1)):INDIRECT(ADDRESS(1004,BK$2,1,1))),"")</f>
        <v/>
      </c>
      <c r="BL994" t="str">
        <f ca="1">IF($BT994&lt;&gt;"",SUMIF($BD$3:$BD$1004,"="&amp;$BD994,INDIRECT(ADDRESS(3,BL$2,1,1)):INDIRECT(ADDRESS(1004,BL$2,1,1))),"")</f>
        <v/>
      </c>
      <c r="BM994" t="str">
        <f ca="1">IF($BT994&lt;&gt;"",SUMIF($BD$3:$BD$1004,"="&amp;$BD994,INDIRECT(ADDRESS(3,BM$2,1,1)):INDIRECT(ADDRESS(1004,BM$2,1,1))),"")</f>
        <v/>
      </c>
      <c r="BN994" t="str">
        <f ca="1">IF($BT994&lt;&gt;"",SUMIF($BD$3:$BD$1004,"="&amp;$BD994,INDIRECT(ADDRESS(3,BN$2,1,1)):INDIRECT(ADDRESS(1004,BN$2,1,1))),"")</f>
        <v/>
      </c>
      <c r="BO994" t="str">
        <f ca="1">IF($BT994&lt;&gt;"",SUMIF($BD$3:$BD$1004,"="&amp;$BD994,INDIRECT(ADDRESS(3,BO$2,1,1)):INDIRECT(ADDRESS(1004,BO$2,1,1))),"")</f>
        <v/>
      </c>
      <c r="BP994" t="str">
        <f ca="1">IF($BT994&lt;&gt;"",SUMIF($BD$3:$BD$1004,"="&amp;$BD994,INDIRECT(ADDRESS(3,BP$2,1,1)):INDIRECT(ADDRESS(1004,BP$2,1,1))),"")</f>
        <v/>
      </c>
      <c r="BQ994" t="str">
        <f ca="1">IF($BT994&lt;&gt;"",SUMIF($BD$3:$BD$1004,"="&amp;$BD994,INDIRECT(ADDRESS(3,BQ$2,1,1)):INDIRECT(ADDRESS(1004,BQ$2,1,1))),"")</f>
        <v/>
      </c>
      <c r="BR994" t="str">
        <f ca="1">IF($BT994&lt;&gt;"",SUMIF($BD$3:$BD$1004,"="&amp;$BD994,INDIRECT(ADDRESS(3,BR$2,1,1)):INDIRECT(ADDRESS(1004,BR$2,1,1))),"")</f>
        <v/>
      </c>
      <c r="BS994" t="str">
        <f>IF($A994&lt;&gt;"",VLOOKUP(TRUNC(MID($A994,1,2),0),Plano_Contas!$H$3:$J$103,3,TRUE),"")</f>
        <v/>
      </c>
      <c r="BT994" t="str">
        <f t="shared" si="61"/>
        <v/>
      </c>
      <c r="BV994">
        <f>Empresas!C994</f>
        <v>0</v>
      </c>
    </row>
    <row r="995" spans="1:74" ht="13.5" hidden="1" thickBot="1" x14ac:dyDescent="0.25">
      <c r="A995" s="89"/>
      <c r="B995" s="52" t="str">
        <f>IF($A995&lt;&gt;"",VLOOKUP(""&amp;$A995,Plano_Contas!$A$3:$F$1003,6,0),"")</f>
        <v/>
      </c>
      <c r="C995" s="91"/>
      <c r="D995" s="111"/>
      <c r="E995" s="112">
        <v>0</v>
      </c>
      <c r="F995" s="87"/>
      <c r="G995" s="85"/>
      <c r="H995" s="111"/>
      <c r="I995" s="112">
        <v>0</v>
      </c>
      <c r="J995" s="87"/>
      <c r="K995" s="85"/>
      <c r="L995" s="111"/>
      <c r="M995" s="112">
        <v>0</v>
      </c>
      <c r="N995" s="87"/>
      <c r="O995" s="85"/>
      <c r="P995" s="111"/>
      <c r="Q995" s="112">
        <v>0</v>
      </c>
      <c r="R995" s="87"/>
      <c r="S995" s="85"/>
      <c r="T995" s="111"/>
      <c r="U995" s="112">
        <v>0</v>
      </c>
      <c r="V995" s="87"/>
      <c r="W995" s="85"/>
      <c r="X995" s="111"/>
      <c r="Y995" s="112">
        <v>0</v>
      </c>
      <c r="Z995" s="87"/>
      <c r="AA995" s="85"/>
      <c r="AB995" s="111"/>
      <c r="AC995" s="112">
        <v>0</v>
      </c>
      <c r="AD995" s="87"/>
      <c r="AE995" s="85"/>
      <c r="AF995" s="111"/>
      <c r="AG995" s="112">
        <v>0</v>
      </c>
      <c r="AH995" s="87"/>
      <c r="AI995" s="85"/>
      <c r="AJ995" s="111"/>
      <c r="AK995" s="112">
        <v>0</v>
      </c>
      <c r="AL995" s="87"/>
      <c r="AM995" s="85"/>
      <c r="AN995" s="111"/>
      <c r="AO995" s="112">
        <v>0</v>
      </c>
      <c r="AP995" s="87"/>
      <c r="AQ995" s="85"/>
      <c r="AR995" s="111"/>
      <c r="AS995" s="112">
        <v>0</v>
      </c>
      <c r="AT995" s="87"/>
      <c r="AU995" s="85"/>
      <c r="AV995" s="111"/>
      <c r="AW995" s="112">
        <v>0</v>
      </c>
      <c r="AX995" s="87"/>
      <c r="AY995" s="85"/>
      <c r="AZ995" s="267">
        <f t="shared" si="62"/>
        <v>0</v>
      </c>
      <c r="BA995" s="88">
        <f t="shared" si="59"/>
        <v>0</v>
      </c>
      <c r="BC995">
        <f>IF($A995&lt;&gt;"",COUNTIF($BD$3:$BD995,$BD995),0)</f>
        <v>0</v>
      </c>
      <c r="BD995" t="str">
        <f>IF($A995&lt;&gt;"",VLOOKUP(TRUNC(MID($A995,1,2),0),Plano_Contas!$H$3:$J$103,2,TRUE),"")</f>
        <v/>
      </c>
      <c r="BE995" s="201" t="str">
        <f t="shared" si="60"/>
        <v/>
      </c>
      <c r="BF995" t="str">
        <f ca="1">IF($BT995&lt;&gt;"",SUMIF($BD$3:$BD$1004,"="&amp;$BD995,INDIRECT(ADDRESS(3,BF$2,1,1)):INDIRECT(ADDRESS(1004,BF$2,1,1))),"")</f>
        <v/>
      </c>
      <c r="BG995" t="str">
        <f ca="1">IF($BT995&lt;&gt;"",SUMIF($BD$3:$BD$1004,"="&amp;$BD995,INDIRECT(ADDRESS(3,BG$2,1,1)):INDIRECT(ADDRESS(1004,BG$2,1,1))),"")</f>
        <v/>
      </c>
      <c r="BH995" t="str">
        <f ca="1">IF($BT995&lt;&gt;"",SUMIF($BD$3:$BD$1004,"="&amp;$BD995,INDIRECT(ADDRESS(3,BH$2,1,1)):INDIRECT(ADDRESS(1004,BH$2,1,1))),"")</f>
        <v/>
      </c>
      <c r="BI995" t="str">
        <f ca="1">IF($BT995&lt;&gt;"",SUMIF($BD$3:$BD$1004,"="&amp;$BD995,INDIRECT(ADDRESS(3,BI$2,1,1)):INDIRECT(ADDRESS(1004,BI$2,1,1))),"")</f>
        <v/>
      </c>
      <c r="BJ995" t="str">
        <f ca="1">IF($BT995&lt;&gt;"",SUMIF($BD$3:$BD$1004,"="&amp;$BD995,INDIRECT(ADDRESS(3,BJ$2,1,1)):INDIRECT(ADDRESS(1004,BJ$2,1,1))),"")</f>
        <v/>
      </c>
      <c r="BK995" t="str">
        <f ca="1">IF($BT995&lt;&gt;"",SUMIF($BD$3:$BD$1004,"="&amp;$BD995,INDIRECT(ADDRESS(3,BK$2,1,1)):INDIRECT(ADDRESS(1004,BK$2,1,1))),"")</f>
        <v/>
      </c>
      <c r="BL995" t="str">
        <f ca="1">IF($BT995&lt;&gt;"",SUMIF($BD$3:$BD$1004,"="&amp;$BD995,INDIRECT(ADDRESS(3,BL$2,1,1)):INDIRECT(ADDRESS(1004,BL$2,1,1))),"")</f>
        <v/>
      </c>
      <c r="BM995" t="str">
        <f ca="1">IF($BT995&lt;&gt;"",SUMIF($BD$3:$BD$1004,"="&amp;$BD995,INDIRECT(ADDRESS(3,BM$2,1,1)):INDIRECT(ADDRESS(1004,BM$2,1,1))),"")</f>
        <v/>
      </c>
      <c r="BN995" t="str">
        <f ca="1">IF($BT995&lt;&gt;"",SUMIF($BD$3:$BD$1004,"="&amp;$BD995,INDIRECT(ADDRESS(3,BN$2,1,1)):INDIRECT(ADDRESS(1004,BN$2,1,1))),"")</f>
        <v/>
      </c>
      <c r="BO995" t="str">
        <f ca="1">IF($BT995&lt;&gt;"",SUMIF($BD$3:$BD$1004,"="&amp;$BD995,INDIRECT(ADDRESS(3,BO$2,1,1)):INDIRECT(ADDRESS(1004,BO$2,1,1))),"")</f>
        <v/>
      </c>
      <c r="BP995" t="str">
        <f ca="1">IF($BT995&lt;&gt;"",SUMIF($BD$3:$BD$1004,"="&amp;$BD995,INDIRECT(ADDRESS(3,BP$2,1,1)):INDIRECT(ADDRESS(1004,BP$2,1,1))),"")</f>
        <v/>
      </c>
      <c r="BQ995" t="str">
        <f ca="1">IF($BT995&lt;&gt;"",SUMIF($BD$3:$BD$1004,"="&amp;$BD995,INDIRECT(ADDRESS(3,BQ$2,1,1)):INDIRECT(ADDRESS(1004,BQ$2,1,1))),"")</f>
        <v/>
      </c>
      <c r="BR995" t="str">
        <f ca="1">IF($BT995&lt;&gt;"",SUMIF($BD$3:$BD$1004,"="&amp;$BD995,INDIRECT(ADDRESS(3,BR$2,1,1)):INDIRECT(ADDRESS(1004,BR$2,1,1))),"")</f>
        <v/>
      </c>
      <c r="BS995" t="str">
        <f>IF($A995&lt;&gt;"",VLOOKUP(TRUNC(MID($A995,1,2),0),Plano_Contas!$H$3:$J$103,3,TRUE),"")</f>
        <v/>
      </c>
      <c r="BT995" t="str">
        <f t="shared" si="61"/>
        <v/>
      </c>
      <c r="BV995">
        <f>Empresas!C995</f>
        <v>0</v>
      </c>
    </row>
    <row r="996" spans="1:74" ht="13.5" hidden="1" thickBot="1" x14ac:dyDescent="0.25">
      <c r="A996" s="89"/>
      <c r="B996" s="52" t="str">
        <f>IF($A996&lt;&gt;"",VLOOKUP(""&amp;$A996,Plano_Contas!$A$3:$F$1003,6,0),"")</f>
        <v/>
      </c>
      <c r="C996" s="91"/>
      <c r="D996" s="111"/>
      <c r="E996" s="112">
        <v>0</v>
      </c>
      <c r="F996" s="87"/>
      <c r="G996" s="85"/>
      <c r="H996" s="111"/>
      <c r="I996" s="112">
        <v>0</v>
      </c>
      <c r="J996" s="87"/>
      <c r="K996" s="85"/>
      <c r="L996" s="111"/>
      <c r="M996" s="112">
        <v>0</v>
      </c>
      <c r="N996" s="87"/>
      <c r="O996" s="85"/>
      <c r="P996" s="111"/>
      <c r="Q996" s="112">
        <v>0</v>
      </c>
      <c r="R996" s="87"/>
      <c r="S996" s="85"/>
      <c r="T996" s="111"/>
      <c r="U996" s="112">
        <v>0</v>
      </c>
      <c r="V996" s="87"/>
      <c r="W996" s="85"/>
      <c r="X996" s="111"/>
      <c r="Y996" s="112">
        <v>0</v>
      </c>
      <c r="Z996" s="87"/>
      <c r="AA996" s="85"/>
      <c r="AB996" s="111"/>
      <c r="AC996" s="112">
        <v>0</v>
      </c>
      <c r="AD996" s="87"/>
      <c r="AE996" s="85"/>
      <c r="AF996" s="111"/>
      <c r="AG996" s="112">
        <v>0</v>
      </c>
      <c r="AH996" s="87"/>
      <c r="AI996" s="85"/>
      <c r="AJ996" s="111"/>
      <c r="AK996" s="112">
        <v>0</v>
      </c>
      <c r="AL996" s="87"/>
      <c r="AM996" s="85"/>
      <c r="AN996" s="111"/>
      <c r="AO996" s="112">
        <v>0</v>
      </c>
      <c r="AP996" s="87"/>
      <c r="AQ996" s="85"/>
      <c r="AR996" s="111"/>
      <c r="AS996" s="112">
        <v>0</v>
      </c>
      <c r="AT996" s="87"/>
      <c r="AU996" s="85"/>
      <c r="AV996" s="111"/>
      <c r="AW996" s="112">
        <v>0</v>
      </c>
      <c r="AX996" s="87"/>
      <c r="AY996" s="85"/>
      <c r="AZ996" s="267">
        <f t="shared" si="62"/>
        <v>0</v>
      </c>
      <c r="BA996" s="88">
        <f t="shared" si="59"/>
        <v>0</v>
      </c>
      <c r="BC996">
        <f>IF($A996&lt;&gt;"",COUNTIF($BD$3:$BD996,$BD996),0)</f>
        <v>0</v>
      </c>
      <c r="BD996" t="str">
        <f>IF($A996&lt;&gt;"",VLOOKUP(TRUNC(MID($A996,1,2),0),Plano_Contas!$H$3:$J$103,2,TRUE),"")</f>
        <v/>
      </c>
      <c r="BE996" s="201" t="str">
        <f t="shared" si="60"/>
        <v/>
      </c>
      <c r="BF996" t="str">
        <f ca="1">IF($BT996&lt;&gt;"",SUMIF($BD$3:$BD$1004,"="&amp;$BD996,INDIRECT(ADDRESS(3,BF$2,1,1)):INDIRECT(ADDRESS(1004,BF$2,1,1))),"")</f>
        <v/>
      </c>
      <c r="BG996" t="str">
        <f ca="1">IF($BT996&lt;&gt;"",SUMIF($BD$3:$BD$1004,"="&amp;$BD996,INDIRECT(ADDRESS(3,BG$2,1,1)):INDIRECT(ADDRESS(1004,BG$2,1,1))),"")</f>
        <v/>
      </c>
      <c r="BH996" t="str">
        <f ca="1">IF($BT996&lt;&gt;"",SUMIF($BD$3:$BD$1004,"="&amp;$BD996,INDIRECT(ADDRESS(3,BH$2,1,1)):INDIRECT(ADDRESS(1004,BH$2,1,1))),"")</f>
        <v/>
      </c>
      <c r="BI996" t="str">
        <f ca="1">IF($BT996&lt;&gt;"",SUMIF($BD$3:$BD$1004,"="&amp;$BD996,INDIRECT(ADDRESS(3,BI$2,1,1)):INDIRECT(ADDRESS(1004,BI$2,1,1))),"")</f>
        <v/>
      </c>
      <c r="BJ996" t="str">
        <f ca="1">IF($BT996&lt;&gt;"",SUMIF($BD$3:$BD$1004,"="&amp;$BD996,INDIRECT(ADDRESS(3,BJ$2,1,1)):INDIRECT(ADDRESS(1004,BJ$2,1,1))),"")</f>
        <v/>
      </c>
      <c r="BK996" t="str">
        <f ca="1">IF($BT996&lt;&gt;"",SUMIF($BD$3:$BD$1004,"="&amp;$BD996,INDIRECT(ADDRESS(3,BK$2,1,1)):INDIRECT(ADDRESS(1004,BK$2,1,1))),"")</f>
        <v/>
      </c>
      <c r="BL996" t="str">
        <f ca="1">IF($BT996&lt;&gt;"",SUMIF($BD$3:$BD$1004,"="&amp;$BD996,INDIRECT(ADDRESS(3,BL$2,1,1)):INDIRECT(ADDRESS(1004,BL$2,1,1))),"")</f>
        <v/>
      </c>
      <c r="BM996" t="str">
        <f ca="1">IF($BT996&lt;&gt;"",SUMIF($BD$3:$BD$1004,"="&amp;$BD996,INDIRECT(ADDRESS(3,BM$2,1,1)):INDIRECT(ADDRESS(1004,BM$2,1,1))),"")</f>
        <v/>
      </c>
      <c r="BN996" t="str">
        <f ca="1">IF($BT996&lt;&gt;"",SUMIF($BD$3:$BD$1004,"="&amp;$BD996,INDIRECT(ADDRESS(3,BN$2,1,1)):INDIRECT(ADDRESS(1004,BN$2,1,1))),"")</f>
        <v/>
      </c>
      <c r="BO996" t="str">
        <f ca="1">IF($BT996&lt;&gt;"",SUMIF($BD$3:$BD$1004,"="&amp;$BD996,INDIRECT(ADDRESS(3,BO$2,1,1)):INDIRECT(ADDRESS(1004,BO$2,1,1))),"")</f>
        <v/>
      </c>
      <c r="BP996" t="str">
        <f ca="1">IF($BT996&lt;&gt;"",SUMIF($BD$3:$BD$1004,"="&amp;$BD996,INDIRECT(ADDRESS(3,BP$2,1,1)):INDIRECT(ADDRESS(1004,BP$2,1,1))),"")</f>
        <v/>
      </c>
      <c r="BQ996" t="str">
        <f ca="1">IF($BT996&lt;&gt;"",SUMIF($BD$3:$BD$1004,"="&amp;$BD996,INDIRECT(ADDRESS(3,BQ$2,1,1)):INDIRECT(ADDRESS(1004,BQ$2,1,1))),"")</f>
        <v/>
      </c>
      <c r="BR996" t="str">
        <f ca="1">IF($BT996&lt;&gt;"",SUMIF($BD$3:$BD$1004,"="&amp;$BD996,INDIRECT(ADDRESS(3,BR$2,1,1)):INDIRECT(ADDRESS(1004,BR$2,1,1))),"")</f>
        <v/>
      </c>
      <c r="BS996" t="str">
        <f>IF($A996&lt;&gt;"",VLOOKUP(TRUNC(MID($A996,1,2),0),Plano_Contas!$H$3:$J$103,3,TRUE),"")</f>
        <v/>
      </c>
      <c r="BT996" t="str">
        <f t="shared" si="61"/>
        <v/>
      </c>
      <c r="BV996">
        <f>Empresas!C996</f>
        <v>0</v>
      </c>
    </row>
    <row r="997" spans="1:74" ht="13.5" hidden="1" thickBot="1" x14ac:dyDescent="0.25">
      <c r="A997" s="89"/>
      <c r="B997" s="52" t="str">
        <f>IF($A997&lt;&gt;"",VLOOKUP(""&amp;$A997,Plano_Contas!$A$3:$F$1003,6,0),"")</f>
        <v/>
      </c>
      <c r="C997" s="91"/>
      <c r="D997" s="111"/>
      <c r="E997" s="112">
        <v>0</v>
      </c>
      <c r="F997" s="87"/>
      <c r="G997" s="85"/>
      <c r="H997" s="111"/>
      <c r="I997" s="112">
        <v>0</v>
      </c>
      <c r="J997" s="87"/>
      <c r="K997" s="85"/>
      <c r="L997" s="111"/>
      <c r="M997" s="112">
        <v>0</v>
      </c>
      <c r="N997" s="87"/>
      <c r="O997" s="85"/>
      <c r="P997" s="111"/>
      <c r="Q997" s="112">
        <v>0</v>
      </c>
      <c r="R997" s="87"/>
      <c r="S997" s="85"/>
      <c r="T997" s="111"/>
      <c r="U997" s="112">
        <v>0</v>
      </c>
      <c r="V997" s="87"/>
      <c r="W997" s="85"/>
      <c r="X997" s="111"/>
      <c r="Y997" s="112">
        <v>0</v>
      </c>
      <c r="Z997" s="87"/>
      <c r="AA997" s="85"/>
      <c r="AB997" s="111"/>
      <c r="AC997" s="112">
        <v>0</v>
      </c>
      <c r="AD997" s="87"/>
      <c r="AE997" s="85"/>
      <c r="AF997" s="111"/>
      <c r="AG997" s="112">
        <v>0</v>
      </c>
      <c r="AH997" s="87"/>
      <c r="AI997" s="85"/>
      <c r="AJ997" s="111"/>
      <c r="AK997" s="112">
        <v>0</v>
      </c>
      <c r="AL997" s="87"/>
      <c r="AM997" s="85"/>
      <c r="AN997" s="111"/>
      <c r="AO997" s="112">
        <v>0</v>
      </c>
      <c r="AP997" s="87"/>
      <c r="AQ997" s="85"/>
      <c r="AR997" s="111"/>
      <c r="AS997" s="112">
        <v>0</v>
      </c>
      <c r="AT997" s="87"/>
      <c r="AU997" s="85"/>
      <c r="AV997" s="111"/>
      <c r="AW997" s="112">
        <v>0</v>
      </c>
      <c r="AX997" s="87"/>
      <c r="AY997" s="85"/>
      <c r="AZ997" s="267">
        <f t="shared" si="62"/>
        <v>0</v>
      </c>
      <c r="BA997" s="88">
        <f t="shared" si="59"/>
        <v>0</v>
      </c>
      <c r="BC997">
        <f>IF($A997&lt;&gt;"",COUNTIF($BD$3:$BD997,$BD997),0)</f>
        <v>0</v>
      </c>
      <c r="BD997" t="str">
        <f>IF($A997&lt;&gt;"",VLOOKUP(TRUNC(MID($A997,1,2),0),Plano_Contas!$H$3:$J$103,2,TRUE),"")</f>
        <v/>
      </c>
      <c r="BE997" s="201" t="str">
        <f t="shared" si="60"/>
        <v/>
      </c>
      <c r="BF997" t="str">
        <f ca="1">IF($BT997&lt;&gt;"",SUMIF($BD$3:$BD$1004,"="&amp;$BD997,INDIRECT(ADDRESS(3,BF$2,1,1)):INDIRECT(ADDRESS(1004,BF$2,1,1))),"")</f>
        <v/>
      </c>
      <c r="BG997" t="str">
        <f ca="1">IF($BT997&lt;&gt;"",SUMIF($BD$3:$BD$1004,"="&amp;$BD997,INDIRECT(ADDRESS(3,BG$2,1,1)):INDIRECT(ADDRESS(1004,BG$2,1,1))),"")</f>
        <v/>
      </c>
      <c r="BH997" t="str">
        <f ca="1">IF($BT997&lt;&gt;"",SUMIF($BD$3:$BD$1004,"="&amp;$BD997,INDIRECT(ADDRESS(3,BH$2,1,1)):INDIRECT(ADDRESS(1004,BH$2,1,1))),"")</f>
        <v/>
      </c>
      <c r="BI997" t="str">
        <f ca="1">IF($BT997&lt;&gt;"",SUMIF($BD$3:$BD$1004,"="&amp;$BD997,INDIRECT(ADDRESS(3,BI$2,1,1)):INDIRECT(ADDRESS(1004,BI$2,1,1))),"")</f>
        <v/>
      </c>
      <c r="BJ997" t="str">
        <f ca="1">IF($BT997&lt;&gt;"",SUMIF($BD$3:$BD$1004,"="&amp;$BD997,INDIRECT(ADDRESS(3,BJ$2,1,1)):INDIRECT(ADDRESS(1004,BJ$2,1,1))),"")</f>
        <v/>
      </c>
      <c r="BK997" t="str">
        <f ca="1">IF($BT997&lt;&gt;"",SUMIF($BD$3:$BD$1004,"="&amp;$BD997,INDIRECT(ADDRESS(3,BK$2,1,1)):INDIRECT(ADDRESS(1004,BK$2,1,1))),"")</f>
        <v/>
      </c>
      <c r="BL997" t="str">
        <f ca="1">IF($BT997&lt;&gt;"",SUMIF($BD$3:$BD$1004,"="&amp;$BD997,INDIRECT(ADDRESS(3,BL$2,1,1)):INDIRECT(ADDRESS(1004,BL$2,1,1))),"")</f>
        <v/>
      </c>
      <c r="BM997" t="str">
        <f ca="1">IF($BT997&lt;&gt;"",SUMIF($BD$3:$BD$1004,"="&amp;$BD997,INDIRECT(ADDRESS(3,BM$2,1,1)):INDIRECT(ADDRESS(1004,BM$2,1,1))),"")</f>
        <v/>
      </c>
      <c r="BN997" t="str">
        <f ca="1">IF($BT997&lt;&gt;"",SUMIF($BD$3:$BD$1004,"="&amp;$BD997,INDIRECT(ADDRESS(3,BN$2,1,1)):INDIRECT(ADDRESS(1004,BN$2,1,1))),"")</f>
        <v/>
      </c>
      <c r="BO997" t="str">
        <f ca="1">IF($BT997&lt;&gt;"",SUMIF($BD$3:$BD$1004,"="&amp;$BD997,INDIRECT(ADDRESS(3,BO$2,1,1)):INDIRECT(ADDRESS(1004,BO$2,1,1))),"")</f>
        <v/>
      </c>
      <c r="BP997" t="str">
        <f ca="1">IF($BT997&lt;&gt;"",SUMIF($BD$3:$BD$1004,"="&amp;$BD997,INDIRECT(ADDRESS(3,BP$2,1,1)):INDIRECT(ADDRESS(1004,BP$2,1,1))),"")</f>
        <v/>
      </c>
      <c r="BQ997" t="str">
        <f ca="1">IF($BT997&lt;&gt;"",SUMIF($BD$3:$BD$1004,"="&amp;$BD997,INDIRECT(ADDRESS(3,BQ$2,1,1)):INDIRECT(ADDRESS(1004,BQ$2,1,1))),"")</f>
        <v/>
      </c>
      <c r="BR997" t="str">
        <f ca="1">IF($BT997&lt;&gt;"",SUMIF($BD$3:$BD$1004,"="&amp;$BD997,INDIRECT(ADDRESS(3,BR$2,1,1)):INDIRECT(ADDRESS(1004,BR$2,1,1))),"")</f>
        <v/>
      </c>
      <c r="BS997" t="str">
        <f>IF($A997&lt;&gt;"",VLOOKUP(TRUNC(MID($A997,1,2),0),Plano_Contas!$H$3:$J$103,3,TRUE),"")</f>
        <v/>
      </c>
      <c r="BT997" t="str">
        <f t="shared" si="61"/>
        <v/>
      </c>
      <c r="BV997">
        <f>Empresas!C997</f>
        <v>0</v>
      </c>
    </row>
    <row r="998" spans="1:74" ht="13.5" hidden="1" thickBot="1" x14ac:dyDescent="0.25">
      <c r="A998" s="89"/>
      <c r="B998" s="52" t="str">
        <f>IF($A998&lt;&gt;"",VLOOKUP(""&amp;$A998,Plano_Contas!$A$3:$F$1003,6,0),"")</f>
        <v/>
      </c>
      <c r="C998" s="91"/>
      <c r="D998" s="111"/>
      <c r="E998" s="112">
        <v>0</v>
      </c>
      <c r="F998" s="87"/>
      <c r="G998" s="85"/>
      <c r="H998" s="111"/>
      <c r="I998" s="112">
        <v>0</v>
      </c>
      <c r="J998" s="87"/>
      <c r="K998" s="85"/>
      <c r="L998" s="111"/>
      <c r="M998" s="112">
        <v>0</v>
      </c>
      <c r="N998" s="87"/>
      <c r="O998" s="85"/>
      <c r="P998" s="111"/>
      <c r="Q998" s="112">
        <v>0</v>
      </c>
      <c r="R998" s="87"/>
      <c r="S998" s="85"/>
      <c r="T998" s="111"/>
      <c r="U998" s="112">
        <v>0</v>
      </c>
      <c r="V998" s="87"/>
      <c r="W998" s="85"/>
      <c r="X998" s="111"/>
      <c r="Y998" s="112">
        <v>0</v>
      </c>
      <c r="Z998" s="87"/>
      <c r="AA998" s="85"/>
      <c r="AB998" s="111"/>
      <c r="AC998" s="112">
        <v>0</v>
      </c>
      <c r="AD998" s="87"/>
      <c r="AE998" s="85"/>
      <c r="AF998" s="111"/>
      <c r="AG998" s="112">
        <v>0</v>
      </c>
      <c r="AH998" s="87"/>
      <c r="AI998" s="85"/>
      <c r="AJ998" s="111"/>
      <c r="AK998" s="112">
        <v>0</v>
      </c>
      <c r="AL998" s="87"/>
      <c r="AM998" s="85"/>
      <c r="AN998" s="111"/>
      <c r="AO998" s="112">
        <v>0</v>
      </c>
      <c r="AP998" s="87"/>
      <c r="AQ998" s="85"/>
      <c r="AR998" s="111"/>
      <c r="AS998" s="112">
        <v>0</v>
      </c>
      <c r="AT998" s="87"/>
      <c r="AU998" s="85"/>
      <c r="AV998" s="111"/>
      <c r="AW998" s="112">
        <v>0</v>
      </c>
      <c r="AX998" s="87"/>
      <c r="AY998" s="85"/>
      <c r="AZ998" s="267">
        <f t="shared" si="62"/>
        <v>0</v>
      </c>
      <c r="BA998" s="88">
        <f t="shared" si="59"/>
        <v>0</v>
      </c>
      <c r="BC998">
        <f>IF($A998&lt;&gt;"",COUNTIF($BD$3:$BD998,$BD998),0)</f>
        <v>0</v>
      </c>
      <c r="BD998" t="str">
        <f>IF($A998&lt;&gt;"",VLOOKUP(TRUNC(MID($A998,1,2),0),Plano_Contas!$H$3:$J$103,2,TRUE),"")</f>
        <v/>
      </c>
      <c r="BE998" s="201" t="str">
        <f t="shared" si="60"/>
        <v/>
      </c>
      <c r="BF998" t="str">
        <f ca="1">IF($BT998&lt;&gt;"",SUMIF($BD$3:$BD$1004,"="&amp;$BD998,INDIRECT(ADDRESS(3,BF$2,1,1)):INDIRECT(ADDRESS(1004,BF$2,1,1))),"")</f>
        <v/>
      </c>
      <c r="BG998" t="str">
        <f ca="1">IF($BT998&lt;&gt;"",SUMIF($BD$3:$BD$1004,"="&amp;$BD998,INDIRECT(ADDRESS(3,BG$2,1,1)):INDIRECT(ADDRESS(1004,BG$2,1,1))),"")</f>
        <v/>
      </c>
      <c r="BH998" t="str">
        <f ca="1">IF($BT998&lt;&gt;"",SUMIF($BD$3:$BD$1004,"="&amp;$BD998,INDIRECT(ADDRESS(3,BH$2,1,1)):INDIRECT(ADDRESS(1004,BH$2,1,1))),"")</f>
        <v/>
      </c>
      <c r="BI998" t="str">
        <f ca="1">IF($BT998&lt;&gt;"",SUMIF($BD$3:$BD$1004,"="&amp;$BD998,INDIRECT(ADDRESS(3,BI$2,1,1)):INDIRECT(ADDRESS(1004,BI$2,1,1))),"")</f>
        <v/>
      </c>
      <c r="BJ998" t="str">
        <f ca="1">IF($BT998&lt;&gt;"",SUMIF($BD$3:$BD$1004,"="&amp;$BD998,INDIRECT(ADDRESS(3,BJ$2,1,1)):INDIRECT(ADDRESS(1004,BJ$2,1,1))),"")</f>
        <v/>
      </c>
      <c r="BK998" t="str">
        <f ca="1">IF($BT998&lt;&gt;"",SUMIF($BD$3:$BD$1004,"="&amp;$BD998,INDIRECT(ADDRESS(3,BK$2,1,1)):INDIRECT(ADDRESS(1004,BK$2,1,1))),"")</f>
        <v/>
      </c>
      <c r="BL998" t="str">
        <f ca="1">IF($BT998&lt;&gt;"",SUMIF($BD$3:$BD$1004,"="&amp;$BD998,INDIRECT(ADDRESS(3,BL$2,1,1)):INDIRECT(ADDRESS(1004,BL$2,1,1))),"")</f>
        <v/>
      </c>
      <c r="BM998" t="str">
        <f ca="1">IF($BT998&lt;&gt;"",SUMIF($BD$3:$BD$1004,"="&amp;$BD998,INDIRECT(ADDRESS(3,BM$2,1,1)):INDIRECT(ADDRESS(1004,BM$2,1,1))),"")</f>
        <v/>
      </c>
      <c r="BN998" t="str">
        <f ca="1">IF($BT998&lt;&gt;"",SUMIF($BD$3:$BD$1004,"="&amp;$BD998,INDIRECT(ADDRESS(3,BN$2,1,1)):INDIRECT(ADDRESS(1004,BN$2,1,1))),"")</f>
        <v/>
      </c>
      <c r="BO998" t="str">
        <f ca="1">IF($BT998&lt;&gt;"",SUMIF($BD$3:$BD$1004,"="&amp;$BD998,INDIRECT(ADDRESS(3,BO$2,1,1)):INDIRECT(ADDRESS(1004,BO$2,1,1))),"")</f>
        <v/>
      </c>
      <c r="BP998" t="str">
        <f ca="1">IF($BT998&lt;&gt;"",SUMIF($BD$3:$BD$1004,"="&amp;$BD998,INDIRECT(ADDRESS(3,BP$2,1,1)):INDIRECT(ADDRESS(1004,BP$2,1,1))),"")</f>
        <v/>
      </c>
      <c r="BQ998" t="str">
        <f ca="1">IF($BT998&lt;&gt;"",SUMIF($BD$3:$BD$1004,"="&amp;$BD998,INDIRECT(ADDRESS(3,BQ$2,1,1)):INDIRECT(ADDRESS(1004,BQ$2,1,1))),"")</f>
        <v/>
      </c>
      <c r="BR998" t="str">
        <f ca="1">IF($BT998&lt;&gt;"",SUMIF($BD$3:$BD$1004,"="&amp;$BD998,INDIRECT(ADDRESS(3,BR$2,1,1)):INDIRECT(ADDRESS(1004,BR$2,1,1))),"")</f>
        <v/>
      </c>
      <c r="BS998" t="str">
        <f>IF($A998&lt;&gt;"",VLOOKUP(TRUNC(MID($A998,1,2),0),Plano_Contas!$H$3:$J$103,3,TRUE),"")</f>
        <v/>
      </c>
      <c r="BT998" t="str">
        <f t="shared" si="61"/>
        <v/>
      </c>
      <c r="BV998">
        <f>Empresas!C998</f>
        <v>0</v>
      </c>
    </row>
    <row r="999" spans="1:74" ht="13.5" hidden="1" thickBot="1" x14ac:dyDescent="0.25">
      <c r="A999" s="89"/>
      <c r="B999" s="52" t="str">
        <f>IF($A999&lt;&gt;"",VLOOKUP(""&amp;$A999,Plano_Contas!$A$3:$F$1003,6,0),"")</f>
        <v/>
      </c>
      <c r="C999" s="91"/>
      <c r="D999" s="111"/>
      <c r="E999" s="112">
        <v>0</v>
      </c>
      <c r="F999" s="87"/>
      <c r="G999" s="85"/>
      <c r="H999" s="111"/>
      <c r="I999" s="112">
        <v>0</v>
      </c>
      <c r="J999" s="87"/>
      <c r="K999" s="85"/>
      <c r="L999" s="111"/>
      <c r="M999" s="112">
        <v>0</v>
      </c>
      <c r="N999" s="87"/>
      <c r="O999" s="85"/>
      <c r="P999" s="111"/>
      <c r="Q999" s="112">
        <v>0</v>
      </c>
      <c r="R999" s="87"/>
      <c r="S999" s="85"/>
      <c r="T999" s="111"/>
      <c r="U999" s="112">
        <v>0</v>
      </c>
      <c r="V999" s="87"/>
      <c r="W999" s="85"/>
      <c r="X999" s="111"/>
      <c r="Y999" s="112">
        <v>0</v>
      </c>
      <c r="Z999" s="87"/>
      <c r="AA999" s="85"/>
      <c r="AB999" s="111"/>
      <c r="AC999" s="112">
        <v>0</v>
      </c>
      <c r="AD999" s="87"/>
      <c r="AE999" s="85"/>
      <c r="AF999" s="111"/>
      <c r="AG999" s="112">
        <v>0</v>
      </c>
      <c r="AH999" s="87"/>
      <c r="AI999" s="85"/>
      <c r="AJ999" s="111"/>
      <c r="AK999" s="112">
        <v>0</v>
      </c>
      <c r="AL999" s="87"/>
      <c r="AM999" s="85"/>
      <c r="AN999" s="111"/>
      <c r="AO999" s="112">
        <v>0</v>
      </c>
      <c r="AP999" s="87"/>
      <c r="AQ999" s="85"/>
      <c r="AR999" s="111"/>
      <c r="AS999" s="112">
        <v>0</v>
      </c>
      <c r="AT999" s="87"/>
      <c r="AU999" s="85"/>
      <c r="AV999" s="111"/>
      <c r="AW999" s="112">
        <v>0</v>
      </c>
      <c r="AX999" s="87"/>
      <c r="AY999" s="85"/>
      <c r="AZ999" s="267">
        <f t="shared" si="62"/>
        <v>0</v>
      </c>
      <c r="BA999" s="88">
        <f t="shared" si="59"/>
        <v>0</v>
      </c>
      <c r="BC999">
        <f>IF($A999&lt;&gt;"",COUNTIF($BD$3:$BD999,$BD999),0)</f>
        <v>0</v>
      </c>
      <c r="BD999" t="str">
        <f>IF($A999&lt;&gt;"",VLOOKUP(TRUNC(MID($A999,1,2),0),Plano_Contas!$H$3:$J$103,2,TRUE),"")</f>
        <v/>
      </c>
      <c r="BE999" s="201" t="str">
        <f t="shared" si="60"/>
        <v/>
      </c>
      <c r="BF999" t="str">
        <f ca="1">IF($BT999&lt;&gt;"",SUMIF($BD$3:$BD$1004,"="&amp;$BD999,INDIRECT(ADDRESS(3,BF$2,1,1)):INDIRECT(ADDRESS(1004,BF$2,1,1))),"")</f>
        <v/>
      </c>
      <c r="BG999" t="str">
        <f ca="1">IF($BT999&lt;&gt;"",SUMIF($BD$3:$BD$1004,"="&amp;$BD999,INDIRECT(ADDRESS(3,BG$2,1,1)):INDIRECT(ADDRESS(1004,BG$2,1,1))),"")</f>
        <v/>
      </c>
      <c r="BH999" t="str">
        <f ca="1">IF($BT999&lt;&gt;"",SUMIF($BD$3:$BD$1004,"="&amp;$BD999,INDIRECT(ADDRESS(3,BH$2,1,1)):INDIRECT(ADDRESS(1004,BH$2,1,1))),"")</f>
        <v/>
      </c>
      <c r="BI999" t="str">
        <f ca="1">IF($BT999&lt;&gt;"",SUMIF($BD$3:$BD$1004,"="&amp;$BD999,INDIRECT(ADDRESS(3,BI$2,1,1)):INDIRECT(ADDRESS(1004,BI$2,1,1))),"")</f>
        <v/>
      </c>
      <c r="BJ999" t="str">
        <f ca="1">IF($BT999&lt;&gt;"",SUMIF($BD$3:$BD$1004,"="&amp;$BD999,INDIRECT(ADDRESS(3,BJ$2,1,1)):INDIRECT(ADDRESS(1004,BJ$2,1,1))),"")</f>
        <v/>
      </c>
      <c r="BK999" t="str">
        <f ca="1">IF($BT999&lt;&gt;"",SUMIF($BD$3:$BD$1004,"="&amp;$BD999,INDIRECT(ADDRESS(3,BK$2,1,1)):INDIRECT(ADDRESS(1004,BK$2,1,1))),"")</f>
        <v/>
      </c>
      <c r="BL999" t="str">
        <f ca="1">IF($BT999&lt;&gt;"",SUMIF($BD$3:$BD$1004,"="&amp;$BD999,INDIRECT(ADDRESS(3,BL$2,1,1)):INDIRECT(ADDRESS(1004,BL$2,1,1))),"")</f>
        <v/>
      </c>
      <c r="BM999" t="str">
        <f ca="1">IF($BT999&lt;&gt;"",SUMIF($BD$3:$BD$1004,"="&amp;$BD999,INDIRECT(ADDRESS(3,BM$2,1,1)):INDIRECT(ADDRESS(1004,BM$2,1,1))),"")</f>
        <v/>
      </c>
      <c r="BN999" t="str">
        <f ca="1">IF($BT999&lt;&gt;"",SUMIF($BD$3:$BD$1004,"="&amp;$BD999,INDIRECT(ADDRESS(3,BN$2,1,1)):INDIRECT(ADDRESS(1004,BN$2,1,1))),"")</f>
        <v/>
      </c>
      <c r="BO999" t="str">
        <f ca="1">IF($BT999&lt;&gt;"",SUMIF($BD$3:$BD$1004,"="&amp;$BD999,INDIRECT(ADDRESS(3,BO$2,1,1)):INDIRECT(ADDRESS(1004,BO$2,1,1))),"")</f>
        <v/>
      </c>
      <c r="BP999" t="str">
        <f ca="1">IF($BT999&lt;&gt;"",SUMIF($BD$3:$BD$1004,"="&amp;$BD999,INDIRECT(ADDRESS(3,BP$2,1,1)):INDIRECT(ADDRESS(1004,BP$2,1,1))),"")</f>
        <v/>
      </c>
      <c r="BQ999" t="str">
        <f ca="1">IF($BT999&lt;&gt;"",SUMIF($BD$3:$BD$1004,"="&amp;$BD999,INDIRECT(ADDRESS(3,BQ$2,1,1)):INDIRECT(ADDRESS(1004,BQ$2,1,1))),"")</f>
        <v/>
      </c>
      <c r="BR999" t="str">
        <f ca="1">IF($BT999&lt;&gt;"",SUMIF($BD$3:$BD$1004,"="&amp;$BD999,INDIRECT(ADDRESS(3,BR$2,1,1)):INDIRECT(ADDRESS(1004,BR$2,1,1))),"")</f>
        <v/>
      </c>
      <c r="BS999" t="str">
        <f>IF($A999&lt;&gt;"",VLOOKUP(TRUNC(MID($A999,1,2),0),Plano_Contas!$H$3:$J$103,3,TRUE),"")</f>
        <v/>
      </c>
      <c r="BT999" t="str">
        <f t="shared" si="61"/>
        <v/>
      </c>
      <c r="BV999">
        <f>Empresas!C999</f>
        <v>0</v>
      </c>
    </row>
    <row r="1000" spans="1:74" ht="13.5" hidden="1" thickBot="1" x14ac:dyDescent="0.25">
      <c r="A1000" s="89"/>
      <c r="B1000" s="52" t="str">
        <f>IF($A1000&lt;&gt;"",VLOOKUP(""&amp;$A1000,Plano_Contas!$A$3:$F$1003,6,0),"")</f>
        <v/>
      </c>
      <c r="C1000" s="91"/>
      <c r="D1000" s="111"/>
      <c r="E1000" s="112">
        <v>0</v>
      </c>
      <c r="F1000" s="87"/>
      <c r="G1000" s="85"/>
      <c r="H1000" s="111"/>
      <c r="I1000" s="112">
        <v>0</v>
      </c>
      <c r="J1000" s="87"/>
      <c r="K1000" s="85"/>
      <c r="L1000" s="111"/>
      <c r="M1000" s="112">
        <v>0</v>
      </c>
      <c r="N1000" s="87"/>
      <c r="O1000" s="85"/>
      <c r="P1000" s="111"/>
      <c r="Q1000" s="112">
        <v>0</v>
      </c>
      <c r="R1000" s="87"/>
      <c r="S1000" s="85"/>
      <c r="T1000" s="111"/>
      <c r="U1000" s="112">
        <v>0</v>
      </c>
      <c r="V1000" s="87"/>
      <c r="W1000" s="85"/>
      <c r="X1000" s="111"/>
      <c r="Y1000" s="112">
        <v>0</v>
      </c>
      <c r="Z1000" s="87"/>
      <c r="AA1000" s="85"/>
      <c r="AB1000" s="111"/>
      <c r="AC1000" s="112">
        <v>0</v>
      </c>
      <c r="AD1000" s="87"/>
      <c r="AE1000" s="85"/>
      <c r="AF1000" s="111"/>
      <c r="AG1000" s="112">
        <v>0</v>
      </c>
      <c r="AH1000" s="87"/>
      <c r="AI1000" s="85"/>
      <c r="AJ1000" s="111"/>
      <c r="AK1000" s="112">
        <v>0</v>
      </c>
      <c r="AL1000" s="87"/>
      <c r="AM1000" s="85"/>
      <c r="AN1000" s="111"/>
      <c r="AO1000" s="112">
        <v>0</v>
      </c>
      <c r="AP1000" s="87"/>
      <c r="AQ1000" s="85"/>
      <c r="AR1000" s="111"/>
      <c r="AS1000" s="112">
        <v>0</v>
      </c>
      <c r="AT1000" s="87"/>
      <c r="AU1000" s="85"/>
      <c r="AV1000" s="111"/>
      <c r="AW1000" s="112">
        <v>0</v>
      </c>
      <c r="AX1000" s="87"/>
      <c r="AY1000" s="85"/>
      <c r="AZ1000" s="267">
        <f t="shared" si="62"/>
        <v>0</v>
      </c>
      <c r="BA1000" s="88">
        <f t="shared" si="59"/>
        <v>0</v>
      </c>
      <c r="BC1000">
        <f>IF($A1000&lt;&gt;"",COUNTIF($BD$3:$BD1000,$BD1000),0)</f>
        <v>0</v>
      </c>
      <c r="BD1000" t="str">
        <f>IF($A1000&lt;&gt;"",VLOOKUP(TRUNC(MID($A1000,1,2),0),Plano_Contas!$H$3:$J$103,2,TRUE),"")</f>
        <v/>
      </c>
      <c r="BE1000" s="201" t="str">
        <f t="shared" si="60"/>
        <v/>
      </c>
      <c r="BF1000" t="str">
        <f ca="1">IF($BT1000&lt;&gt;"",SUMIF($BD$3:$BD$1004,"="&amp;$BD1000,INDIRECT(ADDRESS(3,BF$2,1,1)):INDIRECT(ADDRESS(1004,BF$2,1,1))),"")</f>
        <v/>
      </c>
      <c r="BG1000" t="str">
        <f ca="1">IF($BT1000&lt;&gt;"",SUMIF($BD$3:$BD$1004,"="&amp;$BD1000,INDIRECT(ADDRESS(3,BG$2,1,1)):INDIRECT(ADDRESS(1004,BG$2,1,1))),"")</f>
        <v/>
      </c>
      <c r="BH1000" t="str">
        <f ca="1">IF($BT1000&lt;&gt;"",SUMIF($BD$3:$BD$1004,"="&amp;$BD1000,INDIRECT(ADDRESS(3,BH$2,1,1)):INDIRECT(ADDRESS(1004,BH$2,1,1))),"")</f>
        <v/>
      </c>
      <c r="BI1000" t="str">
        <f ca="1">IF($BT1000&lt;&gt;"",SUMIF($BD$3:$BD$1004,"="&amp;$BD1000,INDIRECT(ADDRESS(3,BI$2,1,1)):INDIRECT(ADDRESS(1004,BI$2,1,1))),"")</f>
        <v/>
      </c>
      <c r="BJ1000" t="str">
        <f ca="1">IF($BT1000&lt;&gt;"",SUMIF($BD$3:$BD$1004,"="&amp;$BD1000,INDIRECT(ADDRESS(3,BJ$2,1,1)):INDIRECT(ADDRESS(1004,BJ$2,1,1))),"")</f>
        <v/>
      </c>
      <c r="BK1000" t="str">
        <f ca="1">IF($BT1000&lt;&gt;"",SUMIF($BD$3:$BD$1004,"="&amp;$BD1000,INDIRECT(ADDRESS(3,BK$2,1,1)):INDIRECT(ADDRESS(1004,BK$2,1,1))),"")</f>
        <v/>
      </c>
      <c r="BL1000" t="str">
        <f ca="1">IF($BT1000&lt;&gt;"",SUMIF($BD$3:$BD$1004,"="&amp;$BD1000,INDIRECT(ADDRESS(3,BL$2,1,1)):INDIRECT(ADDRESS(1004,BL$2,1,1))),"")</f>
        <v/>
      </c>
      <c r="BM1000" t="str">
        <f ca="1">IF($BT1000&lt;&gt;"",SUMIF($BD$3:$BD$1004,"="&amp;$BD1000,INDIRECT(ADDRESS(3,BM$2,1,1)):INDIRECT(ADDRESS(1004,BM$2,1,1))),"")</f>
        <v/>
      </c>
      <c r="BN1000" t="str">
        <f ca="1">IF($BT1000&lt;&gt;"",SUMIF($BD$3:$BD$1004,"="&amp;$BD1000,INDIRECT(ADDRESS(3,BN$2,1,1)):INDIRECT(ADDRESS(1004,BN$2,1,1))),"")</f>
        <v/>
      </c>
      <c r="BO1000" t="str">
        <f ca="1">IF($BT1000&lt;&gt;"",SUMIF($BD$3:$BD$1004,"="&amp;$BD1000,INDIRECT(ADDRESS(3,BO$2,1,1)):INDIRECT(ADDRESS(1004,BO$2,1,1))),"")</f>
        <v/>
      </c>
      <c r="BP1000" t="str">
        <f ca="1">IF($BT1000&lt;&gt;"",SUMIF($BD$3:$BD$1004,"="&amp;$BD1000,INDIRECT(ADDRESS(3,BP$2,1,1)):INDIRECT(ADDRESS(1004,BP$2,1,1))),"")</f>
        <v/>
      </c>
      <c r="BQ1000" t="str">
        <f ca="1">IF($BT1000&lt;&gt;"",SUMIF($BD$3:$BD$1004,"="&amp;$BD1000,INDIRECT(ADDRESS(3,BQ$2,1,1)):INDIRECT(ADDRESS(1004,BQ$2,1,1))),"")</f>
        <v/>
      </c>
      <c r="BR1000" t="str">
        <f ca="1">IF($BT1000&lt;&gt;"",SUMIF($BD$3:$BD$1004,"="&amp;$BD1000,INDIRECT(ADDRESS(3,BR$2,1,1)):INDIRECT(ADDRESS(1004,BR$2,1,1))),"")</f>
        <v/>
      </c>
      <c r="BS1000" t="str">
        <f>IF($A1000&lt;&gt;"",VLOOKUP(TRUNC(MID($A1000,1,2),0),Plano_Contas!$H$3:$J$103,3,TRUE),"")</f>
        <v/>
      </c>
      <c r="BT1000" t="str">
        <f t="shared" si="61"/>
        <v/>
      </c>
      <c r="BV1000">
        <f>Empresas!C1000</f>
        <v>0</v>
      </c>
    </row>
    <row r="1001" spans="1:74" ht="13.5" hidden="1" thickBot="1" x14ac:dyDescent="0.25">
      <c r="A1001" s="89"/>
      <c r="B1001" s="52" t="str">
        <f>IF($A1001&lt;&gt;"",VLOOKUP(""&amp;$A1001,Plano_Contas!$A$3:$F$1003,6,0),"")</f>
        <v/>
      </c>
      <c r="C1001" s="91"/>
      <c r="D1001" s="111"/>
      <c r="E1001" s="112">
        <v>0</v>
      </c>
      <c r="F1001" s="87"/>
      <c r="G1001" s="85"/>
      <c r="H1001" s="111"/>
      <c r="I1001" s="112">
        <v>0</v>
      </c>
      <c r="J1001" s="87"/>
      <c r="K1001" s="85"/>
      <c r="L1001" s="111"/>
      <c r="M1001" s="112">
        <v>0</v>
      </c>
      <c r="N1001" s="87"/>
      <c r="O1001" s="85"/>
      <c r="P1001" s="111"/>
      <c r="Q1001" s="112">
        <v>0</v>
      </c>
      <c r="R1001" s="87"/>
      <c r="S1001" s="85"/>
      <c r="T1001" s="111"/>
      <c r="U1001" s="112">
        <v>0</v>
      </c>
      <c r="V1001" s="87"/>
      <c r="W1001" s="85"/>
      <c r="X1001" s="111"/>
      <c r="Y1001" s="112">
        <v>0</v>
      </c>
      <c r="Z1001" s="87"/>
      <c r="AA1001" s="85"/>
      <c r="AB1001" s="111"/>
      <c r="AC1001" s="112">
        <v>0</v>
      </c>
      <c r="AD1001" s="87"/>
      <c r="AE1001" s="85"/>
      <c r="AF1001" s="111"/>
      <c r="AG1001" s="112">
        <v>0</v>
      </c>
      <c r="AH1001" s="87"/>
      <c r="AI1001" s="85"/>
      <c r="AJ1001" s="111"/>
      <c r="AK1001" s="112">
        <v>0</v>
      </c>
      <c r="AL1001" s="87"/>
      <c r="AM1001" s="85"/>
      <c r="AN1001" s="111"/>
      <c r="AO1001" s="112">
        <v>0</v>
      </c>
      <c r="AP1001" s="87"/>
      <c r="AQ1001" s="85"/>
      <c r="AR1001" s="111"/>
      <c r="AS1001" s="112">
        <v>0</v>
      </c>
      <c r="AT1001" s="87"/>
      <c r="AU1001" s="85"/>
      <c r="AV1001" s="111"/>
      <c r="AW1001" s="112">
        <v>0</v>
      </c>
      <c r="AX1001" s="87"/>
      <c r="AY1001" s="85"/>
      <c r="AZ1001" s="267">
        <f t="shared" si="62"/>
        <v>0</v>
      </c>
      <c r="BA1001" s="88">
        <f t="shared" si="59"/>
        <v>0</v>
      </c>
      <c r="BC1001">
        <f>IF($A1001&lt;&gt;"",COUNTIF($BD$3:$BD1001,$BD1001),0)</f>
        <v>0</v>
      </c>
      <c r="BD1001" t="str">
        <f>IF($A1001&lt;&gt;"",VLOOKUP(TRUNC(MID($A1001,1,2),0),Plano_Contas!$H$3:$J$103,2,TRUE),"")</f>
        <v/>
      </c>
      <c r="BE1001" s="201" t="str">
        <f t="shared" si="60"/>
        <v/>
      </c>
      <c r="BF1001" t="str">
        <f ca="1">IF($BT1001&lt;&gt;"",SUMIF($BD$3:$BD$1004,"="&amp;$BD1001,INDIRECT(ADDRESS(3,BF$2,1,1)):INDIRECT(ADDRESS(1004,BF$2,1,1))),"")</f>
        <v/>
      </c>
      <c r="BG1001" t="str">
        <f ca="1">IF($BT1001&lt;&gt;"",SUMIF($BD$3:$BD$1004,"="&amp;$BD1001,INDIRECT(ADDRESS(3,BG$2,1,1)):INDIRECT(ADDRESS(1004,BG$2,1,1))),"")</f>
        <v/>
      </c>
      <c r="BH1001" t="str">
        <f ca="1">IF($BT1001&lt;&gt;"",SUMIF($BD$3:$BD$1004,"="&amp;$BD1001,INDIRECT(ADDRESS(3,BH$2,1,1)):INDIRECT(ADDRESS(1004,BH$2,1,1))),"")</f>
        <v/>
      </c>
      <c r="BI1001" t="str">
        <f ca="1">IF($BT1001&lt;&gt;"",SUMIF($BD$3:$BD$1004,"="&amp;$BD1001,INDIRECT(ADDRESS(3,BI$2,1,1)):INDIRECT(ADDRESS(1004,BI$2,1,1))),"")</f>
        <v/>
      </c>
      <c r="BJ1001" t="str">
        <f ca="1">IF($BT1001&lt;&gt;"",SUMIF($BD$3:$BD$1004,"="&amp;$BD1001,INDIRECT(ADDRESS(3,BJ$2,1,1)):INDIRECT(ADDRESS(1004,BJ$2,1,1))),"")</f>
        <v/>
      </c>
      <c r="BK1001" t="str">
        <f ca="1">IF($BT1001&lt;&gt;"",SUMIF($BD$3:$BD$1004,"="&amp;$BD1001,INDIRECT(ADDRESS(3,BK$2,1,1)):INDIRECT(ADDRESS(1004,BK$2,1,1))),"")</f>
        <v/>
      </c>
      <c r="BL1001" t="str">
        <f ca="1">IF($BT1001&lt;&gt;"",SUMIF($BD$3:$BD$1004,"="&amp;$BD1001,INDIRECT(ADDRESS(3,BL$2,1,1)):INDIRECT(ADDRESS(1004,BL$2,1,1))),"")</f>
        <v/>
      </c>
      <c r="BM1001" t="str">
        <f ca="1">IF($BT1001&lt;&gt;"",SUMIF($BD$3:$BD$1004,"="&amp;$BD1001,INDIRECT(ADDRESS(3,BM$2,1,1)):INDIRECT(ADDRESS(1004,BM$2,1,1))),"")</f>
        <v/>
      </c>
      <c r="BN1001" t="str">
        <f ca="1">IF($BT1001&lt;&gt;"",SUMIF($BD$3:$BD$1004,"="&amp;$BD1001,INDIRECT(ADDRESS(3,BN$2,1,1)):INDIRECT(ADDRESS(1004,BN$2,1,1))),"")</f>
        <v/>
      </c>
      <c r="BO1001" t="str">
        <f ca="1">IF($BT1001&lt;&gt;"",SUMIF($BD$3:$BD$1004,"="&amp;$BD1001,INDIRECT(ADDRESS(3,BO$2,1,1)):INDIRECT(ADDRESS(1004,BO$2,1,1))),"")</f>
        <v/>
      </c>
      <c r="BP1001" t="str">
        <f ca="1">IF($BT1001&lt;&gt;"",SUMIF($BD$3:$BD$1004,"="&amp;$BD1001,INDIRECT(ADDRESS(3,BP$2,1,1)):INDIRECT(ADDRESS(1004,BP$2,1,1))),"")</f>
        <v/>
      </c>
      <c r="BQ1001" t="str">
        <f ca="1">IF($BT1001&lt;&gt;"",SUMIF($BD$3:$BD$1004,"="&amp;$BD1001,INDIRECT(ADDRESS(3,BQ$2,1,1)):INDIRECT(ADDRESS(1004,BQ$2,1,1))),"")</f>
        <v/>
      </c>
      <c r="BR1001" t="str">
        <f ca="1">IF($BT1001&lt;&gt;"",SUMIF($BD$3:$BD$1004,"="&amp;$BD1001,INDIRECT(ADDRESS(3,BR$2,1,1)):INDIRECT(ADDRESS(1004,BR$2,1,1))),"")</f>
        <v/>
      </c>
      <c r="BS1001" t="str">
        <f>IF($A1001&lt;&gt;"",VLOOKUP(TRUNC(MID($A1001,1,2),0),Plano_Contas!$H$3:$J$103,3,TRUE),"")</f>
        <v/>
      </c>
      <c r="BT1001" t="str">
        <f t="shared" si="61"/>
        <v/>
      </c>
      <c r="BV1001">
        <f>Empresas!C1001</f>
        <v>0</v>
      </c>
    </row>
    <row r="1002" spans="1:74" ht="13.5" hidden="1" thickBot="1" x14ac:dyDescent="0.25">
      <c r="A1002" s="89"/>
      <c r="B1002" s="52" t="str">
        <f>IF($A1002&lt;&gt;"",VLOOKUP(""&amp;$A1002,Plano_Contas!$A$3:$F$1003,6,0),"")</f>
        <v/>
      </c>
      <c r="C1002" s="91"/>
      <c r="D1002" s="111"/>
      <c r="E1002" s="112">
        <v>0</v>
      </c>
      <c r="F1002" s="87"/>
      <c r="G1002" s="85"/>
      <c r="H1002" s="111"/>
      <c r="I1002" s="112">
        <v>0</v>
      </c>
      <c r="J1002" s="87"/>
      <c r="K1002" s="85"/>
      <c r="L1002" s="111"/>
      <c r="M1002" s="112">
        <v>0</v>
      </c>
      <c r="N1002" s="87"/>
      <c r="O1002" s="85"/>
      <c r="P1002" s="111"/>
      <c r="Q1002" s="112">
        <v>0</v>
      </c>
      <c r="R1002" s="87"/>
      <c r="S1002" s="85"/>
      <c r="T1002" s="111"/>
      <c r="U1002" s="112">
        <v>0</v>
      </c>
      <c r="V1002" s="87"/>
      <c r="W1002" s="85"/>
      <c r="X1002" s="111"/>
      <c r="Y1002" s="112">
        <v>0</v>
      </c>
      <c r="Z1002" s="87"/>
      <c r="AA1002" s="85"/>
      <c r="AB1002" s="111"/>
      <c r="AC1002" s="112">
        <v>0</v>
      </c>
      <c r="AD1002" s="87"/>
      <c r="AE1002" s="85"/>
      <c r="AF1002" s="111"/>
      <c r="AG1002" s="112">
        <v>0</v>
      </c>
      <c r="AH1002" s="87"/>
      <c r="AI1002" s="85"/>
      <c r="AJ1002" s="111"/>
      <c r="AK1002" s="112">
        <v>0</v>
      </c>
      <c r="AL1002" s="87"/>
      <c r="AM1002" s="85"/>
      <c r="AN1002" s="111"/>
      <c r="AO1002" s="112">
        <v>0</v>
      </c>
      <c r="AP1002" s="87"/>
      <c r="AQ1002" s="85"/>
      <c r="AR1002" s="111"/>
      <c r="AS1002" s="112">
        <v>0</v>
      </c>
      <c r="AT1002" s="87"/>
      <c r="AU1002" s="85"/>
      <c r="AV1002" s="111"/>
      <c r="AW1002" s="112">
        <v>0</v>
      </c>
      <c r="AX1002" s="87"/>
      <c r="AY1002" s="85"/>
      <c r="AZ1002" s="267">
        <f t="shared" si="62"/>
        <v>0</v>
      </c>
      <c r="BA1002" s="88">
        <f t="shared" si="59"/>
        <v>0</v>
      </c>
      <c r="BC1002">
        <f>IF($A1002&lt;&gt;"",COUNTIF($BD$3:$BD1002,$BD1002),0)</f>
        <v>0</v>
      </c>
      <c r="BD1002" t="str">
        <f>IF($A1002&lt;&gt;"",VLOOKUP(TRUNC(MID($A1002,1,2),0),Plano_Contas!$H$3:$J$103,2,TRUE),"")</f>
        <v/>
      </c>
      <c r="BE1002" s="201" t="str">
        <f t="shared" si="60"/>
        <v/>
      </c>
      <c r="BF1002" t="str">
        <f ca="1">IF($BT1002&lt;&gt;"",SUMIF($BD$3:$BD$1004,"="&amp;$BD1002,INDIRECT(ADDRESS(3,BF$2,1,1)):INDIRECT(ADDRESS(1004,BF$2,1,1))),"")</f>
        <v/>
      </c>
      <c r="BG1002" t="str">
        <f ca="1">IF($BT1002&lt;&gt;"",SUMIF($BD$3:$BD$1004,"="&amp;$BD1002,INDIRECT(ADDRESS(3,BG$2,1,1)):INDIRECT(ADDRESS(1004,BG$2,1,1))),"")</f>
        <v/>
      </c>
      <c r="BH1002" t="str">
        <f ca="1">IF($BT1002&lt;&gt;"",SUMIF($BD$3:$BD$1004,"="&amp;$BD1002,INDIRECT(ADDRESS(3,BH$2,1,1)):INDIRECT(ADDRESS(1004,BH$2,1,1))),"")</f>
        <v/>
      </c>
      <c r="BI1002" t="str">
        <f ca="1">IF($BT1002&lt;&gt;"",SUMIF($BD$3:$BD$1004,"="&amp;$BD1002,INDIRECT(ADDRESS(3,BI$2,1,1)):INDIRECT(ADDRESS(1004,BI$2,1,1))),"")</f>
        <v/>
      </c>
      <c r="BJ1002" t="str">
        <f ca="1">IF($BT1002&lt;&gt;"",SUMIF($BD$3:$BD$1004,"="&amp;$BD1002,INDIRECT(ADDRESS(3,BJ$2,1,1)):INDIRECT(ADDRESS(1004,BJ$2,1,1))),"")</f>
        <v/>
      </c>
      <c r="BK1002" t="str">
        <f ca="1">IF($BT1002&lt;&gt;"",SUMIF($BD$3:$BD$1004,"="&amp;$BD1002,INDIRECT(ADDRESS(3,BK$2,1,1)):INDIRECT(ADDRESS(1004,BK$2,1,1))),"")</f>
        <v/>
      </c>
      <c r="BL1002" t="str">
        <f ca="1">IF($BT1002&lt;&gt;"",SUMIF($BD$3:$BD$1004,"="&amp;$BD1002,INDIRECT(ADDRESS(3,BL$2,1,1)):INDIRECT(ADDRESS(1004,BL$2,1,1))),"")</f>
        <v/>
      </c>
      <c r="BM1002" t="str">
        <f ca="1">IF($BT1002&lt;&gt;"",SUMIF($BD$3:$BD$1004,"="&amp;$BD1002,INDIRECT(ADDRESS(3,BM$2,1,1)):INDIRECT(ADDRESS(1004,BM$2,1,1))),"")</f>
        <v/>
      </c>
      <c r="BN1002" t="str">
        <f ca="1">IF($BT1002&lt;&gt;"",SUMIF($BD$3:$BD$1004,"="&amp;$BD1002,INDIRECT(ADDRESS(3,BN$2,1,1)):INDIRECT(ADDRESS(1004,BN$2,1,1))),"")</f>
        <v/>
      </c>
      <c r="BO1002" t="str">
        <f ca="1">IF($BT1002&lt;&gt;"",SUMIF($BD$3:$BD$1004,"="&amp;$BD1002,INDIRECT(ADDRESS(3,BO$2,1,1)):INDIRECT(ADDRESS(1004,BO$2,1,1))),"")</f>
        <v/>
      </c>
      <c r="BP1002" t="str">
        <f ca="1">IF($BT1002&lt;&gt;"",SUMIF($BD$3:$BD$1004,"="&amp;$BD1002,INDIRECT(ADDRESS(3,BP$2,1,1)):INDIRECT(ADDRESS(1004,BP$2,1,1))),"")</f>
        <v/>
      </c>
      <c r="BQ1002" t="str">
        <f ca="1">IF($BT1002&lt;&gt;"",SUMIF($BD$3:$BD$1004,"="&amp;$BD1002,INDIRECT(ADDRESS(3,BQ$2,1,1)):INDIRECT(ADDRESS(1004,BQ$2,1,1))),"")</f>
        <v/>
      </c>
      <c r="BR1002" t="str">
        <f ca="1">IF($BT1002&lt;&gt;"",SUMIF($BD$3:$BD$1004,"="&amp;$BD1002,INDIRECT(ADDRESS(3,BR$2,1,1)):INDIRECT(ADDRESS(1004,BR$2,1,1))),"")</f>
        <v/>
      </c>
      <c r="BS1002" t="str">
        <f>IF($A1002&lt;&gt;"",VLOOKUP(TRUNC(MID($A1002,1,2),0),Plano_Contas!$H$3:$J$103,3,TRUE),"")</f>
        <v/>
      </c>
      <c r="BT1002" t="str">
        <f t="shared" si="61"/>
        <v/>
      </c>
      <c r="BV1002">
        <f>Empresas!C1002</f>
        <v>0</v>
      </c>
    </row>
    <row r="1003" spans="1:74" ht="13.5" hidden="1" thickBot="1" x14ac:dyDescent="0.25">
      <c r="A1003" s="89"/>
      <c r="B1003" s="52" t="str">
        <f>IF($A1003&lt;&gt;"",VLOOKUP(""&amp;$A1003,Plano_Contas!$A$3:$F$1003,6,0),"")</f>
        <v/>
      </c>
      <c r="C1003" s="91"/>
      <c r="D1003" s="111"/>
      <c r="E1003" s="112">
        <v>0</v>
      </c>
      <c r="F1003" s="87"/>
      <c r="G1003" s="85"/>
      <c r="H1003" s="111"/>
      <c r="I1003" s="112">
        <v>0</v>
      </c>
      <c r="J1003" s="87"/>
      <c r="K1003" s="85"/>
      <c r="L1003" s="111"/>
      <c r="M1003" s="112">
        <v>0</v>
      </c>
      <c r="N1003" s="87"/>
      <c r="O1003" s="85"/>
      <c r="P1003" s="111"/>
      <c r="Q1003" s="112">
        <v>0</v>
      </c>
      <c r="R1003" s="87"/>
      <c r="S1003" s="85"/>
      <c r="T1003" s="111"/>
      <c r="U1003" s="112">
        <v>0</v>
      </c>
      <c r="V1003" s="87"/>
      <c r="W1003" s="85"/>
      <c r="X1003" s="111"/>
      <c r="Y1003" s="112">
        <v>0</v>
      </c>
      <c r="Z1003" s="87"/>
      <c r="AA1003" s="85"/>
      <c r="AB1003" s="111"/>
      <c r="AC1003" s="112">
        <v>0</v>
      </c>
      <c r="AD1003" s="87"/>
      <c r="AE1003" s="85"/>
      <c r="AF1003" s="111"/>
      <c r="AG1003" s="112">
        <v>0</v>
      </c>
      <c r="AH1003" s="87"/>
      <c r="AI1003" s="85"/>
      <c r="AJ1003" s="111"/>
      <c r="AK1003" s="112">
        <v>0</v>
      </c>
      <c r="AL1003" s="87"/>
      <c r="AM1003" s="85"/>
      <c r="AN1003" s="111"/>
      <c r="AO1003" s="112">
        <v>0</v>
      </c>
      <c r="AP1003" s="87"/>
      <c r="AQ1003" s="85"/>
      <c r="AR1003" s="111"/>
      <c r="AS1003" s="112">
        <v>0</v>
      </c>
      <c r="AT1003" s="87"/>
      <c r="AU1003" s="85"/>
      <c r="AV1003" s="111"/>
      <c r="AW1003" s="112">
        <v>0</v>
      </c>
      <c r="AX1003" s="87"/>
      <c r="AY1003" s="85"/>
      <c r="AZ1003" s="267">
        <f t="shared" si="62"/>
        <v>0</v>
      </c>
      <c r="BA1003" s="88">
        <f t="shared" si="59"/>
        <v>0</v>
      </c>
      <c r="BC1003">
        <f>IF($A1003&lt;&gt;"",COUNTIF($BD$3:$BD1003,$BD1003),0)</f>
        <v>0</v>
      </c>
      <c r="BD1003" t="str">
        <f>IF($A1003&lt;&gt;"",VLOOKUP(TRUNC(MID($A1003,1,2),0),Plano_Contas!$H$3:$J$103,2,TRUE),"")</f>
        <v/>
      </c>
      <c r="BE1003" s="201" t="str">
        <f t="shared" si="60"/>
        <v/>
      </c>
      <c r="BF1003" t="str">
        <f ca="1">IF($BT1003&lt;&gt;"",SUMIF($BD$3:$BD$1004,"="&amp;$BD1003,INDIRECT(ADDRESS(3,BF$2,1,1)):INDIRECT(ADDRESS(1004,BF$2,1,1))),"")</f>
        <v/>
      </c>
      <c r="BG1003" t="str">
        <f ca="1">IF($BT1003&lt;&gt;"",SUMIF($BD$3:$BD$1004,"="&amp;$BD1003,INDIRECT(ADDRESS(3,BG$2,1,1)):INDIRECT(ADDRESS(1004,BG$2,1,1))),"")</f>
        <v/>
      </c>
      <c r="BH1003" t="str">
        <f ca="1">IF($BT1003&lt;&gt;"",SUMIF($BD$3:$BD$1004,"="&amp;$BD1003,INDIRECT(ADDRESS(3,BH$2,1,1)):INDIRECT(ADDRESS(1004,BH$2,1,1))),"")</f>
        <v/>
      </c>
      <c r="BI1003" t="str">
        <f ca="1">IF($BT1003&lt;&gt;"",SUMIF($BD$3:$BD$1004,"="&amp;$BD1003,INDIRECT(ADDRESS(3,BI$2,1,1)):INDIRECT(ADDRESS(1004,BI$2,1,1))),"")</f>
        <v/>
      </c>
      <c r="BJ1003" t="str">
        <f ca="1">IF($BT1003&lt;&gt;"",SUMIF($BD$3:$BD$1004,"="&amp;$BD1003,INDIRECT(ADDRESS(3,BJ$2,1,1)):INDIRECT(ADDRESS(1004,BJ$2,1,1))),"")</f>
        <v/>
      </c>
      <c r="BK1003" t="str">
        <f ca="1">IF($BT1003&lt;&gt;"",SUMIF($BD$3:$BD$1004,"="&amp;$BD1003,INDIRECT(ADDRESS(3,BK$2,1,1)):INDIRECT(ADDRESS(1004,BK$2,1,1))),"")</f>
        <v/>
      </c>
      <c r="BL1003" t="str">
        <f ca="1">IF($BT1003&lt;&gt;"",SUMIF($BD$3:$BD$1004,"="&amp;$BD1003,INDIRECT(ADDRESS(3,BL$2,1,1)):INDIRECT(ADDRESS(1004,BL$2,1,1))),"")</f>
        <v/>
      </c>
      <c r="BM1003" t="str">
        <f ca="1">IF($BT1003&lt;&gt;"",SUMIF($BD$3:$BD$1004,"="&amp;$BD1003,INDIRECT(ADDRESS(3,BM$2,1,1)):INDIRECT(ADDRESS(1004,BM$2,1,1))),"")</f>
        <v/>
      </c>
      <c r="BN1003" t="str">
        <f ca="1">IF($BT1003&lt;&gt;"",SUMIF($BD$3:$BD$1004,"="&amp;$BD1003,INDIRECT(ADDRESS(3,BN$2,1,1)):INDIRECT(ADDRESS(1004,BN$2,1,1))),"")</f>
        <v/>
      </c>
      <c r="BO1003" t="str">
        <f ca="1">IF($BT1003&lt;&gt;"",SUMIF($BD$3:$BD$1004,"="&amp;$BD1003,INDIRECT(ADDRESS(3,BO$2,1,1)):INDIRECT(ADDRESS(1004,BO$2,1,1))),"")</f>
        <v/>
      </c>
      <c r="BP1003" t="str">
        <f ca="1">IF($BT1003&lt;&gt;"",SUMIF($BD$3:$BD$1004,"="&amp;$BD1003,INDIRECT(ADDRESS(3,BP$2,1,1)):INDIRECT(ADDRESS(1004,BP$2,1,1))),"")</f>
        <v/>
      </c>
      <c r="BQ1003" t="str">
        <f ca="1">IF($BT1003&lt;&gt;"",SUMIF($BD$3:$BD$1004,"="&amp;$BD1003,INDIRECT(ADDRESS(3,BQ$2,1,1)):INDIRECT(ADDRESS(1004,BQ$2,1,1))),"")</f>
        <v/>
      </c>
      <c r="BR1003" t="str">
        <f ca="1">IF($BT1003&lt;&gt;"",SUMIF($BD$3:$BD$1004,"="&amp;$BD1003,INDIRECT(ADDRESS(3,BR$2,1,1)):INDIRECT(ADDRESS(1004,BR$2,1,1))),"")</f>
        <v/>
      </c>
      <c r="BS1003" t="str">
        <f>IF($A1003&lt;&gt;"",VLOOKUP(TRUNC(MID($A1003,1,2),0),Plano_Contas!$H$3:$J$103,3,TRUE),"")</f>
        <v/>
      </c>
      <c r="BT1003" t="str">
        <f t="shared" si="61"/>
        <v/>
      </c>
      <c r="BV1003">
        <f>Empresas!C1003</f>
        <v>0</v>
      </c>
    </row>
    <row r="1004" spans="1:74" ht="13.5" hidden="1" thickBot="1" x14ac:dyDescent="0.25">
      <c r="A1004" s="90"/>
      <c r="B1004" s="52" t="str">
        <f>IF($A1004&lt;&gt;"",VLOOKUP(""&amp;$A1004,Plano_Contas!$A$3:$F$1003,6,0),"")</f>
        <v/>
      </c>
      <c r="C1004" s="92"/>
      <c r="D1004" s="111"/>
      <c r="E1004" s="112">
        <v>0</v>
      </c>
      <c r="F1004" s="87"/>
      <c r="G1004" s="86"/>
      <c r="H1004" s="111"/>
      <c r="I1004" s="112">
        <v>0</v>
      </c>
      <c r="J1004" s="87"/>
      <c r="K1004" s="86"/>
      <c r="L1004" s="111"/>
      <c r="M1004" s="112">
        <v>0</v>
      </c>
      <c r="N1004" s="87"/>
      <c r="O1004" s="86"/>
      <c r="P1004" s="111"/>
      <c r="Q1004" s="112">
        <v>0</v>
      </c>
      <c r="R1004" s="87"/>
      <c r="S1004" s="86"/>
      <c r="T1004" s="111"/>
      <c r="U1004" s="112">
        <v>0</v>
      </c>
      <c r="V1004" s="87"/>
      <c r="W1004" s="86"/>
      <c r="X1004" s="111"/>
      <c r="Y1004" s="112">
        <v>0</v>
      </c>
      <c r="Z1004" s="87"/>
      <c r="AA1004" s="86"/>
      <c r="AB1004" s="111"/>
      <c r="AC1004" s="112">
        <v>0</v>
      </c>
      <c r="AD1004" s="87"/>
      <c r="AE1004" s="86"/>
      <c r="AF1004" s="111"/>
      <c r="AG1004" s="112">
        <v>0</v>
      </c>
      <c r="AH1004" s="87"/>
      <c r="AI1004" s="86"/>
      <c r="AJ1004" s="111"/>
      <c r="AK1004" s="112">
        <v>0</v>
      </c>
      <c r="AL1004" s="87"/>
      <c r="AM1004" s="86"/>
      <c r="AN1004" s="111"/>
      <c r="AO1004" s="112">
        <v>0</v>
      </c>
      <c r="AP1004" s="108"/>
      <c r="AQ1004" s="86"/>
      <c r="AR1004" s="111"/>
      <c r="AS1004" s="112">
        <v>0</v>
      </c>
      <c r="AT1004" s="108"/>
      <c r="AU1004" s="86"/>
      <c r="AV1004" s="111"/>
      <c r="AW1004" s="112">
        <v>0</v>
      </c>
      <c r="AX1004" s="108"/>
      <c r="AY1004" s="86"/>
      <c r="AZ1004" s="267">
        <f t="shared" si="62"/>
        <v>0</v>
      </c>
      <c r="BA1004" s="88">
        <f t="shared" si="59"/>
        <v>0</v>
      </c>
      <c r="BC1004">
        <f>IF($A1004&lt;&gt;"",COUNTIF($BD$3:$BD1004,$BD1004),0)</f>
        <v>0</v>
      </c>
      <c r="BD1004" t="str">
        <f>IF($A1004&lt;&gt;"",VLOOKUP(TRUNC(MID($A1004,1,2),0),Plano_Contas!$H$3:$J$103,2,TRUE),"")</f>
        <v/>
      </c>
      <c r="BE1004" s="201" t="str">
        <f t="shared" si="60"/>
        <v/>
      </c>
      <c r="BF1004" t="str">
        <f ca="1">IF($BT1004&lt;&gt;"",SUMIF($BD$3:$BD$1004,"="&amp;$BD1004,INDIRECT(ADDRESS(3,BF$2,1,1)):INDIRECT(ADDRESS(1004,BF$2,1,1))),"")</f>
        <v/>
      </c>
      <c r="BG1004" t="str">
        <f ca="1">IF($BT1004&lt;&gt;"",SUMIF($BD$3:$BD$1004,"="&amp;$BD1004,INDIRECT(ADDRESS(3,BG$2,1,1)):INDIRECT(ADDRESS(1004,BG$2,1,1))),"")</f>
        <v/>
      </c>
      <c r="BH1004" t="str">
        <f ca="1">IF($BT1004&lt;&gt;"",SUMIF($BD$3:$BD$1004,"="&amp;$BD1004,INDIRECT(ADDRESS(3,BH$2,1,1)):INDIRECT(ADDRESS(1004,BH$2,1,1))),"")</f>
        <v/>
      </c>
      <c r="BI1004" t="str">
        <f ca="1">IF($BT1004&lt;&gt;"",SUMIF($BD$3:$BD$1004,"="&amp;$BD1004,INDIRECT(ADDRESS(3,BI$2,1,1)):INDIRECT(ADDRESS(1004,BI$2,1,1))),"")</f>
        <v/>
      </c>
      <c r="BJ1004" t="str">
        <f ca="1">IF($BT1004&lt;&gt;"",SUMIF($BD$3:$BD$1004,"="&amp;$BD1004,INDIRECT(ADDRESS(3,BJ$2,1,1)):INDIRECT(ADDRESS(1004,BJ$2,1,1))),"")</f>
        <v/>
      </c>
      <c r="BK1004" t="str">
        <f ca="1">IF($BT1004&lt;&gt;"",SUMIF($BD$3:$BD$1004,"="&amp;$BD1004,INDIRECT(ADDRESS(3,BK$2,1,1)):INDIRECT(ADDRESS(1004,BK$2,1,1))),"")</f>
        <v/>
      </c>
      <c r="BL1004" t="str">
        <f ca="1">IF($BT1004&lt;&gt;"",SUMIF($BD$3:$BD$1004,"="&amp;$BD1004,INDIRECT(ADDRESS(3,BL$2,1,1)):INDIRECT(ADDRESS(1004,BL$2,1,1))),"")</f>
        <v/>
      </c>
      <c r="BM1004" t="str">
        <f ca="1">IF($BT1004&lt;&gt;"",SUMIF($BD$3:$BD$1004,"="&amp;$BD1004,INDIRECT(ADDRESS(3,BM$2,1,1)):INDIRECT(ADDRESS(1004,BM$2,1,1))),"")</f>
        <v/>
      </c>
      <c r="BN1004" t="str">
        <f ca="1">IF($BT1004&lt;&gt;"",SUMIF($BD$3:$BD$1004,"="&amp;$BD1004,INDIRECT(ADDRESS(3,BN$2,1,1)):INDIRECT(ADDRESS(1004,BN$2,1,1))),"")</f>
        <v/>
      </c>
      <c r="BO1004" t="str">
        <f ca="1">IF($BT1004&lt;&gt;"",SUMIF($BD$3:$BD$1004,"="&amp;$BD1004,INDIRECT(ADDRESS(3,BO$2,1,1)):INDIRECT(ADDRESS(1004,BO$2,1,1))),"")</f>
        <v/>
      </c>
      <c r="BP1004" t="str">
        <f ca="1">IF($BT1004&lt;&gt;"",SUMIF($BD$3:$BD$1004,"="&amp;$BD1004,INDIRECT(ADDRESS(3,BP$2,1,1)):INDIRECT(ADDRESS(1004,BP$2,1,1))),"")</f>
        <v/>
      </c>
      <c r="BQ1004" t="str">
        <f ca="1">IF($BT1004&lt;&gt;"",SUMIF($BD$3:$BD$1004,"="&amp;$BD1004,INDIRECT(ADDRESS(3,BQ$2,1,1)):INDIRECT(ADDRESS(1004,BQ$2,1,1))),"")</f>
        <v/>
      </c>
      <c r="BR1004" t="str">
        <f ca="1">IF($BT1004&lt;&gt;"",SUMIF($BD$3:$BD$1004,"="&amp;$BD1004,INDIRECT(ADDRESS(3,BR$2,1,1)):INDIRECT(ADDRESS(1004,BR$2,1,1))),"")</f>
        <v/>
      </c>
      <c r="BS1004" t="str">
        <f>IF($A1004&lt;&gt;"",VLOOKUP(TRUNC(MID($A1004,1,2),0),Plano_Contas!$H$3:$J$103,3,TRUE),"")</f>
        <v/>
      </c>
      <c r="BT1004" t="str">
        <f t="shared" si="61"/>
        <v/>
      </c>
      <c r="BV1004">
        <f>Empresas!C1004</f>
        <v>0</v>
      </c>
    </row>
    <row r="1005" spans="1:74" ht="13.5" thickBot="1" x14ac:dyDescent="0.25">
      <c r="A1005" s="121" t="s">
        <v>75</v>
      </c>
      <c r="B1005" s="122" t="s">
        <v>76</v>
      </c>
      <c r="C1005" s="123">
        <v>2017</v>
      </c>
      <c r="D1005" s="124">
        <v>1</v>
      </c>
      <c r="E1005" s="125">
        <f>_xlfn.AGGREGATE(9,5,E3:E1004)</f>
        <v>12920</v>
      </c>
      <c r="F1005" s="124">
        <f>DAY(EOMONTH(DATE($C$1005,D$1005,1),0))</f>
        <v>31</v>
      </c>
      <c r="G1005" s="126">
        <f>_xlfn.AGGREGATE(9,5,G3:G1004)</f>
        <v>47384.15</v>
      </c>
      <c r="H1005" s="124">
        <v>2</v>
      </c>
      <c r="I1005" s="125">
        <f>_xlfn.AGGREGATE(9,5,I3:I1004)</f>
        <v>-2260</v>
      </c>
      <c r="J1005" s="124">
        <f>DAY(EOMONTH(DATE($C$1005,H$1005,1),0))</f>
        <v>28</v>
      </c>
      <c r="K1005" s="126">
        <f>_xlfn.AGGREGATE(9,5,K3:K1004)</f>
        <v>-2780</v>
      </c>
      <c r="L1005" s="124">
        <v>3</v>
      </c>
      <c r="M1005" s="125">
        <f>_xlfn.AGGREGATE(9,5,M3:M1004)</f>
        <v>-2130</v>
      </c>
      <c r="N1005" s="124">
        <f>DAY(EOMONTH(DATE($C$1005,L$1005,1),0))</f>
        <v>31</v>
      </c>
      <c r="O1005" s="126">
        <f>_xlfn.AGGREGATE(9,5,O3:O1004)</f>
        <v>-1650</v>
      </c>
      <c r="P1005" s="124">
        <v>4</v>
      </c>
      <c r="Q1005" s="125">
        <f>_xlfn.AGGREGATE(9,5,Q3:Q1004)</f>
        <v>-1500</v>
      </c>
      <c r="R1005" s="124">
        <f>DAY(EOMONTH(DATE($C$1005,P$1005,1),0))</f>
        <v>30</v>
      </c>
      <c r="S1005" s="126">
        <f>_xlfn.AGGREGATE(9,5,S3:S1004)</f>
        <v>-1770</v>
      </c>
      <c r="T1005" s="124">
        <v>5</v>
      </c>
      <c r="U1005" s="125">
        <f>_xlfn.AGGREGATE(9,5,U3:U1004)</f>
        <v>-1100</v>
      </c>
      <c r="V1005" s="124">
        <f>DAY(EOMONTH(DATE($C$1005,T$1005,1),0))</f>
        <v>31</v>
      </c>
      <c r="W1005" s="126">
        <f>_xlfn.AGGREGATE(9,5,W3:W1004)</f>
        <v>-1580</v>
      </c>
      <c r="X1005" s="124">
        <v>6</v>
      </c>
      <c r="Y1005" s="125">
        <f>_xlfn.AGGREGATE(9,5,Y3:Y1004)</f>
        <v>-5500</v>
      </c>
      <c r="Z1005" s="124">
        <f>DAY(EOMONTH(DATE($C$1005,X$1005,1),0))</f>
        <v>30</v>
      </c>
      <c r="AA1005" s="126">
        <f>_xlfn.AGGREGATE(9,5,AA3:AA1004)</f>
        <v>-5810</v>
      </c>
      <c r="AB1005" s="124">
        <v>7</v>
      </c>
      <c r="AC1005" s="125">
        <f>_xlfn.AGGREGATE(9,5,AC3:AC1004)</f>
        <v>-1500</v>
      </c>
      <c r="AD1005" s="124">
        <f>DAY(EOMONTH(DATE($C$1005,AB$1005,1),0))</f>
        <v>31</v>
      </c>
      <c r="AE1005" s="126">
        <f>_xlfn.AGGREGATE(9,5,AE3:AE1004)</f>
        <v>-2735</v>
      </c>
      <c r="AF1005" s="124">
        <v>8</v>
      </c>
      <c r="AG1005" s="125">
        <f>_xlfn.AGGREGATE(9,5,AG3:AG1004)</f>
        <v>-9500</v>
      </c>
      <c r="AH1005" s="124">
        <f>DAY(EOMONTH(DATE($C$1005,AF$1005,1),0))</f>
        <v>31</v>
      </c>
      <c r="AI1005" s="126">
        <f>_xlfn.AGGREGATE(9,5,AI3:AI1004)</f>
        <v>-10599</v>
      </c>
      <c r="AJ1005" s="124">
        <v>9</v>
      </c>
      <c r="AK1005" s="125">
        <f>_xlfn.AGGREGATE(9,5,AK3:AK1004)</f>
        <v>-4500</v>
      </c>
      <c r="AL1005" s="124">
        <f>DAY(EOMONTH(DATE($C$1005,AJ$1005,1),0))</f>
        <v>30</v>
      </c>
      <c r="AM1005" s="126">
        <f>_xlfn.AGGREGATE(9,5,AM3:AM1004)</f>
        <v>-3835</v>
      </c>
      <c r="AN1005" s="124">
        <v>10</v>
      </c>
      <c r="AO1005" s="125">
        <f>_xlfn.AGGREGATE(9,5,AO3:AO1004)</f>
        <v>-1500</v>
      </c>
      <c r="AP1005" s="124">
        <f>DAY(EOMONTH(DATE($C$1005,AN$1005,1),0))</f>
        <v>31</v>
      </c>
      <c r="AQ1005" s="126">
        <f>_xlfn.AGGREGATE(9,5,AQ3:AQ1004)</f>
        <v>-1840</v>
      </c>
      <c r="AR1005" s="124">
        <v>11</v>
      </c>
      <c r="AS1005" s="125">
        <f>_xlfn.AGGREGATE(9,5,AS3:AS1004)</f>
        <v>-16500</v>
      </c>
      <c r="AT1005" s="124">
        <f>DAY(EOMONTH(DATE($C$1005,AR$1005,1),0))</f>
        <v>30</v>
      </c>
      <c r="AU1005" s="126">
        <f>_xlfn.AGGREGATE(9,5,AU3:AU1004)</f>
        <v>-37000</v>
      </c>
      <c r="AV1005" s="124">
        <v>12</v>
      </c>
      <c r="AW1005" s="125">
        <f>_xlfn.AGGREGATE(9,5,AW3:AW1004)</f>
        <v>-1500</v>
      </c>
      <c r="AX1005" s="124">
        <f>DAY(EOMONTH(DATE($C$1005,AV$1005,1),0))</f>
        <v>31</v>
      </c>
      <c r="AY1005" s="126">
        <f>_xlfn.AGGREGATE(9,5,AY3:AY1004)</f>
        <v>-3650</v>
      </c>
      <c r="AZ1005" s="125">
        <f>_xlfn.AGGREGATE(9,5,AZ3:AZ1004)</f>
        <v>-34570</v>
      </c>
      <c r="BA1005" s="127">
        <f>_xlfn.AGGREGATE(9,5,BA3:BA1004)</f>
        <v>-25864.85</v>
      </c>
      <c r="BE1005" t="s">
        <v>77</v>
      </c>
      <c r="BF1005">
        <f ca="1">SUM(BF$3:BF$1004)</f>
        <v>-2615.85</v>
      </c>
      <c r="BG1005">
        <f ca="1">SUM(BG$3:BG$1004)</f>
        <v>-2780</v>
      </c>
      <c r="BH1005">
        <f t="shared" ref="BH1005:BR1005" ca="1" si="63">SUM(BH$3:BH$1004)</f>
        <v>-1650</v>
      </c>
      <c r="BI1005">
        <f t="shared" ca="1" si="63"/>
        <v>-1770</v>
      </c>
      <c r="BJ1005">
        <f t="shared" ca="1" si="63"/>
        <v>-1580</v>
      </c>
      <c r="BK1005">
        <f t="shared" ca="1" si="63"/>
        <v>-5810</v>
      </c>
      <c r="BL1005">
        <f t="shared" ca="1" si="63"/>
        <v>-2735</v>
      </c>
      <c r="BM1005">
        <f t="shared" ca="1" si="63"/>
        <v>-10599</v>
      </c>
      <c r="BN1005">
        <f t="shared" ca="1" si="63"/>
        <v>-3835</v>
      </c>
      <c r="BO1005">
        <f t="shared" ca="1" si="63"/>
        <v>-1840</v>
      </c>
      <c r="BP1005">
        <f t="shared" ca="1" si="63"/>
        <v>-37000</v>
      </c>
      <c r="BQ1005">
        <f t="shared" ca="1" si="63"/>
        <v>-3650</v>
      </c>
      <c r="BR1005">
        <f t="shared" ca="1" si="63"/>
        <v>-75864.850000000006</v>
      </c>
    </row>
    <row r="1006" spans="1:74" ht="15" x14ac:dyDescent="0.25">
      <c r="A1006" s="128" t="s">
        <v>75</v>
      </c>
      <c r="B1006" s="157" t="s">
        <v>78</v>
      </c>
      <c r="C1006" s="157" t="s">
        <v>79</v>
      </c>
      <c r="D1006" s="304">
        <f>SUMIF($B3:$B1004,"*("&amp;$C$1006&amp;")",E3:E1004)</f>
        <v>15000</v>
      </c>
      <c r="E1006" s="305"/>
      <c r="F1006" s="298">
        <f>SUMIF($B3:$B1004,"*("&amp;$C$1006&amp;")",G3:G1004)</f>
        <v>50000</v>
      </c>
      <c r="G1006" s="299"/>
      <c r="H1006" s="304">
        <f>SUMIF($B3:$B1004,"*("&amp;$C$1006&amp;")",I3:I1004)</f>
        <v>0</v>
      </c>
      <c r="I1006" s="305"/>
      <c r="J1006" s="298">
        <f>SUMIF($B3:$B1004,"*("&amp;$C$1006&amp;")",K3:K1004)</f>
        <v>0</v>
      </c>
      <c r="K1006" s="299"/>
      <c r="L1006" s="304">
        <f>SUMIF($B3:$B1004,"*("&amp;$C$1006&amp;")",M3:M1004)</f>
        <v>0</v>
      </c>
      <c r="M1006" s="305"/>
      <c r="N1006" s="298">
        <f>SUMIF($B3:$B1004,"*("&amp;$C$1006&amp;")",O3:O1004)</f>
        <v>0</v>
      </c>
      <c r="O1006" s="299"/>
      <c r="P1006" s="304">
        <f>SUMIF($B3:$B1004,"*("&amp;$C$1006&amp;")",Q3:Q1004)</f>
        <v>0</v>
      </c>
      <c r="Q1006" s="305"/>
      <c r="R1006" s="298">
        <f>SUMIF($B3:$B1004,"*("&amp;$C$1006&amp;")",S3:S1004)</f>
        <v>0</v>
      </c>
      <c r="S1006" s="299"/>
      <c r="T1006" s="304">
        <f>SUMIF($B3:$B1004,"*("&amp;$C$1006&amp;")",U3:U1004)</f>
        <v>0</v>
      </c>
      <c r="U1006" s="305"/>
      <c r="V1006" s="298">
        <f>SUMIF($B3:$B1004,"*("&amp;$C$1006&amp;")",W3:W1004)</f>
        <v>0</v>
      </c>
      <c r="W1006" s="299"/>
      <c r="X1006" s="304">
        <f>SUMIF($B3:$B1004,"*("&amp;$C$1006&amp;")",Y3:Y1004)</f>
        <v>0</v>
      </c>
      <c r="Y1006" s="305"/>
      <c r="Z1006" s="298">
        <f>SUMIF($B3:$B1004,"*("&amp;$C$1006&amp;")",AA3:AA1004)</f>
        <v>0</v>
      </c>
      <c r="AA1006" s="299"/>
      <c r="AB1006" s="304">
        <f>SUMIF($B3:$B1004,"*("&amp;$C$1006&amp;")",AC3:AC1004)</f>
        <v>0</v>
      </c>
      <c r="AC1006" s="305"/>
      <c r="AD1006" s="298">
        <f>SUMIF($B3:$B1004,"*("&amp;$C$1006&amp;")",AE3:AE1004)</f>
        <v>0</v>
      </c>
      <c r="AE1006" s="299"/>
      <c r="AF1006" s="304">
        <f>SUMIF($B3:$B1004,"*("&amp;$C$1006&amp;")",AG3:AG1004)</f>
        <v>0</v>
      </c>
      <c r="AG1006" s="305"/>
      <c r="AH1006" s="298">
        <f>SUMIF($B3:$B1004,"*("&amp;$C$1006&amp;")",AI3:AI1004)</f>
        <v>0</v>
      </c>
      <c r="AI1006" s="299"/>
      <c r="AJ1006" s="304">
        <f>SUMIF($B3:$B1004,"*("&amp;$C$1006&amp;")",AK3:AK1004)</f>
        <v>0</v>
      </c>
      <c r="AK1006" s="305"/>
      <c r="AL1006" s="298">
        <f>SUMIF($B3:$B1004,"*("&amp;$C$1006&amp;")",AM3:AM1004)</f>
        <v>0</v>
      </c>
      <c r="AM1006" s="299"/>
      <c r="AN1006" s="304">
        <f>SUMIF($B3:$B1004,"*("&amp;$C$1006&amp;")",AO3:AO1004)</f>
        <v>0</v>
      </c>
      <c r="AO1006" s="305"/>
      <c r="AP1006" s="298">
        <f>SUMIF($B3:$B1004,"*("&amp;$C$1006&amp;")",AQ3:AQ1004)</f>
        <v>0</v>
      </c>
      <c r="AQ1006" s="299"/>
      <c r="AR1006" s="304">
        <f>SUMIF($B3:$B1004,"*("&amp;$C$1006&amp;")",AS3:AS1004)</f>
        <v>0</v>
      </c>
      <c r="AS1006" s="305"/>
      <c r="AT1006" s="298">
        <f>SUMIF($B3:$B1004,"*("&amp;$C$1006&amp;")",AU3:AU1004)</f>
        <v>0</v>
      </c>
      <c r="AU1006" s="299"/>
      <c r="AV1006" s="304">
        <f>SUMIF($B3:$B1004,"*("&amp;$C$1006&amp;")",AW3:AW1004)</f>
        <v>0</v>
      </c>
      <c r="AW1006" s="305"/>
      <c r="AX1006" s="298">
        <f>SUMIF($B3:$B1004,"*("&amp;$C$1006&amp;")",AY3:AY1004)</f>
        <v>0</v>
      </c>
      <c r="AY1006" s="299"/>
      <c r="AZ1006" s="261">
        <f>SUM($D1006,$H1006,$L1006,$P1006,$T1006,$X1006,$AB1006,$AF1006,$AJ1006,$AN1006,$AR1006,$AV1006)</f>
        <v>15000</v>
      </c>
      <c r="BA1006" s="158">
        <f>SUM($F1006,$J1006,$N1006,$R1006,$V1006,$Z1006,$AD1006,$AH1006,$AL1006,$AP1006,$AT1006,$AX1006)</f>
        <v>50000</v>
      </c>
      <c r="BF1006">
        <f t="shared" ref="BF1006:BR1010" ca="1" si="64">SUMIF($BS$3:$BS$1004,"="&amp;$C1006,BF$3:BF$1004)</f>
        <v>0</v>
      </c>
      <c r="BG1006">
        <f t="shared" ca="1" si="64"/>
        <v>0</v>
      </c>
      <c r="BH1006">
        <f t="shared" ca="1" si="64"/>
        <v>0</v>
      </c>
      <c r="BI1006">
        <f t="shared" ca="1" si="64"/>
        <v>0</v>
      </c>
      <c r="BJ1006">
        <f t="shared" ca="1" si="64"/>
        <v>0</v>
      </c>
      <c r="BK1006">
        <f t="shared" ca="1" si="64"/>
        <v>0</v>
      </c>
      <c r="BL1006">
        <f t="shared" ca="1" si="64"/>
        <v>0</v>
      </c>
      <c r="BM1006">
        <f t="shared" ca="1" si="64"/>
        <v>0</v>
      </c>
      <c r="BN1006">
        <f t="shared" ca="1" si="64"/>
        <v>0</v>
      </c>
      <c r="BO1006">
        <f t="shared" ca="1" si="64"/>
        <v>0</v>
      </c>
      <c r="BP1006">
        <f t="shared" ca="1" si="64"/>
        <v>0</v>
      </c>
      <c r="BQ1006">
        <f t="shared" ca="1" si="64"/>
        <v>0</v>
      </c>
      <c r="BR1006">
        <f t="shared" ca="1" si="64"/>
        <v>0</v>
      </c>
    </row>
    <row r="1007" spans="1:74" ht="15" x14ac:dyDescent="0.25">
      <c r="A1007" s="154" t="s">
        <v>75</v>
      </c>
      <c r="B1007" s="155" t="s">
        <v>80</v>
      </c>
      <c r="C1007" s="155" t="s">
        <v>81</v>
      </c>
      <c r="D1007" s="302">
        <f>SUMIF($B3:$B1004,"*("&amp;$C$1007&amp;")",E3:E1004)</f>
        <v>1500</v>
      </c>
      <c r="E1007" s="303"/>
      <c r="F1007" s="300">
        <f>SUMIF($B3:$B1004,"*("&amp;$C$1007&amp;")",G3:G1004)</f>
        <v>1500</v>
      </c>
      <c r="G1007" s="301"/>
      <c r="H1007" s="302">
        <f>SUMIF($B3:$B1004,"*("&amp;$C$1007&amp;")",I3:I1004)</f>
        <v>1500</v>
      </c>
      <c r="I1007" s="303"/>
      <c r="J1007" s="300">
        <f>SUMIF($B3:$B1004,"*("&amp;$C$1007&amp;")",K3:K1004)</f>
        <v>1550</v>
      </c>
      <c r="K1007" s="301"/>
      <c r="L1007" s="302">
        <f>SUMIF($B3:$B1004,"*("&amp;$C$1007&amp;")",M3:M1004)</f>
        <v>1500</v>
      </c>
      <c r="M1007" s="303"/>
      <c r="N1007" s="300">
        <f>SUMIF($B3:$B1004,"*("&amp;$C$1007&amp;")",O3:O1004)</f>
        <v>1600</v>
      </c>
      <c r="O1007" s="301"/>
      <c r="P1007" s="302">
        <f>SUMIF($B3:$B1004,"*("&amp;$C$1007&amp;")",Q3:Q1004)</f>
        <v>1500</v>
      </c>
      <c r="Q1007" s="303"/>
      <c r="R1007" s="300">
        <f>SUMIF($B3:$B1004,"*("&amp;$C$1007&amp;")",S3:S1004)</f>
        <v>1600</v>
      </c>
      <c r="S1007" s="301"/>
      <c r="T1007" s="302">
        <f>SUMIF($B3:$B1004,"*("&amp;$C$1007&amp;")",U3:U1004)</f>
        <v>1900</v>
      </c>
      <c r="U1007" s="303"/>
      <c r="V1007" s="300">
        <f>SUMIF($B3:$B1004,"*("&amp;$C$1007&amp;")",W3:W1004)</f>
        <v>1920</v>
      </c>
      <c r="W1007" s="301"/>
      <c r="X1007" s="302">
        <f>SUMIF($B3:$B1004,"*("&amp;$C$1007&amp;")",Y3:Y1004)</f>
        <v>1500</v>
      </c>
      <c r="Y1007" s="303"/>
      <c r="Z1007" s="300">
        <f>SUMIF($B3:$B1004,"*("&amp;$C$1007&amp;")",AA3:AA1004)</f>
        <v>1500</v>
      </c>
      <c r="AA1007" s="301"/>
      <c r="AB1007" s="302">
        <f>SUMIF($B3:$B1004,"*("&amp;$C$1007&amp;")",AC3:AC1004)</f>
        <v>1500</v>
      </c>
      <c r="AC1007" s="303"/>
      <c r="AD1007" s="300">
        <f>SUMIF($B3:$B1004,"*("&amp;$C$1007&amp;")",AE3:AE1004)</f>
        <v>1500</v>
      </c>
      <c r="AE1007" s="301"/>
      <c r="AF1007" s="302">
        <f>SUMIF($B3:$B1004,"*("&amp;$C$1007&amp;")",AG3:AG1004)</f>
        <v>1500</v>
      </c>
      <c r="AG1007" s="303"/>
      <c r="AH1007" s="300">
        <f>SUMIF($B3:$B1004,"*("&amp;$C$1007&amp;")",AI3:AI1004)</f>
        <v>1500</v>
      </c>
      <c r="AI1007" s="301"/>
      <c r="AJ1007" s="302">
        <f>SUMIF($B3:$B1004,"*("&amp;$C$1007&amp;")",AK3:AK1004)</f>
        <v>1500</v>
      </c>
      <c r="AK1007" s="303"/>
      <c r="AL1007" s="300">
        <f>SUMIF($B3:$B1004,"*("&amp;$C$1007&amp;")",AM3:AM1004)</f>
        <v>1500</v>
      </c>
      <c r="AM1007" s="301"/>
      <c r="AN1007" s="302">
        <f>SUMIF($B3:$B1004,"*("&amp;$C$1007&amp;")",AO3:AO1004)</f>
        <v>1500</v>
      </c>
      <c r="AO1007" s="303"/>
      <c r="AP1007" s="300">
        <f>SUMIF($B3:$B1004,"*("&amp;$C$1007&amp;")",AQ3:AQ1004)</f>
        <v>1500</v>
      </c>
      <c r="AQ1007" s="301"/>
      <c r="AR1007" s="302">
        <f>SUMIF($B3:$B1004,"*("&amp;$C$1007&amp;")",AS3:AS1004)</f>
        <v>1500</v>
      </c>
      <c r="AS1007" s="303"/>
      <c r="AT1007" s="300">
        <f>SUMIF($B3:$B1004,"*("&amp;$C$1007&amp;")",AU3:AU1004)</f>
        <v>1500</v>
      </c>
      <c r="AU1007" s="301"/>
      <c r="AV1007" s="302">
        <f>SUMIF($B3:$B1004,"*("&amp;$C$1007&amp;")",AW3:AW1004)</f>
        <v>1500</v>
      </c>
      <c r="AW1007" s="303"/>
      <c r="AX1007" s="300">
        <f>SUMIF($B3:$B1004,"*("&amp;$C$1007&amp;")",AY3:AY1004)</f>
        <v>2400</v>
      </c>
      <c r="AY1007" s="301"/>
      <c r="AZ1007" s="262">
        <f>SUM($D1007,$H1007,$L1007,$P1007,$T1007,$X1007,$AB1007,$AF1007,$AJ1007,$AN1007,$AR1007,$AV1007)</f>
        <v>18400</v>
      </c>
      <c r="BA1007" s="156">
        <f>SUM($F1007,$J1007,$N1007,$R1007,$V1007,$Z1007,$AD1007,$AH1007,$AL1007,$AP1007,$AT1007,$AX1007)</f>
        <v>19570</v>
      </c>
      <c r="BF1007">
        <f t="shared" ca="1" si="64"/>
        <v>1500</v>
      </c>
      <c r="BG1007">
        <f t="shared" ca="1" si="64"/>
        <v>1550</v>
      </c>
      <c r="BH1007">
        <f t="shared" ca="1" si="64"/>
        <v>1600</v>
      </c>
      <c r="BI1007">
        <f t="shared" ca="1" si="64"/>
        <v>1600</v>
      </c>
      <c r="BJ1007">
        <f t="shared" ca="1" si="64"/>
        <v>1920</v>
      </c>
      <c r="BK1007">
        <f t="shared" ca="1" si="64"/>
        <v>1500</v>
      </c>
      <c r="BL1007">
        <f t="shared" ca="1" si="64"/>
        <v>1500</v>
      </c>
      <c r="BM1007">
        <f t="shared" ca="1" si="64"/>
        <v>1500</v>
      </c>
      <c r="BN1007">
        <f t="shared" ca="1" si="64"/>
        <v>1500</v>
      </c>
      <c r="BO1007">
        <f t="shared" ca="1" si="64"/>
        <v>1500</v>
      </c>
      <c r="BP1007">
        <f t="shared" ca="1" si="64"/>
        <v>1500</v>
      </c>
      <c r="BQ1007">
        <f t="shared" ca="1" si="64"/>
        <v>2400</v>
      </c>
      <c r="BR1007">
        <f t="shared" ca="1" si="64"/>
        <v>19570</v>
      </c>
    </row>
    <row r="1008" spans="1:74" ht="15" x14ac:dyDescent="0.25">
      <c r="A1008" s="129" t="s">
        <v>75</v>
      </c>
      <c r="B1008" s="135" t="s">
        <v>82</v>
      </c>
      <c r="C1008" s="135" t="s">
        <v>83</v>
      </c>
      <c r="D1008" s="308">
        <f>SUMIF($B3:$B1004,"*("&amp;$C$1008&amp;")",E3:E1004)</f>
        <v>-80</v>
      </c>
      <c r="E1008" s="309"/>
      <c r="F1008" s="306">
        <f>SUMIF($B3:$B1004,"*("&amp;$C$1008&amp;")",G3:G1004)</f>
        <v>-79.849999999999994</v>
      </c>
      <c r="G1008" s="307"/>
      <c r="H1008" s="308">
        <f>SUMIF($B3:$B1004,"*("&amp;$C$1008&amp;")",I3:I1004)</f>
        <v>-210</v>
      </c>
      <c r="I1008" s="309"/>
      <c r="J1008" s="306">
        <f>SUMIF($B3:$B1004,"*("&amp;$C$1008&amp;")",K3:K1004)</f>
        <v>0</v>
      </c>
      <c r="K1008" s="307"/>
      <c r="L1008" s="308">
        <f>SUMIF($B3:$B1004,"*("&amp;$C$1008&amp;")",M3:M1004)</f>
        <v>-80</v>
      </c>
      <c r="M1008" s="309"/>
      <c r="N1008" s="306">
        <f>SUMIF($B3:$B1004,"*("&amp;$C$1008&amp;")",O3:O1004)</f>
        <v>0</v>
      </c>
      <c r="O1008" s="307"/>
      <c r="P1008" s="308">
        <f>SUMIF($B3:$B1004,"*("&amp;$C$1008&amp;")",Q3:Q1004)</f>
        <v>0</v>
      </c>
      <c r="Q1008" s="309"/>
      <c r="R1008" s="306">
        <f>SUMIF($B3:$B1004,"*("&amp;$C$1008&amp;")",S3:S1004)</f>
        <v>0</v>
      </c>
      <c r="S1008" s="307"/>
      <c r="T1008" s="308">
        <f>SUMIF($B3:$B1004,"*("&amp;$C$1008&amp;")",U3:U1004)</f>
        <v>0</v>
      </c>
      <c r="U1008" s="309"/>
      <c r="V1008" s="306">
        <f>SUMIF($B3:$B1004,"*("&amp;$C$1008&amp;")",W3:W1004)</f>
        <v>0</v>
      </c>
      <c r="W1008" s="307"/>
      <c r="X1008" s="308">
        <f>SUMIF($B3:$B1004,"*("&amp;$C$1008&amp;")",Y3:Y1004)</f>
        <v>0</v>
      </c>
      <c r="Y1008" s="309"/>
      <c r="Z1008" s="306">
        <f>SUMIF($B3:$B1004,"*("&amp;$C$1008&amp;")",AA3:AA1004)</f>
        <v>0</v>
      </c>
      <c r="AA1008" s="307"/>
      <c r="AB1008" s="308">
        <f>SUMIF($B3:$B1004,"*("&amp;$C$1008&amp;")",AC3:AC1004)</f>
        <v>0</v>
      </c>
      <c r="AC1008" s="309"/>
      <c r="AD1008" s="306">
        <f>SUMIF($B3:$B1004,"*("&amp;$C$1008&amp;")",AE3:AE1004)</f>
        <v>0</v>
      </c>
      <c r="AE1008" s="307"/>
      <c r="AF1008" s="308">
        <f>SUMIF($B3:$B1004,"*("&amp;$C$1008&amp;")",AG3:AG1004)</f>
        <v>0</v>
      </c>
      <c r="AG1008" s="309"/>
      <c r="AH1008" s="306">
        <f>SUMIF($B3:$B1004,"*("&amp;$C$1008&amp;")",AI3:AI1004)</f>
        <v>0</v>
      </c>
      <c r="AI1008" s="307"/>
      <c r="AJ1008" s="308">
        <f>SUMIF($B3:$B1004,"*("&amp;$C$1008&amp;")",AK3:AK1004)</f>
        <v>0</v>
      </c>
      <c r="AK1008" s="309"/>
      <c r="AL1008" s="306">
        <f>SUMIF($B3:$B1004,"*("&amp;$C$1008&amp;")",AM3:AM1004)</f>
        <v>0</v>
      </c>
      <c r="AM1008" s="307"/>
      <c r="AN1008" s="308">
        <f>SUMIF($B3:$B1004,"*("&amp;$C$1008&amp;")",AO3:AO1004)</f>
        <v>0</v>
      </c>
      <c r="AO1008" s="309"/>
      <c r="AP1008" s="306">
        <f>SUMIF($B3:$B1004,"*("&amp;$C$1008&amp;")",AQ3:AQ1004)</f>
        <v>0</v>
      </c>
      <c r="AQ1008" s="307"/>
      <c r="AR1008" s="308">
        <f>SUMIF($B3:$B1004,"*("&amp;$C$1008&amp;")",AS3:AS1004)</f>
        <v>0</v>
      </c>
      <c r="AS1008" s="309"/>
      <c r="AT1008" s="306">
        <f>SUMIF($B3:$B1004,"*("&amp;$C$1008&amp;")",AU3:AU1004)</f>
        <v>0</v>
      </c>
      <c r="AU1008" s="307"/>
      <c r="AV1008" s="308">
        <f>SUMIF($B3:$B1004,"*("&amp;$C$1008&amp;")",AW3:AW1004)</f>
        <v>0</v>
      </c>
      <c r="AW1008" s="309"/>
      <c r="AX1008" s="306">
        <f>SUMIF($B3:$B1004,"*("&amp;$C$1008&amp;")",AY3:AY1004)</f>
        <v>0</v>
      </c>
      <c r="AY1008" s="307"/>
      <c r="AZ1008" s="263">
        <f>SUM($D1008,$H1008,$L1008,$P1008,$T1008,$X1008,$AB1008,$AF1008,$AJ1008,$AN1008,$AR1008,$AV1008)</f>
        <v>-370</v>
      </c>
      <c r="BA1008" s="136">
        <f>SUM($F1008,$J1008,$N1008,$R1008,$V1008,$Z1008,$AD1008,$AH1008,$AL1008,$AP1008,$AT1008,$AX1008)</f>
        <v>-79.849999999999994</v>
      </c>
      <c r="BF1008">
        <f t="shared" ca="1" si="64"/>
        <v>-79.849999999999994</v>
      </c>
      <c r="BG1008">
        <f t="shared" ca="1" si="64"/>
        <v>0</v>
      </c>
      <c r="BH1008">
        <f t="shared" ca="1" si="64"/>
        <v>0</v>
      </c>
      <c r="BI1008">
        <f t="shared" ca="1" si="64"/>
        <v>0</v>
      </c>
      <c r="BJ1008">
        <f t="shared" ca="1" si="64"/>
        <v>0</v>
      </c>
      <c r="BK1008">
        <f t="shared" ca="1" si="64"/>
        <v>0</v>
      </c>
      <c r="BL1008">
        <f t="shared" ca="1" si="64"/>
        <v>0</v>
      </c>
      <c r="BM1008">
        <f t="shared" ca="1" si="64"/>
        <v>0</v>
      </c>
      <c r="BN1008">
        <f t="shared" ca="1" si="64"/>
        <v>0</v>
      </c>
      <c r="BO1008">
        <f t="shared" ca="1" si="64"/>
        <v>0</v>
      </c>
      <c r="BP1008">
        <f t="shared" ca="1" si="64"/>
        <v>0</v>
      </c>
      <c r="BQ1008">
        <f t="shared" ca="1" si="64"/>
        <v>0</v>
      </c>
      <c r="BR1008">
        <f t="shared" ca="1" si="64"/>
        <v>-79.849999999999994</v>
      </c>
    </row>
    <row r="1009" spans="1:72" ht="15" x14ac:dyDescent="0.25">
      <c r="A1009" s="129" t="s">
        <v>75</v>
      </c>
      <c r="B1009" s="130" t="s">
        <v>84</v>
      </c>
      <c r="C1009" s="130" t="s">
        <v>85</v>
      </c>
      <c r="D1009" s="310">
        <f>SUMIF($B3:$B1004,"*("&amp;$C$1009&amp;")",E3:E1004)</f>
        <v>-3500</v>
      </c>
      <c r="E1009" s="311"/>
      <c r="F1009" s="312">
        <f>SUMIF($B3:$B1004,"*("&amp;$C$1009&amp;")",G3:G1004)</f>
        <v>-3686</v>
      </c>
      <c r="G1009" s="313"/>
      <c r="H1009" s="310">
        <f>SUMIF($B3:$B1004,"*("&amp;$C$1009&amp;")",I3:I1004)</f>
        <v>-3550</v>
      </c>
      <c r="I1009" s="311"/>
      <c r="J1009" s="312">
        <f>SUMIF($B3:$B1004,"*("&amp;$C$1009&amp;")",K3:K1004)</f>
        <v>-4330</v>
      </c>
      <c r="K1009" s="313"/>
      <c r="L1009" s="310">
        <f>SUMIF($B3:$B1004,"*("&amp;$C$1009&amp;")",M3:M1004)</f>
        <v>-3550</v>
      </c>
      <c r="M1009" s="311"/>
      <c r="N1009" s="312">
        <f>SUMIF($B3:$B1004,"*("&amp;$C$1009&amp;")",O3:O1004)</f>
        <v>-3250</v>
      </c>
      <c r="O1009" s="313"/>
      <c r="P1009" s="310">
        <f>SUMIF($B3:$B1004,"*("&amp;$C$1009&amp;")",Q3:Q1004)</f>
        <v>-3000</v>
      </c>
      <c r="Q1009" s="311"/>
      <c r="R1009" s="312">
        <f>SUMIF($B3:$B1004,"*("&amp;$C$1009&amp;")",S3:S1004)</f>
        <v>-3370</v>
      </c>
      <c r="S1009" s="313"/>
      <c r="T1009" s="310">
        <f>SUMIF($B3:$B1004,"*("&amp;$C$1009&amp;")",U3:U1004)</f>
        <v>-3000</v>
      </c>
      <c r="U1009" s="311"/>
      <c r="V1009" s="312">
        <f>SUMIF($B3:$B1004,"*("&amp;$C$1009&amp;")",W3:W1004)</f>
        <v>-3500</v>
      </c>
      <c r="W1009" s="313"/>
      <c r="X1009" s="310">
        <f>SUMIF($B3:$B1004,"*("&amp;$C$1009&amp;")",Y3:Y1004)</f>
        <v>-3000</v>
      </c>
      <c r="Y1009" s="311"/>
      <c r="Z1009" s="312">
        <f>SUMIF($B3:$B1004,"*("&amp;$C$1009&amp;")",AA3:AA1004)</f>
        <v>-3190</v>
      </c>
      <c r="AA1009" s="313"/>
      <c r="AB1009" s="310">
        <f>SUMIF($B3:$B1004,"*("&amp;$C$1009&amp;")",AC3:AC1004)</f>
        <v>-3000</v>
      </c>
      <c r="AC1009" s="311"/>
      <c r="AD1009" s="312">
        <f>SUMIF($B3:$B1004,"*("&amp;$C$1009&amp;")",AE3:AE1004)</f>
        <v>-4235</v>
      </c>
      <c r="AE1009" s="313"/>
      <c r="AF1009" s="310">
        <f>SUMIF($B3:$B1004,"*("&amp;$C$1009&amp;")",AG3:AG1004)</f>
        <v>-3000</v>
      </c>
      <c r="AG1009" s="311"/>
      <c r="AH1009" s="312">
        <f>SUMIF($B3:$B1004,"*("&amp;$C$1009&amp;")",AI3:AI1004)</f>
        <v>-3089</v>
      </c>
      <c r="AI1009" s="313"/>
      <c r="AJ1009" s="310">
        <f>SUMIF($B3:$B1004,"*("&amp;$C$1009&amp;")",AK3:AK1004)</f>
        <v>-3000</v>
      </c>
      <c r="AK1009" s="311"/>
      <c r="AL1009" s="312">
        <f>SUMIF($B3:$B1004,"*("&amp;$C$1009&amp;")",AM3:AM1004)</f>
        <v>-2140</v>
      </c>
      <c r="AM1009" s="313"/>
      <c r="AN1009" s="310">
        <f>SUMIF($B3:$B1004,"*("&amp;$C$1009&amp;")",AO3:AO1004)</f>
        <v>-3000</v>
      </c>
      <c r="AO1009" s="311"/>
      <c r="AP1009" s="312">
        <f>SUMIF($B3:$B1004,"*("&amp;$C$1009&amp;")",AQ3:AQ1004)</f>
        <v>-3340</v>
      </c>
      <c r="AQ1009" s="313"/>
      <c r="AR1009" s="310">
        <f>SUMIF($B3:$B1004,"*("&amp;$C$1009&amp;")",AS3:AS1004)</f>
        <v>-3000</v>
      </c>
      <c r="AS1009" s="311"/>
      <c r="AT1009" s="312">
        <f>SUMIF($B3:$B1004,"*("&amp;$C$1009&amp;")",AU3:AU1004)</f>
        <v>-3500</v>
      </c>
      <c r="AU1009" s="313"/>
      <c r="AV1009" s="310">
        <f>SUMIF($B3:$B1004,"*("&amp;$C$1009&amp;")",AW3:AW1004)</f>
        <v>-3000</v>
      </c>
      <c r="AW1009" s="311"/>
      <c r="AX1009" s="312">
        <f>SUMIF($B3:$B1004,"*("&amp;$C$1009&amp;")",AY3:AY1004)</f>
        <v>-6050</v>
      </c>
      <c r="AY1009" s="313"/>
      <c r="AZ1009" s="264">
        <f>SUM($D1009,$H1009,$L1009,$P1009,$T1009,$X1009,$AB1009,$AF1009,$AJ1009,$AN1009,$AR1009,$AV1009)</f>
        <v>-37600</v>
      </c>
      <c r="BA1009" s="133">
        <f>SUM($F1009,$J1009,$N1009,$R1009,$V1009,$Z1009,$AD1009,$AH1009,$AL1009,$AP1009,$AT1009,$AX1009)</f>
        <v>-43680</v>
      </c>
      <c r="BF1009">
        <f t="shared" ca="1" si="64"/>
        <v>-3686</v>
      </c>
      <c r="BG1009">
        <f t="shared" ca="1" si="64"/>
        <v>-4330</v>
      </c>
      <c r="BH1009">
        <f t="shared" ca="1" si="64"/>
        <v>-3250</v>
      </c>
      <c r="BI1009">
        <f t="shared" ca="1" si="64"/>
        <v>-3370</v>
      </c>
      <c r="BJ1009">
        <f t="shared" ca="1" si="64"/>
        <v>-3500</v>
      </c>
      <c r="BK1009">
        <f t="shared" ca="1" si="64"/>
        <v>-3190</v>
      </c>
      <c r="BL1009">
        <f t="shared" ca="1" si="64"/>
        <v>-4235</v>
      </c>
      <c r="BM1009">
        <f t="shared" ca="1" si="64"/>
        <v>-3089</v>
      </c>
      <c r="BN1009">
        <f t="shared" ca="1" si="64"/>
        <v>-2140</v>
      </c>
      <c r="BO1009">
        <f t="shared" ca="1" si="64"/>
        <v>-3340</v>
      </c>
      <c r="BP1009">
        <f t="shared" ca="1" si="64"/>
        <v>-3500</v>
      </c>
      <c r="BQ1009">
        <f t="shared" ca="1" si="64"/>
        <v>-6050</v>
      </c>
      <c r="BR1009">
        <f t="shared" ca="1" si="64"/>
        <v>-43680</v>
      </c>
    </row>
    <row r="1010" spans="1:72" ht="15" x14ac:dyDescent="0.25">
      <c r="A1010" s="129" t="s">
        <v>75</v>
      </c>
      <c r="B1010" s="137" t="s">
        <v>86</v>
      </c>
      <c r="C1010" s="137" t="s">
        <v>87</v>
      </c>
      <c r="D1010" s="314">
        <f>SUMIF($B3:$B1004,"*("&amp;$C$1010&amp;")",E3:E1004)</f>
        <v>0</v>
      </c>
      <c r="E1010" s="315"/>
      <c r="F1010" s="316">
        <f>SUMIF($B3:$B1004,"*("&amp;$C$1010&amp;")",G3:G1004)</f>
        <v>-350</v>
      </c>
      <c r="G1010" s="317"/>
      <c r="H1010" s="314">
        <f>SUMIF($B3:$B1004,"*("&amp;$C$1010&amp;")",I3:I1004)</f>
        <v>0</v>
      </c>
      <c r="I1010" s="315"/>
      <c r="J1010" s="316">
        <f>SUMIF($B3:$B1004,"*("&amp;$C$1010&amp;")",K3:K1004)</f>
        <v>0</v>
      </c>
      <c r="K1010" s="317"/>
      <c r="L1010" s="314">
        <f>SUMIF($B3:$B1004,"*("&amp;$C$1010&amp;")",M3:M1004)</f>
        <v>0</v>
      </c>
      <c r="M1010" s="315"/>
      <c r="N1010" s="316">
        <f>SUMIF($B3:$B1004,"*("&amp;$C$1010&amp;")",O3:O1004)</f>
        <v>0</v>
      </c>
      <c r="O1010" s="317"/>
      <c r="P1010" s="314">
        <f>SUMIF($B3:$B1004,"*("&amp;$C$1010&amp;")",Q3:Q1004)</f>
        <v>0</v>
      </c>
      <c r="Q1010" s="315"/>
      <c r="R1010" s="316">
        <f>SUMIF($B3:$B1004,"*("&amp;$C$1010&amp;")",S3:S1004)</f>
        <v>0</v>
      </c>
      <c r="S1010" s="317"/>
      <c r="T1010" s="314">
        <f>SUMIF($B3:$B1004,"*("&amp;$C$1010&amp;")",U3:U1004)</f>
        <v>0</v>
      </c>
      <c r="U1010" s="315"/>
      <c r="V1010" s="316">
        <f>SUMIF($B3:$B1004,"*("&amp;$C$1010&amp;")",W3:W1004)</f>
        <v>0</v>
      </c>
      <c r="W1010" s="317"/>
      <c r="X1010" s="314">
        <f>SUMIF($B3:$B1004,"*("&amp;$C$1010&amp;")",Y3:Y1004)</f>
        <v>-4000</v>
      </c>
      <c r="Y1010" s="315"/>
      <c r="Z1010" s="316">
        <f>SUMIF($B3:$B1004,"*("&amp;$C$1010&amp;")",AA3:AA1004)</f>
        <v>-4120</v>
      </c>
      <c r="AA1010" s="317"/>
      <c r="AB1010" s="314">
        <f>SUMIF($B3:$B1004,"*("&amp;$C$1010&amp;")",AC3:AC1004)</f>
        <v>0</v>
      </c>
      <c r="AC1010" s="315"/>
      <c r="AD1010" s="316">
        <f>SUMIF($B3:$B1004,"*("&amp;$C$1010&amp;")",AE3:AE1004)</f>
        <v>0</v>
      </c>
      <c r="AE1010" s="317"/>
      <c r="AF1010" s="314">
        <f>SUMIF($B3:$B1004,"*("&amp;$C$1010&amp;")",AG3:AG1004)</f>
        <v>-8000</v>
      </c>
      <c r="AG1010" s="315"/>
      <c r="AH1010" s="316">
        <f>SUMIF($B3:$B1004,"*("&amp;$C$1010&amp;")",AI3:AI1004)</f>
        <v>-9010</v>
      </c>
      <c r="AI1010" s="317"/>
      <c r="AJ1010" s="314">
        <f>SUMIF($B3:$B1004,"*("&amp;$C$1010&amp;")",AK3:AK1004)</f>
        <v>-3000</v>
      </c>
      <c r="AK1010" s="315"/>
      <c r="AL1010" s="316">
        <f>SUMIF($B3:$B1004,"*("&amp;$C$1010&amp;")",AM3:AM1004)</f>
        <v>-3195</v>
      </c>
      <c r="AM1010" s="317"/>
      <c r="AN1010" s="314">
        <f>SUMIF($B3:$B1004,"*("&amp;$C$1010&amp;")",AO3:AO1004)</f>
        <v>0</v>
      </c>
      <c r="AO1010" s="315"/>
      <c r="AP1010" s="316">
        <f>SUMIF($B3:$B1004,"*("&amp;$C$1010&amp;")",AQ3:AQ1004)</f>
        <v>0</v>
      </c>
      <c r="AQ1010" s="317"/>
      <c r="AR1010" s="314">
        <f>SUMIF($B3:$B1004,"*("&amp;$C$1010&amp;")",AS3:AS1004)</f>
        <v>-15000</v>
      </c>
      <c r="AS1010" s="315"/>
      <c r="AT1010" s="316">
        <f>SUMIF($B3:$B1004,"*("&amp;$C$1010&amp;")",AU3:AU1004)</f>
        <v>-35000</v>
      </c>
      <c r="AU1010" s="317"/>
      <c r="AV1010" s="314">
        <f>SUMIF($B3:$B1004,"*("&amp;$C$1010&amp;")",AW3:AW1004)</f>
        <v>0</v>
      </c>
      <c r="AW1010" s="315"/>
      <c r="AX1010" s="316">
        <f>SUMIF($B3:$B1004,"*("&amp;$C$1010&amp;")",AY3:AY1004)</f>
        <v>0</v>
      </c>
      <c r="AY1010" s="317"/>
      <c r="AZ1010" s="265">
        <f>SUM($D1010,$H1010,$L1010,$P1010,$T1010,$X1010,$AB1010,$AF1010,$AJ1010,$AN1010,$AR1010,$AV1010)</f>
        <v>-30000</v>
      </c>
      <c r="BA1010" s="138">
        <f>SUM($F1010,$J1010,$N1010,$R1010,$V1010,$Z1010,$AD1010,$AH1010,$AL1010,$AP1010,$AT1010,$AX1010)</f>
        <v>-51675</v>
      </c>
      <c r="BF1010">
        <f t="shared" ca="1" si="64"/>
        <v>-350</v>
      </c>
      <c r="BG1010">
        <f t="shared" ca="1" si="64"/>
        <v>0</v>
      </c>
      <c r="BH1010">
        <f t="shared" ca="1" si="64"/>
        <v>0</v>
      </c>
      <c r="BI1010">
        <f t="shared" ca="1" si="64"/>
        <v>0</v>
      </c>
      <c r="BJ1010">
        <f t="shared" ca="1" si="64"/>
        <v>0</v>
      </c>
      <c r="BK1010">
        <f t="shared" ca="1" si="64"/>
        <v>-4120</v>
      </c>
      <c r="BL1010">
        <f t="shared" ca="1" si="64"/>
        <v>0</v>
      </c>
      <c r="BM1010">
        <f t="shared" ca="1" si="64"/>
        <v>-9010</v>
      </c>
      <c r="BN1010">
        <f t="shared" ca="1" si="64"/>
        <v>-3195</v>
      </c>
      <c r="BO1010">
        <f t="shared" ca="1" si="64"/>
        <v>0</v>
      </c>
      <c r="BP1010">
        <f t="shared" ca="1" si="64"/>
        <v>-35000</v>
      </c>
      <c r="BQ1010">
        <f t="shared" ca="1" si="64"/>
        <v>0</v>
      </c>
      <c r="BR1010">
        <f t="shared" ca="1" si="64"/>
        <v>-51675</v>
      </c>
    </row>
    <row r="1011" spans="1:72" ht="15.75" thickBot="1" x14ac:dyDescent="0.3">
      <c r="A1011" s="131" t="s">
        <v>75</v>
      </c>
      <c r="B1011" s="132" t="s">
        <v>88</v>
      </c>
      <c r="C1011" s="132" t="s">
        <v>36</v>
      </c>
      <c r="D1011" s="318">
        <f>SUM(D1006:E1010)</f>
        <v>12920</v>
      </c>
      <c r="E1011" s="319"/>
      <c r="F1011" s="320">
        <f>SUM(F1006:G1010)</f>
        <v>47384.15</v>
      </c>
      <c r="G1011" s="321"/>
      <c r="H1011" s="318">
        <f>SUM(H1006:I1010)</f>
        <v>-2260</v>
      </c>
      <c r="I1011" s="319"/>
      <c r="J1011" s="320">
        <f>SUM(J1006:K1010)</f>
        <v>-2780</v>
      </c>
      <c r="K1011" s="321"/>
      <c r="L1011" s="318">
        <f>SUM(L1006:M1010)</f>
        <v>-2130</v>
      </c>
      <c r="M1011" s="319"/>
      <c r="N1011" s="320">
        <f>SUM(N1006:O1010)</f>
        <v>-1650</v>
      </c>
      <c r="O1011" s="321"/>
      <c r="P1011" s="318">
        <f>SUM(P1006:Q1010)</f>
        <v>-1500</v>
      </c>
      <c r="Q1011" s="319"/>
      <c r="R1011" s="320">
        <f>SUM(R1006:S1010)</f>
        <v>-1770</v>
      </c>
      <c r="S1011" s="321"/>
      <c r="T1011" s="318">
        <f>SUM(T1006:U1010)</f>
        <v>-1100</v>
      </c>
      <c r="U1011" s="319"/>
      <c r="V1011" s="320">
        <f>SUM(V1006:W1010)</f>
        <v>-1580</v>
      </c>
      <c r="W1011" s="321"/>
      <c r="X1011" s="318">
        <f>SUM(X1006:Y1010)</f>
        <v>-5500</v>
      </c>
      <c r="Y1011" s="319"/>
      <c r="Z1011" s="320">
        <f>SUM(Z1006:AA1010)</f>
        <v>-5810</v>
      </c>
      <c r="AA1011" s="321"/>
      <c r="AB1011" s="318">
        <f>SUM(AB1006:AC1010)</f>
        <v>-1500</v>
      </c>
      <c r="AC1011" s="319"/>
      <c r="AD1011" s="320">
        <f>SUM(AD1006:AE1010)</f>
        <v>-2735</v>
      </c>
      <c r="AE1011" s="321"/>
      <c r="AF1011" s="318">
        <f>SUM(AF1006:AG1010)</f>
        <v>-9500</v>
      </c>
      <c r="AG1011" s="319"/>
      <c r="AH1011" s="320">
        <f>SUM(AH1006:AI1010)</f>
        <v>-10599</v>
      </c>
      <c r="AI1011" s="321"/>
      <c r="AJ1011" s="318">
        <f>SUM(AJ1006:AK1010)</f>
        <v>-4500</v>
      </c>
      <c r="AK1011" s="319"/>
      <c r="AL1011" s="320">
        <f>SUM(AL1006:AM1010)</f>
        <v>-3835</v>
      </c>
      <c r="AM1011" s="321"/>
      <c r="AN1011" s="318">
        <f>SUM(AN1006:AO1010)</f>
        <v>-1500</v>
      </c>
      <c r="AO1011" s="319"/>
      <c r="AP1011" s="320">
        <f>SUM(AP1006:AQ1010)</f>
        <v>-1840</v>
      </c>
      <c r="AQ1011" s="321"/>
      <c r="AR1011" s="318">
        <f>SUM(AR1006:AS1010)</f>
        <v>-16500</v>
      </c>
      <c r="AS1011" s="319"/>
      <c r="AT1011" s="320">
        <f>SUM(AT1006:AU1010)</f>
        <v>-37000</v>
      </c>
      <c r="AU1011" s="321"/>
      <c r="AV1011" s="318">
        <f>SUM(AV1006:AW1010)</f>
        <v>-1500</v>
      </c>
      <c r="AW1011" s="319"/>
      <c r="AX1011" s="320">
        <f>SUM(AX1006:AY1010)</f>
        <v>-3650</v>
      </c>
      <c r="AY1011" s="321"/>
      <c r="AZ1011" s="266">
        <f>SUM(AZ1006:AZ1010)</f>
        <v>-34570</v>
      </c>
      <c r="BA1011" s="134">
        <f>SUM(BA1006:BA1010)</f>
        <v>-25864.850000000006</v>
      </c>
      <c r="BC1011" s="255" t="s">
        <v>89</v>
      </c>
      <c r="BD1011" s="203" t="s">
        <v>14</v>
      </c>
      <c r="BE1011" s="206">
        <f>HLOOKUP(AnaliseGeral!$X$20,BF1:BR1011,1011,FALSE)</f>
        <v>60</v>
      </c>
      <c r="BF1011" s="207">
        <f>COLUMN()</f>
        <v>58</v>
      </c>
      <c r="BG1011" s="207">
        <f>COLUMN()</f>
        <v>59</v>
      </c>
      <c r="BH1011" s="207">
        <f>COLUMN()</f>
        <v>60</v>
      </c>
      <c r="BI1011" s="207">
        <f>COLUMN()</f>
        <v>61</v>
      </c>
      <c r="BJ1011" s="207">
        <f>COLUMN()</f>
        <v>62</v>
      </c>
      <c r="BK1011" s="207">
        <f>COLUMN()</f>
        <v>63</v>
      </c>
      <c r="BL1011" s="207">
        <f>COLUMN()</f>
        <v>64</v>
      </c>
      <c r="BM1011" s="207">
        <f>COLUMN()</f>
        <v>65</v>
      </c>
      <c r="BN1011" s="207">
        <f>COLUMN()</f>
        <v>66</v>
      </c>
      <c r="BO1011" s="207">
        <f>COLUMN()</f>
        <v>67</v>
      </c>
      <c r="BP1011" s="207">
        <f>COLUMN()</f>
        <v>68</v>
      </c>
      <c r="BQ1011" s="207">
        <f>COLUMN()</f>
        <v>69</v>
      </c>
      <c r="BR1011" s="207">
        <f>COLUMN()</f>
        <v>70</v>
      </c>
      <c r="BS1011" s="207">
        <f>COLUMN()</f>
        <v>71</v>
      </c>
      <c r="BT1011" s="207">
        <f>COLUMN()</f>
        <v>72</v>
      </c>
    </row>
    <row r="1012" spans="1:72" x14ac:dyDescent="0.2">
      <c r="BC1012">
        <v>1</v>
      </c>
      <c r="BE1012" s="204" t="str">
        <f ca="1">VLOOKUP(INDIRECT(ADDRESS(ROW(),BE$1011,1)),INDIRECT(ADDRESS(3,$BE$1011,1)):$BT$1004,(BE$1011-(41-((57-BE$1011)*2))),FALSE)</f>
        <v>Salário (Receita)</v>
      </c>
      <c r="BF1012">
        <f t="shared" ref="BF1012:BR1016" ca="1" si="65">LARGE(BF$3:BF$1004,$BC1012)</f>
        <v>1500</v>
      </c>
      <c r="BG1012">
        <f t="shared" ca="1" si="65"/>
        <v>1550</v>
      </c>
      <c r="BH1012">
        <f t="shared" ca="1" si="65"/>
        <v>1600</v>
      </c>
      <c r="BI1012">
        <f t="shared" ca="1" si="65"/>
        <v>1600</v>
      </c>
      <c r="BJ1012">
        <f t="shared" ca="1" si="65"/>
        <v>1500</v>
      </c>
      <c r="BK1012">
        <f t="shared" ca="1" si="65"/>
        <v>1500</v>
      </c>
      <c r="BL1012">
        <f t="shared" ca="1" si="65"/>
        <v>1500</v>
      </c>
      <c r="BM1012">
        <f t="shared" ca="1" si="65"/>
        <v>1500</v>
      </c>
      <c r="BN1012">
        <f t="shared" ca="1" si="65"/>
        <v>1500</v>
      </c>
      <c r="BO1012">
        <f t="shared" ca="1" si="65"/>
        <v>1500</v>
      </c>
      <c r="BP1012">
        <f t="shared" ca="1" si="65"/>
        <v>1500</v>
      </c>
      <c r="BQ1012">
        <f ca="1">LARGE(BQ$3:BQ$1004,$BC1012)</f>
        <v>2400</v>
      </c>
      <c r="BR1012">
        <f ca="1">LARGE(BR$3:BR$1004,$BC1012)</f>
        <v>19150</v>
      </c>
      <c r="BS1012" s="204" t="str">
        <f ca="1">VLOOKUP($BR1012,$BR$3:$BT$1004,2,FALSE)</f>
        <v>E</v>
      </c>
    </row>
    <row r="1013" spans="1:72" x14ac:dyDescent="0.2">
      <c r="BC1013">
        <v>2</v>
      </c>
      <c r="BE1013" s="204" t="str">
        <f ca="1">VLOOKUP(INDIRECT(ADDRESS(ROW(),BE$1011,1)),INDIRECT(ADDRESS(3,$BE$1011,1)):$BT$1004,(BE$1011-(41-((57-BE$1011)*2))),FALSE)</f>
        <v>Reembolso (Receita)</v>
      </c>
      <c r="BF1013">
        <f t="shared" ca="1" si="65"/>
        <v>0</v>
      </c>
      <c r="BG1013">
        <f t="shared" ca="1" si="65"/>
        <v>0</v>
      </c>
      <c r="BH1013">
        <f t="shared" ca="1" si="65"/>
        <v>0</v>
      </c>
      <c r="BI1013">
        <f t="shared" ca="1" si="65"/>
        <v>0</v>
      </c>
      <c r="BJ1013">
        <f t="shared" ca="1" si="65"/>
        <v>420</v>
      </c>
      <c r="BK1013">
        <f t="shared" ca="1" si="65"/>
        <v>0</v>
      </c>
      <c r="BL1013">
        <f t="shared" ca="1" si="65"/>
        <v>0</v>
      </c>
      <c r="BM1013">
        <f t="shared" ca="1" si="65"/>
        <v>0</v>
      </c>
      <c r="BN1013">
        <f t="shared" ca="1" si="65"/>
        <v>0</v>
      </c>
      <c r="BO1013">
        <f t="shared" ca="1" si="65"/>
        <v>0</v>
      </c>
      <c r="BP1013">
        <f t="shared" ca="1" si="65"/>
        <v>0</v>
      </c>
      <c r="BQ1013">
        <f t="shared" ca="1" si="65"/>
        <v>0</v>
      </c>
      <c r="BR1013">
        <f t="shared" ca="1" si="65"/>
        <v>420</v>
      </c>
      <c r="BS1013" s="204" t="str">
        <f ca="1">VLOOKUP($BR1013,$BR$3:$BT$1004,2,FALSE)</f>
        <v>E</v>
      </c>
    </row>
    <row r="1014" spans="1:72" x14ac:dyDescent="0.2">
      <c r="BC1014">
        <v>3</v>
      </c>
      <c r="BE1014" s="204" t="str">
        <f ca="1">VLOOKUP(INDIRECT(ADDRESS(ROW(),BE$1011,1)),INDIRECT(ADDRESS(3,$BE$1011,1)):$BT$1004,(BE$1011-(41-((57-BE$1011)*2))),FALSE)</f>
        <v>Reembolso (Receita)</v>
      </c>
      <c r="BF1014">
        <f t="shared" ca="1" si="65"/>
        <v>0</v>
      </c>
      <c r="BG1014">
        <f t="shared" ca="1" si="65"/>
        <v>0</v>
      </c>
      <c r="BH1014">
        <f t="shared" ca="1" si="65"/>
        <v>0</v>
      </c>
      <c r="BI1014">
        <f t="shared" ca="1" si="65"/>
        <v>0</v>
      </c>
      <c r="BJ1014">
        <f t="shared" ca="1" si="65"/>
        <v>0</v>
      </c>
      <c r="BK1014">
        <f t="shared" ca="1" si="65"/>
        <v>0</v>
      </c>
      <c r="BL1014">
        <f t="shared" ca="1" si="65"/>
        <v>0</v>
      </c>
      <c r="BM1014">
        <f t="shared" ca="1" si="65"/>
        <v>0</v>
      </c>
      <c r="BN1014">
        <f t="shared" ca="1" si="65"/>
        <v>0</v>
      </c>
      <c r="BO1014">
        <f t="shared" ca="1" si="65"/>
        <v>0</v>
      </c>
      <c r="BP1014">
        <f t="shared" ca="1" si="65"/>
        <v>0</v>
      </c>
      <c r="BQ1014">
        <f t="shared" ca="1" si="65"/>
        <v>0</v>
      </c>
      <c r="BR1014">
        <f t="shared" ca="1" si="65"/>
        <v>0</v>
      </c>
      <c r="BS1014" s="204" t="str">
        <f ca="1">VLOOKUP($BR1014,$BR$3:$BT$1004,2,FALSE)</f>
        <v>E</v>
      </c>
    </row>
    <row r="1015" spans="1:72" x14ac:dyDescent="0.2">
      <c r="BC1015">
        <v>4</v>
      </c>
      <c r="BE1015" s="204" t="str">
        <f ca="1">VLOOKUP(INDIRECT(ADDRESS(ROW(),BE$1011,1)),INDIRECT(ADDRESS(3,$BE$1011,1)):$BT$1004,(BE$1011-(41-((57-BE$1011)*2))),FALSE)</f>
        <v>Reembolso (Receita)</v>
      </c>
      <c r="BF1015">
        <f t="shared" ca="1" si="65"/>
        <v>0</v>
      </c>
      <c r="BG1015">
        <f t="shared" ca="1" si="65"/>
        <v>0</v>
      </c>
      <c r="BH1015">
        <f t="shared" ca="1" si="65"/>
        <v>0</v>
      </c>
      <c r="BI1015">
        <f t="shared" ca="1" si="65"/>
        <v>0</v>
      </c>
      <c r="BJ1015">
        <f t="shared" ca="1" si="65"/>
        <v>0</v>
      </c>
      <c r="BK1015">
        <f t="shared" ca="1" si="65"/>
        <v>0</v>
      </c>
      <c r="BL1015">
        <f t="shared" ca="1" si="65"/>
        <v>0</v>
      </c>
      <c r="BM1015">
        <f t="shared" ca="1" si="65"/>
        <v>0</v>
      </c>
      <c r="BN1015">
        <f t="shared" ca="1" si="65"/>
        <v>0</v>
      </c>
      <c r="BO1015">
        <f t="shared" ca="1" si="65"/>
        <v>0</v>
      </c>
      <c r="BP1015">
        <f t="shared" ca="1" si="65"/>
        <v>0</v>
      </c>
      <c r="BQ1015">
        <f t="shared" ca="1" si="65"/>
        <v>0</v>
      </c>
      <c r="BR1015">
        <f t="shared" ca="1" si="65"/>
        <v>0</v>
      </c>
      <c r="BS1015" s="204" t="str">
        <f ca="1">VLOOKUP($BR1015,$BR$3:$BT$1004,2,FALSE)</f>
        <v>E</v>
      </c>
    </row>
    <row r="1016" spans="1:72" x14ac:dyDescent="0.2">
      <c r="BC1016">
        <v>5</v>
      </c>
      <c r="BE1016" s="204" t="str">
        <f ca="1">VLOOKUP(INDIRECT(ADDRESS(ROW(),BE$1011,1)),INDIRECT(ADDRESS(3,$BE$1011,1)):$BT$1004,(BE$1011-(41-((57-BE$1011)*2))),FALSE)</f>
        <v>Reembolso (Receita)</v>
      </c>
      <c r="BF1016">
        <f ca="1">LARGE(BF$3:BF$1004,$BC1016)</f>
        <v>0</v>
      </c>
      <c r="BG1016">
        <f t="shared" ca="1" si="65"/>
        <v>0</v>
      </c>
      <c r="BH1016">
        <f t="shared" ca="1" si="65"/>
        <v>0</v>
      </c>
      <c r="BI1016">
        <f t="shared" ca="1" si="65"/>
        <v>0</v>
      </c>
      <c r="BJ1016">
        <f t="shared" ca="1" si="65"/>
        <v>0</v>
      </c>
      <c r="BK1016">
        <f t="shared" ca="1" si="65"/>
        <v>0</v>
      </c>
      <c r="BL1016">
        <f t="shared" ca="1" si="65"/>
        <v>0</v>
      </c>
      <c r="BM1016">
        <f t="shared" ca="1" si="65"/>
        <v>0</v>
      </c>
      <c r="BN1016">
        <f t="shared" ca="1" si="65"/>
        <v>0</v>
      </c>
      <c r="BO1016">
        <f t="shared" ca="1" si="65"/>
        <v>0</v>
      </c>
      <c r="BP1016">
        <f t="shared" ca="1" si="65"/>
        <v>0</v>
      </c>
      <c r="BQ1016">
        <f t="shared" ca="1" si="65"/>
        <v>0</v>
      </c>
      <c r="BR1016">
        <f t="shared" ca="1" si="65"/>
        <v>0</v>
      </c>
      <c r="BS1016" s="204" t="str">
        <f ca="1">VLOOKUP($BR1016,$BR$3:$BT$1004,2,FALSE)</f>
        <v>E</v>
      </c>
    </row>
    <row r="1017" spans="1:72" x14ac:dyDescent="0.2">
      <c r="BC1017">
        <v>99</v>
      </c>
      <c r="BE1017" s="204" t="s">
        <v>90</v>
      </c>
      <c r="BF1017">
        <f ca="1">SUM(BF1012:BF1016)-BF1007</f>
        <v>0</v>
      </c>
      <c r="BG1017">
        <f t="shared" ref="BG1017" ca="1" si="66">SUM(BG1012:BG1016)-BG1007</f>
        <v>0</v>
      </c>
      <c r="BH1017">
        <f t="shared" ref="BH1017" ca="1" si="67">SUM(BH1012:BH1016)-BH1007</f>
        <v>0</v>
      </c>
      <c r="BI1017">
        <f t="shared" ref="BI1017:BQ1017" ca="1" si="68">SUM(BI1012:BI1016)-BI1007</f>
        <v>0</v>
      </c>
      <c r="BJ1017">
        <f t="shared" ca="1" si="68"/>
        <v>0</v>
      </c>
      <c r="BK1017">
        <f t="shared" ca="1" si="68"/>
        <v>0</v>
      </c>
      <c r="BL1017">
        <f t="shared" ca="1" si="68"/>
        <v>0</v>
      </c>
      <c r="BM1017">
        <f t="shared" ca="1" si="68"/>
        <v>0</v>
      </c>
      <c r="BN1017">
        <f t="shared" ca="1" si="68"/>
        <v>0</v>
      </c>
      <c r="BO1017">
        <f t="shared" ca="1" si="68"/>
        <v>0</v>
      </c>
      <c r="BP1017">
        <f t="shared" ca="1" si="68"/>
        <v>0</v>
      </c>
      <c r="BQ1017">
        <f t="shared" ca="1" si="68"/>
        <v>0</v>
      </c>
      <c r="BR1017">
        <f ca="1">SUM(BR1012:BR1016)-BR1007</f>
        <v>0</v>
      </c>
      <c r="BS1017" s="204" t="s">
        <v>91</v>
      </c>
    </row>
    <row r="1018" spans="1:72" x14ac:dyDescent="0.2">
      <c r="BD1018" s="203" t="s">
        <v>15</v>
      </c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S1018" s="204"/>
    </row>
    <row r="1019" spans="1:72" x14ac:dyDescent="0.2">
      <c r="BC1019">
        <v>1</v>
      </c>
      <c r="BE1019" s="204" t="str">
        <f ca="1">VLOOKUP(INDIRECT(ADDRESS(ROW(),BE$1011,1)),INDIRECT(ADDRESS(3,$BE$1011,1)):$BT$1004,(BE$1011-(41-((57-BE$1011)*2))),FALSE)</f>
        <v>Alimentação (Alimentação)</v>
      </c>
      <c r="BF1019">
        <f t="shared" ref="BF1019:BR1023" ca="1" si="69">SMALL(BF$3:BF$1004,$BC1012)</f>
        <v>-3346</v>
      </c>
      <c r="BG1019">
        <f t="shared" ca="1" si="69"/>
        <v>-3900</v>
      </c>
      <c r="BH1019">
        <f t="shared" ca="1" si="69"/>
        <v>-3000</v>
      </c>
      <c r="BI1019">
        <f t="shared" ca="1" si="69"/>
        <v>-3010</v>
      </c>
      <c r="BJ1019">
        <f t="shared" ca="1" si="69"/>
        <v>-3000</v>
      </c>
      <c r="BK1019">
        <f t="shared" ca="1" si="69"/>
        <v>-4120</v>
      </c>
      <c r="BL1019">
        <f t="shared" ca="1" si="69"/>
        <v>-3000</v>
      </c>
      <c r="BM1019">
        <f t="shared" ca="1" si="69"/>
        <v>-9010</v>
      </c>
      <c r="BN1019">
        <f t="shared" ca="1" si="69"/>
        <v>-3195</v>
      </c>
      <c r="BO1019">
        <f t="shared" ca="1" si="69"/>
        <v>-3100</v>
      </c>
      <c r="BP1019">
        <f t="shared" ca="1" si="69"/>
        <v>-35000</v>
      </c>
      <c r="BQ1019">
        <f t="shared" ca="1" si="69"/>
        <v>-5250</v>
      </c>
      <c r="BR1019">
        <f ca="1">SMALL(BR$3:BR$1004,$BC1012)</f>
        <v>-51325</v>
      </c>
      <c r="BS1019" s="204" t="str">
        <f ca="1">VLOOKUP($BR1019,$BR$3:$BT$1004,2,FALSE)</f>
        <v>I</v>
      </c>
    </row>
    <row r="1020" spans="1:72" x14ac:dyDescent="0.2">
      <c r="BC1020">
        <v>2</v>
      </c>
      <c r="BE1020" s="204" t="str">
        <f ca="1">VLOOKUP(INDIRECT(ADDRESS(ROW(),BE$1011,1)),INDIRECT(ADDRESS(3,$BE$1011,1)):$BT$1004,(BE$1011-(41-((57-BE$1011)*2))),FALSE)</f>
        <v>Empregados (Serviços)</v>
      </c>
      <c r="BF1020">
        <f t="shared" ca="1" si="69"/>
        <v>-350</v>
      </c>
      <c r="BG1020">
        <f t="shared" ca="1" si="69"/>
        <v>-430</v>
      </c>
      <c r="BH1020">
        <f t="shared" ca="1" si="69"/>
        <v>-250</v>
      </c>
      <c r="BI1020">
        <f t="shared" ca="1" si="69"/>
        <v>-360</v>
      </c>
      <c r="BJ1020">
        <f t="shared" ca="1" si="69"/>
        <v>-500</v>
      </c>
      <c r="BK1020">
        <f t="shared" ca="1" si="69"/>
        <v>-3000</v>
      </c>
      <c r="BL1020">
        <f t="shared" ca="1" si="69"/>
        <v>-1235</v>
      </c>
      <c r="BM1020">
        <f t="shared" ca="1" si="69"/>
        <v>-3000</v>
      </c>
      <c r="BN1020">
        <f t="shared" ca="1" si="69"/>
        <v>-2000</v>
      </c>
      <c r="BO1020">
        <f t="shared" ca="1" si="69"/>
        <v>-240</v>
      </c>
      <c r="BP1020">
        <f t="shared" ca="1" si="69"/>
        <v>-3000</v>
      </c>
      <c r="BQ1020">
        <f t="shared" ca="1" si="69"/>
        <v>-800</v>
      </c>
      <c r="BR1020">
        <f t="shared" ca="1" si="69"/>
        <v>-38606</v>
      </c>
      <c r="BS1020" s="204" t="str">
        <f ca="1">VLOOKUP($BR1020,$BR$3:$BT$1004,2,FALSE)</f>
        <v>V</v>
      </c>
    </row>
    <row r="1021" spans="1:72" x14ac:dyDescent="0.2">
      <c r="BC1021">
        <v>3</v>
      </c>
      <c r="BE1021" s="204" t="str">
        <f ca="1">VLOOKUP(INDIRECT(ADDRESS(ROW(),BE$1011,1)),INDIRECT(ADDRESS(3,$BE$1011,1)):$BT$1004,(BE$1011-(41-((57-BE$1011)*2))),FALSE)</f>
        <v>Reembolso (Receita)</v>
      </c>
      <c r="BF1021">
        <f t="shared" ca="1" si="69"/>
        <v>-340</v>
      </c>
      <c r="BG1021">
        <f t="shared" ca="1" si="69"/>
        <v>0</v>
      </c>
      <c r="BH1021">
        <f t="shared" ca="1" si="69"/>
        <v>0</v>
      </c>
      <c r="BI1021">
        <f t="shared" ca="1" si="69"/>
        <v>0</v>
      </c>
      <c r="BJ1021">
        <f t="shared" ca="1" si="69"/>
        <v>0</v>
      </c>
      <c r="BK1021">
        <f t="shared" ca="1" si="69"/>
        <v>-190</v>
      </c>
      <c r="BL1021">
        <f t="shared" ca="1" si="69"/>
        <v>0</v>
      </c>
      <c r="BM1021">
        <f t="shared" ca="1" si="69"/>
        <v>-89</v>
      </c>
      <c r="BN1021">
        <f t="shared" ca="1" si="69"/>
        <v>-140</v>
      </c>
      <c r="BO1021">
        <f t="shared" ca="1" si="69"/>
        <v>0</v>
      </c>
      <c r="BP1021">
        <f t="shared" ca="1" si="69"/>
        <v>-500</v>
      </c>
      <c r="BQ1021">
        <f t="shared" ca="1" si="69"/>
        <v>0</v>
      </c>
      <c r="BR1021">
        <f t="shared" ca="1" si="69"/>
        <v>-5074</v>
      </c>
      <c r="BS1021" s="204" t="str">
        <f ca="1">VLOOKUP($BR1021,$BR$3:$BT$1004,2,FALSE)</f>
        <v>V</v>
      </c>
    </row>
    <row r="1022" spans="1:72" x14ac:dyDescent="0.2">
      <c r="BC1022">
        <v>4</v>
      </c>
      <c r="BE1022" s="204" t="str">
        <f ca="1">VLOOKUP(INDIRECT(ADDRESS(ROW(),BE$1011,1)),INDIRECT(ADDRESS(3,$BE$1011,1)):$BT$1004,(BE$1011-(41-((57-BE$1011)*2))),FALSE)</f>
        <v>Reembolso (Receita)</v>
      </c>
      <c r="BF1022">
        <f t="shared" ca="1" si="69"/>
        <v>-79.849999999999994</v>
      </c>
      <c r="BG1022">
        <f t="shared" ca="1" si="69"/>
        <v>0</v>
      </c>
      <c r="BH1022">
        <f t="shared" ca="1" si="69"/>
        <v>0</v>
      </c>
      <c r="BI1022">
        <f t="shared" ca="1" si="69"/>
        <v>0</v>
      </c>
      <c r="BJ1022">
        <f t="shared" ca="1" si="69"/>
        <v>0</v>
      </c>
      <c r="BK1022">
        <f t="shared" ca="1" si="69"/>
        <v>0</v>
      </c>
      <c r="BL1022">
        <f t="shared" ca="1" si="69"/>
        <v>0</v>
      </c>
      <c r="BM1022">
        <f t="shared" ca="1" si="69"/>
        <v>0</v>
      </c>
      <c r="BN1022">
        <f t="shared" ca="1" si="69"/>
        <v>0</v>
      </c>
      <c r="BO1022">
        <f t="shared" ca="1" si="69"/>
        <v>0</v>
      </c>
      <c r="BP1022">
        <f t="shared" ca="1" si="69"/>
        <v>0</v>
      </c>
      <c r="BQ1022">
        <f t="shared" ca="1" si="69"/>
        <v>0</v>
      </c>
      <c r="BR1022">
        <f t="shared" ca="1" si="69"/>
        <v>-350</v>
      </c>
      <c r="BS1022" s="204" t="str">
        <f ca="1">VLOOKUP($BR1022,$BR$3:$BT$1004,2,FALSE)</f>
        <v>I</v>
      </c>
    </row>
    <row r="1023" spans="1:72" x14ac:dyDescent="0.2">
      <c r="BC1023">
        <v>5</v>
      </c>
      <c r="BE1023" s="204" t="str">
        <f ca="1">VLOOKUP(INDIRECT(ADDRESS(ROW(),BE$1011,1)),INDIRECT(ADDRESS(3,$BE$1011,1)):$BT$1004,(BE$1011-(41-((57-BE$1011)*2))),FALSE)</f>
        <v>Reembolso (Receita)</v>
      </c>
      <c r="BF1023">
        <f t="shared" ca="1" si="69"/>
        <v>0</v>
      </c>
      <c r="BG1023">
        <f t="shared" ca="1" si="69"/>
        <v>0</v>
      </c>
      <c r="BH1023">
        <f t="shared" ca="1" si="69"/>
        <v>0</v>
      </c>
      <c r="BI1023">
        <f t="shared" ca="1" si="69"/>
        <v>0</v>
      </c>
      <c r="BJ1023">
        <f t="shared" ca="1" si="69"/>
        <v>0</v>
      </c>
      <c r="BK1023">
        <f t="shared" ca="1" si="69"/>
        <v>0</v>
      </c>
      <c r="BL1023">
        <f t="shared" ca="1" si="69"/>
        <v>0</v>
      </c>
      <c r="BM1023">
        <f t="shared" ca="1" si="69"/>
        <v>0</v>
      </c>
      <c r="BN1023">
        <f t="shared" ca="1" si="69"/>
        <v>0</v>
      </c>
      <c r="BO1023">
        <f t="shared" ca="1" si="69"/>
        <v>0</v>
      </c>
      <c r="BP1023">
        <f t="shared" ca="1" si="69"/>
        <v>0</v>
      </c>
      <c r="BQ1023">
        <f t="shared" ca="1" si="69"/>
        <v>0</v>
      </c>
      <c r="BR1023">
        <f t="shared" ca="1" si="69"/>
        <v>-79.849999999999994</v>
      </c>
      <c r="BS1023" s="204" t="str">
        <f ca="1">VLOOKUP($BR1023,$BR$3:$BT$1004,2,FALSE)</f>
        <v>S</v>
      </c>
    </row>
    <row r="1024" spans="1:72" x14ac:dyDescent="0.2">
      <c r="BC1024">
        <v>99</v>
      </c>
      <c r="BE1024" s="204" t="s">
        <v>92</v>
      </c>
      <c r="BF1024">
        <f t="shared" ref="BF1024:BQ1024" ca="1" si="70">SUM(BF1008:BF1010)-SUM(BF1019:BF1023)</f>
        <v>0</v>
      </c>
      <c r="BG1024">
        <f t="shared" ca="1" si="70"/>
        <v>0</v>
      </c>
      <c r="BH1024">
        <f t="shared" ca="1" si="70"/>
        <v>0</v>
      </c>
      <c r="BI1024">
        <f t="shared" ca="1" si="70"/>
        <v>0</v>
      </c>
      <c r="BJ1024">
        <f t="shared" ca="1" si="70"/>
        <v>0</v>
      </c>
      <c r="BK1024">
        <f t="shared" ca="1" si="70"/>
        <v>0</v>
      </c>
      <c r="BL1024">
        <f t="shared" ca="1" si="70"/>
        <v>0</v>
      </c>
      <c r="BM1024">
        <f t="shared" ca="1" si="70"/>
        <v>0</v>
      </c>
      <c r="BN1024">
        <f t="shared" ca="1" si="70"/>
        <v>0</v>
      </c>
      <c r="BO1024">
        <f t="shared" ca="1" si="70"/>
        <v>0</v>
      </c>
      <c r="BP1024">
        <f t="shared" ca="1" si="70"/>
        <v>0</v>
      </c>
      <c r="BQ1024">
        <f t="shared" ca="1" si="70"/>
        <v>0</v>
      </c>
      <c r="BR1024">
        <f ca="1">SUM(BR1008:BR1010)-SUM(BR1019:BR1023)</f>
        <v>0</v>
      </c>
      <c r="BS1024" t="s">
        <v>91</v>
      </c>
    </row>
  </sheetData>
  <sheetProtection sheet="1" formatCells="0" sort="0" autoFilter="0"/>
  <autoFilter ref="A1:BA1011" xr:uid="{247F538C-C351-4C3C-8779-4DABD6B0B9CE}">
    <filterColumn colId="1">
      <customFilters>
        <customFilter operator="notEqual" val=" "/>
      </customFilters>
    </filterColumn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</autoFilter>
  <sortState ref="A3:BA123">
    <sortCondition ref="A3"/>
  </sortState>
  <mergeCells count="183">
    <mergeCell ref="AN1011:AO1011"/>
    <mergeCell ref="AP1011:AQ1011"/>
    <mergeCell ref="AR1011:AS1011"/>
    <mergeCell ref="AT1011:AU1011"/>
    <mergeCell ref="AV1011:AW1011"/>
    <mergeCell ref="AX1011:AY1011"/>
    <mergeCell ref="AB1011:AC1011"/>
    <mergeCell ref="AD1011:AE1011"/>
    <mergeCell ref="AF1011:AG1011"/>
    <mergeCell ref="AH1011:AI1011"/>
    <mergeCell ref="AJ1011:AK1011"/>
    <mergeCell ref="AL1011:AM1011"/>
    <mergeCell ref="P1011:Q1011"/>
    <mergeCell ref="R1011:S1011"/>
    <mergeCell ref="T1011:U1011"/>
    <mergeCell ref="V1011:W1011"/>
    <mergeCell ref="X1011:Y1011"/>
    <mergeCell ref="Z1011:AA1011"/>
    <mergeCell ref="D1011:E1011"/>
    <mergeCell ref="F1011:G1011"/>
    <mergeCell ref="H1011:I1011"/>
    <mergeCell ref="J1011:K1011"/>
    <mergeCell ref="L1011:M1011"/>
    <mergeCell ref="N1011:O1011"/>
    <mergeCell ref="AN1010:AO1010"/>
    <mergeCell ref="AP1010:AQ1010"/>
    <mergeCell ref="AR1010:AS1010"/>
    <mergeCell ref="AT1010:AU1010"/>
    <mergeCell ref="AV1010:AW1010"/>
    <mergeCell ref="AX1010:AY1010"/>
    <mergeCell ref="AB1010:AC1010"/>
    <mergeCell ref="AD1010:AE1010"/>
    <mergeCell ref="AF1010:AG1010"/>
    <mergeCell ref="AH1010:AI1010"/>
    <mergeCell ref="AJ1010:AK1010"/>
    <mergeCell ref="AL1010:AM1010"/>
    <mergeCell ref="P1010:Q1010"/>
    <mergeCell ref="R1010:S1010"/>
    <mergeCell ref="T1010:U1010"/>
    <mergeCell ref="V1010:W1010"/>
    <mergeCell ref="X1010:Y1010"/>
    <mergeCell ref="Z1010:AA1010"/>
    <mergeCell ref="D1010:E1010"/>
    <mergeCell ref="F1010:G1010"/>
    <mergeCell ref="H1010:I1010"/>
    <mergeCell ref="J1010:K1010"/>
    <mergeCell ref="L1010:M1010"/>
    <mergeCell ref="N1010:O1010"/>
    <mergeCell ref="AN1009:AO1009"/>
    <mergeCell ref="AP1009:AQ1009"/>
    <mergeCell ref="AR1009:AS1009"/>
    <mergeCell ref="AT1009:AU1009"/>
    <mergeCell ref="AV1009:AW1009"/>
    <mergeCell ref="AX1009:AY1009"/>
    <mergeCell ref="AB1009:AC1009"/>
    <mergeCell ref="AD1009:AE1009"/>
    <mergeCell ref="AF1009:AG1009"/>
    <mergeCell ref="AH1009:AI1009"/>
    <mergeCell ref="AJ1009:AK1009"/>
    <mergeCell ref="AL1009:AM1009"/>
    <mergeCell ref="P1009:Q1009"/>
    <mergeCell ref="R1009:S1009"/>
    <mergeCell ref="T1009:U1009"/>
    <mergeCell ref="V1009:W1009"/>
    <mergeCell ref="X1009:Y1009"/>
    <mergeCell ref="Z1009:AA1009"/>
    <mergeCell ref="D1009:E1009"/>
    <mergeCell ref="F1009:G1009"/>
    <mergeCell ref="H1009:I1009"/>
    <mergeCell ref="J1009:K1009"/>
    <mergeCell ref="L1009:M1009"/>
    <mergeCell ref="N1009:O1009"/>
    <mergeCell ref="AT1008:AU1008"/>
    <mergeCell ref="AV1008:AW1008"/>
    <mergeCell ref="AX1008:AY1008"/>
    <mergeCell ref="Z1007:AA1007"/>
    <mergeCell ref="D1008:E1008"/>
    <mergeCell ref="F1008:G1008"/>
    <mergeCell ref="H1008:I1008"/>
    <mergeCell ref="J1008:K1008"/>
    <mergeCell ref="L1008:M1008"/>
    <mergeCell ref="N1008:O1008"/>
    <mergeCell ref="AN1008:AO1008"/>
    <mergeCell ref="AP1008:AQ1008"/>
    <mergeCell ref="AR1008:AS1008"/>
    <mergeCell ref="AB1008:AC1008"/>
    <mergeCell ref="AD1008:AE1008"/>
    <mergeCell ref="AF1008:AG1008"/>
    <mergeCell ref="AH1008:AI1008"/>
    <mergeCell ref="AJ1008:AK1008"/>
    <mergeCell ref="AL1008:AM1008"/>
    <mergeCell ref="AF1007:AG1007"/>
    <mergeCell ref="AH1007:AI1007"/>
    <mergeCell ref="AJ1007:AK1007"/>
    <mergeCell ref="AL1007:AM1007"/>
    <mergeCell ref="P1008:Q1008"/>
    <mergeCell ref="R1008:S1008"/>
    <mergeCell ref="T1008:U1008"/>
    <mergeCell ref="V1008:W1008"/>
    <mergeCell ref="X1008:Y1008"/>
    <mergeCell ref="Z1008:AA1008"/>
    <mergeCell ref="AR1006:AS1006"/>
    <mergeCell ref="AT1006:AU1006"/>
    <mergeCell ref="AV1006:AW1006"/>
    <mergeCell ref="AN1007:AO1007"/>
    <mergeCell ref="AP1007:AQ1007"/>
    <mergeCell ref="AR1007:AS1007"/>
    <mergeCell ref="AT1007:AU1007"/>
    <mergeCell ref="AV1007:AW1007"/>
    <mergeCell ref="AB1007:AC1007"/>
    <mergeCell ref="AD1007:AE1007"/>
    <mergeCell ref="AL1006:AM1006"/>
    <mergeCell ref="AN1006:AO1006"/>
    <mergeCell ref="AP1006:AQ1006"/>
    <mergeCell ref="T1006:U1006"/>
    <mergeCell ref="V1006:W1006"/>
    <mergeCell ref="X1006:Y1006"/>
    <mergeCell ref="Z1006:AA1006"/>
    <mergeCell ref="AB1006:AC1006"/>
    <mergeCell ref="AD1006:AE1006"/>
    <mergeCell ref="AX1006:AY1006"/>
    <mergeCell ref="AX1007:AY1007"/>
    <mergeCell ref="D1007:E1007"/>
    <mergeCell ref="F1007:G1007"/>
    <mergeCell ref="H1007:I1007"/>
    <mergeCell ref="J1007:K1007"/>
    <mergeCell ref="L1007:M1007"/>
    <mergeCell ref="N1007:O1007"/>
    <mergeCell ref="AF1006:AG1006"/>
    <mergeCell ref="AH1006:AI1006"/>
    <mergeCell ref="AJ1006:AK1006"/>
    <mergeCell ref="P1007:Q1007"/>
    <mergeCell ref="R1007:S1007"/>
    <mergeCell ref="T1007:U1007"/>
    <mergeCell ref="V1007:W1007"/>
    <mergeCell ref="X1007:Y1007"/>
    <mergeCell ref="D1006:E1006"/>
    <mergeCell ref="F1006:G1006"/>
    <mergeCell ref="H1006:I1006"/>
    <mergeCell ref="J1006:K1006"/>
    <mergeCell ref="L1006:M1006"/>
    <mergeCell ref="N1006:O1006"/>
    <mergeCell ref="P1006:Q1006"/>
    <mergeCell ref="R1006:S1006"/>
    <mergeCell ref="BV1:BV2"/>
    <mergeCell ref="D2:E2"/>
    <mergeCell ref="F2:G2"/>
    <mergeCell ref="H2:I2"/>
    <mergeCell ref="J2:K2"/>
    <mergeCell ref="L2:M2"/>
    <mergeCell ref="N2:O2"/>
    <mergeCell ref="P2:Q2"/>
    <mergeCell ref="R2:S2"/>
    <mergeCell ref="X1:AA1"/>
    <mergeCell ref="AB1:AE1"/>
    <mergeCell ref="AF1:AI1"/>
    <mergeCell ref="AJ1:AM1"/>
    <mergeCell ref="AN1:AQ1"/>
    <mergeCell ref="AR1:AU1"/>
    <mergeCell ref="AV2:AW2"/>
    <mergeCell ref="AX2:AY2"/>
    <mergeCell ref="AV1:AY1"/>
    <mergeCell ref="AL2:AM2"/>
    <mergeCell ref="AN2:AO2"/>
    <mergeCell ref="AP2:AQ2"/>
    <mergeCell ref="AR2:AS2"/>
    <mergeCell ref="AT2:AU2"/>
    <mergeCell ref="AZ1:BA1"/>
    <mergeCell ref="A1:A2"/>
    <mergeCell ref="D1:G1"/>
    <mergeCell ref="H1:K1"/>
    <mergeCell ref="L1:O1"/>
    <mergeCell ref="P1:S1"/>
    <mergeCell ref="T1:W1"/>
    <mergeCell ref="T2:U2"/>
    <mergeCell ref="V2:W2"/>
    <mergeCell ref="AJ2:AK2"/>
    <mergeCell ref="X2:Y2"/>
    <mergeCell ref="Z2:AA2"/>
    <mergeCell ref="AB2:AC2"/>
    <mergeCell ref="AD2:AE2"/>
    <mergeCell ref="AF2:AG2"/>
    <mergeCell ref="AH2:AI2"/>
  </mergeCells>
  <conditionalFormatting sqref="B3:B1004">
    <cfRule type="containsText" dxfId="2009" priority="1" operator="containsText" text="(T)">
      <formula>NOT(ISERROR(SEARCH("(T)",B3)))</formula>
    </cfRule>
    <cfRule type="containsText" dxfId="2008" priority="2" operator="containsText" text="(I)">
      <formula>NOT(ISERROR(SEARCH("(I)",B3)))</formula>
    </cfRule>
    <cfRule type="containsText" dxfId="2007" priority="3" operator="containsText" text="(V)">
      <formula>NOT(ISERROR(SEARCH("(V)",B3)))</formula>
    </cfRule>
    <cfRule type="containsText" dxfId="2006" priority="4" operator="containsText" text="(S)">
      <formula>NOT(ISERROR(SEARCH("(S)",B3)))</formula>
    </cfRule>
    <cfRule type="containsText" dxfId="2005" priority="5" operator="containsText" text="(E)">
      <formula>NOT(ISERROR(SEARCH("(E)",B3)))</formula>
    </cfRule>
  </conditionalFormatting>
  <dataValidations count="1">
    <dataValidation type="list" allowBlank="1" showInputMessage="1" showErrorMessage="1" sqref="C3:C1004" xr:uid="{00000000-0002-0000-0100-000000000000}">
      <formula1>$BV$3:$BV$1004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499984740745262"/>
  </sheetPr>
  <dimension ref="A1:AJ1001"/>
  <sheetViews>
    <sheetView workbookViewId="0">
      <pane xSplit="4" ySplit="2" topLeftCell="E3" activePane="bottomRight" state="frozen"/>
      <selection pane="topRight" activeCell="J9" sqref="J9"/>
      <selection pane="bottomLeft" activeCell="J9" sqref="J9"/>
      <selection pane="bottomRight" activeCell="E5" sqref="E5"/>
    </sheetView>
  </sheetViews>
  <sheetFormatPr defaultRowHeight="12.75" x14ac:dyDescent="0.2"/>
  <cols>
    <col min="1" max="1" width="4" bestFit="1" customWidth="1"/>
    <col min="2" max="2" width="12.5703125" bestFit="1" customWidth="1"/>
    <col min="3" max="3" width="7.42578125" bestFit="1" customWidth="1"/>
    <col min="4" max="4" width="38.42578125" bestFit="1" customWidth="1"/>
    <col min="5" max="5" width="12.140625" bestFit="1" customWidth="1"/>
    <col min="6" max="6" width="10.85546875" bestFit="1" customWidth="1"/>
    <col min="7" max="7" width="19.5703125" bestFit="1" customWidth="1"/>
    <col min="8" max="8" width="23.7109375" bestFit="1" customWidth="1"/>
    <col min="9" max="9" width="9.28515625" bestFit="1" customWidth="1"/>
    <col min="10" max="10" width="11.7109375" bestFit="1" customWidth="1"/>
    <col min="11" max="11" width="16.140625" bestFit="1" customWidth="1"/>
    <col min="12" max="12" width="10.7109375" bestFit="1" customWidth="1"/>
    <col min="13" max="13" width="8.7109375" bestFit="1" customWidth="1"/>
    <col min="14" max="14" width="9.42578125" bestFit="1" customWidth="1"/>
    <col min="15" max="15" width="14.42578125" bestFit="1" customWidth="1"/>
    <col min="16" max="16" width="12.140625" bestFit="1" customWidth="1"/>
    <col min="17" max="17" width="30.85546875" bestFit="1" customWidth="1"/>
    <col min="18" max="18" width="39.5703125" bestFit="1" customWidth="1"/>
    <col min="19" max="19" width="20.85546875" bestFit="1" customWidth="1"/>
    <col min="20" max="20" width="13.5703125" bestFit="1" customWidth="1"/>
    <col min="21" max="21" width="9.5703125" bestFit="1" customWidth="1"/>
    <col min="22" max="22" width="60.85546875" bestFit="1" customWidth="1"/>
    <col min="23" max="23" width="12.7109375" bestFit="1" customWidth="1"/>
    <col min="24" max="24" width="18.42578125" bestFit="1" customWidth="1"/>
    <col min="25" max="25" width="46.5703125" bestFit="1" customWidth="1"/>
    <col min="26" max="26" width="7.7109375" style="2" bestFit="1" customWidth="1"/>
    <col min="35" max="35" width="12.140625" bestFit="1" customWidth="1"/>
    <col min="36" max="36" width="23.7109375" bestFit="1" customWidth="1"/>
  </cols>
  <sheetData>
    <row r="1" spans="1:36" s="1" customFormat="1" x14ac:dyDescent="0.2">
      <c r="A1" s="322" t="s">
        <v>94</v>
      </c>
      <c r="B1" s="328" t="s">
        <v>95</v>
      </c>
      <c r="C1" s="327"/>
      <c r="D1" s="327"/>
      <c r="E1" s="327"/>
      <c r="F1" s="327"/>
      <c r="G1" s="327"/>
      <c r="H1" s="327"/>
      <c r="I1" s="327"/>
      <c r="J1" s="327"/>
      <c r="K1" s="327"/>
      <c r="L1" s="256"/>
      <c r="M1" s="327" t="s">
        <v>96</v>
      </c>
      <c r="N1" s="327"/>
      <c r="O1" s="327"/>
      <c r="P1" s="327"/>
      <c r="Q1" s="327"/>
      <c r="R1" s="327"/>
      <c r="S1" s="327"/>
      <c r="T1" s="327"/>
      <c r="U1" s="327" t="s">
        <v>97</v>
      </c>
      <c r="V1" s="327"/>
      <c r="W1" s="327"/>
      <c r="X1" s="327"/>
      <c r="Y1" s="49"/>
      <c r="Z1" s="324" t="s">
        <v>98</v>
      </c>
      <c r="AA1" s="255"/>
      <c r="AB1" s="255"/>
      <c r="AC1" s="255"/>
      <c r="AD1" s="255"/>
      <c r="AE1" s="255"/>
      <c r="AF1" s="255"/>
      <c r="AG1" s="255"/>
      <c r="AH1" s="255"/>
      <c r="AI1" s="326" t="s">
        <v>99</v>
      </c>
      <c r="AJ1" s="326"/>
    </row>
    <row r="2" spans="1:36" s="1" customFormat="1" ht="13.5" thickBot="1" x14ac:dyDescent="0.25">
      <c r="A2" s="323"/>
      <c r="B2" s="43" t="s">
        <v>100</v>
      </c>
      <c r="C2" s="43" t="s">
        <v>94</v>
      </c>
      <c r="D2" s="43" t="s">
        <v>65</v>
      </c>
      <c r="E2" s="43" t="s">
        <v>44</v>
      </c>
      <c r="F2" s="43" t="s">
        <v>101</v>
      </c>
      <c r="G2" s="43" t="s">
        <v>102</v>
      </c>
      <c r="H2" s="43" t="s">
        <v>103</v>
      </c>
      <c r="I2" s="43" t="s">
        <v>104</v>
      </c>
      <c r="J2" s="43" t="s">
        <v>105</v>
      </c>
      <c r="K2" s="48" t="s">
        <v>106</v>
      </c>
      <c r="L2" s="48" t="s">
        <v>107</v>
      </c>
      <c r="M2" s="43" t="s">
        <v>108</v>
      </c>
      <c r="N2" s="43" t="s">
        <v>109</v>
      </c>
      <c r="O2" s="43" t="s">
        <v>110</v>
      </c>
      <c r="P2" s="43" t="s">
        <v>111</v>
      </c>
      <c r="Q2" s="43" t="s">
        <v>112</v>
      </c>
      <c r="R2" s="43" t="s">
        <v>113</v>
      </c>
      <c r="S2" s="43" t="s">
        <v>114</v>
      </c>
      <c r="T2" s="43" t="s">
        <v>115</v>
      </c>
      <c r="U2" s="43" t="s">
        <v>116</v>
      </c>
      <c r="V2" s="43" t="s">
        <v>117</v>
      </c>
      <c r="W2" s="43" t="s">
        <v>118</v>
      </c>
      <c r="X2" s="43" t="s">
        <v>119</v>
      </c>
      <c r="Y2" s="43" t="s">
        <v>120</v>
      </c>
      <c r="Z2" s="325"/>
      <c r="AA2" s="255"/>
      <c r="AB2" s="255"/>
      <c r="AC2" s="255"/>
      <c r="AD2" s="255"/>
      <c r="AE2" s="255"/>
      <c r="AF2" s="255"/>
      <c r="AG2" s="255"/>
      <c r="AH2" s="255"/>
      <c r="AI2" s="255" t="s">
        <v>121</v>
      </c>
      <c r="AJ2" s="255" t="s">
        <v>122</v>
      </c>
    </row>
    <row r="3" spans="1:36" x14ac:dyDescent="0.2">
      <c r="A3" s="46">
        <f>IF($B$3&lt;&gt;"",1,"")</f>
        <v>1</v>
      </c>
      <c r="B3" s="5" t="s">
        <v>539</v>
      </c>
      <c r="C3" s="14">
        <v>4</v>
      </c>
      <c r="D3" s="32" t="str">
        <f>IF($C3&lt;&gt;"",VLOOKUP($C3,Empresas!$A$3:$AB$1002,2,FALSE),"")</f>
        <v>Meu Trabalho</v>
      </c>
      <c r="E3" s="14" t="s">
        <v>123</v>
      </c>
      <c r="F3" s="5"/>
      <c r="G3" s="5"/>
      <c r="H3" s="14"/>
      <c r="I3" s="5"/>
      <c r="J3" s="5"/>
      <c r="K3" s="53"/>
      <c r="L3" s="50" t="str">
        <f ca="1">IF($K3&lt;&gt;"",DAYS360($K3,NOW(),FALSE)/360,"")</f>
        <v/>
      </c>
      <c r="M3" s="32" t="str">
        <f>IF($U3&lt;&gt;"",VLOOKUP(VLOOKUP(VLOOKUP($U3,Endereços!$B$3:$M$1002,8,FALSE),Parametros!$AG$3:$AJ$102,4,FALSE),Parametros!$U$3:$Z$102,4,FALSE),"")</f>
        <v/>
      </c>
      <c r="N3" s="32" t="str">
        <f>IF($U3&lt;&gt;"",VLOOKUP(VLOOKUP($U3,Endereços!$B$3:$M$1002,6,FALSE),Parametros!$I$3:$N$102,6,FALSE),"")</f>
        <v/>
      </c>
      <c r="O3" s="5"/>
      <c r="P3" s="5"/>
      <c r="Q3" s="18"/>
      <c r="R3" s="18"/>
      <c r="S3" s="18"/>
      <c r="T3" s="9"/>
      <c r="U3" s="7"/>
      <c r="V3" s="52" t="str">
        <f>IF($U3&lt;&gt;"",VLOOKUP($U3,Endereços!$B$3:$M$1002,5,FALSE)&amp;" - "&amp;VLOOKUP($U3,Endereços!$B$3:$M$1002,7,FALSE)&amp;" - "&amp;VLOOKUP($U3,Endereços!$B$3:$M$1002,8,FALSE)&amp;", "&amp;VLOOKUP($U3,Endereços!$B$3:$M$1002,2,FALSE)&amp;" "&amp;VLOOKUP($U3,Endereços!$B$3:$M$1002,3,FALSE),"")</f>
        <v/>
      </c>
      <c r="W3" s="9"/>
      <c r="X3" s="9"/>
      <c r="Y3" s="5"/>
      <c r="Z3" s="58" t="s">
        <v>125</v>
      </c>
      <c r="AI3" t="str">
        <f>Parametros!$Q3</f>
        <v>Cliente</v>
      </c>
      <c r="AJ3" t="str">
        <f>Parametros!$F3</f>
        <v>Analista de Sistemas</v>
      </c>
    </row>
    <row r="4" spans="1:36" x14ac:dyDescent="0.2">
      <c r="A4" s="44">
        <f t="shared" ref="A4:A183" si="0">IF($B4&lt;&gt;"",$A3+1,"")</f>
        <v>2</v>
      </c>
      <c r="B4" s="5" t="s">
        <v>129</v>
      </c>
      <c r="C4" s="14">
        <v>4</v>
      </c>
      <c r="D4" s="32" t="str">
        <f>IF($C4&lt;&gt;"",VLOOKUP($C4,Empresas!$A$3:$AB$1002,2,FALSE),"")</f>
        <v>Meu Trabalho</v>
      </c>
      <c r="E4" s="5" t="s">
        <v>123</v>
      </c>
      <c r="F4" s="5"/>
      <c r="G4" s="5"/>
      <c r="H4" s="14"/>
      <c r="I4" s="9"/>
      <c r="J4" s="9"/>
      <c r="K4" s="53"/>
      <c r="L4" s="50" t="str">
        <f ca="1">IF($K4&lt;&gt;"",DAYS360($K4,NOW(),FALSE)/360,"")</f>
        <v/>
      </c>
      <c r="M4" s="32" t="str">
        <f>IF($U4&lt;&gt;"",VLOOKUP(VLOOKUP(VLOOKUP($U4,Endereços!$B$3:$M$1002,8,FALSE),Parametros!$AG$3:$AJ$102,4,FALSE),Parametros!$U$3:$Z$102,4,FALSE),"")</f>
        <v/>
      </c>
      <c r="N4" s="32" t="str">
        <f>IF($U4&lt;&gt;"",VLOOKUP(VLOOKUP($U4,Endereços!$B$3:$M$1002,6,FALSE),Parametros!$I$3:$N$102,6,FALSE),"")</f>
        <v/>
      </c>
      <c r="O4" s="7"/>
      <c r="P4" s="9"/>
      <c r="Q4" s="7"/>
      <c r="R4" s="55"/>
      <c r="S4" s="55"/>
      <c r="T4" s="9"/>
      <c r="U4" s="9"/>
      <c r="V4" s="52" t="str">
        <f>IF($U4&lt;&gt;"",VLOOKUP($U4,Endereços!$B$3:$M$1002,5,FALSE)&amp;" - "&amp;VLOOKUP($U4,Endereços!$B$3:$M$1002,7,FALSE)&amp;" - "&amp;VLOOKUP($U4,Endereços!$B$3:$M$1002,8,FALSE)&amp;", "&amp;VLOOKUP($U4,Endereços!$B$3:$M$1002,2,FALSE)&amp;" "&amp;VLOOKUP($U4,Endereços!$B$3:$M$1002,3,FALSE),"")</f>
        <v/>
      </c>
      <c r="W4" s="9"/>
      <c r="X4" s="9"/>
      <c r="Y4" s="7"/>
      <c r="Z4" s="60" t="s">
        <v>125</v>
      </c>
      <c r="AI4" t="str">
        <f>Parametros!$Q4</f>
        <v>Fornecedor</v>
      </c>
      <c r="AJ4" t="str">
        <f>Parametros!$F4</f>
        <v>Coordenador</v>
      </c>
    </row>
    <row r="5" spans="1:36" x14ac:dyDescent="0.2">
      <c r="A5" s="44">
        <f t="shared" si="0"/>
        <v>3</v>
      </c>
      <c r="B5" s="5" t="s">
        <v>74</v>
      </c>
      <c r="C5" s="5"/>
      <c r="D5" s="32" t="str">
        <f>IF($C5&lt;&gt;"",VLOOKUP($C5,Empresas!$A$3:$AB$1002,2,FALSE),"")</f>
        <v/>
      </c>
      <c r="E5" s="5"/>
      <c r="F5" s="5"/>
      <c r="G5" s="5"/>
      <c r="H5" s="14"/>
      <c r="I5" s="9"/>
      <c r="J5" s="9"/>
      <c r="K5" s="53"/>
      <c r="L5" s="50" t="str">
        <f t="shared" ref="L5:L68" ca="1" si="1">IF($K5&lt;&gt;"",DAYS360($K5,NOW(),FALSE)/360,"")</f>
        <v/>
      </c>
      <c r="M5" s="32" t="str">
        <f>IF($U5&lt;&gt;"",VLOOKUP(VLOOKUP(VLOOKUP($U5,Endereços!$B$3:$M$1002,8,FALSE),Parametros!$AG$3:$AJ$102,4,FALSE),Parametros!$U$3:$Z$102,4,FALSE),"")</f>
        <v/>
      </c>
      <c r="N5" s="32" t="str">
        <f>IF($U5&lt;&gt;"",VLOOKUP(VLOOKUP($U5,Endereços!$B$3:$M$1002,6,FALSE),Parametros!$I$3:$N$102,6,FALSE),"")</f>
        <v/>
      </c>
      <c r="O5" s="7"/>
      <c r="P5" s="7"/>
      <c r="Q5" s="9"/>
      <c r="R5" s="55"/>
      <c r="S5" s="9"/>
      <c r="T5" s="9"/>
      <c r="U5" s="9"/>
      <c r="V5" s="52" t="str">
        <f>IF($U5&lt;&gt;"",VLOOKUP($U5,Endereços!$B$3:$M$1002,5,FALSE)&amp;" - "&amp;VLOOKUP($U5,Endereços!$B$3:$M$1002,7,FALSE)&amp;" - "&amp;VLOOKUP($U5,Endereços!$B$3:$M$1002,8,FALSE)&amp;", "&amp;VLOOKUP($U5,Endereços!$B$3:$M$1002,2,FALSE)&amp;" "&amp;VLOOKUP($U5,Endereços!$B$3:$M$1002,3,FALSE),"")</f>
        <v/>
      </c>
      <c r="W5" s="9"/>
      <c r="X5" s="9"/>
      <c r="Y5" s="7"/>
      <c r="Z5" s="60" t="s">
        <v>125</v>
      </c>
      <c r="AI5" t="str">
        <f>Parametros!$Q5</f>
        <v>Cliente e Fornecedor</v>
      </c>
      <c r="AJ5" t="str">
        <f>Parametros!$F5</f>
        <v>Desenvolvedor</v>
      </c>
    </row>
    <row r="6" spans="1:36" x14ac:dyDescent="0.2">
      <c r="A6" s="44" t="str">
        <f t="shared" si="0"/>
        <v/>
      </c>
      <c r="B6" s="5"/>
      <c r="C6" s="5"/>
      <c r="D6" s="32" t="str">
        <f>IF($C6&lt;&gt;"",VLOOKUP($C6,Empresas!$A$3:$AB$1002,2,FALSE),"")</f>
        <v/>
      </c>
      <c r="E6" s="14"/>
      <c r="F6" s="14"/>
      <c r="G6" s="14"/>
      <c r="H6" s="14"/>
      <c r="I6" s="9"/>
      <c r="J6" s="9"/>
      <c r="K6" s="53"/>
      <c r="L6" s="50" t="str">
        <f t="shared" ca="1" si="1"/>
        <v/>
      </c>
      <c r="M6" s="32" t="str">
        <f>IF($U6&lt;&gt;"",VLOOKUP(VLOOKUP(VLOOKUP($U6,Endereços!$B$3:$M$1002,8,FALSE),Parametros!$AG$3:$AJ$102,4,FALSE),Parametros!$U$3:$Z$102,4,FALSE),"")</f>
        <v/>
      </c>
      <c r="N6" s="32" t="str">
        <f>IF($U6&lt;&gt;"",VLOOKUP(VLOOKUP($U6,Endereços!$B$3:$M$1002,6,FALSE),Parametros!$I$3:$N$102,6,FALSE),"")</f>
        <v/>
      </c>
      <c r="O6" s="9"/>
      <c r="P6" s="9"/>
      <c r="Q6" s="9"/>
      <c r="R6" s="55"/>
      <c r="S6" s="9"/>
      <c r="T6" s="9"/>
      <c r="U6" s="9"/>
      <c r="V6" s="52" t="str">
        <f>IF($U6&lt;&gt;"",VLOOKUP($U6,Endereços!$B$3:$M$1002,5,FALSE)&amp;" - "&amp;VLOOKUP($U6,Endereços!$B$3:$M$1002,7,FALSE)&amp;" - "&amp;VLOOKUP($U6,Endereços!$B$3:$M$1002,8,FALSE)&amp;", "&amp;VLOOKUP($U6,Endereços!$B$3:$M$1002,2,FALSE)&amp;" "&amp;VLOOKUP($U6,Endereços!$B$3:$M$1002,3,FALSE),"")</f>
        <v/>
      </c>
      <c r="W6" s="9"/>
      <c r="X6" s="9"/>
      <c r="Y6" s="9"/>
      <c r="Z6" s="59"/>
      <c r="AI6">
        <f>Parametros!$Q6</f>
        <v>0</v>
      </c>
      <c r="AJ6" t="str">
        <f>Parametros!$F6</f>
        <v>Diretor Comercial</v>
      </c>
    </row>
    <row r="7" spans="1:36" x14ac:dyDescent="0.2">
      <c r="A7" s="44" t="str">
        <f t="shared" si="0"/>
        <v/>
      </c>
      <c r="B7" s="5"/>
      <c r="C7" s="5"/>
      <c r="D7" s="32" t="str">
        <f>IF($C7&lt;&gt;"",VLOOKUP($C7,Empresas!$A$3:$AB$1002,2,FALSE),"")</f>
        <v/>
      </c>
      <c r="E7" s="14"/>
      <c r="F7" s="14"/>
      <c r="G7" s="14"/>
      <c r="H7" s="14"/>
      <c r="I7" s="9"/>
      <c r="J7" s="9"/>
      <c r="K7" s="53"/>
      <c r="L7" s="50" t="str">
        <f t="shared" ca="1" si="1"/>
        <v/>
      </c>
      <c r="M7" s="32" t="str">
        <f>IF($U7&lt;&gt;"",VLOOKUP(VLOOKUP(VLOOKUP($U7,Endereços!$B$3:$M$1002,8,FALSE),Parametros!$AG$3:$AJ$102,4,FALSE),Parametros!$U$3:$Z$102,4,FALSE),"")</f>
        <v/>
      </c>
      <c r="N7" s="32" t="str">
        <f>IF($U7&lt;&gt;"",VLOOKUP(VLOOKUP($U7,Endereços!$B$3:$M$1002,6,FALSE),Parametros!$I$3:$N$102,6,FALSE),"")</f>
        <v/>
      </c>
      <c r="O7" s="9"/>
      <c r="P7" s="9"/>
      <c r="Q7" s="9"/>
      <c r="R7" s="55"/>
      <c r="S7" s="55"/>
      <c r="T7" s="9"/>
      <c r="U7" s="9"/>
      <c r="V7" s="52" t="str">
        <f>IF($U7&lt;&gt;"",VLOOKUP($U7,Endereços!$B$3:$M$1002,5,FALSE)&amp;" - "&amp;VLOOKUP($U7,Endereços!$B$3:$M$1002,7,FALSE)&amp;" - "&amp;VLOOKUP($U7,Endereços!$B$3:$M$1002,8,FALSE)&amp;", "&amp;VLOOKUP($U7,Endereços!$B$3:$M$1002,2,FALSE)&amp;" "&amp;VLOOKUP($U7,Endereços!$B$3:$M$1002,3,FALSE),"")</f>
        <v/>
      </c>
      <c r="W7" s="9"/>
      <c r="X7" s="9"/>
      <c r="Y7" s="9"/>
      <c r="Z7" s="59"/>
      <c r="AI7">
        <f>Parametros!$Q7</f>
        <v>0</v>
      </c>
      <c r="AJ7" t="str">
        <f>Parametros!$F7</f>
        <v>Diretor de Desenvolvimento</v>
      </c>
    </row>
    <row r="8" spans="1:36" x14ac:dyDescent="0.2">
      <c r="A8" s="44" t="str">
        <f t="shared" si="0"/>
        <v/>
      </c>
      <c r="B8" s="5"/>
      <c r="C8" s="5"/>
      <c r="D8" s="32" t="str">
        <f>IF($C8&lt;&gt;"",VLOOKUP($C8,Empresas!$A$3:$AB$1002,2,FALSE),"")</f>
        <v/>
      </c>
      <c r="E8" s="14"/>
      <c r="F8" s="14"/>
      <c r="G8" s="14"/>
      <c r="H8" s="14"/>
      <c r="I8" s="9"/>
      <c r="J8" s="9"/>
      <c r="K8" s="53"/>
      <c r="L8" s="50" t="str">
        <f t="shared" ca="1" si="1"/>
        <v/>
      </c>
      <c r="M8" s="32" t="str">
        <f>IF($U8&lt;&gt;"",VLOOKUP(VLOOKUP(VLOOKUP($U8,Endereços!$B$3:$M$1002,8,FALSE),Parametros!$AG$3:$AJ$102,4,FALSE),Parametros!$U$3:$Z$102,4,FALSE),"")</f>
        <v/>
      </c>
      <c r="N8" s="32" t="str">
        <f>IF($U8&lt;&gt;"",VLOOKUP(VLOOKUP($U8,Endereços!$B$3:$M$1002,6,FALSE),Parametros!$I$3:$N$102,6,FALSE),"")</f>
        <v/>
      </c>
      <c r="O8" s="9"/>
      <c r="P8" s="9"/>
      <c r="Q8" s="9"/>
      <c r="R8" s="55"/>
      <c r="S8" s="9"/>
      <c r="T8" s="9"/>
      <c r="U8" s="9"/>
      <c r="V8" s="52" t="str">
        <f>IF($U8&lt;&gt;"",VLOOKUP($U8,Endereços!$B$3:$M$1002,5,FALSE)&amp;" - "&amp;VLOOKUP($U8,Endereços!$B$3:$M$1002,7,FALSE)&amp;" - "&amp;VLOOKUP($U8,Endereços!$B$3:$M$1002,8,FALSE)&amp;", "&amp;VLOOKUP($U8,Endereços!$B$3:$M$1002,2,FALSE)&amp;" "&amp;VLOOKUP($U8,Endereços!$B$3:$M$1002,3,FALSE),"")</f>
        <v/>
      </c>
      <c r="W8" s="9"/>
      <c r="X8" s="9"/>
      <c r="Y8" s="9"/>
      <c r="Z8" s="59"/>
      <c r="AI8">
        <f>Parametros!$Q8</f>
        <v>0</v>
      </c>
      <c r="AJ8">
        <f>Parametros!$F8</f>
        <v>0</v>
      </c>
    </row>
    <row r="9" spans="1:36" x14ac:dyDescent="0.2">
      <c r="A9" s="44" t="str">
        <f t="shared" si="0"/>
        <v/>
      </c>
      <c r="B9" s="5"/>
      <c r="C9" s="5"/>
      <c r="D9" s="32" t="str">
        <f>IF($C9&lt;&gt;"",VLOOKUP($C9,Empresas!$A$3:$AB$1002,2,FALSE),"")</f>
        <v/>
      </c>
      <c r="E9" s="14"/>
      <c r="F9" s="14"/>
      <c r="G9" s="14"/>
      <c r="H9" s="14"/>
      <c r="I9" s="9"/>
      <c r="J9" s="9"/>
      <c r="K9" s="53"/>
      <c r="L9" s="50" t="str">
        <f t="shared" ca="1" si="1"/>
        <v/>
      </c>
      <c r="M9" s="32" t="str">
        <f>IF($U9&lt;&gt;"",VLOOKUP(VLOOKUP(VLOOKUP($U9,Endereços!$B$3:$M$1002,8,FALSE),Parametros!$AG$3:$AJ$102,4,FALSE),Parametros!$U$3:$Z$102,4,FALSE),"")</f>
        <v/>
      </c>
      <c r="N9" s="32" t="str">
        <f>IF($U9&lt;&gt;"",VLOOKUP(VLOOKUP($U9,Endereços!$B$3:$M$1002,6,FALSE),Parametros!$I$3:$N$102,6,FALSE),"")</f>
        <v/>
      </c>
      <c r="O9" s="9"/>
      <c r="P9" s="9"/>
      <c r="Q9" s="56"/>
      <c r="R9" s="55"/>
      <c r="S9" s="55"/>
      <c r="T9" s="9"/>
      <c r="U9" s="9"/>
      <c r="V9" s="52" t="str">
        <f>IF($U9&lt;&gt;"",VLOOKUP($U9,Endereços!$B$3:$M$1002,5,FALSE)&amp;" - "&amp;VLOOKUP($U9,Endereços!$B$3:$M$1002,7,FALSE)&amp;" - "&amp;VLOOKUP($U9,Endereços!$B$3:$M$1002,8,FALSE)&amp;", "&amp;VLOOKUP($U9,Endereços!$B$3:$M$1002,2,FALSE)&amp;" "&amp;VLOOKUP($U9,Endereços!$B$3:$M$1002,3,FALSE),"")</f>
        <v/>
      </c>
      <c r="W9" s="9"/>
      <c r="X9" s="9"/>
      <c r="Y9" s="9"/>
      <c r="Z9" s="59"/>
      <c r="AI9">
        <f>Parametros!$Q9</f>
        <v>0</v>
      </c>
      <c r="AJ9">
        <f>Parametros!$F9</f>
        <v>0</v>
      </c>
    </row>
    <row r="10" spans="1:36" x14ac:dyDescent="0.2">
      <c r="A10" s="44" t="str">
        <f t="shared" si="0"/>
        <v/>
      </c>
      <c r="B10" s="5"/>
      <c r="C10" s="5"/>
      <c r="D10" s="32" t="str">
        <f>IF($C10&lt;&gt;"",VLOOKUP($C10,Empresas!$A$3:$AB$1002,2,FALSE),"")</f>
        <v/>
      </c>
      <c r="E10" s="14"/>
      <c r="F10" s="14"/>
      <c r="G10" s="14"/>
      <c r="H10" s="14"/>
      <c r="I10" s="9"/>
      <c r="J10" s="9"/>
      <c r="K10" s="53"/>
      <c r="L10" s="50" t="str">
        <f t="shared" ca="1" si="1"/>
        <v/>
      </c>
      <c r="M10" s="32" t="str">
        <f>IF($U10&lt;&gt;"",VLOOKUP(VLOOKUP(VLOOKUP($U10,Endereços!$B$3:$M$1002,8,FALSE),Parametros!$AG$3:$AJ$102,4,FALSE),Parametros!$U$3:$Z$102,4,FALSE),"")</f>
        <v/>
      </c>
      <c r="N10" s="32" t="str">
        <f>IF($U10&lt;&gt;"",VLOOKUP(VLOOKUP($U10,Endereços!$B$3:$M$1002,6,FALSE),Parametros!$I$3:$N$102,6,FALSE),"")</f>
        <v/>
      </c>
      <c r="O10" s="9"/>
      <c r="P10" s="9"/>
      <c r="Q10" s="9"/>
      <c r="R10" s="55"/>
      <c r="S10" s="55"/>
      <c r="T10" s="9"/>
      <c r="U10" s="9"/>
      <c r="V10" s="52" t="str">
        <f>IF($U10&lt;&gt;"",VLOOKUP($U10,Endereços!$B$3:$M$1002,5,FALSE)&amp;" - "&amp;VLOOKUP($U10,Endereços!$B$3:$M$1002,7,FALSE)&amp;" - "&amp;VLOOKUP($U10,Endereços!$B$3:$M$1002,8,FALSE)&amp;", "&amp;VLOOKUP($U10,Endereços!$B$3:$M$1002,2,FALSE)&amp;" "&amp;VLOOKUP($U10,Endereços!$B$3:$M$1002,3,FALSE),"")</f>
        <v/>
      </c>
      <c r="W10" s="9"/>
      <c r="X10" s="9"/>
      <c r="Y10" s="9"/>
      <c r="Z10" s="59"/>
      <c r="AI10">
        <f>Parametros!$Q10</f>
        <v>0</v>
      </c>
      <c r="AJ10">
        <f>Parametros!$F10</f>
        <v>0</v>
      </c>
    </row>
    <row r="11" spans="1:36" x14ac:dyDescent="0.2">
      <c r="A11" s="44" t="str">
        <f t="shared" si="0"/>
        <v/>
      </c>
      <c r="B11" s="5"/>
      <c r="C11" s="5"/>
      <c r="D11" s="32" t="str">
        <f>IF($C11&lt;&gt;"",VLOOKUP($C11,Empresas!$A$3:$AB$1002,2,FALSE),"")</f>
        <v/>
      </c>
      <c r="E11" s="14"/>
      <c r="F11" s="14"/>
      <c r="G11" s="14"/>
      <c r="H11" s="14"/>
      <c r="I11" s="9"/>
      <c r="J11" s="9"/>
      <c r="K11" s="53"/>
      <c r="L11" s="50" t="str">
        <f t="shared" ca="1" si="1"/>
        <v/>
      </c>
      <c r="M11" s="32" t="str">
        <f>IF($U11&lt;&gt;"",VLOOKUP(VLOOKUP(VLOOKUP($U11,Endereços!$B$3:$M$1002,8,FALSE),Parametros!$AG$3:$AJ$102,4,FALSE),Parametros!$U$3:$Z$102,4,FALSE),"")</f>
        <v/>
      </c>
      <c r="N11" s="32" t="str">
        <f>IF($U11&lt;&gt;"",VLOOKUP(VLOOKUP($U11,Endereços!$B$3:$M$1002,6,FALSE),Parametros!$I$3:$N$102,6,FALSE),"")</f>
        <v/>
      </c>
      <c r="O11" s="9"/>
      <c r="P11" s="9"/>
      <c r="Q11" s="9"/>
      <c r="R11" s="55"/>
      <c r="S11" s="57"/>
      <c r="T11" s="9"/>
      <c r="U11" s="9"/>
      <c r="V11" s="52" t="str">
        <f>IF($U11&lt;&gt;"",VLOOKUP($U11,Endereços!$B$3:$M$1002,5,FALSE)&amp;" - "&amp;VLOOKUP($U11,Endereços!$B$3:$M$1002,7,FALSE)&amp;" - "&amp;VLOOKUP($U11,Endereços!$B$3:$M$1002,8,FALSE)&amp;", "&amp;VLOOKUP($U11,Endereços!$B$3:$M$1002,2,FALSE)&amp;" "&amp;VLOOKUP($U11,Endereços!$B$3:$M$1002,3,FALSE),"")</f>
        <v/>
      </c>
      <c r="W11" s="9"/>
      <c r="X11" s="9"/>
      <c r="Y11" s="9"/>
      <c r="Z11" s="59"/>
      <c r="AI11">
        <f>Parametros!$Q11</f>
        <v>0</v>
      </c>
      <c r="AJ11">
        <f>Parametros!$F11</f>
        <v>0</v>
      </c>
    </row>
    <row r="12" spans="1:36" x14ac:dyDescent="0.2">
      <c r="A12" s="44" t="str">
        <f t="shared" si="0"/>
        <v/>
      </c>
      <c r="B12" s="5"/>
      <c r="C12" s="5"/>
      <c r="D12" s="32" t="str">
        <f>IF($C12&lt;&gt;"",VLOOKUP($C12,Empresas!$A$3:$AB$1002,2,FALSE),"")</f>
        <v/>
      </c>
      <c r="E12" s="14"/>
      <c r="F12" s="14"/>
      <c r="G12" s="14"/>
      <c r="H12" s="14"/>
      <c r="I12" s="9"/>
      <c r="J12" s="9"/>
      <c r="K12" s="53"/>
      <c r="L12" s="50" t="str">
        <f t="shared" ca="1" si="1"/>
        <v/>
      </c>
      <c r="M12" s="32" t="str">
        <f>IF($U12&lt;&gt;"",VLOOKUP(VLOOKUP(VLOOKUP($U12,Endereços!$B$3:$M$1002,8,FALSE),Parametros!$AG$3:$AJ$102,4,FALSE),Parametros!$U$3:$Z$102,4,FALSE),"")</f>
        <v/>
      </c>
      <c r="N12" s="32" t="str">
        <f>IF($U12&lt;&gt;"",VLOOKUP(VLOOKUP($U12,Endereços!$B$3:$M$1002,6,FALSE),Parametros!$I$3:$N$102,6,FALSE),"")</f>
        <v/>
      </c>
      <c r="O12" s="9"/>
      <c r="P12" s="9"/>
      <c r="Q12" s="9"/>
      <c r="R12" s="55"/>
      <c r="S12" s="55"/>
      <c r="T12" s="9"/>
      <c r="U12" s="9"/>
      <c r="V12" s="52" t="str">
        <f>IF($U12&lt;&gt;"",VLOOKUP($U12,Endereços!$B$3:$M$1002,5,FALSE)&amp;" - "&amp;VLOOKUP($U12,Endereços!$B$3:$M$1002,7,FALSE)&amp;" - "&amp;VLOOKUP($U12,Endereços!$B$3:$M$1002,8,FALSE)&amp;", "&amp;VLOOKUP($U12,Endereços!$B$3:$M$1002,2,FALSE)&amp;" "&amp;VLOOKUP($U12,Endereços!$B$3:$M$1002,3,FALSE),"")</f>
        <v/>
      </c>
      <c r="W12" s="9"/>
      <c r="X12" s="9"/>
      <c r="Y12" s="9"/>
      <c r="Z12" s="59"/>
      <c r="AI12">
        <f>Parametros!$Q12</f>
        <v>0</v>
      </c>
      <c r="AJ12">
        <f>Parametros!$F12</f>
        <v>0</v>
      </c>
    </row>
    <row r="13" spans="1:36" x14ac:dyDescent="0.2">
      <c r="A13" s="44" t="str">
        <f t="shared" si="0"/>
        <v/>
      </c>
      <c r="B13" s="5"/>
      <c r="C13" s="14"/>
      <c r="D13" s="32" t="str">
        <f>IF($C13&lt;&gt;"",VLOOKUP($C13,Empresas!$A$3:$AB$1002,2,FALSE),"")</f>
        <v/>
      </c>
      <c r="E13" s="14"/>
      <c r="F13" s="14"/>
      <c r="G13" s="14"/>
      <c r="H13" s="14"/>
      <c r="I13" s="9"/>
      <c r="J13" s="9"/>
      <c r="K13" s="53"/>
      <c r="L13" s="50" t="str">
        <f t="shared" ca="1" si="1"/>
        <v/>
      </c>
      <c r="M13" s="32" t="str">
        <f>IF($U13&lt;&gt;"",VLOOKUP(VLOOKUP(VLOOKUP($U13,Endereços!$B$3:$M$1002,8,FALSE),Parametros!$AG$3:$AJ$102,4,FALSE),Parametros!$U$3:$Z$102,4,FALSE),"")</f>
        <v/>
      </c>
      <c r="N13" s="32" t="str">
        <f>IF($U13&lt;&gt;"",VLOOKUP(VLOOKUP($U13,Endereços!$B$3:$M$1002,6,FALSE),Parametros!$I$3:$N$102,6,FALSE),"")</f>
        <v/>
      </c>
      <c r="O13" s="9"/>
      <c r="P13" s="9"/>
      <c r="Q13" s="9"/>
      <c r="R13" s="55"/>
      <c r="S13" s="55"/>
      <c r="T13" s="9"/>
      <c r="U13" s="9"/>
      <c r="V13" s="52" t="str">
        <f>IF($U13&lt;&gt;"",VLOOKUP($U13,Endereços!$B$3:$M$1002,5,FALSE)&amp;" - "&amp;VLOOKUP($U13,Endereços!$B$3:$M$1002,7,FALSE)&amp;" - "&amp;VLOOKUP($U13,Endereços!$B$3:$M$1002,8,FALSE)&amp;", "&amp;VLOOKUP($U13,Endereços!$B$3:$M$1002,2,FALSE)&amp;" "&amp;VLOOKUP($U13,Endereços!$B$3:$M$1002,3,FALSE),"")</f>
        <v/>
      </c>
      <c r="W13" s="9"/>
      <c r="X13" s="9"/>
      <c r="Y13" s="9"/>
      <c r="Z13" s="59"/>
      <c r="AI13">
        <f>Parametros!$Q13</f>
        <v>0</v>
      </c>
      <c r="AJ13">
        <f>Parametros!$F13</f>
        <v>0</v>
      </c>
    </row>
    <row r="14" spans="1:36" x14ac:dyDescent="0.2">
      <c r="A14" s="44" t="str">
        <f t="shared" si="0"/>
        <v/>
      </c>
      <c r="B14" s="5"/>
      <c r="C14" s="14"/>
      <c r="D14" s="32" t="str">
        <f>IF($C14&lt;&gt;"",VLOOKUP($C14,Empresas!$A$3:$AB$1002,2,FALSE),"")</f>
        <v/>
      </c>
      <c r="E14" s="14"/>
      <c r="F14" s="14"/>
      <c r="G14" s="14"/>
      <c r="H14" s="14"/>
      <c r="I14" s="9"/>
      <c r="J14" s="9"/>
      <c r="K14" s="53"/>
      <c r="L14" s="50" t="str">
        <f t="shared" ca="1" si="1"/>
        <v/>
      </c>
      <c r="M14" s="32" t="str">
        <f>IF($U14&lt;&gt;"",VLOOKUP(VLOOKUP(VLOOKUP($U14,Endereços!$B$3:$M$1002,8,FALSE),Parametros!$AG$3:$AJ$102,4,FALSE),Parametros!$U$3:$Z$102,4,FALSE),"")</f>
        <v/>
      </c>
      <c r="N14" s="32" t="str">
        <f>IF($U14&lt;&gt;"",VLOOKUP(VLOOKUP($U14,Endereços!$B$3:$M$1002,6,FALSE),Parametros!$I$3:$N$102,6,FALSE),"")</f>
        <v/>
      </c>
      <c r="O14" s="9"/>
      <c r="P14" s="9"/>
      <c r="Q14" s="9"/>
      <c r="R14" s="55"/>
      <c r="S14" s="55"/>
      <c r="T14" s="9"/>
      <c r="U14" s="9"/>
      <c r="V14" s="52" t="str">
        <f>IF($U14&lt;&gt;"",VLOOKUP($U14,Endereços!$B$3:$M$1002,5,FALSE)&amp;" - "&amp;VLOOKUP($U14,Endereços!$B$3:$M$1002,7,FALSE)&amp;" - "&amp;VLOOKUP($U14,Endereços!$B$3:$M$1002,8,FALSE)&amp;", "&amp;VLOOKUP($U14,Endereços!$B$3:$M$1002,2,FALSE)&amp;" "&amp;VLOOKUP($U14,Endereços!$B$3:$M$1002,3,FALSE),"")</f>
        <v/>
      </c>
      <c r="W14" s="9"/>
      <c r="X14" s="9"/>
      <c r="Y14" s="9"/>
      <c r="Z14" s="59"/>
      <c r="AI14">
        <f>Parametros!$Q14</f>
        <v>0</v>
      </c>
      <c r="AJ14">
        <f>Parametros!$F14</f>
        <v>0</v>
      </c>
    </row>
    <row r="15" spans="1:36" x14ac:dyDescent="0.2">
      <c r="A15" s="44" t="str">
        <f t="shared" si="0"/>
        <v/>
      </c>
      <c r="B15" s="5"/>
      <c r="C15" s="14"/>
      <c r="D15" s="32" t="str">
        <f>IF($C15&lt;&gt;"",VLOOKUP($C15,Empresas!$A$3:$AB$1002,2,FALSE),"")</f>
        <v/>
      </c>
      <c r="E15" s="14"/>
      <c r="F15" s="14"/>
      <c r="G15" s="14"/>
      <c r="H15" s="14"/>
      <c r="I15" s="9"/>
      <c r="J15" s="9"/>
      <c r="K15" s="53"/>
      <c r="L15" s="50" t="str">
        <f t="shared" ca="1" si="1"/>
        <v/>
      </c>
      <c r="M15" s="32" t="str">
        <f>IF($U15&lt;&gt;"",VLOOKUP(VLOOKUP(VLOOKUP($U15,Endereços!$B$3:$M$1002,8,FALSE),Parametros!$AG$3:$AJ$102,4,FALSE),Parametros!$U$3:$Z$102,4,FALSE),"")</f>
        <v/>
      </c>
      <c r="N15" s="32" t="str">
        <f>IF($U15&lt;&gt;"",VLOOKUP(VLOOKUP($U15,Endereços!$B$3:$M$1002,6,FALSE),Parametros!$I$3:$N$102,6,FALSE),"")</f>
        <v/>
      </c>
      <c r="O15" s="9"/>
      <c r="P15" s="9"/>
      <c r="Q15" s="9"/>
      <c r="R15" s="55"/>
      <c r="S15" s="55"/>
      <c r="T15" s="9"/>
      <c r="U15" s="9"/>
      <c r="V15" s="52" t="str">
        <f>IF($U15&lt;&gt;"",VLOOKUP($U15,Endereços!$B$3:$M$1002,5,FALSE)&amp;" - "&amp;VLOOKUP($U15,Endereços!$B$3:$M$1002,7,FALSE)&amp;" - "&amp;VLOOKUP($U15,Endereços!$B$3:$M$1002,8,FALSE)&amp;", "&amp;VLOOKUP($U15,Endereços!$B$3:$M$1002,2,FALSE)&amp;" "&amp;VLOOKUP($U15,Endereços!$B$3:$M$1002,3,FALSE),"")</f>
        <v/>
      </c>
      <c r="W15" s="9"/>
      <c r="X15" s="9"/>
      <c r="Y15" s="9"/>
      <c r="Z15" s="59"/>
      <c r="AI15">
        <f>Parametros!$Q15</f>
        <v>0</v>
      </c>
      <c r="AJ15">
        <f>Parametros!$F15</f>
        <v>0</v>
      </c>
    </row>
    <row r="16" spans="1:36" x14ac:dyDescent="0.2">
      <c r="A16" s="44" t="str">
        <f t="shared" si="0"/>
        <v/>
      </c>
      <c r="B16" s="5"/>
      <c r="C16" s="14"/>
      <c r="D16" s="32" t="str">
        <f>IF($C16&lt;&gt;"",VLOOKUP($C16,Empresas!$A$3:$AB$1002,2,FALSE),"")</f>
        <v/>
      </c>
      <c r="E16" s="14"/>
      <c r="F16" s="14"/>
      <c r="G16" s="14"/>
      <c r="H16" s="14"/>
      <c r="I16" s="9"/>
      <c r="J16" s="9"/>
      <c r="K16" s="53"/>
      <c r="L16" s="50" t="str">
        <f t="shared" ca="1" si="1"/>
        <v/>
      </c>
      <c r="M16" s="32" t="str">
        <f>IF($U16&lt;&gt;"",VLOOKUP(VLOOKUP(VLOOKUP($U16,Endereços!$B$3:$M$1002,8,FALSE),Parametros!$AG$3:$AJ$102,4,FALSE),Parametros!$U$3:$Z$102,4,FALSE),"")</f>
        <v/>
      </c>
      <c r="N16" s="32" t="str">
        <f>IF($U16&lt;&gt;"",VLOOKUP(VLOOKUP($U16,Endereços!$B$3:$M$1002,6,FALSE),Parametros!$I$3:$N$102,6,FALSE),"")</f>
        <v/>
      </c>
      <c r="O16" s="9"/>
      <c r="P16" s="9"/>
      <c r="Q16" s="9"/>
      <c r="R16" s="55"/>
      <c r="S16" s="55"/>
      <c r="T16" s="9"/>
      <c r="U16" s="9"/>
      <c r="V16" s="52" t="str">
        <f>IF($U16&lt;&gt;"",VLOOKUP($U16,Endereços!$B$3:$M$1002,5,FALSE)&amp;" - "&amp;VLOOKUP($U16,Endereços!$B$3:$M$1002,7,FALSE)&amp;" - "&amp;VLOOKUP($U16,Endereços!$B$3:$M$1002,8,FALSE)&amp;", "&amp;VLOOKUP($U16,Endereços!$B$3:$M$1002,2,FALSE)&amp;" "&amp;VLOOKUP($U16,Endereços!$B$3:$M$1002,3,FALSE),"")</f>
        <v/>
      </c>
      <c r="W16" s="9"/>
      <c r="X16" s="9"/>
      <c r="Y16" s="9"/>
      <c r="Z16" s="59"/>
      <c r="AI16">
        <f>Parametros!$Q16</f>
        <v>0</v>
      </c>
      <c r="AJ16">
        <f>Parametros!$F16</f>
        <v>0</v>
      </c>
    </row>
    <row r="17" spans="1:36" x14ac:dyDescent="0.2">
      <c r="A17" s="44" t="str">
        <f t="shared" si="0"/>
        <v/>
      </c>
      <c r="B17" s="5"/>
      <c r="C17" s="14"/>
      <c r="D17" s="32" t="str">
        <f>IF($C17&lt;&gt;"",VLOOKUP($C17,Empresas!$A$3:$AB$1002,2,FALSE),"")</f>
        <v/>
      </c>
      <c r="E17" s="14"/>
      <c r="F17" s="14"/>
      <c r="G17" s="14"/>
      <c r="H17" s="14"/>
      <c r="I17" s="9"/>
      <c r="J17" s="9"/>
      <c r="K17" s="53"/>
      <c r="L17" s="50" t="str">
        <f t="shared" ca="1" si="1"/>
        <v/>
      </c>
      <c r="M17" s="32" t="str">
        <f>IF($U17&lt;&gt;"",VLOOKUP(VLOOKUP(VLOOKUP($U17,Endereços!$B$3:$M$1002,8,FALSE),Parametros!$AG$3:$AJ$102,4,FALSE),Parametros!$U$3:$Z$102,4,FALSE),"")</f>
        <v/>
      </c>
      <c r="N17" s="32" t="str">
        <f>IF($U17&lt;&gt;"",VLOOKUP(VLOOKUP($U17,Endereços!$B$3:$M$1002,6,FALSE),Parametros!$I$3:$N$102,6,FALSE),"")</f>
        <v/>
      </c>
      <c r="O17" s="9"/>
      <c r="P17" s="9"/>
      <c r="Q17" s="9"/>
      <c r="R17" s="55"/>
      <c r="S17" s="9"/>
      <c r="T17" s="9"/>
      <c r="U17" s="9"/>
      <c r="V17" s="52" t="str">
        <f>IF($U17&lt;&gt;"",VLOOKUP($U17,Endereços!$B$3:$M$1002,5,FALSE)&amp;" - "&amp;VLOOKUP($U17,Endereços!$B$3:$M$1002,7,FALSE)&amp;" - "&amp;VLOOKUP($U17,Endereços!$B$3:$M$1002,8,FALSE)&amp;", "&amp;VLOOKUP($U17,Endereços!$B$3:$M$1002,2,FALSE)&amp;" "&amp;VLOOKUP($U17,Endereços!$B$3:$M$1002,3,FALSE),"")</f>
        <v/>
      </c>
      <c r="W17" s="9"/>
      <c r="X17" s="9"/>
      <c r="Y17" s="9"/>
      <c r="Z17" s="59"/>
      <c r="AI17">
        <f>Parametros!$Q17</f>
        <v>0</v>
      </c>
      <c r="AJ17">
        <f>Parametros!$F17</f>
        <v>0</v>
      </c>
    </row>
    <row r="18" spans="1:36" x14ac:dyDescent="0.2">
      <c r="A18" s="44" t="str">
        <f t="shared" si="0"/>
        <v/>
      </c>
      <c r="B18" s="5"/>
      <c r="C18" s="14"/>
      <c r="D18" s="32" t="str">
        <f>IF($C18&lt;&gt;"",VLOOKUP($C18,Empresas!$A$3:$AB$1002,2,FALSE),"")</f>
        <v/>
      </c>
      <c r="E18" s="14"/>
      <c r="F18" s="14"/>
      <c r="G18" s="14"/>
      <c r="H18" s="14"/>
      <c r="I18" s="9"/>
      <c r="J18" s="9"/>
      <c r="K18" s="53"/>
      <c r="L18" s="50" t="str">
        <f t="shared" ca="1" si="1"/>
        <v/>
      </c>
      <c r="M18" s="32" t="str">
        <f>IF($U18&lt;&gt;"",VLOOKUP(VLOOKUP(VLOOKUP($U18,Endereços!$B$3:$M$1002,8,FALSE),Parametros!$AG$3:$AJ$102,4,FALSE),Parametros!$U$3:$Z$102,4,FALSE),"")</f>
        <v/>
      </c>
      <c r="N18" s="32" t="str">
        <f>IF($U18&lt;&gt;"",VLOOKUP(VLOOKUP($U18,Endereços!$B$3:$M$1002,6,FALSE),Parametros!$I$3:$N$102,6,FALSE),"")</f>
        <v/>
      </c>
      <c r="O18" s="9"/>
      <c r="P18" s="9"/>
      <c r="Q18" s="9"/>
      <c r="R18" s="55"/>
      <c r="S18" s="9"/>
      <c r="T18" s="9"/>
      <c r="U18" s="9"/>
      <c r="V18" s="52" t="str">
        <f>IF($U18&lt;&gt;"",VLOOKUP($U18,Endereços!$B$3:$M$1002,5,FALSE)&amp;" - "&amp;VLOOKUP($U18,Endereços!$B$3:$M$1002,7,FALSE)&amp;" - "&amp;VLOOKUP($U18,Endereços!$B$3:$M$1002,8,FALSE)&amp;", "&amp;VLOOKUP($U18,Endereços!$B$3:$M$1002,2,FALSE)&amp;" "&amp;VLOOKUP($U18,Endereços!$B$3:$M$1002,3,FALSE),"")</f>
        <v/>
      </c>
      <c r="W18" s="9"/>
      <c r="X18" s="9"/>
      <c r="Y18" s="9"/>
      <c r="Z18" s="59"/>
      <c r="AI18">
        <f>Parametros!$Q18</f>
        <v>0</v>
      </c>
      <c r="AJ18">
        <f>Parametros!$F18</f>
        <v>0</v>
      </c>
    </row>
    <row r="19" spans="1:36" x14ac:dyDescent="0.2">
      <c r="A19" s="44" t="str">
        <f t="shared" si="0"/>
        <v/>
      </c>
      <c r="B19" s="5"/>
      <c r="C19" s="14"/>
      <c r="D19" s="32" t="str">
        <f>IF($C19&lt;&gt;"",VLOOKUP($C19,Empresas!$A$3:$AB$1002,2,FALSE),"")</f>
        <v/>
      </c>
      <c r="E19" s="14"/>
      <c r="F19" s="14"/>
      <c r="G19" s="14"/>
      <c r="H19" s="14"/>
      <c r="I19" s="9"/>
      <c r="J19" s="9"/>
      <c r="K19" s="53"/>
      <c r="L19" s="50" t="str">
        <f t="shared" ca="1" si="1"/>
        <v/>
      </c>
      <c r="M19" s="32" t="str">
        <f>IF($U19&lt;&gt;"",VLOOKUP(VLOOKUP(VLOOKUP($U19,Endereços!$B$3:$M$1002,8,FALSE),Parametros!$AG$3:$AJ$102,4,FALSE),Parametros!$U$3:$Z$102,4,FALSE),"")</f>
        <v/>
      </c>
      <c r="N19" s="32" t="str">
        <f>IF($U19&lt;&gt;"",VLOOKUP(VLOOKUP($U19,Endereços!$B$3:$M$1002,6,FALSE),Parametros!$I$3:$N$102,6,FALSE),"")</f>
        <v/>
      </c>
      <c r="O19" s="9"/>
      <c r="P19" s="9"/>
      <c r="Q19" s="9"/>
      <c r="R19" s="55"/>
      <c r="S19" s="9"/>
      <c r="T19" s="9"/>
      <c r="U19" s="9"/>
      <c r="V19" s="52" t="str">
        <f>IF($U19&lt;&gt;"",VLOOKUP($U19,Endereços!$B$3:$M$1002,5,FALSE)&amp;" - "&amp;VLOOKUP($U19,Endereços!$B$3:$M$1002,7,FALSE)&amp;" - "&amp;VLOOKUP($U19,Endereços!$B$3:$M$1002,8,FALSE)&amp;", "&amp;VLOOKUP($U19,Endereços!$B$3:$M$1002,2,FALSE)&amp;" "&amp;VLOOKUP($U19,Endereços!$B$3:$M$1002,3,FALSE),"")</f>
        <v/>
      </c>
      <c r="W19" s="9"/>
      <c r="X19" s="9"/>
      <c r="Y19" s="9"/>
      <c r="Z19" s="59"/>
      <c r="AI19">
        <f>Parametros!$Q19</f>
        <v>0</v>
      </c>
      <c r="AJ19">
        <f>Parametros!$F19</f>
        <v>0</v>
      </c>
    </row>
    <row r="20" spans="1:36" x14ac:dyDescent="0.2">
      <c r="A20" s="44" t="str">
        <f t="shared" si="0"/>
        <v/>
      </c>
      <c r="B20" s="5"/>
      <c r="C20" s="14"/>
      <c r="D20" s="32" t="str">
        <f>IF($C20&lt;&gt;"",VLOOKUP($C20,Empresas!$A$3:$AB$1002,2,FALSE),"")</f>
        <v/>
      </c>
      <c r="E20" s="14"/>
      <c r="F20" s="14"/>
      <c r="G20" s="14"/>
      <c r="H20" s="14"/>
      <c r="I20" s="9"/>
      <c r="J20" s="9"/>
      <c r="K20" s="53"/>
      <c r="L20" s="50" t="str">
        <f t="shared" ca="1" si="1"/>
        <v/>
      </c>
      <c r="M20" s="32" t="str">
        <f>IF($U20&lt;&gt;"",VLOOKUP(VLOOKUP(VLOOKUP($U20,Endereços!$B$3:$M$1002,8,FALSE),Parametros!$AG$3:$AJ$102,4,FALSE),Parametros!$U$3:$Z$102,4,FALSE),"")</f>
        <v/>
      </c>
      <c r="N20" s="32" t="str">
        <f>IF($U20&lt;&gt;"",VLOOKUP(VLOOKUP($U20,Endereços!$B$3:$M$1002,6,FALSE),Parametros!$I$3:$N$102,6,FALSE),"")</f>
        <v/>
      </c>
      <c r="O20" s="9"/>
      <c r="P20" s="9"/>
      <c r="Q20" s="9"/>
      <c r="R20" s="55"/>
      <c r="S20" s="9"/>
      <c r="T20" s="9"/>
      <c r="U20" s="9"/>
      <c r="V20" s="52" t="str">
        <f>IF($U20&lt;&gt;"",VLOOKUP($U20,Endereços!$B$3:$M$1002,5,FALSE)&amp;" - "&amp;VLOOKUP($U20,Endereços!$B$3:$M$1002,7,FALSE)&amp;" - "&amp;VLOOKUP($U20,Endereços!$B$3:$M$1002,8,FALSE)&amp;", "&amp;VLOOKUP($U20,Endereços!$B$3:$M$1002,2,FALSE)&amp;" "&amp;VLOOKUP($U20,Endereços!$B$3:$M$1002,3,FALSE),"")</f>
        <v/>
      </c>
      <c r="W20" s="9"/>
      <c r="X20" s="9"/>
      <c r="Y20" s="9"/>
      <c r="Z20" s="59"/>
      <c r="AI20">
        <f>Parametros!$Q20</f>
        <v>0</v>
      </c>
      <c r="AJ20">
        <f>Parametros!$F20</f>
        <v>0</v>
      </c>
    </row>
    <row r="21" spans="1:36" x14ac:dyDescent="0.2">
      <c r="A21" s="44" t="str">
        <f t="shared" si="0"/>
        <v/>
      </c>
      <c r="B21" s="5"/>
      <c r="C21" s="14"/>
      <c r="D21" s="32" t="str">
        <f>IF($C21&lt;&gt;"",VLOOKUP($C21,Empresas!$A$3:$AB$1002,2,FALSE),"")</f>
        <v/>
      </c>
      <c r="E21" s="14"/>
      <c r="F21" s="14"/>
      <c r="G21" s="14"/>
      <c r="H21" s="14"/>
      <c r="I21" s="9"/>
      <c r="J21" s="9"/>
      <c r="K21" s="53"/>
      <c r="L21" s="50" t="str">
        <f t="shared" ca="1" si="1"/>
        <v/>
      </c>
      <c r="M21" s="32" t="str">
        <f>IF($U21&lt;&gt;"",VLOOKUP(VLOOKUP(VLOOKUP($U21,Endereços!$B$3:$M$1002,8,FALSE),Parametros!$AG$3:$AJ$102,4,FALSE),Parametros!$U$3:$Z$102,4,FALSE),"")</f>
        <v/>
      </c>
      <c r="N21" s="32" t="str">
        <f>IF($U21&lt;&gt;"",VLOOKUP(VLOOKUP($U21,Endereços!$B$3:$M$1002,6,FALSE),Parametros!$I$3:$N$102,6,FALSE),"")</f>
        <v/>
      </c>
      <c r="O21" s="9"/>
      <c r="P21" s="9"/>
      <c r="Q21" s="9"/>
      <c r="R21" s="55"/>
      <c r="S21" s="9"/>
      <c r="T21" s="9"/>
      <c r="U21" s="9"/>
      <c r="V21" s="52" t="str">
        <f>IF($U21&lt;&gt;"",VLOOKUP($U21,Endereços!$B$3:$M$1002,5,FALSE)&amp;" - "&amp;VLOOKUP($U21,Endereços!$B$3:$M$1002,7,FALSE)&amp;" - "&amp;VLOOKUP($U21,Endereços!$B$3:$M$1002,8,FALSE)&amp;", "&amp;VLOOKUP($U21,Endereços!$B$3:$M$1002,2,FALSE)&amp;" "&amp;VLOOKUP($U21,Endereços!$B$3:$M$1002,3,FALSE),"")</f>
        <v/>
      </c>
      <c r="W21" s="9"/>
      <c r="X21" s="9"/>
      <c r="Y21" s="9"/>
      <c r="Z21" s="59"/>
      <c r="AI21">
        <f>Parametros!$Q21</f>
        <v>0</v>
      </c>
      <c r="AJ21">
        <f>Parametros!$F21</f>
        <v>0</v>
      </c>
    </row>
    <row r="22" spans="1:36" x14ac:dyDescent="0.2">
      <c r="A22" s="44" t="str">
        <f t="shared" si="0"/>
        <v/>
      </c>
      <c r="B22" s="5"/>
      <c r="C22" s="14"/>
      <c r="D22" s="32" t="str">
        <f>IF($C22&lt;&gt;"",VLOOKUP($C22,Empresas!$A$3:$AB$1002,2,FALSE),"")</f>
        <v/>
      </c>
      <c r="E22" s="14"/>
      <c r="F22" s="14"/>
      <c r="G22" s="14"/>
      <c r="H22" s="14"/>
      <c r="I22" s="9"/>
      <c r="J22" s="9"/>
      <c r="K22" s="53"/>
      <c r="L22" s="50" t="str">
        <f t="shared" ca="1" si="1"/>
        <v/>
      </c>
      <c r="M22" s="32" t="str">
        <f>IF($U22&lt;&gt;"",VLOOKUP(VLOOKUP(VLOOKUP($U22,Endereços!$B$3:$M$1002,8,FALSE),Parametros!$AG$3:$AJ$102,4,FALSE),Parametros!$U$3:$Z$102,4,FALSE),"")</f>
        <v/>
      </c>
      <c r="N22" s="32" t="str">
        <f>IF($U22&lt;&gt;"",VLOOKUP(VLOOKUP($U22,Endereços!$B$3:$M$1002,6,FALSE),Parametros!$I$3:$N$102,6,FALSE),"")</f>
        <v/>
      </c>
      <c r="O22" s="9"/>
      <c r="P22" s="9"/>
      <c r="Q22" s="9"/>
      <c r="R22" s="55"/>
      <c r="S22" s="9"/>
      <c r="T22" s="9"/>
      <c r="U22" s="9"/>
      <c r="V22" s="52" t="str">
        <f>IF($U22&lt;&gt;"",VLOOKUP($U22,Endereços!$B$3:$M$1002,5,FALSE)&amp;" - "&amp;VLOOKUP($U22,Endereços!$B$3:$M$1002,7,FALSE)&amp;" - "&amp;VLOOKUP($U22,Endereços!$B$3:$M$1002,8,FALSE)&amp;", "&amp;VLOOKUP($U22,Endereços!$B$3:$M$1002,2,FALSE)&amp;" "&amp;VLOOKUP($U22,Endereços!$B$3:$M$1002,3,FALSE),"")</f>
        <v/>
      </c>
      <c r="W22" s="9"/>
      <c r="X22" s="9"/>
      <c r="Y22" s="9"/>
      <c r="Z22" s="59"/>
      <c r="AI22">
        <f>Parametros!$Q22</f>
        <v>0</v>
      </c>
      <c r="AJ22">
        <f>Parametros!$F22</f>
        <v>0</v>
      </c>
    </row>
    <row r="23" spans="1:36" x14ac:dyDescent="0.2">
      <c r="A23" s="44" t="str">
        <f t="shared" si="0"/>
        <v/>
      </c>
      <c r="B23" s="5"/>
      <c r="C23" s="14"/>
      <c r="D23" s="32" t="str">
        <f>IF($C23&lt;&gt;"",VLOOKUP($C23,Empresas!$A$3:$AB$1002,2,FALSE),"")</f>
        <v/>
      </c>
      <c r="E23" s="14"/>
      <c r="F23" s="14"/>
      <c r="G23" s="14"/>
      <c r="H23" s="14"/>
      <c r="I23" s="9"/>
      <c r="J23" s="9"/>
      <c r="K23" s="53"/>
      <c r="L23" s="50" t="str">
        <f t="shared" ca="1" si="1"/>
        <v/>
      </c>
      <c r="M23" s="32" t="str">
        <f>IF($U23&lt;&gt;"",VLOOKUP(VLOOKUP(VLOOKUP($U23,Endereços!$B$3:$M$1002,8,FALSE),Parametros!$AG$3:$AJ$102,4,FALSE),Parametros!$U$3:$Z$102,4,FALSE),"")</f>
        <v/>
      </c>
      <c r="N23" s="32" t="str">
        <f>IF($U23&lt;&gt;"",VLOOKUP(VLOOKUP($U23,Endereços!$B$3:$M$1002,6,FALSE),Parametros!$I$3:$N$102,6,FALSE),"")</f>
        <v/>
      </c>
      <c r="O23" s="9"/>
      <c r="P23" s="9"/>
      <c r="Q23" s="9"/>
      <c r="R23" s="55"/>
      <c r="S23" s="9"/>
      <c r="T23" s="9"/>
      <c r="U23" s="9"/>
      <c r="V23" s="52" t="str">
        <f>IF($U23&lt;&gt;"",VLOOKUP($U23,Endereços!$B$3:$M$1002,5,FALSE)&amp;" - "&amp;VLOOKUP($U23,Endereços!$B$3:$M$1002,7,FALSE)&amp;" - "&amp;VLOOKUP($U23,Endereços!$B$3:$M$1002,8,FALSE)&amp;", "&amp;VLOOKUP($U23,Endereços!$B$3:$M$1002,2,FALSE)&amp;" "&amp;VLOOKUP($U23,Endereços!$B$3:$M$1002,3,FALSE),"")</f>
        <v/>
      </c>
      <c r="W23" s="9"/>
      <c r="X23" s="9"/>
      <c r="Y23" s="9"/>
      <c r="Z23" s="59"/>
      <c r="AI23">
        <f>Parametros!$Q23</f>
        <v>0</v>
      </c>
      <c r="AJ23">
        <f>Parametros!$F23</f>
        <v>0</v>
      </c>
    </row>
    <row r="24" spans="1:36" x14ac:dyDescent="0.2">
      <c r="A24" s="44" t="str">
        <f t="shared" si="0"/>
        <v/>
      </c>
      <c r="B24" s="5"/>
      <c r="C24" s="14"/>
      <c r="D24" s="32" t="str">
        <f>IF($C24&lt;&gt;"",VLOOKUP($C24,Empresas!$A$3:$AB$1002,2,FALSE),"")</f>
        <v/>
      </c>
      <c r="E24" s="14"/>
      <c r="F24" s="14"/>
      <c r="G24" s="14"/>
      <c r="H24" s="14"/>
      <c r="I24" s="9"/>
      <c r="J24" s="9"/>
      <c r="K24" s="53"/>
      <c r="L24" s="50" t="str">
        <f t="shared" ca="1" si="1"/>
        <v/>
      </c>
      <c r="M24" s="32" t="str">
        <f>IF($U24&lt;&gt;"",VLOOKUP(VLOOKUP(VLOOKUP($U24,Endereços!$B$3:$M$1002,8,FALSE),Parametros!$AG$3:$AJ$102,4,FALSE),Parametros!$U$3:$Z$102,4,FALSE),"")</f>
        <v/>
      </c>
      <c r="N24" s="32" t="str">
        <f>IF($U24&lt;&gt;"",VLOOKUP(VLOOKUP($U24,Endereços!$B$3:$M$1002,6,FALSE),Parametros!$I$3:$N$102,6,FALSE),"")</f>
        <v/>
      </c>
      <c r="O24" s="9"/>
      <c r="P24" s="9"/>
      <c r="Q24" s="9"/>
      <c r="R24" s="55"/>
      <c r="S24" s="9"/>
      <c r="T24" s="9"/>
      <c r="U24" s="9"/>
      <c r="V24" s="52" t="str">
        <f>IF($U24&lt;&gt;"",VLOOKUP($U24,Endereços!$B$3:$M$1002,5,FALSE)&amp;" - "&amp;VLOOKUP($U24,Endereços!$B$3:$M$1002,7,FALSE)&amp;" - "&amp;VLOOKUP($U24,Endereços!$B$3:$M$1002,8,FALSE)&amp;", "&amp;VLOOKUP($U24,Endereços!$B$3:$M$1002,2,FALSE)&amp;" "&amp;VLOOKUP($U24,Endereços!$B$3:$M$1002,3,FALSE),"")</f>
        <v/>
      </c>
      <c r="W24" s="9"/>
      <c r="X24" s="9"/>
      <c r="Y24" s="9"/>
      <c r="Z24" s="59"/>
      <c r="AI24">
        <f>Parametros!$Q24</f>
        <v>0</v>
      </c>
      <c r="AJ24">
        <f>Parametros!$F24</f>
        <v>0</v>
      </c>
    </row>
    <row r="25" spans="1:36" x14ac:dyDescent="0.2">
      <c r="A25" s="44" t="str">
        <f t="shared" si="0"/>
        <v/>
      </c>
      <c r="B25" s="5"/>
      <c r="C25" s="14"/>
      <c r="D25" s="32" t="str">
        <f>IF($C25&lt;&gt;"",VLOOKUP($C25,Empresas!$A$3:$AB$1002,2,FALSE),"")</f>
        <v/>
      </c>
      <c r="E25" s="14"/>
      <c r="F25" s="14"/>
      <c r="G25" s="14"/>
      <c r="H25" s="14"/>
      <c r="I25" s="9"/>
      <c r="J25" s="9"/>
      <c r="K25" s="53"/>
      <c r="L25" s="50" t="str">
        <f t="shared" ca="1" si="1"/>
        <v/>
      </c>
      <c r="M25" s="32" t="str">
        <f>IF($U25&lt;&gt;"",VLOOKUP(VLOOKUP(VLOOKUP($U25,Endereços!$B$3:$M$1002,8,FALSE),Parametros!$AG$3:$AJ$102,4,FALSE),Parametros!$U$3:$Z$102,4,FALSE),"")</f>
        <v/>
      </c>
      <c r="N25" s="32" t="str">
        <f>IF($U25&lt;&gt;"",VLOOKUP(VLOOKUP($U25,Endereços!$B$3:$M$1002,6,FALSE),Parametros!$I$3:$N$102,6,FALSE),"")</f>
        <v/>
      </c>
      <c r="O25" s="9"/>
      <c r="P25" s="9"/>
      <c r="Q25" s="9"/>
      <c r="R25" s="55"/>
      <c r="S25" s="9"/>
      <c r="T25" s="9"/>
      <c r="U25" s="9"/>
      <c r="V25" s="52" t="str">
        <f>IF($U25&lt;&gt;"",VLOOKUP($U25,Endereços!$B$3:$M$1002,5,FALSE)&amp;" - "&amp;VLOOKUP($U25,Endereços!$B$3:$M$1002,7,FALSE)&amp;" - "&amp;VLOOKUP($U25,Endereços!$B$3:$M$1002,8,FALSE)&amp;", "&amp;VLOOKUP($U25,Endereços!$B$3:$M$1002,2,FALSE)&amp;" "&amp;VLOOKUP($U25,Endereços!$B$3:$M$1002,3,FALSE),"")</f>
        <v/>
      </c>
      <c r="W25" s="9"/>
      <c r="X25" s="9"/>
      <c r="Y25" s="9"/>
      <c r="Z25" s="59"/>
      <c r="AI25">
        <f>Parametros!$Q25</f>
        <v>0</v>
      </c>
      <c r="AJ25">
        <f>Parametros!$F25</f>
        <v>0</v>
      </c>
    </row>
    <row r="26" spans="1:36" x14ac:dyDescent="0.2">
      <c r="A26" s="44" t="str">
        <f t="shared" si="0"/>
        <v/>
      </c>
      <c r="B26" s="5"/>
      <c r="C26" s="14"/>
      <c r="D26" s="32" t="str">
        <f>IF($C26&lt;&gt;"",VLOOKUP($C26,Empresas!$A$3:$AB$1002,2,FALSE),"")</f>
        <v/>
      </c>
      <c r="E26" s="14"/>
      <c r="F26" s="14"/>
      <c r="G26" s="14"/>
      <c r="H26" s="14"/>
      <c r="I26" s="9"/>
      <c r="J26" s="9"/>
      <c r="K26" s="53"/>
      <c r="L26" s="50" t="str">
        <f t="shared" ca="1" si="1"/>
        <v/>
      </c>
      <c r="M26" s="32" t="str">
        <f>IF($U26&lt;&gt;"",VLOOKUP(VLOOKUP(VLOOKUP($U26,Endereços!$B$3:$M$1002,8,FALSE),Parametros!$AG$3:$AJ$102,4,FALSE),Parametros!$U$3:$Z$102,4,FALSE),"")</f>
        <v/>
      </c>
      <c r="N26" s="32" t="str">
        <f>IF($U26&lt;&gt;"",VLOOKUP(VLOOKUP($U26,Endereços!$B$3:$M$1002,6,FALSE),Parametros!$I$3:$N$102,6,FALSE),"")</f>
        <v/>
      </c>
      <c r="O26" s="9"/>
      <c r="P26" s="9"/>
      <c r="Q26" s="9"/>
      <c r="R26" s="55"/>
      <c r="S26" s="9"/>
      <c r="T26" s="9"/>
      <c r="U26" s="9"/>
      <c r="V26" s="52" t="str">
        <f>IF($U26&lt;&gt;"",VLOOKUP($U26,Endereços!$B$3:$M$1002,5,FALSE)&amp;" - "&amp;VLOOKUP($U26,Endereços!$B$3:$M$1002,7,FALSE)&amp;" - "&amp;VLOOKUP($U26,Endereços!$B$3:$M$1002,8,FALSE)&amp;", "&amp;VLOOKUP($U26,Endereços!$B$3:$M$1002,2,FALSE)&amp;" "&amp;VLOOKUP($U26,Endereços!$B$3:$M$1002,3,FALSE),"")</f>
        <v/>
      </c>
      <c r="W26" s="9"/>
      <c r="X26" s="9"/>
      <c r="Y26" s="9"/>
      <c r="Z26" s="59"/>
      <c r="AI26">
        <f>Parametros!$Q26</f>
        <v>0</v>
      </c>
      <c r="AJ26">
        <f>Parametros!$F26</f>
        <v>0</v>
      </c>
    </row>
    <row r="27" spans="1:36" x14ac:dyDescent="0.2">
      <c r="A27" s="44" t="str">
        <f t="shared" si="0"/>
        <v/>
      </c>
      <c r="B27" s="5"/>
      <c r="C27" s="14"/>
      <c r="D27" s="32" t="str">
        <f>IF($C27&lt;&gt;"",VLOOKUP($C27,Empresas!$A$3:$AB$1002,2,FALSE),"")</f>
        <v/>
      </c>
      <c r="E27" s="14"/>
      <c r="F27" s="14"/>
      <c r="G27" s="14"/>
      <c r="H27" s="14"/>
      <c r="I27" s="9"/>
      <c r="J27" s="9"/>
      <c r="K27" s="53"/>
      <c r="L27" s="50" t="str">
        <f t="shared" ca="1" si="1"/>
        <v/>
      </c>
      <c r="M27" s="32" t="str">
        <f>IF($U27&lt;&gt;"",VLOOKUP(VLOOKUP(VLOOKUP($U27,Endereços!$B$3:$M$1002,8,FALSE),Parametros!$AG$3:$AJ$102,4,FALSE),Parametros!$U$3:$Z$102,4,FALSE),"")</f>
        <v/>
      </c>
      <c r="N27" s="32" t="str">
        <f>IF($U27&lt;&gt;"",VLOOKUP(VLOOKUP($U27,Endereços!$B$3:$M$1002,6,FALSE),Parametros!$I$3:$N$102,6,FALSE),"")</f>
        <v/>
      </c>
      <c r="O27" s="9"/>
      <c r="P27" s="9"/>
      <c r="Q27" s="9"/>
      <c r="R27" s="55"/>
      <c r="S27" s="9"/>
      <c r="T27" s="9"/>
      <c r="U27" s="9"/>
      <c r="V27" s="52" t="str">
        <f>IF($U27&lt;&gt;"",VLOOKUP($U27,Endereços!$B$3:$M$1002,5,FALSE)&amp;" - "&amp;VLOOKUP($U27,Endereços!$B$3:$M$1002,7,FALSE)&amp;" - "&amp;VLOOKUP($U27,Endereços!$B$3:$M$1002,8,FALSE)&amp;", "&amp;VLOOKUP($U27,Endereços!$B$3:$M$1002,2,FALSE)&amp;" "&amp;VLOOKUP($U27,Endereços!$B$3:$M$1002,3,FALSE),"")</f>
        <v/>
      </c>
      <c r="W27" s="9"/>
      <c r="X27" s="9"/>
      <c r="Y27" s="9"/>
      <c r="Z27" s="59"/>
      <c r="AI27">
        <f>Parametros!$Q27</f>
        <v>0</v>
      </c>
      <c r="AJ27">
        <f>Parametros!$F27</f>
        <v>0</v>
      </c>
    </row>
    <row r="28" spans="1:36" x14ac:dyDescent="0.2">
      <c r="A28" s="44" t="str">
        <f t="shared" si="0"/>
        <v/>
      </c>
      <c r="B28" s="5"/>
      <c r="C28" s="14"/>
      <c r="D28" s="32" t="str">
        <f>IF($C28&lt;&gt;"",VLOOKUP($C28,Empresas!$A$3:$AB$1002,2,FALSE),"")</f>
        <v/>
      </c>
      <c r="E28" s="14"/>
      <c r="F28" s="14"/>
      <c r="G28" s="14"/>
      <c r="H28" s="14"/>
      <c r="I28" s="9"/>
      <c r="J28" s="9"/>
      <c r="K28" s="53"/>
      <c r="L28" s="50" t="str">
        <f t="shared" ca="1" si="1"/>
        <v/>
      </c>
      <c r="M28" s="32" t="str">
        <f>IF($U28&lt;&gt;"",VLOOKUP(VLOOKUP(VLOOKUP($U28,Endereços!$B$3:$M$1002,8,FALSE),Parametros!$AG$3:$AJ$102,4,FALSE),Parametros!$U$3:$Z$102,4,FALSE),"")</f>
        <v/>
      </c>
      <c r="N28" s="32" t="str">
        <f>IF($U28&lt;&gt;"",VLOOKUP(VLOOKUP($U28,Endereços!$B$3:$M$1002,6,FALSE),Parametros!$I$3:$N$102,6,FALSE),"")</f>
        <v/>
      </c>
      <c r="O28" s="9"/>
      <c r="P28" s="9"/>
      <c r="Q28" s="9"/>
      <c r="R28" s="55"/>
      <c r="S28" s="9"/>
      <c r="T28" s="9"/>
      <c r="U28" s="9"/>
      <c r="V28" s="52" t="str">
        <f>IF($U28&lt;&gt;"",VLOOKUP($U28,Endereços!$B$3:$M$1002,5,FALSE)&amp;" - "&amp;VLOOKUP($U28,Endereços!$B$3:$M$1002,7,FALSE)&amp;" - "&amp;VLOOKUP($U28,Endereços!$B$3:$M$1002,8,FALSE)&amp;", "&amp;VLOOKUP($U28,Endereços!$B$3:$M$1002,2,FALSE)&amp;" "&amp;VLOOKUP($U28,Endereços!$B$3:$M$1002,3,FALSE),"")</f>
        <v/>
      </c>
      <c r="W28" s="9"/>
      <c r="X28" s="9"/>
      <c r="Y28" s="9"/>
      <c r="Z28" s="59"/>
      <c r="AI28">
        <f>Parametros!$Q28</f>
        <v>0</v>
      </c>
      <c r="AJ28">
        <f>Parametros!$F28</f>
        <v>0</v>
      </c>
    </row>
    <row r="29" spans="1:36" x14ac:dyDescent="0.2">
      <c r="A29" s="44" t="str">
        <f t="shared" si="0"/>
        <v/>
      </c>
      <c r="B29" s="5"/>
      <c r="C29" s="14"/>
      <c r="D29" s="32" t="str">
        <f>IF($C29&lt;&gt;"",VLOOKUP($C29,Empresas!$A$3:$AB$1002,2,FALSE),"")</f>
        <v/>
      </c>
      <c r="E29" s="14"/>
      <c r="F29" s="14"/>
      <c r="G29" s="14"/>
      <c r="H29" s="14"/>
      <c r="I29" s="9"/>
      <c r="J29" s="9"/>
      <c r="K29" s="53"/>
      <c r="L29" s="50" t="str">
        <f t="shared" ca="1" si="1"/>
        <v/>
      </c>
      <c r="M29" s="32" t="str">
        <f>IF($U29&lt;&gt;"",VLOOKUP(VLOOKUP(VLOOKUP($U29,Endereços!$B$3:$M$1002,8,FALSE),Parametros!$AG$3:$AJ$102,4,FALSE),Parametros!$U$3:$Z$102,4,FALSE),"")</f>
        <v/>
      </c>
      <c r="N29" s="32" t="str">
        <f>IF($U29&lt;&gt;"",VLOOKUP(VLOOKUP($U29,Endereços!$B$3:$M$1002,6,FALSE),Parametros!$I$3:$N$102,6,FALSE),"")</f>
        <v/>
      </c>
      <c r="O29" s="9"/>
      <c r="P29" s="9"/>
      <c r="Q29" s="9"/>
      <c r="R29" s="55"/>
      <c r="S29" s="9"/>
      <c r="T29" s="9"/>
      <c r="U29" s="9"/>
      <c r="V29" s="52" t="str">
        <f>IF($U29&lt;&gt;"",VLOOKUP($U29,Endereços!$B$3:$M$1002,5,FALSE)&amp;" - "&amp;VLOOKUP($U29,Endereços!$B$3:$M$1002,7,FALSE)&amp;" - "&amp;VLOOKUP($U29,Endereços!$B$3:$M$1002,8,FALSE)&amp;", "&amp;VLOOKUP($U29,Endereços!$B$3:$M$1002,2,FALSE)&amp;" "&amp;VLOOKUP($U29,Endereços!$B$3:$M$1002,3,FALSE),"")</f>
        <v/>
      </c>
      <c r="W29" s="9"/>
      <c r="X29" s="9"/>
      <c r="Y29" s="9"/>
      <c r="Z29" s="60"/>
      <c r="AI29">
        <f>Parametros!$Q29</f>
        <v>0</v>
      </c>
      <c r="AJ29">
        <f>Parametros!$F29</f>
        <v>0</v>
      </c>
    </row>
    <row r="30" spans="1:36" x14ac:dyDescent="0.2">
      <c r="A30" s="44" t="str">
        <f t="shared" si="0"/>
        <v/>
      </c>
      <c r="B30" s="5"/>
      <c r="C30" s="14"/>
      <c r="D30" s="32" t="str">
        <f>IF($C30&lt;&gt;"",VLOOKUP($C30,Empresas!$A$3:$AB$1002,2,FALSE),"")</f>
        <v/>
      </c>
      <c r="E30" s="14"/>
      <c r="F30" s="14"/>
      <c r="G30" s="14"/>
      <c r="H30" s="14"/>
      <c r="I30" s="9"/>
      <c r="J30" s="9"/>
      <c r="K30" s="53"/>
      <c r="L30" s="50" t="str">
        <f t="shared" ca="1" si="1"/>
        <v/>
      </c>
      <c r="M30" s="32" t="str">
        <f>IF($U30&lt;&gt;"",VLOOKUP(VLOOKUP(VLOOKUP($U30,Endereços!$B$3:$M$1002,8,FALSE),Parametros!$AG$3:$AJ$102,4,FALSE),Parametros!$U$3:$Z$102,4,FALSE),"")</f>
        <v/>
      </c>
      <c r="N30" s="32" t="str">
        <f>IF($U30&lt;&gt;"",VLOOKUP(VLOOKUP($U30,Endereços!$B$3:$M$1002,6,FALSE),Parametros!$I$3:$N$102,6,FALSE),"")</f>
        <v/>
      </c>
      <c r="O30" s="9"/>
      <c r="P30" s="9"/>
      <c r="Q30" s="9"/>
      <c r="R30" s="55"/>
      <c r="S30" s="9"/>
      <c r="T30" s="9"/>
      <c r="U30" s="9"/>
      <c r="V30" s="52" t="str">
        <f>IF($U30&lt;&gt;"",VLOOKUP($U30,Endereços!$B$3:$M$1002,5,FALSE)&amp;" - "&amp;VLOOKUP($U30,Endereços!$B$3:$M$1002,7,FALSE)&amp;" - "&amp;VLOOKUP($U30,Endereços!$B$3:$M$1002,8,FALSE)&amp;", "&amp;VLOOKUP($U30,Endereços!$B$3:$M$1002,2,FALSE)&amp;" "&amp;VLOOKUP($U30,Endereços!$B$3:$M$1002,3,FALSE),"")</f>
        <v/>
      </c>
      <c r="W30" s="9"/>
      <c r="X30" s="9"/>
      <c r="Y30" s="9"/>
      <c r="Z30" s="60"/>
      <c r="AI30">
        <f>Parametros!$Q30</f>
        <v>0</v>
      </c>
      <c r="AJ30">
        <f>Parametros!$F30</f>
        <v>0</v>
      </c>
    </row>
    <row r="31" spans="1:36" x14ac:dyDescent="0.2">
      <c r="A31" s="44" t="str">
        <f t="shared" si="0"/>
        <v/>
      </c>
      <c r="B31" s="5"/>
      <c r="C31" s="14"/>
      <c r="D31" s="32" t="str">
        <f>IF($C31&lt;&gt;"",VLOOKUP($C31,Empresas!$A$3:$AB$1002,2,FALSE),"")</f>
        <v/>
      </c>
      <c r="E31" s="14"/>
      <c r="F31" s="14"/>
      <c r="G31" s="14"/>
      <c r="H31" s="14"/>
      <c r="I31" s="9"/>
      <c r="J31" s="9"/>
      <c r="K31" s="53"/>
      <c r="L31" s="50" t="str">
        <f t="shared" ca="1" si="1"/>
        <v/>
      </c>
      <c r="M31" s="32" t="str">
        <f>IF($U31&lt;&gt;"",VLOOKUP(VLOOKUP(VLOOKUP($U31,Endereços!$B$3:$M$1002,8,FALSE),Parametros!$AG$3:$AJ$102,4,FALSE),Parametros!$U$3:$Z$102,4,FALSE),"")</f>
        <v/>
      </c>
      <c r="N31" s="32" t="str">
        <f>IF($U31&lt;&gt;"",VLOOKUP(VLOOKUP($U31,Endereços!$B$3:$M$1002,6,FALSE),Parametros!$I$3:$N$102,6,FALSE),"")</f>
        <v/>
      </c>
      <c r="O31" s="9"/>
      <c r="P31" s="9"/>
      <c r="Q31" s="9"/>
      <c r="R31" s="55"/>
      <c r="S31" s="9"/>
      <c r="T31" s="9"/>
      <c r="U31" s="9"/>
      <c r="V31" s="52" t="str">
        <f>IF($U31&lt;&gt;"",VLOOKUP($U31,Endereços!$B$3:$M$1002,5,FALSE)&amp;" - "&amp;VLOOKUP($U31,Endereços!$B$3:$M$1002,7,FALSE)&amp;" - "&amp;VLOOKUP($U31,Endereços!$B$3:$M$1002,8,FALSE)&amp;", "&amp;VLOOKUP($U31,Endereços!$B$3:$M$1002,2,FALSE)&amp;" "&amp;VLOOKUP($U31,Endereços!$B$3:$M$1002,3,FALSE),"")</f>
        <v/>
      </c>
      <c r="W31" s="9"/>
      <c r="X31" s="9"/>
      <c r="Y31" s="9"/>
      <c r="Z31" s="60"/>
      <c r="AI31">
        <f>Parametros!$Q31</f>
        <v>0</v>
      </c>
      <c r="AJ31">
        <f>Parametros!$F31</f>
        <v>0</v>
      </c>
    </row>
    <row r="32" spans="1:36" x14ac:dyDescent="0.2">
      <c r="A32" s="44" t="str">
        <f t="shared" si="0"/>
        <v/>
      </c>
      <c r="B32" s="5"/>
      <c r="C32" s="14"/>
      <c r="D32" s="32" t="str">
        <f>IF($C32&lt;&gt;"",VLOOKUP($C32,Empresas!$A$3:$AB$1002,2,FALSE),"")</f>
        <v/>
      </c>
      <c r="E32" s="14"/>
      <c r="F32" s="14"/>
      <c r="G32" s="14"/>
      <c r="H32" s="14"/>
      <c r="I32" s="9"/>
      <c r="J32" s="9"/>
      <c r="K32" s="53"/>
      <c r="L32" s="50" t="str">
        <f t="shared" ca="1" si="1"/>
        <v/>
      </c>
      <c r="M32" s="32" t="str">
        <f>IF($U32&lt;&gt;"",VLOOKUP(VLOOKUP(VLOOKUP($U32,Endereços!$B$3:$M$1002,8,FALSE),Parametros!$AG$3:$AJ$102,4,FALSE),Parametros!$U$3:$Z$102,4,FALSE),"")</f>
        <v/>
      </c>
      <c r="N32" s="32" t="str">
        <f>IF($U32&lt;&gt;"",VLOOKUP(VLOOKUP($U32,Endereços!$B$3:$M$1002,6,FALSE),Parametros!$I$3:$N$102,6,FALSE),"")</f>
        <v/>
      </c>
      <c r="O32" s="9"/>
      <c r="P32" s="9"/>
      <c r="Q32" s="9"/>
      <c r="R32" s="55"/>
      <c r="S32" s="9"/>
      <c r="T32" s="9"/>
      <c r="U32" s="9"/>
      <c r="V32" s="52" t="str">
        <f>IF($U32&lt;&gt;"",VLOOKUP($U32,Endereços!$B$3:$M$1002,5,FALSE)&amp;" - "&amp;VLOOKUP($U32,Endereços!$B$3:$M$1002,7,FALSE)&amp;" - "&amp;VLOOKUP($U32,Endereços!$B$3:$M$1002,8,FALSE)&amp;", "&amp;VLOOKUP($U32,Endereços!$B$3:$M$1002,2,FALSE)&amp;" "&amp;VLOOKUP($U32,Endereços!$B$3:$M$1002,3,FALSE),"")</f>
        <v/>
      </c>
      <c r="W32" s="9"/>
      <c r="X32" s="9"/>
      <c r="Y32" s="9"/>
      <c r="Z32" s="60"/>
      <c r="AI32">
        <f>Parametros!$Q32</f>
        <v>0</v>
      </c>
      <c r="AJ32">
        <f>Parametros!$F32</f>
        <v>0</v>
      </c>
    </row>
    <row r="33" spans="1:36" x14ac:dyDescent="0.2">
      <c r="A33" s="44" t="str">
        <f t="shared" si="0"/>
        <v/>
      </c>
      <c r="B33" s="5"/>
      <c r="C33" s="14"/>
      <c r="D33" s="32" t="str">
        <f>IF($C33&lt;&gt;"",VLOOKUP($C33,Empresas!$A$3:$AB$1002,2,FALSE),"")</f>
        <v/>
      </c>
      <c r="E33" s="14"/>
      <c r="F33" s="5"/>
      <c r="G33" s="5"/>
      <c r="H33" s="14"/>
      <c r="I33" s="9"/>
      <c r="J33" s="9"/>
      <c r="K33" s="53"/>
      <c r="L33" s="50" t="str">
        <f t="shared" ca="1" si="1"/>
        <v/>
      </c>
      <c r="M33" s="32" t="str">
        <f>IF($U33&lt;&gt;"",VLOOKUP(VLOOKUP(VLOOKUP($U33,Endereços!$B$3:$M$1002,8,FALSE),Parametros!$AG$3:$AJ$102,4,FALSE),Parametros!$U$3:$Z$102,4,FALSE),"")</f>
        <v/>
      </c>
      <c r="N33" s="32" t="str">
        <f>IF($U33&lt;&gt;"",VLOOKUP(VLOOKUP($U33,Endereços!$B$3:$M$1002,6,FALSE),Parametros!$I$3:$N$102,6,FALSE),"")</f>
        <v/>
      </c>
      <c r="O33" s="7"/>
      <c r="P33" s="7"/>
      <c r="Q33" s="9"/>
      <c r="R33" s="55"/>
      <c r="S33" s="9"/>
      <c r="T33" s="9"/>
      <c r="U33" s="9"/>
      <c r="V33" s="52" t="str">
        <f>IF($U33&lt;&gt;"",VLOOKUP($U33,Endereços!$B$3:$M$1002,5,FALSE)&amp;" - "&amp;VLOOKUP($U33,Endereços!$B$3:$M$1002,7,FALSE)&amp;" - "&amp;VLOOKUP($U33,Endereços!$B$3:$M$1002,8,FALSE)&amp;", "&amp;VLOOKUP($U33,Endereços!$B$3:$M$1002,2,FALSE)&amp;" "&amp;VLOOKUP($U33,Endereços!$B$3:$M$1002,3,FALSE),"")</f>
        <v/>
      </c>
      <c r="W33" s="9"/>
      <c r="X33" s="9"/>
      <c r="Y33" s="7"/>
      <c r="Z33" s="60"/>
      <c r="AI33">
        <f>Parametros!$Q33</f>
        <v>0</v>
      </c>
      <c r="AJ33">
        <f>Parametros!$F33</f>
        <v>0</v>
      </c>
    </row>
    <row r="34" spans="1:36" x14ac:dyDescent="0.2">
      <c r="A34" s="44" t="str">
        <f t="shared" si="0"/>
        <v/>
      </c>
      <c r="B34" s="5"/>
      <c r="C34" s="14"/>
      <c r="D34" s="32" t="str">
        <f>IF($C34&lt;&gt;"",VLOOKUP($C34,Empresas!$A$3:$AB$1002,2,FALSE),"")</f>
        <v/>
      </c>
      <c r="E34" s="14"/>
      <c r="F34" s="14"/>
      <c r="G34" s="14"/>
      <c r="H34" s="14"/>
      <c r="I34" s="9"/>
      <c r="J34" s="9"/>
      <c r="K34" s="53"/>
      <c r="L34" s="50" t="str">
        <f t="shared" ca="1" si="1"/>
        <v/>
      </c>
      <c r="M34" s="32" t="str">
        <f>IF($U34&lt;&gt;"",VLOOKUP(VLOOKUP(VLOOKUP($U34,Endereços!$B$3:$M$1002,8,FALSE),Parametros!$AG$3:$AJ$102,4,FALSE),Parametros!$U$3:$Z$102,4,FALSE),"")</f>
        <v/>
      </c>
      <c r="N34" s="32" t="str">
        <f>IF($U34&lt;&gt;"",VLOOKUP(VLOOKUP($U34,Endereços!$B$3:$M$1002,6,FALSE),Parametros!$I$3:$N$102,6,FALSE),"")</f>
        <v/>
      </c>
      <c r="O34" s="9"/>
      <c r="P34" s="9"/>
      <c r="Q34" s="9"/>
      <c r="R34" s="55"/>
      <c r="S34" s="9"/>
      <c r="T34" s="9"/>
      <c r="U34" s="9"/>
      <c r="V34" s="52" t="str">
        <f>IF($U34&lt;&gt;"",VLOOKUP($U34,Endereços!$B$3:$M$1002,5,FALSE)&amp;" - "&amp;VLOOKUP($U34,Endereços!$B$3:$M$1002,7,FALSE)&amp;" - "&amp;VLOOKUP($U34,Endereços!$B$3:$M$1002,8,FALSE)&amp;", "&amp;VLOOKUP($U34,Endereços!$B$3:$M$1002,2,FALSE)&amp;" "&amp;VLOOKUP($U34,Endereços!$B$3:$M$1002,3,FALSE),"")</f>
        <v/>
      </c>
      <c r="W34" s="9"/>
      <c r="X34" s="9"/>
      <c r="Y34" s="9"/>
      <c r="Z34" s="59"/>
      <c r="AI34">
        <f>Parametros!$Q34</f>
        <v>0</v>
      </c>
      <c r="AJ34">
        <f>Parametros!$F34</f>
        <v>0</v>
      </c>
    </row>
    <row r="35" spans="1:36" x14ac:dyDescent="0.2">
      <c r="A35" s="44" t="str">
        <f t="shared" si="0"/>
        <v/>
      </c>
      <c r="B35" s="5"/>
      <c r="C35" s="14"/>
      <c r="D35" s="32" t="str">
        <f>IF($C35&lt;&gt;"",VLOOKUP($C35,Empresas!$A$3:$AB$1002,2,FALSE),"")</f>
        <v/>
      </c>
      <c r="E35" s="14"/>
      <c r="F35" s="14"/>
      <c r="G35" s="14"/>
      <c r="H35" s="14"/>
      <c r="I35" s="9"/>
      <c r="J35" s="9"/>
      <c r="K35" s="53"/>
      <c r="L35" s="50" t="str">
        <f t="shared" ca="1" si="1"/>
        <v/>
      </c>
      <c r="M35" s="32" t="str">
        <f>IF($U35&lt;&gt;"",VLOOKUP(VLOOKUP(VLOOKUP($U35,Endereços!$B$3:$M$1002,8,FALSE),Parametros!$AG$3:$AJ$102,4,FALSE),Parametros!$U$3:$Z$102,4,FALSE),"")</f>
        <v/>
      </c>
      <c r="N35" s="32" t="str">
        <f>IF($U35&lt;&gt;"",VLOOKUP(VLOOKUP($U35,Endereços!$B$3:$M$1002,6,FALSE),Parametros!$I$3:$N$102,6,FALSE),"")</f>
        <v/>
      </c>
      <c r="O35" s="9"/>
      <c r="P35" s="9"/>
      <c r="Q35" s="9"/>
      <c r="R35" s="9"/>
      <c r="S35" s="9"/>
      <c r="T35" s="9"/>
      <c r="U35" s="9"/>
      <c r="V35" s="52" t="str">
        <f>IF($U35&lt;&gt;"",VLOOKUP($U35,Endereços!$B$3:$M$1002,5,FALSE)&amp;" - "&amp;VLOOKUP($U35,Endereços!$B$3:$M$1002,7,FALSE)&amp;" - "&amp;VLOOKUP($U35,Endereços!$B$3:$M$1002,8,FALSE)&amp;", "&amp;VLOOKUP($U35,Endereços!$B$3:$M$1002,2,FALSE)&amp;" "&amp;VLOOKUP($U35,Endereços!$B$3:$M$1002,3,FALSE),"")</f>
        <v/>
      </c>
      <c r="W35" s="9"/>
      <c r="X35" s="9"/>
      <c r="Y35" s="9"/>
      <c r="Z35" s="59"/>
      <c r="AI35">
        <f>Parametros!$Q35</f>
        <v>0</v>
      </c>
      <c r="AJ35">
        <f>Parametros!$F35</f>
        <v>0</v>
      </c>
    </row>
    <row r="36" spans="1:36" x14ac:dyDescent="0.2">
      <c r="A36" s="44" t="str">
        <f t="shared" si="0"/>
        <v/>
      </c>
      <c r="B36" s="5"/>
      <c r="C36" s="14"/>
      <c r="D36" s="32" t="str">
        <f>IF($C36&lt;&gt;"",VLOOKUP($C36,Empresas!$A$3:$AB$1002,2,FALSE),"")</f>
        <v/>
      </c>
      <c r="E36" s="14"/>
      <c r="F36" s="14"/>
      <c r="G36" s="14"/>
      <c r="H36" s="14"/>
      <c r="I36" s="9"/>
      <c r="J36" s="9"/>
      <c r="K36" s="53"/>
      <c r="L36" s="50" t="str">
        <f t="shared" ca="1" si="1"/>
        <v/>
      </c>
      <c r="M36" s="32" t="str">
        <f>IF($U36&lt;&gt;"",VLOOKUP(VLOOKUP(VLOOKUP($U36,Endereços!$B$3:$M$1002,8,FALSE),Parametros!$AG$3:$AJ$102,4,FALSE),Parametros!$U$3:$Z$102,4,FALSE),"")</f>
        <v/>
      </c>
      <c r="N36" s="32" t="str">
        <f>IF($U36&lt;&gt;"",VLOOKUP(VLOOKUP($U36,Endereços!$B$3:$M$1002,6,FALSE),Parametros!$I$3:$N$102,6,FALSE),"")</f>
        <v/>
      </c>
      <c r="O36" s="9"/>
      <c r="P36" s="9"/>
      <c r="Q36" s="9"/>
      <c r="R36" s="9"/>
      <c r="S36" s="9"/>
      <c r="T36" s="9"/>
      <c r="U36" s="9"/>
      <c r="V36" s="52" t="str">
        <f>IF($U36&lt;&gt;"",VLOOKUP($U36,Endereços!$B$3:$M$1002,5,FALSE)&amp;" - "&amp;VLOOKUP($U36,Endereços!$B$3:$M$1002,7,FALSE)&amp;" - "&amp;VLOOKUP($U36,Endereços!$B$3:$M$1002,8,FALSE)&amp;", "&amp;VLOOKUP($U36,Endereços!$B$3:$M$1002,2,FALSE)&amp;" "&amp;VLOOKUP($U36,Endereços!$B$3:$M$1002,3,FALSE),"")</f>
        <v/>
      </c>
      <c r="W36" s="9"/>
      <c r="X36" s="9"/>
      <c r="Y36" s="9"/>
      <c r="Z36" s="59"/>
      <c r="AI36">
        <f>Parametros!$Q36</f>
        <v>0</v>
      </c>
      <c r="AJ36">
        <f>Parametros!$F36</f>
        <v>0</v>
      </c>
    </row>
    <row r="37" spans="1:36" x14ac:dyDescent="0.2">
      <c r="A37" s="44" t="str">
        <f t="shared" si="0"/>
        <v/>
      </c>
      <c r="B37" s="5"/>
      <c r="C37" s="14"/>
      <c r="D37" s="32" t="str">
        <f>IF($C37&lt;&gt;"",VLOOKUP($C37,Empresas!$A$3:$AB$1002,2,FALSE),"")</f>
        <v/>
      </c>
      <c r="E37" s="14"/>
      <c r="F37" s="14"/>
      <c r="G37" s="14"/>
      <c r="H37" s="14"/>
      <c r="I37" s="9"/>
      <c r="J37" s="9"/>
      <c r="K37" s="53"/>
      <c r="L37" s="50" t="str">
        <f t="shared" ca="1" si="1"/>
        <v/>
      </c>
      <c r="M37" s="32" t="str">
        <f>IF($U37&lt;&gt;"",VLOOKUP(VLOOKUP(VLOOKUP($U37,Endereços!$B$3:$M$1002,8,FALSE),Parametros!$AG$3:$AJ$102,4,FALSE),Parametros!$U$3:$Z$102,4,FALSE),"")</f>
        <v/>
      </c>
      <c r="N37" s="32" t="str">
        <f>IF($U37&lt;&gt;"",VLOOKUP(VLOOKUP($U37,Endereços!$B$3:$M$1002,6,FALSE),Parametros!$I$3:$N$102,6,FALSE),"")</f>
        <v/>
      </c>
      <c r="O37" s="9"/>
      <c r="P37" s="9"/>
      <c r="Q37" s="9"/>
      <c r="R37" s="9"/>
      <c r="S37" s="9"/>
      <c r="T37" s="9"/>
      <c r="U37" s="9"/>
      <c r="V37" s="52" t="str">
        <f>IF($U37&lt;&gt;"",VLOOKUP($U37,Endereços!$B$3:$M$1002,5,FALSE)&amp;" - "&amp;VLOOKUP($U37,Endereços!$B$3:$M$1002,7,FALSE)&amp;" - "&amp;VLOOKUP($U37,Endereços!$B$3:$M$1002,8,FALSE)&amp;", "&amp;VLOOKUP($U37,Endereços!$B$3:$M$1002,2,FALSE)&amp;" "&amp;VLOOKUP($U37,Endereços!$B$3:$M$1002,3,FALSE),"")</f>
        <v/>
      </c>
      <c r="W37" s="9"/>
      <c r="X37" s="9"/>
      <c r="Y37" s="9"/>
      <c r="Z37" s="59"/>
      <c r="AI37">
        <f>Parametros!$Q37</f>
        <v>0</v>
      </c>
      <c r="AJ37">
        <f>Parametros!$F37</f>
        <v>0</v>
      </c>
    </row>
    <row r="38" spans="1:36" x14ac:dyDescent="0.2">
      <c r="A38" s="44" t="str">
        <f t="shared" si="0"/>
        <v/>
      </c>
      <c r="B38" s="5"/>
      <c r="C38" s="14"/>
      <c r="D38" s="32" t="str">
        <f>IF($C38&lt;&gt;"",VLOOKUP($C38,Empresas!$A$3:$AB$1002,2,FALSE),"")</f>
        <v/>
      </c>
      <c r="E38" s="14"/>
      <c r="F38" s="14"/>
      <c r="G38" s="14"/>
      <c r="H38" s="14"/>
      <c r="I38" s="9"/>
      <c r="J38" s="9"/>
      <c r="K38" s="53"/>
      <c r="L38" s="50" t="str">
        <f t="shared" ca="1" si="1"/>
        <v/>
      </c>
      <c r="M38" s="32" t="str">
        <f>IF($U38&lt;&gt;"",VLOOKUP(VLOOKUP(VLOOKUP($U38,Endereços!$B$3:$M$1002,8,FALSE),Parametros!$AG$3:$AJ$102,4,FALSE),Parametros!$U$3:$Z$102,4,FALSE),"")</f>
        <v/>
      </c>
      <c r="N38" s="32" t="str">
        <f>IF($U38&lt;&gt;"",VLOOKUP(VLOOKUP($U38,Endereços!$B$3:$M$1002,6,FALSE),Parametros!$I$3:$N$102,6,FALSE),"")</f>
        <v/>
      </c>
      <c r="O38" s="9"/>
      <c r="P38" s="9"/>
      <c r="Q38" s="9"/>
      <c r="R38" s="9"/>
      <c r="S38" s="9"/>
      <c r="T38" s="9"/>
      <c r="U38" s="9"/>
      <c r="V38" s="52" t="str">
        <f>IF($U38&lt;&gt;"",VLOOKUP($U38,Endereços!$B$3:$M$1002,5,FALSE)&amp;" - "&amp;VLOOKUP($U38,Endereços!$B$3:$M$1002,7,FALSE)&amp;" - "&amp;VLOOKUP($U38,Endereços!$B$3:$M$1002,8,FALSE)&amp;", "&amp;VLOOKUP($U38,Endereços!$B$3:$M$1002,2,FALSE)&amp;" "&amp;VLOOKUP($U38,Endereços!$B$3:$M$1002,3,FALSE),"")</f>
        <v/>
      </c>
      <c r="W38" s="9"/>
      <c r="X38" s="9"/>
      <c r="Y38" s="9"/>
      <c r="Z38" s="59"/>
      <c r="AI38">
        <f>Parametros!$Q38</f>
        <v>0</v>
      </c>
      <c r="AJ38">
        <f>Parametros!$F38</f>
        <v>0</v>
      </c>
    </row>
    <row r="39" spans="1:36" x14ac:dyDescent="0.2">
      <c r="A39" s="44" t="str">
        <f t="shared" si="0"/>
        <v/>
      </c>
      <c r="B39" s="5"/>
      <c r="C39" s="14"/>
      <c r="D39" s="32" t="str">
        <f>IF($C39&lt;&gt;"",VLOOKUP($C39,Empresas!$A$3:$AB$1002,2,FALSE),"")</f>
        <v/>
      </c>
      <c r="E39" s="14"/>
      <c r="F39" s="14"/>
      <c r="G39" s="14"/>
      <c r="H39" s="14"/>
      <c r="I39" s="9"/>
      <c r="J39" s="9"/>
      <c r="K39" s="53"/>
      <c r="L39" s="50" t="str">
        <f t="shared" ca="1" si="1"/>
        <v/>
      </c>
      <c r="M39" s="32" t="str">
        <f>IF($U39&lt;&gt;"",VLOOKUP(VLOOKUP(VLOOKUP($U39,Endereços!$B$3:$M$1002,8,FALSE),Parametros!$AG$3:$AJ$102,4,FALSE),Parametros!$U$3:$Z$102,4,FALSE),"")</f>
        <v/>
      </c>
      <c r="N39" s="32" t="str">
        <f>IF($U39&lt;&gt;"",VLOOKUP(VLOOKUP($U39,Endereços!$B$3:$M$1002,6,FALSE),Parametros!$I$3:$N$102,6,FALSE),"")</f>
        <v/>
      </c>
      <c r="O39" s="9"/>
      <c r="P39" s="9"/>
      <c r="Q39" s="9"/>
      <c r="R39" s="9"/>
      <c r="S39" s="9"/>
      <c r="T39" s="9"/>
      <c r="U39" s="9"/>
      <c r="V39" s="52" t="str">
        <f>IF($U39&lt;&gt;"",VLOOKUP($U39,Endereços!$B$3:$M$1002,5,FALSE)&amp;" - "&amp;VLOOKUP($U39,Endereços!$B$3:$M$1002,7,FALSE)&amp;" - "&amp;VLOOKUP($U39,Endereços!$B$3:$M$1002,8,FALSE)&amp;", "&amp;VLOOKUP($U39,Endereços!$B$3:$M$1002,2,FALSE)&amp;" "&amp;VLOOKUP($U39,Endereços!$B$3:$M$1002,3,FALSE),"")</f>
        <v/>
      </c>
      <c r="W39" s="9"/>
      <c r="X39" s="9"/>
      <c r="Y39" s="9"/>
      <c r="Z39" s="59"/>
      <c r="AI39">
        <f>Parametros!$Q39</f>
        <v>0</v>
      </c>
      <c r="AJ39">
        <f>Parametros!$F39</f>
        <v>0</v>
      </c>
    </row>
    <row r="40" spans="1:36" x14ac:dyDescent="0.2">
      <c r="A40" s="44" t="str">
        <f t="shared" si="0"/>
        <v/>
      </c>
      <c r="B40" s="5"/>
      <c r="C40" s="14"/>
      <c r="D40" s="32" t="str">
        <f>IF($C40&lt;&gt;"",VLOOKUP($C40,Empresas!$A$3:$AB$1002,2,FALSE),"")</f>
        <v/>
      </c>
      <c r="E40" s="14"/>
      <c r="F40" s="14"/>
      <c r="G40" s="14"/>
      <c r="H40" s="14"/>
      <c r="I40" s="9"/>
      <c r="J40" s="9"/>
      <c r="K40" s="53"/>
      <c r="L40" s="50" t="str">
        <f t="shared" ca="1" si="1"/>
        <v/>
      </c>
      <c r="M40" s="32" t="str">
        <f>IF($U40&lt;&gt;"",VLOOKUP(VLOOKUP(VLOOKUP($U40,Endereços!$B$3:$M$1002,8,FALSE),Parametros!$AG$3:$AJ$102,4,FALSE),Parametros!$U$3:$Z$102,4,FALSE),"")</f>
        <v/>
      </c>
      <c r="N40" s="32" t="str">
        <f>IF($U40&lt;&gt;"",VLOOKUP(VLOOKUP($U40,Endereços!$B$3:$M$1002,6,FALSE),Parametros!$I$3:$N$102,6,FALSE),"")</f>
        <v/>
      </c>
      <c r="O40" s="9"/>
      <c r="P40" s="9"/>
      <c r="Q40" s="9"/>
      <c r="R40" s="9"/>
      <c r="S40" s="9"/>
      <c r="T40" s="9"/>
      <c r="U40" s="9"/>
      <c r="V40" s="52" t="str">
        <f>IF($U40&lt;&gt;"",VLOOKUP($U40,Endereços!$B$3:$M$1002,5,FALSE)&amp;" - "&amp;VLOOKUP($U40,Endereços!$B$3:$M$1002,7,FALSE)&amp;" - "&amp;VLOOKUP($U40,Endereços!$B$3:$M$1002,8,FALSE)&amp;", "&amp;VLOOKUP($U40,Endereços!$B$3:$M$1002,2,FALSE)&amp;" "&amp;VLOOKUP($U40,Endereços!$B$3:$M$1002,3,FALSE),"")</f>
        <v/>
      </c>
      <c r="W40" s="9"/>
      <c r="X40" s="9"/>
      <c r="Y40" s="9"/>
      <c r="Z40" s="59"/>
      <c r="AI40">
        <f>Parametros!$Q40</f>
        <v>0</v>
      </c>
      <c r="AJ40">
        <f>Parametros!$F40</f>
        <v>0</v>
      </c>
    </row>
    <row r="41" spans="1:36" x14ac:dyDescent="0.2">
      <c r="A41" s="44" t="str">
        <f t="shared" si="0"/>
        <v/>
      </c>
      <c r="B41" s="5"/>
      <c r="C41" s="14"/>
      <c r="D41" s="32" t="str">
        <f>IF($C41&lt;&gt;"",VLOOKUP($C41,Empresas!$A$3:$AB$1002,2,FALSE),"")</f>
        <v/>
      </c>
      <c r="E41" s="14"/>
      <c r="F41" s="14"/>
      <c r="G41" s="14"/>
      <c r="H41" s="14"/>
      <c r="I41" s="9"/>
      <c r="J41" s="9"/>
      <c r="K41" s="53"/>
      <c r="L41" s="50" t="str">
        <f t="shared" ca="1" si="1"/>
        <v/>
      </c>
      <c r="M41" s="32" t="str">
        <f>IF($U41&lt;&gt;"",VLOOKUP(VLOOKUP(VLOOKUP($U41,Endereços!$B$3:$M$1002,8,FALSE),Parametros!$AG$3:$AJ$102,4,FALSE),Parametros!$U$3:$Z$102,4,FALSE),"")</f>
        <v/>
      </c>
      <c r="N41" s="32" t="str">
        <f>IF($U41&lt;&gt;"",VLOOKUP(VLOOKUP($U41,Endereços!$B$3:$M$1002,6,FALSE),Parametros!$I$3:$N$102,6,FALSE),"")</f>
        <v/>
      </c>
      <c r="O41" s="9"/>
      <c r="P41" s="9"/>
      <c r="Q41" s="9"/>
      <c r="R41" s="9"/>
      <c r="S41" s="9"/>
      <c r="T41" s="9"/>
      <c r="U41" s="9"/>
      <c r="V41" s="52" t="str">
        <f>IF($U41&lt;&gt;"",VLOOKUP($U41,Endereços!$B$3:$M$1002,5,FALSE)&amp;" - "&amp;VLOOKUP($U41,Endereços!$B$3:$M$1002,7,FALSE)&amp;" - "&amp;VLOOKUP($U41,Endereços!$B$3:$M$1002,8,FALSE)&amp;", "&amp;VLOOKUP($U41,Endereços!$B$3:$M$1002,2,FALSE)&amp;" "&amp;VLOOKUP($U41,Endereços!$B$3:$M$1002,3,FALSE),"")</f>
        <v/>
      </c>
      <c r="W41" s="9"/>
      <c r="X41" s="9"/>
      <c r="Y41" s="9"/>
      <c r="Z41" s="59"/>
      <c r="AI41">
        <f>Parametros!$Q41</f>
        <v>0</v>
      </c>
      <c r="AJ41">
        <f>Parametros!$F41</f>
        <v>0</v>
      </c>
    </row>
    <row r="42" spans="1:36" x14ac:dyDescent="0.2">
      <c r="A42" s="44" t="str">
        <f t="shared" si="0"/>
        <v/>
      </c>
      <c r="B42" s="5"/>
      <c r="C42" s="14"/>
      <c r="D42" s="32" t="str">
        <f>IF($C42&lt;&gt;"",VLOOKUP($C42,Empresas!$A$3:$AB$1002,2,FALSE),"")</f>
        <v/>
      </c>
      <c r="E42" s="14"/>
      <c r="F42" s="14"/>
      <c r="G42" s="14"/>
      <c r="H42" s="14"/>
      <c r="I42" s="9"/>
      <c r="J42" s="9"/>
      <c r="K42" s="53"/>
      <c r="L42" s="50" t="str">
        <f t="shared" ca="1" si="1"/>
        <v/>
      </c>
      <c r="M42" s="32" t="str">
        <f>IF($U42&lt;&gt;"",VLOOKUP(VLOOKUP(VLOOKUP($U42,Endereços!$B$3:$M$1002,8,FALSE),Parametros!$AG$3:$AJ$102,4,FALSE),Parametros!$U$3:$Z$102,4,FALSE),"")</f>
        <v/>
      </c>
      <c r="N42" s="32" t="str">
        <f>IF($U42&lt;&gt;"",VLOOKUP(VLOOKUP($U42,Endereços!$B$3:$M$1002,6,FALSE),Parametros!$I$3:$N$102,6,FALSE),"")</f>
        <v/>
      </c>
      <c r="O42" s="9"/>
      <c r="P42" s="9"/>
      <c r="Q42" s="9"/>
      <c r="R42" s="9"/>
      <c r="S42" s="9"/>
      <c r="T42" s="9"/>
      <c r="U42" s="9"/>
      <c r="V42" s="52" t="str">
        <f>IF($U42&lt;&gt;"",VLOOKUP($U42,Endereços!$B$3:$M$1002,5,FALSE)&amp;" - "&amp;VLOOKUP($U42,Endereços!$B$3:$M$1002,7,FALSE)&amp;" - "&amp;VLOOKUP($U42,Endereços!$B$3:$M$1002,8,FALSE)&amp;", "&amp;VLOOKUP($U42,Endereços!$B$3:$M$1002,2,FALSE)&amp;" "&amp;VLOOKUP($U42,Endereços!$B$3:$M$1002,3,FALSE),"")</f>
        <v/>
      </c>
      <c r="W42" s="9"/>
      <c r="X42" s="9"/>
      <c r="Y42" s="9"/>
      <c r="Z42" s="59"/>
      <c r="AI42">
        <f>Parametros!$Q42</f>
        <v>0</v>
      </c>
      <c r="AJ42">
        <f>Parametros!$F42</f>
        <v>0</v>
      </c>
    </row>
    <row r="43" spans="1:36" x14ac:dyDescent="0.2">
      <c r="A43" s="44" t="str">
        <f t="shared" si="0"/>
        <v/>
      </c>
      <c r="B43" s="5"/>
      <c r="C43" s="14"/>
      <c r="D43" s="32" t="str">
        <f>IF($C43&lt;&gt;"",VLOOKUP($C43,Empresas!$A$3:$AB$1002,2,FALSE),"")</f>
        <v/>
      </c>
      <c r="E43" s="14"/>
      <c r="F43" s="14"/>
      <c r="G43" s="14"/>
      <c r="H43" s="14"/>
      <c r="I43" s="9"/>
      <c r="J43" s="9"/>
      <c r="K43" s="53"/>
      <c r="L43" s="50" t="str">
        <f t="shared" ca="1" si="1"/>
        <v/>
      </c>
      <c r="M43" s="32" t="str">
        <f>IF($U43&lt;&gt;"",VLOOKUP(VLOOKUP(VLOOKUP($U43,Endereços!$B$3:$M$1002,8,FALSE),Parametros!$AG$3:$AJ$102,4,FALSE),Parametros!$U$3:$Z$102,4,FALSE),"")</f>
        <v/>
      </c>
      <c r="N43" s="32" t="str">
        <f>IF($U43&lt;&gt;"",VLOOKUP(VLOOKUP($U43,Endereços!$B$3:$M$1002,6,FALSE),Parametros!$I$3:$N$102,6,FALSE),"")</f>
        <v/>
      </c>
      <c r="O43" s="9"/>
      <c r="P43" s="9"/>
      <c r="Q43" s="9"/>
      <c r="R43" s="9"/>
      <c r="S43" s="9"/>
      <c r="T43" s="9"/>
      <c r="U43" s="9"/>
      <c r="V43" s="52" t="str">
        <f>IF($U43&lt;&gt;"",VLOOKUP($U43,Endereços!$B$3:$M$1002,5,FALSE)&amp;" - "&amp;VLOOKUP($U43,Endereços!$B$3:$M$1002,7,FALSE)&amp;" - "&amp;VLOOKUP($U43,Endereços!$B$3:$M$1002,8,FALSE)&amp;", "&amp;VLOOKUP($U43,Endereços!$B$3:$M$1002,2,FALSE)&amp;" "&amp;VLOOKUP($U43,Endereços!$B$3:$M$1002,3,FALSE),"")</f>
        <v/>
      </c>
      <c r="W43" s="9"/>
      <c r="X43" s="9"/>
      <c r="Y43" s="9"/>
      <c r="Z43" s="59"/>
      <c r="AI43">
        <f>Parametros!$Q43</f>
        <v>0</v>
      </c>
      <c r="AJ43">
        <f>Parametros!$F43</f>
        <v>0</v>
      </c>
    </row>
    <row r="44" spans="1:36" x14ac:dyDescent="0.2">
      <c r="A44" s="44" t="str">
        <f t="shared" si="0"/>
        <v/>
      </c>
      <c r="B44" s="5"/>
      <c r="C44" s="14"/>
      <c r="D44" s="32" t="str">
        <f>IF($C44&lt;&gt;"",VLOOKUP($C44,Empresas!$A$3:$AB$1002,2,FALSE),"")</f>
        <v/>
      </c>
      <c r="E44" s="14"/>
      <c r="F44" s="14"/>
      <c r="G44" s="14"/>
      <c r="H44" s="14"/>
      <c r="I44" s="9"/>
      <c r="J44" s="9"/>
      <c r="K44" s="53"/>
      <c r="L44" s="50" t="str">
        <f t="shared" ca="1" si="1"/>
        <v/>
      </c>
      <c r="M44" s="32" t="str">
        <f>IF($U44&lt;&gt;"",VLOOKUP(VLOOKUP(VLOOKUP($U44,Endereços!$B$3:$M$1002,8,FALSE),Parametros!$AG$3:$AJ$102,4,FALSE),Parametros!$U$3:$Z$102,4,FALSE),"")</f>
        <v/>
      </c>
      <c r="N44" s="32" t="str">
        <f>IF($U44&lt;&gt;"",VLOOKUP(VLOOKUP($U44,Endereços!$B$3:$M$1002,6,FALSE),Parametros!$I$3:$N$102,6,FALSE),"")</f>
        <v/>
      </c>
      <c r="O44" s="9"/>
      <c r="P44" s="9"/>
      <c r="Q44" s="9"/>
      <c r="R44" s="9"/>
      <c r="S44" s="9"/>
      <c r="T44" s="9"/>
      <c r="U44" s="9"/>
      <c r="V44" s="52" t="str">
        <f>IF($U44&lt;&gt;"",VLOOKUP($U44,Endereços!$B$3:$M$1002,5,FALSE)&amp;" - "&amp;VLOOKUP($U44,Endereços!$B$3:$M$1002,7,FALSE)&amp;" - "&amp;VLOOKUP($U44,Endereços!$B$3:$M$1002,8,FALSE)&amp;", "&amp;VLOOKUP($U44,Endereços!$B$3:$M$1002,2,FALSE)&amp;" "&amp;VLOOKUP($U44,Endereços!$B$3:$M$1002,3,FALSE),"")</f>
        <v/>
      </c>
      <c r="W44" s="9"/>
      <c r="X44" s="9"/>
      <c r="Y44" s="9"/>
      <c r="Z44" s="59"/>
      <c r="AI44">
        <f>Parametros!$Q44</f>
        <v>0</v>
      </c>
      <c r="AJ44">
        <f>Parametros!$F44</f>
        <v>0</v>
      </c>
    </row>
    <row r="45" spans="1:36" x14ac:dyDescent="0.2">
      <c r="A45" s="44" t="str">
        <f t="shared" si="0"/>
        <v/>
      </c>
      <c r="B45" s="5"/>
      <c r="C45" s="14"/>
      <c r="D45" s="32" t="str">
        <f>IF($C45&lt;&gt;"",VLOOKUP($C45,Empresas!$A$3:$AB$1002,2,FALSE),"")</f>
        <v/>
      </c>
      <c r="E45" s="14"/>
      <c r="F45" s="14"/>
      <c r="G45" s="14"/>
      <c r="H45" s="14"/>
      <c r="I45" s="9"/>
      <c r="J45" s="9"/>
      <c r="K45" s="53"/>
      <c r="L45" s="50" t="str">
        <f t="shared" ca="1" si="1"/>
        <v/>
      </c>
      <c r="M45" s="32" t="str">
        <f>IF($U45&lt;&gt;"",VLOOKUP(VLOOKUP(VLOOKUP($U45,Endereços!$B$3:$M$1002,8,FALSE),Parametros!$AG$3:$AJ$102,4,FALSE),Parametros!$U$3:$Z$102,4,FALSE),"")</f>
        <v/>
      </c>
      <c r="N45" s="32" t="str">
        <f>IF($U45&lt;&gt;"",VLOOKUP(VLOOKUP($U45,Endereços!$B$3:$M$1002,6,FALSE),Parametros!$I$3:$N$102,6,FALSE),"")</f>
        <v/>
      </c>
      <c r="O45" s="9"/>
      <c r="P45" s="9"/>
      <c r="Q45" s="9"/>
      <c r="R45" s="9"/>
      <c r="S45" s="9"/>
      <c r="T45" s="9"/>
      <c r="U45" s="9"/>
      <c r="V45" s="52" t="str">
        <f>IF($U45&lt;&gt;"",VLOOKUP($U45,Endereços!$B$3:$M$1002,5,FALSE)&amp;" - "&amp;VLOOKUP($U45,Endereços!$B$3:$M$1002,7,FALSE)&amp;" - "&amp;VLOOKUP($U45,Endereços!$B$3:$M$1002,8,FALSE)&amp;", "&amp;VLOOKUP($U45,Endereços!$B$3:$M$1002,2,FALSE)&amp;" "&amp;VLOOKUP($U45,Endereços!$B$3:$M$1002,3,FALSE),"")</f>
        <v/>
      </c>
      <c r="W45" s="9"/>
      <c r="X45" s="9"/>
      <c r="Y45" s="9"/>
      <c r="Z45" s="59"/>
      <c r="AI45">
        <f>Parametros!$Q45</f>
        <v>0</v>
      </c>
      <c r="AJ45">
        <f>Parametros!$F45</f>
        <v>0</v>
      </c>
    </row>
    <row r="46" spans="1:36" x14ac:dyDescent="0.2">
      <c r="A46" s="44" t="str">
        <f t="shared" si="0"/>
        <v/>
      </c>
      <c r="B46" s="5"/>
      <c r="C46" s="14"/>
      <c r="D46" s="32" t="str">
        <f>IF($C46&lt;&gt;"",VLOOKUP($C46,Empresas!$A$3:$AB$1002,2,FALSE),"")</f>
        <v/>
      </c>
      <c r="E46" s="14"/>
      <c r="F46" s="14"/>
      <c r="G46" s="14"/>
      <c r="H46" s="14"/>
      <c r="I46" s="9"/>
      <c r="J46" s="9"/>
      <c r="K46" s="53"/>
      <c r="L46" s="50" t="str">
        <f t="shared" ca="1" si="1"/>
        <v/>
      </c>
      <c r="M46" s="32" t="str">
        <f>IF($U46&lt;&gt;"",VLOOKUP(VLOOKUP(VLOOKUP($U46,Endereços!$B$3:$M$1002,8,FALSE),Parametros!$AG$3:$AJ$102,4,FALSE),Parametros!$U$3:$Z$102,4,FALSE),"")</f>
        <v/>
      </c>
      <c r="N46" s="32" t="str">
        <f>IF($U46&lt;&gt;"",VLOOKUP(VLOOKUP($U46,Endereços!$B$3:$M$1002,6,FALSE),Parametros!$I$3:$N$102,6,FALSE),"")</f>
        <v/>
      </c>
      <c r="O46" s="9"/>
      <c r="P46" s="9"/>
      <c r="Q46" s="9"/>
      <c r="R46" s="9"/>
      <c r="S46" s="9"/>
      <c r="T46" s="9"/>
      <c r="U46" s="9"/>
      <c r="V46" s="52" t="str">
        <f>IF($U46&lt;&gt;"",VLOOKUP($U46,Endereços!$B$3:$M$1002,5,FALSE)&amp;" - "&amp;VLOOKUP($U46,Endereços!$B$3:$M$1002,7,FALSE)&amp;" - "&amp;VLOOKUP($U46,Endereços!$B$3:$M$1002,8,FALSE)&amp;", "&amp;VLOOKUP($U46,Endereços!$B$3:$M$1002,2,FALSE)&amp;" "&amp;VLOOKUP($U46,Endereços!$B$3:$M$1002,3,FALSE),"")</f>
        <v/>
      </c>
      <c r="W46" s="9"/>
      <c r="X46" s="9"/>
      <c r="Y46" s="9"/>
      <c r="Z46" s="59"/>
      <c r="AI46">
        <f>Parametros!$Q46</f>
        <v>0</v>
      </c>
      <c r="AJ46">
        <f>Parametros!$F46</f>
        <v>0</v>
      </c>
    </row>
    <row r="47" spans="1:36" x14ac:dyDescent="0.2">
      <c r="A47" s="44" t="str">
        <f t="shared" si="0"/>
        <v/>
      </c>
      <c r="B47" s="5"/>
      <c r="C47" s="14"/>
      <c r="D47" s="32" t="str">
        <f>IF($C47&lt;&gt;"",VLOOKUP($C47,Empresas!$A$3:$AB$1002,2,FALSE),"")</f>
        <v/>
      </c>
      <c r="E47" s="14"/>
      <c r="F47" s="14"/>
      <c r="G47" s="14"/>
      <c r="H47" s="14"/>
      <c r="I47" s="9"/>
      <c r="J47" s="9"/>
      <c r="K47" s="53"/>
      <c r="L47" s="50" t="str">
        <f t="shared" ca="1" si="1"/>
        <v/>
      </c>
      <c r="M47" s="32" t="str">
        <f>IF($U47&lt;&gt;"",VLOOKUP(VLOOKUP(VLOOKUP($U47,Endereços!$B$3:$M$1002,8,FALSE),Parametros!$AG$3:$AJ$102,4,FALSE),Parametros!$U$3:$Z$102,4,FALSE),"")</f>
        <v/>
      </c>
      <c r="N47" s="32" t="str">
        <f>IF($U47&lt;&gt;"",VLOOKUP(VLOOKUP($U47,Endereços!$B$3:$M$1002,6,FALSE),Parametros!$I$3:$N$102,6,FALSE),"")</f>
        <v/>
      </c>
      <c r="O47" s="9"/>
      <c r="P47" s="9"/>
      <c r="Q47" s="9"/>
      <c r="R47" s="9"/>
      <c r="S47" s="9"/>
      <c r="T47" s="9"/>
      <c r="U47" s="9"/>
      <c r="V47" s="52" t="str">
        <f>IF($U47&lt;&gt;"",VLOOKUP($U47,Endereços!$B$3:$M$1002,5,FALSE)&amp;" - "&amp;VLOOKUP($U47,Endereços!$B$3:$M$1002,7,FALSE)&amp;" - "&amp;VLOOKUP($U47,Endereços!$B$3:$M$1002,8,FALSE)&amp;", "&amp;VLOOKUP($U47,Endereços!$B$3:$M$1002,2,FALSE)&amp;" "&amp;VLOOKUP($U47,Endereços!$B$3:$M$1002,3,FALSE),"")</f>
        <v/>
      </c>
      <c r="W47" s="9"/>
      <c r="X47" s="9"/>
      <c r="Y47" s="9"/>
      <c r="Z47" s="59"/>
      <c r="AI47">
        <f>Parametros!$Q47</f>
        <v>0</v>
      </c>
      <c r="AJ47">
        <f>Parametros!$F47</f>
        <v>0</v>
      </c>
    </row>
    <row r="48" spans="1:36" x14ac:dyDescent="0.2">
      <c r="A48" s="44" t="str">
        <f t="shared" si="0"/>
        <v/>
      </c>
      <c r="B48" s="5"/>
      <c r="C48" s="14"/>
      <c r="D48" s="32" t="str">
        <f>IF($C48&lt;&gt;"",VLOOKUP($C48,Empresas!$A$3:$AB$1002,2,FALSE),"")</f>
        <v/>
      </c>
      <c r="E48" s="14"/>
      <c r="F48" s="14"/>
      <c r="G48" s="14"/>
      <c r="H48" s="14"/>
      <c r="I48" s="9"/>
      <c r="J48" s="9"/>
      <c r="K48" s="53"/>
      <c r="L48" s="50" t="str">
        <f t="shared" ca="1" si="1"/>
        <v/>
      </c>
      <c r="M48" s="32" t="str">
        <f>IF($U48&lt;&gt;"",VLOOKUP(VLOOKUP(VLOOKUP($U48,Endereços!$B$3:$M$1002,8,FALSE),Parametros!$AG$3:$AJ$102,4,FALSE),Parametros!$U$3:$Z$102,4,FALSE),"")</f>
        <v/>
      </c>
      <c r="N48" s="32" t="str">
        <f>IF($U48&lt;&gt;"",VLOOKUP(VLOOKUP($U48,Endereços!$B$3:$M$1002,6,FALSE),Parametros!$I$3:$N$102,6,FALSE),"")</f>
        <v/>
      </c>
      <c r="O48" s="9"/>
      <c r="P48" s="9"/>
      <c r="Q48" s="9"/>
      <c r="R48" s="9"/>
      <c r="S48" s="9"/>
      <c r="T48" s="9"/>
      <c r="U48" s="9"/>
      <c r="V48" s="52" t="str">
        <f>IF($U48&lt;&gt;"",VLOOKUP($U48,Endereços!$B$3:$M$1002,5,FALSE)&amp;" - "&amp;VLOOKUP($U48,Endereços!$B$3:$M$1002,7,FALSE)&amp;" - "&amp;VLOOKUP($U48,Endereços!$B$3:$M$1002,8,FALSE)&amp;", "&amp;VLOOKUP($U48,Endereços!$B$3:$M$1002,2,FALSE)&amp;" "&amp;VLOOKUP($U48,Endereços!$B$3:$M$1002,3,FALSE),"")</f>
        <v/>
      </c>
      <c r="W48" s="9"/>
      <c r="X48" s="9"/>
      <c r="Y48" s="9"/>
      <c r="Z48" s="59"/>
      <c r="AI48">
        <f>Parametros!$Q48</f>
        <v>0</v>
      </c>
      <c r="AJ48">
        <f>Parametros!$F48</f>
        <v>0</v>
      </c>
    </row>
    <row r="49" spans="1:36" x14ac:dyDescent="0.2">
      <c r="A49" s="44" t="str">
        <f t="shared" si="0"/>
        <v/>
      </c>
      <c r="B49" s="5"/>
      <c r="C49" s="14"/>
      <c r="D49" s="32" t="str">
        <f>IF($C49&lt;&gt;"",VLOOKUP($C49,Empresas!$A$3:$AB$1002,2,FALSE),"")</f>
        <v/>
      </c>
      <c r="E49" s="14"/>
      <c r="F49" s="14"/>
      <c r="G49" s="14"/>
      <c r="H49" s="14"/>
      <c r="I49" s="9"/>
      <c r="J49" s="9"/>
      <c r="K49" s="53"/>
      <c r="L49" s="50" t="str">
        <f t="shared" ca="1" si="1"/>
        <v/>
      </c>
      <c r="M49" s="32" t="str">
        <f>IF($U49&lt;&gt;"",VLOOKUP(VLOOKUP(VLOOKUP($U49,Endereços!$B$3:$M$1002,8,FALSE),Parametros!$AG$3:$AJ$102,4,FALSE),Parametros!$U$3:$Z$102,4,FALSE),"")</f>
        <v/>
      </c>
      <c r="N49" s="32" t="str">
        <f>IF($U49&lt;&gt;"",VLOOKUP(VLOOKUP($U49,Endereços!$B$3:$M$1002,6,FALSE),Parametros!$I$3:$N$102,6,FALSE),"")</f>
        <v/>
      </c>
      <c r="O49" s="9"/>
      <c r="P49" s="9"/>
      <c r="Q49" s="9"/>
      <c r="R49" s="9"/>
      <c r="S49" s="9"/>
      <c r="T49" s="9"/>
      <c r="U49" s="9"/>
      <c r="V49" s="52" t="str">
        <f>IF($U49&lt;&gt;"",VLOOKUP($U49,Endereços!$B$3:$M$1002,5,FALSE)&amp;" - "&amp;VLOOKUP($U49,Endereços!$B$3:$M$1002,7,FALSE)&amp;" - "&amp;VLOOKUP($U49,Endereços!$B$3:$M$1002,8,FALSE)&amp;", "&amp;VLOOKUP($U49,Endereços!$B$3:$M$1002,2,FALSE)&amp;" "&amp;VLOOKUP($U49,Endereços!$B$3:$M$1002,3,FALSE),"")</f>
        <v/>
      </c>
      <c r="W49" s="9"/>
      <c r="X49" s="9"/>
      <c r="Y49" s="9"/>
      <c r="Z49" s="59"/>
      <c r="AI49">
        <f>Parametros!$Q49</f>
        <v>0</v>
      </c>
      <c r="AJ49">
        <f>Parametros!$F49</f>
        <v>0</v>
      </c>
    </row>
    <row r="50" spans="1:36" x14ac:dyDescent="0.2">
      <c r="A50" s="44" t="str">
        <f t="shared" si="0"/>
        <v/>
      </c>
      <c r="B50" s="5"/>
      <c r="C50" s="14"/>
      <c r="D50" s="32" t="str">
        <f>IF($C50&lt;&gt;"",VLOOKUP($C50,Empresas!$A$3:$AB$1002,2,FALSE),"")</f>
        <v/>
      </c>
      <c r="E50" s="14"/>
      <c r="F50" s="14"/>
      <c r="G50" s="14"/>
      <c r="H50" s="14"/>
      <c r="I50" s="9"/>
      <c r="J50" s="9"/>
      <c r="K50" s="53"/>
      <c r="L50" s="50" t="str">
        <f t="shared" ca="1" si="1"/>
        <v/>
      </c>
      <c r="M50" s="32" t="str">
        <f>IF($U50&lt;&gt;"",VLOOKUP(VLOOKUP(VLOOKUP($U50,Endereços!$B$3:$M$1002,8,FALSE),Parametros!$AG$3:$AJ$102,4,FALSE),Parametros!$U$3:$Z$102,4,FALSE),"")</f>
        <v/>
      </c>
      <c r="N50" s="32" t="str">
        <f>IF($U50&lt;&gt;"",VLOOKUP(VLOOKUP($U50,Endereços!$B$3:$M$1002,6,FALSE),Parametros!$I$3:$N$102,6,FALSE),"")</f>
        <v/>
      </c>
      <c r="O50" s="9"/>
      <c r="P50" s="9"/>
      <c r="Q50" s="9"/>
      <c r="R50" s="9"/>
      <c r="S50" s="9"/>
      <c r="T50" s="9"/>
      <c r="U50" s="9"/>
      <c r="V50" s="52" t="str">
        <f>IF($U50&lt;&gt;"",VLOOKUP($U50,Endereços!$B$3:$M$1002,5,FALSE)&amp;" - "&amp;VLOOKUP($U50,Endereços!$B$3:$M$1002,7,FALSE)&amp;" - "&amp;VLOOKUP($U50,Endereços!$B$3:$M$1002,8,FALSE)&amp;", "&amp;VLOOKUP($U50,Endereços!$B$3:$M$1002,2,FALSE)&amp;" "&amp;VLOOKUP($U50,Endereços!$B$3:$M$1002,3,FALSE),"")</f>
        <v/>
      </c>
      <c r="W50" s="9"/>
      <c r="X50" s="9"/>
      <c r="Y50" s="9"/>
      <c r="Z50" s="59"/>
      <c r="AI50">
        <f>Parametros!$Q50</f>
        <v>0</v>
      </c>
      <c r="AJ50">
        <f>Parametros!$F50</f>
        <v>0</v>
      </c>
    </row>
    <row r="51" spans="1:36" x14ac:dyDescent="0.2">
      <c r="A51" s="44" t="str">
        <f t="shared" si="0"/>
        <v/>
      </c>
      <c r="B51" s="5"/>
      <c r="C51" s="14"/>
      <c r="D51" s="32" t="str">
        <f>IF($C51&lt;&gt;"",VLOOKUP($C51,Empresas!$A$3:$AB$1002,2,FALSE),"")</f>
        <v/>
      </c>
      <c r="E51" s="14"/>
      <c r="F51" s="14"/>
      <c r="G51" s="14"/>
      <c r="H51" s="14"/>
      <c r="I51" s="9"/>
      <c r="J51" s="9"/>
      <c r="K51" s="53"/>
      <c r="L51" s="50" t="str">
        <f t="shared" ca="1" si="1"/>
        <v/>
      </c>
      <c r="M51" s="32" t="str">
        <f>IF($U51&lt;&gt;"",VLOOKUP(VLOOKUP(VLOOKUP($U51,Endereços!$B$3:$M$1002,8,FALSE),Parametros!$AG$3:$AJ$102,4,FALSE),Parametros!$U$3:$Z$102,4,FALSE),"")</f>
        <v/>
      </c>
      <c r="N51" s="32" t="str">
        <f>IF($U51&lt;&gt;"",VLOOKUP(VLOOKUP($U51,Endereços!$B$3:$M$1002,6,FALSE),Parametros!$I$3:$N$102,6,FALSE),"")</f>
        <v/>
      </c>
      <c r="O51" s="9"/>
      <c r="P51" s="9"/>
      <c r="Q51" s="9"/>
      <c r="R51" s="9"/>
      <c r="S51" s="9"/>
      <c r="T51" s="9"/>
      <c r="U51" s="9"/>
      <c r="V51" s="52" t="str">
        <f>IF($U51&lt;&gt;"",VLOOKUP($U51,Endereços!$B$3:$M$1002,5,FALSE)&amp;" - "&amp;VLOOKUP($U51,Endereços!$B$3:$M$1002,7,FALSE)&amp;" - "&amp;VLOOKUP($U51,Endereços!$B$3:$M$1002,8,FALSE)&amp;", "&amp;VLOOKUP($U51,Endereços!$B$3:$M$1002,2,FALSE)&amp;" "&amp;VLOOKUP($U51,Endereços!$B$3:$M$1002,3,FALSE),"")</f>
        <v/>
      </c>
      <c r="W51" s="9"/>
      <c r="X51" s="9"/>
      <c r="Y51" s="9"/>
      <c r="Z51" s="59"/>
      <c r="AI51">
        <f>Parametros!$Q51</f>
        <v>0</v>
      </c>
      <c r="AJ51">
        <f>Parametros!$F51</f>
        <v>0</v>
      </c>
    </row>
    <row r="52" spans="1:36" x14ac:dyDescent="0.2">
      <c r="A52" s="44" t="str">
        <f t="shared" si="0"/>
        <v/>
      </c>
      <c r="B52" s="5"/>
      <c r="C52" s="14"/>
      <c r="D52" s="32" t="str">
        <f>IF($C52&lt;&gt;"",VLOOKUP($C52,Empresas!$A$3:$AB$1002,2,FALSE),"")</f>
        <v/>
      </c>
      <c r="E52" s="14"/>
      <c r="F52" s="14"/>
      <c r="G52" s="14"/>
      <c r="H52" s="14"/>
      <c r="I52" s="9"/>
      <c r="J52" s="9"/>
      <c r="K52" s="53"/>
      <c r="L52" s="50" t="str">
        <f t="shared" ca="1" si="1"/>
        <v/>
      </c>
      <c r="M52" s="32" t="str">
        <f>IF($U52&lt;&gt;"",VLOOKUP(VLOOKUP(VLOOKUP($U52,Endereços!$B$3:$M$1002,8,FALSE),Parametros!$AG$3:$AJ$102,4,FALSE),Parametros!$U$3:$Z$102,4,FALSE),"")</f>
        <v/>
      </c>
      <c r="N52" s="32" t="str">
        <f>IF($U52&lt;&gt;"",VLOOKUP(VLOOKUP($U52,Endereços!$B$3:$M$1002,6,FALSE),Parametros!$I$3:$N$102,6,FALSE),"")</f>
        <v/>
      </c>
      <c r="O52" s="9"/>
      <c r="P52" s="9"/>
      <c r="Q52" s="9"/>
      <c r="R52" s="9"/>
      <c r="S52" s="9"/>
      <c r="T52" s="9"/>
      <c r="U52" s="9"/>
      <c r="V52" s="52" t="str">
        <f>IF($U52&lt;&gt;"",VLOOKUP($U52,Endereços!$B$3:$M$1002,5,FALSE)&amp;" - "&amp;VLOOKUP($U52,Endereços!$B$3:$M$1002,7,FALSE)&amp;" - "&amp;VLOOKUP($U52,Endereços!$B$3:$M$1002,8,FALSE)&amp;", "&amp;VLOOKUP($U52,Endereços!$B$3:$M$1002,2,FALSE)&amp;" "&amp;VLOOKUP($U52,Endereços!$B$3:$M$1002,3,FALSE),"")</f>
        <v/>
      </c>
      <c r="W52" s="9"/>
      <c r="X52" s="9"/>
      <c r="Y52" s="9"/>
      <c r="Z52" s="59"/>
      <c r="AI52">
        <f>Parametros!$Q52</f>
        <v>0</v>
      </c>
      <c r="AJ52">
        <f>Parametros!$F52</f>
        <v>0</v>
      </c>
    </row>
    <row r="53" spans="1:36" x14ac:dyDescent="0.2">
      <c r="A53" s="44" t="str">
        <f t="shared" si="0"/>
        <v/>
      </c>
      <c r="B53" s="5"/>
      <c r="C53" s="14"/>
      <c r="D53" s="32" t="str">
        <f>IF($C53&lt;&gt;"",VLOOKUP($C53,Empresas!$A$3:$AB$1002,2,FALSE),"")</f>
        <v/>
      </c>
      <c r="E53" s="14"/>
      <c r="F53" s="14"/>
      <c r="G53" s="14"/>
      <c r="H53" s="14"/>
      <c r="I53" s="9"/>
      <c r="J53" s="9"/>
      <c r="K53" s="53"/>
      <c r="L53" s="50" t="str">
        <f t="shared" ca="1" si="1"/>
        <v/>
      </c>
      <c r="M53" s="32" t="str">
        <f>IF($U53&lt;&gt;"",VLOOKUP(VLOOKUP(VLOOKUP($U53,Endereços!$B$3:$M$1002,8,FALSE),Parametros!$AG$3:$AJ$102,4,FALSE),Parametros!$U$3:$Z$102,4,FALSE),"")</f>
        <v/>
      </c>
      <c r="N53" s="32" t="str">
        <f>IF($U53&lt;&gt;"",VLOOKUP(VLOOKUP($U53,Endereços!$B$3:$M$1002,6,FALSE),Parametros!$I$3:$N$102,6,FALSE),"")</f>
        <v/>
      </c>
      <c r="O53" s="9"/>
      <c r="P53" s="9"/>
      <c r="Q53" s="9"/>
      <c r="R53" s="9"/>
      <c r="S53" s="9"/>
      <c r="T53" s="9"/>
      <c r="U53" s="9"/>
      <c r="V53" s="52" t="str">
        <f>IF($U53&lt;&gt;"",VLOOKUP($U53,Endereços!$B$3:$M$1002,5,FALSE)&amp;" - "&amp;VLOOKUP($U53,Endereços!$B$3:$M$1002,7,FALSE)&amp;" - "&amp;VLOOKUP($U53,Endereços!$B$3:$M$1002,8,FALSE)&amp;", "&amp;VLOOKUP($U53,Endereços!$B$3:$M$1002,2,FALSE)&amp;" "&amp;VLOOKUP($U53,Endereços!$B$3:$M$1002,3,FALSE),"")</f>
        <v/>
      </c>
      <c r="W53" s="9"/>
      <c r="X53" s="9"/>
      <c r="Y53" s="9"/>
      <c r="Z53" s="59"/>
      <c r="AI53">
        <f>Parametros!$Q53</f>
        <v>0</v>
      </c>
      <c r="AJ53">
        <f>Parametros!$F53</f>
        <v>0</v>
      </c>
    </row>
    <row r="54" spans="1:36" x14ac:dyDescent="0.2">
      <c r="A54" s="44" t="str">
        <f t="shared" si="0"/>
        <v/>
      </c>
      <c r="B54" s="5"/>
      <c r="C54" s="14"/>
      <c r="D54" s="32" t="str">
        <f>IF($C54&lt;&gt;"",VLOOKUP($C54,Empresas!$A$3:$AB$1002,2,FALSE),"")</f>
        <v/>
      </c>
      <c r="E54" s="14"/>
      <c r="F54" s="14"/>
      <c r="G54" s="14"/>
      <c r="H54" s="14"/>
      <c r="I54" s="9"/>
      <c r="J54" s="9"/>
      <c r="K54" s="53"/>
      <c r="L54" s="50" t="str">
        <f t="shared" ca="1" si="1"/>
        <v/>
      </c>
      <c r="M54" s="32" t="str">
        <f>IF($U54&lt;&gt;"",VLOOKUP(VLOOKUP(VLOOKUP($U54,Endereços!$B$3:$M$1002,8,FALSE),Parametros!$AG$3:$AJ$102,4,FALSE),Parametros!$U$3:$Z$102,4,FALSE),"")</f>
        <v/>
      </c>
      <c r="N54" s="32" t="str">
        <f>IF($U54&lt;&gt;"",VLOOKUP(VLOOKUP($U54,Endereços!$B$3:$M$1002,6,FALSE),Parametros!$I$3:$N$102,6,FALSE),"")</f>
        <v/>
      </c>
      <c r="O54" s="9"/>
      <c r="P54" s="9"/>
      <c r="Q54" s="9"/>
      <c r="R54" s="9"/>
      <c r="S54" s="9"/>
      <c r="T54" s="9"/>
      <c r="U54" s="9"/>
      <c r="V54" s="52" t="str">
        <f>IF($U54&lt;&gt;"",VLOOKUP($U54,Endereços!$B$3:$M$1002,5,FALSE)&amp;" - "&amp;VLOOKUP($U54,Endereços!$B$3:$M$1002,7,FALSE)&amp;" - "&amp;VLOOKUP($U54,Endereços!$B$3:$M$1002,8,FALSE)&amp;", "&amp;VLOOKUP($U54,Endereços!$B$3:$M$1002,2,FALSE)&amp;" "&amp;VLOOKUP($U54,Endereços!$B$3:$M$1002,3,FALSE),"")</f>
        <v/>
      </c>
      <c r="W54" s="9"/>
      <c r="X54" s="9"/>
      <c r="Y54" s="9"/>
      <c r="Z54" s="59"/>
      <c r="AI54">
        <f>Parametros!$Q54</f>
        <v>0</v>
      </c>
      <c r="AJ54">
        <f>Parametros!$F54</f>
        <v>0</v>
      </c>
    </row>
    <row r="55" spans="1:36" x14ac:dyDescent="0.2">
      <c r="A55" s="44" t="str">
        <f t="shared" si="0"/>
        <v/>
      </c>
      <c r="B55" s="5"/>
      <c r="C55" s="14"/>
      <c r="D55" s="32" t="str">
        <f>IF($C55&lt;&gt;"",VLOOKUP($C55,Empresas!$A$3:$AB$1002,2,FALSE),"")</f>
        <v/>
      </c>
      <c r="E55" s="14"/>
      <c r="F55" s="14"/>
      <c r="G55" s="14"/>
      <c r="H55" s="14"/>
      <c r="I55" s="9"/>
      <c r="J55" s="9"/>
      <c r="K55" s="53"/>
      <c r="L55" s="50" t="str">
        <f t="shared" ca="1" si="1"/>
        <v/>
      </c>
      <c r="M55" s="32" t="str">
        <f>IF($U55&lt;&gt;"",VLOOKUP(VLOOKUP(VLOOKUP($U55,Endereços!$B$3:$M$1002,8,FALSE),Parametros!$AG$3:$AJ$102,4,FALSE),Parametros!$U$3:$Z$102,4,FALSE),"")</f>
        <v/>
      </c>
      <c r="N55" s="32" t="str">
        <f>IF($U55&lt;&gt;"",VLOOKUP(VLOOKUP($U55,Endereços!$B$3:$M$1002,6,FALSE),Parametros!$I$3:$N$102,6,FALSE),"")</f>
        <v/>
      </c>
      <c r="O55" s="9"/>
      <c r="P55" s="9"/>
      <c r="Q55" s="9"/>
      <c r="R55" s="9"/>
      <c r="S55" s="9"/>
      <c r="T55" s="9"/>
      <c r="U55" s="9"/>
      <c r="V55" s="52" t="str">
        <f>IF($U55&lt;&gt;"",VLOOKUP($U55,Endereços!$B$3:$M$1002,5,FALSE)&amp;" - "&amp;VLOOKUP($U55,Endereços!$B$3:$M$1002,7,FALSE)&amp;" - "&amp;VLOOKUP($U55,Endereços!$B$3:$M$1002,8,FALSE)&amp;", "&amp;VLOOKUP($U55,Endereços!$B$3:$M$1002,2,FALSE)&amp;" "&amp;VLOOKUP($U55,Endereços!$B$3:$M$1002,3,FALSE),"")</f>
        <v/>
      </c>
      <c r="W55" s="9"/>
      <c r="X55" s="9"/>
      <c r="Y55" s="9"/>
      <c r="Z55" s="59"/>
      <c r="AI55">
        <f>Parametros!$Q55</f>
        <v>0</v>
      </c>
      <c r="AJ55">
        <f>Parametros!$F55</f>
        <v>0</v>
      </c>
    </row>
    <row r="56" spans="1:36" x14ac:dyDescent="0.2">
      <c r="A56" s="44" t="str">
        <f t="shared" si="0"/>
        <v/>
      </c>
      <c r="B56" s="5"/>
      <c r="C56" s="14"/>
      <c r="D56" s="32" t="str">
        <f>IF($C56&lt;&gt;"",VLOOKUP($C56,Empresas!$A$3:$AB$1002,2,FALSE),"")</f>
        <v/>
      </c>
      <c r="E56" s="14"/>
      <c r="F56" s="14"/>
      <c r="G56" s="14"/>
      <c r="H56" s="14"/>
      <c r="I56" s="9"/>
      <c r="J56" s="9"/>
      <c r="K56" s="53"/>
      <c r="L56" s="50" t="str">
        <f t="shared" ca="1" si="1"/>
        <v/>
      </c>
      <c r="M56" s="32" t="str">
        <f>IF($U56&lt;&gt;"",VLOOKUP(VLOOKUP(VLOOKUP($U56,Endereços!$B$3:$M$1002,8,FALSE),Parametros!$AG$3:$AJ$102,4,FALSE),Parametros!$U$3:$Z$102,4,FALSE),"")</f>
        <v/>
      </c>
      <c r="N56" s="32" t="str">
        <f>IF($U56&lt;&gt;"",VLOOKUP(VLOOKUP($U56,Endereços!$B$3:$M$1002,6,FALSE),Parametros!$I$3:$N$102,6,FALSE),"")</f>
        <v/>
      </c>
      <c r="O56" s="9"/>
      <c r="P56" s="9"/>
      <c r="Q56" s="9"/>
      <c r="R56" s="9"/>
      <c r="S56" s="9"/>
      <c r="T56" s="9"/>
      <c r="U56" s="9"/>
      <c r="V56" s="52" t="str">
        <f>IF($U56&lt;&gt;"",VLOOKUP($U56,Endereços!$B$3:$M$1002,5,FALSE)&amp;" - "&amp;VLOOKUP($U56,Endereços!$B$3:$M$1002,7,FALSE)&amp;" - "&amp;VLOOKUP($U56,Endereços!$B$3:$M$1002,8,FALSE)&amp;", "&amp;VLOOKUP($U56,Endereços!$B$3:$M$1002,2,FALSE)&amp;" "&amp;VLOOKUP($U56,Endereços!$B$3:$M$1002,3,FALSE),"")</f>
        <v/>
      </c>
      <c r="W56" s="9"/>
      <c r="X56" s="9"/>
      <c r="Y56" s="9"/>
      <c r="Z56" s="59"/>
      <c r="AI56">
        <f>Parametros!$Q56</f>
        <v>0</v>
      </c>
      <c r="AJ56">
        <f>Parametros!$F56</f>
        <v>0</v>
      </c>
    </row>
    <row r="57" spans="1:36" x14ac:dyDescent="0.2">
      <c r="A57" s="44" t="str">
        <f t="shared" si="0"/>
        <v/>
      </c>
      <c r="B57" s="5"/>
      <c r="C57" s="14"/>
      <c r="D57" s="32" t="str">
        <f>IF($C57&lt;&gt;"",VLOOKUP($C57,Empresas!$A$3:$AB$1002,2,FALSE),"")</f>
        <v/>
      </c>
      <c r="E57" s="14"/>
      <c r="F57" s="14"/>
      <c r="G57" s="14"/>
      <c r="H57" s="14"/>
      <c r="I57" s="9"/>
      <c r="J57" s="9"/>
      <c r="K57" s="53"/>
      <c r="L57" s="50" t="str">
        <f t="shared" ca="1" si="1"/>
        <v/>
      </c>
      <c r="M57" s="32" t="str">
        <f>IF($U57&lt;&gt;"",VLOOKUP(VLOOKUP(VLOOKUP($U57,Endereços!$B$3:$M$1002,8,FALSE),Parametros!$AG$3:$AJ$102,4,FALSE),Parametros!$U$3:$Z$102,4,FALSE),"")</f>
        <v/>
      </c>
      <c r="N57" s="32" t="str">
        <f>IF($U57&lt;&gt;"",VLOOKUP(VLOOKUP($U57,Endereços!$B$3:$M$1002,6,FALSE),Parametros!$I$3:$N$102,6,FALSE),"")</f>
        <v/>
      </c>
      <c r="O57" s="9"/>
      <c r="P57" s="9"/>
      <c r="Q57" s="9"/>
      <c r="R57" s="9"/>
      <c r="S57" s="9"/>
      <c r="T57" s="9"/>
      <c r="U57" s="9"/>
      <c r="V57" s="52" t="str">
        <f>IF($U57&lt;&gt;"",VLOOKUP($U57,Endereços!$B$3:$M$1002,5,FALSE)&amp;" - "&amp;VLOOKUP($U57,Endereços!$B$3:$M$1002,7,FALSE)&amp;" - "&amp;VLOOKUP($U57,Endereços!$B$3:$M$1002,8,FALSE)&amp;", "&amp;VLOOKUP($U57,Endereços!$B$3:$M$1002,2,FALSE)&amp;" "&amp;VLOOKUP($U57,Endereços!$B$3:$M$1002,3,FALSE),"")</f>
        <v/>
      </c>
      <c r="W57" s="9"/>
      <c r="X57" s="9"/>
      <c r="Y57" s="9"/>
      <c r="Z57" s="59"/>
      <c r="AI57">
        <f>Parametros!$Q57</f>
        <v>0</v>
      </c>
      <c r="AJ57">
        <f>Parametros!$F57</f>
        <v>0</v>
      </c>
    </row>
    <row r="58" spans="1:36" x14ac:dyDescent="0.2">
      <c r="A58" s="44" t="str">
        <f t="shared" si="0"/>
        <v/>
      </c>
      <c r="B58" s="5"/>
      <c r="C58" s="14"/>
      <c r="D58" s="32" t="str">
        <f>IF($C58&lt;&gt;"",VLOOKUP($C58,Empresas!$A$3:$AB$1002,2,FALSE),"")</f>
        <v/>
      </c>
      <c r="E58" s="14"/>
      <c r="F58" s="14"/>
      <c r="G58" s="14"/>
      <c r="H58" s="14"/>
      <c r="I58" s="9"/>
      <c r="J58" s="9"/>
      <c r="K58" s="53"/>
      <c r="L58" s="50" t="str">
        <f t="shared" ca="1" si="1"/>
        <v/>
      </c>
      <c r="M58" s="32" t="str">
        <f>IF($U58&lt;&gt;"",VLOOKUP(VLOOKUP(VLOOKUP($U58,Endereços!$B$3:$M$1002,8,FALSE),Parametros!$AG$3:$AJ$102,4,FALSE),Parametros!$U$3:$Z$102,4,FALSE),"")</f>
        <v/>
      </c>
      <c r="N58" s="32" t="str">
        <f>IF($U58&lt;&gt;"",VLOOKUP(VLOOKUP($U58,Endereços!$B$3:$M$1002,6,FALSE),Parametros!$I$3:$N$102,6,FALSE),"")</f>
        <v/>
      </c>
      <c r="O58" s="9"/>
      <c r="P58" s="9"/>
      <c r="Q58" s="9"/>
      <c r="R58" s="9"/>
      <c r="S58" s="9"/>
      <c r="T58" s="9"/>
      <c r="U58" s="9"/>
      <c r="V58" s="52" t="str">
        <f>IF($U58&lt;&gt;"",VLOOKUP($U58,Endereços!$B$3:$M$1002,5,FALSE)&amp;" - "&amp;VLOOKUP($U58,Endereços!$B$3:$M$1002,7,FALSE)&amp;" - "&amp;VLOOKUP($U58,Endereços!$B$3:$M$1002,8,FALSE)&amp;", "&amp;VLOOKUP($U58,Endereços!$B$3:$M$1002,2,FALSE)&amp;" "&amp;VLOOKUP($U58,Endereços!$B$3:$M$1002,3,FALSE),"")</f>
        <v/>
      </c>
      <c r="W58" s="9"/>
      <c r="X58" s="9"/>
      <c r="Y58" s="9"/>
      <c r="Z58" s="59"/>
      <c r="AI58">
        <f>Parametros!$Q58</f>
        <v>0</v>
      </c>
      <c r="AJ58">
        <f>Parametros!$F58</f>
        <v>0</v>
      </c>
    </row>
    <row r="59" spans="1:36" x14ac:dyDescent="0.2">
      <c r="A59" s="44" t="str">
        <f t="shared" si="0"/>
        <v/>
      </c>
      <c r="B59" s="5"/>
      <c r="C59" s="14"/>
      <c r="D59" s="32" t="str">
        <f>IF($C59&lt;&gt;"",VLOOKUP($C59,Empresas!$A$3:$AB$1002,2,FALSE),"")</f>
        <v/>
      </c>
      <c r="E59" s="14"/>
      <c r="F59" s="14"/>
      <c r="G59" s="14"/>
      <c r="H59" s="14"/>
      <c r="I59" s="9"/>
      <c r="J59" s="9"/>
      <c r="K59" s="53"/>
      <c r="L59" s="50" t="str">
        <f t="shared" ca="1" si="1"/>
        <v/>
      </c>
      <c r="M59" s="32" t="str">
        <f>IF($U59&lt;&gt;"",VLOOKUP(VLOOKUP(VLOOKUP($U59,Endereços!$B$3:$M$1002,8,FALSE),Parametros!$AG$3:$AJ$102,4,FALSE),Parametros!$U$3:$Z$102,4,FALSE),"")</f>
        <v/>
      </c>
      <c r="N59" s="32" t="str">
        <f>IF($U59&lt;&gt;"",VLOOKUP(VLOOKUP($U59,Endereços!$B$3:$M$1002,6,FALSE),Parametros!$I$3:$N$102,6,FALSE),"")</f>
        <v/>
      </c>
      <c r="O59" s="9"/>
      <c r="P59" s="9"/>
      <c r="Q59" s="9"/>
      <c r="R59" s="9"/>
      <c r="S59" s="9"/>
      <c r="T59" s="9"/>
      <c r="U59" s="9"/>
      <c r="V59" s="52" t="str">
        <f>IF($U59&lt;&gt;"",VLOOKUP($U59,Endereços!$B$3:$M$1002,5,FALSE)&amp;" - "&amp;VLOOKUP($U59,Endereços!$B$3:$M$1002,7,FALSE)&amp;" - "&amp;VLOOKUP($U59,Endereços!$B$3:$M$1002,8,FALSE)&amp;", "&amp;VLOOKUP($U59,Endereços!$B$3:$M$1002,2,FALSE)&amp;" "&amp;VLOOKUP($U59,Endereços!$B$3:$M$1002,3,FALSE),"")</f>
        <v/>
      </c>
      <c r="W59" s="9"/>
      <c r="X59" s="9"/>
      <c r="Y59" s="9"/>
      <c r="Z59" s="59"/>
      <c r="AI59">
        <f>Parametros!$Q59</f>
        <v>0</v>
      </c>
      <c r="AJ59">
        <f>Parametros!$F59</f>
        <v>0</v>
      </c>
    </row>
    <row r="60" spans="1:36" x14ac:dyDescent="0.2">
      <c r="A60" s="44" t="str">
        <f t="shared" si="0"/>
        <v/>
      </c>
      <c r="B60" s="5"/>
      <c r="C60" s="14"/>
      <c r="D60" s="32" t="str">
        <f>IF($C60&lt;&gt;"",VLOOKUP($C60,Empresas!$A$3:$AB$1002,2,FALSE),"")</f>
        <v/>
      </c>
      <c r="E60" s="14"/>
      <c r="F60" s="14"/>
      <c r="G60" s="14"/>
      <c r="H60" s="14"/>
      <c r="I60" s="9"/>
      <c r="J60" s="9"/>
      <c r="K60" s="53"/>
      <c r="L60" s="50" t="str">
        <f t="shared" ca="1" si="1"/>
        <v/>
      </c>
      <c r="M60" s="32" t="str">
        <f>IF($U60&lt;&gt;"",VLOOKUP(VLOOKUP(VLOOKUP($U60,Endereços!$B$3:$M$1002,8,FALSE),Parametros!$AG$3:$AJ$102,4,FALSE),Parametros!$U$3:$Z$102,4,FALSE),"")</f>
        <v/>
      </c>
      <c r="N60" s="32" t="str">
        <f>IF($U60&lt;&gt;"",VLOOKUP(VLOOKUP($U60,Endereços!$B$3:$M$1002,6,FALSE),Parametros!$I$3:$N$102,6,FALSE),"")</f>
        <v/>
      </c>
      <c r="O60" s="9"/>
      <c r="P60" s="9"/>
      <c r="Q60" s="9"/>
      <c r="R60" s="9"/>
      <c r="S60" s="9"/>
      <c r="T60" s="9"/>
      <c r="U60" s="9"/>
      <c r="V60" s="52" t="str">
        <f>IF($U60&lt;&gt;"",VLOOKUP($U60,Endereços!$B$3:$M$1002,5,FALSE)&amp;" - "&amp;VLOOKUP($U60,Endereços!$B$3:$M$1002,7,FALSE)&amp;" - "&amp;VLOOKUP($U60,Endereços!$B$3:$M$1002,8,FALSE)&amp;", "&amp;VLOOKUP($U60,Endereços!$B$3:$M$1002,2,FALSE)&amp;" "&amp;VLOOKUP($U60,Endereços!$B$3:$M$1002,3,FALSE),"")</f>
        <v/>
      </c>
      <c r="W60" s="9"/>
      <c r="X60" s="9"/>
      <c r="Y60" s="9"/>
      <c r="Z60" s="59"/>
      <c r="AI60">
        <f>Parametros!$Q60</f>
        <v>0</v>
      </c>
      <c r="AJ60">
        <f>Parametros!$F60</f>
        <v>0</v>
      </c>
    </row>
    <row r="61" spans="1:36" x14ac:dyDescent="0.2">
      <c r="A61" s="44" t="str">
        <f t="shared" si="0"/>
        <v/>
      </c>
      <c r="B61" s="5"/>
      <c r="C61" s="14"/>
      <c r="D61" s="32" t="str">
        <f>IF($C61&lt;&gt;"",VLOOKUP($C61,Empresas!$A$3:$AB$1002,2,FALSE),"")</f>
        <v/>
      </c>
      <c r="E61" s="14"/>
      <c r="F61" s="14"/>
      <c r="G61" s="14"/>
      <c r="H61" s="14"/>
      <c r="I61" s="9"/>
      <c r="J61" s="9"/>
      <c r="K61" s="53"/>
      <c r="L61" s="50" t="str">
        <f t="shared" ca="1" si="1"/>
        <v/>
      </c>
      <c r="M61" s="32" t="str">
        <f>IF($U61&lt;&gt;"",VLOOKUP(VLOOKUP(VLOOKUP($U61,Endereços!$B$3:$M$1002,8,FALSE),Parametros!$AG$3:$AJ$102,4,FALSE),Parametros!$U$3:$Z$102,4,FALSE),"")</f>
        <v/>
      </c>
      <c r="N61" s="32" t="str">
        <f>IF($U61&lt;&gt;"",VLOOKUP(VLOOKUP($U61,Endereços!$B$3:$M$1002,6,FALSE),Parametros!$I$3:$N$102,6,FALSE),"")</f>
        <v/>
      </c>
      <c r="O61" s="9"/>
      <c r="P61" s="9"/>
      <c r="Q61" s="9"/>
      <c r="R61" s="9"/>
      <c r="S61" s="9"/>
      <c r="T61" s="9"/>
      <c r="U61" s="9"/>
      <c r="V61" s="52" t="str">
        <f>IF($U61&lt;&gt;"",VLOOKUP($U61,Endereços!$B$3:$M$1002,5,FALSE)&amp;" - "&amp;VLOOKUP($U61,Endereços!$B$3:$M$1002,7,FALSE)&amp;" - "&amp;VLOOKUP($U61,Endereços!$B$3:$M$1002,8,FALSE)&amp;", "&amp;VLOOKUP($U61,Endereços!$B$3:$M$1002,2,FALSE)&amp;" "&amp;VLOOKUP($U61,Endereços!$B$3:$M$1002,3,FALSE),"")</f>
        <v/>
      </c>
      <c r="W61" s="9"/>
      <c r="X61" s="9"/>
      <c r="Y61" s="9"/>
      <c r="Z61" s="59"/>
      <c r="AI61">
        <f>Parametros!$Q61</f>
        <v>0</v>
      </c>
      <c r="AJ61">
        <f>Parametros!$F61</f>
        <v>0</v>
      </c>
    </row>
    <row r="62" spans="1:36" x14ac:dyDescent="0.2">
      <c r="A62" s="44" t="str">
        <f t="shared" si="0"/>
        <v/>
      </c>
      <c r="B62" s="5"/>
      <c r="C62" s="14"/>
      <c r="D62" s="32" t="str">
        <f>IF($C62&lt;&gt;"",VLOOKUP($C62,Empresas!$A$3:$AB$1002,2,FALSE),"")</f>
        <v/>
      </c>
      <c r="E62" s="14"/>
      <c r="F62" s="14"/>
      <c r="G62" s="14"/>
      <c r="H62" s="14"/>
      <c r="I62" s="9"/>
      <c r="J62" s="9"/>
      <c r="K62" s="53"/>
      <c r="L62" s="50" t="str">
        <f t="shared" ca="1" si="1"/>
        <v/>
      </c>
      <c r="M62" s="32" t="str">
        <f>IF($U62&lt;&gt;"",VLOOKUP(VLOOKUP(VLOOKUP($U62,Endereços!$B$3:$M$1002,8,FALSE),Parametros!$AG$3:$AJ$102,4,FALSE),Parametros!$U$3:$Z$102,4,FALSE),"")</f>
        <v/>
      </c>
      <c r="N62" s="32" t="str">
        <f>IF($U62&lt;&gt;"",VLOOKUP(VLOOKUP($U62,Endereços!$B$3:$M$1002,6,FALSE),Parametros!$I$3:$N$102,6,FALSE),"")</f>
        <v/>
      </c>
      <c r="O62" s="9"/>
      <c r="P62" s="9"/>
      <c r="Q62" s="9"/>
      <c r="R62" s="9"/>
      <c r="S62" s="9"/>
      <c r="T62" s="9"/>
      <c r="U62" s="9"/>
      <c r="V62" s="52" t="str">
        <f>IF($U62&lt;&gt;"",VLOOKUP($U62,Endereços!$B$3:$M$1002,5,FALSE)&amp;" - "&amp;VLOOKUP($U62,Endereços!$B$3:$M$1002,7,FALSE)&amp;" - "&amp;VLOOKUP($U62,Endereços!$B$3:$M$1002,8,FALSE)&amp;", "&amp;VLOOKUP($U62,Endereços!$B$3:$M$1002,2,FALSE)&amp;" "&amp;VLOOKUP($U62,Endereços!$B$3:$M$1002,3,FALSE),"")</f>
        <v/>
      </c>
      <c r="W62" s="9"/>
      <c r="X62" s="9"/>
      <c r="Y62" s="9"/>
      <c r="Z62" s="59"/>
      <c r="AI62">
        <f>Parametros!$Q62</f>
        <v>0</v>
      </c>
      <c r="AJ62">
        <f>Parametros!$F62</f>
        <v>0</v>
      </c>
    </row>
    <row r="63" spans="1:36" x14ac:dyDescent="0.2">
      <c r="A63" s="44" t="str">
        <f t="shared" si="0"/>
        <v/>
      </c>
      <c r="B63" s="5"/>
      <c r="C63" s="14"/>
      <c r="D63" s="32" t="str">
        <f>IF($C63&lt;&gt;"",VLOOKUP($C63,Empresas!$A$3:$AB$1002,2,FALSE),"")</f>
        <v/>
      </c>
      <c r="E63" s="14"/>
      <c r="F63" s="14"/>
      <c r="G63" s="14"/>
      <c r="H63" s="14"/>
      <c r="I63" s="9"/>
      <c r="J63" s="9"/>
      <c r="K63" s="53"/>
      <c r="L63" s="50" t="str">
        <f t="shared" ca="1" si="1"/>
        <v/>
      </c>
      <c r="M63" s="32" t="str">
        <f>IF($U63&lt;&gt;"",VLOOKUP(VLOOKUP(VLOOKUP($U63,Endereços!$B$3:$M$1002,8,FALSE),Parametros!$AG$3:$AJ$102,4,FALSE),Parametros!$U$3:$Z$102,4,FALSE),"")</f>
        <v/>
      </c>
      <c r="N63" s="32" t="str">
        <f>IF($U63&lt;&gt;"",VLOOKUP(VLOOKUP($U63,Endereços!$B$3:$M$1002,6,FALSE),Parametros!$I$3:$N$102,6,FALSE),"")</f>
        <v/>
      </c>
      <c r="O63" s="9"/>
      <c r="P63" s="9"/>
      <c r="Q63" s="9"/>
      <c r="R63" s="9"/>
      <c r="S63" s="9"/>
      <c r="T63" s="9"/>
      <c r="U63" s="9"/>
      <c r="V63" s="52" t="str">
        <f>IF($U63&lt;&gt;"",VLOOKUP($U63,Endereços!$B$3:$M$1002,5,FALSE)&amp;" - "&amp;VLOOKUP($U63,Endereços!$B$3:$M$1002,7,FALSE)&amp;" - "&amp;VLOOKUP($U63,Endereços!$B$3:$M$1002,8,FALSE)&amp;", "&amp;VLOOKUP($U63,Endereços!$B$3:$M$1002,2,FALSE)&amp;" "&amp;VLOOKUP($U63,Endereços!$B$3:$M$1002,3,FALSE),"")</f>
        <v/>
      </c>
      <c r="W63" s="9"/>
      <c r="X63" s="9"/>
      <c r="Y63" s="9"/>
      <c r="Z63" s="59"/>
      <c r="AI63">
        <f>Parametros!$Q63</f>
        <v>0</v>
      </c>
      <c r="AJ63">
        <f>Parametros!$F63</f>
        <v>0</v>
      </c>
    </row>
    <row r="64" spans="1:36" x14ac:dyDescent="0.2">
      <c r="A64" s="44" t="str">
        <f t="shared" si="0"/>
        <v/>
      </c>
      <c r="B64" s="5"/>
      <c r="C64" s="14"/>
      <c r="D64" s="32" t="str">
        <f>IF($C64&lt;&gt;"",VLOOKUP($C64,Empresas!$A$3:$AB$1002,2,FALSE),"")</f>
        <v/>
      </c>
      <c r="E64" s="14"/>
      <c r="F64" s="14"/>
      <c r="G64" s="14"/>
      <c r="H64" s="14"/>
      <c r="I64" s="9"/>
      <c r="J64" s="9"/>
      <c r="K64" s="53"/>
      <c r="L64" s="50" t="str">
        <f t="shared" ca="1" si="1"/>
        <v/>
      </c>
      <c r="M64" s="32" t="str">
        <f>IF($U64&lt;&gt;"",VLOOKUP(VLOOKUP(VLOOKUP($U64,Endereços!$B$3:$M$1002,8,FALSE),Parametros!$AG$3:$AJ$102,4,FALSE),Parametros!$U$3:$Z$102,4,FALSE),"")</f>
        <v/>
      </c>
      <c r="N64" s="32" t="str">
        <f>IF($U64&lt;&gt;"",VLOOKUP(VLOOKUP($U64,Endereços!$B$3:$M$1002,6,FALSE),Parametros!$I$3:$N$102,6,FALSE),"")</f>
        <v/>
      </c>
      <c r="O64" s="9"/>
      <c r="P64" s="9"/>
      <c r="Q64" s="9"/>
      <c r="R64" s="9"/>
      <c r="S64" s="9"/>
      <c r="T64" s="9"/>
      <c r="U64" s="9"/>
      <c r="V64" s="52" t="str">
        <f>IF($U64&lt;&gt;"",VLOOKUP($U64,Endereços!$B$3:$M$1002,5,FALSE)&amp;" - "&amp;VLOOKUP($U64,Endereços!$B$3:$M$1002,7,FALSE)&amp;" - "&amp;VLOOKUP($U64,Endereços!$B$3:$M$1002,8,FALSE)&amp;", "&amp;VLOOKUP($U64,Endereços!$B$3:$M$1002,2,FALSE)&amp;" "&amp;VLOOKUP($U64,Endereços!$B$3:$M$1002,3,FALSE),"")</f>
        <v/>
      </c>
      <c r="W64" s="9"/>
      <c r="X64" s="9"/>
      <c r="Y64" s="9"/>
      <c r="Z64" s="59"/>
      <c r="AI64">
        <f>Parametros!$Q64</f>
        <v>0</v>
      </c>
      <c r="AJ64">
        <f>Parametros!$F64</f>
        <v>0</v>
      </c>
    </row>
    <row r="65" spans="1:36" x14ac:dyDescent="0.2">
      <c r="A65" s="44" t="str">
        <f t="shared" si="0"/>
        <v/>
      </c>
      <c r="B65" s="5"/>
      <c r="C65" s="14"/>
      <c r="D65" s="32" t="str">
        <f>IF($C65&lt;&gt;"",VLOOKUP($C65,Empresas!$A$3:$AB$1002,2,FALSE),"")</f>
        <v/>
      </c>
      <c r="E65" s="14"/>
      <c r="F65" s="14"/>
      <c r="G65" s="14"/>
      <c r="H65" s="14"/>
      <c r="I65" s="9"/>
      <c r="J65" s="9"/>
      <c r="K65" s="53"/>
      <c r="L65" s="50" t="str">
        <f t="shared" ca="1" si="1"/>
        <v/>
      </c>
      <c r="M65" s="32" t="str">
        <f>IF($U65&lt;&gt;"",VLOOKUP(VLOOKUP(VLOOKUP($U65,Endereços!$B$3:$M$1002,8,FALSE),Parametros!$AG$3:$AJ$102,4,FALSE),Parametros!$U$3:$Z$102,4,FALSE),"")</f>
        <v/>
      </c>
      <c r="N65" s="32" t="str">
        <f>IF($U65&lt;&gt;"",VLOOKUP(VLOOKUP($U65,Endereços!$B$3:$M$1002,6,FALSE),Parametros!$I$3:$N$102,6,FALSE),"")</f>
        <v/>
      </c>
      <c r="O65" s="9"/>
      <c r="P65" s="9"/>
      <c r="Q65" s="9"/>
      <c r="R65" s="9"/>
      <c r="S65" s="9"/>
      <c r="T65" s="9"/>
      <c r="U65" s="9"/>
      <c r="V65" s="52" t="str">
        <f>IF($U65&lt;&gt;"",VLOOKUP($U65,Endereços!$B$3:$M$1002,5,FALSE)&amp;" - "&amp;VLOOKUP($U65,Endereços!$B$3:$M$1002,7,FALSE)&amp;" - "&amp;VLOOKUP($U65,Endereços!$B$3:$M$1002,8,FALSE)&amp;", "&amp;VLOOKUP($U65,Endereços!$B$3:$M$1002,2,FALSE)&amp;" "&amp;VLOOKUP($U65,Endereços!$B$3:$M$1002,3,FALSE),"")</f>
        <v/>
      </c>
      <c r="W65" s="9"/>
      <c r="X65" s="9"/>
      <c r="Y65" s="9"/>
      <c r="Z65" s="59"/>
      <c r="AI65">
        <f>Parametros!$Q65</f>
        <v>0</v>
      </c>
      <c r="AJ65">
        <f>Parametros!$F65</f>
        <v>0</v>
      </c>
    </row>
    <row r="66" spans="1:36" x14ac:dyDescent="0.2">
      <c r="A66" s="44" t="str">
        <f t="shared" si="0"/>
        <v/>
      </c>
      <c r="B66" s="5"/>
      <c r="C66" s="14"/>
      <c r="D66" s="32" t="str">
        <f>IF($C66&lt;&gt;"",VLOOKUP($C66,Empresas!$A$3:$AB$1002,2,FALSE),"")</f>
        <v/>
      </c>
      <c r="E66" s="14"/>
      <c r="F66" s="14"/>
      <c r="G66" s="14"/>
      <c r="H66" s="14"/>
      <c r="I66" s="9"/>
      <c r="J66" s="9"/>
      <c r="K66" s="53"/>
      <c r="L66" s="50" t="str">
        <f t="shared" ca="1" si="1"/>
        <v/>
      </c>
      <c r="M66" s="32" t="str">
        <f>IF($U66&lt;&gt;"",VLOOKUP(VLOOKUP(VLOOKUP($U66,Endereços!$B$3:$M$1002,8,FALSE),Parametros!$AG$3:$AJ$102,4,FALSE),Parametros!$U$3:$Z$102,4,FALSE),"")</f>
        <v/>
      </c>
      <c r="N66" s="32" t="str">
        <f>IF($U66&lt;&gt;"",VLOOKUP(VLOOKUP($U66,Endereços!$B$3:$M$1002,6,FALSE),Parametros!$I$3:$N$102,6,FALSE),"")</f>
        <v/>
      </c>
      <c r="O66" s="9"/>
      <c r="P66" s="9"/>
      <c r="Q66" s="9"/>
      <c r="R66" s="9"/>
      <c r="S66" s="9"/>
      <c r="T66" s="9"/>
      <c r="U66" s="9"/>
      <c r="V66" s="52" t="str">
        <f>IF($U66&lt;&gt;"",VLOOKUP($U66,Endereços!$B$3:$M$1002,5,FALSE)&amp;" - "&amp;VLOOKUP($U66,Endereços!$B$3:$M$1002,7,FALSE)&amp;" - "&amp;VLOOKUP($U66,Endereços!$B$3:$M$1002,8,FALSE)&amp;", "&amp;VLOOKUP($U66,Endereços!$B$3:$M$1002,2,FALSE)&amp;" "&amp;VLOOKUP($U66,Endereços!$B$3:$M$1002,3,FALSE),"")</f>
        <v/>
      </c>
      <c r="W66" s="9"/>
      <c r="X66" s="9"/>
      <c r="Y66" s="9"/>
      <c r="Z66" s="59"/>
      <c r="AI66">
        <f>Parametros!$Q66</f>
        <v>0</v>
      </c>
      <c r="AJ66">
        <f>Parametros!$F66</f>
        <v>0</v>
      </c>
    </row>
    <row r="67" spans="1:36" x14ac:dyDescent="0.2">
      <c r="A67" s="44" t="str">
        <f t="shared" si="0"/>
        <v/>
      </c>
      <c r="B67" s="5"/>
      <c r="C67" s="14"/>
      <c r="D67" s="32" t="str">
        <f>IF($C67&lt;&gt;"",VLOOKUP($C67,Empresas!$A$3:$AB$1002,2,FALSE),"")</f>
        <v/>
      </c>
      <c r="E67" s="14"/>
      <c r="F67" s="14"/>
      <c r="G67" s="14"/>
      <c r="H67" s="14"/>
      <c r="I67" s="9"/>
      <c r="J67" s="9"/>
      <c r="K67" s="53"/>
      <c r="L67" s="50" t="str">
        <f t="shared" ca="1" si="1"/>
        <v/>
      </c>
      <c r="M67" s="32" t="str">
        <f>IF($U67&lt;&gt;"",VLOOKUP(VLOOKUP(VLOOKUP($U67,Endereços!$B$3:$M$1002,8,FALSE),Parametros!$AG$3:$AJ$102,4,FALSE),Parametros!$U$3:$Z$102,4,FALSE),"")</f>
        <v/>
      </c>
      <c r="N67" s="32" t="str">
        <f>IF($U67&lt;&gt;"",VLOOKUP(VLOOKUP($U67,Endereços!$B$3:$M$1002,6,FALSE),Parametros!$I$3:$N$102,6,FALSE),"")</f>
        <v/>
      </c>
      <c r="O67" s="9"/>
      <c r="P67" s="9"/>
      <c r="Q67" s="9"/>
      <c r="R67" s="9"/>
      <c r="S67" s="9"/>
      <c r="T67" s="9"/>
      <c r="U67" s="9"/>
      <c r="V67" s="52" t="str">
        <f>IF($U67&lt;&gt;"",VLOOKUP($U67,Endereços!$B$3:$M$1002,5,FALSE)&amp;" - "&amp;VLOOKUP($U67,Endereços!$B$3:$M$1002,7,FALSE)&amp;" - "&amp;VLOOKUP($U67,Endereços!$B$3:$M$1002,8,FALSE)&amp;", "&amp;VLOOKUP($U67,Endereços!$B$3:$M$1002,2,FALSE)&amp;" "&amp;VLOOKUP($U67,Endereços!$B$3:$M$1002,3,FALSE),"")</f>
        <v/>
      </c>
      <c r="W67" s="9"/>
      <c r="X67" s="9"/>
      <c r="Y67" s="9"/>
      <c r="Z67" s="59"/>
      <c r="AI67">
        <f>Parametros!$Q67</f>
        <v>0</v>
      </c>
      <c r="AJ67">
        <f>Parametros!$F67</f>
        <v>0</v>
      </c>
    </row>
    <row r="68" spans="1:36" x14ac:dyDescent="0.2">
      <c r="A68" s="44" t="str">
        <f t="shared" si="0"/>
        <v/>
      </c>
      <c r="B68" s="5"/>
      <c r="C68" s="14"/>
      <c r="D68" s="32" t="str">
        <f>IF($C68&lt;&gt;"",VLOOKUP($C68,Empresas!$A$3:$AB$1002,2,FALSE),"")</f>
        <v/>
      </c>
      <c r="E68" s="14"/>
      <c r="F68" s="14"/>
      <c r="G68" s="14"/>
      <c r="H68" s="14"/>
      <c r="I68" s="9"/>
      <c r="J68" s="9"/>
      <c r="K68" s="53"/>
      <c r="L68" s="50" t="str">
        <f t="shared" ca="1" si="1"/>
        <v/>
      </c>
      <c r="M68" s="32" t="str">
        <f>IF($U68&lt;&gt;"",VLOOKUP(VLOOKUP(VLOOKUP($U68,Endereços!$B$3:$M$1002,8,FALSE),Parametros!$AG$3:$AJ$102,4,FALSE),Parametros!$U$3:$Z$102,4,FALSE),"")</f>
        <v/>
      </c>
      <c r="N68" s="32" t="str">
        <f>IF($U68&lt;&gt;"",VLOOKUP(VLOOKUP($U68,Endereços!$B$3:$M$1002,6,FALSE),Parametros!$I$3:$N$102,6,FALSE),"")</f>
        <v/>
      </c>
      <c r="O68" s="9"/>
      <c r="P68" s="9"/>
      <c r="Q68" s="9"/>
      <c r="R68" s="9"/>
      <c r="S68" s="9"/>
      <c r="T68" s="9"/>
      <c r="U68" s="9"/>
      <c r="V68" s="52" t="str">
        <f>IF($U68&lt;&gt;"",VLOOKUP($U68,Endereços!$B$3:$M$1002,5,FALSE)&amp;" - "&amp;VLOOKUP($U68,Endereços!$B$3:$M$1002,7,FALSE)&amp;" - "&amp;VLOOKUP($U68,Endereços!$B$3:$M$1002,8,FALSE)&amp;", "&amp;VLOOKUP($U68,Endereços!$B$3:$M$1002,2,FALSE)&amp;" "&amp;VLOOKUP($U68,Endereços!$B$3:$M$1002,3,FALSE),"")</f>
        <v/>
      </c>
      <c r="W68" s="9"/>
      <c r="X68" s="9"/>
      <c r="Y68" s="9"/>
      <c r="Z68" s="59"/>
      <c r="AI68">
        <f>Parametros!$Q68</f>
        <v>0</v>
      </c>
      <c r="AJ68">
        <f>Parametros!$F68</f>
        <v>0</v>
      </c>
    </row>
    <row r="69" spans="1:36" x14ac:dyDescent="0.2">
      <c r="A69" s="44" t="str">
        <f t="shared" si="0"/>
        <v/>
      </c>
      <c r="B69" s="5"/>
      <c r="C69" s="14"/>
      <c r="D69" s="32" t="str">
        <f>IF($C69&lt;&gt;"",VLOOKUP($C69,Empresas!$A$3:$AB$1002,2,FALSE),"")</f>
        <v/>
      </c>
      <c r="E69" s="14"/>
      <c r="F69" s="14"/>
      <c r="G69" s="14"/>
      <c r="H69" s="14"/>
      <c r="I69" s="9"/>
      <c r="J69" s="9"/>
      <c r="K69" s="53"/>
      <c r="L69" s="50" t="str">
        <f t="shared" ref="L69:L132" ca="1" si="2">IF($K69&lt;&gt;"",DAYS360($K69,NOW(),FALSE)/360,"")</f>
        <v/>
      </c>
      <c r="M69" s="32" t="str">
        <f>IF($U69&lt;&gt;"",VLOOKUP(VLOOKUP(VLOOKUP($U69,Endereços!$B$3:$M$1002,8,FALSE),Parametros!$AG$3:$AJ$102,4,FALSE),Parametros!$U$3:$Z$102,4,FALSE),"")</f>
        <v/>
      </c>
      <c r="N69" s="32" t="str">
        <f>IF($U69&lt;&gt;"",VLOOKUP(VLOOKUP($U69,Endereços!$B$3:$M$1002,6,FALSE),Parametros!$I$3:$N$102,6,FALSE),"")</f>
        <v/>
      </c>
      <c r="O69" s="9"/>
      <c r="P69" s="9"/>
      <c r="Q69" s="9"/>
      <c r="R69" s="9"/>
      <c r="S69" s="9"/>
      <c r="T69" s="9"/>
      <c r="U69" s="9"/>
      <c r="V69" s="52" t="str">
        <f>IF($U69&lt;&gt;"",VLOOKUP($U69,Endereços!$B$3:$M$1002,5,FALSE)&amp;" - "&amp;VLOOKUP($U69,Endereços!$B$3:$M$1002,7,FALSE)&amp;" - "&amp;VLOOKUP($U69,Endereços!$B$3:$M$1002,8,FALSE)&amp;", "&amp;VLOOKUP($U69,Endereços!$B$3:$M$1002,2,FALSE)&amp;" "&amp;VLOOKUP($U69,Endereços!$B$3:$M$1002,3,FALSE),"")</f>
        <v/>
      </c>
      <c r="W69" s="9"/>
      <c r="X69" s="9"/>
      <c r="Y69" s="9"/>
      <c r="Z69" s="59"/>
      <c r="AI69">
        <f>Parametros!$Q69</f>
        <v>0</v>
      </c>
      <c r="AJ69">
        <f>Parametros!$F69</f>
        <v>0</v>
      </c>
    </row>
    <row r="70" spans="1:36" x14ac:dyDescent="0.2">
      <c r="A70" s="44" t="str">
        <f t="shared" si="0"/>
        <v/>
      </c>
      <c r="B70" s="5"/>
      <c r="C70" s="14"/>
      <c r="D70" s="32" t="str">
        <f>IF($C70&lt;&gt;"",VLOOKUP($C70,Empresas!$A$3:$AB$1002,2,FALSE),"")</f>
        <v/>
      </c>
      <c r="E70" s="14"/>
      <c r="F70" s="14"/>
      <c r="G70" s="14"/>
      <c r="H70" s="14"/>
      <c r="I70" s="9"/>
      <c r="J70" s="9"/>
      <c r="K70" s="53"/>
      <c r="L70" s="50" t="str">
        <f t="shared" ca="1" si="2"/>
        <v/>
      </c>
      <c r="M70" s="32" t="str">
        <f>IF($U70&lt;&gt;"",VLOOKUP(VLOOKUP(VLOOKUP($U70,Endereços!$B$3:$M$1002,8,FALSE),Parametros!$AG$3:$AJ$102,4,FALSE),Parametros!$U$3:$Z$102,4,FALSE),"")</f>
        <v/>
      </c>
      <c r="N70" s="32" t="str">
        <f>IF($U70&lt;&gt;"",VLOOKUP(VLOOKUP($U70,Endereços!$B$3:$M$1002,6,FALSE),Parametros!$I$3:$N$102,6,FALSE),"")</f>
        <v/>
      </c>
      <c r="O70" s="9"/>
      <c r="P70" s="9"/>
      <c r="Q70" s="9"/>
      <c r="R70" s="9"/>
      <c r="S70" s="9"/>
      <c r="T70" s="9"/>
      <c r="U70" s="9"/>
      <c r="V70" s="52" t="str">
        <f>IF($U70&lt;&gt;"",VLOOKUP($U70,Endereços!$B$3:$M$1002,5,FALSE)&amp;" - "&amp;VLOOKUP($U70,Endereços!$B$3:$M$1002,7,FALSE)&amp;" - "&amp;VLOOKUP($U70,Endereços!$B$3:$M$1002,8,FALSE)&amp;", "&amp;VLOOKUP($U70,Endereços!$B$3:$M$1002,2,FALSE)&amp;" "&amp;VLOOKUP($U70,Endereços!$B$3:$M$1002,3,FALSE),"")</f>
        <v/>
      </c>
      <c r="W70" s="9"/>
      <c r="X70" s="9"/>
      <c r="Y70" s="9"/>
      <c r="Z70" s="59"/>
      <c r="AI70">
        <f>Parametros!$Q70</f>
        <v>0</v>
      </c>
      <c r="AJ70">
        <f>Parametros!$F70</f>
        <v>0</v>
      </c>
    </row>
    <row r="71" spans="1:36" x14ac:dyDescent="0.2">
      <c r="A71" s="44" t="str">
        <f t="shared" si="0"/>
        <v/>
      </c>
      <c r="B71" s="5"/>
      <c r="C71" s="14"/>
      <c r="D71" s="32" t="str">
        <f>IF($C71&lt;&gt;"",VLOOKUP($C71,Empresas!$A$3:$AB$1002,2,FALSE),"")</f>
        <v/>
      </c>
      <c r="E71" s="14"/>
      <c r="F71" s="14"/>
      <c r="G71" s="14"/>
      <c r="H71" s="14"/>
      <c r="I71" s="9"/>
      <c r="J71" s="9"/>
      <c r="K71" s="53"/>
      <c r="L71" s="50" t="str">
        <f t="shared" ca="1" si="2"/>
        <v/>
      </c>
      <c r="M71" s="32" t="str">
        <f>IF($U71&lt;&gt;"",VLOOKUP(VLOOKUP(VLOOKUP($U71,Endereços!$B$3:$M$1002,8,FALSE),Parametros!$AG$3:$AJ$102,4,FALSE),Parametros!$U$3:$Z$102,4,FALSE),"")</f>
        <v/>
      </c>
      <c r="N71" s="32" t="str">
        <f>IF($U71&lt;&gt;"",VLOOKUP(VLOOKUP($U71,Endereços!$B$3:$M$1002,6,FALSE),Parametros!$I$3:$N$102,6,FALSE),"")</f>
        <v/>
      </c>
      <c r="O71" s="9"/>
      <c r="P71" s="9"/>
      <c r="Q71" s="9"/>
      <c r="R71" s="9"/>
      <c r="S71" s="9"/>
      <c r="T71" s="9"/>
      <c r="U71" s="9"/>
      <c r="V71" s="52" t="str">
        <f>IF($U71&lt;&gt;"",VLOOKUP($U71,Endereços!$B$3:$M$1002,5,FALSE)&amp;" - "&amp;VLOOKUP($U71,Endereços!$B$3:$M$1002,7,FALSE)&amp;" - "&amp;VLOOKUP($U71,Endereços!$B$3:$M$1002,8,FALSE)&amp;", "&amp;VLOOKUP($U71,Endereços!$B$3:$M$1002,2,FALSE)&amp;" "&amp;VLOOKUP($U71,Endereços!$B$3:$M$1002,3,FALSE),"")</f>
        <v/>
      </c>
      <c r="W71" s="9"/>
      <c r="X71" s="9"/>
      <c r="Y71" s="9"/>
      <c r="Z71" s="59"/>
      <c r="AI71">
        <f>Parametros!$Q71</f>
        <v>0</v>
      </c>
      <c r="AJ71">
        <f>Parametros!$F71</f>
        <v>0</v>
      </c>
    </row>
    <row r="72" spans="1:36" x14ac:dyDescent="0.2">
      <c r="A72" s="44" t="str">
        <f t="shared" si="0"/>
        <v/>
      </c>
      <c r="B72" s="5"/>
      <c r="C72" s="14"/>
      <c r="D72" s="32" t="str">
        <f>IF($C72&lt;&gt;"",VLOOKUP($C72,Empresas!$A$3:$AB$1002,2,FALSE),"")</f>
        <v/>
      </c>
      <c r="E72" s="14"/>
      <c r="F72" s="14"/>
      <c r="G72" s="14"/>
      <c r="H72" s="14"/>
      <c r="I72" s="9"/>
      <c r="J72" s="9"/>
      <c r="K72" s="53"/>
      <c r="L72" s="50" t="str">
        <f t="shared" ca="1" si="2"/>
        <v/>
      </c>
      <c r="M72" s="32" t="str">
        <f>IF($U72&lt;&gt;"",VLOOKUP(VLOOKUP(VLOOKUP($U72,Endereços!$B$3:$M$1002,8,FALSE),Parametros!$AG$3:$AJ$102,4,FALSE),Parametros!$U$3:$Z$102,4,FALSE),"")</f>
        <v/>
      </c>
      <c r="N72" s="32" t="str">
        <f>IF($U72&lt;&gt;"",VLOOKUP(VLOOKUP($U72,Endereços!$B$3:$M$1002,6,FALSE),Parametros!$I$3:$N$102,6,FALSE),"")</f>
        <v/>
      </c>
      <c r="O72" s="9"/>
      <c r="P72" s="9"/>
      <c r="Q72" s="9"/>
      <c r="R72" s="9"/>
      <c r="S72" s="9"/>
      <c r="T72" s="9"/>
      <c r="U72" s="9"/>
      <c r="V72" s="52" t="str">
        <f>IF($U72&lt;&gt;"",VLOOKUP($U72,Endereços!$B$3:$M$1002,5,FALSE)&amp;" - "&amp;VLOOKUP($U72,Endereços!$B$3:$M$1002,7,FALSE)&amp;" - "&amp;VLOOKUP($U72,Endereços!$B$3:$M$1002,8,FALSE)&amp;", "&amp;VLOOKUP($U72,Endereços!$B$3:$M$1002,2,FALSE)&amp;" "&amp;VLOOKUP($U72,Endereços!$B$3:$M$1002,3,FALSE),"")</f>
        <v/>
      </c>
      <c r="W72" s="9"/>
      <c r="X72" s="9"/>
      <c r="Y72" s="9"/>
      <c r="Z72" s="59"/>
      <c r="AI72">
        <f>Parametros!$Q72</f>
        <v>0</v>
      </c>
      <c r="AJ72">
        <f>Parametros!$F72</f>
        <v>0</v>
      </c>
    </row>
    <row r="73" spans="1:36" x14ac:dyDescent="0.2">
      <c r="A73" s="44" t="str">
        <f t="shared" si="0"/>
        <v/>
      </c>
      <c r="B73" s="5"/>
      <c r="C73" s="14"/>
      <c r="D73" s="32" t="str">
        <f>IF($C73&lt;&gt;"",VLOOKUP($C73,Empresas!$A$3:$AB$1002,2,FALSE),"")</f>
        <v/>
      </c>
      <c r="E73" s="14"/>
      <c r="F73" s="14"/>
      <c r="G73" s="14"/>
      <c r="H73" s="14"/>
      <c r="I73" s="9"/>
      <c r="J73" s="9"/>
      <c r="K73" s="53"/>
      <c r="L73" s="50" t="str">
        <f t="shared" ca="1" si="2"/>
        <v/>
      </c>
      <c r="M73" s="32" t="str">
        <f>IF($U73&lt;&gt;"",VLOOKUP(VLOOKUP(VLOOKUP($U73,Endereços!$B$3:$M$1002,8,FALSE),Parametros!$AG$3:$AJ$102,4,FALSE),Parametros!$U$3:$Z$102,4,FALSE),"")</f>
        <v/>
      </c>
      <c r="N73" s="32" t="str">
        <f>IF($U73&lt;&gt;"",VLOOKUP(VLOOKUP($U73,Endereços!$B$3:$M$1002,6,FALSE),Parametros!$I$3:$N$102,6,FALSE),"")</f>
        <v/>
      </c>
      <c r="O73" s="9"/>
      <c r="P73" s="9"/>
      <c r="Q73" s="9"/>
      <c r="R73" s="9"/>
      <c r="S73" s="9"/>
      <c r="T73" s="9"/>
      <c r="U73" s="9"/>
      <c r="V73" s="52" t="str">
        <f>IF($U73&lt;&gt;"",VLOOKUP($U73,Endereços!$B$3:$M$1002,5,FALSE)&amp;" - "&amp;VLOOKUP($U73,Endereços!$B$3:$M$1002,7,FALSE)&amp;" - "&amp;VLOOKUP($U73,Endereços!$B$3:$M$1002,8,FALSE)&amp;", "&amp;VLOOKUP($U73,Endereços!$B$3:$M$1002,2,FALSE)&amp;" "&amp;VLOOKUP($U73,Endereços!$B$3:$M$1002,3,FALSE),"")</f>
        <v/>
      </c>
      <c r="W73" s="9"/>
      <c r="X73" s="9"/>
      <c r="Y73" s="9"/>
      <c r="Z73" s="59"/>
      <c r="AI73">
        <f>Parametros!$Q73</f>
        <v>0</v>
      </c>
      <c r="AJ73">
        <f>Parametros!$F73</f>
        <v>0</v>
      </c>
    </row>
    <row r="74" spans="1:36" x14ac:dyDescent="0.2">
      <c r="A74" s="44" t="str">
        <f t="shared" si="0"/>
        <v/>
      </c>
      <c r="B74" s="5"/>
      <c r="C74" s="14"/>
      <c r="D74" s="32" t="str">
        <f>IF($C74&lt;&gt;"",VLOOKUP($C74,Empresas!$A$3:$AB$1002,2,FALSE),"")</f>
        <v/>
      </c>
      <c r="E74" s="14"/>
      <c r="F74" s="14"/>
      <c r="G74" s="14"/>
      <c r="H74" s="14"/>
      <c r="I74" s="9"/>
      <c r="J74" s="9"/>
      <c r="K74" s="53"/>
      <c r="L74" s="50" t="str">
        <f t="shared" ca="1" si="2"/>
        <v/>
      </c>
      <c r="M74" s="32" t="str">
        <f>IF($U74&lt;&gt;"",VLOOKUP(VLOOKUP(VLOOKUP($U74,Endereços!$B$3:$M$1002,8,FALSE),Parametros!$AG$3:$AJ$102,4,FALSE),Parametros!$U$3:$Z$102,4,FALSE),"")</f>
        <v/>
      </c>
      <c r="N74" s="32" t="str">
        <f>IF($U74&lt;&gt;"",VLOOKUP(VLOOKUP($U74,Endereços!$B$3:$M$1002,6,FALSE),Parametros!$I$3:$N$102,6,FALSE),"")</f>
        <v/>
      </c>
      <c r="O74" s="9"/>
      <c r="P74" s="9"/>
      <c r="Q74" s="9"/>
      <c r="R74" s="9"/>
      <c r="S74" s="9"/>
      <c r="T74" s="9"/>
      <c r="U74" s="9"/>
      <c r="V74" s="52" t="str">
        <f>IF($U74&lt;&gt;"",VLOOKUP($U74,Endereços!$B$3:$M$1002,5,FALSE)&amp;" - "&amp;VLOOKUP($U74,Endereços!$B$3:$M$1002,7,FALSE)&amp;" - "&amp;VLOOKUP($U74,Endereços!$B$3:$M$1002,8,FALSE)&amp;", "&amp;VLOOKUP($U74,Endereços!$B$3:$M$1002,2,FALSE)&amp;" "&amp;VLOOKUP($U74,Endereços!$B$3:$M$1002,3,FALSE),"")</f>
        <v/>
      </c>
      <c r="W74" s="9"/>
      <c r="X74" s="9"/>
      <c r="Y74" s="9"/>
      <c r="Z74" s="59"/>
      <c r="AI74">
        <f>Parametros!$Q74</f>
        <v>0</v>
      </c>
      <c r="AJ74">
        <f>Parametros!$F74</f>
        <v>0</v>
      </c>
    </row>
    <row r="75" spans="1:36" x14ac:dyDescent="0.2">
      <c r="A75" s="44" t="str">
        <f t="shared" si="0"/>
        <v/>
      </c>
      <c r="B75" s="5"/>
      <c r="C75" s="14"/>
      <c r="D75" s="32" t="str">
        <f>IF($C75&lt;&gt;"",VLOOKUP($C75,Empresas!$A$3:$AB$1002,2,FALSE),"")</f>
        <v/>
      </c>
      <c r="E75" s="14"/>
      <c r="F75" s="14"/>
      <c r="G75" s="14"/>
      <c r="H75" s="14"/>
      <c r="I75" s="9"/>
      <c r="J75" s="9"/>
      <c r="K75" s="53"/>
      <c r="L75" s="50" t="str">
        <f t="shared" ca="1" si="2"/>
        <v/>
      </c>
      <c r="M75" s="32" t="str">
        <f>IF($U75&lt;&gt;"",VLOOKUP(VLOOKUP(VLOOKUP($U75,Endereços!$B$3:$M$1002,8,FALSE),Parametros!$AG$3:$AJ$102,4,FALSE),Parametros!$U$3:$Z$102,4,FALSE),"")</f>
        <v/>
      </c>
      <c r="N75" s="32" t="str">
        <f>IF($U75&lt;&gt;"",VLOOKUP(VLOOKUP($U75,Endereços!$B$3:$M$1002,6,FALSE),Parametros!$I$3:$N$102,6,FALSE),"")</f>
        <v/>
      </c>
      <c r="O75" s="9"/>
      <c r="P75" s="9"/>
      <c r="Q75" s="9"/>
      <c r="R75" s="9"/>
      <c r="S75" s="9"/>
      <c r="T75" s="9"/>
      <c r="U75" s="9"/>
      <c r="V75" s="52" t="str">
        <f>IF($U75&lt;&gt;"",VLOOKUP($U75,Endereços!$B$3:$M$1002,5,FALSE)&amp;" - "&amp;VLOOKUP($U75,Endereços!$B$3:$M$1002,7,FALSE)&amp;" - "&amp;VLOOKUP($U75,Endereços!$B$3:$M$1002,8,FALSE)&amp;", "&amp;VLOOKUP($U75,Endereços!$B$3:$M$1002,2,FALSE)&amp;" "&amp;VLOOKUP($U75,Endereços!$B$3:$M$1002,3,FALSE),"")</f>
        <v/>
      </c>
      <c r="W75" s="9"/>
      <c r="X75" s="9"/>
      <c r="Y75" s="9"/>
      <c r="Z75" s="59"/>
      <c r="AI75">
        <f>Parametros!$Q75</f>
        <v>0</v>
      </c>
      <c r="AJ75">
        <f>Parametros!$F75</f>
        <v>0</v>
      </c>
    </row>
    <row r="76" spans="1:36" x14ac:dyDescent="0.2">
      <c r="A76" s="44" t="str">
        <f t="shared" si="0"/>
        <v/>
      </c>
      <c r="B76" s="5"/>
      <c r="C76" s="14"/>
      <c r="D76" s="32" t="str">
        <f>IF($C76&lt;&gt;"",VLOOKUP($C76,Empresas!$A$3:$AB$1002,2,FALSE),"")</f>
        <v/>
      </c>
      <c r="E76" s="14"/>
      <c r="F76" s="14"/>
      <c r="G76" s="14"/>
      <c r="H76" s="14"/>
      <c r="I76" s="9"/>
      <c r="J76" s="9"/>
      <c r="K76" s="53"/>
      <c r="L76" s="50" t="str">
        <f t="shared" ca="1" si="2"/>
        <v/>
      </c>
      <c r="M76" s="32" t="str">
        <f>IF($U76&lt;&gt;"",VLOOKUP(VLOOKUP(VLOOKUP($U76,Endereços!$B$3:$M$1002,8,FALSE),Parametros!$AG$3:$AJ$102,4,FALSE),Parametros!$U$3:$Z$102,4,FALSE),"")</f>
        <v/>
      </c>
      <c r="N76" s="32" t="str">
        <f>IF($U76&lt;&gt;"",VLOOKUP(VLOOKUP($U76,Endereços!$B$3:$M$1002,6,FALSE),Parametros!$I$3:$N$102,6,FALSE),"")</f>
        <v/>
      </c>
      <c r="O76" s="9"/>
      <c r="P76" s="9"/>
      <c r="Q76" s="9"/>
      <c r="R76" s="9"/>
      <c r="S76" s="9"/>
      <c r="T76" s="9"/>
      <c r="U76" s="9"/>
      <c r="V76" s="52" t="str">
        <f>IF($U76&lt;&gt;"",VLOOKUP($U76,Endereços!$B$3:$M$1002,5,FALSE)&amp;" - "&amp;VLOOKUP($U76,Endereços!$B$3:$M$1002,7,FALSE)&amp;" - "&amp;VLOOKUP($U76,Endereços!$B$3:$M$1002,8,FALSE)&amp;", "&amp;VLOOKUP($U76,Endereços!$B$3:$M$1002,2,FALSE)&amp;" "&amp;VLOOKUP($U76,Endereços!$B$3:$M$1002,3,FALSE),"")</f>
        <v/>
      </c>
      <c r="W76" s="9"/>
      <c r="X76" s="9"/>
      <c r="Y76" s="9"/>
      <c r="Z76" s="59"/>
      <c r="AI76">
        <f>Parametros!$Q76</f>
        <v>0</v>
      </c>
      <c r="AJ76">
        <f>Parametros!$F76</f>
        <v>0</v>
      </c>
    </row>
    <row r="77" spans="1:36" x14ac:dyDescent="0.2">
      <c r="A77" s="44" t="str">
        <f t="shared" si="0"/>
        <v/>
      </c>
      <c r="B77" s="5"/>
      <c r="C77" s="14"/>
      <c r="D77" s="32" t="str">
        <f>IF($C77&lt;&gt;"",VLOOKUP($C77,Empresas!$A$3:$AB$1002,2,FALSE),"")</f>
        <v/>
      </c>
      <c r="E77" s="14"/>
      <c r="F77" s="14"/>
      <c r="G77" s="14"/>
      <c r="H77" s="14"/>
      <c r="I77" s="9"/>
      <c r="J77" s="9"/>
      <c r="K77" s="53"/>
      <c r="L77" s="50" t="str">
        <f t="shared" ca="1" si="2"/>
        <v/>
      </c>
      <c r="M77" s="32" t="str">
        <f>IF($U77&lt;&gt;"",VLOOKUP(VLOOKUP(VLOOKUP($U77,Endereços!$B$3:$M$1002,8,FALSE),Parametros!$AG$3:$AJ$102,4,FALSE),Parametros!$U$3:$Z$102,4,FALSE),"")</f>
        <v/>
      </c>
      <c r="N77" s="32" t="str">
        <f>IF($U77&lt;&gt;"",VLOOKUP(VLOOKUP($U77,Endereços!$B$3:$M$1002,6,FALSE),Parametros!$I$3:$N$102,6,FALSE),"")</f>
        <v/>
      </c>
      <c r="O77" s="9"/>
      <c r="P77" s="9"/>
      <c r="Q77" s="9"/>
      <c r="R77" s="9"/>
      <c r="S77" s="9"/>
      <c r="T77" s="9"/>
      <c r="U77" s="9"/>
      <c r="V77" s="52" t="str">
        <f>IF($U77&lt;&gt;"",VLOOKUP($U77,Endereços!$B$3:$M$1002,5,FALSE)&amp;" - "&amp;VLOOKUP($U77,Endereços!$B$3:$M$1002,7,FALSE)&amp;" - "&amp;VLOOKUP($U77,Endereços!$B$3:$M$1002,8,FALSE)&amp;", "&amp;VLOOKUP($U77,Endereços!$B$3:$M$1002,2,FALSE)&amp;" "&amp;VLOOKUP($U77,Endereços!$B$3:$M$1002,3,FALSE),"")</f>
        <v/>
      </c>
      <c r="W77" s="9"/>
      <c r="X77" s="9"/>
      <c r="Y77" s="9"/>
      <c r="Z77" s="59"/>
      <c r="AI77">
        <f>Parametros!$Q77</f>
        <v>0</v>
      </c>
      <c r="AJ77">
        <f>Parametros!$F77</f>
        <v>0</v>
      </c>
    </row>
    <row r="78" spans="1:36" x14ac:dyDescent="0.2">
      <c r="A78" s="44" t="str">
        <f t="shared" si="0"/>
        <v/>
      </c>
      <c r="B78" s="5"/>
      <c r="C78" s="14"/>
      <c r="D78" s="32" t="str">
        <f>IF($C78&lt;&gt;"",VLOOKUP($C78,Empresas!$A$3:$AB$1002,2,FALSE),"")</f>
        <v/>
      </c>
      <c r="E78" s="14"/>
      <c r="F78" s="14"/>
      <c r="G78" s="14"/>
      <c r="H78" s="14"/>
      <c r="I78" s="9"/>
      <c r="J78" s="9"/>
      <c r="K78" s="53"/>
      <c r="L78" s="50" t="str">
        <f t="shared" ca="1" si="2"/>
        <v/>
      </c>
      <c r="M78" s="32" t="str">
        <f>IF($U78&lt;&gt;"",VLOOKUP(VLOOKUP(VLOOKUP($U78,Endereços!$B$3:$M$1002,8,FALSE),Parametros!$AG$3:$AJ$102,4,FALSE),Parametros!$U$3:$Z$102,4,FALSE),"")</f>
        <v/>
      </c>
      <c r="N78" s="32" t="str">
        <f>IF($U78&lt;&gt;"",VLOOKUP(VLOOKUP($U78,Endereços!$B$3:$M$1002,6,FALSE),Parametros!$I$3:$N$102,6,FALSE),"")</f>
        <v/>
      </c>
      <c r="O78" s="9"/>
      <c r="P78" s="9"/>
      <c r="Q78" s="9"/>
      <c r="R78" s="9"/>
      <c r="S78" s="9"/>
      <c r="T78" s="9"/>
      <c r="U78" s="9"/>
      <c r="V78" s="52" t="str">
        <f>IF($U78&lt;&gt;"",VLOOKUP($U78,Endereços!$B$3:$M$1002,5,FALSE)&amp;" - "&amp;VLOOKUP($U78,Endereços!$B$3:$M$1002,7,FALSE)&amp;" - "&amp;VLOOKUP($U78,Endereços!$B$3:$M$1002,8,FALSE)&amp;", "&amp;VLOOKUP($U78,Endereços!$B$3:$M$1002,2,FALSE)&amp;" "&amp;VLOOKUP($U78,Endereços!$B$3:$M$1002,3,FALSE),"")</f>
        <v/>
      </c>
      <c r="W78" s="9"/>
      <c r="X78" s="9"/>
      <c r="Y78" s="9"/>
      <c r="Z78" s="59"/>
      <c r="AI78">
        <f>Parametros!$Q78</f>
        <v>0</v>
      </c>
      <c r="AJ78">
        <f>Parametros!$F78</f>
        <v>0</v>
      </c>
    </row>
    <row r="79" spans="1:36" x14ac:dyDescent="0.2">
      <c r="A79" s="44" t="str">
        <f t="shared" si="0"/>
        <v/>
      </c>
      <c r="B79" s="5"/>
      <c r="C79" s="14"/>
      <c r="D79" s="32" t="str">
        <f>IF($C79&lt;&gt;"",VLOOKUP($C79,Empresas!$A$3:$AB$1002,2,FALSE),"")</f>
        <v/>
      </c>
      <c r="E79" s="14"/>
      <c r="F79" s="14"/>
      <c r="G79" s="14"/>
      <c r="H79" s="14"/>
      <c r="I79" s="9"/>
      <c r="J79" s="9"/>
      <c r="K79" s="53"/>
      <c r="L79" s="50" t="str">
        <f t="shared" ca="1" si="2"/>
        <v/>
      </c>
      <c r="M79" s="32" t="str">
        <f>IF($U79&lt;&gt;"",VLOOKUP(VLOOKUP(VLOOKUP($U79,Endereços!$B$3:$M$1002,8,FALSE),Parametros!$AG$3:$AJ$102,4,FALSE),Parametros!$U$3:$Z$102,4,FALSE),"")</f>
        <v/>
      </c>
      <c r="N79" s="32" t="str">
        <f>IF($U79&lt;&gt;"",VLOOKUP(VLOOKUP($U79,Endereços!$B$3:$M$1002,6,FALSE),Parametros!$I$3:$N$102,6,FALSE),"")</f>
        <v/>
      </c>
      <c r="O79" s="9"/>
      <c r="P79" s="9"/>
      <c r="Q79" s="9"/>
      <c r="R79" s="9"/>
      <c r="S79" s="9"/>
      <c r="T79" s="9"/>
      <c r="U79" s="9"/>
      <c r="V79" s="52" t="str">
        <f>IF($U79&lt;&gt;"",VLOOKUP($U79,Endereços!$B$3:$M$1002,5,FALSE)&amp;" - "&amp;VLOOKUP($U79,Endereços!$B$3:$M$1002,7,FALSE)&amp;" - "&amp;VLOOKUP($U79,Endereços!$B$3:$M$1002,8,FALSE)&amp;", "&amp;VLOOKUP($U79,Endereços!$B$3:$M$1002,2,FALSE)&amp;" "&amp;VLOOKUP($U79,Endereços!$B$3:$M$1002,3,FALSE),"")</f>
        <v/>
      </c>
      <c r="W79" s="9"/>
      <c r="X79" s="9"/>
      <c r="Y79" s="9"/>
      <c r="Z79" s="59"/>
      <c r="AI79">
        <f>Parametros!$Q79</f>
        <v>0</v>
      </c>
      <c r="AJ79">
        <f>Parametros!$F79</f>
        <v>0</v>
      </c>
    </row>
    <row r="80" spans="1:36" x14ac:dyDescent="0.2">
      <c r="A80" s="44" t="str">
        <f t="shared" si="0"/>
        <v/>
      </c>
      <c r="B80" s="5"/>
      <c r="C80" s="14"/>
      <c r="D80" s="32" t="str">
        <f>IF($C80&lt;&gt;"",VLOOKUP($C80,Empresas!$A$3:$AB$1002,2,FALSE),"")</f>
        <v/>
      </c>
      <c r="E80" s="14"/>
      <c r="F80" s="14"/>
      <c r="G80" s="14"/>
      <c r="H80" s="14"/>
      <c r="I80" s="9"/>
      <c r="J80" s="9"/>
      <c r="K80" s="53"/>
      <c r="L80" s="50" t="str">
        <f t="shared" ca="1" si="2"/>
        <v/>
      </c>
      <c r="M80" s="32" t="str">
        <f>IF($U80&lt;&gt;"",VLOOKUP(VLOOKUP(VLOOKUP($U80,Endereços!$B$3:$M$1002,8,FALSE),Parametros!$AG$3:$AJ$102,4,FALSE),Parametros!$U$3:$Z$102,4,FALSE),"")</f>
        <v/>
      </c>
      <c r="N80" s="32" t="str">
        <f>IF($U80&lt;&gt;"",VLOOKUP(VLOOKUP($U80,Endereços!$B$3:$M$1002,6,FALSE),Parametros!$I$3:$N$102,6,FALSE),"")</f>
        <v/>
      </c>
      <c r="O80" s="9"/>
      <c r="P80" s="9"/>
      <c r="Q80" s="9"/>
      <c r="R80" s="9"/>
      <c r="S80" s="9"/>
      <c r="T80" s="9"/>
      <c r="U80" s="9"/>
      <c r="V80" s="52" t="str">
        <f>IF($U80&lt;&gt;"",VLOOKUP($U80,Endereços!$B$3:$M$1002,5,FALSE)&amp;" - "&amp;VLOOKUP($U80,Endereços!$B$3:$M$1002,7,FALSE)&amp;" - "&amp;VLOOKUP($U80,Endereços!$B$3:$M$1002,8,FALSE)&amp;", "&amp;VLOOKUP($U80,Endereços!$B$3:$M$1002,2,FALSE)&amp;" "&amp;VLOOKUP($U80,Endereços!$B$3:$M$1002,3,FALSE),"")</f>
        <v/>
      </c>
      <c r="W80" s="9"/>
      <c r="X80" s="9"/>
      <c r="Y80" s="9"/>
      <c r="Z80" s="59"/>
      <c r="AI80">
        <f>Parametros!$Q80</f>
        <v>0</v>
      </c>
      <c r="AJ80">
        <f>Parametros!$F80</f>
        <v>0</v>
      </c>
    </row>
    <row r="81" spans="1:36" x14ac:dyDescent="0.2">
      <c r="A81" s="44" t="str">
        <f t="shared" si="0"/>
        <v/>
      </c>
      <c r="B81" s="5"/>
      <c r="C81" s="14"/>
      <c r="D81" s="32" t="str">
        <f>IF($C81&lt;&gt;"",VLOOKUP($C81,Empresas!$A$3:$AB$1002,2,FALSE),"")</f>
        <v/>
      </c>
      <c r="E81" s="14"/>
      <c r="F81" s="14"/>
      <c r="G81" s="14"/>
      <c r="H81" s="14"/>
      <c r="I81" s="9"/>
      <c r="J81" s="9"/>
      <c r="K81" s="53"/>
      <c r="L81" s="50" t="str">
        <f t="shared" ca="1" si="2"/>
        <v/>
      </c>
      <c r="M81" s="32" t="str">
        <f>IF($U81&lt;&gt;"",VLOOKUP(VLOOKUP(VLOOKUP($U81,Endereços!$B$3:$M$1002,8,FALSE),Parametros!$AG$3:$AJ$102,4,FALSE),Parametros!$U$3:$Z$102,4,FALSE),"")</f>
        <v/>
      </c>
      <c r="N81" s="32" t="str">
        <f>IF($U81&lt;&gt;"",VLOOKUP(VLOOKUP($U81,Endereços!$B$3:$M$1002,6,FALSE),Parametros!$I$3:$N$102,6,FALSE),"")</f>
        <v/>
      </c>
      <c r="O81" s="9"/>
      <c r="P81" s="9"/>
      <c r="Q81" s="9"/>
      <c r="R81" s="9"/>
      <c r="S81" s="9"/>
      <c r="T81" s="9"/>
      <c r="U81" s="9"/>
      <c r="V81" s="52" t="str">
        <f>IF($U81&lt;&gt;"",VLOOKUP($U81,Endereços!$B$3:$M$1002,5,FALSE)&amp;" - "&amp;VLOOKUP($U81,Endereços!$B$3:$M$1002,7,FALSE)&amp;" - "&amp;VLOOKUP($U81,Endereços!$B$3:$M$1002,8,FALSE)&amp;", "&amp;VLOOKUP($U81,Endereços!$B$3:$M$1002,2,FALSE)&amp;" "&amp;VLOOKUP($U81,Endereços!$B$3:$M$1002,3,FALSE),"")</f>
        <v/>
      </c>
      <c r="W81" s="9"/>
      <c r="X81" s="9"/>
      <c r="Y81" s="9"/>
      <c r="Z81" s="59"/>
      <c r="AI81">
        <f>Parametros!$Q81</f>
        <v>0</v>
      </c>
      <c r="AJ81">
        <f>Parametros!$F81</f>
        <v>0</v>
      </c>
    </row>
    <row r="82" spans="1:36" x14ac:dyDescent="0.2">
      <c r="A82" s="44" t="str">
        <f t="shared" si="0"/>
        <v/>
      </c>
      <c r="B82" s="5"/>
      <c r="C82" s="14"/>
      <c r="D82" s="32" t="str">
        <f>IF($C82&lt;&gt;"",VLOOKUP($C82,Empresas!$A$3:$AB$1002,2,FALSE),"")</f>
        <v/>
      </c>
      <c r="E82" s="14"/>
      <c r="F82" s="14"/>
      <c r="G82" s="14"/>
      <c r="H82" s="14"/>
      <c r="I82" s="9"/>
      <c r="J82" s="9"/>
      <c r="K82" s="53"/>
      <c r="L82" s="50" t="str">
        <f t="shared" ca="1" si="2"/>
        <v/>
      </c>
      <c r="M82" s="32" t="str">
        <f>IF($U82&lt;&gt;"",VLOOKUP(VLOOKUP(VLOOKUP($U82,Endereços!$B$3:$M$1002,8,FALSE),Parametros!$AG$3:$AJ$102,4,FALSE),Parametros!$U$3:$Z$102,4,FALSE),"")</f>
        <v/>
      </c>
      <c r="N82" s="32" t="str">
        <f>IF($U82&lt;&gt;"",VLOOKUP(VLOOKUP($U82,Endereços!$B$3:$M$1002,6,FALSE),Parametros!$I$3:$N$102,6,FALSE),"")</f>
        <v/>
      </c>
      <c r="O82" s="9"/>
      <c r="P82" s="9"/>
      <c r="Q82" s="9"/>
      <c r="R82" s="9"/>
      <c r="S82" s="9"/>
      <c r="T82" s="9"/>
      <c r="U82" s="9"/>
      <c r="V82" s="52" t="str">
        <f>IF($U82&lt;&gt;"",VLOOKUP($U82,Endereços!$B$3:$M$1002,5,FALSE)&amp;" - "&amp;VLOOKUP($U82,Endereços!$B$3:$M$1002,7,FALSE)&amp;" - "&amp;VLOOKUP($U82,Endereços!$B$3:$M$1002,8,FALSE)&amp;", "&amp;VLOOKUP($U82,Endereços!$B$3:$M$1002,2,FALSE)&amp;" "&amp;VLOOKUP($U82,Endereços!$B$3:$M$1002,3,FALSE),"")</f>
        <v/>
      </c>
      <c r="W82" s="9"/>
      <c r="X82" s="9"/>
      <c r="Y82" s="9"/>
      <c r="Z82" s="59"/>
      <c r="AI82">
        <f>Parametros!$Q82</f>
        <v>0</v>
      </c>
      <c r="AJ82">
        <f>Parametros!$F82</f>
        <v>0</v>
      </c>
    </row>
    <row r="83" spans="1:36" x14ac:dyDescent="0.2">
      <c r="A83" s="44" t="str">
        <f t="shared" si="0"/>
        <v/>
      </c>
      <c r="B83" s="5"/>
      <c r="C83" s="14"/>
      <c r="D83" s="32" t="str">
        <f>IF($C83&lt;&gt;"",VLOOKUP($C83,Empresas!$A$3:$AB$1002,2,FALSE),"")</f>
        <v/>
      </c>
      <c r="E83" s="14"/>
      <c r="F83" s="14"/>
      <c r="G83" s="14"/>
      <c r="H83" s="14"/>
      <c r="I83" s="9"/>
      <c r="J83" s="9"/>
      <c r="K83" s="53"/>
      <c r="L83" s="50" t="str">
        <f t="shared" ca="1" si="2"/>
        <v/>
      </c>
      <c r="M83" s="32" t="str">
        <f>IF($U83&lt;&gt;"",VLOOKUP(VLOOKUP(VLOOKUP($U83,Endereços!$B$3:$M$1002,8,FALSE),Parametros!$AG$3:$AJ$102,4,FALSE),Parametros!$U$3:$Z$102,4,FALSE),"")</f>
        <v/>
      </c>
      <c r="N83" s="32" t="str">
        <f>IF($U83&lt;&gt;"",VLOOKUP(VLOOKUP($U83,Endereços!$B$3:$M$1002,6,FALSE),Parametros!$I$3:$N$102,6,FALSE),"")</f>
        <v/>
      </c>
      <c r="O83" s="9"/>
      <c r="P83" s="9"/>
      <c r="Q83" s="9"/>
      <c r="R83" s="9"/>
      <c r="S83" s="9"/>
      <c r="T83" s="9"/>
      <c r="U83" s="9"/>
      <c r="V83" s="52" t="str">
        <f>IF($U83&lt;&gt;"",VLOOKUP($U83,Endereços!$B$3:$M$1002,5,FALSE)&amp;" - "&amp;VLOOKUP($U83,Endereços!$B$3:$M$1002,7,FALSE)&amp;" - "&amp;VLOOKUP($U83,Endereços!$B$3:$M$1002,8,FALSE)&amp;", "&amp;VLOOKUP($U83,Endereços!$B$3:$M$1002,2,FALSE)&amp;" "&amp;VLOOKUP($U83,Endereços!$B$3:$M$1002,3,FALSE),"")</f>
        <v/>
      </c>
      <c r="W83" s="9"/>
      <c r="X83" s="9"/>
      <c r="Y83" s="9"/>
      <c r="Z83" s="59"/>
      <c r="AI83">
        <f>Parametros!$Q83</f>
        <v>0</v>
      </c>
      <c r="AJ83">
        <f>Parametros!$F83</f>
        <v>0</v>
      </c>
    </row>
    <row r="84" spans="1:36" x14ac:dyDescent="0.2">
      <c r="A84" s="44" t="str">
        <f t="shared" si="0"/>
        <v/>
      </c>
      <c r="B84" s="5"/>
      <c r="C84" s="14"/>
      <c r="D84" s="32" t="str">
        <f>IF($C84&lt;&gt;"",VLOOKUP($C84,Empresas!$A$3:$AB$1002,2,FALSE),"")</f>
        <v/>
      </c>
      <c r="E84" s="14"/>
      <c r="F84" s="14"/>
      <c r="G84" s="14"/>
      <c r="H84" s="14"/>
      <c r="I84" s="9"/>
      <c r="J84" s="9"/>
      <c r="K84" s="53"/>
      <c r="L84" s="50" t="str">
        <f t="shared" ca="1" si="2"/>
        <v/>
      </c>
      <c r="M84" s="32" t="str">
        <f>IF($U84&lt;&gt;"",VLOOKUP(VLOOKUP(VLOOKUP($U84,Endereços!$B$3:$M$1002,8,FALSE),Parametros!$AG$3:$AJ$102,4,FALSE),Parametros!$U$3:$Z$102,4,FALSE),"")</f>
        <v/>
      </c>
      <c r="N84" s="32" t="str">
        <f>IF($U84&lt;&gt;"",VLOOKUP(VLOOKUP($U84,Endereços!$B$3:$M$1002,6,FALSE),Parametros!$I$3:$N$102,6,FALSE),"")</f>
        <v/>
      </c>
      <c r="O84" s="9"/>
      <c r="P84" s="9"/>
      <c r="Q84" s="9"/>
      <c r="R84" s="9"/>
      <c r="S84" s="9"/>
      <c r="T84" s="9"/>
      <c r="U84" s="9"/>
      <c r="V84" s="52" t="str">
        <f>IF($U84&lt;&gt;"",VLOOKUP($U84,Endereços!$B$3:$M$1002,5,FALSE)&amp;" - "&amp;VLOOKUP($U84,Endereços!$B$3:$M$1002,7,FALSE)&amp;" - "&amp;VLOOKUP($U84,Endereços!$B$3:$M$1002,8,FALSE)&amp;", "&amp;VLOOKUP($U84,Endereços!$B$3:$M$1002,2,FALSE)&amp;" "&amp;VLOOKUP($U84,Endereços!$B$3:$M$1002,3,FALSE),"")</f>
        <v/>
      </c>
      <c r="W84" s="9"/>
      <c r="X84" s="9"/>
      <c r="Y84" s="9"/>
      <c r="Z84" s="59"/>
      <c r="AI84">
        <f>Parametros!$Q84</f>
        <v>0</v>
      </c>
      <c r="AJ84">
        <f>Parametros!$F84</f>
        <v>0</v>
      </c>
    </row>
    <row r="85" spans="1:36" x14ac:dyDescent="0.2">
      <c r="A85" s="44" t="str">
        <f t="shared" si="0"/>
        <v/>
      </c>
      <c r="B85" s="5"/>
      <c r="C85" s="14"/>
      <c r="D85" s="32" t="str">
        <f>IF($C85&lt;&gt;"",VLOOKUP($C85,Empresas!$A$3:$AB$1002,2,FALSE),"")</f>
        <v/>
      </c>
      <c r="E85" s="14"/>
      <c r="F85" s="14"/>
      <c r="G85" s="14"/>
      <c r="H85" s="14"/>
      <c r="I85" s="9"/>
      <c r="J85" s="9"/>
      <c r="K85" s="53"/>
      <c r="L85" s="50" t="str">
        <f t="shared" ca="1" si="2"/>
        <v/>
      </c>
      <c r="M85" s="32" t="str">
        <f>IF($U85&lt;&gt;"",VLOOKUP(VLOOKUP(VLOOKUP($U85,Endereços!$B$3:$M$1002,8,FALSE),Parametros!$AG$3:$AJ$102,4,FALSE),Parametros!$U$3:$Z$102,4,FALSE),"")</f>
        <v/>
      </c>
      <c r="N85" s="32" t="str">
        <f>IF($U85&lt;&gt;"",VLOOKUP(VLOOKUP($U85,Endereços!$B$3:$M$1002,6,FALSE),Parametros!$I$3:$N$102,6,FALSE),"")</f>
        <v/>
      </c>
      <c r="O85" s="9"/>
      <c r="P85" s="9"/>
      <c r="Q85" s="9"/>
      <c r="R85" s="9"/>
      <c r="S85" s="9"/>
      <c r="T85" s="9"/>
      <c r="U85" s="9"/>
      <c r="V85" s="52" t="str">
        <f>IF($U85&lt;&gt;"",VLOOKUP($U85,Endereços!$B$3:$M$1002,5,FALSE)&amp;" - "&amp;VLOOKUP($U85,Endereços!$B$3:$M$1002,7,FALSE)&amp;" - "&amp;VLOOKUP($U85,Endereços!$B$3:$M$1002,8,FALSE)&amp;", "&amp;VLOOKUP($U85,Endereços!$B$3:$M$1002,2,FALSE)&amp;" "&amp;VLOOKUP($U85,Endereços!$B$3:$M$1002,3,FALSE),"")</f>
        <v/>
      </c>
      <c r="W85" s="9"/>
      <c r="X85" s="9"/>
      <c r="Y85" s="9"/>
      <c r="Z85" s="59"/>
      <c r="AI85">
        <f>Parametros!$Q85</f>
        <v>0</v>
      </c>
      <c r="AJ85">
        <f>Parametros!$F85</f>
        <v>0</v>
      </c>
    </row>
    <row r="86" spans="1:36" x14ac:dyDescent="0.2">
      <c r="A86" s="44" t="str">
        <f t="shared" si="0"/>
        <v/>
      </c>
      <c r="B86" s="5"/>
      <c r="C86" s="14"/>
      <c r="D86" s="32" t="str">
        <f>IF($C86&lt;&gt;"",VLOOKUP($C86,Empresas!$A$3:$AB$1002,2,FALSE),"")</f>
        <v/>
      </c>
      <c r="E86" s="14"/>
      <c r="F86" s="14"/>
      <c r="G86" s="14"/>
      <c r="H86" s="14"/>
      <c r="I86" s="9"/>
      <c r="J86" s="9"/>
      <c r="K86" s="53"/>
      <c r="L86" s="50" t="str">
        <f t="shared" ca="1" si="2"/>
        <v/>
      </c>
      <c r="M86" s="32" t="str">
        <f>IF($U86&lt;&gt;"",VLOOKUP(VLOOKUP(VLOOKUP($U86,Endereços!$B$3:$M$1002,8,FALSE),Parametros!$AG$3:$AJ$102,4,FALSE),Parametros!$U$3:$Z$102,4,FALSE),"")</f>
        <v/>
      </c>
      <c r="N86" s="32" t="str">
        <f>IF($U86&lt;&gt;"",VLOOKUP(VLOOKUP($U86,Endereços!$B$3:$M$1002,6,FALSE),Parametros!$I$3:$N$102,6,FALSE),"")</f>
        <v/>
      </c>
      <c r="O86" s="9"/>
      <c r="P86" s="9"/>
      <c r="Q86" s="9"/>
      <c r="R86" s="9"/>
      <c r="S86" s="9"/>
      <c r="T86" s="9"/>
      <c r="U86" s="9"/>
      <c r="V86" s="52" t="str">
        <f>IF($U86&lt;&gt;"",VLOOKUP($U86,Endereços!$B$3:$M$1002,5,FALSE)&amp;" - "&amp;VLOOKUP($U86,Endereços!$B$3:$M$1002,7,FALSE)&amp;" - "&amp;VLOOKUP($U86,Endereços!$B$3:$M$1002,8,FALSE)&amp;", "&amp;VLOOKUP($U86,Endereços!$B$3:$M$1002,2,FALSE)&amp;" "&amp;VLOOKUP($U86,Endereços!$B$3:$M$1002,3,FALSE),"")</f>
        <v/>
      </c>
      <c r="W86" s="9"/>
      <c r="X86" s="9"/>
      <c r="Y86" s="9"/>
      <c r="Z86" s="59"/>
      <c r="AI86">
        <f>Parametros!$Q86</f>
        <v>0</v>
      </c>
      <c r="AJ86">
        <f>Parametros!$F86</f>
        <v>0</v>
      </c>
    </row>
    <row r="87" spans="1:36" x14ac:dyDescent="0.2">
      <c r="A87" s="44" t="str">
        <f t="shared" si="0"/>
        <v/>
      </c>
      <c r="B87" s="5"/>
      <c r="C87" s="14"/>
      <c r="D87" s="32" t="str">
        <f>IF($C87&lt;&gt;"",VLOOKUP($C87,Empresas!$A$3:$AB$1002,2,FALSE),"")</f>
        <v/>
      </c>
      <c r="E87" s="14"/>
      <c r="F87" s="14"/>
      <c r="G87" s="14"/>
      <c r="H87" s="14"/>
      <c r="I87" s="9"/>
      <c r="J87" s="9"/>
      <c r="K87" s="53"/>
      <c r="L87" s="50" t="str">
        <f t="shared" ca="1" si="2"/>
        <v/>
      </c>
      <c r="M87" s="32" t="str">
        <f>IF($U87&lt;&gt;"",VLOOKUP(VLOOKUP(VLOOKUP($U87,Endereços!$B$3:$M$1002,8,FALSE),Parametros!$AG$3:$AJ$102,4,FALSE),Parametros!$U$3:$Z$102,4,FALSE),"")</f>
        <v/>
      </c>
      <c r="N87" s="32" t="str">
        <f>IF($U87&lt;&gt;"",VLOOKUP(VLOOKUP($U87,Endereços!$B$3:$M$1002,6,FALSE),Parametros!$I$3:$N$102,6,FALSE),"")</f>
        <v/>
      </c>
      <c r="O87" s="9"/>
      <c r="P87" s="9"/>
      <c r="Q87" s="9"/>
      <c r="R87" s="9"/>
      <c r="S87" s="9"/>
      <c r="T87" s="9"/>
      <c r="U87" s="9"/>
      <c r="V87" s="52" t="str">
        <f>IF($U87&lt;&gt;"",VLOOKUP($U87,Endereços!$B$3:$M$1002,5,FALSE)&amp;" - "&amp;VLOOKUP($U87,Endereços!$B$3:$M$1002,7,FALSE)&amp;" - "&amp;VLOOKUP($U87,Endereços!$B$3:$M$1002,8,FALSE)&amp;", "&amp;VLOOKUP($U87,Endereços!$B$3:$M$1002,2,FALSE)&amp;" "&amp;VLOOKUP($U87,Endereços!$B$3:$M$1002,3,FALSE),"")</f>
        <v/>
      </c>
      <c r="W87" s="9"/>
      <c r="X87" s="9"/>
      <c r="Y87" s="9"/>
      <c r="Z87" s="59"/>
      <c r="AI87">
        <f>Parametros!$Q87</f>
        <v>0</v>
      </c>
      <c r="AJ87">
        <f>Parametros!$F87</f>
        <v>0</v>
      </c>
    </row>
    <row r="88" spans="1:36" x14ac:dyDescent="0.2">
      <c r="A88" s="44" t="str">
        <f t="shared" si="0"/>
        <v/>
      </c>
      <c r="B88" s="5"/>
      <c r="C88" s="14"/>
      <c r="D88" s="32" t="str">
        <f>IF($C88&lt;&gt;"",VLOOKUP($C88,Empresas!$A$3:$AB$1002,2,FALSE),"")</f>
        <v/>
      </c>
      <c r="E88" s="14"/>
      <c r="F88" s="14"/>
      <c r="G88" s="14"/>
      <c r="H88" s="14"/>
      <c r="I88" s="9"/>
      <c r="J88" s="9"/>
      <c r="K88" s="53"/>
      <c r="L88" s="50" t="str">
        <f t="shared" ca="1" si="2"/>
        <v/>
      </c>
      <c r="M88" s="32" t="str">
        <f>IF($U88&lt;&gt;"",VLOOKUP(VLOOKUP(VLOOKUP($U88,Endereços!$B$3:$M$1002,8,FALSE),Parametros!$AG$3:$AJ$102,4,FALSE),Parametros!$U$3:$Z$102,4,FALSE),"")</f>
        <v/>
      </c>
      <c r="N88" s="32" t="str">
        <f>IF($U88&lt;&gt;"",VLOOKUP(VLOOKUP($U88,Endereços!$B$3:$M$1002,6,FALSE),Parametros!$I$3:$N$102,6,FALSE),"")</f>
        <v/>
      </c>
      <c r="O88" s="9"/>
      <c r="P88" s="9"/>
      <c r="Q88" s="9"/>
      <c r="R88" s="9"/>
      <c r="S88" s="9"/>
      <c r="T88" s="9"/>
      <c r="U88" s="9"/>
      <c r="V88" s="52" t="str">
        <f>IF($U88&lt;&gt;"",VLOOKUP($U88,Endereços!$B$3:$M$1002,5,FALSE)&amp;" - "&amp;VLOOKUP($U88,Endereços!$B$3:$M$1002,7,FALSE)&amp;" - "&amp;VLOOKUP($U88,Endereços!$B$3:$M$1002,8,FALSE)&amp;", "&amp;VLOOKUP($U88,Endereços!$B$3:$M$1002,2,FALSE)&amp;" "&amp;VLOOKUP($U88,Endereços!$B$3:$M$1002,3,FALSE),"")</f>
        <v/>
      </c>
      <c r="W88" s="9"/>
      <c r="X88" s="9"/>
      <c r="Y88" s="9"/>
      <c r="Z88" s="59"/>
      <c r="AI88">
        <f>Parametros!$Q88</f>
        <v>0</v>
      </c>
      <c r="AJ88">
        <f>Parametros!$F88</f>
        <v>0</v>
      </c>
    </row>
    <row r="89" spans="1:36" x14ac:dyDescent="0.2">
      <c r="A89" s="44" t="str">
        <f t="shared" si="0"/>
        <v/>
      </c>
      <c r="B89" s="5"/>
      <c r="C89" s="14"/>
      <c r="D89" s="32" t="str">
        <f>IF($C89&lt;&gt;"",VLOOKUP($C89,Empresas!$A$3:$AB$1002,2,FALSE),"")</f>
        <v/>
      </c>
      <c r="E89" s="14"/>
      <c r="F89" s="14"/>
      <c r="G89" s="14"/>
      <c r="H89" s="14"/>
      <c r="I89" s="9"/>
      <c r="J89" s="9"/>
      <c r="K89" s="53"/>
      <c r="L89" s="50" t="str">
        <f t="shared" ca="1" si="2"/>
        <v/>
      </c>
      <c r="M89" s="32" t="str">
        <f>IF($U89&lt;&gt;"",VLOOKUP(VLOOKUP(VLOOKUP($U89,Endereços!$B$3:$M$1002,8,FALSE),Parametros!$AG$3:$AJ$102,4,FALSE),Parametros!$U$3:$Z$102,4,FALSE),"")</f>
        <v/>
      </c>
      <c r="N89" s="32" t="str">
        <f>IF($U89&lt;&gt;"",VLOOKUP(VLOOKUP($U89,Endereços!$B$3:$M$1002,6,FALSE),Parametros!$I$3:$N$102,6,FALSE),"")</f>
        <v/>
      </c>
      <c r="O89" s="9"/>
      <c r="P89" s="9"/>
      <c r="Q89" s="9"/>
      <c r="R89" s="9"/>
      <c r="S89" s="9"/>
      <c r="T89" s="9"/>
      <c r="U89" s="9"/>
      <c r="V89" s="52" t="str">
        <f>IF($U89&lt;&gt;"",VLOOKUP($U89,Endereços!$B$3:$M$1002,5,FALSE)&amp;" - "&amp;VLOOKUP($U89,Endereços!$B$3:$M$1002,7,FALSE)&amp;" - "&amp;VLOOKUP($U89,Endereços!$B$3:$M$1002,8,FALSE)&amp;", "&amp;VLOOKUP($U89,Endereços!$B$3:$M$1002,2,FALSE)&amp;" "&amp;VLOOKUP($U89,Endereços!$B$3:$M$1002,3,FALSE),"")</f>
        <v/>
      </c>
      <c r="W89" s="9"/>
      <c r="X89" s="9"/>
      <c r="Y89" s="9"/>
      <c r="Z89" s="59"/>
      <c r="AI89">
        <f>Parametros!$Q89</f>
        <v>0</v>
      </c>
      <c r="AJ89">
        <f>Parametros!$F89</f>
        <v>0</v>
      </c>
    </row>
    <row r="90" spans="1:36" x14ac:dyDescent="0.2">
      <c r="A90" s="44" t="str">
        <f t="shared" si="0"/>
        <v/>
      </c>
      <c r="B90" s="5"/>
      <c r="C90" s="14"/>
      <c r="D90" s="32" t="str">
        <f>IF($C90&lt;&gt;"",VLOOKUP($C90,Empresas!$A$3:$AB$1002,2,FALSE),"")</f>
        <v/>
      </c>
      <c r="E90" s="14"/>
      <c r="F90" s="14"/>
      <c r="G90" s="14"/>
      <c r="H90" s="14"/>
      <c r="I90" s="9"/>
      <c r="J90" s="9"/>
      <c r="K90" s="53"/>
      <c r="L90" s="50" t="str">
        <f t="shared" ca="1" si="2"/>
        <v/>
      </c>
      <c r="M90" s="32" t="str">
        <f>IF($U90&lt;&gt;"",VLOOKUP(VLOOKUP(VLOOKUP($U90,Endereços!$B$3:$M$1002,8,FALSE),Parametros!$AG$3:$AJ$102,4,FALSE),Parametros!$U$3:$Z$102,4,FALSE),"")</f>
        <v/>
      </c>
      <c r="N90" s="32" t="str">
        <f>IF($U90&lt;&gt;"",VLOOKUP(VLOOKUP($U90,Endereços!$B$3:$M$1002,6,FALSE),Parametros!$I$3:$N$102,6,FALSE),"")</f>
        <v/>
      </c>
      <c r="O90" s="9"/>
      <c r="P90" s="9"/>
      <c r="Q90" s="9"/>
      <c r="R90" s="9"/>
      <c r="S90" s="9"/>
      <c r="T90" s="9"/>
      <c r="U90" s="9"/>
      <c r="V90" s="52" t="str">
        <f>IF($U90&lt;&gt;"",VLOOKUP($U90,Endereços!$B$3:$M$1002,5,FALSE)&amp;" - "&amp;VLOOKUP($U90,Endereços!$B$3:$M$1002,7,FALSE)&amp;" - "&amp;VLOOKUP($U90,Endereços!$B$3:$M$1002,8,FALSE)&amp;", "&amp;VLOOKUP($U90,Endereços!$B$3:$M$1002,2,FALSE)&amp;" "&amp;VLOOKUP($U90,Endereços!$B$3:$M$1002,3,FALSE),"")</f>
        <v/>
      </c>
      <c r="W90" s="9"/>
      <c r="X90" s="9"/>
      <c r="Y90" s="9"/>
      <c r="Z90" s="59"/>
      <c r="AI90">
        <f>Parametros!$Q90</f>
        <v>0</v>
      </c>
      <c r="AJ90">
        <f>Parametros!$F90</f>
        <v>0</v>
      </c>
    </row>
    <row r="91" spans="1:36" x14ac:dyDescent="0.2">
      <c r="A91" s="44" t="str">
        <f t="shared" si="0"/>
        <v/>
      </c>
      <c r="B91" s="5"/>
      <c r="C91" s="14"/>
      <c r="D91" s="32" t="str">
        <f>IF($C91&lt;&gt;"",VLOOKUP($C91,Empresas!$A$3:$AB$1002,2,FALSE),"")</f>
        <v/>
      </c>
      <c r="E91" s="14"/>
      <c r="F91" s="14"/>
      <c r="G91" s="14"/>
      <c r="H91" s="14"/>
      <c r="I91" s="9"/>
      <c r="J91" s="9"/>
      <c r="K91" s="53"/>
      <c r="L91" s="50" t="str">
        <f t="shared" ca="1" si="2"/>
        <v/>
      </c>
      <c r="M91" s="32" t="str">
        <f>IF($U91&lt;&gt;"",VLOOKUP(VLOOKUP(VLOOKUP($U91,Endereços!$B$3:$M$1002,8,FALSE),Parametros!$AG$3:$AJ$102,4,FALSE),Parametros!$U$3:$Z$102,4,FALSE),"")</f>
        <v/>
      </c>
      <c r="N91" s="32" t="str">
        <f>IF($U91&lt;&gt;"",VLOOKUP(VLOOKUP($U91,Endereços!$B$3:$M$1002,6,FALSE),Parametros!$I$3:$N$102,6,FALSE),"")</f>
        <v/>
      </c>
      <c r="O91" s="9"/>
      <c r="P91" s="9"/>
      <c r="Q91" s="9"/>
      <c r="R91" s="9"/>
      <c r="S91" s="9"/>
      <c r="T91" s="9"/>
      <c r="U91" s="9"/>
      <c r="V91" s="52" t="str">
        <f>IF($U91&lt;&gt;"",VLOOKUP($U91,Endereços!$B$3:$M$1002,5,FALSE)&amp;" - "&amp;VLOOKUP($U91,Endereços!$B$3:$M$1002,7,FALSE)&amp;" - "&amp;VLOOKUP($U91,Endereços!$B$3:$M$1002,8,FALSE)&amp;", "&amp;VLOOKUP($U91,Endereços!$B$3:$M$1002,2,FALSE)&amp;" "&amp;VLOOKUP($U91,Endereços!$B$3:$M$1002,3,FALSE),"")</f>
        <v/>
      </c>
      <c r="W91" s="9"/>
      <c r="X91" s="9"/>
      <c r="Y91" s="9"/>
      <c r="Z91" s="59"/>
      <c r="AI91">
        <f>Parametros!$Q91</f>
        <v>0</v>
      </c>
      <c r="AJ91">
        <f>Parametros!$F91</f>
        <v>0</v>
      </c>
    </row>
    <row r="92" spans="1:36" x14ac:dyDescent="0.2">
      <c r="A92" s="44" t="str">
        <f t="shared" si="0"/>
        <v/>
      </c>
      <c r="B92" s="5"/>
      <c r="C92" s="14"/>
      <c r="D92" s="32" t="str">
        <f>IF($C92&lt;&gt;"",VLOOKUP($C92,Empresas!$A$3:$AB$1002,2,FALSE),"")</f>
        <v/>
      </c>
      <c r="E92" s="14"/>
      <c r="F92" s="14"/>
      <c r="G92" s="14"/>
      <c r="H92" s="14"/>
      <c r="I92" s="9"/>
      <c r="J92" s="9"/>
      <c r="K92" s="53"/>
      <c r="L92" s="50" t="str">
        <f t="shared" ca="1" si="2"/>
        <v/>
      </c>
      <c r="M92" s="32" t="str">
        <f>IF($U92&lt;&gt;"",VLOOKUP(VLOOKUP(VLOOKUP($U92,Endereços!$B$3:$M$1002,8,FALSE),Parametros!$AG$3:$AJ$102,4,FALSE),Parametros!$U$3:$Z$102,4,FALSE),"")</f>
        <v/>
      </c>
      <c r="N92" s="32" t="str">
        <f>IF($U92&lt;&gt;"",VLOOKUP(VLOOKUP($U92,Endereços!$B$3:$M$1002,6,FALSE),Parametros!$I$3:$N$102,6,FALSE),"")</f>
        <v/>
      </c>
      <c r="O92" s="9"/>
      <c r="P92" s="9"/>
      <c r="Q92" s="9"/>
      <c r="R92" s="9"/>
      <c r="S92" s="9"/>
      <c r="T92" s="9"/>
      <c r="U92" s="9"/>
      <c r="V92" s="52" t="str">
        <f>IF($U92&lt;&gt;"",VLOOKUP($U92,Endereços!$B$3:$M$1002,5,FALSE)&amp;" - "&amp;VLOOKUP($U92,Endereços!$B$3:$M$1002,7,FALSE)&amp;" - "&amp;VLOOKUP($U92,Endereços!$B$3:$M$1002,8,FALSE)&amp;", "&amp;VLOOKUP($U92,Endereços!$B$3:$M$1002,2,FALSE)&amp;" "&amp;VLOOKUP($U92,Endereços!$B$3:$M$1002,3,FALSE),"")</f>
        <v/>
      </c>
      <c r="W92" s="9"/>
      <c r="X92" s="9"/>
      <c r="Y92" s="9"/>
      <c r="Z92" s="59"/>
      <c r="AI92">
        <f>Parametros!$Q92</f>
        <v>0</v>
      </c>
      <c r="AJ92">
        <f>Parametros!$F92</f>
        <v>0</v>
      </c>
    </row>
    <row r="93" spans="1:36" x14ac:dyDescent="0.2">
      <c r="A93" s="44" t="str">
        <f t="shared" si="0"/>
        <v/>
      </c>
      <c r="B93" s="5"/>
      <c r="C93" s="14"/>
      <c r="D93" s="32" t="str">
        <f>IF($C93&lt;&gt;"",VLOOKUP($C93,Empresas!$A$3:$AB$1002,2,FALSE),"")</f>
        <v/>
      </c>
      <c r="E93" s="14"/>
      <c r="F93" s="14"/>
      <c r="G93" s="14"/>
      <c r="H93" s="14"/>
      <c r="I93" s="9"/>
      <c r="J93" s="9"/>
      <c r="K93" s="53"/>
      <c r="L93" s="50" t="str">
        <f t="shared" ca="1" si="2"/>
        <v/>
      </c>
      <c r="M93" s="32" t="str">
        <f>IF($U93&lt;&gt;"",VLOOKUP(VLOOKUP(VLOOKUP($U93,Endereços!$B$3:$M$1002,8,FALSE),Parametros!$AG$3:$AJ$102,4,FALSE),Parametros!$U$3:$Z$102,4,FALSE),"")</f>
        <v/>
      </c>
      <c r="N93" s="32" t="str">
        <f>IF($U93&lt;&gt;"",VLOOKUP(VLOOKUP($U93,Endereços!$B$3:$M$1002,6,FALSE),Parametros!$I$3:$N$102,6,FALSE),"")</f>
        <v/>
      </c>
      <c r="O93" s="9"/>
      <c r="P93" s="9"/>
      <c r="Q93" s="9"/>
      <c r="R93" s="9"/>
      <c r="S93" s="9"/>
      <c r="T93" s="9"/>
      <c r="U93" s="9"/>
      <c r="V93" s="52" t="str">
        <f>IF($U93&lt;&gt;"",VLOOKUP($U93,Endereços!$B$3:$M$1002,5,FALSE)&amp;" - "&amp;VLOOKUP($U93,Endereços!$B$3:$M$1002,7,FALSE)&amp;" - "&amp;VLOOKUP($U93,Endereços!$B$3:$M$1002,8,FALSE)&amp;", "&amp;VLOOKUP($U93,Endereços!$B$3:$M$1002,2,FALSE)&amp;" "&amp;VLOOKUP($U93,Endereços!$B$3:$M$1002,3,FALSE),"")</f>
        <v/>
      </c>
      <c r="W93" s="9"/>
      <c r="X93" s="9"/>
      <c r="Y93" s="9"/>
      <c r="Z93" s="59"/>
      <c r="AI93">
        <f>Parametros!$Q93</f>
        <v>0</v>
      </c>
      <c r="AJ93">
        <f>Parametros!$F93</f>
        <v>0</v>
      </c>
    </row>
    <row r="94" spans="1:36" x14ac:dyDescent="0.2">
      <c r="A94" s="44" t="str">
        <f t="shared" si="0"/>
        <v/>
      </c>
      <c r="B94" s="5"/>
      <c r="C94" s="14"/>
      <c r="D94" s="32" t="str">
        <f>IF($C94&lt;&gt;"",VLOOKUP($C94,Empresas!$A$3:$AB$1002,2,FALSE),"")</f>
        <v/>
      </c>
      <c r="E94" s="14"/>
      <c r="F94" s="14"/>
      <c r="G94" s="14"/>
      <c r="H94" s="14"/>
      <c r="I94" s="9"/>
      <c r="J94" s="9"/>
      <c r="K94" s="53"/>
      <c r="L94" s="50" t="str">
        <f t="shared" ca="1" si="2"/>
        <v/>
      </c>
      <c r="M94" s="32" t="str">
        <f>IF($U94&lt;&gt;"",VLOOKUP(VLOOKUP(VLOOKUP($U94,Endereços!$B$3:$M$1002,8,FALSE),Parametros!$AG$3:$AJ$102,4,FALSE),Parametros!$U$3:$Z$102,4,FALSE),"")</f>
        <v/>
      </c>
      <c r="N94" s="32" t="str">
        <f>IF($U94&lt;&gt;"",VLOOKUP(VLOOKUP($U94,Endereços!$B$3:$M$1002,6,FALSE),Parametros!$I$3:$N$102,6,FALSE),"")</f>
        <v/>
      </c>
      <c r="O94" s="9"/>
      <c r="P94" s="9"/>
      <c r="Q94" s="9"/>
      <c r="R94" s="9"/>
      <c r="S94" s="9"/>
      <c r="T94" s="9"/>
      <c r="U94" s="9"/>
      <c r="V94" s="52" t="str">
        <f>IF($U94&lt;&gt;"",VLOOKUP($U94,Endereços!$B$3:$M$1002,5,FALSE)&amp;" - "&amp;VLOOKUP($U94,Endereços!$B$3:$M$1002,7,FALSE)&amp;" - "&amp;VLOOKUP($U94,Endereços!$B$3:$M$1002,8,FALSE)&amp;", "&amp;VLOOKUP($U94,Endereços!$B$3:$M$1002,2,FALSE)&amp;" "&amp;VLOOKUP($U94,Endereços!$B$3:$M$1002,3,FALSE),"")</f>
        <v/>
      </c>
      <c r="W94" s="9"/>
      <c r="X94" s="9"/>
      <c r="Y94" s="9"/>
      <c r="Z94" s="59"/>
      <c r="AI94">
        <f>Parametros!$Q94</f>
        <v>0</v>
      </c>
      <c r="AJ94">
        <f>Parametros!$F94</f>
        <v>0</v>
      </c>
    </row>
    <row r="95" spans="1:36" x14ac:dyDescent="0.2">
      <c r="A95" s="44" t="str">
        <f t="shared" si="0"/>
        <v/>
      </c>
      <c r="B95" s="5"/>
      <c r="C95" s="14"/>
      <c r="D95" s="32" t="str">
        <f>IF($C95&lt;&gt;"",VLOOKUP($C95,Empresas!$A$3:$AB$1002,2,FALSE),"")</f>
        <v/>
      </c>
      <c r="E95" s="14"/>
      <c r="F95" s="14"/>
      <c r="G95" s="14"/>
      <c r="H95" s="14"/>
      <c r="I95" s="9"/>
      <c r="J95" s="9"/>
      <c r="K95" s="53"/>
      <c r="L95" s="50" t="str">
        <f t="shared" ca="1" si="2"/>
        <v/>
      </c>
      <c r="M95" s="32" t="str">
        <f>IF($U95&lt;&gt;"",VLOOKUP(VLOOKUP(VLOOKUP($U95,Endereços!$B$3:$M$1002,8,FALSE),Parametros!$AG$3:$AJ$102,4,FALSE),Parametros!$U$3:$Z$102,4,FALSE),"")</f>
        <v/>
      </c>
      <c r="N95" s="32" t="str">
        <f>IF($U95&lt;&gt;"",VLOOKUP(VLOOKUP($U95,Endereços!$B$3:$M$1002,6,FALSE),Parametros!$I$3:$N$102,6,FALSE),"")</f>
        <v/>
      </c>
      <c r="O95" s="9"/>
      <c r="P95" s="9"/>
      <c r="Q95" s="9"/>
      <c r="R95" s="9"/>
      <c r="S95" s="9"/>
      <c r="T95" s="9"/>
      <c r="U95" s="9"/>
      <c r="V95" s="52" t="str">
        <f>IF($U95&lt;&gt;"",VLOOKUP($U95,Endereços!$B$3:$M$1002,5,FALSE)&amp;" - "&amp;VLOOKUP($U95,Endereços!$B$3:$M$1002,7,FALSE)&amp;" - "&amp;VLOOKUP($U95,Endereços!$B$3:$M$1002,8,FALSE)&amp;", "&amp;VLOOKUP($U95,Endereços!$B$3:$M$1002,2,FALSE)&amp;" "&amp;VLOOKUP($U95,Endereços!$B$3:$M$1002,3,FALSE),"")</f>
        <v/>
      </c>
      <c r="W95" s="9"/>
      <c r="X95" s="9"/>
      <c r="Y95" s="9"/>
      <c r="Z95" s="59"/>
      <c r="AI95">
        <f>Parametros!$Q95</f>
        <v>0</v>
      </c>
      <c r="AJ95">
        <f>Parametros!$F95</f>
        <v>0</v>
      </c>
    </row>
    <row r="96" spans="1:36" x14ac:dyDescent="0.2">
      <c r="A96" s="44" t="str">
        <f t="shared" si="0"/>
        <v/>
      </c>
      <c r="B96" s="5"/>
      <c r="C96" s="14"/>
      <c r="D96" s="32" t="str">
        <f>IF($C96&lt;&gt;"",VLOOKUP($C96,Empresas!$A$3:$AB$1002,2,FALSE),"")</f>
        <v/>
      </c>
      <c r="E96" s="14"/>
      <c r="F96" s="14"/>
      <c r="G96" s="14"/>
      <c r="H96" s="14"/>
      <c r="I96" s="9"/>
      <c r="J96" s="9"/>
      <c r="K96" s="53"/>
      <c r="L96" s="50" t="str">
        <f t="shared" ca="1" si="2"/>
        <v/>
      </c>
      <c r="M96" s="32" t="str">
        <f>IF($U96&lt;&gt;"",VLOOKUP(VLOOKUP(VLOOKUP($U96,Endereços!$B$3:$M$1002,8,FALSE),Parametros!$AG$3:$AJ$102,4,FALSE),Parametros!$U$3:$Z$102,4,FALSE),"")</f>
        <v/>
      </c>
      <c r="N96" s="32" t="str">
        <f>IF($U96&lt;&gt;"",VLOOKUP(VLOOKUP($U96,Endereços!$B$3:$M$1002,6,FALSE),Parametros!$I$3:$N$102,6,FALSE),"")</f>
        <v/>
      </c>
      <c r="O96" s="9"/>
      <c r="P96" s="9"/>
      <c r="Q96" s="9"/>
      <c r="R96" s="9"/>
      <c r="S96" s="9"/>
      <c r="T96" s="9"/>
      <c r="U96" s="9"/>
      <c r="V96" s="52" t="str">
        <f>IF($U96&lt;&gt;"",VLOOKUP($U96,Endereços!$B$3:$M$1002,5,FALSE)&amp;" - "&amp;VLOOKUP($U96,Endereços!$B$3:$M$1002,7,FALSE)&amp;" - "&amp;VLOOKUP($U96,Endereços!$B$3:$M$1002,8,FALSE)&amp;", "&amp;VLOOKUP($U96,Endereços!$B$3:$M$1002,2,FALSE)&amp;" "&amp;VLOOKUP($U96,Endereços!$B$3:$M$1002,3,FALSE),"")</f>
        <v/>
      </c>
      <c r="W96" s="9"/>
      <c r="X96" s="9"/>
      <c r="Y96" s="9"/>
      <c r="Z96" s="59"/>
      <c r="AI96">
        <f>Parametros!$Q96</f>
        <v>0</v>
      </c>
      <c r="AJ96">
        <f>Parametros!$F96</f>
        <v>0</v>
      </c>
    </row>
    <row r="97" spans="1:36" x14ac:dyDescent="0.2">
      <c r="A97" s="44" t="str">
        <f t="shared" si="0"/>
        <v/>
      </c>
      <c r="B97" s="5"/>
      <c r="C97" s="14"/>
      <c r="D97" s="32" t="str">
        <f>IF($C97&lt;&gt;"",VLOOKUP($C97,Empresas!$A$3:$AB$1002,2,FALSE),"")</f>
        <v/>
      </c>
      <c r="E97" s="14"/>
      <c r="F97" s="14"/>
      <c r="G97" s="14"/>
      <c r="H97" s="14"/>
      <c r="I97" s="9"/>
      <c r="J97" s="9"/>
      <c r="K97" s="53"/>
      <c r="L97" s="50" t="str">
        <f t="shared" ca="1" si="2"/>
        <v/>
      </c>
      <c r="M97" s="32" t="str">
        <f>IF($U97&lt;&gt;"",VLOOKUP(VLOOKUP(VLOOKUP($U97,Endereços!$B$3:$M$1002,8,FALSE),Parametros!$AG$3:$AJ$102,4,FALSE),Parametros!$U$3:$Z$102,4,FALSE),"")</f>
        <v/>
      </c>
      <c r="N97" s="32" t="str">
        <f>IF($U97&lt;&gt;"",VLOOKUP(VLOOKUP($U97,Endereços!$B$3:$M$1002,6,FALSE),Parametros!$I$3:$N$102,6,FALSE),"")</f>
        <v/>
      </c>
      <c r="O97" s="9"/>
      <c r="P97" s="9"/>
      <c r="Q97" s="9"/>
      <c r="R97" s="9"/>
      <c r="S97" s="9"/>
      <c r="T97" s="9"/>
      <c r="U97" s="9"/>
      <c r="V97" s="52" t="str">
        <f>IF($U97&lt;&gt;"",VLOOKUP($U97,Endereços!$B$3:$M$1002,5,FALSE)&amp;" - "&amp;VLOOKUP($U97,Endereços!$B$3:$M$1002,7,FALSE)&amp;" - "&amp;VLOOKUP($U97,Endereços!$B$3:$M$1002,8,FALSE)&amp;", "&amp;VLOOKUP($U97,Endereços!$B$3:$M$1002,2,FALSE)&amp;" "&amp;VLOOKUP($U97,Endereços!$B$3:$M$1002,3,FALSE),"")</f>
        <v/>
      </c>
      <c r="W97" s="9"/>
      <c r="X97" s="9"/>
      <c r="Y97" s="9"/>
      <c r="Z97" s="59"/>
      <c r="AI97">
        <f>Parametros!$Q97</f>
        <v>0</v>
      </c>
      <c r="AJ97">
        <f>Parametros!$F97</f>
        <v>0</v>
      </c>
    </row>
    <row r="98" spans="1:36" x14ac:dyDescent="0.2">
      <c r="A98" s="44" t="str">
        <f t="shared" si="0"/>
        <v/>
      </c>
      <c r="B98" s="5"/>
      <c r="C98" s="14"/>
      <c r="D98" s="32" t="str">
        <f>IF($C98&lt;&gt;"",VLOOKUP($C98,Empresas!$A$3:$AB$1002,2,FALSE),"")</f>
        <v/>
      </c>
      <c r="E98" s="14"/>
      <c r="F98" s="14"/>
      <c r="G98" s="14"/>
      <c r="H98" s="14"/>
      <c r="I98" s="9"/>
      <c r="J98" s="9"/>
      <c r="K98" s="53"/>
      <c r="L98" s="50" t="str">
        <f t="shared" ca="1" si="2"/>
        <v/>
      </c>
      <c r="M98" s="32" t="str">
        <f>IF($U98&lt;&gt;"",VLOOKUP(VLOOKUP(VLOOKUP($U98,Endereços!$B$3:$M$1002,8,FALSE),Parametros!$AG$3:$AJ$102,4,FALSE),Parametros!$U$3:$Z$102,4,FALSE),"")</f>
        <v/>
      </c>
      <c r="N98" s="32" t="str">
        <f>IF($U98&lt;&gt;"",VLOOKUP(VLOOKUP($U98,Endereços!$B$3:$M$1002,6,FALSE),Parametros!$I$3:$N$102,6,FALSE),"")</f>
        <v/>
      </c>
      <c r="O98" s="9"/>
      <c r="P98" s="9"/>
      <c r="Q98" s="9"/>
      <c r="R98" s="9"/>
      <c r="S98" s="9"/>
      <c r="T98" s="9"/>
      <c r="U98" s="9"/>
      <c r="V98" s="52" t="str">
        <f>IF($U98&lt;&gt;"",VLOOKUP($U98,Endereços!$B$3:$M$1002,5,FALSE)&amp;" - "&amp;VLOOKUP($U98,Endereços!$B$3:$M$1002,7,FALSE)&amp;" - "&amp;VLOOKUP($U98,Endereços!$B$3:$M$1002,8,FALSE)&amp;", "&amp;VLOOKUP($U98,Endereços!$B$3:$M$1002,2,FALSE)&amp;" "&amp;VLOOKUP($U98,Endereços!$B$3:$M$1002,3,FALSE),"")</f>
        <v/>
      </c>
      <c r="W98" s="9"/>
      <c r="X98" s="9"/>
      <c r="Y98" s="9"/>
      <c r="Z98" s="59"/>
      <c r="AI98">
        <f>Parametros!$Q98</f>
        <v>0</v>
      </c>
      <c r="AJ98">
        <f>Parametros!$F98</f>
        <v>0</v>
      </c>
    </row>
    <row r="99" spans="1:36" x14ac:dyDescent="0.2">
      <c r="A99" s="44" t="str">
        <f t="shared" si="0"/>
        <v/>
      </c>
      <c r="B99" s="5"/>
      <c r="C99" s="14"/>
      <c r="D99" s="32" t="str">
        <f>IF($C99&lt;&gt;"",VLOOKUP($C99,Empresas!$A$3:$AB$1002,2,FALSE),"")</f>
        <v/>
      </c>
      <c r="E99" s="14"/>
      <c r="F99" s="14"/>
      <c r="G99" s="14"/>
      <c r="H99" s="14"/>
      <c r="I99" s="9"/>
      <c r="J99" s="9"/>
      <c r="K99" s="53"/>
      <c r="L99" s="50" t="str">
        <f t="shared" ca="1" si="2"/>
        <v/>
      </c>
      <c r="M99" s="32" t="str">
        <f>IF($U99&lt;&gt;"",VLOOKUP(VLOOKUP(VLOOKUP($U99,Endereços!$B$3:$M$1002,8,FALSE),Parametros!$AG$3:$AJ$102,4,FALSE),Parametros!$U$3:$Z$102,4,FALSE),"")</f>
        <v/>
      </c>
      <c r="N99" s="32" t="str">
        <f>IF($U99&lt;&gt;"",VLOOKUP(VLOOKUP($U99,Endereços!$B$3:$M$1002,6,FALSE),Parametros!$I$3:$N$102,6,FALSE),"")</f>
        <v/>
      </c>
      <c r="O99" s="9"/>
      <c r="P99" s="9"/>
      <c r="Q99" s="9"/>
      <c r="R99" s="9"/>
      <c r="S99" s="9"/>
      <c r="T99" s="9"/>
      <c r="U99" s="9"/>
      <c r="V99" s="52" t="str">
        <f>IF($U99&lt;&gt;"",VLOOKUP($U99,Endereços!$B$3:$M$1002,5,FALSE)&amp;" - "&amp;VLOOKUP($U99,Endereços!$B$3:$M$1002,7,FALSE)&amp;" - "&amp;VLOOKUP($U99,Endereços!$B$3:$M$1002,8,FALSE)&amp;", "&amp;VLOOKUP($U99,Endereços!$B$3:$M$1002,2,FALSE)&amp;" "&amp;VLOOKUP($U99,Endereços!$B$3:$M$1002,3,FALSE),"")</f>
        <v/>
      </c>
      <c r="W99" s="9"/>
      <c r="X99" s="9"/>
      <c r="Y99" s="9"/>
      <c r="Z99" s="59"/>
      <c r="AI99">
        <f>Parametros!$Q99</f>
        <v>0</v>
      </c>
      <c r="AJ99">
        <f>Parametros!$F99</f>
        <v>0</v>
      </c>
    </row>
    <row r="100" spans="1:36" x14ac:dyDescent="0.2">
      <c r="A100" s="44" t="str">
        <f t="shared" si="0"/>
        <v/>
      </c>
      <c r="B100" s="5"/>
      <c r="C100" s="14"/>
      <c r="D100" s="32" t="str">
        <f>IF($C100&lt;&gt;"",VLOOKUP($C100,Empresas!$A$3:$AB$1002,2,FALSE),"")</f>
        <v/>
      </c>
      <c r="E100" s="14"/>
      <c r="F100" s="14"/>
      <c r="G100" s="14"/>
      <c r="H100" s="14"/>
      <c r="I100" s="9"/>
      <c r="J100" s="9"/>
      <c r="K100" s="53"/>
      <c r="L100" s="50" t="str">
        <f t="shared" ca="1" si="2"/>
        <v/>
      </c>
      <c r="M100" s="32" t="str">
        <f>IF($U100&lt;&gt;"",VLOOKUP(VLOOKUP(VLOOKUP($U100,Endereços!$B$3:$M$1002,8,FALSE),Parametros!$AG$3:$AJ$102,4,FALSE),Parametros!$U$3:$Z$102,4,FALSE),"")</f>
        <v/>
      </c>
      <c r="N100" s="32" t="str">
        <f>IF($U100&lt;&gt;"",VLOOKUP(VLOOKUP($U100,Endereços!$B$3:$M$1002,6,FALSE),Parametros!$I$3:$N$102,6,FALSE),"")</f>
        <v/>
      </c>
      <c r="O100" s="9"/>
      <c r="P100" s="9"/>
      <c r="Q100" s="9"/>
      <c r="R100" s="9"/>
      <c r="S100" s="9"/>
      <c r="T100" s="9"/>
      <c r="U100" s="9"/>
      <c r="V100" s="52" t="str">
        <f>IF($U100&lt;&gt;"",VLOOKUP($U100,Endereços!$B$3:$M$1002,5,FALSE)&amp;" - "&amp;VLOOKUP($U100,Endereços!$B$3:$M$1002,7,FALSE)&amp;" - "&amp;VLOOKUP($U100,Endereços!$B$3:$M$1002,8,FALSE)&amp;", "&amp;VLOOKUP($U100,Endereços!$B$3:$M$1002,2,FALSE)&amp;" "&amp;VLOOKUP($U100,Endereços!$B$3:$M$1002,3,FALSE),"")</f>
        <v/>
      </c>
      <c r="W100" s="9"/>
      <c r="X100" s="9"/>
      <c r="Y100" s="9"/>
      <c r="Z100" s="59"/>
      <c r="AI100">
        <f>Parametros!$Q100</f>
        <v>0</v>
      </c>
      <c r="AJ100">
        <f>Parametros!$F100</f>
        <v>0</v>
      </c>
    </row>
    <row r="101" spans="1:36" x14ac:dyDescent="0.2">
      <c r="A101" s="44" t="str">
        <f t="shared" si="0"/>
        <v/>
      </c>
      <c r="B101" s="5"/>
      <c r="C101" s="14"/>
      <c r="D101" s="32" t="str">
        <f>IF($C101&lt;&gt;"",VLOOKUP($C101,Empresas!$A$3:$AB$1002,2,FALSE),"")</f>
        <v/>
      </c>
      <c r="E101" s="14"/>
      <c r="F101" s="14"/>
      <c r="G101" s="14"/>
      <c r="H101" s="14"/>
      <c r="I101" s="9"/>
      <c r="J101" s="9"/>
      <c r="K101" s="53"/>
      <c r="L101" s="50" t="str">
        <f t="shared" ca="1" si="2"/>
        <v/>
      </c>
      <c r="M101" s="32" t="str">
        <f>IF($U101&lt;&gt;"",VLOOKUP(VLOOKUP(VLOOKUP($U101,Endereços!$B$3:$M$1002,8,FALSE),Parametros!$AG$3:$AJ$102,4,FALSE),Parametros!$U$3:$Z$102,4,FALSE),"")</f>
        <v/>
      </c>
      <c r="N101" s="32" t="str">
        <f>IF($U101&lt;&gt;"",VLOOKUP(VLOOKUP($U101,Endereços!$B$3:$M$1002,6,FALSE),Parametros!$I$3:$N$102,6,FALSE),"")</f>
        <v/>
      </c>
      <c r="O101" s="9"/>
      <c r="P101" s="9"/>
      <c r="Q101" s="9"/>
      <c r="R101" s="9"/>
      <c r="S101" s="9"/>
      <c r="T101" s="9"/>
      <c r="U101" s="9"/>
      <c r="V101" s="52" t="str">
        <f>IF($U101&lt;&gt;"",VLOOKUP($U101,Endereços!$B$3:$M$1002,5,FALSE)&amp;" - "&amp;VLOOKUP($U101,Endereços!$B$3:$M$1002,7,FALSE)&amp;" - "&amp;VLOOKUP($U101,Endereços!$B$3:$M$1002,8,FALSE)&amp;", "&amp;VLOOKUP($U101,Endereços!$B$3:$M$1002,2,FALSE)&amp;" "&amp;VLOOKUP($U101,Endereços!$B$3:$M$1002,3,FALSE),"")</f>
        <v/>
      </c>
      <c r="W101" s="9"/>
      <c r="X101" s="9"/>
      <c r="Y101" s="9"/>
      <c r="Z101" s="59"/>
      <c r="AI101">
        <f>Parametros!$Q101</f>
        <v>0</v>
      </c>
      <c r="AJ101">
        <f>Parametros!$F101</f>
        <v>0</v>
      </c>
    </row>
    <row r="102" spans="1:36" x14ac:dyDescent="0.2">
      <c r="A102" s="44" t="str">
        <f t="shared" si="0"/>
        <v/>
      </c>
      <c r="B102" s="5"/>
      <c r="C102" s="14"/>
      <c r="D102" s="32" t="str">
        <f>IF($C102&lt;&gt;"",VLOOKUP($C102,Empresas!$A$3:$AB$1002,2,FALSE),"")</f>
        <v/>
      </c>
      <c r="E102" s="14"/>
      <c r="F102" s="14"/>
      <c r="G102" s="14"/>
      <c r="H102" s="14"/>
      <c r="I102" s="9"/>
      <c r="J102" s="9"/>
      <c r="K102" s="53"/>
      <c r="L102" s="50" t="str">
        <f t="shared" ca="1" si="2"/>
        <v/>
      </c>
      <c r="M102" s="32" t="str">
        <f>IF($U102&lt;&gt;"",VLOOKUP(VLOOKUP(VLOOKUP($U102,Endereços!$B$3:$M$1002,8,FALSE),Parametros!$AG$3:$AJ$102,4,FALSE),Parametros!$U$3:$Z$102,4,FALSE),"")</f>
        <v/>
      </c>
      <c r="N102" s="32" t="str">
        <f>IF($U102&lt;&gt;"",VLOOKUP(VLOOKUP($U102,Endereços!$B$3:$M$1002,6,FALSE),Parametros!$I$3:$N$102,6,FALSE),"")</f>
        <v/>
      </c>
      <c r="O102" s="9"/>
      <c r="P102" s="9"/>
      <c r="Q102" s="9"/>
      <c r="R102" s="9"/>
      <c r="S102" s="9"/>
      <c r="T102" s="9"/>
      <c r="U102" s="9"/>
      <c r="V102" s="52" t="str">
        <f>IF($U102&lt;&gt;"",VLOOKUP($U102,Endereços!$B$3:$M$1002,5,FALSE)&amp;" - "&amp;VLOOKUP($U102,Endereços!$B$3:$M$1002,7,FALSE)&amp;" - "&amp;VLOOKUP($U102,Endereços!$B$3:$M$1002,8,FALSE)&amp;", "&amp;VLOOKUP($U102,Endereços!$B$3:$M$1002,2,FALSE)&amp;" "&amp;VLOOKUP($U102,Endereços!$B$3:$M$1002,3,FALSE),"")</f>
        <v/>
      </c>
      <c r="W102" s="9"/>
      <c r="X102" s="9"/>
      <c r="Y102" s="9"/>
      <c r="Z102" s="59"/>
      <c r="AI102">
        <f>Parametros!$Q102</f>
        <v>0</v>
      </c>
      <c r="AJ102">
        <f>Parametros!$F102</f>
        <v>0</v>
      </c>
    </row>
    <row r="103" spans="1:36" x14ac:dyDescent="0.2">
      <c r="A103" s="44" t="str">
        <f t="shared" si="0"/>
        <v/>
      </c>
      <c r="B103" s="5"/>
      <c r="C103" s="14"/>
      <c r="D103" s="32" t="str">
        <f>IF($C103&lt;&gt;"",VLOOKUP($C103,Empresas!$A$3:$AB$1002,2,FALSE),"")</f>
        <v/>
      </c>
      <c r="E103" s="14"/>
      <c r="F103" s="14"/>
      <c r="G103" s="14"/>
      <c r="H103" s="14"/>
      <c r="I103" s="9"/>
      <c r="J103" s="9"/>
      <c r="K103" s="53"/>
      <c r="L103" s="50" t="str">
        <f t="shared" ca="1" si="2"/>
        <v/>
      </c>
      <c r="M103" s="32" t="str">
        <f>IF($U103&lt;&gt;"",VLOOKUP(VLOOKUP(VLOOKUP($U103,Endereços!$B$3:$M$1002,8,FALSE),Parametros!$AG$3:$AJ$102,4,FALSE),Parametros!$U$3:$Z$102,4,FALSE),"")</f>
        <v/>
      </c>
      <c r="N103" s="32" t="str">
        <f>IF($U103&lt;&gt;"",VLOOKUP(VLOOKUP($U103,Endereços!$B$3:$M$1002,6,FALSE),Parametros!$I$3:$N$102,6,FALSE),"")</f>
        <v/>
      </c>
      <c r="O103" s="9"/>
      <c r="P103" s="9"/>
      <c r="Q103" s="9"/>
      <c r="R103" s="9"/>
      <c r="S103" s="9"/>
      <c r="T103" s="9"/>
      <c r="U103" s="9"/>
      <c r="V103" s="52" t="str">
        <f>IF($U103&lt;&gt;"",VLOOKUP($U103,Endereços!$B$3:$M$1002,5,FALSE)&amp;" - "&amp;VLOOKUP($U103,Endereços!$B$3:$M$1002,7,FALSE)&amp;" - "&amp;VLOOKUP($U103,Endereços!$B$3:$M$1002,8,FALSE)&amp;", "&amp;VLOOKUP($U103,Endereços!$B$3:$M$1002,2,FALSE)&amp;" "&amp;VLOOKUP($U103,Endereços!$B$3:$M$1002,3,FALSE),"")</f>
        <v/>
      </c>
      <c r="W103" s="9"/>
      <c r="X103" s="9"/>
      <c r="Y103" s="9"/>
      <c r="Z103" s="59"/>
      <c r="AI103">
        <f>Parametros!$Q103</f>
        <v>0</v>
      </c>
      <c r="AJ103">
        <f>Parametros!$F103</f>
        <v>0</v>
      </c>
    </row>
    <row r="104" spans="1:36" x14ac:dyDescent="0.2">
      <c r="A104" s="44" t="str">
        <f t="shared" si="0"/>
        <v/>
      </c>
      <c r="B104" s="5"/>
      <c r="C104" s="14"/>
      <c r="D104" s="32" t="str">
        <f>IF($C104&lt;&gt;"",VLOOKUP($C104,Empresas!$A$3:$AB$1002,2,FALSE),"")</f>
        <v/>
      </c>
      <c r="E104" s="14"/>
      <c r="F104" s="14"/>
      <c r="G104" s="14"/>
      <c r="H104" s="14"/>
      <c r="I104" s="9"/>
      <c r="J104" s="9"/>
      <c r="K104" s="53"/>
      <c r="L104" s="50" t="str">
        <f t="shared" ca="1" si="2"/>
        <v/>
      </c>
      <c r="M104" s="32" t="str">
        <f>IF($U104&lt;&gt;"",VLOOKUP(VLOOKUP(VLOOKUP($U104,Endereços!$B$3:$M$1002,8,FALSE),Parametros!$AG$3:$AJ$102,4,FALSE),Parametros!$U$3:$Z$102,4,FALSE),"")</f>
        <v/>
      </c>
      <c r="N104" s="32" t="str">
        <f>IF($U104&lt;&gt;"",VLOOKUP(VLOOKUP($U104,Endereços!$B$3:$M$1002,6,FALSE),Parametros!$I$3:$N$102,6,FALSE),"")</f>
        <v/>
      </c>
      <c r="O104" s="9"/>
      <c r="P104" s="9"/>
      <c r="Q104" s="9"/>
      <c r="R104" s="9"/>
      <c r="S104" s="9"/>
      <c r="T104" s="9"/>
      <c r="U104" s="9"/>
      <c r="V104" s="52" t="str">
        <f>IF($U104&lt;&gt;"",VLOOKUP($U104,Endereços!$B$3:$M$1002,5,FALSE)&amp;" - "&amp;VLOOKUP($U104,Endereços!$B$3:$M$1002,7,FALSE)&amp;" - "&amp;VLOOKUP($U104,Endereços!$B$3:$M$1002,8,FALSE)&amp;", "&amp;VLOOKUP($U104,Endereços!$B$3:$M$1002,2,FALSE)&amp;" "&amp;VLOOKUP($U104,Endereços!$B$3:$M$1002,3,FALSE),"")</f>
        <v/>
      </c>
      <c r="W104" s="9"/>
      <c r="X104" s="9"/>
      <c r="Y104" s="9"/>
      <c r="Z104" s="59"/>
    </row>
    <row r="105" spans="1:36" x14ac:dyDescent="0.2">
      <c r="A105" s="44" t="str">
        <f t="shared" si="0"/>
        <v/>
      </c>
      <c r="B105" s="5"/>
      <c r="C105" s="14"/>
      <c r="D105" s="32" t="str">
        <f>IF($C105&lt;&gt;"",VLOOKUP($C105,Empresas!$A$3:$AB$1002,2,FALSE),"")</f>
        <v/>
      </c>
      <c r="E105" s="14"/>
      <c r="F105" s="14"/>
      <c r="G105" s="14"/>
      <c r="H105" s="14"/>
      <c r="I105" s="9"/>
      <c r="J105" s="9"/>
      <c r="K105" s="53"/>
      <c r="L105" s="50" t="str">
        <f t="shared" ca="1" si="2"/>
        <v/>
      </c>
      <c r="M105" s="32" t="str">
        <f>IF($U105&lt;&gt;"",VLOOKUP(VLOOKUP(VLOOKUP($U105,Endereços!$B$3:$M$1002,8,FALSE),Parametros!$AG$3:$AJ$102,4,FALSE),Parametros!$U$3:$Z$102,4,FALSE),"")</f>
        <v/>
      </c>
      <c r="N105" s="32" t="str">
        <f>IF($U105&lt;&gt;"",VLOOKUP(VLOOKUP($U105,Endereços!$B$3:$M$1002,6,FALSE),Parametros!$I$3:$N$102,6,FALSE),"")</f>
        <v/>
      </c>
      <c r="O105" s="9"/>
      <c r="P105" s="9"/>
      <c r="Q105" s="9"/>
      <c r="R105" s="9"/>
      <c r="S105" s="9"/>
      <c r="T105" s="9"/>
      <c r="U105" s="9"/>
      <c r="V105" s="52" t="str">
        <f>IF($U105&lt;&gt;"",VLOOKUP($U105,Endereços!$B$3:$M$1002,5,FALSE)&amp;" - "&amp;VLOOKUP($U105,Endereços!$B$3:$M$1002,7,FALSE)&amp;" - "&amp;VLOOKUP($U105,Endereços!$B$3:$M$1002,8,FALSE)&amp;", "&amp;VLOOKUP($U105,Endereços!$B$3:$M$1002,2,FALSE)&amp;" "&amp;VLOOKUP($U105,Endereços!$B$3:$M$1002,3,FALSE),"")</f>
        <v/>
      </c>
      <c r="W105" s="9"/>
      <c r="X105" s="9"/>
      <c r="Y105" s="9"/>
      <c r="Z105" s="59"/>
    </row>
    <row r="106" spans="1:36" x14ac:dyDescent="0.2">
      <c r="A106" s="44" t="str">
        <f t="shared" si="0"/>
        <v/>
      </c>
      <c r="B106" s="5"/>
      <c r="C106" s="14"/>
      <c r="D106" s="32" t="str">
        <f>IF($C106&lt;&gt;"",VLOOKUP($C106,Empresas!$A$3:$AB$1002,2,FALSE),"")</f>
        <v/>
      </c>
      <c r="E106" s="14"/>
      <c r="F106" s="14"/>
      <c r="G106" s="14"/>
      <c r="H106" s="14"/>
      <c r="I106" s="9"/>
      <c r="J106" s="9"/>
      <c r="K106" s="53"/>
      <c r="L106" s="50" t="str">
        <f t="shared" ca="1" si="2"/>
        <v/>
      </c>
      <c r="M106" s="32" t="str">
        <f>IF($U106&lt;&gt;"",VLOOKUP(VLOOKUP(VLOOKUP($U106,Endereços!$B$3:$M$1002,8,FALSE),Parametros!$AG$3:$AJ$102,4,FALSE),Parametros!$U$3:$Z$102,4,FALSE),"")</f>
        <v/>
      </c>
      <c r="N106" s="32" t="str">
        <f>IF($U106&lt;&gt;"",VLOOKUP(VLOOKUP($U106,Endereços!$B$3:$M$1002,6,FALSE),Parametros!$I$3:$N$102,6,FALSE),"")</f>
        <v/>
      </c>
      <c r="O106" s="9"/>
      <c r="P106" s="9"/>
      <c r="Q106" s="9"/>
      <c r="R106" s="9"/>
      <c r="S106" s="9"/>
      <c r="T106" s="9"/>
      <c r="U106" s="9"/>
      <c r="V106" s="52" t="str">
        <f>IF($U106&lt;&gt;"",VLOOKUP($U106,Endereços!$B$3:$M$1002,5,FALSE)&amp;" - "&amp;VLOOKUP($U106,Endereços!$B$3:$M$1002,7,FALSE)&amp;" - "&amp;VLOOKUP($U106,Endereços!$B$3:$M$1002,8,FALSE)&amp;", "&amp;VLOOKUP($U106,Endereços!$B$3:$M$1002,2,FALSE)&amp;" "&amp;VLOOKUP($U106,Endereços!$B$3:$M$1002,3,FALSE),"")</f>
        <v/>
      </c>
      <c r="W106" s="9"/>
      <c r="X106" s="9"/>
      <c r="Y106" s="9"/>
      <c r="Z106" s="59"/>
    </row>
    <row r="107" spans="1:36" x14ac:dyDescent="0.2">
      <c r="A107" s="44" t="str">
        <f t="shared" si="0"/>
        <v/>
      </c>
      <c r="B107" s="5"/>
      <c r="C107" s="14"/>
      <c r="D107" s="32" t="str">
        <f>IF($C107&lt;&gt;"",VLOOKUP($C107,Empresas!$A$3:$AB$1002,2,FALSE),"")</f>
        <v/>
      </c>
      <c r="E107" s="14"/>
      <c r="F107" s="14"/>
      <c r="G107" s="14"/>
      <c r="H107" s="14"/>
      <c r="I107" s="9"/>
      <c r="J107" s="9"/>
      <c r="K107" s="53"/>
      <c r="L107" s="50" t="str">
        <f t="shared" ca="1" si="2"/>
        <v/>
      </c>
      <c r="M107" s="32" t="str">
        <f>IF($U107&lt;&gt;"",VLOOKUP(VLOOKUP(VLOOKUP($U107,Endereços!$B$3:$M$1002,8,FALSE),Parametros!$AG$3:$AJ$102,4,FALSE),Parametros!$U$3:$Z$102,4,FALSE),"")</f>
        <v/>
      </c>
      <c r="N107" s="32" t="str">
        <f>IF($U107&lt;&gt;"",VLOOKUP(VLOOKUP($U107,Endereços!$B$3:$M$1002,6,FALSE),Parametros!$I$3:$N$102,6,FALSE),"")</f>
        <v/>
      </c>
      <c r="O107" s="9"/>
      <c r="P107" s="9"/>
      <c r="Q107" s="9"/>
      <c r="R107" s="9"/>
      <c r="S107" s="9"/>
      <c r="T107" s="9"/>
      <c r="U107" s="9"/>
      <c r="V107" s="52" t="str">
        <f>IF($U107&lt;&gt;"",VLOOKUP($U107,Endereços!$B$3:$M$1002,5,FALSE)&amp;" - "&amp;VLOOKUP($U107,Endereços!$B$3:$M$1002,7,FALSE)&amp;" - "&amp;VLOOKUP($U107,Endereços!$B$3:$M$1002,8,FALSE)&amp;", "&amp;VLOOKUP($U107,Endereços!$B$3:$M$1002,2,FALSE)&amp;" "&amp;VLOOKUP($U107,Endereços!$B$3:$M$1002,3,FALSE),"")</f>
        <v/>
      </c>
      <c r="W107" s="9"/>
      <c r="X107" s="9"/>
      <c r="Y107" s="9"/>
      <c r="Z107" s="59"/>
    </row>
    <row r="108" spans="1:36" x14ac:dyDescent="0.2">
      <c r="A108" s="44" t="str">
        <f t="shared" si="0"/>
        <v/>
      </c>
      <c r="B108" s="5"/>
      <c r="C108" s="14"/>
      <c r="D108" s="32" t="str">
        <f>IF($C108&lt;&gt;"",VLOOKUP($C108,Empresas!$A$3:$AB$1002,2,FALSE),"")</f>
        <v/>
      </c>
      <c r="E108" s="14"/>
      <c r="F108" s="14"/>
      <c r="G108" s="14"/>
      <c r="H108" s="14"/>
      <c r="I108" s="9"/>
      <c r="J108" s="9"/>
      <c r="K108" s="53"/>
      <c r="L108" s="50" t="str">
        <f t="shared" ca="1" si="2"/>
        <v/>
      </c>
      <c r="M108" s="32" t="str">
        <f>IF($U108&lt;&gt;"",VLOOKUP(VLOOKUP(VLOOKUP($U108,Endereços!$B$3:$M$1002,8,FALSE),Parametros!$AG$3:$AJ$102,4,FALSE),Parametros!$U$3:$Z$102,4,FALSE),"")</f>
        <v/>
      </c>
      <c r="N108" s="32" t="str">
        <f>IF($U108&lt;&gt;"",VLOOKUP(VLOOKUP($U108,Endereços!$B$3:$M$1002,6,FALSE),Parametros!$I$3:$N$102,6,FALSE),"")</f>
        <v/>
      </c>
      <c r="O108" s="9"/>
      <c r="P108" s="9"/>
      <c r="Q108" s="9"/>
      <c r="R108" s="9"/>
      <c r="S108" s="9"/>
      <c r="T108" s="9"/>
      <c r="U108" s="9"/>
      <c r="V108" s="52" t="str">
        <f>IF($U108&lt;&gt;"",VLOOKUP($U108,Endereços!$B$3:$M$1002,5,FALSE)&amp;" - "&amp;VLOOKUP($U108,Endereços!$B$3:$M$1002,7,FALSE)&amp;" - "&amp;VLOOKUP($U108,Endereços!$B$3:$M$1002,8,FALSE)&amp;", "&amp;VLOOKUP($U108,Endereços!$B$3:$M$1002,2,FALSE)&amp;" "&amp;VLOOKUP($U108,Endereços!$B$3:$M$1002,3,FALSE),"")</f>
        <v/>
      </c>
      <c r="W108" s="9"/>
      <c r="X108" s="9"/>
      <c r="Y108" s="9"/>
      <c r="Z108" s="59"/>
    </row>
    <row r="109" spans="1:36" x14ac:dyDescent="0.2">
      <c r="A109" s="44" t="str">
        <f t="shared" si="0"/>
        <v/>
      </c>
      <c r="B109" s="5"/>
      <c r="C109" s="14"/>
      <c r="D109" s="32" t="str">
        <f>IF($C109&lt;&gt;"",VLOOKUP($C109,Empresas!$A$3:$AB$1002,2,FALSE),"")</f>
        <v/>
      </c>
      <c r="E109" s="14"/>
      <c r="F109" s="14"/>
      <c r="G109" s="14"/>
      <c r="H109" s="14"/>
      <c r="I109" s="9"/>
      <c r="J109" s="9"/>
      <c r="K109" s="53"/>
      <c r="L109" s="50" t="str">
        <f t="shared" ca="1" si="2"/>
        <v/>
      </c>
      <c r="M109" s="32" t="str">
        <f>IF($U109&lt;&gt;"",VLOOKUP(VLOOKUP(VLOOKUP($U109,Endereços!$B$3:$M$1002,8,FALSE),Parametros!$AG$3:$AJ$102,4,FALSE),Parametros!$U$3:$Z$102,4,FALSE),"")</f>
        <v/>
      </c>
      <c r="N109" s="32" t="str">
        <f>IF($U109&lt;&gt;"",VLOOKUP(VLOOKUP($U109,Endereços!$B$3:$M$1002,6,FALSE),Parametros!$I$3:$N$102,6,FALSE),"")</f>
        <v/>
      </c>
      <c r="O109" s="9"/>
      <c r="P109" s="9"/>
      <c r="Q109" s="9"/>
      <c r="R109" s="9"/>
      <c r="S109" s="9"/>
      <c r="T109" s="9"/>
      <c r="U109" s="9"/>
      <c r="V109" s="52" t="str">
        <f>IF($U109&lt;&gt;"",VLOOKUP($U109,Endereços!$B$3:$M$1002,5,FALSE)&amp;" - "&amp;VLOOKUP($U109,Endereços!$B$3:$M$1002,7,FALSE)&amp;" - "&amp;VLOOKUP($U109,Endereços!$B$3:$M$1002,8,FALSE)&amp;", "&amp;VLOOKUP($U109,Endereços!$B$3:$M$1002,2,FALSE)&amp;" "&amp;VLOOKUP($U109,Endereços!$B$3:$M$1002,3,FALSE),"")</f>
        <v/>
      </c>
      <c r="W109" s="9"/>
      <c r="X109" s="9"/>
      <c r="Y109" s="9"/>
      <c r="Z109" s="59"/>
    </row>
    <row r="110" spans="1:36" x14ac:dyDescent="0.2">
      <c r="A110" s="44" t="str">
        <f t="shared" si="0"/>
        <v/>
      </c>
      <c r="B110" s="5"/>
      <c r="C110" s="14"/>
      <c r="D110" s="32" t="str">
        <f>IF($C110&lt;&gt;"",VLOOKUP($C110,Empresas!$A$3:$AB$1002,2,FALSE),"")</f>
        <v/>
      </c>
      <c r="E110" s="14"/>
      <c r="F110" s="14"/>
      <c r="G110" s="14"/>
      <c r="H110" s="14"/>
      <c r="I110" s="9"/>
      <c r="J110" s="9"/>
      <c r="K110" s="53"/>
      <c r="L110" s="50" t="str">
        <f t="shared" ca="1" si="2"/>
        <v/>
      </c>
      <c r="M110" s="32" t="str">
        <f>IF($U110&lt;&gt;"",VLOOKUP(VLOOKUP(VLOOKUP($U110,Endereços!$B$3:$M$1002,8,FALSE),Parametros!$AG$3:$AJ$102,4,FALSE),Parametros!$U$3:$Z$102,4,FALSE),"")</f>
        <v/>
      </c>
      <c r="N110" s="32" t="str">
        <f>IF($U110&lt;&gt;"",VLOOKUP(VLOOKUP($U110,Endereços!$B$3:$M$1002,6,FALSE),Parametros!$I$3:$N$102,6,FALSE),"")</f>
        <v/>
      </c>
      <c r="O110" s="9"/>
      <c r="P110" s="9"/>
      <c r="Q110" s="9"/>
      <c r="R110" s="9"/>
      <c r="S110" s="9"/>
      <c r="T110" s="9"/>
      <c r="U110" s="9"/>
      <c r="V110" s="52" t="str">
        <f>IF($U110&lt;&gt;"",VLOOKUP($U110,Endereços!$B$3:$M$1002,5,FALSE)&amp;" - "&amp;VLOOKUP($U110,Endereços!$B$3:$M$1002,7,FALSE)&amp;" - "&amp;VLOOKUP($U110,Endereços!$B$3:$M$1002,8,FALSE)&amp;", "&amp;VLOOKUP($U110,Endereços!$B$3:$M$1002,2,FALSE)&amp;" "&amp;VLOOKUP($U110,Endereços!$B$3:$M$1002,3,FALSE),"")</f>
        <v/>
      </c>
      <c r="W110" s="9"/>
      <c r="X110" s="9"/>
      <c r="Y110" s="9"/>
      <c r="Z110" s="59"/>
    </row>
    <row r="111" spans="1:36" x14ac:dyDescent="0.2">
      <c r="A111" s="44" t="str">
        <f t="shared" si="0"/>
        <v/>
      </c>
      <c r="B111" s="5"/>
      <c r="C111" s="14"/>
      <c r="D111" s="32" t="str">
        <f>IF($C111&lt;&gt;"",VLOOKUP($C111,Empresas!$A$3:$AB$1002,2,FALSE),"")</f>
        <v/>
      </c>
      <c r="E111" s="14"/>
      <c r="F111" s="14"/>
      <c r="G111" s="14"/>
      <c r="H111" s="14"/>
      <c r="I111" s="9"/>
      <c r="J111" s="9"/>
      <c r="K111" s="53"/>
      <c r="L111" s="50" t="str">
        <f t="shared" ca="1" si="2"/>
        <v/>
      </c>
      <c r="M111" s="32" t="str">
        <f>IF($U111&lt;&gt;"",VLOOKUP(VLOOKUP(VLOOKUP($U111,Endereços!$B$3:$M$1002,8,FALSE),Parametros!$AG$3:$AJ$102,4,FALSE),Parametros!$U$3:$Z$102,4,FALSE),"")</f>
        <v/>
      </c>
      <c r="N111" s="32" t="str">
        <f>IF($U111&lt;&gt;"",VLOOKUP(VLOOKUP($U111,Endereços!$B$3:$M$1002,6,FALSE),Parametros!$I$3:$N$102,6,FALSE),"")</f>
        <v/>
      </c>
      <c r="O111" s="9"/>
      <c r="P111" s="9"/>
      <c r="Q111" s="9"/>
      <c r="R111" s="9"/>
      <c r="S111" s="9"/>
      <c r="T111" s="9"/>
      <c r="U111" s="9"/>
      <c r="V111" s="52" t="str">
        <f>IF($U111&lt;&gt;"",VLOOKUP($U111,Endereços!$B$3:$M$1002,5,FALSE)&amp;" - "&amp;VLOOKUP($U111,Endereços!$B$3:$M$1002,7,FALSE)&amp;" - "&amp;VLOOKUP($U111,Endereços!$B$3:$M$1002,8,FALSE)&amp;", "&amp;VLOOKUP($U111,Endereços!$B$3:$M$1002,2,FALSE)&amp;" "&amp;VLOOKUP($U111,Endereços!$B$3:$M$1002,3,FALSE),"")</f>
        <v/>
      </c>
      <c r="W111" s="9"/>
      <c r="X111" s="9"/>
      <c r="Y111" s="9"/>
      <c r="Z111" s="59"/>
    </row>
    <row r="112" spans="1:36" x14ac:dyDescent="0.2">
      <c r="A112" s="44" t="str">
        <f t="shared" si="0"/>
        <v/>
      </c>
      <c r="B112" s="5"/>
      <c r="C112" s="14"/>
      <c r="D112" s="32" t="str">
        <f>IF($C112&lt;&gt;"",VLOOKUP($C112,Empresas!$A$3:$AB$1002,2,FALSE),"")</f>
        <v/>
      </c>
      <c r="E112" s="14"/>
      <c r="F112" s="14"/>
      <c r="G112" s="14"/>
      <c r="H112" s="14"/>
      <c r="I112" s="9"/>
      <c r="J112" s="9"/>
      <c r="K112" s="53"/>
      <c r="L112" s="50" t="str">
        <f t="shared" ca="1" si="2"/>
        <v/>
      </c>
      <c r="M112" s="32" t="str">
        <f>IF($U112&lt;&gt;"",VLOOKUP(VLOOKUP(VLOOKUP($U112,Endereços!$B$3:$M$1002,8,FALSE),Parametros!$AG$3:$AJ$102,4,FALSE),Parametros!$U$3:$Z$102,4,FALSE),"")</f>
        <v/>
      </c>
      <c r="N112" s="32" t="str">
        <f>IF($U112&lt;&gt;"",VLOOKUP(VLOOKUP($U112,Endereços!$B$3:$M$1002,6,FALSE),Parametros!$I$3:$N$102,6,FALSE),"")</f>
        <v/>
      </c>
      <c r="O112" s="9"/>
      <c r="P112" s="9"/>
      <c r="Q112" s="9"/>
      <c r="R112" s="9"/>
      <c r="S112" s="9"/>
      <c r="T112" s="9"/>
      <c r="U112" s="9"/>
      <c r="V112" s="52" t="str">
        <f>IF($U112&lt;&gt;"",VLOOKUP($U112,Endereços!$B$3:$M$1002,5,FALSE)&amp;" - "&amp;VLOOKUP($U112,Endereços!$B$3:$M$1002,7,FALSE)&amp;" - "&amp;VLOOKUP($U112,Endereços!$B$3:$M$1002,8,FALSE)&amp;", "&amp;VLOOKUP($U112,Endereços!$B$3:$M$1002,2,FALSE)&amp;" "&amp;VLOOKUP($U112,Endereços!$B$3:$M$1002,3,FALSE),"")</f>
        <v/>
      </c>
      <c r="W112" s="9"/>
      <c r="X112" s="9"/>
      <c r="Y112" s="9"/>
      <c r="Z112" s="59"/>
    </row>
    <row r="113" spans="1:26" x14ac:dyDescent="0.2">
      <c r="A113" s="44" t="str">
        <f t="shared" si="0"/>
        <v/>
      </c>
      <c r="B113" s="5"/>
      <c r="C113" s="14"/>
      <c r="D113" s="32" t="str">
        <f>IF($C113&lt;&gt;"",VLOOKUP($C113,Empresas!$A$3:$AB$1002,2,FALSE),"")</f>
        <v/>
      </c>
      <c r="E113" s="14"/>
      <c r="F113" s="14"/>
      <c r="G113" s="14"/>
      <c r="H113" s="14"/>
      <c r="I113" s="9"/>
      <c r="J113" s="9"/>
      <c r="K113" s="53"/>
      <c r="L113" s="50" t="str">
        <f t="shared" ca="1" si="2"/>
        <v/>
      </c>
      <c r="M113" s="32" t="str">
        <f>IF($U113&lt;&gt;"",VLOOKUP(VLOOKUP(VLOOKUP($U113,Endereços!$B$3:$M$1002,8,FALSE),Parametros!$AG$3:$AJ$102,4,FALSE),Parametros!$U$3:$Z$102,4,FALSE),"")</f>
        <v/>
      </c>
      <c r="N113" s="32" t="str">
        <f>IF($U113&lt;&gt;"",VLOOKUP(VLOOKUP($U113,Endereços!$B$3:$M$1002,6,FALSE),Parametros!$I$3:$N$102,6,FALSE),"")</f>
        <v/>
      </c>
      <c r="O113" s="9"/>
      <c r="P113" s="9"/>
      <c r="Q113" s="9"/>
      <c r="R113" s="9"/>
      <c r="S113" s="9"/>
      <c r="T113" s="9"/>
      <c r="U113" s="9"/>
      <c r="V113" s="52" t="str">
        <f>IF($U113&lt;&gt;"",VLOOKUP($U113,Endereços!$B$3:$M$1002,5,FALSE)&amp;" - "&amp;VLOOKUP($U113,Endereços!$B$3:$M$1002,7,FALSE)&amp;" - "&amp;VLOOKUP($U113,Endereços!$B$3:$M$1002,8,FALSE)&amp;", "&amp;VLOOKUP($U113,Endereços!$B$3:$M$1002,2,FALSE)&amp;" "&amp;VLOOKUP($U113,Endereços!$B$3:$M$1002,3,FALSE),"")</f>
        <v/>
      </c>
      <c r="W113" s="9"/>
      <c r="X113" s="9"/>
      <c r="Y113" s="9"/>
      <c r="Z113" s="59"/>
    </row>
    <row r="114" spans="1:26" x14ac:dyDescent="0.2">
      <c r="A114" s="44" t="str">
        <f t="shared" si="0"/>
        <v/>
      </c>
      <c r="B114" s="5"/>
      <c r="C114" s="14"/>
      <c r="D114" s="32" t="str">
        <f>IF($C114&lt;&gt;"",VLOOKUP($C114,Empresas!$A$3:$AB$1002,2,FALSE),"")</f>
        <v/>
      </c>
      <c r="E114" s="14"/>
      <c r="F114" s="14"/>
      <c r="G114" s="14"/>
      <c r="H114" s="14"/>
      <c r="I114" s="9"/>
      <c r="J114" s="9"/>
      <c r="K114" s="53"/>
      <c r="L114" s="50" t="str">
        <f t="shared" ca="1" si="2"/>
        <v/>
      </c>
      <c r="M114" s="32" t="str">
        <f>IF($U114&lt;&gt;"",VLOOKUP(VLOOKUP(VLOOKUP($U114,Endereços!$B$3:$M$1002,8,FALSE),Parametros!$AG$3:$AJ$102,4,FALSE),Parametros!$U$3:$Z$102,4,FALSE),"")</f>
        <v/>
      </c>
      <c r="N114" s="32" t="str">
        <f>IF($U114&lt;&gt;"",VLOOKUP(VLOOKUP($U114,Endereços!$B$3:$M$1002,6,FALSE),Parametros!$I$3:$N$102,6,FALSE),"")</f>
        <v/>
      </c>
      <c r="O114" s="9"/>
      <c r="P114" s="9"/>
      <c r="Q114" s="9"/>
      <c r="R114" s="9"/>
      <c r="S114" s="9"/>
      <c r="T114" s="9"/>
      <c r="U114" s="9"/>
      <c r="V114" s="52" t="str">
        <f>IF($U114&lt;&gt;"",VLOOKUP($U114,Endereços!$B$3:$M$1002,5,FALSE)&amp;" - "&amp;VLOOKUP($U114,Endereços!$B$3:$M$1002,7,FALSE)&amp;" - "&amp;VLOOKUP($U114,Endereços!$B$3:$M$1002,8,FALSE)&amp;", "&amp;VLOOKUP($U114,Endereços!$B$3:$M$1002,2,FALSE)&amp;" "&amp;VLOOKUP($U114,Endereços!$B$3:$M$1002,3,FALSE),"")</f>
        <v/>
      </c>
      <c r="W114" s="9"/>
      <c r="X114" s="9"/>
      <c r="Y114" s="9"/>
      <c r="Z114" s="59"/>
    </row>
    <row r="115" spans="1:26" x14ac:dyDescent="0.2">
      <c r="A115" s="44" t="str">
        <f t="shared" si="0"/>
        <v/>
      </c>
      <c r="B115" s="5"/>
      <c r="C115" s="14"/>
      <c r="D115" s="32" t="str">
        <f>IF($C115&lt;&gt;"",VLOOKUP($C115,Empresas!$A$3:$AB$1002,2,FALSE),"")</f>
        <v/>
      </c>
      <c r="E115" s="14"/>
      <c r="F115" s="14"/>
      <c r="G115" s="14"/>
      <c r="H115" s="14"/>
      <c r="I115" s="9"/>
      <c r="J115" s="9"/>
      <c r="K115" s="53"/>
      <c r="L115" s="50" t="str">
        <f t="shared" ca="1" si="2"/>
        <v/>
      </c>
      <c r="M115" s="32" t="str">
        <f>IF($U115&lt;&gt;"",VLOOKUP(VLOOKUP(VLOOKUP($U115,Endereços!$B$3:$M$1002,8,FALSE),Parametros!$AG$3:$AJ$102,4,FALSE),Parametros!$U$3:$Z$102,4,FALSE),"")</f>
        <v/>
      </c>
      <c r="N115" s="32" t="str">
        <f>IF($U115&lt;&gt;"",VLOOKUP(VLOOKUP($U115,Endereços!$B$3:$M$1002,6,FALSE),Parametros!$I$3:$N$102,6,FALSE),"")</f>
        <v/>
      </c>
      <c r="O115" s="9"/>
      <c r="P115" s="9"/>
      <c r="Q115" s="9"/>
      <c r="R115" s="9"/>
      <c r="S115" s="9"/>
      <c r="T115" s="9"/>
      <c r="U115" s="9"/>
      <c r="V115" s="52" t="str">
        <f>IF($U115&lt;&gt;"",VLOOKUP($U115,Endereços!$B$3:$M$1002,5,FALSE)&amp;" - "&amp;VLOOKUP($U115,Endereços!$B$3:$M$1002,7,FALSE)&amp;" - "&amp;VLOOKUP($U115,Endereços!$B$3:$M$1002,8,FALSE)&amp;", "&amp;VLOOKUP($U115,Endereços!$B$3:$M$1002,2,FALSE)&amp;" "&amp;VLOOKUP($U115,Endereços!$B$3:$M$1002,3,FALSE),"")</f>
        <v/>
      </c>
      <c r="W115" s="9"/>
      <c r="X115" s="9"/>
      <c r="Y115" s="9"/>
      <c r="Z115" s="59"/>
    </row>
    <row r="116" spans="1:26" x14ac:dyDescent="0.2">
      <c r="A116" s="44" t="str">
        <f t="shared" si="0"/>
        <v/>
      </c>
      <c r="B116" s="5"/>
      <c r="C116" s="14"/>
      <c r="D116" s="32" t="str">
        <f>IF($C116&lt;&gt;"",VLOOKUP($C116,Empresas!$A$3:$AB$1002,2,FALSE),"")</f>
        <v/>
      </c>
      <c r="E116" s="14"/>
      <c r="F116" s="14"/>
      <c r="G116" s="14"/>
      <c r="H116" s="14"/>
      <c r="I116" s="9"/>
      <c r="J116" s="9"/>
      <c r="K116" s="53"/>
      <c r="L116" s="50" t="str">
        <f t="shared" ca="1" si="2"/>
        <v/>
      </c>
      <c r="M116" s="32" t="str">
        <f>IF($U116&lt;&gt;"",VLOOKUP(VLOOKUP(VLOOKUP($U116,Endereços!$B$3:$M$1002,8,FALSE),Parametros!$AG$3:$AJ$102,4,FALSE),Parametros!$U$3:$Z$102,4,FALSE),"")</f>
        <v/>
      </c>
      <c r="N116" s="32" t="str">
        <f>IF($U116&lt;&gt;"",VLOOKUP(VLOOKUP($U116,Endereços!$B$3:$M$1002,6,FALSE),Parametros!$I$3:$N$102,6,FALSE),"")</f>
        <v/>
      </c>
      <c r="O116" s="9"/>
      <c r="P116" s="9"/>
      <c r="Q116" s="9"/>
      <c r="R116" s="9"/>
      <c r="S116" s="9"/>
      <c r="T116" s="9"/>
      <c r="U116" s="9"/>
      <c r="V116" s="52" t="str">
        <f>IF($U116&lt;&gt;"",VLOOKUP($U116,Endereços!$B$3:$M$1002,5,FALSE)&amp;" - "&amp;VLOOKUP($U116,Endereços!$B$3:$M$1002,7,FALSE)&amp;" - "&amp;VLOOKUP($U116,Endereços!$B$3:$M$1002,8,FALSE)&amp;", "&amp;VLOOKUP($U116,Endereços!$B$3:$M$1002,2,FALSE)&amp;" "&amp;VLOOKUP($U116,Endereços!$B$3:$M$1002,3,FALSE),"")</f>
        <v/>
      </c>
      <c r="W116" s="9"/>
      <c r="X116" s="9"/>
      <c r="Y116" s="9"/>
      <c r="Z116" s="59"/>
    </row>
    <row r="117" spans="1:26" x14ac:dyDescent="0.2">
      <c r="A117" s="44" t="str">
        <f t="shared" si="0"/>
        <v/>
      </c>
      <c r="B117" s="5"/>
      <c r="C117" s="14"/>
      <c r="D117" s="32" t="str">
        <f>IF($C117&lt;&gt;"",VLOOKUP($C117,Empresas!$A$3:$AB$1002,2,FALSE),"")</f>
        <v/>
      </c>
      <c r="E117" s="14"/>
      <c r="F117" s="14"/>
      <c r="G117" s="14"/>
      <c r="H117" s="14"/>
      <c r="I117" s="9"/>
      <c r="J117" s="9"/>
      <c r="K117" s="53"/>
      <c r="L117" s="50" t="str">
        <f t="shared" ca="1" si="2"/>
        <v/>
      </c>
      <c r="M117" s="32" t="str">
        <f>IF($U117&lt;&gt;"",VLOOKUP(VLOOKUP(VLOOKUP($U117,Endereços!$B$3:$M$1002,8,FALSE),Parametros!$AG$3:$AJ$102,4,FALSE),Parametros!$U$3:$Z$102,4,FALSE),"")</f>
        <v/>
      </c>
      <c r="N117" s="32" t="str">
        <f>IF($U117&lt;&gt;"",VLOOKUP(VLOOKUP($U117,Endereços!$B$3:$M$1002,6,FALSE),Parametros!$I$3:$N$102,6,FALSE),"")</f>
        <v/>
      </c>
      <c r="O117" s="9"/>
      <c r="P117" s="9"/>
      <c r="Q117" s="9"/>
      <c r="R117" s="9"/>
      <c r="S117" s="9"/>
      <c r="T117" s="9"/>
      <c r="U117" s="9"/>
      <c r="V117" s="52" t="str">
        <f>IF($U117&lt;&gt;"",VLOOKUP($U117,Endereços!$B$3:$M$1002,5,FALSE)&amp;" - "&amp;VLOOKUP($U117,Endereços!$B$3:$M$1002,7,FALSE)&amp;" - "&amp;VLOOKUP($U117,Endereços!$B$3:$M$1002,8,FALSE)&amp;", "&amp;VLOOKUP($U117,Endereços!$B$3:$M$1002,2,FALSE)&amp;" "&amp;VLOOKUP($U117,Endereços!$B$3:$M$1002,3,FALSE),"")</f>
        <v/>
      </c>
      <c r="W117" s="9"/>
      <c r="X117" s="9"/>
      <c r="Y117" s="9"/>
      <c r="Z117" s="59"/>
    </row>
    <row r="118" spans="1:26" x14ac:dyDescent="0.2">
      <c r="A118" s="44" t="str">
        <f t="shared" si="0"/>
        <v/>
      </c>
      <c r="B118" s="5"/>
      <c r="C118" s="14"/>
      <c r="D118" s="32" t="str">
        <f>IF($C118&lt;&gt;"",VLOOKUP($C118,Empresas!$A$3:$AB$1002,2,FALSE),"")</f>
        <v/>
      </c>
      <c r="E118" s="14"/>
      <c r="F118" s="14"/>
      <c r="G118" s="14"/>
      <c r="H118" s="14"/>
      <c r="I118" s="9"/>
      <c r="J118" s="9"/>
      <c r="K118" s="53"/>
      <c r="L118" s="50" t="str">
        <f t="shared" ca="1" si="2"/>
        <v/>
      </c>
      <c r="M118" s="32" t="str">
        <f>IF($U118&lt;&gt;"",VLOOKUP(VLOOKUP(VLOOKUP($U118,Endereços!$B$3:$M$1002,8,FALSE),Parametros!$AG$3:$AJ$102,4,FALSE),Parametros!$U$3:$Z$102,4,FALSE),"")</f>
        <v/>
      </c>
      <c r="N118" s="32" t="str">
        <f>IF($U118&lt;&gt;"",VLOOKUP(VLOOKUP($U118,Endereços!$B$3:$M$1002,6,FALSE),Parametros!$I$3:$N$102,6,FALSE),"")</f>
        <v/>
      </c>
      <c r="O118" s="9"/>
      <c r="P118" s="9"/>
      <c r="Q118" s="9"/>
      <c r="R118" s="9"/>
      <c r="S118" s="9"/>
      <c r="T118" s="9"/>
      <c r="U118" s="9"/>
      <c r="V118" s="52" t="str">
        <f>IF($U118&lt;&gt;"",VLOOKUP($U118,Endereços!$B$3:$M$1002,5,FALSE)&amp;" - "&amp;VLOOKUP($U118,Endereços!$B$3:$M$1002,7,FALSE)&amp;" - "&amp;VLOOKUP($U118,Endereços!$B$3:$M$1002,8,FALSE)&amp;", "&amp;VLOOKUP($U118,Endereços!$B$3:$M$1002,2,FALSE)&amp;" "&amp;VLOOKUP($U118,Endereços!$B$3:$M$1002,3,FALSE),"")</f>
        <v/>
      </c>
      <c r="W118" s="9"/>
      <c r="X118" s="9"/>
      <c r="Y118" s="9"/>
      <c r="Z118" s="59"/>
    </row>
    <row r="119" spans="1:26" x14ac:dyDescent="0.2">
      <c r="A119" s="44" t="str">
        <f t="shared" si="0"/>
        <v/>
      </c>
      <c r="B119" s="5"/>
      <c r="C119" s="14"/>
      <c r="D119" s="32" t="str">
        <f>IF($C119&lt;&gt;"",VLOOKUP($C119,Empresas!$A$3:$AB$1002,2,FALSE),"")</f>
        <v/>
      </c>
      <c r="E119" s="14"/>
      <c r="F119" s="14"/>
      <c r="G119" s="14"/>
      <c r="H119" s="14"/>
      <c r="I119" s="9"/>
      <c r="J119" s="9"/>
      <c r="K119" s="53"/>
      <c r="L119" s="50" t="str">
        <f t="shared" ca="1" si="2"/>
        <v/>
      </c>
      <c r="M119" s="32" t="str">
        <f>IF($U119&lt;&gt;"",VLOOKUP(VLOOKUP(VLOOKUP($U119,Endereços!$B$3:$M$1002,8,FALSE),Parametros!$AG$3:$AJ$102,4,FALSE),Parametros!$U$3:$Z$102,4,FALSE),"")</f>
        <v/>
      </c>
      <c r="N119" s="32" t="str">
        <f>IF($U119&lt;&gt;"",VLOOKUP(VLOOKUP($U119,Endereços!$B$3:$M$1002,6,FALSE),Parametros!$I$3:$N$102,6,FALSE),"")</f>
        <v/>
      </c>
      <c r="O119" s="9"/>
      <c r="P119" s="9"/>
      <c r="Q119" s="9"/>
      <c r="R119" s="9"/>
      <c r="S119" s="9"/>
      <c r="T119" s="9"/>
      <c r="U119" s="9"/>
      <c r="V119" s="52" t="str">
        <f>IF($U119&lt;&gt;"",VLOOKUP($U119,Endereços!$B$3:$M$1002,5,FALSE)&amp;" - "&amp;VLOOKUP($U119,Endereços!$B$3:$M$1002,7,FALSE)&amp;" - "&amp;VLOOKUP($U119,Endereços!$B$3:$M$1002,8,FALSE)&amp;", "&amp;VLOOKUP($U119,Endereços!$B$3:$M$1002,2,FALSE)&amp;" "&amp;VLOOKUP($U119,Endereços!$B$3:$M$1002,3,FALSE),"")</f>
        <v/>
      </c>
      <c r="W119" s="9"/>
      <c r="X119" s="9"/>
      <c r="Y119" s="9"/>
      <c r="Z119" s="59"/>
    </row>
    <row r="120" spans="1:26" x14ac:dyDescent="0.2">
      <c r="A120" s="44" t="str">
        <f t="shared" si="0"/>
        <v/>
      </c>
      <c r="B120" s="5"/>
      <c r="C120" s="14"/>
      <c r="D120" s="32" t="str">
        <f>IF($C120&lt;&gt;"",VLOOKUP($C120,Empresas!$A$3:$AB$1002,2,FALSE),"")</f>
        <v/>
      </c>
      <c r="E120" s="14"/>
      <c r="F120" s="14"/>
      <c r="G120" s="14"/>
      <c r="H120" s="14"/>
      <c r="I120" s="9"/>
      <c r="J120" s="9"/>
      <c r="K120" s="53"/>
      <c r="L120" s="50" t="str">
        <f t="shared" ca="1" si="2"/>
        <v/>
      </c>
      <c r="M120" s="32" t="str">
        <f>IF($U120&lt;&gt;"",VLOOKUP(VLOOKUP(VLOOKUP($U120,Endereços!$B$3:$M$1002,8,FALSE),Parametros!$AG$3:$AJ$102,4,FALSE),Parametros!$U$3:$Z$102,4,FALSE),"")</f>
        <v/>
      </c>
      <c r="N120" s="32" t="str">
        <f>IF($U120&lt;&gt;"",VLOOKUP(VLOOKUP($U120,Endereços!$B$3:$M$1002,6,FALSE),Parametros!$I$3:$N$102,6,FALSE),"")</f>
        <v/>
      </c>
      <c r="O120" s="9"/>
      <c r="P120" s="9"/>
      <c r="Q120" s="9"/>
      <c r="R120" s="9"/>
      <c r="S120" s="9"/>
      <c r="T120" s="9"/>
      <c r="U120" s="9"/>
      <c r="V120" s="52" t="str">
        <f>IF($U120&lt;&gt;"",VLOOKUP($U120,Endereços!$B$3:$M$1002,5,FALSE)&amp;" - "&amp;VLOOKUP($U120,Endereços!$B$3:$M$1002,7,FALSE)&amp;" - "&amp;VLOOKUP($U120,Endereços!$B$3:$M$1002,8,FALSE)&amp;", "&amp;VLOOKUP($U120,Endereços!$B$3:$M$1002,2,FALSE)&amp;" "&amp;VLOOKUP($U120,Endereços!$B$3:$M$1002,3,FALSE),"")</f>
        <v/>
      </c>
      <c r="W120" s="9"/>
      <c r="X120" s="9"/>
      <c r="Y120" s="9"/>
      <c r="Z120" s="59"/>
    </row>
    <row r="121" spans="1:26" x14ac:dyDescent="0.2">
      <c r="A121" s="44" t="str">
        <f t="shared" si="0"/>
        <v/>
      </c>
      <c r="B121" s="5"/>
      <c r="C121" s="14"/>
      <c r="D121" s="32" t="str">
        <f>IF($C121&lt;&gt;"",VLOOKUP($C121,Empresas!$A$3:$AB$1002,2,FALSE),"")</f>
        <v/>
      </c>
      <c r="E121" s="14"/>
      <c r="F121" s="14"/>
      <c r="G121" s="14"/>
      <c r="H121" s="14"/>
      <c r="I121" s="9"/>
      <c r="J121" s="9"/>
      <c r="K121" s="53"/>
      <c r="L121" s="50" t="str">
        <f t="shared" ca="1" si="2"/>
        <v/>
      </c>
      <c r="M121" s="32" t="str">
        <f>IF($U121&lt;&gt;"",VLOOKUP(VLOOKUP(VLOOKUP($U121,Endereços!$B$3:$M$1002,8,FALSE),Parametros!$AG$3:$AJ$102,4,FALSE),Parametros!$U$3:$Z$102,4,FALSE),"")</f>
        <v/>
      </c>
      <c r="N121" s="32" t="str">
        <f>IF($U121&lt;&gt;"",VLOOKUP(VLOOKUP($U121,Endereços!$B$3:$M$1002,6,FALSE),Parametros!$I$3:$N$102,6,FALSE),"")</f>
        <v/>
      </c>
      <c r="O121" s="9"/>
      <c r="P121" s="9"/>
      <c r="Q121" s="9"/>
      <c r="R121" s="9"/>
      <c r="S121" s="9"/>
      <c r="T121" s="9"/>
      <c r="U121" s="9"/>
      <c r="V121" s="52" t="str">
        <f>IF($U121&lt;&gt;"",VLOOKUP($U121,Endereços!$B$3:$M$1002,5,FALSE)&amp;" - "&amp;VLOOKUP($U121,Endereços!$B$3:$M$1002,7,FALSE)&amp;" - "&amp;VLOOKUP($U121,Endereços!$B$3:$M$1002,8,FALSE)&amp;", "&amp;VLOOKUP($U121,Endereços!$B$3:$M$1002,2,FALSE)&amp;" "&amp;VLOOKUP($U121,Endereços!$B$3:$M$1002,3,FALSE),"")</f>
        <v/>
      </c>
      <c r="W121" s="9"/>
      <c r="X121" s="9"/>
      <c r="Y121" s="9"/>
      <c r="Z121" s="59"/>
    </row>
    <row r="122" spans="1:26" x14ac:dyDescent="0.2">
      <c r="A122" s="44" t="str">
        <f t="shared" si="0"/>
        <v/>
      </c>
      <c r="B122" s="5"/>
      <c r="C122" s="14"/>
      <c r="D122" s="32" t="str">
        <f>IF($C122&lt;&gt;"",VLOOKUP($C122,Empresas!$A$3:$AB$1002,2,FALSE),"")</f>
        <v/>
      </c>
      <c r="E122" s="14"/>
      <c r="F122" s="14"/>
      <c r="G122" s="14"/>
      <c r="H122" s="14"/>
      <c r="I122" s="9"/>
      <c r="J122" s="9"/>
      <c r="K122" s="53"/>
      <c r="L122" s="50" t="str">
        <f t="shared" ca="1" si="2"/>
        <v/>
      </c>
      <c r="M122" s="32" t="str">
        <f>IF($U122&lt;&gt;"",VLOOKUP(VLOOKUP(VLOOKUP($U122,Endereços!$B$3:$M$1002,8,FALSE),Parametros!$AG$3:$AJ$102,4,FALSE),Parametros!$U$3:$Z$102,4,FALSE),"")</f>
        <v/>
      </c>
      <c r="N122" s="32" t="str">
        <f>IF($U122&lt;&gt;"",VLOOKUP(VLOOKUP($U122,Endereços!$B$3:$M$1002,6,FALSE),Parametros!$I$3:$N$102,6,FALSE),"")</f>
        <v/>
      </c>
      <c r="O122" s="9"/>
      <c r="P122" s="9"/>
      <c r="Q122" s="9"/>
      <c r="R122" s="9"/>
      <c r="S122" s="9"/>
      <c r="T122" s="9"/>
      <c r="U122" s="9"/>
      <c r="V122" s="52" t="str">
        <f>IF($U122&lt;&gt;"",VLOOKUP($U122,Endereços!$B$3:$M$1002,5,FALSE)&amp;" - "&amp;VLOOKUP($U122,Endereços!$B$3:$M$1002,7,FALSE)&amp;" - "&amp;VLOOKUP($U122,Endereços!$B$3:$M$1002,8,FALSE)&amp;", "&amp;VLOOKUP($U122,Endereços!$B$3:$M$1002,2,FALSE)&amp;" "&amp;VLOOKUP($U122,Endereços!$B$3:$M$1002,3,FALSE),"")</f>
        <v/>
      </c>
      <c r="W122" s="9"/>
      <c r="X122" s="9"/>
      <c r="Y122" s="9"/>
      <c r="Z122" s="59"/>
    </row>
    <row r="123" spans="1:26" x14ac:dyDescent="0.2">
      <c r="A123" s="44" t="str">
        <f t="shared" si="0"/>
        <v/>
      </c>
      <c r="B123" s="5"/>
      <c r="C123" s="14"/>
      <c r="D123" s="32" t="str">
        <f>IF($C123&lt;&gt;"",VLOOKUP($C123,Empresas!$A$3:$AB$1002,2,FALSE),"")</f>
        <v/>
      </c>
      <c r="E123" s="14"/>
      <c r="F123" s="14"/>
      <c r="G123" s="14"/>
      <c r="H123" s="14"/>
      <c r="I123" s="9"/>
      <c r="J123" s="9"/>
      <c r="K123" s="53"/>
      <c r="L123" s="50" t="str">
        <f t="shared" ca="1" si="2"/>
        <v/>
      </c>
      <c r="M123" s="32" t="str">
        <f>IF($U123&lt;&gt;"",VLOOKUP(VLOOKUP(VLOOKUP($U123,Endereços!$B$3:$M$1002,8,FALSE),Parametros!$AG$3:$AJ$102,4,FALSE),Parametros!$U$3:$Z$102,4,FALSE),"")</f>
        <v/>
      </c>
      <c r="N123" s="32" t="str">
        <f>IF($U123&lt;&gt;"",VLOOKUP(VLOOKUP($U123,Endereços!$B$3:$M$1002,6,FALSE),Parametros!$I$3:$N$102,6,FALSE),"")</f>
        <v/>
      </c>
      <c r="O123" s="9"/>
      <c r="P123" s="9"/>
      <c r="Q123" s="9"/>
      <c r="R123" s="9"/>
      <c r="S123" s="9"/>
      <c r="T123" s="9"/>
      <c r="U123" s="9"/>
      <c r="V123" s="52" t="str">
        <f>IF($U123&lt;&gt;"",VLOOKUP($U123,Endereços!$B$3:$M$1002,5,FALSE)&amp;" - "&amp;VLOOKUP($U123,Endereços!$B$3:$M$1002,7,FALSE)&amp;" - "&amp;VLOOKUP($U123,Endereços!$B$3:$M$1002,8,FALSE)&amp;", "&amp;VLOOKUP($U123,Endereços!$B$3:$M$1002,2,FALSE)&amp;" "&amp;VLOOKUP($U123,Endereços!$B$3:$M$1002,3,FALSE),"")</f>
        <v/>
      </c>
      <c r="W123" s="9"/>
      <c r="X123" s="9"/>
      <c r="Y123" s="9"/>
      <c r="Z123" s="59"/>
    </row>
    <row r="124" spans="1:26" x14ac:dyDescent="0.2">
      <c r="A124" s="44" t="str">
        <f t="shared" si="0"/>
        <v/>
      </c>
      <c r="B124" s="5"/>
      <c r="C124" s="14"/>
      <c r="D124" s="32" t="str">
        <f>IF($C124&lt;&gt;"",VLOOKUP($C124,Empresas!$A$3:$AB$1002,2,FALSE),"")</f>
        <v/>
      </c>
      <c r="E124" s="14"/>
      <c r="F124" s="14"/>
      <c r="G124" s="14"/>
      <c r="H124" s="14"/>
      <c r="I124" s="9"/>
      <c r="J124" s="9"/>
      <c r="K124" s="53"/>
      <c r="L124" s="50" t="str">
        <f t="shared" ca="1" si="2"/>
        <v/>
      </c>
      <c r="M124" s="32" t="str">
        <f>IF($U124&lt;&gt;"",VLOOKUP(VLOOKUP(VLOOKUP($U124,Endereços!$B$3:$M$1002,8,FALSE),Parametros!$AG$3:$AJ$102,4,FALSE),Parametros!$U$3:$Z$102,4,FALSE),"")</f>
        <v/>
      </c>
      <c r="N124" s="32" t="str">
        <f>IF($U124&lt;&gt;"",VLOOKUP(VLOOKUP($U124,Endereços!$B$3:$M$1002,6,FALSE),Parametros!$I$3:$N$102,6,FALSE),"")</f>
        <v/>
      </c>
      <c r="O124" s="9"/>
      <c r="P124" s="9"/>
      <c r="Q124" s="9"/>
      <c r="R124" s="9"/>
      <c r="S124" s="9"/>
      <c r="T124" s="9"/>
      <c r="U124" s="9"/>
      <c r="V124" s="52" t="str">
        <f>IF($U124&lt;&gt;"",VLOOKUP($U124,Endereços!$B$3:$M$1002,5,FALSE)&amp;" - "&amp;VLOOKUP($U124,Endereços!$B$3:$M$1002,7,FALSE)&amp;" - "&amp;VLOOKUP($U124,Endereços!$B$3:$M$1002,8,FALSE)&amp;", "&amp;VLOOKUP($U124,Endereços!$B$3:$M$1002,2,FALSE)&amp;" "&amp;VLOOKUP($U124,Endereços!$B$3:$M$1002,3,FALSE),"")</f>
        <v/>
      </c>
      <c r="W124" s="9"/>
      <c r="X124" s="9"/>
      <c r="Y124" s="9"/>
      <c r="Z124" s="59"/>
    </row>
    <row r="125" spans="1:26" x14ac:dyDescent="0.2">
      <c r="A125" s="44" t="str">
        <f t="shared" si="0"/>
        <v/>
      </c>
      <c r="B125" s="5"/>
      <c r="C125" s="14"/>
      <c r="D125" s="32" t="str">
        <f>IF($C125&lt;&gt;"",VLOOKUP($C125,Empresas!$A$3:$AB$1002,2,FALSE),"")</f>
        <v/>
      </c>
      <c r="E125" s="14"/>
      <c r="F125" s="14"/>
      <c r="G125" s="14"/>
      <c r="H125" s="14"/>
      <c r="I125" s="9"/>
      <c r="J125" s="9"/>
      <c r="K125" s="53"/>
      <c r="L125" s="50" t="str">
        <f t="shared" ca="1" si="2"/>
        <v/>
      </c>
      <c r="M125" s="32" t="str">
        <f>IF($U125&lt;&gt;"",VLOOKUP(VLOOKUP(VLOOKUP($U125,Endereços!$B$3:$M$1002,8,FALSE),Parametros!$AG$3:$AJ$102,4,FALSE),Parametros!$U$3:$Z$102,4,FALSE),"")</f>
        <v/>
      </c>
      <c r="N125" s="32" t="str">
        <f>IF($U125&lt;&gt;"",VLOOKUP(VLOOKUP($U125,Endereços!$B$3:$M$1002,6,FALSE),Parametros!$I$3:$N$102,6,FALSE),"")</f>
        <v/>
      </c>
      <c r="O125" s="9"/>
      <c r="P125" s="9"/>
      <c r="Q125" s="9"/>
      <c r="R125" s="9"/>
      <c r="S125" s="9"/>
      <c r="T125" s="9"/>
      <c r="U125" s="9"/>
      <c r="V125" s="52" t="str">
        <f>IF($U125&lt;&gt;"",VLOOKUP($U125,Endereços!$B$3:$M$1002,5,FALSE)&amp;" - "&amp;VLOOKUP($U125,Endereços!$B$3:$M$1002,7,FALSE)&amp;" - "&amp;VLOOKUP($U125,Endereços!$B$3:$M$1002,8,FALSE)&amp;", "&amp;VLOOKUP($U125,Endereços!$B$3:$M$1002,2,FALSE)&amp;" "&amp;VLOOKUP($U125,Endereços!$B$3:$M$1002,3,FALSE),"")</f>
        <v/>
      </c>
      <c r="W125" s="9"/>
      <c r="X125" s="9"/>
      <c r="Y125" s="9"/>
      <c r="Z125" s="59"/>
    </row>
    <row r="126" spans="1:26" x14ac:dyDescent="0.2">
      <c r="A126" s="44" t="str">
        <f t="shared" si="0"/>
        <v/>
      </c>
      <c r="B126" s="5"/>
      <c r="C126" s="14"/>
      <c r="D126" s="32" t="str">
        <f>IF($C126&lt;&gt;"",VLOOKUP($C126,Empresas!$A$3:$AB$1002,2,FALSE),"")</f>
        <v/>
      </c>
      <c r="E126" s="14"/>
      <c r="F126" s="14"/>
      <c r="G126" s="14"/>
      <c r="H126" s="14"/>
      <c r="I126" s="9"/>
      <c r="J126" s="9"/>
      <c r="K126" s="53"/>
      <c r="L126" s="50" t="str">
        <f t="shared" ca="1" si="2"/>
        <v/>
      </c>
      <c r="M126" s="32" t="str">
        <f>IF($U126&lt;&gt;"",VLOOKUP(VLOOKUP(VLOOKUP($U126,Endereços!$B$3:$M$1002,8,FALSE),Parametros!$AG$3:$AJ$102,4,FALSE),Parametros!$U$3:$Z$102,4,FALSE),"")</f>
        <v/>
      </c>
      <c r="N126" s="32" t="str">
        <f>IF($U126&lt;&gt;"",VLOOKUP(VLOOKUP($U126,Endereços!$B$3:$M$1002,6,FALSE),Parametros!$I$3:$N$102,6,FALSE),"")</f>
        <v/>
      </c>
      <c r="O126" s="9"/>
      <c r="P126" s="9"/>
      <c r="Q126" s="9"/>
      <c r="R126" s="9"/>
      <c r="S126" s="9"/>
      <c r="T126" s="9"/>
      <c r="U126" s="9"/>
      <c r="V126" s="52" t="str">
        <f>IF($U126&lt;&gt;"",VLOOKUP($U126,Endereços!$B$3:$M$1002,5,FALSE)&amp;" - "&amp;VLOOKUP($U126,Endereços!$B$3:$M$1002,7,FALSE)&amp;" - "&amp;VLOOKUP($U126,Endereços!$B$3:$M$1002,8,FALSE)&amp;", "&amp;VLOOKUP($U126,Endereços!$B$3:$M$1002,2,FALSE)&amp;" "&amp;VLOOKUP($U126,Endereços!$B$3:$M$1002,3,FALSE),"")</f>
        <v/>
      </c>
      <c r="W126" s="9"/>
      <c r="X126" s="9"/>
      <c r="Y126" s="9"/>
      <c r="Z126" s="59"/>
    </row>
    <row r="127" spans="1:26" x14ac:dyDescent="0.2">
      <c r="A127" s="44" t="str">
        <f t="shared" si="0"/>
        <v/>
      </c>
      <c r="B127" s="5"/>
      <c r="C127" s="14"/>
      <c r="D127" s="32" t="str">
        <f>IF($C127&lt;&gt;"",VLOOKUP($C127,Empresas!$A$3:$AB$1002,2,FALSE),"")</f>
        <v/>
      </c>
      <c r="E127" s="14"/>
      <c r="F127" s="14"/>
      <c r="G127" s="14"/>
      <c r="H127" s="14"/>
      <c r="I127" s="9"/>
      <c r="J127" s="9"/>
      <c r="K127" s="53"/>
      <c r="L127" s="50" t="str">
        <f t="shared" ca="1" si="2"/>
        <v/>
      </c>
      <c r="M127" s="32" t="str">
        <f>IF($U127&lt;&gt;"",VLOOKUP(VLOOKUP(VLOOKUP($U127,Endereços!$B$3:$M$1002,8,FALSE),Parametros!$AG$3:$AJ$102,4,FALSE),Parametros!$U$3:$Z$102,4,FALSE),"")</f>
        <v/>
      </c>
      <c r="N127" s="32" t="str">
        <f>IF($U127&lt;&gt;"",VLOOKUP(VLOOKUP($U127,Endereços!$B$3:$M$1002,6,FALSE),Parametros!$I$3:$N$102,6,FALSE),"")</f>
        <v/>
      </c>
      <c r="O127" s="9"/>
      <c r="P127" s="9"/>
      <c r="Q127" s="9"/>
      <c r="R127" s="9"/>
      <c r="S127" s="9"/>
      <c r="T127" s="9"/>
      <c r="U127" s="9"/>
      <c r="V127" s="52" t="str">
        <f>IF($U127&lt;&gt;"",VLOOKUP($U127,Endereços!$B$3:$M$1002,5,FALSE)&amp;" - "&amp;VLOOKUP($U127,Endereços!$B$3:$M$1002,7,FALSE)&amp;" - "&amp;VLOOKUP($U127,Endereços!$B$3:$M$1002,8,FALSE)&amp;", "&amp;VLOOKUP($U127,Endereços!$B$3:$M$1002,2,FALSE)&amp;" "&amp;VLOOKUP($U127,Endereços!$B$3:$M$1002,3,FALSE),"")</f>
        <v/>
      </c>
      <c r="W127" s="9"/>
      <c r="X127" s="9"/>
      <c r="Y127" s="9"/>
      <c r="Z127" s="59"/>
    </row>
    <row r="128" spans="1:26" x14ac:dyDescent="0.2">
      <c r="A128" s="44" t="str">
        <f t="shared" si="0"/>
        <v/>
      </c>
      <c r="B128" s="5"/>
      <c r="C128" s="14"/>
      <c r="D128" s="32" t="str">
        <f>IF($C128&lt;&gt;"",VLOOKUP($C128,Empresas!$A$3:$AB$1002,2,FALSE),"")</f>
        <v/>
      </c>
      <c r="E128" s="14"/>
      <c r="F128" s="14"/>
      <c r="G128" s="14"/>
      <c r="H128" s="14"/>
      <c r="I128" s="9"/>
      <c r="J128" s="9"/>
      <c r="K128" s="53"/>
      <c r="L128" s="50" t="str">
        <f t="shared" ca="1" si="2"/>
        <v/>
      </c>
      <c r="M128" s="32" t="str">
        <f>IF($U128&lt;&gt;"",VLOOKUP(VLOOKUP(VLOOKUP($U128,Endereços!$B$3:$M$1002,8,FALSE),Parametros!$AG$3:$AJ$102,4,FALSE),Parametros!$U$3:$Z$102,4,FALSE),"")</f>
        <v/>
      </c>
      <c r="N128" s="32" t="str">
        <f>IF($U128&lt;&gt;"",VLOOKUP(VLOOKUP($U128,Endereços!$B$3:$M$1002,6,FALSE),Parametros!$I$3:$N$102,6,FALSE),"")</f>
        <v/>
      </c>
      <c r="O128" s="9"/>
      <c r="P128" s="9"/>
      <c r="Q128" s="9"/>
      <c r="R128" s="9"/>
      <c r="S128" s="9"/>
      <c r="T128" s="9"/>
      <c r="U128" s="9"/>
      <c r="V128" s="52" t="str">
        <f>IF($U128&lt;&gt;"",VLOOKUP($U128,Endereços!$B$3:$M$1002,5,FALSE)&amp;" - "&amp;VLOOKUP($U128,Endereços!$B$3:$M$1002,7,FALSE)&amp;" - "&amp;VLOOKUP($U128,Endereços!$B$3:$M$1002,8,FALSE)&amp;", "&amp;VLOOKUP($U128,Endereços!$B$3:$M$1002,2,FALSE)&amp;" "&amp;VLOOKUP($U128,Endereços!$B$3:$M$1002,3,FALSE),"")</f>
        <v/>
      </c>
      <c r="W128" s="9"/>
      <c r="X128" s="9"/>
      <c r="Y128" s="9"/>
      <c r="Z128" s="59"/>
    </row>
    <row r="129" spans="1:26" x14ac:dyDescent="0.2">
      <c r="A129" s="44" t="str">
        <f t="shared" si="0"/>
        <v/>
      </c>
      <c r="B129" s="5"/>
      <c r="C129" s="14"/>
      <c r="D129" s="32" t="str">
        <f>IF($C129&lt;&gt;"",VLOOKUP($C129,Empresas!$A$3:$AB$1002,2,FALSE),"")</f>
        <v/>
      </c>
      <c r="E129" s="14"/>
      <c r="F129" s="14"/>
      <c r="G129" s="14"/>
      <c r="H129" s="14"/>
      <c r="I129" s="9"/>
      <c r="J129" s="9"/>
      <c r="K129" s="53"/>
      <c r="L129" s="50" t="str">
        <f t="shared" ca="1" si="2"/>
        <v/>
      </c>
      <c r="M129" s="32" t="str">
        <f>IF($U129&lt;&gt;"",VLOOKUP(VLOOKUP(VLOOKUP($U129,Endereços!$B$3:$M$1002,8,FALSE),Parametros!$AG$3:$AJ$102,4,FALSE),Parametros!$U$3:$Z$102,4,FALSE),"")</f>
        <v/>
      </c>
      <c r="N129" s="32" t="str">
        <f>IF($U129&lt;&gt;"",VLOOKUP(VLOOKUP($U129,Endereços!$B$3:$M$1002,6,FALSE),Parametros!$I$3:$N$102,6,FALSE),"")</f>
        <v/>
      </c>
      <c r="O129" s="9"/>
      <c r="P129" s="9"/>
      <c r="Q129" s="9"/>
      <c r="R129" s="9"/>
      <c r="S129" s="9"/>
      <c r="T129" s="9"/>
      <c r="U129" s="9"/>
      <c r="V129" s="52" t="str">
        <f>IF($U129&lt;&gt;"",VLOOKUP($U129,Endereços!$B$3:$M$1002,5,FALSE)&amp;" - "&amp;VLOOKUP($U129,Endereços!$B$3:$M$1002,7,FALSE)&amp;" - "&amp;VLOOKUP($U129,Endereços!$B$3:$M$1002,8,FALSE)&amp;", "&amp;VLOOKUP($U129,Endereços!$B$3:$M$1002,2,FALSE)&amp;" "&amp;VLOOKUP($U129,Endereços!$B$3:$M$1002,3,FALSE),"")</f>
        <v/>
      </c>
      <c r="W129" s="9"/>
      <c r="X129" s="9"/>
      <c r="Y129" s="9"/>
      <c r="Z129" s="59"/>
    </row>
    <row r="130" spans="1:26" x14ac:dyDescent="0.2">
      <c r="A130" s="44" t="str">
        <f t="shared" si="0"/>
        <v/>
      </c>
      <c r="B130" s="5"/>
      <c r="C130" s="14"/>
      <c r="D130" s="32" t="str">
        <f>IF($C130&lt;&gt;"",VLOOKUP($C130,Empresas!$A$3:$AB$1002,2,FALSE),"")</f>
        <v/>
      </c>
      <c r="E130" s="14"/>
      <c r="F130" s="14"/>
      <c r="G130" s="14"/>
      <c r="H130" s="14"/>
      <c r="I130" s="9"/>
      <c r="J130" s="9"/>
      <c r="K130" s="53"/>
      <c r="L130" s="50" t="str">
        <f t="shared" ca="1" si="2"/>
        <v/>
      </c>
      <c r="M130" s="32" t="str">
        <f>IF($U130&lt;&gt;"",VLOOKUP(VLOOKUP(VLOOKUP($U130,Endereços!$B$3:$M$1002,8,FALSE),Parametros!$AG$3:$AJ$102,4,FALSE),Parametros!$U$3:$Z$102,4,FALSE),"")</f>
        <v/>
      </c>
      <c r="N130" s="32" t="str">
        <f>IF($U130&lt;&gt;"",VLOOKUP(VLOOKUP($U130,Endereços!$B$3:$M$1002,6,FALSE),Parametros!$I$3:$N$102,6,FALSE),"")</f>
        <v/>
      </c>
      <c r="O130" s="9"/>
      <c r="P130" s="9"/>
      <c r="Q130" s="9"/>
      <c r="R130" s="9"/>
      <c r="S130" s="9"/>
      <c r="T130" s="9"/>
      <c r="U130" s="9"/>
      <c r="V130" s="52" t="str">
        <f>IF($U130&lt;&gt;"",VLOOKUP($U130,Endereços!$B$3:$M$1002,5,FALSE)&amp;" - "&amp;VLOOKUP($U130,Endereços!$B$3:$M$1002,7,FALSE)&amp;" - "&amp;VLOOKUP($U130,Endereços!$B$3:$M$1002,8,FALSE)&amp;", "&amp;VLOOKUP($U130,Endereços!$B$3:$M$1002,2,FALSE)&amp;" "&amp;VLOOKUP($U130,Endereços!$B$3:$M$1002,3,FALSE),"")</f>
        <v/>
      </c>
      <c r="W130" s="9"/>
      <c r="X130" s="9"/>
      <c r="Y130" s="9"/>
      <c r="Z130" s="59"/>
    </row>
    <row r="131" spans="1:26" x14ac:dyDescent="0.2">
      <c r="A131" s="44" t="str">
        <f t="shared" si="0"/>
        <v/>
      </c>
      <c r="B131" s="5"/>
      <c r="C131" s="14"/>
      <c r="D131" s="32" t="str">
        <f>IF($C131&lt;&gt;"",VLOOKUP($C131,Empresas!$A$3:$AB$1002,2,FALSE),"")</f>
        <v/>
      </c>
      <c r="E131" s="14"/>
      <c r="F131" s="14"/>
      <c r="G131" s="14"/>
      <c r="H131" s="14"/>
      <c r="I131" s="9"/>
      <c r="J131" s="9"/>
      <c r="K131" s="53"/>
      <c r="L131" s="50" t="str">
        <f t="shared" ca="1" si="2"/>
        <v/>
      </c>
      <c r="M131" s="32" t="str">
        <f>IF($U131&lt;&gt;"",VLOOKUP(VLOOKUP(VLOOKUP($U131,Endereços!$B$3:$M$1002,8,FALSE),Parametros!$AG$3:$AJ$102,4,FALSE),Parametros!$U$3:$Z$102,4,FALSE),"")</f>
        <v/>
      </c>
      <c r="N131" s="32" t="str">
        <f>IF($U131&lt;&gt;"",VLOOKUP(VLOOKUP($U131,Endereços!$B$3:$M$1002,6,FALSE),Parametros!$I$3:$N$102,6,FALSE),"")</f>
        <v/>
      </c>
      <c r="O131" s="9"/>
      <c r="P131" s="9"/>
      <c r="Q131" s="9"/>
      <c r="R131" s="9"/>
      <c r="S131" s="9"/>
      <c r="T131" s="9"/>
      <c r="U131" s="9"/>
      <c r="V131" s="52" t="str">
        <f>IF($U131&lt;&gt;"",VLOOKUP($U131,Endereços!$B$3:$M$1002,5,FALSE)&amp;" - "&amp;VLOOKUP($U131,Endereços!$B$3:$M$1002,7,FALSE)&amp;" - "&amp;VLOOKUP($U131,Endereços!$B$3:$M$1002,8,FALSE)&amp;", "&amp;VLOOKUP($U131,Endereços!$B$3:$M$1002,2,FALSE)&amp;" "&amp;VLOOKUP($U131,Endereços!$B$3:$M$1002,3,FALSE),"")</f>
        <v/>
      </c>
      <c r="W131" s="9"/>
      <c r="X131" s="9"/>
      <c r="Y131" s="9"/>
      <c r="Z131" s="59"/>
    </row>
    <row r="132" spans="1:26" x14ac:dyDescent="0.2">
      <c r="A132" s="44" t="str">
        <f t="shared" si="0"/>
        <v/>
      </c>
      <c r="B132" s="5"/>
      <c r="C132" s="14"/>
      <c r="D132" s="32" t="str">
        <f>IF($C132&lt;&gt;"",VLOOKUP($C132,Empresas!$A$3:$AB$1002,2,FALSE),"")</f>
        <v/>
      </c>
      <c r="E132" s="14"/>
      <c r="F132" s="14"/>
      <c r="G132" s="14"/>
      <c r="H132" s="14"/>
      <c r="I132" s="9"/>
      <c r="J132" s="9"/>
      <c r="K132" s="53"/>
      <c r="L132" s="50" t="str">
        <f t="shared" ca="1" si="2"/>
        <v/>
      </c>
      <c r="M132" s="32" t="str">
        <f>IF($U132&lt;&gt;"",VLOOKUP(VLOOKUP(VLOOKUP($U132,Endereços!$B$3:$M$1002,8,FALSE),Parametros!$AG$3:$AJ$102,4,FALSE),Parametros!$U$3:$Z$102,4,FALSE),"")</f>
        <v/>
      </c>
      <c r="N132" s="32" t="str">
        <f>IF($U132&lt;&gt;"",VLOOKUP(VLOOKUP($U132,Endereços!$B$3:$M$1002,6,FALSE),Parametros!$I$3:$N$102,6,FALSE),"")</f>
        <v/>
      </c>
      <c r="O132" s="9"/>
      <c r="P132" s="9"/>
      <c r="Q132" s="9"/>
      <c r="R132" s="9"/>
      <c r="S132" s="9"/>
      <c r="T132" s="9"/>
      <c r="U132" s="9"/>
      <c r="V132" s="52" t="str">
        <f>IF($U132&lt;&gt;"",VLOOKUP($U132,Endereços!$B$3:$M$1002,5,FALSE)&amp;" - "&amp;VLOOKUP($U132,Endereços!$B$3:$M$1002,7,FALSE)&amp;" - "&amp;VLOOKUP($U132,Endereços!$B$3:$M$1002,8,FALSE)&amp;", "&amp;VLOOKUP($U132,Endereços!$B$3:$M$1002,2,FALSE)&amp;" "&amp;VLOOKUP($U132,Endereços!$B$3:$M$1002,3,FALSE),"")</f>
        <v/>
      </c>
      <c r="W132" s="9"/>
      <c r="X132" s="9"/>
      <c r="Y132" s="9"/>
      <c r="Z132" s="59"/>
    </row>
    <row r="133" spans="1:26" x14ac:dyDescent="0.2">
      <c r="A133" s="44" t="str">
        <f t="shared" si="0"/>
        <v/>
      </c>
      <c r="B133" s="5"/>
      <c r="C133" s="14"/>
      <c r="D133" s="32" t="str">
        <f>IF($C133&lt;&gt;"",VLOOKUP($C133,Empresas!$A$3:$AB$1002,2,FALSE),"")</f>
        <v/>
      </c>
      <c r="E133" s="14"/>
      <c r="F133" s="14"/>
      <c r="G133" s="14"/>
      <c r="H133" s="14"/>
      <c r="I133" s="9"/>
      <c r="J133" s="9"/>
      <c r="K133" s="53"/>
      <c r="L133" s="50" t="str">
        <f t="shared" ref="L133:L196" ca="1" si="3">IF($K133&lt;&gt;"",DAYS360($K133,NOW(),FALSE)/360,"")</f>
        <v/>
      </c>
      <c r="M133" s="32" t="str">
        <f>IF($U133&lt;&gt;"",VLOOKUP(VLOOKUP(VLOOKUP($U133,Endereços!$B$3:$M$1002,8,FALSE),Parametros!$AG$3:$AJ$102,4,FALSE),Parametros!$U$3:$Z$102,4,FALSE),"")</f>
        <v/>
      </c>
      <c r="N133" s="32" t="str">
        <f>IF($U133&lt;&gt;"",VLOOKUP(VLOOKUP($U133,Endereços!$B$3:$M$1002,6,FALSE),Parametros!$I$3:$N$102,6,FALSE),"")</f>
        <v/>
      </c>
      <c r="O133" s="9"/>
      <c r="P133" s="9"/>
      <c r="Q133" s="9"/>
      <c r="R133" s="9"/>
      <c r="S133" s="9"/>
      <c r="T133" s="9"/>
      <c r="U133" s="9"/>
      <c r="V133" s="52" t="str">
        <f>IF($U133&lt;&gt;"",VLOOKUP($U133,Endereços!$B$3:$M$1002,5,FALSE)&amp;" - "&amp;VLOOKUP($U133,Endereços!$B$3:$M$1002,7,FALSE)&amp;" - "&amp;VLOOKUP($U133,Endereços!$B$3:$M$1002,8,FALSE)&amp;", "&amp;VLOOKUP($U133,Endereços!$B$3:$M$1002,2,FALSE)&amp;" "&amp;VLOOKUP($U133,Endereços!$B$3:$M$1002,3,FALSE),"")</f>
        <v/>
      </c>
      <c r="W133" s="9"/>
      <c r="X133" s="9"/>
      <c r="Y133" s="9"/>
      <c r="Z133" s="59"/>
    </row>
    <row r="134" spans="1:26" x14ac:dyDescent="0.2">
      <c r="A134" s="44" t="str">
        <f t="shared" si="0"/>
        <v/>
      </c>
      <c r="B134" s="5"/>
      <c r="C134" s="14"/>
      <c r="D134" s="32" t="str">
        <f>IF($C134&lt;&gt;"",VLOOKUP($C134,Empresas!$A$3:$AB$1002,2,FALSE),"")</f>
        <v/>
      </c>
      <c r="E134" s="14"/>
      <c r="F134" s="14"/>
      <c r="G134" s="14"/>
      <c r="H134" s="14"/>
      <c r="I134" s="9"/>
      <c r="J134" s="9"/>
      <c r="K134" s="53"/>
      <c r="L134" s="50" t="str">
        <f t="shared" ca="1" si="3"/>
        <v/>
      </c>
      <c r="M134" s="32" t="str">
        <f>IF($U134&lt;&gt;"",VLOOKUP(VLOOKUP(VLOOKUP($U134,Endereços!$B$3:$M$1002,8,FALSE),Parametros!$AG$3:$AJ$102,4,FALSE),Parametros!$U$3:$Z$102,4,FALSE),"")</f>
        <v/>
      </c>
      <c r="N134" s="32" t="str">
        <f>IF($U134&lt;&gt;"",VLOOKUP(VLOOKUP($U134,Endereços!$B$3:$M$1002,6,FALSE),Parametros!$I$3:$N$102,6,FALSE),"")</f>
        <v/>
      </c>
      <c r="O134" s="9"/>
      <c r="P134" s="9"/>
      <c r="Q134" s="9"/>
      <c r="R134" s="9"/>
      <c r="S134" s="9"/>
      <c r="T134" s="9"/>
      <c r="U134" s="9"/>
      <c r="V134" s="52" t="str">
        <f>IF($U134&lt;&gt;"",VLOOKUP($U134,Endereços!$B$3:$M$1002,5,FALSE)&amp;" - "&amp;VLOOKUP($U134,Endereços!$B$3:$M$1002,7,FALSE)&amp;" - "&amp;VLOOKUP($U134,Endereços!$B$3:$M$1002,8,FALSE)&amp;", "&amp;VLOOKUP($U134,Endereços!$B$3:$M$1002,2,FALSE)&amp;" "&amp;VLOOKUP($U134,Endereços!$B$3:$M$1002,3,FALSE),"")</f>
        <v/>
      </c>
      <c r="W134" s="9"/>
      <c r="X134" s="9"/>
      <c r="Y134" s="9"/>
      <c r="Z134" s="59"/>
    </row>
    <row r="135" spans="1:26" x14ac:dyDescent="0.2">
      <c r="A135" s="44" t="str">
        <f t="shared" si="0"/>
        <v/>
      </c>
      <c r="B135" s="5"/>
      <c r="C135" s="14"/>
      <c r="D135" s="32" t="str">
        <f>IF($C135&lt;&gt;"",VLOOKUP($C135,Empresas!$A$3:$AB$1002,2,FALSE),"")</f>
        <v/>
      </c>
      <c r="E135" s="14"/>
      <c r="F135" s="14"/>
      <c r="G135" s="14"/>
      <c r="H135" s="14"/>
      <c r="I135" s="9"/>
      <c r="J135" s="9"/>
      <c r="K135" s="53"/>
      <c r="L135" s="50" t="str">
        <f t="shared" ca="1" si="3"/>
        <v/>
      </c>
      <c r="M135" s="32" t="str">
        <f>IF($U135&lt;&gt;"",VLOOKUP(VLOOKUP(VLOOKUP($U135,Endereços!$B$3:$M$1002,8,FALSE),Parametros!$AG$3:$AJ$102,4,FALSE),Parametros!$U$3:$Z$102,4,FALSE),"")</f>
        <v/>
      </c>
      <c r="N135" s="32" t="str">
        <f>IF($U135&lt;&gt;"",VLOOKUP(VLOOKUP($U135,Endereços!$B$3:$M$1002,6,FALSE),Parametros!$I$3:$N$102,6,FALSE),"")</f>
        <v/>
      </c>
      <c r="O135" s="9"/>
      <c r="P135" s="9"/>
      <c r="Q135" s="9"/>
      <c r="R135" s="9"/>
      <c r="S135" s="9"/>
      <c r="T135" s="9"/>
      <c r="U135" s="9"/>
      <c r="V135" s="52" t="str">
        <f>IF($U135&lt;&gt;"",VLOOKUP($U135,Endereços!$B$3:$M$1002,5,FALSE)&amp;" - "&amp;VLOOKUP($U135,Endereços!$B$3:$M$1002,7,FALSE)&amp;" - "&amp;VLOOKUP($U135,Endereços!$B$3:$M$1002,8,FALSE)&amp;", "&amp;VLOOKUP($U135,Endereços!$B$3:$M$1002,2,FALSE)&amp;" "&amp;VLOOKUP($U135,Endereços!$B$3:$M$1002,3,FALSE),"")</f>
        <v/>
      </c>
      <c r="W135" s="9"/>
      <c r="X135" s="9"/>
      <c r="Y135" s="9"/>
      <c r="Z135" s="59"/>
    </row>
    <row r="136" spans="1:26" x14ac:dyDescent="0.2">
      <c r="A136" s="44" t="str">
        <f t="shared" si="0"/>
        <v/>
      </c>
      <c r="B136" s="5"/>
      <c r="C136" s="14"/>
      <c r="D136" s="32" t="str">
        <f>IF($C136&lt;&gt;"",VLOOKUP($C136,Empresas!$A$3:$AB$1002,2,FALSE),"")</f>
        <v/>
      </c>
      <c r="E136" s="14"/>
      <c r="F136" s="14"/>
      <c r="G136" s="14"/>
      <c r="H136" s="14"/>
      <c r="I136" s="9"/>
      <c r="J136" s="9"/>
      <c r="K136" s="53"/>
      <c r="L136" s="50" t="str">
        <f t="shared" ca="1" si="3"/>
        <v/>
      </c>
      <c r="M136" s="32" t="str">
        <f>IF($U136&lt;&gt;"",VLOOKUP(VLOOKUP(VLOOKUP($U136,Endereços!$B$3:$M$1002,8,FALSE),Parametros!$AG$3:$AJ$102,4,FALSE),Parametros!$U$3:$Z$102,4,FALSE),"")</f>
        <v/>
      </c>
      <c r="N136" s="32" t="str">
        <f>IF($U136&lt;&gt;"",VLOOKUP(VLOOKUP($U136,Endereços!$B$3:$M$1002,6,FALSE),Parametros!$I$3:$N$102,6,FALSE),"")</f>
        <v/>
      </c>
      <c r="O136" s="9"/>
      <c r="P136" s="9"/>
      <c r="Q136" s="9"/>
      <c r="R136" s="9"/>
      <c r="S136" s="9"/>
      <c r="T136" s="9"/>
      <c r="U136" s="9"/>
      <c r="V136" s="52" t="str">
        <f>IF($U136&lt;&gt;"",VLOOKUP($U136,Endereços!$B$3:$M$1002,5,FALSE)&amp;" - "&amp;VLOOKUP($U136,Endereços!$B$3:$M$1002,7,FALSE)&amp;" - "&amp;VLOOKUP($U136,Endereços!$B$3:$M$1002,8,FALSE)&amp;", "&amp;VLOOKUP($U136,Endereços!$B$3:$M$1002,2,FALSE)&amp;" "&amp;VLOOKUP($U136,Endereços!$B$3:$M$1002,3,FALSE),"")</f>
        <v/>
      </c>
      <c r="W136" s="9"/>
      <c r="X136" s="9"/>
      <c r="Y136" s="9"/>
      <c r="Z136" s="59"/>
    </row>
    <row r="137" spans="1:26" x14ac:dyDescent="0.2">
      <c r="A137" s="44" t="str">
        <f t="shared" si="0"/>
        <v/>
      </c>
      <c r="B137" s="5"/>
      <c r="C137" s="14"/>
      <c r="D137" s="32" t="str">
        <f>IF($C137&lt;&gt;"",VLOOKUP($C137,Empresas!$A$3:$AB$1002,2,FALSE),"")</f>
        <v/>
      </c>
      <c r="E137" s="14"/>
      <c r="F137" s="14"/>
      <c r="G137" s="14"/>
      <c r="H137" s="14"/>
      <c r="I137" s="9"/>
      <c r="J137" s="9"/>
      <c r="K137" s="53"/>
      <c r="L137" s="50" t="str">
        <f t="shared" ca="1" si="3"/>
        <v/>
      </c>
      <c r="M137" s="32" t="str">
        <f>IF($U137&lt;&gt;"",VLOOKUP(VLOOKUP(VLOOKUP($U137,Endereços!$B$3:$M$1002,8,FALSE),Parametros!$AG$3:$AJ$102,4,FALSE),Parametros!$U$3:$Z$102,4,FALSE),"")</f>
        <v/>
      </c>
      <c r="N137" s="32" t="str">
        <f>IF($U137&lt;&gt;"",VLOOKUP(VLOOKUP($U137,Endereços!$B$3:$M$1002,6,FALSE),Parametros!$I$3:$N$102,6,FALSE),"")</f>
        <v/>
      </c>
      <c r="O137" s="9"/>
      <c r="P137" s="9"/>
      <c r="Q137" s="9"/>
      <c r="R137" s="9"/>
      <c r="S137" s="9"/>
      <c r="T137" s="9"/>
      <c r="U137" s="9"/>
      <c r="V137" s="52" t="str">
        <f>IF($U137&lt;&gt;"",VLOOKUP($U137,Endereços!$B$3:$M$1002,5,FALSE)&amp;" - "&amp;VLOOKUP($U137,Endereços!$B$3:$M$1002,7,FALSE)&amp;" - "&amp;VLOOKUP($U137,Endereços!$B$3:$M$1002,8,FALSE)&amp;", "&amp;VLOOKUP($U137,Endereços!$B$3:$M$1002,2,FALSE)&amp;" "&amp;VLOOKUP($U137,Endereços!$B$3:$M$1002,3,FALSE),"")</f>
        <v/>
      </c>
      <c r="W137" s="9"/>
      <c r="X137" s="9"/>
      <c r="Y137" s="9"/>
      <c r="Z137" s="59"/>
    </row>
    <row r="138" spans="1:26" x14ac:dyDescent="0.2">
      <c r="A138" s="44" t="str">
        <f t="shared" si="0"/>
        <v/>
      </c>
      <c r="B138" s="5"/>
      <c r="C138" s="14"/>
      <c r="D138" s="32" t="str">
        <f>IF($C138&lt;&gt;"",VLOOKUP($C138,Empresas!$A$3:$AB$1002,2,FALSE),"")</f>
        <v/>
      </c>
      <c r="E138" s="14"/>
      <c r="F138" s="14"/>
      <c r="G138" s="14"/>
      <c r="H138" s="14"/>
      <c r="I138" s="9"/>
      <c r="J138" s="9"/>
      <c r="K138" s="53"/>
      <c r="L138" s="50" t="str">
        <f t="shared" ca="1" si="3"/>
        <v/>
      </c>
      <c r="M138" s="32" t="str">
        <f>IF($U138&lt;&gt;"",VLOOKUP(VLOOKUP(VLOOKUP($U138,Endereços!$B$3:$M$1002,8,FALSE),Parametros!$AG$3:$AJ$102,4,FALSE),Parametros!$U$3:$Z$102,4,FALSE),"")</f>
        <v/>
      </c>
      <c r="N138" s="32" t="str">
        <f>IF($U138&lt;&gt;"",VLOOKUP(VLOOKUP($U138,Endereços!$B$3:$M$1002,6,FALSE),Parametros!$I$3:$N$102,6,FALSE),"")</f>
        <v/>
      </c>
      <c r="O138" s="9"/>
      <c r="P138" s="9"/>
      <c r="Q138" s="9"/>
      <c r="R138" s="9"/>
      <c r="S138" s="9"/>
      <c r="T138" s="9"/>
      <c r="U138" s="9"/>
      <c r="V138" s="52" t="str">
        <f>IF($U138&lt;&gt;"",VLOOKUP($U138,Endereços!$B$3:$M$1002,5,FALSE)&amp;" - "&amp;VLOOKUP($U138,Endereços!$B$3:$M$1002,7,FALSE)&amp;" - "&amp;VLOOKUP($U138,Endereços!$B$3:$M$1002,8,FALSE)&amp;", "&amp;VLOOKUP($U138,Endereços!$B$3:$M$1002,2,FALSE)&amp;" "&amp;VLOOKUP($U138,Endereços!$B$3:$M$1002,3,FALSE),"")</f>
        <v/>
      </c>
      <c r="W138" s="9"/>
      <c r="X138" s="9"/>
      <c r="Y138" s="9"/>
      <c r="Z138" s="59"/>
    </row>
    <row r="139" spans="1:26" x14ac:dyDescent="0.2">
      <c r="A139" s="44" t="str">
        <f t="shared" si="0"/>
        <v/>
      </c>
      <c r="B139" s="5"/>
      <c r="C139" s="14"/>
      <c r="D139" s="32" t="str">
        <f>IF($C139&lt;&gt;"",VLOOKUP($C139,Empresas!$A$3:$AB$1002,2,FALSE),"")</f>
        <v/>
      </c>
      <c r="E139" s="14"/>
      <c r="F139" s="14"/>
      <c r="G139" s="14"/>
      <c r="H139" s="14"/>
      <c r="I139" s="9"/>
      <c r="J139" s="9"/>
      <c r="K139" s="53"/>
      <c r="L139" s="50" t="str">
        <f t="shared" ca="1" si="3"/>
        <v/>
      </c>
      <c r="M139" s="32" t="str">
        <f>IF($U139&lt;&gt;"",VLOOKUP(VLOOKUP(VLOOKUP($U139,Endereços!$B$3:$M$1002,8,FALSE),Parametros!$AG$3:$AJ$102,4,FALSE),Parametros!$U$3:$Z$102,4,FALSE),"")</f>
        <v/>
      </c>
      <c r="N139" s="32" t="str">
        <f>IF($U139&lt;&gt;"",VLOOKUP(VLOOKUP($U139,Endereços!$B$3:$M$1002,6,FALSE),Parametros!$I$3:$N$102,6,FALSE),"")</f>
        <v/>
      </c>
      <c r="O139" s="9"/>
      <c r="P139" s="9"/>
      <c r="Q139" s="9"/>
      <c r="R139" s="9"/>
      <c r="S139" s="9"/>
      <c r="T139" s="9"/>
      <c r="U139" s="9"/>
      <c r="V139" s="52" t="str">
        <f>IF($U139&lt;&gt;"",VLOOKUP($U139,Endereços!$B$3:$M$1002,5,FALSE)&amp;" - "&amp;VLOOKUP($U139,Endereços!$B$3:$M$1002,7,FALSE)&amp;" - "&amp;VLOOKUP($U139,Endereços!$B$3:$M$1002,8,FALSE)&amp;", "&amp;VLOOKUP($U139,Endereços!$B$3:$M$1002,2,FALSE)&amp;" "&amp;VLOOKUP($U139,Endereços!$B$3:$M$1002,3,FALSE),"")</f>
        <v/>
      </c>
      <c r="W139" s="9"/>
      <c r="X139" s="9"/>
      <c r="Y139" s="9"/>
      <c r="Z139" s="59"/>
    </row>
    <row r="140" spans="1:26" x14ac:dyDescent="0.2">
      <c r="A140" s="44" t="str">
        <f t="shared" si="0"/>
        <v/>
      </c>
      <c r="B140" s="5"/>
      <c r="C140" s="14"/>
      <c r="D140" s="32" t="str">
        <f>IF($C140&lt;&gt;"",VLOOKUP($C140,Empresas!$A$3:$AB$1002,2,FALSE),"")</f>
        <v/>
      </c>
      <c r="E140" s="14"/>
      <c r="F140" s="14"/>
      <c r="G140" s="14"/>
      <c r="H140" s="14"/>
      <c r="I140" s="9"/>
      <c r="J140" s="9"/>
      <c r="K140" s="53"/>
      <c r="L140" s="50" t="str">
        <f t="shared" ca="1" si="3"/>
        <v/>
      </c>
      <c r="M140" s="32" t="str">
        <f>IF($U140&lt;&gt;"",VLOOKUP(VLOOKUP(VLOOKUP($U140,Endereços!$B$3:$M$1002,8,FALSE),Parametros!$AG$3:$AJ$102,4,FALSE),Parametros!$U$3:$Z$102,4,FALSE),"")</f>
        <v/>
      </c>
      <c r="N140" s="32" t="str">
        <f>IF($U140&lt;&gt;"",VLOOKUP(VLOOKUP($U140,Endereços!$B$3:$M$1002,6,FALSE),Parametros!$I$3:$N$102,6,FALSE),"")</f>
        <v/>
      </c>
      <c r="O140" s="9"/>
      <c r="P140" s="9"/>
      <c r="Q140" s="9"/>
      <c r="R140" s="9"/>
      <c r="S140" s="9"/>
      <c r="T140" s="9"/>
      <c r="U140" s="9"/>
      <c r="V140" s="52" t="str">
        <f>IF($U140&lt;&gt;"",VLOOKUP($U140,Endereços!$B$3:$M$1002,5,FALSE)&amp;" - "&amp;VLOOKUP($U140,Endereços!$B$3:$M$1002,7,FALSE)&amp;" - "&amp;VLOOKUP($U140,Endereços!$B$3:$M$1002,8,FALSE)&amp;", "&amp;VLOOKUP($U140,Endereços!$B$3:$M$1002,2,FALSE)&amp;" "&amp;VLOOKUP($U140,Endereços!$B$3:$M$1002,3,FALSE),"")</f>
        <v/>
      </c>
      <c r="W140" s="9"/>
      <c r="X140" s="9"/>
      <c r="Y140" s="9"/>
      <c r="Z140" s="59"/>
    </row>
    <row r="141" spans="1:26" x14ac:dyDescent="0.2">
      <c r="A141" s="44" t="str">
        <f t="shared" si="0"/>
        <v/>
      </c>
      <c r="B141" s="5"/>
      <c r="C141" s="14"/>
      <c r="D141" s="32" t="str">
        <f>IF($C141&lt;&gt;"",VLOOKUP($C141,Empresas!$A$3:$AB$1002,2,FALSE),"")</f>
        <v/>
      </c>
      <c r="E141" s="14"/>
      <c r="F141" s="14"/>
      <c r="G141" s="14"/>
      <c r="H141" s="14"/>
      <c r="I141" s="9"/>
      <c r="J141" s="9"/>
      <c r="K141" s="53"/>
      <c r="L141" s="50" t="str">
        <f t="shared" ca="1" si="3"/>
        <v/>
      </c>
      <c r="M141" s="32" t="str">
        <f>IF($U141&lt;&gt;"",VLOOKUP(VLOOKUP(VLOOKUP($U141,Endereços!$B$3:$M$1002,8,FALSE),Parametros!$AG$3:$AJ$102,4,FALSE),Parametros!$U$3:$Z$102,4,FALSE),"")</f>
        <v/>
      </c>
      <c r="N141" s="32" t="str">
        <f>IF($U141&lt;&gt;"",VLOOKUP(VLOOKUP($U141,Endereços!$B$3:$M$1002,6,FALSE),Parametros!$I$3:$N$102,6,FALSE),"")</f>
        <v/>
      </c>
      <c r="O141" s="9"/>
      <c r="P141" s="9"/>
      <c r="Q141" s="9"/>
      <c r="R141" s="9"/>
      <c r="S141" s="9"/>
      <c r="T141" s="9"/>
      <c r="U141" s="9"/>
      <c r="V141" s="52" t="str">
        <f>IF($U141&lt;&gt;"",VLOOKUP($U141,Endereços!$B$3:$M$1002,5,FALSE)&amp;" - "&amp;VLOOKUP($U141,Endereços!$B$3:$M$1002,7,FALSE)&amp;" - "&amp;VLOOKUP($U141,Endereços!$B$3:$M$1002,8,FALSE)&amp;", "&amp;VLOOKUP($U141,Endereços!$B$3:$M$1002,2,FALSE)&amp;" "&amp;VLOOKUP($U141,Endereços!$B$3:$M$1002,3,FALSE),"")</f>
        <v/>
      </c>
      <c r="W141" s="9"/>
      <c r="X141" s="9"/>
      <c r="Y141" s="9"/>
      <c r="Z141" s="59"/>
    </row>
    <row r="142" spans="1:26" x14ac:dyDescent="0.2">
      <c r="A142" s="44" t="str">
        <f t="shared" si="0"/>
        <v/>
      </c>
      <c r="B142" s="5"/>
      <c r="C142" s="14"/>
      <c r="D142" s="32" t="str">
        <f>IF($C142&lt;&gt;"",VLOOKUP($C142,Empresas!$A$3:$AB$1002,2,FALSE),"")</f>
        <v/>
      </c>
      <c r="E142" s="14"/>
      <c r="F142" s="14"/>
      <c r="G142" s="14"/>
      <c r="H142" s="14"/>
      <c r="I142" s="9"/>
      <c r="J142" s="9"/>
      <c r="K142" s="53"/>
      <c r="L142" s="50" t="str">
        <f t="shared" ca="1" si="3"/>
        <v/>
      </c>
      <c r="M142" s="32" t="str">
        <f>IF($U142&lt;&gt;"",VLOOKUP(VLOOKUP(VLOOKUP($U142,Endereços!$B$3:$M$1002,8,FALSE),Parametros!$AG$3:$AJ$102,4,FALSE),Parametros!$U$3:$Z$102,4,FALSE),"")</f>
        <v/>
      </c>
      <c r="N142" s="32" t="str">
        <f>IF($U142&lt;&gt;"",VLOOKUP(VLOOKUP($U142,Endereços!$B$3:$M$1002,6,FALSE),Parametros!$I$3:$N$102,6,FALSE),"")</f>
        <v/>
      </c>
      <c r="O142" s="9"/>
      <c r="P142" s="9"/>
      <c r="Q142" s="9"/>
      <c r="R142" s="9"/>
      <c r="S142" s="9"/>
      <c r="T142" s="9"/>
      <c r="U142" s="9"/>
      <c r="V142" s="52" t="str">
        <f>IF($U142&lt;&gt;"",VLOOKUP($U142,Endereços!$B$3:$M$1002,5,FALSE)&amp;" - "&amp;VLOOKUP($U142,Endereços!$B$3:$M$1002,7,FALSE)&amp;" - "&amp;VLOOKUP($U142,Endereços!$B$3:$M$1002,8,FALSE)&amp;", "&amp;VLOOKUP($U142,Endereços!$B$3:$M$1002,2,FALSE)&amp;" "&amp;VLOOKUP($U142,Endereços!$B$3:$M$1002,3,FALSE),"")</f>
        <v/>
      </c>
      <c r="W142" s="9"/>
      <c r="X142" s="9"/>
      <c r="Y142" s="9"/>
      <c r="Z142" s="59"/>
    </row>
    <row r="143" spans="1:26" x14ac:dyDescent="0.2">
      <c r="A143" s="44" t="str">
        <f t="shared" si="0"/>
        <v/>
      </c>
      <c r="B143" s="5"/>
      <c r="C143" s="14"/>
      <c r="D143" s="32" t="str">
        <f>IF($C143&lt;&gt;"",VLOOKUP($C143,Empresas!$A$3:$AB$1002,2,FALSE),"")</f>
        <v/>
      </c>
      <c r="E143" s="14"/>
      <c r="F143" s="14"/>
      <c r="G143" s="14"/>
      <c r="H143" s="14"/>
      <c r="I143" s="9"/>
      <c r="J143" s="9"/>
      <c r="K143" s="53"/>
      <c r="L143" s="50" t="str">
        <f t="shared" ca="1" si="3"/>
        <v/>
      </c>
      <c r="M143" s="32" t="str">
        <f>IF($U143&lt;&gt;"",VLOOKUP(VLOOKUP(VLOOKUP($U143,Endereços!$B$3:$M$1002,8,FALSE),Parametros!$AG$3:$AJ$102,4,FALSE),Parametros!$U$3:$Z$102,4,FALSE),"")</f>
        <v/>
      </c>
      <c r="N143" s="32" t="str">
        <f>IF($U143&lt;&gt;"",VLOOKUP(VLOOKUP($U143,Endereços!$B$3:$M$1002,6,FALSE),Parametros!$I$3:$N$102,6,FALSE),"")</f>
        <v/>
      </c>
      <c r="O143" s="9"/>
      <c r="P143" s="9"/>
      <c r="Q143" s="9"/>
      <c r="R143" s="9"/>
      <c r="S143" s="9"/>
      <c r="T143" s="9"/>
      <c r="U143" s="9"/>
      <c r="V143" s="52" t="str">
        <f>IF($U143&lt;&gt;"",VLOOKUP($U143,Endereços!$B$3:$M$1002,5,FALSE)&amp;" - "&amp;VLOOKUP($U143,Endereços!$B$3:$M$1002,7,FALSE)&amp;" - "&amp;VLOOKUP($U143,Endereços!$B$3:$M$1002,8,FALSE)&amp;", "&amp;VLOOKUP($U143,Endereços!$B$3:$M$1002,2,FALSE)&amp;" "&amp;VLOOKUP($U143,Endereços!$B$3:$M$1002,3,FALSE),"")</f>
        <v/>
      </c>
      <c r="W143" s="9"/>
      <c r="X143" s="9"/>
      <c r="Y143" s="9"/>
      <c r="Z143" s="59"/>
    </row>
    <row r="144" spans="1:26" x14ac:dyDescent="0.2">
      <c r="A144" s="44" t="str">
        <f t="shared" si="0"/>
        <v/>
      </c>
      <c r="B144" s="5"/>
      <c r="C144" s="14"/>
      <c r="D144" s="32" t="str">
        <f>IF($C144&lt;&gt;"",VLOOKUP($C144,Empresas!$A$3:$AB$1002,2,FALSE),"")</f>
        <v/>
      </c>
      <c r="E144" s="14"/>
      <c r="F144" s="14"/>
      <c r="G144" s="14"/>
      <c r="H144" s="14"/>
      <c r="I144" s="9"/>
      <c r="J144" s="9"/>
      <c r="K144" s="53"/>
      <c r="L144" s="50" t="str">
        <f t="shared" ca="1" si="3"/>
        <v/>
      </c>
      <c r="M144" s="32" t="str">
        <f>IF($U144&lt;&gt;"",VLOOKUP(VLOOKUP(VLOOKUP($U144,Endereços!$B$3:$M$1002,8,FALSE),Parametros!$AG$3:$AJ$102,4,FALSE),Parametros!$U$3:$Z$102,4,FALSE),"")</f>
        <v/>
      </c>
      <c r="N144" s="32" t="str">
        <f>IF($U144&lt;&gt;"",VLOOKUP(VLOOKUP($U144,Endereços!$B$3:$M$1002,6,FALSE),Parametros!$I$3:$N$102,6,FALSE),"")</f>
        <v/>
      </c>
      <c r="O144" s="9"/>
      <c r="P144" s="9"/>
      <c r="Q144" s="9"/>
      <c r="R144" s="9"/>
      <c r="S144" s="9"/>
      <c r="T144" s="9"/>
      <c r="U144" s="9"/>
      <c r="V144" s="52" t="str">
        <f>IF($U144&lt;&gt;"",VLOOKUP($U144,Endereços!$B$3:$M$1002,5,FALSE)&amp;" - "&amp;VLOOKUP($U144,Endereços!$B$3:$M$1002,7,FALSE)&amp;" - "&amp;VLOOKUP($U144,Endereços!$B$3:$M$1002,8,FALSE)&amp;", "&amp;VLOOKUP($U144,Endereços!$B$3:$M$1002,2,FALSE)&amp;" "&amp;VLOOKUP($U144,Endereços!$B$3:$M$1002,3,FALSE),"")</f>
        <v/>
      </c>
      <c r="W144" s="9"/>
      <c r="X144" s="9"/>
      <c r="Y144" s="9"/>
      <c r="Z144" s="59"/>
    </row>
    <row r="145" spans="1:26" x14ac:dyDescent="0.2">
      <c r="A145" s="44" t="str">
        <f t="shared" si="0"/>
        <v/>
      </c>
      <c r="B145" s="5"/>
      <c r="C145" s="14"/>
      <c r="D145" s="32" t="str">
        <f>IF($C145&lt;&gt;"",VLOOKUP($C145,Empresas!$A$3:$AB$1002,2,FALSE),"")</f>
        <v/>
      </c>
      <c r="E145" s="14"/>
      <c r="F145" s="14"/>
      <c r="G145" s="14"/>
      <c r="H145" s="14"/>
      <c r="I145" s="9"/>
      <c r="J145" s="9"/>
      <c r="K145" s="53"/>
      <c r="L145" s="50" t="str">
        <f t="shared" ca="1" si="3"/>
        <v/>
      </c>
      <c r="M145" s="32" t="str">
        <f>IF($U145&lt;&gt;"",VLOOKUP(VLOOKUP(VLOOKUP($U145,Endereços!$B$3:$M$1002,8,FALSE),Parametros!$AG$3:$AJ$102,4,FALSE),Parametros!$U$3:$Z$102,4,FALSE),"")</f>
        <v/>
      </c>
      <c r="N145" s="32" t="str">
        <f>IF($U145&lt;&gt;"",VLOOKUP(VLOOKUP($U145,Endereços!$B$3:$M$1002,6,FALSE),Parametros!$I$3:$N$102,6,FALSE),"")</f>
        <v/>
      </c>
      <c r="O145" s="9"/>
      <c r="P145" s="9"/>
      <c r="Q145" s="9"/>
      <c r="R145" s="9"/>
      <c r="S145" s="9"/>
      <c r="T145" s="9"/>
      <c r="U145" s="9"/>
      <c r="V145" s="52" t="str">
        <f>IF($U145&lt;&gt;"",VLOOKUP($U145,Endereços!$B$3:$M$1002,5,FALSE)&amp;" - "&amp;VLOOKUP($U145,Endereços!$B$3:$M$1002,7,FALSE)&amp;" - "&amp;VLOOKUP($U145,Endereços!$B$3:$M$1002,8,FALSE)&amp;", "&amp;VLOOKUP($U145,Endereços!$B$3:$M$1002,2,FALSE)&amp;" "&amp;VLOOKUP($U145,Endereços!$B$3:$M$1002,3,FALSE),"")</f>
        <v/>
      </c>
      <c r="W145" s="9"/>
      <c r="X145" s="9"/>
      <c r="Y145" s="9"/>
      <c r="Z145" s="59"/>
    </row>
    <row r="146" spans="1:26" x14ac:dyDescent="0.2">
      <c r="A146" s="44" t="str">
        <f t="shared" si="0"/>
        <v/>
      </c>
      <c r="B146" s="5"/>
      <c r="C146" s="14"/>
      <c r="D146" s="32" t="str">
        <f>IF($C146&lt;&gt;"",VLOOKUP($C146,Empresas!$A$3:$AB$1002,2,FALSE),"")</f>
        <v/>
      </c>
      <c r="E146" s="14"/>
      <c r="F146" s="14"/>
      <c r="G146" s="14"/>
      <c r="H146" s="14"/>
      <c r="I146" s="9"/>
      <c r="J146" s="9"/>
      <c r="K146" s="53"/>
      <c r="L146" s="50" t="str">
        <f t="shared" ca="1" si="3"/>
        <v/>
      </c>
      <c r="M146" s="32" t="str">
        <f>IF($U146&lt;&gt;"",VLOOKUP(VLOOKUP(VLOOKUP($U146,Endereços!$B$3:$M$1002,8,FALSE),Parametros!$AG$3:$AJ$102,4,FALSE),Parametros!$U$3:$Z$102,4,FALSE),"")</f>
        <v/>
      </c>
      <c r="N146" s="32" t="str">
        <f>IF($U146&lt;&gt;"",VLOOKUP(VLOOKUP($U146,Endereços!$B$3:$M$1002,6,FALSE),Parametros!$I$3:$N$102,6,FALSE),"")</f>
        <v/>
      </c>
      <c r="O146" s="9"/>
      <c r="P146" s="9"/>
      <c r="Q146" s="9"/>
      <c r="R146" s="9"/>
      <c r="S146" s="9"/>
      <c r="T146" s="9"/>
      <c r="U146" s="9"/>
      <c r="V146" s="52" t="str">
        <f>IF($U146&lt;&gt;"",VLOOKUP($U146,Endereços!$B$3:$M$1002,5,FALSE)&amp;" - "&amp;VLOOKUP($U146,Endereços!$B$3:$M$1002,7,FALSE)&amp;" - "&amp;VLOOKUP($U146,Endereços!$B$3:$M$1002,8,FALSE)&amp;", "&amp;VLOOKUP($U146,Endereços!$B$3:$M$1002,2,FALSE)&amp;" "&amp;VLOOKUP($U146,Endereços!$B$3:$M$1002,3,FALSE),"")</f>
        <v/>
      </c>
      <c r="W146" s="9"/>
      <c r="X146" s="9"/>
      <c r="Y146" s="9"/>
      <c r="Z146" s="59"/>
    </row>
    <row r="147" spans="1:26" x14ac:dyDescent="0.2">
      <c r="A147" s="44" t="str">
        <f t="shared" si="0"/>
        <v/>
      </c>
      <c r="B147" s="5"/>
      <c r="C147" s="14"/>
      <c r="D147" s="32" t="str">
        <f>IF($C147&lt;&gt;"",VLOOKUP($C147,Empresas!$A$3:$AB$1002,2,FALSE),"")</f>
        <v/>
      </c>
      <c r="E147" s="14"/>
      <c r="F147" s="14"/>
      <c r="G147" s="14"/>
      <c r="H147" s="14"/>
      <c r="I147" s="9"/>
      <c r="J147" s="9"/>
      <c r="K147" s="53"/>
      <c r="L147" s="50" t="str">
        <f t="shared" ca="1" si="3"/>
        <v/>
      </c>
      <c r="M147" s="32" t="str">
        <f>IF($U147&lt;&gt;"",VLOOKUP(VLOOKUP(VLOOKUP($U147,Endereços!$B$3:$M$1002,8,FALSE),Parametros!$AG$3:$AJ$102,4,FALSE),Parametros!$U$3:$Z$102,4,FALSE),"")</f>
        <v/>
      </c>
      <c r="N147" s="32" t="str">
        <f>IF($U147&lt;&gt;"",VLOOKUP(VLOOKUP($U147,Endereços!$B$3:$M$1002,6,FALSE),Parametros!$I$3:$N$102,6,FALSE),"")</f>
        <v/>
      </c>
      <c r="O147" s="9"/>
      <c r="P147" s="9"/>
      <c r="Q147" s="9"/>
      <c r="R147" s="9"/>
      <c r="S147" s="9"/>
      <c r="T147" s="9"/>
      <c r="U147" s="9"/>
      <c r="V147" s="52" t="str">
        <f>IF($U147&lt;&gt;"",VLOOKUP($U147,Endereços!$B$3:$M$1002,5,FALSE)&amp;" - "&amp;VLOOKUP($U147,Endereços!$B$3:$M$1002,7,FALSE)&amp;" - "&amp;VLOOKUP($U147,Endereços!$B$3:$M$1002,8,FALSE)&amp;", "&amp;VLOOKUP($U147,Endereços!$B$3:$M$1002,2,FALSE)&amp;" "&amp;VLOOKUP($U147,Endereços!$B$3:$M$1002,3,FALSE),"")</f>
        <v/>
      </c>
      <c r="W147" s="9"/>
      <c r="X147" s="9"/>
      <c r="Y147" s="9"/>
      <c r="Z147" s="59"/>
    </row>
    <row r="148" spans="1:26" x14ac:dyDescent="0.2">
      <c r="A148" s="44" t="str">
        <f t="shared" si="0"/>
        <v/>
      </c>
      <c r="B148" s="5"/>
      <c r="C148" s="14"/>
      <c r="D148" s="32" t="str">
        <f>IF($C148&lt;&gt;"",VLOOKUP($C148,Empresas!$A$3:$AB$1002,2,FALSE),"")</f>
        <v/>
      </c>
      <c r="E148" s="14"/>
      <c r="F148" s="14"/>
      <c r="G148" s="14"/>
      <c r="H148" s="14"/>
      <c r="I148" s="9"/>
      <c r="J148" s="9"/>
      <c r="K148" s="53"/>
      <c r="L148" s="50" t="str">
        <f t="shared" ca="1" si="3"/>
        <v/>
      </c>
      <c r="M148" s="32" t="str">
        <f>IF($U148&lt;&gt;"",VLOOKUP(VLOOKUP(VLOOKUP($U148,Endereços!$B$3:$M$1002,8,FALSE),Parametros!$AG$3:$AJ$102,4,FALSE),Parametros!$U$3:$Z$102,4,FALSE),"")</f>
        <v/>
      </c>
      <c r="N148" s="32" t="str">
        <f>IF($U148&lt;&gt;"",VLOOKUP(VLOOKUP($U148,Endereços!$B$3:$M$1002,6,FALSE),Parametros!$I$3:$N$102,6,FALSE),"")</f>
        <v/>
      </c>
      <c r="O148" s="9"/>
      <c r="P148" s="9"/>
      <c r="Q148" s="9"/>
      <c r="R148" s="9"/>
      <c r="S148" s="9"/>
      <c r="T148" s="9"/>
      <c r="U148" s="9"/>
      <c r="V148" s="52" t="str">
        <f>IF($U148&lt;&gt;"",VLOOKUP($U148,Endereços!$B$3:$M$1002,5,FALSE)&amp;" - "&amp;VLOOKUP($U148,Endereços!$B$3:$M$1002,7,FALSE)&amp;" - "&amp;VLOOKUP($U148,Endereços!$B$3:$M$1002,8,FALSE)&amp;", "&amp;VLOOKUP($U148,Endereços!$B$3:$M$1002,2,FALSE)&amp;" "&amp;VLOOKUP($U148,Endereços!$B$3:$M$1002,3,FALSE),"")</f>
        <v/>
      </c>
      <c r="W148" s="9"/>
      <c r="X148" s="9"/>
      <c r="Y148" s="9"/>
      <c r="Z148" s="59"/>
    </row>
    <row r="149" spans="1:26" x14ac:dyDescent="0.2">
      <c r="A149" s="44" t="str">
        <f t="shared" si="0"/>
        <v/>
      </c>
      <c r="B149" s="5"/>
      <c r="C149" s="14"/>
      <c r="D149" s="32" t="str">
        <f>IF($C149&lt;&gt;"",VLOOKUP($C149,Empresas!$A$3:$AB$1002,2,FALSE),"")</f>
        <v/>
      </c>
      <c r="E149" s="14"/>
      <c r="F149" s="14"/>
      <c r="G149" s="14"/>
      <c r="H149" s="14"/>
      <c r="I149" s="9"/>
      <c r="J149" s="9"/>
      <c r="K149" s="53"/>
      <c r="L149" s="50" t="str">
        <f t="shared" ca="1" si="3"/>
        <v/>
      </c>
      <c r="M149" s="32" t="str">
        <f>IF($U149&lt;&gt;"",VLOOKUP(VLOOKUP(VLOOKUP($U149,Endereços!$B$3:$M$1002,8,FALSE),Parametros!$AG$3:$AJ$102,4,FALSE),Parametros!$U$3:$Z$102,4,FALSE),"")</f>
        <v/>
      </c>
      <c r="N149" s="32" t="str">
        <f>IF($U149&lt;&gt;"",VLOOKUP(VLOOKUP($U149,Endereços!$B$3:$M$1002,6,FALSE),Parametros!$I$3:$N$102,6,FALSE),"")</f>
        <v/>
      </c>
      <c r="O149" s="9"/>
      <c r="P149" s="9"/>
      <c r="Q149" s="9"/>
      <c r="R149" s="9"/>
      <c r="S149" s="9"/>
      <c r="T149" s="9"/>
      <c r="U149" s="9"/>
      <c r="V149" s="52" t="str">
        <f>IF($U149&lt;&gt;"",VLOOKUP($U149,Endereços!$B$3:$M$1002,5,FALSE)&amp;" - "&amp;VLOOKUP($U149,Endereços!$B$3:$M$1002,7,FALSE)&amp;" - "&amp;VLOOKUP($U149,Endereços!$B$3:$M$1002,8,FALSE)&amp;", "&amp;VLOOKUP($U149,Endereços!$B$3:$M$1002,2,FALSE)&amp;" "&amp;VLOOKUP($U149,Endereços!$B$3:$M$1002,3,FALSE),"")</f>
        <v/>
      </c>
      <c r="W149" s="9"/>
      <c r="X149" s="9"/>
      <c r="Y149" s="9"/>
      <c r="Z149" s="59"/>
    </row>
    <row r="150" spans="1:26" x14ac:dyDescent="0.2">
      <c r="A150" s="44" t="str">
        <f t="shared" si="0"/>
        <v/>
      </c>
      <c r="B150" s="5"/>
      <c r="C150" s="14"/>
      <c r="D150" s="32" t="str">
        <f>IF($C150&lt;&gt;"",VLOOKUP($C150,Empresas!$A$3:$AB$1002,2,FALSE),"")</f>
        <v/>
      </c>
      <c r="E150" s="14"/>
      <c r="F150" s="14"/>
      <c r="G150" s="14"/>
      <c r="H150" s="14"/>
      <c r="I150" s="9"/>
      <c r="J150" s="9"/>
      <c r="K150" s="53"/>
      <c r="L150" s="50" t="str">
        <f t="shared" ca="1" si="3"/>
        <v/>
      </c>
      <c r="M150" s="32" t="str">
        <f>IF($U150&lt;&gt;"",VLOOKUP(VLOOKUP(VLOOKUP($U150,Endereços!$B$3:$M$1002,8,FALSE),Parametros!$AG$3:$AJ$102,4,FALSE),Parametros!$U$3:$Z$102,4,FALSE),"")</f>
        <v/>
      </c>
      <c r="N150" s="32" t="str">
        <f>IF($U150&lt;&gt;"",VLOOKUP(VLOOKUP($U150,Endereços!$B$3:$M$1002,6,FALSE),Parametros!$I$3:$N$102,6,FALSE),"")</f>
        <v/>
      </c>
      <c r="O150" s="9"/>
      <c r="P150" s="9"/>
      <c r="Q150" s="9"/>
      <c r="R150" s="9"/>
      <c r="S150" s="9"/>
      <c r="T150" s="9"/>
      <c r="U150" s="9"/>
      <c r="V150" s="52" t="str">
        <f>IF($U150&lt;&gt;"",VLOOKUP($U150,Endereços!$B$3:$M$1002,5,FALSE)&amp;" - "&amp;VLOOKUP($U150,Endereços!$B$3:$M$1002,7,FALSE)&amp;" - "&amp;VLOOKUP($U150,Endereços!$B$3:$M$1002,8,FALSE)&amp;", "&amp;VLOOKUP($U150,Endereços!$B$3:$M$1002,2,FALSE)&amp;" "&amp;VLOOKUP($U150,Endereços!$B$3:$M$1002,3,FALSE),"")</f>
        <v/>
      </c>
      <c r="W150" s="9"/>
      <c r="X150" s="9"/>
      <c r="Y150" s="9"/>
      <c r="Z150" s="59"/>
    </row>
    <row r="151" spans="1:26" x14ac:dyDescent="0.2">
      <c r="A151" s="44" t="str">
        <f t="shared" si="0"/>
        <v/>
      </c>
      <c r="B151" s="5"/>
      <c r="C151" s="14"/>
      <c r="D151" s="32" t="str">
        <f>IF($C151&lt;&gt;"",VLOOKUP($C151,Empresas!$A$3:$AB$1002,2,FALSE),"")</f>
        <v/>
      </c>
      <c r="E151" s="14"/>
      <c r="F151" s="14"/>
      <c r="G151" s="14"/>
      <c r="H151" s="14"/>
      <c r="I151" s="9"/>
      <c r="J151" s="9"/>
      <c r="K151" s="53"/>
      <c r="L151" s="50" t="str">
        <f t="shared" ca="1" si="3"/>
        <v/>
      </c>
      <c r="M151" s="32" t="str">
        <f>IF($U151&lt;&gt;"",VLOOKUP(VLOOKUP(VLOOKUP($U151,Endereços!$B$3:$M$1002,8,FALSE),Parametros!$AG$3:$AJ$102,4,FALSE),Parametros!$U$3:$Z$102,4,FALSE),"")</f>
        <v/>
      </c>
      <c r="N151" s="32" t="str">
        <f>IF($U151&lt;&gt;"",VLOOKUP(VLOOKUP($U151,Endereços!$B$3:$M$1002,6,FALSE),Parametros!$I$3:$N$102,6,FALSE),"")</f>
        <v/>
      </c>
      <c r="O151" s="9"/>
      <c r="P151" s="9"/>
      <c r="Q151" s="9"/>
      <c r="R151" s="9"/>
      <c r="S151" s="9"/>
      <c r="T151" s="9"/>
      <c r="U151" s="9"/>
      <c r="V151" s="52" t="str">
        <f>IF($U151&lt;&gt;"",VLOOKUP($U151,Endereços!$B$3:$M$1002,5,FALSE)&amp;" - "&amp;VLOOKUP($U151,Endereços!$B$3:$M$1002,7,FALSE)&amp;" - "&amp;VLOOKUP($U151,Endereços!$B$3:$M$1002,8,FALSE)&amp;", "&amp;VLOOKUP($U151,Endereços!$B$3:$M$1002,2,FALSE)&amp;" "&amp;VLOOKUP($U151,Endereços!$B$3:$M$1002,3,FALSE),"")</f>
        <v/>
      </c>
      <c r="W151" s="9"/>
      <c r="X151" s="9"/>
      <c r="Y151" s="9"/>
      <c r="Z151" s="59"/>
    </row>
    <row r="152" spans="1:26" x14ac:dyDescent="0.2">
      <c r="A152" s="44" t="str">
        <f t="shared" si="0"/>
        <v/>
      </c>
      <c r="B152" s="5"/>
      <c r="C152" s="14"/>
      <c r="D152" s="32" t="str">
        <f>IF($C152&lt;&gt;"",VLOOKUP($C152,Empresas!$A$3:$AB$1002,2,FALSE),"")</f>
        <v/>
      </c>
      <c r="E152" s="14"/>
      <c r="F152" s="14"/>
      <c r="G152" s="14"/>
      <c r="H152" s="14"/>
      <c r="I152" s="9"/>
      <c r="J152" s="9"/>
      <c r="K152" s="53"/>
      <c r="L152" s="50" t="str">
        <f t="shared" ca="1" si="3"/>
        <v/>
      </c>
      <c r="M152" s="32" t="str">
        <f>IF($U152&lt;&gt;"",VLOOKUP(VLOOKUP(VLOOKUP($U152,Endereços!$B$3:$M$1002,8,FALSE),Parametros!$AG$3:$AJ$102,4,FALSE),Parametros!$U$3:$Z$102,4,FALSE),"")</f>
        <v/>
      </c>
      <c r="N152" s="32" t="str">
        <f>IF($U152&lt;&gt;"",VLOOKUP(VLOOKUP($U152,Endereços!$B$3:$M$1002,6,FALSE),Parametros!$I$3:$N$102,6,FALSE),"")</f>
        <v/>
      </c>
      <c r="O152" s="9"/>
      <c r="P152" s="9"/>
      <c r="Q152" s="9"/>
      <c r="R152" s="9"/>
      <c r="S152" s="9"/>
      <c r="T152" s="9"/>
      <c r="U152" s="9"/>
      <c r="V152" s="52" t="str">
        <f>IF($U152&lt;&gt;"",VLOOKUP($U152,Endereços!$B$3:$M$1002,5,FALSE)&amp;" - "&amp;VLOOKUP($U152,Endereços!$B$3:$M$1002,7,FALSE)&amp;" - "&amp;VLOOKUP($U152,Endereços!$B$3:$M$1002,8,FALSE)&amp;", "&amp;VLOOKUP($U152,Endereços!$B$3:$M$1002,2,FALSE)&amp;" "&amp;VLOOKUP($U152,Endereços!$B$3:$M$1002,3,FALSE),"")</f>
        <v/>
      </c>
      <c r="W152" s="9"/>
      <c r="X152" s="9"/>
      <c r="Y152" s="9"/>
      <c r="Z152" s="59"/>
    </row>
    <row r="153" spans="1:26" x14ac:dyDescent="0.2">
      <c r="A153" s="44" t="str">
        <f t="shared" si="0"/>
        <v/>
      </c>
      <c r="B153" s="5"/>
      <c r="C153" s="14"/>
      <c r="D153" s="32" t="str">
        <f>IF($C153&lt;&gt;"",VLOOKUP($C153,Empresas!$A$3:$AB$1002,2,FALSE),"")</f>
        <v/>
      </c>
      <c r="E153" s="14"/>
      <c r="F153" s="14"/>
      <c r="G153" s="14"/>
      <c r="H153" s="14"/>
      <c r="I153" s="9"/>
      <c r="J153" s="9"/>
      <c r="K153" s="53"/>
      <c r="L153" s="50" t="str">
        <f t="shared" ca="1" si="3"/>
        <v/>
      </c>
      <c r="M153" s="32" t="str">
        <f>IF($U153&lt;&gt;"",VLOOKUP(VLOOKUP(VLOOKUP($U153,Endereços!$B$3:$M$1002,8,FALSE),Parametros!$AG$3:$AJ$102,4,FALSE),Parametros!$U$3:$Z$102,4,FALSE),"")</f>
        <v/>
      </c>
      <c r="N153" s="32" t="str">
        <f>IF($U153&lt;&gt;"",VLOOKUP(VLOOKUP($U153,Endereços!$B$3:$M$1002,6,FALSE),Parametros!$I$3:$N$102,6,FALSE),"")</f>
        <v/>
      </c>
      <c r="O153" s="9"/>
      <c r="P153" s="9"/>
      <c r="Q153" s="9"/>
      <c r="R153" s="9"/>
      <c r="S153" s="9"/>
      <c r="T153" s="9"/>
      <c r="U153" s="9"/>
      <c r="V153" s="52" t="str">
        <f>IF($U153&lt;&gt;"",VLOOKUP($U153,Endereços!$B$3:$M$1002,5,FALSE)&amp;" - "&amp;VLOOKUP($U153,Endereços!$B$3:$M$1002,7,FALSE)&amp;" - "&amp;VLOOKUP($U153,Endereços!$B$3:$M$1002,8,FALSE)&amp;", "&amp;VLOOKUP($U153,Endereços!$B$3:$M$1002,2,FALSE)&amp;" "&amp;VLOOKUP($U153,Endereços!$B$3:$M$1002,3,FALSE),"")</f>
        <v/>
      </c>
      <c r="W153" s="9"/>
      <c r="X153" s="9"/>
      <c r="Y153" s="9"/>
      <c r="Z153" s="59"/>
    </row>
    <row r="154" spans="1:26" x14ac:dyDescent="0.2">
      <c r="A154" s="44" t="str">
        <f t="shared" si="0"/>
        <v/>
      </c>
      <c r="B154" s="5"/>
      <c r="C154" s="14"/>
      <c r="D154" s="32" t="str">
        <f>IF($C154&lt;&gt;"",VLOOKUP($C154,Empresas!$A$3:$AB$1002,2,FALSE),"")</f>
        <v/>
      </c>
      <c r="E154" s="14"/>
      <c r="F154" s="14"/>
      <c r="G154" s="14"/>
      <c r="H154" s="14"/>
      <c r="I154" s="9"/>
      <c r="J154" s="9"/>
      <c r="K154" s="53"/>
      <c r="L154" s="50" t="str">
        <f t="shared" ca="1" si="3"/>
        <v/>
      </c>
      <c r="M154" s="32" t="str">
        <f>IF($U154&lt;&gt;"",VLOOKUP(VLOOKUP(VLOOKUP($U154,Endereços!$B$3:$M$1002,8,FALSE),Parametros!$AG$3:$AJ$102,4,FALSE),Parametros!$U$3:$Z$102,4,FALSE),"")</f>
        <v/>
      </c>
      <c r="N154" s="32" t="str">
        <f>IF($U154&lt;&gt;"",VLOOKUP(VLOOKUP($U154,Endereços!$B$3:$M$1002,6,FALSE),Parametros!$I$3:$N$102,6,FALSE),"")</f>
        <v/>
      </c>
      <c r="O154" s="9"/>
      <c r="P154" s="9"/>
      <c r="Q154" s="9"/>
      <c r="R154" s="9"/>
      <c r="S154" s="9"/>
      <c r="T154" s="9"/>
      <c r="U154" s="9"/>
      <c r="V154" s="52" t="str">
        <f>IF($U154&lt;&gt;"",VLOOKUP($U154,Endereços!$B$3:$M$1002,5,FALSE)&amp;" - "&amp;VLOOKUP($U154,Endereços!$B$3:$M$1002,7,FALSE)&amp;" - "&amp;VLOOKUP($U154,Endereços!$B$3:$M$1002,8,FALSE)&amp;", "&amp;VLOOKUP($U154,Endereços!$B$3:$M$1002,2,FALSE)&amp;" "&amp;VLOOKUP($U154,Endereços!$B$3:$M$1002,3,FALSE),"")</f>
        <v/>
      </c>
      <c r="W154" s="9"/>
      <c r="X154" s="9"/>
      <c r="Y154" s="9"/>
      <c r="Z154" s="59"/>
    </row>
    <row r="155" spans="1:26" x14ac:dyDescent="0.2">
      <c r="A155" s="44" t="str">
        <f t="shared" si="0"/>
        <v/>
      </c>
      <c r="B155" s="5"/>
      <c r="C155" s="14"/>
      <c r="D155" s="32" t="str">
        <f>IF($C155&lt;&gt;"",VLOOKUP($C155,Empresas!$A$3:$AB$1002,2,FALSE),"")</f>
        <v/>
      </c>
      <c r="E155" s="14"/>
      <c r="F155" s="14"/>
      <c r="G155" s="14"/>
      <c r="H155" s="14"/>
      <c r="I155" s="9"/>
      <c r="J155" s="9"/>
      <c r="K155" s="53"/>
      <c r="L155" s="50" t="str">
        <f t="shared" ca="1" si="3"/>
        <v/>
      </c>
      <c r="M155" s="32" t="str">
        <f>IF($U155&lt;&gt;"",VLOOKUP(VLOOKUP(VLOOKUP($U155,Endereços!$B$3:$M$1002,8,FALSE),Parametros!$AG$3:$AJ$102,4,FALSE),Parametros!$U$3:$Z$102,4,FALSE),"")</f>
        <v/>
      </c>
      <c r="N155" s="32" t="str">
        <f>IF($U155&lt;&gt;"",VLOOKUP(VLOOKUP($U155,Endereços!$B$3:$M$1002,6,FALSE),Parametros!$I$3:$N$102,6,FALSE),"")</f>
        <v/>
      </c>
      <c r="O155" s="9"/>
      <c r="P155" s="9"/>
      <c r="Q155" s="9"/>
      <c r="R155" s="9"/>
      <c r="S155" s="9"/>
      <c r="T155" s="9"/>
      <c r="U155" s="9"/>
      <c r="V155" s="52" t="str">
        <f>IF($U155&lt;&gt;"",VLOOKUP($U155,Endereços!$B$3:$M$1002,5,FALSE)&amp;" - "&amp;VLOOKUP($U155,Endereços!$B$3:$M$1002,7,FALSE)&amp;" - "&amp;VLOOKUP($U155,Endereços!$B$3:$M$1002,8,FALSE)&amp;", "&amp;VLOOKUP($U155,Endereços!$B$3:$M$1002,2,FALSE)&amp;" "&amp;VLOOKUP($U155,Endereços!$B$3:$M$1002,3,FALSE),"")</f>
        <v/>
      </c>
      <c r="W155" s="9"/>
      <c r="X155" s="9"/>
      <c r="Y155" s="9"/>
      <c r="Z155" s="59"/>
    </row>
    <row r="156" spans="1:26" x14ac:dyDescent="0.2">
      <c r="A156" s="44" t="str">
        <f t="shared" si="0"/>
        <v/>
      </c>
      <c r="B156" s="5"/>
      <c r="C156" s="14"/>
      <c r="D156" s="32" t="str">
        <f>IF($C156&lt;&gt;"",VLOOKUP($C156,Empresas!$A$3:$AB$1002,2,FALSE),"")</f>
        <v/>
      </c>
      <c r="E156" s="14"/>
      <c r="F156" s="14"/>
      <c r="G156" s="14"/>
      <c r="H156" s="14"/>
      <c r="I156" s="9"/>
      <c r="J156" s="9"/>
      <c r="K156" s="53"/>
      <c r="L156" s="50" t="str">
        <f t="shared" ca="1" si="3"/>
        <v/>
      </c>
      <c r="M156" s="32" t="str">
        <f>IF($U156&lt;&gt;"",VLOOKUP(VLOOKUP(VLOOKUP($U156,Endereços!$B$3:$M$1002,8,FALSE),Parametros!$AG$3:$AJ$102,4,FALSE),Parametros!$U$3:$Z$102,4,FALSE),"")</f>
        <v/>
      </c>
      <c r="N156" s="32" t="str">
        <f>IF($U156&lt;&gt;"",VLOOKUP(VLOOKUP($U156,Endereços!$B$3:$M$1002,6,FALSE),Parametros!$I$3:$N$102,6,FALSE),"")</f>
        <v/>
      </c>
      <c r="O156" s="9"/>
      <c r="P156" s="9"/>
      <c r="Q156" s="9"/>
      <c r="R156" s="9"/>
      <c r="S156" s="9"/>
      <c r="T156" s="9"/>
      <c r="U156" s="9"/>
      <c r="V156" s="52" t="str">
        <f>IF($U156&lt;&gt;"",VLOOKUP($U156,Endereços!$B$3:$M$1002,5,FALSE)&amp;" - "&amp;VLOOKUP($U156,Endereços!$B$3:$M$1002,7,FALSE)&amp;" - "&amp;VLOOKUP($U156,Endereços!$B$3:$M$1002,8,FALSE)&amp;", "&amp;VLOOKUP($U156,Endereços!$B$3:$M$1002,2,FALSE)&amp;" "&amp;VLOOKUP($U156,Endereços!$B$3:$M$1002,3,FALSE),"")</f>
        <v/>
      </c>
      <c r="W156" s="9"/>
      <c r="X156" s="9"/>
      <c r="Y156" s="9"/>
      <c r="Z156" s="59"/>
    </row>
    <row r="157" spans="1:26" x14ac:dyDescent="0.2">
      <c r="A157" s="44" t="str">
        <f t="shared" si="0"/>
        <v/>
      </c>
      <c r="B157" s="5"/>
      <c r="C157" s="14"/>
      <c r="D157" s="32" t="str">
        <f>IF($C157&lt;&gt;"",VLOOKUP($C157,Empresas!$A$3:$AB$1002,2,FALSE),"")</f>
        <v/>
      </c>
      <c r="E157" s="14"/>
      <c r="F157" s="14"/>
      <c r="G157" s="14"/>
      <c r="H157" s="14"/>
      <c r="I157" s="9"/>
      <c r="J157" s="9"/>
      <c r="K157" s="53"/>
      <c r="L157" s="50" t="str">
        <f t="shared" ca="1" si="3"/>
        <v/>
      </c>
      <c r="M157" s="32" t="str">
        <f>IF($U157&lt;&gt;"",VLOOKUP(VLOOKUP(VLOOKUP($U157,Endereços!$B$3:$M$1002,8,FALSE),Parametros!$AG$3:$AJ$102,4,FALSE),Parametros!$U$3:$Z$102,4,FALSE),"")</f>
        <v/>
      </c>
      <c r="N157" s="32" t="str">
        <f>IF($U157&lt;&gt;"",VLOOKUP(VLOOKUP($U157,Endereços!$B$3:$M$1002,6,FALSE),Parametros!$I$3:$N$102,6,FALSE),"")</f>
        <v/>
      </c>
      <c r="O157" s="9"/>
      <c r="P157" s="9"/>
      <c r="Q157" s="9"/>
      <c r="R157" s="9"/>
      <c r="S157" s="9"/>
      <c r="T157" s="9"/>
      <c r="U157" s="9"/>
      <c r="V157" s="52" t="str">
        <f>IF($U157&lt;&gt;"",VLOOKUP($U157,Endereços!$B$3:$M$1002,5,FALSE)&amp;" - "&amp;VLOOKUP($U157,Endereços!$B$3:$M$1002,7,FALSE)&amp;" - "&amp;VLOOKUP($U157,Endereços!$B$3:$M$1002,8,FALSE)&amp;", "&amp;VLOOKUP($U157,Endereços!$B$3:$M$1002,2,FALSE)&amp;" "&amp;VLOOKUP($U157,Endereços!$B$3:$M$1002,3,FALSE),"")</f>
        <v/>
      </c>
      <c r="W157" s="9"/>
      <c r="X157" s="9"/>
      <c r="Y157" s="9"/>
      <c r="Z157" s="59"/>
    </row>
    <row r="158" spans="1:26" x14ac:dyDescent="0.2">
      <c r="A158" s="44" t="str">
        <f t="shared" si="0"/>
        <v/>
      </c>
      <c r="B158" s="5"/>
      <c r="C158" s="14"/>
      <c r="D158" s="32" t="str">
        <f>IF($C158&lt;&gt;"",VLOOKUP($C158,Empresas!$A$3:$AB$1002,2,FALSE),"")</f>
        <v/>
      </c>
      <c r="E158" s="14"/>
      <c r="F158" s="14"/>
      <c r="G158" s="14"/>
      <c r="H158" s="14"/>
      <c r="I158" s="9"/>
      <c r="J158" s="9"/>
      <c r="K158" s="53"/>
      <c r="L158" s="50" t="str">
        <f t="shared" ca="1" si="3"/>
        <v/>
      </c>
      <c r="M158" s="32" t="str">
        <f>IF($U158&lt;&gt;"",VLOOKUP(VLOOKUP(VLOOKUP($U158,Endereços!$B$3:$M$1002,8,FALSE),Parametros!$AG$3:$AJ$102,4,FALSE),Parametros!$U$3:$Z$102,4,FALSE),"")</f>
        <v/>
      </c>
      <c r="N158" s="32" t="str">
        <f>IF($U158&lt;&gt;"",VLOOKUP(VLOOKUP($U158,Endereços!$B$3:$M$1002,6,FALSE),Parametros!$I$3:$N$102,6,FALSE),"")</f>
        <v/>
      </c>
      <c r="O158" s="9"/>
      <c r="P158" s="9"/>
      <c r="Q158" s="9"/>
      <c r="R158" s="9"/>
      <c r="S158" s="9"/>
      <c r="T158" s="9"/>
      <c r="U158" s="9"/>
      <c r="V158" s="52" t="str">
        <f>IF($U158&lt;&gt;"",VLOOKUP($U158,Endereços!$B$3:$M$1002,5,FALSE)&amp;" - "&amp;VLOOKUP($U158,Endereços!$B$3:$M$1002,7,FALSE)&amp;" - "&amp;VLOOKUP($U158,Endereços!$B$3:$M$1002,8,FALSE)&amp;", "&amp;VLOOKUP($U158,Endereços!$B$3:$M$1002,2,FALSE)&amp;" "&amp;VLOOKUP($U158,Endereços!$B$3:$M$1002,3,FALSE),"")</f>
        <v/>
      </c>
      <c r="W158" s="9"/>
      <c r="X158" s="9"/>
      <c r="Y158" s="9"/>
      <c r="Z158" s="59"/>
    </row>
    <row r="159" spans="1:26" x14ac:dyDescent="0.2">
      <c r="A159" s="44" t="str">
        <f t="shared" si="0"/>
        <v/>
      </c>
      <c r="B159" s="5"/>
      <c r="C159" s="14"/>
      <c r="D159" s="32" t="str">
        <f>IF($C159&lt;&gt;"",VLOOKUP($C159,Empresas!$A$3:$AB$1002,2,FALSE),"")</f>
        <v/>
      </c>
      <c r="E159" s="14"/>
      <c r="F159" s="14"/>
      <c r="G159" s="14"/>
      <c r="H159" s="14"/>
      <c r="I159" s="9"/>
      <c r="J159" s="9"/>
      <c r="K159" s="53"/>
      <c r="L159" s="50" t="str">
        <f t="shared" ca="1" si="3"/>
        <v/>
      </c>
      <c r="M159" s="32" t="str">
        <f>IF($U159&lt;&gt;"",VLOOKUP(VLOOKUP(VLOOKUP($U159,Endereços!$B$3:$M$1002,8,FALSE),Parametros!$AG$3:$AJ$102,4,FALSE),Parametros!$U$3:$Z$102,4,FALSE),"")</f>
        <v/>
      </c>
      <c r="N159" s="32" t="str">
        <f>IF($U159&lt;&gt;"",VLOOKUP(VLOOKUP($U159,Endereços!$B$3:$M$1002,6,FALSE),Parametros!$I$3:$N$102,6,FALSE),"")</f>
        <v/>
      </c>
      <c r="O159" s="9"/>
      <c r="P159" s="9"/>
      <c r="Q159" s="9"/>
      <c r="R159" s="9"/>
      <c r="S159" s="9"/>
      <c r="T159" s="9"/>
      <c r="U159" s="9"/>
      <c r="V159" s="52" t="str">
        <f>IF($U159&lt;&gt;"",VLOOKUP($U159,Endereços!$B$3:$M$1002,5,FALSE)&amp;" - "&amp;VLOOKUP($U159,Endereços!$B$3:$M$1002,7,FALSE)&amp;" - "&amp;VLOOKUP($U159,Endereços!$B$3:$M$1002,8,FALSE)&amp;", "&amp;VLOOKUP($U159,Endereços!$B$3:$M$1002,2,FALSE)&amp;" "&amp;VLOOKUP($U159,Endereços!$B$3:$M$1002,3,FALSE),"")</f>
        <v/>
      </c>
      <c r="W159" s="9"/>
      <c r="X159" s="9"/>
      <c r="Y159" s="9"/>
      <c r="Z159" s="59"/>
    </row>
    <row r="160" spans="1:26" x14ac:dyDescent="0.2">
      <c r="A160" s="44" t="str">
        <f t="shared" si="0"/>
        <v/>
      </c>
      <c r="B160" s="5"/>
      <c r="C160" s="14"/>
      <c r="D160" s="32" t="str">
        <f>IF($C160&lt;&gt;"",VLOOKUP($C160,Empresas!$A$3:$AB$1002,2,FALSE),"")</f>
        <v/>
      </c>
      <c r="E160" s="14"/>
      <c r="F160" s="14"/>
      <c r="G160" s="14"/>
      <c r="H160" s="14"/>
      <c r="I160" s="9"/>
      <c r="J160" s="9"/>
      <c r="K160" s="53"/>
      <c r="L160" s="50" t="str">
        <f t="shared" ca="1" si="3"/>
        <v/>
      </c>
      <c r="M160" s="32" t="str">
        <f>IF($U160&lt;&gt;"",VLOOKUP(VLOOKUP(VLOOKUP($U160,Endereços!$B$3:$M$1002,8,FALSE),Parametros!$AG$3:$AJ$102,4,FALSE),Parametros!$U$3:$Z$102,4,FALSE),"")</f>
        <v/>
      </c>
      <c r="N160" s="32" t="str">
        <f>IF($U160&lt;&gt;"",VLOOKUP(VLOOKUP($U160,Endereços!$B$3:$M$1002,6,FALSE),Parametros!$I$3:$N$102,6,FALSE),"")</f>
        <v/>
      </c>
      <c r="O160" s="9"/>
      <c r="P160" s="9"/>
      <c r="Q160" s="9"/>
      <c r="R160" s="9"/>
      <c r="S160" s="9"/>
      <c r="T160" s="9"/>
      <c r="U160" s="9"/>
      <c r="V160" s="52" t="str">
        <f>IF($U160&lt;&gt;"",VLOOKUP($U160,Endereços!$B$3:$M$1002,5,FALSE)&amp;" - "&amp;VLOOKUP($U160,Endereços!$B$3:$M$1002,7,FALSE)&amp;" - "&amp;VLOOKUP($U160,Endereços!$B$3:$M$1002,8,FALSE)&amp;", "&amp;VLOOKUP($U160,Endereços!$B$3:$M$1002,2,FALSE)&amp;" "&amp;VLOOKUP($U160,Endereços!$B$3:$M$1002,3,FALSE),"")</f>
        <v/>
      </c>
      <c r="W160" s="9"/>
      <c r="X160" s="9"/>
      <c r="Y160" s="9"/>
      <c r="Z160" s="59"/>
    </row>
    <row r="161" spans="1:26" x14ac:dyDescent="0.2">
      <c r="A161" s="44" t="str">
        <f t="shared" si="0"/>
        <v/>
      </c>
      <c r="B161" s="5"/>
      <c r="C161" s="14"/>
      <c r="D161" s="32" t="str">
        <f>IF($C161&lt;&gt;"",VLOOKUP($C161,Empresas!$A$3:$AB$1002,2,FALSE),"")</f>
        <v/>
      </c>
      <c r="E161" s="14"/>
      <c r="F161" s="14"/>
      <c r="G161" s="14"/>
      <c r="H161" s="14"/>
      <c r="I161" s="9"/>
      <c r="J161" s="9"/>
      <c r="K161" s="53"/>
      <c r="L161" s="50" t="str">
        <f t="shared" ca="1" si="3"/>
        <v/>
      </c>
      <c r="M161" s="32" t="str">
        <f>IF($U161&lt;&gt;"",VLOOKUP(VLOOKUP(VLOOKUP($U161,Endereços!$B$3:$M$1002,8,FALSE),Parametros!$AG$3:$AJ$102,4,FALSE),Parametros!$U$3:$Z$102,4,FALSE),"")</f>
        <v/>
      </c>
      <c r="N161" s="32" t="str">
        <f>IF($U161&lt;&gt;"",VLOOKUP(VLOOKUP($U161,Endereços!$B$3:$M$1002,6,FALSE),Parametros!$I$3:$N$102,6,FALSE),"")</f>
        <v/>
      </c>
      <c r="O161" s="9"/>
      <c r="P161" s="9"/>
      <c r="Q161" s="9"/>
      <c r="R161" s="9"/>
      <c r="S161" s="9"/>
      <c r="T161" s="9"/>
      <c r="U161" s="9"/>
      <c r="V161" s="52" t="str">
        <f>IF($U161&lt;&gt;"",VLOOKUP($U161,Endereços!$B$3:$M$1002,5,FALSE)&amp;" - "&amp;VLOOKUP($U161,Endereços!$B$3:$M$1002,7,FALSE)&amp;" - "&amp;VLOOKUP($U161,Endereços!$B$3:$M$1002,8,FALSE)&amp;", "&amp;VLOOKUP($U161,Endereços!$B$3:$M$1002,2,FALSE)&amp;" "&amp;VLOOKUP($U161,Endereços!$B$3:$M$1002,3,FALSE),"")</f>
        <v/>
      </c>
      <c r="W161" s="9"/>
      <c r="X161" s="9"/>
      <c r="Y161" s="9"/>
      <c r="Z161" s="59"/>
    </row>
    <row r="162" spans="1:26" x14ac:dyDescent="0.2">
      <c r="A162" s="44" t="str">
        <f t="shared" si="0"/>
        <v/>
      </c>
      <c r="B162" s="5"/>
      <c r="C162" s="14"/>
      <c r="D162" s="32" t="str">
        <f>IF($C162&lt;&gt;"",VLOOKUP($C162,Empresas!$A$3:$AB$1002,2,FALSE),"")</f>
        <v/>
      </c>
      <c r="E162" s="14"/>
      <c r="F162" s="14"/>
      <c r="G162" s="14"/>
      <c r="H162" s="14"/>
      <c r="I162" s="9"/>
      <c r="J162" s="9"/>
      <c r="K162" s="53"/>
      <c r="L162" s="50" t="str">
        <f t="shared" ca="1" si="3"/>
        <v/>
      </c>
      <c r="M162" s="32" t="str">
        <f>IF($U162&lt;&gt;"",VLOOKUP(VLOOKUP(VLOOKUP($U162,Endereços!$B$3:$M$1002,8,FALSE),Parametros!$AG$3:$AJ$102,4,FALSE),Parametros!$U$3:$Z$102,4,FALSE),"")</f>
        <v/>
      </c>
      <c r="N162" s="32" t="str">
        <f>IF($U162&lt;&gt;"",VLOOKUP(VLOOKUP($U162,Endereços!$B$3:$M$1002,6,FALSE),Parametros!$I$3:$N$102,6,FALSE),"")</f>
        <v/>
      </c>
      <c r="O162" s="9"/>
      <c r="P162" s="9"/>
      <c r="Q162" s="9"/>
      <c r="R162" s="9"/>
      <c r="S162" s="9"/>
      <c r="T162" s="9"/>
      <c r="U162" s="9"/>
      <c r="V162" s="52" t="str">
        <f>IF($U162&lt;&gt;"",VLOOKUP($U162,Endereços!$B$3:$M$1002,5,FALSE)&amp;" - "&amp;VLOOKUP($U162,Endereços!$B$3:$M$1002,7,FALSE)&amp;" - "&amp;VLOOKUP($U162,Endereços!$B$3:$M$1002,8,FALSE)&amp;", "&amp;VLOOKUP($U162,Endereços!$B$3:$M$1002,2,FALSE)&amp;" "&amp;VLOOKUP($U162,Endereços!$B$3:$M$1002,3,FALSE),"")</f>
        <v/>
      </c>
      <c r="W162" s="9"/>
      <c r="X162" s="9"/>
      <c r="Y162" s="9"/>
      <c r="Z162" s="59"/>
    </row>
    <row r="163" spans="1:26" x14ac:dyDescent="0.2">
      <c r="A163" s="44" t="str">
        <f t="shared" si="0"/>
        <v/>
      </c>
      <c r="B163" s="5"/>
      <c r="C163" s="14"/>
      <c r="D163" s="32" t="str">
        <f>IF($C163&lt;&gt;"",VLOOKUP($C163,Empresas!$A$3:$AB$1002,2,FALSE),"")</f>
        <v/>
      </c>
      <c r="E163" s="14"/>
      <c r="F163" s="14"/>
      <c r="G163" s="14"/>
      <c r="H163" s="14"/>
      <c r="I163" s="9"/>
      <c r="J163" s="9"/>
      <c r="K163" s="53"/>
      <c r="L163" s="50" t="str">
        <f t="shared" ca="1" si="3"/>
        <v/>
      </c>
      <c r="M163" s="32" t="str">
        <f>IF($U163&lt;&gt;"",VLOOKUP(VLOOKUP(VLOOKUP($U163,Endereços!$B$3:$M$1002,8,FALSE),Parametros!$AG$3:$AJ$102,4,FALSE),Parametros!$U$3:$Z$102,4,FALSE),"")</f>
        <v/>
      </c>
      <c r="N163" s="32" t="str">
        <f>IF($U163&lt;&gt;"",VLOOKUP(VLOOKUP($U163,Endereços!$B$3:$M$1002,6,FALSE),Parametros!$I$3:$N$102,6,FALSE),"")</f>
        <v/>
      </c>
      <c r="O163" s="9"/>
      <c r="P163" s="9"/>
      <c r="Q163" s="9"/>
      <c r="R163" s="9"/>
      <c r="S163" s="9"/>
      <c r="T163" s="9"/>
      <c r="U163" s="9"/>
      <c r="V163" s="52" t="str">
        <f>IF($U163&lt;&gt;"",VLOOKUP($U163,Endereços!$B$3:$M$1002,5,FALSE)&amp;" - "&amp;VLOOKUP($U163,Endereços!$B$3:$M$1002,7,FALSE)&amp;" - "&amp;VLOOKUP($U163,Endereços!$B$3:$M$1002,8,FALSE)&amp;", "&amp;VLOOKUP($U163,Endereços!$B$3:$M$1002,2,FALSE)&amp;" "&amp;VLOOKUP($U163,Endereços!$B$3:$M$1002,3,FALSE),"")</f>
        <v/>
      </c>
      <c r="W163" s="9"/>
      <c r="X163" s="9"/>
      <c r="Y163" s="9"/>
      <c r="Z163" s="59"/>
    </row>
    <row r="164" spans="1:26" x14ac:dyDescent="0.2">
      <c r="A164" s="44" t="str">
        <f t="shared" si="0"/>
        <v/>
      </c>
      <c r="B164" s="5"/>
      <c r="C164" s="14"/>
      <c r="D164" s="32" t="str">
        <f>IF($C164&lt;&gt;"",VLOOKUP($C164,Empresas!$A$3:$AB$1002,2,FALSE),"")</f>
        <v/>
      </c>
      <c r="E164" s="14"/>
      <c r="F164" s="14"/>
      <c r="G164" s="14"/>
      <c r="H164" s="14"/>
      <c r="I164" s="9"/>
      <c r="J164" s="9"/>
      <c r="K164" s="53"/>
      <c r="L164" s="50" t="str">
        <f t="shared" ca="1" si="3"/>
        <v/>
      </c>
      <c r="M164" s="32" t="str">
        <f>IF($U164&lt;&gt;"",VLOOKUP(VLOOKUP(VLOOKUP($U164,Endereços!$B$3:$M$1002,8,FALSE),Parametros!$AG$3:$AJ$102,4,FALSE),Parametros!$U$3:$Z$102,4,FALSE),"")</f>
        <v/>
      </c>
      <c r="N164" s="32" t="str">
        <f>IF($U164&lt;&gt;"",VLOOKUP(VLOOKUP($U164,Endereços!$B$3:$M$1002,6,FALSE),Parametros!$I$3:$N$102,6,FALSE),"")</f>
        <v/>
      </c>
      <c r="O164" s="9"/>
      <c r="P164" s="9"/>
      <c r="Q164" s="9"/>
      <c r="R164" s="9"/>
      <c r="S164" s="9"/>
      <c r="T164" s="9"/>
      <c r="U164" s="9"/>
      <c r="V164" s="52" t="str">
        <f>IF($U164&lt;&gt;"",VLOOKUP($U164,Endereços!$B$3:$M$1002,5,FALSE)&amp;" - "&amp;VLOOKUP($U164,Endereços!$B$3:$M$1002,7,FALSE)&amp;" - "&amp;VLOOKUP($U164,Endereços!$B$3:$M$1002,8,FALSE)&amp;", "&amp;VLOOKUP($U164,Endereços!$B$3:$M$1002,2,FALSE)&amp;" "&amp;VLOOKUP($U164,Endereços!$B$3:$M$1002,3,FALSE),"")</f>
        <v/>
      </c>
      <c r="W164" s="9"/>
      <c r="X164" s="9"/>
      <c r="Y164" s="9"/>
      <c r="Z164" s="59"/>
    </row>
    <row r="165" spans="1:26" x14ac:dyDescent="0.2">
      <c r="A165" s="44" t="str">
        <f t="shared" si="0"/>
        <v/>
      </c>
      <c r="B165" s="5"/>
      <c r="C165" s="14"/>
      <c r="D165" s="32" t="str">
        <f>IF($C165&lt;&gt;"",VLOOKUP($C165,Empresas!$A$3:$AB$1002,2,FALSE),"")</f>
        <v/>
      </c>
      <c r="E165" s="14"/>
      <c r="F165" s="14"/>
      <c r="G165" s="14"/>
      <c r="H165" s="14"/>
      <c r="I165" s="9"/>
      <c r="J165" s="9"/>
      <c r="K165" s="53"/>
      <c r="L165" s="50" t="str">
        <f t="shared" ca="1" si="3"/>
        <v/>
      </c>
      <c r="M165" s="32" t="str">
        <f>IF($U165&lt;&gt;"",VLOOKUP(VLOOKUP(VLOOKUP($U165,Endereços!$B$3:$M$1002,8,FALSE),Parametros!$AG$3:$AJ$102,4,FALSE),Parametros!$U$3:$Z$102,4,FALSE),"")</f>
        <v/>
      </c>
      <c r="N165" s="32" t="str">
        <f>IF($U165&lt;&gt;"",VLOOKUP(VLOOKUP($U165,Endereços!$B$3:$M$1002,6,FALSE),Parametros!$I$3:$N$102,6,FALSE),"")</f>
        <v/>
      </c>
      <c r="O165" s="9"/>
      <c r="P165" s="9"/>
      <c r="Q165" s="9"/>
      <c r="R165" s="9"/>
      <c r="S165" s="9"/>
      <c r="T165" s="9"/>
      <c r="U165" s="9"/>
      <c r="V165" s="52" t="str">
        <f>IF($U165&lt;&gt;"",VLOOKUP($U165,Endereços!$B$3:$M$1002,5,FALSE)&amp;" - "&amp;VLOOKUP($U165,Endereços!$B$3:$M$1002,7,FALSE)&amp;" - "&amp;VLOOKUP($U165,Endereços!$B$3:$M$1002,8,FALSE)&amp;", "&amp;VLOOKUP($U165,Endereços!$B$3:$M$1002,2,FALSE)&amp;" "&amp;VLOOKUP($U165,Endereços!$B$3:$M$1002,3,FALSE),"")</f>
        <v/>
      </c>
      <c r="W165" s="9"/>
      <c r="X165" s="9"/>
      <c r="Y165" s="9"/>
      <c r="Z165" s="59"/>
    </row>
    <row r="166" spans="1:26" x14ac:dyDescent="0.2">
      <c r="A166" s="44" t="str">
        <f t="shared" si="0"/>
        <v/>
      </c>
      <c r="B166" s="5"/>
      <c r="C166" s="14"/>
      <c r="D166" s="32" t="str">
        <f>IF($C166&lt;&gt;"",VLOOKUP($C166,Empresas!$A$3:$AB$1002,2,FALSE),"")</f>
        <v/>
      </c>
      <c r="E166" s="14"/>
      <c r="F166" s="14"/>
      <c r="G166" s="14"/>
      <c r="H166" s="14"/>
      <c r="I166" s="9"/>
      <c r="J166" s="9"/>
      <c r="K166" s="53"/>
      <c r="L166" s="50" t="str">
        <f t="shared" ca="1" si="3"/>
        <v/>
      </c>
      <c r="M166" s="32" t="str">
        <f>IF($U166&lt;&gt;"",VLOOKUP(VLOOKUP(VLOOKUP($U166,Endereços!$B$3:$M$1002,8,FALSE),Parametros!$AG$3:$AJ$102,4,FALSE),Parametros!$U$3:$Z$102,4,FALSE),"")</f>
        <v/>
      </c>
      <c r="N166" s="32" t="str">
        <f>IF($U166&lt;&gt;"",VLOOKUP(VLOOKUP($U166,Endereços!$B$3:$M$1002,6,FALSE),Parametros!$I$3:$N$102,6,FALSE),"")</f>
        <v/>
      </c>
      <c r="O166" s="9"/>
      <c r="P166" s="9"/>
      <c r="Q166" s="9"/>
      <c r="R166" s="9"/>
      <c r="S166" s="9"/>
      <c r="T166" s="9"/>
      <c r="U166" s="9"/>
      <c r="V166" s="52" t="str">
        <f>IF($U166&lt;&gt;"",VLOOKUP($U166,Endereços!$B$3:$M$1002,5,FALSE)&amp;" - "&amp;VLOOKUP($U166,Endereços!$B$3:$M$1002,7,FALSE)&amp;" - "&amp;VLOOKUP($U166,Endereços!$B$3:$M$1002,8,FALSE)&amp;", "&amp;VLOOKUP($U166,Endereços!$B$3:$M$1002,2,FALSE)&amp;" "&amp;VLOOKUP($U166,Endereços!$B$3:$M$1002,3,FALSE),"")</f>
        <v/>
      </c>
      <c r="W166" s="9"/>
      <c r="X166" s="9"/>
      <c r="Y166" s="9"/>
      <c r="Z166" s="59"/>
    </row>
    <row r="167" spans="1:26" x14ac:dyDescent="0.2">
      <c r="A167" s="44" t="str">
        <f t="shared" si="0"/>
        <v/>
      </c>
      <c r="B167" s="5"/>
      <c r="C167" s="14"/>
      <c r="D167" s="32" t="str">
        <f>IF($C167&lt;&gt;"",VLOOKUP($C167,Empresas!$A$3:$AB$1002,2,FALSE),"")</f>
        <v/>
      </c>
      <c r="E167" s="14"/>
      <c r="F167" s="14"/>
      <c r="G167" s="14"/>
      <c r="H167" s="14"/>
      <c r="I167" s="9"/>
      <c r="J167" s="9"/>
      <c r="K167" s="53"/>
      <c r="L167" s="50" t="str">
        <f t="shared" ca="1" si="3"/>
        <v/>
      </c>
      <c r="M167" s="32" t="str">
        <f>IF($U167&lt;&gt;"",VLOOKUP(VLOOKUP(VLOOKUP($U167,Endereços!$B$3:$M$1002,8,FALSE),Parametros!$AG$3:$AJ$102,4,FALSE),Parametros!$U$3:$Z$102,4,FALSE),"")</f>
        <v/>
      </c>
      <c r="N167" s="32" t="str">
        <f>IF($U167&lt;&gt;"",VLOOKUP(VLOOKUP($U167,Endereços!$B$3:$M$1002,6,FALSE),Parametros!$I$3:$N$102,6,FALSE),"")</f>
        <v/>
      </c>
      <c r="O167" s="9"/>
      <c r="P167" s="9"/>
      <c r="Q167" s="9"/>
      <c r="R167" s="9"/>
      <c r="S167" s="9"/>
      <c r="T167" s="9"/>
      <c r="U167" s="9"/>
      <c r="V167" s="52" t="str">
        <f>IF($U167&lt;&gt;"",VLOOKUP($U167,Endereços!$B$3:$M$1002,5,FALSE)&amp;" - "&amp;VLOOKUP($U167,Endereços!$B$3:$M$1002,7,FALSE)&amp;" - "&amp;VLOOKUP($U167,Endereços!$B$3:$M$1002,8,FALSE)&amp;", "&amp;VLOOKUP($U167,Endereços!$B$3:$M$1002,2,FALSE)&amp;" "&amp;VLOOKUP($U167,Endereços!$B$3:$M$1002,3,FALSE),"")</f>
        <v/>
      </c>
      <c r="W167" s="9"/>
      <c r="X167" s="9"/>
      <c r="Y167" s="9"/>
      <c r="Z167" s="59"/>
    </row>
    <row r="168" spans="1:26" x14ac:dyDescent="0.2">
      <c r="A168" s="44" t="str">
        <f t="shared" si="0"/>
        <v/>
      </c>
      <c r="B168" s="5"/>
      <c r="C168" s="14"/>
      <c r="D168" s="32" t="str">
        <f>IF($C168&lt;&gt;"",VLOOKUP($C168,Empresas!$A$3:$AB$1002,2,FALSE),"")</f>
        <v/>
      </c>
      <c r="E168" s="14"/>
      <c r="F168" s="14"/>
      <c r="G168" s="14"/>
      <c r="H168" s="14"/>
      <c r="I168" s="9"/>
      <c r="J168" s="9"/>
      <c r="K168" s="53"/>
      <c r="L168" s="50" t="str">
        <f t="shared" ca="1" si="3"/>
        <v/>
      </c>
      <c r="M168" s="32" t="str">
        <f>IF($U168&lt;&gt;"",VLOOKUP(VLOOKUP(VLOOKUP($U168,Endereços!$B$3:$M$1002,8,FALSE),Parametros!$AG$3:$AJ$102,4,FALSE),Parametros!$U$3:$Z$102,4,FALSE),"")</f>
        <v/>
      </c>
      <c r="N168" s="32" t="str">
        <f>IF($U168&lt;&gt;"",VLOOKUP(VLOOKUP($U168,Endereços!$B$3:$M$1002,6,FALSE),Parametros!$I$3:$N$102,6,FALSE),"")</f>
        <v/>
      </c>
      <c r="O168" s="9"/>
      <c r="P168" s="9"/>
      <c r="Q168" s="9"/>
      <c r="R168" s="9"/>
      <c r="S168" s="9"/>
      <c r="T168" s="9"/>
      <c r="U168" s="9"/>
      <c r="V168" s="52" t="str">
        <f>IF($U168&lt;&gt;"",VLOOKUP($U168,Endereços!$B$3:$M$1002,5,FALSE)&amp;" - "&amp;VLOOKUP($U168,Endereços!$B$3:$M$1002,7,FALSE)&amp;" - "&amp;VLOOKUP($U168,Endereços!$B$3:$M$1002,8,FALSE)&amp;", "&amp;VLOOKUP($U168,Endereços!$B$3:$M$1002,2,FALSE)&amp;" "&amp;VLOOKUP($U168,Endereços!$B$3:$M$1002,3,FALSE),"")</f>
        <v/>
      </c>
      <c r="W168" s="9"/>
      <c r="X168" s="9"/>
      <c r="Y168" s="9"/>
      <c r="Z168" s="59"/>
    </row>
    <row r="169" spans="1:26" x14ac:dyDescent="0.2">
      <c r="A169" s="44" t="str">
        <f t="shared" si="0"/>
        <v/>
      </c>
      <c r="B169" s="5"/>
      <c r="C169" s="14"/>
      <c r="D169" s="32" t="str">
        <f>IF($C169&lt;&gt;"",VLOOKUP($C169,Empresas!$A$3:$AB$1002,2,FALSE),"")</f>
        <v/>
      </c>
      <c r="E169" s="14"/>
      <c r="F169" s="14"/>
      <c r="G169" s="14"/>
      <c r="H169" s="14"/>
      <c r="I169" s="9"/>
      <c r="J169" s="9"/>
      <c r="K169" s="53"/>
      <c r="L169" s="50" t="str">
        <f t="shared" ca="1" si="3"/>
        <v/>
      </c>
      <c r="M169" s="32" t="str">
        <f>IF($U169&lt;&gt;"",VLOOKUP(VLOOKUP(VLOOKUP($U169,Endereços!$B$3:$M$1002,8,FALSE),Parametros!$AG$3:$AJ$102,4,FALSE),Parametros!$U$3:$Z$102,4,FALSE),"")</f>
        <v/>
      </c>
      <c r="N169" s="32" t="str">
        <f>IF($U169&lt;&gt;"",VLOOKUP(VLOOKUP($U169,Endereços!$B$3:$M$1002,6,FALSE),Parametros!$I$3:$N$102,6,FALSE),"")</f>
        <v/>
      </c>
      <c r="O169" s="9"/>
      <c r="P169" s="9"/>
      <c r="Q169" s="9"/>
      <c r="R169" s="9"/>
      <c r="S169" s="9"/>
      <c r="T169" s="9"/>
      <c r="U169" s="9"/>
      <c r="V169" s="52" t="str">
        <f>IF($U169&lt;&gt;"",VLOOKUP($U169,Endereços!$B$3:$M$1002,5,FALSE)&amp;" - "&amp;VLOOKUP($U169,Endereços!$B$3:$M$1002,7,FALSE)&amp;" - "&amp;VLOOKUP($U169,Endereços!$B$3:$M$1002,8,FALSE)&amp;", "&amp;VLOOKUP($U169,Endereços!$B$3:$M$1002,2,FALSE)&amp;" "&amp;VLOOKUP($U169,Endereços!$B$3:$M$1002,3,FALSE),"")</f>
        <v/>
      </c>
      <c r="W169" s="9"/>
      <c r="X169" s="9"/>
      <c r="Y169" s="9"/>
      <c r="Z169" s="59"/>
    </row>
    <row r="170" spans="1:26" x14ac:dyDescent="0.2">
      <c r="A170" s="44" t="str">
        <f t="shared" si="0"/>
        <v/>
      </c>
      <c r="B170" s="5"/>
      <c r="C170" s="14"/>
      <c r="D170" s="32" t="str">
        <f>IF($C170&lt;&gt;"",VLOOKUP($C170,Empresas!$A$3:$AB$1002,2,FALSE),"")</f>
        <v/>
      </c>
      <c r="E170" s="14"/>
      <c r="F170" s="14"/>
      <c r="G170" s="14"/>
      <c r="H170" s="14"/>
      <c r="I170" s="9"/>
      <c r="J170" s="9"/>
      <c r="K170" s="53"/>
      <c r="L170" s="50" t="str">
        <f t="shared" ca="1" si="3"/>
        <v/>
      </c>
      <c r="M170" s="32" t="str">
        <f>IF($U170&lt;&gt;"",VLOOKUP(VLOOKUP(VLOOKUP($U170,Endereços!$B$3:$M$1002,8,FALSE),Parametros!$AG$3:$AJ$102,4,FALSE),Parametros!$U$3:$Z$102,4,FALSE),"")</f>
        <v/>
      </c>
      <c r="N170" s="32" t="str">
        <f>IF($U170&lt;&gt;"",VLOOKUP(VLOOKUP($U170,Endereços!$B$3:$M$1002,6,FALSE),Parametros!$I$3:$N$102,6,FALSE),"")</f>
        <v/>
      </c>
      <c r="O170" s="9"/>
      <c r="P170" s="9"/>
      <c r="Q170" s="9"/>
      <c r="R170" s="9"/>
      <c r="S170" s="9"/>
      <c r="T170" s="9"/>
      <c r="U170" s="9"/>
      <c r="V170" s="52" t="str">
        <f>IF($U170&lt;&gt;"",VLOOKUP($U170,Endereços!$B$3:$M$1002,5,FALSE)&amp;" - "&amp;VLOOKUP($U170,Endereços!$B$3:$M$1002,7,FALSE)&amp;" - "&amp;VLOOKUP($U170,Endereços!$B$3:$M$1002,8,FALSE)&amp;", "&amp;VLOOKUP($U170,Endereços!$B$3:$M$1002,2,FALSE)&amp;" "&amp;VLOOKUP($U170,Endereços!$B$3:$M$1002,3,FALSE),"")</f>
        <v/>
      </c>
      <c r="W170" s="9"/>
      <c r="X170" s="9"/>
      <c r="Y170" s="9"/>
      <c r="Z170" s="59"/>
    </row>
    <row r="171" spans="1:26" x14ac:dyDescent="0.2">
      <c r="A171" s="44" t="str">
        <f t="shared" si="0"/>
        <v/>
      </c>
      <c r="B171" s="5"/>
      <c r="C171" s="14"/>
      <c r="D171" s="32" t="str">
        <f>IF($C171&lt;&gt;"",VLOOKUP($C171,Empresas!$A$3:$AB$1002,2,FALSE),"")</f>
        <v/>
      </c>
      <c r="E171" s="14"/>
      <c r="F171" s="14"/>
      <c r="G171" s="14"/>
      <c r="H171" s="14"/>
      <c r="I171" s="9"/>
      <c r="J171" s="9"/>
      <c r="K171" s="53"/>
      <c r="L171" s="50" t="str">
        <f t="shared" ca="1" si="3"/>
        <v/>
      </c>
      <c r="M171" s="32" t="str">
        <f>IF($U171&lt;&gt;"",VLOOKUP(VLOOKUP(VLOOKUP($U171,Endereços!$B$3:$M$1002,8,FALSE),Parametros!$AG$3:$AJ$102,4,FALSE),Parametros!$U$3:$Z$102,4,FALSE),"")</f>
        <v/>
      </c>
      <c r="N171" s="32" t="str">
        <f>IF($U171&lt;&gt;"",VLOOKUP(VLOOKUP($U171,Endereços!$B$3:$M$1002,6,FALSE),Parametros!$I$3:$N$102,6,FALSE),"")</f>
        <v/>
      </c>
      <c r="O171" s="9"/>
      <c r="P171" s="9"/>
      <c r="Q171" s="9"/>
      <c r="R171" s="9"/>
      <c r="S171" s="9"/>
      <c r="T171" s="9"/>
      <c r="U171" s="9"/>
      <c r="V171" s="52" t="str">
        <f>IF($U171&lt;&gt;"",VLOOKUP($U171,Endereços!$B$3:$M$1002,5,FALSE)&amp;" - "&amp;VLOOKUP($U171,Endereços!$B$3:$M$1002,7,FALSE)&amp;" - "&amp;VLOOKUP($U171,Endereços!$B$3:$M$1002,8,FALSE)&amp;", "&amp;VLOOKUP($U171,Endereços!$B$3:$M$1002,2,FALSE)&amp;" "&amp;VLOOKUP($U171,Endereços!$B$3:$M$1002,3,FALSE),"")</f>
        <v/>
      </c>
      <c r="W171" s="9"/>
      <c r="X171" s="9"/>
      <c r="Y171" s="9"/>
      <c r="Z171" s="59"/>
    </row>
    <row r="172" spans="1:26" x14ac:dyDescent="0.2">
      <c r="A172" s="44" t="str">
        <f t="shared" si="0"/>
        <v/>
      </c>
      <c r="B172" s="5"/>
      <c r="C172" s="14"/>
      <c r="D172" s="32" t="str">
        <f>IF($C172&lt;&gt;"",VLOOKUP($C172,Empresas!$A$3:$AB$1002,2,FALSE),"")</f>
        <v/>
      </c>
      <c r="E172" s="14"/>
      <c r="F172" s="14"/>
      <c r="G172" s="14"/>
      <c r="H172" s="14"/>
      <c r="I172" s="9"/>
      <c r="J172" s="9"/>
      <c r="K172" s="53"/>
      <c r="L172" s="50" t="str">
        <f t="shared" ca="1" si="3"/>
        <v/>
      </c>
      <c r="M172" s="32" t="str">
        <f>IF($U172&lt;&gt;"",VLOOKUP(VLOOKUP(VLOOKUP($U172,Endereços!$B$3:$M$1002,8,FALSE),Parametros!$AG$3:$AJ$102,4,FALSE),Parametros!$U$3:$Z$102,4,FALSE),"")</f>
        <v/>
      </c>
      <c r="N172" s="32" t="str">
        <f>IF($U172&lt;&gt;"",VLOOKUP(VLOOKUP($U172,Endereços!$B$3:$M$1002,6,FALSE),Parametros!$I$3:$N$102,6,FALSE),"")</f>
        <v/>
      </c>
      <c r="O172" s="9"/>
      <c r="P172" s="9"/>
      <c r="Q172" s="9"/>
      <c r="R172" s="9"/>
      <c r="S172" s="9"/>
      <c r="T172" s="9"/>
      <c r="U172" s="9"/>
      <c r="V172" s="52" t="str">
        <f>IF($U172&lt;&gt;"",VLOOKUP($U172,Endereços!$B$3:$M$1002,5,FALSE)&amp;" - "&amp;VLOOKUP($U172,Endereços!$B$3:$M$1002,7,FALSE)&amp;" - "&amp;VLOOKUP($U172,Endereços!$B$3:$M$1002,8,FALSE)&amp;", "&amp;VLOOKUP($U172,Endereços!$B$3:$M$1002,2,FALSE)&amp;" "&amp;VLOOKUP($U172,Endereços!$B$3:$M$1002,3,FALSE),"")</f>
        <v/>
      </c>
      <c r="W172" s="9"/>
      <c r="X172" s="9"/>
      <c r="Y172" s="9"/>
      <c r="Z172" s="59"/>
    </row>
    <row r="173" spans="1:26" x14ac:dyDescent="0.2">
      <c r="A173" s="44" t="str">
        <f t="shared" si="0"/>
        <v/>
      </c>
      <c r="B173" s="5"/>
      <c r="C173" s="14"/>
      <c r="D173" s="32" t="str">
        <f>IF($C173&lt;&gt;"",VLOOKUP($C173,Empresas!$A$3:$AB$1002,2,FALSE),"")</f>
        <v/>
      </c>
      <c r="E173" s="14"/>
      <c r="F173" s="14"/>
      <c r="G173" s="14"/>
      <c r="H173" s="14"/>
      <c r="I173" s="9"/>
      <c r="J173" s="9"/>
      <c r="K173" s="53"/>
      <c r="L173" s="50" t="str">
        <f t="shared" ca="1" si="3"/>
        <v/>
      </c>
      <c r="M173" s="32" t="str">
        <f>IF($U173&lt;&gt;"",VLOOKUP(VLOOKUP(VLOOKUP($U173,Endereços!$B$3:$M$1002,8,FALSE),Parametros!$AG$3:$AJ$102,4,FALSE),Parametros!$U$3:$Z$102,4,FALSE),"")</f>
        <v/>
      </c>
      <c r="N173" s="32" t="str">
        <f>IF($U173&lt;&gt;"",VLOOKUP(VLOOKUP($U173,Endereços!$B$3:$M$1002,6,FALSE),Parametros!$I$3:$N$102,6,FALSE),"")</f>
        <v/>
      </c>
      <c r="O173" s="9"/>
      <c r="P173" s="9"/>
      <c r="Q173" s="9"/>
      <c r="R173" s="9"/>
      <c r="S173" s="9"/>
      <c r="T173" s="9"/>
      <c r="U173" s="9"/>
      <c r="V173" s="52" t="str">
        <f>IF($U173&lt;&gt;"",VLOOKUP($U173,Endereços!$B$3:$M$1002,5,FALSE)&amp;" - "&amp;VLOOKUP($U173,Endereços!$B$3:$M$1002,7,FALSE)&amp;" - "&amp;VLOOKUP($U173,Endereços!$B$3:$M$1002,8,FALSE)&amp;", "&amp;VLOOKUP($U173,Endereços!$B$3:$M$1002,2,FALSE)&amp;" "&amp;VLOOKUP($U173,Endereços!$B$3:$M$1002,3,FALSE),"")</f>
        <v/>
      </c>
      <c r="W173" s="9"/>
      <c r="X173" s="9"/>
      <c r="Y173" s="9"/>
      <c r="Z173" s="59"/>
    </row>
    <row r="174" spans="1:26" x14ac:dyDescent="0.2">
      <c r="A174" s="44" t="str">
        <f t="shared" si="0"/>
        <v/>
      </c>
      <c r="B174" s="5"/>
      <c r="C174" s="14"/>
      <c r="D174" s="32" t="str">
        <f>IF($C174&lt;&gt;"",VLOOKUP($C174,Empresas!$A$3:$AB$1002,2,FALSE),"")</f>
        <v/>
      </c>
      <c r="E174" s="14"/>
      <c r="F174" s="14"/>
      <c r="G174" s="14"/>
      <c r="H174" s="14"/>
      <c r="I174" s="9"/>
      <c r="J174" s="9"/>
      <c r="K174" s="53"/>
      <c r="L174" s="50" t="str">
        <f t="shared" ca="1" si="3"/>
        <v/>
      </c>
      <c r="M174" s="32" t="str">
        <f>IF($U174&lt;&gt;"",VLOOKUP(VLOOKUP(VLOOKUP($U174,Endereços!$B$3:$M$1002,8,FALSE),Parametros!$AG$3:$AJ$102,4,FALSE),Parametros!$U$3:$Z$102,4,FALSE),"")</f>
        <v/>
      </c>
      <c r="N174" s="32" t="str">
        <f>IF($U174&lt;&gt;"",VLOOKUP(VLOOKUP($U174,Endereços!$B$3:$M$1002,6,FALSE),Parametros!$I$3:$N$102,6,FALSE),"")</f>
        <v/>
      </c>
      <c r="O174" s="9"/>
      <c r="P174" s="9"/>
      <c r="Q174" s="9"/>
      <c r="R174" s="9"/>
      <c r="S174" s="9"/>
      <c r="T174" s="9"/>
      <c r="U174" s="9"/>
      <c r="V174" s="52" t="str">
        <f>IF($U174&lt;&gt;"",VLOOKUP($U174,Endereços!$B$3:$M$1002,5,FALSE)&amp;" - "&amp;VLOOKUP($U174,Endereços!$B$3:$M$1002,7,FALSE)&amp;" - "&amp;VLOOKUP($U174,Endereços!$B$3:$M$1002,8,FALSE)&amp;", "&amp;VLOOKUP($U174,Endereços!$B$3:$M$1002,2,FALSE)&amp;" "&amp;VLOOKUP($U174,Endereços!$B$3:$M$1002,3,FALSE),"")</f>
        <v/>
      </c>
      <c r="W174" s="9"/>
      <c r="X174" s="9"/>
      <c r="Y174" s="9"/>
      <c r="Z174" s="59"/>
    </row>
    <row r="175" spans="1:26" x14ac:dyDescent="0.2">
      <c r="A175" s="44" t="str">
        <f t="shared" si="0"/>
        <v/>
      </c>
      <c r="B175" s="5"/>
      <c r="C175" s="14"/>
      <c r="D175" s="32" t="str">
        <f>IF($C175&lt;&gt;"",VLOOKUP($C175,Empresas!$A$3:$AB$1002,2,FALSE),"")</f>
        <v/>
      </c>
      <c r="E175" s="14"/>
      <c r="F175" s="14"/>
      <c r="G175" s="14"/>
      <c r="H175" s="14"/>
      <c r="I175" s="9"/>
      <c r="J175" s="9"/>
      <c r="K175" s="53"/>
      <c r="L175" s="50" t="str">
        <f t="shared" ca="1" si="3"/>
        <v/>
      </c>
      <c r="M175" s="32" t="str">
        <f>IF($U175&lt;&gt;"",VLOOKUP(VLOOKUP(VLOOKUP($U175,Endereços!$B$3:$M$1002,8,FALSE),Parametros!$AG$3:$AJ$102,4,FALSE),Parametros!$U$3:$Z$102,4,FALSE),"")</f>
        <v/>
      </c>
      <c r="N175" s="32" t="str">
        <f>IF($U175&lt;&gt;"",VLOOKUP(VLOOKUP($U175,Endereços!$B$3:$M$1002,6,FALSE),Parametros!$I$3:$N$102,6,FALSE),"")</f>
        <v/>
      </c>
      <c r="O175" s="9"/>
      <c r="P175" s="9"/>
      <c r="Q175" s="9"/>
      <c r="R175" s="9"/>
      <c r="S175" s="9"/>
      <c r="T175" s="9"/>
      <c r="U175" s="9"/>
      <c r="V175" s="52" t="str">
        <f>IF($U175&lt;&gt;"",VLOOKUP($U175,Endereços!$B$3:$M$1002,5,FALSE)&amp;" - "&amp;VLOOKUP($U175,Endereços!$B$3:$M$1002,7,FALSE)&amp;" - "&amp;VLOOKUP($U175,Endereços!$B$3:$M$1002,8,FALSE)&amp;", "&amp;VLOOKUP($U175,Endereços!$B$3:$M$1002,2,FALSE)&amp;" "&amp;VLOOKUP($U175,Endereços!$B$3:$M$1002,3,FALSE),"")</f>
        <v/>
      </c>
      <c r="W175" s="9"/>
      <c r="X175" s="9"/>
      <c r="Y175" s="9"/>
      <c r="Z175" s="59"/>
    </row>
    <row r="176" spans="1:26" x14ac:dyDescent="0.2">
      <c r="A176" s="44" t="str">
        <f t="shared" si="0"/>
        <v/>
      </c>
      <c r="B176" s="5"/>
      <c r="C176" s="14"/>
      <c r="D176" s="32" t="str">
        <f>IF($C176&lt;&gt;"",VLOOKUP($C176,Empresas!$A$3:$AB$1002,2,FALSE),"")</f>
        <v/>
      </c>
      <c r="E176" s="14"/>
      <c r="F176" s="14"/>
      <c r="G176" s="14"/>
      <c r="H176" s="14"/>
      <c r="I176" s="9"/>
      <c r="J176" s="9"/>
      <c r="K176" s="53"/>
      <c r="L176" s="50" t="str">
        <f t="shared" ca="1" si="3"/>
        <v/>
      </c>
      <c r="M176" s="32" t="str">
        <f>IF($U176&lt;&gt;"",VLOOKUP(VLOOKUP(VLOOKUP($U176,Endereços!$B$3:$M$1002,8,FALSE),Parametros!$AG$3:$AJ$102,4,FALSE),Parametros!$U$3:$Z$102,4,FALSE),"")</f>
        <v/>
      </c>
      <c r="N176" s="32" t="str">
        <f>IF($U176&lt;&gt;"",VLOOKUP(VLOOKUP($U176,Endereços!$B$3:$M$1002,6,FALSE),Parametros!$I$3:$N$102,6,FALSE),"")</f>
        <v/>
      </c>
      <c r="O176" s="9"/>
      <c r="P176" s="9"/>
      <c r="Q176" s="9"/>
      <c r="R176" s="9"/>
      <c r="S176" s="9"/>
      <c r="T176" s="9"/>
      <c r="U176" s="9"/>
      <c r="V176" s="52" t="str">
        <f>IF($U176&lt;&gt;"",VLOOKUP($U176,Endereços!$B$3:$M$1002,5,FALSE)&amp;" - "&amp;VLOOKUP($U176,Endereços!$B$3:$M$1002,7,FALSE)&amp;" - "&amp;VLOOKUP($U176,Endereços!$B$3:$M$1002,8,FALSE)&amp;", "&amp;VLOOKUP($U176,Endereços!$B$3:$M$1002,2,FALSE)&amp;" "&amp;VLOOKUP($U176,Endereços!$B$3:$M$1002,3,FALSE),"")</f>
        <v/>
      </c>
      <c r="W176" s="9"/>
      <c r="X176" s="9"/>
      <c r="Y176" s="9"/>
      <c r="Z176" s="59"/>
    </row>
    <row r="177" spans="1:26" x14ac:dyDescent="0.2">
      <c r="A177" s="44" t="str">
        <f t="shared" si="0"/>
        <v/>
      </c>
      <c r="B177" s="5"/>
      <c r="C177" s="14"/>
      <c r="D177" s="32" t="str">
        <f>IF($C177&lt;&gt;"",VLOOKUP($C177,Empresas!$A$3:$AB$1002,2,FALSE),"")</f>
        <v/>
      </c>
      <c r="E177" s="14"/>
      <c r="F177" s="14"/>
      <c r="G177" s="14"/>
      <c r="H177" s="14"/>
      <c r="I177" s="9"/>
      <c r="J177" s="9"/>
      <c r="K177" s="53"/>
      <c r="L177" s="50" t="str">
        <f t="shared" ca="1" si="3"/>
        <v/>
      </c>
      <c r="M177" s="32" t="str">
        <f>IF($U177&lt;&gt;"",VLOOKUP(VLOOKUP(VLOOKUP($U177,Endereços!$B$3:$M$1002,8,FALSE),Parametros!$AG$3:$AJ$102,4,FALSE),Parametros!$U$3:$Z$102,4,FALSE),"")</f>
        <v/>
      </c>
      <c r="N177" s="32" t="str">
        <f>IF($U177&lt;&gt;"",VLOOKUP(VLOOKUP($U177,Endereços!$B$3:$M$1002,6,FALSE),Parametros!$I$3:$N$102,6,FALSE),"")</f>
        <v/>
      </c>
      <c r="O177" s="9"/>
      <c r="P177" s="9"/>
      <c r="Q177" s="9"/>
      <c r="R177" s="9"/>
      <c r="S177" s="9"/>
      <c r="T177" s="9"/>
      <c r="U177" s="9"/>
      <c r="V177" s="52" t="str">
        <f>IF($U177&lt;&gt;"",VLOOKUP($U177,Endereços!$B$3:$M$1002,5,FALSE)&amp;" - "&amp;VLOOKUP($U177,Endereços!$B$3:$M$1002,7,FALSE)&amp;" - "&amp;VLOOKUP($U177,Endereços!$B$3:$M$1002,8,FALSE)&amp;", "&amp;VLOOKUP($U177,Endereços!$B$3:$M$1002,2,FALSE)&amp;" "&amp;VLOOKUP($U177,Endereços!$B$3:$M$1002,3,FALSE),"")</f>
        <v/>
      </c>
      <c r="W177" s="9"/>
      <c r="X177" s="9"/>
      <c r="Y177" s="9"/>
      <c r="Z177" s="59"/>
    </row>
    <row r="178" spans="1:26" x14ac:dyDescent="0.2">
      <c r="A178" s="44" t="str">
        <f t="shared" si="0"/>
        <v/>
      </c>
      <c r="B178" s="5"/>
      <c r="C178" s="14"/>
      <c r="D178" s="32" t="str">
        <f>IF($C178&lt;&gt;"",VLOOKUP($C178,Empresas!$A$3:$AB$1002,2,FALSE),"")</f>
        <v/>
      </c>
      <c r="E178" s="14"/>
      <c r="F178" s="14"/>
      <c r="G178" s="14"/>
      <c r="H178" s="14"/>
      <c r="I178" s="9"/>
      <c r="J178" s="9"/>
      <c r="K178" s="53"/>
      <c r="L178" s="50" t="str">
        <f t="shared" ca="1" si="3"/>
        <v/>
      </c>
      <c r="M178" s="32" t="str">
        <f>IF($U178&lt;&gt;"",VLOOKUP(VLOOKUP(VLOOKUP($U178,Endereços!$B$3:$M$1002,8,FALSE),Parametros!$AG$3:$AJ$102,4,FALSE),Parametros!$U$3:$Z$102,4,FALSE),"")</f>
        <v/>
      </c>
      <c r="N178" s="32" t="str">
        <f>IF($U178&lt;&gt;"",VLOOKUP(VLOOKUP($U178,Endereços!$B$3:$M$1002,6,FALSE),Parametros!$I$3:$N$102,6,FALSE),"")</f>
        <v/>
      </c>
      <c r="O178" s="9"/>
      <c r="P178" s="9"/>
      <c r="Q178" s="9"/>
      <c r="R178" s="9"/>
      <c r="S178" s="9"/>
      <c r="T178" s="9"/>
      <c r="U178" s="9"/>
      <c r="V178" s="52" t="str">
        <f>IF($U178&lt;&gt;"",VLOOKUP($U178,Endereços!$B$3:$M$1002,5,FALSE)&amp;" - "&amp;VLOOKUP($U178,Endereços!$B$3:$M$1002,7,FALSE)&amp;" - "&amp;VLOOKUP($U178,Endereços!$B$3:$M$1002,8,FALSE)&amp;", "&amp;VLOOKUP($U178,Endereços!$B$3:$M$1002,2,FALSE)&amp;" "&amp;VLOOKUP($U178,Endereços!$B$3:$M$1002,3,FALSE),"")</f>
        <v/>
      </c>
      <c r="W178" s="9"/>
      <c r="X178" s="9"/>
      <c r="Y178" s="9"/>
      <c r="Z178" s="59"/>
    </row>
    <row r="179" spans="1:26" x14ac:dyDescent="0.2">
      <c r="A179" s="44" t="str">
        <f t="shared" si="0"/>
        <v/>
      </c>
      <c r="B179" s="5"/>
      <c r="C179" s="14"/>
      <c r="D179" s="32" t="str">
        <f>IF($C179&lt;&gt;"",VLOOKUP($C179,Empresas!$A$3:$AB$1002,2,FALSE),"")</f>
        <v/>
      </c>
      <c r="E179" s="14"/>
      <c r="F179" s="14"/>
      <c r="G179" s="14"/>
      <c r="H179" s="14"/>
      <c r="I179" s="9"/>
      <c r="J179" s="9"/>
      <c r="K179" s="53"/>
      <c r="L179" s="50" t="str">
        <f t="shared" ca="1" si="3"/>
        <v/>
      </c>
      <c r="M179" s="32" t="str">
        <f>IF($U179&lt;&gt;"",VLOOKUP(VLOOKUP(VLOOKUP($U179,Endereços!$B$3:$M$1002,8,FALSE),Parametros!$AG$3:$AJ$102,4,FALSE),Parametros!$U$3:$Z$102,4,FALSE),"")</f>
        <v/>
      </c>
      <c r="N179" s="32" t="str">
        <f>IF($U179&lt;&gt;"",VLOOKUP(VLOOKUP($U179,Endereços!$B$3:$M$1002,6,FALSE),Parametros!$I$3:$N$102,6,FALSE),"")</f>
        <v/>
      </c>
      <c r="O179" s="9"/>
      <c r="P179" s="9"/>
      <c r="Q179" s="9"/>
      <c r="R179" s="9"/>
      <c r="S179" s="9"/>
      <c r="T179" s="9"/>
      <c r="U179" s="9"/>
      <c r="V179" s="52" t="str">
        <f>IF($U179&lt;&gt;"",VLOOKUP($U179,Endereços!$B$3:$M$1002,5,FALSE)&amp;" - "&amp;VLOOKUP($U179,Endereços!$B$3:$M$1002,7,FALSE)&amp;" - "&amp;VLOOKUP($U179,Endereços!$B$3:$M$1002,8,FALSE)&amp;", "&amp;VLOOKUP($U179,Endereços!$B$3:$M$1002,2,FALSE)&amp;" "&amp;VLOOKUP($U179,Endereços!$B$3:$M$1002,3,FALSE),"")</f>
        <v/>
      </c>
      <c r="W179" s="9"/>
      <c r="X179" s="9"/>
      <c r="Y179" s="9"/>
      <c r="Z179" s="59"/>
    </row>
    <row r="180" spans="1:26" x14ac:dyDescent="0.2">
      <c r="A180" s="44" t="str">
        <f t="shared" si="0"/>
        <v/>
      </c>
      <c r="B180" s="5"/>
      <c r="C180" s="14"/>
      <c r="D180" s="32" t="str">
        <f>IF($C180&lt;&gt;"",VLOOKUP($C180,Empresas!$A$3:$AB$1002,2,FALSE),"")</f>
        <v/>
      </c>
      <c r="E180" s="14"/>
      <c r="F180" s="14"/>
      <c r="G180" s="14"/>
      <c r="H180" s="14"/>
      <c r="I180" s="9"/>
      <c r="J180" s="9"/>
      <c r="K180" s="53"/>
      <c r="L180" s="50" t="str">
        <f t="shared" ca="1" si="3"/>
        <v/>
      </c>
      <c r="M180" s="32" t="str">
        <f>IF($U180&lt;&gt;"",VLOOKUP(VLOOKUP(VLOOKUP($U180,Endereços!$B$3:$M$1002,8,FALSE),Parametros!$AG$3:$AJ$102,4,FALSE),Parametros!$U$3:$Z$102,4,FALSE),"")</f>
        <v/>
      </c>
      <c r="N180" s="32" t="str">
        <f>IF($U180&lt;&gt;"",VLOOKUP(VLOOKUP($U180,Endereços!$B$3:$M$1002,6,FALSE),Parametros!$I$3:$N$102,6,FALSE),"")</f>
        <v/>
      </c>
      <c r="O180" s="9"/>
      <c r="P180" s="9"/>
      <c r="Q180" s="9"/>
      <c r="R180" s="9"/>
      <c r="S180" s="9"/>
      <c r="T180" s="9"/>
      <c r="U180" s="9"/>
      <c r="V180" s="52" t="str">
        <f>IF($U180&lt;&gt;"",VLOOKUP($U180,Endereços!$B$3:$M$1002,5,FALSE)&amp;" - "&amp;VLOOKUP($U180,Endereços!$B$3:$M$1002,7,FALSE)&amp;" - "&amp;VLOOKUP($U180,Endereços!$B$3:$M$1002,8,FALSE)&amp;", "&amp;VLOOKUP($U180,Endereços!$B$3:$M$1002,2,FALSE)&amp;" "&amp;VLOOKUP($U180,Endereços!$B$3:$M$1002,3,FALSE),"")</f>
        <v/>
      </c>
      <c r="W180" s="9"/>
      <c r="X180" s="9"/>
      <c r="Y180" s="9"/>
      <c r="Z180" s="59"/>
    </row>
    <row r="181" spans="1:26" x14ac:dyDescent="0.2">
      <c r="A181" s="44" t="str">
        <f t="shared" si="0"/>
        <v/>
      </c>
      <c r="B181" s="5"/>
      <c r="C181" s="14"/>
      <c r="D181" s="32" t="str">
        <f>IF($C181&lt;&gt;"",VLOOKUP($C181,Empresas!$A$3:$AB$1002,2,FALSE),"")</f>
        <v/>
      </c>
      <c r="E181" s="14"/>
      <c r="F181" s="14"/>
      <c r="G181" s="14"/>
      <c r="H181" s="14"/>
      <c r="I181" s="9"/>
      <c r="J181" s="9"/>
      <c r="K181" s="53"/>
      <c r="L181" s="50" t="str">
        <f t="shared" ca="1" si="3"/>
        <v/>
      </c>
      <c r="M181" s="32" t="str">
        <f>IF($U181&lt;&gt;"",VLOOKUP(VLOOKUP(VLOOKUP($U181,Endereços!$B$3:$M$1002,8,FALSE),Parametros!$AG$3:$AJ$102,4,FALSE),Parametros!$U$3:$Z$102,4,FALSE),"")</f>
        <v/>
      </c>
      <c r="N181" s="32" t="str">
        <f>IF($U181&lt;&gt;"",VLOOKUP(VLOOKUP($U181,Endereços!$B$3:$M$1002,6,FALSE),Parametros!$I$3:$N$102,6,FALSE),"")</f>
        <v/>
      </c>
      <c r="O181" s="9"/>
      <c r="P181" s="9"/>
      <c r="Q181" s="9"/>
      <c r="R181" s="9"/>
      <c r="S181" s="9"/>
      <c r="T181" s="9"/>
      <c r="U181" s="9"/>
      <c r="V181" s="52" t="str">
        <f>IF($U181&lt;&gt;"",VLOOKUP($U181,Endereços!$B$3:$M$1002,5,FALSE)&amp;" - "&amp;VLOOKUP($U181,Endereços!$B$3:$M$1002,7,FALSE)&amp;" - "&amp;VLOOKUP($U181,Endereços!$B$3:$M$1002,8,FALSE)&amp;", "&amp;VLOOKUP($U181,Endereços!$B$3:$M$1002,2,FALSE)&amp;" "&amp;VLOOKUP($U181,Endereços!$B$3:$M$1002,3,FALSE),"")</f>
        <v/>
      </c>
      <c r="W181" s="9"/>
      <c r="X181" s="9"/>
      <c r="Y181" s="9"/>
      <c r="Z181" s="59"/>
    </row>
    <row r="182" spans="1:26" x14ac:dyDescent="0.2">
      <c r="A182" s="44" t="str">
        <f>IF($B182&lt;&gt;"",$A181+1,"")</f>
        <v/>
      </c>
      <c r="B182" s="5"/>
      <c r="C182" s="14"/>
      <c r="D182" s="32" t="str">
        <f>IF($C182&lt;&gt;"",VLOOKUP($C182,Empresas!$A$3:$AB$1002,2,FALSE),"")</f>
        <v/>
      </c>
      <c r="E182" s="14"/>
      <c r="F182" s="14"/>
      <c r="G182" s="14"/>
      <c r="H182" s="14"/>
      <c r="I182" s="9"/>
      <c r="J182" s="9"/>
      <c r="K182" s="53"/>
      <c r="L182" s="50" t="str">
        <f t="shared" ca="1" si="3"/>
        <v/>
      </c>
      <c r="M182" s="32" t="str">
        <f>IF($U182&lt;&gt;"",VLOOKUP(VLOOKUP(VLOOKUP($U182,Endereços!$B$3:$M$1002,8,FALSE),Parametros!$AG$3:$AJ$102,4,FALSE),Parametros!$U$3:$Z$102,4,FALSE),"")</f>
        <v/>
      </c>
      <c r="N182" s="32" t="str">
        <f>IF($U182&lt;&gt;"",VLOOKUP(VLOOKUP($U182,Endereços!$B$3:$M$1002,6,FALSE),Parametros!$I$3:$N$102,6,FALSE),"")</f>
        <v/>
      </c>
      <c r="O182" s="9"/>
      <c r="P182" s="9"/>
      <c r="Q182" s="9"/>
      <c r="R182" s="9"/>
      <c r="S182" s="9"/>
      <c r="T182" s="9"/>
      <c r="U182" s="9"/>
      <c r="V182" s="52" t="str">
        <f>IF($U182&lt;&gt;"",VLOOKUP($U182,Endereços!$B$3:$M$1002,5,FALSE)&amp;" - "&amp;VLOOKUP($U182,Endereços!$B$3:$M$1002,7,FALSE)&amp;" - "&amp;VLOOKUP($U182,Endereços!$B$3:$M$1002,8,FALSE)&amp;", "&amp;VLOOKUP($U182,Endereços!$B$3:$M$1002,2,FALSE)&amp;" "&amp;VLOOKUP($U182,Endereços!$B$3:$M$1002,3,FALSE),"")</f>
        <v/>
      </c>
      <c r="W182" s="9"/>
      <c r="X182" s="9"/>
      <c r="Y182" s="9"/>
      <c r="Z182" s="59"/>
    </row>
    <row r="183" spans="1:26" x14ac:dyDescent="0.2">
      <c r="A183" s="44" t="str">
        <f t="shared" si="0"/>
        <v/>
      </c>
      <c r="B183" s="5"/>
      <c r="C183" s="14"/>
      <c r="D183" s="32" t="str">
        <f>IF($C183&lt;&gt;"",VLOOKUP($C183,Empresas!$A$3:$AB$1002,2,FALSE),"")</f>
        <v/>
      </c>
      <c r="E183" s="14"/>
      <c r="F183" s="14"/>
      <c r="G183" s="14"/>
      <c r="H183" s="14"/>
      <c r="I183" s="9"/>
      <c r="J183" s="9"/>
      <c r="K183" s="53"/>
      <c r="L183" s="50" t="str">
        <f t="shared" ca="1" si="3"/>
        <v/>
      </c>
      <c r="M183" s="32" t="str">
        <f>IF($U183&lt;&gt;"",VLOOKUP(VLOOKUP(VLOOKUP($U183,Endereços!$B$3:$M$1002,8,FALSE),Parametros!$AG$3:$AJ$102,4,FALSE),Parametros!$U$3:$Z$102,4,FALSE),"")</f>
        <v/>
      </c>
      <c r="N183" s="32" t="str">
        <f>IF($U183&lt;&gt;"",VLOOKUP(VLOOKUP($U183,Endereços!$B$3:$M$1002,6,FALSE),Parametros!$I$3:$N$102,6,FALSE),"")</f>
        <v/>
      </c>
      <c r="O183" s="9"/>
      <c r="P183" s="9"/>
      <c r="Q183" s="9"/>
      <c r="R183" s="9"/>
      <c r="S183" s="9"/>
      <c r="T183" s="9"/>
      <c r="U183" s="9"/>
      <c r="V183" s="52" t="str">
        <f>IF($U183&lt;&gt;"",VLOOKUP($U183,Endereços!$B$3:$M$1002,5,FALSE)&amp;" - "&amp;VLOOKUP($U183,Endereços!$B$3:$M$1002,7,FALSE)&amp;" - "&amp;VLOOKUP($U183,Endereços!$B$3:$M$1002,8,FALSE)&amp;", "&amp;VLOOKUP($U183,Endereços!$B$3:$M$1002,2,FALSE)&amp;" "&amp;VLOOKUP($U183,Endereços!$B$3:$M$1002,3,FALSE),"")</f>
        <v/>
      </c>
      <c r="W183" s="9"/>
      <c r="X183" s="9"/>
      <c r="Y183" s="9"/>
      <c r="Z183" s="59"/>
    </row>
    <row r="184" spans="1:26" x14ac:dyDescent="0.2">
      <c r="A184" s="44" t="str">
        <f t="shared" ref="A184:A249" si="4">IF($B184&lt;&gt;"",$A183+1,"")</f>
        <v/>
      </c>
      <c r="B184" s="5"/>
      <c r="C184" s="14"/>
      <c r="D184" s="32" t="str">
        <f>IF($C184&lt;&gt;"",VLOOKUP($C184,Empresas!$A$3:$AB$1002,2,FALSE),"")</f>
        <v/>
      </c>
      <c r="E184" s="14"/>
      <c r="F184" s="14"/>
      <c r="G184" s="14"/>
      <c r="H184" s="14"/>
      <c r="I184" s="9"/>
      <c r="J184" s="9"/>
      <c r="K184" s="53"/>
      <c r="L184" s="50" t="str">
        <f t="shared" ca="1" si="3"/>
        <v/>
      </c>
      <c r="M184" s="32" t="str">
        <f>IF($U184&lt;&gt;"",VLOOKUP(VLOOKUP(VLOOKUP($U184,Endereços!$B$3:$M$1002,8,FALSE),Parametros!$AG$3:$AJ$102,4,FALSE),Parametros!$U$3:$Z$102,4,FALSE),"")</f>
        <v/>
      </c>
      <c r="N184" s="32" t="str">
        <f>IF($U184&lt;&gt;"",VLOOKUP(VLOOKUP($U184,Endereços!$B$3:$M$1002,6,FALSE),Parametros!$I$3:$N$102,6,FALSE),"")</f>
        <v/>
      </c>
      <c r="O184" s="9"/>
      <c r="P184" s="9"/>
      <c r="Q184" s="9"/>
      <c r="R184" s="9"/>
      <c r="S184" s="9"/>
      <c r="T184" s="9"/>
      <c r="U184" s="9"/>
      <c r="V184" s="52" t="str">
        <f>IF($U184&lt;&gt;"",VLOOKUP($U184,Endereços!$B$3:$M$1002,5,FALSE)&amp;" - "&amp;VLOOKUP($U184,Endereços!$B$3:$M$1002,7,FALSE)&amp;" - "&amp;VLOOKUP($U184,Endereços!$B$3:$M$1002,8,FALSE)&amp;", "&amp;VLOOKUP($U184,Endereços!$B$3:$M$1002,2,FALSE)&amp;" "&amp;VLOOKUP($U184,Endereços!$B$3:$M$1002,3,FALSE),"")</f>
        <v/>
      </c>
      <c r="W184" s="9"/>
      <c r="X184" s="9"/>
      <c r="Y184" s="9"/>
      <c r="Z184" s="59"/>
    </row>
    <row r="185" spans="1:26" x14ac:dyDescent="0.2">
      <c r="A185" s="44" t="str">
        <f t="shared" si="4"/>
        <v/>
      </c>
      <c r="B185" s="5"/>
      <c r="C185" s="14"/>
      <c r="D185" s="32" t="str">
        <f>IF($C185&lt;&gt;"",VLOOKUP($C185,Empresas!$A$3:$AB$1002,2,FALSE),"")</f>
        <v/>
      </c>
      <c r="E185" s="14"/>
      <c r="F185" s="14"/>
      <c r="G185" s="14"/>
      <c r="H185" s="14"/>
      <c r="I185" s="9"/>
      <c r="J185" s="9"/>
      <c r="K185" s="53"/>
      <c r="L185" s="50" t="str">
        <f t="shared" ca="1" si="3"/>
        <v/>
      </c>
      <c r="M185" s="32" t="str">
        <f>IF($U185&lt;&gt;"",VLOOKUP(VLOOKUP(VLOOKUP($U185,Endereços!$B$3:$M$1002,8,FALSE),Parametros!$AG$3:$AJ$102,4,FALSE),Parametros!$U$3:$Z$102,4,FALSE),"")</f>
        <v/>
      </c>
      <c r="N185" s="32" t="str">
        <f>IF($U185&lt;&gt;"",VLOOKUP(VLOOKUP($U185,Endereços!$B$3:$M$1002,6,FALSE),Parametros!$I$3:$N$102,6,FALSE),"")</f>
        <v/>
      </c>
      <c r="O185" s="9"/>
      <c r="P185" s="9"/>
      <c r="Q185" s="9"/>
      <c r="R185" s="9"/>
      <c r="S185" s="9"/>
      <c r="T185" s="9"/>
      <c r="U185" s="9"/>
      <c r="V185" s="52" t="str">
        <f>IF($U185&lt;&gt;"",VLOOKUP($U185,Endereços!$B$3:$M$1002,5,FALSE)&amp;" - "&amp;VLOOKUP($U185,Endereços!$B$3:$M$1002,7,FALSE)&amp;" - "&amp;VLOOKUP($U185,Endereços!$B$3:$M$1002,8,FALSE)&amp;", "&amp;VLOOKUP($U185,Endereços!$B$3:$M$1002,2,FALSE)&amp;" "&amp;VLOOKUP($U185,Endereços!$B$3:$M$1002,3,FALSE),"")</f>
        <v/>
      </c>
      <c r="W185" s="9"/>
      <c r="X185" s="9"/>
      <c r="Y185" s="9"/>
      <c r="Z185" s="59"/>
    </row>
    <row r="186" spans="1:26" x14ac:dyDescent="0.2">
      <c r="A186" s="44" t="str">
        <f t="shared" si="4"/>
        <v/>
      </c>
      <c r="B186" s="5"/>
      <c r="C186" s="14"/>
      <c r="D186" s="32" t="str">
        <f>IF($C186&lt;&gt;"",VLOOKUP($C186,Empresas!$A$3:$AB$1002,2,FALSE),"")</f>
        <v/>
      </c>
      <c r="E186" s="14"/>
      <c r="F186" s="14"/>
      <c r="G186" s="14"/>
      <c r="H186" s="14"/>
      <c r="I186" s="9"/>
      <c r="J186" s="9"/>
      <c r="K186" s="53"/>
      <c r="L186" s="50" t="str">
        <f t="shared" ca="1" si="3"/>
        <v/>
      </c>
      <c r="M186" s="32" t="str">
        <f>IF($U186&lt;&gt;"",VLOOKUP(VLOOKUP(VLOOKUP($U186,Endereços!$B$3:$M$1002,8,FALSE),Parametros!$AG$3:$AJ$102,4,FALSE),Parametros!$U$3:$Z$102,4,FALSE),"")</f>
        <v/>
      </c>
      <c r="N186" s="32" t="str">
        <f>IF($U186&lt;&gt;"",VLOOKUP(VLOOKUP($U186,Endereços!$B$3:$M$1002,6,FALSE),Parametros!$I$3:$N$102,6,FALSE),"")</f>
        <v/>
      </c>
      <c r="O186" s="9"/>
      <c r="P186" s="9"/>
      <c r="Q186" s="9"/>
      <c r="R186" s="9"/>
      <c r="S186" s="9"/>
      <c r="T186" s="9"/>
      <c r="U186" s="9"/>
      <c r="V186" s="52" t="str">
        <f>IF($U186&lt;&gt;"",VLOOKUP($U186,Endereços!$B$3:$M$1002,5,FALSE)&amp;" - "&amp;VLOOKUP($U186,Endereços!$B$3:$M$1002,7,FALSE)&amp;" - "&amp;VLOOKUP($U186,Endereços!$B$3:$M$1002,8,FALSE)&amp;", "&amp;VLOOKUP($U186,Endereços!$B$3:$M$1002,2,FALSE)&amp;" "&amp;VLOOKUP($U186,Endereços!$B$3:$M$1002,3,FALSE),"")</f>
        <v/>
      </c>
      <c r="W186" s="9"/>
      <c r="X186" s="9"/>
      <c r="Y186" s="9"/>
      <c r="Z186" s="59"/>
    </row>
    <row r="187" spans="1:26" x14ac:dyDescent="0.2">
      <c r="A187" s="44" t="str">
        <f t="shared" si="4"/>
        <v/>
      </c>
      <c r="B187" s="5"/>
      <c r="C187" s="14"/>
      <c r="D187" s="32" t="str">
        <f>IF($C187&lt;&gt;"",VLOOKUP($C187,Empresas!$A$3:$AB$1002,2,FALSE),"")</f>
        <v/>
      </c>
      <c r="E187" s="14"/>
      <c r="F187" s="14"/>
      <c r="G187" s="14"/>
      <c r="H187" s="14"/>
      <c r="I187" s="9"/>
      <c r="J187" s="9"/>
      <c r="K187" s="53"/>
      <c r="L187" s="50" t="str">
        <f t="shared" ca="1" si="3"/>
        <v/>
      </c>
      <c r="M187" s="32" t="str">
        <f>IF($U187&lt;&gt;"",VLOOKUP(VLOOKUP(VLOOKUP($U187,Endereços!$B$3:$M$1002,8,FALSE),Parametros!$AG$3:$AJ$102,4,FALSE),Parametros!$U$3:$Z$102,4,FALSE),"")</f>
        <v/>
      </c>
      <c r="N187" s="32" t="str">
        <f>IF($U187&lt;&gt;"",VLOOKUP(VLOOKUP($U187,Endereços!$B$3:$M$1002,6,FALSE),Parametros!$I$3:$N$102,6,FALSE),"")</f>
        <v/>
      </c>
      <c r="O187" s="9"/>
      <c r="P187" s="9"/>
      <c r="Q187" s="9"/>
      <c r="R187" s="9"/>
      <c r="S187" s="9"/>
      <c r="T187" s="9"/>
      <c r="U187" s="9"/>
      <c r="V187" s="52" t="str">
        <f>IF($U187&lt;&gt;"",VLOOKUP($U187,Endereços!$B$3:$M$1002,5,FALSE)&amp;" - "&amp;VLOOKUP($U187,Endereços!$B$3:$M$1002,7,FALSE)&amp;" - "&amp;VLOOKUP($U187,Endereços!$B$3:$M$1002,8,FALSE)&amp;", "&amp;VLOOKUP($U187,Endereços!$B$3:$M$1002,2,FALSE)&amp;" "&amp;VLOOKUP($U187,Endereços!$B$3:$M$1002,3,FALSE),"")</f>
        <v/>
      </c>
      <c r="W187" s="9"/>
      <c r="X187" s="9"/>
      <c r="Y187" s="9"/>
      <c r="Z187" s="59"/>
    </row>
    <row r="188" spans="1:26" x14ac:dyDescent="0.2">
      <c r="A188" s="44" t="str">
        <f t="shared" si="4"/>
        <v/>
      </c>
      <c r="B188" s="5"/>
      <c r="C188" s="14"/>
      <c r="D188" s="32" t="str">
        <f>IF($C188&lt;&gt;"",VLOOKUP($C188,Empresas!$A$3:$AB$1002,2,FALSE),"")</f>
        <v/>
      </c>
      <c r="E188" s="14"/>
      <c r="F188" s="14"/>
      <c r="G188" s="14"/>
      <c r="H188" s="14"/>
      <c r="I188" s="9"/>
      <c r="J188" s="9"/>
      <c r="K188" s="53"/>
      <c r="L188" s="50" t="str">
        <f t="shared" ca="1" si="3"/>
        <v/>
      </c>
      <c r="M188" s="32" t="str">
        <f>IF($U188&lt;&gt;"",VLOOKUP(VLOOKUP(VLOOKUP($U188,Endereços!$B$3:$M$1002,8,FALSE),Parametros!$AG$3:$AJ$102,4,FALSE),Parametros!$U$3:$Z$102,4,FALSE),"")</f>
        <v/>
      </c>
      <c r="N188" s="32" t="str">
        <f>IF($U188&lt;&gt;"",VLOOKUP(VLOOKUP($U188,Endereços!$B$3:$M$1002,6,FALSE),Parametros!$I$3:$N$102,6,FALSE),"")</f>
        <v/>
      </c>
      <c r="O188" s="9"/>
      <c r="P188" s="9"/>
      <c r="Q188" s="9"/>
      <c r="R188" s="9"/>
      <c r="S188" s="9"/>
      <c r="T188" s="9"/>
      <c r="U188" s="9"/>
      <c r="V188" s="52" t="str">
        <f>IF($U188&lt;&gt;"",VLOOKUP($U188,Endereços!$B$3:$M$1002,5,FALSE)&amp;" - "&amp;VLOOKUP($U188,Endereços!$B$3:$M$1002,7,FALSE)&amp;" - "&amp;VLOOKUP($U188,Endereços!$B$3:$M$1002,8,FALSE)&amp;", "&amp;VLOOKUP($U188,Endereços!$B$3:$M$1002,2,FALSE)&amp;" "&amp;VLOOKUP($U188,Endereços!$B$3:$M$1002,3,FALSE),"")</f>
        <v/>
      </c>
      <c r="W188" s="9"/>
      <c r="X188" s="9"/>
      <c r="Y188" s="9"/>
      <c r="Z188" s="59"/>
    </row>
    <row r="189" spans="1:26" x14ac:dyDescent="0.2">
      <c r="A189" s="44" t="str">
        <f t="shared" si="4"/>
        <v/>
      </c>
      <c r="B189" s="5"/>
      <c r="C189" s="14"/>
      <c r="D189" s="32" t="str">
        <f>IF($C189&lt;&gt;"",VLOOKUP($C189,Empresas!$A$3:$AB$1002,2,FALSE),"")</f>
        <v/>
      </c>
      <c r="E189" s="14"/>
      <c r="F189" s="14"/>
      <c r="G189" s="14"/>
      <c r="H189" s="14"/>
      <c r="I189" s="9"/>
      <c r="J189" s="9"/>
      <c r="K189" s="53"/>
      <c r="L189" s="50" t="str">
        <f t="shared" ca="1" si="3"/>
        <v/>
      </c>
      <c r="M189" s="32" t="str">
        <f>IF($U189&lt;&gt;"",VLOOKUP(VLOOKUP(VLOOKUP($U189,Endereços!$B$3:$M$1002,8,FALSE),Parametros!$AG$3:$AJ$102,4,FALSE),Parametros!$U$3:$Z$102,4,FALSE),"")</f>
        <v/>
      </c>
      <c r="N189" s="32" t="str">
        <f>IF($U189&lt;&gt;"",VLOOKUP(VLOOKUP($U189,Endereços!$B$3:$M$1002,6,FALSE),Parametros!$I$3:$N$102,6,FALSE),"")</f>
        <v/>
      </c>
      <c r="O189" s="9"/>
      <c r="P189" s="9"/>
      <c r="Q189" s="9"/>
      <c r="R189" s="9"/>
      <c r="S189" s="9"/>
      <c r="T189" s="9"/>
      <c r="U189" s="9"/>
      <c r="V189" s="52" t="str">
        <f>IF($U189&lt;&gt;"",VLOOKUP($U189,Endereços!$B$3:$M$1002,5,FALSE)&amp;" - "&amp;VLOOKUP($U189,Endereços!$B$3:$M$1002,7,FALSE)&amp;" - "&amp;VLOOKUP($U189,Endereços!$B$3:$M$1002,8,FALSE)&amp;", "&amp;VLOOKUP($U189,Endereços!$B$3:$M$1002,2,FALSE)&amp;" "&amp;VLOOKUP($U189,Endereços!$B$3:$M$1002,3,FALSE),"")</f>
        <v/>
      </c>
      <c r="W189" s="9"/>
      <c r="X189" s="9"/>
      <c r="Y189" s="9"/>
      <c r="Z189" s="59"/>
    </row>
    <row r="190" spans="1:26" x14ac:dyDescent="0.2">
      <c r="A190" s="44" t="str">
        <f t="shared" si="4"/>
        <v/>
      </c>
      <c r="B190" s="5"/>
      <c r="C190" s="14"/>
      <c r="D190" s="32" t="str">
        <f>IF($C190&lt;&gt;"",VLOOKUP($C190,Empresas!$A$3:$AB$1002,2,FALSE),"")</f>
        <v/>
      </c>
      <c r="E190" s="14"/>
      <c r="F190" s="14"/>
      <c r="G190" s="14"/>
      <c r="H190" s="14"/>
      <c r="I190" s="9"/>
      <c r="J190" s="9"/>
      <c r="K190" s="53"/>
      <c r="L190" s="50" t="str">
        <f t="shared" ca="1" si="3"/>
        <v/>
      </c>
      <c r="M190" s="32" t="str">
        <f>IF($U190&lt;&gt;"",VLOOKUP(VLOOKUP(VLOOKUP($U190,Endereços!$B$3:$M$1002,8,FALSE),Parametros!$AG$3:$AJ$102,4,FALSE),Parametros!$U$3:$Z$102,4,FALSE),"")</f>
        <v/>
      </c>
      <c r="N190" s="32" t="str">
        <f>IF($U190&lt;&gt;"",VLOOKUP(VLOOKUP($U190,Endereços!$B$3:$M$1002,6,FALSE),Parametros!$I$3:$N$102,6,FALSE),"")</f>
        <v/>
      </c>
      <c r="O190" s="9"/>
      <c r="P190" s="9"/>
      <c r="Q190" s="9"/>
      <c r="R190" s="9"/>
      <c r="S190" s="9"/>
      <c r="T190" s="9"/>
      <c r="U190" s="9"/>
      <c r="V190" s="52" t="str">
        <f>IF($U190&lt;&gt;"",VLOOKUP($U190,Endereços!$B$3:$M$1002,5,FALSE)&amp;" - "&amp;VLOOKUP($U190,Endereços!$B$3:$M$1002,7,FALSE)&amp;" - "&amp;VLOOKUP($U190,Endereços!$B$3:$M$1002,8,FALSE)&amp;", "&amp;VLOOKUP($U190,Endereços!$B$3:$M$1002,2,FALSE)&amp;" "&amp;VLOOKUP($U190,Endereços!$B$3:$M$1002,3,FALSE),"")</f>
        <v/>
      </c>
      <c r="W190" s="9"/>
      <c r="X190" s="9"/>
      <c r="Y190" s="9"/>
      <c r="Z190" s="59"/>
    </row>
    <row r="191" spans="1:26" x14ac:dyDescent="0.2">
      <c r="A191" s="44" t="str">
        <f t="shared" si="4"/>
        <v/>
      </c>
      <c r="B191" s="5"/>
      <c r="C191" s="14"/>
      <c r="D191" s="32" t="str">
        <f>IF($C191&lt;&gt;"",VLOOKUP($C191,Empresas!$A$3:$AB$1002,2,FALSE),"")</f>
        <v/>
      </c>
      <c r="E191" s="14"/>
      <c r="F191" s="14"/>
      <c r="G191" s="14"/>
      <c r="H191" s="14"/>
      <c r="I191" s="9"/>
      <c r="J191" s="9"/>
      <c r="K191" s="53"/>
      <c r="L191" s="50" t="str">
        <f t="shared" ca="1" si="3"/>
        <v/>
      </c>
      <c r="M191" s="32" t="str">
        <f>IF($U191&lt;&gt;"",VLOOKUP(VLOOKUP(VLOOKUP($U191,Endereços!$B$3:$M$1002,8,FALSE),Parametros!$AG$3:$AJ$102,4,FALSE),Parametros!$U$3:$Z$102,4,FALSE),"")</f>
        <v/>
      </c>
      <c r="N191" s="32" t="str">
        <f>IF($U191&lt;&gt;"",VLOOKUP(VLOOKUP($U191,Endereços!$B$3:$M$1002,6,FALSE),Parametros!$I$3:$N$102,6,FALSE),"")</f>
        <v/>
      </c>
      <c r="O191" s="9"/>
      <c r="P191" s="9"/>
      <c r="Q191" s="9"/>
      <c r="R191" s="9"/>
      <c r="S191" s="9"/>
      <c r="T191" s="9"/>
      <c r="U191" s="9"/>
      <c r="V191" s="52" t="str">
        <f>IF($U191&lt;&gt;"",VLOOKUP($U191,Endereços!$B$3:$M$1002,5,FALSE)&amp;" - "&amp;VLOOKUP($U191,Endereços!$B$3:$M$1002,7,FALSE)&amp;" - "&amp;VLOOKUP($U191,Endereços!$B$3:$M$1002,8,FALSE)&amp;", "&amp;VLOOKUP($U191,Endereços!$B$3:$M$1002,2,FALSE)&amp;" "&amp;VLOOKUP($U191,Endereços!$B$3:$M$1002,3,FALSE),"")</f>
        <v/>
      </c>
      <c r="W191" s="9"/>
      <c r="X191" s="9"/>
      <c r="Y191" s="9"/>
      <c r="Z191" s="59"/>
    </row>
    <row r="192" spans="1:26" x14ac:dyDescent="0.2">
      <c r="A192" s="44" t="str">
        <f t="shared" si="4"/>
        <v/>
      </c>
      <c r="B192" s="5"/>
      <c r="C192" s="14"/>
      <c r="D192" s="32" t="str">
        <f>IF($C192&lt;&gt;"",VLOOKUP($C192,Empresas!$A$3:$AB$1002,2,FALSE),"")</f>
        <v/>
      </c>
      <c r="E192" s="14"/>
      <c r="F192" s="14"/>
      <c r="G192" s="14"/>
      <c r="H192" s="14"/>
      <c r="I192" s="9"/>
      <c r="J192" s="9"/>
      <c r="K192" s="53"/>
      <c r="L192" s="50" t="str">
        <f t="shared" ca="1" si="3"/>
        <v/>
      </c>
      <c r="M192" s="32" t="str">
        <f>IF($U192&lt;&gt;"",VLOOKUP(VLOOKUP(VLOOKUP($U192,Endereços!$B$3:$M$1002,8,FALSE),Parametros!$AG$3:$AJ$102,4,FALSE),Parametros!$U$3:$Z$102,4,FALSE),"")</f>
        <v/>
      </c>
      <c r="N192" s="32" t="str">
        <f>IF($U192&lt;&gt;"",VLOOKUP(VLOOKUP($U192,Endereços!$B$3:$M$1002,6,FALSE),Parametros!$I$3:$N$102,6,FALSE),"")</f>
        <v/>
      </c>
      <c r="O192" s="9"/>
      <c r="P192" s="9"/>
      <c r="Q192" s="9"/>
      <c r="R192" s="9"/>
      <c r="S192" s="9"/>
      <c r="T192" s="9"/>
      <c r="U192" s="9"/>
      <c r="V192" s="52" t="str">
        <f>IF($U192&lt;&gt;"",VLOOKUP($U192,Endereços!$B$3:$M$1002,5,FALSE)&amp;" - "&amp;VLOOKUP($U192,Endereços!$B$3:$M$1002,7,FALSE)&amp;" - "&amp;VLOOKUP($U192,Endereços!$B$3:$M$1002,8,FALSE)&amp;", "&amp;VLOOKUP($U192,Endereços!$B$3:$M$1002,2,FALSE)&amp;" "&amp;VLOOKUP($U192,Endereços!$B$3:$M$1002,3,FALSE),"")</f>
        <v/>
      </c>
      <c r="W192" s="9"/>
      <c r="X192" s="9"/>
      <c r="Y192" s="9"/>
      <c r="Z192" s="59"/>
    </row>
    <row r="193" spans="1:26" x14ac:dyDescent="0.2">
      <c r="A193" s="44" t="str">
        <f t="shared" si="4"/>
        <v/>
      </c>
      <c r="B193" s="5"/>
      <c r="C193" s="14"/>
      <c r="D193" s="32" t="str">
        <f>IF($C193&lt;&gt;"",VLOOKUP($C193,Empresas!$A$3:$AB$1002,2,FALSE),"")</f>
        <v/>
      </c>
      <c r="E193" s="14"/>
      <c r="F193" s="14"/>
      <c r="G193" s="14"/>
      <c r="H193" s="14"/>
      <c r="I193" s="9"/>
      <c r="J193" s="9"/>
      <c r="K193" s="53"/>
      <c r="L193" s="50" t="str">
        <f t="shared" ca="1" si="3"/>
        <v/>
      </c>
      <c r="M193" s="32" t="str">
        <f>IF($U193&lt;&gt;"",VLOOKUP(VLOOKUP(VLOOKUP($U193,Endereços!$B$3:$M$1002,8,FALSE),Parametros!$AG$3:$AJ$102,4,FALSE),Parametros!$U$3:$Z$102,4,FALSE),"")</f>
        <v/>
      </c>
      <c r="N193" s="32" t="str">
        <f>IF($U193&lt;&gt;"",VLOOKUP(VLOOKUP($U193,Endereços!$B$3:$M$1002,6,FALSE),Parametros!$I$3:$N$102,6,FALSE),"")</f>
        <v/>
      </c>
      <c r="O193" s="9"/>
      <c r="P193" s="9"/>
      <c r="Q193" s="9"/>
      <c r="R193" s="9"/>
      <c r="S193" s="9"/>
      <c r="T193" s="9"/>
      <c r="U193" s="9"/>
      <c r="V193" s="52" t="str">
        <f>IF($U193&lt;&gt;"",VLOOKUP($U193,Endereços!$B$3:$M$1002,5,FALSE)&amp;" - "&amp;VLOOKUP($U193,Endereços!$B$3:$M$1002,7,FALSE)&amp;" - "&amp;VLOOKUP($U193,Endereços!$B$3:$M$1002,8,FALSE)&amp;", "&amp;VLOOKUP($U193,Endereços!$B$3:$M$1002,2,FALSE)&amp;" "&amp;VLOOKUP($U193,Endereços!$B$3:$M$1002,3,FALSE),"")</f>
        <v/>
      </c>
      <c r="W193" s="9"/>
      <c r="X193" s="9"/>
      <c r="Y193" s="9"/>
      <c r="Z193" s="59"/>
    </row>
    <row r="194" spans="1:26" x14ac:dyDescent="0.2">
      <c r="A194" s="44" t="str">
        <f t="shared" si="4"/>
        <v/>
      </c>
      <c r="B194" s="5"/>
      <c r="C194" s="14"/>
      <c r="D194" s="32" t="str">
        <f>IF($C194&lt;&gt;"",VLOOKUP($C194,Empresas!$A$3:$AB$1002,2,FALSE),"")</f>
        <v/>
      </c>
      <c r="E194" s="14"/>
      <c r="F194" s="14"/>
      <c r="G194" s="14"/>
      <c r="H194" s="14"/>
      <c r="I194" s="9"/>
      <c r="J194" s="9"/>
      <c r="K194" s="53"/>
      <c r="L194" s="50" t="str">
        <f t="shared" ca="1" si="3"/>
        <v/>
      </c>
      <c r="M194" s="32" t="str">
        <f>IF($U194&lt;&gt;"",VLOOKUP(VLOOKUP(VLOOKUP($U194,Endereços!$B$3:$M$1002,8,FALSE),Parametros!$AG$3:$AJ$102,4,FALSE),Parametros!$U$3:$Z$102,4,FALSE),"")</f>
        <v/>
      </c>
      <c r="N194" s="32" t="str">
        <f>IF($U194&lt;&gt;"",VLOOKUP(VLOOKUP($U194,Endereços!$B$3:$M$1002,6,FALSE),Parametros!$I$3:$N$102,6,FALSE),"")</f>
        <v/>
      </c>
      <c r="O194" s="9"/>
      <c r="P194" s="9"/>
      <c r="Q194" s="9"/>
      <c r="R194" s="9"/>
      <c r="S194" s="9"/>
      <c r="T194" s="9"/>
      <c r="U194" s="9"/>
      <c r="V194" s="52" t="str">
        <f>IF($U194&lt;&gt;"",VLOOKUP($U194,Endereços!$B$3:$M$1002,5,FALSE)&amp;" - "&amp;VLOOKUP($U194,Endereços!$B$3:$M$1002,7,FALSE)&amp;" - "&amp;VLOOKUP($U194,Endereços!$B$3:$M$1002,8,FALSE)&amp;", "&amp;VLOOKUP($U194,Endereços!$B$3:$M$1002,2,FALSE)&amp;" "&amp;VLOOKUP($U194,Endereços!$B$3:$M$1002,3,FALSE),"")</f>
        <v/>
      </c>
      <c r="W194" s="9"/>
      <c r="X194" s="9"/>
      <c r="Y194" s="9"/>
      <c r="Z194" s="59"/>
    </row>
    <row r="195" spans="1:26" x14ac:dyDescent="0.2">
      <c r="A195" s="44" t="str">
        <f t="shared" si="4"/>
        <v/>
      </c>
      <c r="B195" s="5"/>
      <c r="C195" s="14"/>
      <c r="D195" s="32" t="str">
        <f>IF($C195&lt;&gt;"",VLOOKUP($C195,Empresas!$A$3:$AB$1002,2,FALSE),"")</f>
        <v/>
      </c>
      <c r="E195" s="14"/>
      <c r="F195" s="14"/>
      <c r="G195" s="14"/>
      <c r="H195" s="14"/>
      <c r="I195" s="9"/>
      <c r="J195" s="9"/>
      <c r="K195" s="53"/>
      <c r="L195" s="50" t="str">
        <f t="shared" ca="1" si="3"/>
        <v/>
      </c>
      <c r="M195" s="32" t="str">
        <f>IF($U195&lt;&gt;"",VLOOKUP(VLOOKUP(VLOOKUP($U195,Endereços!$B$3:$M$1002,8,FALSE),Parametros!$AG$3:$AJ$102,4,FALSE),Parametros!$U$3:$Z$102,4,FALSE),"")</f>
        <v/>
      </c>
      <c r="N195" s="32" t="str">
        <f>IF($U195&lt;&gt;"",VLOOKUP(VLOOKUP($U195,Endereços!$B$3:$M$1002,6,FALSE),Parametros!$I$3:$N$102,6,FALSE),"")</f>
        <v/>
      </c>
      <c r="O195" s="9"/>
      <c r="P195" s="9"/>
      <c r="Q195" s="9"/>
      <c r="R195" s="9"/>
      <c r="S195" s="9"/>
      <c r="T195" s="9"/>
      <c r="U195" s="9"/>
      <c r="V195" s="52" t="str">
        <f>IF($U195&lt;&gt;"",VLOOKUP($U195,Endereços!$B$3:$M$1002,5,FALSE)&amp;" - "&amp;VLOOKUP($U195,Endereços!$B$3:$M$1002,7,FALSE)&amp;" - "&amp;VLOOKUP($U195,Endereços!$B$3:$M$1002,8,FALSE)&amp;", "&amp;VLOOKUP($U195,Endereços!$B$3:$M$1002,2,FALSE)&amp;" "&amp;VLOOKUP($U195,Endereços!$B$3:$M$1002,3,FALSE),"")</f>
        <v/>
      </c>
      <c r="W195" s="9"/>
      <c r="X195" s="9"/>
      <c r="Y195" s="9"/>
      <c r="Z195" s="59"/>
    </row>
    <row r="196" spans="1:26" x14ac:dyDescent="0.2">
      <c r="A196" s="44" t="str">
        <f t="shared" si="4"/>
        <v/>
      </c>
      <c r="B196" s="5"/>
      <c r="C196" s="14"/>
      <c r="D196" s="32" t="str">
        <f>IF($C196&lt;&gt;"",VLOOKUP($C196,Empresas!$A$3:$AB$1002,2,FALSE),"")</f>
        <v/>
      </c>
      <c r="E196" s="14"/>
      <c r="F196" s="14"/>
      <c r="G196" s="14"/>
      <c r="H196" s="14"/>
      <c r="I196" s="9"/>
      <c r="J196" s="9"/>
      <c r="K196" s="53"/>
      <c r="L196" s="50" t="str">
        <f t="shared" ca="1" si="3"/>
        <v/>
      </c>
      <c r="M196" s="32" t="str">
        <f>IF($U196&lt;&gt;"",VLOOKUP(VLOOKUP(VLOOKUP($U196,Endereços!$B$3:$M$1002,8,FALSE),Parametros!$AG$3:$AJ$102,4,FALSE),Parametros!$U$3:$Z$102,4,FALSE),"")</f>
        <v/>
      </c>
      <c r="N196" s="32" t="str">
        <f>IF($U196&lt;&gt;"",VLOOKUP(VLOOKUP($U196,Endereços!$B$3:$M$1002,6,FALSE),Parametros!$I$3:$N$102,6,FALSE),"")</f>
        <v/>
      </c>
      <c r="O196" s="9"/>
      <c r="P196" s="9"/>
      <c r="Q196" s="9"/>
      <c r="R196" s="9"/>
      <c r="S196" s="9"/>
      <c r="T196" s="9"/>
      <c r="U196" s="9"/>
      <c r="V196" s="52" t="str">
        <f>IF($U196&lt;&gt;"",VLOOKUP($U196,Endereços!$B$3:$M$1002,5,FALSE)&amp;" - "&amp;VLOOKUP($U196,Endereços!$B$3:$M$1002,7,FALSE)&amp;" - "&amp;VLOOKUP($U196,Endereços!$B$3:$M$1002,8,FALSE)&amp;", "&amp;VLOOKUP($U196,Endereços!$B$3:$M$1002,2,FALSE)&amp;" "&amp;VLOOKUP($U196,Endereços!$B$3:$M$1002,3,FALSE),"")</f>
        <v/>
      </c>
      <c r="W196" s="9"/>
      <c r="X196" s="9"/>
      <c r="Y196" s="9"/>
      <c r="Z196" s="59"/>
    </row>
    <row r="197" spans="1:26" x14ac:dyDescent="0.2">
      <c r="A197" s="44" t="str">
        <f t="shared" si="4"/>
        <v/>
      </c>
      <c r="B197" s="5"/>
      <c r="C197" s="14"/>
      <c r="D197" s="32" t="str">
        <f>IF($C197&lt;&gt;"",VLOOKUP($C197,Empresas!$A$3:$AB$1002,2,FALSE),"")</f>
        <v/>
      </c>
      <c r="E197" s="14"/>
      <c r="F197" s="14"/>
      <c r="G197" s="14"/>
      <c r="H197" s="14"/>
      <c r="I197" s="9"/>
      <c r="J197" s="9"/>
      <c r="K197" s="53"/>
      <c r="L197" s="50" t="str">
        <f t="shared" ref="L197:L260" ca="1" si="5">IF($K197&lt;&gt;"",DAYS360($K197,NOW(),FALSE)/360,"")</f>
        <v/>
      </c>
      <c r="M197" s="32" t="str">
        <f>IF($U197&lt;&gt;"",VLOOKUP(VLOOKUP(VLOOKUP($U197,Endereços!$B$3:$M$1002,8,FALSE),Parametros!$AG$3:$AJ$102,4,FALSE),Parametros!$U$3:$Z$102,4,FALSE),"")</f>
        <v/>
      </c>
      <c r="N197" s="32" t="str">
        <f>IF($U197&lt;&gt;"",VLOOKUP(VLOOKUP($U197,Endereços!$B$3:$M$1002,6,FALSE),Parametros!$I$3:$N$102,6,FALSE),"")</f>
        <v/>
      </c>
      <c r="O197" s="9"/>
      <c r="P197" s="9"/>
      <c r="Q197" s="9"/>
      <c r="R197" s="9"/>
      <c r="S197" s="9"/>
      <c r="T197" s="9"/>
      <c r="U197" s="9"/>
      <c r="V197" s="52" t="str">
        <f>IF($U197&lt;&gt;"",VLOOKUP($U197,Endereços!$B$3:$M$1002,5,FALSE)&amp;" - "&amp;VLOOKUP($U197,Endereços!$B$3:$M$1002,7,FALSE)&amp;" - "&amp;VLOOKUP($U197,Endereços!$B$3:$M$1002,8,FALSE)&amp;", "&amp;VLOOKUP($U197,Endereços!$B$3:$M$1002,2,FALSE)&amp;" "&amp;VLOOKUP($U197,Endereços!$B$3:$M$1002,3,FALSE),"")</f>
        <v/>
      </c>
      <c r="W197" s="9"/>
      <c r="X197" s="9"/>
      <c r="Y197" s="9"/>
      <c r="Z197" s="59"/>
    </row>
    <row r="198" spans="1:26" x14ac:dyDescent="0.2">
      <c r="A198" s="44" t="str">
        <f t="shared" si="4"/>
        <v/>
      </c>
      <c r="B198" s="5"/>
      <c r="C198" s="14"/>
      <c r="D198" s="32" t="str">
        <f>IF($C198&lt;&gt;"",VLOOKUP($C198,Empresas!$A$3:$AB$1002,2,FALSE),"")</f>
        <v/>
      </c>
      <c r="E198" s="14"/>
      <c r="F198" s="14"/>
      <c r="G198" s="14"/>
      <c r="H198" s="14"/>
      <c r="I198" s="9"/>
      <c r="J198" s="9"/>
      <c r="K198" s="53"/>
      <c r="L198" s="50" t="str">
        <f t="shared" ca="1" si="5"/>
        <v/>
      </c>
      <c r="M198" s="32" t="str">
        <f>IF($U198&lt;&gt;"",VLOOKUP(VLOOKUP(VLOOKUP($U198,Endereços!$B$3:$M$1002,8,FALSE),Parametros!$AG$3:$AJ$102,4,FALSE),Parametros!$U$3:$Z$102,4,FALSE),"")</f>
        <v/>
      </c>
      <c r="N198" s="32" t="str">
        <f>IF($U198&lt;&gt;"",VLOOKUP(VLOOKUP($U198,Endereços!$B$3:$M$1002,6,FALSE),Parametros!$I$3:$N$102,6,FALSE),"")</f>
        <v/>
      </c>
      <c r="O198" s="9"/>
      <c r="P198" s="9"/>
      <c r="Q198" s="9"/>
      <c r="R198" s="9"/>
      <c r="S198" s="9"/>
      <c r="T198" s="9"/>
      <c r="U198" s="9"/>
      <c r="V198" s="52" t="str">
        <f>IF($U198&lt;&gt;"",VLOOKUP($U198,Endereços!$B$3:$M$1002,5,FALSE)&amp;" - "&amp;VLOOKUP($U198,Endereços!$B$3:$M$1002,7,FALSE)&amp;" - "&amp;VLOOKUP($U198,Endereços!$B$3:$M$1002,8,FALSE)&amp;", "&amp;VLOOKUP($U198,Endereços!$B$3:$M$1002,2,FALSE)&amp;" "&amp;VLOOKUP($U198,Endereços!$B$3:$M$1002,3,FALSE),"")</f>
        <v/>
      </c>
      <c r="W198" s="9"/>
      <c r="X198" s="9"/>
      <c r="Y198" s="9"/>
      <c r="Z198" s="59"/>
    </row>
    <row r="199" spans="1:26" x14ac:dyDescent="0.2">
      <c r="A199" s="44" t="str">
        <f t="shared" si="4"/>
        <v/>
      </c>
      <c r="B199" s="5"/>
      <c r="C199" s="14"/>
      <c r="D199" s="32" t="str">
        <f>IF($C199&lt;&gt;"",VLOOKUP($C199,Empresas!$A$3:$AB$1002,2,FALSE),"")</f>
        <v/>
      </c>
      <c r="E199" s="14"/>
      <c r="F199" s="14"/>
      <c r="G199" s="14"/>
      <c r="H199" s="14"/>
      <c r="I199" s="9"/>
      <c r="J199" s="9"/>
      <c r="K199" s="53"/>
      <c r="L199" s="50" t="str">
        <f t="shared" ca="1" si="5"/>
        <v/>
      </c>
      <c r="M199" s="32" t="str">
        <f>IF($U199&lt;&gt;"",VLOOKUP(VLOOKUP(VLOOKUP($U199,Endereços!$B$3:$M$1002,8,FALSE),Parametros!$AG$3:$AJ$102,4,FALSE),Parametros!$U$3:$Z$102,4,FALSE),"")</f>
        <v/>
      </c>
      <c r="N199" s="32" t="str">
        <f>IF($U199&lt;&gt;"",VLOOKUP(VLOOKUP($U199,Endereços!$B$3:$M$1002,6,FALSE),Parametros!$I$3:$N$102,6,FALSE),"")</f>
        <v/>
      </c>
      <c r="O199" s="9"/>
      <c r="P199" s="9"/>
      <c r="Q199" s="9"/>
      <c r="R199" s="9"/>
      <c r="S199" s="9"/>
      <c r="T199" s="9"/>
      <c r="U199" s="9"/>
      <c r="V199" s="52" t="str">
        <f>IF($U199&lt;&gt;"",VLOOKUP($U199,Endereços!$B$3:$M$1002,5,FALSE)&amp;" - "&amp;VLOOKUP($U199,Endereços!$B$3:$M$1002,7,FALSE)&amp;" - "&amp;VLOOKUP($U199,Endereços!$B$3:$M$1002,8,FALSE)&amp;", "&amp;VLOOKUP($U199,Endereços!$B$3:$M$1002,2,FALSE)&amp;" "&amp;VLOOKUP($U199,Endereços!$B$3:$M$1002,3,FALSE),"")</f>
        <v/>
      </c>
      <c r="W199" s="9"/>
      <c r="X199" s="9"/>
      <c r="Y199" s="9"/>
      <c r="Z199" s="59"/>
    </row>
    <row r="200" spans="1:26" x14ac:dyDescent="0.2">
      <c r="A200" s="44" t="str">
        <f t="shared" si="4"/>
        <v/>
      </c>
      <c r="B200" s="5"/>
      <c r="C200" s="14"/>
      <c r="D200" s="32" t="str">
        <f>IF($C200&lt;&gt;"",VLOOKUP($C200,Empresas!$A$3:$AB$1002,2,FALSE),"")</f>
        <v/>
      </c>
      <c r="E200" s="14"/>
      <c r="F200" s="14"/>
      <c r="G200" s="14"/>
      <c r="H200" s="14"/>
      <c r="I200" s="9"/>
      <c r="J200" s="9"/>
      <c r="K200" s="53"/>
      <c r="L200" s="50" t="str">
        <f t="shared" ca="1" si="5"/>
        <v/>
      </c>
      <c r="M200" s="32" t="str">
        <f>IF($U200&lt;&gt;"",VLOOKUP(VLOOKUP(VLOOKUP($U200,Endereços!$B$3:$M$1002,8,FALSE),Parametros!$AG$3:$AJ$102,4,FALSE),Parametros!$U$3:$Z$102,4,FALSE),"")</f>
        <v/>
      </c>
      <c r="N200" s="32" t="str">
        <f>IF($U200&lt;&gt;"",VLOOKUP(VLOOKUP($U200,Endereços!$B$3:$M$1002,6,FALSE),Parametros!$I$3:$N$102,6,FALSE),"")</f>
        <v/>
      </c>
      <c r="O200" s="9"/>
      <c r="P200" s="9"/>
      <c r="Q200" s="9"/>
      <c r="R200" s="9"/>
      <c r="S200" s="9"/>
      <c r="T200" s="9"/>
      <c r="U200" s="9"/>
      <c r="V200" s="52" t="str">
        <f>IF($U200&lt;&gt;"",VLOOKUP($U200,Endereços!$B$3:$M$1002,5,FALSE)&amp;" - "&amp;VLOOKUP($U200,Endereços!$B$3:$M$1002,7,FALSE)&amp;" - "&amp;VLOOKUP($U200,Endereços!$B$3:$M$1002,8,FALSE)&amp;", "&amp;VLOOKUP($U200,Endereços!$B$3:$M$1002,2,FALSE)&amp;" "&amp;VLOOKUP($U200,Endereços!$B$3:$M$1002,3,FALSE),"")</f>
        <v/>
      </c>
      <c r="W200" s="9"/>
      <c r="X200" s="9"/>
      <c r="Y200" s="9"/>
      <c r="Z200" s="59"/>
    </row>
    <row r="201" spans="1:26" x14ac:dyDescent="0.2">
      <c r="A201" s="44" t="str">
        <f t="shared" si="4"/>
        <v/>
      </c>
      <c r="B201" s="5"/>
      <c r="C201" s="14"/>
      <c r="D201" s="32" t="str">
        <f>IF($C201&lt;&gt;"",VLOOKUP($C201,Empresas!$A$3:$AB$1002,2,FALSE),"")</f>
        <v/>
      </c>
      <c r="E201" s="14"/>
      <c r="F201" s="14"/>
      <c r="G201" s="14"/>
      <c r="H201" s="14"/>
      <c r="I201" s="9"/>
      <c r="J201" s="9"/>
      <c r="K201" s="53"/>
      <c r="L201" s="50" t="str">
        <f t="shared" ca="1" si="5"/>
        <v/>
      </c>
      <c r="M201" s="32" t="str">
        <f>IF($U201&lt;&gt;"",VLOOKUP(VLOOKUP(VLOOKUP($U201,Endereços!$B$3:$M$1002,8,FALSE),Parametros!$AG$3:$AJ$102,4,FALSE),Parametros!$U$3:$Z$102,4,FALSE),"")</f>
        <v/>
      </c>
      <c r="N201" s="32" t="str">
        <f>IF($U201&lt;&gt;"",VLOOKUP(VLOOKUP($U201,Endereços!$B$3:$M$1002,6,FALSE),Parametros!$I$3:$N$102,6,FALSE),"")</f>
        <v/>
      </c>
      <c r="O201" s="9"/>
      <c r="P201" s="9"/>
      <c r="Q201" s="9"/>
      <c r="R201" s="9"/>
      <c r="S201" s="9"/>
      <c r="T201" s="9"/>
      <c r="U201" s="9"/>
      <c r="V201" s="52" t="str">
        <f>IF($U201&lt;&gt;"",VLOOKUP($U201,Endereços!$B$3:$M$1002,5,FALSE)&amp;" - "&amp;VLOOKUP($U201,Endereços!$B$3:$M$1002,7,FALSE)&amp;" - "&amp;VLOOKUP($U201,Endereços!$B$3:$M$1002,8,FALSE)&amp;", "&amp;VLOOKUP($U201,Endereços!$B$3:$M$1002,2,FALSE)&amp;" "&amp;VLOOKUP($U201,Endereços!$B$3:$M$1002,3,FALSE),"")</f>
        <v/>
      </c>
      <c r="W201" s="9"/>
      <c r="X201" s="9"/>
      <c r="Y201" s="9"/>
      <c r="Z201" s="59"/>
    </row>
    <row r="202" spans="1:26" x14ac:dyDescent="0.2">
      <c r="A202" s="44" t="str">
        <f t="shared" si="4"/>
        <v/>
      </c>
      <c r="B202" s="5"/>
      <c r="C202" s="14"/>
      <c r="D202" s="32" t="str">
        <f>IF($C202&lt;&gt;"",VLOOKUP($C202,Empresas!$A$3:$AB$1002,2,FALSE),"")</f>
        <v/>
      </c>
      <c r="E202" s="14"/>
      <c r="F202" s="14"/>
      <c r="G202" s="14"/>
      <c r="H202" s="14"/>
      <c r="I202" s="9"/>
      <c r="J202" s="9"/>
      <c r="K202" s="53"/>
      <c r="L202" s="50" t="str">
        <f t="shared" ca="1" si="5"/>
        <v/>
      </c>
      <c r="M202" s="32" t="str">
        <f>IF($U202&lt;&gt;"",VLOOKUP(VLOOKUP(VLOOKUP($U202,Endereços!$B$3:$M$1002,8,FALSE),Parametros!$AG$3:$AJ$102,4,FALSE),Parametros!$U$3:$Z$102,4,FALSE),"")</f>
        <v/>
      </c>
      <c r="N202" s="32" t="str">
        <f>IF($U202&lt;&gt;"",VLOOKUP(VLOOKUP($U202,Endereços!$B$3:$M$1002,6,FALSE),Parametros!$I$3:$N$102,6,FALSE),"")</f>
        <v/>
      </c>
      <c r="O202" s="9"/>
      <c r="P202" s="9"/>
      <c r="Q202" s="9"/>
      <c r="R202" s="9"/>
      <c r="S202" s="9"/>
      <c r="T202" s="9"/>
      <c r="U202" s="9"/>
      <c r="V202" s="52" t="str">
        <f>IF($U202&lt;&gt;"",VLOOKUP($U202,Endereços!$B$3:$M$1002,5,FALSE)&amp;" - "&amp;VLOOKUP($U202,Endereços!$B$3:$M$1002,7,FALSE)&amp;" - "&amp;VLOOKUP($U202,Endereços!$B$3:$M$1002,8,FALSE)&amp;", "&amp;VLOOKUP($U202,Endereços!$B$3:$M$1002,2,FALSE)&amp;" "&amp;VLOOKUP($U202,Endereços!$B$3:$M$1002,3,FALSE),"")</f>
        <v/>
      </c>
      <c r="W202" s="9"/>
      <c r="X202" s="9"/>
      <c r="Y202" s="9"/>
      <c r="Z202" s="59"/>
    </row>
    <row r="203" spans="1:26" x14ac:dyDescent="0.2">
      <c r="A203" s="44" t="str">
        <f t="shared" si="4"/>
        <v/>
      </c>
      <c r="B203" s="5"/>
      <c r="C203" s="14"/>
      <c r="D203" s="32" t="str">
        <f>IF($C203&lt;&gt;"",VLOOKUP($C203,Empresas!$A$3:$AB$1002,2,FALSE),"")</f>
        <v/>
      </c>
      <c r="E203" s="14"/>
      <c r="F203" s="14"/>
      <c r="G203" s="14"/>
      <c r="H203" s="14"/>
      <c r="I203" s="9"/>
      <c r="J203" s="9"/>
      <c r="K203" s="53"/>
      <c r="L203" s="50" t="str">
        <f t="shared" ca="1" si="5"/>
        <v/>
      </c>
      <c r="M203" s="32" t="str">
        <f>IF($U203&lt;&gt;"",VLOOKUP(VLOOKUP(VLOOKUP($U203,Endereços!$B$3:$M$1002,8,FALSE),Parametros!$AG$3:$AJ$102,4,FALSE),Parametros!$U$3:$Z$102,4,FALSE),"")</f>
        <v/>
      </c>
      <c r="N203" s="32" t="str">
        <f>IF($U203&lt;&gt;"",VLOOKUP(VLOOKUP($U203,Endereços!$B$3:$M$1002,6,FALSE),Parametros!$I$3:$N$102,6,FALSE),"")</f>
        <v/>
      </c>
      <c r="O203" s="9"/>
      <c r="P203" s="9"/>
      <c r="Q203" s="9"/>
      <c r="R203" s="9"/>
      <c r="S203" s="9"/>
      <c r="T203" s="9"/>
      <c r="U203" s="9"/>
      <c r="V203" s="52" t="str">
        <f>IF($U203&lt;&gt;"",VLOOKUP($U203,Endereços!$B$3:$M$1002,5,FALSE)&amp;" - "&amp;VLOOKUP($U203,Endereços!$B$3:$M$1002,7,FALSE)&amp;" - "&amp;VLOOKUP($U203,Endereços!$B$3:$M$1002,8,FALSE)&amp;", "&amp;VLOOKUP($U203,Endereços!$B$3:$M$1002,2,FALSE)&amp;" "&amp;VLOOKUP($U203,Endereços!$B$3:$M$1002,3,FALSE),"")</f>
        <v/>
      </c>
      <c r="W203" s="9"/>
      <c r="X203" s="9"/>
      <c r="Y203" s="9"/>
      <c r="Z203" s="59"/>
    </row>
    <row r="204" spans="1:26" x14ac:dyDescent="0.2">
      <c r="A204" s="44" t="str">
        <f t="shared" si="4"/>
        <v/>
      </c>
      <c r="B204" s="5"/>
      <c r="C204" s="14"/>
      <c r="D204" s="32" t="str">
        <f>IF($C204&lt;&gt;"",VLOOKUP($C204,Empresas!$A$3:$AB$1002,2,FALSE),"")</f>
        <v/>
      </c>
      <c r="E204" s="14"/>
      <c r="F204" s="14"/>
      <c r="G204" s="14"/>
      <c r="H204" s="14"/>
      <c r="I204" s="9"/>
      <c r="J204" s="9"/>
      <c r="K204" s="53"/>
      <c r="L204" s="50" t="str">
        <f t="shared" ca="1" si="5"/>
        <v/>
      </c>
      <c r="M204" s="32" t="str">
        <f>IF($U204&lt;&gt;"",VLOOKUP(VLOOKUP(VLOOKUP($U204,Endereços!$B$3:$M$1002,8,FALSE),Parametros!$AG$3:$AJ$102,4,FALSE),Parametros!$U$3:$Z$102,4,FALSE),"")</f>
        <v/>
      </c>
      <c r="N204" s="32" t="str">
        <f>IF($U204&lt;&gt;"",VLOOKUP(VLOOKUP($U204,Endereços!$B$3:$M$1002,6,FALSE),Parametros!$I$3:$N$102,6,FALSE),"")</f>
        <v/>
      </c>
      <c r="O204" s="9"/>
      <c r="P204" s="9"/>
      <c r="Q204" s="9"/>
      <c r="R204" s="9"/>
      <c r="S204" s="9"/>
      <c r="T204" s="9"/>
      <c r="U204" s="9"/>
      <c r="V204" s="52" t="str">
        <f>IF($U204&lt;&gt;"",VLOOKUP($U204,Endereços!$B$3:$M$1002,5,FALSE)&amp;" - "&amp;VLOOKUP($U204,Endereços!$B$3:$M$1002,7,FALSE)&amp;" - "&amp;VLOOKUP($U204,Endereços!$B$3:$M$1002,8,FALSE)&amp;", "&amp;VLOOKUP($U204,Endereços!$B$3:$M$1002,2,FALSE)&amp;" "&amp;VLOOKUP($U204,Endereços!$B$3:$M$1002,3,FALSE),"")</f>
        <v/>
      </c>
      <c r="W204" s="9"/>
      <c r="X204" s="9"/>
      <c r="Y204" s="9"/>
      <c r="Z204" s="59"/>
    </row>
    <row r="205" spans="1:26" x14ac:dyDescent="0.2">
      <c r="A205" s="44" t="str">
        <f t="shared" si="4"/>
        <v/>
      </c>
      <c r="B205" s="5"/>
      <c r="C205" s="14"/>
      <c r="D205" s="32" t="str">
        <f>IF($C205&lt;&gt;"",VLOOKUP($C205,Empresas!$A$3:$AB$1002,2,FALSE),"")</f>
        <v/>
      </c>
      <c r="E205" s="14"/>
      <c r="F205" s="14"/>
      <c r="G205" s="14"/>
      <c r="H205" s="14"/>
      <c r="I205" s="9"/>
      <c r="J205" s="9"/>
      <c r="K205" s="53"/>
      <c r="L205" s="50" t="str">
        <f t="shared" ca="1" si="5"/>
        <v/>
      </c>
      <c r="M205" s="32" t="str">
        <f>IF($U205&lt;&gt;"",VLOOKUP(VLOOKUP(VLOOKUP($U205,Endereços!$B$3:$M$1002,8,FALSE),Parametros!$AG$3:$AJ$102,4,FALSE),Parametros!$U$3:$Z$102,4,FALSE),"")</f>
        <v/>
      </c>
      <c r="N205" s="32" t="str">
        <f>IF($U205&lt;&gt;"",VLOOKUP(VLOOKUP($U205,Endereços!$B$3:$M$1002,6,FALSE),Parametros!$I$3:$N$102,6,FALSE),"")</f>
        <v/>
      </c>
      <c r="O205" s="9"/>
      <c r="P205" s="9"/>
      <c r="Q205" s="9"/>
      <c r="R205" s="9"/>
      <c r="S205" s="9"/>
      <c r="T205" s="9"/>
      <c r="U205" s="9"/>
      <c r="V205" s="52" t="str">
        <f>IF($U205&lt;&gt;"",VLOOKUP($U205,Endereços!$B$3:$M$1002,5,FALSE)&amp;" - "&amp;VLOOKUP($U205,Endereços!$B$3:$M$1002,7,FALSE)&amp;" - "&amp;VLOOKUP($U205,Endereços!$B$3:$M$1002,8,FALSE)&amp;", "&amp;VLOOKUP($U205,Endereços!$B$3:$M$1002,2,FALSE)&amp;" "&amp;VLOOKUP($U205,Endereços!$B$3:$M$1002,3,FALSE),"")</f>
        <v/>
      </c>
      <c r="W205" s="9"/>
      <c r="X205" s="9"/>
      <c r="Y205" s="9"/>
      <c r="Z205" s="59"/>
    </row>
    <row r="206" spans="1:26" x14ac:dyDescent="0.2">
      <c r="A206" s="44" t="str">
        <f t="shared" si="4"/>
        <v/>
      </c>
      <c r="B206" s="5"/>
      <c r="C206" s="14"/>
      <c r="D206" s="32" t="str">
        <f>IF($C206&lt;&gt;"",VLOOKUP($C206,Empresas!$A$3:$AB$1002,2,FALSE),"")</f>
        <v/>
      </c>
      <c r="E206" s="14"/>
      <c r="F206" s="14"/>
      <c r="G206" s="14"/>
      <c r="H206" s="14"/>
      <c r="I206" s="9"/>
      <c r="J206" s="9"/>
      <c r="K206" s="53"/>
      <c r="L206" s="50" t="str">
        <f t="shared" ca="1" si="5"/>
        <v/>
      </c>
      <c r="M206" s="32" t="str">
        <f>IF($U206&lt;&gt;"",VLOOKUP(VLOOKUP(VLOOKUP($U206,Endereços!$B$3:$M$1002,8,FALSE),Parametros!$AG$3:$AJ$102,4,FALSE),Parametros!$U$3:$Z$102,4,FALSE),"")</f>
        <v/>
      </c>
      <c r="N206" s="32" t="str">
        <f>IF($U206&lt;&gt;"",VLOOKUP(VLOOKUP($U206,Endereços!$B$3:$M$1002,6,FALSE),Parametros!$I$3:$N$102,6,FALSE),"")</f>
        <v/>
      </c>
      <c r="O206" s="9"/>
      <c r="P206" s="9"/>
      <c r="Q206" s="9"/>
      <c r="R206" s="9"/>
      <c r="S206" s="9"/>
      <c r="T206" s="9"/>
      <c r="U206" s="9"/>
      <c r="V206" s="52" t="str">
        <f>IF($U206&lt;&gt;"",VLOOKUP($U206,Endereços!$B$3:$M$1002,5,FALSE)&amp;" - "&amp;VLOOKUP($U206,Endereços!$B$3:$M$1002,7,FALSE)&amp;" - "&amp;VLOOKUP($U206,Endereços!$B$3:$M$1002,8,FALSE)&amp;", "&amp;VLOOKUP($U206,Endereços!$B$3:$M$1002,2,FALSE)&amp;" "&amp;VLOOKUP($U206,Endereços!$B$3:$M$1002,3,FALSE),"")</f>
        <v/>
      </c>
      <c r="W206" s="9"/>
      <c r="X206" s="9"/>
      <c r="Y206" s="9"/>
      <c r="Z206" s="59"/>
    </row>
    <row r="207" spans="1:26" x14ac:dyDescent="0.2">
      <c r="A207" s="44" t="str">
        <f t="shared" si="4"/>
        <v/>
      </c>
      <c r="B207" s="5"/>
      <c r="C207" s="14"/>
      <c r="D207" s="32" t="str">
        <f>IF($C207&lt;&gt;"",VLOOKUP($C207,Empresas!$A$3:$AB$1002,2,FALSE),"")</f>
        <v/>
      </c>
      <c r="E207" s="14"/>
      <c r="F207" s="14"/>
      <c r="G207" s="14"/>
      <c r="H207" s="14"/>
      <c r="I207" s="9"/>
      <c r="J207" s="9"/>
      <c r="K207" s="53"/>
      <c r="L207" s="50" t="str">
        <f t="shared" ca="1" si="5"/>
        <v/>
      </c>
      <c r="M207" s="32" t="str">
        <f>IF($U207&lt;&gt;"",VLOOKUP(VLOOKUP(VLOOKUP($U207,Endereços!$B$3:$M$1002,8,FALSE),Parametros!$AG$3:$AJ$102,4,FALSE),Parametros!$U$3:$Z$102,4,FALSE),"")</f>
        <v/>
      </c>
      <c r="N207" s="32" t="str">
        <f>IF($U207&lt;&gt;"",VLOOKUP(VLOOKUP($U207,Endereços!$B$3:$M$1002,6,FALSE),Parametros!$I$3:$N$102,6,FALSE),"")</f>
        <v/>
      </c>
      <c r="O207" s="9"/>
      <c r="P207" s="9"/>
      <c r="Q207" s="9"/>
      <c r="R207" s="9"/>
      <c r="S207" s="9"/>
      <c r="T207" s="9"/>
      <c r="U207" s="9"/>
      <c r="V207" s="52" t="str">
        <f>IF($U207&lt;&gt;"",VLOOKUP($U207,Endereços!$B$3:$M$1002,5,FALSE)&amp;" - "&amp;VLOOKUP($U207,Endereços!$B$3:$M$1002,7,FALSE)&amp;" - "&amp;VLOOKUP($U207,Endereços!$B$3:$M$1002,8,FALSE)&amp;", "&amp;VLOOKUP($U207,Endereços!$B$3:$M$1002,2,FALSE)&amp;" "&amp;VLOOKUP($U207,Endereços!$B$3:$M$1002,3,FALSE),"")</f>
        <v/>
      </c>
      <c r="W207" s="9"/>
      <c r="X207" s="9"/>
      <c r="Y207" s="9"/>
      <c r="Z207" s="59"/>
    </row>
    <row r="208" spans="1:26" x14ac:dyDescent="0.2">
      <c r="A208" s="44" t="str">
        <f t="shared" si="4"/>
        <v/>
      </c>
      <c r="B208" s="5"/>
      <c r="C208" s="14"/>
      <c r="D208" s="32" t="str">
        <f>IF($C208&lt;&gt;"",VLOOKUP($C208,Empresas!$A$3:$AB$1002,2,FALSE),"")</f>
        <v/>
      </c>
      <c r="E208" s="14"/>
      <c r="F208" s="14"/>
      <c r="G208" s="14"/>
      <c r="H208" s="14"/>
      <c r="I208" s="9"/>
      <c r="J208" s="9"/>
      <c r="K208" s="53"/>
      <c r="L208" s="50" t="str">
        <f t="shared" ca="1" si="5"/>
        <v/>
      </c>
      <c r="M208" s="32" t="str">
        <f>IF($U208&lt;&gt;"",VLOOKUP(VLOOKUP(VLOOKUP($U208,Endereços!$B$3:$M$1002,8,FALSE),Parametros!$AG$3:$AJ$102,4,FALSE),Parametros!$U$3:$Z$102,4,FALSE),"")</f>
        <v/>
      </c>
      <c r="N208" s="32" t="str">
        <f>IF($U208&lt;&gt;"",VLOOKUP(VLOOKUP($U208,Endereços!$B$3:$M$1002,6,FALSE),Parametros!$I$3:$N$102,6,FALSE),"")</f>
        <v/>
      </c>
      <c r="O208" s="9"/>
      <c r="P208" s="9"/>
      <c r="Q208" s="9"/>
      <c r="R208" s="9"/>
      <c r="S208" s="9"/>
      <c r="T208" s="9"/>
      <c r="U208" s="9"/>
      <c r="V208" s="52" t="str">
        <f>IF($U208&lt;&gt;"",VLOOKUP($U208,Endereços!$B$3:$M$1002,5,FALSE)&amp;" - "&amp;VLOOKUP($U208,Endereços!$B$3:$M$1002,7,FALSE)&amp;" - "&amp;VLOOKUP($U208,Endereços!$B$3:$M$1002,8,FALSE)&amp;", "&amp;VLOOKUP($U208,Endereços!$B$3:$M$1002,2,FALSE)&amp;" "&amp;VLOOKUP($U208,Endereços!$B$3:$M$1002,3,FALSE),"")</f>
        <v/>
      </c>
      <c r="W208" s="9"/>
      <c r="X208" s="9"/>
      <c r="Y208" s="9"/>
      <c r="Z208" s="59"/>
    </row>
    <row r="209" spans="1:26" x14ac:dyDescent="0.2">
      <c r="A209" s="44" t="str">
        <f t="shared" si="4"/>
        <v/>
      </c>
      <c r="B209" s="5"/>
      <c r="C209" s="14"/>
      <c r="D209" s="32" t="str">
        <f>IF($C209&lt;&gt;"",VLOOKUP($C209,Empresas!$A$3:$AB$1002,2,FALSE),"")</f>
        <v/>
      </c>
      <c r="E209" s="14"/>
      <c r="F209" s="14"/>
      <c r="G209" s="14"/>
      <c r="H209" s="14"/>
      <c r="I209" s="9"/>
      <c r="J209" s="9"/>
      <c r="K209" s="53"/>
      <c r="L209" s="50" t="str">
        <f t="shared" ca="1" si="5"/>
        <v/>
      </c>
      <c r="M209" s="32" t="str">
        <f>IF($U209&lt;&gt;"",VLOOKUP(VLOOKUP(VLOOKUP($U209,Endereços!$B$3:$M$1002,8,FALSE),Parametros!$AG$3:$AJ$102,4,FALSE),Parametros!$U$3:$Z$102,4,FALSE),"")</f>
        <v/>
      </c>
      <c r="N209" s="32" t="str">
        <f>IF($U209&lt;&gt;"",VLOOKUP(VLOOKUP($U209,Endereços!$B$3:$M$1002,6,FALSE),Parametros!$I$3:$N$102,6,FALSE),"")</f>
        <v/>
      </c>
      <c r="O209" s="9"/>
      <c r="P209" s="9"/>
      <c r="Q209" s="9"/>
      <c r="R209" s="9"/>
      <c r="S209" s="9"/>
      <c r="T209" s="9"/>
      <c r="U209" s="9"/>
      <c r="V209" s="52" t="str">
        <f>IF($U209&lt;&gt;"",VLOOKUP($U209,Endereços!$B$3:$M$1002,5,FALSE)&amp;" - "&amp;VLOOKUP($U209,Endereços!$B$3:$M$1002,7,FALSE)&amp;" - "&amp;VLOOKUP($U209,Endereços!$B$3:$M$1002,8,FALSE)&amp;", "&amp;VLOOKUP($U209,Endereços!$B$3:$M$1002,2,FALSE)&amp;" "&amp;VLOOKUP($U209,Endereços!$B$3:$M$1002,3,FALSE),"")</f>
        <v/>
      </c>
      <c r="W209" s="9"/>
      <c r="X209" s="9"/>
      <c r="Y209" s="9"/>
      <c r="Z209" s="59"/>
    </row>
    <row r="210" spans="1:26" x14ac:dyDescent="0.2">
      <c r="A210" s="44" t="str">
        <f t="shared" si="4"/>
        <v/>
      </c>
      <c r="B210" s="5"/>
      <c r="C210" s="14"/>
      <c r="D210" s="32" t="str">
        <f>IF($C210&lt;&gt;"",VLOOKUP($C210,Empresas!$A$3:$AB$1002,2,FALSE),"")</f>
        <v/>
      </c>
      <c r="E210" s="14"/>
      <c r="F210" s="14"/>
      <c r="G210" s="14"/>
      <c r="H210" s="14"/>
      <c r="I210" s="9"/>
      <c r="J210" s="9"/>
      <c r="K210" s="53"/>
      <c r="L210" s="50" t="str">
        <f t="shared" ca="1" si="5"/>
        <v/>
      </c>
      <c r="M210" s="32" t="str">
        <f>IF($U210&lt;&gt;"",VLOOKUP(VLOOKUP(VLOOKUP($U210,Endereços!$B$3:$M$1002,8,FALSE),Parametros!$AG$3:$AJ$102,4,FALSE),Parametros!$U$3:$Z$102,4,FALSE),"")</f>
        <v/>
      </c>
      <c r="N210" s="32" t="str">
        <f>IF($U210&lt;&gt;"",VLOOKUP(VLOOKUP($U210,Endereços!$B$3:$M$1002,6,FALSE),Parametros!$I$3:$N$102,6,FALSE),"")</f>
        <v/>
      </c>
      <c r="O210" s="9"/>
      <c r="P210" s="9"/>
      <c r="Q210" s="9"/>
      <c r="R210" s="9"/>
      <c r="S210" s="9"/>
      <c r="T210" s="9"/>
      <c r="U210" s="9"/>
      <c r="V210" s="52" t="str">
        <f>IF($U210&lt;&gt;"",VLOOKUP($U210,Endereços!$B$3:$M$1002,5,FALSE)&amp;" - "&amp;VLOOKUP($U210,Endereços!$B$3:$M$1002,7,FALSE)&amp;" - "&amp;VLOOKUP($U210,Endereços!$B$3:$M$1002,8,FALSE)&amp;", "&amp;VLOOKUP($U210,Endereços!$B$3:$M$1002,2,FALSE)&amp;" "&amp;VLOOKUP($U210,Endereços!$B$3:$M$1002,3,FALSE),"")</f>
        <v/>
      </c>
      <c r="W210" s="9"/>
      <c r="X210" s="9"/>
      <c r="Y210" s="9"/>
      <c r="Z210" s="59"/>
    </row>
    <row r="211" spans="1:26" x14ac:dyDescent="0.2">
      <c r="A211" s="44" t="str">
        <f t="shared" si="4"/>
        <v/>
      </c>
      <c r="B211" s="5"/>
      <c r="C211" s="14"/>
      <c r="D211" s="32" t="str">
        <f>IF($C211&lt;&gt;"",VLOOKUP($C211,Empresas!$A$3:$AB$1002,2,FALSE),"")</f>
        <v/>
      </c>
      <c r="E211" s="14"/>
      <c r="F211" s="14"/>
      <c r="G211" s="14"/>
      <c r="H211" s="14"/>
      <c r="I211" s="9"/>
      <c r="J211" s="9"/>
      <c r="K211" s="53"/>
      <c r="L211" s="50" t="str">
        <f t="shared" ca="1" si="5"/>
        <v/>
      </c>
      <c r="M211" s="32" t="str">
        <f>IF($U211&lt;&gt;"",VLOOKUP(VLOOKUP(VLOOKUP($U211,Endereços!$B$3:$M$1002,8,FALSE),Parametros!$AG$3:$AJ$102,4,FALSE),Parametros!$U$3:$Z$102,4,FALSE),"")</f>
        <v/>
      </c>
      <c r="N211" s="32" t="str">
        <f>IF($U211&lt;&gt;"",VLOOKUP(VLOOKUP($U211,Endereços!$B$3:$M$1002,6,FALSE),Parametros!$I$3:$N$102,6,FALSE),"")</f>
        <v/>
      </c>
      <c r="O211" s="9"/>
      <c r="P211" s="9"/>
      <c r="Q211" s="9"/>
      <c r="R211" s="9"/>
      <c r="S211" s="9"/>
      <c r="T211" s="9"/>
      <c r="U211" s="9"/>
      <c r="V211" s="52" t="str">
        <f>IF($U211&lt;&gt;"",VLOOKUP($U211,Endereços!$B$3:$M$1002,5,FALSE)&amp;" - "&amp;VLOOKUP($U211,Endereços!$B$3:$M$1002,7,FALSE)&amp;" - "&amp;VLOOKUP($U211,Endereços!$B$3:$M$1002,8,FALSE)&amp;", "&amp;VLOOKUP($U211,Endereços!$B$3:$M$1002,2,FALSE)&amp;" "&amp;VLOOKUP($U211,Endereços!$B$3:$M$1002,3,FALSE),"")</f>
        <v/>
      </c>
      <c r="W211" s="9"/>
      <c r="X211" s="9"/>
      <c r="Y211" s="9"/>
      <c r="Z211" s="59"/>
    </row>
    <row r="212" spans="1:26" x14ac:dyDescent="0.2">
      <c r="A212" s="44" t="str">
        <f t="shared" si="4"/>
        <v/>
      </c>
      <c r="B212" s="5"/>
      <c r="C212" s="14"/>
      <c r="D212" s="32" t="str">
        <f>IF($C212&lt;&gt;"",VLOOKUP($C212,Empresas!$A$3:$AB$1002,2,FALSE),"")</f>
        <v/>
      </c>
      <c r="E212" s="14"/>
      <c r="F212" s="14"/>
      <c r="G212" s="14"/>
      <c r="H212" s="14"/>
      <c r="I212" s="9"/>
      <c r="J212" s="9"/>
      <c r="K212" s="53"/>
      <c r="L212" s="50" t="str">
        <f t="shared" ca="1" si="5"/>
        <v/>
      </c>
      <c r="M212" s="32" t="str">
        <f>IF($U212&lt;&gt;"",VLOOKUP(VLOOKUP(VLOOKUP($U212,Endereços!$B$3:$M$1002,8,FALSE),Parametros!$AG$3:$AJ$102,4,FALSE),Parametros!$U$3:$Z$102,4,FALSE),"")</f>
        <v/>
      </c>
      <c r="N212" s="32" t="str">
        <f>IF($U212&lt;&gt;"",VLOOKUP(VLOOKUP($U212,Endereços!$B$3:$M$1002,6,FALSE),Parametros!$I$3:$N$102,6,FALSE),"")</f>
        <v/>
      </c>
      <c r="O212" s="9"/>
      <c r="P212" s="9"/>
      <c r="Q212" s="9"/>
      <c r="R212" s="9"/>
      <c r="S212" s="9"/>
      <c r="T212" s="9"/>
      <c r="U212" s="9"/>
      <c r="V212" s="52" t="str">
        <f>IF($U212&lt;&gt;"",VLOOKUP($U212,Endereços!$B$3:$M$1002,5,FALSE)&amp;" - "&amp;VLOOKUP($U212,Endereços!$B$3:$M$1002,7,FALSE)&amp;" - "&amp;VLOOKUP($U212,Endereços!$B$3:$M$1002,8,FALSE)&amp;", "&amp;VLOOKUP($U212,Endereços!$B$3:$M$1002,2,FALSE)&amp;" "&amp;VLOOKUP($U212,Endereços!$B$3:$M$1002,3,FALSE),"")</f>
        <v/>
      </c>
      <c r="W212" s="9"/>
      <c r="X212" s="9"/>
      <c r="Y212" s="9"/>
      <c r="Z212" s="59"/>
    </row>
    <row r="213" spans="1:26" x14ac:dyDescent="0.2">
      <c r="A213" s="44" t="str">
        <f t="shared" si="4"/>
        <v/>
      </c>
      <c r="B213" s="5"/>
      <c r="C213" s="14"/>
      <c r="D213" s="32" t="str">
        <f>IF($C213&lt;&gt;"",VLOOKUP($C213,Empresas!$A$3:$AB$1002,2,FALSE),"")</f>
        <v/>
      </c>
      <c r="E213" s="14"/>
      <c r="F213" s="14"/>
      <c r="G213" s="14"/>
      <c r="H213" s="14"/>
      <c r="I213" s="9"/>
      <c r="J213" s="9"/>
      <c r="K213" s="53"/>
      <c r="L213" s="50" t="str">
        <f t="shared" ca="1" si="5"/>
        <v/>
      </c>
      <c r="M213" s="32" t="str">
        <f>IF($U213&lt;&gt;"",VLOOKUP(VLOOKUP(VLOOKUP($U213,Endereços!$B$3:$M$1002,8,FALSE),Parametros!$AG$3:$AJ$102,4,FALSE),Parametros!$U$3:$Z$102,4,FALSE),"")</f>
        <v/>
      </c>
      <c r="N213" s="32" t="str">
        <f>IF($U213&lt;&gt;"",VLOOKUP(VLOOKUP($U213,Endereços!$B$3:$M$1002,6,FALSE),Parametros!$I$3:$N$102,6,FALSE),"")</f>
        <v/>
      </c>
      <c r="O213" s="9"/>
      <c r="P213" s="9"/>
      <c r="Q213" s="9"/>
      <c r="R213" s="9"/>
      <c r="S213" s="9"/>
      <c r="T213" s="9"/>
      <c r="U213" s="9"/>
      <c r="V213" s="52" t="str">
        <f>IF($U213&lt;&gt;"",VLOOKUP($U213,Endereços!$B$3:$M$1002,5,FALSE)&amp;" - "&amp;VLOOKUP($U213,Endereços!$B$3:$M$1002,7,FALSE)&amp;" - "&amp;VLOOKUP($U213,Endereços!$B$3:$M$1002,8,FALSE)&amp;", "&amp;VLOOKUP($U213,Endereços!$B$3:$M$1002,2,FALSE)&amp;" "&amp;VLOOKUP($U213,Endereços!$B$3:$M$1002,3,FALSE),"")</f>
        <v/>
      </c>
      <c r="W213" s="9"/>
      <c r="X213" s="9"/>
      <c r="Y213" s="9"/>
      <c r="Z213" s="59"/>
    </row>
    <row r="214" spans="1:26" x14ac:dyDescent="0.2">
      <c r="A214" s="44" t="str">
        <f t="shared" si="4"/>
        <v/>
      </c>
      <c r="B214" s="5"/>
      <c r="C214" s="14"/>
      <c r="D214" s="32" t="str">
        <f>IF($C214&lt;&gt;"",VLOOKUP($C214,Empresas!$A$3:$AB$1002,2,FALSE),"")</f>
        <v/>
      </c>
      <c r="E214" s="14"/>
      <c r="F214" s="14"/>
      <c r="G214" s="14"/>
      <c r="H214" s="14"/>
      <c r="I214" s="9"/>
      <c r="J214" s="9"/>
      <c r="K214" s="53"/>
      <c r="L214" s="50" t="str">
        <f t="shared" ca="1" si="5"/>
        <v/>
      </c>
      <c r="M214" s="32" t="str">
        <f>IF($U214&lt;&gt;"",VLOOKUP(VLOOKUP(VLOOKUP($U214,Endereços!$B$3:$M$1002,8,FALSE),Parametros!$AG$3:$AJ$102,4,FALSE),Parametros!$U$3:$Z$102,4,FALSE),"")</f>
        <v/>
      </c>
      <c r="N214" s="32" t="str">
        <f>IF($U214&lt;&gt;"",VLOOKUP(VLOOKUP($U214,Endereços!$B$3:$M$1002,6,FALSE),Parametros!$I$3:$N$102,6,FALSE),"")</f>
        <v/>
      </c>
      <c r="O214" s="9"/>
      <c r="P214" s="9"/>
      <c r="Q214" s="9"/>
      <c r="R214" s="9"/>
      <c r="S214" s="9"/>
      <c r="T214" s="9"/>
      <c r="U214" s="9"/>
      <c r="V214" s="52" t="str">
        <f>IF($U214&lt;&gt;"",VLOOKUP($U214,Endereços!$B$3:$M$1002,5,FALSE)&amp;" - "&amp;VLOOKUP($U214,Endereços!$B$3:$M$1002,7,FALSE)&amp;" - "&amp;VLOOKUP($U214,Endereços!$B$3:$M$1002,8,FALSE)&amp;", "&amp;VLOOKUP($U214,Endereços!$B$3:$M$1002,2,FALSE)&amp;" "&amp;VLOOKUP($U214,Endereços!$B$3:$M$1002,3,FALSE),"")</f>
        <v/>
      </c>
      <c r="W214" s="9"/>
      <c r="X214" s="9"/>
      <c r="Y214" s="9"/>
      <c r="Z214" s="59"/>
    </row>
    <row r="215" spans="1:26" x14ac:dyDescent="0.2">
      <c r="A215" s="44" t="str">
        <f t="shared" si="4"/>
        <v/>
      </c>
      <c r="B215" s="5"/>
      <c r="C215" s="14"/>
      <c r="D215" s="32" t="str">
        <f>IF($C215&lt;&gt;"",VLOOKUP($C215,Empresas!$A$3:$AB$1002,2,FALSE),"")</f>
        <v/>
      </c>
      <c r="E215" s="14"/>
      <c r="F215" s="14"/>
      <c r="G215" s="14"/>
      <c r="H215" s="14"/>
      <c r="I215" s="9"/>
      <c r="J215" s="9"/>
      <c r="K215" s="53"/>
      <c r="L215" s="50" t="str">
        <f t="shared" ca="1" si="5"/>
        <v/>
      </c>
      <c r="M215" s="32" t="str">
        <f>IF($U215&lt;&gt;"",VLOOKUP(VLOOKUP(VLOOKUP($U215,Endereços!$B$3:$M$1002,8,FALSE),Parametros!$AG$3:$AJ$102,4,FALSE),Parametros!$U$3:$Z$102,4,FALSE),"")</f>
        <v/>
      </c>
      <c r="N215" s="32" t="str">
        <f>IF($U215&lt;&gt;"",VLOOKUP(VLOOKUP($U215,Endereços!$B$3:$M$1002,6,FALSE),Parametros!$I$3:$N$102,6,FALSE),"")</f>
        <v/>
      </c>
      <c r="O215" s="9"/>
      <c r="P215" s="9"/>
      <c r="Q215" s="9"/>
      <c r="R215" s="9"/>
      <c r="S215" s="9"/>
      <c r="T215" s="9"/>
      <c r="U215" s="9"/>
      <c r="V215" s="52" t="str">
        <f>IF($U215&lt;&gt;"",VLOOKUP($U215,Endereços!$B$3:$M$1002,5,FALSE)&amp;" - "&amp;VLOOKUP($U215,Endereços!$B$3:$M$1002,7,FALSE)&amp;" - "&amp;VLOOKUP($U215,Endereços!$B$3:$M$1002,8,FALSE)&amp;", "&amp;VLOOKUP($U215,Endereços!$B$3:$M$1002,2,FALSE)&amp;" "&amp;VLOOKUP($U215,Endereços!$B$3:$M$1002,3,FALSE),"")</f>
        <v/>
      </c>
      <c r="W215" s="9"/>
      <c r="X215" s="9"/>
      <c r="Y215" s="9"/>
      <c r="Z215" s="59"/>
    </row>
    <row r="216" spans="1:26" x14ac:dyDescent="0.2">
      <c r="A216" s="44" t="str">
        <f t="shared" si="4"/>
        <v/>
      </c>
      <c r="B216" s="5"/>
      <c r="C216" s="14"/>
      <c r="D216" s="32" t="str">
        <f>IF($C216&lt;&gt;"",VLOOKUP($C216,Empresas!$A$3:$AB$1002,2,FALSE),"")</f>
        <v/>
      </c>
      <c r="E216" s="14"/>
      <c r="F216" s="14"/>
      <c r="G216" s="14"/>
      <c r="H216" s="14"/>
      <c r="I216" s="9"/>
      <c r="J216" s="9"/>
      <c r="K216" s="53"/>
      <c r="L216" s="50" t="str">
        <f t="shared" ca="1" si="5"/>
        <v/>
      </c>
      <c r="M216" s="32" t="str">
        <f>IF($U216&lt;&gt;"",VLOOKUP(VLOOKUP(VLOOKUP($U216,Endereços!$B$3:$M$1002,8,FALSE),Parametros!$AG$3:$AJ$102,4,FALSE),Parametros!$U$3:$Z$102,4,FALSE),"")</f>
        <v/>
      </c>
      <c r="N216" s="32" t="str">
        <f>IF($U216&lt;&gt;"",VLOOKUP(VLOOKUP($U216,Endereços!$B$3:$M$1002,6,FALSE),Parametros!$I$3:$N$102,6,FALSE),"")</f>
        <v/>
      </c>
      <c r="O216" s="9"/>
      <c r="P216" s="9"/>
      <c r="Q216" s="9"/>
      <c r="R216" s="9"/>
      <c r="S216" s="9"/>
      <c r="T216" s="9"/>
      <c r="U216" s="9"/>
      <c r="V216" s="52" t="str">
        <f>IF($U216&lt;&gt;"",VLOOKUP($U216,Endereços!$B$3:$M$1002,5,FALSE)&amp;" - "&amp;VLOOKUP($U216,Endereços!$B$3:$M$1002,7,FALSE)&amp;" - "&amp;VLOOKUP($U216,Endereços!$B$3:$M$1002,8,FALSE)&amp;", "&amp;VLOOKUP($U216,Endereços!$B$3:$M$1002,2,FALSE)&amp;" "&amp;VLOOKUP($U216,Endereços!$B$3:$M$1002,3,FALSE),"")</f>
        <v/>
      </c>
      <c r="W216" s="9"/>
      <c r="X216" s="9"/>
      <c r="Y216" s="9"/>
      <c r="Z216" s="59"/>
    </row>
    <row r="217" spans="1:26" x14ac:dyDescent="0.2">
      <c r="A217" s="44" t="str">
        <f t="shared" si="4"/>
        <v/>
      </c>
      <c r="B217" s="5"/>
      <c r="C217" s="14"/>
      <c r="D217" s="32" t="str">
        <f>IF($C217&lt;&gt;"",VLOOKUP($C217,Empresas!$A$3:$AB$1002,2,FALSE),"")</f>
        <v/>
      </c>
      <c r="E217" s="14"/>
      <c r="F217" s="14"/>
      <c r="G217" s="14"/>
      <c r="H217" s="14"/>
      <c r="I217" s="9"/>
      <c r="J217" s="9"/>
      <c r="K217" s="53"/>
      <c r="L217" s="50" t="str">
        <f t="shared" ca="1" si="5"/>
        <v/>
      </c>
      <c r="M217" s="32" t="str">
        <f>IF($U217&lt;&gt;"",VLOOKUP(VLOOKUP(VLOOKUP($U217,Endereços!$B$3:$M$1002,8,FALSE),Parametros!$AG$3:$AJ$102,4,FALSE),Parametros!$U$3:$Z$102,4,FALSE),"")</f>
        <v/>
      </c>
      <c r="N217" s="32" t="str">
        <f>IF($U217&lt;&gt;"",VLOOKUP(VLOOKUP($U217,Endereços!$B$3:$M$1002,6,FALSE),Parametros!$I$3:$N$102,6,FALSE),"")</f>
        <v/>
      </c>
      <c r="O217" s="9"/>
      <c r="P217" s="9"/>
      <c r="Q217" s="9"/>
      <c r="R217" s="9"/>
      <c r="S217" s="9"/>
      <c r="T217" s="9"/>
      <c r="U217" s="9"/>
      <c r="V217" s="52" t="str">
        <f>IF($U217&lt;&gt;"",VLOOKUP($U217,Endereços!$B$3:$M$1002,5,FALSE)&amp;" - "&amp;VLOOKUP($U217,Endereços!$B$3:$M$1002,7,FALSE)&amp;" - "&amp;VLOOKUP($U217,Endereços!$B$3:$M$1002,8,FALSE)&amp;", "&amp;VLOOKUP($U217,Endereços!$B$3:$M$1002,2,FALSE)&amp;" "&amp;VLOOKUP($U217,Endereços!$B$3:$M$1002,3,FALSE),"")</f>
        <v/>
      </c>
      <c r="W217" s="9"/>
      <c r="X217" s="9"/>
      <c r="Y217" s="9"/>
      <c r="Z217" s="59"/>
    </row>
    <row r="218" spans="1:26" x14ac:dyDescent="0.2">
      <c r="A218" s="44" t="str">
        <f t="shared" si="4"/>
        <v/>
      </c>
      <c r="B218" s="5"/>
      <c r="C218" s="14"/>
      <c r="D218" s="32" t="str">
        <f>IF($C218&lt;&gt;"",VLOOKUP($C218,Empresas!$A$3:$AB$1002,2,FALSE),"")</f>
        <v/>
      </c>
      <c r="E218" s="14"/>
      <c r="F218" s="14"/>
      <c r="G218" s="14"/>
      <c r="H218" s="14"/>
      <c r="I218" s="9"/>
      <c r="J218" s="9"/>
      <c r="K218" s="53"/>
      <c r="L218" s="50" t="str">
        <f t="shared" ca="1" si="5"/>
        <v/>
      </c>
      <c r="M218" s="32" t="str">
        <f>IF($U218&lt;&gt;"",VLOOKUP(VLOOKUP(VLOOKUP($U218,Endereços!$B$3:$M$1002,8,FALSE),Parametros!$AG$3:$AJ$102,4,FALSE),Parametros!$U$3:$Z$102,4,FALSE),"")</f>
        <v/>
      </c>
      <c r="N218" s="32" t="str">
        <f>IF($U218&lt;&gt;"",VLOOKUP(VLOOKUP($U218,Endereços!$B$3:$M$1002,6,FALSE),Parametros!$I$3:$N$102,6,FALSE),"")</f>
        <v/>
      </c>
      <c r="O218" s="9"/>
      <c r="P218" s="9"/>
      <c r="Q218" s="9"/>
      <c r="R218" s="9"/>
      <c r="S218" s="9"/>
      <c r="T218" s="9"/>
      <c r="U218" s="9"/>
      <c r="V218" s="52" t="str">
        <f>IF($U218&lt;&gt;"",VLOOKUP($U218,Endereços!$B$3:$M$1002,5,FALSE)&amp;" - "&amp;VLOOKUP($U218,Endereços!$B$3:$M$1002,7,FALSE)&amp;" - "&amp;VLOOKUP($U218,Endereços!$B$3:$M$1002,8,FALSE)&amp;", "&amp;VLOOKUP($U218,Endereços!$B$3:$M$1002,2,FALSE)&amp;" "&amp;VLOOKUP($U218,Endereços!$B$3:$M$1002,3,FALSE),"")</f>
        <v/>
      </c>
      <c r="W218" s="9"/>
      <c r="X218" s="9"/>
      <c r="Y218" s="9"/>
      <c r="Z218" s="59"/>
    </row>
    <row r="219" spans="1:26" x14ac:dyDescent="0.2">
      <c r="A219" s="44" t="str">
        <f t="shared" si="4"/>
        <v/>
      </c>
      <c r="B219" s="5"/>
      <c r="C219" s="14"/>
      <c r="D219" s="32" t="str">
        <f>IF($C219&lt;&gt;"",VLOOKUP($C219,Empresas!$A$3:$AB$1002,2,FALSE),"")</f>
        <v/>
      </c>
      <c r="E219" s="14"/>
      <c r="F219" s="14"/>
      <c r="G219" s="14"/>
      <c r="H219" s="14"/>
      <c r="I219" s="9"/>
      <c r="J219" s="9"/>
      <c r="K219" s="53"/>
      <c r="L219" s="50" t="str">
        <f t="shared" ca="1" si="5"/>
        <v/>
      </c>
      <c r="M219" s="32" t="str">
        <f>IF($U219&lt;&gt;"",VLOOKUP(VLOOKUP(VLOOKUP($U219,Endereços!$B$3:$M$1002,8,FALSE),Parametros!$AG$3:$AJ$102,4,FALSE),Parametros!$U$3:$Z$102,4,FALSE),"")</f>
        <v/>
      </c>
      <c r="N219" s="32" t="str">
        <f>IF($U219&lt;&gt;"",VLOOKUP(VLOOKUP($U219,Endereços!$B$3:$M$1002,6,FALSE),Parametros!$I$3:$N$102,6,FALSE),"")</f>
        <v/>
      </c>
      <c r="O219" s="9"/>
      <c r="P219" s="9"/>
      <c r="Q219" s="9"/>
      <c r="R219" s="9"/>
      <c r="S219" s="9"/>
      <c r="T219" s="9"/>
      <c r="U219" s="9"/>
      <c r="V219" s="52" t="str">
        <f>IF($U219&lt;&gt;"",VLOOKUP($U219,Endereços!$B$3:$M$1002,5,FALSE)&amp;" - "&amp;VLOOKUP($U219,Endereços!$B$3:$M$1002,7,FALSE)&amp;" - "&amp;VLOOKUP($U219,Endereços!$B$3:$M$1002,8,FALSE)&amp;", "&amp;VLOOKUP($U219,Endereços!$B$3:$M$1002,2,FALSE)&amp;" "&amp;VLOOKUP($U219,Endereços!$B$3:$M$1002,3,FALSE),"")</f>
        <v/>
      </c>
      <c r="W219" s="9"/>
      <c r="X219" s="9"/>
      <c r="Y219" s="9"/>
      <c r="Z219" s="59"/>
    </row>
    <row r="220" spans="1:26" x14ac:dyDescent="0.2">
      <c r="A220" s="44" t="str">
        <f t="shared" si="4"/>
        <v/>
      </c>
      <c r="B220" s="5"/>
      <c r="C220" s="14"/>
      <c r="D220" s="32" t="str">
        <f>IF($C220&lt;&gt;"",VLOOKUP($C220,Empresas!$A$3:$AB$1002,2,FALSE),"")</f>
        <v/>
      </c>
      <c r="E220" s="14"/>
      <c r="F220" s="14"/>
      <c r="G220" s="14"/>
      <c r="H220" s="14"/>
      <c r="I220" s="9"/>
      <c r="J220" s="9"/>
      <c r="K220" s="53"/>
      <c r="L220" s="50" t="str">
        <f t="shared" ca="1" si="5"/>
        <v/>
      </c>
      <c r="M220" s="32" t="str">
        <f>IF($U220&lt;&gt;"",VLOOKUP(VLOOKUP(VLOOKUP($U220,Endereços!$B$3:$M$1002,8,FALSE),Parametros!$AG$3:$AJ$102,4,FALSE),Parametros!$U$3:$Z$102,4,FALSE),"")</f>
        <v/>
      </c>
      <c r="N220" s="32" t="str">
        <f>IF($U220&lt;&gt;"",VLOOKUP(VLOOKUP($U220,Endereços!$B$3:$M$1002,6,FALSE),Parametros!$I$3:$N$102,6,FALSE),"")</f>
        <v/>
      </c>
      <c r="O220" s="9"/>
      <c r="P220" s="9"/>
      <c r="Q220" s="9"/>
      <c r="R220" s="9"/>
      <c r="S220" s="9"/>
      <c r="T220" s="9"/>
      <c r="U220" s="9"/>
      <c r="V220" s="52" t="str">
        <f>IF($U220&lt;&gt;"",VLOOKUP($U220,Endereços!$B$3:$M$1002,5,FALSE)&amp;" - "&amp;VLOOKUP($U220,Endereços!$B$3:$M$1002,7,FALSE)&amp;" - "&amp;VLOOKUP($U220,Endereços!$B$3:$M$1002,8,FALSE)&amp;", "&amp;VLOOKUP($U220,Endereços!$B$3:$M$1002,2,FALSE)&amp;" "&amp;VLOOKUP($U220,Endereços!$B$3:$M$1002,3,FALSE),"")</f>
        <v/>
      </c>
      <c r="W220" s="9"/>
      <c r="X220" s="9"/>
      <c r="Y220" s="9"/>
      <c r="Z220" s="59"/>
    </row>
    <row r="221" spans="1:26" x14ac:dyDescent="0.2">
      <c r="A221" s="44" t="str">
        <f t="shared" si="4"/>
        <v/>
      </c>
      <c r="B221" s="5"/>
      <c r="C221" s="14"/>
      <c r="D221" s="32" t="str">
        <f>IF($C221&lt;&gt;"",VLOOKUP($C221,Empresas!$A$3:$AB$1002,2,FALSE),"")</f>
        <v/>
      </c>
      <c r="E221" s="14"/>
      <c r="F221" s="14"/>
      <c r="G221" s="14"/>
      <c r="H221" s="14"/>
      <c r="I221" s="9"/>
      <c r="J221" s="9"/>
      <c r="K221" s="53"/>
      <c r="L221" s="50" t="str">
        <f t="shared" ca="1" si="5"/>
        <v/>
      </c>
      <c r="M221" s="32" t="str">
        <f>IF($U221&lt;&gt;"",VLOOKUP(VLOOKUP(VLOOKUP($U221,Endereços!$B$3:$M$1002,8,FALSE),Parametros!$AG$3:$AJ$102,4,FALSE),Parametros!$U$3:$Z$102,4,FALSE),"")</f>
        <v/>
      </c>
      <c r="N221" s="32" t="str">
        <f>IF($U221&lt;&gt;"",VLOOKUP(VLOOKUP($U221,Endereços!$B$3:$M$1002,6,FALSE),Parametros!$I$3:$N$102,6,FALSE),"")</f>
        <v/>
      </c>
      <c r="O221" s="9"/>
      <c r="P221" s="9"/>
      <c r="Q221" s="9"/>
      <c r="R221" s="9"/>
      <c r="S221" s="9"/>
      <c r="T221" s="9"/>
      <c r="U221" s="9"/>
      <c r="V221" s="52" t="str">
        <f>IF($U221&lt;&gt;"",VLOOKUP($U221,Endereços!$B$3:$M$1002,5,FALSE)&amp;" - "&amp;VLOOKUP($U221,Endereços!$B$3:$M$1002,7,FALSE)&amp;" - "&amp;VLOOKUP($U221,Endereços!$B$3:$M$1002,8,FALSE)&amp;", "&amp;VLOOKUP($U221,Endereços!$B$3:$M$1002,2,FALSE)&amp;" "&amp;VLOOKUP($U221,Endereços!$B$3:$M$1002,3,FALSE),"")</f>
        <v/>
      </c>
      <c r="W221" s="9"/>
      <c r="X221" s="9"/>
      <c r="Y221" s="9"/>
      <c r="Z221" s="59"/>
    </row>
    <row r="222" spans="1:26" x14ac:dyDescent="0.2">
      <c r="A222" s="44" t="str">
        <f t="shared" si="4"/>
        <v/>
      </c>
      <c r="B222" s="5"/>
      <c r="C222" s="14"/>
      <c r="D222" s="32" t="str">
        <f>IF($C222&lt;&gt;"",VLOOKUP($C222,Empresas!$A$3:$AB$1002,2,FALSE),"")</f>
        <v/>
      </c>
      <c r="E222" s="14"/>
      <c r="F222" s="14"/>
      <c r="G222" s="14"/>
      <c r="H222" s="14"/>
      <c r="I222" s="9"/>
      <c r="J222" s="9"/>
      <c r="K222" s="53"/>
      <c r="L222" s="50" t="str">
        <f t="shared" ca="1" si="5"/>
        <v/>
      </c>
      <c r="M222" s="32" t="str">
        <f>IF($U222&lt;&gt;"",VLOOKUP(VLOOKUP(VLOOKUP($U222,Endereços!$B$3:$M$1002,8,FALSE),Parametros!$AG$3:$AJ$102,4,FALSE),Parametros!$U$3:$Z$102,4,FALSE),"")</f>
        <v/>
      </c>
      <c r="N222" s="32" t="str">
        <f>IF($U222&lt;&gt;"",VLOOKUP(VLOOKUP($U222,Endereços!$B$3:$M$1002,6,FALSE),Parametros!$I$3:$N$102,6,FALSE),"")</f>
        <v/>
      </c>
      <c r="O222" s="9"/>
      <c r="P222" s="9"/>
      <c r="Q222" s="9"/>
      <c r="R222" s="9"/>
      <c r="S222" s="9"/>
      <c r="T222" s="9"/>
      <c r="U222" s="9"/>
      <c r="V222" s="52" t="str">
        <f>IF($U222&lt;&gt;"",VLOOKUP($U222,Endereços!$B$3:$M$1002,5,FALSE)&amp;" - "&amp;VLOOKUP($U222,Endereços!$B$3:$M$1002,7,FALSE)&amp;" - "&amp;VLOOKUP($U222,Endereços!$B$3:$M$1002,8,FALSE)&amp;", "&amp;VLOOKUP($U222,Endereços!$B$3:$M$1002,2,FALSE)&amp;" "&amp;VLOOKUP($U222,Endereços!$B$3:$M$1002,3,FALSE),"")</f>
        <v/>
      </c>
      <c r="W222" s="9"/>
      <c r="X222" s="9"/>
      <c r="Y222" s="9"/>
      <c r="Z222" s="59"/>
    </row>
    <row r="223" spans="1:26" x14ac:dyDescent="0.2">
      <c r="A223" s="44" t="str">
        <f t="shared" si="4"/>
        <v/>
      </c>
      <c r="B223" s="5"/>
      <c r="C223" s="14"/>
      <c r="D223" s="32" t="str">
        <f>IF($C223&lt;&gt;"",VLOOKUP($C223,Empresas!$A$3:$AB$1002,2,FALSE),"")</f>
        <v/>
      </c>
      <c r="E223" s="14"/>
      <c r="F223" s="14"/>
      <c r="G223" s="14"/>
      <c r="H223" s="14"/>
      <c r="I223" s="9"/>
      <c r="J223" s="9"/>
      <c r="K223" s="53"/>
      <c r="L223" s="50" t="str">
        <f t="shared" ca="1" si="5"/>
        <v/>
      </c>
      <c r="M223" s="32" t="str">
        <f>IF($U223&lt;&gt;"",VLOOKUP(VLOOKUP(VLOOKUP($U223,Endereços!$B$3:$M$1002,8,FALSE),Parametros!$AG$3:$AJ$102,4,FALSE),Parametros!$U$3:$Z$102,4,FALSE),"")</f>
        <v/>
      </c>
      <c r="N223" s="32" t="str">
        <f>IF($U223&lt;&gt;"",VLOOKUP(VLOOKUP($U223,Endereços!$B$3:$M$1002,6,FALSE),Parametros!$I$3:$N$102,6,FALSE),"")</f>
        <v/>
      </c>
      <c r="O223" s="9"/>
      <c r="P223" s="9"/>
      <c r="Q223" s="9"/>
      <c r="R223" s="9"/>
      <c r="S223" s="9"/>
      <c r="T223" s="9"/>
      <c r="U223" s="9"/>
      <c r="V223" s="52" t="str">
        <f>IF($U223&lt;&gt;"",VLOOKUP($U223,Endereços!$B$3:$M$1002,5,FALSE)&amp;" - "&amp;VLOOKUP($U223,Endereços!$B$3:$M$1002,7,FALSE)&amp;" - "&amp;VLOOKUP($U223,Endereços!$B$3:$M$1002,8,FALSE)&amp;", "&amp;VLOOKUP($U223,Endereços!$B$3:$M$1002,2,FALSE)&amp;" "&amp;VLOOKUP($U223,Endereços!$B$3:$M$1002,3,FALSE),"")</f>
        <v/>
      </c>
      <c r="W223" s="9"/>
      <c r="X223" s="9"/>
      <c r="Y223" s="9"/>
      <c r="Z223" s="59"/>
    </row>
    <row r="224" spans="1:26" x14ac:dyDescent="0.2">
      <c r="A224" s="44" t="str">
        <f t="shared" si="4"/>
        <v/>
      </c>
      <c r="B224" s="5"/>
      <c r="C224" s="14"/>
      <c r="D224" s="32" t="str">
        <f>IF($C224&lt;&gt;"",VLOOKUP($C224,Empresas!$A$3:$AB$1002,2,FALSE),"")</f>
        <v/>
      </c>
      <c r="E224" s="14"/>
      <c r="F224" s="14"/>
      <c r="G224" s="14"/>
      <c r="H224" s="14"/>
      <c r="I224" s="9"/>
      <c r="J224" s="9"/>
      <c r="K224" s="53"/>
      <c r="L224" s="50" t="str">
        <f t="shared" ca="1" si="5"/>
        <v/>
      </c>
      <c r="M224" s="32" t="str">
        <f>IF($U224&lt;&gt;"",VLOOKUP(VLOOKUP(VLOOKUP($U224,Endereços!$B$3:$M$1002,8,FALSE),Parametros!$AG$3:$AJ$102,4,FALSE),Parametros!$U$3:$Z$102,4,FALSE),"")</f>
        <v/>
      </c>
      <c r="N224" s="32" t="str">
        <f>IF($U224&lt;&gt;"",VLOOKUP(VLOOKUP($U224,Endereços!$B$3:$M$1002,6,FALSE),Parametros!$I$3:$N$102,6,FALSE),"")</f>
        <v/>
      </c>
      <c r="O224" s="9"/>
      <c r="P224" s="9"/>
      <c r="Q224" s="9"/>
      <c r="R224" s="9"/>
      <c r="S224" s="9"/>
      <c r="T224" s="9"/>
      <c r="U224" s="9"/>
      <c r="V224" s="52" t="str">
        <f>IF($U224&lt;&gt;"",VLOOKUP($U224,Endereços!$B$3:$M$1002,5,FALSE)&amp;" - "&amp;VLOOKUP($U224,Endereços!$B$3:$M$1002,7,FALSE)&amp;" - "&amp;VLOOKUP($U224,Endereços!$B$3:$M$1002,8,FALSE)&amp;", "&amp;VLOOKUP($U224,Endereços!$B$3:$M$1002,2,FALSE)&amp;" "&amp;VLOOKUP($U224,Endereços!$B$3:$M$1002,3,FALSE),"")</f>
        <v/>
      </c>
      <c r="W224" s="9"/>
      <c r="X224" s="9"/>
      <c r="Y224" s="9"/>
      <c r="Z224" s="59"/>
    </row>
    <row r="225" spans="1:26" x14ac:dyDescent="0.2">
      <c r="A225" s="44" t="str">
        <f t="shared" si="4"/>
        <v/>
      </c>
      <c r="B225" s="5"/>
      <c r="C225" s="14"/>
      <c r="D225" s="32" t="str">
        <f>IF($C225&lt;&gt;"",VLOOKUP($C225,Empresas!$A$3:$AB$1002,2,FALSE),"")</f>
        <v/>
      </c>
      <c r="E225" s="14"/>
      <c r="F225" s="14"/>
      <c r="G225" s="14"/>
      <c r="H225" s="14"/>
      <c r="I225" s="9"/>
      <c r="J225" s="9"/>
      <c r="K225" s="53"/>
      <c r="L225" s="50" t="str">
        <f t="shared" ca="1" si="5"/>
        <v/>
      </c>
      <c r="M225" s="32" t="str">
        <f>IF($U225&lt;&gt;"",VLOOKUP(VLOOKUP(VLOOKUP($U225,Endereços!$B$3:$M$1002,8,FALSE),Parametros!$AG$3:$AJ$102,4,FALSE),Parametros!$U$3:$Z$102,4,FALSE),"")</f>
        <v/>
      </c>
      <c r="N225" s="32" t="str">
        <f>IF($U225&lt;&gt;"",VLOOKUP(VLOOKUP($U225,Endereços!$B$3:$M$1002,6,FALSE),Parametros!$I$3:$N$102,6,FALSE),"")</f>
        <v/>
      </c>
      <c r="O225" s="9"/>
      <c r="P225" s="9"/>
      <c r="Q225" s="9"/>
      <c r="R225" s="9"/>
      <c r="S225" s="9"/>
      <c r="T225" s="9"/>
      <c r="U225" s="9"/>
      <c r="V225" s="52" t="str">
        <f>IF($U225&lt;&gt;"",VLOOKUP($U225,Endereços!$B$3:$M$1002,5,FALSE)&amp;" - "&amp;VLOOKUP($U225,Endereços!$B$3:$M$1002,7,FALSE)&amp;" - "&amp;VLOOKUP($U225,Endereços!$B$3:$M$1002,8,FALSE)&amp;", "&amp;VLOOKUP($U225,Endereços!$B$3:$M$1002,2,FALSE)&amp;" "&amp;VLOOKUP($U225,Endereços!$B$3:$M$1002,3,FALSE),"")</f>
        <v/>
      </c>
      <c r="W225" s="9"/>
      <c r="X225" s="9"/>
      <c r="Y225" s="9"/>
      <c r="Z225" s="59"/>
    </row>
    <row r="226" spans="1:26" x14ac:dyDescent="0.2">
      <c r="A226" s="44" t="str">
        <f t="shared" si="4"/>
        <v/>
      </c>
      <c r="B226" s="5"/>
      <c r="C226" s="14"/>
      <c r="D226" s="32" t="str">
        <f>IF($C226&lt;&gt;"",VLOOKUP($C226,Empresas!$A$3:$AB$1002,2,FALSE),"")</f>
        <v/>
      </c>
      <c r="E226" s="14"/>
      <c r="F226" s="14"/>
      <c r="G226" s="14"/>
      <c r="H226" s="14"/>
      <c r="I226" s="9"/>
      <c r="J226" s="9"/>
      <c r="K226" s="53"/>
      <c r="L226" s="50" t="str">
        <f t="shared" ca="1" si="5"/>
        <v/>
      </c>
      <c r="M226" s="32" t="str">
        <f>IF($U226&lt;&gt;"",VLOOKUP(VLOOKUP(VLOOKUP($U226,Endereços!$B$3:$M$1002,8,FALSE),Parametros!$AG$3:$AJ$102,4,FALSE),Parametros!$U$3:$Z$102,4,FALSE),"")</f>
        <v/>
      </c>
      <c r="N226" s="32" t="str">
        <f>IF($U226&lt;&gt;"",VLOOKUP(VLOOKUP($U226,Endereços!$B$3:$M$1002,6,FALSE),Parametros!$I$3:$N$102,6,FALSE),"")</f>
        <v/>
      </c>
      <c r="O226" s="9"/>
      <c r="P226" s="9"/>
      <c r="Q226" s="9"/>
      <c r="R226" s="9"/>
      <c r="S226" s="9"/>
      <c r="T226" s="9"/>
      <c r="U226" s="9"/>
      <c r="V226" s="52" t="str">
        <f>IF($U226&lt;&gt;"",VLOOKUP($U226,Endereços!$B$3:$M$1002,5,FALSE)&amp;" - "&amp;VLOOKUP($U226,Endereços!$B$3:$M$1002,7,FALSE)&amp;" - "&amp;VLOOKUP($U226,Endereços!$B$3:$M$1002,8,FALSE)&amp;", "&amp;VLOOKUP($U226,Endereços!$B$3:$M$1002,2,FALSE)&amp;" "&amp;VLOOKUP($U226,Endereços!$B$3:$M$1002,3,FALSE),"")</f>
        <v/>
      </c>
      <c r="W226" s="9"/>
      <c r="X226" s="9"/>
      <c r="Y226" s="9"/>
      <c r="Z226" s="59"/>
    </row>
    <row r="227" spans="1:26" x14ac:dyDescent="0.2">
      <c r="A227" s="44" t="str">
        <f t="shared" si="4"/>
        <v/>
      </c>
      <c r="B227" s="5"/>
      <c r="C227" s="14"/>
      <c r="D227" s="32" t="str">
        <f>IF($C227&lt;&gt;"",VLOOKUP($C227,Empresas!$A$3:$AB$1002,2,FALSE),"")</f>
        <v/>
      </c>
      <c r="E227" s="14"/>
      <c r="F227" s="14"/>
      <c r="G227" s="14"/>
      <c r="H227" s="14"/>
      <c r="I227" s="9"/>
      <c r="J227" s="9"/>
      <c r="K227" s="53"/>
      <c r="L227" s="50" t="str">
        <f t="shared" ca="1" si="5"/>
        <v/>
      </c>
      <c r="M227" s="32" t="str">
        <f>IF($U227&lt;&gt;"",VLOOKUP(VLOOKUP(VLOOKUP($U227,Endereços!$B$3:$M$1002,8,FALSE),Parametros!$AG$3:$AJ$102,4,FALSE),Parametros!$U$3:$Z$102,4,FALSE),"")</f>
        <v/>
      </c>
      <c r="N227" s="32" t="str">
        <f>IF($U227&lt;&gt;"",VLOOKUP(VLOOKUP($U227,Endereços!$B$3:$M$1002,6,FALSE),Parametros!$I$3:$N$102,6,FALSE),"")</f>
        <v/>
      </c>
      <c r="O227" s="9"/>
      <c r="P227" s="9"/>
      <c r="Q227" s="9"/>
      <c r="R227" s="9"/>
      <c r="S227" s="9"/>
      <c r="T227" s="9"/>
      <c r="U227" s="9"/>
      <c r="V227" s="52" t="str">
        <f>IF($U227&lt;&gt;"",VLOOKUP($U227,Endereços!$B$3:$M$1002,5,FALSE)&amp;" - "&amp;VLOOKUP($U227,Endereços!$B$3:$M$1002,7,FALSE)&amp;" - "&amp;VLOOKUP($U227,Endereços!$B$3:$M$1002,8,FALSE)&amp;", "&amp;VLOOKUP($U227,Endereços!$B$3:$M$1002,2,FALSE)&amp;" "&amp;VLOOKUP($U227,Endereços!$B$3:$M$1002,3,FALSE),"")</f>
        <v/>
      </c>
      <c r="W227" s="9"/>
      <c r="X227" s="9"/>
      <c r="Y227" s="9"/>
      <c r="Z227" s="59"/>
    </row>
    <row r="228" spans="1:26" x14ac:dyDescent="0.2">
      <c r="A228" s="44" t="str">
        <f t="shared" si="4"/>
        <v/>
      </c>
      <c r="B228" s="5"/>
      <c r="C228" s="14"/>
      <c r="D228" s="32" t="str">
        <f>IF($C228&lt;&gt;"",VLOOKUP($C228,Empresas!$A$3:$AB$1002,2,FALSE),"")</f>
        <v/>
      </c>
      <c r="E228" s="14"/>
      <c r="F228" s="14"/>
      <c r="G228" s="14"/>
      <c r="H228" s="14"/>
      <c r="I228" s="9"/>
      <c r="J228" s="9"/>
      <c r="K228" s="53"/>
      <c r="L228" s="50" t="str">
        <f t="shared" ca="1" si="5"/>
        <v/>
      </c>
      <c r="M228" s="32" t="str">
        <f>IF($U228&lt;&gt;"",VLOOKUP(VLOOKUP(VLOOKUP($U228,Endereços!$B$3:$M$1002,8,FALSE),Parametros!$AG$3:$AJ$102,4,FALSE),Parametros!$U$3:$Z$102,4,FALSE),"")</f>
        <v/>
      </c>
      <c r="N228" s="32" t="str">
        <f>IF($U228&lt;&gt;"",VLOOKUP(VLOOKUP($U228,Endereços!$B$3:$M$1002,6,FALSE),Parametros!$I$3:$N$102,6,FALSE),"")</f>
        <v/>
      </c>
      <c r="O228" s="9"/>
      <c r="P228" s="9"/>
      <c r="Q228" s="9"/>
      <c r="R228" s="9"/>
      <c r="S228" s="9"/>
      <c r="T228" s="9"/>
      <c r="U228" s="9"/>
      <c r="V228" s="52" t="str">
        <f>IF($U228&lt;&gt;"",VLOOKUP($U228,Endereços!$B$3:$M$1002,5,FALSE)&amp;" - "&amp;VLOOKUP($U228,Endereços!$B$3:$M$1002,7,FALSE)&amp;" - "&amp;VLOOKUP($U228,Endereços!$B$3:$M$1002,8,FALSE)&amp;", "&amp;VLOOKUP($U228,Endereços!$B$3:$M$1002,2,FALSE)&amp;" "&amp;VLOOKUP($U228,Endereços!$B$3:$M$1002,3,FALSE),"")</f>
        <v/>
      </c>
      <c r="W228" s="9"/>
      <c r="X228" s="9"/>
      <c r="Y228" s="9"/>
      <c r="Z228" s="59"/>
    </row>
    <row r="229" spans="1:26" x14ac:dyDescent="0.2">
      <c r="A229" s="44" t="str">
        <f t="shared" si="4"/>
        <v/>
      </c>
      <c r="B229" s="5"/>
      <c r="C229" s="14"/>
      <c r="D229" s="32" t="str">
        <f>IF($C229&lt;&gt;"",VLOOKUP($C229,Empresas!$A$3:$AB$1002,2,FALSE),"")</f>
        <v/>
      </c>
      <c r="E229" s="14"/>
      <c r="F229" s="14"/>
      <c r="G229" s="14"/>
      <c r="H229" s="14"/>
      <c r="I229" s="9"/>
      <c r="J229" s="9"/>
      <c r="K229" s="53"/>
      <c r="L229" s="50" t="str">
        <f t="shared" ca="1" si="5"/>
        <v/>
      </c>
      <c r="M229" s="32" t="str">
        <f>IF($U229&lt;&gt;"",VLOOKUP(VLOOKUP(VLOOKUP($U229,Endereços!$B$3:$M$1002,8,FALSE),Parametros!$AG$3:$AJ$102,4,FALSE),Parametros!$U$3:$Z$102,4,FALSE),"")</f>
        <v/>
      </c>
      <c r="N229" s="32" t="str">
        <f>IF($U229&lt;&gt;"",VLOOKUP(VLOOKUP($U229,Endereços!$B$3:$M$1002,6,FALSE),Parametros!$I$3:$N$102,6,FALSE),"")</f>
        <v/>
      </c>
      <c r="O229" s="9"/>
      <c r="P229" s="9"/>
      <c r="Q229" s="9"/>
      <c r="R229" s="9"/>
      <c r="S229" s="9"/>
      <c r="T229" s="9"/>
      <c r="U229" s="9"/>
      <c r="V229" s="52" t="str">
        <f>IF($U229&lt;&gt;"",VLOOKUP($U229,Endereços!$B$3:$M$1002,5,FALSE)&amp;" - "&amp;VLOOKUP($U229,Endereços!$B$3:$M$1002,7,FALSE)&amp;" - "&amp;VLOOKUP($U229,Endereços!$B$3:$M$1002,8,FALSE)&amp;", "&amp;VLOOKUP($U229,Endereços!$B$3:$M$1002,2,FALSE)&amp;" "&amp;VLOOKUP($U229,Endereços!$B$3:$M$1002,3,FALSE),"")</f>
        <v/>
      </c>
      <c r="W229" s="9"/>
      <c r="X229" s="9"/>
      <c r="Y229" s="9"/>
      <c r="Z229" s="59"/>
    </row>
    <row r="230" spans="1:26" x14ac:dyDescent="0.2">
      <c r="A230" s="44" t="str">
        <f t="shared" si="4"/>
        <v/>
      </c>
      <c r="B230" s="5"/>
      <c r="C230" s="14"/>
      <c r="D230" s="32" t="str">
        <f>IF($C230&lt;&gt;"",VLOOKUP($C230,Empresas!$A$3:$AB$1002,2,FALSE),"")</f>
        <v/>
      </c>
      <c r="E230" s="14"/>
      <c r="F230" s="14"/>
      <c r="G230" s="14"/>
      <c r="H230" s="14"/>
      <c r="I230" s="9"/>
      <c r="J230" s="9"/>
      <c r="K230" s="53"/>
      <c r="L230" s="50" t="str">
        <f t="shared" ca="1" si="5"/>
        <v/>
      </c>
      <c r="M230" s="32" t="str">
        <f>IF($U230&lt;&gt;"",VLOOKUP(VLOOKUP(VLOOKUP($U230,Endereços!$B$3:$M$1002,8,FALSE),Parametros!$AG$3:$AJ$102,4,FALSE),Parametros!$U$3:$Z$102,4,FALSE),"")</f>
        <v/>
      </c>
      <c r="N230" s="32" t="str">
        <f>IF($U230&lt;&gt;"",VLOOKUP(VLOOKUP($U230,Endereços!$B$3:$M$1002,6,FALSE),Parametros!$I$3:$N$102,6,FALSE),"")</f>
        <v/>
      </c>
      <c r="O230" s="9"/>
      <c r="P230" s="9"/>
      <c r="Q230" s="9"/>
      <c r="R230" s="9"/>
      <c r="S230" s="9"/>
      <c r="T230" s="9"/>
      <c r="U230" s="9"/>
      <c r="V230" s="52" t="str">
        <f>IF($U230&lt;&gt;"",VLOOKUP($U230,Endereços!$B$3:$M$1002,5,FALSE)&amp;" - "&amp;VLOOKUP($U230,Endereços!$B$3:$M$1002,7,FALSE)&amp;" - "&amp;VLOOKUP($U230,Endereços!$B$3:$M$1002,8,FALSE)&amp;", "&amp;VLOOKUP($U230,Endereços!$B$3:$M$1002,2,FALSE)&amp;" "&amp;VLOOKUP($U230,Endereços!$B$3:$M$1002,3,FALSE),"")</f>
        <v/>
      </c>
      <c r="W230" s="9"/>
      <c r="X230" s="9"/>
      <c r="Y230" s="9"/>
      <c r="Z230" s="59"/>
    </row>
    <row r="231" spans="1:26" x14ac:dyDescent="0.2">
      <c r="A231" s="44" t="str">
        <f t="shared" si="4"/>
        <v/>
      </c>
      <c r="B231" s="5"/>
      <c r="C231" s="14"/>
      <c r="D231" s="32" t="str">
        <f>IF($C231&lt;&gt;"",VLOOKUP($C231,Empresas!$A$3:$AB$1002,2,FALSE),"")</f>
        <v/>
      </c>
      <c r="E231" s="14"/>
      <c r="F231" s="14"/>
      <c r="G231" s="14"/>
      <c r="H231" s="14"/>
      <c r="I231" s="9"/>
      <c r="J231" s="9"/>
      <c r="K231" s="53"/>
      <c r="L231" s="50" t="str">
        <f t="shared" ca="1" si="5"/>
        <v/>
      </c>
      <c r="M231" s="32" t="str">
        <f>IF($U231&lt;&gt;"",VLOOKUP(VLOOKUP(VLOOKUP($U231,Endereços!$B$3:$M$1002,8,FALSE),Parametros!$AG$3:$AJ$102,4,FALSE),Parametros!$U$3:$Z$102,4,FALSE),"")</f>
        <v/>
      </c>
      <c r="N231" s="32" t="str">
        <f>IF($U231&lt;&gt;"",VLOOKUP(VLOOKUP($U231,Endereços!$B$3:$M$1002,6,FALSE),Parametros!$I$3:$N$102,6,FALSE),"")</f>
        <v/>
      </c>
      <c r="O231" s="9"/>
      <c r="P231" s="9"/>
      <c r="Q231" s="9"/>
      <c r="R231" s="9"/>
      <c r="S231" s="9"/>
      <c r="T231" s="9"/>
      <c r="U231" s="9"/>
      <c r="V231" s="52" t="str">
        <f>IF($U231&lt;&gt;"",VLOOKUP($U231,Endereços!$B$3:$M$1002,5,FALSE)&amp;" - "&amp;VLOOKUP($U231,Endereços!$B$3:$M$1002,7,FALSE)&amp;" - "&amp;VLOOKUP($U231,Endereços!$B$3:$M$1002,8,FALSE)&amp;", "&amp;VLOOKUP($U231,Endereços!$B$3:$M$1002,2,FALSE)&amp;" "&amp;VLOOKUP($U231,Endereços!$B$3:$M$1002,3,FALSE),"")</f>
        <v/>
      </c>
      <c r="W231" s="9"/>
      <c r="X231" s="9"/>
      <c r="Y231" s="9"/>
      <c r="Z231" s="59"/>
    </row>
    <row r="232" spans="1:26" x14ac:dyDescent="0.2">
      <c r="A232" s="44" t="str">
        <f t="shared" si="4"/>
        <v/>
      </c>
      <c r="B232" s="5"/>
      <c r="C232" s="14"/>
      <c r="D232" s="32" t="str">
        <f>IF($C232&lt;&gt;"",VLOOKUP($C232,Empresas!$A$3:$AB$1002,2,FALSE),"")</f>
        <v/>
      </c>
      <c r="E232" s="14"/>
      <c r="F232" s="14"/>
      <c r="G232" s="14"/>
      <c r="H232" s="14"/>
      <c r="I232" s="9"/>
      <c r="J232" s="9"/>
      <c r="K232" s="53"/>
      <c r="L232" s="50" t="str">
        <f t="shared" ca="1" si="5"/>
        <v/>
      </c>
      <c r="M232" s="32" t="str">
        <f>IF($U232&lt;&gt;"",VLOOKUP(VLOOKUP(VLOOKUP($U232,Endereços!$B$3:$M$1002,8,FALSE),Parametros!$AG$3:$AJ$102,4,FALSE),Parametros!$U$3:$Z$102,4,FALSE),"")</f>
        <v/>
      </c>
      <c r="N232" s="32" t="str">
        <f>IF($U232&lt;&gt;"",VLOOKUP(VLOOKUP($U232,Endereços!$B$3:$M$1002,6,FALSE),Parametros!$I$3:$N$102,6,FALSE),"")</f>
        <v/>
      </c>
      <c r="O232" s="9"/>
      <c r="P232" s="9"/>
      <c r="Q232" s="9"/>
      <c r="R232" s="9"/>
      <c r="S232" s="9"/>
      <c r="T232" s="9"/>
      <c r="U232" s="9"/>
      <c r="V232" s="52" t="str">
        <f>IF($U232&lt;&gt;"",VLOOKUP($U232,Endereços!$B$3:$M$1002,5,FALSE)&amp;" - "&amp;VLOOKUP($U232,Endereços!$B$3:$M$1002,7,FALSE)&amp;" - "&amp;VLOOKUP($U232,Endereços!$B$3:$M$1002,8,FALSE)&amp;", "&amp;VLOOKUP($U232,Endereços!$B$3:$M$1002,2,FALSE)&amp;" "&amp;VLOOKUP($U232,Endereços!$B$3:$M$1002,3,FALSE),"")</f>
        <v/>
      </c>
      <c r="W232" s="9"/>
      <c r="X232" s="9"/>
      <c r="Y232" s="9"/>
      <c r="Z232" s="59"/>
    </row>
    <row r="233" spans="1:26" x14ac:dyDescent="0.2">
      <c r="A233" s="44" t="str">
        <f t="shared" si="4"/>
        <v/>
      </c>
      <c r="B233" s="5"/>
      <c r="C233" s="14"/>
      <c r="D233" s="32" t="str">
        <f>IF($C233&lt;&gt;"",VLOOKUP($C233,Empresas!$A$3:$AB$1002,2,FALSE),"")</f>
        <v/>
      </c>
      <c r="E233" s="14"/>
      <c r="F233" s="14"/>
      <c r="G233" s="14"/>
      <c r="H233" s="14"/>
      <c r="I233" s="9"/>
      <c r="J233" s="9"/>
      <c r="K233" s="53"/>
      <c r="L233" s="50" t="str">
        <f t="shared" ca="1" si="5"/>
        <v/>
      </c>
      <c r="M233" s="32" t="str">
        <f>IF($U233&lt;&gt;"",VLOOKUP(VLOOKUP(VLOOKUP($U233,Endereços!$B$3:$M$1002,8,FALSE),Parametros!$AG$3:$AJ$102,4,FALSE),Parametros!$U$3:$Z$102,4,FALSE),"")</f>
        <v/>
      </c>
      <c r="N233" s="32" t="str">
        <f>IF($U233&lt;&gt;"",VLOOKUP(VLOOKUP($U233,Endereços!$B$3:$M$1002,6,FALSE),Parametros!$I$3:$N$102,6,FALSE),"")</f>
        <v/>
      </c>
      <c r="O233" s="9"/>
      <c r="P233" s="9"/>
      <c r="Q233" s="9"/>
      <c r="R233" s="9"/>
      <c r="S233" s="9"/>
      <c r="T233" s="9"/>
      <c r="U233" s="9"/>
      <c r="V233" s="52" t="str">
        <f>IF($U233&lt;&gt;"",VLOOKUP($U233,Endereços!$B$3:$M$1002,5,FALSE)&amp;" - "&amp;VLOOKUP($U233,Endereços!$B$3:$M$1002,7,FALSE)&amp;" - "&amp;VLOOKUP($U233,Endereços!$B$3:$M$1002,8,FALSE)&amp;", "&amp;VLOOKUP($U233,Endereços!$B$3:$M$1002,2,FALSE)&amp;" "&amp;VLOOKUP($U233,Endereços!$B$3:$M$1002,3,FALSE),"")</f>
        <v/>
      </c>
      <c r="W233" s="9"/>
      <c r="X233" s="9"/>
      <c r="Y233" s="9"/>
      <c r="Z233" s="59"/>
    </row>
    <row r="234" spans="1:26" x14ac:dyDescent="0.2">
      <c r="A234" s="44" t="str">
        <f t="shared" si="4"/>
        <v/>
      </c>
      <c r="B234" s="5"/>
      <c r="C234" s="14"/>
      <c r="D234" s="32" t="str">
        <f>IF($C234&lt;&gt;"",VLOOKUP($C234,Empresas!$A$3:$AB$1002,2,FALSE),"")</f>
        <v/>
      </c>
      <c r="E234" s="14"/>
      <c r="F234" s="14"/>
      <c r="G234" s="14"/>
      <c r="H234" s="14"/>
      <c r="I234" s="9"/>
      <c r="J234" s="9"/>
      <c r="K234" s="53"/>
      <c r="L234" s="50" t="str">
        <f t="shared" ca="1" si="5"/>
        <v/>
      </c>
      <c r="M234" s="32" t="str">
        <f>IF($U234&lt;&gt;"",VLOOKUP(VLOOKUP(VLOOKUP($U234,Endereços!$B$3:$M$1002,8,FALSE),Parametros!$AG$3:$AJ$102,4,FALSE),Parametros!$U$3:$Z$102,4,FALSE),"")</f>
        <v/>
      </c>
      <c r="N234" s="32" t="str">
        <f>IF($U234&lt;&gt;"",VLOOKUP(VLOOKUP($U234,Endereços!$B$3:$M$1002,6,FALSE),Parametros!$I$3:$N$102,6,FALSE),"")</f>
        <v/>
      </c>
      <c r="O234" s="9"/>
      <c r="P234" s="9"/>
      <c r="Q234" s="9"/>
      <c r="R234" s="9"/>
      <c r="S234" s="9"/>
      <c r="T234" s="9"/>
      <c r="U234" s="9"/>
      <c r="V234" s="52" t="str">
        <f>IF($U234&lt;&gt;"",VLOOKUP($U234,Endereços!$B$3:$M$1002,5,FALSE)&amp;" - "&amp;VLOOKUP($U234,Endereços!$B$3:$M$1002,7,FALSE)&amp;" - "&amp;VLOOKUP($U234,Endereços!$B$3:$M$1002,8,FALSE)&amp;", "&amp;VLOOKUP($U234,Endereços!$B$3:$M$1002,2,FALSE)&amp;" "&amp;VLOOKUP($U234,Endereços!$B$3:$M$1002,3,FALSE),"")</f>
        <v/>
      </c>
      <c r="W234" s="9"/>
      <c r="X234" s="9"/>
      <c r="Y234" s="9"/>
      <c r="Z234" s="59"/>
    </row>
    <row r="235" spans="1:26" x14ac:dyDescent="0.2">
      <c r="A235" s="44" t="str">
        <f t="shared" si="4"/>
        <v/>
      </c>
      <c r="B235" s="5"/>
      <c r="C235" s="14"/>
      <c r="D235" s="32" t="str">
        <f>IF($C235&lt;&gt;"",VLOOKUP($C235,Empresas!$A$3:$AB$1002,2,FALSE),"")</f>
        <v/>
      </c>
      <c r="E235" s="14"/>
      <c r="F235" s="14"/>
      <c r="G235" s="14"/>
      <c r="H235" s="14"/>
      <c r="I235" s="9"/>
      <c r="J235" s="9"/>
      <c r="K235" s="53"/>
      <c r="L235" s="50" t="str">
        <f t="shared" ca="1" si="5"/>
        <v/>
      </c>
      <c r="M235" s="32" t="str">
        <f>IF($U235&lt;&gt;"",VLOOKUP(VLOOKUP(VLOOKUP($U235,Endereços!$B$3:$M$1002,8,FALSE),Parametros!$AG$3:$AJ$102,4,FALSE),Parametros!$U$3:$Z$102,4,FALSE),"")</f>
        <v/>
      </c>
      <c r="N235" s="32" t="str">
        <f>IF($U235&lt;&gt;"",VLOOKUP(VLOOKUP($U235,Endereços!$B$3:$M$1002,6,FALSE),Parametros!$I$3:$N$102,6,FALSE),"")</f>
        <v/>
      </c>
      <c r="O235" s="9"/>
      <c r="P235" s="9"/>
      <c r="Q235" s="9"/>
      <c r="R235" s="9"/>
      <c r="S235" s="9"/>
      <c r="T235" s="9"/>
      <c r="U235" s="9"/>
      <c r="V235" s="52" t="str">
        <f>IF($U235&lt;&gt;"",VLOOKUP($U235,Endereços!$B$3:$M$1002,5,FALSE)&amp;" - "&amp;VLOOKUP($U235,Endereços!$B$3:$M$1002,7,FALSE)&amp;" - "&amp;VLOOKUP($U235,Endereços!$B$3:$M$1002,8,FALSE)&amp;", "&amp;VLOOKUP($U235,Endereços!$B$3:$M$1002,2,FALSE)&amp;" "&amp;VLOOKUP($U235,Endereços!$B$3:$M$1002,3,FALSE),"")</f>
        <v/>
      </c>
      <c r="W235" s="9"/>
      <c r="X235" s="9"/>
      <c r="Y235" s="9"/>
      <c r="Z235" s="59"/>
    </row>
    <row r="236" spans="1:26" x14ac:dyDescent="0.2">
      <c r="A236" s="44" t="str">
        <f t="shared" si="4"/>
        <v/>
      </c>
      <c r="B236" s="5"/>
      <c r="C236" s="14"/>
      <c r="D236" s="32" t="str">
        <f>IF($C236&lt;&gt;"",VLOOKUP($C236,Empresas!$A$3:$AB$1002,2,FALSE),"")</f>
        <v/>
      </c>
      <c r="E236" s="14"/>
      <c r="F236" s="14"/>
      <c r="G236" s="14"/>
      <c r="H236" s="14"/>
      <c r="I236" s="9"/>
      <c r="J236" s="9"/>
      <c r="K236" s="53"/>
      <c r="L236" s="50" t="str">
        <f t="shared" ca="1" si="5"/>
        <v/>
      </c>
      <c r="M236" s="32" t="str">
        <f>IF($U236&lt;&gt;"",VLOOKUP(VLOOKUP(VLOOKUP($U236,Endereços!$B$3:$M$1002,8,FALSE),Parametros!$AG$3:$AJ$102,4,FALSE),Parametros!$U$3:$Z$102,4,FALSE),"")</f>
        <v/>
      </c>
      <c r="N236" s="32" t="str">
        <f>IF($U236&lt;&gt;"",VLOOKUP(VLOOKUP($U236,Endereços!$B$3:$M$1002,6,FALSE),Parametros!$I$3:$N$102,6,FALSE),"")</f>
        <v/>
      </c>
      <c r="O236" s="9"/>
      <c r="P236" s="9"/>
      <c r="Q236" s="9"/>
      <c r="R236" s="9"/>
      <c r="S236" s="9"/>
      <c r="T236" s="9"/>
      <c r="U236" s="9"/>
      <c r="V236" s="52" t="str">
        <f>IF($U236&lt;&gt;"",VLOOKUP($U236,Endereços!$B$3:$M$1002,5,FALSE)&amp;" - "&amp;VLOOKUP($U236,Endereços!$B$3:$M$1002,7,FALSE)&amp;" - "&amp;VLOOKUP($U236,Endereços!$B$3:$M$1002,8,FALSE)&amp;", "&amp;VLOOKUP($U236,Endereços!$B$3:$M$1002,2,FALSE)&amp;" "&amp;VLOOKUP($U236,Endereços!$B$3:$M$1002,3,FALSE),"")</f>
        <v/>
      </c>
      <c r="W236" s="9"/>
      <c r="X236" s="9"/>
      <c r="Y236" s="9"/>
      <c r="Z236" s="59"/>
    </row>
    <row r="237" spans="1:26" x14ac:dyDescent="0.2">
      <c r="A237" s="44" t="str">
        <f t="shared" si="4"/>
        <v/>
      </c>
      <c r="B237" s="5"/>
      <c r="C237" s="14"/>
      <c r="D237" s="32" t="str">
        <f>IF($C237&lt;&gt;"",VLOOKUP($C237,Empresas!$A$3:$AB$1002,2,FALSE),"")</f>
        <v/>
      </c>
      <c r="E237" s="14"/>
      <c r="F237" s="14"/>
      <c r="G237" s="14"/>
      <c r="H237" s="14"/>
      <c r="I237" s="9"/>
      <c r="J237" s="9"/>
      <c r="K237" s="53"/>
      <c r="L237" s="50" t="str">
        <f t="shared" ca="1" si="5"/>
        <v/>
      </c>
      <c r="M237" s="32" t="str">
        <f>IF($U237&lt;&gt;"",VLOOKUP(VLOOKUP(VLOOKUP($U237,Endereços!$B$3:$M$1002,8,FALSE),Parametros!$AG$3:$AJ$102,4,FALSE),Parametros!$U$3:$Z$102,4,FALSE),"")</f>
        <v/>
      </c>
      <c r="N237" s="32" t="str">
        <f>IF($U237&lt;&gt;"",VLOOKUP(VLOOKUP($U237,Endereços!$B$3:$M$1002,6,FALSE),Parametros!$I$3:$N$102,6,FALSE),"")</f>
        <v/>
      </c>
      <c r="O237" s="9"/>
      <c r="P237" s="9"/>
      <c r="Q237" s="9"/>
      <c r="R237" s="9"/>
      <c r="S237" s="9"/>
      <c r="T237" s="9"/>
      <c r="U237" s="9"/>
      <c r="V237" s="52" t="str">
        <f>IF($U237&lt;&gt;"",VLOOKUP($U237,Endereços!$B$3:$M$1002,5,FALSE)&amp;" - "&amp;VLOOKUP($U237,Endereços!$B$3:$M$1002,7,FALSE)&amp;" - "&amp;VLOOKUP($U237,Endereços!$B$3:$M$1002,8,FALSE)&amp;", "&amp;VLOOKUP($U237,Endereços!$B$3:$M$1002,2,FALSE)&amp;" "&amp;VLOOKUP($U237,Endereços!$B$3:$M$1002,3,FALSE),"")</f>
        <v/>
      </c>
      <c r="W237" s="9"/>
      <c r="X237" s="9"/>
      <c r="Y237" s="9"/>
      <c r="Z237" s="59"/>
    </row>
    <row r="238" spans="1:26" x14ac:dyDescent="0.2">
      <c r="A238" s="44" t="str">
        <f t="shared" si="4"/>
        <v/>
      </c>
      <c r="B238" s="5"/>
      <c r="C238" s="14"/>
      <c r="D238" s="32" t="str">
        <f>IF($C238&lt;&gt;"",VLOOKUP($C238,Empresas!$A$3:$AB$1002,2,FALSE),"")</f>
        <v/>
      </c>
      <c r="E238" s="14"/>
      <c r="F238" s="14"/>
      <c r="G238" s="14"/>
      <c r="H238" s="14"/>
      <c r="I238" s="9"/>
      <c r="J238" s="9"/>
      <c r="K238" s="53"/>
      <c r="L238" s="50" t="str">
        <f t="shared" ca="1" si="5"/>
        <v/>
      </c>
      <c r="M238" s="32" t="str">
        <f>IF($U238&lt;&gt;"",VLOOKUP(VLOOKUP(VLOOKUP($U238,Endereços!$B$3:$M$1002,8,FALSE),Parametros!$AG$3:$AJ$102,4,FALSE),Parametros!$U$3:$Z$102,4,FALSE),"")</f>
        <v/>
      </c>
      <c r="N238" s="32" t="str">
        <f>IF($U238&lt;&gt;"",VLOOKUP(VLOOKUP($U238,Endereços!$B$3:$M$1002,6,FALSE),Parametros!$I$3:$N$102,6,FALSE),"")</f>
        <v/>
      </c>
      <c r="O238" s="9"/>
      <c r="P238" s="9"/>
      <c r="Q238" s="9"/>
      <c r="R238" s="9"/>
      <c r="S238" s="9"/>
      <c r="T238" s="9"/>
      <c r="U238" s="9"/>
      <c r="V238" s="52" t="str">
        <f>IF($U238&lt;&gt;"",VLOOKUP($U238,Endereços!$B$3:$M$1002,5,FALSE)&amp;" - "&amp;VLOOKUP($U238,Endereços!$B$3:$M$1002,7,FALSE)&amp;" - "&amp;VLOOKUP($U238,Endereços!$B$3:$M$1002,8,FALSE)&amp;", "&amp;VLOOKUP($U238,Endereços!$B$3:$M$1002,2,FALSE)&amp;" "&amp;VLOOKUP($U238,Endereços!$B$3:$M$1002,3,FALSE),"")</f>
        <v/>
      </c>
      <c r="W238" s="9"/>
      <c r="X238" s="9"/>
      <c r="Y238" s="9"/>
      <c r="Z238" s="59"/>
    </row>
    <row r="239" spans="1:26" x14ac:dyDescent="0.2">
      <c r="A239" s="44" t="str">
        <f t="shared" si="4"/>
        <v/>
      </c>
      <c r="B239" s="5"/>
      <c r="C239" s="14"/>
      <c r="D239" s="32" t="str">
        <f>IF($C239&lt;&gt;"",VLOOKUP($C239,Empresas!$A$3:$AB$1002,2,FALSE),"")</f>
        <v/>
      </c>
      <c r="E239" s="14"/>
      <c r="F239" s="14"/>
      <c r="G239" s="14"/>
      <c r="H239" s="14"/>
      <c r="I239" s="9"/>
      <c r="J239" s="9"/>
      <c r="K239" s="53"/>
      <c r="L239" s="50" t="str">
        <f t="shared" ca="1" si="5"/>
        <v/>
      </c>
      <c r="M239" s="32" t="str">
        <f>IF($U239&lt;&gt;"",VLOOKUP(VLOOKUP(VLOOKUP($U239,Endereços!$B$3:$M$1002,8,FALSE),Parametros!$AG$3:$AJ$102,4,FALSE),Parametros!$U$3:$Z$102,4,FALSE),"")</f>
        <v/>
      </c>
      <c r="N239" s="32" t="str">
        <f>IF($U239&lt;&gt;"",VLOOKUP(VLOOKUP($U239,Endereços!$B$3:$M$1002,6,FALSE),Parametros!$I$3:$N$102,6,FALSE),"")</f>
        <v/>
      </c>
      <c r="O239" s="9"/>
      <c r="P239" s="9"/>
      <c r="Q239" s="9"/>
      <c r="R239" s="9"/>
      <c r="S239" s="9"/>
      <c r="T239" s="9"/>
      <c r="U239" s="9"/>
      <c r="V239" s="52" t="str">
        <f>IF($U239&lt;&gt;"",VLOOKUP($U239,Endereços!$B$3:$M$1002,5,FALSE)&amp;" - "&amp;VLOOKUP($U239,Endereços!$B$3:$M$1002,7,FALSE)&amp;" - "&amp;VLOOKUP($U239,Endereços!$B$3:$M$1002,8,FALSE)&amp;", "&amp;VLOOKUP($U239,Endereços!$B$3:$M$1002,2,FALSE)&amp;" "&amp;VLOOKUP($U239,Endereços!$B$3:$M$1002,3,FALSE),"")</f>
        <v/>
      </c>
      <c r="W239" s="9"/>
      <c r="X239" s="9"/>
      <c r="Y239" s="9"/>
      <c r="Z239" s="59"/>
    </row>
    <row r="240" spans="1:26" x14ac:dyDescent="0.2">
      <c r="A240" s="44" t="str">
        <f t="shared" si="4"/>
        <v/>
      </c>
      <c r="B240" s="5"/>
      <c r="C240" s="14"/>
      <c r="D240" s="32" t="str">
        <f>IF($C240&lt;&gt;"",VLOOKUP($C240,Empresas!$A$3:$AB$1002,2,FALSE),"")</f>
        <v/>
      </c>
      <c r="E240" s="14"/>
      <c r="F240" s="14"/>
      <c r="G240" s="14"/>
      <c r="H240" s="14"/>
      <c r="I240" s="9"/>
      <c r="J240" s="9"/>
      <c r="K240" s="53"/>
      <c r="L240" s="50" t="str">
        <f t="shared" ca="1" si="5"/>
        <v/>
      </c>
      <c r="M240" s="32" t="str">
        <f>IF($U240&lt;&gt;"",VLOOKUP(VLOOKUP(VLOOKUP($U240,Endereços!$B$3:$M$1002,8,FALSE),Parametros!$AG$3:$AJ$102,4,FALSE),Parametros!$U$3:$Z$102,4,FALSE),"")</f>
        <v/>
      </c>
      <c r="N240" s="32" t="str">
        <f>IF($U240&lt;&gt;"",VLOOKUP(VLOOKUP($U240,Endereços!$B$3:$M$1002,6,FALSE),Parametros!$I$3:$N$102,6,FALSE),"")</f>
        <v/>
      </c>
      <c r="O240" s="9"/>
      <c r="P240" s="9"/>
      <c r="Q240" s="9"/>
      <c r="R240" s="9"/>
      <c r="S240" s="9"/>
      <c r="T240" s="9"/>
      <c r="U240" s="9"/>
      <c r="V240" s="52" t="str">
        <f>IF($U240&lt;&gt;"",VLOOKUP($U240,Endereços!$B$3:$M$1002,5,FALSE)&amp;" - "&amp;VLOOKUP($U240,Endereços!$B$3:$M$1002,7,FALSE)&amp;" - "&amp;VLOOKUP($U240,Endereços!$B$3:$M$1002,8,FALSE)&amp;", "&amp;VLOOKUP($U240,Endereços!$B$3:$M$1002,2,FALSE)&amp;" "&amp;VLOOKUP($U240,Endereços!$B$3:$M$1002,3,FALSE),"")</f>
        <v/>
      </c>
      <c r="W240" s="9"/>
      <c r="X240" s="9"/>
      <c r="Y240" s="9"/>
      <c r="Z240" s="59"/>
    </row>
    <row r="241" spans="1:26" x14ac:dyDescent="0.2">
      <c r="A241" s="44" t="str">
        <f t="shared" si="4"/>
        <v/>
      </c>
      <c r="B241" s="5"/>
      <c r="C241" s="14"/>
      <c r="D241" s="32" t="str">
        <f>IF($C241&lt;&gt;"",VLOOKUP($C241,Empresas!$A$3:$AB$1002,2,FALSE),"")</f>
        <v/>
      </c>
      <c r="E241" s="14"/>
      <c r="F241" s="14"/>
      <c r="G241" s="14"/>
      <c r="H241" s="14"/>
      <c r="I241" s="9"/>
      <c r="J241" s="9"/>
      <c r="K241" s="53"/>
      <c r="L241" s="50" t="str">
        <f t="shared" ca="1" si="5"/>
        <v/>
      </c>
      <c r="M241" s="32" t="str">
        <f>IF($U241&lt;&gt;"",VLOOKUP(VLOOKUP(VLOOKUP($U241,Endereços!$B$3:$M$1002,8,FALSE),Parametros!$AG$3:$AJ$102,4,FALSE),Parametros!$U$3:$Z$102,4,FALSE),"")</f>
        <v/>
      </c>
      <c r="N241" s="32" t="str">
        <f>IF($U241&lt;&gt;"",VLOOKUP(VLOOKUP($U241,Endereços!$B$3:$M$1002,6,FALSE),Parametros!$I$3:$N$102,6,FALSE),"")</f>
        <v/>
      </c>
      <c r="O241" s="9"/>
      <c r="P241" s="9"/>
      <c r="Q241" s="9"/>
      <c r="R241" s="9"/>
      <c r="S241" s="9"/>
      <c r="T241" s="9"/>
      <c r="U241" s="9"/>
      <c r="V241" s="52" t="str">
        <f>IF($U241&lt;&gt;"",VLOOKUP($U241,Endereços!$B$3:$M$1002,5,FALSE)&amp;" - "&amp;VLOOKUP($U241,Endereços!$B$3:$M$1002,7,FALSE)&amp;" - "&amp;VLOOKUP($U241,Endereços!$B$3:$M$1002,8,FALSE)&amp;", "&amp;VLOOKUP($U241,Endereços!$B$3:$M$1002,2,FALSE)&amp;" "&amp;VLOOKUP($U241,Endereços!$B$3:$M$1002,3,FALSE),"")</f>
        <v/>
      </c>
      <c r="W241" s="9"/>
      <c r="X241" s="9"/>
      <c r="Y241" s="9"/>
      <c r="Z241" s="59"/>
    </row>
    <row r="242" spans="1:26" x14ac:dyDescent="0.2">
      <c r="A242" s="44" t="str">
        <f t="shared" si="4"/>
        <v/>
      </c>
      <c r="B242" s="5"/>
      <c r="C242" s="14"/>
      <c r="D242" s="32" t="str">
        <f>IF($C242&lt;&gt;"",VLOOKUP($C242,Empresas!$A$3:$AB$1002,2,FALSE),"")</f>
        <v/>
      </c>
      <c r="E242" s="14"/>
      <c r="F242" s="14"/>
      <c r="G242" s="14"/>
      <c r="H242" s="14"/>
      <c r="I242" s="9"/>
      <c r="J242" s="9"/>
      <c r="K242" s="53"/>
      <c r="L242" s="50" t="str">
        <f t="shared" ca="1" si="5"/>
        <v/>
      </c>
      <c r="M242" s="32" t="str">
        <f>IF($U242&lt;&gt;"",VLOOKUP(VLOOKUP(VLOOKUP($U242,Endereços!$B$3:$M$1002,8,FALSE),Parametros!$AG$3:$AJ$102,4,FALSE),Parametros!$U$3:$Z$102,4,FALSE),"")</f>
        <v/>
      </c>
      <c r="N242" s="32" t="str">
        <f>IF($U242&lt;&gt;"",VLOOKUP(VLOOKUP($U242,Endereços!$B$3:$M$1002,6,FALSE),Parametros!$I$3:$N$102,6,FALSE),"")</f>
        <v/>
      </c>
      <c r="O242" s="9"/>
      <c r="P242" s="9"/>
      <c r="Q242" s="9"/>
      <c r="R242" s="9"/>
      <c r="S242" s="9"/>
      <c r="T242" s="9"/>
      <c r="U242" s="9"/>
      <c r="V242" s="52" t="str">
        <f>IF($U242&lt;&gt;"",VLOOKUP($U242,Endereços!$B$3:$M$1002,5,FALSE)&amp;" - "&amp;VLOOKUP($U242,Endereços!$B$3:$M$1002,7,FALSE)&amp;" - "&amp;VLOOKUP($U242,Endereços!$B$3:$M$1002,8,FALSE)&amp;", "&amp;VLOOKUP($U242,Endereços!$B$3:$M$1002,2,FALSE)&amp;" "&amp;VLOOKUP($U242,Endereços!$B$3:$M$1002,3,FALSE),"")</f>
        <v/>
      </c>
      <c r="W242" s="9"/>
      <c r="X242" s="9"/>
      <c r="Y242" s="9"/>
      <c r="Z242" s="59"/>
    </row>
    <row r="243" spans="1:26" x14ac:dyDescent="0.2">
      <c r="A243" s="44" t="str">
        <f t="shared" si="4"/>
        <v/>
      </c>
      <c r="B243" s="5"/>
      <c r="C243" s="14"/>
      <c r="D243" s="32" t="str">
        <f>IF($C243&lt;&gt;"",VLOOKUP($C243,Empresas!$A$3:$AB$1002,2,FALSE),"")</f>
        <v/>
      </c>
      <c r="E243" s="14"/>
      <c r="F243" s="14"/>
      <c r="G243" s="14"/>
      <c r="H243" s="14"/>
      <c r="I243" s="9"/>
      <c r="J243" s="9"/>
      <c r="K243" s="53"/>
      <c r="L243" s="50" t="str">
        <f t="shared" ca="1" si="5"/>
        <v/>
      </c>
      <c r="M243" s="32" t="str">
        <f>IF($U243&lt;&gt;"",VLOOKUP(VLOOKUP(VLOOKUP($U243,Endereços!$B$3:$M$1002,8,FALSE),Parametros!$AG$3:$AJ$102,4,FALSE),Parametros!$U$3:$Z$102,4,FALSE),"")</f>
        <v/>
      </c>
      <c r="N243" s="32" t="str">
        <f>IF($U243&lt;&gt;"",VLOOKUP(VLOOKUP($U243,Endereços!$B$3:$M$1002,6,FALSE),Parametros!$I$3:$N$102,6,FALSE),"")</f>
        <v/>
      </c>
      <c r="O243" s="9"/>
      <c r="P243" s="9"/>
      <c r="Q243" s="9"/>
      <c r="R243" s="9"/>
      <c r="S243" s="9"/>
      <c r="T243" s="9"/>
      <c r="U243" s="9"/>
      <c r="V243" s="52" t="str">
        <f>IF($U243&lt;&gt;"",VLOOKUP($U243,Endereços!$B$3:$M$1002,5,FALSE)&amp;" - "&amp;VLOOKUP($U243,Endereços!$B$3:$M$1002,7,FALSE)&amp;" - "&amp;VLOOKUP($U243,Endereços!$B$3:$M$1002,8,FALSE)&amp;", "&amp;VLOOKUP($U243,Endereços!$B$3:$M$1002,2,FALSE)&amp;" "&amp;VLOOKUP($U243,Endereços!$B$3:$M$1002,3,FALSE),"")</f>
        <v/>
      </c>
      <c r="W243" s="9"/>
      <c r="X243" s="9"/>
      <c r="Y243" s="9"/>
      <c r="Z243" s="59"/>
    </row>
    <row r="244" spans="1:26" x14ac:dyDescent="0.2">
      <c r="A244" s="44" t="str">
        <f t="shared" si="4"/>
        <v/>
      </c>
      <c r="B244" s="5"/>
      <c r="C244" s="14"/>
      <c r="D244" s="32" t="str">
        <f>IF($C244&lt;&gt;"",VLOOKUP($C244,Empresas!$A$3:$AB$1002,2,FALSE),"")</f>
        <v/>
      </c>
      <c r="E244" s="14"/>
      <c r="F244" s="14"/>
      <c r="G244" s="14"/>
      <c r="H244" s="14"/>
      <c r="I244" s="9"/>
      <c r="J244" s="9"/>
      <c r="K244" s="53"/>
      <c r="L244" s="50" t="str">
        <f t="shared" ca="1" si="5"/>
        <v/>
      </c>
      <c r="M244" s="32" t="str">
        <f>IF($U244&lt;&gt;"",VLOOKUP(VLOOKUP(VLOOKUP($U244,Endereços!$B$3:$M$1002,8,FALSE),Parametros!$AG$3:$AJ$102,4,FALSE),Parametros!$U$3:$Z$102,4,FALSE),"")</f>
        <v/>
      </c>
      <c r="N244" s="32" t="str">
        <f>IF($U244&lt;&gt;"",VLOOKUP(VLOOKUP($U244,Endereços!$B$3:$M$1002,6,FALSE),Parametros!$I$3:$N$102,6,FALSE),"")</f>
        <v/>
      </c>
      <c r="O244" s="9"/>
      <c r="P244" s="9"/>
      <c r="Q244" s="9"/>
      <c r="R244" s="9"/>
      <c r="S244" s="9"/>
      <c r="T244" s="9"/>
      <c r="U244" s="9"/>
      <c r="V244" s="52" t="str">
        <f>IF($U244&lt;&gt;"",VLOOKUP($U244,Endereços!$B$3:$M$1002,5,FALSE)&amp;" - "&amp;VLOOKUP($U244,Endereços!$B$3:$M$1002,7,FALSE)&amp;" - "&amp;VLOOKUP($U244,Endereços!$B$3:$M$1002,8,FALSE)&amp;", "&amp;VLOOKUP($U244,Endereços!$B$3:$M$1002,2,FALSE)&amp;" "&amp;VLOOKUP($U244,Endereços!$B$3:$M$1002,3,FALSE),"")</f>
        <v/>
      </c>
      <c r="W244" s="9"/>
      <c r="X244" s="9"/>
      <c r="Y244" s="9"/>
      <c r="Z244" s="59"/>
    </row>
    <row r="245" spans="1:26" x14ac:dyDescent="0.2">
      <c r="A245" s="44" t="str">
        <f t="shared" si="4"/>
        <v/>
      </c>
      <c r="B245" s="5"/>
      <c r="C245" s="14"/>
      <c r="D245" s="32" t="str">
        <f>IF($C245&lt;&gt;"",VLOOKUP($C245,Empresas!$A$3:$AB$1002,2,FALSE),"")</f>
        <v/>
      </c>
      <c r="E245" s="14"/>
      <c r="F245" s="14"/>
      <c r="G245" s="14"/>
      <c r="H245" s="14"/>
      <c r="I245" s="9"/>
      <c r="J245" s="9"/>
      <c r="K245" s="53"/>
      <c r="L245" s="50" t="str">
        <f t="shared" ca="1" si="5"/>
        <v/>
      </c>
      <c r="M245" s="32" t="str">
        <f>IF($U245&lt;&gt;"",VLOOKUP(VLOOKUP(VLOOKUP($U245,Endereços!$B$3:$M$1002,8,FALSE),Parametros!$AG$3:$AJ$102,4,FALSE),Parametros!$U$3:$Z$102,4,FALSE),"")</f>
        <v/>
      </c>
      <c r="N245" s="32" t="str">
        <f>IF($U245&lt;&gt;"",VLOOKUP(VLOOKUP($U245,Endereços!$B$3:$M$1002,6,FALSE),Parametros!$I$3:$N$102,6,FALSE),"")</f>
        <v/>
      </c>
      <c r="O245" s="9"/>
      <c r="P245" s="9"/>
      <c r="Q245" s="9"/>
      <c r="R245" s="9"/>
      <c r="S245" s="9"/>
      <c r="T245" s="9"/>
      <c r="U245" s="9"/>
      <c r="V245" s="52" t="str">
        <f>IF($U245&lt;&gt;"",VLOOKUP($U245,Endereços!$B$3:$M$1002,5,FALSE)&amp;" - "&amp;VLOOKUP($U245,Endereços!$B$3:$M$1002,7,FALSE)&amp;" - "&amp;VLOOKUP($U245,Endereços!$B$3:$M$1002,8,FALSE)&amp;", "&amp;VLOOKUP($U245,Endereços!$B$3:$M$1002,2,FALSE)&amp;" "&amp;VLOOKUP($U245,Endereços!$B$3:$M$1002,3,FALSE),"")</f>
        <v/>
      </c>
      <c r="W245" s="9"/>
      <c r="X245" s="9"/>
      <c r="Y245" s="9"/>
      <c r="Z245" s="59"/>
    </row>
    <row r="246" spans="1:26" x14ac:dyDescent="0.2">
      <c r="A246" s="44" t="str">
        <f t="shared" si="4"/>
        <v/>
      </c>
      <c r="B246" s="5"/>
      <c r="C246" s="14"/>
      <c r="D246" s="32" t="str">
        <f>IF($C246&lt;&gt;"",VLOOKUP($C246,Empresas!$A$3:$AB$1002,2,FALSE),"")</f>
        <v/>
      </c>
      <c r="E246" s="14"/>
      <c r="F246" s="14"/>
      <c r="G246" s="14"/>
      <c r="H246" s="14"/>
      <c r="I246" s="9"/>
      <c r="J246" s="9"/>
      <c r="K246" s="53"/>
      <c r="L246" s="50" t="str">
        <f t="shared" ca="1" si="5"/>
        <v/>
      </c>
      <c r="M246" s="32" t="str">
        <f>IF($U246&lt;&gt;"",VLOOKUP(VLOOKUP(VLOOKUP($U246,Endereços!$B$3:$M$1002,8,FALSE),Parametros!$AG$3:$AJ$102,4,FALSE),Parametros!$U$3:$Z$102,4,FALSE),"")</f>
        <v/>
      </c>
      <c r="N246" s="32" t="str">
        <f>IF($U246&lt;&gt;"",VLOOKUP(VLOOKUP($U246,Endereços!$B$3:$M$1002,6,FALSE),Parametros!$I$3:$N$102,6,FALSE),"")</f>
        <v/>
      </c>
      <c r="O246" s="9"/>
      <c r="P246" s="9"/>
      <c r="Q246" s="9"/>
      <c r="R246" s="9"/>
      <c r="S246" s="9"/>
      <c r="T246" s="9"/>
      <c r="U246" s="9"/>
      <c r="V246" s="52" t="str">
        <f>IF($U246&lt;&gt;"",VLOOKUP($U246,Endereços!$B$3:$M$1002,5,FALSE)&amp;" - "&amp;VLOOKUP($U246,Endereços!$B$3:$M$1002,7,FALSE)&amp;" - "&amp;VLOOKUP($U246,Endereços!$B$3:$M$1002,8,FALSE)&amp;", "&amp;VLOOKUP($U246,Endereços!$B$3:$M$1002,2,FALSE)&amp;" "&amp;VLOOKUP($U246,Endereços!$B$3:$M$1002,3,FALSE),"")</f>
        <v/>
      </c>
      <c r="W246" s="9"/>
      <c r="X246" s="9"/>
      <c r="Y246" s="9"/>
      <c r="Z246" s="59"/>
    </row>
    <row r="247" spans="1:26" x14ac:dyDescent="0.2">
      <c r="A247" s="44" t="str">
        <f t="shared" si="4"/>
        <v/>
      </c>
      <c r="B247" s="5"/>
      <c r="C247" s="14"/>
      <c r="D247" s="32" t="str">
        <f>IF($C247&lt;&gt;"",VLOOKUP($C247,Empresas!$A$3:$AB$1002,2,FALSE),"")</f>
        <v/>
      </c>
      <c r="E247" s="14"/>
      <c r="F247" s="14"/>
      <c r="G247" s="14"/>
      <c r="H247" s="14"/>
      <c r="I247" s="9"/>
      <c r="J247" s="9"/>
      <c r="K247" s="53"/>
      <c r="L247" s="50" t="str">
        <f t="shared" ca="1" si="5"/>
        <v/>
      </c>
      <c r="M247" s="32" t="str">
        <f>IF($U247&lt;&gt;"",VLOOKUP(VLOOKUP(VLOOKUP($U247,Endereços!$B$3:$M$1002,8,FALSE),Parametros!$AG$3:$AJ$102,4,FALSE),Parametros!$U$3:$Z$102,4,FALSE),"")</f>
        <v/>
      </c>
      <c r="N247" s="32" t="str">
        <f>IF($U247&lt;&gt;"",VLOOKUP(VLOOKUP($U247,Endereços!$B$3:$M$1002,6,FALSE),Parametros!$I$3:$N$102,6,FALSE),"")</f>
        <v/>
      </c>
      <c r="O247" s="9"/>
      <c r="P247" s="9"/>
      <c r="Q247" s="9"/>
      <c r="R247" s="9"/>
      <c r="S247" s="9"/>
      <c r="T247" s="9"/>
      <c r="U247" s="9"/>
      <c r="V247" s="52" t="str">
        <f>IF($U247&lt;&gt;"",VLOOKUP($U247,Endereços!$B$3:$M$1002,5,FALSE)&amp;" - "&amp;VLOOKUP($U247,Endereços!$B$3:$M$1002,7,FALSE)&amp;" - "&amp;VLOOKUP($U247,Endereços!$B$3:$M$1002,8,FALSE)&amp;", "&amp;VLOOKUP($U247,Endereços!$B$3:$M$1002,2,FALSE)&amp;" "&amp;VLOOKUP($U247,Endereços!$B$3:$M$1002,3,FALSE),"")</f>
        <v/>
      </c>
      <c r="W247" s="9"/>
      <c r="X247" s="9"/>
      <c r="Y247" s="9"/>
      <c r="Z247" s="59"/>
    </row>
    <row r="248" spans="1:26" x14ac:dyDescent="0.2">
      <c r="A248" s="44" t="str">
        <f>IF($B248&lt;&gt;"",$A247+1,"")</f>
        <v/>
      </c>
      <c r="B248" s="5"/>
      <c r="C248" s="14"/>
      <c r="D248" s="32" t="str">
        <f>IF($C248&lt;&gt;"",VLOOKUP($C248,Empresas!$A$3:$AB$1002,2,FALSE),"")</f>
        <v/>
      </c>
      <c r="E248" s="14"/>
      <c r="F248" s="14"/>
      <c r="G248" s="14"/>
      <c r="H248" s="14"/>
      <c r="I248" s="9"/>
      <c r="J248" s="9"/>
      <c r="K248" s="53"/>
      <c r="L248" s="50" t="str">
        <f t="shared" ca="1" si="5"/>
        <v/>
      </c>
      <c r="M248" s="32" t="str">
        <f>IF($U248&lt;&gt;"",VLOOKUP(VLOOKUP(VLOOKUP($U248,Endereços!$B$3:$M$1002,8,FALSE),Parametros!$AG$3:$AJ$102,4,FALSE),Parametros!$U$3:$Z$102,4,FALSE),"")</f>
        <v/>
      </c>
      <c r="N248" s="32" t="str">
        <f>IF($U248&lt;&gt;"",VLOOKUP(VLOOKUP($U248,Endereços!$B$3:$M$1002,6,FALSE),Parametros!$I$3:$N$102,6,FALSE),"")</f>
        <v/>
      </c>
      <c r="O248" s="9"/>
      <c r="P248" s="9"/>
      <c r="Q248" s="9"/>
      <c r="R248" s="9"/>
      <c r="S248" s="9"/>
      <c r="T248" s="9"/>
      <c r="U248" s="9"/>
      <c r="V248" s="52" t="str">
        <f>IF($U248&lt;&gt;"",VLOOKUP($U248,Endereços!$B$3:$M$1002,5,FALSE)&amp;" - "&amp;VLOOKUP($U248,Endereços!$B$3:$M$1002,7,FALSE)&amp;" - "&amp;VLOOKUP($U248,Endereços!$B$3:$M$1002,8,FALSE)&amp;", "&amp;VLOOKUP($U248,Endereços!$B$3:$M$1002,2,FALSE)&amp;" "&amp;VLOOKUP($U248,Endereços!$B$3:$M$1002,3,FALSE),"")</f>
        <v/>
      </c>
      <c r="W248" s="9"/>
      <c r="X248" s="9"/>
      <c r="Y248" s="9"/>
      <c r="Z248" s="59"/>
    </row>
    <row r="249" spans="1:26" x14ac:dyDescent="0.2">
      <c r="A249" s="44" t="str">
        <f t="shared" si="4"/>
        <v/>
      </c>
      <c r="B249" s="5"/>
      <c r="C249" s="14"/>
      <c r="D249" s="32" t="str">
        <f>IF($C249&lt;&gt;"",VLOOKUP($C249,Empresas!$A$3:$AB$1002,2,FALSE),"")</f>
        <v/>
      </c>
      <c r="E249" s="14"/>
      <c r="F249" s="14"/>
      <c r="G249" s="14"/>
      <c r="H249" s="14"/>
      <c r="I249" s="9"/>
      <c r="J249" s="9"/>
      <c r="K249" s="53"/>
      <c r="L249" s="50" t="str">
        <f t="shared" ca="1" si="5"/>
        <v/>
      </c>
      <c r="M249" s="32" t="str">
        <f>IF($U249&lt;&gt;"",VLOOKUP(VLOOKUP(VLOOKUP($U249,Endereços!$B$3:$M$1002,8,FALSE),Parametros!$AG$3:$AJ$102,4,FALSE),Parametros!$U$3:$Z$102,4,FALSE),"")</f>
        <v/>
      </c>
      <c r="N249" s="32" t="str">
        <f>IF($U249&lt;&gt;"",VLOOKUP(VLOOKUP($U249,Endereços!$B$3:$M$1002,6,FALSE),Parametros!$I$3:$N$102,6,FALSE),"")</f>
        <v/>
      </c>
      <c r="O249" s="9"/>
      <c r="P249" s="9"/>
      <c r="Q249" s="9"/>
      <c r="R249" s="9"/>
      <c r="S249" s="9"/>
      <c r="T249" s="9"/>
      <c r="U249" s="9"/>
      <c r="V249" s="52" t="str">
        <f>IF($U249&lt;&gt;"",VLOOKUP($U249,Endereços!$B$3:$M$1002,5,FALSE)&amp;" - "&amp;VLOOKUP($U249,Endereços!$B$3:$M$1002,7,FALSE)&amp;" - "&amp;VLOOKUP($U249,Endereços!$B$3:$M$1002,8,FALSE)&amp;", "&amp;VLOOKUP($U249,Endereços!$B$3:$M$1002,2,FALSE)&amp;" "&amp;VLOOKUP($U249,Endereços!$B$3:$M$1002,3,FALSE),"")</f>
        <v/>
      </c>
      <c r="W249" s="9"/>
      <c r="X249" s="9"/>
      <c r="Y249" s="9"/>
      <c r="Z249" s="59"/>
    </row>
    <row r="250" spans="1:26" x14ac:dyDescent="0.2">
      <c r="A250" s="44" t="str">
        <f t="shared" ref="A250:A313" si="6">IF($B250&lt;&gt;"",$A249+1,"")</f>
        <v/>
      </c>
      <c r="B250" s="5"/>
      <c r="C250" s="14"/>
      <c r="D250" s="32" t="str">
        <f>IF($C250&lt;&gt;"",VLOOKUP($C250,Empresas!$A$3:$AB$1002,2,FALSE),"")</f>
        <v/>
      </c>
      <c r="E250" s="14"/>
      <c r="F250" s="14"/>
      <c r="G250" s="14"/>
      <c r="H250" s="14"/>
      <c r="I250" s="9"/>
      <c r="J250" s="9"/>
      <c r="K250" s="53"/>
      <c r="L250" s="50" t="str">
        <f t="shared" ca="1" si="5"/>
        <v/>
      </c>
      <c r="M250" s="32" t="str">
        <f>IF($U250&lt;&gt;"",VLOOKUP(VLOOKUP(VLOOKUP($U250,Endereços!$B$3:$M$1002,8,FALSE),Parametros!$AG$3:$AJ$102,4,FALSE),Parametros!$U$3:$Z$102,4,FALSE),"")</f>
        <v/>
      </c>
      <c r="N250" s="32" t="str">
        <f>IF($U250&lt;&gt;"",VLOOKUP(VLOOKUP($U250,Endereços!$B$3:$M$1002,6,FALSE),Parametros!$I$3:$N$102,6,FALSE),"")</f>
        <v/>
      </c>
      <c r="O250" s="9"/>
      <c r="P250" s="9"/>
      <c r="Q250" s="9"/>
      <c r="R250" s="9"/>
      <c r="S250" s="9"/>
      <c r="T250" s="9"/>
      <c r="U250" s="9"/>
      <c r="V250" s="52" t="str">
        <f>IF($U250&lt;&gt;"",VLOOKUP($U250,Endereços!$B$3:$M$1002,5,FALSE)&amp;" - "&amp;VLOOKUP($U250,Endereços!$B$3:$M$1002,7,FALSE)&amp;" - "&amp;VLOOKUP($U250,Endereços!$B$3:$M$1002,8,FALSE)&amp;", "&amp;VLOOKUP($U250,Endereços!$B$3:$M$1002,2,FALSE)&amp;" "&amp;VLOOKUP($U250,Endereços!$B$3:$M$1002,3,FALSE),"")</f>
        <v/>
      </c>
      <c r="W250" s="9"/>
      <c r="X250" s="9"/>
      <c r="Y250" s="9"/>
      <c r="Z250" s="59"/>
    </row>
    <row r="251" spans="1:26" x14ac:dyDescent="0.2">
      <c r="A251" s="44" t="str">
        <f t="shared" si="6"/>
        <v/>
      </c>
      <c r="B251" s="5"/>
      <c r="C251" s="14"/>
      <c r="D251" s="32" t="str">
        <f>IF($C251&lt;&gt;"",VLOOKUP($C251,Empresas!$A$3:$AB$1002,2,FALSE),"")</f>
        <v/>
      </c>
      <c r="E251" s="14"/>
      <c r="F251" s="14"/>
      <c r="G251" s="14"/>
      <c r="H251" s="14"/>
      <c r="I251" s="9"/>
      <c r="J251" s="9"/>
      <c r="K251" s="53"/>
      <c r="L251" s="50" t="str">
        <f t="shared" ca="1" si="5"/>
        <v/>
      </c>
      <c r="M251" s="32" t="str">
        <f>IF($U251&lt;&gt;"",VLOOKUP(VLOOKUP(VLOOKUP($U251,Endereços!$B$3:$M$1002,8,FALSE),Parametros!$AG$3:$AJ$102,4,FALSE),Parametros!$U$3:$Z$102,4,FALSE),"")</f>
        <v/>
      </c>
      <c r="N251" s="32" t="str">
        <f>IF($U251&lt;&gt;"",VLOOKUP(VLOOKUP($U251,Endereços!$B$3:$M$1002,6,FALSE),Parametros!$I$3:$N$102,6,FALSE),"")</f>
        <v/>
      </c>
      <c r="O251" s="9"/>
      <c r="P251" s="9"/>
      <c r="Q251" s="9"/>
      <c r="R251" s="9"/>
      <c r="S251" s="9"/>
      <c r="T251" s="9"/>
      <c r="U251" s="9"/>
      <c r="V251" s="52" t="str">
        <f>IF($U251&lt;&gt;"",VLOOKUP($U251,Endereços!$B$3:$M$1002,5,FALSE)&amp;" - "&amp;VLOOKUP($U251,Endereços!$B$3:$M$1002,7,FALSE)&amp;" - "&amp;VLOOKUP($U251,Endereços!$B$3:$M$1002,8,FALSE)&amp;", "&amp;VLOOKUP($U251,Endereços!$B$3:$M$1002,2,FALSE)&amp;" "&amp;VLOOKUP($U251,Endereços!$B$3:$M$1002,3,FALSE),"")</f>
        <v/>
      </c>
      <c r="W251" s="9"/>
      <c r="X251" s="9"/>
      <c r="Y251" s="9"/>
      <c r="Z251" s="59"/>
    </row>
    <row r="252" spans="1:26" x14ac:dyDescent="0.2">
      <c r="A252" s="44" t="str">
        <f t="shared" si="6"/>
        <v/>
      </c>
      <c r="B252" s="5"/>
      <c r="C252" s="14"/>
      <c r="D252" s="32" t="str">
        <f>IF($C252&lt;&gt;"",VLOOKUP($C252,Empresas!$A$3:$AB$1002,2,FALSE),"")</f>
        <v/>
      </c>
      <c r="E252" s="14"/>
      <c r="F252" s="14"/>
      <c r="G252" s="14"/>
      <c r="H252" s="14"/>
      <c r="I252" s="9"/>
      <c r="J252" s="9"/>
      <c r="K252" s="53"/>
      <c r="L252" s="50" t="str">
        <f t="shared" ca="1" si="5"/>
        <v/>
      </c>
      <c r="M252" s="32" t="str">
        <f>IF($U252&lt;&gt;"",VLOOKUP(VLOOKUP(VLOOKUP($U252,Endereços!$B$3:$M$1002,8,FALSE),Parametros!$AG$3:$AJ$102,4,FALSE),Parametros!$U$3:$Z$102,4,FALSE),"")</f>
        <v/>
      </c>
      <c r="N252" s="32" t="str">
        <f>IF($U252&lt;&gt;"",VLOOKUP(VLOOKUP($U252,Endereços!$B$3:$M$1002,6,FALSE),Parametros!$I$3:$N$102,6,FALSE),"")</f>
        <v/>
      </c>
      <c r="O252" s="9"/>
      <c r="P252" s="9"/>
      <c r="Q252" s="9"/>
      <c r="R252" s="9"/>
      <c r="S252" s="9"/>
      <c r="T252" s="9"/>
      <c r="U252" s="9"/>
      <c r="V252" s="52" t="str">
        <f>IF($U252&lt;&gt;"",VLOOKUP($U252,Endereços!$B$3:$M$1002,5,FALSE)&amp;" - "&amp;VLOOKUP($U252,Endereços!$B$3:$M$1002,7,FALSE)&amp;" - "&amp;VLOOKUP($U252,Endereços!$B$3:$M$1002,8,FALSE)&amp;", "&amp;VLOOKUP($U252,Endereços!$B$3:$M$1002,2,FALSE)&amp;" "&amp;VLOOKUP($U252,Endereços!$B$3:$M$1002,3,FALSE),"")</f>
        <v/>
      </c>
      <c r="W252" s="9"/>
      <c r="X252" s="9"/>
      <c r="Y252" s="9"/>
      <c r="Z252" s="59"/>
    </row>
    <row r="253" spans="1:26" x14ac:dyDescent="0.2">
      <c r="A253" s="44" t="str">
        <f t="shared" si="6"/>
        <v/>
      </c>
      <c r="B253" s="5"/>
      <c r="C253" s="14"/>
      <c r="D253" s="32" t="str">
        <f>IF($C253&lt;&gt;"",VLOOKUP($C253,Empresas!$A$3:$AB$1002,2,FALSE),"")</f>
        <v/>
      </c>
      <c r="E253" s="14"/>
      <c r="F253" s="14"/>
      <c r="G253" s="14"/>
      <c r="H253" s="14"/>
      <c r="I253" s="9"/>
      <c r="J253" s="9"/>
      <c r="K253" s="53"/>
      <c r="L253" s="50" t="str">
        <f t="shared" ca="1" si="5"/>
        <v/>
      </c>
      <c r="M253" s="32" t="str">
        <f>IF($U253&lt;&gt;"",VLOOKUP(VLOOKUP(VLOOKUP($U253,Endereços!$B$3:$M$1002,8,FALSE),Parametros!$AG$3:$AJ$102,4,FALSE),Parametros!$U$3:$Z$102,4,FALSE),"")</f>
        <v/>
      </c>
      <c r="N253" s="32" t="str">
        <f>IF($U253&lt;&gt;"",VLOOKUP(VLOOKUP($U253,Endereços!$B$3:$M$1002,6,FALSE),Parametros!$I$3:$N$102,6,FALSE),"")</f>
        <v/>
      </c>
      <c r="O253" s="9"/>
      <c r="P253" s="9"/>
      <c r="Q253" s="9"/>
      <c r="R253" s="9"/>
      <c r="S253" s="9"/>
      <c r="T253" s="9"/>
      <c r="U253" s="9"/>
      <c r="V253" s="52" t="str">
        <f>IF($U253&lt;&gt;"",VLOOKUP($U253,Endereços!$B$3:$M$1002,5,FALSE)&amp;" - "&amp;VLOOKUP($U253,Endereços!$B$3:$M$1002,7,FALSE)&amp;" - "&amp;VLOOKUP($U253,Endereços!$B$3:$M$1002,8,FALSE)&amp;", "&amp;VLOOKUP($U253,Endereços!$B$3:$M$1002,2,FALSE)&amp;" "&amp;VLOOKUP($U253,Endereços!$B$3:$M$1002,3,FALSE),"")</f>
        <v/>
      </c>
      <c r="W253" s="9"/>
      <c r="X253" s="9"/>
      <c r="Y253" s="9"/>
      <c r="Z253" s="59"/>
    </row>
    <row r="254" spans="1:26" x14ac:dyDescent="0.2">
      <c r="A254" s="44" t="str">
        <f t="shared" si="6"/>
        <v/>
      </c>
      <c r="B254" s="5"/>
      <c r="C254" s="14"/>
      <c r="D254" s="32" t="str">
        <f>IF($C254&lt;&gt;"",VLOOKUP($C254,Empresas!$A$3:$AB$1002,2,FALSE),"")</f>
        <v/>
      </c>
      <c r="E254" s="14"/>
      <c r="F254" s="14"/>
      <c r="G254" s="14"/>
      <c r="H254" s="14"/>
      <c r="I254" s="9"/>
      <c r="J254" s="9"/>
      <c r="K254" s="53"/>
      <c r="L254" s="50" t="str">
        <f t="shared" ca="1" si="5"/>
        <v/>
      </c>
      <c r="M254" s="32" t="str">
        <f>IF($U254&lt;&gt;"",VLOOKUP(VLOOKUP(VLOOKUP($U254,Endereços!$B$3:$M$1002,8,FALSE),Parametros!$AG$3:$AJ$102,4,FALSE),Parametros!$U$3:$Z$102,4,FALSE),"")</f>
        <v/>
      </c>
      <c r="N254" s="32" t="str">
        <f>IF($U254&lt;&gt;"",VLOOKUP(VLOOKUP($U254,Endereços!$B$3:$M$1002,6,FALSE),Parametros!$I$3:$N$102,6,FALSE),"")</f>
        <v/>
      </c>
      <c r="O254" s="9"/>
      <c r="P254" s="9"/>
      <c r="Q254" s="9"/>
      <c r="R254" s="9"/>
      <c r="S254" s="9"/>
      <c r="T254" s="9"/>
      <c r="U254" s="9"/>
      <c r="V254" s="52" t="str">
        <f>IF($U254&lt;&gt;"",VLOOKUP($U254,Endereços!$B$3:$M$1002,5,FALSE)&amp;" - "&amp;VLOOKUP($U254,Endereços!$B$3:$M$1002,7,FALSE)&amp;" - "&amp;VLOOKUP($U254,Endereços!$B$3:$M$1002,8,FALSE)&amp;", "&amp;VLOOKUP($U254,Endereços!$B$3:$M$1002,2,FALSE)&amp;" "&amp;VLOOKUP($U254,Endereços!$B$3:$M$1002,3,FALSE),"")</f>
        <v/>
      </c>
      <c r="W254" s="9"/>
      <c r="X254" s="9"/>
      <c r="Y254" s="9"/>
      <c r="Z254" s="59"/>
    </row>
    <row r="255" spans="1:26" x14ac:dyDescent="0.2">
      <c r="A255" s="44" t="str">
        <f t="shared" si="6"/>
        <v/>
      </c>
      <c r="B255" s="5"/>
      <c r="C255" s="14"/>
      <c r="D255" s="32" t="str">
        <f>IF($C255&lt;&gt;"",VLOOKUP($C255,Empresas!$A$3:$AB$1002,2,FALSE),"")</f>
        <v/>
      </c>
      <c r="E255" s="14"/>
      <c r="F255" s="14"/>
      <c r="G255" s="14"/>
      <c r="H255" s="14"/>
      <c r="I255" s="9"/>
      <c r="J255" s="9"/>
      <c r="K255" s="53"/>
      <c r="L255" s="50" t="str">
        <f t="shared" ca="1" si="5"/>
        <v/>
      </c>
      <c r="M255" s="32" t="str">
        <f>IF($U255&lt;&gt;"",VLOOKUP(VLOOKUP(VLOOKUP($U255,Endereços!$B$3:$M$1002,8,FALSE),Parametros!$AG$3:$AJ$102,4,FALSE),Parametros!$U$3:$Z$102,4,FALSE),"")</f>
        <v/>
      </c>
      <c r="N255" s="32" t="str">
        <f>IF($U255&lt;&gt;"",VLOOKUP(VLOOKUP($U255,Endereços!$B$3:$M$1002,6,FALSE),Parametros!$I$3:$N$102,6,FALSE),"")</f>
        <v/>
      </c>
      <c r="O255" s="9"/>
      <c r="P255" s="9"/>
      <c r="Q255" s="9"/>
      <c r="R255" s="9"/>
      <c r="S255" s="9"/>
      <c r="T255" s="9"/>
      <c r="U255" s="9"/>
      <c r="V255" s="52" t="str">
        <f>IF($U255&lt;&gt;"",VLOOKUP($U255,Endereços!$B$3:$M$1002,5,FALSE)&amp;" - "&amp;VLOOKUP($U255,Endereços!$B$3:$M$1002,7,FALSE)&amp;" - "&amp;VLOOKUP($U255,Endereços!$B$3:$M$1002,8,FALSE)&amp;", "&amp;VLOOKUP($U255,Endereços!$B$3:$M$1002,2,FALSE)&amp;" "&amp;VLOOKUP($U255,Endereços!$B$3:$M$1002,3,FALSE),"")</f>
        <v/>
      </c>
      <c r="W255" s="9"/>
      <c r="X255" s="9"/>
      <c r="Y255" s="9"/>
      <c r="Z255" s="59"/>
    </row>
    <row r="256" spans="1:26" x14ac:dyDescent="0.2">
      <c r="A256" s="44" t="str">
        <f t="shared" si="6"/>
        <v/>
      </c>
      <c r="B256" s="5"/>
      <c r="C256" s="14"/>
      <c r="D256" s="32" t="str">
        <f>IF($C256&lt;&gt;"",VLOOKUP($C256,Empresas!$A$3:$AB$1002,2,FALSE),"")</f>
        <v/>
      </c>
      <c r="E256" s="14"/>
      <c r="F256" s="14"/>
      <c r="G256" s="14"/>
      <c r="H256" s="14"/>
      <c r="I256" s="9"/>
      <c r="J256" s="9"/>
      <c r="K256" s="53"/>
      <c r="L256" s="50" t="str">
        <f t="shared" ca="1" si="5"/>
        <v/>
      </c>
      <c r="M256" s="32" t="str">
        <f>IF($U256&lt;&gt;"",VLOOKUP(VLOOKUP(VLOOKUP($U256,Endereços!$B$3:$M$1002,8,FALSE),Parametros!$AG$3:$AJ$102,4,FALSE),Parametros!$U$3:$Z$102,4,FALSE),"")</f>
        <v/>
      </c>
      <c r="N256" s="32" t="str">
        <f>IF($U256&lt;&gt;"",VLOOKUP(VLOOKUP($U256,Endereços!$B$3:$M$1002,6,FALSE),Parametros!$I$3:$N$102,6,FALSE),"")</f>
        <v/>
      </c>
      <c r="O256" s="9"/>
      <c r="P256" s="9"/>
      <c r="Q256" s="9"/>
      <c r="R256" s="9"/>
      <c r="S256" s="9"/>
      <c r="T256" s="9"/>
      <c r="U256" s="9"/>
      <c r="V256" s="52" t="str">
        <f>IF($U256&lt;&gt;"",VLOOKUP($U256,Endereços!$B$3:$M$1002,5,FALSE)&amp;" - "&amp;VLOOKUP($U256,Endereços!$B$3:$M$1002,7,FALSE)&amp;" - "&amp;VLOOKUP($U256,Endereços!$B$3:$M$1002,8,FALSE)&amp;", "&amp;VLOOKUP($U256,Endereços!$B$3:$M$1002,2,FALSE)&amp;" "&amp;VLOOKUP($U256,Endereços!$B$3:$M$1002,3,FALSE),"")</f>
        <v/>
      </c>
      <c r="W256" s="9"/>
      <c r="X256" s="9"/>
      <c r="Y256" s="9"/>
      <c r="Z256" s="59"/>
    </row>
    <row r="257" spans="1:26" x14ac:dyDescent="0.2">
      <c r="A257" s="44" t="str">
        <f t="shared" si="6"/>
        <v/>
      </c>
      <c r="B257" s="5"/>
      <c r="C257" s="14"/>
      <c r="D257" s="32" t="str">
        <f>IF($C257&lt;&gt;"",VLOOKUP($C257,Empresas!$A$3:$AB$1002,2,FALSE),"")</f>
        <v/>
      </c>
      <c r="E257" s="14"/>
      <c r="F257" s="14"/>
      <c r="G257" s="14"/>
      <c r="H257" s="14"/>
      <c r="I257" s="9"/>
      <c r="J257" s="9"/>
      <c r="K257" s="53"/>
      <c r="L257" s="50" t="str">
        <f t="shared" ca="1" si="5"/>
        <v/>
      </c>
      <c r="M257" s="32" t="str">
        <f>IF($U257&lt;&gt;"",VLOOKUP(VLOOKUP(VLOOKUP($U257,Endereços!$B$3:$M$1002,8,FALSE),Parametros!$AG$3:$AJ$102,4,FALSE),Parametros!$U$3:$Z$102,4,FALSE),"")</f>
        <v/>
      </c>
      <c r="N257" s="32" t="str">
        <f>IF($U257&lt;&gt;"",VLOOKUP(VLOOKUP($U257,Endereços!$B$3:$M$1002,6,FALSE),Parametros!$I$3:$N$102,6,FALSE),"")</f>
        <v/>
      </c>
      <c r="O257" s="9"/>
      <c r="P257" s="9"/>
      <c r="Q257" s="9"/>
      <c r="R257" s="9"/>
      <c r="S257" s="9"/>
      <c r="T257" s="9"/>
      <c r="U257" s="9"/>
      <c r="V257" s="52" t="str">
        <f>IF($U257&lt;&gt;"",VLOOKUP($U257,Endereços!$B$3:$M$1002,5,FALSE)&amp;" - "&amp;VLOOKUP($U257,Endereços!$B$3:$M$1002,7,FALSE)&amp;" - "&amp;VLOOKUP($U257,Endereços!$B$3:$M$1002,8,FALSE)&amp;", "&amp;VLOOKUP($U257,Endereços!$B$3:$M$1002,2,FALSE)&amp;" "&amp;VLOOKUP($U257,Endereços!$B$3:$M$1002,3,FALSE),"")</f>
        <v/>
      </c>
      <c r="W257" s="9"/>
      <c r="X257" s="9"/>
      <c r="Y257" s="9"/>
      <c r="Z257" s="59"/>
    </row>
    <row r="258" spans="1:26" x14ac:dyDescent="0.2">
      <c r="A258" s="44" t="str">
        <f t="shared" si="6"/>
        <v/>
      </c>
      <c r="B258" s="5"/>
      <c r="C258" s="14"/>
      <c r="D258" s="32" t="str">
        <f>IF($C258&lt;&gt;"",VLOOKUP($C258,Empresas!$A$3:$AB$1002,2,FALSE),"")</f>
        <v/>
      </c>
      <c r="E258" s="14"/>
      <c r="F258" s="14"/>
      <c r="G258" s="14"/>
      <c r="H258" s="14"/>
      <c r="I258" s="9"/>
      <c r="J258" s="9"/>
      <c r="K258" s="53"/>
      <c r="L258" s="50" t="str">
        <f t="shared" ca="1" si="5"/>
        <v/>
      </c>
      <c r="M258" s="32" t="str">
        <f>IF($U258&lt;&gt;"",VLOOKUP(VLOOKUP(VLOOKUP($U258,Endereços!$B$3:$M$1002,8,FALSE),Parametros!$AG$3:$AJ$102,4,FALSE),Parametros!$U$3:$Z$102,4,FALSE),"")</f>
        <v/>
      </c>
      <c r="N258" s="32" t="str">
        <f>IF($U258&lt;&gt;"",VLOOKUP(VLOOKUP($U258,Endereços!$B$3:$M$1002,6,FALSE),Parametros!$I$3:$N$102,6,FALSE),"")</f>
        <v/>
      </c>
      <c r="O258" s="9"/>
      <c r="P258" s="9"/>
      <c r="Q258" s="9"/>
      <c r="R258" s="9"/>
      <c r="S258" s="9"/>
      <c r="T258" s="9"/>
      <c r="U258" s="9"/>
      <c r="V258" s="52" t="str">
        <f>IF($U258&lt;&gt;"",VLOOKUP($U258,Endereços!$B$3:$M$1002,5,FALSE)&amp;" - "&amp;VLOOKUP($U258,Endereços!$B$3:$M$1002,7,FALSE)&amp;" - "&amp;VLOOKUP($U258,Endereços!$B$3:$M$1002,8,FALSE)&amp;", "&amp;VLOOKUP($U258,Endereços!$B$3:$M$1002,2,FALSE)&amp;" "&amp;VLOOKUP($U258,Endereços!$B$3:$M$1002,3,FALSE),"")</f>
        <v/>
      </c>
      <c r="W258" s="9"/>
      <c r="X258" s="9"/>
      <c r="Y258" s="9"/>
      <c r="Z258" s="59"/>
    </row>
    <row r="259" spans="1:26" x14ac:dyDescent="0.2">
      <c r="A259" s="44" t="str">
        <f t="shared" si="6"/>
        <v/>
      </c>
      <c r="B259" s="5"/>
      <c r="C259" s="14"/>
      <c r="D259" s="32" t="str">
        <f>IF($C259&lt;&gt;"",VLOOKUP($C259,Empresas!$A$3:$AB$1002,2,FALSE),"")</f>
        <v/>
      </c>
      <c r="E259" s="14"/>
      <c r="F259" s="14"/>
      <c r="G259" s="14"/>
      <c r="H259" s="14"/>
      <c r="I259" s="9"/>
      <c r="J259" s="9"/>
      <c r="K259" s="53"/>
      <c r="L259" s="50" t="str">
        <f t="shared" ca="1" si="5"/>
        <v/>
      </c>
      <c r="M259" s="32" t="str">
        <f>IF($U259&lt;&gt;"",VLOOKUP(VLOOKUP(VLOOKUP($U259,Endereços!$B$3:$M$1002,8,FALSE),Parametros!$AG$3:$AJ$102,4,FALSE),Parametros!$U$3:$Z$102,4,FALSE),"")</f>
        <v/>
      </c>
      <c r="N259" s="32" t="str">
        <f>IF($U259&lt;&gt;"",VLOOKUP(VLOOKUP($U259,Endereços!$B$3:$M$1002,6,FALSE),Parametros!$I$3:$N$102,6,FALSE),"")</f>
        <v/>
      </c>
      <c r="O259" s="9"/>
      <c r="P259" s="9"/>
      <c r="Q259" s="9"/>
      <c r="R259" s="9"/>
      <c r="S259" s="9"/>
      <c r="T259" s="9"/>
      <c r="U259" s="9"/>
      <c r="V259" s="52" t="str">
        <f>IF($U259&lt;&gt;"",VLOOKUP($U259,Endereços!$B$3:$M$1002,5,FALSE)&amp;" - "&amp;VLOOKUP($U259,Endereços!$B$3:$M$1002,7,FALSE)&amp;" - "&amp;VLOOKUP($U259,Endereços!$B$3:$M$1002,8,FALSE)&amp;", "&amp;VLOOKUP($U259,Endereços!$B$3:$M$1002,2,FALSE)&amp;" "&amp;VLOOKUP($U259,Endereços!$B$3:$M$1002,3,FALSE),"")</f>
        <v/>
      </c>
      <c r="W259" s="9"/>
      <c r="X259" s="9"/>
      <c r="Y259" s="9"/>
      <c r="Z259" s="59"/>
    </row>
    <row r="260" spans="1:26" x14ac:dyDescent="0.2">
      <c r="A260" s="44" t="str">
        <f t="shared" si="6"/>
        <v/>
      </c>
      <c r="B260" s="5"/>
      <c r="C260" s="14"/>
      <c r="D260" s="32" t="str">
        <f>IF($C260&lt;&gt;"",VLOOKUP($C260,Empresas!$A$3:$AB$1002,2,FALSE),"")</f>
        <v/>
      </c>
      <c r="E260" s="14"/>
      <c r="F260" s="14"/>
      <c r="G260" s="14"/>
      <c r="H260" s="14"/>
      <c r="I260" s="9"/>
      <c r="J260" s="9"/>
      <c r="K260" s="53"/>
      <c r="L260" s="50" t="str">
        <f t="shared" ca="1" si="5"/>
        <v/>
      </c>
      <c r="M260" s="32" t="str">
        <f>IF($U260&lt;&gt;"",VLOOKUP(VLOOKUP(VLOOKUP($U260,Endereços!$B$3:$M$1002,8,FALSE),Parametros!$AG$3:$AJ$102,4,FALSE),Parametros!$U$3:$Z$102,4,FALSE),"")</f>
        <v/>
      </c>
      <c r="N260" s="32" t="str">
        <f>IF($U260&lt;&gt;"",VLOOKUP(VLOOKUP($U260,Endereços!$B$3:$M$1002,6,FALSE),Parametros!$I$3:$N$102,6,FALSE),"")</f>
        <v/>
      </c>
      <c r="O260" s="9"/>
      <c r="P260" s="9"/>
      <c r="Q260" s="9"/>
      <c r="R260" s="9"/>
      <c r="S260" s="9"/>
      <c r="T260" s="9"/>
      <c r="U260" s="9"/>
      <c r="V260" s="52" t="str">
        <f>IF($U260&lt;&gt;"",VLOOKUP($U260,Endereços!$B$3:$M$1002,5,FALSE)&amp;" - "&amp;VLOOKUP($U260,Endereços!$B$3:$M$1002,7,FALSE)&amp;" - "&amp;VLOOKUP($U260,Endereços!$B$3:$M$1002,8,FALSE)&amp;", "&amp;VLOOKUP($U260,Endereços!$B$3:$M$1002,2,FALSE)&amp;" "&amp;VLOOKUP($U260,Endereços!$B$3:$M$1002,3,FALSE),"")</f>
        <v/>
      </c>
      <c r="W260" s="9"/>
      <c r="X260" s="9"/>
      <c r="Y260" s="9"/>
      <c r="Z260" s="59"/>
    </row>
    <row r="261" spans="1:26" x14ac:dyDescent="0.2">
      <c r="A261" s="44" t="str">
        <f t="shared" si="6"/>
        <v/>
      </c>
      <c r="B261" s="5"/>
      <c r="C261" s="14"/>
      <c r="D261" s="32" t="str">
        <f>IF($C261&lt;&gt;"",VLOOKUP($C261,Empresas!$A$3:$AB$1002,2,FALSE),"")</f>
        <v/>
      </c>
      <c r="E261" s="14"/>
      <c r="F261" s="14"/>
      <c r="G261" s="14"/>
      <c r="H261" s="14"/>
      <c r="I261" s="9"/>
      <c r="J261" s="9"/>
      <c r="K261" s="53"/>
      <c r="L261" s="50" t="str">
        <f t="shared" ref="L261:L324" ca="1" si="7">IF($K261&lt;&gt;"",DAYS360($K261,NOW(),FALSE)/360,"")</f>
        <v/>
      </c>
      <c r="M261" s="32" t="str">
        <f>IF($U261&lt;&gt;"",VLOOKUP(VLOOKUP(VLOOKUP($U261,Endereços!$B$3:$M$1002,8,FALSE),Parametros!$AG$3:$AJ$102,4,FALSE),Parametros!$U$3:$Z$102,4,FALSE),"")</f>
        <v/>
      </c>
      <c r="N261" s="32" t="str">
        <f>IF($U261&lt;&gt;"",VLOOKUP(VLOOKUP($U261,Endereços!$B$3:$M$1002,6,FALSE),Parametros!$I$3:$N$102,6,FALSE),"")</f>
        <v/>
      </c>
      <c r="O261" s="9"/>
      <c r="P261" s="9"/>
      <c r="Q261" s="9"/>
      <c r="R261" s="9"/>
      <c r="S261" s="9"/>
      <c r="T261" s="9"/>
      <c r="U261" s="9"/>
      <c r="V261" s="52" t="str">
        <f>IF($U261&lt;&gt;"",VLOOKUP($U261,Endereços!$B$3:$M$1002,5,FALSE)&amp;" - "&amp;VLOOKUP($U261,Endereços!$B$3:$M$1002,7,FALSE)&amp;" - "&amp;VLOOKUP($U261,Endereços!$B$3:$M$1002,8,FALSE)&amp;", "&amp;VLOOKUP($U261,Endereços!$B$3:$M$1002,2,FALSE)&amp;" "&amp;VLOOKUP($U261,Endereços!$B$3:$M$1002,3,FALSE),"")</f>
        <v/>
      </c>
      <c r="W261" s="9"/>
      <c r="X261" s="9"/>
      <c r="Y261" s="9"/>
      <c r="Z261" s="59"/>
    </row>
    <row r="262" spans="1:26" x14ac:dyDescent="0.2">
      <c r="A262" s="44" t="str">
        <f t="shared" si="6"/>
        <v/>
      </c>
      <c r="B262" s="5"/>
      <c r="C262" s="14"/>
      <c r="D262" s="32" t="str">
        <f>IF($C262&lt;&gt;"",VLOOKUP($C262,Empresas!$A$3:$AB$1002,2,FALSE),"")</f>
        <v/>
      </c>
      <c r="E262" s="14"/>
      <c r="F262" s="14"/>
      <c r="G262" s="14"/>
      <c r="H262" s="14"/>
      <c r="I262" s="9"/>
      <c r="J262" s="9"/>
      <c r="K262" s="53"/>
      <c r="L262" s="50" t="str">
        <f t="shared" ca="1" si="7"/>
        <v/>
      </c>
      <c r="M262" s="32" t="str">
        <f>IF($U262&lt;&gt;"",VLOOKUP(VLOOKUP(VLOOKUP($U262,Endereços!$B$3:$M$1002,8,FALSE),Parametros!$AG$3:$AJ$102,4,FALSE),Parametros!$U$3:$Z$102,4,FALSE),"")</f>
        <v/>
      </c>
      <c r="N262" s="32" t="str">
        <f>IF($U262&lt;&gt;"",VLOOKUP(VLOOKUP($U262,Endereços!$B$3:$M$1002,6,FALSE),Parametros!$I$3:$N$102,6,FALSE),"")</f>
        <v/>
      </c>
      <c r="O262" s="9"/>
      <c r="P262" s="9"/>
      <c r="Q262" s="9"/>
      <c r="R262" s="9"/>
      <c r="S262" s="9"/>
      <c r="T262" s="9"/>
      <c r="U262" s="9"/>
      <c r="V262" s="52" t="str">
        <f>IF($U262&lt;&gt;"",VLOOKUP($U262,Endereços!$B$3:$M$1002,5,FALSE)&amp;" - "&amp;VLOOKUP($U262,Endereços!$B$3:$M$1002,7,FALSE)&amp;" - "&amp;VLOOKUP($U262,Endereços!$B$3:$M$1002,8,FALSE)&amp;", "&amp;VLOOKUP($U262,Endereços!$B$3:$M$1002,2,FALSE)&amp;" "&amp;VLOOKUP($U262,Endereços!$B$3:$M$1002,3,FALSE),"")</f>
        <v/>
      </c>
      <c r="W262" s="9"/>
      <c r="X262" s="9"/>
      <c r="Y262" s="9"/>
      <c r="Z262" s="59"/>
    </row>
    <row r="263" spans="1:26" x14ac:dyDescent="0.2">
      <c r="A263" s="44" t="str">
        <f t="shared" si="6"/>
        <v/>
      </c>
      <c r="B263" s="5"/>
      <c r="C263" s="14"/>
      <c r="D263" s="32" t="str">
        <f>IF($C263&lt;&gt;"",VLOOKUP($C263,Empresas!$A$3:$AB$1002,2,FALSE),"")</f>
        <v/>
      </c>
      <c r="E263" s="14"/>
      <c r="F263" s="14"/>
      <c r="G263" s="14"/>
      <c r="H263" s="14"/>
      <c r="I263" s="9"/>
      <c r="J263" s="9"/>
      <c r="K263" s="53"/>
      <c r="L263" s="50" t="str">
        <f t="shared" ca="1" si="7"/>
        <v/>
      </c>
      <c r="M263" s="32" t="str">
        <f>IF($U263&lt;&gt;"",VLOOKUP(VLOOKUP(VLOOKUP($U263,Endereços!$B$3:$M$1002,8,FALSE),Parametros!$AG$3:$AJ$102,4,FALSE),Parametros!$U$3:$Z$102,4,FALSE),"")</f>
        <v/>
      </c>
      <c r="N263" s="32" t="str">
        <f>IF($U263&lt;&gt;"",VLOOKUP(VLOOKUP($U263,Endereços!$B$3:$M$1002,6,FALSE),Parametros!$I$3:$N$102,6,FALSE),"")</f>
        <v/>
      </c>
      <c r="O263" s="9"/>
      <c r="P263" s="9"/>
      <c r="Q263" s="9"/>
      <c r="R263" s="9"/>
      <c r="S263" s="9"/>
      <c r="T263" s="9"/>
      <c r="U263" s="9"/>
      <c r="V263" s="52" t="str">
        <f>IF($U263&lt;&gt;"",VLOOKUP($U263,Endereços!$B$3:$M$1002,5,FALSE)&amp;" - "&amp;VLOOKUP($U263,Endereços!$B$3:$M$1002,7,FALSE)&amp;" - "&amp;VLOOKUP($U263,Endereços!$B$3:$M$1002,8,FALSE)&amp;", "&amp;VLOOKUP($U263,Endereços!$B$3:$M$1002,2,FALSE)&amp;" "&amp;VLOOKUP($U263,Endereços!$B$3:$M$1002,3,FALSE),"")</f>
        <v/>
      </c>
      <c r="W263" s="9"/>
      <c r="X263" s="9"/>
      <c r="Y263" s="9"/>
      <c r="Z263" s="59"/>
    </row>
    <row r="264" spans="1:26" x14ac:dyDescent="0.2">
      <c r="A264" s="44" t="str">
        <f t="shared" si="6"/>
        <v/>
      </c>
      <c r="B264" s="5"/>
      <c r="C264" s="14"/>
      <c r="D264" s="32" t="str">
        <f>IF($C264&lt;&gt;"",VLOOKUP($C264,Empresas!$A$3:$AB$1002,2,FALSE),"")</f>
        <v/>
      </c>
      <c r="E264" s="14"/>
      <c r="F264" s="14"/>
      <c r="G264" s="14"/>
      <c r="H264" s="14"/>
      <c r="I264" s="9"/>
      <c r="J264" s="9"/>
      <c r="K264" s="53"/>
      <c r="L264" s="50" t="str">
        <f t="shared" ca="1" si="7"/>
        <v/>
      </c>
      <c r="M264" s="32" t="str">
        <f>IF($U264&lt;&gt;"",VLOOKUP(VLOOKUP(VLOOKUP($U264,Endereços!$B$3:$M$1002,8,FALSE),Parametros!$AG$3:$AJ$102,4,FALSE),Parametros!$U$3:$Z$102,4,FALSE),"")</f>
        <v/>
      </c>
      <c r="N264" s="32" t="str">
        <f>IF($U264&lt;&gt;"",VLOOKUP(VLOOKUP($U264,Endereços!$B$3:$M$1002,6,FALSE),Parametros!$I$3:$N$102,6,FALSE),"")</f>
        <v/>
      </c>
      <c r="O264" s="9"/>
      <c r="P264" s="9"/>
      <c r="Q264" s="9"/>
      <c r="R264" s="9"/>
      <c r="S264" s="9"/>
      <c r="T264" s="9"/>
      <c r="U264" s="9"/>
      <c r="V264" s="52" t="str">
        <f>IF($U264&lt;&gt;"",VLOOKUP($U264,Endereços!$B$3:$M$1002,5,FALSE)&amp;" - "&amp;VLOOKUP($U264,Endereços!$B$3:$M$1002,7,FALSE)&amp;" - "&amp;VLOOKUP($U264,Endereços!$B$3:$M$1002,8,FALSE)&amp;", "&amp;VLOOKUP($U264,Endereços!$B$3:$M$1002,2,FALSE)&amp;" "&amp;VLOOKUP($U264,Endereços!$B$3:$M$1002,3,FALSE),"")</f>
        <v/>
      </c>
      <c r="W264" s="9"/>
      <c r="X264" s="9"/>
      <c r="Y264" s="9"/>
      <c r="Z264" s="59"/>
    </row>
    <row r="265" spans="1:26" x14ac:dyDescent="0.2">
      <c r="A265" s="44" t="str">
        <f t="shared" si="6"/>
        <v/>
      </c>
      <c r="B265" s="5"/>
      <c r="C265" s="14"/>
      <c r="D265" s="32" t="str">
        <f>IF($C265&lt;&gt;"",VLOOKUP($C265,Empresas!$A$3:$AB$1002,2,FALSE),"")</f>
        <v/>
      </c>
      <c r="E265" s="14"/>
      <c r="F265" s="14"/>
      <c r="G265" s="14"/>
      <c r="H265" s="14"/>
      <c r="I265" s="9"/>
      <c r="J265" s="9"/>
      <c r="K265" s="53"/>
      <c r="L265" s="50" t="str">
        <f t="shared" ca="1" si="7"/>
        <v/>
      </c>
      <c r="M265" s="32" t="str">
        <f>IF($U265&lt;&gt;"",VLOOKUP(VLOOKUP(VLOOKUP($U265,Endereços!$B$3:$M$1002,8,FALSE),Parametros!$AG$3:$AJ$102,4,FALSE),Parametros!$U$3:$Z$102,4,FALSE),"")</f>
        <v/>
      </c>
      <c r="N265" s="32" t="str">
        <f>IF($U265&lt;&gt;"",VLOOKUP(VLOOKUP($U265,Endereços!$B$3:$M$1002,6,FALSE),Parametros!$I$3:$N$102,6,FALSE),"")</f>
        <v/>
      </c>
      <c r="O265" s="9"/>
      <c r="P265" s="9"/>
      <c r="Q265" s="9"/>
      <c r="R265" s="9"/>
      <c r="S265" s="9"/>
      <c r="T265" s="9"/>
      <c r="U265" s="9"/>
      <c r="V265" s="52" t="str">
        <f>IF($U265&lt;&gt;"",VLOOKUP($U265,Endereços!$B$3:$M$1002,5,FALSE)&amp;" - "&amp;VLOOKUP($U265,Endereços!$B$3:$M$1002,7,FALSE)&amp;" - "&amp;VLOOKUP($U265,Endereços!$B$3:$M$1002,8,FALSE)&amp;", "&amp;VLOOKUP($U265,Endereços!$B$3:$M$1002,2,FALSE)&amp;" "&amp;VLOOKUP($U265,Endereços!$B$3:$M$1002,3,FALSE),"")</f>
        <v/>
      </c>
      <c r="W265" s="9"/>
      <c r="X265" s="9"/>
      <c r="Y265" s="9"/>
      <c r="Z265" s="59"/>
    </row>
    <row r="266" spans="1:26" x14ac:dyDescent="0.2">
      <c r="A266" s="44" t="str">
        <f t="shared" si="6"/>
        <v/>
      </c>
      <c r="B266" s="5"/>
      <c r="C266" s="14"/>
      <c r="D266" s="32" t="str">
        <f>IF($C266&lt;&gt;"",VLOOKUP($C266,Empresas!$A$3:$AB$1002,2,FALSE),"")</f>
        <v/>
      </c>
      <c r="E266" s="14"/>
      <c r="F266" s="14"/>
      <c r="G266" s="14"/>
      <c r="H266" s="14"/>
      <c r="I266" s="9"/>
      <c r="J266" s="9"/>
      <c r="K266" s="53"/>
      <c r="L266" s="50" t="str">
        <f t="shared" ca="1" si="7"/>
        <v/>
      </c>
      <c r="M266" s="32" t="str">
        <f>IF($U266&lt;&gt;"",VLOOKUP(VLOOKUP(VLOOKUP($U266,Endereços!$B$3:$M$1002,8,FALSE),Parametros!$AG$3:$AJ$102,4,FALSE),Parametros!$U$3:$Z$102,4,FALSE),"")</f>
        <v/>
      </c>
      <c r="N266" s="32" t="str">
        <f>IF($U266&lt;&gt;"",VLOOKUP(VLOOKUP($U266,Endereços!$B$3:$M$1002,6,FALSE),Parametros!$I$3:$N$102,6,FALSE),"")</f>
        <v/>
      </c>
      <c r="O266" s="9"/>
      <c r="P266" s="9"/>
      <c r="Q266" s="9"/>
      <c r="R266" s="9"/>
      <c r="S266" s="9"/>
      <c r="T266" s="9"/>
      <c r="U266" s="9"/>
      <c r="V266" s="52" t="str">
        <f>IF($U266&lt;&gt;"",VLOOKUP($U266,Endereços!$B$3:$M$1002,5,FALSE)&amp;" - "&amp;VLOOKUP($U266,Endereços!$B$3:$M$1002,7,FALSE)&amp;" - "&amp;VLOOKUP($U266,Endereços!$B$3:$M$1002,8,FALSE)&amp;", "&amp;VLOOKUP($U266,Endereços!$B$3:$M$1002,2,FALSE)&amp;" "&amp;VLOOKUP($U266,Endereços!$B$3:$M$1002,3,FALSE),"")</f>
        <v/>
      </c>
      <c r="W266" s="9"/>
      <c r="X266" s="9"/>
      <c r="Y266" s="9"/>
      <c r="Z266" s="59"/>
    </row>
    <row r="267" spans="1:26" x14ac:dyDescent="0.2">
      <c r="A267" s="44" t="str">
        <f t="shared" si="6"/>
        <v/>
      </c>
      <c r="B267" s="5"/>
      <c r="C267" s="14"/>
      <c r="D267" s="32" t="str">
        <f>IF($C267&lt;&gt;"",VLOOKUP($C267,Empresas!$A$3:$AB$1002,2,FALSE),"")</f>
        <v/>
      </c>
      <c r="E267" s="14"/>
      <c r="F267" s="14"/>
      <c r="G267" s="14"/>
      <c r="H267" s="14"/>
      <c r="I267" s="9"/>
      <c r="J267" s="9"/>
      <c r="K267" s="53"/>
      <c r="L267" s="50" t="str">
        <f t="shared" ca="1" si="7"/>
        <v/>
      </c>
      <c r="M267" s="32" t="str">
        <f>IF($U267&lt;&gt;"",VLOOKUP(VLOOKUP(VLOOKUP($U267,Endereços!$B$3:$M$1002,8,FALSE),Parametros!$AG$3:$AJ$102,4,FALSE),Parametros!$U$3:$Z$102,4,FALSE),"")</f>
        <v/>
      </c>
      <c r="N267" s="32" t="str">
        <f>IF($U267&lt;&gt;"",VLOOKUP(VLOOKUP($U267,Endereços!$B$3:$M$1002,6,FALSE),Parametros!$I$3:$N$102,6,FALSE),"")</f>
        <v/>
      </c>
      <c r="O267" s="9"/>
      <c r="P267" s="9"/>
      <c r="Q267" s="9"/>
      <c r="R267" s="9"/>
      <c r="S267" s="9"/>
      <c r="T267" s="9"/>
      <c r="U267" s="9"/>
      <c r="V267" s="52" t="str">
        <f>IF($U267&lt;&gt;"",VLOOKUP($U267,Endereços!$B$3:$M$1002,5,FALSE)&amp;" - "&amp;VLOOKUP($U267,Endereços!$B$3:$M$1002,7,FALSE)&amp;" - "&amp;VLOOKUP($U267,Endereços!$B$3:$M$1002,8,FALSE)&amp;", "&amp;VLOOKUP($U267,Endereços!$B$3:$M$1002,2,FALSE)&amp;" "&amp;VLOOKUP($U267,Endereços!$B$3:$M$1002,3,FALSE),"")</f>
        <v/>
      </c>
      <c r="W267" s="9"/>
      <c r="X267" s="9"/>
      <c r="Y267" s="9"/>
      <c r="Z267" s="59"/>
    </row>
    <row r="268" spans="1:26" x14ac:dyDescent="0.2">
      <c r="A268" s="44" t="str">
        <f t="shared" si="6"/>
        <v/>
      </c>
      <c r="B268" s="5"/>
      <c r="C268" s="14"/>
      <c r="D268" s="32" t="str">
        <f>IF($C268&lt;&gt;"",VLOOKUP($C268,Empresas!$A$3:$AB$1002,2,FALSE),"")</f>
        <v/>
      </c>
      <c r="E268" s="14"/>
      <c r="F268" s="14"/>
      <c r="G268" s="14"/>
      <c r="H268" s="14"/>
      <c r="I268" s="9"/>
      <c r="J268" s="9"/>
      <c r="K268" s="53"/>
      <c r="L268" s="50" t="str">
        <f t="shared" ca="1" si="7"/>
        <v/>
      </c>
      <c r="M268" s="32" t="str">
        <f>IF($U268&lt;&gt;"",VLOOKUP(VLOOKUP(VLOOKUP($U268,Endereços!$B$3:$M$1002,8,FALSE),Parametros!$AG$3:$AJ$102,4,FALSE),Parametros!$U$3:$Z$102,4,FALSE),"")</f>
        <v/>
      </c>
      <c r="N268" s="32" t="str">
        <f>IF($U268&lt;&gt;"",VLOOKUP(VLOOKUP($U268,Endereços!$B$3:$M$1002,6,FALSE),Parametros!$I$3:$N$102,6,FALSE),"")</f>
        <v/>
      </c>
      <c r="O268" s="9"/>
      <c r="P268" s="9"/>
      <c r="Q268" s="9"/>
      <c r="R268" s="9"/>
      <c r="S268" s="9"/>
      <c r="T268" s="9"/>
      <c r="U268" s="9"/>
      <c r="V268" s="52" t="str">
        <f>IF($U268&lt;&gt;"",VLOOKUP($U268,Endereços!$B$3:$M$1002,5,FALSE)&amp;" - "&amp;VLOOKUP($U268,Endereços!$B$3:$M$1002,7,FALSE)&amp;" - "&amp;VLOOKUP($U268,Endereços!$B$3:$M$1002,8,FALSE)&amp;", "&amp;VLOOKUP($U268,Endereços!$B$3:$M$1002,2,FALSE)&amp;" "&amp;VLOOKUP($U268,Endereços!$B$3:$M$1002,3,FALSE),"")</f>
        <v/>
      </c>
      <c r="W268" s="9"/>
      <c r="X268" s="9"/>
      <c r="Y268" s="9"/>
      <c r="Z268" s="59"/>
    </row>
    <row r="269" spans="1:26" x14ac:dyDescent="0.2">
      <c r="A269" s="44" t="str">
        <f t="shared" si="6"/>
        <v/>
      </c>
      <c r="B269" s="5"/>
      <c r="C269" s="14"/>
      <c r="D269" s="32" t="str">
        <f>IF($C269&lt;&gt;"",VLOOKUP($C269,Empresas!$A$3:$AB$1002,2,FALSE),"")</f>
        <v/>
      </c>
      <c r="E269" s="14"/>
      <c r="F269" s="14"/>
      <c r="G269" s="14"/>
      <c r="H269" s="14"/>
      <c r="I269" s="9"/>
      <c r="J269" s="9"/>
      <c r="K269" s="53"/>
      <c r="L269" s="50" t="str">
        <f t="shared" ca="1" si="7"/>
        <v/>
      </c>
      <c r="M269" s="32" t="str">
        <f>IF($U269&lt;&gt;"",VLOOKUP(VLOOKUP(VLOOKUP($U269,Endereços!$B$3:$M$1002,8,FALSE),Parametros!$AG$3:$AJ$102,4,FALSE),Parametros!$U$3:$Z$102,4,FALSE),"")</f>
        <v/>
      </c>
      <c r="N269" s="32" t="str">
        <f>IF($U269&lt;&gt;"",VLOOKUP(VLOOKUP($U269,Endereços!$B$3:$M$1002,6,FALSE),Parametros!$I$3:$N$102,6,FALSE),"")</f>
        <v/>
      </c>
      <c r="O269" s="9"/>
      <c r="P269" s="9"/>
      <c r="Q269" s="9"/>
      <c r="R269" s="9"/>
      <c r="S269" s="9"/>
      <c r="T269" s="9"/>
      <c r="U269" s="9"/>
      <c r="V269" s="52" t="str">
        <f>IF($U269&lt;&gt;"",VLOOKUP($U269,Endereços!$B$3:$M$1002,5,FALSE)&amp;" - "&amp;VLOOKUP($U269,Endereços!$B$3:$M$1002,7,FALSE)&amp;" - "&amp;VLOOKUP($U269,Endereços!$B$3:$M$1002,8,FALSE)&amp;", "&amp;VLOOKUP($U269,Endereços!$B$3:$M$1002,2,FALSE)&amp;" "&amp;VLOOKUP($U269,Endereços!$B$3:$M$1002,3,FALSE),"")</f>
        <v/>
      </c>
      <c r="W269" s="9"/>
      <c r="X269" s="9"/>
      <c r="Y269" s="9"/>
      <c r="Z269" s="59"/>
    </row>
    <row r="270" spans="1:26" x14ac:dyDescent="0.2">
      <c r="A270" s="44" t="str">
        <f t="shared" si="6"/>
        <v/>
      </c>
      <c r="B270" s="5"/>
      <c r="C270" s="14"/>
      <c r="D270" s="32" t="str">
        <f>IF($C270&lt;&gt;"",VLOOKUP($C270,Empresas!$A$3:$AB$1002,2,FALSE),"")</f>
        <v/>
      </c>
      <c r="E270" s="14"/>
      <c r="F270" s="14"/>
      <c r="G270" s="14"/>
      <c r="H270" s="14"/>
      <c r="I270" s="9"/>
      <c r="J270" s="9"/>
      <c r="K270" s="53"/>
      <c r="L270" s="50" t="str">
        <f t="shared" ca="1" si="7"/>
        <v/>
      </c>
      <c r="M270" s="32" t="str">
        <f>IF($U270&lt;&gt;"",VLOOKUP(VLOOKUP(VLOOKUP($U270,Endereços!$B$3:$M$1002,8,FALSE),Parametros!$AG$3:$AJ$102,4,FALSE),Parametros!$U$3:$Z$102,4,FALSE),"")</f>
        <v/>
      </c>
      <c r="N270" s="32" t="str">
        <f>IF($U270&lt;&gt;"",VLOOKUP(VLOOKUP($U270,Endereços!$B$3:$M$1002,6,FALSE),Parametros!$I$3:$N$102,6,FALSE),"")</f>
        <v/>
      </c>
      <c r="O270" s="9"/>
      <c r="P270" s="9"/>
      <c r="Q270" s="9"/>
      <c r="R270" s="9"/>
      <c r="S270" s="9"/>
      <c r="T270" s="9"/>
      <c r="U270" s="9"/>
      <c r="V270" s="52" t="str">
        <f>IF($U270&lt;&gt;"",VLOOKUP($U270,Endereços!$B$3:$M$1002,5,FALSE)&amp;" - "&amp;VLOOKUP($U270,Endereços!$B$3:$M$1002,7,FALSE)&amp;" - "&amp;VLOOKUP($U270,Endereços!$B$3:$M$1002,8,FALSE)&amp;", "&amp;VLOOKUP($U270,Endereços!$B$3:$M$1002,2,FALSE)&amp;" "&amp;VLOOKUP($U270,Endereços!$B$3:$M$1002,3,FALSE),"")</f>
        <v/>
      </c>
      <c r="W270" s="9"/>
      <c r="X270" s="9"/>
      <c r="Y270" s="9"/>
      <c r="Z270" s="59"/>
    </row>
    <row r="271" spans="1:26" x14ac:dyDescent="0.2">
      <c r="A271" s="44" t="str">
        <f t="shared" si="6"/>
        <v/>
      </c>
      <c r="B271" s="5"/>
      <c r="C271" s="14"/>
      <c r="D271" s="32" t="str">
        <f>IF($C271&lt;&gt;"",VLOOKUP($C271,Empresas!$A$3:$AB$1002,2,FALSE),"")</f>
        <v/>
      </c>
      <c r="E271" s="14"/>
      <c r="F271" s="14"/>
      <c r="G271" s="14"/>
      <c r="H271" s="14"/>
      <c r="I271" s="9"/>
      <c r="J271" s="9"/>
      <c r="K271" s="53"/>
      <c r="L271" s="50" t="str">
        <f t="shared" ca="1" si="7"/>
        <v/>
      </c>
      <c r="M271" s="32" t="str">
        <f>IF($U271&lt;&gt;"",VLOOKUP(VLOOKUP(VLOOKUP($U271,Endereços!$B$3:$M$1002,8,FALSE),Parametros!$AG$3:$AJ$102,4,FALSE),Parametros!$U$3:$Z$102,4,FALSE),"")</f>
        <v/>
      </c>
      <c r="N271" s="32" t="str">
        <f>IF($U271&lt;&gt;"",VLOOKUP(VLOOKUP($U271,Endereços!$B$3:$M$1002,6,FALSE),Parametros!$I$3:$N$102,6,FALSE),"")</f>
        <v/>
      </c>
      <c r="O271" s="9"/>
      <c r="P271" s="9"/>
      <c r="Q271" s="9"/>
      <c r="R271" s="9"/>
      <c r="S271" s="9"/>
      <c r="T271" s="9"/>
      <c r="U271" s="9"/>
      <c r="V271" s="52" t="str">
        <f>IF($U271&lt;&gt;"",VLOOKUP($U271,Endereços!$B$3:$M$1002,5,FALSE)&amp;" - "&amp;VLOOKUP($U271,Endereços!$B$3:$M$1002,7,FALSE)&amp;" - "&amp;VLOOKUP($U271,Endereços!$B$3:$M$1002,8,FALSE)&amp;", "&amp;VLOOKUP($U271,Endereços!$B$3:$M$1002,2,FALSE)&amp;" "&amp;VLOOKUP($U271,Endereços!$B$3:$M$1002,3,FALSE),"")</f>
        <v/>
      </c>
      <c r="W271" s="9"/>
      <c r="X271" s="9"/>
      <c r="Y271" s="9"/>
      <c r="Z271" s="59"/>
    </row>
    <row r="272" spans="1:26" x14ac:dyDescent="0.2">
      <c r="A272" s="44" t="str">
        <f t="shared" si="6"/>
        <v/>
      </c>
      <c r="B272" s="5"/>
      <c r="C272" s="14"/>
      <c r="D272" s="32" t="str">
        <f>IF($C272&lt;&gt;"",VLOOKUP($C272,Empresas!$A$3:$AB$1002,2,FALSE),"")</f>
        <v/>
      </c>
      <c r="E272" s="14"/>
      <c r="F272" s="14"/>
      <c r="G272" s="14"/>
      <c r="H272" s="14"/>
      <c r="I272" s="9"/>
      <c r="J272" s="9"/>
      <c r="K272" s="53"/>
      <c r="L272" s="50" t="str">
        <f t="shared" ca="1" si="7"/>
        <v/>
      </c>
      <c r="M272" s="32" t="str">
        <f>IF($U272&lt;&gt;"",VLOOKUP(VLOOKUP(VLOOKUP($U272,Endereços!$B$3:$M$1002,8,FALSE),Parametros!$AG$3:$AJ$102,4,FALSE),Parametros!$U$3:$Z$102,4,FALSE),"")</f>
        <v/>
      </c>
      <c r="N272" s="32" t="str">
        <f>IF($U272&lt;&gt;"",VLOOKUP(VLOOKUP($U272,Endereços!$B$3:$M$1002,6,FALSE),Parametros!$I$3:$N$102,6,FALSE),"")</f>
        <v/>
      </c>
      <c r="O272" s="9"/>
      <c r="P272" s="9"/>
      <c r="Q272" s="9"/>
      <c r="R272" s="9"/>
      <c r="S272" s="9"/>
      <c r="T272" s="9"/>
      <c r="U272" s="9"/>
      <c r="V272" s="52" t="str">
        <f>IF($U272&lt;&gt;"",VLOOKUP($U272,Endereços!$B$3:$M$1002,5,FALSE)&amp;" - "&amp;VLOOKUP($U272,Endereços!$B$3:$M$1002,7,FALSE)&amp;" - "&amp;VLOOKUP($U272,Endereços!$B$3:$M$1002,8,FALSE)&amp;", "&amp;VLOOKUP($U272,Endereços!$B$3:$M$1002,2,FALSE)&amp;" "&amp;VLOOKUP($U272,Endereços!$B$3:$M$1002,3,FALSE),"")</f>
        <v/>
      </c>
      <c r="W272" s="9"/>
      <c r="X272" s="9"/>
      <c r="Y272" s="9"/>
      <c r="Z272" s="59"/>
    </row>
    <row r="273" spans="1:26" x14ac:dyDescent="0.2">
      <c r="A273" s="44" t="str">
        <f t="shared" si="6"/>
        <v/>
      </c>
      <c r="B273" s="5"/>
      <c r="C273" s="14"/>
      <c r="D273" s="32" t="str">
        <f>IF($C273&lt;&gt;"",VLOOKUP($C273,Empresas!$A$3:$AB$1002,2,FALSE),"")</f>
        <v/>
      </c>
      <c r="E273" s="14"/>
      <c r="F273" s="14"/>
      <c r="G273" s="14"/>
      <c r="H273" s="14"/>
      <c r="I273" s="9"/>
      <c r="J273" s="9"/>
      <c r="K273" s="53"/>
      <c r="L273" s="50" t="str">
        <f t="shared" ca="1" si="7"/>
        <v/>
      </c>
      <c r="M273" s="32" t="str">
        <f>IF($U273&lt;&gt;"",VLOOKUP(VLOOKUP(VLOOKUP($U273,Endereços!$B$3:$M$1002,8,FALSE),Parametros!$AG$3:$AJ$102,4,FALSE),Parametros!$U$3:$Z$102,4,FALSE),"")</f>
        <v/>
      </c>
      <c r="N273" s="32" t="str">
        <f>IF($U273&lt;&gt;"",VLOOKUP(VLOOKUP($U273,Endereços!$B$3:$M$1002,6,FALSE),Parametros!$I$3:$N$102,6,FALSE),"")</f>
        <v/>
      </c>
      <c r="O273" s="9"/>
      <c r="P273" s="9"/>
      <c r="Q273" s="9"/>
      <c r="R273" s="9"/>
      <c r="S273" s="9"/>
      <c r="T273" s="9"/>
      <c r="U273" s="9"/>
      <c r="V273" s="52" t="str">
        <f>IF($U273&lt;&gt;"",VLOOKUP($U273,Endereços!$B$3:$M$1002,5,FALSE)&amp;" - "&amp;VLOOKUP($U273,Endereços!$B$3:$M$1002,7,FALSE)&amp;" - "&amp;VLOOKUP($U273,Endereços!$B$3:$M$1002,8,FALSE)&amp;", "&amp;VLOOKUP($U273,Endereços!$B$3:$M$1002,2,FALSE)&amp;" "&amp;VLOOKUP($U273,Endereços!$B$3:$M$1002,3,FALSE),"")</f>
        <v/>
      </c>
      <c r="W273" s="9"/>
      <c r="X273" s="9"/>
      <c r="Y273" s="9"/>
      <c r="Z273" s="59"/>
    </row>
    <row r="274" spans="1:26" x14ac:dyDescent="0.2">
      <c r="A274" s="44" t="str">
        <f t="shared" si="6"/>
        <v/>
      </c>
      <c r="B274" s="5"/>
      <c r="C274" s="14"/>
      <c r="D274" s="32" t="str">
        <f>IF($C274&lt;&gt;"",VLOOKUP($C274,Empresas!$A$3:$AB$1002,2,FALSE),"")</f>
        <v/>
      </c>
      <c r="E274" s="14"/>
      <c r="F274" s="14"/>
      <c r="G274" s="14"/>
      <c r="H274" s="14"/>
      <c r="I274" s="9"/>
      <c r="J274" s="9"/>
      <c r="K274" s="53"/>
      <c r="L274" s="50" t="str">
        <f t="shared" ca="1" si="7"/>
        <v/>
      </c>
      <c r="M274" s="32" t="str">
        <f>IF($U274&lt;&gt;"",VLOOKUP(VLOOKUP(VLOOKUP($U274,Endereços!$B$3:$M$1002,8,FALSE),Parametros!$AG$3:$AJ$102,4,FALSE),Parametros!$U$3:$Z$102,4,FALSE),"")</f>
        <v/>
      </c>
      <c r="N274" s="32" t="str">
        <f>IF($U274&lt;&gt;"",VLOOKUP(VLOOKUP($U274,Endereços!$B$3:$M$1002,6,FALSE),Parametros!$I$3:$N$102,6,FALSE),"")</f>
        <v/>
      </c>
      <c r="O274" s="9"/>
      <c r="P274" s="9"/>
      <c r="Q274" s="9"/>
      <c r="R274" s="9"/>
      <c r="S274" s="9"/>
      <c r="T274" s="9"/>
      <c r="U274" s="9"/>
      <c r="V274" s="52" t="str">
        <f>IF($U274&lt;&gt;"",VLOOKUP($U274,Endereços!$B$3:$M$1002,5,FALSE)&amp;" - "&amp;VLOOKUP($U274,Endereços!$B$3:$M$1002,7,FALSE)&amp;" - "&amp;VLOOKUP($U274,Endereços!$B$3:$M$1002,8,FALSE)&amp;", "&amp;VLOOKUP($U274,Endereços!$B$3:$M$1002,2,FALSE)&amp;" "&amp;VLOOKUP($U274,Endereços!$B$3:$M$1002,3,FALSE),"")</f>
        <v/>
      </c>
      <c r="W274" s="9"/>
      <c r="X274" s="9"/>
      <c r="Y274" s="9"/>
      <c r="Z274" s="59"/>
    </row>
    <row r="275" spans="1:26" x14ac:dyDescent="0.2">
      <c r="A275" s="44" t="str">
        <f t="shared" si="6"/>
        <v/>
      </c>
      <c r="B275" s="5"/>
      <c r="C275" s="14"/>
      <c r="D275" s="32" t="str">
        <f>IF($C275&lt;&gt;"",VLOOKUP($C275,Empresas!$A$3:$AB$1002,2,FALSE),"")</f>
        <v/>
      </c>
      <c r="E275" s="14"/>
      <c r="F275" s="14"/>
      <c r="G275" s="14"/>
      <c r="H275" s="14"/>
      <c r="I275" s="9"/>
      <c r="J275" s="9"/>
      <c r="K275" s="53"/>
      <c r="L275" s="50" t="str">
        <f t="shared" ca="1" si="7"/>
        <v/>
      </c>
      <c r="M275" s="32" t="str">
        <f>IF($U275&lt;&gt;"",VLOOKUP(VLOOKUP(VLOOKUP($U275,Endereços!$B$3:$M$1002,8,FALSE),Parametros!$AG$3:$AJ$102,4,FALSE),Parametros!$U$3:$Z$102,4,FALSE),"")</f>
        <v/>
      </c>
      <c r="N275" s="32" t="str">
        <f>IF($U275&lt;&gt;"",VLOOKUP(VLOOKUP($U275,Endereços!$B$3:$M$1002,6,FALSE),Parametros!$I$3:$N$102,6,FALSE),"")</f>
        <v/>
      </c>
      <c r="O275" s="9"/>
      <c r="P275" s="9"/>
      <c r="Q275" s="9"/>
      <c r="R275" s="9"/>
      <c r="S275" s="9"/>
      <c r="T275" s="9"/>
      <c r="U275" s="9"/>
      <c r="V275" s="52" t="str">
        <f>IF($U275&lt;&gt;"",VLOOKUP($U275,Endereços!$B$3:$M$1002,5,FALSE)&amp;" - "&amp;VLOOKUP($U275,Endereços!$B$3:$M$1002,7,FALSE)&amp;" - "&amp;VLOOKUP($U275,Endereços!$B$3:$M$1002,8,FALSE)&amp;", "&amp;VLOOKUP($U275,Endereços!$B$3:$M$1002,2,FALSE)&amp;" "&amp;VLOOKUP($U275,Endereços!$B$3:$M$1002,3,FALSE),"")</f>
        <v/>
      </c>
      <c r="W275" s="9"/>
      <c r="X275" s="9"/>
      <c r="Y275" s="9"/>
      <c r="Z275" s="59"/>
    </row>
    <row r="276" spans="1:26" x14ac:dyDescent="0.2">
      <c r="A276" s="44" t="str">
        <f t="shared" si="6"/>
        <v/>
      </c>
      <c r="B276" s="5"/>
      <c r="C276" s="14"/>
      <c r="D276" s="32" t="str">
        <f>IF($C276&lt;&gt;"",VLOOKUP($C276,Empresas!$A$3:$AB$1002,2,FALSE),"")</f>
        <v/>
      </c>
      <c r="E276" s="14"/>
      <c r="F276" s="14"/>
      <c r="G276" s="14"/>
      <c r="H276" s="14"/>
      <c r="I276" s="9"/>
      <c r="J276" s="9"/>
      <c r="K276" s="53"/>
      <c r="L276" s="50" t="str">
        <f t="shared" ca="1" si="7"/>
        <v/>
      </c>
      <c r="M276" s="32" t="str">
        <f>IF($U276&lt;&gt;"",VLOOKUP(VLOOKUP(VLOOKUP($U276,Endereços!$B$3:$M$1002,8,FALSE),Parametros!$AG$3:$AJ$102,4,FALSE),Parametros!$U$3:$Z$102,4,FALSE),"")</f>
        <v/>
      </c>
      <c r="N276" s="32" t="str">
        <f>IF($U276&lt;&gt;"",VLOOKUP(VLOOKUP($U276,Endereços!$B$3:$M$1002,6,FALSE),Parametros!$I$3:$N$102,6,FALSE),"")</f>
        <v/>
      </c>
      <c r="O276" s="9"/>
      <c r="P276" s="9"/>
      <c r="Q276" s="9"/>
      <c r="R276" s="9"/>
      <c r="S276" s="9"/>
      <c r="T276" s="9"/>
      <c r="U276" s="9"/>
      <c r="V276" s="52" t="str">
        <f>IF($U276&lt;&gt;"",VLOOKUP($U276,Endereços!$B$3:$M$1002,5,FALSE)&amp;" - "&amp;VLOOKUP($U276,Endereços!$B$3:$M$1002,7,FALSE)&amp;" - "&amp;VLOOKUP($U276,Endereços!$B$3:$M$1002,8,FALSE)&amp;", "&amp;VLOOKUP($U276,Endereços!$B$3:$M$1002,2,FALSE)&amp;" "&amp;VLOOKUP($U276,Endereços!$B$3:$M$1002,3,FALSE),"")</f>
        <v/>
      </c>
      <c r="W276" s="9"/>
      <c r="X276" s="9"/>
      <c r="Y276" s="9"/>
      <c r="Z276" s="59"/>
    </row>
    <row r="277" spans="1:26" x14ac:dyDescent="0.2">
      <c r="A277" s="44" t="str">
        <f t="shared" si="6"/>
        <v/>
      </c>
      <c r="B277" s="5"/>
      <c r="C277" s="14"/>
      <c r="D277" s="32" t="str">
        <f>IF($C277&lt;&gt;"",VLOOKUP($C277,Empresas!$A$3:$AB$1002,2,FALSE),"")</f>
        <v/>
      </c>
      <c r="E277" s="14"/>
      <c r="F277" s="14"/>
      <c r="G277" s="14"/>
      <c r="H277" s="14"/>
      <c r="I277" s="9"/>
      <c r="J277" s="9"/>
      <c r="K277" s="53"/>
      <c r="L277" s="50" t="str">
        <f t="shared" ca="1" si="7"/>
        <v/>
      </c>
      <c r="M277" s="32" t="str">
        <f>IF($U277&lt;&gt;"",VLOOKUP(VLOOKUP(VLOOKUP($U277,Endereços!$B$3:$M$1002,8,FALSE),Parametros!$AG$3:$AJ$102,4,FALSE),Parametros!$U$3:$Z$102,4,FALSE),"")</f>
        <v/>
      </c>
      <c r="N277" s="32" t="str">
        <f>IF($U277&lt;&gt;"",VLOOKUP(VLOOKUP($U277,Endereços!$B$3:$M$1002,6,FALSE),Parametros!$I$3:$N$102,6,FALSE),"")</f>
        <v/>
      </c>
      <c r="O277" s="9"/>
      <c r="P277" s="9"/>
      <c r="Q277" s="9"/>
      <c r="R277" s="9"/>
      <c r="S277" s="9"/>
      <c r="T277" s="9"/>
      <c r="U277" s="9"/>
      <c r="V277" s="52" t="str">
        <f>IF($U277&lt;&gt;"",VLOOKUP($U277,Endereços!$B$3:$M$1002,5,FALSE)&amp;" - "&amp;VLOOKUP($U277,Endereços!$B$3:$M$1002,7,FALSE)&amp;" - "&amp;VLOOKUP($U277,Endereços!$B$3:$M$1002,8,FALSE)&amp;", "&amp;VLOOKUP($U277,Endereços!$B$3:$M$1002,2,FALSE)&amp;" "&amp;VLOOKUP($U277,Endereços!$B$3:$M$1002,3,FALSE),"")</f>
        <v/>
      </c>
      <c r="W277" s="9"/>
      <c r="X277" s="9"/>
      <c r="Y277" s="9"/>
      <c r="Z277" s="59"/>
    </row>
    <row r="278" spans="1:26" x14ac:dyDescent="0.2">
      <c r="A278" s="44" t="str">
        <f t="shared" si="6"/>
        <v/>
      </c>
      <c r="B278" s="5"/>
      <c r="C278" s="14"/>
      <c r="D278" s="32" t="str">
        <f>IF($C278&lt;&gt;"",VLOOKUP($C278,Empresas!$A$3:$AB$1002,2,FALSE),"")</f>
        <v/>
      </c>
      <c r="E278" s="14"/>
      <c r="F278" s="14"/>
      <c r="G278" s="14"/>
      <c r="H278" s="14"/>
      <c r="I278" s="9"/>
      <c r="J278" s="9"/>
      <c r="K278" s="53"/>
      <c r="L278" s="50" t="str">
        <f t="shared" ca="1" si="7"/>
        <v/>
      </c>
      <c r="M278" s="32" t="str">
        <f>IF($U278&lt;&gt;"",VLOOKUP(VLOOKUP(VLOOKUP($U278,Endereços!$B$3:$M$1002,8,FALSE),Parametros!$AG$3:$AJ$102,4,FALSE),Parametros!$U$3:$Z$102,4,FALSE),"")</f>
        <v/>
      </c>
      <c r="N278" s="32" t="str">
        <f>IF($U278&lt;&gt;"",VLOOKUP(VLOOKUP($U278,Endereços!$B$3:$M$1002,6,FALSE),Parametros!$I$3:$N$102,6,FALSE),"")</f>
        <v/>
      </c>
      <c r="O278" s="9"/>
      <c r="P278" s="9"/>
      <c r="Q278" s="9"/>
      <c r="R278" s="9"/>
      <c r="S278" s="9"/>
      <c r="T278" s="9"/>
      <c r="U278" s="9"/>
      <c r="V278" s="52" t="str">
        <f>IF($U278&lt;&gt;"",VLOOKUP($U278,Endereços!$B$3:$M$1002,5,FALSE)&amp;" - "&amp;VLOOKUP($U278,Endereços!$B$3:$M$1002,7,FALSE)&amp;" - "&amp;VLOOKUP($U278,Endereços!$B$3:$M$1002,8,FALSE)&amp;", "&amp;VLOOKUP($U278,Endereços!$B$3:$M$1002,2,FALSE)&amp;" "&amp;VLOOKUP($U278,Endereços!$B$3:$M$1002,3,FALSE),"")</f>
        <v/>
      </c>
      <c r="W278" s="9"/>
      <c r="X278" s="9"/>
      <c r="Y278" s="9"/>
      <c r="Z278" s="59"/>
    </row>
    <row r="279" spans="1:26" x14ac:dyDescent="0.2">
      <c r="A279" s="44" t="str">
        <f t="shared" si="6"/>
        <v/>
      </c>
      <c r="B279" s="5"/>
      <c r="C279" s="14"/>
      <c r="D279" s="32" t="str">
        <f>IF($C279&lt;&gt;"",VLOOKUP($C279,Empresas!$A$3:$AB$1002,2,FALSE),"")</f>
        <v/>
      </c>
      <c r="E279" s="14"/>
      <c r="F279" s="14"/>
      <c r="G279" s="14"/>
      <c r="H279" s="14"/>
      <c r="I279" s="9"/>
      <c r="J279" s="9"/>
      <c r="K279" s="53"/>
      <c r="L279" s="50" t="str">
        <f t="shared" ca="1" si="7"/>
        <v/>
      </c>
      <c r="M279" s="32" t="str">
        <f>IF($U279&lt;&gt;"",VLOOKUP(VLOOKUP(VLOOKUP($U279,Endereços!$B$3:$M$1002,8,FALSE),Parametros!$AG$3:$AJ$102,4,FALSE),Parametros!$U$3:$Z$102,4,FALSE),"")</f>
        <v/>
      </c>
      <c r="N279" s="32" t="str">
        <f>IF($U279&lt;&gt;"",VLOOKUP(VLOOKUP($U279,Endereços!$B$3:$M$1002,6,FALSE),Parametros!$I$3:$N$102,6,FALSE),"")</f>
        <v/>
      </c>
      <c r="O279" s="9"/>
      <c r="P279" s="9"/>
      <c r="Q279" s="9"/>
      <c r="R279" s="9"/>
      <c r="S279" s="9"/>
      <c r="T279" s="9"/>
      <c r="U279" s="9"/>
      <c r="V279" s="52" t="str">
        <f>IF($U279&lt;&gt;"",VLOOKUP($U279,Endereços!$B$3:$M$1002,5,FALSE)&amp;" - "&amp;VLOOKUP($U279,Endereços!$B$3:$M$1002,7,FALSE)&amp;" - "&amp;VLOOKUP($U279,Endereços!$B$3:$M$1002,8,FALSE)&amp;", "&amp;VLOOKUP($U279,Endereços!$B$3:$M$1002,2,FALSE)&amp;" "&amp;VLOOKUP($U279,Endereços!$B$3:$M$1002,3,FALSE),"")</f>
        <v/>
      </c>
      <c r="W279" s="9"/>
      <c r="X279" s="9"/>
      <c r="Y279" s="9"/>
      <c r="Z279" s="59"/>
    </row>
    <row r="280" spans="1:26" x14ac:dyDescent="0.2">
      <c r="A280" s="44" t="str">
        <f t="shared" si="6"/>
        <v/>
      </c>
      <c r="B280" s="5"/>
      <c r="C280" s="14"/>
      <c r="D280" s="32" t="str">
        <f>IF($C280&lt;&gt;"",VLOOKUP($C280,Empresas!$A$3:$AB$1002,2,FALSE),"")</f>
        <v/>
      </c>
      <c r="E280" s="14"/>
      <c r="F280" s="14"/>
      <c r="G280" s="14"/>
      <c r="H280" s="14"/>
      <c r="I280" s="9"/>
      <c r="J280" s="9"/>
      <c r="K280" s="53"/>
      <c r="L280" s="50" t="str">
        <f t="shared" ca="1" si="7"/>
        <v/>
      </c>
      <c r="M280" s="32" t="str">
        <f>IF($U280&lt;&gt;"",VLOOKUP(VLOOKUP(VLOOKUP($U280,Endereços!$B$3:$M$1002,8,FALSE),Parametros!$AG$3:$AJ$102,4,FALSE),Parametros!$U$3:$Z$102,4,FALSE),"")</f>
        <v/>
      </c>
      <c r="N280" s="32" t="str">
        <f>IF($U280&lt;&gt;"",VLOOKUP(VLOOKUP($U280,Endereços!$B$3:$M$1002,6,FALSE),Parametros!$I$3:$N$102,6,FALSE),"")</f>
        <v/>
      </c>
      <c r="O280" s="9"/>
      <c r="P280" s="9"/>
      <c r="Q280" s="9"/>
      <c r="R280" s="9"/>
      <c r="S280" s="9"/>
      <c r="T280" s="9"/>
      <c r="U280" s="9"/>
      <c r="V280" s="52" t="str">
        <f>IF($U280&lt;&gt;"",VLOOKUP($U280,Endereços!$B$3:$M$1002,5,FALSE)&amp;" - "&amp;VLOOKUP($U280,Endereços!$B$3:$M$1002,7,FALSE)&amp;" - "&amp;VLOOKUP($U280,Endereços!$B$3:$M$1002,8,FALSE)&amp;", "&amp;VLOOKUP($U280,Endereços!$B$3:$M$1002,2,FALSE)&amp;" "&amp;VLOOKUP($U280,Endereços!$B$3:$M$1002,3,FALSE),"")</f>
        <v/>
      </c>
      <c r="W280" s="9"/>
      <c r="X280" s="9"/>
      <c r="Y280" s="9"/>
      <c r="Z280" s="59"/>
    </row>
    <row r="281" spans="1:26" x14ac:dyDescent="0.2">
      <c r="A281" s="44" t="str">
        <f t="shared" si="6"/>
        <v/>
      </c>
      <c r="B281" s="5"/>
      <c r="C281" s="14"/>
      <c r="D281" s="32" t="str">
        <f>IF($C281&lt;&gt;"",VLOOKUP($C281,Empresas!$A$3:$AB$1002,2,FALSE),"")</f>
        <v/>
      </c>
      <c r="E281" s="14"/>
      <c r="F281" s="14"/>
      <c r="G281" s="14"/>
      <c r="H281" s="14"/>
      <c r="I281" s="9"/>
      <c r="J281" s="9"/>
      <c r="K281" s="53"/>
      <c r="L281" s="50" t="str">
        <f t="shared" ca="1" si="7"/>
        <v/>
      </c>
      <c r="M281" s="32" t="str">
        <f>IF($U281&lt;&gt;"",VLOOKUP(VLOOKUP(VLOOKUP($U281,Endereços!$B$3:$M$1002,8,FALSE),Parametros!$AG$3:$AJ$102,4,FALSE),Parametros!$U$3:$Z$102,4,FALSE),"")</f>
        <v/>
      </c>
      <c r="N281" s="32" t="str">
        <f>IF($U281&lt;&gt;"",VLOOKUP(VLOOKUP($U281,Endereços!$B$3:$M$1002,6,FALSE),Parametros!$I$3:$N$102,6,FALSE),"")</f>
        <v/>
      </c>
      <c r="O281" s="9"/>
      <c r="P281" s="9"/>
      <c r="Q281" s="9"/>
      <c r="R281" s="9"/>
      <c r="S281" s="9"/>
      <c r="T281" s="9"/>
      <c r="U281" s="9"/>
      <c r="V281" s="52" t="str">
        <f>IF($U281&lt;&gt;"",VLOOKUP($U281,Endereços!$B$3:$M$1002,5,FALSE)&amp;" - "&amp;VLOOKUP($U281,Endereços!$B$3:$M$1002,7,FALSE)&amp;" - "&amp;VLOOKUP($U281,Endereços!$B$3:$M$1002,8,FALSE)&amp;", "&amp;VLOOKUP($U281,Endereços!$B$3:$M$1002,2,FALSE)&amp;" "&amp;VLOOKUP($U281,Endereços!$B$3:$M$1002,3,FALSE),"")</f>
        <v/>
      </c>
      <c r="W281" s="9"/>
      <c r="X281" s="9"/>
      <c r="Y281" s="9"/>
      <c r="Z281" s="59"/>
    </row>
    <row r="282" spans="1:26" x14ac:dyDescent="0.2">
      <c r="A282" s="44" t="str">
        <f t="shared" si="6"/>
        <v/>
      </c>
      <c r="B282" s="5"/>
      <c r="C282" s="14"/>
      <c r="D282" s="32" t="str">
        <f>IF($C282&lt;&gt;"",VLOOKUP($C282,Empresas!$A$3:$AB$1002,2,FALSE),"")</f>
        <v/>
      </c>
      <c r="E282" s="14"/>
      <c r="F282" s="14"/>
      <c r="G282" s="14"/>
      <c r="H282" s="14"/>
      <c r="I282" s="9"/>
      <c r="J282" s="9"/>
      <c r="K282" s="53"/>
      <c r="L282" s="50" t="str">
        <f t="shared" ca="1" si="7"/>
        <v/>
      </c>
      <c r="M282" s="32" t="str">
        <f>IF($U282&lt;&gt;"",VLOOKUP(VLOOKUP(VLOOKUP($U282,Endereços!$B$3:$M$1002,8,FALSE),Parametros!$AG$3:$AJ$102,4,FALSE),Parametros!$U$3:$Z$102,4,FALSE),"")</f>
        <v/>
      </c>
      <c r="N282" s="32" t="str">
        <f>IF($U282&lt;&gt;"",VLOOKUP(VLOOKUP($U282,Endereços!$B$3:$M$1002,6,FALSE),Parametros!$I$3:$N$102,6,FALSE),"")</f>
        <v/>
      </c>
      <c r="O282" s="9"/>
      <c r="P282" s="9"/>
      <c r="Q282" s="9"/>
      <c r="R282" s="9"/>
      <c r="S282" s="9"/>
      <c r="T282" s="9"/>
      <c r="U282" s="9"/>
      <c r="V282" s="52" t="str">
        <f>IF($U282&lt;&gt;"",VLOOKUP($U282,Endereços!$B$3:$M$1002,5,FALSE)&amp;" - "&amp;VLOOKUP($U282,Endereços!$B$3:$M$1002,7,FALSE)&amp;" - "&amp;VLOOKUP($U282,Endereços!$B$3:$M$1002,8,FALSE)&amp;", "&amp;VLOOKUP($U282,Endereços!$B$3:$M$1002,2,FALSE)&amp;" "&amp;VLOOKUP($U282,Endereços!$B$3:$M$1002,3,FALSE),"")</f>
        <v/>
      </c>
      <c r="W282" s="9"/>
      <c r="X282" s="9"/>
      <c r="Y282" s="9"/>
      <c r="Z282" s="59"/>
    </row>
    <row r="283" spans="1:26" x14ac:dyDescent="0.2">
      <c r="A283" s="44" t="str">
        <f t="shared" si="6"/>
        <v/>
      </c>
      <c r="B283" s="5"/>
      <c r="C283" s="14"/>
      <c r="D283" s="32" t="str">
        <f>IF($C283&lt;&gt;"",VLOOKUP($C283,Empresas!$A$3:$AB$1002,2,FALSE),"")</f>
        <v/>
      </c>
      <c r="E283" s="14"/>
      <c r="F283" s="14"/>
      <c r="G283" s="14"/>
      <c r="H283" s="14"/>
      <c r="I283" s="9"/>
      <c r="J283" s="9"/>
      <c r="K283" s="53"/>
      <c r="L283" s="50" t="str">
        <f t="shared" ca="1" si="7"/>
        <v/>
      </c>
      <c r="M283" s="32" t="str">
        <f>IF($U283&lt;&gt;"",VLOOKUP(VLOOKUP(VLOOKUP($U283,Endereços!$B$3:$M$1002,8,FALSE),Parametros!$AG$3:$AJ$102,4,FALSE),Parametros!$U$3:$Z$102,4,FALSE),"")</f>
        <v/>
      </c>
      <c r="N283" s="32" t="str">
        <f>IF($U283&lt;&gt;"",VLOOKUP(VLOOKUP($U283,Endereços!$B$3:$M$1002,6,FALSE),Parametros!$I$3:$N$102,6,FALSE),"")</f>
        <v/>
      </c>
      <c r="O283" s="9"/>
      <c r="P283" s="9"/>
      <c r="Q283" s="9"/>
      <c r="R283" s="9"/>
      <c r="S283" s="9"/>
      <c r="T283" s="9"/>
      <c r="U283" s="9"/>
      <c r="V283" s="52" t="str">
        <f>IF($U283&lt;&gt;"",VLOOKUP($U283,Endereços!$B$3:$M$1002,5,FALSE)&amp;" - "&amp;VLOOKUP($U283,Endereços!$B$3:$M$1002,7,FALSE)&amp;" - "&amp;VLOOKUP($U283,Endereços!$B$3:$M$1002,8,FALSE)&amp;", "&amp;VLOOKUP($U283,Endereços!$B$3:$M$1002,2,FALSE)&amp;" "&amp;VLOOKUP($U283,Endereços!$B$3:$M$1002,3,FALSE),"")</f>
        <v/>
      </c>
      <c r="W283" s="9"/>
      <c r="X283" s="9"/>
      <c r="Y283" s="9"/>
      <c r="Z283" s="59"/>
    </row>
    <row r="284" spans="1:26" x14ac:dyDescent="0.2">
      <c r="A284" s="44" t="str">
        <f t="shared" si="6"/>
        <v/>
      </c>
      <c r="B284" s="5"/>
      <c r="C284" s="14"/>
      <c r="D284" s="32" t="str">
        <f>IF($C284&lt;&gt;"",VLOOKUP($C284,Empresas!$A$3:$AB$1002,2,FALSE),"")</f>
        <v/>
      </c>
      <c r="E284" s="14"/>
      <c r="F284" s="14"/>
      <c r="G284" s="14"/>
      <c r="H284" s="14"/>
      <c r="I284" s="9"/>
      <c r="J284" s="9"/>
      <c r="K284" s="53"/>
      <c r="L284" s="50" t="str">
        <f t="shared" ca="1" si="7"/>
        <v/>
      </c>
      <c r="M284" s="32" t="str">
        <f>IF($U284&lt;&gt;"",VLOOKUP(VLOOKUP(VLOOKUP($U284,Endereços!$B$3:$M$1002,8,FALSE),Parametros!$AG$3:$AJ$102,4,FALSE),Parametros!$U$3:$Z$102,4,FALSE),"")</f>
        <v/>
      </c>
      <c r="N284" s="32" t="str">
        <f>IF($U284&lt;&gt;"",VLOOKUP(VLOOKUP($U284,Endereços!$B$3:$M$1002,6,FALSE),Parametros!$I$3:$N$102,6,FALSE),"")</f>
        <v/>
      </c>
      <c r="O284" s="9"/>
      <c r="P284" s="9"/>
      <c r="Q284" s="9"/>
      <c r="R284" s="9"/>
      <c r="S284" s="9"/>
      <c r="T284" s="9"/>
      <c r="U284" s="9"/>
      <c r="V284" s="52" t="str">
        <f>IF($U284&lt;&gt;"",VLOOKUP($U284,Endereços!$B$3:$M$1002,5,FALSE)&amp;" - "&amp;VLOOKUP($U284,Endereços!$B$3:$M$1002,7,FALSE)&amp;" - "&amp;VLOOKUP($U284,Endereços!$B$3:$M$1002,8,FALSE)&amp;", "&amp;VLOOKUP($U284,Endereços!$B$3:$M$1002,2,FALSE)&amp;" "&amp;VLOOKUP($U284,Endereços!$B$3:$M$1002,3,FALSE),"")</f>
        <v/>
      </c>
      <c r="W284" s="9"/>
      <c r="X284" s="9"/>
      <c r="Y284" s="9"/>
      <c r="Z284" s="59"/>
    </row>
    <row r="285" spans="1:26" x14ac:dyDescent="0.2">
      <c r="A285" s="44" t="str">
        <f t="shared" si="6"/>
        <v/>
      </c>
      <c r="B285" s="5"/>
      <c r="C285" s="14"/>
      <c r="D285" s="32" t="str">
        <f>IF($C285&lt;&gt;"",VLOOKUP($C285,Empresas!$A$3:$AB$1002,2,FALSE),"")</f>
        <v/>
      </c>
      <c r="E285" s="14"/>
      <c r="F285" s="14"/>
      <c r="G285" s="14"/>
      <c r="H285" s="14"/>
      <c r="I285" s="9"/>
      <c r="J285" s="9"/>
      <c r="K285" s="53"/>
      <c r="L285" s="50" t="str">
        <f t="shared" ca="1" si="7"/>
        <v/>
      </c>
      <c r="M285" s="32" t="str">
        <f>IF($U285&lt;&gt;"",VLOOKUP(VLOOKUP(VLOOKUP($U285,Endereços!$B$3:$M$1002,8,FALSE),Parametros!$AG$3:$AJ$102,4,FALSE),Parametros!$U$3:$Z$102,4,FALSE),"")</f>
        <v/>
      </c>
      <c r="N285" s="32" t="str">
        <f>IF($U285&lt;&gt;"",VLOOKUP(VLOOKUP($U285,Endereços!$B$3:$M$1002,6,FALSE),Parametros!$I$3:$N$102,6,FALSE),"")</f>
        <v/>
      </c>
      <c r="O285" s="9"/>
      <c r="P285" s="9"/>
      <c r="Q285" s="9"/>
      <c r="R285" s="9"/>
      <c r="S285" s="9"/>
      <c r="T285" s="9"/>
      <c r="U285" s="9"/>
      <c r="V285" s="52" t="str">
        <f>IF($U285&lt;&gt;"",VLOOKUP($U285,Endereços!$B$3:$M$1002,5,FALSE)&amp;" - "&amp;VLOOKUP($U285,Endereços!$B$3:$M$1002,7,FALSE)&amp;" - "&amp;VLOOKUP($U285,Endereços!$B$3:$M$1002,8,FALSE)&amp;", "&amp;VLOOKUP($U285,Endereços!$B$3:$M$1002,2,FALSE)&amp;" "&amp;VLOOKUP($U285,Endereços!$B$3:$M$1002,3,FALSE),"")</f>
        <v/>
      </c>
      <c r="W285" s="9"/>
      <c r="X285" s="9"/>
      <c r="Y285" s="9"/>
      <c r="Z285" s="59"/>
    </row>
    <row r="286" spans="1:26" x14ac:dyDescent="0.2">
      <c r="A286" s="44" t="str">
        <f t="shared" si="6"/>
        <v/>
      </c>
      <c r="B286" s="5"/>
      <c r="C286" s="14"/>
      <c r="D286" s="32" t="str">
        <f>IF($C286&lt;&gt;"",VLOOKUP($C286,Empresas!$A$3:$AB$1002,2,FALSE),"")</f>
        <v/>
      </c>
      <c r="E286" s="14"/>
      <c r="F286" s="14"/>
      <c r="G286" s="14"/>
      <c r="H286" s="14"/>
      <c r="I286" s="9"/>
      <c r="J286" s="9"/>
      <c r="K286" s="53"/>
      <c r="L286" s="50" t="str">
        <f t="shared" ca="1" si="7"/>
        <v/>
      </c>
      <c r="M286" s="32" t="str">
        <f>IF($U286&lt;&gt;"",VLOOKUP(VLOOKUP(VLOOKUP($U286,Endereços!$B$3:$M$1002,8,FALSE),Parametros!$AG$3:$AJ$102,4,FALSE),Parametros!$U$3:$Z$102,4,FALSE),"")</f>
        <v/>
      </c>
      <c r="N286" s="32" t="str">
        <f>IF($U286&lt;&gt;"",VLOOKUP(VLOOKUP($U286,Endereços!$B$3:$M$1002,6,FALSE),Parametros!$I$3:$N$102,6,FALSE),"")</f>
        <v/>
      </c>
      <c r="O286" s="9"/>
      <c r="P286" s="9"/>
      <c r="Q286" s="9"/>
      <c r="R286" s="9"/>
      <c r="S286" s="9"/>
      <c r="T286" s="9"/>
      <c r="U286" s="9"/>
      <c r="V286" s="52" t="str">
        <f>IF($U286&lt;&gt;"",VLOOKUP($U286,Endereços!$B$3:$M$1002,5,FALSE)&amp;" - "&amp;VLOOKUP($U286,Endereços!$B$3:$M$1002,7,FALSE)&amp;" - "&amp;VLOOKUP($U286,Endereços!$B$3:$M$1002,8,FALSE)&amp;", "&amp;VLOOKUP($U286,Endereços!$B$3:$M$1002,2,FALSE)&amp;" "&amp;VLOOKUP($U286,Endereços!$B$3:$M$1002,3,FALSE),"")</f>
        <v/>
      </c>
      <c r="W286" s="9"/>
      <c r="X286" s="9"/>
      <c r="Y286" s="9"/>
      <c r="Z286" s="59"/>
    </row>
    <row r="287" spans="1:26" x14ac:dyDescent="0.2">
      <c r="A287" s="44" t="str">
        <f t="shared" si="6"/>
        <v/>
      </c>
      <c r="B287" s="5"/>
      <c r="C287" s="14"/>
      <c r="D287" s="32" t="str">
        <f>IF($C287&lt;&gt;"",VLOOKUP($C287,Empresas!$A$3:$AB$1002,2,FALSE),"")</f>
        <v/>
      </c>
      <c r="E287" s="14"/>
      <c r="F287" s="14"/>
      <c r="G287" s="14"/>
      <c r="H287" s="14"/>
      <c r="I287" s="9"/>
      <c r="J287" s="9"/>
      <c r="K287" s="53"/>
      <c r="L287" s="50" t="str">
        <f t="shared" ca="1" si="7"/>
        <v/>
      </c>
      <c r="M287" s="32" t="str">
        <f>IF($U287&lt;&gt;"",VLOOKUP(VLOOKUP(VLOOKUP($U287,Endereços!$B$3:$M$1002,8,FALSE),Parametros!$AG$3:$AJ$102,4,FALSE),Parametros!$U$3:$Z$102,4,FALSE),"")</f>
        <v/>
      </c>
      <c r="N287" s="32" t="str">
        <f>IF($U287&lt;&gt;"",VLOOKUP(VLOOKUP($U287,Endereços!$B$3:$M$1002,6,FALSE),Parametros!$I$3:$N$102,6,FALSE),"")</f>
        <v/>
      </c>
      <c r="O287" s="9"/>
      <c r="P287" s="9"/>
      <c r="Q287" s="9"/>
      <c r="R287" s="9"/>
      <c r="S287" s="9"/>
      <c r="T287" s="9"/>
      <c r="U287" s="9"/>
      <c r="V287" s="52" t="str">
        <f>IF($U287&lt;&gt;"",VLOOKUP($U287,Endereços!$B$3:$M$1002,5,FALSE)&amp;" - "&amp;VLOOKUP($U287,Endereços!$B$3:$M$1002,7,FALSE)&amp;" - "&amp;VLOOKUP($U287,Endereços!$B$3:$M$1002,8,FALSE)&amp;", "&amp;VLOOKUP($U287,Endereços!$B$3:$M$1002,2,FALSE)&amp;" "&amp;VLOOKUP($U287,Endereços!$B$3:$M$1002,3,FALSE),"")</f>
        <v/>
      </c>
      <c r="W287" s="9"/>
      <c r="X287" s="9"/>
      <c r="Y287" s="9"/>
      <c r="Z287" s="59"/>
    </row>
    <row r="288" spans="1:26" x14ac:dyDescent="0.2">
      <c r="A288" s="44" t="str">
        <f t="shared" si="6"/>
        <v/>
      </c>
      <c r="B288" s="5"/>
      <c r="C288" s="14"/>
      <c r="D288" s="32" t="str">
        <f>IF($C288&lt;&gt;"",VLOOKUP($C288,Empresas!$A$3:$AB$1002,2,FALSE),"")</f>
        <v/>
      </c>
      <c r="E288" s="14"/>
      <c r="F288" s="14"/>
      <c r="G288" s="14"/>
      <c r="H288" s="14"/>
      <c r="I288" s="9"/>
      <c r="J288" s="9"/>
      <c r="K288" s="53"/>
      <c r="L288" s="50" t="str">
        <f t="shared" ca="1" si="7"/>
        <v/>
      </c>
      <c r="M288" s="32" t="str">
        <f>IF($U288&lt;&gt;"",VLOOKUP(VLOOKUP(VLOOKUP($U288,Endereços!$B$3:$M$1002,8,FALSE),Parametros!$AG$3:$AJ$102,4,FALSE),Parametros!$U$3:$Z$102,4,FALSE),"")</f>
        <v/>
      </c>
      <c r="N288" s="32" t="str">
        <f>IF($U288&lt;&gt;"",VLOOKUP(VLOOKUP($U288,Endereços!$B$3:$M$1002,6,FALSE),Parametros!$I$3:$N$102,6,FALSE),"")</f>
        <v/>
      </c>
      <c r="O288" s="9"/>
      <c r="P288" s="9"/>
      <c r="Q288" s="9"/>
      <c r="R288" s="9"/>
      <c r="S288" s="9"/>
      <c r="T288" s="9"/>
      <c r="U288" s="9"/>
      <c r="V288" s="52" t="str">
        <f>IF($U288&lt;&gt;"",VLOOKUP($U288,Endereços!$B$3:$M$1002,5,FALSE)&amp;" - "&amp;VLOOKUP($U288,Endereços!$B$3:$M$1002,7,FALSE)&amp;" - "&amp;VLOOKUP($U288,Endereços!$B$3:$M$1002,8,FALSE)&amp;", "&amp;VLOOKUP($U288,Endereços!$B$3:$M$1002,2,FALSE)&amp;" "&amp;VLOOKUP($U288,Endereços!$B$3:$M$1002,3,FALSE),"")</f>
        <v/>
      </c>
      <c r="W288" s="9"/>
      <c r="X288" s="9"/>
      <c r="Y288" s="9"/>
      <c r="Z288" s="59"/>
    </row>
    <row r="289" spans="1:26" x14ac:dyDescent="0.2">
      <c r="A289" s="44" t="str">
        <f t="shared" si="6"/>
        <v/>
      </c>
      <c r="B289" s="5"/>
      <c r="C289" s="14"/>
      <c r="D289" s="32" t="str">
        <f>IF($C289&lt;&gt;"",VLOOKUP($C289,Empresas!$A$3:$AB$1002,2,FALSE),"")</f>
        <v/>
      </c>
      <c r="E289" s="14"/>
      <c r="F289" s="14"/>
      <c r="G289" s="14"/>
      <c r="H289" s="14"/>
      <c r="I289" s="9"/>
      <c r="J289" s="9"/>
      <c r="K289" s="53"/>
      <c r="L289" s="50" t="str">
        <f t="shared" ca="1" si="7"/>
        <v/>
      </c>
      <c r="M289" s="32" t="str">
        <f>IF($U289&lt;&gt;"",VLOOKUP(VLOOKUP(VLOOKUP($U289,Endereços!$B$3:$M$1002,8,FALSE),Parametros!$AG$3:$AJ$102,4,FALSE),Parametros!$U$3:$Z$102,4,FALSE),"")</f>
        <v/>
      </c>
      <c r="N289" s="32" t="str">
        <f>IF($U289&lt;&gt;"",VLOOKUP(VLOOKUP($U289,Endereços!$B$3:$M$1002,6,FALSE),Parametros!$I$3:$N$102,6,FALSE),"")</f>
        <v/>
      </c>
      <c r="O289" s="9"/>
      <c r="P289" s="9"/>
      <c r="Q289" s="9"/>
      <c r="R289" s="9"/>
      <c r="S289" s="9"/>
      <c r="T289" s="9"/>
      <c r="U289" s="9"/>
      <c r="V289" s="52" t="str">
        <f>IF($U289&lt;&gt;"",VLOOKUP($U289,Endereços!$B$3:$M$1002,5,FALSE)&amp;" - "&amp;VLOOKUP($U289,Endereços!$B$3:$M$1002,7,FALSE)&amp;" - "&amp;VLOOKUP($U289,Endereços!$B$3:$M$1002,8,FALSE)&amp;", "&amp;VLOOKUP($U289,Endereços!$B$3:$M$1002,2,FALSE)&amp;" "&amp;VLOOKUP($U289,Endereços!$B$3:$M$1002,3,FALSE),"")</f>
        <v/>
      </c>
      <c r="W289" s="9"/>
      <c r="X289" s="9"/>
      <c r="Y289" s="9"/>
      <c r="Z289" s="59"/>
    </row>
    <row r="290" spans="1:26" x14ac:dyDescent="0.2">
      <c r="A290" s="44" t="str">
        <f t="shared" si="6"/>
        <v/>
      </c>
      <c r="B290" s="5"/>
      <c r="C290" s="14"/>
      <c r="D290" s="32" t="str">
        <f>IF($C290&lt;&gt;"",VLOOKUP($C290,Empresas!$A$3:$AB$1002,2,FALSE),"")</f>
        <v/>
      </c>
      <c r="E290" s="14"/>
      <c r="F290" s="14"/>
      <c r="G290" s="14"/>
      <c r="H290" s="14"/>
      <c r="I290" s="9"/>
      <c r="J290" s="9"/>
      <c r="K290" s="53"/>
      <c r="L290" s="50" t="str">
        <f t="shared" ca="1" si="7"/>
        <v/>
      </c>
      <c r="M290" s="32" t="str">
        <f>IF($U290&lt;&gt;"",VLOOKUP(VLOOKUP(VLOOKUP($U290,Endereços!$B$3:$M$1002,8,FALSE),Parametros!$AG$3:$AJ$102,4,FALSE),Parametros!$U$3:$Z$102,4,FALSE),"")</f>
        <v/>
      </c>
      <c r="N290" s="32" t="str">
        <f>IF($U290&lt;&gt;"",VLOOKUP(VLOOKUP($U290,Endereços!$B$3:$M$1002,6,FALSE),Parametros!$I$3:$N$102,6,FALSE),"")</f>
        <v/>
      </c>
      <c r="O290" s="9"/>
      <c r="P290" s="9"/>
      <c r="Q290" s="9"/>
      <c r="R290" s="9"/>
      <c r="S290" s="9"/>
      <c r="T290" s="9"/>
      <c r="U290" s="9"/>
      <c r="V290" s="52" t="str">
        <f>IF($U290&lt;&gt;"",VLOOKUP($U290,Endereços!$B$3:$M$1002,5,FALSE)&amp;" - "&amp;VLOOKUP($U290,Endereços!$B$3:$M$1002,7,FALSE)&amp;" - "&amp;VLOOKUP($U290,Endereços!$B$3:$M$1002,8,FALSE)&amp;", "&amp;VLOOKUP($U290,Endereços!$B$3:$M$1002,2,FALSE)&amp;" "&amp;VLOOKUP($U290,Endereços!$B$3:$M$1002,3,FALSE),"")</f>
        <v/>
      </c>
      <c r="W290" s="9"/>
      <c r="X290" s="9"/>
      <c r="Y290" s="9"/>
      <c r="Z290" s="59"/>
    </row>
    <row r="291" spans="1:26" x14ac:dyDescent="0.2">
      <c r="A291" s="44" t="str">
        <f t="shared" si="6"/>
        <v/>
      </c>
      <c r="B291" s="5"/>
      <c r="C291" s="14"/>
      <c r="D291" s="32" t="str">
        <f>IF($C291&lt;&gt;"",VLOOKUP($C291,Empresas!$A$3:$AB$1002,2,FALSE),"")</f>
        <v/>
      </c>
      <c r="E291" s="14"/>
      <c r="F291" s="14"/>
      <c r="G291" s="14"/>
      <c r="H291" s="14"/>
      <c r="I291" s="9"/>
      <c r="J291" s="9"/>
      <c r="K291" s="53"/>
      <c r="L291" s="50" t="str">
        <f t="shared" ca="1" si="7"/>
        <v/>
      </c>
      <c r="M291" s="32" t="str">
        <f>IF($U291&lt;&gt;"",VLOOKUP(VLOOKUP(VLOOKUP($U291,Endereços!$B$3:$M$1002,8,FALSE),Parametros!$AG$3:$AJ$102,4,FALSE),Parametros!$U$3:$Z$102,4,FALSE),"")</f>
        <v/>
      </c>
      <c r="N291" s="32" t="str">
        <f>IF($U291&lt;&gt;"",VLOOKUP(VLOOKUP($U291,Endereços!$B$3:$M$1002,6,FALSE),Parametros!$I$3:$N$102,6,FALSE),"")</f>
        <v/>
      </c>
      <c r="O291" s="9"/>
      <c r="P291" s="9"/>
      <c r="Q291" s="9"/>
      <c r="R291" s="9"/>
      <c r="S291" s="9"/>
      <c r="T291" s="9"/>
      <c r="U291" s="9"/>
      <c r="V291" s="52" t="str">
        <f>IF($U291&lt;&gt;"",VLOOKUP($U291,Endereços!$B$3:$M$1002,5,FALSE)&amp;" - "&amp;VLOOKUP($U291,Endereços!$B$3:$M$1002,7,FALSE)&amp;" - "&amp;VLOOKUP($U291,Endereços!$B$3:$M$1002,8,FALSE)&amp;", "&amp;VLOOKUP($U291,Endereços!$B$3:$M$1002,2,FALSE)&amp;" "&amp;VLOOKUP($U291,Endereços!$B$3:$M$1002,3,FALSE),"")</f>
        <v/>
      </c>
      <c r="W291" s="9"/>
      <c r="X291" s="9"/>
      <c r="Y291" s="9"/>
      <c r="Z291" s="59"/>
    </row>
    <row r="292" spans="1:26" x14ac:dyDescent="0.2">
      <c r="A292" s="44" t="str">
        <f t="shared" si="6"/>
        <v/>
      </c>
      <c r="B292" s="5"/>
      <c r="C292" s="14"/>
      <c r="D292" s="32" t="str">
        <f>IF($C292&lt;&gt;"",VLOOKUP($C292,Empresas!$A$3:$AB$1002,2,FALSE),"")</f>
        <v/>
      </c>
      <c r="E292" s="14"/>
      <c r="F292" s="14"/>
      <c r="G292" s="14"/>
      <c r="H292" s="14"/>
      <c r="I292" s="9"/>
      <c r="J292" s="9"/>
      <c r="K292" s="53"/>
      <c r="L292" s="50" t="str">
        <f t="shared" ca="1" si="7"/>
        <v/>
      </c>
      <c r="M292" s="32" t="str">
        <f>IF($U292&lt;&gt;"",VLOOKUP(VLOOKUP(VLOOKUP($U292,Endereços!$B$3:$M$1002,8,FALSE),Parametros!$AG$3:$AJ$102,4,FALSE),Parametros!$U$3:$Z$102,4,FALSE),"")</f>
        <v/>
      </c>
      <c r="N292" s="32" t="str">
        <f>IF($U292&lt;&gt;"",VLOOKUP(VLOOKUP($U292,Endereços!$B$3:$M$1002,6,FALSE),Parametros!$I$3:$N$102,6,FALSE),"")</f>
        <v/>
      </c>
      <c r="O292" s="9"/>
      <c r="P292" s="9"/>
      <c r="Q292" s="9"/>
      <c r="R292" s="9"/>
      <c r="S292" s="9"/>
      <c r="T292" s="9"/>
      <c r="U292" s="9"/>
      <c r="V292" s="52" t="str">
        <f>IF($U292&lt;&gt;"",VLOOKUP($U292,Endereços!$B$3:$M$1002,5,FALSE)&amp;" - "&amp;VLOOKUP($U292,Endereços!$B$3:$M$1002,7,FALSE)&amp;" - "&amp;VLOOKUP($U292,Endereços!$B$3:$M$1002,8,FALSE)&amp;", "&amp;VLOOKUP($U292,Endereços!$B$3:$M$1002,2,FALSE)&amp;" "&amp;VLOOKUP($U292,Endereços!$B$3:$M$1002,3,FALSE),"")</f>
        <v/>
      </c>
      <c r="W292" s="9"/>
      <c r="X292" s="9"/>
      <c r="Y292" s="9"/>
      <c r="Z292" s="59"/>
    </row>
    <row r="293" spans="1:26" x14ac:dyDescent="0.2">
      <c r="A293" s="44" t="str">
        <f t="shared" si="6"/>
        <v/>
      </c>
      <c r="B293" s="5"/>
      <c r="C293" s="14"/>
      <c r="D293" s="32" t="str">
        <f>IF($C293&lt;&gt;"",VLOOKUP($C293,Empresas!$A$3:$AB$1002,2,FALSE),"")</f>
        <v/>
      </c>
      <c r="E293" s="14"/>
      <c r="F293" s="14"/>
      <c r="G293" s="14"/>
      <c r="H293" s="14"/>
      <c r="I293" s="9"/>
      <c r="J293" s="9"/>
      <c r="K293" s="53"/>
      <c r="L293" s="50" t="str">
        <f t="shared" ca="1" si="7"/>
        <v/>
      </c>
      <c r="M293" s="32" t="str">
        <f>IF($U293&lt;&gt;"",VLOOKUP(VLOOKUP(VLOOKUP($U293,Endereços!$B$3:$M$1002,8,FALSE),Parametros!$AG$3:$AJ$102,4,FALSE),Parametros!$U$3:$Z$102,4,FALSE),"")</f>
        <v/>
      </c>
      <c r="N293" s="32" t="str">
        <f>IF($U293&lt;&gt;"",VLOOKUP(VLOOKUP($U293,Endereços!$B$3:$M$1002,6,FALSE),Parametros!$I$3:$N$102,6,FALSE),"")</f>
        <v/>
      </c>
      <c r="O293" s="9"/>
      <c r="P293" s="9"/>
      <c r="Q293" s="9"/>
      <c r="R293" s="9"/>
      <c r="S293" s="9"/>
      <c r="T293" s="9"/>
      <c r="U293" s="9"/>
      <c r="V293" s="52" t="str">
        <f>IF($U293&lt;&gt;"",VLOOKUP($U293,Endereços!$B$3:$M$1002,5,FALSE)&amp;" - "&amp;VLOOKUP($U293,Endereços!$B$3:$M$1002,7,FALSE)&amp;" - "&amp;VLOOKUP($U293,Endereços!$B$3:$M$1002,8,FALSE)&amp;", "&amp;VLOOKUP($U293,Endereços!$B$3:$M$1002,2,FALSE)&amp;" "&amp;VLOOKUP($U293,Endereços!$B$3:$M$1002,3,FALSE),"")</f>
        <v/>
      </c>
      <c r="W293" s="9"/>
      <c r="X293" s="9"/>
      <c r="Y293" s="9"/>
      <c r="Z293" s="59"/>
    </row>
    <row r="294" spans="1:26" x14ac:dyDescent="0.2">
      <c r="A294" s="44" t="str">
        <f t="shared" si="6"/>
        <v/>
      </c>
      <c r="B294" s="5"/>
      <c r="C294" s="14"/>
      <c r="D294" s="32" t="str">
        <f>IF($C294&lt;&gt;"",VLOOKUP($C294,Empresas!$A$3:$AB$1002,2,FALSE),"")</f>
        <v/>
      </c>
      <c r="E294" s="14"/>
      <c r="F294" s="14"/>
      <c r="G294" s="14"/>
      <c r="H294" s="14"/>
      <c r="I294" s="9"/>
      <c r="J294" s="9"/>
      <c r="K294" s="53"/>
      <c r="L294" s="50" t="str">
        <f t="shared" ca="1" si="7"/>
        <v/>
      </c>
      <c r="M294" s="32" t="str">
        <f>IF($U294&lt;&gt;"",VLOOKUP(VLOOKUP(VLOOKUP($U294,Endereços!$B$3:$M$1002,8,FALSE),Parametros!$AG$3:$AJ$102,4,FALSE),Parametros!$U$3:$Z$102,4,FALSE),"")</f>
        <v/>
      </c>
      <c r="N294" s="32" t="str">
        <f>IF($U294&lt;&gt;"",VLOOKUP(VLOOKUP($U294,Endereços!$B$3:$M$1002,6,FALSE),Parametros!$I$3:$N$102,6,FALSE),"")</f>
        <v/>
      </c>
      <c r="O294" s="9"/>
      <c r="P294" s="9"/>
      <c r="Q294" s="9"/>
      <c r="R294" s="9"/>
      <c r="S294" s="9"/>
      <c r="T294" s="9"/>
      <c r="U294" s="9"/>
      <c r="V294" s="52" t="str">
        <f>IF($U294&lt;&gt;"",VLOOKUP($U294,Endereços!$B$3:$M$1002,5,FALSE)&amp;" - "&amp;VLOOKUP($U294,Endereços!$B$3:$M$1002,7,FALSE)&amp;" - "&amp;VLOOKUP($U294,Endereços!$B$3:$M$1002,8,FALSE)&amp;", "&amp;VLOOKUP($U294,Endereços!$B$3:$M$1002,2,FALSE)&amp;" "&amp;VLOOKUP($U294,Endereços!$B$3:$M$1002,3,FALSE),"")</f>
        <v/>
      </c>
      <c r="W294" s="9"/>
      <c r="X294" s="9"/>
      <c r="Y294" s="9"/>
      <c r="Z294" s="59"/>
    </row>
    <row r="295" spans="1:26" x14ac:dyDescent="0.2">
      <c r="A295" s="44" t="str">
        <f t="shared" si="6"/>
        <v/>
      </c>
      <c r="B295" s="5"/>
      <c r="C295" s="14"/>
      <c r="D295" s="32" t="str">
        <f>IF($C295&lt;&gt;"",VLOOKUP($C295,Empresas!$A$3:$AB$1002,2,FALSE),"")</f>
        <v/>
      </c>
      <c r="E295" s="14"/>
      <c r="F295" s="14"/>
      <c r="G295" s="14"/>
      <c r="H295" s="14"/>
      <c r="I295" s="9"/>
      <c r="J295" s="9"/>
      <c r="K295" s="53"/>
      <c r="L295" s="50" t="str">
        <f t="shared" ca="1" si="7"/>
        <v/>
      </c>
      <c r="M295" s="32" t="str">
        <f>IF($U295&lt;&gt;"",VLOOKUP(VLOOKUP(VLOOKUP($U295,Endereços!$B$3:$M$1002,8,FALSE),Parametros!$AG$3:$AJ$102,4,FALSE),Parametros!$U$3:$Z$102,4,FALSE),"")</f>
        <v/>
      </c>
      <c r="N295" s="32" t="str">
        <f>IF($U295&lt;&gt;"",VLOOKUP(VLOOKUP($U295,Endereços!$B$3:$M$1002,6,FALSE),Parametros!$I$3:$N$102,6,FALSE),"")</f>
        <v/>
      </c>
      <c r="O295" s="9"/>
      <c r="P295" s="9"/>
      <c r="Q295" s="9"/>
      <c r="R295" s="9"/>
      <c r="S295" s="9"/>
      <c r="T295" s="9"/>
      <c r="U295" s="9"/>
      <c r="V295" s="52" t="str">
        <f>IF($U295&lt;&gt;"",VLOOKUP($U295,Endereços!$B$3:$M$1002,5,FALSE)&amp;" - "&amp;VLOOKUP($U295,Endereços!$B$3:$M$1002,7,FALSE)&amp;" - "&amp;VLOOKUP($U295,Endereços!$B$3:$M$1002,8,FALSE)&amp;", "&amp;VLOOKUP($U295,Endereços!$B$3:$M$1002,2,FALSE)&amp;" "&amp;VLOOKUP($U295,Endereços!$B$3:$M$1002,3,FALSE),"")</f>
        <v/>
      </c>
      <c r="W295" s="9"/>
      <c r="X295" s="9"/>
      <c r="Y295" s="9"/>
      <c r="Z295" s="59"/>
    </row>
    <row r="296" spans="1:26" x14ac:dyDescent="0.2">
      <c r="A296" s="44" t="str">
        <f t="shared" si="6"/>
        <v/>
      </c>
      <c r="B296" s="5"/>
      <c r="C296" s="14"/>
      <c r="D296" s="32" t="str">
        <f>IF($C296&lt;&gt;"",VLOOKUP($C296,Empresas!$A$3:$AB$1002,2,FALSE),"")</f>
        <v/>
      </c>
      <c r="E296" s="14"/>
      <c r="F296" s="14"/>
      <c r="G296" s="14"/>
      <c r="H296" s="14"/>
      <c r="I296" s="9"/>
      <c r="J296" s="9"/>
      <c r="K296" s="53"/>
      <c r="L296" s="50" t="str">
        <f t="shared" ca="1" si="7"/>
        <v/>
      </c>
      <c r="M296" s="32" t="str">
        <f>IF($U296&lt;&gt;"",VLOOKUP(VLOOKUP(VLOOKUP($U296,Endereços!$B$3:$M$1002,8,FALSE),Parametros!$AG$3:$AJ$102,4,FALSE),Parametros!$U$3:$Z$102,4,FALSE),"")</f>
        <v/>
      </c>
      <c r="N296" s="32" t="str">
        <f>IF($U296&lt;&gt;"",VLOOKUP(VLOOKUP($U296,Endereços!$B$3:$M$1002,6,FALSE),Parametros!$I$3:$N$102,6,FALSE),"")</f>
        <v/>
      </c>
      <c r="O296" s="9"/>
      <c r="P296" s="9"/>
      <c r="Q296" s="9"/>
      <c r="R296" s="9"/>
      <c r="S296" s="9"/>
      <c r="T296" s="9"/>
      <c r="U296" s="9"/>
      <c r="V296" s="52" t="str">
        <f>IF($U296&lt;&gt;"",VLOOKUP($U296,Endereços!$B$3:$M$1002,5,FALSE)&amp;" - "&amp;VLOOKUP($U296,Endereços!$B$3:$M$1002,7,FALSE)&amp;" - "&amp;VLOOKUP($U296,Endereços!$B$3:$M$1002,8,FALSE)&amp;", "&amp;VLOOKUP($U296,Endereços!$B$3:$M$1002,2,FALSE)&amp;" "&amp;VLOOKUP($U296,Endereços!$B$3:$M$1002,3,FALSE),"")</f>
        <v/>
      </c>
      <c r="W296" s="9"/>
      <c r="X296" s="9"/>
      <c r="Y296" s="9"/>
      <c r="Z296" s="59"/>
    </row>
    <row r="297" spans="1:26" x14ac:dyDescent="0.2">
      <c r="A297" s="44" t="str">
        <f t="shared" si="6"/>
        <v/>
      </c>
      <c r="B297" s="5"/>
      <c r="C297" s="14"/>
      <c r="D297" s="32" t="str">
        <f>IF($C297&lt;&gt;"",VLOOKUP($C297,Empresas!$A$3:$AB$1002,2,FALSE),"")</f>
        <v/>
      </c>
      <c r="E297" s="14"/>
      <c r="F297" s="14"/>
      <c r="G297" s="14"/>
      <c r="H297" s="14"/>
      <c r="I297" s="9"/>
      <c r="J297" s="9"/>
      <c r="K297" s="53"/>
      <c r="L297" s="50" t="str">
        <f t="shared" ca="1" si="7"/>
        <v/>
      </c>
      <c r="M297" s="32" t="str">
        <f>IF($U297&lt;&gt;"",VLOOKUP(VLOOKUP(VLOOKUP($U297,Endereços!$B$3:$M$1002,8,FALSE),Parametros!$AG$3:$AJ$102,4,FALSE),Parametros!$U$3:$Z$102,4,FALSE),"")</f>
        <v/>
      </c>
      <c r="N297" s="32" t="str">
        <f>IF($U297&lt;&gt;"",VLOOKUP(VLOOKUP($U297,Endereços!$B$3:$M$1002,6,FALSE),Parametros!$I$3:$N$102,6,FALSE),"")</f>
        <v/>
      </c>
      <c r="O297" s="9"/>
      <c r="P297" s="9"/>
      <c r="Q297" s="9"/>
      <c r="R297" s="9"/>
      <c r="S297" s="9"/>
      <c r="T297" s="9"/>
      <c r="U297" s="9"/>
      <c r="V297" s="52" t="str">
        <f>IF($U297&lt;&gt;"",VLOOKUP($U297,Endereços!$B$3:$M$1002,5,FALSE)&amp;" - "&amp;VLOOKUP($U297,Endereços!$B$3:$M$1002,7,FALSE)&amp;" - "&amp;VLOOKUP($U297,Endereços!$B$3:$M$1002,8,FALSE)&amp;", "&amp;VLOOKUP($U297,Endereços!$B$3:$M$1002,2,FALSE)&amp;" "&amp;VLOOKUP($U297,Endereços!$B$3:$M$1002,3,FALSE),"")</f>
        <v/>
      </c>
      <c r="W297" s="9"/>
      <c r="X297" s="9"/>
      <c r="Y297" s="9"/>
      <c r="Z297" s="59"/>
    </row>
    <row r="298" spans="1:26" x14ac:dyDescent="0.2">
      <c r="A298" s="44" t="str">
        <f t="shared" si="6"/>
        <v/>
      </c>
      <c r="B298" s="5"/>
      <c r="C298" s="14"/>
      <c r="D298" s="32" t="str">
        <f>IF($C298&lt;&gt;"",VLOOKUP($C298,Empresas!$A$3:$AB$1002,2,FALSE),"")</f>
        <v/>
      </c>
      <c r="E298" s="14"/>
      <c r="F298" s="14"/>
      <c r="G298" s="14"/>
      <c r="H298" s="14"/>
      <c r="I298" s="9"/>
      <c r="J298" s="9"/>
      <c r="K298" s="53"/>
      <c r="L298" s="50" t="str">
        <f t="shared" ca="1" si="7"/>
        <v/>
      </c>
      <c r="M298" s="32" t="str">
        <f>IF($U298&lt;&gt;"",VLOOKUP(VLOOKUP(VLOOKUP($U298,Endereços!$B$3:$M$1002,8,FALSE),Parametros!$AG$3:$AJ$102,4,FALSE),Parametros!$U$3:$Z$102,4,FALSE),"")</f>
        <v/>
      </c>
      <c r="N298" s="32" t="str">
        <f>IF($U298&lt;&gt;"",VLOOKUP(VLOOKUP($U298,Endereços!$B$3:$M$1002,6,FALSE),Parametros!$I$3:$N$102,6,FALSE),"")</f>
        <v/>
      </c>
      <c r="O298" s="9"/>
      <c r="P298" s="9"/>
      <c r="Q298" s="9"/>
      <c r="R298" s="9"/>
      <c r="S298" s="9"/>
      <c r="T298" s="9"/>
      <c r="U298" s="9"/>
      <c r="V298" s="52" t="str">
        <f>IF($U298&lt;&gt;"",VLOOKUP($U298,Endereços!$B$3:$M$1002,5,FALSE)&amp;" - "&amp;VLOOKUP($U298,Endereços!$B$3:$M$1002,7,FALSE)&amp;" - "&amp;VLOOKUP($U298,Endereços!$B$3:$M$1002,8,FALSE)&amp;", "&amp;VLOOKUP($U298,Endereços!$B$3:$M$1002,2,FALSE)&amp;" "&amp;VLOOKUP($U298,Endereços!$B$3:$M$1002,3,FALSE),"")</f>
        <v/>
      </c>
      <c r="W298" s="9"/>
      <c r="X298" s="9"/>
      <c r="Y298" s="9"/>
      <c r="Z298" s="59"/>
    </row>
    <row r="299" spans="1:26" x14ac:dyDescent="0.2">
      <c r="A299" s="44" t="str">
        <f t="shared" si="6"/>
        <v/>
      </c>
      <c r="B299" s="5"/>
      <c r="C299" s="14"/>
      <c r="D299" s="32" t="str">
        <f>IF($C299&lt;&gt;"",VLOOKUP($C299,Empresas!$A$3:$AB$1002,2,FALSE),"")</f>
        <v/>
      </c>
      <c r="E299" s="14"/>
      <c r="F299" s="14"/>
      <c r="G299" s="14"/>
      <c r="H299" s="14"/>
      <c r="I299" s="9"/>
      <c r="J299" s="9"/>
      <c r="K299" s="53"/>
      <c r="L299" s="50" t="str">
        <f t="shared" ca="1" si="7"/>
        <v/>
      </c>
      <c r="M299" s="32" t="str">
        <f>IF($U299&lt;&gt;"",VLOOKUP(VLOOKUP(VLOOKUP($U299,Endereços!$B$3:$M$1002,8,FALSE),Parametros!$AG$3:$AJ$102,4,FALSE),Parametros!$U$3:$Z$102,4,FALSE),"")</f>
        <v/>
      </c>
      <c r="N299" s="32" t="str">
        <f>IF($U299&lt;&gt;"",VLOOKUP(VLOOKUP($U299,Endereços!$B$3:$M$1002,6,FALSE),Parametros!$I$3:$N$102,6,FALSE),"")</f>
        <v/>
      </c>
      <c r="O299" s="9"/>
      <c r="P299" s="9"/>
      <c r="Q299" s="9"/>
      <c r="R299" s="9"/>
      <c r="S299" s="9"/>
      <c r="T299" s="9"/>
      <c r="U299" s="9"/>
      <c r="V299" s="52" t="str">
        <f>IF($U299&lt;&gt;"",VLOOKUP($U299,Endereços!$B$3:$M$1002,5,FALSE)&amp;" - "&amp;VLOOKUP($U299,Endereços!$B$3:$M$1002,7,FALSE)&amp;" - "&amp;VLOOKUP($U299,Endereços!$B$3:$M$1002,8,FALSE)&amp;", "&amp;VLOOKUP($U299,Endereços!$B$3:$M$1002,2,FALSE)&amp;" "&amp;VLOOKUP($U299,Endereços!$B$3:$M$1002,3,FALSE),"")</f>
        <v/>
      </c>
      <c r="W299" s="9"/>
      <c r="X299" s="9"/>
      <c r="Y299" s="9"/>
      <c r="Z299" s="59"/>
    </row>
    <row r="300" spans="1:26" x14ac:dyDescent="0.2">
      <c r="A300" s="44" t="str">
        <f t="shared" si="6"/>
        <v/>
      </c>
      <c r="B300" s="5"/>
      <c r="C300" s="14"/>
      <c r="D300" s="32" t="str">
        <f>IF($C300&lt;&gt;"",VLOOKUP($C300,Empresas!$A$3:$AB$1002,2,FALSE),"")</f>
        <v/>
      </c>
      <c r="E300" s="14"/>
      <c r="F300" s="14"/>
      <c r="G300" s="14"/>
      <c r="H300" s="14"/>
      <c r="I300" s="9"/>
      <c r="J300" s="9"/>
      <c r="K300" s="53"/>
      <c r="L300" s="50" t="str">
        <f t="shared" ca="1" si="7"/>
        <v/>
      </c>
      <c r="M300" s="32" t="str">
        <f>IF($U300&lt;&gt;"",VLOOKUP(VLOOKUP(VLOOKUP($U300,Endereços!$B$3:$M$1002,8,FALSE),Parametros!$AG$3:$AJ$102,4,FALSE),Parametros!$U$3:$Z$102,4,FALSE),"")</f>
        <v/>
      </c>
      <c r="N300" s="32" t="str">
        <f>IF($U300&lt;&gt;"",VLOOKUP(VLOOKUP($U300,Endereços!$B$3:$M$1002,6,FALSE),Parametros!$I$3:$N$102,6,FALSE),"")</f>
        <v/>
      </c>
      <c r="O300" s="9"/>
      <c r="P300" s="9"/>
      <c r="Q300" s="9"/>
      <c r="R300" s="9"/>
      <c r="S300" s="9"/>
      <c r="T300" s="9"/>
      <c r="U300" s="9"/>
      <c r="V300" s="52" t="str">
        <f>IF($U300&lt;&gt;"",VLOOKUP($U300,Endereços!$B$3:$M$1002,5,FALSE)&amp;" - "&amp;VLOOKUP($U300,Endereços!$B$3:$M$1002,7,FALSE)&amp;" - "&amp;VLOOKUP($U300,Endereços!$B$3:$M$1002,8,FALSE)&amp;", "&amp;VLOOKUP($U300,Endereços!$B$3:$M$1002,2,FALSE)&amp;" "&amp;VLOOKUP($U300,Endereços!$B$3:$M$1002,3,FALSE),"")</f>
        <v/>
      </c>
      <c r="W300" s="9"/>
      <c r="X300" s="9"/>
      <c r="Y300" s="9"/>
      <c r="Z300" s="59"/>
    </row>
    <row r="301" spans="1:26" x14ac:dyDescent="0.2">
      <c r="A301" s="44" t="str">
        <f t="shared" si="6"/>
        <v/>
      </c>
      <c r="B301" s="5"/>
      <c r="C301" s="14"/>
      <c r="D301" s="32" t="str">
        <f>IF($C301&lt;&gt;"",VLOOKUP($C301,Empresas!$A$3:$AB$1002,2,FALSE),"")</f>
        <v/>
      </c>
      <c r="E301" s="14"/>
      <c r="F301" s="14"/>
      <c r="G301" s="14"/>
      <c r="H301" s="14"/>
      <c r="I301" s="9"/>
      <c r="J301" s="9"/>
      <c r="K301" s="53"/>
      <c r="L301" s="50" t="str">
        <f t="shared" ca="1" si="7"/>
        <v/>
      </c>
      <c r="M301" s="32" t="str">
        <f>IF($U301&lt;&gt;"",VLOOKUP(VLOOKUP(VLOOKUP($U301,Endereços!$B$3:$M$1002,8,FALSE),Parametros!$AG$3:$AJ$102,4,FALSE),Parametros!$U$3:$Z$102,4,FALSE),"")</f>
        <v/>
      </c>
      <c r="N301" s="32" t="str">
        <f>IF($U301&lt;&gt;"",VLOOKUP(VLOOKUP($U301,Endereços!$B$3:$M$1002,6,FALSE),Parametros!$I$3:$N$102,6,FALSE),"")</f>
        <v/>
      </c>
      <c r="O301" s="9"/>
      <c r="P301" s="9"/>
      <c r="Q301" s="9"/>
      <c r="R301" s="9"/>
      <c r="S301" s="9"/>
      <c r="T301" s="9"/>
      <c r="U301" s="9"/>
      <c r="V301" s="52" t="str">
        <f>IF($U301&lt;&gt;"",VLOOKUP($U301,Endereços!$B$3:$M$1002,5,FALSE)&amp;" - "&amp;VLOOKUP($U301,Endereços!$B$3:$M$1002,7,FALSE)&amp;" - "&amp;VLOOKUP($U301,Endereços!$B$3:$M$1002,8,FALSE)&amp;", "&amp;VLOOKUP($U301,Endereços!$B$3:$M$1002,2,FALSE)&amp;" "&amp;VLOOKUP($U301,Endereços!$B$3:$M$1002,3,FALSE),"")</f>
        <v/>
      </c>
      <c r="W301" s="9"/>
      <c r="X301" s="9"/>
      <c r="Y301" s="9"/>
      <c r="Z301" s="59"/>
    </row>
    <row r="302" spans="1:26" x14ac:dyDescent="0.2">
      <c r="A302" s="44" t="str">
        <f t="shared" si="6"/>
        <v/>
      </c>
      <c r="B302" s="5"/>
      <c r="C302" s="14"/>
      <c r="D302" s="32" t="str">
        <f>IF($C302&lt;&gt;"",VLOOKUP($C302,Empresas!$A$3:$AB$1002,2,FALSE),"")</f>
        <v/>
      </c>
      <c r="E302" s="14"/>
      <c r="F302" s="14"/>
      <c r="G302" s="14"/>
      <c r="H302" s="14"/>
      <c r="I302" s="9"/>
      <c r="J302" s="9"/>
      <c r="K302" s="53"/>
      <c r="L302" s="50" t="str">
        <f t="shared" ca="1" si="7"/>
        <v/>
      </c>
      <c r="M302" s="32" t="str">
        <f>IF($U302&lt;&gt;"",VLOOKUP(VLOOKUP(VLOOKUP($U302,Endereços!$B$3:$M$1002,8,FALSE),Parametros!$AG$3:$AJ$102,4,FALSE),Parametros!$U$3:$Z$102,4,FALSE),"")</f>
        <v/>
      </c>
      <c r="N302" s="32" t="str">
        <f>IF($U302&lt;&gt;"",VLOOKUP(VLOOKUP($U302,Endereços!$B$3:$M$1002,6,FALSE),Parametros!$I$3:$N$102,6,FALSE),"")</f>
        <v/>
      </c>
      <c r="O302" s="9"/>
      <c r="P302" s="9"/>
      <c r="Q302" s="9"/>
      <c r="R302" s="9"/>
      <c r="S302" s="9"/>
      <c r="T302" s="9"/>
      <c r="U302" s="9"/>
      <c r="V302" s="52" t="str">
        <f>IF($U302&lt;&gt;"",VLOOKUP($U302,Endereços!$B$3:$M$1002,5,FALSE)&amp;" - "&amp;VLOOKUP($U302,Endereços!$B$3:$M$1002,7,FALSE)&amp;" - "&amp;VLOOKUP($U302,Endereços!$B$3:$M$1002,8,FALSE)&amp;", "&amp;VLOOKUP($U302,Endereços!$B$3:$M$1002,2,FALSE)&amp;" "&amp;VLOOKUP($U302,Endereços!$B$3:$M$1002,3,FALSE),"")</f>
        <v/>
      </c>
      <c r="W302" s="9"/>
      <c r="X302" s="9"/>
      <c r="Y302" s="9"/>
      <c r="Z302" s="59"/>
    </row>
    <row r="303" spans="1:26" x14ac:dyDescent="0.2">
      <c r="A303" s="44" t="str">
        <f t="shared" si="6"/>
        <v/>
      </c>
      <c r="B303" s="5"/>
      <c r="C303" s="14"/>
      <c r="D303" s="32" t="str">
        <f>IF($C303&lt;&gt;"",VLOOKUP($C303,Empresas!$A$3:$AB$1002,2,FALSE),"")</f>
        <v/>
      </c>
      <c r="E303" s="14"/>
      <c r="F303" s="14"/>
      <c r="G303" s="14"/>
      <c r="H303" s="14"/>
      <c r="I303" s="9"/>
      <c r="J303" s="9"/>
      <c r="K303" s="53"/>
      <c r="L303" s="50" t="str">
        <f t="shared" ca="1" si="7"/>
        <v/>
      </c>
      <c r="M303" s="32" t="str">
        <f>IF($U303&lt;&gt;"",VLOOKUP(VLOOKUP(VLOOKUP($U303,Endereços!$B$3:$M$1002,8,FALSE),Parametros!$AG$3:$AJ$102,4,FALSE),Parametros!$U$3:$Z$102,4,FALSE),"")</f>
        <v/>
      </c>
      <c r="N303" s="32" t="str">
        <f>IF($U303&lt;&gt;"",VLOOKUP(VLOOKUP($U303,Endereços!$B$3:$M$1002,6,FALSE),Parametros!$I$3:$N$102,6,FALSE),"")</f>
        <v/>
      </c>
      <c r="O303" s="9"/>
      <c r="P303" s="9"/>
      <c r="Q303" s="9"/>
      <c r="R303" s="9"/>
      <c r="S303" s="9"/>
      <c r="T303" s="9"/>
      <c r="U303" s="9"/>
      <c r="V303" s="52" t="str">
        <f>IF($U303&lt;&gt;"",VLOOKUP($U303,Endereços!$B$3:$M$1002,5,FALSE)&amp;" - "&amp;VLOOKUP($U303,Endereços!$B$3:$M$1002,7,FALSE)&amp;" - "&amp;VLOOKUP($U303,Endereços!$B$3:$M$1002,8,FALSE)&amp;", "&amp;VLOOKUP($U303,Endereços!$B$3:$M$1002,2,FALSE)&amp;" "&amp;VLOOKUP($U303,Endereços!$B$3:$M$1002,3,FALSE),"")</f>
        <v/>
      </c>
      <c r="W303" s="9"/>
      <c r="X303" s="9"/>
      <c r="Y303" s="9"/>
      <c r="Z303" s="59"/>
    </row>
    <row r="304" spans="1:26" x14ac:dyDescent="0.2">
      <c r="A304" s="44" t="str">
        <f t="shared" si="6"/>
        <v/>
      </c>
      <c r="B304" s="5"/>
      <c r="C304" s="14"/>
      <c r="D304" s="32" t="str">
        <f>IF($C304&lt;&gt;"",VLOOKUP($C304,Empresas!$A$3:$AB$1002,2,FALSE),"")</f>
        <v/>
      </c>
      <c r="E304" s="14"/>
      <c r="F304" s="14"/>
      <c r="G304" s="14"/>
      <c r="H304" s="14"/>
      <c r="I304" s="9"/>
      <c r="J304" s="9"/>
      <c r="K304" s="53"/>
      <c r="L304" s="50" t="str">
        <f t="shared" ca="1" si="7"/>
        <v/>
      </c>
      <c r="M304" s="32" t="str">
        <f>IF($U304&lt;&gt;"",VLOOKUP(VLOOKUP(VLOOKUP($U304,Endereços!$B$3:$M$1002,8,FALSE),Parametros!$AG$3:$AJ$102,4,FALSE),Parametros!$U$3:$Z$102,4,FALSE),"")</f>
        <v/>
      </c>
      <c r="N304" s="32" t="str">
        <f>IF($U304&lt;&gt;"",VLOOKUP(VLOOKUP($U304,Endereços!$B$3:$M$1002,6,FALSE),Parametros!$I$3:$N$102,6,FALSE),"")</f>
        <v/>
      </c>
      <c r="O304" s="9"/>
      <c r="P304" s="9"/>
      <c r="Q304" s="9"/>
      <c r="R304" s="9"/>
      <c r="S304" s="9"/>
      <c r="T304" s="9"/>
      <c r="U304" s="9"/>
      <c r="V304" s="52" t="str">
        <f>IF($U304&lt;&gt;"",VLOOKUP($U304,Endereços!$B$3:$M$1002,5,FALSE)&amp;" - "&amp;VLOOKUP($U304,Endereços!$B$3:$M$1002,7,FALSE)&amp;" - "&amp;VLOOKUP($U304,Endereços!$B$3:$M$1002,8,FALSE)&amp;", "&amp;VLOOKUP($U304,Endereços!$B$3:$M$1002,2,FALSE)&amp;" "&amp;VLOOKUP($U304,Endereços!$B$3:$M$1002,3,FALSE),"")</f>
        <v/>
      </c>
      <c r="W304" s="9"/>
      <c r="X304" s="9"/>
      <c r="Y304" s="9"/>
      <c r="Z304" s="59"/>
    </row>
    <row r="305" spans="1:26" x14ac:dyDescent="0.2">
      <c r="A305" s="44" t="str">
        <f t="shared" si="6"/>
        <v/>
      </c>
      <c r="B305" s="5"/>
      <c r="C305" s="14"/>
      <c r="D305" s="32" t="str">
        <f>IF($C305&lt;&gt;"",VLOOKUP($C305,Empresas!$A$3:$AB$1002,2,FALSE),"")</f>
        <v/>
      </c>
      <c r="E305" s="14"/>
      <c r="F305" s="14"/>
      <c r="G305" s="14"/>
      <c r="H305" s="14"/>
      <c r="I305" s="9"/>
      <c r="J305" s="9"/>
      <c r="K305" s="53"/>
      <c r="L305" s="50" t="str">
        <f t="shared" ca="1" si="7"/>
        <v/>
      </c>
      <c r="M305" s="32" t="str">
        <f>IF($U305&lt;&gt;"",VLOOKUP(VLOOKUP(VLOOKUP($U305,Endereços!$B$3:$M$1002,8,FALSE),Parametros!$AG$3:$AJ$102,4,FALSE),Parametros!$U$3:$Z$102,4,FALSE),"")</f>
        <v/>
      </c>
      <c r="N305" s="32" t="str">
        <f>IF($U305&lt;&gt;"",VLOOKUP(VLOOKUP($U305,Endereços!$B$3:$M$1002,6,FALSE),Parametros!$I$3:$N$102,6,FALSE),"")</f>
        <v/>
      </c>
      <c r="O305" s="9"/>
      <c r="P305" s="9"/>
      <c r="Q305" s="9"/>
      <c r="R305" s="9"/>
      <c r="S305" s="9"/>
      <c r="T305" s="9"/>
      <c r="U305" s="9"/>
      <c r="V305" s="52" t="str">
        <f>IF($U305&lt;&gt;"",VLOOKUP($U305,Endereços!$B$3:$M$1002,5,FALSE)&amp;" - "&amp;VLOOKUP($U305,Endereços!$B$3:$M$1002,7,FALSE)&amp;" - "&amp;VLOOKUP($U305,Endereços!$B$3:$M$1002,8,FALSE)&amp;", "&amp;VLOOKUP($U305,Endereços!$B$3:$M$1002,2,FALSE)&amp;" "&amp;VLOOKUP($U305,Endereços!$B$3:$M$1002,3,FALSE),"")</f>
        <v/>
      </c>
      <c r="W305" s="9"/>
      <c r="X305" s="9"/>
      <c r="Y305" s="9"/>
      <c r="Z305" s="59"/>
    </row>
    <row r="306" spans="1:26" x14ac:dyDescent="0.2">
      <c r="A306" s="44" t="str">
        <f t="shared" si="6"/>
        <v/>
      </c>
      <c r="B306" s="5"/>
      <c r="C306" s="14"/>
      <c r="D306" s="32" t="str">
        <f>IF($C306&lt;&gt;"",VLOOKUP($C306,Empresas!$A$3:$AB$1002,2,FALSE),"")</f>
        <v/>
      </c>
      <c r="E306" s="14"/>
      <c r="F306" s="14"/>
      <c r="G306" s="14"/>
      <c r="H306" s="14"/>
      <c r="I306" s="9"/>
      <c r="J306" s="9"/>
      <c r="K306" s="53"/>
      <c r="L306" s="50" t="str">
        <f t="shared" ca="1" si="7"/>
        <v/>
      </c>
      <c r="M306" s="32" t="str">
        <f>IF($U306&lt;&gt;"",VLOOKUP(VLOOKUP(VLOOKUP($U306,Endereços!$B$3:$M$1002,8,FALSE),Parametros!$AG$3:$AJ$102,4,FALSE),Parametros!$U$3:$Z$102,4,FALSE),"")</f>
        <v/>
      </c>
      <c r="N306" s="32" t="str">
        <f>IF($U306&lt;&gt;"",VLOOKUP(VLOOKUP($U306,Endereços!$B$3:$M$1002,6,FALSE),Parametros!$I$3:$N$102,6,FALSE),"")</f>
        <v/>
      </c>
      <c r="O306" s="9"/>
      <c r="P306" s="9"/>
      <c r="Q306" s="9"/>
      <c r="R306" s="9"/>
      <c r="S306" s="9"/>
      <c r="T306" s="9"/>
      <c r="U306" s="9"/>
      <c r="V306" s="52" t="str">
        <f>IF($U306&lt;&gt;"",VLOOKUP($U306,Endereços!$B$3:$M$1002,5,FALSE)&amp;" - "&amp;VLOOKUP($U306,Endereços!$B$3:$M$1002,7,FALSE)&amp;" - "&amp;VLOOKUP($U306,Endereços!$B$3:$M$1002,8,FALSE)&amp;", "&amp;VLOOKUP($U306,Endereços!$B$3:$M$1002,2,FALSE)&amp;" "&amp;VLOOKUP($U306,Endereços!$B$3:$M$1002,3,FALSE),"")</f>
        <v/>
      </c>
      <c r="W306" s="9"/>
      <c r="X306" s="9"/>
      <c r="Y306" s="9"/>
      <c r="Z306" s="59"/>
    </row>
    <row r="307" spans="1:26" x14ac:dyDescent="0.2">
      <c r="A307" s="44" t="str">
        <f t="shared" si="6"/>
        <v/>
      </c>
      <c r="B307" s="5"/>
      <c r="C307" s="14"/>
      <c r="D307" s="32" t="str">
        <f>IF($C307&lt;&gt;"",VLOOKUP($C307,Empresas!$A$3:$AB$1002,2,FALSE),"")</f>
        <v/>
      </c>
      <c r="E307" s="14"/>
      <c r="F307" s="14"/>
      <c r="G307" s="14"/>
      <c r="H307" s="14"/>
      <c r="I307" s="9"/>
      <c r="J307" s="9"/>
      <c r="K307" s="53"/>
      <c r="L307" s="50" t="str">
        <f t="shared" ca="1" si="7"/>
        <v/>
      </c>
      <c r="M307" s="32" t="str">
        <f>IF($U307&lt;&gt;"",VLOOKUP(VLOOKUP(VLOOKUP($U307,Endereços!$B$3:$M$1002,8,FALSE),Parametros!$AG$3:$AJ$102,4,FALSE),Parametros!$U$3:$Z$102,4,FALSE),"")</f>
        <v/>
      </c>
      <c r="N307" s="32" t="str">
        <f>IF($U307&lt;&gt;"",VLOOKUP(VLOOKUP($U307,Endereços!$B$3:$M$1002,6,FALSE),Parametros!$I$3:$N$102,6,FALSE),"")</f>
        <v/>
      </c>
      <c r="O307" s="9"/>
      <c r="P307" s="9"/>
      <c r="Q307" s="9"/>
      <c r="R307" s="9"/>
      <c r="S307" s="9"/>
      <c r="T307" s="9"/>
      <c r="U307" s="9"/>
      <c r="V307" s="52" t="str">
        <f>IF($U307&lt;&gt;"",VLOOKUP($U307,Endereços!$B$3:$M$1002,5,FALSE)&amp;" - "&amp;VLOOKUP($U307,Endereços!$B$3:$M$1002,7,FALSE)&amp;" - "&amp;VLOOKUP($U307,Endereços!$B$3:$M$1002,8,FALSE)&amp;", "&amp;VLOOKUP($U307,Endereços!$B$3:$M$1002,2,FALSE)&amp;" "&amp;VLOOKUP($U307,Endereços!$B$3:$M$1002,3,FALSE),"")</f>
        <v/>
      </c>
      <c r="W307" s="9"/>
      <c r="X307" s="9"/>
      <c r="Y307" s="9"/>
      <c r="Z307" s="59"/>
    </row>
    <row r="308" spans="1:26" x14ac:dyDescent="0.2">
      <c r="A308" s="44" t="str">
        <f t="shared" si="6"/>
        <v/>
      </c>
      <c r="B308" s="5"/>
      <c r="C308" s="14"/>
      <c r="D308" s="32" t="str">
        <f>IF($C308&lt;&gt;"",VLOOKUP($C308,Empresas!$A$3:$AB$1002,2,FALSE),"")</f>
        <v/>
      </c>
      <c r="E308" s="14"/>
      <c r="F308" s="14"/>
      <c r="G308" s="14"/>
      <c r="H308" s="14"/>
      <c r="I308" s="9"/>
      <c r="J308" s="9"/>
      <c r="K308" s="53"/>
      <c r="L308" s="50" t="str">
        <f t="shared" ca="1" si="7"/>
        <v/>
      </c>
      <c r="M308" s="32" t="str">
        <f>IF($U308&lt;&gt;"",VLOOKUP(VLOOKUP(VLOOKUP($U308,Endereços!$B$3:$M$1002,8,FALSE),Parametros!$AG$3:$AJ$102,4,FALSE),Parametros!$U$3:$Z$102,4,FALSE),"")</f>
        <v/>
      </c>
      <c r="N308" s="32" t="str">
        <f>IF($U308&lt;&gt;"",VLOOKUP(VLOOKUP($U308,Endereços!$B$3:$M$1002,6,FALSE),Parametros!$I$3:$N$102,6,FALSE),"")</f>
        <v/>
      </c>
      <c r="O308" s="9"/>
      <c r="P308" s="9"/>
      <c r="Q308" s="9"/>
      <c r="R308" s="9"/>
      <c r="S308" s="9"/>
      <c r="T308" s="9"/>
      <c r="U308" s="9"/>
      <c r="V308" s="52" t="str">
        <f>IF($U308&lt;&gt;"",VLOOKUP($U308,Endereços!$B$3:$M$1002,5,FALSE)&amp;" - "&amp;VLOOKUP($U308,Endereços!$B$3:$M$1002,7,FALSE)&amp;" - "&amp;VLOOKUP($U308,Endereços!$B$3:$M$1002,8,FALSE)&amp;", "&amp;VLOOKUP($U308,Endereços!$B$3:$M$1002,2,FALSE)&amp;" "&amp;VLOOKUP($U308,Endereços!$B$3:$M$1002,3,FALSE),"")</f>
        <v/>
      </c>
      <c r="W308" s="9"/>
      <c r="X308" s="9"/>
      <c r="Y308" s="9"/>
      <c r="Z308" s="59"/>
    </row>
    <row r="309" spans="1:26" x14ac:dyDescent="0.2">
      <c r="A309" s="44" t="str">
        <f t="shared" si="6"/>
        <v/>
      </c>
      <c r="B309" s="5"/>
      <c r="C309" s="14"/>
      <c r="D309" s="32" t="str">
        <f>IF($C309&lt;&gt;"",VLOOKUP($C309,Empresas!$A$3:$AB$1002,2,FALSE),"")</f>
        <v/>
      </c>
      <c r="E309" s="14"/>
      <c r="F309" s="14"/>
      <c r="G309" s="14"/>
      <c r="H309" s="14"/>
      <c r="I309" s="9"/>
      <c r="J309" s="9"/>
      <c r="K309" s="53"/>
      <c r="L309" s="50" t="str">
        <f t="shared" ca="1" si="7"/>
        <v/>
      </c>
      <c r="M309" s="32" t="str">
        <f>IF($U309&lt;&gt;"",VLOOKUP(VLOOKUP(VLOOKUP($U309,Endereços!$B$3:$M$1002,8,FALSE),Parametros!$AG$3:$AJ$102,4,FALSE),Parametros!$U$3:$Z$102,4,FALSE),"")</f>
        <v/>
      </c>
      <c r="N309" s="32" t="str">
        <f>IF($U309&lt;&gt;"",VLOOKUP(VLOOKUP($U309,Endereços!$B$3:$M$1002,6,FALSE),Parametros!$I$3:$N$102,6,FALSE),"")</f>
        <v/>
      </c>
      <c r="O309" s="9"/>
      <c r="P309" s="9"/>
      <c r="Q309" s="9"/>
      <c r="R309" s="9"/>
      <c r="S309" s="9"/>
      <c r="T309" s="9"/>
      <c r="U309" s="9"/>
      <c r="V309" s="52" t="str">
        <f>IF($U309&lt;&gt;"",VLOOKUP($U309,Endereços!$B$3:$M$1002,5,FALSE)&amp;" - "&amp;VLOOKUP($U309,Endereços!$B$3:$M$1002,7,FALSE)&amp;" - "&amp;VLOOKUP($U309,Endereços!$B$3:$M$1002,8,FALSE)&amp;", "&amp;VLOOKUP($U309,Endereços!$B$3:$M$1002,2,FALSE)&amp;" "&amp;VLOOKUP($U309,Endereços!$B$3:$M$1002,3,FALSE),"")</f>
        <v/>
      </c>
      <c r="W309" s="9"/>
      <c r="X309" s="9"/>
      <c r="Y309" s="9"/>
      <c r="Z309" s="59"/>
    </row>
    <row r="310" spans="1:26" x14ac:dyDescent="0.2">
      <c r="A310" s="44" t="str">
        <f t="shared" si="6"/>
        <v/>
      </c>
      <c r="B310" s="5"/>
      <c r="C310" s="14"/>
      <c r="D310" s="32" t="str">
        <f>IF($C310&lt;&gt;"",VLOOKUP($C310,Empresas!$A$3:$AB$1002,2,FALSE),"")</f>
        <v/>
      </c>
      <c r="E310" s="14"/>
      <c r="F310" s="14"/>
      <c r="G310" s="14"/>
      <c r="H310" s="14"/>
      <c r="I310" s="9"/>
      <c r="J310" s="9"/>
      <c r="K310" s="53"/>
      <c r="L310" s="50" t="str">
        <f t="shared" ca="1" si="7"/>
        <v/>
      </c>
      <c r="M310" s="32" t="str">
        <f>IF($U310&lt;&gt;"",VLOOKUP(VLOOKUP(VLOOKUP($U310,Endereços!$B$3:$M$1002,8,FALSE),Parametros!$AG$3:$AJ$102,4,FALSE),Parametros!$U$3:$Z$102,4,FALSE),"")</f>
        <v/>
      </c>
      <c r="N310" s="32" t="str">
        <f>IF($U310&lt;&gt;"",VLOOKUP(VLOOKUP($U310,Endereços!$B$3:$M$1002,6,FALSE),Parametros!$I$3:$N$102,6,FALSE),"")</f>
        <v/>
      </c>
      <c r="O310" s="9"/>
      <c r="P310" s="9"/>
      <c r="Q310" s="9"/>
      <c r="R310" s="9"/>
      <c r="S310" s="9"/>
      <c r="T310" s="9"/>
      <c r="U310" s="9"/>
      <c r="V310" s="52" t="str">
        <f>IF($U310&lt;&gt;"",VLOOKUP($U310,Endereços!$B$3:$M$1002,5,FALSE)&amp;" - "&amp;VLOOKUP($U310,Endereços!$B$3:$M$1002,7,FALSE)&amp;" - "&amp;VLOOKUP($U310,Endereços!$B$3:$M$1002,8,FALSE)&amp;", "&amp;VLOOKUP($U310,Endereços!$B$3:$M$1002,2,FALSE)&amp;" "&amp;VLOOKUP($U310,Endereços!$B$3:$M$1002,3,FALSE),"")</f>
        <v/>
      </c>
      <c r="W310" s="9"/>
      <c r="X310" s="9"/>
      <c r="Y310" s="9"/>
      <c r="Z310" s="59"/>
    </row>
    <row r="311" spans="1:26" x14ac:dyDescent="0.2">
      <c r="A311" s="44" t="str">
        <f t="shared" si="6"/>
        <v/>
      </c>
      <c r="B311" s="5"/>
      <c r="C311" s="14"/>
      <c r="D311" s="32" t="str">
        <f>IF($C311&lt;&gt;"",VLOOKUP($C311,Empresas!$A$3:$AB$1002,2,FALSE),"")</f>
        <v/>
      </c>
      <c r="E311" s="14"/>
      <c r="F311" s="14"/>
      <c r="G311" s="14"/>
      <c r="H311" s="14"/>
      <c r="I311" s="9"/>
      <c r="J311" s="9"/>
      <c r="K311" s="53"/>
      <c r="L311" s="50" t="str">
        <f t="shared" ca="1" si="7"/>
        <v/>
      </c>
      <c r="M311" s="32" t="str">
        <f>IF($U311&lt;&gt;"",VLOOKUP(VLOOKUP(VLOOKUP($U311,Endereços!$B$3:$M$1002,8,FALSE),Parametros!$AG$3:$AJ$102,4,FALSE),Parametros!$U$3:$Z$102,4,FALSE),"")</f>
        <v/>
      </c>
      <c r="N311" s="32" t="str">
        <f>IF($U311&lt;&gt;"",VLOOKUP(VLOOKUP($U311,Endereços!$B$3:$M$1002,6,FALSE),Parametros!$I$3:$N$102,6,FALSE),"")</f>
        <v/>
      </c>
      <c r="O311" s="9"/>
      <c r="P311" s="9"/>
      <c r="Q311" s="9"/>
      <c r="R311" s="9"/>
      <c r="S311" s="9"/>
      <c r="T311" s="9"/>
      <c r="U311" s="9"/>
      <c r="V311" s="52" t="str">
        <f>IF($U311&lt;&gt;"",VLOOKUP($U311,Endereços!$B$3:$M$1002,5,FALSE)&amp;" - "&amp;VLOOKUP($U311,Endereços!$B$3:$M$1002,7,FALSE)&amp;" - "&amp;VLOOKUP($U311,Endereços!$B$3:$M$1002,8,FALSE)&amp;", "&amp;VLOOKUP($U311,Endereços!$B$3:$M$1002,2,FALSE)&amp;" "&amp;VLOOKUP($U311,Endereços!$B$3:$M$1002,3,FALSE),"")</f>
        <v/>
      </c>
      <c r="W311" s="9"/>
      <c r="X311" s="9"/>
      <c r="Y311" s="9"/>
      <c r="Z311" s="59"/>
    </row>
    <row r="312" spans="1:26" x14ac:dyDescent="0.2">
      <c r="A312" s="44" t="str">
        <f t="shared" si="6"/>
        <v/>
      </c>
      <c r="B312" s="5"/>
      <c r="C312" s="14"/>
      <c r="D312" s="32" t="str">
        <f>IF($C312&lt;&gt;"",VLOOKUP($C312,Empresas!$A$3:$AB$1002,2,FALSE),"")</f>
        <v/>
      </c>
      <c r="E312" s="14"/>
      <c r="F312" s="14"/>
      <c r="G312" s="14"/>
      <c r="H312" s="14"/>
      <c r="I312" s="9"/>
      <c r="J312" s="9"/>
      <c r="K312" s="53"/>
      <c r="L312" s="50" t="str">
        <f t="shared" ca="1" si="7"/>
        <v/>
      </c>
      <c r="M312" s="32" t="str">
        <f>IF($U312&lt;&gt;"",VLOOKUP(VLOOKUP(VLOOKUP($U312,Endereços!$B$3:$M$1002,8,FALSE),Parametros!$AG$3:$AJ$102,4,FALSE),Parametros!$U$3:$Z$102,4,FALSE),"")</f>
        <v/>
      </c>
      <c r="N312" s="32" t="str">
        <f>IF($U312&lt;&gt;"",VLOOKUP(VLOOKUP($U312,Endereços!$B$3:$M$1002,6,FALSE),Parametros!$I$3:$N$102,6,FALSE),"")</f>
        <v/>
      </c>
      <c r="O312" s="9"/>
      <c r="P312" s="9"/>
      <c r="Q312" s="9"/>
      <c r="R312" s="9"/>
      <c r="S312" s="9"/>
      <c r="T312" s="9"/>
      <c r="U312" s="9"/>
      <c r="V312" s="52" t="str">
        <f>IF($U312&lt;&gt;"",VLOOKUP($U312,Endereços!$B$3:$M$1002,5,FALSE)&amp;" - "&amp;VLOOKUP($U312,Endereços!$B$3:$M$1002,7,FALSE)&amp;" - "&amp;VLOOKUP($U312,Endereços!$B$3:$M$1002,8,FALSE)&amp;", "&amp;VLOOKUP($U312,Endereços!$B$3:$M$1002,2,FALSE)&amp;" "&amp;VLOOKUP($U312,Endereços!$B$3:$M$1002,3,FALSE),"")</f>
        <v/>
      </c>
      <c r="W312" s="9"/>
      <c r="X312" s="9"/>
      <c r="Y312" s="9"/>
      <c r="Z312" s="59"/>
    </row>
    <row r="313" spans="1:26" x14ac:dyDescent="0.2">
      <c r="A313" s="44" t="str">
        <f t="shared" si="6"/>
        <v/>
      </c>
      <c r="B313" s="5"/>
      <c r="C313" s="14"/>
      <c r="D313" s="32" t="str">
        <f>IF($C313&lt;&gt;"",VLOOKUP($C313,Empresas!$A$3:$AB$1002,2,FALSE),"")</f>
        <v/>
      </c>
      <c r="E313" s="14"/>
      <c r="F313" s="14"/>
      <c r="G313" s="14"/>
      <c r="H313" s="14"/>
      <c r="I313" s="9"/>
      <c r="J313" s="9"/>
      <c r="K313" s="53"/>
      <c r="L313" s="50" t="str">
        <f t="shared" ca="1" si="7"/>
        <v/>
      </c>
      <c r="M313" s="32" t="str">
        <f>IF($U313&lt;&gt;"",VLOOKUP(VLOOKUP(VLOOKUP($U313,Endereços!$B$3:$M$1002,8,FALSE),Parametros!$AG$3:$AJ$102,4,FALSE),Parametros!$U$3:$Z$102,4,FALSE),"")</f>
        <v/>
      </c>
      <c r="N313" s="32" t="str">
        <f>IF($U313&lt;&gt;"",VLOOKUP(VLOOKUP($U313,Endereços!$B$3:$M$1002,6,FALSE),Parametros!$I$3:$N$102,6,FALSE),"")</f>
        <v/>
      </c>
      <c r="O313" s="9"/>
      <c r="P313" s="9"/>
      <c r="Q313" s="9"/>
      <c r="R313" s="9"/>
      <c r="S313" s="9"/>
      <c r="T313" s="9"/>
      <c r="U313" s="9"/>
      <c r="V313" s="52" t="str">
        <f>IF($U313&lt;&gt;"",VLOOKUP($U313,Endereços!$B$3:$M$1002,5,FALSE)&amp;" - "&amp;VLOOKUP($U313,Endereços!$B$3:$M$1002,7,FALSE)&amp;" - "&amp;VLOOKUP($U313,Endereços!$B$3:$M$1002,8,FALSE)&amp;", "&amp;VLOOKUP($U313,Endereços!$B$3:$M$1002,2,FALSE)&amp;" "&amp;VLOOKUP($U313,Endereços!$B$3:$M$1002,3,FALSE),"")</f>
        <v/>
      </c>
      <c r="W313" s="9"/>
      <c r="X313" s="9"/>
      <c r="Y313" s="9"/>
      <c r="Z313" s="59"/>
    </row>
    <row r="314" spans="1:26" x14ac:dyDescent="0.2">
      <c r="A314" s="44" t="str">
        <f t="shared" ref="A314:A377" si="8">IF($B314&lt;&gt;"",$A313+1,"")</f>
        <v/>
      </c>
      <c r="B314" s="5"/>
      <c r="C314" s="14"/>
      <c r="D314" s="32" t="str">
        <f>IF($C314&lt;&gt;"",VLOOKUP($C314,Empresas!$A$3:$AB$1002,2,FALSE),"")</f>
        <v/>
      </c>
      <c r="E314" s="14"/>
      <c r="F314" s="14"/>
      <c r="G314" s="14"/>
      <c r="H314" s="14"/>
      <c r="I314" s="9"/>
      <c r="J314" s="9"/>
      <c r="K314" s="53"/>
      <c r="L314" s="50" t="str">
        <f t="shared" ca="1" si="7"/>
        <v/>
      </c>
      <c r="M314" s="32" t="str">
        <f>IF($U314&lt;&gt;"",VLOOKUP(VLOOKUP(VLOOKUP($U314,Endereços!$B$3:$M$1002,8,FALSE),Parametros!$AG$3:$AJ$102,4,FALSE),Parametros!$U$3:$Z$102,4,FALSE),"")</f>
        <v/>
      </c>
      <c r="N314" s="32" t="str">
        <f>IF($U314&lt;&gt;"",VLOOKUP(VLOOKUP($U314,Endereços!$B$3:$M$1002,6,FALSE),Parametros!$I$3:$N$102,6,FALSE),"")</f>
        <v/>
      </c>
      <c r="O314" s="9"/>
      <c r="P314" s="9"/>
      <c r="Q314" s="9"/>
      <c r="R314" s="9"/>
      <c r="S314" s="9"/>
      <c r="T314" s="9"/>
      <c r="U314" s="9"/>
      <c r="V314" s="52" t="str">
        <f>IF($U314&lt;&gt;"",VLOOKUP($U314,Endereços!$B$3:$M$1002,5,FALSE)&amp;" - "&amp;VLOOKUP($U314,Endereços!$B$3:$M$1002,7,FALSE)&amp;" - "&amp;VLOOKUP($U314,Endereços!$B$3:$M$1002,8,FALSE)&amp;", "&amp;VLOOKUP($U314,Endereços!$B$3:$M$1002,2,FALSE)&amp;" "&amp;VLOOKUP($U314,Endereços!$B$3:$M$1002,3,FALSE),"")</f>
        <v/>
      </c>
      <c r="W314" s="9"/>
      <c r="X314" s="9"/>
      <c r="Y314" s="9"/>
      <c r="Z314" s="59"/>
    </row>
    <row r="315" spans="1:26" x14ac:dyDescent="0.2">
      <c r="A315" s="44" t="str">
        <f t="shared" si="8"/>
        <v/>
      </c>
      <c r="B315" s="5"/>
      <c r="C315" s="14"/>
      <c r="D315" s="32" t="str">
        <f>IF($C315&lt;&gt;"",VLOOKUP($C315,Empresas!$A$3:$AB$1002,2,FALSE),"")</f>
        <v/>
      </c>
      <c r="E315" s="14"/>
      <c r="F315" s="14"/>
      <c r="G315" s="14"/>
      <c r="H315" s="14"/>
      <c r="I315" s="9"/>
      <c r="J315" s="9"/>
      <c r="K315" s="53"/>
      <c r="L315" s="50" t="str">
        <f t="shared" ca="1" si="7"/>
        <v/>
      </c>
      <c r="M315" s="32" t="str">
        <f>IF($U315&lt;&gt;"",VLOOKUP(VLOOKUP(VLOOKUP($U315,Endereços!$B$3:$M$1002,8,FALSE),Parametros!$AG$3:$AJ$102,4,FALSE),Parametros!$U$3:$Z$102,4,FALSE),"")</f>
        <v/>
      </c>
      <c r="N315" s="32" t="str">
        <f>IF($U315&lt;&gt;"",VLOOKUP(VLOOKUP($U315,Endereços!$B$3:$M$1002,6,FALSE),Parametros!$I$3:$N$102,6,FALSE),"")</f>
        <v/>
      </c>
      <c r="O315" s="9"/>
      <c r="P315" s="9"/>
      <c r="Q315" s="9"/>
      <c r="R315" s="9"/>
      <c r="S315" s="9"/>
      <c r="T315" s="9"/>
      <c r="U315" s="9"/>
      <c r="V315" s="52" t="str">
        <f>IF($U315&lt;&gt;"",VLOOKUP($U315,Endereços!$B$3:$M$1002,5,FALSE)&amp;" - "&amp;VLOOKUP($U315,Endereços!$B$3:$M$1002,7,FALSE)&amp;" - "&amp;VLOOKUP($U315,Endereços!$B$3:$M$1002,8,FALSE)&amp;", "&amp;VLOOKUP($U315,Endereços!$B$3:$M$1002,2,FALSE)&amp;" "&amp;VLOOKUP($U315,Endereços!$B$3:$M$1002,3,FALSE),"")</f>
        <v/>
      </c>
      <c r="W315" s="9"/>
      <c r="X315" s="9"/>
      <c r="Y315" s="9"/>
      <c r="Z315" s="59"/>
    </row>
    <row r="316" spans="1:26" x14ac:dyDescent="0.2">
      <c r="A316" s="44" t="str">
        <f t="shared" si="8"/>
        <v/>
      </c>
      <c r="B316" s="5"/>
      <c r="C316" s="14"/>
      <c r="D316" s="32" t="str">
        <f>IF($C316&lt;&gt;"",VLOOKUP($C316,Empresas!$A$3:$AB$1002,2,FALSE),"")</f>
        <v/>
      </c>
      <c r="E316" s="14"/>
      <c r="F316" s="14"/>
      <c r="G316" s="14"/>
      <c r="H316" s="14"/>
      <c r="I316" s="9"/>
      <c r="J316" s="9"/>
      <c r="K316" s="53"/>
      <c r="L316" s="50" t="str">
        <f t="shared" ca="1" si="7"/>
        <v/>
      </c>
      <c r="M316" s="32" t="str">
        <f>IF($U316&lt;&gt;"",VLOOKUP(VLOOKUP(VLOOKUP($U316,Endereços!$B$3:$M$1002,8,FALSE),Parametros!$AG$3:$AJ$102,4,FALSE),Parametros!$U$3:$Z$102,4,FALSE),"")</f>
        <v/>
      </c>
      <c r="N316" s="32" t="str">
        <f>IF($U316&lt;&gt;"",VLOOKUP(VLOOKUP($U316,Endereços!$B$3:$M$1002,6,FALSE),Parametros!$I$3:$N$102,6,FALSE),"")</f>
        <v/>
      </c>
      <c r="O316" s="9"/>
      <c r="P316" s="9"/>
      <c r="Q316" s="9"/>
      <c r="R316" s="9"/>
      <c r="S316" s="9"/>
      <c r="T316" s="9"/>
      <c r="U316" s="9"/>
      <c r="V316" s="52" t="str">
        <f>IF($U316&lt;&gt;"",VLOOKUP($U316,Endereços!$B$3:$M$1002,5,FALSE)&amp;" - "&amp;VLOOKUP($U316,Endereços!$B$3:$M$1002,7,FALSE)&amp;" - "&amp;VLOOKUP($U316,Endereços!$B$3:$M$1002,8,FALSE)&amp;", "&amp;VLOOKUP($U316,Endereços!$B$3:$M$1002,2,FALSE)&amp;" "&amp;VLOOKUP($U316,Endereços!$B$3:$M$1002,3,FALSE),"")</f>
        <v/>
      </c>
      <c r="W316" s="9"/>
      <c r="X316" s="9"/>
      <c r="Y316" s="9"/>
      <c r="Z316" s="59"/>
    </row>
    <row r="317" spans="1:26" x14ac:dyDescent="0.2">
      <c r="A317" s="44" t="str">
        <f t="shared" si="8"/>
        <v/>
      </c>
      <c r="B317" s="5"/>
      <c r="C317" s="14"/>
      <c r="D317" s="32" t="str">
        <f>IF($C317&lt;&gt;"",VLOOKUP($C317,Empresas!$A$3:$AB$1002,2,FALSE),"")</f>
        <v/>
      </c>
      <c r="E317" s="14"/>
      <c r="F317" s="14"/>
      <c r="G317" s="14"/>
      <c r="H317" s="14"/>
      <c r="I317" s="9"/>
      <c r="J317" s="9"/>
      <c r="K317" s="53"/>
      <c r="L317" s="50" t="str">
        <f t="shared" ca="1" si="7"/>
        <v/>
      </c>
      <c r="M317" s="32" t="str">
        <f>IF($U317&lt;&gt;"",VLOOKUP(VLOOKUP(VLOOKUP($U317,Endereços!$B$3:$M$1002,8,FALSE),Parametros!$AG$3:$AJ$102,4,FALSE),Parametros!$U$3:$Z$102,4,FALSE),"")</f>
        <v/>
      </c>
      <c r="N317" s="32" t="str">
        <f>IF($U317&lt;&gt;"",VLOOKUP(VLOOKUP($U317,Endereços!$B$3:$M$1002,6,FALSE),Parametros!$I$3:$N$102,6,FALSE),"")</f>
        <v/>
      </c>
      <c r="O317" s="9"/>
      <c r="P317" s="9"/>
      <c r="Q317" s="9"/>
      <c r="R317" s="9"/>
      <c r="S317" s="9"/>
      <c r="T317" s="9"/>
      <c r="U317" s="9"/>
      <c r="V317" s="52" t="str">
        <f>IF($U317&lt;&gt;"",VLOOKUP($U317,Endereços!$B$3:$M$1002,5,FALSE)&amp;" - "&amp;VLOOKUP($U317,Endereços!$B$3:$M$1002,7,FALSE)&amp;" - "&amp;VLOOKUP($U317,Endereços!$B$3:$M$1002,8,FALSE)&amp;", "&amp;VLOOKUP($U317,Endereços!$B$3:$M$1002,2,FALSE)&amp;" "&amp;VLOOKUP($U317,Endereços!$B$3:$M$1002,3,FALSE),"")</f>
        <v/>
      </c>
      <c r="W317" s="9"/>
      <c r="X317" s="9"/>
      <c r="Y317" s="9"/>
      <c r="Z317" s="59"/>
    </row>
    <row r="318" spans="1:26" x14ac:dyDescent="0.2">
      <c r="A318" s="44" t="str">
        <f t="shared" si="8"/>
        <v/>
      </c>
      <c r="B318" s="5"/>
      <c r="C318" s="14"/>
      <c r="D318" s="32" t="str">
        <f>IF($C318&lt;&gt;"",VLOOKUP($C318,Empresas!$A$3:$AB$1002,2,FALSE),"")</f>
        <v/>
      </c>
      <c r="E318" s="14"/>
      <c r="F318" s="14"/>
      <c r="G318" s="14"/>
      <c r="H318" s="14"/>
      <c r="I318" s="9"/>
      <c r="J318" s="9"/>
      <c r="K318" s="53"/>
      <c r="L318" s="50" t="str">
        <f t="shared" ca="1" si="7"/>
        <v/>
      </c>
      <c r="M318" s="32" t="str">
        <f>IF($U318&lt;&gt;"",VLOOKUP(VLOOKUP(VLOOKUP($U318,Endereços!$B$3:$M$1002,8,FALSE),Parametros!$AG$3:$AJ$102,4,FALSE),Parametros!$U$3:$Z$102,4,FALSE),"")</f>
        <v/>
      </c>
      <c r="N318" s="32" t="str">
        <f>IF($U318&lt;&gt;"",VLOOKUP(VLOOKUP($U318,Endereços!$B$3:$M$1002,6,FALSE),Parametros!$I$3:$N$102,6,FALSE),"")</f>
        <v/>
      </c>
      <c r="O318" s="9"/>
      <c r="P318" s="9"/>
      <c r="Q318" s="9"/>
      <c r="R318" s="9"/>
      <c r="S318" s="9"/>
      <c r="T318" s="9"/>
      <c r="U318" s="9"/>
      <c r="V318" s="52" t="str">
        <f>IF($U318&lt;&gt;"",VLOOKUP($U318,Endereços!$B$3:$M$1002,5,FALSE)&amp;" - "&amp;VLOOKUP($U318,Endereços!$B$3:$M$1002,7,FALSE)&amp;" - "&amp;VLOOKUP($U318,Endereços!$B$3:$M$1002,8,FALSE)&amp;", "&amp;VLOOKUP($U318,Endereços!$B$3:$M$1002,2,FALSE)&amp;" "&amp;VLOOKUP($U318,Endereços!$B$3:$M$1002,3,FALSE),"")</f>
        <v/>
      </c>
      <c r="W318" s="9"/>
      <c r="X318" s="9"/>
      <c r="Y318" s="9"/>
      <c r="Z318" s="59"/>
    </row>
    <row r="319" spans="1:26" x14ac:dyDescent="0.2">
      <c r="A319" s="44" t="str">
        <f t="shared" si="8"/>
        <v/>
      </c>
      <c r="B319" s="5"/>
      <c r="C319" s="14"/>
      <c r="D319" s="32" t="str">
        <f>IF($C319&lt;&gt;"",VLOOKUP($C319,Empresas!$A$3:$AB$1002,2,FALSE),"")</f>
        <v/>
      </c>
      <c r="E319" s="14"/>
      <c r="F319" s="14"/>
      <c r="G319" s="14"/>
      <c r="H319" s="14"/>
      <c r="I319" s="9"/>
      <c r="J319" s="9"/>
      <c r="K319" s="53"/>
      <c r="L319" s="50" t="str">
        <f t="shared" ca="1" si="7"/>
        <v/>
      </c>
      <c r="M319" s="32" t="str">
        <f>IF($U319&lt;&gt;"",VLOOKUP(VLOOKUP(VLOOKUP($U319,Endereços!$B$3:$M$1002,8,FALSE),Parametros!$AG$3:$AJ$102,4,FALSE),Parametros!$U$3:$Z$102,4,FALSE),"")</f>
        <v/>
      </c>
      <c r="N319" s="32" t="str">
        <f>IF($U319&lt;&gt;"",VLOOKUP(VLOOKUP($U319,Endereços!$B$3:$M$1002,6,FALSE),Parametros!$I$3:$N$102,6,FALSE),"")</f>
        <v/>
      </c>
      <c r="O319" s="9"/>
      <c r="P319" s="9"/>
      <c r="Q319" s="9"/>
      <c r="R319" s="9"/>
      <c r="S319" s="9"/>
      <c r="T319" s="9"/>
      <c r="U319" s="9"/>
      <c r="V319" s="52" t="str">
        <f>IF($U319&lt;&gt;"",VLOOKUP($U319,Endereços!$B$3:$M$1002,5,FALSE)&amp;" - "&amp;VLOOKUP($U319,Endereços!$B$3:$M$1002,7,FALSE)&amp;" - "&amp;VLOOKUP($U319,Endereços!$B$3:$M$1002,8,FALSE)&amp;", "&amp;VLOOKUP($U319,Endereços!$B$3:$M$1002,2,FALSE)&amp;" "&amp;VLOOKUP($U319,Endereços!$B$3:$M$1002,3,FALSE),"")</f>
        <v/>
      </c>
      <c r="W319" s="9"/>
      <c r="X319" s="9"/>
      <c r="Y319" s="9"/>
      <c r="Z319" s="59"/>
    </row>
    <row r="320" spans="1:26" x14ac:dyDescent="0.2">
      <c r="A320" s="44" t="str">
        <f t="shared" si="8"/>
        <v/>
      </c>
      <c r="B320" s="5"/>
      <c r="C320" s="14"/>
      <c r="D320" s="32" t="str">
        <f>IF($C320&lt;&gt;"",VLOOKUP($C320,Empresas!$A$3:$AB$1002,2,FALSE),"")</f>
        <v/>
      </c>
      <c r="E320" s="14"/>
      <c r="F320" s="14"/>
      <c r="G320" s="14"/>
      <c r="H320" s="14"/>
      <c r="I320" s="9"/>
      <c r="J320" s="9"/>
      <c r="K320" s="53"/>
      <c r="L320" s="50" t="str">
        <f t="shared" ca="1" si="7"/>
        <v/>
      </c>
      <c r="M320" s="32" t="str">
        <f>IF($U320&lt;&gt;"",VLOOKUP(VLOOKUP(VLOOKUP($U320,Endereços!$B$3:$M$1002,8,FALSE),Parametros!$AG$3:$AJ$102,4,FALSE),Parametros!$U$3:$Z$102,4,FALSE),"")</f>
        <v/>
      </c>
      <c r="N320" s="32" t="str">
        <f>IF($U320&lt;&gt;"",VLOOKUP(VLOOKUP($U320,Endereços!$B$3:$M$1002,6,FALSE),Parametros!$I$3:$N$102,6,FALSE),"")</f>
        <v/>
      </c>
      <c r="O320" s="9"/>
      <c r="P320" s="9"/>
      <c r="Q320" s="9"/>
      <c r="R320" s="9"/>
      <c r="S320" s="9"/>
      <c r="T320" s="9"/>
      <c r="U320" s="9"/>
      <c r="V320" s="52" t="str">
        <f>IF($U320&lt;&gt;"",VLOOKUP($U320,Endereços!$B$3:$M$1002,5,FALSE)&amp;" - "&amp;VLOOKUP($U320,Endereços!$B$3:$M$1002,7,FALSE)&amp;" - "&amp;VLOOKUP($U320,Endereços!$B$3:$M$1002,8,FALSE)&amp;", "&amp;VLOOKUP($U320,Endereços!$B$3:$M$1002,2,FALSE)&amp;" "&amp;VLOOKUP($U320,Endereços!$B$3:$M$1002,3,FALSE),"")</f>
        <v/>
      </c>
      <c r="W320" s="9"/>
      <c r="X320" s="9"/>
      <c r="Y320" s="9"/>
      <c r="Z320" s="59"/>
    </row>
    <row r="321" spans="1:26" x14ac:dyDescent="0.2">
      <c r="A321" s="44" t="str">
        <f t="shared" si="8"/>
        <v/>
      </c>
      <c r="B321" s="5"/>
      <c r="C321" s="14"/>
      <c r="D321" s="32" t="str">
        <f>IF($C321&lt;&gt;"",VLOOKUP($C321,Empresas!$A$3:$AB$1002,2,FALSE),"")</f>
        <v/>
      </c>
      <c r="E321" s="14"/>
      <c r="F321" s="14"/>
      <c r="G321" s="14"/>
      <c r="H321" s="14"/>
      <c r="I321" s="9"/>
      <c r="J321" s="9"/>
      <c r="K321" s="53"/>
      <c r="L321" s="50" t="str">
        <f t="shared" ca="1" si="7"/>
        <v/>
      </c>
      <c r="M321" s="32" t="str">
        <f>IF($U321&lt;&gt;"",VLOOKUP(VLOOKUP(VLOOKUP($U321,Endereços!$B$3:$M$1002,8,FALSE),Parametros!$AG$3:$AJ$102,4,FALSE),Parametros!$U$3:$Z$102,4,FALSE),"")</f>
        <v/>
      </c>
      <c r="N321" s="32" t="str">
        <f>IF($U321&lt;&gt;"",VLOOKUP(VLOOKUP($U321,Endereços!$B$3:$M$1002,6,FALSE),Parametros!$I$3:$N$102,6,FALSE),"")</f>
        <v/>
      </c>
      <c r="O321" s="9"/>
      <c r="P321" s="9"/>
      <c r="Q321" s="9"/>
      <c r="R321" s="9"/>
      <c r="S321" s="9"/>
      <c r="T321" s="9"/>
      <c r="U321" s="9"/>
      <c r="V321" s="52" t="str">
        <f>IF($U321&lt;&gt;"",VLOOKUP($U321,Endereços!$B$3:$M$1002,5,FALSE)&amp;" - "&amp;VLOOKUP($U321,Endereços!$B$3:$M$1002,7,FALSE)&amp;" - "&amp;VLOOKUP($U321,Endereços!$B$3:$M$1002,8,FALSE)&amp;", "&amp;VLOOKUP($U321,Endereços!$B$3:$M$1002,2,FALSE)&amp;" "&amp;VLOOKUP($U321,Endereços!$B$3:$M$1002,3,FALSE),"")</f>
        <v/>
      </c>
      <c r="W321" s="9"/>
      <c r="X321" s="9"/>
      <c r="Y321" s="9"/>
      <c r="Z321" s="59"/>
    </row>
    <row r="322" spans="1:26" x14ac:dyDescent="0.2">
      <c r="A322" s="44" t="str">
        <f t="shared" si="8"/>
        <v/>
      </c>
      <c r="B322" s="5"/>
      <c r="C322" s="14"/>
      <c r="D322" s="32" t="str">
        <f>IF($C322&lt;&gt;"",VLOOKUP($C322,Empresas!$A$3:$AB$1002,2,FALSE),"")</f>
        <v/>
      </c>
      <c r="E322" s="14"/>
      <c r="F322" s="14"/>
      <c r="G322" s="14"/>
      <c r="H322" s="14"/>
      <c r="I322" s="9"/>
      <c r="J322" s="9"/>
      <c r="K322" s="53"/>
      <c r="L322" s="50" t="str">
        <f t="shared" ca="1" si="7"/>
        <v/>
      </c>
      <c r="M322" s="32" t="str">
        <f>IF($U322&lt;&gt;"",VLOOKUP(VLOOKUP(VLOOKUP($U322,Endereços!$B$3:$M$1002,8,FALSE),Parametros!$AG$3:$AJ$102,4,FALSE),Parametros!$U$3:$Z$102,4,FALSE),"")</f>
        <v/>
      </c>
      <c r="N322" s="32" t="str">
        <f>IF($U322&lt;&gt;"",VLOOKUP(VLOOKUP($U322,Endereços!$B$3:$M$1002,6,FALSE),Parametros!$I$3:$N$102,6,FALSE),"")</f>
        <v/>
      </c>
      <c r="O322" s="9"/>
      <c r="P322" s="9"/>
      <c r="Q322" s="9"/>
      <c r="R322" s="9"/>
      <c r="S322" s="9"/>
      <c r="T322" s="9"/>
      <c r="U322" s="9"/>
      <c r="V322" s="52" t="str">
        <f>IF($U322&lt;&gt;"",VLOOKUP($U322,Endereços!$B$3:$M$1002,5,FALSE)&amp;" - "&amp;VLOOKUP($U322,Endereços!$B$3:$M$1002,7,FALSE)&amp;" - "&amp;VLOOKUP($U322,Endereços!$B$3:$M$1002,8,FALSE)&amp;", "&amp;VLOOKUP($U322,Endereços!$B$3:$M$1002,2,FALSE)&amp;" "&amp;VLOOKUP($U322,Endereços!$B$3:$M$1002,3,FALSE),"")</f>
        <v/>
      </c>
      <c r="W322" s="9"/>
      <c r="X322" s="9"/>
      <c r="Y322" s="9"/>
      <c r="Z322" s="59"/>
    </row>
    <row r="323" spans="1:26" x14ac:dyDescent="0.2">
      <c r="A323" s="44" t="str">
        <f t="shared" si="8"/>
        <v/>
      </c>
      <c r="B323" s="5"/>
      <c r="C323" s="14"/>
      <c r="D323" s="32" t="str">
        <f>IF($C323&lt;&gt;"",VLOOKUP($C323,Empresas!$A$3:$AB$1002,2,FALSE),"")</f>
        <v/>
      </c>
      <c r="E323" s="14"/>
      <c r="F323" s="14"/>
      <c r="G323" s="14"/>
      <c r="H323" s="14"/>
      <c r="I323" s="9"/>
      <c r="J323" s="9"/>
      <c r="K323" s="53"/>
      <c r="L323" s="50" t="str">
        <f t="shared" ca="1" si="7"/>
        <v/>
      </c>
      <c r="M323" s="32" t="str">
        <f>IF($U323&lt;&gt;"",VLOOKUP(VLOOKUP(VLOOKUP($U323,Endereços!$B$3:$M$1002,8,FALSE),Parametros!$AG$3:$AJ$102,4,FALSE),Parametros!$U$3:$Z$102,4,FALSE),"")</f>
        <v/>
      </c>
      <c r="N323" s="32" t="str">
        <f>IF($U323&lt;&gt;"",VLOOKUP(VLOOKUP($U323,Endereços!$B$3:$M$1002,6,FALSE),Parametros!$I$3:$N$102,6,FALSE),"")</f>
        <v/>
      </c>
      <c r="O323" s="9"/>
      <c r="P323" s="9"/>
      <c r="Q323" s="9"/>
      <c r="R323" s="9"/>
      <c r="S323" s="9"/>
      <c r="T323" s="9"/>
      <c r="U323" s="9"/>
      <c r="V323" s="52" t="str">
        <f>IF($U323&lt;&gt;"",VLOOKUP($U323,Endereços!$B$3:$M$1002,5,FALSE)&amp;" - "&amp;VLOOKUP($U323,Endereços!$B$3:$M$1002,7,FALSE)&amp;" - "&amp;VLOOKUP($U323,Endereços!$B$3:$M$1002,8,FALSE)&amp;", "&amp;VLOOKUP($U323,Endereços!$B$3:$M$1002,2,FALSE)&amp;" "&amp;VLOOKUP($U323,Endereços!$B$3:$M$1002,3,FALSE),"")</f>
        <v/>
      </c>
      <c r="W323" s="9"/>
      <c r="X323" s="9"/>
      <c r="Y323" s="9"/>
      <c r="Z323" s="59"/>
    </row>
    <row r="324" spans="1:26" x14ac:dyDescent="0.2">
      <c r="A324" s="44" t="str">
        <f t="shared" si="8"/>
        <v/>
      </c>
      <c r="B324" s="5"/>
      <c r="C324" s="14"/>
      <c r="D324" s="32" t="str">
        <f>IF($C324&lt;&gt;"",VLOOKUP($C324,Empresas!$A$3:$AB$1002,2,FALSE),"")</f>
        <v/>
      </c>
      <c r="E324" s="14"/>
      <c r="F324" s="14"/>
      <c r="G324" s="14"/>
      <c r="H324" s="14"/>
      <c r="I324" s="9"/>
      <c r="J324" s="9"/>
      <c r="K324" s="53"/>
      <c r="L324" s="50" t="str">
        <f t="shared" ca="1" si="7"/>
        <v/>
      </c>
      <c r="M324" s="32" t="str">
        <f>IF($U324&lt;&gt;"",VLOOKUP(VLOOKUP(VLOOKUP($U324,Endereços!$B$3:$M$1002,8,FALSE),Parametros!$AG$3:$AJ$102,4,FALSE),Parametros!$U$3:$Z$102,4,FALSE),"")</f>
        <v/>
      </c>
      <c r="N324" s="32" t="str">
        <f>IF($U324&lt;&gt;"",VLOOKUP(VLOOKUP($U324,Endereços!$B$3:$M$1002,6,FALSE),Parametros!$I$3:$N$102,6,FALSE),"")</f>
        <v/>
      </c>
      <c r="O324" s="9"/>
      <c r="P324" s="9"/>
      <c r="Q324" s="9"/>
      <c r="R324" s="9"/>
      <c r="S324" s="9"/>
      <c r="T324" s="9"/>
      <c r="U324" s="9"/>
      <c r="V324" s="52" t="str">
        <f>IF($U324&lt;&gt;"",VLOOKUP($U324,Endereços!$B$3:$M$1002,5,FALSE)&amp;" - "&amp;VLOOKUP($U324,Endereços!$B$3:$M$1002,7,FALSE)&amp;" - "&amp;VLOOKUP($U324,Endereços!$B$3:$M$1002,8,FALSE)&amp;", "&amp;VLOOKUP($U324,Endereços!$B$3:$M$1002,2,FALSE)&amp;" "&amp;VLOOKUP($U324,Endereços!$B$3:$M$1002,3,FALSE),"")</f>
        <v/>
      </c>
      <c r="W324" s="9"/>
      <c r="X324" s="9"/>
      <c r="Y324" s="9"/>
      <c r="Z324" s="59"/>
    </row>
    <row r="325" spans="1:26" x14ac:dyDescent="0.2">
      <c r="A325" s="44" t="str">
        <f t="shared" si="8"/>
        <v/>
      </c>
      <c r="B325" s="5"/>
      <c r="C325" s="14"/>
      <c r="D325" s="32" t="str">
        <f>IF($C325&lt;&gt;"",VLOOKUP($C325,Empresas!$A$3:$AB$1002,2,FALSE),"")</f>
        <v/>
      </c>
      <c r="E325" s="14"/>
      <c r="F325" s="14"/>
      <c r="G325" s="14"/>
      <c r="H325" s="14"/>
      <c r="I325" s="9"/>
      <c r="J325" s="9"/>
      <c r="K325" s="53"/>
      <c r="L325" s="50" t="str">
        <f t="shared" ref="L325:L388" ca="1" si="9">IF($K325&lt;&gt;"",DAYS360($K325,NOW(),FALSE)/360,"")</f>
        <v/>
      </c>
      <c r="M325" s="32" t="str">
        <f>IF($U325&lt;&gt;"",VLOOKUP(VLOOKUP(VLOOKUP($U325,Endereços!$B$3:$M$1002,8,FALSE),Parametros!$AG$3:$AJ$102,4,FALSE),Parametros!$U$3:$Z$102,4,FALSE),"")</f>
        <v/>
      </c>
      <c r="N325" s="32" t="str">
        <f>IF($U325&lt;&gt;"",VLOOKUP(VLOOKUP($U325,Endereços!$B$3:$M$1002,6,FALSE),Parametros!$I$3:$N$102,6,FALSE),"")</f>
        <v/>
      </c>
      <c r="O325" s="9"/>
      <c r="P325" s="9"/>
      <c r="Q325" s="9"/>
      <c r="R325" s="9"/>
      <c r="S325" s="9"/>
      <c r="T325" s="9"/>
      <c r="U325" s="9"/>
      <c r="V325" s="52" t="str">
        <f>IF($U325&lt;&gt;"",VLOOKUP($U325,Endereços!$B$3:$M$1002,5,FALSE)&amp;" - "&amp;VLOOKUP($U325,Endereços!$B$3:$M$1002,7,FALSE)&amp;" - "&amp;VLOOKUP($U325,Endereços!$B$3:$M$1002,8,FALSE)&amp;", "&amp;VLOOKUP($U325,Endereços!$B$3:$M$1002,2,FALSE)&amp;" "&amp;VLOOKUP($U325,Endereços!$B$3:$M$1002,3,FALSE),"")</f>
        <v/>
      </c>
      <c r="W325" s="9"/>
      <c r="X325" s="9"/>
      <c r="Y325" s="9"/>
      <c r="Z325" s="59"/>
    </row>
    <row r="326" spans="1:26" x14ac:dyDescent="0.2">
      <c r="A326" s="44" t="str">
        <f t="shared" si="8"/>
        <v/>
      </c>
      <c r="B326" s="5"/>
      <c r="C326" s="14"/>
      <c r="D326" s="32" t="str">
        <f>IF($C326&lt;&gt;"",VLOOKUP($C326,Empresas!$A$3:$AB$1002,2,FALSE),"")</f>
        <v/>
      </c>
      <c r="E326" s="14"/>
      <c r="F326" s="14"/>
      <c r="G326" s="14"/>
      <c r="H326" s="14"/>
      <c r="I326" s="9"/>
      <c r="J326" s="9"/>
      <c r="K326" s="53"/>
      <c r="L326" s="50" t="str">
        <f t="shared" ca="1" si="9"/>
        <v/>
      </c>
      <c r="M326" s="32" t="str">
        <f>IF($U326&lt;&gt;"",VLOOKUP(VLOOKUP(VLOOKUP($U326,Endereços!$B$3:$M$1002,8,FALSE),Parametros!$AG$3:$AJ$102,4,FALSE),Parametros!$U$3:$Z$102,4,FALSE),"")</f>
        <v/>
      </c>
      <c r="N326" s="32" t="str">
        <f>IF($U326&lt;&gt;"",VLOOKUP(VLOOKUP($U326,Endereços!$B$3:$M$1002,6,FALSE),Parametros!$I$3:$N$102,6,FALSE),"")</f>
        <v/>
      </c>
      <c r="O326" s="9"/>
      <c r="P326" s="9"/>
      <c r="Q326" s="9"/>
      <c r="R326" s="9"/>
      <c r="S326" s="9"/>
      <c r="T326" s="9"/>
      <c r="U326" s="9"/>
      <c r="V326" s="52" t="str">
        <f>IF($U326&lt;&gt;"",VLOOKUP($U326,Endereços!$B$3:$M$1002,5,FALSE)&amp;" - "&amp;VLOOKUP($U326,Endereços!$B$3:$M$1002,7,FALSE)&amp;" - "&amp;VLOOKUP($U326,Endereços!$B$3:$M$1002,8,FALSE)&amp;", "&amp;VLOOKUP($U326,Endereços!$B$3:$M$1002,2,FALSE)&amp;" "&amp;VLOOKUP($U326,Endereços!$B$3:$M$1002,3,FALSE),"")</f>
        <v/>
      </c>
      <c r="W326" s="9"/>
      <c r="X326" s="9"/>
      <c r="Y326" s="9"/>
      <c r="Z326" s="59"/>
    </row>
    <row r="327" spans="1:26" x14ac:dyDescent="0.2">
      <c r="A327" s="44" t="str">
        <f t="shared" si="8"/>
        <v/>
      </c>
      <c r="B327" s="5"/>
      <c r="C327" s="14"/>
      <c r="D327" s="32" t="str">
        <f>IF($C327&lt;&gt;"",VLOOKUP($C327,Empresas!$A$3:$AB$1002,2,FALSE),"")</f>
        <v/>
      </c>
      <c r="E327" s="14"/>
      <c r="F327" s="14"/>
      <c r="G327" s="14"/>
      <c r="H327" s="14"/>
      <c r="I327" s="9"/>
      <c r="J327" s="9"/>
      <c r="K327" s="53"/>
      <c r="L327" s="50" t="str">
        <f t="shared" ca="1" si="9"/>
        <v/>
      </c>
      <c r="M327" s="32" t="str">
        <f>IF($U327&lt;&gt;"",VLOOKUP(VLOOKUP(VLOOKUP($U327,Endereços!$B$3:$M$1002,8,FALSE),Parametros!$AG$3:$AJ$102,4,FALSE),Parametros!$U$3:$Z$102,4,FALSE),"")</f>
        <v/>
      </c>
      <c r="N327" s="32" t="str">
        <f>IF($U327&lt;&gt;"",VLOOKUP(VLOOKUP($U327,Endereços!$B$3:$M$1002,6,FALSE),Parametros!$I$3:$N$102,6,FALSE),"")</f>
        <v/>
      </c>
      <c r="O327" s="9"/>
      <c r="P327" s="9"/>
      <c r="Q327" s="9"/>
      <c r="R327" s="9"/>
      <c r="S327" s="9"/>
      <c r="T327" s="9"/>
      <c r="U327" s="9"/>
      <c r="V327" s="52" t="str">
        <f>IF($U327&lt;&gt;"",VLOOKUP($U327,Endereços!$B$3:$M$1002,5,FALSE)&amp;" - "&amp;VLOOKUP($U327,Endereços!$B$3:$M$1002,7,FALSE)&amp;" - "&amp;VLOOKUP($U327,Endereços!$B$3:$M$1002,8,FALSE)&amp;", "&amp;VLOOKUP($U327,Endereços!$B$3:$M$1002,2,FALSE)&amp;" "&amp;VLOOKUP($U327,Endereços!$B$3:$M$1002,3,FALSE),"")</f>
        <v/>
      </c>
      <c r="W327" s="9"/>
      <c r="X327" s="9"/>
      <c r="Y327" s="9"/>
      <c r="Z327" s="59"/>
    </row>
    <row r="328" spans="1:26" x14ac:dyDescent="0.2">
      <c r="A328" s="44" t="str">
        <f t="shared" si="8"/>
        <v/>
      </c>
      <c r="B328" s="5"/>
      <c r="C328" s="14"/>
      <c r="D328" s="32" t="str">
        <f>IF($C328&lt;&gt;"",VLOOKUP($C328,Empresas!$A$3:$AB$1002,2,FALSE),"")</f>
        <v/>
      </c>
      <c r="E328" s="14"/>
      <c r="F328" s="14"/>
      <c r="G328" s="14"/>
      <c r="H328" s="14"/>
      <c r="I328" s="9"/>
      <c r="J328" s="9"/>
      <c r="K328" s="53"/>
      <c r="L328" s="50" t="str">
        <f t="shared" ca="1" si="9"/>
        <v/>
      </c>
      <c r="M328" s="32" t="str">
        <f>IF($U328&lt;&gt;"",VLOOKUP(VLOOKUP(VLOOKUP($U328,Endereços!$B$3:$M$1002,8,FALSE),Parametros!$AG$3:$AJ$102,4,FALSE),Parametros!$U$3:$Z$102,4,FALSE),"")</f>
        <v/>
      </c>
      <c r="N328" s="32" t="str">
        <f>IF($U328&lt;&gt;"",VLOOKUP(VLOOKUP($U328,Endereços!$B$3:$M$1002,6,FALSE),Parametros!$I$3:$N$102,6,FALSE),"")</f>
        <v/>
      </c>
      <c r="O328" s="9"/>
      <c r="P328" s="9"/>
      <c r="Q328" s="9"/>
      <c r="R328" s="9"/>
      <c r="S328" s="9"/>
      <c r="T328" s="9"/>
      <c r="U328" s="9"/>
      <c r="V328" s="52" t="str">
        <f>IF($U328&lt;&gt;"",VLOOKUP($U328,Endereços!$B$3:$M$1002,5,FALSE)&amp;" - "&amp;VLOOKUP($U328,Endereços!$B$3:$M$1002,7,FALSE)&amp;" - "&amp;VLOOKUP($U328,Endereços!$B$3:$M$1002,8,FALSE)&amp;", "&amp;VLOOKUP($U328,Endereços!$B$3:$M$1002,2,FALSE)&amp;" "&amp;VLOOKUP($U328,Endereços!$B$3:$M$1002,3,FALSE),"")</f>
        <v/>
      </c>
      <c r="W328" s="9"/>
      <c r="X328" s="9"/>
      <c r="Y328" s="9"/>
      <c r="Z328" s="59"/>
    </row>
    <row r="329" spans="1:26" x14ac:dyDescent="0.2">
      <c r="A329" s="44" t="str">
        <f t="shared" si="8"/>
        <v/>
      </c>
      <c r="B329" s="5"/>
      <c r="C329" s="14"/>
      <c r="D329" s="32" t="str">
        <f>IF($C329&lt;&gt;"",VLOOKUP($C329,Empresas!$A$3:$AB$1002,2,FALSE),"")</f>
        <v/>
      </c>
      <c r="E329" s="14"/>
      <c r="F329" s="14"/>
      <c r="G329" s="14"/>
      <c r="H329" s="14"/>
      <c r="I329" s="9"/>
      <c r="J329" s="9"/>
      <c r="K329" s="53"/>
      <c r="L329" s="50" t="str">
        <f t="shared" ca="1" si="9"/>
        <v/>
      </c>
      <c r="M329" s="32" t="str">
        <f>IF($U329&lt;&gt;"",VLOOKUP(VLOOKUP(VLOOKUP($U329,Endereços!$B$3:$M$1002,8,FALSE),Parametros!$AG$3:$AJ$102,4,FALSE),Parametros!$U$3:$Z$102,4,FALSE),"")</f>
        <v/>
      </c>
      <c r="N329" s="32" t="str">
        <f>IF($U329&lt;&gt;"",VLOOKUP(VLOOKUP($U329,Endereços!$B$3:$M$1002,6,FALSE),Parametros!$I$3:$N$102,6,FALSE),"")</f>
        <v/>
      </c>
      <c r="O329" s="9"/>
      <c r="P329" s="9"/>
      <c r="Q329" s="9"/>
      <c r="R329" s="9"/>
      <c r="S329" s="9"/>
      <c r="T329" s="9"/>
      <c r="U329" s="9"/>
      <c r="V329" s="52" t="str">
        <f>IF($U329&lt;&gt;"",VLOOKUP($U329,Endereços!$B$3:$M$1002,5,FALSE)&amp;" - "&amp;VLOOKUP($U329,Endereços!$B$3:$M$1002,7,FALSE)&amp;" - "&amp;VLOOKUP($U329,Endereços!$B$3:$M$1002,8,FALSE)&amp;", "&amp;VLOOKUP($U329,Endereços!$B$3:$M$1002,2,FALSE)&amp;" "&amp;VLOOKUP($U329,Endereços!$B$3:$M$1002,3,FALSE),"")</f>
        <v/>
      </c>
      <c r="W329" s="9"/>
      <c r="X329" s="9"/>
      <c r="Y329" s="9"/>
      <c r="Z329" s="59"/>
    </row>
    <row r="330" spans="1:26" x14ac:dyDescent="0.2">
      <c r="A330" s="44" t="str">
        <f t="shared" si="8"/>
        <v/>
      </c>
      <c r="B330" s="5"/>
      <c r="C330" s="14"/>
      <c r="D330" s="32" t="str">
        <f>IF($C330&lt;&gt;"",VLOOKUP($C330,Empresas!$A$3:$AB$1002,2,FALSE),"")</f>
        <v/>
      </c>
      <c r="E330" s="14"/>
      <c r="F330" s="14"/>
      <c r="G330" s="14"/>
      <c r="H330" s="14"/>
      <c r="I330" s="9"/>
      <c r="J330" s="9"/>
      <c r="K330" s="53"/>
      <c r="L330" s="50" t="str">
        <f t="shared" ca="1" si="9"/>
        <v/>
      </c>
      <c r="M330" s="32" t="str">
        <f>IF($U330&lt;&gt;"",VLOOKUP(VLOOKUP(VLOOKUP($U330,Endereços!$B$3:$M$1002,8,FALSE),Parametros!$AG$3:$AJ$102,4,FALSE),Parametros!$U$3:$Z$102,4,FALSE),"")</f>
        <v/>
      </c>
      <c r="N330" s="32" t="str">
        <f>IF($U330&lt;&gt;"",VLOOKUP(VLOOKUP($U330,Endereços!$B$3:$M$1002,6,FALSE),Parametros!$I$3:$N$102,6,FALSE),"")</f>
        <v/>
      </c>
      <c r="O330" s="9"/>
      <c r="P330" s="9"/>
      <c r="Q330" s="9"/>
      <c r="R330" s="9"/>
      <c r="S330" s="9"/>
      <c r="T330" s="9"/>
      <c r="U330" s="9"/>
      <c r="V330" s="52" t="str">
        <f>IF($U330&lt;&gt;"",VLOOKUP($U330,Endereços!$B$3:$M$1002,5,FALSE)&amp;" - "&amp;VLOOKUP($U330,Endereços!$B$3:$M$1002,7,FALSE)&amp;" - "&amp;VLOOKUP($U330,Endereços!$B$3:$M$1002,8,FALSE)&amp;", "&amp;VLOOKUP($U330,Endereços!$B$3:$M$1002,2,FALSE)&amp;" "&amp;VLOOKUP($U330,Endereços!$B$3:$M$1002,3,FALSE),"")</f>
        <v/>
      </c>
      <c r="W330" s="9"/>
      <c r="X330" s="9"/>
      <c r="Y330" s="9"/>
      <c r="Z330" s="59"/>
    </row>
    <row r="331" spans="1:26" x14ac:dyDescent="0.2">
      <c r="A331" s="44" t="str">
        <f t="shared" si="8"/>
        <v/>
      </c>
      <c r="B331" s="5"/>
      <c r="C331" s="14"/>
      <c r="D331" s="32" t="str">
        <f>IF($C331&lt;&gt;"",VLOOKUP($C331,Empresas!$A$3:$AB$1002,2,FALSE),"")</f>
        <v/>
      </c>
      <c r="E331" s="14"/>
      <c r="F331" s="14"/>
      <c r="G331" s="14"/>
      <c r="H331" s="14"/>
      <c r="I331" s="9"/>
      <c r="J331" s="9"/>
      <c r="K331" s="53"/>
      <c r="L331" s="50" t="str">
        <f t="shared" ca="1" si="9"/>
        <v/>
      </c>
      <c r="M331" s="32" t="str">
        <f>IF($U331&lt;&gt;"",VLOOKUP(VLOOKUP(VLOOKUP($U331,Endereços!$B$3:$M$1002,8,FALSE),Parametros!$AG$3:$AJ$102,4,FALSE),Parametros!$U$3:$Z$102,4,FALSE),"")</f>
        <v/>
      </c>
      <c r="N331" s="32" t="str">
        <f>IF($U331&lt;&gt;"",VLOOKUP(VLOOKUP($U331,Endereços!$B$3:$M$1002,6,FALSE),Parametros!$I$3:$N$102,6,FALSE),"")</f>
        <v/>
      </c>
      <c r="O331" s="9"/>
      <c r="P331" s="9"/>
      <c r="Q331" s="9"/>
      <c r="R331" s="9"/>
      <c r="S331" s="9"/>
      <c r="T331" s="9"/>
      <c r="U331" s="9"/>
      <c r="V331" s="52" t="str">
        <f>IF($U331&lt;&gt;"",VLOOKUP($U331,Endereços!$B$3:$M$1002,5,FALSE)&amp;" - "&amp;VLOOKUP($U331,Endereços!$B$3:$M$1002,7,FALSE)&amp;" - "&amp;VLOOKUP($U331,Endereços!$B$3:$M$1002,8,FALSE)&amp;", "&amp;VLOOKUP($U331,Endereços!$B$3:$M$1002,2,FALSE)&amp;" "&amp;VLOOKUP($U331,Endereços!$B$3:$M$1002,3,FALSE),"")</f>
        <v/>
      </c>
      <c r="W331" s="9"/>
      <c r="X331" s="9"/>
      <c r="Y331" s="9"/>
      <c r="Z331" s="59"/>
    </row>
    <row r="332" spans="1:26" x14ac:dyDescent="0.2">
      <c r="A332" s="44" t="str">
        <f t="shared" si="8"/>
        <v/>
      </c>
      <c r="B332" s="5"/>
      <c r="C332" s="14"/>
      <c r="D332" s="32" t="str">
        <f>IF($C332&lt;&gt;"",VLOOKUP($C332,Empresas!$A$3:$AB$1002,2,FALSE),"")</f>
        <v/>
      </c>
      <c r="E332" s="14"/>
      <c r="F332" s="14"/>
      <c r="G332" s="14"/>
      <c r="H332" s="14"/>
      <c r="I332" s="9"/>
      <c r="J332" s="9"/>
      <c r="K332" s="53"/>
      <c r="L332" s="50" t="str">
        <f t="shared" ca="1" si="9"/>
        <v/>
      </c>
      <c r="M332" s="32" t="str">
        <f>IF($U332&lt;&gt;"",VLOOKUP(VLOOKUP(VLOOKUP($U332,Endereços!$B$3:$M$1002,8,FALSE),Parametros!$AG$3:$AJ$102,4,FALSE),Parametros!$U$3:$Z$102,4,FALSE),"")</f>
        <v/>
      </c>
      <c r="N332" s="32" t="str">
        <f>IF($U332&lt;&gt;"",VLOOKUP(VLOOKUP($U332,Endereços!$B$3:$M$1002,6,FALSE),Parametros!$I$3:$N$102,6,FALSE),"")</f>
        <v/>
      </c>
      <c r="O332" s="9"/>
      <c r="P332" s="9"/>
      <c r="Q332" s="9"/>
      <c r="R332" s="9"/>
      <c r="S332" s="9"/>
      <c r="T332" s="9"/>
      <c r="U332" s="9"/>
      <c r="V332" s="52" t="str">
        <f>IF($U332&lt;&gt;"",VLOOKUP($U332,Endereços!$B$3:$M$1002,5,FALSE)&amp;" - "&amp;VLOOKUP($U332,Endereços!$B$3:$M$1002,7,FALSE)&amp;" - "&amp;VLOOKUP($U332,Endereços!$B$3:$M$1002,8,FALSE)&amp;", "&amp;VLOOKUP($U332,Endereços!$B$3:$M$1002,2,FALSE)&amp;" "&amp;VLOOKUP($U332,Endereços!$B$3:$M$1002,3,FALSE),"")</f>
        <v/>
      </c>
      <c r="W332" s="9"/>
      <c r="X332" s="9"/>
      <c r="Y332" s="9"/>
      <c r="Z332" s="59"/>
    </row>
    <row r="333" spans="1:26" x14ac:dyDescent="0.2">
      <c r="A333" s="44" t="str">
        <f t="shared" si="8"/>
        <v/>
      </c>
      <c r="B333" s="5"/>
      <c r="C333" s="14"/>
      <c r="D333" s="32" t="str">
        <f>IF($C333&lt;&gt;"",VLOOKUP($C333,Empresas!$A$3:$AB$1002,2,FALSE),"")</f>
        <v/>
      </c>
      <c r="E333" s="14"/>
      <c r="F333" s="14"/>
      <c r="G333" s="14"/>
      <c r="H333" s="14"/>
      <c r="I333" s="9"/>
      <c r="J333" s="9"/>
      <c r="K333" s="53"/>
      <c r="L333" s="50" t="str">
        <f t="shared" ca="1" si="9"/>
        <v/>
      </c>
      <c r="M333" s="32" t="str">
        <f>IF($U333&lt;&gt;"",VLOOKUP(VLOOKUP(VLOOKUP($U333,Endereços!$B$3:$M$1002,8,FALSE),Parametros!$AG$3:$AJ$102,4,FALSE),Parametros!$U$3:$Z$102,4,FALSE),"")</f>
        <v/>
      </c>
      <c r="N333" s="32" t="str">
        <f>IF($U333&lt;&gt;"",VLOOKUP(VLOOKUP($U333,Endereços!$B$3:$M$1002,6,FALSE),Parametros!$I$3:$N$102,6,FALSE),"")</f>
        <v/>
      </c>
      <c r="O333" s="9"/>
      <c r="P333" s="9"/>
      <c r="Q333" s="9"/>
      <c r="R333" s="9"/>
      <c r="S333" s="9"/>
      <c r="T333" s="9"/>
      <c r="U333" s="9"/>
      <c r="V333" s="52" t="str">
        <f>IF($U333&lt;&gt;"",VLOOKUP($U333,Endereços!$B$3:$M$1002,5,FALSE)&amp;" - "&amp;VLOOKUP($U333,Endereços!$B$3:$M$1002,7,FALSE)&amp;" - "&amp;VLOOKUP($U333,Endereços!$B$3:$M$1002,8,FALSE)&amp;", "&amp;VLOOKUP($U333,Endereços!$B$3:$M$1002,2,FALSE)&amp;" "&amp;VLOOKUP($U333,Endereços!$B$3:$M$1002,3,FALSE),"")</f>
        <v/>
      </c>
      <c r="W333" s="9"/>
      <c r="X333" s="9"/>
      <c r="Y333" s="9"/>
      <c r="Z333" s="59"/>
    </row>
    <row r="334" spans="1:26" x14ac:dyDescent="0.2">
      <c r="A334" s="44" t="str">
        <f t="shared" si="8"/>
        <v/>
      </c>
      <c r="B334" s="5"/>
      <c r="C334" s="14"/>
      <c r="D334" s="32" t="str">
        <f>IF($C334&lt;&gt;"",VLOOKUP($C334,Empresas!$A$3:$AB$1002,2,FALSE),"")</f>
        <v/>
      </c>
      <c r="E334" s="14"/>
      <c r="F334" s="14"/>
      <c r="G334" s="14"/>
      <c r="H334" s="14"/>
      <c r="I334" s="9"/>
      <c r="J334" s="9"/>
      <c r="K334" s="53"/>
      <c r="L334" s="50" t="str">
        <f t="shared" ca="1" si="9"/>
        <v/>
      </c>
      <c r="M334" s="32" t="str">
        <f>IF($U334&lt;&gt;"",VLOOKUP(VLOOKUP(VLOOKUP($U334,Endereços!$B$3:$M$1002,8,FALSE),Parametros!$AG$3:$AJ$102,4,FALSE),Parametros!$U$3:$Z$102,4,FALSE),"")</f>
        <v/>
      </c>
      <c r="N334" s="32" t="str">
        <f>IF($U334&lt;&gt;"",VLOOKUP(VLOOKUP($U334,Endereços!$B$3:$M$1002,6,FALSE),Parametros!$I$3:$N$102,6,FALSE),"")</f>
        <v/>
      </c>
      <c r="O334" s="9"/>
      <c r="P334" s="9"/>
      <c r="Q334" s="9"/>
      <c r="R334" s="9"/>
      <c r="S334" s="9"/>
      <c r="T334" s="9"/>
      <c r="U334" s="9"/>
      <c r="V334" s="52" t="str">
        <f>IF($U334&lt;&gt;"",VLOOKUP($U334,Endereços!$B$3:$M$1002,5,FALSE)&amp;" - "&amp;VLOOKUP($U334,Endereços!$B$3:$M$1002,7,FALSE)&amp;" - "&amp;VLOOKUP($U334,Endereços!$B$3:$M$1002,8,FALSE)&amp;", "&amp;VLOOKUP($U334,Endereços!$B$3:$M$1002,2,FALSE)&amp;" "&amp;VLOOKUP($U334,Endereços!$B$3:$M$1002,3,FALSE),"")</f>
        <v/>
      </c>
      <c r="W334" s="9"/>
      <c r="X334" s="9"/>
      <c r="Y334" s="9"/>
      <c r="Z334" s="59"/>
    </row>
    <row r="335" spans="1:26" x14ac:dyDescent="0.2">
      <c r="A335" s="44" t="str">
        <f t="shared" si="8"/>
        <v/>
      </c>
      <c r="B335" s="5"/>
      <c r="C335" s="14"/>
      <c r="D335" s="32" t="str">
        <f>IF($C335&lt;&gt;"",VLOOKUP($C335,Empresas!$A$3:$AB$1002,2,FALSE),"")</f>
        <v/>
      </c>
      <c r="E335" s="14"/>
      <c r="F335" s="14"/>
      <c r="G335" s="14"/>
      <c r="H335" s="14"/>
      <c r="I335" s="9"/>
      <c r="J335" s="9"/>
      <c r="K335" s="53"/>
      <c r="L335" s="50" t="str">
        <f t="shared" ca="1" si="9"/>
        <v/>
      </c>
      <c r="M335" s="32" t="str">
        <f>IF($U335&lt;&gt;"",VLOOKUP(VLOOKUP(VLOOKUP($U335,Endereços!$B$3:$M$1002,8,FALSE),Parametros!$AG$3:$AJ$102,4,FALSE),Parametros!$U$3:$Z$102,4,FALSE),"")</f>
        <v/>
      </c>
      <c r="N335" s="32" t="str">
        <f>IF($U335&lt;&gt;"",VLOOKUP(VLOOKUP($U335,Endereços!$B$3:$M$1002,6,FALSE),Parametros!$I$3:$N$102,6,FALSE),"")</f>
        <v/>
      </c>
      <c r="O335" s="9"/>
      <c r="P335" s="9"/>
      <c r="Q335" s="9"/>
      <c r="R335" s="9"/>
      <c r="S335" s="9"/>
      <c r="T335" s="9"/>
      <c r="U335" s="9"/>
      <c r="V335" s="52" t="str">
        <f>IF($U335&lt;&gt;"",VLOOKUP($U335,Endereços!$B$3:$M$1002,5,FALSE)&amp;" - "&amp;VLOOKUP($U335,Endereços!$B$3:$M$1002,7,FALSE)&amp;" - "&amp;VLOOKUP($U335,Endereços!$B$3:$M$1002,8,FALSE)&amp;", "&amp;VLOOKUP($U335,Endereços!$B$3:$M$1002,2,FALSE)&amp;" "&amp;VLOOKUP($U335,Endereços!$B$3:$M$1002,3,FALSE),"")</f>
        <v/>
      </c>
      <c r="W335" s="9"/>
      <c r="X335" s="9"/>
      <c r="Y335" s="9"/>
      <c r="Z335" s="59"/>
    </row>
    <row r="336" spans="1:26" x14ac:dyDescent="0.2">
      <c r="A336" s="44" t="str">
        <f t="shared" si="8"/>
        <v/>
      </c>
      <c r="B336" s="5"/>
      <c r="C336" s="14"/>
      <c r="D336" s="32" t="str">
        <f>IF($C336&lt;&gt;"",VLOOKUP($C336,Empresas!$A$3:$AB$1002,2,FALSE),"")</f>
        <v/>
      </c>
      <c r="E336" s="14"/>
      <c r="F336" s="14"/>
      <c r="G336" s="14"/>
      <c r="H336" s="14"/>
      <c r="I336" s="9"/>
      <c r="J336" s="9"/>
      <c r="K336" s="53"/>
      <c r="L336" s="50" t="str">
        <f t="shared" ca="1" si="9"/>
        <v/>
      </c>
      <c r="M336" s="32" t="str">
        <f>IF($U336&lt;&gt;"",VLOOKUP(VLOOKUP(VLOOKUP($U336,Endereços!$B$3:$M$1002,8,FALSE),Parametros!$AG$3:$AJ$102,4,FALSE),Parametros!$U$3:$Z$102,4,FALSE),"")</f>
        <v/>
      </c>
      <c r="N336" s="32" t="str">
        <f>IF($U336&lt;&gt;"",VLOOKUP(VLOOKUP($U336,Endereços!$B$3:$M$1002,6,FALSE),Parametros!$I$3:$N$102,6,FALSE),"")</f>
        <v/>
      </c>
      <c r="O336" s="9"/>
      <c r="P336" s="9"/>
      <c r="Q336" s="9"/>
      <c r="R336" s="9"/>
      <c r="S336" s="9"/>
      <c r="T336" s="9"/>
      <c r="U336" s="9"/>
      <c r="V336" s="52" t="str">
        <f>IF($U336&lt;&gt;"",VLOOKUP($U336,Endereços!$B$3:$M$1002,5,FALSE)&amp;" - "&amp;VLOOKUP($U336,Endereços!$B$3:$M$1002,7,FALSE)&amp;" - "&amp;VLOOKUP($U336,Endereços!$B$3:$M$1002,8,FALSE)&amp;", "&amp;VLOOKUP($U336,Endereços!$B$3:$M$1002,2,FALSE)&amp;" "&amp;VLOOKUP($U336,Endereços!$B$3:$M$1002,3,FALSE),"")</f>
        <v/>
      </c>
      <c r="W336" s="9"/>
      <c r="X336" s="9"/>
      <c r="Y336" s="9"/>
      <c r="Z336" s="59"/>
    </row>
    <row r="337" spans="1:26" x14ac:dyDescent="0.2">
      <c r="A337" s="44" t="str">
        <f t="shared" si="8"/>
        <v/>
      </c>
      <c r="B337" s="5"/>
      <c r="C337" s="14"/>
      <c r="D337" s="32" t="str">
        <f>IF($C337&lt;&gt;"",VLOOKUP($C337,Empresas!$A$3:$AB$1002,2,FALSE),"")</f>
        <v/>
      </c>
      <c r="E337" s="14"/>
      <c r="F337" s="14"/>
      <c r="G337" s="14"/>
      <c r="H337" s="14"/>
      <c r="I337" s="9"/>
      <c r="J337" s="9"/>
      <c r="K337" s="53"/>
      <c r="L337" s="50" t="str">
        <f t="shared" ca="1" si="9"/>
        <v/>
      </c>
      <c r="M337" s="32" t="str">
        <f>IF($U337&lt;&gt;"",VLOOKUP(VLOOKUP(VLOOKUP($U337,Endereços!$B$3:$M$1002,8,FALSE),Parametros!$AG$3:$AJ$102,4,FALSE),Parametros!$U$3:$Z$102,4,FALSE),"")</f>
        <v/>
      </c>
      <c r="N337" s="32" t="str">
        <f>IF($U337&lt;&gt;"",VLOOKUP(VLOOKUP($U337,Endereços!$B$3:$M$1002,6,FALSE),Parametros!$I$3:$N$102,6,FALSE),"")</f>
        <v/>
      </c>
      <c r="O337" s="9"/>
      <c r="P337" s="9"/>
      <c r="Q337" s="9"/>
      <c r="R337" s="9"/>
      <c r="S337" s="9"/>
      <c r="T337" s="9"/>
      <c r="U337" s="9"/>
      <c r="V337" s="52" t="str">
        <f>IF($U337&lt;&gt;"",VLOOKUP($U337,Endereços!$B$3:$M$1002,5,FALSE)&amp;" - "&amp;VLOOKUP($U337,Endereços!$B$3:$M$1002,7,FALSE)&amp;" - "&amp;VLOOKUP($U337,Endereços!$B$3:$M$1002,8,FALSE)&amp;", "&amp;VLOOKUP($U337,Endereços!$B$3:$M$1002,2,FALSE)&amp;" "&amp;VLOOKUP($U337,Endereços!$B$3:$M$1002,3,FALSE),"")</f>
        <v/>
      </c>
      <c r="W337" s="9"/>
      <c r="X337" s="9"/>
      <c r="Y337" s="9"/>
      <c r="Z337" s="59"/>
    </row>
    <row r="338" spans="1:26" x14ac:dyDescent="0.2">
      <c r="A338" s="44" t="str">
        <f t="shared" si="8"/>
        <v/>
      </c>
      <c r="B338" s="5"/>
      <c r="C338" s="14"/>
      <c r="D338" s="32" t="str">
        <f>IF($C338&lt;&gt;"",VLOOKUP($C338,Empresas!$A$3:$AB$1002,2,FALSE),"")</f>
        <v/>
      </c>
      <c r="E338" s="14"/>
      <c r="F338" s="14"/>
      <c r="G338" s="14"/>
      <c r="H338" s="14"/>
      <c r="I338" s="9"/>
      <c r="J338" s="9"/>
      <c r="K338" s="53"/>
      <c r="L338" s="50" t="str">
        <f t="shared" ca="1" si="9"/>
        <v/>
      </c>
      <c r="M338" s="32" t="str">
        <f>IF($U338&lt;&gt;"",VLOOKUP(VLOOKUP(VLOOKUP($U338,Endereços!$B$3:$M$1002,8,FALSE),Parametros!$AG$3:$AJ$102,4,FALSE),Parametros!$U$3:$Z$102,4,FALSE),"")</f>
        <v/>
      </c>
      <c r="N338" s="32" t="str">
        <f>IF($U338&lt;&gt;"",VLOOKUP(VLOOKUP($U338,Endereços!$B$3:$M$1002,6,FALSE),Parametros!$I$3:$N$102,6,FALSE),"")</f>
        <v/>
      </c>
      <c r="O338" s="9"/>
      <c r="P338" s="9"/>
      <c r="Q338" s="9"/>
      <c r="R338" s="9"/>
      <c r="S338" s="9"/>
      <c r="T338" s="9"/>
      <c r="U338" s="9"/>
      <c r="V338" s="52" t="str">
        <f>IF($U338&lt;&gt;"",VLOOKUP($U338,Endereços!$B$3:$M$1002,5,FALSE)&amp;" - "&amp;VLOOKUP($U338,Endereços!$B$3:$M$1002,7,FALSE)&amp;" - "&amp;VLOOKUP($U338,Endereços!$B$3:$M$1002,8,FALSE)&amp;", "&amp;VLOOKUP($U338,Endereços!$B$3:$M$1002,2,FALSE)&amp;" "&amp;VLOOKUP($U338,Endereços!$B$3:$M$1002,3,FALSE),"")</f>
        <v/>
      </c>
      <c r="W338" s="9"/>
      <c r="X338" s="9"/>
      <c r="Y338" s="9"/>
      <c r="Z338" s="59"/>
    </row>
    <row r="339" spans="1:26" x14ac:dyDescent="0.2">
      <c r="A339" s="44" t="str">
        <f t="shared" si="8"/>
        <v/>
      </c>
      <c r="B339" s="5"/>
      <c r="C339" s="14"/>
      <c r="D339" s="32" t="str">
        <f>IF($C339&lt;&gt;"",VLOOKUP($C339,Empresas!$A$3:$AB$1002,2,FALSE),"")</f>
        <v/>
      </c>
      <c r="E339" s="14"/>
      <c r="F339" s="14"/>
      <c r="G339" s="14"/>
      <c r="H339" s="14"/>
      <c r="I339" s="9"/>
      <c r="J339" s="9"/>
      <c r="K339" s="53"/>
      <c r="L339" s="50" t="str">
        <f t="shared" ca="1" si="9"/>
        <v/>
      </c>
      <c r="M339" s="32" t="str">
        <f>IF($U339&lt;&gt;"",VLOOKUP(VLOOKUP(VLOOKUP($U339,Endereços!$B$3:$M$1002,8,FALSE),Parametros!$AG$3:$AJ$102,4,FALSE),Parametros!$U$3:$Z$102,4,FALSE),"")</f>
        <v/>
      </c>
      <c r="N339" s="32" t="str">
        <f>IF($U339&lt;&gt;"",VLOOKUP(VLOOKUP($U339,Endereços!$B$3:$M$1002,6,FALSE),Parametros!$I$3:$N$102,6,FALSE),"")</f>
        <v/>
      </c>
      <c r="O339" s="9"/>
      <c r="P339" s="9"/>
      <c r="Q339" s="9"/>
      <c r="R339" s="9"/>
      <c r="S339" s="9"/>
      <c r="T339" s="9"/>
      <c r="U339" s="9"/>
      <c r="V339" s="52" t="str">
        <f>IF($U339&lt;&gt;"",VLOOKUP($U339,Endereços!$B$3:$M$1002,5,FALSE)&amp;" - "&amp;VLOOKUP($U339,Endereços!$B$3:$M$1002,7,FALSE)&amp;" - "&amp;VLOOKUP($U339,Endereços!$B$3:$M$1002,8,FALSE)&amp;", "&amp;VLOOKUP($U339,Endereços!$B$3:$M$1002,2,FALSE)&amp;" "&amp;VLOOKUP($U339,Endereços!$B$3:$M$1002,3,FALSE),"")</f>
        <v/>
      </c>
      <c r="W339" s="9"/>
      <c r="X339" s="9"/>
      <c r="Y339" s="9"/>
      <c r="Z339" s="59"/>
    </row>
    <row r="340" spans="1:26" x14ac:dyDescent="0.2">
      <c r="A340" s="44" t="str">
        <f t="shared" si="8"/>
        <v/>
      </c>
      <c r="B340" s="5"/>
      <c r="C340" s="14"/>
      <c r="D340" s="32" t="str">
        <f>IF($C340&lt;&gt;"",VLOOKUP($C340,Empresas!$A$3:$AB$1002,2,FALSE),"")</f>
        <v/>
      </c>
      <c r="E340" s="14"/>
      <c r="F340" s="14"/>
      <c r="G340" s="14"/>
      <c r="H340" s="14"/>
      <c r="I340" s="9"/>
      <c r="J340" s="9"/>
      <c r="K340" s="53"/>
      <c r="L340" s="50" t="str">
        <f t="shared" ca="1" si="9"/>
        <v/>
      </c>
      <c r="M340" s="32" t="str">
        <f>IF($U340&lt;&gt;"",VLOOKUP(VLOOKUP(VLOOKUP($U340,Endereços!$B$3:$M$1002,8,FALSE),Parametros!$AG$3:$AJ$102,4,FALSE),Parametros!$U$3:$Z$102,4,FALSE),"")</f>
        <v/>
      </c>
      <c r="N340" s="32" t="str">
        <f>IF($U340&lt;&gt;"",VLOOKUP(VLOOKUP($U340,Endereços!$B$3:$M$1002,6,FALSE),Parametros!$I$3:$N$102,6,FALSE),"")</f>
        <v/>
      </c>
      <c r="O340" s="9"/>
      <c r="P340" s="9"/>
      <c r="Q340" s="9"/>
      <c r="R340" s="9"/>
      <c r="S340" s="9"/>
      <c r="T340" s="9"/>
      <c r="U340" s="9"/>
      <c r="V340" s="52" t="str">
        <f>IF($U340&lt;&gt;"",VLOOKUP($U340,Endereços!$B$3:$M$1002,5,FALSE)&amp;" - "&amp;VLOOKUP($U340,Endereços!$B$3:$M$1002,7,FALSE)&amp;" - "&amp;VLOOKUP($U340,Endereços!$B$3:$M$1002,8,FALSE)&amp;", "&amp;VLOOKUP($U340,Endereços!$B$3:$M$1002,2,FALSE)&amp;" "&amp;VLOOKUP($U340,Endereços!$B$3:$M$1002,3,FALSE),"")</f>
        <v/>
      </c>
      <c r="W340" s="9"/>
      <c r="X340" s="9"/>
      <c r="Y340" s="9"/>
      <c r="Z340" s="59"/>
    </row>
    <row r="341" spans="1:26" x14ac:dyDescent="0.2">
      <c r="A341" s="44" t="str">
        <f t="shared" si="8"/>
        <v/>
      </c>
      <c r="B341" s="5"/>
      <c r="C341" s="14"/>
      <c r="D341" s="32" t="str">
        <f>IF($C341&lt;&gt;"",VLOOKUP($C341,Empresas!$A$3:$AB$1002,2,FALSE),"")</f>
        <v/>
      </c>
      <c r="E341" s="14"/>
      <c r="F341" s="14"/>
      <c r="G341" s="14"/>
      <c r="H341" s="14"/>
      <c r="I341" s="9"/>
      <c r="J341" s="9"/>
      <c r="K341" s="53"/>
      <c r="L341" s="50" t="str">
        <f t="shared" ca="1" si="9"/>
        <v/>
      </c>
      <c r="M341" s="32" t="str">
        <f>IF($U341&lt;&gt;"",VLOOKUP(VLOOKUP(VLOOKUP($U341,Endereços!$B$3:$M$1002,8,FALSE),Parametros!$AG$3:$AJ$102,4,FALSE),Parametros!$U$3:$Z$102,4,FALSE),"")</f>
        <v/>
      </c>
      <c r="N341" s="32" t="str">
        <f>IF($U341&lt;&gt;"",VLOOKUP(VLOOKUP($U341,Endereços!$B$3:$M$1002,6,FALSE),Parametros!$I$3:$N$102,6,FALSE),"")</f>
        <v/>
      </c>
      <c r="O341" s="9"/>
      <c r="P341" s="9"/>
      <c r="Q341" s="9"/>
      <c r="R341" s="9"/>
      <c r="S341" s="9"/>
      <c r="T341" s="9"/>
      <c r="U341" s="9"/>
      <c r="V341" s="52" t="str">
        <f>IF($U341&lt;&gt;"",VLOOKUP($U341,Endereços!$B$3:$M$1002,5,FALSE)&amp;" - "&amp;VLOOKUP($U341,Endereços!$B$3:$M$1002,7,FALSE)&amp;" - "&amp;VLOOKUP($U341,Endereços!$B$3:$M$1002,8,FALSE)&amp;", "&amp;VLOOKUP($U341,Endereços!$B$3:$M$1002,2,FALSE)&amp;" "&amp;VLOOKUP($U341,Endereços!$B$3:$M$1002,3,FALSE),"")</f>
        <v/>
      </c>
      <c r="W341" s="9"/>
      <c r="X341" s="9"/>
      <c r="Y341" s="9"/>
      <c r="Z341" s="59"/>
    </row>
    <row r="342" spans="1:26" x14ac:dyDescent="0.2">
      <c r="A342" s="44" t="str">
        <f t="shared" si="8"/>
        <v/>
      </c>
      <c r="B342" s="5"/>
      <c r="C342" s="14"/>
      <c r="D342" s="32" t="str">
        <f>IF($C342&lt;&gt;"",VLOOKUP($C342,Empresas!$A$3:$AB$1002,2,FALSE),"")</f>
        <v/>
      </c>
      <c r="E342" s="14"/>
      <c r="F342" s="14"/>
      <c r="G342" s="14"/>
      <c r="H342" s="14"/>
      <c r="I342" s="9"/>
      <c r="J342" s="9"/>
      <c r="K342" s="53"/>
      <c r="L342" s="50" t="str">
        <f t="shared" ca="1" si="9"/>
        <v/>
      </c>
      <c r="M342" s="32" t="str">
        <f>IF($U342&lt;&gt;"",VLOOKUP(VLOOKUP(VLOOKUP($U342,Endereços!$B$3:$M$1002,8,FALSE),Parametros!$AG$3:$AJ$102,4,FALSE),Parametros!$U$3:$Z$102,4,FALSE),"")</f>
        <v/>
      </c>
      <c r="N342" s="32" t="str">
        <f>IF($U342&lt;&gt;"",VLOOKUP(VLOOKUP($U342,Endereços!$B$3:$M$1002,6,FALSE),Parametros!$I$3:$N$102,6,FALSE),"")</f>
        <v/>
      </c>
      <c r="O342" s="9"/>
      <c r="P342" s="9"/>
      <c r="Q342" s="9"/>
      <c r="R342" s="9"/>
      <c r="S342" s="9"/>
      <c r="T342" s="9"/>
      <c r="U342" s="9"/>
      <c r="V342" s="52" t="str">
        <f>IF($U342&lt;&gt;"",VLOOKUP($U342,Endereços!$B$3:$M$1002,5,FALSE)&amp;" - "&amp;VLOOKUP($U342,Endereços!$B$3:$M$1002,7,FALSE)&amp;" - "&amp;VLOOKUP($U342,Endereços!$B$3:$M$1002,8,FALSE)&amp;", "&amp;VLOOKUP($U342,Endereços!$B$3:$M$1002,2,FALSE)&amp;" "&amp;VLOOKUP($U342,Endereços!$B$3:$M$1002,3,FALSE),"")</f>
        <v/>
      </c>
      <c r="W342" s="9"/>
      <c r="X342" s="9"/>
      <c r="Y342" s="9"/>
      <c r="Z342" s="59"/>
    </row>
    <row r="343" spans="1:26" x14ac:dyDescent="0.2">
      <c r="A343" s="44" t="str">
        <f t="shared" si="8"/>
        <v/>
      </c>
      <c r="B343" s="5"/>
      <c r="C343" s="14"/>
      <c r="D343" s="32" t="str">
        <f>IF($C343&lt;&gt;"",VLOOKUP($C343,Empresas!$A$3:$AB$1002,2,FALSE),"")</f>
        <v/>
      </c>
      <c r="E343" s="14"/>
      <c r="F343" s="14"/>
      <c r="G343" s="14"/>
      <c r="H343" s="14"/>
      <c r="I343" s="9"/>
      <c r="J343" s="9"/>
      <c r="K343" s="53"/>
      <c r="L343" s="50" t="str">
        <f t="shared" ca="1" si="9"/>
        <v/>
      </c>
      <c r="M343" s="32" t="str">
        <f>IF($U343&lt;&gt;"",VLOOKUP(VLOOKUP(VLOOKUP($U343,Endereços!$B$3:$M$1002,8,FALSE),Parametros!$AG$3:$AJ$102,4,FALSE),Parametros!$U$3:$Z$102,4,FALSE),"")</f>
        <v/>
      </c>
      <c r="N343" s="32" t="str">
        <f>IF($U343&lt;&gt;"",VLOOKUP(VLOOKUP($U343,Endereços!$B$3:$M$1002,6,FALSE),Parametros!$I$3:$N$102,6,FALSE),"")</f>
        <v/>
      </c>
      <c r="O343" s="9"/>
      <c r="P343" s="9"/>
      <c r="Q343" s="9"/>
      <c r="R343" s="9"/>
      <c r="S343" s="9"/>
      <c r="T343" s="9"/>
      <c r="U343" s="9"/>
      <c r="V343" s="52" t="str">
        <f>IF($U343&lt;&gt;"",VLOOKUP($U343,Endereços!$B$3:$M$1002,5,FALSE)&amp;" - "&amp;VLOOKUP($U343,Endereços!$B$3:$M$1002,7,FALSE)&amp;" - "&amp;VLOOKUP($U343,Endereços!$B$3:$M$1002,8,FALSE)&amp;", "&amp;VLOOKUP($U343,Endereços!$B$3:$M$1002,2,FALSE)&amp;" "&amp;VLOOKUP($U343,Endereços!$B$3:$M$1002,3,FALSE),"")</f>
        <v/>
      </c>
      <c r="W343" s="9"/>
      <c r="X343" s="9"/>
      <c r="Y343" s="9"/>
      <c r="Z343" s="59"/>
    </row>
    <row r="344" spans="1:26" x14ac:dyDescent="0.2">
      <c r="A344" s="44" t="str">
        <f t="shared" si="8"/>
        <v/>
      </c>
      <c r="B344" s="5"/>
      <c r="C344" s="14"/>
      <c r="D344" s="32" t="str">
        <f>IF($C344&lt;&gt;"",VLOOKUP($C344,Empresas!$A$3:$AB$1002,2,FALSE),"")</f>
        <v/>
      </c>
      <c r="E344" s="14"/>
      <c r="F344" s="14"/>
      <c r="G344" s="14"/>
      <c r="H344" s="14"/>
      <c r="I344" s="9"/>
      <c r="J344" s="9"/>
      <c r="K344" s="53"/>
      <c r="L344" s="50" t="str">
        <f t="shared" ca="1" si="9"/>
        <v/>
      </c>
      <c r="M344" s="32" t="str">
        <f>IF($U344&lt;&gt;"",VLOOKUP(VLOOKUP(VLOOKUP($U344,Endereços!$B$3:$M$1002,8,FALSE),Parametros!$AG$3:$AJ$102,4,FALSE),Parametros!$U$3:$Z$102,4,FALSE),"")</f>
        <v/>
      </c>
      <c r="N344" s="32" t="str">
        <f>IF($U344&lt;&gt;"",VLOOKUP(VLOOKUP($U344,Endereços!$B$3:$M$1002,6,FALSE),Parametros!$I$3:$N$102,6,FALSE),"")</f>
        <v/>
      </c>
      <c r="O344" s="9"/>
      <c r="P344" s="9"/>
      <c r="Q344" s="9"/>
      <c r="R344" s="9"/>
      <c r="S344" s="9"/>
      <c r="T344" s="9"/>
      <c r="U344" s="9"/>
      <c r="V344" s="52" t="str">
        <f>IF($U344&lt;&gt;"",VLOOKUP($U344,Endereços!$B$3:$M$1002,5,FALSE)&amp;" - "&amp;VLOOKUP($U344,Endereços!$B$3:$M$1002,7,FALSE)&amp;" - "&amp;VLOOKUP($U344,Endereços!$B$3:$M$1002,8,FALSE)&amp;", "&amp;VLOOKUP($U344,Endereços!$B$3:$M$1002,2,FALSE)&amp;" "&amp;VLOOKUP($U344,Endereços!$B$3:$M$1002,3,FALSE),"")</f>
        <v/>
      </c>
      <c r="W344" s="9"/>
      <c r="X344" s="9"/>
      <c r="Y344" s="9"/>
      <c r="Z344" s="59"/>
    </row>
    <row r="345" spans="1:26" x14ac:dyDescent="0.2">
      <c r="A345" s="44" t="str">
        <f t="shared" si="8"/>
        <v/>
      </c>
      <c r="B345" s="5"/>
      <c r="C345" s="14"/>
      <c r="D345" s="32" t="str">
        <f>IF($C345&lt;&gt;"",VLOOKUP($C345,Empresas!$A$3:$AB$1002,2,FALSE),"")</f>
        <v/>
      </c>
      <c r="E345" s="14"/>
      <c r="F345" s="14"/>
      <c r="G345" s="14"/>
      <c r="H345" s="14"/>
      <c r="I345" s="9"/>
      <c r="J345" s="9"/>
      <c r="K345" s="53"/>
      <c r="L345" s="50" t="str">
        <f t="shared" ca="1" si="9"/>
        <v/>
      </c>
      <c r="M345" s="32" t="str">
        <f>IF($U345&lt;&gt;"",VLOOKUP(VLOOKUP(VLOOKUP($U345,Endereços!$B$3:$M$1002,8,FALSE),Parametros!$AG$3:$AJ$102,4,FALSE),Parametros!$U$3:$Z$102,4,FALSE),"")</f>
        <v/>
      </c>
      <c r="N345" s="32" t="str">
        <f>IF($U345&lt;&gt;"",VLOOKUP(VLOOKUP($U345,Endereços!$B$3:$M$1002,6,FALSE),Parametros!$I$3:$N$102,6,FALSE),"")</f>
        <v/>
      </c>
      <c r="O345" s="9"/>
      <c r="P345" s="9"/>
      <c r="Q345" s="9"/>
      <c r="R345" s="9"/>
      <c r="S345" s="9"/>
      <c r="T345" s="9"/>
      <c r="U345" s="9"/>
      <c r="V345" s="52" t="str">
        <f>IF($U345&lt;&gt;"",VLOOKUP($U345,Endereços!$B$3:$M$1002,5,FALSE)&amp;" - "&amp;VLOOKUP($U345,Endereços!$B$3:$M$1002,7,FALSE)&amp;" - "&amp;VLOOKUP($U345,Endereços!$B$3:$M$1002,8,FALSE)&amp;", "&amp;VLOOKUP($U345,Endereços!$B$3:$M$1002,2,FALSE)&amp;" "&amp;VLOOKUP($U345,Endereços!$B$3:$M$1002,3,FALSE),"")</f>
        <v/>
      </c>
      <c r="W345" s="9"/>
      <c r="X345" s="9"/>
      <c r="Y345" s="9"/>
      <c r="Z345" s="59"/>
    </row>
    <row r="346" spans="1:26" x14ac:dyDescent="0.2">
      <c r="A346" s="44" t="str">
        <f t="shared" si="8"/>
        <v/>
      </c>
      <c r="B346" s="5"/>
      <c r="C346" s="14"/>
      <c r="D346" s="32" t="str">
        <f>IF($C346&lt;&gt;"",VLOOKUP($C346,Empresas!$A$3:$AB$1002,2,FALSE),"")</f>
        <v/>
      </c>
      <c r="E346" s="14"/>
      <c r="F346" s="14"/>
      <c r="G346" s="14"/>
      <c r="H346" s="14"/>
      <c r="I346" s="9"/>
      <c r="J346" s="9"/>
      <c r="K346" s="53"/>
      <c r="L346" s="50" t="str">
        <f t="shared" ca="1" si="9"/>
        <v/>
      </c>
      <c r="M346" s="32" t="str">
        <f>IF($U346&lt;&gt;"",VLOOKUP(VLOOKUP(VLOOKUP($U346,Endereços!$B$3:$M$1002,8,FALSE),Parametros!$AG$3:$AJ$102,4,FALSE),Parametros!$U$3:$Z$102,4,FALSE),"")</f>
        <v/>
      </c>
      <c r="N346" s="32" t="str">
        <f>IF($U346&lt;&gt;"",VLOOKUP(VLOOKUP($U346,Endereços!$B$3:$M$1002,6,FALSE),Parametros!$I$3:$N$102,6,FALSE),"")</f>
        <v/>
      </c>
      <c r="O346" s="9"/>
      <c r="P346" s="9"/>
      <c r="Q346" s="9"/>
      <c r="R346" s="9"/>
      <c r="S346" s="9"/>
      <c r="T346" s="9"/>
      <c r="U346" s="9"/>
      <c r="V346" s="52" t="str">
        <f>IF($U346&lt;&gt;"",VLOOKUP($U346,Endereços!$B$3:$M$1002,5,FALSE)&amp;" - "&amp;VLOOKUP($U346,Endereços!$B$3:$M$1002,7,FALSE)&amp;" - "&amp;VLOOKUP($U346,Endereços!$B$3:$M$1002,8,FALSE)&amp;", "&amp;VLOOKUP($U346,Endereços!$B$3:$M$1002,2,FALSE)&amp;" "&amp;VLOOKUP($U346,Endereços!$B$3:$M$1002,3,FALSE),"")</f>
        <v/>
      </c>
      <c r="W346" s="9"/>
      <c r="X346" s="9"/>
      <c r="Y346" s="9"/>
      <c r="Z346" s="59"/>
    </row>
    <row r="347" spans="1:26" x14ac:dyDescent="0.2">
      <c r="A347" s="44" t="str">
        <f t="shared" si="8"/>
        <v/>
      </c>
      <c r="B347" s="5"/>
      <c r="C347" s="14"/>
      <c r="D347" s="32" t="str">
        <f>IF($C347&lt;&gt;"",VLOOKUP($C347,Empresas!$A$3:$AB$1002,2,FALSE),"")</f>
        <v/>
      </c>
      <c r="E347" s="14"/>
      <c r="F347" s="14"/>
      <c r="G347" s="14"/>
      <c r="H347" s="14"/>
      <c r="I347" s="9"/>
      <c r="J347" s="9"/>
      <c r="K347" s="53"/>
      <c r="L347" s="50" t="str">
        <f t="shared" ca="1" si="9"/>
        <v/>
      </c>
      <c r="M347" s="32" t="str">
        <f>IF($U347&lt;&gt;"",VLOOKUP(VLOOKUP(VLOOKUP($U347,Endereços!$B$3:$M$1002,8,FALSE),Parametros!$AG$3:$AJ$102,4,FALSE),Parametros!$U$3:$Z$102,4,FALSE),"")</f>
        <v/>
      </c>
      <c r="N347" s="32" t="str">
        <f>IF($U347&lt;&gt;"",VLOOKUP(VLOOKUP($U347,Endereços!$B$3:$M$1002,6,FALSE),Parametros!$I$3:$N$102,6,FALSE),"")</f>
        <v/>
      </c>
      <c r="O347" s="9"/>
      <c r="P347" s="9"/>
      <c r="Q347" s="9"/>
      <c r="R347" s="9"/>
      <c r="S347" s="9"/>
      <c r="T347" s="9"/>
      <c r="U347" s="9"/>
      <c r="V347" s="52" t="str">
        <f>IF($U347&lt;&gt;"",VLOOKUP($U347,Endereços!$B$3:$M$1002,5,FALSE)&amp;" - "&amp;VLOOKUP($U347,Endereços!$B$3:$M$1002,7,FALSE)&amp;" - "&amp;VLOOKUP($U347,Endereços!$B$3:$M$1002,8,FALSE)&amp;", "&amp;VLOOKUP($U347,Endereços!$B$3:$M$1002,2,FALSE)&amp;" "&amp;VLOOKUP($U347,Endereços!$B$3:$M$1002,3,FALSE),"")</f>
        <v/>
      </c>
      <c r="W347" s="9"/>
      <c r="X347" s="9"/>
      <c r="Y347" s="9"/>
      <c r="Z347" s="59"/>
    </row>
    <row r="348" spans="1:26" x14ac:dyDescent="0.2">
      <c r="A348" s="44" t="str">
        <f t="shared" si="8"/>
        <v/>
      </c>
      <c r="B348" s="5"/>
      <c r="C348" s="14"/>
      <c r="D348" s="32" t="str">
        <f>IF($C348&lt;&gt;"",VLOOKUP($C348,Empresas!$A$3:$AB$1002,2,FALSE),"")</f>
        <v/>
      </c>
      <c r="E348" s="14"/>
      <c r="F348" s="14"/>
      <c r="G348" s="14"/>
      <c r="H348" s="14"/>
      <c r="I348" s="9"/>
      <c r="J348" s="9"/>
      <c r="K348" s="53"/>
      <c r="L348" s="50" t="str">
        <f t="shared" ca="1" si="9"/>
        <v/>
      </c>
      <c r="M348" s="32" t="str">
        <f>IF($U348&lt;&gt;"",VLOOKUP(VLOOKUP(VLOOKUP($U348,Endereços!$B$3:$M$1002,8,FALSE),Parametros!$AG$3:$AJ$102,4,FALSE),Parametros!$U$3:$Z$102,4,FALSE),"")</f>
        <v/>
      </c>
      <c r="N348" s="32" t="str">
        <f>IF($U348&lt;&gt;"",VLOOKUP(VLOOKUP($U348,Endereços!$B$3:$M$1002,6,FALSE),Parametros!$I$3:$N$102,6,FALSE),"")</f>
        <v/>
      </c>
      <c r="O348" s="9"/>
      <c r="P348" s="9"/>
      <c r="Q348" s="9"/>
      <c r="R348" s="9"/>
      <c r="S348" s="9"/>
      <c r="T348" s="9"/>
      <c r="U348" s="9"/>
      <c r="V348" s="52" t="str">
        <f>IF($U348&lt;&gt;"",VLOOKUP($U348,Endereços!$B$3:$M$1002,5,FALSE)&amp;" - "&amp;VLOOKUP($U348,Endereços!$B$3:$M$1002,7,FALSE)&amp;" - "&amp;VLOOKUP($U348,Endereços!$B$3:$M$1002,8,FALSE)&amp;", "&amp;VLOOKUP($U348,Endereços!$B$3:$M$1002,2,FALSE)&amp;" "&amp;VLOOKUP($U348,Endereços!$B$3:$M$1002,3,FALSE),"")</f>
        <v/>
      </c>
      <c r="W348" s="9"/>
      <c r="X348" s="9"/>
      <c r="Y348" s="9"/>
      <c r="Z348" s="59"/>
    </row>
    <row r="349" spans="1:26" x14ac:dyDescent="0.2">
      <c r="A349" s="44" t="str">
        <f t="shared" si="8"/>
        <v/>
      </c>
      <c r="B349" s="5"/>
      <c r="C349" s="14"/>
      <c r="D349" s="32" t="str">
        <f>IF($C349&lt;&gt;"",VLOOKUP($C349,Empresas!$A$3:$AB$1002,2,FALSE),"")</f>
        <v/>
      </c>
      <c r="E349" s="14"/>
      <c r="F349" s="14"/>
      <c r="G349" s="14"/>
      <c r="H349" s="14"/>
      <c r="I349" s="9"/>
      <c r="J349" s="9"/>
      <c r="K349" s="53"/>
      <c r="L349" s="50" t="str">
        <f t="shared" ca="1" si="9"/>
        <v/>
      </c>
      <c r="M349" s="32" t="str">
        <f>IF($U349&lt;&gt;"",VLOOKUP(VLOOKUP(VLOOKUP($U349,Endereços!$B$3:$M$1002,8,FALSE),Parametros!$AG$3:$AJ$102,4,FALSE),Parametros!$U$3:$Z$102,4,FALSE),"")</f>
        <v/>
      </c>
      <c r="N349" s="32" t="str">
        <f>IF($U349&lt;&gt;"",VLOOKUP(VLOOKUP($U349,Endereços!$B$3:$M$1002,6,FALSE),Parametros!$I$3:$N$102,6,FALSE),"")</f>
        <v/>
      </c>
      <c r="O349" s="9"/>
      <c r="P349" s="9"/>
      <c r="Q349" s="9"/>
      <c r="R349" s="9"/>
      <c r="S349" s="9"/>
      <c r="T349" s="9"/>
      <c r="U349" s="9"/>
      <c r="V349" s="52" t="str">
        <f>IF($U349&lt;&gt;"",VLOOKUP($U349,Endereços!$B$3:$M$1002,5,FALSE)&amp;" - "&amp;VLOOKUP($U349,Endereços!$B$3:$M$1002,7,FALSE)&amp;" - "&amp;VLOOKUP($U349,Endereços!$B$3:$M$1002,8,FALSE)&amp;", "&amp;VLOOKUP($U349,Endereços!$B$3:$M$1002,2,FALSE)&amp;" "&amp;VLOOKUP($U349,Endereços!$B$3:$M$1002,3,FALSE),"")</f>
        <v/>
      </c>
      <c r="W349" s="9"/>
      <c r="X349" s="9"/>
      <c r="Y349" s="9"/>
      <c r="Z349" s="59"/>
    </row>
    <row r="350" spans="1:26" x14ac:dyDescent="0.2">
      <c r="A350" s="44" t="str">
        <f t="shared" si="8"/>
        <v/>
      </c>
      <c r="B350" s="5"/>
      <c r="C350" s="14"/>
      <c r="D350" s="32" t="str">
        <f>IF($C350&lt;&gt;"",VLOOKUP($C350,Empresas!$A$3:$AB$1002,2,FALSE),"")</f>
        <v/>
      </c>
      <c r="E350" s="14"/>
      <c r="F350" s="14"/>
      <c r="G350" s="14"/>
      <c r="H350" s="14"/>
      <c r="I350" s="9"/>
      <c r="J350" s="9"/>
      <c r="K350" s="53"/>
      <c r="L350" s="50" t="str">
        <f t="shared" ca="1" si="9"/>
        <v/>
      </c>
      <c r="M350" s="32" t="str">
        <f>IF($U350&lt;&gt;"",VLOOKUP(VLOOKUP(VLOOKUP($U350,Endereços!$B$3:$M$1002,8,FALSE),Parametros!$AG$3:$AJ$102,4,FALSE),Parametros!$U$3:$Z$102,4,FALSE),"")</f>
        <v/>
      </c>
      <c r="N350" s="32" t="str">
        <f>IF($U350&lt;&gt;"",VLOOKUP(VLOOKUP($U350,Endereços!$B$3:$M$1002,6,FALSE),Parametros!$I$3:$N$102,6,FALSE),"")</f>
        <v/>
      </c>
      <c r="O350" s="9"/>
      <c r="P350" s="9"/>
      <c r="Q350" s="9"/>
      <c r="R350" s="9"/>
      <c r="S350" s="9"/>
      <c r="T350" s="9"/>
      <c r="U350" s="9"/>
      <c r="V350" s="52" t="str">
        <f>IF($U350&lt;&gt;"",VLOOKUP($U350,Endereços!$B$3:$M$1002,5,FALSE)&amp;" - "&amp;VLOOKUP($U350,Endereços!$B$3:$M$1002,7,FALSE)&amp;" - "&amp;VLOOKUP($U350,Endereços!$B$3:$M$1002,8,FALSE)&amp;", "&amp;VLOOKUP($U350,Endereços!$B$3:$M$1002,2,FALSE)&amp;" "&amp;VLOOKUP($U350,Endereços!$B$3:$M$1002,3,FALSE),"")</f>
        <v/>
      </c>
      <c r="W350" s="9"/>
      <c r="X350" s="9"/>
      <c r="Y350" s="9"/>
      <c r="Z350" s="59"/>
    </row>
    <row r="351" spans="1:26" x14ac:dyDescent="0.2">
      <c r="A351" s="44" t="str">
        <f t="shared" si="8"/>
        <v/>
      </c>
      <c r="B351" s="5"/>
      <c r="C351" s="14"/>
      <c r="D351" s="32" t="str">
        <f>IF($C351&lt;&gt;"",VLOOKUP($C351,Empresas!$A$3:$AB$1002,2,FALSE),"")</f>
        <v/>
      </c>
      <c r="E351" s="14"/>
      <c r="F351" s="14"/>
      <c r="G351" s="14"/>
      <c r="H351" s="14"/>
      <c r="I351" s="9"/>
      <c r="J351" s="9"/>
      <c r="K351" s="53"/>
      <c r="L351" s="50" t="str">
        <f t="shared" ca="1" si="9"/>
        <v/>
      </c>
      <c r="M351" s="32" t="str">
        <f>IF($U351&lt;&gt;"",VLOOKUP(VLOOKUP(VLOOKUP($U351,Endereços!$B$3:$M$1002,8,FALSE),Parametros!$AG$3:$AJ$102,4,FALSE),Parametros!$U$3:$Z$102,4,FALSE),"")</f>
        <v/>
      </c>
      <c r="N351" s="32" t="str">
        <f>IF($U351&lt;&gt;"",VLOOKUP(VLOOKUP($U351,Endereços!$B$3:$M$1002,6,FALSE),Parametros!$I$3:$N$102,6,FALSE),"")</f>
        <v/>
      </c>
      <c r="O351" s="9"/>
      <c r="P351" s="9"/>
      <c r="Q351" s="9"/>
      <c r="R351" s="9"/>
      <c r="S351" s="9"/>
      <c r="T351" s="9"/>
      <c r="U351" s="9"/>
      <c r="V351" s="52" t="str">
        <f>IF($U351&lt;&gt;"",VLOOKUP($U351,Endereços!$B$3:$M$1002,5,FALSE)&amp;" - "&amp;VLOOKUP($U351,Endereços!$B$3:$M$1002,7,FALSE)&amp;" - "&amp;VLOOKUP($U351,Endereços!$B$3:$M$1002,8,FALSE)&amp;", "&amp;VLOOKUP($U351,Endereços!$B$3:$M$1002,2,FALSE)&amp;" "&amp;VLOOKUP($U351,Endereços!$B$3:$M$1002,3,FALSE),"")</f>
        <v/>
      </c>
      <c r="W351" s="9"/>
      <c r="X351" s="9"/>
      <c r="Y351" s="9"/>
      <c r="Z351" s="59"/>
    </row>
    <row r="352" spans="1:26" x14ac:dyDescent="0.2">
      <c r="A352" s="44" t="str">
        <f t="shared" si="8"/>
        <v/>
      </c>
      <c r="B352" s="5"/>
      <c r="C352" s="14"/>
      <c r="D352" s="32" t="str">
        <f>IF($C352&lt;&gt;"",VLOOKUP($C352,Empresas!$A$3:$AB$1002,2,FALSE),"")</f>
        <v/>
      </c>
      <c r="E352" s="14"/>
      <c r="F352" s="14"/>
      <c r="G352" s="14"/>
      <c r="H352" s="14"/>
      <c r="I352" s="9"/>
      <c r="J352" s="9"/>
      <c r="K352" s="53"/>
      <c r="L352" s="50" t="str">
        <f t="shared" ca="1" si="9"/>
        <v/>
      </c>
      <c r="M352" s="32" t="str">
        <f>IF($U352&lt;&gt;"",VLOOKUP(VLOOKUP(VLOOKUP($U352,Endereços!$B$3:$M$1002,8,FALSE),Parametros!$AG$3:$AJ$102,4,FALSE),Parametros!$U$3:$Z$102,4,FALSE),"")</f>
        <v/>
      </c>
      <c r="N352" s="32" t="str">
        <f>IF($U352&lt;&gt;"",VLOOKUP(VLOOKUP($U352,Endereços!$B$3:$M$1002,6,FALSE),Parametros!$I$3:$N$102,6,FALSE),"")</f>
        <v/>
      </c>
      <c r="O352" s="9"/>
      <c r="P352" s="9"/>
      <c r="Q352" s="9"/>
      <c r="R352" s="9"/>
      <c r="S352" s="9"/>
      <c r="T352" s="9"/>
      <c r="U352" s="9"/>
      <c r="V352" s="52" t="str">
        <f>IF($U352&lt;&gt;"",VLOOKUP($U352,Endereços!$B$3:$M$1002,5,FALSE)&amp;" - "&amp;VLOOKUP($U352,Endereços!$B$3:$M$1002,7,FALSE)&amp;" - "&amp;VLOOKUP($U352,Endereços!$B$3:$M$1002,8,FALSE)&amp;", "&amp;VLOOKUP($U352,Endereços!$B$3:$M$1002,2,FALSE)&amp;" "&amp;VLOOKUP($U352,Endereços!$B$3:$M$1002,3,FALSE),"")</f>
        <v/>
      </c>
      <c r="W352" s="9"/>
      <c r="X352" s="9"/>
      <c r="Y352" s="9"/>
      <c r="Z352" s="59"/>
    </row>
    <row r="353" spans="1:26" x14ac:dyDescent="0.2">
      <c r="A353" s="44" t="str">
        <f t="shared" si="8"/>
        <v/>
      </c>
      <c r="B353" s="5"/>
      <c r="C353" s="14"/>
      <c r="D353" s="32" t="str">
        <f>IF($C353&lt;&gt;"",VLOOKUP($C353,Empresas!$A$3:$AB$1002,2,FALSE),"")</f>
        <v/>
      </c>
      <c r="E353" s="14"/>
      <c r="F353" s="14"/>
      <c r="G353" s="14"/>
      <c r="H353" s="14"/>
      <c r="I353" s="9"/>
      <c r="J353" s="9"/>
      <c r="K353" s="53"/>
      <c r="L353" s="50" t="str">
        <f t="shared" ca="1" si="9"/>
        <v/>
      </c>
      <c r="M353" s="32" t="str">
        <f>IF($U353&lt;&gt;"",VLOOKUP(VLOOKUP(VLOOKUP($U353,Endereços!$B$3:$M$1002,8,FALSE),Parametros!$AG$3:$AJ$102,4,FALSE),Parametros!$U$3:$Z$102,4,FALSE),"")</f>
        <v/>
      </c>
      <c r="N353" s="32" t="str">
        <f>IF($U353&lt;&gt;"",VLOOKUP(VLOOKUP($U353,Endereços!$B$3:$M$1002,6,FALSE),Parametros!$I$3:$N$102,6,FALSE),"")</f>
        <v/>
      </c>
      <c r="O353" s="9"/>
      <c r="P353" s="9"/>
      <c r="Q353" s="9"/>
      <c r="R353" s="9"/>
      <c r="S353" s="9"/>
      <c r="T353" s="9"/>
      <c r="U353" s="9"/>
      <c r="V353" s="52" t="str">
        <f>IF($U353&lt;&gt;"",VLOOKUP($U353,Endereços!$B$3:$M$1002,5,FALSE)&amp;" - "&amp;VLOOKUP($U353,Endereços!$B$3:$M$1002,7,FALSE)&amp;" - "&amp;VLOOKUP($U353,Endereços!$B$3:$M$1002,8,FALSE)&amp;", "&amp;VLOOKUP($U353,Endereços!$B$3:$M$1002,2,FALSE)&amp;" "&amp;VLOOKUP($U353,Endereços!$B$3:$M$1002,3,FALSE),"")</f>
        <v/>
      </c>
      <c r="W353" s="9"/>
      <c r="X353" s="9"/>
      <c r="Y353" s="9"/>
      <c r="Z353" s="59"/>
    </row>
    <row r="354" spans="1:26" x14ac:dyDescent="0.2">
      <c r="A354" s="44" t="str">
        <f t="shared" si="8"/>
        <v/>
      </c>
      <c r="B354" s="5"/>
      <c r="C354" s="14"/>
      <c r="D354" s="32" t="str">
        <f>IF($C354&lt;&gt;"",VLOOKUP($C354,Empresas!$A$3:$AB$1002,2,FALSE),"")</f>
        <v/>
      </c>
      <c r="E354" s="14"/>
      <c r="F354" s="14"/>
      <c r="G354" s="14"/>
      <c r="H354" s="14"/>
      <c r="I354" s="9"/>
      <c r="J354" s="9"/>
      <c r="K354" s="53"/>
      <c r="L354" s="50" t="str">
        <f t="shared" ca="1" si="9"/>
        <v/>
      </c>
      <c r="M354" s="32" t="str">
        <f>IF($U354&lt;&gt;"",VLOOKUP(VLOOKUP(VLOOKUP($U354,Endereços!$B$3:$M$1002,8,FALSE),Parametros!$AG$3:$AJ$102,4,FALSE),Parametros!$U$3:$Z$102,4,FALSE),"")</f>
        <v/>
      </c>
      <c r="N354" s="32" t="str">
        <f>IF($U354&lt;&gt;"",VLOOKUP(VLOOKUP($U354,Endereços!$B$3:$M$1002,6,FALSE),Parametros!$I$3:$N$102,6,FALSE),"")</f>
        <v/>
      </c>
      <c r="O354" s="9"/>
      <c r="P354" s="9"/>
      <c r="Q354" s="9"/>
      <c r="R354" s="9"/>
      <c r="S354" s="9"/>
      <c r="T354" s="9"/>
      <c r="U354" s="9"/>
      <c r="V354" s="52" t="str">
        <f>IF($U354&lt;&gt;"",VLOOKUP($U354,Endereços!$B$3:$M$1002,5,FALSE)&amp;" - "&amp;VLOOKUP($U354,Endereços!$B$3:$M$1002,7,FALSE)&amp;" - "&amp;VLOOKUP($U354,Endereços!$B$3:$M$1002,8,FALSE)&amp;", "&amp;VLOOKUP($U354,Endereços!$B$3:$M$1002,2,FALSE)&amp;" "&amp;VLOOKUP($U354,Endereços!$B$3:$M$1002,3,FALSE),"")</f>
        <v/>
      </c>
      <c r="W354" s="9"/>
      <c r="X354" s="9"/>
      <c r="Y354" s="9"/>
      <c r="Z354" s="59"/>
    </row>
    <row r="355" spans="1:26" x14ac:dyDescent="0.2">
      <c r="A355" s="44" t="str">
        <f t="shared" si="8"/>
        <v/>
      </c>
      <c r="B355" s="5"/>
      <c r="C355" s="14"/>
      <c r="D355" s="32" t="str">
        <f>IF($C355&lt;&gt;"",VLOOKUP($C355,Empresas!$A$3:$AB$1002,2,FALSE),"")</f>
        <v/>
      </c>
      <c r="E355" s="14"/>
      <c r="F355" s="14"/>
      <c r="G355" s="14"/>
      <c r="H355" s="14"/>
      <c r="I355" s="9"/>
      <c r="J355" s="9"/>
      <c r="K355" s="53"/>
      <c r="L355" s="50" t="str">
        <f t="shared" ca="1" si="9"/>
        <v/>
      </c>
      <c r="M355" s="32" t="str">
        <f>IF($U355&lt;&gt;"",VLOOKUP(VLOOKUP(VLOOKUP($U355,Endereços!$B$3:$M$1002,8,FALSE),Parametros!$AG$3:$AJ$102,4,FALSE),Parametros!$U$3:$Z$102,4,FALSE),"")</f>
        <v/>
      </c>
      <c r="N355" s="32" t="str">
        <f>IF($U355&lt;&gt;"",VLOOKUP(VLOOKUP($U355,Endereços!$B$3:$M$1002,6,FALSE),Parametros!$I$3:$N$102,6,FALSE),"")</f>
        <v/>
      </c>
      <c r="O355" s="9"/>
      <c r="P355" s="9"/>
      <c r="Q355" s="9"/>
      <c r="R355" s="9"/>
      <c r="S355" s="9"/>
      <c r="T355" s="9"/>
      <c r="U355" s="9"/>
      <c r="V355" s="52" t="str">
        <f>IF($U355&lt;&gt;"",VLOOKUP($U355,Endereços!$B$3:$M$1002,5,FALSE)&amp;" - "&amp;VLOOKUP($U355,Endereços!$B$3:$M$1002,7,FALSE)&amp;" - "&amp;VLOOKUP($U355,Endereços!$B$3:$M$1002,8,FALSE)&amp;", "&amp;VLOOKUP($U355,Endereços!$B$3:$M$1002,2,FALSE)&amp;" "&amp;VLOOKUP($U355,Endereços!$B$3:$M$1002,3,FALSE),"")</f>
        <v/>
      </c>
      <c r="W355" s="9"/>
      <c r="X355" s="9"/>
      <c r="Y355" s="9"/>
      <c r="Z355" s="59"/>
    </row>
    <row r="356" spans="1:26" x14ac:dyDescent="0.2">
      <c r="A356" s="44" t="str">
        <f t="shared" si="8"/>
        <v/>
      </c>
      <c r="B356" s="5"/>
      <c r="C356" s="14"/>
      <c r="D356" s="32" t="str">
        <f>IF($C356&lt;&gt;"",VLOOKUP($C356,Empresas!$A$3:$AB$1002,2,FALSE),"")</f>
        <v/>
      </c>
      <c r="E356" s="14"/>
      <c r="F356" s="14"/>
      <c r="G356" s="14"/>
      <c r="H356" s="14"/>
      <c r="I356" s="9"/>
      <c r="J356" s="9"/>
      <c r="K356" s="53"/>
      <c r="L356" s="50" t="str">
        <f t="shared" ca="1" si="9"/>
        <v/>
      </c>
      <c r="M356" s="32" t="str">
        <f>IF($U356&lt;&gt;"",VLOOKUP(VLOOKUP(VLOOKUP($U356,Endereços!$B$3:$M$1002,8,FALSE),Parametros!$AG$3:$AJ$102,4,FALSE),Parametros!$U$3:$Z$102,4,FALSE),"")</f>
        <v/>
      </c>
      <c r="N356" s="32" t="str">
        <f>IF($U356&lt;&gt;"",VLOOKUP(VLOOKUP($U356,Endereços!$B$3:$M$1002,6,FALSE),Parametros!$I$3:$N$102,6,FALSE),"")</f>
        <v/>
      </c>
      <c r="O356" s="9"/>
      <c r="P356" s="9"/>
      <c r="Q356" s="9"/>
      <c r="R356" s="9"/>
      <c r="S356" s="9"/>
      <c r="T356" s="9"/>
      <c r="U356" s="9"/>
      <c r="V356" s="52" t="str">
        <f>IF($U356&lt;&gt;"",VLOOKUP($U356,Endereços!$B$3:$M$1002,5,FALSE)&amp;" - "&amp;VLOOKUP($U356,Endereços!$B$3:$M$1002,7,FALSE)&amp;" - "&amp;VLOOKUP($U356,Endereços!$B$3:$M$1002,8,FALSE)&amp;", "&amp;VLOOKUP($U356,Endereços!$B$3:$M$1002,2,FALSE)&amp;" "&amp;VLOOKUP($U356,Endereços!$B$3:$M$1002,3,FALSE),"")</f>
        <v/>
      </c>
      <c r="W356" s="9"/>
      <c r="X356" s="9"/>
      <c r="Y356" s="9"/>
      <c r="Z356" s="59"/>
    </row>
    <row r="357" spans="1:26" x14ac:dyDescent="0.2">
      <c r="A357" s="44" t="str">
        <f t="shared" si="8"/>
        <v/>
      </c>
      <c r="B357" s="5"/>
      <c r="C357" s="14"/>
      <c r="D357" s="32" t="str">
        <f>IF($C357&lt;&gt;"",VLOOKUP($C357,Empresas!$A$3:$AB$1002,2,FALSE),"")</f>
        <v/>
      </c>
      <c r="E357" s="14"/>
      <c r="F357" s="14"/>
      <c r="G357" s="14"/>
      <c r="H357" s="14"/>
      <c r="I357" s="9"/>
      <c r="J357" s="9"/>
      <c r="K357" s="53"/>
      <c r="L357" s="50" t="str">
        <f t="shared" ca="1" si="9"/>
        <v/>
      </c>
      <c r="M357" s="32" t="str">
        <f>IF($U357&lt;&gt;"",VLOOKUP(VLOOKUP(VLOOKUP($U357,Endereços!$B$3:$M$1002,8,FALSE),Parametros!$AG$3:$AJ$102,4,FALSE),Parametros!$U$3:$Z$102,4,FALSE),"")</f>
        <v/>
      </c>
      <c r="N357" s="32" t="str">
        <f>IF($U357&lt;&gt;"",VLOOKUP(VLOOKUP($U357,Endereços!$B$3:$M$1002,6,FALSE),Parametros!$I$3:$N$102,6,FALSE),"")</f>
        <v/>
      </c>
      <c r="O357" s="9"/>
      <c r="P357" s="9"/>
      <c r="Q357" s="9"/>
      <c r="R357" s="9"/>
      <c r="S357" s="9"/>
      <c r="T357" s="9"/>
      <c r="U357" s="9"/>
      <c r="V357" s="52" t="str">
        <f>IF($U357&lt;&gt;"",VLOOKUP($U357,Endereços!$B$3:$M$1002,5,FALSE)&amp;" - "&amp;VLOOKUP($U357,Endereços!$B$3:$M$1002,7,FALSE)&amp;" - "&amp;VLOOKUP($U357,Endereços!$B$3:$M$1002,8,FALSE)&amp;", "&amp;VLOOKUP($U357,Endereços!$B$3:$M$1002,2,FALSE)&amp;" "&amp;VLOOKUP($U357,Endereços!$B$3:$M$1002,3,FALSE),"")</f>
        <v/>
      </c>
      <c r="W357" s="9"/>
      <c r="X357" s="9"/>
      <c r="Y357" s="9"/>
      <c r="Z357" s="59"/>
    </row>
    <row r="358" spans="1:26" x14ac:dyDescent="0.2">
      <c r="A358" s="44" t="str">
        <f t="shared" si="8"/>
        <v/>
      </c>
      <c r="B358" s="5"/>
      <c r="C358" s="14"/>
      <c r="D358" s="32" t="str">
        <f>IF($C358&lt;&gt;"",VLOOKUP($C358,Empresas!$A$3:$AB$1002,2,FALSE),"")</f>
        <v/>
      </c>
      <c r="E358" s="14"/>
      <c r="F358" s="14"/>
      <c r="G358" s="14"/>
      <c r="H358" s="14"/>
      <c r="I358" s="9"/>
      <c r="J358" s="9"/>
      <c r="K358" s="53"/>
      <c r="L358" s="50" t="str">
        <f t="shared" ca="1" si="9"/>
        <v/>
      </c>
      <c r="M358" s="32" t="str">
        <f>IF($U358&lt;&gt;"",VLOOKUP(VLOOKUP(VLOOKUP($U358,Endereços!$B$3:$M$1002,8,FALSE),Parametros!$AG$3:$AJ$102,4,FALSE),Parametros!$U$3:$Z$102,4,FALSE),"")</f>
        <v/>
      </c>
      <c r="N358" s="32" t="str">
        <f>IF($U358&lt;&gt;"",VLOOKUP(VLOOKUP($U358,Endereços!$B$3:$M$1002,6,FALSE),Parametros!$I$3:$N$102,6,FALSE),"")</f>
        <v/>
      </c>
      <c r="O358" s="9"/>
      <c r="P358" s="9"/>
      <c r="Q358" s="9"/>
      <c r="R358" s="9"/>
      <c r="S358" s="9"/>
      <c r="T358" s="9"/>
      <c r="U358" s="9"/>
      <c r="V358" s="52" t="str">
        <f>IF($U358&lt;&gt;"",VLOOKUP($U358,Endereços!$B$3:$M$1002,5,FALSE)&amp;" - "&amp;VLOOKUP($U358,Endereços!$B$3:$M$1002,7,FALSE)&amp;" - "&amp;VLOOKUP($U358,Endereços!$B$3:$M$1002,8,FALSE)&amp;", "&amp;VLOOKUP($U358,Endereços!$B$3:$M$1002,2,FALSE)&amp;" "&amp;VLOOKUP($U358,Endereços!$B$3:$M$1002,3,FALSE),"")</f>
        <v/>
      </c>
      <c r="W358" s="9"/>
      <c r="X358" s="9"/>
      <c r="Y358" s="9"/>
      <c r="Z358" s="59"/>
    </row>
    <row r="359" spans="1:26" x14ac:dyDescent="0.2">
      <c r="A359" s="44" t="str">
        <f t="shared" si="8"/>
        <v/>
      </c>
      <c r="B359" s="5"/>
      <c r="C359" s="14"/>
      <c r="D359" s="32" t="str">
        <f>IF($C359&lt;&gt;"",VLOOKUP($C359,Empresas!$A$3:$AB$1002,2,FALSE),"")</f>
        <v/>
      </c>
      <c r="E359" s="14"/>
      <c r="F359" s="14"/>
      <c r="G359" s="14"/>
      <c r="H359" s="14"/>
      <c r="I359" s="9"/>
      <c r="J359" s="9"/>
      <c r="K359" s="53"/>
      <c r="L359" s="50" t="str">
        <f t="shared" ca="1" si="9"/>
        <v/>
      </c>
      <c r="M359" s="32" t="str">
        <f>IF($U359&lt;&gt;"",VLOOKUP(VLOOKUP(VLOOKUP($U359,Endereços!$B$3:$M$1002,8,FALSE),Parametros!$AG$3:$AJ$102,4,FALSE),Parametros!$U$3:$Z$102,4,FALSE),"")</f>
        <v/>
      </c>
      <c r="N359" s="32" t="str">
        <f>IF($U359&lt;&gt;"",VLOOKUP(VLOOKUP($U359,Endereços!$B$3:$M$1002,6,FALSE),Parametros!$I$3:$N$102,6,FALSE),"")</f>
        <v/>
      </c>
      <c r="O359" s="9"/>
      <c r="P359" s="9"/>
      <c r="Q359" s="9"/>
      <c r="R359" s="9"/>
      <c r="S359" s="9"/>
      <c r="T359" s="9"/>
      <c r="U359" s="9"/>
      <c r="V359" s="52" t="str">
        <f>IF($U359&lt;&gt;"",VLOOKUP($U359,Endereços!$B$3:$M$1002,5,FALSE)&amp;" - "&amp;VLOOKUP($U359,Endereços!$B$3:$M$1002,7,FALSE)&amp;" - "&amp;VLOOKUP($U359,Endereços!$B$3:$M$1002,8,FALSE)&amp;", "&amp;VLOOKUP($U359,Endereços!$B$3:$M$1002,2,FALSE)&amp;" "&amp;VLOOKUP($U359,Endereços!$B$3:$M$1002,3,FALSE),"")</f>
        <v/>
      </c>
      <c r="W359" s="9"/>
      <c r="X359" s="9"/>
      <c r="Y359" s="9"/>
      <c r="Z359" s="59"/>
    </row>
    <row r="360" spans="1:26" x14ac:dyDescent="0.2">
      <c r="A360" s="44" t="str">
        <f t="shared" si="8"/>
        <v/>
      </c>
      <c r="B360" s="5"/>
      <c r="C360" s="14"/>
      <c r="D360" s="32" t="str">
        <f>IF($C360&lt;&gt;"",VLOOKUP($C360,Empresas!$A$3:$AB$1002,2,FALSE),"")</f>
        <v/>
      </c>
      <c r="E360" s="14"/>
      <c r="F360" s="14"/>
      <c r="G360" s="14"/>
      <c r="H360" s="14"/>
      <c r="I360" s="9"/>
      <c r="J360" s="9"/>
      <c r="K360" s="53"/>
      <c r="L360" s="50" t="str">
        <f t="shared" ca="1" si="9"/>
        <v/>
      </c>
      <c r="M360" s="32" t="str">
        <f>IF($U360&lt;&gt;"",VLOOKUP(VLOOKUP(VLOOKUP($U360,Endereços!$B$3:$M$1002,8,FALSE),Parametros!$AG$3:$AJ$102,4,FALSE),Parametros!$U$3:$Z$102,4,FALSE),"")</f>
        <v/>
      </c>
      <c r="N360" s="32" t="str">
        <f>IF($U360&lt;&gt;"",VLOOKUP(VLOOKUP($U360,Endereços!$B$3:$M$1002,6,FALSE),Parametros!$I$3:$N$102,6,FALSE),"")</f>
        <v/>
      </c>
      <c r="O360" s="9"/>
      <c r="P360" s="9"/>
      <c r="Q360" s="9"/>
      <c r="R360" s="9"/>
      <c r="S360" s="9"/>
      <c r="T360" s="9"/>
      <c r="U360" s="9"/>
      <c r="V360" s="52" t="str">
        <f>IF($U360&lt;&gt;"",VLOOKUP($U360,Endereços!$B$3:$M$1002,5,FALSE)&amp;" - "&amp;VLOOKUP($U360,Endereços!$B$3:$M$1002,7,FALSE)&amp;" - "&amp;VLOOKUP($U360,Endereços!$B$3:$M$1002,8,FALSE)&amp;", "&amp;VLOOKUP($U360,Endereços!$B$3:$M$1002,2,FALSE)&amp;" "&amp;VLOOKUP($U360,Endereços!$B$3:$M$1002,3,FALSE),"")</f>
        <v/>
      </c>
      <c r="W360" s="9"/>
      <c r="X360" s="9"/>
      <c r="Y360" s="9"/>
      <c r="Z360" s="59"/>
    </row>
    <row r="361" spans="1:26" x14ac:dyDescent="0.2">
      <c r="A361" s="44" t="str">
        <f t="shared" si="8"/>
        <v/>
      </c>
      <c r="B361" s="5"/>
      <c r="C361" s="14"/>
      <c r="D361" s="32" t="str">
        <f>IF($C361&lt;&gt;"",VLOOKUP($C361,Empresas!$A$3:$AB$1002,2,FALSE),"")</f>
        <v/>
      </c>
      <c r="E361" s="14"/>
      <c r="F361" s="14"/>
      <c r="G361" s="14"/>
      <c r="H361" s="14"/>
      <c r="I361" s="9"/>
      <c r="J361" s="9"/>
      <c r="K361" s="53"/>
      <c r="L361" s="50" t="str">
        <f t="shared" ca="1" si="9"/>
        <v/>
      </c>
      <c r="M361" s="32" t="str">
        <f>IF($U361&lt;&gt;"",VLOOKUP(VLOOKUP(VLOOKUP($U361,Endereços!$B$3:$M$1002,8,FALSE),Parametros!$AG$3:$AJ$102,4,FALSE),Parametros!$U$3:$Z$102,4,FALSE),"")</f>
        <v/>
      </c>
      <c r="N361" s="32" t="str">
        <f>IF($U361&lt;&gt;"",VLOOKUP(VLOOKUP($U361,Endereços!$B$3:$M$1002,6,FALSE),Parametros!$I$3:$N$102,6,FALSE),"")</f>
        <v/>
      </c>
      <c r="O361" s="9"/>
      <c r="P361" s="9"/>
      <c r="Q361" s="9"/>
      <c r="R361" s="9"/>
      <c r="S361" s="9"/>
      <c r="T361" s="9"/>
      <c r="U361" s="9"/>
      <c r="V361" s="52" t="str">
        <f>IF($U361&lt;&gt;"",VLOOKUP($U361,Endereços!$B$3:$M$1002,5,FALSE)&amp;" - "&amp;VLOOKUP($U361,Endereços!$B$3:$M$1002,7,FALSE)&amp;" - "&amp;VLOOKUP($U361,Endereços!$B$3:$M$1002,8,FALSE)&amp;", "&amp;VLOOKUP($U361,Endereços!$B$3:$M$1002,2,FALSE)&amp;" "&amp;VLOOKUP($U361,Endereços!$B$3:$M$1002,3,FALSE),"")</f>
        <v/>
      </c>
      <c r="W361" s="9"/>
      <c r="X361" s="9"/>
      <c r="Y361" s="9"/>
      <c r="Z361" s="59"/>
    </row>
    <row r="362" spans="1:26" x14ac:dyDescent="0.2">
      <c r="A362" s="44" t="str">
        <f t="shared" si="8"/>
        <v/>
      </c>
      <c r="B362" s="5"/>
      <c r="C362" s="14"/>
      <c r="D362" s="32" t="str">
        <f>IF($C362&lt;&gt;"",VLOOKUP($C362,Empresas!$A$3:$AB$1002,2,FALSE),"")</f>
        <v/>
      </c>
      <c r="E362" s="14"/>
      <c r="F362" s="14"/>
      <c r="G362" s="14"/>
      <c r="H362" s="14"/>
      <c r="I362" s="9"/>
      <c r="J362" s="9"/>
      <c r="K362" s="53"/>
      <c r="L362" s="50" t="str">
        <f t="shared" ca="1" si="9"/>
        <v/>
      </c>
      <c r="M362" s="32" t="str">
        <f>IF($U362&lt;&gt;"",VLOOKUP(VLOOKUP(VLOOKUP($U362,Endereços!$B$3:$M$1002,8,FALSE),Parametros!$AG$3:$AJ$102,4,FALSE),Parametros!$U$3:$Z$102,4,FALSE),"")</f>
        <v/>
      </c>
      <c r="N362" s="32" t="str">
        <f>IF($U362&lt;&gt;"",VLOOKUP(VLOOKUP($U362,Endereços!$B$3:$M$1002,6,FALSE),Parametros!$I$3:$N$102,6,FALSE),"")</f>
        <v/>
      </c>
      <c r="O362" s="9"/>
      <c r="P362" s="9"/>
      <c r="Q362" s="9"/>
      <c r="R362" s="9"/>
      <c r="S362" s="9"/>
      <c r="T362" s="9"/>
      <c r="U362" s="9"/>
      <c r="V362" s="52" t="str">
        <f>IF($U362&lt;&gt;"",VLOOKUP($U362,Endereços!$B$3:$M$1002,5,FALSE)&amp;" - "&amp;VLOOKUP($U362,Endereços!$B$3:$M$1002,7,FALSE)&amp;" - "&amp;VLOOKUP($U362,Endereços!$B$3:$M$1002,8,FALSE)&amp;", "&amp;VLOOKUP($U362,Endereços!$B$3:$M$1002,2,FALSE)&amp;" "&amp;VLOOKUP($U362,Endereços!$B$3:$M$1002,3,FALSE),"")</f>
        <v/>
      </c>
      <c r="W362" s="9"/>
      <c r="X362" s="9"/>
      <c r="Y362" s="9"/>
      <c r="Z362" s="59"/>
    </row>
    <row r="363" spans="1:26" x14ac:dyDescent="0.2">
      <c r="A363" s="44" t="str">
        <f t="shared" si="8"/>
        <v/>
      </c>
      <c r="B363" s="5"/>
      <c r="C363" s="14"/>
      <c r="D363" s="32" t="str">
        <f>IF($C363&lt;&gt;"",VLOOKUP($C363,Empresas!$A$3:$AB$1002,2,FALSE),"")</f>
        <v/>
      </c>
      <c r="E363" s="14"/>
      <c r="F363" s="14"/>
      <c r="G363" s="14"/>
      <c r="H363" s="14"/>
      <c r="I363" s="9"/>
      <c r="J363" s="9"/>
      <c r="K363" s="53"/>
      <c r="L363" s="50" t="str">
        <f t="shared" ca="1" si="9"/>
        <v/>
      </c>
      <c r="M363" s="32" t="str">
        <f>IF($U363&lt;&gt;"",VLOOKUP(VLOOKUP(VLOOKUP($U363,Endereços!$B$3:$M$1002,8,FALSE),Parametros!$AG$3:$AJ$102,4,FALSE),Parametros!$U$3:$Z$102,4,FALSE),"")</f>
        <v/>
      </c>
      <c r="N363" s="32" t="str">
        <f>IF($U363&lt;&gt;"",VLOOKUP(VLOOKUP($U363,Endereços!$B$3:$M$1002,6,FALSE),Parametros!$I$3:$N$102,6,FALSE),"")</f>
        <v/>
      </c>
      <c r="O363" s="9"/>
      <c r="P363" s="9"/>
      <c r="Q363" s="9"/>
      <c r="R363" s="9"/>
      <c r="S363" s="9"/>
      <c r="T363" s="9"/>
      <c r="U363" s="9"/>
      <c r="V363" s="52" t="str">
        <f>IF($U363&lt;&gt;"",VLOOKUP($U363,Endereços!$B$3:$M$1002,5,FALSE)&amp;" - "&amp;VLOOKUP($U363,Endereços!$B$3:$M$1002,7,FALSE)&amp;" - "&amp;VLOOKUP($U363,Endereços!$B$3:$M$1002,8,FALSE)&amp;", "&amp;VLOOKUP($U363,Endereços!$B$3:$M$1002,2,FALSE)&amp;" "&amp;VLOOKUP($U363,Endereços!$B$3:$M$1002,3,FALSE),"")</f>
        <v/>
      </c>
      <c r="W363" s="9"/>
      <c r="X363" s="9"/>
      <c r="Y363" s="9"/>
      <c r="Z363" s="59"/>
    </row>
    <row r="364" spans="1:26" x14ac:dyDescent="0.2">
      <c r="A364" s="44" t="str">
        <f t="shared" si="8"/>
        <v/>
      </c>
      <c r="B364" s="5"/>
      <c r="C364" s="14"/>
      <c r="D364" s="32" t="str">
        <f>IF($C364&lt;&gt;"",VLOOKUP($C364,Empresas!$A$3:$AB$1002,2,FALSE),"")</f>
        <v/>
      </c>
      <c r="E364" s="14"/>
      <c r="F364" s="14"/>
      <c r="G364" s="14"/>
      <c r="H364" s="14"/>
      <c r="I364" s="9"/>
      <c r="J364" s="9"/>
      <c r="K364" s="53"/>
      <c r="L364" s="50" t="str">
        <f t="shared" ca="1" si="9"/>
        <v/>
      </c>
      <c r="M364" s="32" t="str">
        <f>IF($U364&lt;&gt;"",VLOOKUP(VLOOKUP(VLOOKUP($U364,Endereços!$B$3:$M$1002,8,FALSE),Parametros!$AG$3:$AJ$102,4,FALSE),Parametros!$U$3:$Z$102,4,FALSE),"")</f>
        <v/>
      </c>
      <c r="N364" s="32" t="str">
        <f>IF($U364&lt;&gt;"",VLOOKUP(VLOOKUP($U364,Endereços!$B$3:$M$1002,6,FALSE),Parametros!$I$3:$N$102,6,FALSE),"")</f>
        <v/>
      </c>
      <c r="O364" s="9"/>
      <c r="P364" s="9"/>
      <c r="Q364" s="9"/>
      <c r="R364" s="9"/>
      <c r="S364" s="9"/>
      <c r="T364" s="9"/>
      <c r="U364" s="9"/>
      <c r="V364" s="52" t="str">
        <f>IF($U364&lt;&gt;"",VLOOKUP($U364,Endereços!$B$3:$M$1002,5,FALSE)&amp;" - "&amp;VLOOKUP($U364,Endereços!$B$3:$M$1002,7,FALSE)&amp;" - "&amp;VLOOKUP($U364,Endereços!$B$3:$M$1002,8,FALSE)&amp;", "&amp;VLOOKUP($U364,Endereços!$B$3:$M$1002,2,FALSE)&amp;" "&amp;VLOOKUP($U364,Endereços!$B$3:$M$1002,3,FALSE),"")</f>
        <v/>
      </c>
      <c r="W364" s="9"/>
      <c r="X364" s="9"/>
      <c r="Y364" s="9"/>
      <c r="Z364" s="59"/>
    </row>
    <row r="365" spans="1:26" x14ac:dyDescent="0.2">
      <c r="A365" s="44" t="str">
        <f t="shared" si="8"/>
        <v/>
      </c>
      <c r="B365" s="5"/>
      <c r="C365" s="14"/>
      <c r="D365" s="32" t="str">
        <f>IF($C365&lt;&gt;"",VLOOKUP($C365,Empresas!$A$3:$AB$1002,2,FALSE),"")</f>
        <v/>
      </c>
      <c r="E365" s="14"/>
      <c r="F365" s="14"/>
      <c r="G365" s="14"/>
      <c r="H365" s="14"/>
      <c r="I365" s="9"/>
      <c r="J365" s="9"/>
      <c r="K365" s="53"/>
      <c r="L365" s="50" t="str">
        <f t="shared" ca="1" si="9"/>
        <v/>
      </c>
      <c r="M365" s="32" t="str">
        <f>IF($U365&lt;&gt;"",VLOOKUP(VLOOKUP(VLOOKUP($U365,Endereços!$B$3:$M$1002,8,FALSE),Parametros!$AG$3:$AJ$102,4,FALSE),Parametros!$U$3:$Z$102,4,FALSE),"")</f>
        <v/>
      </c>
      <c r="N365" s="32" t="str">
        <f>IF($U365&lt;&gt;"",VLOOKUP(VLOOKUP($U365,Endereços!$B$3:$M$1002,6,FALSE),Parametros!$I$3:$N$102,6,FALSE),"")</f>
        <v/>
      </c>
      <c r="O365" s="9"/>
      <c r="P365" s="9"/>
      <c r="Q365" s="9"/>
      <c r="R365" s="9"/>
      <c r="S365" s="9"/>
      <c r="T365" s="9"/>
      <c r="U365" s="9"/>
      <c r="V365" s="52" t="str">
        <f>IF($U365&lt;&gt;"",VLOOKUP($U365,Endereços!$B$3:$M$1002,5,FALSE)&amp;" - "&amp;VLOOKUP($U365,Endereços!$B$3:$M$1002,7,FALSE)&amp;" - "&amp;VLOOKUP($U365,Endereços!$B$3:$M$1002,8,FALSE)&amp;", "&amp;VLOOKUP($U365,Endereços!$B$3:$M$1002,2,FALSE)&amp;" "&amp;VLOOKUP($U365,Endereços!$B$3:$M$1002,3,FALSE),"")</f>
        <v/>
      </c>
      <c r="W365" s="9"/>
      <c r="X365" s="9"/>
      <c r="Y365" s="9"/>
      <c r="Z365" s="59"/>
    </row>
    <row r="366" spans="1:26" x14ac:dyDescent="0.2">
      <c r="A366" s="44" t="str">
        <f t="shared" si="8"/>
        <v/>
      </c>
      <c r="B366" s="5"/>
      <c r="C366" s="14"/>
      <c r="D366" s="32" t="str">
        <f>IF($C366&lt;&gt;"",VLOOKUP($C366,Empresas!$A$3:$AB$1002,2,FALSE),"")</f>
        <v/>
      </c>
      <c r="E366" s="14"/>
      <c r="F366" s="14"/>
      <c r="G366" s="14"/>
      <c r="H366" s="14"/>
      <c r="I366" s="9"/>
      <c r="J366" s="9"/>
      <c r="K366" s="53"/>
      <c r="L366" s="50" t="str">
        <f t="shared" ca="1" si="9"/>
        <v/>
      </c>
      <c r="M366" s="32" t="str">
        <f>IF($U366&lt;&gt;"",VLOOKUP(VLOOKUP(VLOOKUP($U366,Endereços!$B$3:$M$1002,8,FALSE),Parametros!$AG$3:$AJ$102,4,FALSE),Parametros!$U$3:$Z$102,4,FALSE),"")</f>
        <v/>
      </c>
      <c r="N366" s="32" t="str">
        <f>IF($U366&lt;&gt;"",VLOOKUP(VLOOKUP($U366,Endereços!$B$3:$M$1002,6,FALSE),Parametros!$I$3:$N$102,6,FALSE),"")</f>
        <v/>
      </c>
      <c r="O366" s="9"/>
      <c r="P366" s="9"/>
      <c r="Q366" s="9"/>
      <c r="R366" s="9"/>
      <c r="S366" s="9"/>
      <c r="T366" s="9"/>
      <c r="U366" s="9"/>
      <c r="V366" s="52" t="str">
        <f>IF($U366&lt;&gt;"",VLOOKUP($U366,Endereços!$B$3:$M$1002,5,FALSE)&amp;" - "&amp;VLOOKUP($U366,Endereços!$B$3:$M$1002,7,FALSE)&amp;" - "&amp;VLOOKUP($U366,Endereços!$B$3:$M$1002,8,FALSE)&amp;", "&amp;VLOOKUP($U366,Endereços!$B$3:$M$1002,2,FALSE)&amp;" "&amp;VLOOKUP($U366,Endereços!$B$3:$M$1002,3,FALSE),"")</f>
        <v/>
      </c>
      <c r="W366" s="9"/>
      <c r="X366" s="9"/>
      <c r="Y366" s="9"/>
      <c r="Z366" s="59"/>
    </row>
    <row r="367" spans="1:26" x14ac:dyDescent="0.2">
      <c r="A367" s="44" t="str">
        <f t="shared" si="8"/>
        <v/>
      </c>
      <c r="B367" s="5"/>
      <c r="C367" s="14"/>
      <c r="D367" s="32" t="str">
        <f>IF($C367&lt;&gt;"",VLOOKUP($C367,Empresas!$A$3:$AB$1002,2,FALSE),"")</f>
        <v/>
      </c>
      <c r="E367" s="14"/>
      <c r="F367" s="14"/>
      <c r="G367" s="14"/>
      <c r="H367" s="14"/>
      <c r="I367" s="9"/>
      <c r="J367" s="9"/>
      <c r="K367" s="53"/>
      <c r="L367" s="50" t="str">
        <f t="shared" ca="1" si="9"/>
        <v/>
      </c>
      <c r="M367" s="32" t="str">
        <f>IF($U367&lt;&gt;"",VLOOKUP(VLOOKUP(VLOOKUP($U367,Endereços!$B$3:$M$1002,8,FALSE),Parametros!$AG$3:$AJ$102,4,FALSE),Parametros!$U$3:$Z$102,4,FALSE),"")</f>
        <v/>
      </c>
      <c r="N367" s="32" t="str">
        <f>IF($U367&lt;&gt;"",VLOOKUP(VLOOKUP($U367,Endereços!$B$3:$M$1002,6,FALSE),Parametros!$I$3:$N$102,6,FALSE),"")</f>
        <v/>
      </c>
      <c r="O367" s="9"/>
      <c r="P367" s="9"/>
      <c r="Q367" s="9"/>
      <c r="R367" s="9"/>
      <c r="S367" s="9"/>
      <c r="T367" s="9"/>
      <c r="U367" s="9"/>
      <c r="V367" s="52" t="str">
        <f>IF($U367&lt;&gt;"",VLOOKUP($U367,Endereços!$B$3:$M$1002,5,FALSE)&amp;" - "&amp;VLOOKUP($U367,Endereços!$B$3:$M$1002,7,FALSE)&amp;" - "&amp;VLOOKUP($U367,Endereços!$B$3:$M$1002,8,FALSE)&amp;", "&amp;VLOOKUP($U367,Endereços!$B$3:$M$1002,2,FALSE)&amp;" "&amp;VLOOKUP($U367,Endereços!$B$3:$M$1002,3,FALSE),"")</f>
        <v/>
      </c>
      <c r="W367" s="9"/>
      <c r="X367" s="9"/>
      <c r="Y367" s="9"/>
      <c r="Z367" s="59"/>
    </row>
    <row r="368" spans="1:26" x14ac:dyDescent="0.2">
      <c r="A368" s="44" t="str">
        <f t="shared" si="8"/>
        <v/>
      </c>
      <c r="B368" s="5"/>
      <c r="C368" s="14"/>
      <c r="D368" s="32" t="str">
        <f>IF($C368&lt;&gt;"",VLOOKUP($C368,Empresas!$A$3:$AB$1002,2,FALSE),"")</f>
        <v/>
      </c>
      <c r="E368" s="14"/>
      <c r="F368" s="14"/>
      <c r="G368" s="14"/>
      <c r="H368" s="14"/>
      <c r="I368" s="9"/>
      <c r="J368" s="9"/>
      <c r="K368" s="53"/>
      <c r="L368" s="50" t="str">
        <f t="shared" ca="1" si="9"/>
        <v/>
      </c>
      <c r="M368" s="32" t="str">
        <f>IF($U368&lt;&gt;"",VLOOKUP(VLOOKUP(VLOOKUP($U368,Endereços!$B$3:$M$1002,8,FALSE),Parametros!$AG$3:$AJ$102,4,FALSE),Parametros!$U$3:$Z$102,4,FALSE),"")</f>
        <v/>
      </c>
      <c r="N368" s="32" t="str">
        <f>IF($U368&lt;&gt;"",VLOOKUP(VLOOKUP($U368,Endereços!$B$3:$M$1002,6,FALSE),Parametros!$I$3:$N$102,6,FALSE),"")</f>
        <v/>
      </c>
      <c r="O368" s="9"/>
      <c r="P368" s="9"/>
      <c r="Q368" s="9"/>
      <c r="R368" s="9"/>
      <c r="S368" s="9"/>
      <c r="T368" s="9"/>
      <c r="U368" s="9"/>
      <c r="V368" s="52" t="str">
        <f>IF($U368&lt;&gt;"",VLOOKUP($U368,Endereços!$B$3:$M$1002,5,FALSE)&amp;" - "&amp;VLOOKUP($U368,Endereços!$B$3:$M$1002,7,FALSE)&amp;" - "&amp;VLOOKUP($U368,Endereços!$B$3:$M$1002,8,FALSE)&amp;", "&amp;VLOOKUP($U368,Endereços!$B$3:$M$1002,2,FALSE)&amp;" "&amp;VLOOKUP($U368,Endereços!$B$3:$M$1002,3,FALSE),"")</f>
        <v/>
      </c>
      <c r="W368" s="9"/>
      <c r="X368" s="9"/>
      <c r="Y368" s="9"/>
      <c r="Z368" s="59"/>
    </row>
    <row r="369" spans="1:26" x14ac:dyDescent="0.2">
      <c r="A369" s="44" t="str">
        <f t="shared" si="8"/>
        <v/>
      </c>
      <c r="B369" s="5"/>
      <c r="C369" s="14"/>
      <c r="D369" s="32" t="str">
        <f>IF($C369&lt;&gt;"",VLOOKUP($C369,Empresas!$A$3:$AB$1002,2,FALSE),"")</f>
        <v/>
      </c>
      <c r="E369" s="14"/>
      <c r="F369" s="14"/>
      <c r="G369" s="14"/>
      <c r="H369" s="14"/>
      <c r="I369" s="9"/>
      <c r="J369" s="9"/>
      <c r="K369" s="53"/>
      <c r="L369" s="50" t="str">
        <f t="shared" ca="1" si="9"/>
        <v/>
      </c>
      <c r="M369" s="32" t="str">
        <f>IF($U369&lt;&gt;"",VLOOKUP(VLOOKUP(VLOOKUP($U369,Endereços!$B$3:$M$1002,8,FALSE),Parametros!$AG$3:$AJ$102,4,FALSE),Parametros!$U$3:$Z$102,4,FALSE),"")</f>
        <v/>
      </c>
      <c r="N369" s="32" t="str">
        <f>IF($U369&lt;&gt;"",VLOOKUP(VLOOKUP($U369,Endereços!$B$3:$M$1002,6,FALSE),Parametros!$I$3:$N$102,6,FALSE),"")</f>
        <v/>
      </c>
      <c r="O369" s="9"/>
      <c r="P369" s="9"/>
      <c r="Q369" s="9"/>
      <c r="R369" s="9"/>
      <c r="S369" s="9"/>
      <c r="T369" s="9"/>
      <c r="U369" s="9"/>
      <c r="V369" s="52" t="str">
        <f>IF($U369&lt;&gt;"",VLOOKUP($U369,Endereços!$B$3:$M$1002,5,FALSE)&amp;" - "&amp;VLOOKUP($U369,Endereços!$B$3:$M$1002,7,FALSE)&amp;" - "&amp;VLOOKUP($U369,Endereços!$B$3:$M$1002,8,FALSE)&amp;", "&amp;VLOOKUP($U369,Endereços!$B$3:$M$1002,2,FALSE)&amp;" "&amp;VLOOKUP($U369,Endereços!$B$3:$M$1002,3,FALSE),"")</f>
        <v/>
      </c>
      <c r="W369" s="9"/>
      <c r="X369" s="9"/>
      <c r="Y369" s="9"/>
      <c r="Z369" s="59"/>
    </row>
    <row r="370" spans="1:26" x14ac:dyDescent="0.2">
      <c r="A370" s="44" t="str">
        <f t="shared" si="8"/>
        <v/>
      </c>
      <c r="B370" s="5"/>
      <c r="C370" s="14"/>
      <c r="D370" s="32" t="str">
        <f>IF($C370&lt;&gt;"",VLOOKUP($C370,Empresas!$A$3:$AB$1002,2,FALSE),"")</f>
        <v/>
      </c>
      <c r="E370" s="14"/>
      <c r="F370" s="14"/>
      <c r="G370" s="14"/>
      <c r="H370" s="14"/>
      <c r="I370" s="9"/>
      <c r="J370" s="9"/>
      <c r="K370" s="53"/>
      <c r="L370" s="50" t="str">
        <f t="shared" ca="1" si="9"/>
        <v/>
      </c>
      <c r="M370" s="32" t="str">
        <f>IF($U370&lt;&gt;"",VLOOKUP(VLOOKUP(VLOOKUP($U370,Endereços!$B$3:$M$1002,8,FALSE),Parametros!$AG$3:$AJ$102,4,FALSE),Parametros!$U$3:$Z$102,4,FALSE),"")</f>
        <v/>
      </c>
      <c r="N370" s="32" t="str">
        <f>IF($U370&lt;&gt;"",VLOOKUP(VLOOKUP($U370,Endereços!$B$3:$M$1002,6,FALSE),Parametros!$I$3:$N$102,6,FALSE),"")</f>
        <v/>
      </c>
      <c r="O370" s="9"/>
      <c r="P370" s="9"/>
      <c r="Q370" s="9"/>
      <c r="R370" s="9"/>
      <c r="S370" s="9"/>
      <c r="T370" s="9"/>
      <c r="U370" s="9"/>
      <c r="V370" s="52" t="str">
        <f>IF($U370&lt;&gt;"",VLOOKUP($U370,Endereços!$B$3:$M$1002,5,FALSE)&amp;" - "&amp;VLOOKUP($U370,Endereços!$B$3:$M$1002,7,FALSE)&amp;" - "&amp;VLOOKUP($U370,Endereços!$B$3:$M$1002,8,FALSE)&amp;", "&amp;VLOOKUP($U370,Endereços!$B$3:$M$1002,2,FALSE)&amp;" "&amp;VLOOKUP($U370,Endereços!$B$3:$M$1002,3,FALSE),"")</f>
        <v/>
      </c>
      <c r="W370" s="9"/>
      <c r="X370" s="9"/>
      <c r="Y370" s="9"/>
      <c r="Z370" s="59"/>
    </row>
    <row r="371" spans="1:26" x14ac:dyDescent="0.2">
      <c r="A371" s="44" t="str">
        <f t="shared" si="8"/>
        <v/>
      </c>
      <c r="B371" s="5"/>
      <c r="C371" s="14"/>
      <c r="D371" s="32" t="str">
        <f>IF($C371&lt;&gt;"",VLOOKUP($C371,Empresas!$A$3:$AB$1002,2,FALSE),"")</f>
        <v/>
      </c>
      <c r="E371" s="14"/>
      <c r="F371" s="14"/>
      <c r="G371" s="14"/>
      <c r="H371" s="14"/>
      <c r="I371" s="9"/>
      <c r="J371" s="9"/>
      <c r="K371" s="53"/>
      <c r="L371" s="50" t="str">
        <f t="shared" ca="1" si="9"/>
        <v/>
      </c>
      <c r="M371" s="32" t="str">
        <f>IF($U371&lt;&gt;"",VLOOKUP(VLOOKUP(VLOOKUP($U371,Endereços!$B$3:$M$1002,8,FALSE),Parametros!$AG$3:$AJ$102,4,FALSE),Parametros!$U$3:$Z$102,4,FALSE),"")</f>
        <v/>
      </c>
      <c r="N371" s="32" t="str">
        <f>IF($U371&lt;&gt;"",VLOOKUP(VLOOKUP($U371,Endereços!$B$3:$M$1002,6,FALSE),Parametros!$I$3:$N$102,6,FALSE),"")</f>
        <v/>
      </c>
      <c r="O371" s="9"/>
      <c r="P371" s="9"/>
      <c r="Q371" s="9"/>
      <c r="R371" s="9"/>
      <c r="S371" s="9"/>
      <c r="T371" s="9"/>
      <c r="U371" s="9"/>
      <c r="V371" s="52" t="str">
        <f>IF($U371&lt;&gt;"",VLOOKUP($U371,Endereços!$B$3:$M$1002,5,FALSE)&amp;" - "&amp;VLOOKUP($U371,Endereços!$B$3:$M$1002,7,FALSE)&amp;" - "&amp;VLOOKUP($U371,Endereços!$B$3:$M$1002,8,FALSE)&amp;", "&amp;VLOOKUP($U371,Endereços!$B$3:$M$1002,2,FALSE)&amp;" "&amp;VLOOKUP($U371,Endereços!$B$3:$M$1002,3,FALSE),"")</f>
        <v/>
      </c>
      <c r="W371" s="9"/>
      <c r="X371" s="9"/>
      <c r="Y371" s="9"/>
      <c r="Z371" s="59"/>
    </row>
    <row r="372" spans="1:26" x14ac:dyDescent="0.2">
      <c r="A372" s="44" t="str">
        <f t="shared" si="8"/>
        <v/>
      </c>
      <c r="B372" s="5"/>
      <c r="C372" s="14"/>
      <c r="D372" s="32" t="str">
        <f>IF($C372&lt;&gt;"",VLOOKUP($C372,Empresas!$A$3:$AB$1002,2,FALSE),"")</f>
        <v/>
      </c>
      <c r="E372" s="14"/>
      <c r="F372" s="14"/>
      <c r="G372" s="14"/>
      <c r="H372" s="14"/>
      <c r="I372" s="9"/>
      <c r="J372" s="9"/>
      <c r="K372" s="53"/>
      <c r="L372" s="50" t="str">
        <f t="shared" ca="1" si="9"/>
        <v/>
      </c>
      <c r="M372" s="32" t="str">
        <f>IF($U372&lt;&gt;"",VLOOKUP(VLOOKUP(VLOOKUP($U372,Endereços!$B$3:$M$1002,8,FALSE),Parametros!$AG$3:$AJ$102,4,FALSE),Parametros!$U$3:$Z$102,4,FALSE),"")</f>
        <v/>
      </c>
      <c r="N372" s="32" t="str">
        <f>IF($U372&lt;&gt;"",VLOOKUP(VLOOKUP($U372,Endereços!$B$3:$M$1002,6,FALSE),Parametros!$I$3:$N$102,6,FALSE),"")</f>
        <v/>
      </c>
      <c r="O372" s="9"/>
      <c r="P372" s="9"/>
      <c r="Q372" s="9"/>
      <c r="R372" s="9"/>
      <c r="S372" s="9"/>
      <c r="T372" s="9"/>
      <c r="U372" s="9"/>
      <c r="V372" s="52" t="str">
        <f>IF($U372&lt;&gt;"",VLOOKUP($U372,Endereços!$B$3:$M$1002,5,FALSE)&amp;" - "&amp;VLOOKUP($U372,Endereços!$B$3:$M$1002,7,FALSE)&amp;" - "&amp;VLOOKUP($U372,Endereços!$B$3:$M$1002,8,FALSE)&amp;", "&amp;VLOOKUP($U372,Endereços!$B$3:$M$1002,2,FALSE)&amp;" "&amp;VLOOKUP($U372,Endereços!$B$3:$M$1002,3,FALSE),"")</f>
        <v/>
      </c>
      <c r="W372" s="9"/>
      <c r="X372" s="9"/>
      <c r="Y372" s="9"/>
      <c r="Z372" s="59"/>
    </row>
    <row r="373" spans="1:26" x14ac:dyDescent="0.2">
      <c r="A373" s="44" t="str">
        <f t="shared" si="8"/>
        <v/>
      </c>
      <c r="B373" s="5"/>
      <c r="C373" s="14"/>
      <c r="D373" s="32" t="str">
        <f>IF($C373&lt;&gt;"",VLOOKUP($C373,Empresas!$A$3:$AB$1002,2,FALSE),"")</f>
        <v/>
      </c>
      <c r="E373" s="14"/>
      <c r="F373" s="14"/>
      <c r="G373" s="14"/>
      <c r="H373" s="14"/>
      <c r="I373" s="9"/>
      <c r="J373" s="9"/>
      <c r="K373" s="53"/>
      <c r="L373" s="50" t="str">
        <f t="shared" ca="1" si="9"/>
        <v/>
      </c>
      <c r="M373" s="32" t="str">
        <f>IF($U373&lt;&gt;"",VLOOKUP(VLOOKUP(VLOOKUP($U373,Endereços!$B$3:$M$1002,8,FALSE),Parametros!$AG$3:$AJ$102,4,FALSE),Parametros!$U$3:$Z$102,4,FALSE),"")</f>
        <v/>
      </c>
      <c r="N373" s="32" t="str">
        <f>IF($U373&lt;&gt;"",VLOOKUP(VLOOKUP($U373,Endereços!$B$3:$M$1002,6,FALSE),Parametros!$I$3:$N$102,6,FALSE),"")</f>
        <v/>
      </c>
      <c r="O373" s="9"/>
      <c r="P373" s="9"/>
      <c r="Q373" s="9"/>
      <c r="R373" s="9"/>
      <c r="S373" s="9"/>
      <c r="T373" s="9"/>
      <c r="U373" s="9"/>
      <c r="V373" s="52" t="str">
        <f>IF($U373&lt;&gt;"",VLOOKUP($U373,Endereços!$B$3:$M$1002,5,FALSE)&amp;" - "&amp;VLOOKUP($U373,Endereços!$B$3:$M$1002,7,FALSE)&amp;" - "&amp;VLOOKUP($U373,Endereços!$B$3:$M$1002,8,FALSE)&amp;", "&amp;VLOOKUP($U373,Endereços!$B$3:$M$1002,2,FALSE)&amp;" "&amp;VLOOKUP($U373,Endereços!$B$3:$M$1002,3,FALSE),"")</f>
        <v/>
      </c>
      <c r="W373" s="9"/>
      <c r="X373" s="9"/>
      <c r="Y373" s="9"/>
      <c r="Z373" s="59"/>
    </row>
    <row r="374" spans="1:26" x14ac:dyDescent="0.2">
      <c r="A374" s="44" t="str">
        <f t="shared" si="8"/>
        <v/>
      </c>
      <c r="B374" s="5"/>
      <c r="C374" s="14"/>
      <c r="D374" s="32" t="str">
        <f>IF($C374&lt;&gt;"",VLOOKUP($C374,Empresas!$A$3:$AB$1002,2,FALSE),"")</f>
        <v/>
      </c>
      <c r="E374" s="14"/>
      <c r="F374" s="14"/>
      <c r="G374" s="14"/>
      <c r="H374" s="14"/>
      <c r="I374" s="9"/>
      <c r="J374" s="9"/>
      <c r="K374" s="53"/>
      <c r="L374" s="50" t="str">
        <f t="shared" ca="1" si="9"/>
        <v/>
      </c>
      <c r="M374" s="32" t="str">
        <f>IF($U374&lt;&gt;"",VLOOKUP(VLOOKUP(VLOOKUP($U374,Endereços!$B$3:$M$1002,8,FALSE),Parametros!$AG$3:$AJ$102,4,FALSE),Parametros!$U$3:$Z$102,4,FALSE),"")</f>
        <v/>
      </c>
      <c r="N374" s="32" t="str">
        <f>IF($U374&lt;&gt;"",VLOOKUP(VLOOKUP($U374,Endereços!$B$3:$M$1002,6,FALSE),Parametros!$I$3:$N$102,6,FALSE),"")</f>
        <v/>
      </c>
      <c r="O374" s="9"/>
      <c r="P374" s="9"/>
      <c r="Q374" s="9"/>
      <c r="R374" s="9"/>
      <c r="S374" s="9"/>
      <c r="T374" s="9"/>
      <c r="U374" s="9"/>
      <c r="V374" s="52" t="str">
        <f>IF($U374&lt;&gt;"",VLOOKUP($U374,Endereços!$B$3:$M$1002,5,FALSE)&amp;" - "&amp;VLOOKUP($U374,Endereços!$B$3:$M$1002,7,FALSE)&amp;" - "&amp;VLOOKUP($U374,Endereços!$B$3:$M$1002,8,FALSE)&amp;", "&amp;VLOOKUP($U374,Endereços!$B$3:$M$1002,2,FALSE)&amp;" "&amp;VLOOKUP($U374,Endereços!$B$3:$M$1002,3,FALSE),"")</f>
        <v/>
      </c>
      <c r="W374" s="9"/>
      <c r="X374" s="9"/>
      <c r="Y374" s="9"/>
      <c r="Z374" s="59"/>
    </row>
    <row r="375" spans="1:26" x14ac:dyDescent="0.2">
      <c r="A375" s="44" t="str">
        <f t="shared" si="8"/>
        <v/>
      </c>
      <c r="B375" s="5"/>
      <c r="C375" s="14"/>
      <c r="D375" s="32" t="str">
        <f>IF($C375&lt;&gt;"",VLOOKUP($C375,Empresas!$A$3:$AB$1002,2,FALSE),"")</f>
        <v/>
      </c>
      <c r="E375" s="14"/>
      <c r="F375" s="14"/>
      <c r="G375" s="14"/>
      <c r="H375" s="14"/>
      <c r="I375" s="9"/>
      <c r="J375" s="9"/>
      <c r="K375" s="53"/>
      <c r="L375" s="50" t="str">
        <f t="shared" ca="1" si="9"/>
        <v/>
      </c>
      <c r="M375" s="32" t="str">
        <f>IF($U375&lt;&gt;"",VLOOKUP(VLOOKUP(VLOOKUP($U375,Endereços!$B$3:$M$1002,8,FALSE),Parametros!$AG$3:$AJ$102,4,FALSE),Parametros!$U$3:$Z$102,4,FALSE),"")</f>
        <v/>
      </c>
      <c r="N375" s="32" t="str">
        <f>IF($U375&lt;&gt;"",VLOOKUP(VLOOKUP($U375,Endereços!$B$3:$M$1002,6,FALSE),Parametros!$I$3:$N$102,6,FALSE),"")</f>
        <v/>
      </c>
      <c r="O375" s="9"/>
      <c r="P375" s="9"/>
      <c r="Q375" s="9"/>
      <c r="R375" s="9"/>
      <c r="S375" s="9"/>
      <c r="T375" s="9"/>
      <c r="U375" s="9"/>
      <c r="V375" s="52" t="str">
        <f>IF($U375&lt;&gt;"",VLOOKUP($U375,Endereços!$B$3:$M$1002,5,FALSE)&amp;" - "&amp;VLOOKUP($U375,Endereços!$B$3:$M$1002,7,FALSE)&amp;" - "&amp;VLOOKUP($U375,Endereços!$B$3:$M$1002,8,FALSE)&amp;", "&amp;VLOOKUP($U375,Endereços!$B$3:$M$1002,2,FALSE)&amp;" "&amp;VLOOKUP($U375,Endereços!$B$3:$M$1002,3,FALSE),"")</f>
        <v/>
      </c>
      <c r="W375" s="9"/>
      <c r="X375" s="9"/>
      <c r="Y375" s="9"/>
      <c r="Z375" s="59"/>
    </row>
    <row r="376" spans="1:26" x14ac:dyDescent="0.2">
      <c r="A376" s="44" t="str">
        <f t="shared" si="8"/>
        <v/>
      </c>
      <c r="B376" s="5"/>
      <c r="C376" s="14"/>
      <c r="D376" s="32" t="str">
        <f>IF($C376&lt;&gt;"",VLOOKUP($C376,Empresas!$A$3:$AB$1002,2,FALSE),"")</f>
        <v/>
      </c>
      <c r="E376" s="14"/>
      <c r="F376" s="14"/>
      <c r="G376" s="14"/>
      <c r="H376" s="14"/>
      <c r="I376" s="9"/>
      <c r="J376" s="9"/>
      <c r="K376" s="53"/>
      <c r="L376" s="50" t="str">
        <f t="shared" ca="1" si="9"/>
        <v/>
      </c>
      <c r="M376" s="32" t="str">
        <f>IF($U376&lt;&gt;"",VLOOKUP(VLOOKUP(VLOOKUP($U376,Endereços!$B$3:$M$1002,8,FALSE),Parametros!$AG$3:$AJ$102,4,FALSE),Parametros!$U$3:$Z$102,4,FALSE),"")</f>
        <v/>
      </c>
      <c r="N376" s="32" t="str">
        <f>IF($U376&lt;&gt;"",VLOOKUP(VLOOKUP($U376,Endereços!$B$3:$M$1002,6,FALSE),Parametros!$I$3:$N$102,6,FALSE),"")</f>
        <v/>
      </c>
      <c r="O376" s="9"/>
      <c r="P376" s="9"/>
      <c r="Q376" s="9"/>
      <c r="R376" s="9"/>
      <c r="S376" s="9"/>
      <c r="T376" s="9"/>
      <c r="U376" s="9"/>
      <c r="V376" s="52" t="str">
        <f>IF($U376&lt;&gt;"",VLOOKUP($U376,Endereços!$B$3:$M$1002,5,FALSE)&amp;" - "&amp;VLOOKUP($U376,Endereços!$B$3:$M$1002,7,FALSE)&amp;" - "&amp;VLOOKUP($U376,Endereços!$B$3:$M$1002,8,FALSE)&amp;", "&amp;VLOOKUP($U376,Endereços!$B$3:$M$1002,2,FALSE)&amp;" "&amp;VLOOKUP($U376,Endereços!$B$3:$M$1002,3,FALSE),"")</f>
        <v/>
      </c>
      <c r="W376" s="9"/>
      <c r="X376" s="9"/>
      <c r="Y376" s="9"/>
      <c r="Z376" s="59"/>
    </row>
    <row r="377" spans="1:26" x14ac:dyDescent="0.2">
      <c r="A377" s="44" t="str">
        <f t="shared" si="8"/>
        <v/>
      </c>
      <c r="B377" s="5"/>
      <c r="C377" s="14"/>
      <c r="D377" s="32" t="str">
        <f>IF($C377&lt;&gt;"",VLOOKUP($C377,Empresas!$A$3:$AB$1002,2,FALSE),"")</f>
        <v/>
      </c>
      <c r="E377" s="14"/>
      <c r="F377" s="14"/>
      <c r="G377" s="14"/>
      <c r="H377" s="14"/>
      <c r="I377" s="9"/>
      <c r="J377" s="9"/>
      <c r="K377" s="53"/>
      <c r="L377" s="50" t="str">
        <f t="shared" ca="1" si="9"/>
        <v/>
      </c>
      <c r="M377" s="32" t="str">
        <f>IF($U377&lt;&gt;"",VLOOKUP(VLOOKUP(VLOOKUP($U377,Endereços!$B$3:$M$1002,8,FALSE),Parametros!$AG$3:$AJ$102,4,FALSE),Parametros!$U$3:$Z$102,4,FALSE),"")</f>
        <v/>
      </c>
      <c r="N377" s="32" t="str">
        <f>IF($U377&lt;&gt;"",VLOOKUP(VLOOKUP($U377,Endereços!$B$3:$M$1002,6,FALSE),Parametros!$I$3:$N$102,6,FALSE),"")</f>
        <v/>
      </c>
      <c r="O377" s="9"/>
      <c r="P377" s="9"/>
      <c r="Q377" s="9"/>
      <c r="R377" s="9"/>
      <c r="S377" s="9"/>
      <c r="T377" s="9"/>
      <c r="U377" s="9"/>
      <c r="V377" s="52" t="str">
        <f>IF($U377&lt;&gt;"",VLOOKUP($U377,Endereços!$B$3:$M$1002,5,FALSE)&amp;" - "&amp;VLOOKUP($U377,Endereços!$B$3:$M$1002,7,FALSE)&amp;" - "&amp;VLOOKUP($U377,Endereços!$B$3:$M$1002,8,FALSE)&amp;", "&amp;VLOOKUP($U377,Endereços!$B$3:$M$1002,2,FALSE)&amp;" "&amp;VLOOKUP($U377,Endereços!$B$3:$M$1002,3,FALSE),"")</f>
        <v/>
      </c>
      <c r="W377" s="9"/>
      <c r="X377" s="9"/>
      <c r="Y377" s="9"/>
      <c r="Z377" s="59"/>
    </row>
    <row r="378" spans="1:26" x14ac:dyDescent="0.2">
      <c r="A378" s="44" t="str">
        <f t="shared" ref="A378:A441" si="10">IF($B378&lt;&gt;"",$A377+1,"")</f>
        <v/>
      </c>
      <c r="B378" s="5"/>
      <c r="C378" s="14"/>
      <c r="D378" s="32" t="str">
        <f>IF($C378&lt;&gt;"",VLOOKUP($C378,Empresas!$A$3:$AB$1002,2,FALSE),"")</f>
        <v/>
      </c>
      <c r="E378" s="14"/>
      <c r="F378" s="14"/>
      <c r="G378" s="14"/>
      <c r="H378" s="14"/>
      <c r="I378" s="9"/>
      <c r="J378" s="9"/>
      <c r="K378" s="53"/>
      <c r="L378" s="50" t="str">
        <f t="shared" ca="1" si="9"/>
        <v/>
      </c>
      <c r="M378" s="32" t="str">
        <f>IF($U378&lt;&gt;"",VLOOKUP(VLOOKUP(VLOOKUP($U378,Endereços!$B$3:$M$1002,8,FALSE),Parametros!$AG$3:$AJ$102,4,FALSE),Parametros!$U$3:$Z$102,4,FALSE),"")</f>
        <v/>
      </c>
      <c r="N378" s="32" t="str">
        <f>IF($U378&lt;&gt;"",VLOOKUP(VLOOKUP($U378,Endereços!$B$3:$M$1002,6,FALSE),Parametros!$I$3:$N$102,6,FALSE),"")</f>
        <v/>
      </c>
      <c r="O378" s="9"/>
      <c r="P378" s="9"/>
      <c r="Q378" s="9"/>
      <c r="R378" s="9"/>
      <c r="S378" s="9"/>
      <c r="T378" s="9"/>
      <c r="U378" s="9"/>
      <c r="V378" s="52" t="str">
        <f>IF($U378&lt;&gt;"",VLOOKUP($U378,Endereços!$B$3:$M$1002,5,FALSE)&amp;" - "&amp;VLOOKUP($U378,Endereços!$B$3:$M$1002,7,FALSE)&amp;" - "&amp;VLOOKUP($U378,Endereços!$B$3:$M$1002,8,FALSE)&amp;", "&amp;VLOOKUP($U378,Endereços!$B$3:$M$1002,2,FALSE)&amp;" "&amp;VLOOKUP($U378,Endereços!$B$3:$M$1002,3,FALSE),"")</f>
        <v/>
      </c>
      <c r="W378" s="9"/>
      <c r="X378" s="9"/>
      <c r="Y378" s="9"/>
      <c r="Z378" s="59"/>
    </row>
    <row r="379" spans="1:26" x14ac:dyDescent="0.2">
      <c r="A379" s="44" t="str">
        <f t="shared" si="10"/>
        <v/>
      </c>
      <c r="B379" s="5"/>
      <c r="C379" s="14"/>
      <c r="D379" s="32" t="str">
        <f>IF($C379&lt;&gt;"",VLOOKUP($C379,Empresas!$A$3:$AB$1002,2,FALSE),"")</f>
        <v/>
      </c>
      <c r="E379" s="14"/>
      <c r="F379" s="14"/>
      <c r="G379" s="14"/>
      <c r="H379" s="14"/>
      <c r="I379" s="9"/>
      <c r="J379" s="9"/>
      <c r="K379" s="53"/>
      <c r="L379" s="50" t="str">
        <f t="shared" ca="1" si="9"/>
        <v/>
      </c>
      <c r="M379" s="32" t="str">
        <f>IF($U379&lt;&gt;"",VLOOKUP(VLOOKUP(VLOOKUP($U379,Endereços!$B$3:$M$1002,8,FALSE),Parametros!$AG$3:$AJ$102,4,FALSE),Parametros!$U$3:$Z$102,4,FALSE),"")</f>
        <v/>
      </c>
      <c r="N379" s="32" t="str">
        <f>IF($U379&lt;&gt;"",VLOOKUP(VLOOKUP($U379,Endereços!$B$3:$M$1002,6,FALSE),Parametros!$I$3:$N$102,6,FALSE),"")</f>
        <v/>
      </c>
      <c r="O379" s="9"/>
      <c r="P379" s="9"/>
      <c r="Q379" s="9"/>
      <c r="R379" s="9"/>
      <c r="S379" s="9"/>
      <c r="T379" s="9"/>
      <c r="U379" s="9"/>
      <c r="V379" s="52" t="str">
        <f>IF($U379&lt;&gt;"",VLOOKUP($U379,Endereços!$B$3:$M$1002,5,FALSE)&amp;" - "&amp;VLOOKUP($U379,Endereços!$B$3:$M$1002,7,FALSE)&amp;" - "&amp;VLOOKUP($U379,Endereços!$B$3:$M$1002,8,FALSE)&amp;", "&amp;VLOOKUP($U379,Endereços!$B$3:$M$1002,2,FALSE)&amp;" "&amp;VLOOKUP($U379,Endereços!$B$3:$M$1002,3,FALSE),"")</f>
        <v/>
      </c>
      <c r="W379" s="9"/>
      <c r="X379" s="9"/>
      <c r="Y379" s="9"/>
      <c r="Z379" s="59"/>
    </row>
    <row r="380" spans="1:26" x14ac:dyDescent="0.2">
      <c r="A380" s="44" t="str">
        <f t="shared" si="10"/>
        <v/>
      </c>
      <c r="B380" s="5"/>
      <c r="C380" s="14"/>
      <c r="D380" s="32" t="str">
        <f>IF($C380&lt;&gt;"",VLOOKUP($C380,Empresas!$A$3:$AB$1002,2,FALSE),"")</f>
        <v/>
      </c>
      <c r="E380" s="14"/>
      <c r="F380" s="14"/>
      <c r="G380" s="14"/>
      <c r="H380" s="14"/>
      <c r="I380" s="9"/>
      <c r="J380" s="9"/>
      <c r="K380" s="53"/>
      <c r="L380" s="50" t="str">
        <f t="shared" ca="1" si="9"/>
        <v/>
      </c>
      <c r="M380" s="32" t="str">
        <f>IF($U380&lt;&gt;"",VLOOKUP(VLOOKUP(VLOOKUP($U380,Endereços!$B$3:$M$1002,8,FALSE),Parametros!$AG$3:$AJ$102,4,FALSE),Parametros!$U$3:$Z$102,4,FALSE),"")</f>
        <v/>
      </c>
      <c r="N380" s="32" t="str">
        <f>IF($U380&lt;&gt;"",VLOOKUP(VLOOKUP($U380,Endereços!$B$3:$M$1002,6,FALSE),Parametros!$I$3:$N$102,6,FALSE),"")</f>
        <v/>
      </c>
      <c r="O380" s="9"/>
      <c r="P380" s="9"/>
      <c r="Q380" s="9"/>
      <c r="R380" s="9"/>
      <c r="S380" s="9"/>
      <c r="T380" s="9"/>
      <c r="U380" s="9"/>
      <c r="V380" s="52" t="str">
        <f>IF($U380&lt;&gt;"",VLOOKUP($U380,Endereços!$B$3:$M$1002,5,FALSE)&amp;" - "&amp;VLOOKUP($U380,Endereços!$B$3:$M$1002,7,FALSE)&amp;" - "&amp;VLOOKUP($U380,Endereços!$B$3:$M$1002,8,FALSE)&amp;", "&amp;VLOOKUP($U380,Endereços!$B$3:$M$1002,2,FALSE)&amp;" "&amp;VLOOKUP($U380,Endereços!$B$3:$M$1002,3,FALSE),"")</f>
        <v/>
      </c>
      <c r="W380" s="9"/>
      <c r="X380" s="9"/>
      <c r="Y380" s="9"/>
      <c r="Z380" s="59"/>
    </row>
    <row r="381" spans="1:26" x14ac:dyDescent="0.2">
      <c r="A381" s="44" t="str">
        <f t="shared" si="10"/>
        <v/>
      </c>
      <c r="B381" s="5"/>
      <c r="C381" s="14"/>
      <c r="D381" s="32" t="str">
        <f>IF($C381&lt;&gt;"",VLOOKUP($C381,Empresas!$A$3:$AB$1002,2,FALSE),"")</f>
        <v/>
      </c>
      <c r="E381" s="14"/>
      <c r="F381" s="14"/>
      <c r="G381" s="14"/>
      <c r="H381" s="14"/>
      <c r="I381" s="9"/>
      <c r="J381" s="9"/>
      <c r="K381" s="53"/>
      <c r="L381" s="50" t="str">
        <f t="shared" ca="1" si="9"/>
        <v/>
      </c>
      <c r="M381" s="32" t="str">
        <f>IF($U381&lt;&gt;"",VLOOKUP(VLOOKUP(VLOOKUP($U381,Endereços!$B$3:$M$1002,8,FALSE),Parametros!$AG$3:$AJ$102,4,FALSE),Parametros!$U$3:$Z$102,4,FALSE),"")</f>
        <v/>
      </c>
      <c r="N381" s="32" t="str">
        <f>IF($U381&lt;&gt;"",VLOOKUP(VLOOKUP($U381,Endereços!$B$3:$M$1002,6,FALSE),Parametros!$I$3:$N$102,6,FALSE),"")</f>
        <v/>
      </c>
      <c r="O381" s="9"/>
      <c r="P381" s="9"/>
      <c r="Q381" s="9"/>
      <c r="R381" s="9"/>
      <c r="S381" s="9"/>
      <c r="T381" s="9"/>
      <c r="U381" s="9"/>
      <c r="V381" s="52" t="str">
        <f>IF($U381&lt;&gt;"",VLOOKUP($U381,Endereços!$B$3:$M$1002,5,FALSE)&amp;" - "&amp;VLOOKUP($U381,Endereços!$B$3:$M$1002,7,FALSE)&amp;" - "&amp;VLOOKUP($U381,Endereços!$B$3:$M$1002,8,FALSE)&amp;", "&amp;VLOOKUP($U381,Endereços!$B$3:$M$1002,2,FALSE)&amp;" "&amp;VLOOKUP($U381,Endereços!$B$3:$M$1002,3,FALSE),"")</f>
        <v/>
      </c>
      <c r="W381" s="9"/>
      <c r="X381" s="9"/>
      <c r="Y381" s="9"/>
      <c r="Z381" s="59"/>
    </row>
    <row r="382" spans="1:26" x14ac:dyDescent="0.2">
      <c r="A382" s="44" t="str">
        <f t="shared" si="10"/>
        <v/>
      </c>
      <c r="B382" s="5"/>
      <c r="C382" s="14"/>
      <c r="D382" s="32" t="str">
        <f>IF($C382&lt;&gt;"",VLOOKUP($C382,Empresas!$A$3:$AB$1002,2,FALSE),"")</f>
        <v/>
      </c>
      <c r="E382" s="14"/>
      <c r="F382" s="14"/>
      <c r="G382" s="14"/>
      <c r="H382" s="14"/>
      <c r="I382" s="9"/>
      <c r="J382" s="9"/>
      <c r="K382" s="53"/>
      <c r="L382" s="50" t="str">
        <f t="shared" ca="1" si="9"/>
        <v/>
      </c>
      <c r="M382" s="32" t="str">
        <f>IF($U382&lt;&gt;"",VLOOKUP(VLOOKUP(VLOOKUP($U382,Endereços!$B$3:$M$1002,8,FALSE),Parametros!$AG$3:$AJ$102,4,FALSE),Parametros!$U$3:$Z$102,4,FALSE),"")</f>
        <v/>
      </c>
      <c r="N382" s="32" t="str">
        <f>IF($U382&lt;&gt;"",VLOOKUP(VLOOKUP($U382,Endereços!$B$3:$M$1002,6,FALSE),Parametros!$I$3:$N$102,6,FALSE),"")</f>
        <v/>
      </c>
      <c r="O382" s="9"/>
      <c r="P382" s="9"/>
      <c r="Q382" s="9"/>
      <c r="R382" s="9"/>
      <c r="S382" s="9"/>
      <c r="T382" s="9"/>
      <c r="U382" s="9"/>
      <c r="V382" s="52" t="str">
        <f>IF($U382&lt;&gt;"",VLOOKUP($U382,Endereços!$B$3:$M$1002,5,FALSE)&amp;" - "&amp;VLOOKUP($U382,Endereços!$B$3:$M$1002,7,FALSE)&amp;" - "&amp;VLOOKUP($U382,Endereços!$B$3:$M$1002,8,FALSE)&amp;", "&amp;VLOOKUP($U382,Endereços!$B$3:$M$1002,2,FALSE)&amp;" "&amp;VLOOKUP($U382,Endereços!$B$3:$M$1002,3,FALSE),"")</f>
        <v/>
      </c>
      <c r="W382" s="9"/>
      <c r="X382" s="9"/>
      <c r="Y382" s="9"/>
      <c r="Z382" s="59"/>
    </row>
    <row r="383" spans="1:26" x14ac:dyDescent="0.2">
      <c r="A383" s="44" t="str">
        <f t="shared" si="10"/>
        <v/>
      </c>
      <c r="B383" s="5"/>
      <c r="C383" s="14"/>
      <c r="D383" s="32" t="str">
        <f>IF($C383&lt;&gt;"",VLOOKUP($C383,Empresas!$A$3:$AB$1002,2,FALSE),"")</f>
        <v/>
      </c>
      <c r="E383" s="14"/>
      <c r="F383" s="14"/>
      <c r="G383" s="14"/>
      <c r="H383" s="14"/>
      <c r="I383" s="9"/>
      <c r="J383" s="9"/>
      <c r="K383" s="53"/>
      <c r="L383" s="50" t="str">
        <f t="shared" ca="1" si="9"/>
        <v/>
      </c>
      <c r="M383" s="32" t="str">
        <f>IF($U383&lt;&gt;"",VLOOKUP(VLOOKUP(VLOOKUP($U383,Endereços!$B$3:$M$1002,8,FALSE),Parametros!$AG$3:$AJ$102,4,FALSE),Parametros!$U$3:$Z$102,4,FALSE),"")</f>
        <v/>
      </c>
      <c r="N383" s="32" t="str">
        <f>IF($U383&lt;&gt;"",VLOOKUP(VLOOKUP($U383,Endereços!$B$3:$M$1002,6,FALSE),Parametros!$I$3:$N$102,6,FALSE),"")</f>
        <v/>
      </c>
      <c r="O383" s="9"/>
      <c r="P383" s="9"/>
      <c r="Q383" s="9"/>
      <c r="R383" s="9"/>
      <c r="S383" s="9"/>
      <c r="T383" s="9"/>
      <c r="U383" s="9"/>
      <c r="V383" s="52" t="str">
        <f>IF($U383&lt;&gt;"",VLOOKUP($U383,Endereços!$B$3:$M$1002,5,FALSE)&amp;" - "&amp;VLOOKUP($U383,Endereços!$B$3:$M$1002,7,FALSE)&amp;" - "&amp;VLOOKUP($U383,Endereços!$B$3:$M$1002,8,FALSE)&amp;", "&amp;VLOOKUP($U383,Endereços!$B$3:$M$1002,2,FALSE)&amp;" "&amp;VLOOKUP($U383,Endereços!$B$3:$M$1002,3,FALSE),"")</f>
        <v/>
      </c>
      <c r="W383" s="9"/>
      <c r="X383" s="9"/>
      <c r="Y383" s="9"/>
      <c r="Z383" s="59"/>
    </row>
    <row r="384" spans="1:26" x14ac:dyDescent="0.2">
      <c r="A384" s="44" t="str">
        <f t="shared" si="10"/>
        <v/>
      </c>
      <c r="B384" s="5"/>
      <c r="C384" s="14"/>
      <c r="D384" s="32" t="str">
        <f>IF($C384&lt;&gt;"",VLOOKUP($C384,Empresas!$A$3:$AB$1002,2,FALSE),"")</f>
        <v/>
      </c>
      <c r="E384" s="14"/>
      <c r="F384" s="14"/>
      <c r="G384" s="14"/>
      <c r="H384" s="14"/>
      <c r="I384" s="9"/>
      <c r="J384" s="9"/>
      <c r="K384" s="53"/>
      <c r="L384" s="50" t="str">
        <f t="shared" ca="1" si="9"/>
        <v/>
      </c>
      <c r="M384" s="32" t="str">
        <f>IF($U384&lt;&gt;"",VLOOKUP(VLOOKUP(VLOOKUP($U384,Endereços!$B$3:$M$1002,8,FALSE),Parametros!$AG$3:$AJ$102,4,FALSE),Parametros!$U$3:$Z$102,4,FALSE),"")</f>
        <v/>
      </c>
      <c r="N384" s="32" t="str">
        <f>IF($U384&lt;&gt;"",VLOOKUP(VLOOKUP($U384,Endereços!$B$3:$M$1002,6,FALSE),Parametros!$I$3:$N$102,6,FALSE),"")</f>
        <v/>
      </c>
      <c r="O384" s="9"/>
      <c r="P384" s="9"/>
      <c r="Q384" s="9"/>
      <c r="R384" s="9"/>
      <c r="S384" s="9"/>
      <c r="T384" s="9"/>
      <c r="U384" s="9"/>
      <c r="V384" s="52" t="str">
        <f>IF($U384&lt;&gt;"",VLOOKUP($U384,Endereços!$B$3:$M$1002,5,FALSE)&amp;" - "&amp;VLOOKUP($U384,Endereços!$B$3:$M$1002,7,FALSE)&amp;" - "&amp;VLOOKUP($U384,Endereços!$B$3:$M$1002,8,FALSE)&amp;", "&amp;VLOOKUP($U384,Endereços!$B$3:$M$1002,2,FALSE)&amp;" "&amp;VLOOKUP($U384,Endereços!$B$3:$M$1002,3,FALSE),"")</f>
        <v/>
      </c>
      <c r="W384" s="9"/>
      <c r="X384" s="9"/>
      <c r="Y384" s="9"/>
      <c r="Z384" s="59"/>
    </row>
    <row r="385" spans="1:26" x14ac:dyDescent="0.2">
      <c r="A385" s="44" t="str">
        <f t="shared" si="10"/>
        <v/>
      </c>
      <c r="B385" s="5"/>
      <c r="C385" s="14"/>
      <c r="D385" s="32" t="str">
        <f>IF($C385&lt;&gt;"",VLOOKUP($C385,Empresas!$A$3:$AB$1002,2,FALSE),"")</f>
        <v/>
      </c>
      <c r="E385" s="14"/>
      <c r="F385" s="14"/>
      <c r="G385" s="14"/>
      <c r="H385" s="14"/>
      <c r="I385" s="9"/>
      <c r="J385" s="9"/>
      <c r="K385" s="53"/>
      <c r="L385" s="50" t="str">
        <f t="shared" ca="1" si="9"/>
        <v/>
      </c>
      <c r="M385" s="32" t="str">
        <f>IF($U385&lt;&gt;"",VLOOKUP(VLOOKUP(VLOOKUP($U385,Endereços!$B$3:$M$1002,8,FALSE),Parametros!$AG$3:$AJ$102,4,FALSE),Parametros!$U$3:$Z$102,4,FALSE),"")</f>
        <v/>
      </c>
      <c r="N385" s="32" t="str">
        <f>IF($U385&lt;&gt;"",VLOOKUP(VLOOKUP($U385,Endereços!$B$3:$M$1002,6,FALSE),Parametros!$I$3:$N$102,6,FALSE),"")</f>
        <v/>
      </c>
      <c r="O385" s="9"/>
      <c r="P385" s="9"/>
      <c r="Q385" s="9"/>
      <c r="R385" s="9"/>
      <c r="S385" s="9"/>
      <c r="T385" s="9"/>
      <c r="U385" s="9"/>
      <c r="V385" s="52" t="str">
        <f>IF($U385&lt;&gt;"",VLOOKUP($U385,Endereços!$B$3:$M$1002,5,FALSE)&amp;" - "&amp;VLOOKUP($U385,Endereços!$B$3:$M$1002,7,FALSE)&amp;" - "&amp;VLOOKUP($U385,Endereços!$B$3:$M$1002,8,FALSE)&amp;", "&amp;VLOOKUP($U385,Endereços!$B$3:$M$1002,2,FALSE)&amp;" "&amp;VLOOKUP($U385,Endereços!$B$3:$M$1002,3,FALSE),"")</f>
        <v/>
      </c>
      <c r="W385" s="9"/>
      <c r="X385" s="9"/>
      <c r="Y385" s="9"/>
      <c r="Z385" s="59"/>
    </row>
    <row r="386" spans="1:26" x14ac:dyDescent="0.2">
      <c r="A386" s="44" t="str">
        <f t="shared" si="10"/>
        <v/>
      </c>
      <c r="B386" s="5"/>
      <c r="C386" s="14"/>
      <c r="D386" s="32" t="str">
        <f>IF($C386&lt;&gt;"",VLOOKUP($C386,Empresas!$A$3:$AB$1002,2,FALSE),"")</f>
        <v/>
      </c>
      <c r="E386" s="14"/>
      <c r="F386" s="14"/>
      <c r="G386" s="14"/>
      <c r="H386" s="14"/>
      <c r="I386" s="9"/>
      <c r="J386" s="9"/>
      <c r="K386" s="53"/>
      <c r="L386" s="50" t="str">
        <f t="shared" ca="1" si="9"/>
        <v/>
      </c>
      <c r="M386" s="32" t="str">
        <f>IF($U386&lt;&gt;"",VLOOKUP(VLOOKUP(VLOOKUP($U386,Endereços!$B$3:$M$1002,8,FALSE),Parametros!$AG$3:$AJ$102,4,FALSE),Parametros!$U$3:$Z$102,4,FALSE),"")</f>
        <v/>
      </c>
      <c r="N386" s="32" t="str">
        <f>IF($U386&lt;&gt;"",VLOOKUP(VLOOKUP($U386,Endereços!$B$3:$M$1002,6,FALSE),Parametros!$I$3:$N$102,6,FALSE),"")</f>
        <v/>
      </c>
      <c r="O386" s="9"/>
      <c r="P386" s="9"/>
      <c r="Q386" s="9"/>
      <c r="R386" s="9"/>
      <c r="S386" s="9"/>
      <c r="T386" s="9"/>
      <c r="U386" s="9"/>
      <c r="V386" s="52" t="str">
        <f>IF($U386&lt;&gt;"",VLOOKUP($U386,Endereços!$B$3:$M$1002,5,FALSE)&amp;" - "&amp;VLOOKUP($U386,Endereços!$B$3:$M$1002,7,FALSE)&amp;" - "&amp;VLOOKUP($U386,Endereços!$B$3:$M$1002,8,FALSE)&amp;", "&amp;VLOOKUP($U386,Endereços!$B$3:$M$1002,2,FALSE)&amp;" "&amp;VLOOKUP($U386,Endereços!$B$3:$M$1002,3,FALSE),"")</f>
        <v/>
      </c>
      <c r="W386" s="9"/>
      <c r="X386" s="9"/>
      <c r="Y386" s="9"/>
      <c r="Z386" s="59"/>
    </row>
    <row r="387" spans="1:26" x14ac:dyDescent="0.2">
      <c r="A387" s="44" t="str">
        <f t="shared" si="10"/>
        <v/>
      </c>
      <c r="B387" s="5"/>
      <c r="C387" s="14"/>
      <c r="D387" s="32" t="str">
        <f>IF($C387&lt;&gt;"",VLOOKUP($C387,Empresas!$A$3:$AB$1002,2,FALSE),"")</f>
        <v/>
      </c>
      <c r="E387" s="14"/>
      <c r="F387" s="14"/>
      <c r="G387" s="14"/>
      <c r="H387" s="14"/>
      <c r="I387" s="9"/>
      <c r="J387" s="9"/>
      <c r="K387" s="53"/>
      <c r="L387" s="50" t="str">
        <f t="shared" ca="1" si="9"/>
        <v/>
      </c>
      <c r="M387" s="32" t="str">
        <f>IF($U387&lt;&gt;"",VLOOKUP(VLOOKUP(VLOOKUP($U387,Endereços!$B$3:$M$1002,8,FALSE),Parametros!$AG$3:$AJ$102,4,FALSE),Parametros!$U$3:$Z$102,4,FALSE),"")</f>
        <v/>
      </c>
      <c r="N387" s="32" t="str">
        <f>IF($U387&lt;&gt;"",VLOOKUP(VLOOKUP($U387,Endereços!$B$3:$M$1002,6,FALSE),Parametros!$I$3:$N$102,6,FALSE),"")</f>
        <v/>
      </c>
      <c r="O387" s="9"/>
      <c r="P387" s="9"/>
      <c r="Q387" s="9"/>
      <c r="R387" s="9"/>
      <c r="S387" s="9"/>
      <c r="T387" s="9"/>
      <c r="U387" s="9"/>
      <c r="V387" s="52" t="str">
        <f>IF($U387&lt;&gt;"",VLOOKUP($U387,Endereços!$B$3:$M$1002,5,FALSE)&amp;" - "&amp;VLOOKUP($U387,Endereços!$B$3:$M$1002,7,FALSE)&amp;" - "&amp;VLOOKUP($U387,Endereços!$B$3:$M$1002,8,FALSE)&amp;", "&amp;VLOOKUP($U387,Endereços!$B$3:$M$1002,2,FALSE)&amp;" "&amp;VLOOKUP($U387,Endereços!$B$3:$M$1002,3,FALSE),"")</f>
        <v/>
      </c>
      <c r="W387" s="9"/>
      <c r="X387" s="9"/>
      <c r="Y387" s="9"/>
      <c r="Z387" s="59"/>
    </row>
    <row r="388" spans="1:26" x14ac:dyDescent="0.2">
      <c r="A388" s="44" t="str">
        <f t="shared" si="10"/>
        <v/>
      </c>
      <c r="B388" s="5"/>
      <c r="C388" s="14"/>
      <c r="D388" s="32" t="str">
        <f>IF($C388&lt;&gt;"",VLOOKUP($C388,Empresas!$A$3:$AB$1002,2,FALSE),"")</f>
        <v/>
      </c>
      <c r="E388" s="14"/>
      <c r="F388" s="14"/>
      <c r="G388" s="14"/>
      <c r="H388" s="14"/>
      <c r="I388" s="9"/>
      <c r="J388" s="9"/>
      <c r="K388" s="53"/>
      <c r="L388" s="50" t="str">
        <f t="shared" ca="1" si="9"/>
        <v/>
      </c>
      <c r="M388" s="32" t="str">
        <f>IF($U388&lt;&gt;"",VLOOKUP(VLOOKUP(VLOOKUP($U388,Endereços!$B$3:$M$1002,8,FALSE),Parametros!$AG$3:$AJ$102,4,FALSE),Parametros!$U$3:$Z$102,4,FALSE),"")</f>
        <v/>
      </c>
      <c r="N388" s="32" t="str">
        <f>IF($U388&lt;&gt;"",VLOOKUP(VLOOKUP($U388,Endereços!$B$3:$M$1002,6,FALSE),Parametros!$I$3:$N$102,6,FALSE),"")</f>
        <v/>
      </c>
      <c r="O388" s="9"/>
      <c r="P388" s="9"/>
      <c r="Q388" s="9"/>
      <c r="R388" s="9"/>
      <c r="S388" s="9"/>
      <c r="T388" s="9"/>
      <c r="U388" s="9"/>
      <c r="V388" s="52" t="str">
        <f>IF($U388&lt;&gt;"",VLOOKUP($U388,Endereços!$B$3:$M$1002,5,FALSE)&amp;" - "&amp;VLOOKUP($U388,Endereços!$B$3:$M$1002,7,FALSE)&amp;" - "&amp;VLOOKUP($U388,Endereços!$B$3:$M$1002,8,FALSE)&amp;", "&amp;VLOOKUP($U388,Endereços!$B$3:$M$1002,2,FALSE)&amp;" "&amp;VLOOKUP($U388,Endereços!$B$3:$M$1002,3,FALSE),"")</f>
        <v/>
      </c>
      <c r="W388" s="9"/>
      <c r="X388" s="9"/>
      <c r="Y388" s="9"/>
      <c r="Z388" s="59"/>
    </row>
    <row r="389" spans="1:26" x14ac:dyDescent="0.2">
      <c r="A389" s="44" t="str">
        <f t="shared" si="10"/>
        <v/>
      </c>
      <c r="B389" s="5"/>
      <c r="C389" s="14"/>
      <c r="D389" s="32" t="str">
        <f>IF($C389&lt;&gt;"",VLOOKUP($C389,Empresas!$A$3:$AB$1002,2,FALSE),"")</f>
        <v/>
      </c>
      <c r="E389" s="14"/>
      <c r="F389" s="14"/>
      <c r="G389" s="14"/>
      <c r="H389" s="14"/>
      <c r="I389" s="9"/>
      <c r="J389" s="9"/>
      <c r="K389" s="53"/>
      <c r="L389" s="50" t="str">
        <f t="shared" ref="L389:L452" ca="1" si="11">IF($K389&lt;&gt;"",DAYS360($K389,NOW(),FALSE)/360,"")</f>
        <v/>
      </c>
      <c r="M389" s="32" t="str">
        <f>IF($U389&lt;&gt;"",VLOOKUP(VLOOKUP(VLOOKUP($U389,Endereços!$B$3:$M$1002,8,FALSE),Parametros!$AG$3:$AJ$102,4,FALSE),Parametros!$U$3:$Z$102,4,FALSE),"")</f>
        <v/>
      </c>
      <c r="N389" s="32" t="str">
        <f>IF($U389&lt;&gt;"",VLOOKUP(VLOOKUP($U389,Endereços!$B$3:$M$1002,6,FALSE),Parametros!$I$3:$N$102,6,FALSE),"")</f>
        <v/>
      </c>
      <c r="O389" s="9"/>
      <c r="P389" s="9"/>
      <c r="Q389" s="9"/>
      <c r="R389" s="9"/>
      <c r="S389" s="9"/>
      <c r="T389" s="9"/>
      <c r="U389" s="9"/>
      <c r="V389" s="52" t="str">
        <f>IF($U389&lt;&gt;"",VLOOKUP($U389,Endereços!$B$3:$M$1002,5,FALSE)&amp;" - "&amp;VLOOKUP($U389,Endereços!$B$3:$M$1002,7,FALSE)&amp;" - "&amp;VLOOKUP($U389,Endereços!$B$3:$M$1002,8,FALSE)&amp;", "&amp;VLOOKUP($U389,Endereços!$B$3:$M$1002,2,FALSE)&amp;" "&amp;VLOOKUP($U389,Endereços!$B$3:$M$1002,3,FALSE),"")</f>
        <v/>
      </c>
      <c r="W389" s="9"/>
      <c r="X389" s="9"/>
      <c r="Y389" s="9"/>
      <c r="Z389" s="59"/>
    </row>
    <row r="390" spans="1:26" x14ac:dyDescent="0.2">
      <c r="A390" s="44" t="str">
        <f t="shared" si="10"/>
        <v/>
      </c>
      <c r="B390" s="5"/>
      <c r="C390" s="14"/>
      <c r="D390" s="32" t="str">
        <f>IF($C390&lt;&gt;"",VLOOKUP($C390,Empresas!$A$3:$AB$1002,2,FALSE),"")</f>
        <v/>
      </c>
      <c r="E390" s="14"/>
      <c r="F390" s="14"/>
      <c r="G390" s="14"/>
      <c r="H390" s="14"/>
      <c r="I390" s="9"/>
      <c r="J390" s="9"/>
      <c r="K390" s="53"/>
      <c r="L390" s="50" t="str">
        <f t="shared" ca="1" si="11"/>
        <v/>
      </c>
      <c r="M390" s="32" t="str">
        <f>IF($U390&lt;&gt;"",VLOOKUP(VLOOKUP(VLOOKUP($U390,Endereços!$B$3:$M$1002,8,FALSE),Parametros!$AG$3:$AJ$102,4,FALSE),Parametros!$U$3:$Z$102,4,FALSE),"")</f>
        <v/>
      </c>
      <c r="N390" s="32" t="str">
        <f>IF($U390&lt;&gt;"",VLOOKUP(VLOOKUP($U390,Endereços!$B$3:$M$1002,6,FALSE),Parametros!$I$3:$N$102,6,FALSE),"")</f>
        <v/>
      </c>
      <c r="O390" s="9"/>
      <c r="P390" s="9"/>
      <c r="Q390" s="9"/>
      <c r="R390" s="9"/>
      <c r="S390" s="9"/>
      <c r="T390" s="9"/>
      <c r="U390" s="9"/>
      <c r="V390" s="52" t="str">
        <f>IF($U390&lt;&gt;"",VLOOKUP($U390,Endereços!$B$3:$M$1002,5,FALSE)&amp;" - "&amp;VLOOKUP($U390,Endereços!$B$3:$M$1002,7,FALSE)&amp;" - "&amp;VLOOKUP($U390,Endereços!$B$3:$M$1002,8,FALSE)&amp;", "&amp;VLOOKUP($U390,Endereços!$B$3:$M$1002,2,FALSE)&amp;" "&amp;VLOOKUP($U390,Endereços!$B$3:$M$1002,3,FALSE),"")</f>
        <v/>
      </c>
      <c r="W390" s="9"/>
      <c r="X390" s="9"/>
      <c r="Y390" s="9"/>
      <c r="Z390" s="59"/>
    </row>
    <row r="391" spans="1:26" x14ac:dyDescent="0.2">
      <c r="A391" s="44" t="str">
        <f t="shared" si="10"/>
        <v/>
      </c>
      <c r="B391" s="5"/>
      <c r="C391" s="14"/>
      <c r="D391" s="32" t="str">
        <f>IF($C391&lt;&gt;"",VLOOKUP($C391,Empresas!$A$3:$AB$1002,2,FALSE),"")</f>
        <v/>
      </c>
      <c r="E391" s="14"/>
      <c r="F391" s="14"/>
      <c r="G391" s="14"/>
      <c r="H391" s="14"/>
      <c r="I391" s="9"/>
      <c r="J391" s="9"/>
      <c r="K391" s="53"/>
      <c r="L391" s="50" t="str">
        <f t="shared" ca="1" si="11"/>
        <v/>
      </c>
      <c r="M391" s="32" t="str">
        <f>IF($U391&lt;&gt;"",VLOOKUP(VLOOKUP(VLOOKUP($U391,Endereços!$B$3:$M$1002,8,FALSE),Parametros!$AG$3:$AJ$102,4,FALSE),Parametros!$U$3:$Z$102,4,FALSE),"")</f>
        <v/>
      </c>
      <c r="N391" s="32" t="str">
        <f>IF($U391&lt;&gt;"",VLOOKUP(VLOOKUP($U391,Endereços!$B$3:$M$1002,6,FALSE),Parametros!$I$3:$N$102,6,FALSE),"")</f>
        <v/>
      </c>
      <c r="O391" s="9"/>
      <c r="P391" s="9"/>
      <c r="Q391" s="9"/>
      <c r="R391" s="9"/>
      <c r="S391" s="9"/>
      <c r="T391" s="9"/>
      <c r="U391" s="9"/>
      <c r="V391" s="52" t="str">
        <f>IF($U391&lt;&gt;"",VLOOKUP($U391,Endereços!$B$3:$M$1002,5,FALSE)&amp;" - "&amp;VLOOKUP($U391,Endereços!$B$3:$M$1002,7,FALSE)&amp;" - "&amp;VLOOKUP($U391,Endereços!$B$3:$M$1002,8,FALSE)&amp;", "&amp;VLOOKUP($U391,Endereços!$B$3:$M$1002,2,FALSE)&amp;" "&amp;VLOOKUP($U391,Endereços!$B$3:$M$1002,3,FALSE),"")</f>
        <v/>
      </c>
      <c r="W391" s="9"/>
      <c r="X391" s="9"/>
      <c r="Y391" s="9"/>
      <c r="Z391" s="59"/>
    </row>
    <row r="392" spans="1:26" x14ac:dyDescent="0.2">
      <c r="A392" s="44" t="str">
        <f t="shared" si="10"/>
        <v/>
      </c>
      <c r="B392" s="5"/>
      <c r="C392" s="14"/>
      <c r="D392" s="32" t="str">
        <f>IF($C392&lt;&gt;"",VLOOKUP($C392,Empresas!$A$3:$AB$1002,2,FALSE),"")</f>
        <v/>
      </c>
      <c r="E392" s="14"/>
      <c r="F392" s="14"/>
      <c r="G392" s="14"/>
      <c r="H392" s="14"/>
      <c r="I392" s="9"/>
      <c r="J392" s="9"/>
      <c r="K392" s="53"/>
      <c r="L392" s="50" t="str">
        <f t="shared" ca="1" si="11"/>
        <v/>
      </c>
      <c r="M392" s="32" t="str">
        <f>IF($U392&lt;&gt;"",VLOOKUP(VLOOKUP(VLOOKUP($U392,Endereços!$B$3:$M$1002,8,FALSE),Parametros!$AG$3:$AJ$102,4,FALSE),Parametros!$U$3:$Z$102,4,FALSE),"")</f>
        <v/>
      </c>
      <c r="N392" s="32" t="str">
        <f>IF($U392&lt;&gt;"",VLOOKUP(VLOOKUP($U392,Endereços!$B$3:$M$1002,6,FALSE),Parametros!$I$3:$N$102,6,FALSE),"")</f>
        <v/>
      </c>
      <c r="O392" s="9"/>
      <c r="P392" s="9"/>
      <c r="Q392" s="9"/>
      <c r="R392" s="9"/>
      <c r="S392" s="9"/>
      <c r="T392" s="9"/>
      <c r="U392" s="9"/>
      <c r="V392" s="52" t="str">
        <f>IF($U392&lt;&gt;"",VLOOKUP($U392,Endereços!$B$3:$M$1002,5,FALSE)&amp;" - "&amp;VLOOKUP($U392,Endereços!$B$3:$M$1002,7,FALSE)&amp;" - "&amp;VLOOKUP($U392,Endereços!$B$3:$M$1002,8,FALSE)&amp;", "&amp;VLOOKUP($U392,Endereços!$B$3:$M$1002,2,FALSE)&amp;" "&amp;VLOOKUP($U392,Endereços!$B$3:$M$1002,3,FALSE),"")</f>
        <v/>
      </c>
      <c r="W392" s="9"/>
      <c r="X392" s="9"/>
      <c r="Y392" s="9"/>
      <c r="Z392" s="59"/>
    </row>
    <row r="393" spans="1:26" x14ac:dyDescent="0.2">
      <c r="A393" s="44" t="str">
        <f t="shared" si="10"/>
        <v/>
      </c>
      <c r="B393" s="5"/>
      <c r="C393" s="14"/>
      <c r="D393" s="32" t="str">
        <f>IF($C393&lt;&gt;"",VLOOKUP($C393,Empresas!$A$3:$AB$1002,2,FALSE),"")</f>
        <v/>
      </c>
      <c r="E393" s="14"/>
      <c r="F393" s="14"/>
      <c r="G393" s="14"/>
      <c r="H393" s="14"/>
      <c r="I393" s="9"/>
      <c r="J393" s="9"/>
      <c r="K393" s="53"/>
      <c r="L393" s="50" t="str">
        <f t="shared" ca="1" si="11"/>
        <v/>
      </c>
      <c r="M393" s="32" t="str">
        <f>IF($U393&lt;&gt;"",VLOOKUP(VLOOKUP(VLOOKUP($U393,Endereços!$B$3:$M$1002,8,FALSE),Parametros!$AG$3:$AJ$102,4,FALSE),Parametros!$U$3:$Z$102,4,FALSE),"")</f>
        <v/>
      </c>
      <c r="N393" s="32" t="str">
        <f>IF($U393&lt;&gt;"",VLOOKUP(VLOOKUP($U393,Endereços!$B$3:$M$1002,6,FALSE),Parametros!$I$3:$N$102,6,FALSE),"")</f>
        <v/>
      </c>
      <c r="O393" s="9"/>
      <c r="P393" s="9"/>
      <c r="Q393" s="9"/>
      <c r="R393" s="9"/>
      <c r="S393" s="9"/>
      <c r="T393" s="9"/>
      <c r="U393" s="9"/>
      <c r="V393" s="52" t="str">
        <f>IF($U393&lt;&gt;"",VLOOKUP($U393,Endereços!$B$3:$M$1002,5,FALSE)&amp;" - "&amp;VLOOKUP($U393,Endereços!$B$3:$M$1002,7,FALSE)&amp;" - "&amp;VLOOKUP($U393,Endereços!$B$3:$M$1002,8,FALSE)&amp;", "&amp;VLOOKUP($U393,Endereços!$B$3:$M$1002,2,FALSE)&amp;" "&amp;VLOOKUP($U393,Endereços!$B$3:$M$1002,3,FALSE),"")</f>
        <v/>
      </c>
      <c r="W393" s="9"/>
      <c r="X393" s="9"/>
      <c r="Y393" s="9"/>
      <c r="Z393" s="59"/>
    </row>
    <row r="394" spans="1:26" x14ac:dyDescent="0.2">
      <c r="A394" s="44" t="str">
        <f t="shared" si="10"/>
        <v/>
      </c>
      <c r="B394" s="5"/>
      <c r="C394" s="14"/>
      <c r="D394" s="32" t="str">
        <f>IF($C394&lt;&gt;"",VLOOKUP($C394,Empresas!$A$3:$AB$1002,2,FALSE),"")</f>
        <v/>
      </c>
      <c r="E394" s="14"/>
      <c r="F394" s="14"/>
      <c r="G394" s="14"/>
      <c r="H394" s="14"/>
      <c r="I394" s="9"/>
      <c r="J394" s="9"/>
      <c r="K394" s="53"/>
      <c r="L394" s="50" t="str">
        <f t="shared" ca="1" si="11"/>
        <v/>
      </c>
      <c r="M394" s="32" t="str">
        <f>IF($U394&lt;&gt;"",VLOOKUP(VLOOKUP(VLOOKUP($U394,Endereços!$B$3:$M$1002,8,FALSE),Parametros!$AG$3:$AJ$102,4,FALSE),Parametros!$U$3:$Z$102,4,FALSE),"")</f>
        <v/>
      </c>
      <c r="N394" s="32" t="str">
        <f>IF($U394&lt;&gt;"",VLOOKUP(VLOOKUP($U394,Endereços!$B$3:$M$1002,6,FALSE),Parametros!$I$3:$N$102,6,FALSE),"")</f>
        <v/>
      </c>
      <c r="O394" s="9"/>
      <c r="P394" s="9"/>
      <c r="Q394" s="9"/>
      <c r="R394" s="9"/>
      <c r="S394" s="9"/>
      <c r="T394" s="9"/>
      <c r="U394" s="9"/>
      <c r="V394" s="52" t="str">
        <f>IF($U394&lt;&gt;"",VLOOKUP($U394,Endereços!$B$3:$M$1002,5,FALSE)&amp;" - "&amp;VLOOKUP($U394,Endereços!$B$3:$M$1002,7,FALSE)&amp;" - "&amp;VLOOKUP($U394,Endereços!$B$3:$M$1002,8,FALSE)&amp;", "&amp;VLOOKUP($U394,Endereços!$B$3:$M$1002,2,FALSE)&amp;" "&amp;VLOOKUP($U394,Endereços!$B$3:$M$1002,3,FALSE),"")</f>
        <v/>
      </c>
      <c r="W394" s="9"/>
      <c r="X394" s="9"/>
      <c r="Y394" s="9"/>
      <c r="Z394" s="59"/>
    </row>
    <row r="395" spans="1:26" x14ac:dyDescent="0.2">
      <c r="A395" s="44" t="str">
        <f t="shared" si="10"/>
        <v/>
      </c>
      <c r="B395" s="5"/>
      <c r="C395" s="14"/>
      <c r="D395" s="32" t="str">
        <f>IF($C395&lt;&gt;"",VLOOKUP($C395,Empresas!$A$3:$AB$1002,2,FALSE),"")</f>
        <v/>
      </c>
      <c r="E395" s="14"/>
      <c r="F395" s="14"/>
      <c r="G395" s="14"/>
      <c r="H395" s="14"/>
      <c r="I395" s="9"/>
      <c r="J395" s="9"/>
      <c r="K395" s="53"/>
      <c r="L395" s="50" t="str">
        <f t="shared" ca="1" si="11"/>
        <v/>
      </c>
      <c r="M395" s="32" t="str">
        <f>IF($U395&lt;&gt;"",VLOOKUP(VLOOKUP(VLOOKUP($U395,Endereços!$B$3:$M$1002,8,FALSE),Parametros!$AG$3:$AJ$102,4,FALSE),Parametros!$U$3:$Z$102,4,FALSE),"")</f>
        <v/>
      </c>
      <c r="N395" s="32" t="str">
        <f>IF($U395&lt;&gt;"",VLOOKUP(VLOOKUP($U395,Endereços!$B$3:$M$1002,6,FALSE),Parametros!$I$3:$N$102,6,FALSE),"")</f>
        <v/>
      </c>
      <c r="O395" s="9"/>
      <c r="P395" s="9"/>
      <c r="Q395" s="9"/>
      <c r="R395" s="9"/>
      <c r="S395" s="9"/>
      <c r="T395" s="9"/>
      <c r="U395" s="9"/>
      <c r="V395" s="52" t="str">
        <f>IF($U395&lt;&gt;"",VLOOKUP($U395,Endereços!$B$3:$M$1002,5,FALSE)&amp;" - "&amp;VLOOKUP($U395,Endereços!$B$3:$M$1002,7,FALSE)&amp;" - "&amp;VLOOKUP($U395,Endereços!$B$3:$M$1002,8,FALSE)&amp;", "&amp;VLOOKUP($U395,Endereços!$B$3:$M$1002,2,FALSE)&amp;" "&amp;VLOOKUP($U395,Endereços!$B$3:$M$1002,3,FALSE),"")</f>
        <v/>
      </c>
      <c r="W395" s="9"/>
      <c r="X395" s="9"/>
      <c r="Y395" s="9"/>
      <c r="Z395" s="59"/>
    </row>
    <row r="396" spans="1:26" x14ac:dyDescent="0.2">
      <c r="A396" s="44" t="str">
        <f t="shared" si="10"/>
        <v/>
      </c>
      <c r="B396" s="5"/>
      <c r="C396" s="14"/>
      <c r="D396" s="32" t="str">
        <f>IF($C396&lt;&gt;"",VLOOKUP($C396,Empresas!$A$3:$AB$1002,2,FALSE),"")</f>
        <v/>
      </c>
      <c r="E396" s="14"/>
      <c r="F396" s="14"/>
      <c r="G396" s="14"/>
      <c r="H396" s="14"/>
      <c r="I396" s="9"/>
      <c r="J396" s="9"/>
      <c r="K396" s="53"/>
      <c r="L396" s="50" t="str">
        <f t="shared" ca="1" si="11"/>
        <v/>
      </c>
      <c r="M396" s="32" t="str">
        <f>IF($U396&lt;&gt;"",VLOOKUP(VLOOKUP(VLOOKUP($U396,Endereços!$B$3:$M$1002,8,FALSE),Parametros!$AG$3:$AJ$102,4,FALSE),Parametros!$U$3:$Z$102,4,FALSE),"")</f>
        <v/>
      </c>
      <c r="N396" s="32" t="str">
        <f>IF($U396&lt;&gt;"",VLOOKUP(VLOOKUP($U396,Endereços!$B$3:$M$1002,6,FALSE),Parametros!$I$3:$N$102,6,FALSE),"")</f>
        <v/>
      </c>
      <c r="O396" s="9"/>
      <c r="P396" s="9"/>
      <c r="Q396" s="9"/>
      <c r="R396" s="9"/>
      <c r="S396" s="9"/>
      <c r="T396" s="9"/>
      <c r="U396" s="9"/>
      <c r="V396" s="52" t="str">
        <f>IF($U396&lt;&gt;"",VLOOKUP($U396,Endereços!$B$3:$M$1002,5,FALSE)&amp;" - "&amp;VLOOKUP($U396,Endereços!$B$3:$M$1002,7,FALSE)&amp;" - "&amp;VLOOKUP($U396,Endereços!$B$3:$M$1002,8,FALSE)&amp;", "&amp;VLOOKUP($U396,Endereços!$B$3:$M$1002,2,FALSE)&amp;" "&amp;VLOOKUP($U396,Endereços!$B$3:$M$1002,3,FALSE),"")</f>
        <v/>
      </c>
      <c r="W396" s="9"/>
      <c r="X396" s="9"/>
      <c r="Y396" s="9"/>
      <c r="Z396" s="59"/>
    </row>
    <row r="397" spans="1:26" x14ac:dyDescent="0.2">
      <c r="A397" s="44" t="str">
        <f t="shared" si="10"/>
        <v/>
      </c>
      <c r="B397" s="5"/>
      <c r="C397" s="14"/>
      <c r="D397" s="32" t="str">
        <f>IF($C397&lt;&gt;"",VLOOKUP($C397,Empresas!$A$3:$AB$1002,2,FALSE),"")</f>
        <v/>
      </c>
      <c r="E397" s="14"/>
      <c r="F397" s="14"/>
      <c r="G397" s="14"/>
      <c r="H397" s="14"/>
      <c r="I397" s="9"/>
      <c r="J397" s="9"/>
      <c r="K397" s="53"/>
      <c r="L397" s="50" t="str">
        <f t="shared" ca="1" si="11"/>
        <v/>
      </c>
      <c r="M397" s="32" t="str">
        <f>IF($U397&lt;&gt;"",VLOOKUP(VLOOKUP(VLOOKUP($U397,Endereços!$B$3:$M$1002,8,FALSE),Parametros!$AG$3:$AJ$102,4,FALSE),Parametros!$U$3:$Z$102,4,FALSE),"")</f>
        <v/>
      </c>
      <c r="N397" s="32" t="str">
        <f>IF($U397&lt;&gt;"",VLOOKUP(VLOOKUP($U397,Endereços!$B$3:$M$1002,6,FALSE),Parametros!$I$3:$N$102,6,FALSE),"")</f>
        <v/>
      </c>
      <c r="O397" s="9"/>
      <c r="P397" s="9"/>
      <c r="Q397" s="9"/>
      <c r="R397" s="9"/>
      <c r="S397" s="9"/>
      <c r="T397" s="9"/>
      <c r="U397" s="9"/>
      <c r="V397" s="52" t="str">
        <f>IF($U397&lt;&gt;"",VLOOKUP($U397,Endereços!$B$3:$M$1002,5,FALSE)&amp;" - "&amp;VLOOKUP($U397,Endereços!$B$3:$M$1002,7,FALSE)&amp;" - "&amp;VLOOKUP($U397,Endereços!$B$3:$M$1002,8,FALSE)&amp;", "&amp;VLOOKUP($U397,Endereços!$B$3:$M$1002,2,FALSE)&amp;" "&amp;VLOOKUP($U397,Endereços!$B$3:$M$1002,3,FALSE),"")</f>
        <v/>
      </c>
      <c r="W397" s="9"/>
      <c r="X397" s="9"/>
      <c r="Y397" s="9"/>
      <c r="Z397" s="59"/>
    </row>
    <row r="398" spans="1:26" x14ac:dyDescent="0.2">
      <c r="A398" s="44" t="str">
        <f t="shared" si="10"/>
        <v/>
      </c>
      <c r="B398" s="5"/>
      <c r="C398" s="14"/>
      <c r="D398" s="32" t="str">
        <f>IF($C398&lt;&gt;"",VLOOKUP($C398,Empresas!$A$3:$AB$1002,2,FALSE),"")</f>
        <v/>
      </c>
      <c r="E398" s="14"/>
      <c r="F398" s="14"/>
      <c r="G398" s="14"/>
      <c r="H398" s="14"/>
      <c r="I398" s="9"/>
      <c r="J398" s="9"/>
      <c r="K398" s="53"/>
      <c r="L398" s="50" t="str">
        <f t="shared" ca="1" si="11"/>
        <v/>
      </c>
      <c r="M398" s="32" t="str">
        <f>IF($U398&lt;&gt;"",VLOOKUP(VLOOKUP(VLOOKUP($U398,Endereços!$B$3:$M$1002,8,FALSE),Parametros!$AG$3:$AJ$102,4,FALSE),Parametros!$U$3:$Z$102,4,FALSE),"")</f>
        <v/>
      </c>
      <c r="N398" s="32" t="str">
        <f>IF($U398&lt;&gt;"",VLOOKUP(VLOOKUP($U398,Endereços!$B$3:$M$1002,6,FALSE),Parametros!$I$3:$N$102,6,FALSE),"")</f>
        <v/>
      </c>
      <c r="O398" s="9"/>
      <c r="P398" s="9"/>
      <c r="Q398" s="9"/>
      <c r="R398" s="9"/>
      <c r="S398" s="9"/>
      <c r="T398" s="9"/>
      <c r="U398" s="9"/>
      <c r="V398" s="52" t="str">
        <f>IF($U398&lt;&gt;"",VLOOKUP($U398,Endereços!$B$3:$M$1002,5,FALSE)&amp;" - "&amp;VLOOKUP($U398,Endereços!$B$3:$M$1002,7,FALSE)&amp;" - "&amp;VLOOKUP($U398,Endereços!$B$3:$M$1002,8,FALSE)&amp;", "&amp;VLOOKUP($U398,Endereços!$B$3:$M$1002,2,FALSE)&amp;" "&amp;VLOOKUP($U398,Endereços!$B$3:$M$1002,3,FALSE),"")</f>
        <v/>
      </c>
      <c r="W398" s="9"/>
      <c r="X398" s="9"/>
      <c r="Y398" s="9"/>
      <c r="Z398" s="59"/>
    </row>
    <row r="399" spans="1:26" x14ac:dyDescent="0.2">
      <c r="A399" s="44" t="str">
        <f t="shared" si="10"/>
        <v/>
      </c>
      <c r="B399" s="5"/>
      <c r="C399" s="14"/>
      <c r="D399" s="32" t="str">
        <f>IF($C399&lt;&gt;"",VLOOKUP($C399,Empresas!$A$3:$AB$1002,2,FALSE),"")</f>
        <v/>
      </c>
      <c r="E399" s="14"/>
      <c r="F399" s="14"/>
      <c r="G399" s="14"/>
      <c r="H399" s="14"/>
      <c r="I399" s="9"/>
      <c r="J399" s="9"/>
      <c r="K399" s="53"/>
      <c r="L399" s="50" t="str">
        <f t="shared" ca="1" si="11"/>
        <v/>
      </c>
      <c r="M399" s="32" t="str">
        <f>IF($U399&lt;&gt;"",VLOOKUP(VLOOKUP(VLOOKUP($U399,Endereços!$B$3:$M$1002,8,FALSE),Parametros!$AG$3:$AJ$102,4,FALSE),Parametros!$U$3:$Z$102,4,FALSE),"")</f>
        <v/>
      </c>
      <c r="N399" s="32" t="str">
        <f>IF($U399&lt;&gt;"",VLOOKUP(VLOOKUP($U399,Endereços!$B$3:$M$1002,6,FALSE),Parametros!$I$3:$N$102,6,FALSE),"")</f>
        <v/>
      </c>
      <c r="O399" s="9"/>
      <c r="P399" s="9"/>
      <c r="Q399" s="9"/>
      <c r="R399" s="9"/>
      <c r="S399" s="9"/>
      <c r="T399" s="9"/>
      <c r="U399" s="9"/>
      <c r="V399" s="52" t="str">
        <f>IF($U399&lt;&gt;"",VLOOKUP($U399,Endereços!$B$3:$M$1002,5,FALSE)&amp;" - "&amp;VLOOKUP($U399,Endereços!$B$3:$M$1002,7,FALSE)&amp;" - "&amp;VLOOKUP($U399,Endereços!$B$3:$M$1002,8,FALSE)&amp;", "&amp;VLOOKUP($U399,Endereços!$B$3:$M$1002,2,FALSE)&amp;" "&amp;VLOOKUP($U399,Endereços!$B$3:$M$1002,3,FALSE),"")</f>
        <v/>
      </c>
      <c r="W399" s="9"/>
      <c r="X399" s="9"/>
      <c r="Y399" s="9"/>
      <c r="Z399" s="59"/>
    </row>
    <row r="400" spans="1:26" x14ac:dyDescent="0.2">
      <c r="A400" s="44" t="str">
        <f t="shared" si="10"/>
        <v/>
      </c>
      <c r="B400" s="5"/>
      <c r="C400" s="14"/>
      <c r="D400" s="32" t="str">
        <f>IF($C400&lt;&gt;"",VLOOKUP($C400,Empresas!$A$3:$AB$1002,2,FALSE),"")</f>
        <v/>
      </c>
      <c r="E400" s="14"/>
      <c r="F400" s="14"/>
      <c r="G400" s="14"/>
      <c r="H400" s="14"/>
      <c r="I400" s="9"/>
      <c r="J400" s="9"/>
      <c r="K400" s="53"/>
      <c r="L400" s="50" t="str">
        <f t="shared" ca="1" si="11"/>
        <v/>
      </c>
      <c r="M400" s="32" t="str">
        <f>IF($U400&lt;&gt;"",VLOOKUP(VLOOKUP(VLOOKUP($U400,Endereços!$B$3:$M$1002,8,FALSE),Parametros!$AG$3:$AJ$102,4,FALSE),Parametros!$U$3:$Z$102,4,FALSE),"")</f>
        <v/>
      </c>
      <c r="N400" s="32" t="str">
        <f>IF($U400&lt;&gt;"",VLOOKUP(VLOOKUP($U400,Endereços!$B$3:$M$1002,6,FALSE),Parametros!$I$3:$N$102,6,FALSE),"")</f>
        <v/>
      </c>
      <c r="O400" s="9"/>
      <c r="P400" s="9"/>
      <c r="Q400" s="9"/>
      <c r="R400" s="9"/>
      <c r="S400" s="9"/>
      <c r="T400" s="9"/>
      <c r="U400" s="9"/>
      <c r="V400" s="52" t="str">
        <f>IF($U400&lt;&gt;"",VLOOKUP($U400,Endereços!$B$3:$M$1002,5,FALSE)&amp;" - "&amp;VLOOKUP($U400,Endereços!$B$3:$M$1002,7,FALSE)&amp;" - "&amp;VLOOKUP($U400,Endereços!$B$3:$M$1002,8,FALSE)&amp;", "&amp;VLOOKUP($U400,Endereços!$B$3:$M$1002,2,FALSE)&amp;" "&amp;VLOOKUP($U400,Endereços!$B$3:$M$1002,3,FALSE),"")</f>
        <v/>
      </c>
      <c r="W400" s="9"/>
      <c r="X400" s="9"/>
      <c r="Y400" s="9"/>
      <c r="Z400" s="59"/>
    </row>
    <row r="401" spans="1:26" x14ac:dyDescent="0.2">
      <c r="A401" s="44" t="str">
        <f t="shared" si="10"/>
        <v/>
      </c>
      <c r="B401" s="5"/>
      <c r="C401" s="14"/>
      <c r="D401" s="32" t="str">
        <f>IF($C401&lt;&gt;"",VLOOKUP($C401,Empresas!$A$3:$AB$1002,2,FALSE),"")</f>
        <v/>
      </c>
      <c r="E401" s="14"/>
      <c r="F401" s="14"/>
      <c r="G401" s="14"/>
      <c r="H401" s="14"/>
      <c r="I401" s="9"/>
      <c r="J401" s="9"/>
      <c r="K401" s="53"/>
      <c r="L401" s="50" t="str">
        <f t="shared" ca="1" si="11"/>
        <v/>
      </c>
      <c r="M401" s="32" t="str">
        <f>IF($U401&lt;&gt;"",VLOOKUP(VLOOKUP(VLOOKUP($U401,Endereços!$B$3:$M$1002,8,FALSE),Parametros!$AG$3:$AJ$102,4,FALSE),Parametros!$U$3:$Z$102,4,FALSE),"")</f>
        <v/>
      </c>
      <c r="N401" s="32" t="str">
        <f>IF($U401&lt;&gt;"",VLOOKUP(VLOOKUP($U401,Endereços!$B$3:$M$1002,6,FALSE),Parametros!$I$3:$N$102,6,FALSE),"")</f>
        <v/>
      </c>
      <c r="O401" s="9"/>
      <c r="P401" s="9"/>
      <c r="Q401" s="9"/>
      <c r="R401" s="9"/>
      <c r="S401" s="9"/>
      <c r="T401" s="9"/>
      <c r="U401" s="9"/>
      <c r="V401" s="52" t="str">
        <f>IF($U401&lt;&gt;"",VLOOKUP($U401,Endereços!$B$3:$M$1002,5,FALSE)&amp;" - "&amp;VLOOKUP($U401,Endereços!$B$3:$M$1002,7,FALSE)&amp;" - "&amp;VLOOKUP($U401,Endereços!$B$3:$M$1002,8,FALSE)&amp;", "&amp;VLOOKUP($U401,Endereços!$B$3:$M$1002,2,FALSE)&amp;" "&amp;VLOOKUP($U401,Endereços!$B$3:$M$1002,3,FALSE),"")</f>
        <v/>
      </c>
      <c r="W401" s="9"/>
      <c r="X401" s="9"/>
      <c r="Y401" s="9"/>
      <c r="Z401" s="59"/>
    </row>
    <row r="402" spans="1:26" x14ac:dyDescent="0.2">
      <c r="A402" s="44" t="str">
        <f t="shared" si="10"/>
        <v/>
      </c>
      <c r="B402" s="5"/>
      <c r="C402" s="14"/>
      <c r="D402" s="32" t="str">
        <f>IF($C402&lt;&gt;"",VLOOKUP($C402,Empresas!$A$3:$AB$1002,2,FALSE),"")</f>
        <v/>
      </c>
      <c r="E402" s="14"/>
      <c r="F402" s="14"/>
      <c r="G402" s="14"/>
      <c r="H402" s="14"/>
      <c r="I402" s="9"/>
      <c r="J402" s="9"/>
      <c r="K402" s="53"/>
      <c r="L402" s="50" t="str">
        <f t="shared" ca="1" si="11"/>
        <v/>
      </c>
      <c r="M402" s="32" t="str">
        <f>IF($U402&lt;&gt;"",VLOOKUP(VLOOKUP(VLOOKUP($U402,Endereços!$B$3:$M$1002,8,FALSE),Parametros!$AG$3:$AJ$102,4,FALSE),Parametros!$U$3:$Z$102,4,FALSE),"")</f>
        <v/>
      </c>
      <c r="N402" s="32" t="str">
        <f>IF($U402&lt;&gt;"",VLOOKUP(VLOOKUP($U402,Endereços!$B$3:$M$1002,6,FALSE),Parametros!$I$3:$N$102,6,FALSE),"")</f>
        <v/>
      </c>
      <c r="O402" s="9"/>
      <c r="P402" s="9"/>
      <c r="Q402" s="9"/>
      <c r="R402" s="9"/>
      <c r="S402" s="9"/>
      <c r="T402" s="9"/>
      <c r="U402" s="9"/>
      <c r="V402" s="52" t="str">
        <f>IF($U402&lt;&gt;"",VLOOKUP($U402,Endereços!$B$3:$M$1002,5,FALSE)&amp;" - "&amp;VLOOKUP($U402,Endereços!$B$3:$M$1002,7,FALSE)&amp;" - "&amp;VLOOKUP($U402,Endereços!$B$3:$M$1002,8,FALSE)&amp;", "&amp;VLOOKUP($U402,Endereços!$B$3:$M$1002,2,FALSE)&amp;" "&amp;VLOOKUP($U402,Endereços!$B$3:$M$1002,3,FALSE),"")</f>
        <v/>
      </c>
      <c r="W402" s="9"/>
      <c r="X402" s="9"/>
      <c r="Y402" s="9"/>
      <c r="Z402" s="59"/>
    </row>
    <row r="403" spans="1:26" x14ac:dyDescent="0.2">
      <c r="A403" s="44" t="str">
        <f t="shared" si="10"/>
        <v/>
      </c>
      <c r="B403" s="5"/>
      <c r="C403" s="14"/>
      <c r="D403" s="32" t="str">
        <f>IF($C403&lt;&gt;"",VLOOKUP($C403,Empresas!$A$3:$AB$1002,2,FALSE),"")</f>
        <v/>
      </c>
      <c r="E403" s="14"/>
      <c r="F403" s="14"/>
      <c r="G403" s="14"/>
      <c r="H403" s="14"/>
      <c r="I403" s="9"/>
      <c r="J403" s="9"/>
      <c r="K403" s="53"/>
      <c r="L403" s="50" t="str">
        <f t="shared" ca="1" si="11"/>
        <v/>
      </c>
      <c r="M403" s="32" t="str">
        <f>IF($U403&lt;&gt;"",VLOOKUP(VLOOKUP(VLOOKUP($U403,Endereços!$B$3:$M$1002,8,FALSE),Parametros!$AG$3:$AJ$102,4,FALSE),Parametros!$U$3:$Z$102,4,FALSE),"")</f>
        <v/>
      </c>
      <c r="N403" s="32" t="str">
        <f>IF($U403&lt;&gt;"",VLOOKUP(VLOOKUP($U403,Endereços!$B$3:$M$1002,6,FALSE),Parametros!$I$3:$N$102,6,FALSE),"")</f>
        <v/>
      </c>
      <c r="O403" s="9"/>
      <c r="P403" s="9"/>
      <c r="Q403" s="9"/>
      <c r="R403" s="9"/>
      <c r="S403" s="9"/>
      <c r="T403" s="9"/>
      <c r="U403" s="9"/>
      <c r="V403" s="52" t="str">
        <f>IF($U403&lt;&gt;"",VLOOKUP($U403,Endereços!$B$3:$M$1002,5,FALSE)&amp;" - "&amp;VLOOKUP($U403,Endereços!$B$3:$M$1002,7,FALSE)&amp;" - "&amp;VLOOKUP($U403,Endereços!$B$3:$M$1002,8,FALSE)&amp;", "&amp;VLOOKUP($U403,Endereços!$B$3:$M$1002,2,FALSE)&amp;" "&amp;VLOOKUP($U403,Endereços!$B$3:$M$1002,3,FALSE),"")</f>
        <v/>
      </c>
      <c r="W403" s="9"/>
      <c r="X403" s="9"/>
      <c r="Y403" s="9"/>
      <c r="Z403" s="59"/>
    </row>
    <row r="404" spans="1:26" x14ac:dyDescent="0.2">
      <c r="A404" s="44" t="str">
        <f t="shared" si="10"/>
        <v/>
      </c>
      <c r="B404" s="5"/>
      <c r="C404" s="14"/>
      <c r="D404" s="32" t="str">
        <f>IF($C404&lt;&gt;"",VLOOKUP($C404,Empresas!$A$3:$AB$1002,2,FALSE),"")</f>
        <v/>
      </c>
      <c r="E404" s="14"/>
      <c r="F404" s="14"/>
      <c r="G404" s="14"/>
      <c r="H404" s="14"/>
      <c r="I404" s="9"/>
      <c r="J404" s="9"/>
      <c r="K404" s="53"/>
      <c r="L404" s="50" t="str">
        <f t="shared" ca="1" si="11"/>
        <v/>
      </c>
      <c r="M404" s="32" t="str">
        <f>IF($U404&lt;&gt;"",VLOOKUP(VLOOKUP(VLOOKUP($U404,Endereços!$B$3:$M$1002,8,FALSE),Parametros!$AG$3:$AJ$102,4,FALSE),Parametros!$U$3:$Z$102,4,FALSE),"")</f>
        <v/>
      </c>
      <c r="N404" s="32" t="str">
        <f>IF($U404&lt;&gt;"",VLOOKUP(VLOOKUP($U404,Endereços!$B$3:$M$1002,6,FALSE),Parametros!$I$3:$N$102,6,FALSE),"")</f>
        <v/>
      </c>
      <c r="O404" s="9"/>
      <c r="P404" s="9"/>
      <c r="Q404" s="9"/>
      <c r="R404" s="9"/>
      <c r="S404" s="9"/>
      <c r="T404" s="9"/>
      <c r="U404" s="9"/>
      <c r="V404" s="52" t="str">
        <f>IF($U404&lt;&gt;"",VLOOKUP($U404,Endereços!$B$3:$M$1002,5,FALSE)&amp;" - "&amp;VLOOKUP($U404,Endereços!$B$3:$M$1002,7,FALSE)&amp;" - "&amp;VLOOKUP($U404,Endereços!$B$3:$M$1002,8,FALSE)&amp;", "&amp;VLOOKUP($U404,Endereços!$B$3:$M$1002,2,FALSE)&amp;" "&amp;VLOOKUP($U404,Endereços!$B$3:$M$1002,3,FALSE),"")</f>
        <v/>
      </c>
      <c r="W404" s="9"/>
      <c r="X404" s="9"/>
      <c r="Y404" s="9"/>
      <c r="Z404" s="59"/>
    </row>
    <row r="405" spans="1:26" x14ac:dyDescent="0.2">
      <c r="A405" s="44" t="str">
        <f t="shared" si="10"/>
        <v/>
      </c>
      <c r="B405" s="5"/>
      <c r="C405" s="14"/>
      <c r="D405" s="32" t="str">
        <f>IF($C405&lt;&gt;"",VLOOKUP($C405,Empresas!$A$3:$AB$1002,2,FALSE),"")</f>
        <v/>
      </c>
      <c r="E405" s="14"/>
      <c r="F405" s="14"/>
      <c r="G405" s="14"/>
      <c r="H405" s="14"/>
      <c r="I405" s="9"/>
      <c r="J405" s="9"/>
      <c r="K405" s="53"/>
      <c r="L405" s="50" t="str">
        <f t="shared" ca="1" si="11"/>
        <v/>
      </c>
      <c r="M405" s="32" t="str">
        <f>IF($U405&lt;&gt;"",VLOOKUP(VLOOKUP(VLOOKUP($U405,Endereços!$B$3:$M$1002,8,FALSE),Parametros!$AG$3:$AJ$102,4,FALSE),Parametros!$U$3:$Z$102,4,FALSE),"")</f>
        <v/>
      </c>
      <c r="N405" s="32" t="str">
        <f>IF($U405&lt;&gt;"",VLOOKUP(VLOOKUP($U405,Endereços!$B$3:$M$1002,6,FALSE),Parametros!$I$3:$N$102,6,FALSE),"")</f>
        <v/>
      </c>
      <c r="O405" s="9"/>
      <c r="P405" s="9"/>
      <c r="Q405" s="9"/>
      <c r="R405" s="9"/>
      <c r="S405" s="9"/>
      <c r="T405" s="9"/>
      <c r="U405" s="9"/>
      <c r="V405" s="52" t="str">
        <f>IF($U405&lt;&gt;"",VLOOKUP($U405,Endereços!$B$3:$M$1002,5,FALSE)&amp;" - "&amp;VLOOKUP($U405,Endereços!$B$3:$M$1002,7,FALSE)&amp;" - "&amp;VLOOKUP($U405,Endereços!$B$3:$M$1002,8,FALSE)&amp;", "&amp;VLOOKUP($U405,Endereços!$B$3:$M$1002,2,FALSE)&amp;" "&amp;VLOOKUP($U405,Endereços!$B$3:$M$1002,3,FALSE),"")</f>
        <v/>
      </c>
      <c r="W405" s="9"/>
      <c r="X405" s="9"/>
      <c r="Y405" s="9"/>
      <c r="Z405" s="59"/>
    </row>
    <row r="406" spans="1:26" x14ac:dyDescent="0.2">
      <c r="A406" s="44" t="str">
        <f t="shared" si="10"/>
        <v/>
      </c>
      <c r="B406" s="5"/>
      <c r="C406" s="14"/>
      <c r="D406" s="32" t="str">
        <f>IF($C406&lt;&gt;"",VLOOKUP($C406,Empresas!$A$3:$AB$1002,2,FALSE),"")</f>
        <v/>
      </c>
      <c r="E406" s="14"/>
      <c r="F406" s="14"/>
      <c r="G406" s="14"/>
      <c r="H406" s="14"/>
      <c r="I406" s="9"/>
      <c r="J406" s="9"/>
      <c r="K406" s="53"/>
      <c r="L406" s="50" t="str">
        <f t="shared" ca="1" si="11"/>
        <v/>
      </c>
      <c r="M406" s="32" t="str">
        <f>IF($U406&lt;&gt;"",VLOOKUP(VLOOKUP(VLOOKUP($U406,Endereços!$B$3:$M$1002,8,FALSE),Parametros!$AG$3:$AJ$102,4,FALSE),Parametros!$U$3:$Z$102,4,FALSE),"")</f>
        <v/>
      </c>
      <c r="N406" s="32" t="str">
        <f>IF($U406&lt;&gt;"",VLOOKUP(VLOOKUP($U406,Endereços!$B$3:$M$1002,6,FALSE),Parametros!$I$3:$N$102,6,FALSE),"")</f>
        <v/>
      </c>
      <c r="O406" s="9"/>
      <c r="P406" s="9"/>
      <c r="Q406" s="9"/>
      <c r="R406" s="9"/>
      <c r="S406" s="9"/>
      <c r="T406" s="9"/>
      <c r="U406" s="9"/>
      <c r="V406" s="52" t="str">
        <f>IF($U406&lt;&gt;"",VLOOKUP($U406,Endereços!$B$3:$M$1002,5,FALSE)&amp;" - "&amp;VLOOKUP($U406,Endereços!$B$3:$M$1002,7,FALSE)&amp;" - "&amp;VLOOKUP($U406,Endereços!$B$3:$M$1002,8,FALSE)&amp;", "&amp;VLOOKUP($U406,Endereços!$B$3:$M$1002,2,FALSE)&amp;" "&amp;VLOOKUP($U406,Endereços!$B$3:$M$1002,3,FALSE),"")</f>
        <v/>
      </c>
      <c r="W406" s="9"/>
      <c r="X406" s="9"/>
      <c r="Y406" s="9"/>
      <c r="Z406" s="59"/>
    </row>
    <row r="407" spans="1:26" x14ac:dyDescent="0.2">
      <c r="A407" s="44" t="str">
        <f t="shared" si="10"/>
        <v/>
      </c>
      <c r="B407" s="5"/>
      <c r="C407" s="14"/>
      <c r="D407" s="32" t="str">
        <f>IF($C407&lt;&gt;"",VLOOKUP($C407,Empresas!$A$3:$AB$1002,2,FALSE),"")</f>
        <v/>
      </c>
      <c r="E407" s="14"/>
      <c r="F407" s="14"/>
      <c r="G407" s="14"/>
      <c r="H407" s="14"/>
      <c r="I407" s="9"/>
      <c r="J407" s="9"/>
      <c r="K407" s="53"/>
      <c r="L407" s="50" t="str">
        <f t="shared" ca="1" si="11"/>
        <v/>
      </c>
      <c r="M407" s="32" t="str">
        <f>IF($U407&lt;&gt;"",VLOOKUP(VLOOKUP(VLOOKUP($U407,Endereços!$B$3:$M$1002,8,FALSE),Parametros!$AG$3:$AJ$102,4,FALSE),Parametros!$U$3:$Z$102,4,FALSE),"")</f>
        <v/>
      </c>
      <c r="N407" s="32" t="str">
        <f>IF($U407&lt;&gt;"",VLOOKUP(VLOOKUP($U407,Endereços!$B$3:$M$1002,6,FALSE),Parametros!$I$3:$N$102,6,FALSE),"")</f>
        <v/>
      </c>
      <c r="O407" s="9"/>
      <c r="P407" s="9"/>
      <c r="Q407" s="9"/>
      <c r="R407" s="9"/>
      <c r="S407" s="9"/>
      <c r="T407" s="9"/>
      <c r="U407" s="9"/>
      <c r="V407" s="52" t="str">
        <f>IF($U407&lt;&gt;"",VLOOKUP($U407,Endereços!$B$3:$M$1002,5,FALSE)&amp;" - "&amp;VLOOKUP($U407,Endereços!$B$3:$M$1002,7,FALSE)&amp;" - "&amp;VLOOKUP($U407,Endereços!$B$3:$M$1002,8,FALSE)&amp;", "&amp;VLOOKUP($U407,Endereços!$B$3:$M$1002,2,FALSE)&amp;" "&amp;VLOOKUP($U407,Endereços!$B$3:$M$1002,3,FALSE),"")</f>
        <v/>
      </c>
      <c r="W407" s="9"/>
      <c r="X407" s="9"/>
      <c r="Y407" s="9"/>
      <c r="Z407" s="59"/>
    </row>
    <row r="408" spans="1:26" x14ac:dyDescent="0.2">
      <c r="A408" s="44" t="str">
        <f t="shared" si="10"/>
        <v/>
      </c>
      <c r="B408" s="5"/>
      <c r="C408" s="14"/>
      <c r="D408" s="32" t="str">
        <f>IF($C408&lt;&gt;"",VLOOKUP($C408,Empresas!$A$3:$AB$1002,2,FALSE),"")</f>
        <v/>
      </c>
      <c r="E408" s="14"/>
      <c r="F408" s="14"/>
      <c r="G408" s="14"/>
      <c r="H408" s="14"/>
      <c r="I408" s="9"/>
      <c r="J408" s="9"/>
      <c r="K408" s="53"/>
      <c r="L408" s="50" t="str">
        <f t="shared" ca="1" si="11"/>
        <v/>
      </c>
      <c r="M408" s="32" t="str">
        <f>IF($U408&lt;&gt;"",VLOOKUP(VLOOKUP(VLOOKUP($U408,Endereços!$B$3:$M$1002,8,FALSE),Parametros!$AG$3:$AJ$102,4,FALSE),Parametros!$U$3:$Z$102,4,FALSE),"")</f>
        <v/>
      </c>
      <c r="N408" s="32" t="str">
        <f>IF($U408&lt;&gt;"",VLOOKUP(VLOOKUP($U408,Endereços!$B$3:$M$1002,6,FALSE),Parametros!$I$3:$N$102,6,FALSE),"")</f>
        <v/>
      </c>
      <c r="O408" s="9"/>
      <c r="P408" s="9"/>
      <c r="Q408" s="9"/>
      <c r="R408" s="9"/>
      <c r="S408" s="9"/>
      <c r="T408" s="9"/>
      <c r="U408" s="9"/>
      <c r="V408" s="52" t="str">
        <f>IF($U408&lt;&gt;"",VLOOKUP($U408,Endereços!$B$3:$M$1002,5,FALSE)&amp;" - "&amp;VLOOKUP($U408,Endereços!$B$3:$M$1002,7,FALSE)&amp;" - "&amp;VLOOKUP($U408,Endereços!$B$3:$M$1002,8,FALSE)&amp;", "&amp;VLOOKUP($U408,Endereços!$B$3:$M$1002,2,FALSE)&amp;" "&amp;VLOOKUP($U408,Endereços!$B$3:$M$1002,3,FALSE),"")</f>
        <v/>
      </c>
      <c r="W408" s="9"/>
      <c r="X408" s="9"/>
      <c r="Y408" s="9"/>
      <c r="Z408" s="59"/>
    </row>
    <row r="409" spans="1:26" x14ac:dyDescent="0.2">
      <c r="A409" s="44" t="str">
        <f t="shared" si="10"/>
        <v/>
      </c>
      <c r="B409" s="5"/>
      <c r="C409" s="14"/>
      <c r="D409" s="32" t="str">
        <f>IF($C409&lt;&gt;"",VLOOKUP($C409,Empresas!$A$3:$AB$1002,2,FALSE),"")</f>
        <v/>
      </c>
      <c r="E409" s="14"/>
      <c r="F409" s="14"/>
      <c r="G409" s="14"/>
      <c r="H409" s="14"/>
      <c r="I409" s="9"/>
      <c r="J409" s="9"/>
      <c r="K409" s="53"/>
      <c r="L409" s="50" t="str">
        <f t="shared" ca="1" si="11"/>
        <v/>
      </c>
      <c r="M409" s="32" t="str">
        <f>IF($U409&lt;&gt;"",VLOOKUP(VLOOKUP(VLOOKUP($U409,Endereços!$B$3:$M$1002,8,FALSE),Parametros!$AG$3:$AJ$102,4,FALSE),Parametros!$U$3:$Z$102,4,FALSE),"")</f>
        <v/>
      </c>
      <c r="N409" s="32" t="str">
        <f>IF($U409&lt;&gt;"",VLOOKUP(VLOOKUP($U409,Endereços!$B$3:$M$1002,6,FALSE),Parametros!$I$3:$N$102,6,FALSE),"")</f>
        <v/>
      </c>
      <c r="O409" s="9"/>
      <c r="P409" s="9"/>
      <c r="Q409" s="9"/>
      <c r="R409" s="9"/>
      <c r="S409" s="9"/>
      <c r="T409" s="9"/>
      <c r="U409" s="9"/>
      <c r="V409" s="52" t="str">
        <f>IF($U409&lt;&gt;"",VLOOKUP($U409,Endereços!$B$3:$M$1002,5,FALSE)&amp;" - "&amp;VLOOKUP($U409,Endereços!$B$3:$M$1002,7,FALSE)&amp;" - "&amp;VLOOKUP($U409,Endereços!$B$3:$M$1002,8,FALSE)&amp;", "&amp;VLOOKUP($U409,Endereços!$B$3:$M$1002,2,FALSE)&amp;" "&amp;VLOOKUP($U409,Endereços!$B$3:$M$1002,3,FALSE),"")</f>
        <v/>
      </c>
      <c r="W409" s="9"/>
      <c r="X409" s="9"/>
      <c r="Y409" s="9"/>
      <c r="Z409" s="59"/>
    </row>
    <row r="410" spans="1:26" x14ac:dyDescent="0.2">
      <c r="A410" s="44" t="str">
        <f t="shared" si="10"/>
        <v/>
      </c>
      <c r="B410" s="5"/>
      <c r="C410" s="14"/>
      <c r="D410" s="32" t="str">
        <f>IF($C410&lt;&gt;"",VLOOKUP($C410,Empresas!$A$3:$AB$1002,2,FALSE),"")</f>
        <v/>
      </c>
      <c r="E410" s="14"/>
      <c r="F410" s="14"/>
      <c r="G410" s="14"/>
      <c r="H410" s="14"/>
      <c r="I410" s="9"/>
      <c r="J410" s="9"/>
      <c r="K410" s="53"/>
      <c r="L410" s="50" t="str">
        <f t="shared" ca="1" si="11"/>
        <v/>
      </c>
      <c r="M410" s="32" t="str">
        <f>IF($U410&lt;&gt;"",VLOOKUP(VLOOKUP(VLOOKUP($U410,Endereços!$B$3:$M$1002,8,FALSE),Parametros!$AG$3:$AJ$102,4,FALSE),Parametros!$U$3:$Z$102,4,FALSE),"")</f>
        <v/>
      </c>
      <c r="N410" s="32" t="str">
        <f>IF($U410&lt;&gt;"",VLOOKUP(VLOOKUP($U410,Endereços!$B$3:$M$1002,6,FALSE),Parametros!$I$3:$N$102,6,FALSE),"")</f>
        <v/>
      </c>
      <c r="O410" s="9"/>
      <c r="P410" s="9"/>
      <c r="Q410" s="9"/>
      <c r="R410" s="9"/>
      <c r="S410" s="9"/>
      <c r="T410" s="9"/>
      <c r="U410" s="9"/>
      <c r="V410" s="52" t="str">
        <f>IF($U410&lt;&gt;"",VLOOKUP($U410,Endereços!$B$3:$M$1002,5,FALSE)&amp;" - "&amp;VLOOKUP($U410,Endereços!$B$3:$M$1002,7,FALSE)&amp;" - "&amp;VLOOKUP($U410,Endereços!$B$3:$M$1002,8,FALSE)&amp;", "&amp;VLOOKUP($U410,Endereços!$B$3:$M$1002,2,FALSE)&amp;" "&amp;VLOOKUP($U410,Endereços!$B$3:$M$1002,3,FALSE),"")</f>
        <v/>
      </c>
      <c r="W410" s="9"/>
      <c r="X410" s="9"/>
      <c r="Y410" s="9"/>
      <c r="Z410" s="59"/>
    </row>
    <row r="411" spans="1:26" x14ac:dyDescent="0.2">
      <c r="A411" s="44" t="str">
        <f t="shared" si="10"/>
        <v/>
      </c>
      <c r="B411" s="5"/>
      <c r="C411" s="14"/>
      <c r="D411" s="32" t="str">
        <f>IF($C411&lt;&gt;"",VLOOKUP($C411,Empresas!$A$3:$AB$1002,2,FALSE),"")</f>
        <v/>
      </c>
      <c r="E411" s="14"/>
      <c r="F411" s="14"/>
      <c r="G411" s="14"/>
      <c r="H411" s="14"/>
      <c r="I411" s="9"/>
      <c r="J411" s="9"/>
      <c r="K411" s="53"/>
      <c r="L411" s="50" t="str">
        <f t="shared" ca="1" si="11"/>
        <v/>
      </c>
      <c r="M411" s="32" t="str">
        <f>IF($U411&lt;&gt;"",VLOOKUP(VLOOKUP(VLOOKUP($U411,Endereços!$B$3:$M$1002,8,FALSE),Parametros!$AG$3:$AJ$102,4,FALSE),Parametros!$U$3:$Z$102,4,FALSE),"")</f>
        <v/>
      </c>
      <c r="N411" s="32" t="str">
        <f>IF($U411&lt;&gt;"",VLOOKUP(VLOOKUP($U411,Endereços!$B$3:$M$1002,6,FALSE),Parametros!$I$3:$N$102,6,FALSE),"")</f>
        <v/>
      </c>
      <c r="O411" s="9"/>
      <c r="P411" s="9"/>
      <c r="Q411" s="9"/>
      <c r="R411" s="9"/>
      <c r="S411" s="9"/>
      <c r="T411" s="9"/>
      <c r="U411" s="9"/>
      <c r="V411" s="52" t="str">
        <f>IF($U411&lt;&gt;"",VLOOKUP($U411,Endereços!$B$3:$M$1002,5,FALSE)&amp;" - "&amp;VLOOKUP($U411,Endereços!$B$3:$M$1002,7,FALSE)&amp;" - "&amp;VLOOKUP($U411,Endereços!$B$3:$M$1002,8,FALSE)&amp;", "&amp;VLOOKUP($U411,Endereços!$B$3:$M$1002,2,FALSE)&amp;" "&amp;VLOOKUP($U411,Endereços!$B$3:$M$1002,3,FALSE),"")</f>
        <v/>
      </c>
      <c r="W411" s="9"/>
      <c r="X411" s="9"/>
      <c r="Y411" s="9"/>
      <c r="Z411" s="59"/>
    </row>
    <row r="412" spans="1:26" x14ac:dyDescent="0.2">
      <c r="A412" s="44" t="str">
        <f t="shared" si="10"/>
        <v/>
      </c>
      <c r="B412" s="5"/>
      <c r="C412" s="14"/>
      <c r="D412" s="32" t="str">
        <f>IF($C412&lt;&gt;"",VLOOKUP($C412,Empresas!$A$3:$AB$1002,2,FALSE),"")</f>
        <v/>
      </c>
      <c r="E412" s="14"/>
      <c r="F412" s="14"/>
      <c r="G412" s="14"/>
      <c r="H412" s="14"/>
      <c r="I412" s="9"/>
      <c r="J412" s="9"/>
      <c r="K412" s="53"/>
      <c r="L412" s="50" t="str">
        <f t="shared" ca="1" si="11"/>
        <v/>
      </c>
      <c r="M412" s="32" t="str">
        <f>IF($U412&lt;&gt;"",VLOOKUP(VLOOKUP(VLOOKUP($U412,Endereços!$B$3:$M$1002,8,FALSE),Parametros!$AG$3:$AJ$102,4,FALSE),Parametros!$U$3:$Z$102,4,FALSE),"")</f>
        <v/>
      </c>
      <c r="N412" s="32" t="str">
        <f>IF($U412&lt;&gt;"",VLOOKUP(VLOOKUP($U412,Endereços!$B$3:$M$1002,6,FALSE),Parametros!$I$3:$N$102,6,FALSE),"")</f>
        <v/>
      </c>
      <c r="O412" s="9"/>
      <c r="P412" s="9"/>
      <c r="Q412" s="9"/>
      <c r="R412" s="9"/>
      <c r="S412" s="9"/>
      <c r="T412" s="9"/>
      <c r="U412" s="9"/>
      <c r="V412" s="52" t="str">
        <f>IF($U412&lt;&gt;"",VLOOKUP($U412,Endereços!$B$3:$M$1002,5,FALSE)&amp;" - "&amp;VLOOKUP($U412,Endereços!$B$3:$M$1002,7,FALSE)&amp;" - "&amp;VLOOKUP($U412,Endereços!$B$3:$M$1002,8,FALSE)&amp;", "&amp;VLOOKUP($U412,Endereços!$B$3:$M$1002,2,FALSE)&amp;" "&amp;VLOOKUP($U412,Endereços!$B$3:$M$1002,3,FALSE),"")</f>
        <v/>
      </c>
      <c r="W412" s="9"/>
      <c r="X412" s="9"/>
      <c r="Y412" s="9"/>
      <c r="Z412" s="59"/>
    </row>
    <row r="413" spans="1:26" x14ac:dyDescent="0.2">
      <c r="A413" s="44" t="str">
        <f t="shared" si="10"/>
        <v/>
      </c>
      <c r="B413" s="5"/>
      <c r="C413" s="14"/>
      <c r="D413" s="32" t="str">
        <f>IF($C413&lt;&gt;"",VLOOKUP($C413,Empresas!$A$3:$AB$1002,2,FALSE),"")</f>
        <v/>
      </c>
      <c r="E413" s="14"/>
      <c r="F413" s="14"/>
      <c r="G413" s="14"/>
      <c r="H413" s="14"/>
      <c r="I413" s="9"/>
      <c r="J413" s="9"/>
      <c r="K413" s="53"/>
      <c r="L413" s="50" t="str">
        <f t="shared" ca="1" si="11"/>
        <v/>
      </c>
      <c r="M413" s="32" t="str">
        <f>IF($U413&lt;&gt;"",VLOOKUP(VLOOKUP(VLOOKUP($U413,Endereços!$B$3:$M$1002,8,FALSE),Parametros!$AG$3:$AJ$102,4,FALSE),Parametros!$U$3:$Z$102,4,FALSE),"")</f>
        <v/>
      </c>
      <c r="N413" s="32" t="str">
        <f>IF($U413&lt;&gt;"",VLOOKUP(VLOOKUP($U413,Endereços!$B$3:$M$1002,6,FALSE),Parametros!$I$3:$N$102,6,FALSE),"")</f>
        <v/>
      </c>
      <c r="O413" s="9"/>
      <c r="P413" s="9"/>
      <c r="Q413" s="9"/>
      <c r="R413" s="9"/>
      <c r="S413" s="9"/>
      <c r="T413" s="9"/>
      <c r="U413" s="9"/>
      <c r="V413" s="52" t="str">
        <f>IF($U413&lt;&gt;"",VLOOKUP($U413,Endereços!$B$3:$M$1002,5,FALSE)&amp;" - "&amp;VLOOKUP($U413,Endereços!$B$3:$M$1002,7,FALSE)&amp;" - "&amp;VLOOKUP($U413,Endereços!$B$3:$M$1002,8,FALSE)&amp;", "&amp;VLOOKUP($U413,Endereços!$B$3:$M$1002,2,FALSE)&amp;" "&amp;VLOOKUP($U413,Endereços!$B$3:$M$1002,3,FALSE),"")</f>
        <v/>
      </c>
      <c r="W413" s="9"/>
      <c r="X413" s="9"/>
      <c r="Y413" s="9"/>
      <c r="Z413" s="59"/>
    </row>
    <row r="414" spans="1:26" x14ac:dyDescent="0.2">
      <c r="A414" s="44" t="str">
        <f t="shared" si="10"/>
        <v/>
      </c>
      <c r="B414" s="5"/>
      <c r="C414" s="14"/>
      <c r="D414" s="32" t="str">
        <f>IF($C414&lt;&gt;"",VLOOKUP($C414,Empresas!$A$3:$AB$1002,2,FALSE),"")</f>
        <v/>
      </c>
      <c r="E414" s="14"/>
      <c r="F414" s="14"/>
      <c r="G414" s="14"/>
      <c r="H414" s="14"/>
      <c r="I414" s="9"/>
      <c r="J414" s="9"/>
      <c r="K414" s="53"/>
      <c r="L414" s="50" t="str">
        <f t="shared" ca="1" si="11"/>
        <v/>
      </c>
      <c r="M414" s="32" t="str">
        <f>IF($U414&lt;&gt;"",VLOOKUP(VLOOKUP(VLOOKUP($U414,Endereços!$B$3:$M$1002,8,FALSE),Parametros!$AG$3:$AJ$102,4,FALSE),Parametros!$U$3:$Z$102,4,FALSE),"")</f>
        <v/>
      </c>
      <c r="N414" s="32" t="str">
        <f>IF($U414&lt;&gt;"",VLOOKUP(VLOOKUP($U414,Endereços!$B$3:$M$1002,6,FALSE),Parametros!$I$3:$N$102,6,FALSE),"")</f>
        <v/>
      </c>
      <c r="O414" s="9"/>
      <c r="P414" s="9"/>
      <c r="Q414" s="9"/>
      <c r="R414" s="9"/>
      <c r="S414" s="9"/>
      <c r="T414" s="9"/>
      <c r="U414" s="9"/>
      <c r="V414" s="52" t="str">
        <f>IF($U414&lt;&gt;"",VLOOKUP($U414,Endereços!$B$3:$M$1002,5,FALSE)&amp;" - "&amp;VLOOKUP($U414,Endereços!$B$3:$M$1002,7,FALSE)&amp;" - "&amp;VLOOKUP($U414,Endereços!$B$3:$M$1002,8,FALSE)&amp;", "&amp;VLOOKUP($U414,Endereços!$B$3:$M$1002,2,FALSE)&amp;" "&amp;VLOOKUP($U414,Endereços!$B$3:$M$1002,3,FALSE),"")</f>
        <v/>
      </c>
      <c r="W414" s="9"/>
      <c r="X414" s="9"/>
      <c r="Y414" s="9"/>
      <c r="Z414" s="59"/>
    </row>
    <row r="415" spans="1:26" x14ac:dyDescent="0.2">
      <c r="A415" s="44" t="str">
        <f t="shared" si="10"/>
        <v/>
      </c>
      <c r="B415" s="5"/>
      <c r="C415" s="14"/>
      <c r="D415" s="32" t="str">
        <f>IF($C415&lt;&gt;"",VLOOKUP($C415,Empresas!$A$3:$AB$1002,2,FALSE),"")</f>
        <v/>
      </c>
      <c r="E415" s="14"/>
      <c r="F415" s="14"/>
      <c r="G415" s="14"/>
      <c r="H415" s="14"/>
      <c r="I415" s="9"/>
      <c r="J415" s="9"/>
      <c r="K415" s="53"/>
      <c r="L415" s="50" t="str">
        <f t="shared" ca="1" si="11"/>
        <v/>
      </c>
      <c r="M415" s="32" t="str">
        <f>IF($U415&lt;&gt;"",VLOOKUP(VLOOKUP(VLOOKUP($U415,Endereços!$B$3:$M$1002,8,FALSE),Parametros!$AG$3:$AJ$102,4,FALSE),Parametros!$U$3:$Z$102,4,FALSE),"")</f>
        <v/>
      </c>
      <c r="N415" s="32" t="str">
        <f>IF($U415&lt;&gt;"",VLOOKUP(VLOOKUP($U415,Endereços!$B$3:$M$1002,6,FALSE),Parametros!$I$3:$N$102,6,FALSE),"")</f>
        <v/>
      </c>
      <c r="O415" s="9"/>
      <c r="P415" s="9"/>
      <c r="Q415" s="9"/>
      <c r="R415" s="9"/>
      <c r="S415" s="9"/>
      <c r="T415" s="9"/>
      <c r="U415" s="9"/>
      <c r="V415" s="52" t="str">
        <f>IF($U415&lt;&gt;"",VLOOKUP($U415,Endereços!$B$3:$M$1002,5,FALSE)&amp;" - "&amp;VLOOKUP($U415,Endereços!$B$3:$M$1002,7,FALSE)&amp;" - "&amp;VLOOKUP($U415,Endereços!$B$3:$M$1002,8,FALSE)&amp;", "&amp;VLOOKUP($U415,Endereços!$B$3:$M$1002,2,FALSE)&amp;" "&amp;VLOOKUP($U415,Endereços!$B$3:$M$1002,3,FALSE),"")</f>
        <v/>
      </c>
      <c r="W415" s="9"/>
      <c r="X415" s="9"/>
      <c r="Y415" s="9"/>
      <c r="Z415" s="59"/>
    </row>
    <row r="416" spans="1:26" x14ac:dyDescent="0.2">
      <c r="A416" s="44" t="str">
        <f t="shared" si="10"/>
        <v/>
      </c>
      <c r="B416" s="5"/>
      <c r="C416" s="14"/>
      <c r="D416" s="32" t="str">
        <f>IF($C416&lt;&gt;"",VLOOKUP($C416,Empresas!$A$3:$AB$1002,2,FALSE),"")</f>
        <v/>
      </c>
      <c r="E416" s="14"/>
      <c r="F416" s="14"/>
      <c r="G416" s="14"/>
      <c r="H416" s="14"/>
      <c r="I416" s="9"/>
      <c r="J416" s="9"/>
      <c r="K416" s="53"/>
      <c r="L416" s="50" t="str">
        <f t="shared" ca="1" si="11"/>
        <v/>
      </c>
      <c r="M416" s="32" t="str">
        <f>IF($U416&lt;&gt;"",VLOOKUP(VLOOKUP(VLOOKUP($U416,Endereços!$B$3:$M$1002,8,FALSE),Parametros!$AG$3:$AJ$102,4,FALSE),Parametros!$U$3:$Z$102,4,FALSE),"")</f>
        <v/>
      </c>
      <c r="N416" s="32" t="str">
        <f>IF($U416&lt;&gt;"",VLOOKUP(VLOOKUP($U416,Endereços!$B$3:$M$1002,6,FALSE),Parametros!$I$3:$N$102,6,FALSE),"")</f>
        <v/>
      </c>
      <c r="O416" s="9"/>
      <c r="P416" s="9"/>
      <c r="Q416" s="9"/>
      <c r="R416" s="9"/>
      <c r="S416" s="9"/>
      <c r="T416" s="9"/>
      <c r="U416" s="9"/>
      <c r="V416" s="52" t="str">
        <f>IF($U416&lt;&gt;"",VLOOKUP($U416,Endereços!$B$3:$M$1002,5,FALSE)&amp;" - "&amp;VLOOKUP($U416,Endereços!$B$3:$M$1002,7,FALSE)&amp;" - "&amp;VLOOKUP($U416,Endereços!$B$3:$M$1002,8,FALSE)&amp;", "&amp;VLOOKUP($U416,Endereços!$B$3:$M$1002,2,FALSE)&amp;" "&amp;VLOOKUP($U416,Endereços!$B$3:$M$1002,3,FALSE),"")</f>
        <v/>
      </c>
      <c r="W416" s="9"/>
      <c r="X416" s="9"/>
      <c r="Y416" s="9"/>
      <c r="Z416" s="59"/>
    </row>
    <row r="417" spans="1:26" x14ac:dyDescent="0.2">
      <c r="A417" s="44" t="str">
        <f t="shared" si="10"/>
        <v/>
      </c>
      <c r="B417" s="5"/>
      <c r="C417" s="14"/>
      <c r="D417" s="32" t="str">
        <f>IF($C417&lt;&gt;"",VLOOKUP($C417,Empresas!$A$3:$AB$1002,2,FALSE),"")</f>
        <v/>
      </c>
      <c r="E417" s="14"/>
      <c r="F417" s="14"/>
      <c r="G417" s="14"/>
      <c r="H417" s="14"/>
      <c r="I417" s="9"/>
      <c r="J417" s="9"/>
      <c r="K417" s="53"/>
      <c r="L417" s="50" t="str">
        <f t="shared" ca="1" si="11"/>
        <v/>
      </c>
      <c r="M417" s="32" t="str">
        <f>IF($U417&lt;&gt;"",VLOOKUP(VLOOKUP(VLOOKUP($U417,Endereços!$B$3:$M$1002,8,FALSE),Parametros!$AG$3:$AJ$102,4,FALSE),Parametros!$U$3:$Z$102,4,FALSE),"")</f>
        <v/>
      </c>
      <c r="N417" s="32" t="str">
        <f>IF($U417&lt;&gt;"",VLOOKUP(VLOOKUP($U417,Endereços!$B$3:$M$1002,6,FALSE),Parametros!$I$3:$N$102,6,FALSE),"")</f>
        <v/>
      </c>
      <c r="O417" s="9"/>
      <c r="P417" s="9"/>
      <c r="Q417" s="9"/>
      <c r="R417" s="9"/>
      <c r="S417" s="9"/>
      <c r="T417" s="9"/>
      <c r="U417" s="9"/>
      <c r="V417" s="52" t="str">
        <f>IF($U417&lt;&gt;"",VLOOKUP($U417,Endereços!$B$3:$M$1002,5,FALSE)&amp;" - "&amp;VLOOKUP($U417,Endereços!$B$3:$M$1002,7,FALSE)&amp;" - "&amp;VLOOKUP($U417,Endereços!$B$3:$M$1002,8,FALSE)&amp;", "&amp;VLOOKUP($U417,Endereços!$B$3:$M$1002,2,FALSE)&amp;" "&amp;VLOOKUP($U417,Endereços!$B$3:$M$1002,3,FALSE),"")</f>
        <v/>
      </c>
      <c r="W417" s="9"/>
      <c r="X417" s="9"/>
      <c r="Y417" s="9"/>
      <c r="Z417" s="59"/>
    </row>
    <row r="418" spans="1:26" x14ac:dyDescent="0.2">
      <c r="A418" s="44" t="str">
        <f t="shared" si="10"/>
        <v/>
      </c>
      <c r="B418" s="5"/>
      <c r="C418" s="14"/>
      <c r="D418" s="32" t="str">
        <f>IF($C418&lt;&gt;"",VLOOKUP($C418,Empresas!$A$3:$AB$1002,2,FALSE),"")</f>
        <v/>
      </c>
      <c r="E418" s="14"/>
      <c r="F418" s="14"/>
      <c r="G418" s="14"/>
      <c r="H418" s="14"/>
      <c r="I418" s="9"/>
      <c r="J418" s="9"/>
      <c r="K418" s="53"/>
      <c r="L418" s="50" t="str">
        <f t="shared" ca="1" si="11"/>
        <v/>
      </c>
      <c r="M418" s="32" t="str">
        <f>IF($U418&lt;&gt;"",VLOOKUP(VLOOKUP(VLOOKUP($U418,Endereços!$B$3:$M$1002,8,FALSE),Parametros!$AG$3:$AJ$102,4,FALSE),Parametros!$U$3:$Z$102,4,FALSE),"")</f>
        <v/>
      </c>
      <c r="N418" s="32" t="str">
        <f>IF($U418&lt;&gt;"",VLOOKUP(VLOOKUP($U418,Endereços!$B$3:$M$1002,6,FALSE),Parametros!$I$3:$N$102,6,FALSE),"")</f>
        <v/>
      </c>
      <c r="O418" s="9"/>
      <c r="P418" s="9"/>
      <c r="Q418" s="9"/>
      <c r="R418" s="9"/>
      <c r="S418" s="9"/>
      <c r="T418" s="9"/>
      <c r="U418" s="9"/>
      <c r="V418" s="52" t="str">
        <f>IF($U418&lt;&gt;"",VLOOKUP($U418,Endereços!$B$3:$M$1002,5,FALSE)&amp;" - "&amp;VLOOKUP($U418,Endereços!$B$3:$M$1002,7,FALSE)&amp;" - "&amp;VLOOKUP($U418,Endereços!$B$3:$M$1002,8,FALSE)&amp;", "&amp;VLOOKUP($U418,Endereços!$B$3:$M$1002,2,FALSE)&amp;" "&amp;VLOOKUP($U418,Endereços!$B$3:$M$1002,3,FALSE),"")</f>
        <v/>
      </c>
      <c r="W418" s="9"/>
      <c r="X418" s="9"/>
      <c r="Y418" s="9"/>
      <c r="Z418" s="59"/>
    </row>
    <row r="419" spans="1:26" x14ac:dyDescent="0.2">
      <c r="A419" s="44" t="str">
        <f t="shared" si="10"/>
        <v/>
      </c>
      <c r="B419" s="5"/>
      <c r="C419" s="14"/>
      <c r="D419" s="32" t="str">
        <f>IF($C419&lt;&gt;"",VLOOKUP($C419,Empresas!$A$3:$AB$1002,2,FALSE),"")</f>
        <v/>
      </c>
      <c r="E419" s="14"/>
      <c r="F419" s="14"/>
      <c r="G419" s="14"/>
      <c r="H419" s="14"/>
      <c r="I419" s="9"/>
      <c r="J419" s="9"/>
      <c r="K419" s="53"/>
      <c r="L419" s="50" t="str">
        <f t="shared" ca="1" si="11"/>
        <v/>
      </c>
      <c r="M419" s="32" t="str">
        <f>IF($U419&lt;&gt;"",VLOOKUP(VLOOKUP(VLOOKUP($U419,Endereços!$B$3:$M$1002,8,FALSE),Parametros!$AG$3:$AJ$102,4,FALSE),Parametros!$U$3:$Z$102,4,FALSE),"")</f>
        <v/>
      </c>
      <c r="N419" s="32" t="str">
        <f>IF($U419&lt;&gt;"",VLOOKUP(VLOOKUP($U419,Endereços!$B$3:$M$1002,6,FALSE),Parametros!$I$3:$N$102,6,FALSE),"")</f>
        <v/>
      </c>
      <c r="O419" s="9"/>
      <c r="P419" s="9"/>
      <c r="Q419" s="9"/>
      <c r="R419" s="9"/>
      <c r="S419" s="9"/>
      <c r="T419" s="9"/>
      <c r="U419" s="9"/>
      <c r="V419" s="52" t="str">
        <f>IF($U419&lt;&gt;"",VLOOKUP($U419,Endereços!$B$3:$M$1002,5,FALSE)&amp;" - "&amp;VLOOKUP($U419,Endereços!$B$3:$M$1002,7,FALSE)&amp;" - "&amp;VLOOKUP($U419,Endereços!$B$3:$M$1002,8,FALSE)&amp;", "&amp;VLOOKUP($U419,Endereços!$B$3:$M$1002,2,FALSE)&amp;" "&amp;VLOOKUP($U419,Endereços!$B$3:$M$1002,3,FALSE),"")</f>
        <v/>
      </c>
      <c r="W419" s="9"/>
      <c r="X419" s="9"/>
      <c r="Y419" s="9"/>
      <c r="Z419" s="59"/>
    </row>
    <row r="420" spans="1:26" x14ac:dyDescent="0.2">
      <c r="A420" s="44" t="str">
        <f t="shared" si="10"/>
        <v/>
      </c>
      <c r="B420" s="5"/>
      <c r="C420" s="14"/>
      <c r="D420" s="32" t="str">
        <f>IF($C420&lt;&gt;"",VLOOKUP($C420,Empresas!$A$3:$AB$1002,2,FALSE),"")</f>
        <v/>
      </c>
      <c r="E420" s="14"/>
      <c r="F420" s="14"/>
      <c r="G420" s="14"/>
      <c r="H420" s="14"/>
      <c r="I420" s="9"/>
      <c r="J420" s="9"/>
      <c r="K420" s="53"/>
      <c r="L420" s="50" t="str">
        <f t="shared" ca="1" si="11"/>
        <v/>
      </c>
      <c r="M420" s="32" t="str">
        <f>IF($U420&lt;&gt;"",VLOOKUP(VLOOKUP(VLOOKUP($U420,Endereços!$B$3:$M$1002,8,FALSE),Parametros!$AG$3:$AJ$102,4,FALSE),Parametros!$U$3:$Z$102,4,FALSE),"")</f>
        <v/>
      </c>
      <c r="N420" s="32" t="str">
        <f>IF($U420&lt;&gt;"",VLOOKUP(VLOOKUP($U420,Endereços!$B$3:$M$1002,6,FALSE),Parametros!$I$3:$N$102,6,FALSE),"")</f>
        <v/>
      </c>
      <c r="O420" s="9"/>
      <c r="P420" s="9"/>
      <c r="Q420" s="9"/>
      <c r="R420" s="9"/>
      <c r="S420" s="9"/>
      <c r="T420" s="9"/>
      <c r="U420" s="9"/>
      <c r="V420" s="52" t="str">
        <f>IF($U420&lt;&gt;"",VLOOKUP($U420,Endereços!$B$3:$M$1002,5,FALSE)&amp;" - "&amp;VLOOKUP($U420,Endereços!$B$3:$M$1002,7,FALSE)&amp;" - "&amp;VLOOKUP($U420,Endereços!$B$3:$M$1002,8,FALSE)&amp;", "&amp;VLOOKUP($U420,Endereços!$B$3:$M$1002,2,FALSE)&amp;" "&amp;VLOOKUP($U420,Endereços!$B$3:$M$1002,3,FALSE),"")</f>
        <v/>
      </c>
      <c r="W420" s="9"/>
      <c r="X420" s="9"/>
      <c r="Y420" s="9"/>
      <c r="Z420" s="59"/>
    </row>
    <row r="421" spans="1:26" x14ac:dyDescent="0.2">
      <c r="A421" s="44" t="str">
        <f t="shared" si="10"/>
        <v/>
      </c>
      <c r="B421" s="5"/>
      <c r="C421" s="14"/>
      <c r="D421" s="32" t="str">
        <f>IF($C421&lt;&gt;"",VLOOKUP($C421,Empresas!$A$3:$AB$1002,2,FALSE),"")</f>
        <v/>
      </c>
      <c r="E421" s="14"/>
      <c r="F421" s="14"/>
      <c r="G421" s="14"/>
      <c r="H421" s="14"/>
      <c r="I421" s="9"/>
      <c r="J421" s="9"/>
      <c r="K421" s="53"/>
      <c r="L421" s="50" t="str">
        <f t="shared" ca="1" si="11"/>
        <v/>
      </c>
      <c r="M421" s="32" t="str">
        <f>IF($U421&lt;&gt;"",VLOOKUP(VLOOKUP(VLOOKUP($U421,Endereços!$B$3:$M$1002,8,FALSE),Parametros!$AG$3:$AJ$102,4,FALSE),Parametros!$U$3:$Z$102,4,FALSE),"")</f>
        <v/>
      </c>
      <c r="N421" s="32" t="str">
        <f>IF($U421&lt;&gt;"",VLOOKUP(VLOOKUP($U421,Endereços!$B$3:$M$1002,6,FALSE),Parametros!$I$3:$N$102,6,FALSE),"")</f>
        <v/>
      </c>
      <c r="O421" s="9"/>
      <c r="P421" s="9"/>
      <c r="Q421" s="9"/>
      <c r="R421" s="9"/>
      <c r="S421" s="9"/>
      <c r="T421" s="9"/>
      <c r="U421" s="9"/>
      <c r="V421" s="52" t="str">
        <f>IF($U421&lt;&gt;"",VLOOKUP($U421,Endereços!$B$3:$M$1002,5,FALSE)&amp;" - "&amp;VLOOKUP($U421,Endereços!$B$3:$M$1002,7,FALSE)&amp;" - "&amp;VLOOKUP($U421,Endereços!$B$3:$M$1002,8,FALSE)&amp;", "&amp;VLOOKUP($U421,Endereços!$B$3:$M$1002,2,FALSE)&amp;" "&amp;VLOOKUP($U421,Endereços!$B$3:$M$1002,3,FALSE),"")</f>
        <v/>
      </c>
      <c r="W421" s="9"/>
      <c r="X421" s="9"/>
      <c r="Y421" s="9"/>
      <c r="Z421" s="59"/>
    </row>
    <row r="422" spans="1:26" x14ac:dyDescent="0.2">
      <c r="A422" s="44" t="str">
        <f t="shared" si="10"/>
        <v/>
      </c>
      <c r="B422" s="5"/>
      <c r="C422" s="14"/>
      <c r="D422" s="32" t="str">
        <f>IF($C422&lt;&gt;"",VLOOKUP($C422,Empresas!$A$3:$AB$1002,2,FALSE),"")</f>
        <v/>
      </c>
      <c r="E422" s="14"/>
      <c r="F422" s="14"/>
      <c r="G422" s="14"/>
      <c r="H422" s="14"/>
      <c r="I422" s="9"/>
      <c r="J422" s="9"/>
      <c r="K422" s="53"/>
      <c r="L422" s="50" t="str">
        <f t="shared" ca="1" si="11"/>
        <v/>
      </c>
      <c r="M422" s="32" t="str">
        <f>IF($U422&lt;&gt;"",VLOOKUP(VLOOKUP(VLOOKUP($U422,Endereços!$B$3:$M$1002,8,FALSE),Parametros!$AG$3:$AJ$102,4,FALSE),Parametros!$U$3:$Z$102,4,FALSE),"")</f>
        <v/>
      </c>
      <c r="N422" s="32" t="str">
        <f>IF($U422&lt;&gt;"",VLOOKUP(VLOOKUP($U422,Endereços!$B$3:$M$1002,6,FALSE),Parametros!$I$3:$N$102,6,FALSE),"")</f>
        <v/>
      </c>
      <c r="O422" s="9"/>
      <c r="P422" s="9"/>
      <c r="Q422" s="9"/>
      <c r="R422" s="9"/>
      <c r="S422" s="9"/>
      <c r="T422" s="9"/>
      <c r="U422" s="9"/>
      <c r="V422" s="52" t="str">
        <f>IF($U422&lt;&gt;"",VLOOKUP($U422,Endereços!$B$3:$M$1002,5,FALSE)&amp;" - "&amp;VLOOKUP($U422,Endereços!$B$3:$M$1002,7,FALSE)&amp;" - "&amp;VLOOKUP($U422,Endereços!$B$3:$M$1002,8,FALSE)&amp;", "&amp;VLOOKUP($U422,Endereços!$B$3:$M$1002,2,FALSE)&amp;" "&amp;VLOOKUP($U422,Endereços!$B$3:$M$1002,3,FALSE),"")</f>
        <v/>
      </c>
      <c r="W422" s="9"/>
      <c r="X422" s="9"/>
      <c r="Y422" s="9"/>
      <c r="Z422" s="59"/>
    </row>
    <row r="423" spans="1:26" x14ac:dyDescent="0.2">
      <c r="A423" s="44" t="str">
        <f t="shared" si="10"/>
        <v/>
      </c>
      <c r="B423" s="5"/>
      <c r="C423" s="14"/>
      <c r="D423" s="32" t="str">
        <f>IF($C423&lt;&gt;"",VLOOKUP($C423,Empresas!$A$3:$AB$1002,2,FALSE),"")</f>
        <v/>
      </c>
      <c r="E423" s="14"/>
      <c r="F423" s="14"/>
      <c r="G423" s="14"/>
      <c r="H423" s="14"/>
      <c r="I423" s="9"/>
      <c r="J423" s="9"/>
      <c r="K423" s="53"/>
      <c r="L423" s="50" t="str">
        <f t="shared" ca="1" si="11"/>
        <v/>
      </c>
      <c r="M423" s="32" t="str">
        <f>IF($U423&lt;&gt;"",VLOOKUP(VLOOKUP(VLOOKUP($U423,Endereços!$B$3:$M$1002,8,FALSE),Parametros!$AG$3:$AJ$102,4,FALSE),Parametros!$U$3:$Z$102,4,FALSE),"")</f>
        <v/>
      </c>
      <c r="N423" s="32" t="str">
        <f>IF($U423&lt;&gt;"",VLOOKUP(VLOOKUP($U423,Endereços!$B$3:$M$1002,6,FALSE),Parametros!$I$3:$N$102,6,FALSE),"")</f>
        <v/>
      </c>
      <c r="O423" s="9"/>
      <c r="P423" s="9"/>
      <c r="Q423" s="9"/>
      <c r="R423" s="9"/>
      <c r="S423" s="9"/>
      <c r="T423" s="9"/>
      <c r="U423" s="9"/>
      <c r="V423" s="52" t="str">
        <f>IF($U423&lt;&gt;"",VLOOKUP($U423,Endereços!$B$3:$M$1002,5,FALSE)&amp;" - "&amp;VLOOKUP($U423,Endereços!$B$3:$M$1002,7,FALSE)&amp;" - "&amp;VLOOKUP($U423,Endereços!$B$3:$M$1002,8,FALSE)&amp;", "&amp;VLOOKUP($U423,Endereços!$B$3:$M$1002,2,FALSE)&amp;" "&amp;VLOOKUP($U423,Endereços!$B$3:$M$1002,3,FALSE),"")</f>
        <v/>
      </c>
      <c r="W423" s="9"/>
      <c r="X423" s="9"/>
      <c r="Y423" s="9"/>
      <c r="Z423" s="59"/>
    </row>
    <row r="424" spans="1:26" x14ac:dyDescent="0.2">
      <c r="A424" s="44" t="str">
        <f t="shared" si="10"/>
        <v/>
      </c>
      <c r="B424" s="5"/>
      <c r="C424" s="14"/>
      <c r="D424" s="32" t="str">
        <f>IF($C424&lt;&gt;"",VLOOKUP($C424,Empresas!$A$3:$AB$1002,2,FALSE),"")</f>
        <v/>
      </c>
      <c r="E424" s="14"/>
      <c r="F424" s="14"/>
      <c r="G424" s="14"/>
      <c r="H424" s="14"/>
      <c r="I424" s="9"/>
      <c r="J424" s="9"/>
      <c r="K424" s="53"/>
      <c r="L424" s="50" t="str">
        <f t="shared" ca="1" si="11"/>
        <v/>
      </c>
      <c r="M424" s="32" t="str">
        <f>IF($U424&lt;&gt;"",VLOOKUP(VLOOKUP(VLOOKUP($U424,Endereços!$B$3:$M$1002,8,FALSE),Parametros!$AG$3:$AJ$102,4,FALSE),Parametros!$U$3:$Z$102,4,FALSE),"")</f>
        <v/>
      </c>
      <c r="N424" s="32" t="str">
        <f>IF($U424&lt;&gt;"",VLOOKUP(VLOOKUP($U424,Endereços!$B$3:$M$1002,6,FALSE),Parametros!$I$3:$N$102,6,FALSE),"")</f>
        <v/>
      </c>
      <c r="O424" s="9"/>
      <c r="P424" s="9"/>
      <c r="Q424" s="9"/>
      <c r="R424" s="9"/>
      <c r="S424" s="9"/>
      <c r="T424" s="9"/>
      <c r="U424" s="9"/>
      <c r="V424" s="52" t="str">
        <f>IF($U424&lt;&gt;"",VLOOKUP($U424,Endereços!$B$3:$M$1002,5,FALSE)&amp;" - "&amp;VLOOKUP($U424,Endereços!$B$3:$M$1002,7,FALSE)&amp;" - "&amp;VLOOKUP($U424,Endereços!$B$3:$M$1002,8,FALSE)&amp;", "&amp;VLOOKUP($U424,Endereços!$B$3:$M$1002,2,FALSE)&amp;" "&amp;VLOOKUP($U424,Endereços!$B$3:$M$1002,3,FALSE),"")</f>
        <v/>
      </c>
      <c r="W424" s="9"/>
      <c r="X424" s="9"/>
      <c r="Y424" s="9"/>
      <c r="Z424" s="59"/>
    </row>
    <row r="425" spans="1:26" x14ac:dyDescent="0.2">
      <c r="A425" s="44" t="str">
        <f t="shared" si="10"/>
        <v/>
      </c>
      <c r="B425" s="5"/>
      <c r="C425" s="14"/>
      <c r="D425" s="32" t="str">
        <f>IF($C425&lt;&gt;"",VLOOKUP($C425,Empresas!$A$3:$AB$1002,2,FALSE),"")</f>
        <v/>
      </c>
      <c r="E425" s="14"/>
      <c r="F425" s="14"/>
      <c r="G425" s="14"/>
      <c r="H425" s="14"/>
      <c r="I425" s="9"/>
      <c r="J425" s="9"/>
      <c r="K425" s="53"/>
      <c r="L425" s="50" t="str">
        <f t="shared" ca="1" si="11"/>
        <v/>
      </c>
      <c r="M425" s="32" t="str">
        <f>IF($U425&lt;&gt;"",VLOOKUP(VLOOKUP(VLOOKUP($U425,Endereços!$B$3:$M$1002,8,FALSE),Parametros!$AG$3:$AJ$102,4,FALSE),Parametros!$U$3:$Z$102,4,FALSE),"")</f>
        <v/>
      </c>
      <c r="N425" s="32" t="str">
        <f>IF($U425&lt;&gt;"",VLOOKUP(VLOOKUP($U425,Endereços!$B$3:$M$1002,6,FALSE),Parametros!$I$3:$N$102,6,FALSE),"")</f>
        <v/>
      </c>
      <c r="O425" s="9"/>
      <c r="P425" s="9"/>
      <c r="Q425" s="9"/>
      <c r="R425" s="9"/>
      <c r="S425" s="9"/>
      <c r="T425" s="9"/>
      <c r="U425" s="9"/>
      <c r="V425" s="52" t="str">
        <f>IF($U425&lt;&gt;"",VLOOKUP($U425,Endereços!$B$3:$M$1002,5,FALSE)&amp;" - "&amp;VLOOKUP($U425,Endereços!$B$3:$M$1002,7,FALSE)&amp;" - "&amp;VLOOKUP($U425,Endereços!$B$3:$M$1002,8,FALSE)&amp;", "&amp;VLOOKUP($U425,Endereços!$B$3:$M$1002,2,FALSE)&amp;" "&amp;VLOOKUP($U425,Endereços!$B$3:$M$1002,3,FALSE),"")</f>
        <v/>
      </c>
      <c r="W425" s="9"/>
      <c r="X425" s="9"/>
      <c r="Y425" s="9"/>
      <c r="Z425" s="59"/>
    </row>
    <row r="426" spans="1:26" x14ac:dyDescent="0.2">
      <c r="A426" s="44" t="str">
        <f t="shared" si="10"/>
        <v/>
      </c>
      <c r="B426" s="5"/>
      <c r="C426" s="14"/>
      <c r="D426" s="32" t="str">
        <f>IF($C426&lt;&gt;"",VLOOKUP($C426,Empresas!$A$3:$AB$1002,2,FALSE),"")</f>
        <v/>
      </c>
      <c r="E426" s="14"/>
      <c r="F426" s="14"/>
      <c r="G426" s="14"/>
      <c r="H426" s="14"/>
      <c r="I426" s="9"/>
      <c r="J426" s="9"/>
      <c r="K426" s="53"/>
      <c r="L426" s="50" t="str">
        <f t="shared" ca="1" si="11"/>
        <v/>
      </c>
      <c r="M426" s="32" t="str">
        <f>IF($U426&lt;&gt;"",VLOOKUP(VLOOKUP(VLOOKUP($U426,Endereços!$B$3:$M$1002,8,FALSE),Parametros!$AG$3:$AJ$102,4,FALSE),Parametros!$U$3:$Z$102,4,FALSE),"")</f>
        <v/>
      </c>
      <c r="N426" s="32" t="str">
        <f>IF($U426&lt;&gt;"",VLOOKUP(VLOOKUP($U426,Endereços!$B$3:$M$1002,6,FALSE),Parametros!$I$3:$N$102,6,FALSE),"")</f>
        <v/>
      </c>
      <c r="O426" s="9"/>
      <c r="P426" s="9"/>
      <c r="Q426" s="9"/>
      <c r="R426" s="9"/>
      <c r="S426" s="9"/>
      <c r="T426" s="9"/>
      <c r="U426" s="9"/>
      <c r="V426" s="52" t="str">
        <f>IF($U426&lt;&gt;"",VLOOKUP($U426,Endereços!$B$3:$M$1002,5,FALSE)&amp;" - "&amp;VLOOKUP($U426,Endereços!$B$3:$M$1002,7,FALSE)&amp;" - "&amp;VLOOKUP($U426,Endereços!$B$3:$M$1002,8,FALSE)&amp;", "&amp;VLOOKUP($U426,Endereços!$B$3:$M$1002,2,FALSE)&amp;" "&amp;VLOOKUP($U426,Endereços!$B$3:$M$1002,3,FALSE),"")</f>
        <v/>
      </c>
      <c r="W426" s="9"/>
      <c r="X426" s="9"/>
      <c r="Y426" s="9"/>
      <c r="Z426" s="59"/>
    </row>
    <row r="427" spans="1:26" x14ac:dyDescent="0.2">
      <c r="A427" s="44" t="str">
        <f t="shared" si="10"/>
        <v/>
      </c>
      <c r="B427" s="5"/>
      <c r="C427" s="14"/>
      <c r="D427" s="32" t="str">
        <f>IF($C427&lt;&gt;"",VLOOKUP($C427,Empresas!$A$3:$AB$1002,2,FALSE),"")</f>
        <v/>
      </c>
      <c r="E427" s="14"/>
      <c r="F427" s="14"/>
      <c r="G427" s="14"/>
      <c r="H427" s="14"/>
      <c r="I427" s="9"/>
      <c r="J427" s="9"/>
      <c r="K427" s="53"/>
      <c r="L427" s="50" t="str">
        <f t="shared" ca="1" si="11"/>
        <v/>
      </c>
      <c r="M427" s="32" t="str">
        <f>IF($U427&lt;&gt;"",VLOOKUP(VLOOKUP(VLOOKUP($U427,Endereços!$B$3:$M$1002,8,FALSE),Parametros!$AG$3:$AJ$102,4,FALSE),Parametros!$U$3:$Z$102,4,FALSE),"")</f>
        <v/>
      </c>
      <c r="N427" s="32" t="str">
        <f>IF($U427&lt;&gt;"",VLOOKUP(VLOOKUP($U427,Endereços!$B$3:$M$1002,6,FALSE),Parametros!$I$3:$N$102,6,FALSE),"")</f>
        <v/>
      </c>
      <c r="O427" s="9"/>
      <c r="P427" s="9"/>
      <c r="Q427" s="9"/>
      <c r="R427" s="9"/>
      <c r="S427" s="9"/>
      <c r="T427" s="9"/>
      <c r="U427" s="9"/>
      <c r="V427" s="52" t="str">
        <f>IF($U427&lt;&gt;"",VLOOKUP($U427,Endereços!$B$3:$M$1002,5,FALSE)&amp;" - "&amp;VLOOKUP($U427,Endereços!$B$3:$M$1002,7,FALSE)&amp;" - "&amp;VLOOKUP($U427,Endereços!$B$3:$M$1002,8,FALSE)&amp;", "&amp;VLOOKUP($U427,Endereços!$B$3:$M$1002,2,FALSE)&amp;" "&amp;VLOOKUP($U427,Endereços!$B$3:$M$1002,3,FALSE),"")</f>
        <v/>
      </c>
      <c r="W427" s="9"/>
      <c r="X427" s="9"/>
      <c r="Y427" s="9"/>
      <c r="Z427" s="59"/>
    </row>
    <row r="428" spans="1:26" x14ac:dyDescent="0.2">
      <c r="A428" s="44" t="str">
        <f t="shared" si="10"/>
        <v/>
      </c>
      <c r="B428" s="5"/>
      <c r="C428" s="14"/>
      <c r="D428" s="32" t="str">
        <f>IF($C428&lt;&gt;"",VLOOKUP($C428,Empresas!$A$3:$AB$1002,2,FALSE),"")</f>
        <v/>
      </c>
      <c r="E428" s="14"/>
      <c r="F428" s="14"/>
      <c r="G428" s="14"/>
      <c r="H428" s="14"/>
      <c r="I428" s="9"/>
      <c r="J428" s="9"/>
      <c r="K428" s="53"/>
      <c r="L428" s="50" t="str">
        <f t="shared" ca="1" si="11"/>
        <v/>
      </c>
      <c r="M428" s="32" t="str">
        <f>IF($U428&lt;&gt;"",VLOOKUP(VLOOKUP(VLOOKUP($U428,Endereços!$B$3:$M$1002,8,FALSE),Parametros!$AG$3:$AJ$102,4,FALSE),Parametros!$U$3:$Z$102,4,FALSE),"")</f>
        <v/>
      </c>
      <c r="N428" s="32" t="str">
        <f>IF($U428&lt;&gt;"",VLOOKUP(VLOOKUP($U428,Endereços!$B$3:$M$1002,6,FALSE),Parametros!$I$3:$N$102,6,FALSE),"")</f>
        <v/>
      </c>
      <c r="O428" s="9"/>
      <c r="P428" s="9"/>
      <c r="Q428" s="9"/>
      <c r="R428" s="9"/>
      <c r="S428" s="9"/>
      <c r="T428" s="9"/>
      <c r="U428" s="9"/>
      <c r="V428" s="52" t="str">
        <f>IF($U428&lt;&gt;"",VLOOKUP($U428,Endereços!$B$3:$M$1002,5,FALSE)&amp;" - "&amp;VLOOKUP($U428,Endereços!$B$3:$M$1002,7,FALSE)&amp;" - "&amp;VLOOKUP($U428,Endereços!$B$3:$M$1002,8,FALSE)&amp;", "&amp;VLOOKUP($U428,Endereços!$B$3:$M$1002,2,FALSE)&amp;" "&amp;VLOOKUP($U428,Endereços!$B$3:$M$1002,3,FALSE),"")</f>
        <v/>
      </c>
      <c r="W428" s="9"/>
      <c r="X428" s="9"/>
      <c r="Y428" s="9"/>
      <c r="Z428" s="59"/>
    </row>
    <row r="429" spans="1:26" x14ac:dyDescent="0.2">
      <c r="A429" s="44" t="str">
        <f t="shared" si="10"/>
        <v/>
      </c>
      <c r="B429" s="5"/>
      <c r="C429" s="14"/>
      <c r="D429" s="32" t="str">
        <f>IF($C429&lt;&gt;"",VLOOKUP($C429,Empresas!$A$3:$AB$1002,2,FALSE),"")</f>
        <v/>
      </c>
      <c r="E429" s="14"/>
      <c r="F429" s="14"/>
      <c r="G429" s="14"/>
      <c r="H429" s="14"/>
      <c r="I429" s="9"/>
      <c r="J429" s="9"/>
      <c r="K429" s="53"/>
      <c r="L429" s="50" t="str">
        <f t="shared" ca="1" si="11"/>
        <v/>
      </c>
      <c r="M429" s="32" t="str">
        <f>IF($U429&lt;&gt;"",VLOOKUP(VLOOKUP(VLOOKUP($U429,Endereços!$B$3:$M$1002,8,FALSE),Parametros!$AG$3:$AJ$102,4,FALSE),Parametros!$U$3:$Z$102,4,FALSE),"")</f>
        <v/>
      </c>
      <c r="N429" s="32" t="str">
        <f>IF($U429&lt;&gt;"",VLOOKUP(VLOOKUP($U429,Endereços!$B$3:$M$1002,6,FALSE),Parametros!$I$3:$N$102,6,FALSE),"")</f>
        <v/>
      </c>
      <c r="O429" s="9"/>
      <c r="P429" s="9"/>
      <c r="Q429" s="9"/>
      <c r="R429" s="9"/>
      <c r="S429" s="9"/>
      <c r="T429" s="9"/>
      <c r="U429" s="9"/>
      <c r="V429" s="52" t="str">
        <f>IF($U429&lt;&gt;"",VLOOKUP($U429,Endereços!$B$3:$M$1002,5,FALSE)&amp;" - "&amp;VLOOKUP($U429,Endereços!$B$3:$M$1002,7,FALSE)&amp;" - "&amp;VLOOKUP($U429,Endereços!$B$3:$M$1002,8,FALSE)&amp;", "&amp;VLOOKUP($U429,Endereços!$B$3:$M$1002,2,FALSE)&amp;" "&amp;VLOOKUP($U429,Endereços!$B$3:$M$1002,3,FALSE),"")</f>
        <v/>
      </c>
      <c r="W429" s="9"/>
      <c r="X429" s="9"/>
      <c r="Y429" s="9"/>
      <c r="Z429" s="59"/>
    </row>
    <row r="430" spans="1:26" x14ac:dyDescent="0.2">
      <c r="A430" s="44" t="str">
        <f t="shared" si="10"/>
        <v/>
      </c>
      <c r="B430" s="5"/>
      <c r="C430" s="14"/>
      <c r="D430" s="32" t="str">
        <f>IF($C430&lt;&gt;"",VLOOKUP($C430,Empresas!$A$3:$AB$1002,2,FALSE),"")</f>
        <v/>
      </c>
      <c r="E430" s="14"/>
      <c r="F430" s="14"/>
      <c r="G430" s="14"/>
      <c r="H430" s="14"/>
      <c r="I430" s="9"/>
      <c r="J430" s="9"/>
      <c r="K430" s="53"/>
      <c r="L430" s="50" t="str">
        <f t="shared" ca="1" si="11"/>
        <v/>
      </c>
      <c r="M430" s="32" t="str">
        <f>IF($U430&lt;&gt;"",VLOOKUP(VLOOKUP(VLOOKUP($U430,Endereços!$B$3:$M$1002,8,FALSE),Parametros!$AG$3:$AJ$102,4,FALSE),Parametros!$U$3:$Z$102,4,FALSE),"")</f>
        <v/>
      </c>
      <c r="N430" s="32" t="str">
        <f>IF($U430&lt;&gt;"",VLOOKUP(VLOOKUP($U430,Endereços!$B$3:$M$1002,6,FALSE),Parametros!$I$3:$N$102,6,FALSE),"")</f>
        <v/>
      </c>
      <c r="O430" s="9"/>
      <c r="P430" s="9"/>
      <c r="Q430" s="9"/>
      <c r="R430" s="9"/>
      <c r="S430" s="9"/>
      <c r="T430" s="9"/>
      <c r="U430" s="9"/>
      <c r="V430" s="52" t="str">
        <f>IF($U430&lt;&gt;"",VLOOKUP($U430,Endereços!$B$3:$M$1002,5,FALSE)&amp;" - "&amp;VLOOKUP($U430,Endereços!$B$3:$M$1002,7,FALSE)&amp;" - "&amp;VLOOKUP($U430,Endereços!$B$3:$M$1002,8,FALSE)&amp;", "&amp;VLOOKUP($U430,Endereços!$B$3:$M$1002,2,FALSE)&amp;" "&amp;VLOOKUP($U430,Endereços!$B$3:$M$1002,3,FALSE),"")</f>
        <v/>
      </c>
      <c r="W430" s="9"/>
      <c r="X430" s="9"/>
      <c r="Y430" s="9"/>
      <c r="Z430" s="59"/>
    </row>
    <row r="431" spans="1:26" x14ac:dyDescent="0.2">
      <c r="A431" s="44" t="str">
        <f t="shared" si="10"/>
        <v/>
      </c>
      <c r="B431" s="5"/>
      <c r="C431" s="14"/>
      <c r="D431" s="32" t="str">
        <f>IF($C431&lt;&gt;"",VLOOKUP($C431,Empresas!$A$3:$AB$1002,2,FALSE),"")</f>
        <v/>
      </c>
      <c r="E431" s="14"/>
      <c r="F431" s="14"/>
      <c r="G431" s="14"/>
      <c r="H431" s="14"/>
      <c r="I431" s="9"/>
      <c r="J431" s="9"/>
      <c r="K431" s="53"/>
      <c r="L431" s="50" t="str">
        <f t="shared" ca="1" si="11"/>
        <v/>
      </c>
      <c r="M431" s="32" t="str">
        <f>IF($U431&lt;&gt;"",VLOOKUP(VLOOKUP(VLOOKUP($U431,Endereços!$B$3:$M$1002,8,FALSE),Parametros!$AG$3:$AJ$102,4,FALSE),Parametros!$U$3:$Z$102,4,FALSE),"")</f>
        <v/>
      </c>
      <c r="N431" s="32" t="str">
        <f>IF($U431&lt;&gt;"",VLOOKUP(VLOOKUP($U431,Endereços!$B$3:$M$1002,6,FALSE),Parametros!$I$3:$N$102,6,FALSE),"")</f>
        <v/>
      </c>
      <c r="O431" s="9"/>
      <c r="P431" s="9"/>
      <c r="Q431" s="9"/>
      <c r="R431" s="9"/>
      <c r="S431" s="9"/>
      <c r="T431" s="9"/>
      <c r="U431" s="9"/>
      <c r="V431" s="52" t="str">
        <f>IF($U431&lt;&gt;"",VLOOKUP($U431,Endereços!$B$3:$M$1002,5,FALSE)&amp;" - "&amp;VLOOKUP($U431,Endereços!$B$3:$M$1002,7,FALSE)&amp;" - "&amp;VLOOKUP($U431,Endereços!$B$3:$M$1002,8,FALSE)&amp;", "&amp;VLOOKUP($U431,Endereços!$B$3:$M$1002,2,FALSE)&amp;" "&amp;VLOOKUP($U431,Endereços!$B$3:$M$1002,3,FALSE),"")</f>
        <v/>
      </c>
      <c r="W431" s="9"/>
      <c r="X431" s="9"/>
      <c r="Y431" s="9"/>
      <c r="Z431" s="59"/>
    </row>
    <row r="432" spans="1:26" x14ac:dyDescent="0.2">
      <c r="A432" s="44" t="str">
        <f t="shared" si="10"/>
        <v/>
      </c>
      <c r="B432" s="5"/>
      <c r="C432" s="14"/>
      <c r="D432" s="32" t="str">
        <f>IF($C432&lt;&gt;"",VLOOKUP($C432,Empresas!$A$3:$AB$1002,2,FALSE),"")</f>
        <v/>
      </c>
      <c r="E432" s="14"/>
      <c r="F432" s="14"/>
      <c r="G432" s="14"/>
      <c r="H432" s="14"/>
      <c r="I432" s="9"/>
      <c r="J432" s="9"/>
      <c r="K432" s="53"/>
      <c r="L432" s="50" t="str">
        <f t="shared" ca="1" si="11"/>
        <v/>
      </c>
      <c r="M432" s="32" t="str">
        <f>IF($U432&lt;&gt;"",VLOOKUP(VLOOKUP(VLOOKUP($U432,Endereços!$B$3:$M$1002,8,FALSE),Parametros!$AG$3:$AJ$102,4,FALSE),Parametros!$U$3:$Z$102,4,FALSE),"")</f>
        <v/>
      </c>
      <c r="N432" s="32" t="str">
        <f>IF($U432&lt;&gt;"",VLOOKUP(VLOOKUP($U432,Endereços!$B$3:$M$1002,6,FALSE),Parametros!$I$3:$N$102,6,FALSE),"")</f>
        <v/>
      </c>
      <c r="O432" s="9"/>
      <c r="P432" s="9"/>
      <c r="Q432" s="9"/>
      <c r="R432" s="9"/>
      <c r="S432" s="9"/>
      <c r="T432" s="9"/>
      <c r="U432" s="9"/>
      <c r="V432" s="52" t="str">
        <f>IF($U432&lt;&gt;"",VLOOKUP($U432,Endereços!$B$3:$M$1002,5,FALSE)&amp;" - "&amp;VLOOKUP($U432,Endereços!$B$3:$M$1002,7,FALSE)&amp;" - "&amp;VLOOKUP($U432,Endereços!$B$3:$M$1002,8,FALSE)&amp;", "&amp;VLOOKUP($U432,Endereços!$B$3:$M$1002,2,FALSE)&amp;" "&amp;VLOOKUP($U432,Endereços!$B$3:$M$1002,3,FALSE),"")</f>
        <v/>
      </c>
      <c r="W432" s="9"/>
      <c r="X432" s="9"/>
      <c r="Y432" s="9"/>
      <c r="Z432" s="59"/>
    </row>
    <row r="433" spans="1:26" x14ac:dyDescent="0.2">
      <c r="A433" s="44" t="str">
        <f t="shared" si="10"/>
        <v/>
      </c>
      <c r="B433" s="5"/>
      <c r="C433" s="14"/>
      <c r="D433" s="32" t="str">
        <f>IF($C433&lt;&gt;"",VLOOKUP($C433,Empresas!$A$3:$AB$1002,2,FALSE),"")</f>
        <v/>
      </c>
      <c r="E433" s="14"/>
      <c r="F433" s="14"/>
      <c r="G433" s="14"/>
      <c r="H433" s="14"/>
      <c r="I433" s="9"/>
      <c r="J433" s="9"/>
      <c r="K433" s="53"/>
      <c r="L433" s="50" t="str">
        <f t="shared" ca="1" si="11"/>
        <v/>
      </c>
      <c r="M433" s="32" t="str">
        <f>IF($U433&lt;&gt;"",VLOOKUP(VLOOKUP(VLOOKUP($U433,Endereços!$B$3:$M$1002,8,FALSE),Parametros!$AG$3:$AJ$102,4,FALSE),Parametros!$U$3:$Z$102,4,FALSE),"")</f>
        <v/>
      </c>
      <c r="N433" s="32" t="str">
        <f>IF($U433&lt;&gt;"",VLOOKUP(VLOOKUP($U433,Endereços!$B$3:$M$1002,6,FALSE),Parametros!$I$3:$N$102,6,FALSE),"")</f>
        <v/>
      </c>
      <c r="O433" s="9"/>
      <c r="P433" s="9"/>
      <c r="Q433" s="9"/>
      <c r="R433" s="9"/>
      <c r="S433" s="9"/>
      <c r="T433" s="9"/>
      <c r="U433" s="9"/>
      <c r="V433" s="52" t="str">
        <f>IF($U433&lt;&gt;"",VLOOKUP($U433,Endereços!$B$3:$M$1002,5,FALSE)&amp;" - "&amp;VLOOKUP($U433,Endereços!$B$3:$M$1002,7,FALSE)&amp;" - "&amp;VLOOKUP($U433,Endereços!$B$3:$M$1002,8,FALSE)&amp;", "&amp;VLOOKUP($U433,Endereços!$B$3:$M$1002,2,FALSE)&amp;" "&amp;VLOOKUP($U433,Endereços!$B$3:$M$1002,3,FALSE),"")</f>
        <v/>
      </c>
      <c r="W433" s="9"/>
      <c r="X433" s="9"/>
      <c r="Y433" s="9"/>
      <c r="Z433" s="59"/>
    </row>
    <row r="434" spans="1:26" x14ac:dyDescent="0.2">
      <c r="A434" s="44" t="str">
        <f t="shared" si="10"/>
        <v/>
      </c>
      <c r="B434" s="5"/>
      <c r="C434" s="14"/>
      <c r="D434" s="32" t="str">
        <f>IF($C434&lt;&gt;"",VLOOKUP($C434,Empresas!$A$3:$AB$1002,2,FALSE),"")</f>
        <v/>
      </c>
      <c r="E434" s="14"/>
      <c r="F434" s="14"/>
      <c r="G434" s="14"/>
      <c r="H434" s="14"/>
      <c r="I434" s="9"/>
      <c r="J434" s="9"/>
      <c r="K434" s="53"/>
      <c r="L434" s="50" t="str">
        <f t="shared" ca="1" si="11"/>
        <v/>
      </c>
      <c r="M434" s="32" t="str">
        <f>IF($U434&lt;&gt;"",VLOOKUP(VLOOKUP(VLOOKUP($U434,Endereços!$B$3:$M$1002,8,FALSE),Parametros!$AG$3:$AJ$102,4,FALSE),Parametros!$U$3:$Z$102,4,FALSE),"")</f>
        <v/>
      </c>
      <c r="N434" s="32" t="str">
        <f>IF($U434&lt;&gt;"",VLOOKUP(VLOOKUP($U434,Endereços!$B$3:$M$1002,6,FALSE),Parametros!$I$3:$N$102,6,FALSE),"")</f>
        <v/>
      </c>
      <c r="O434" s="9"/>
      <c r="P434" s="9"/>
      <c r="Q434" s="9"/>
      <c r="R434" s="9"/>
      <c r="S434" s="9"/>
      <c r="T434" s="9"/>
      <c r="U434" s="9"/>
      <c r="V434" s="52" t="str">
        <f>IF($U434&lt;&gt;"",VLOOKUP($U434,Endereços!$B$3:$M$1002,5,FALSE)&amp;" - "&amp;VLOOKUP($U434,Endereços!$B$3:$M$1002,7,FALSE)&amp;" - "&amp;VLOOKUP($U434,Endereços!$B$3:$M$1002,8,FALSE)&amp;", "&amp;VLOOKUP($U434,Endereços!$B$3:$M$1002,2,FALSE)&amp;" "&amp;VLOOKUP($U434,Endereços!$B$3:$M$1002,3,FALSE),"")</f>
        <v/>
      </c>
      <c r="W434" s="9"/>
      <c r="X434" s="9"/>
      <c r="Y434" s="9"/>
      <c r="Z434" s="59"/>
    </row>
    <row r="435" spans="1:26" x14ac:dyDescent="0.2">
      <c r="A435" s="44" t="str">
        <f t="shared" si="10"/>
        <v/>
      </c>
      <c r="B435" s="5"/>
      <c r="C435" s="14"/>
      <c r="D435" s="32" t="str">
        <f>IF($C435&lt;&gt;"",VLOOKUP($C435,Empresas!$A$3:$AB$1002,2,FALSE),"")</f>
        <v/>
      </c>
      <c r="E435" s="14"/>
      <c r="F435" s="14"/>
      <c r="G435" s="14"/>
      <c r="H435" s="14"/>
      <c r="I435" s="9"/>
      <c r="J435" s="9"/>
      <c r="K435" s="53"/>
      <c r="L435" s="50" t="str">
        <f t="shared" ca="1" si="11"/>
        <v/>
      </c>
      <c r="M435" s="32" t="str">
        <f>IF($U435&lt;&gt;"",VLOOKUP(VLOOKUP(VLOOKUP($U435,Endereços!$B$3:$M$1002,8,FALSE),Parametros!$AG$3:$AJ$102,4,FALSE),Parametros!$U$3:$Z$102,4,FALSE),"")</f>
        <v/>
      </c>
      <c r="N435" s="32" t="str">
        <f>IF($U435&lt;&gt;"",VLOOKUP(VLOOKUP($U435,Endereços!$B$3:$M$1002,6,FALSE),Parametros!$I$3:$N$102,6,FALSE),"")</f>
        <v/>
      </c>
      <c r="O435" s="9"/>
      <c r="P435" s="9"/>
      <c r="Q435" s="9"/>
      <c r="R435" s="9"/>
      <c r="S435" s="9"/>
      <c r="T435" s="9"/>
      <c r="U435" s="9"/>
      <c r="V435" s="52" t="str">
        <f>IF($U435&lt;&gt;"",VLOOKUP($U435,Endereços!$B$3:$M$1002,5,FALSE)&amp;" - "&amp;VLOOKUP($U435,Endereços!$B$3:$M$1002,7,FALSE)&amp;" - "&amp;VLOOKUP($U435,Endereços!$B$3:$M$1002,8,FALSE)&amp;", "&amp;VLOOKUP($U435,Endereços!$B$3:$M$1002,2,FALSE)&amp;" "&amp;VLOOKUP($U435,Endereços!$B$3:$M$1002,3,FALSE),"")</f>
        <v/>
      </c>
      <c r="W435" s="9"/>
      <c r="X435" s="9"/>
      <c r="Y435" s="9"/>
      <c r="Z435" s="59"/>
    </row>
    <row r="436" spans="1:26" x14ac:dyDescent="0.2">
      <c r="A436" s="44" t="str">
        <f t="shared" si="10"/>
        <v/>
      </c>
      <c r="B436" s="5"/>
      <c r="C436" s="14"/>
      <c r="D436" s="32" t="str">
        <f>IF($C436&lt;&gt;"",VLOOKUP($C436,Empresas!$A$3:$AB$1002,2,FALSE),"")</f>
        <v/>
      </c>
      <c r="E436" s="14"/>
      <c r="F436" s="14"/>
      <c r="G436" s="14"/>
      <c r="H436" s="14"/>
      <c r="I436" s="9"/>
      <c r="J436" s="9"/>
      <c r="K436" s="53"/>
      <c r="L436" s="50" t="str">
        <f t="shared" ca="1" si="11"/>
        <v/>
      </c>
      <c r="M436" s="32" t="str">
        <f>IF($U436&lt;&gt;"",VLOOKUP(VLOOKUP(VLOOKUP($U436,Endereços!$B$3:$M$1002,8,FALSE),Parametros!$AG$3:$AJ$102,4,FALSE),Parametros!$U$3:$Z$102,4,FALSE),"")</f>
        <v/>
      </c>
      <c r="N436" s="32" t="str">
        <f>IF($U436&lt;&gt;"",VLOOKUP(VLOOKUP($U436,Endereços!$B$3:$M$1002,6,FALSE),Parametros!$I$3:$N$102,6,FALSE),"")</f>
        <v/>
      </c>
      <c r="O436" s="9"/>
      <c r="P436" s="9"/>
      <c r="Q436" s="9"/>
      <c r="R436" s="9"/>
      <c r="S436" s="9"/>
      <c r="T436" s="9"/>
      <c r="U436" s="9"/>
      <c r="V436" s="52" t="str">
        <f>IF($U436&lt;&gt;"",VLOOKUP($U436,Endereços!$B$3:$M$1002,5,FALSE)&amp;" - "&amp;VLOOKUP($U436,Endereços!$B$3:$M$1002,7,FALSE)&amp;" - "&amp;VLOOKUP($U436,Endereços!$B$3:$M$1002,8,FALSE)&amp;", "&amp;VLOOKUP($U436,Endereços!$B$3:$M$1002,2,FALSE)&amp;" "&amp;VLOOKUP($U436,Endereços!$B$3:$M$1002,3,FALSE),"")</f>
        <v/>
      </c>
      <c r="W436" s="9"/>
      <c r="X436" s="9"/>
      <c r="Y436" s="9"/>
      <c r="Z436" s="59"/>
    </row>
    <row r="437" spans="1:26" x14ac:dyDescent="0.2">
      <c r="A437" s="44" t="str">
        <f t="shared" si="10"/>
        <v/>
      </c>
      <c r="B437" s="5"/>
      <c r="C437" s="14"/>
      <c r="D437" s="32" t="str">
        <f>IF($C437&lt;&gt;"",VLOOKUP($C437,Empresas!$A$3:$AB$1002,2,FALSE),"")</f>
        <v/>
      </c>
      <c r="E437" s="14"/>
      <c r="F437" s="14"/>
      <c r="G437" s="14"/>
      <c r="H437" s="14"/>
      <c r="I437" s="9"/>
      <c r="J437" s="9"/>
      <c r="K437" s="53"/>
      <c r="L437" s="50" t="str">
        <f t="shared" ca="1" si="11"/>
        <v/>
      </c>
      <c r="M437" s="32" t="str">
        <f>IF($U437&lt;&gt;"",VLOOKUP(VLOOKUP(VLOOKUP($U437,Endereços!$B$3:$M$1002,8,FALSE),Parametros!$AG$3:$AJ$102,4,FALSE),Parametros!$U$3:$Z$102,4,FALSE),"")</f>
        <v/>
      </c>
      <c r="N437" s="32" t="str">
        <f>IF($U437&lt;&gt;"",VLOOKUP(VLOOKUP($U437,Endereços!$B$3:$M$1002,6,FALSE),Parametros!$I$3:$N$102,6,FALSE),"")</f>
        <v/>
      </c>
      <c r="O437" s="9"/>
      <c r="P437" s="9"/>
      <c r="Q437" s="9"/>
      <c r="R437" s="9"/>
      <c r="S437" s="9"/>
      <c r="T437" s="9"/>
      <c r="U437" s="9"/>
      <c r="V437" s="52" t="str">
        <f>IF($U437&lt;&gt;"",VLOOKUP($U437,Endereços!$B$3:$M$1002,5,FALSE)&amp;" - "&amp;VLOOKUP($U437,Endereços!$B$3:$M$1002,7,FALSE)&amp;" - "&amp;VLOOKUP($U437,Endereços!$B$3:$M$1002,8,FALSE)&amp;", "&amp;VLOOKUP($U437,Endereços!$B$3:$M$1002,2,FALSE)&amp;" "&amp;VLOOKUP($U437,Endereços!$B$3:$M$1002,3,FALSE),"")</f>
        <v/>
      </c>
      <c r="W437" s="9"/>
      <c r="X437" s="9"/>
      <c r="Y437" s="9"/>
      <c r="Z437" s="59"/>
    </row>
    <row r="438" spans="1:26" x14ac:dyDescent="0.2">
      <c r="A438" s="44" t="str">
        <f t="shared" si="10"/>
        <v/>
      </c>
      <c r="B438" s="5"/>
      <c r="C438" s="14"/>
      <c r="D438" s="32" t="str">
        <f>IF($C438&lt;&gt;"",VLOOKUP($C438,Empresas!$A$3:$AB$1002,2,FALSE),"")</f>
        <v/>
      </c>
      <c r="E438" s="14"/>
      <c r="F438" s="14"/>
      <c r="G438" s="14"/>
      <c r="H438" s="14"/>
      <c r="I438" s="9"/>
      <c r="J438" s="9"/>
      <c r="K438" s="53"/>
      <c r="L438" s="50" t="str">
        <f t="shared" ca="1" si="11"/>
        <v/>
      </c>
      <c r="M438" s="32" t="str">
        <f>IF($U438&lt;&gt;"",VLOOKUP(VLOOKUP(VLOOKUP($U438,Endereços!$B$3:$M$1002,8,FALSE),Parametros!$AG$3:$AJ$102,4,FALSE),Parametros!$U$3:$Z$102,4,FALSE),"")</f>
        <v/>
      </c>
      <c r="N438" s="32" t="str">
        <f>IF($U438&lt;&gt;"",VLOOKUP(VLOOKUP($U438,Endereços!$B$3:$M$1002,6,FALSE),Parametros!$I$3:$N$102,6,FALSE),"")</f>
        <v/>
      </c>
      <c r="O438" s="9"/>
      <c r="P438" s="9"/>
      <c r="Q438" s="9"/>
      <c r="R438" s="9"/>
      <c r="S438" s="9"/>
      <c r="T438" s="9"/>
      <c r="U438" s="9"/>
      <c r="V438" s="52" t="str">
        <f>IF($U438&lt;&gt;"",VLOOKUP($U438,Endereços!$B$3:$M$1002,5,FALSE)&amp;" - "&amp;VLOOKUP($U438,Endereços!$B$3:$M$1002,7,FALSE)&amp;" - "&amp;VLOOKUP($U438,Endereços!$B$3:$M$1002,8,FALSE)&amp;", "&amp;VLOOKUP($U438,Endereços!$B$3:$M$1002,2,FALSE)&amp;" "&amp;VLOOKUP($U438,Endereços!$B$3:$M$1002,3,FALSE),"")</f>
        <v/>
      </c>
      <c r="W438" s="9"/>
      <c r="X438" s="9"/>
      <c r="Y438" s="9"/>
      <c r="Z438" s="59"/>
    </row>
    <row r="439" spans="1:26" x14ac:dyDescent="0.2">
      <c r="A439" s="44" t="str">
        <f t="shared" si="10"/>
        <v/>
      </c>
      <c r="B439" s="5"/>
      <c r="C439" s="14"/>
      <c r="D439" s="32" t="str">
        <f>IF($C439&lt;&gt;"",VLOOKUP($C439,Empresas!$A$3:$AB$1002,2,FALSE),"")</f>
        <v/>
      </c>
      <c r="E439" s="14"/>
      <c r="F439" s="14"/>
      <c r="G439" s="14"/>
      <c r="H439" s="14"/>
      <c r="I439" s="9"/>
      <c r="J439" s="9"/>
      <c r="K439" s="53"/>
      <c r="L439" s="50" t="str">
        <f t="shared" ca="1" si="11"/>
        <v/>
      </c>
      <c r="M439" s="32" t="str">
        <f>IF($U439&lt;&gt;"",VLOOKUP(VLOOKUP(VLOOKUP($U439,Endereços!$B$3:$M$1002,8,FALSE),Parametros!$AG$3:$AJ$102,4,FALSE),Parametros!$U$3:$Z$102,4,FALSE),"")</f>
        <v/>
      </c>
      <c r="N439" s="32" t="str">
        <f>IF($U439&lt;&gt;"",VLOOKUP(VLOOKUP($U439,Endereços!$B$3:$M$1002,6,FALSE),Parametros!$I$3:$N$102,6,FALSE),"")</f>
        <v/>
      </c>
      <c r="O439" s="9"/>
      <c r="P439" s="9"/>
      <c r="Q439" s="9"/>
      <c r="R439" s="9"/>
      <c r="S439" s="9"/>
      <c r="T439" s="9"/>
      <c r="U439" s="9"/>
      <c r="V439" s="52" t="str">
        <f>IF($U439&lt;&gt;"",VLOOKUP($U439,Endereços!$B$3:$M$1002,5,FALSE)&amp;" - "&amp;VLOOKUP($U439,Endereços!$B$3:$M$1002,7,FALSE)&amp;" - "&amp;VLOOKUP($U439,Endereços!$B$3:$M$1002,8,FALSE)&amp;", "&amp;VLOOKUP($U439,Endereços!$B$3:$M$1002,2,FALSE)&amp;" "&amp;VLOOKUP($U439,Endereços!$B$3:$M$1002,3,FALSE),"")</f>
        <v/>
      </c>
      <c r="W439" s="9"/>
      <c r="X439" s="9"/>
      <c r="Y439" s="9"/>
      <c r="Z439" s="59"/>
    </row>
    <row r="440" spans="1:26" x14ac:dyDescent="0.2">
      <c r="A440" s="44" t="str">
        <f t="shared" si="10"/>
        <v/>
      </c>
      <c r="B440" s="5"/>
      <c r="C440" s="14"/>
      <c r="D440" s="32" t="str">
        <f>IF($C440&lt;&gt;"",VLOOKUP($C440,Empresas!$A$3:$AB$1002,2,FALSE),"")</f>
        <v/>
      </c>
      <c r="E440" s="14"/>
      <c r="F440" s="14"/>
      <c r="G440" s="14"/>
      <c r="H440" s="14"/>
      <c r="I440" s="9"/>
      <c r="J440" s="9"/>
      <c r="K440" s="53"/>
      <c r="L440" s="50" t="str">
        <f t="shared" ca="1" si="11"/>
        <v/>
      </c>
      <c r="M440" s="32" t="str">
        <f>IF($U440&lt;&gt;"",VLOOKUP(VLOOKUP(VLOOKUP($U440,Endereços!$B$3:$M$1002,8,FALSE),Parametros!$AG$3:$AJ$102,4,FALSE),Parametros!$U$3:$Z$102,4,FALSE),"")</f>
        <v/>
      </c>
      <c r="N440" s="32" t="str">
        <f>IF($U440&lt;&gt;"",VLOOKUP(VLOOKUP($U440,Endereços!$B$3:$M$1002,6,FALSE),Parametros!$I$3:$N$102,6,FALSE),"")</f>
        <v/>
      </c>
      <c r="O440" s="9"/>
      <c r="P440" s="9"/>
      <c r="Q440" s="9"/>
      <c r="R440" s="9"/>
      <c r="S440" s="9"/>
      <c r="T440" s="9"/>
      <c r="U440" s="9"/>
      <c r="V440" s="52" t="str">
        <f>IF($U440&lt;&gt;"",VLOOKUP($U440,Endereços!$B$3:$M$1002,5,FALSE)&amp;" - "&amp;VLOOKUP($U440,Endereços!$B$3:$M$1002,7,FALSE)&amp;" - "&amp;VLOOKUP($U440,Endereços!$B$3:$M$1002,8,FALSE)&amp;", "&amp;VLOOKUP($U440,Endereços!$B$3:$M$1002,2,FALSE)&amp;" "&amp;VLOOKUP($U440,Endereços!$B$3:$M$1002,3,FALSE),"")</f>
        <v/>
      </c>
      <c r="W440" s="9"/>
      <c r="X440" s="9"/>
      <c r="Y440" s="9"/>
      <c r="Z440" s="59"/>
    </row>
    <row r="441" spans="1:26" x14ac:dyDescent="0.2">
      <c r="A441" s="44" t="str">
        <f t="shared" si="10"/>
        <v/>
      </c>
      <c r="B441" s="5"/>
      <c r="C441" s="14"/>
      <c r="D441" s="32" t="str">
        <f>IF($C441&lt;&gt;"",VLOOKUP($C441,Empresas!$A$3:$AB$1002,2,FALSE),"")</f>
        <v/>
      </c>
      <c r="E441" s="14"/>
      <c r="F441" s="14"/>
      <c r="G441" s="14"/>
      <c r="H441" s="14"/>
      <c r="I441" s="9"/>
      <c r="J441" s="9"/>
      <c r="K441" s="53"/>
      <c r="L441" s="50" t="str">
        <f t="shared" ca="1" si="11"/>
        <v/>
      </c>
      <c r="M441" s="32" t="str">
        <f>IF($U441&lt;&gt;"",VLOOKUP(VLOOKUP(VLOOKUP($U441,Endereços!$B$3:$M$1002,8,FALSE),Parametros!$AG$3:$AJ$102,4,FALSE),Parametros!$U$3:$Z$102,4,FALSE),"")</f>
        <v/>
      </c>
      <c r="N441" s="32" t="str">
        <f>IF($U441&lt;&gt;"",VLOOKUP(VLOOKUP($U441,Endereços!$B$3:$M$1002,6,FALSE),Parametros!$I$3:$N$102,6,FALSE),"")</f>
        <v/>
      </c>
      <c r="O441" s="9"/>
      <c r="P441" s="9"/>
      <c r="Q441" s="9"/>
      <c r="R441" s="9"/>
      <c r="S441" s="9"/>
      <c r="T441" s="9"/>
      <c r="U441" s="9"/>
      <c r="V441" s="52" t="str">
        <f>IF($U441&lt;&gt;"",VLOOKUP($U441,Endereços!$B$3:$M$1002,5,FALSE)&amp;" - "&amp;VLOOKUP($U441,Endereços!$B$3:$M$1002,7,FALSE)&amp;" - "&amp;VLOOKUP($U441,Endereços!$B$3:$M$1002,8,FALSE)&amp;", "&amp;VLOOKUP($U441,Endereços!$B$3:$M$1002,2,FALSE)&amp;" "&amp;VLOOKUP($U441,Endereços!$B$3:$M$1002,3,FALSE),"")</f>
        <v/>
      </c>
      <c r="W441" s="9"/>
      <c r="X441" s="9"/>
      <c r="Y441" s="9"/>
      <c r="Z441" s="59"/>
    </row>
    <row r="442" spans="1:26" x14ac:dyDescent="0.2">
      <c r="A442" s="44" t="str">
        <f t="shared" ref="A442:A505" si="12">IF($B442&lt;&gt;"",$A441+1,"")</f>
        <v/>
      </c>
      <c r="B442" s="5"/>
      <c r="C442" s="14"/>
      <c r="D442" s="32" t="str">
        <f>IF($C442&lt;&gt;"",VLOOKUP($C442,Empresas!$A$3:$AB$1002,2,FALSE),"")</f>
        <v/>
      </c>
      <c r="E442" s="14"/>
      <c r="F442" s="14"/>
      <c r="G442" s="14"/>
      <c r="H442" s="14"/>
      <c r="I442" s="9"/>
      <c r="J442" s="9"/>
      <c r="K442" s="53"/>
      <c r="L442" s="50" t="str">
        <f t="shared" ca="1" si="11"/>
        <v/>
      </c>
      <c r="M442" s="32" t="str">
        <f>IF($U442&lt;&gt;"",VLOOKUP(VLOOKUP(VLOOKUP($U442,Endereços!$B$3:$M$1002,8,FALSE),Parametros!$AG$3:$AJ$102,4,FALSE),Parametros!$U$3:$Z$102,4,FALSE),"")</f>
        <v/>
      </c>
      <c r="N442" s="32" t="str">
        <f>IF($U442&lt;&gt;"",VLOOKUP(VLOOKUP($U442,Endereços!$B$3:$M$1002,6,FALSE),Parametros!$I$3:$N$102,6,FALSE),"")</f>
        <v/>
      </c>
      <c r="O442" s="9"/>
      <c r="P442" s="9"/>
      <c r="Q442" s="9"/>
      <c r="R442" s="9"/>
      <c r="S442" s="9"/>
      <c r="T442" s="9"/>
      <c r="U442" s="9"/>
      <c r="V442" s="52" t="str">
        <f>IF($U442&lt;&gt;"",VLOOKUP($U442,Endereços!$B$3:$M$1002,5,FALSE)&amp;" - "&amp;VLOOKUP($U442,Endereços!$B$3:$M$1002,7,FALSE)&amp;" - "&amp;VLOOKUP($U442,Endereços!$B$3:$M$1002,8,FALSE)&amp;", "&amp;VLOOKUP($U442,Endereços!$B$3:$M$1002,2,FALSE)&amp;" "&amp;VLOOKUP($U442,Endereços!$B$3:$M$1002,3,FALSE),"")</f>
        <v/>
      </c>
      <c r="W442" s="9"/>
      <c r="X442" s="9"/>
      <c r="Y442" s="9"/>
      <c r="Z442" s="59"/>
    </row>
    <row r="443" spans="1:26" x14ac:dyDescent="0.2">
      <c r="A443" s="44" t="str">
        <f t="shared" si="12"/>
        <v/>
      </c>
      <c r="B443" s="5"/>
      <c r="C443" s="14"/>
      <c r="D443" s="32" t="str">
        <f>IF($C443&lt;&gt;"",VLOOKUP($C443,Empresas!$A$3:$AB$1002,2,FALSE),"")</f>
        <v/>
      </c>
      <c r="E443" s="14"/>
      <c r="F443" s="14"/>
      <c r="G443" s="14"/>
      <c r="H443" s="14"/>
      <c r="I443" s="9"/>
      <c r="J443" s="9"/>
      <c r="K443" s="53"/>
      <c r="L443" s="50" t="str">
        <f t="shared" ca="1" si="11"/>
        <v/>
      </c>
      <c r="M443" s="32" t="str">
        <f>IF($U443&lt;&gt;"",VLOOKUP(VLOOKUP(VLOOKUP($U443,Endereços!$B$3:$M$1002,8,FALSE),Parametros!$AG$3:$AJ$102,4,FALSE),Parametros!$U$3:$Z$102,4,FALSE),"")</f>
        <v/>
      </c>
      <c r="N443" s="32" t="str">
        <f>IF($U443&lt;&gt;"",VLOOKUP(VLOOKUP($U443,Endereços!$B$3:$M$1002,6,FALSE),Parametros!$I$3:$N$102,6,FALSE),"")</f>
        <v/>
      </c>
      <c r="O443" s="9"/>
      <c r="P443" s="9"/>
      <c r="Q443" s="9"/>
      <c r="R443" s="9"/>
      <c r="S443" s="9"/>
      <c r="T443" s="9"/>
      <c r="U443" s="9"/>
      <c r="V443" s="52" t="str">
        <f>IF($U443&lt;&gt;"",VLOOKUP($U443,Endereços!$B$3:$M$1002,5,FALSE)&amp;" - "&amp;VLOOKUP($U443,Endereços!$B$3:$M$1002,7,FALSE)&amp;" - "&amp;VLOOKUP($U443,Endereços!$B$3:$M$1002,8,FALSE)&amp;", "&amp;VLOOKUP($U443,Endereços!$B$3:$M$1002,2,FALSE)&amp;" "&amp;VLOOKUP($U443,Endereços!$B$3:$M$1002,3,FALSE),"")</f>
        <v/>
      </c>
      <c r="W443" s="9"/>
      <c r="X443" s="9"/>
      <c r="Y443" s="9"/>
      <c r="Z443" s="59"/>
    </row>
    <row r="444" spans="1:26" x14ac:dyDescent="0.2">
      <c r="A444" s="44" t="str">
        <f t="shared" si="12"/>
        <v/>
      </c>
      <c r="B444" s="5"/>
      <c r="C444" s="14"/>
      <c r="D444" s="32" t="str">
        <f>IF($C444&lt;&gt;"",VLOOKUP($C444,Empresas!$A$3:$AB$1002,2,FALSE),"")</f>
        <v/>
      </c>
      <c r="E444" s="14"/>
      <c r="F444" s="14"/>
      <c r="G444" s="14"/>
      <c r="H444" s="14"/>
      <c r="I444" s="9"/>
      <c r="J444" s="9"/>
      <c r="K444" s="53"/>
      <c r="L444" s="50" t="str">
        <f t="shared" ca="1" si="11"/>
        <v/>
      </c>
      <c r="M444" s="32" t="str">
        <f>IF($U444&lt;&gt;"",VLOOKUP(VLOOKUP(VLOOKUP($U444,Endereços!$B$3:$M$1002,8,FALSE),Parametros!$AG$3:$AJ$102,4,FALSE),Parametros!$U$3:$Z$102,4,FALSE),"")</f>
        <v/>
      </c>
      <c r="N444" s="32" t="str">
        <f>IF($U444&lt;&gt;"",VLOOKUP(VLOOKUP($U444,Endereços!$B$3:$M$1002,6,FALSE),Parametros!$I$3:$N$102,6,FALSE),"")</f>
        <v/>
      </c>
      <c r="O444" s="9"/>
      <c r="P444" s="9"/>
      <c r="Q444" s="9"/>
      <c r="R444" s="9"/>
      <c r="S444" s="9"/>
      <c r="T444" s="9"/>
      <c r="U444" s="9"/>
      <c r="V444" s="52" t="str">
        <f>IF($U444&lt;&gt;"",VLOOKUP($U444,Endereços!$B$3:$M$1002,5,FALSE)&amp;" - "&amp;VLOOKUP($U444,Endereços!$B$3:$M$1002,7,FALSE)&amp;" - "&amp;VLOOKUP($U444,Endereços!$B$3:$M$1002,8,FALSE)&amp;", "&amp;VLOOKUP($U444,Endereços!$B$3:$M$1002,2,FALSE)&amp;" "&amp;VLOOKUP($U444,Endereços!$B$3:$M$1002,3,FALSE),"")</f>
        <v/>
      </c>
      <c r="W444" s="9"/>
      <c r="X444" s="9"/>
      <c r="Y444" s="9"/>
      <c r="Z444" s="59"/>
    </row>
    <row r="445" spans="1:26" x14ac:dyDescent="0.2">
      <c r="A445" s="44" t="str">
        <f t="shared" si="12"/>
        <v/>
      </c>
      <c r="B445" s="5"/>
      <c r="C445" s="14"/>
      <c r="D445" s="32" t="str">
        <f>IF($C445&lt;&gt;"",VLOOKUP($C445,Empresas!$A$3:$AB$1002,2,FALSE),"")</f>
        <v/>
      </c>
      <c r="E445" s="14"/>
      <c r="F445" s="14"/>
      <c r="G445" s="14"/>
      <c r="H445" s="14"/>
      <c r="I445" s="9"/>
      <c r="J445" s="9"/>
      <c r="K445" s="53"/>
      <c r="L445" s="50" t="str">
        <f t="shared" ca="1" si="11"/>
        <v/>
      </c>
      <c r="M445" s="32" t="str">
        <f>IF($U445&lt;&gt;"",VLOOKUP(VLOOKUP(VLOOKUP($U445,Endereços!$B$3:$M$1002,8,FALSE),Parametros!$AG$3:$AJ$102,4,FALSE),Parametros!$U$3:$Z$102,4,FALSE),"")</f>
        <v/>
      </c>
      <c r="N445" s="32" t="str">
        <f>IF($U445&lt;&gt;"",VLOOKUP(VLOOKUP($U445,Endereços!$B$3:$M$1002,6,FALSE),Parametros!$I$3:$N$102,6,FALSE),"")</f>
        <v/>
      </c>
      <c r="O445" s="9"/>
      <c r="P445" s="9"/>
      <c r="Q445" s="9"/>
      <c r="R445" s="9"/>
      <c r="S445" s="9"/>
      <c r="T445" s="9"/>
      <c r="U445" s="9"/>
      <c r="V445" s="52" t="str">
        <f>IF($U445&lt;&gt;"",VLOOKUP($U445,Endereços!$B$3:$M$1002,5,FALSE)&amp;" - "&amp;VLOOKUP($U445,Endereços!$B$3:$M$1002,7,FALSE)&amp;" - "&amp;VLOOKUP($U445,Endereços!$B$3:$M$1002,8,FALSE)&amp;", "&amp;VLOOKUP($U445,Endereços!$B$3:$M$1002,2,FALSE)&amp;" "&amp;VLOOKUP($U445,Endereços!$B$3:$M$1002,3,FALSE),"")</f>
        <v/>
      </c>
      <c r="W445" s="9"/>
      <c r="X445" s="9"/>
      <c r="Y445" s="9"/>
      <c r="Z445" s="59"/>
    </row>
    <row r="446" spans="1:26" x14ac:dyDescent="0.2">
      <c r="A446" s="44" t="str">
        <f t="shared" si="12"/>
        <v/>
      </c>
      <c r="B446" s="5"/>
      <c r="C446" s="14"/>
      <c r="D446" s="32" t="str">
        <f>IF($C446&lt;&gt;"",VLOOKUP($C446,Empresas!$A$3:$AB$1002,2,FALSE),"")</f>
        <v/>
      </c>
      <c r="E446" s="14"/>
      <c r="F446" s="14"/>
      <c r="G446" s="14"/>
      <c r="H446" s="14"/>
      <c r="I446" s="9"/>
      <c r="J446" s="9"/>
      <c r="K446" s="53"/>
      <c r="L446" s="50" t="str">
        <f t="shared" ca="1" si="11"/>
        <v/>
      </c>
      <c r="M446" s="32" t="str">
        <f>IF($U446&lt;&gt;"",VLOOKUP(VLOOKUP(VLOOKUP($U446,Endereços!$B$3:$M$1002,8,FALSE),Parametros!$AG$3:$AJ$102,4,FALSE),Parametros!$U$3:$Z$102,4,FALSE),"")</f>
        <v/>
      </c>
      <c r="N446" s="32" t="str">
        <f>IF($U446&lt;&gt;"",VLOOKUP(VLOOKUP($U446,Endereços!$B$3:$M$1002,6,FALSE),Parametros!$I$3:$N$102,6,FALSE),"")</f>
        <v/>
      </c>
      <c r="O446" s="9"/>
      <c r="P446" s="9"/>
      <c r="Q446" s="9"/>
      <c r="R446" s="9"/>
      <c r="S446" s="9"/>
      <c r="T446" s="9"/>
      <c r="U446" s="9"/>
      <c r="V446" s="52" t="str">
        <f>IF($U446&lt;&gt;"",VLOOKUP($U446,Endereços!$B$3:$M$1002,5,FALSE)&amp;" - "&amp;VLOOKUP($U446,Endereços!$B$3:$M$1002,7,FALSE)&amp;" - "&amp;VLOOKUP($U446,Endereços!$B$3:$M$1002,8,FALSE)&amp;", "&amp;VLOOKUP($U446,Endereços!$B$3:$M$1002,2,FALSE)&amp;" "&amp;VLOOKUP($U446,Endereços!$B$3:$M$1002,3,FALSE),"")</f>
        <v/>
      </c>
      <c r="W446" s="9"/>
      <c r="X446" s="9"/>
      <c r="Y446" s="9"/>
      <c r="Z446" s="59"/>
    </row>
    <row r="447" spans="1:26" x14ac:dyDescent="0.2">
      <c r="A447" s="44" t="str">
        <f t="shared" si="12"/>
        <v/>
      </c>
      <c r="B447" s="5"/>
      <c r="C447" s="14"/>
      <c r="D447" s="32" t="str">
        <f>IF($C447&lt;&gt;"",VLOOKUP($C447,Empresas!$A$3:$AB$1002,2,FALSE),"")</f>
        <v/>
      </c>
      <c r="E447" s="14"/>
      <c r="F447" s="14"/>
      <c r="G447" s="14"/>
      <c r="H447" s="14"/>
      <c r="I447" s="9"/>
      <c r="J447" s="9"/>
      <c r="K447" s="53"/>
      <c r="L447" s="50" t="str">
        <f t="shared" ca="1" si="11"/>
        <v/>
      </c>
      <c r="M447" s="32" t="str">
        <f>IF($U447&lt;&gt;"",VLOOKUP(VLOOKUP(VLOOKUP($U447,Endereços!$B$3:$M$1002,8,FALSE),Parametros!$AG$3:$AJ$102,4,FALSE),Parametros!$U$3:$Z$102,4,FALSE),"")</f>
        <v/>
      </c>
      <c r="N447" s="32" t="str">
        <f>IF($U447&lt;&gt;"",VLOOKUP(VLOOKUP($U447,Endereços!$B$3:$M$1002,6,FALSE),Parametros!$I$3:$N$102,6,FALSE),"")</f>
        <v/>
      </c>
      <c r="O447" s="9"/>
      <c r="P447" s="9"/>
      <c r="Q447" s="9"/>
      <c r="R447" s="9"/>
      <c r="S447" s="9"/>
      <c r="T447" s="9"/>
      <c r="U447" s="9"/>
      <c r="V447" s="52" t="str">
        <f>IF($U447&lt;&gt;"",VLOOKUP($U447,Endereços!$B$3:$M$1002,5,FALSE)&amp;" - "&amp;VLOOKUP($U447,Endereços!$B$3:$M$1002,7,FALSE)&amp;" - "&amp;VLOOKUP($U447,Endereços!$B$3:$M$1002,8,FALSE)&amp;", "&amp;VLOOKUP($U447,Endereços!$B$3:$M$1002,2,FALSE)&amp;" "&amp;VLOOKUP($U447,Endereços!$B$3:$M$1002,3,FALSE),"")</f>
        <v/>
      </c>
      <c r="W447" s="9"/>
      <c r="X447" s="9"/>
      <c r="Y447" s="9"/>
      <c r="Z447" s="59"/>
    </row>
    <row r="448" spans="1:26" x14ac:dyDescent="0.2">
      <c r="A448" s="44" t="str">
        <f t="shared" si="12"/>
        <v/>
      </c>
      <c r="B448" s="5"/>
      <c r="C448" s="14"/>
      <c r="D448" s="32" t="str">
        <f>IF($C448&lt;&gt;"",VLOOKUP($C448,Empresas!$A$3:$AB$1002,2,FALSE),"")</f>
        <v/>
      </c>
      <c r="E448" s="14"/>
      <c r="F448" s="14"/>
      <c r="G448" s="14"/>
      <c r="H448" s="14"/>
      <c r="I448" s="9"/>
      <c r="J448" s="9"/>
      <c r="K448" s="53"/>
      <c r="L448" s="50" t="str">
        <f t="shared" ca="1" si="11"/>
        <v/>
      </c>
      <c r="M448" s="32" t="str">
        <f>IF($U448&lt;&gt;"",VLOOKUP(VLOOKUP(VLOOKUP($U448,Endereços!$B$3:$M$1002,8,FALSE),Parametros!$AG$3:$AJ$102,4,FALSE),Parametros!$U$3:$Z$102,4,FALSE),"")</f>
        <v/>
      </c>
      <c r="N448" s="32" t="str">
        <f>IF($U448&lt;&gt;"",VLOOKUP(VLOOKUP($U448,Endereços!$B$3:$M$1002,6,FALSE),Parametros!$I$3:$N$102,6,FALSE),"")</f>
        <v/>
      </c>
      <c r="O448" s="9"/>
      <c r="P448" s="9"/>
      <c r="Q448" s="9"/>
      <c r="R448" s="9"/>
      <c r="S448" s="9"/>
      <c r="T448" s="9"/>
      <c r="U448" s="9"/>
      <c r="V448" s="52" t="str">
        <f>IF($U448&lt;&gt;"",VLOOKUP($U448,Endereços!$B$3:$M$1002,5,FALSE)&amp;" - "&amp;VLOOKUP($U448,Endereços!$B$3:$M$1002,7,FALSE)&amp;" - "&amp;VLOOKUP($U448,Endereços!$B$3:$M$1002,8,FALSE)&amp;", "&amp;VLOOKUP($U448,Endereços!$B$3:$M$1002,2,FALSE)&amp;" "&amp;VLOOKUP($U448,Endereços!$B$3:$M$1002,3,FALSE),"")</f>
        <v/>
      </c>
      <c r="W448" s="9"/>
      <c r="X448" s="9"/>
      <c r="Y448" s="9"/>
      <c r="Z448" s="59"/>
    </row>
    <row r="449" spans="1:26" x14ac:dyDescent="0.2">
      <c r="A449" s="44" t="str">
        <f t="shared" si="12"/>
        <v/>
      </c>
      <c r="B449" s="5"/>
      <c r="C449" s="14"/>
      <c r="D449" s="32" t="str">
        <f>IF($C449&lt;&gt;"",VLOOKUP($C449,Empresas!$A$3:$AB$1002,2,FALSE),"")</f>
        <v/>
      </c>
      <c r="E449" s="14"/>
      <c r="F449" s="14"/>
      <c r="G449" s="14"/>
      <c r="H449" s="14"/>
      <c r="I449" s="9"/>
      <c r="J449" s="9"/>
      <c r="K449" s="53"/>
      <c r="L449" s="50" t="str">
        <f t="shared" ca="1" si="11"/>
        <v/>
      </c>
      <c r="M449" s="32" t="str">
        <f>IF($U449&lt;&gt;"",VLOOKUP(VLOOKUP(VLOOKUP($U449,Endereços!$B$3:$M$1002,8,FALSE),Parametros!$AG$3:$AJ$102,4,FALSE),Parametros!$U$3:$Z$102,4,FALSE),"")</f>
        <v/>
      </c>
      <c r="N449" s="32" t="str">
        <f>IF($U449&lt;&gt;"",VLOOKUP(VLOOKUP($U449,Endereços!$B$3:$M$1002,6,FALSE),Parametros!$I$3:$N$102,6,FALSE),"")</f>
        <v/>
      </c>
      <c r="O449" s="9"/>
      <c r="P449" s="9"/>
      <c r="Q449" s="9"/>
      <c r="R449" s="9"/>
      <c r="S449" s="9"/>
      <c r="T449" s="9"/>
      <c r="U449" s="9"/>
      <c r="V449" s="52" t="str">
        <f>IF($U449&lt;&gt;"",VLOOKUP($U449,Endereços!$B$3:$M$1002,5,FALSE)&amp;" - "&amp;VLOOKUP($U449,Endereços!$B$3:$M$1002,7,FALSE)&amp;" - "&amp;VLOOKUP($U449,Endereços!$B$3:$M$1002,8,FALSE)&amp;", "&amp;VLOOKUP($U449,Endereços!$B$3:$M$1002,2,FALSE)&amp;" "&amp;VLOOKUP($U449,Endereços!$B$3:$M$1002,3,FALSE),"")</f>
        <v/>
      </c>
      <c r="W449" s="9"/>
      <c r="X449" s="9"/>
      <c r="Y449" s="9"/>
      <c r="Z449" s="59"/>
    </row>
    <row r="450" spans="1:26" x14ac:dyDescent="0.2">
      <c r="A450" s="44" t="str">
        <f t="shared" si="12"/>
        <v/>
      </c>
      <c r="B450" s="5"/>
      <c r="C450" s="14"/>
      <c r="D450" s="32" t="str">
        <f>IF($C450&lt;&gt;"",VLOOKUP($C450,Empresas!$A$3:$AB$1002,2,FALSE),"")</f>
        <v/>
      </c>
      <c r="E450" s="14"/>
      <c r="F450" s="14"/>
      <c r="G450" s="14"/>
      <c r="H450" s="14"/>
      <c r="I450" s="9"/>
      <c r="J450" s="9"/>
      <c r="K450" s="53"/>
      <c r="L450" s="50" t="str">
        <f t="shared" ca="1" si="11"/>
        <v/>
      </c>
      <c r="M450" s="32" t="str">
        <f>IF($U450&lt;&gt;"",VLOOKUP(VLOOKUP(VLOOKUP($U450,Endereços!$B$3:$M$1002,8,FALSE),Parametros!$AG$3:$AJ$102,4,FALSE),Parametros!$U$3:$Z$102,4,FALSE),"")</f>
        <v/>
      </c>
      <c r="N450" s="32" t="str">
        <f>IF($U450&lt;&gt;"",VLOOKUP(VLOOKUP($U450,Endereços!$B$3:$M$1002,6,FALSE),Parametros!$I$3:$N$102,6,FALSE),"")</f>
        <v/>
      </c>
      <c r="O450" s="9"/>
      <c r="P450" s="9"/>
      <c r="Q450" s="9"/>
      <c r="R450" s="9"/>
      <c r="S450" s="9"/>
      <c r="T450" s="9"/>
      <c r="U450" s="9"/>
      <c r="V450" s="52" t="str">
        <f>IF($U450&lt;&gt;"",VLOOKUP($U450,Endereços!$B$3:$M$1002,5,FALSE)&amp;" - "&amp;VLOOKUP($U450,Endereços!$B$3:$M$1002,7,FALSE)&amp;" - "&amp;VLOOKUP($U450,Endereços!$B$3:$M$1002,8,FALSE)&amp;", "&amp;VLOOKUP($U450,Endereços!$B$3:$M$1002,2,FALSE)&amp;" "&amp;VLOOKUP($U450,Endereços!$B$3:$M$1002,3,FALSE),"")</f>
        <v/>
      </c>
      <c r="W450" s="9"/>
      <c r="X450" s="9"/>
      <c r="Y450" s="9"/>
      <c r="Z450" s="59"/>
    </row>
    <row r="451" spans="1:26" x14ac:dyDescent="0.2">
      <c r="A451" s="44" t="str">
        <f t="shared" si="12"/>
        <v/>
      </c>
      <c r="B451" s="5"/>
      <c r="C451" s="14"/>
      <c r="D451" s="32" t="str">
        <f>IF($C451&lt;&gt;"",VLOOKUP($C451,Empresas!$A$3:$AB$1002,2,FALSE),"")</f>
        <v/>
      </c>
      <c r="E451" s="14"/>
      <c r="F451" s="14"/>
      <c r="G451" s="14"/>
      <c r="H451" s="14"/>
      <c r="I451" s="9"/>
      <c r="J451" s="9"/>
      <c r="K451" s="53"/>
      <c r="L451" s="50" t="str">
        <f t="shared" ca="1" si="11"/>
        <v/>
      </c>
      <c r="M451" s="32" t="str">
        <f>IF($U451&lt;&gt;"",VLOOKUP(VLOOKUP(VLOOKUP($U451,Endereços!$B$3:$M$1002,8,FALSE),Parametros!$AG$3:$AJ$102,4,FALSE),Parametros!$U$3:$Z$102,4,FALSE),"")</f>
        <v/>
      </c>
      <c r="N451" s="32" t="str">
        <f>IF($U451&lt;&gt;"",VLOOKUP(VLOOKUP($U451,Endereços!$B$3:$M$1002,6,FALSE),Parametros!$I$3:$N$102,6,FALSE),"")</f>
        <v/>
      </c>
      <c r="O451" s="9"/>
      <c r="P451" s="9"/>
      <c r="Q451" s="9"/>
      <c r="R451" s="9"/>
      <c r="S451" s="9"/>
      <c r="T451" s="9"/>
      <c r="U451" s="9"/>
      <c r="V451" s="52" t="str">
        <f>IF($U451&lt;&gt;"",VLOOKUP($U451,Endereços!$B$3:$M$1002,5,FALSE)&amp;" - "&amp;VLOOKUP($U451,Endereços!$B$3:$M$1002,7,FALSE)&amp;" - "&amp;VLOOKUP($U451,Endereços!$B$3:$M$1002,8,FALSE)&amp;", "&amp;VLOOKUP($U451,Endereços!$B$3:$M$1002,2,FALSE)&amp;" "&amp;VLOOKUP($U451,Endereços!$B$3:$M$1002,3,FALSE),"")</f>
        <v/>
      </c>
      <c r="W451" s="9"/>
      <c r="X451" s="9"/>
      <c r="Y451" s="9"/>
      <c r="Z451" s="59"/>
    </row>
    <row r="452" spans="1:26" x14ac:dyDescent="0.2">
      <c r="A452" s="44" t="str">
        <f t="shared" si="12"/>
        <v/>
      </c>
      <c r="B452" s="5"/>
      <c r="C452" s="14"/>
      <c r="D452" s="32" t="str">
        <f>IF($C452&lt;&gt;"",VLOOKUP($C452,Empresas!$A$3:$AB$1002,2,FALSE),"")</f>
        <v/>
      </c>
      <c r="E452" s="14"/>
      <c r="F452" s="14"/>
      <c r="G452" s="14"/>
      <c r="H452" s="14"/>
      <c r="I452" s="9"/>
      <c r="J452" s="9"/>
      <c r="K452" s="53"/>
      <c r="L452" s="50" t="str">
        <f t="shared" ca="1" si="11"/>
        <v/>
      </c>
      <c r="M452" s="32" t="str">
        <f>IF($U452&lt;&gt;"",VLOOKUP(VLOOKUP(VLOOKUP($U452,Endereços!$B$3:$M$1002,8,FALSE),Parametros!$AG$3:$AJ$102,4,FALSE),Parametros!$U$3:$Z$102,4,FALSE),"")</f>
        <v/>
      </c>
      <c r="N452" s="32" t="str">
        <f>IF($U452&lt;&gt;"",VLOOKUP(VLOOKUP($U452,Endereços!$B$3:$M$1002,6,FALSE),Parametros!$I$3:$N$102,6,FALSE),"")</f>
        <v/>
      </c>
      <c r="O452" s="9"/>
      <c r="P452" s="9"/>
      <c r="Q452" s="9"/>
      <c r="R452" s="9"/>
      <c r="S452" s="9"/>
      <c r="T452" s="9"/>
      <c r="U452" s="9"/>
      <c r="V452" s="52" t="str">
        <f>IF($U452&lt;&gt;"",VLOOKUP($U452,Endereços!$B$3:$M$1002,5,FALSE)&amp;" - "&amp;VLOOKUP($U452,Endereços!$B$3:$M$1002,7,FALSE)&amp;" - "&amp;VLOOKUP($U452,Endereços!$B$3:$M$1002,8,FALSE)&amp;", "&amp;VLOOKUP($U452,Endereços!$B$3:$M$1002,2,FALSE)&amp;" "&amp;VLOOKUP($U452,Endereços!$B$3:$M$1002,3,FALSE),"")</f>
        <v/>
      </c>
      <c r="W452" s="9"/>
      <c r="X452" s="9"/>
      <c r="Y452" s="9"/>
      <c r="Z452" s="59"/>
    </row>
    <row r="453" spans="1:26" x14ac:dyDescent="0.2">
      <c r="A453" s="44" t="str">
        <f t="shared" si="12"/>
        <v/>
      </c>
      <c r="B453" s="5"/>
      <c r="C453" s="14"/>
      <c r="D453" s="32" t="str">
        <f>IF($C453&lt;&gt;"",VLOOKUP($C453,Empresas!$A$3:$AB$1002,2,FALSE),"")</f>
        <v/>
      </c>
      <c r="E453" s="14"/>
      <c r="F453" s="14"/>
      <c r="G453" s="14"/>
      <c r="H453" s="14"/>
      <c r="I453" s="9"/>
      <c r="J453" s="9"/>
      <c r="K453" s="53"/>
      <c r="L453" s="50" t="str">
        <f t="shared" ref="L453:L516" ca="1" si="13">IF($K453&lt;&gt;"",DAYS360($K453,NOW(),FALSE)/360,"")</f>
        <v/>
      </c>
      <c r="M453" s="32" t="str">
        <f>IF($U453&lt;&gt;"",VLOOKUP(VLOOKUP(VLOOKUP($U453,Endereços!$B$3:$M$1002,8,FALSE),Parametros!$AG$3:$AJ$102,4,FALSE),Parametros!$U$3:$Z$102,4,FALSE),"")</f>
        <v/>
      </c>
      <c r="N453" s="32" t="str">
        <f>IF($U453&lt;&gt;"",VLOOKUP(VLOOKUP($U453,Endereços!$B$3:$M$1002,6,FALSE),Parametros!$I$3:$N$102,6,FALSE),"")</f>
        <v/>
      </c>
      <c r="O453" s="9"/>
      <c r="P453" s="9"/>
      <c r="Q453" s="9"/>
      <c r="R453" s="9"/>
      <c r="S453" s="9"/>
      <c r="T453" s="9"/>
      <c r="U453" s="9"/>
      <c r="V453" s="52" t="str">
        <f>IF($U453&lt;&gt;"",VLOOKUP($U453,Endereços!$B$3:$M$1002,5,FALSE)&amp;" - "&amp;VLOOKUP($U453,Endereços!$B$3:$M$1002,7,FALSE)&amp;" - "&amp;VLOOKUP($U453,Endereços!$B$3:$M$1002,8,FALSE)&amp;", "&amp;VLOOKUP($U453,Endereços!$B$3:$M$1002,2,FALSE)&amp;" "&amp;VLOOKUP($U453,Endereços!$B$3:$M$1002,3,FALSE),"")</f>
        <v/>
      </c>
      <c r="W453" s="9"/>
      <c r="X453" s="9"/>
      <c r="Y453" s="9"/>
      <c r="Z453" s="59"/>
    </row>
    <row r="454" spans="1:26" x14ac:dyDescent="0.2">
      <c r="A454" s="44" t="str">
        <f t="shared" si="12"/>
        <v/>
      </c>
      <c r="B454" s="5"/>
      <c r="C454" s="14"/>
      <c r="D454" s="32" t="str">
        <f>IF($C454&lt;&gt;"",VLOOKUP($C454,Empresas!$A$3:$AB$1002,2,FALSE),"")</f>
        <v/>
      </c>
      <c r="E454" s="14"/>
      <c r="F454" s="14"/>
      <c r="G454" s="14"/>
      <c r="H454" s="14"/>
      <c r="I454" s="9"/>
      <c r="J454" s="9"/>
      <c r="K454" s="53"/>
      <c r="L454" s="50" t="str">
        <f t="shared" ca="1" si="13"/>
        <v/>
      </c>
      <c r="M454" s="32" t="str">
        <f>IF($U454&lt;&gt;"",VLOOKUP(VLOOKUP(VLOOKUP($U454,Endereços!$B$3:$M$1002,8,FALSE),Parametros!$AG$3:$AJ$102,4,FALSE),Parametros!$U$3:$Z$102,4,FALSE),"")</f>
        <v/>
      </c>
      <c r="N454" s="32" t="str">
        <f>IF($U454&lt;&gt;"",VLOOKUP(VLOOKUP($U454,Endereços!$B$3:$M$1002,6,FALSE),Parametros!$I$3:$N$102,6,FALSE),"")</f>
        <v/>
      </c>
      <c r="O454" s="9"/>
      <c r="P454" s="9"/>
      <c r="Q454" s="9"/>
      <c r="R454" s="9"/>
      <c r="S454" s="9"/>
      <c r="T454" s="9"/>
      <c r="U454" s="9"/>
      <c r="V454" s="52" t="str">
        <f>IF($U454&lt;&gt;"",VLOOKUP($U454,Endereços!$B$3:$M$1002,5,FALSE)&amp;" - "&amp;VLOOKUP($U454,Endereços!$B$3:$M$1002,7,FALSE)&amp;" - "&amp;VLOOKUP($U454,Endereços!$B$3:$M$1002,8,FALSE)&amp;", "&amp;VLOOKUP($U454,Endereços!$B$3:$M$1002,2,FALSE)&amp;" "&amp;VLOOKUP($U454,Endereços!$B$3:$M$1002,3,FALSE),"")</f>
        <v/>
      </c>
      <c r="W454" s="9"/>
      <c r="X454" s="9"/>
      <c r="Y454" s="9"/>
      <c r="Z454" s="59"/>
    </row>
    <row r="455" spans="1:26" x14ac:dyDescent="0.2">
      <c r="A455" s="44" t="str">
        <f t="shared" si="12"/>
        <v/>
      </c>
      <c r="B455" s="5"/>
      <c r="C455" s="14"/>
      <c r="D455" s="32" t="str">
        <f>IF($C455&lt;&gt;"",VLOOKUP($C455,Empresas!$A$3:$AB$1002,2,FALSE),"")</f>
        <v/>
      </c>
      <c r="E455" s="14"/>
      <c r="F455" s="14"/>
      <c r="G455" s="14"/>
      <c r="H455" s="14"/>
      <c r="I455" s="9"/>
      <c r="J455" s="9"/>
      <c r="K455" s="53"/>
      <c r="L455" s="50" t="str">
        <f t="shared" ca="1" si="13"/>
        <v/>
      </c>
      <c r="M455" s="32" t="str">
        <f>IF($U455&lt;&gt;"",VLOOKUP(VLOOKUP(VLOOKUP($U455,Endereços!$B$3:$M$1002,8,FALSE),Parametros!$AG$3:$AJ$102,4,FALSE),Parametros!$U$3:$Z$102,4,FALSE),"")</f>
        <v/>
      </c>
      <c r="N455" s="32" t="str">
        <f>IF($U455&lt;&gt;"",VLOOKUP(VLOOKUP($U455,Endereços!$B$3:$M$1002,6,FALSE),Parametros!$I$3:$N$102,6,FALSE),"")</f>
        <v/>
      </c>
      <c r="O455" s="9"/>
      <c r="P455" s="9"/>
      <c r="Q455" s="9"/>
      <c r="R455" s="9"/>
      <c r="S455" s="9"/>
      <c r="T455" s="9"/>
      <c r="U455" s="9"/>
      <c r="V455" s="52" t="str">
        <f>IF($U455&lt;&gt;"",VLOOKUP($U455,Endereços!$B$3:$M$1002,5,FALSE)&amp;" - "&amp;VLOOKUP($U455,Endereços!$B$3:$M$1002,7,FALSE)&amp;" - "&amp;VLOOKUP($U455,Endereços!$B$3:$M$1002,8,FALSE)&amp;", "&amp;VLOOKUP($U455,Endereços!$B$3:$M$1002,2,FALSE)&amp;" "&amp;VLOOKUP($U455,Endereços!$B$3:$M$1002,3,FALSE),"")</f>
        <v/>
      </c>
      <c r="W455" s="9"/>
      <c r="X455" s="9"/>
      <c r="Y455" s="9"/>
      <c r="Z455" s="59"/>
    </row>
    <row r="456" spans="1:26" x14ac:dyDescent="0.2">
      <c r="A456" s="44" t="str">
        <f t="shared" si="12"/>
        <v/>
      </c>
      <c r="B456" s="5"/>
      <c r="C456" s="14"/>
      <c r="D456" s="32" t="str">
        <f>IF($C456&lt;&gt;"",VLOOKUP($C456,Empresas!$A$3:$AB$1002,2,FALSE),"")</f>
        <v/>
      </c>
      <c r="E456" s="14"/>
      <c r="F456" s="14"/>
      <c r="G456" s="14"/>
      <c r="H456" s="14"/>
      <c r="I456" s="9"/>
      <c r="J456" s="9"/>
      <c r="K456" s="53"/>
      <c r="L456" s="50" t="str">
        <f t="shared" ca="1" si="13"/>
        <v/>
      </c>
      <c r="M456" s="32" t="str">
        <f>IF($U456&lt;&gt;"",VLOOKUP(VLOOKUP(VLOOKUP($U456,Endereços!$B$3:$M$1002,8,FALSE),Parametros!$AG$3:$AJ$102,4,FALSE),Parametros!$U$3:$Z$102,4,FALSE),"")</f>
        <v/>
      </c>
      <c r="N456" s="32" t="str">
        <f>IF($U456&lt;&gt;"",VLOOKUP(VLOOKUP($U456,Endereços!$B$3:$M$1002,6,FALSE),Parametros!$I$3:$N$102,6,FALSE),"")</f>
        <v/>
      </c>
      <c r="O456" s="9"/>
      <c r="P456" s="9"/>
      <c r="Q456" s="9"/>
      <c r="R456" s="9"/>
      <c r="S456" s="9"/>
      <c r="T456" s="9"/>
      <c r="U456" s="9"/>
      <c r="V456" s="52" t="str">
        <f>IF($U456&lt;&gt;"",VLOOKUP($U456,Endereços!$B$3:$M$1002,5,FALSE)&amp;" - "&amp;VLOOKUP($U456,Endereços!$B$3:$M$1002,7,FALSE)&amp;" - "&amp;VLOOKUP($U456,Endereços!$B$3:$M$1002,8,FALSE)&amp;", "&amp;VLOOKUP($U456,Endereços!$B$3:$M$1002,2,FALSE)&amp;" "&amp;VLOOKUP($U456,Endereços!$B$3:$M$1002,3,FALSE),"")</f>
        <v/>
      </c>
      <c r="W456" s="9"/>
      <c r="X456" s="9"/>
      <c r="Y456" s="9"/>
      <c r="Z456" s="59"/>
    </row>
    <row r="457" spans="1:26" x14ac:dyDescent="0.2">
      <c r="A457" s="44" t="str">
        <f t="shared" si="12"/>
        <v/>
      </c>
      <c r="B457" s="5"/>
      <c r="C457" s="14"/>
      <c r="D457" s="32" t="str">
        <f>IF($C457&lt;&gt;"",VLOOKUP($C457,Empresas!$A$3:$AB$1002,2,FALSE),"")</f>
        <v/>
      </c>
      <c r="E457" s="14"/>
      <c r="F457" s="14"/>
      <c r="G457" s="14"/>
      <c r="H457" s="14"/>
      <c r="I457" s="9"/>
      <c r="J457" s="9"/>
      <c r="K457" s="53"/>
      <c r="L457" s="50" t="str">
        <f t="shared" ca="1" si="13"/>
        <v/>
      </c>
      <c r="M457" s="32" t="str">
        <f>IF($U457&lt;&gt;"",VLOOKUP(VLOOKUP(VLOOKUP($U457,Endereços!$B$3:$M$1002,8,FALSE),Parametros!$AG$3:$AJ$102,4,FALSE),Parametros!$U$3:$Z$102,4,FALSE),"")</f>
        <v/>
      </c>
      <c r="N457" s="32" t="str">
        <f>IF($U457&lt;&gt;"",VLOOKUP(VLOOKUP($U457,Endereços!$B$3:$M$1002,6,FALSE),Parametros!$I$3:$N$102,6,FALSE),"")</f>
        <v/>
      </c>
      <c r="O457" s="9"/>
      <c r="P457" s="9"/>
      <c r="Q457" s="9"/>
      <c r="R457" s="9"/>
      <c r="S457" s="9"/>
      <c r="T457" s="9"/>
      <c r="U457" s="9"/>
      <c r="V457" s="52" t="str">
        <f>IF($U457&lt;&gt;"",VLOOKUP($U457,Endereços!$B$3:$M$1002,5,FALSE)&amp;" - "&amp;VLOOKUP($U457,Endereços!$B$3:$M$1002,7,FALSE)&amp;" - "&amp;VLOOKUP($U457,Endereços!$B$3:$M$1002,8,FALSE)&amp;", "&amp;VLOOKUP($U457,Endereços!$B$3:$M$1002,2,FALSE)&amp;" "&amp;VLOOKUP($U457,Endereços!$B$3:$M$1002,3,FALSE),"")</f>
        <v/>
      </c>
      <c r="W457" s="9"/>
      <c r="X457" s="9"/>
      <c r="Y457" s="9"/>
      <c r="Z457" s="59"/>
    </row>
    <row r="458" spans="1:26" x14ac:dyDescent="0.2">
      <c r="A458" s="44" t="str">
        <f t="shared" si="12"/>
        <v/>
      </c>
      <c r="B458" s="5"/>
      <c r="C458" s="14"/>
      <c r="D458" s="32" t="str">
        <f>IF($C458&lt;&gt;"",VLOOKUP($C458,Empresas!$A$3:$AB$1002,2,FALSE),"")</f>
        <v/>
      </c>
      <c r="E458" s="14"/>
      <c r="F458" s="14"/>
      <c r="G458" s="14"/>
      <c r="H458" s="14"/>
      <c r="I458" s="9"/>
      <c r="J458" s="9"/>
      <c r="K458" s="53"/>
      <c r="L458" s="50" t="str">
        <f t="shared" ca="1" si="13"/>
        <v/>
      </c>
      <c r="M458" s="32" t="str">
        <f>IF($U458&lt;&gt;"",VLOOKUP(VLOOKUP(VLOOKUP($U458,Endereços!$B$3:$M$1002,8,FALSE),Parametros!$AG$3:$AJ$102,4,FALSE),Parametros!$U$3:$Z$102,4,FALSE),"")</f>
        <v/>
      </c>
      <c r="N458" s="32" t="str">
        <f>IF($U458&lt;&gt;"",VLOOKUP(VLOOKUP($U458,Endereços!$B$3:$M$1002,6,FALSE),Parametros!$I$3:$N$102,6,FALSE),"")</f>
        <v/>
      </c>
      <c r="O458" s="9"/>
      <c r="P458" s="9"/>
      <c r="Q458" s="9"/>
      <c r="R458" s="9"/>
      <c r="S458" s="9"/>
      <c r="T458" s="9"/>
      <c r="U458" s="9"/>
      <c r="V458" s="52" t="str">
        <f>IF($U458&lt;&gt;"",VLOOKUP($U458,Endereços!$B$3:$M$1002,5,FALSE)&amp;" - "&amp;VLOOKUP($U458,Endereços!$B$3:$M$1002,7,FALSE)&amp;" - "&amp;VLOOKUP($U458,Endereços!$B$3:$M$1002,8,FALSE)&amp;", "&amp;VLOOKUP($U458,Endereços!$B$3:$M$1002,2,FALSE)&amp;" "&amp;VLOOKUP($U458,Endereços!$B$3:$M$1002,3,FALSE),"")</f>
        <v/>
      </c>
      <c r="W458" s="9"/>
      <c r="X458" s="9"/>
      <c r="Y458" s="9"/>
      <c r="Z458" s="59"/>
    </row>
    <row r="459" spans="1:26" x14ac:dyDescent="0.2">
      <c r="A459" s="44" t="str">
        <f t="shared" si="12"/>
        <v/>
      </c>
      <c r="B459" s="5"/>
      <c r="C459" s="14"/>
      <c r="D459" s="32" t="str">
        <f>IF($C459&lt;&gt;"",VLOOKUP($C459,Empresas!$A$3:$AB$1002,2,FALSE),"")</f>
        <v/>
      </c>
      <c r="E459" s="14"/>
      <c r="F459" s="14"/>
      <c r="G459" s="14"/>
      <c r="H459" s="14"/>
      <c r="I459" s="9"/>
      <c r="J459" s="9"/>
      <c r="K459" s="53"/>
      <c r="L459" s="50" t="str">
        <f t="shared" ca="1" si="13"/>
        <v/>
      </c>
      <c r="M459" s="32" t="str">
        <f>IF($U459&lt;&gt;"",VLOOKUP(VLOOKUP(VLOOKUP($U459,Endereços!$B$3:$M$1002,8,FALSE),Parametros!$AG$3:$AJ$102,4,FALSE),Parametros!$U$3:$Z$102,4,FALSE),"")</f>
        <v/>
      </c>
      <c r="N459" s="32" t="str">
        <f>IF($U459&lt;&gt;"",VLOOKUP(VLOOKUP($U459,Endereços!$B$3:$M$1002,6,FALSE),Parametros!$I$3:$N$102,6,FALSE),"")</f>
        <v/>
      </c>
      <c r="O459" s="9"/>
      <c r="P459" s="9"/>
      <c r="Q459" s="9"/>
      <c r="R459" s="9"/>
      <c r="S459" s="9"/>
      <c r="T459" s="9"/>
      <c r="U459" s="9"/>
      <c r="V459" s="52" t="str">
        <f>IF($U459&lt;&gt;"",VLOOKUP($U459,Endereços!$B$3:$M$1002,5,FALSE)&amp;" - "&amp;VLOOKUP($U459,Endereços!$B$3:$M$1002,7,FALSE)&amp;" - "&amp;VLOOKUP($U459,Endereços!$B$3:$M$1002,8,FALSE)&amp;", "&amp;VLOOKUP($U459,Endereços!$B$3:$M$1002,2,FALSE)&amp;" "&amp;VLOOKUP($U459,Endereços!$B$3:$M$1002,3,FALSE),"")</f>
        <v/>
      </c>
      <c r="W459" s="9"/>
      <c r="X459" s="9"/>
      <c r="Y459" s="9"/>
      <c r="Z459" s="59"/>
    </row>
    <row r="460" spans="1:26" x14ac:dyDescent="0.2">
      <c r="A460" s="44" t="str">
        <f t="shared" si="12"/>
        <v/>
      </c>
      <c r="B460" s="5"/>
      <c r="C460" s="14"/>
      <c r="D460" s="32" t="str">
        <f>IF($C460&lt;&gt;"",VLOOKUP($C460,Empresas!$A$3:$AB$1002,2,FALSE),"")</f>
        <v/>
      </c>
      <c r="E460" s="14"/>
      <c r="F460" s="14"/>
      <c r="G460" s="14"/>
      <c r="H460" s="14"/>
      <c r="I460" s="9"/>
      <c r="J460" s="9"/>
      <c r="K460" s="53"/>
      <c r="L460" s="50" t="str">
        <f t="shared" ca="1" si="13"/>
        <v/>
      </c>
      <c r="M460" s="32" t="str">
        <f>IF($U460&lt;&gt;"",VLOOKUP(VLOOKUP(VLOOKUP($U460,Endereços!$B$3:$M$1002,8,FALSE),Parametros!$AG$3:$AJ$102,4,FALSE),Parametros!$U$3:$Z$102,4,FALSE),"")</f>
        <v/>
      </c>
      <c r="N460" s="32" t="str">
        <f>IF($U460&lt;&gt;"",VLOOKUP(VLOOKUP($U460,Endereços!$B$3:$M$1002,6,FALSE),Parametros!$I$3:$N$102,6,FALSE),"")</f>
        <v/>
      </c>
      <c r="O460" s="9"/>
      <c r="P460" s="9"/>
      <c r="Q460" s="9"/>
      <c r="R460" s="9"/>
      <c r="S460" s="9"/>
      <c r="T460" s="9"/>
      <c r="U460" s="9"/>
      <c r="V460" s="52" t="str">
        <f>IF($U460&lt;&gt;"",VLOOKUP($U460,Endereços!$B$3:$M$1002,5,FALSE)&amp;" - "&amp;VLOOKUP($U460,Endereços!$B$3:$M$1002,7,FALSE)&amp;" - "&amp;VLOOKUP($U460,Endereços!$B$3:$M$1002,8,FALSE)&amp;", "&amp;VLOOKUP($U460,Endereços!$B$3:$M$1002,2,FALSE)&amp;" "&amp;VLOOKUP($U460,Endereços!$B$3:$M$1002,3,FALSE),"")</f>
        <v/>
      </c>
      <c r="W460" s="9"/>
      <c r="X460" s="9"/>
      <c r="Y460" s="9"/>
      <c r="Z460" s="59"/>
    </row>
    <row r="461" spans="1:26" x14ac:dyDescent="0.2">
      <c r="A461" s="44" t="str">
        <f t="shared" si="12"/>
        <v/>
      </c>
      <c r="B461" s="5"/>
      <c r="C461" s="14"/>
      <c r="D461" s="32" t="str">
        <f>IF($C461&lt;&gt;"",VLOOKUP($C461,Empresas!$A$3:$AB$1002,2,FALSE),"")</f>
        <v/>
      </c>
      <c r="E461" s="14"/>
      <c r="F461" s="14"/>
      <c r="G461" s="14"/>
      <c r="H461" s="14"/>
      <c r="I461" s="9"/>
      <c r="J461" s="9"/>
      <c r="K461" s="53"/>
      <c r="L461" s="50" t="str">
        <f t="shared" ca="1" si="13"/>
        <v/>
      </c>
      <c r="M461" s="32" t="str">
        <f>IF($U461&lt;&gt;"",VLOOKUP(VLOOKUP(VLOOKUP($U461,Endereços!$B$3:$M$1002,8,FALSE),Parametros!$AG$3:$AJ$102,4,FALSE),Parametros!$U$3:$Z$102,4,FALSE),"")</f>
        <v/>
      </c>
      <c r="N461" s="32" t="str">
        <f>IF($U461&lt;&gt;"",VLOOKUP(VLOOKUP($U461,Endereços!$B$3:$M$1002,6,FALSE),Parametros!$I$3:$N$102,6,FALSE),"")</f>
        <v/>
      </c>
      <c r="O461" s="9"/>
      <c r="P461" s="9"/>
      <c r="Q461" s="9"/>
      <c r="R461" s="9"/>
      <c r="S461" s="9"/>
      <c r="T461" s="9"/>
      <c r="U461" s="9"/>
      <c r="V461" s="52" t="str">
        <f>IF($U461&lt;&gt;"",VLOOKUP($U461,Endereços!$B$3:$M$1002,5,FALSE)&amp;" - "&amp;VLOOKUP($U461,Endereços!$B$3:$M$1002,7,FALSE)&amp;" - "&amp;VLOOKUP($U461,Endereços!$B$3:$M$1002,8,FALSE)&amp;", "&amp;VLOOKUP($U461,Endereços!$B$3:$M$1002,2,FALSE)&amp;" "&amp;VLOOKUP($U461,Endereços!$B$3:$M$1002,3,FALSE),"")</f>
        <v/>
      </c>
      <c r="W461" s="9"/>
      <c r="X461" s="9"/>
      <c r="Y461" s="9"/>
      <c r="Z461" s="59"/>
    </row>
    <row r="462" spans="1:26" x14ac:dyDescent="0.2">
      <c r="A462" s="44" t="str">
        <f t="shared" si="12"/>
        <v/>
      </c>
      <c r="B462" s="5"/>
      <c r="C462" s="14"/>
      <c r="D462" s="32" t="str">
        <f>IF($C462&lt;&gt;"",VLOOKUP($C462,Empresas!$A$3:$AB$1002,2,FALSE),"")</f>
        <v/>
      </c>
      <c r="E462" s="14"/>
      <c r="F462" s="14"/>
      <c r="G462" s="14"/>
      <c r="H462" s="14"/>
      <c r="I462" s="9"/>
      <c r="J462" s="9"/>
      <c r="K462" s="53"/>
      <c r="L462" s="50" t="str">
        <f t="shared" ca="1" si="13"/>
        <v/>
      </c>
      <c r="M462" s="32" t="str">
        <f>IF($U462&lt;&gt;"",VLOOKUP(VLOOKUP(VLOOKUP($U462,Endereços!$B$3:$M$1002,8,FALSE),Parametros!$AG$3:$AJ$102,4,FALSE),Parametros!$U$3:$Z$102,4,FALSE),"")</f>
        <v/>
      </c>
      <c r="N462" s="32" t="str">
        <f>IF($U462&lt;&gt;"",VLOOKUP(VLOOKUP($U462,Endereços!$B$3:$M$1002,6,FALSE),Parametros!$I$3:$N$102,6,FALSE),"")</f>
        <v/>
      </c>
      <c r="O462" s="9"/>
      <c r="P462" s="9"/>
      <c r="Q462" s="9"/>
      <c r="R462" s="9"/>
      <c r="S462" s="9"/>
      <c r="T462" s="9"/>
      <c r="U462" s="9"/>
      <c r="V462" s="52" t="str">
        <f>IF($U462&lt;&gt;"",VLOOKUP($U462,Endereços!$B$3:$M$1002,5,FALSE)&amp;" - "&amp;VLOOKUP($U462,Endereços!$B$3:$M$1002,7,FALSE)&amp;" - "&amp;VLOOKUP($U462,Endereços!$B$3:$M$1002,8,FALSE)&amp;", "&amp;VLOOKUP($U462,Endereços!$B$3:$M$1002,2,FALSE)&amp;" "&amp;VLOOKUP($U462,Endereços!$B$3:$M$1002,3,FALSE),"")</f>
        <v/>
      </c>
      <c r="W462" s="9"/>
      <c r="X462" s="9"/>
      <c r="Y462" s="9"/>
      <c r="Z462" s="59"/>
    </row>
    <row r="463" spans="1:26" x14ac:dyDescent="0.2">
      <c r="A463" s="44" t="str">
        <f t="shared" si="12"/>
        <v/>
      </c>
      <c r="B463" s="5"/>
      <c r="C463" s="14"/>
      <c r="D463" s="32" t="str">
        <f>IF($C463&lt;&gt;"",VLOOKUP($C463,Empresas!$A$3:$AB$1002,2,FALSE),"")</f>
        <v/>
      </c>
      <c r="E463" s="14"/>
      <c r="F463" s="14"/>
      <c r="G463" s="14"/>
      <c r="H463" s="14"/>
      <c r="I463" s="9"/>
      <c r="J463" s="9"/>
      <c r="K463" s="53"/>
      <c r="L463" s="50" t="str">
        <f t="shared" ca="1" si="13"/>
        <v/>
      </c>
      <c r="M463" s="32" t="str">
        <f>IF($U463&lt;&gt;"",VLOOKUP(VLOOKUP(VLOOKUP($U463,Endereços!$B$3:$M$1002,8,FALSE),Parametros!$AG$3:$AJ$102,4,FALSE),Parametros!$U$3:$Z$102,4,FALSE),"")</f>
        <v/>
      </c>
      <c r="N463" s="32" t="str">
        <f>IF($U463&lt;&gt;"",VLOOKUP(VLOOKUP($U463,Endereços!$B$3:$M$1002,6,FALSE),Parametros!$I$3:$N$102,6,FALSE),"")</f>
        <v/>
      </c>
      <c r="O463" s="9"/>
      <c r="P463" s="9"/>
      <c r="Q463" s="9"/>
      <c r="R463" s="9"/>
      <c r="S463" s="9"/>
      <c r="T463" s="9"/>
      <c r="U463" s="9"/>
      <c r="V463" s="52" t="str">
        <f>IF($U463&lt;&gt;"",VLOOKUP($U463,Endereços!$B$3:$M$1002,5,FALSE)&amp;" - "&amp;VLOOKUP($U463,Endereços!$B$3:$M$1002,7,FALSE)&amp;" - "&amp;VLOOKUP($U463,Endereços!$B$3:$M$1002,8,FALSE)&amp;", "&amp;VLOOKUP($U463,Endereços!$B$3:$M$1002,2,FALSE)&amp;" "&amp;VLOOKUP($U463,Endereços!$B$3:$M$1002,3,FALSE),"")</f>
        <v/>
      </c>
      <c r="W463" s="9"/>
      <c r="X463" s="9"/>
      <c r="Y463" s="9"/>
      <c r="Z463" s="59"/>
    </row>
    <row r="464" spans="1:26" x14ac:dyDescent="0.2">
      <c r="A464" s="44" t="str">
        <f t="shared" si="12"/>
        <v/>
      </c>
      <c r="B464" s="5"/>
      <c r="C464" s="14"/>
      <c r="D464" s="32" t="str">
        <f>IF($C464&lt;&gt;"",VLOOKUP($C464,Empresas!$A$3:$AB$1002,2,FALSE),"")</f>
        <v/>
      </c>
      <c r="E464" s="14"/>
      <c r="F464" s="14"/>
      <c r="G464" s="14"/>
      <c r="H464" s="14"/>
      <c r="I464" s="9"/>
      <c r="J464" s="9"/>
      <c r="K464" s="53"/>
      <c r="L464" s="50" t="str">
        <f t="shared" ca="1" si="13"/>
        <v/>
      </c>
      <c r="M464" s="32" t="str">
        <f>IF($U464&lt;&gt;"",VLOOKUP(VLOOKUP(VLOOKUP($U464,Endereços!$B$3:$M$1002,8,FALSE),Parametros!$AG$3:$AJ$102,4,FALSE),Parametros!$U$3:$Z$102,4,FALSE),"")</f>
        <v/>
      </c>
      <c r="N464" s="32" t="str">
        <f>IF($U464&lt;&gt;"",VLOOKUP(VLOOKUP($U464,Endereços!$B$3:$M$1002,6,FALSE),Parametros!$I$3:$N$102,6,FALSE),"")</f>
        <v/>
      </c>
      <c r="O464" s="9"/>
      <c r="P464" s="9"/>
      <c r="Q464" s="9"/>
      <c r="R464" s="9"/>
      <c r="S464" s="9"/>
      <c r="T464" s="9"/>
      <c r="U464" s="9"/>
      <c r="V464" s="52" t="str">
        <f>IF($U464&lt;&gt;"",VLOOKUP($U464,Endereços!$B$3:$M$1002,5,FALSE)&amp;" - "&amp;VLOOKUP($U464,Endereços!$B$3:$M$1002,7,FALSE)&amp;" - "&amp;VLOOKUP($U464,Endereços!$B$3:$M$1002,8,FALSE)&amp;", "&amp;VLOOKUP($U464,Endereços!$B$3:$M$1002,2,FALSE)&amp;" "&amp;VLOOKUP($U464,Endereços!$B$3:$M$1002,3,FALSE),"")</f>
        <v/>
      </c>
      <c r="W464" s="9"/>
      <c r="X464" s="9"/>
      <c r="Y464" s="9"/>
      <c r="Z464" s="59"/>
    </row>
    <row r="465" spans="1:26" x14ac:dyDescent="0.2">
      <c r="A465" s="44" t="str">
        <f t="shared" si="12"/>
        <v/>
      </c>
      <c r="B465" s="5"/>
      <c r="C465" s="14"/>
      <c r="D465" s="32" t="str">
        <f>IF($C465&lt;&gt;"",VLOOKUP($C465,Empresas!$A$3:$AB$1002,2,FALSE),"")</f>
        <v/>
      </c>
      <c r="E465" s="14"/>
      <c r="F465" s="14"/>
      <c r="G465" s="14"/>
      <c r="H465" s="14"/>
      <c r="I465" s="9"/>
      <c r="J465" s="9"/>
      <c r="K465" s="53"/>
      <c r="L465" s="50" t="str">
        <f t="shared" ca="1" si="13"/>
        <v/>
      </c>
      <c r="M465" s="32" t="str">
        <f>IF($U465&lt;&gt;"",VLOOKUP(VLOOKUP(VLOOKUP($U465,Endereços!$B$3:$M$1002,8,FALSE),Parametros!$AG$3:$AJ$102,4,FALSE),Parametros!$U$3:$Z$102,4,FALSE),"")</f>
        <v/>
      </c>
      <c r="N465" s="32" t="str">
        <f>IF($U465&lt;&gt;"",VLOOKUP(VLOOKUP($U465,Endereços!$B$3:$M$1002,6,FALSE),Parametros!$I$3:$N$102,6,FALSE),"")</f>
        <v/>
      </c>
      <c r="O465" s="9"/>
      <c r="P465" s="9"/>
      <c r="Q465" s="9"/>
      <c r="R465" s="9"/>
      <c r="S465" s="9"/>
      <c r="T465" s="9"/>
      <c r="U465" s="9"/>
      <c r="V465" s="52" t="str">
        <f>IF($U465&lt;&gt;"",VLOOKUP($U465,Endereços!$B$3:$M$1002,5,FALSE)&amp;" - "&amp;VLOOKUP($U465,Endereços!$B$3:$M$1002,7,FALSE)&amp;" - "&amp;VLOOKUP($U465,Endereços!$B$3:$M$1002,8,FALSE)&amp;", "&amp;VLOOKUP($U465,Endereços!$B$3:$M$1002,2,FALSE)&amp;" "&amp;VLOOKUP($U465,Endereços!$B$3:$M$1002,3,FALSE),"")</f>
        <v/>
      </c>
      <c r="W465" s="9"/>
      <c r="X465" s="9"/>
      <c r="Y465" s="9"/>
      <c r="Z465" s="59"/>
    </row>
    <row r="466" spans="1:26" x14ac:dyDescent="0.2">
      <c r="A466" s="44" t="str">
        <f t="shared" si="12"/>
        <v/>
      </c>
      <c r="B466" s="5"/>
      <c r="C466" s="14"/>
      <c r="D466" s="32" t="str">
        <f>IF($C466&lt;&gt;"",VLOOKUP($C466,Empresas!$A$3:$AB$1002,2,FALSE),"")</f>
        <v/>
      </c>
      <c r="E466" s="14"/>
      <c r="F466" s="14"/>
      <c r="G466" s="14"/>
      <c r="H466" s="14"/>
      <c r="I466" s="9"/>
      <c r="J466" s="9"/>
      <c r="K466" s="53"/>
      <c r="L466" s="50" t="str">
        <f t="shared" ca="1" si="13"/>
        <v/>
      </c>
      <c r="M466" s="32" t="str">
        <f>IF($U466&lt;&gt;"",VLOOKUP(VLOOKUP(VLOOKUP($U466,Endereços!$B$3:$M$1002,8,FALSE),Parametros!$AG$3:$AJ$102,4,FALSE),Parametros!$U$3:$Z$102,4,FALSE),"")</f>
        <v/>
      </c>
      <c r="N466" s="32" t="str">
        <f>IF($U466&lt;&gt;"",VLOOKUP(VLOOKUP($U466,Endereços!$B$3:$M$1002,6,FALSE),Parametros!$I$3:$N$102,6,FALSE),"")</f>
        <v/>
      </c>
      <c r="O466" s="9"/>
      <c r="P466" s="9"/>
      <c r="Q466" s="9"/>
      <c r="R466" s="9"/>
      <c r="S466" s="9"/>
      <c r="T466" s="9"/>
      <c r="U466" s="9"/>
      <c r="V466" s="52" t="str">
        <f>IF($U466&lt;&gt;"",VLOOKUP($U466,Endereços!$B$3:$M$1002,5,FALSE)&amp;" - "&amp;VLOOKUP($U466,Endereços!$B$3:$M$1002,7,FALSE)&amp;" - "&amp;VLOOKUP($U466,Endereços!$B$3:$M$1002,8,FALSE)&amp;", "&amp;VLOOKUP($U466,Endereços!$B$3:$M$1002,2,FALSE)&amp;" "&amp;VLOOKUP($U466,Endereços!$B$3:$M$1002,3,FALSE),"")</f>
        <v/>
      </c>
      <c r="W466" s="9"/>
      <c r="X466" s="9"/>
      <c r="Y466" s="9"/>
      <c r="Z466" s="59"/>
    </row>
    <row r="467" spans="1:26" x14ac:dyDescent="0.2">
      <c r="A467" s="44" t="str">
        <f t="shared" si="12"/>
        <v/>
      </c>
      <c r="B467" s="5"/>
      <c r="C467" s="14"/>
      <c r="D467" s="32" t="str">
        <f>IF($C467&lt;&gt;"",VLOOKUP($C467,Empresas!$A$3:$AB$1002,2,FALSE),"")</f>
        <v/>
      </c>
      <c r="E467" s="14"/>
      <c r="F467" s="14"/>
      <c r="G467" s="14"/>
      <c r="H467" s="14"/>
      <c r="I467" s="9"/>
      <c r="J467" s="9"/>
      <c r="K467" s="53"/>
      <c r="L467" s="50" t="str">
        <f t="shared" ca="1" si="13"/>
        <v/>
      </c>
      <c r="M467" s="32" t="str">
        <f>IF($U467&lt;&gt;"",VLOOKUP(VLOOKUP(VLOOKUP($U467,Endereços!$B$3:$M$1002,8,FALSE),Parametros!$AG$3:$AJ$102,4,FALSE),Parametros!$U$3:$Z$102,4,FALSE),"")</f>
        <v/>
      </c>
      <c r="N467" s="32" t="str">
        <f>IF($U467&lt;&gt;"",VLOOKUP(VLOOKUP($U467,Endereços!$B$3:$M$1002,6,FALSE),Parametros!$I$3:$N$102,6,FALSE),"")</f>
        <v/>
      </c>
      <c r="O467" s="9"/>
      <c r="P467" s="9"/>
      <c r="Q467" s="9"/>
      <c r="R467" s="9"/>
      <c r="S467" s="9"/>
      <c r="T467" s="9"/>
      <c r="U467" s="9"/>
      <c r="V467" s="52" t="str">
        <f>IF($U467&lt;&gt;"",VLOOKUP($U467,Endereços!$B$3:$M$1002,5,FALSE)&amp;" - "&amp;VLOOKUP($U467,Endereços!$B$3:$M$1002,7,FALSE)&amp;" - "&amp;VLOOKUP($U467,Endereços!$B$3:$M$1002,8,FALSE)&amp;", "&amp;VLOOKUP($U467,Endereços!$B$3:$M$1002,2,FALSE)&amp;" "&amp;VLOOKUP($U467,Endereços!$B$3:$M$1002,3,FALSE),"")</f>
        <v/>
      </c>
      <c r="W467" s="9"/>
      <c r="X467" s="9"/>
      <c r="Y467" s="9"/>
      <c r="Z467" s="59"/>
    </row>
    <row r="468" spans="1:26" x14ac:dyDescent="0.2">
      <c r="A468" s="44" t="str">
        <f t="shared" si="12"/>
        <v/>
      </c>
      <c r="B468" s="5"/>
      <c r="C468" s="14"/>
      <c r="D468" s="32" t="str">
        <f>IF($C468&lt;&gt;"",VLOOKUP($C468,Empresas!$A$3:$AB$1002,2,FALSE),"")</f>
        <v/>
      </c>
      <c r="E468" s="14"/>
      <c r="F468" s="14"/>
      <c r="G468" s="14"/>
      <c r="H468" s="14"/>
      <c r="I468" s="9"/>
      <c r="J468" s="9"/>
      <c r="K468" s="53"/>
      <c r="L468" s="50" t="str">
        <f t="shared" ca="1" si="13"/>
        <v/>
      </c>
      <c r="M468" s="32" t="str">
        <f>IF($U468&lt;&gt;"",VLOOKUP(VLOOKUP(VLOOKUP($U468,Endereços!$B$3:$M$1002,8,FALSE),Parametros!$AG$3:$AJ$102,4,FALSE),Parametros!$U$3:$Z$102,4,FALSE),"")</f>
        <v/>
      </c>
      <c r="N468" s="32" t="str">
        <f>IF($U468&lt;&gt;"",VLOOKUP(VLOOKUP($U468,Endereços!$B$3:$M$1002,6,FALSE),Parametros!$I$3:$N$102,6,FALSE),"")</f>
        <v/>
      </c>
      <c r="O468" s="9"/>
      <c r="P468" s="9"/>
      <c r="Q468" s="9"/>
      <c r="R468" s="9"/>
      <c r="S468" s="9"/>
      <c r="T468" s="9"/>
      <c r="U468" s="9"/>
      <c r="V468" s="52" t="str">
        <f>IF($U468&lt;&gt;"",VLOOKUP($U468,Endereços!$B$3:$M$1002,5,FALSE)&amp;" - "&amp;VLOOKUP($U468,Endereços!$B$3:$M$1002,7,FALSE)&amp;" - "&amp;VLOOKUP($U468,Endereços!$B$3:$M$1002,8,FALSE)&amp;", "&amp;VLOOKUP($U468,Endereços!$B$3:$M$1002,2,FALSE)&amp;" "&amp;VLOOKUP($U468,Endereços!$B$3:$M$1002,3,FALSE),"")</f>
        <v/>
      </c>
      <c r="W468" s="9"/>
      <c r="X468" s="9"/>
      <c r="Y468" s="9"/>
      <c r="Z468" s="59"/>
    </row>
    <row r="469" spans="1:26" x14ac:dyDescent="0.2">
      <c r="A469" s="44" t="str">
        <f t="shared" si="12"/>
        <v/>
      </c>
      <c r="B469" s="5"/>
      <c r="C469" s="14"/>
      <c r="D469" s="32" t="str">
        <f>IF($C469&lt;&gt;"",VLOOKUP($C469,Empresas!$A$3:$AB$1002,2,FALSE),"")</f>
        <v/>
      </c>
      <c r="E469" s="14"/>
      <c r="F469" s="14"/>
      <c r="G469" s="14"/>
      <c r="H469" s="14"/>
      <c r="I469" s="9"/>
      <c r="J469" s="9"/>
      <c r="K469" s="53"/>
      <c r="L469" s="50" t="str">
        <f t="shared" ca="1" si="13"/>
        <v/>
      </c>
      <c r="M469" s="32" t="str">
        <f>IF($U469&lt;&gt;"",VLOOKUP(VLOOKUP(VLOOKUP($U469,Endereços!$B$3:$M$1002,8,FALSE),Parametros!$AG$3:$AJ$102,4,FALSE),Parametros!$U$3:$Z$102,4,FALSE),"")</f>
        <v/>
      </c>
      <c r="N469" s="32" t="str">
        <f>IF($U469&lt;&gt;"",VLOOKUP(VLOOKUP($U469,Endereços!$B$3:$M$1002,6,FALSE),Parametros!$I$3:$N$102,6,FALSE),"")</f>
        <v/>
      </c>
      <c r="O469" s="9"/>
      <c r="P469" s="9"/>
      <c r="Q469" s="9"/>
      <c r="R469" s="9"/>
      <c r="S469" s="9"/>
      <c r="T469" s="9"/>
      <c r="U469" s="9"/>
      <c r="V469" s="52" t="str">
        <f>IF($U469&lt;&gt;"",VLOOKUP($U469,Endereços!$B$3:$M$1002,5,FALSE)&amp;" - "&amp;VLOOKUP($U469,Endereços!$B$3:$M$1002,7,FALSE)&amp;" - "&amp;VLOOKUP($U469,Endereços!$B$3:$M$1002,8,FALSE)&amp;", "&amp;VLOOKUP($U469,Endereços!$B$3:$M$1002,2,FALSE)&amp;" "&amp;VLOOKUP($U469,Endereços!$B$3:$M$1002,3,FALSE),"")</f>
        <v/>
      </c>
      <c r="W469" s="9"/>
      <c r="X469" s="9"/>
      <c r="Y469" s="9"/>
      <c r="Z469" s="59"/>
    </row>
    <row r="470" spans="1:26" x14ac:dyDescent="0.2">
      <c r="A470" s="44" t="str">
        <f t="shared" si="12"/>
        <v/>
      </c>
      <c r="B470" s="5"/>
      <c r="C470" s="14"/>
      <c r="D470" s="32" t="str">
        <f>IF($C470&lt;&gt;"",VLOOKUP($C470,Empresas!$A$3:$AB$1002,2,FALSE),"")</f>
        <v/>
      </c>
      <c r="E470" s="14"/>
      <c r="F470" s="14"/>
      <c r="G470" s="14"/>
      <c r="H470" s="14"/>
      <c r="I470" s="9"/>
      <c r="J470" s="9"/>
      <c r="K470" s="53"/>
      <c r="L470" s="50" t="str">
        <f t="shared" ca="1" si="13"/>
        <v/>
      </c>
      <c r="M470" s="32" t="str">
        <f>IF($U470&lt;&gt;"",VLOOKUP(VLOOKUP(VLOOKUP($U470,Endereços!$B$3:$M$1002,8,FALSE),Parametros!$AG$3:$AJ$102,4,FALSE),Parametros!$U$3:$Z$102,4,FALSE),"")</f>
        <v/>
      </c>
      <c r="N470" s="32" t="str">
        <f>IF($U470&lt;&gt;"",VLOOKUP(VLOOKUP($U470,Endereços!$B$3:$M$1002,6,FALSE),Parametros!$I$3:$N$102,6,FALSE),"")</f>
        <v/>
      </c>
      <c r="O470" s="9"/>
      <c r="P470" s="9"/>
      <c r="Q470" s="9"/>
      <c r="R470" s="9"/>
      <c r="S470" s="9"/>
      <c r="T470" s="9"/>
      <c r="U470" s="9"/>
      <c r="V470" s="52" t="str">
        <f>IF($U470&lt;&gt;"",VLOOKUP($U470,Endereços!$B$3:$M$1002,5,FALSE)&amp;" - "&amp;VLOOKUP($U470,Endereços!$B$3:$M$1002,7,FALSE)&amp;" - "&amp;VLOOKUP($U470,Endereços!$B$3:$M$1002,8,FALSE)&amp;", "&amp;VLOOKUP($U470,Endereços!$B$3:$M$1002,2,FALSE)&amp;" "&amp;VLOOKUP($U470,Endereços!$B$3:$M$1002,3,FALSE),"")</f>
        <v/>
      </c>
      <c r="W470" s="9"/>
      <c r="X470" s="9"/>
      <c r="Y470" s="9"/>
      <c r="Z470" s="59"/>
    </row>
    <row r="471" spans="1:26" x14ac:dyDescent="0.2">
      <c r="A471" s="44" t="str">
        <f t="shared" si="12"/>
        <v/>
      </c>
      <c r="B471" s="5"/>
      <c r="C471" s="14"/>
      <c r="D471" s="32" t="str">
        <f>IF($C471&lt;&gt;"",VLOOKUP($C471,Empresas!$A$3:$AB$1002,2,FALSE),"")</f>
        <v/>
      </c>
      <c r="E471" s="14"/>
      <c r="F471" s="14"/>
      <c r="G471" s="14"/>
      <c r="H471" s="14"/>
      <c r="I471" s="9"/>
      <c r="J471" s="9"/>
      <c r="K471" s="53"/>
      <c r="L471" s="50" t="str">
        <f t="shared" ca="1" si="13"/>
        <v/>
      </c>
      <c r="M471" s="32" t="str">
        <f>IF($U471&lt;&gt;"",VLOOKUP(VLOOKUP(VLOOKUP($U471,Endereços!$B$3:$M$1002,8,FALSE),Parametros!$AG$3:$AJ$102,4,FALSE),Parametros!$U$3:$Z$102,4,FALSE),"")</f>
        <v/>
      </c>
      <c r="N471" s="32" t="str">
        <f>IF($U471&lt;&gt;"",VLOOKUP(VLOOKUP($U471,Endereços!$B$3:$M$1002,6,FALSE),Parametros!$I$3:$N$102,6,FALSE),"")</f>
        <v/>
      </c>
      <c r="O471" s="9"/>
      <c r="P471" s="9"/>
      <c r="Q471" s="9"/>
      <c r="R471" s="9"/>
      <c r="S471" s="9"/>
      <c r="T471" s="9"/>
      <c r="U471" s="9"/>
      <c r="V471" s="52" t="str">
        <f>IF($U471&lt;&gt;"",VLOOKUP($U471,Endereços!$B$3:$M$1002,5,FALSE)&amp;" - "&amp;VLOOKUP($U471,Endereços!$B$3:$M$1002,7,FALSE)&amp;" - "&amp;VLOOKUP($U471,Endereços!$B$3:$M$1002,8,FALSE)&amp;", "&amp;VLOOKUP($U471,Endereços!$B$3:$M$1002,2,FALSE)&amp;" "&amp;VLOOKUP($U471,Endereços!$B$3:$M$1002,3,FALSE),"")</f>
        <v/>
      </c>
      <c r="W471" s="9"/>
      <c r="X471" s="9"/>
      <c r="Y471" s="9"/>
      <c r="Z471" s="59"/>
    </row>
    <row r="472" spans="1:26" x14ac:dyDescent="0.2">
      <c r="A472" s="44" t="str">
        <f t="shared" si="12"/>
        <v/>
      </c>
      <c r="B472" s="5"/>
      <c r="C472" s="14"/>
      <c r="D472" s="32" t="str">
        <f>IF($C472&lt;&gt;"",VLOOKUP($C472,Empresas!$A$3:$AB$1002,2,FALSE),"")</f>
        <v/>
      </c>
      <c r="E472" s="14"/>
      <c r="F472" s="14"/>
      <c r="G472" s="14"/>
      <c r="H472" s="14"/>
      <c r="I472" s="9"/>
      <c r="J472" s="9"/>
      <c r="K472" s="53"/>
      <c r="L472" s="50" t="str">
        <f t="shared" ca="1" si="13"/>
        <v/>
      </c>
      <c r="M472" s="32" t="str">
        <f>IF($U472&lt;&gt;"",VLOOKUP(VLOOKUP(VLOOKUP($U472,Endereços!$B$3:$M$1002,8,FALSE),Parametros!$AG$3:$AJ$102,4,FALSE),Parametros!$U$3:$Z$102,4,FALSE),"")</f>
        <v/>
      </c>
      <c r="N472" s="32" t="str">
        <f>IF($U472&lt;&gt;"",VLOOKUP(VLOOKUP($U472,Endereços!$B$3:$M$1002,6,FALSE),Parametros!$I$3:$N$102,6,FALSE),"")</f>
        <v/>
      </c>
      <c r="O472" s="9"/>
      <c r="P472" s="9"/>
      <c r="Q472" s="9"/>
      <c r="R472" s="9"/>
      <c r="S472" s="9"/>
      <c r="T472" s="9"/>
      <c r="U472" s="9"/>
      <c r="V472" s="52" t="str">
        <f>IF($U472&lt;&gt;"",VLOOKUP($U472,Endereços!$B$3:$M$1002,5,FALSE)&amp;" - "&amp;VLOOKUP($U472,Endereços!$B$3:$M$1002,7,FALSE)&amp;" - "&amp;VLOOKUP($U472,Endereços!$B$3:$M$1002,8,FALSE)&amp;", "&amp;VLOOKUP($U472,Endereços!$B$3:$M$1002,2,FALSE)&amp;" "&amp;VLOOKUP($U472,Endereços!$B$3:$M$1002,3,FALSE),"")</f>
        <v/>
      </c>
      <c r="W472" s="9"/>
      <c r="X472" s="9"/>
      <c r="Y472" s="9"/>
      <c r="Z472" s="59"/>
    </row>
    <row r="473" spans="1:26" x14ac:dyDescent="0.2">
      <c r="A473" s="44" t="str">
        <f t="shared" si="12"/>
        <v/>
      </c>
      <c r="B473" s="5"/>
      <c r="C473" s="14"/>
      <c r="D473" s="32" t="str">
        <f>IF($C473&lt;&gt;"",VLOOKUP($C473,Empresas!$A$3:$AB$1002,2,FALSE),"")</f>
        <v/>
      </c>
      <c r="E473" s="14"/>
      <c r="F473" s="14"/>
      <c r="G473" s="14"/>
      <c r="H473" s="14"/>
      <c r="I473" s="9"/>
      <c r="J473" s="9"/>
      <c r="K473" s="53"/>
      <c r="L473" s="50" t="str">
        <f t="shared" ca="1" si="13"/>
        <v/>
      </c>
      <c r="M473" s="32" t="str">
        <f>IF($U473&lt;&gt;"",VLOOKUP(VLOOKUP(VLOOKUP($U473,Endereços!$B$3:$M$1002,8,FALSE),Parametros!$AG$3:$AJ$102,4,FALSE),Parametros!$U$3:$Z$102,4,FALSE),"")</f>
        <v/>
      </c>
      <c r="N473" s="32" t="str">
        <f>IF($U473&lt;&gt;"",VLOOKUP(VLOOKUP($U473,Endereços!$B$3:$M$1002,6,FALSE),Parametros!$I$3:$N$102,6,FALSE),"")</f>
        <v/>
      </c>
      <c r="O473" s="9"/>
      <c r="P473" s="9"/>
      <c r="Q473" s="9"/>
      <c r="R473" s="9"/>
      <c r="S473" s="9"/>
      <c r="T473" s="9"/>
      <c r="U473" s="9"/>
      <c r="V473" s="52" t="str">
        <f>IF($U473&lt;&gt;"",VLOOKUP($U473,Endereços!$B$3:$M$1002,5,FALSE)&amp;" - "&amp;VLOOKUP($U473,Endereços!$B$3:$M$1002,7,FALSE)&amp;" - "&amp;VLOOKUP($U473,Endereços!$B$3:$M$1002,8,FALSE)&amp;", "&amp;VLOOKUP($U473,Endereços!$B$3:$M$1002,2,FALSE)&amp;" "&amp;VLOOKUP($U473,Endereços!$B$3:$M$1002,3,FALSE),"")</f>
        <v/>
      </c>
      <c r="W473" s="9"/>
      <c r="X473" s="9"/>
      <c r="Y473" s="9"/>
      <c r="Z473" s="59"/>
    </row>
    <row r="474" spans="1:26" x14ac:dyDescent="0.2">
      <c r="A474" s="44" t="str">
        <f t="shared" si="12"/>
        <v/>
      </c>
      <c r="B474" s="5"/>
      <c r="C474" s="14"/>
      <c r="D474" s="32" t="str">
        <f>IF($C474&lt;&gt;"",VLOOKUP($C474,Empresas!$A$3:$AB$1002,2,FALSE),"")</f>
        <v/>
      </c>
      <c r="E474" s="14"/>
      <c r="F474" s="14"/>
      <c r="G474" s="14"/>
      <c r="H474" s="14"/>
      <c r="I474" s="9"/>
      <c r="J474" s="9"/>
      <c r="K474" s="53"/>
      <c r="L474" s="50" t="str">
        <f t="shared" ca="1" si="13"/>
        <v/>
      </c>
      <c r="M474" s="32" t="str">
        <f>IF($U474&lt;&gt;"",VLOOKUP(VLOOKUP(VLOOKUP($U474,Endereços!$B$3:$M$1002,8,FALSE),Parametros!$AG$3:$AJ$102,4,FALSE),Parametros!$U$3:$Z$102,4,FALSE),"")</f>
        <v/>
      </c>
      <c r="N474" s="32" t="str">
        <f>IF($U474&lt;&gt;"",VLOOKUP(VLOOKUP($U474,Endereços!$B$3:$M$1002,6,FALSE),Parametros!$I$3:$N$102,6,FALSE),"")</f>
        <v/>
      </c>
      <c r="O474" s="9"/>
      <c r="P474" s="9"/>
      <c r="Q474" s="9"/>
      <c r="R474" s="9"/>
      <c r="S474" s="9"/>
      <c r="T474" s="9"/>
      <c r="U474" s="9"/>
      <c r="V474" s="52" t="str">
        <f>IF($U474&lt;&gt;"",VLOOKUP($U474,Endereços!$B$3:$M$1002,5,FALSE)&amp;" - "&amp;VLOOKUP($U474,Endereços!$B$3:$M$1002,7,FALSE)&amp;" - "&amp;VLOOKUP($U474,Endereços!$B$3:$M$1002,8,FALSE)&amp;", "&amp;VLOOKUP($U474,Endereços!$B$3:$M$1002,2,FALSE)&amp;" "&amp;VLOOKUP($U474,Endereços!$B$3:$M$1002,3,FALSE),"")</f>
        <v/>
      </c>
      <c r="W474" s="9"/>
      <c r="X474" s="9"/>
      <c r="Y474" s="9"/>
      <c r="Z474" s="59"/>
    </row>
    <row r="475" spans="1:26" x14ac:dyDescent="0.2">
      <c r="A475" s="44" t="str">
        <f t="shared" si="12"/>
        <v/>
      </c>
      <c r="B475" s="5"/>
      <c r="C475" s="14"/>
      <c r="D475" s="32" t="str">
        <f>IF($C475&lt;&gt;"",VLOOKUP($C475,Empresas!$A$3:$AB$1002,2,FALSE),"")</f>
        <v/>
      </c>
      <c r="E475" s="14"/>
      <c r="F475" s="14"/>
      <c r="G475" s="14"/>
      <c r="H475" s="14"/>
      <c r="I475" s="9"/>
      <c r="J475" s="9"/>
      <c r="K475" s="53"/>
      <c r="L475" s="50" t="str">
        <f t="shared" ca="1" si="13"/>
        <v/>
      </c>
      <c r="M475" s="32" t="str">
        <f>IF($U475&lt;&gt;"",VLOOKUP(VLOOKUP(VLOOKUP($U475,Endereços!$B$3:$M$1002,8,FALSE),Parametros!$AG$3:$AJ$102,4,FALSE),Parametros!$U$3:$Z$102,4,FALSE),"")</f>
        <v/>
      </c>
      <c r="N475" s="32" t="str">
        <f>IF($U475&lt;&gt;"",VLOOKUP(VLOOKUP($U475,Endereços!$B$3:$M$1002,6,FALSE),Parametros!$I$3:$N$102,6,FALSE),"")</f>
        <v/>
      </c>
      <c r="O475" s="9"/>
      <c r="P475" s="9"/>
      <c r="Q475" s="9"/>
      <c r="R475" s="9"/>
      <c r="S475" s="9"/>
      <c r="T475" s="9"/>
      <c r="U475" s="9"/>
      <c r="V475" s="52" t="str">
        <f>IF($U475&lt;&gt;"",VLOOKUP($U475,Endereços!$B$3:$M$1002,5,FALSE)&amp;" - "&amp;VLOOKUP($U475,Endereços!$B$3:$M$1002,7,FALSE)&amp;" - "&amp;VLOOKUP($U475,Endereços!$B$3:$M$1002,8,FALSE)&amp;", "&amp;VLOOKUP($U475,Endereços!$B$3:$M$1002,2,FALSE)&amp;" "&amp;VLOOKUP($U475,Endereços!$B$3:$M$1002,3,FALSE),"")</f>
        <v/>
      </c>
      <c r="W475" s="9"/>
      <c r="X475" s="9"/>
      <c r="Y475" s="9"/>
      <c r="Z475" s="59"/>
    </row>
    <row r="476" spans="1:26" x14ac:dyDescent="0.2">
      <c r="A476" s="44" t="str">
        <f t="shared" si="12"/>
        <v/>
      </c>
      <c r="B476" s="5"/>
      <c r="C476" s="14"/>
      <c r="D476" s="32" t="str">
        <f>IF($C476&lt;&gt;"",VLOOKUP($C476,Empresas!$A$3:$AB$1002,2,FALSE),"")</f>
        <v/>
      </c>
      <c r="E476" s="14"/>
      <c r="F476" s="14"/>
      <c r="G476" s="14"/>
      <c r="H476" s="14"/>
      <c r="I476" s="9"/>
      <c r="J476" s="9"/>
      <c r="K476" s="53"/>
      <c r="L476" s="50" t="str">
        <f t="shared" ca="1" si="13"/>
        <v/>
      </c>
      <c r="M476" s="32" t="str">
        <f>IF($U476&lt;&gt;"",VLOOKUP(VLOOKUP(VLOOKUP($U476,Endereços!$B$3:$M$1002,8,FALSE),Parametros!$AG$3:$AJ$102,4,FALSE),Parametros!$U$3:$Z$102,4,FALSE),"")</f>
        <v/>
      </c>
      <c r="N476" s="32" t="str">
        <f>IF($U476&lt;&gt;"",VLOOKUP(VLOOKUP($U476,Endereços!$B$3:$M$1002,6,FALSE),Parametros!$I$3:$N$102,6,FALSE),"")</f>
        <v/>
      </c>
      <c r="O476" s="9"/>
      <c r="P476" s="9"/>
      <c r="Q476" s="9"/>
      <c r="R476" s="9"/>
      <c r="S476" s="9"/>
      <c r="T476" s="9"/>
      <c r="U476" s="9"/>
      <c r="V476" s="52" t="str">
        <f>IF($U476&lt;&gt;"",VLOOKUP($U476,Endereços!$B$3:$M$1002,5,FALSE)&amp;" - "&amp;VLOOKUP($U476,Endereços!$B$3:$M$1002,7,FALSE)&amp;" - "&amp;VLOOKUP($U476,Endereços!$B$3:$M$1002,8,FALSE)&amp;", "&amp;VLOOKUP($U476,Endereços!$B$3:$M$1002,2,FALSE)&amp;" "&amp;VLOOKUP($U476,Endereços!$B$3:$M$1002,3,FALSE),"")</f>
        <v/>
      </c>
      <c r="W476" s="9"/>
      <c r="X476" s="9"/>
      <c r="Y476" s="9"/>
      <c r="Z476" s="59"/>
    </row>
    <row r="477" spans="1:26" x14ac:dyDescent="0.2">
      <c r="A477" s="44" t="str">
        <f t="shared" si="12"/>
        <v/>
      </c>
      <c r="B477" s="5"/>
      <c r="C477" s="14"/>
      <c r="D477" s="32" t="str">
        <f>IF($C477&lt;&gt;"",VLOOKUP($C477,Empresas!$A$3:$AB$1002,2,FALSE),"")</f>
        <v/>
      </c>
      <c r="E477" s="14"/>
      <c r="F477" s="14"/>
      <c r="G477" s="14"/>
      <c r="H477" s="14"/>
      <c r="I477" s="9"/>
      <c r="J477" s="9"/>
      <c r="K477" s="53"/>
      <c r="L477" s="50" t="str">
        <f t="shared" ca="1" si="13"/>
        <v/>
      </c>
      <c r="M477" s="32" t="str">
        <f>IF($U477&lt;&gt;"",VLOOKUP(VLOOKUP(VLOOKUP($U477,Endereços!$B$3:$M$1002,8,FALSE),Parametros!$AG$3:$AJ$102,4,FALSE),Parametros!$U$3:$Z$102,4,FALSE),"")</f>
        <v/>
      </c>
      <c r="N477" s="32" t="str">
        <f>IF($U477&lt;&gt;"",VLOOKUP(VLOOKUP($U477,Endereços!$B$3:$M$1002,6,FALSE),Parametros!$I$3:$N$102,6,FALSE),"")</f>
        <v/>
      </c>
      <c r="O477" s="9"/>
      <c r="P477" s="9"/>
      <c r="Q477" s="9"/>
      <c r="R477" s="9"/>
      <c r="S477" s="9"/>
      <c r="T477" s="9"/>
      <c r="U477" s="9"/>
      <c r="V477" s="52" t="str">
        <f>IF($U477&lt;&gt;"",VLOOKUP($U477,Endereços!$B$3:$M$1002,5,FALSE)&amp;" - "&amp;VLOOKUP($U477,Endereços!$B$3:$M$1002,7,FALSE)&amp;" - "&amp;VLOOKUP($U477,Endereços!$B$3:$M$1002,8,FALSE)&amp;", "&amp;VLOOKUP($U477,Endereços!$B$3:$M$1002,2,FALSE)&amp;" "&amp;VLOOKUP($U477,Endereços!$B$3:$M$1002,3,FALSE),"")</f>
        <v/>
      </c>
      <c r="W477" s="9"/>
      <c r="X477" s="9"/>
      <c r="Y477" s="9"/>
      <c r="Z477" s="59"/>
    </row>
    <row r="478" spans="1:26" x14ac:dyDescent="0.2">
      <c r="A478" s="44" t="str">
        <f t="shared" si="12"/>
        <v/>
      </c>
      <c r="B478" s="5"/>
      <c r="C478" s="14"/>
      <c r="D478" s="32" t="str">
        <f>IF($C478&lt;&gt;"",VLOOKUP($C478,Empresas!$A$3:$AB$1002,2,FALSE),"")</f>
        <v/>
      </c>
      <c r="E478" s="14"/>
      <c r="F478" s="14"/>
      <c r="G478" s="14"/>
      <c r="H478" s="14"/>
      <c r="I478" s="9"/>
      <c r="J478" s="9"/>
      <c r="K478" s="53"/>
      <c r="L478" s="50" t="str">
        <f t="shared" ca="1" si="13"/>
        <v/>
      </c>
      <c r="M478" s="32" t="str">
        <f>IF($U478&lt;&gt;"",VLOOKUP(VLOOKUP(VLOOKUP($U478,Endereços!$B$3:$M$1002,8,FALSE),Parametros!$AG$3:$AJ$102,4,FALSE),Parametros!$U$3:$Z$102,4,FALSE),"")</f>
        <v/>
      </c>
      <c r="N478" s="32" t="str">
        <f>IF($U478&lt;&gt;"",VLOOKUP(VLOOKUP($U478,Endereços!$B$3:$M$1002,6,FALSE),Parametros!$I$3:$N$102,6,FALSE),"")</f>
        <v/>
      </c>
      <c r="O478" s="9"/>
      <c r="P478" s="9"/>
      <c r="Q478" s="9"/>
      <c r="R478" s="9"/>
      <c r="S478" s="9"/>
      <c r="T478" s="9"/>
      <c r="U478" s="9"/>
      <c r="V478" s="52" t="str">
        <f>IF($U478&lt;&gt;"",VLOOKUP($U478,Endereços!$B$3:$M$1002,5,FALSE)&amp;" - "&amp;VLOOKUP($U478,Endereços!$B$3:$M$1002,7,FALSE)&amp;" - "&amp;VLOOKUP($U478,Endereços!$B$3:$M$1002,8,FALSE)&amp;", "&amp;VLOOKUP($U478,Endereços!$B$3:$M$1002,2,FALSE)&amp;" "&amp;VLOOKUP($U478,Endereços!$B$3:$M$1002,3,FALSE),"")</f>
        <v/>
      </c>
      <c r="W478" s="9"/>
      <c r="X478" s="9"/>
      <c r="Y478" s="9"/>
      <c r="Z478" s="59"/>
    </row>
    <row r="479" spans="1:26" x14ac:dyDescent="0.2">
      <c r="A479" s="44" t="str">
        <f t="shared" si="12"/>
        <v/>
      </c>
      <c r="B479" s="5"/>
      <c r="C479" s="14"/>
      <c r="D479" s="32" t="str">
        <f>IF($C479&lt;&gt;"",VLOOKUP($C479,Empresas!$A$3:$AB$1002,2,FALSE),"")</f>
        <v/>
      </c>
      <c r="E479" s="14"/>
      <c r="F479" s="14"/>
      <c r="G479" s="14"/>
      <c r="H479" s="14"/>
      <c r="I479" s="9"/>
      <c r="J479" s="9"/>
      <c r="K479" s="53"/>
      <c r="L479" s="50" t="str">
        <f t="shared" ca="1" si="13"/>
        <v/>
      </c>
      <c r="M479" s="32" t="str">
        <f>IF($U479&lt;&gt;"",VLOOKUP(VLOOKUP(VLOOKUP($U479,Endereços!$B$3:$M$1002,8,FALSE),Parametros!$AG$3:$AJ$102,4,FALSE),Parametros!$U$3:$Z$102,4,FALSE),"")</f>
        <v/>
      </c>
      <c r="N479" s="32" t="str">
        <f>IF($U479&lt;&gt;"",VLOOKUP(VLOOKUP($U479,Endereços!$B$3:$M$1002,6,FALSE),Parametros!$I$3:$N$102,6,FALSE),"")</f>
        <v/>
      </c>
      <c r="O479" s="9"/>
      <c r="P479" s="9"/>
      <c r="Q479" s="9"/>
      <c r="R479" s="9"/>
      <c r="S479" s="9"/>
      <c r="T479" s="9"/>
      <c r="U479" s="9"/>
      <c r="V479" s="52" t="str">
        <f>IF($U479&lt;&gt;"",VLOOKUP($U479,Endereços!$B$3:$M$1002,5,FALSE)&amp;" - "&amp;VLOOKUP($U479,Endereços!$B$3:$M$1002,7,FALSE)&amp;" - "&amp;VLOOKUP($U479,Endereços!$B$3:$M$1002,8,FALSE)&amp;", "&amp;VLOOKUP($U479,Endereços!$B$3:$M$1002,2,FALSE)&amp;" "&amp;VLOOKUP($U479,Endereços!$B$3:$M$1002,3,FALSE),"")</f>
        <v/>
      </c>
      <c r="W479" s="9"/>
      <c r="X479" s="9"/>
      <c r="Y479" s="9"/>
      <c r="Z479" s="59"/>
    </row>
    <row r="480" spans="1:26" x14ac:dyDescent="0.2">
      <c r="A480" s="44" t="str">
        <f t="shared" si="12"/>
        <v/>
      </c>
      <c r="B480" s="5"/>
      <c r="C480" s="14"/>
      <c r="D480" s="32" t="str">
        <f>IF($C480&lt;&gt;"",VLOOKUP($C480,Empresas!$A$3:$AB$1002,2,FALSE),"")</f>
        <v/>
      </c>
      <c r="E480" s="14"/>
      <c r="F480" s="14"/>
      <c r="G480" s="14"/>
      <c r="H480" s="14"/>
      <c r="I480" s="9"/>
      <c r="J480" s="9"/>
      <c r="K480" s="53"/>
      <c r="L480" s="50" t="str">
        <f t="shared" ca="1" si="13"/>
        <v/>
      </c>
      <c r="M480" s="32" t="str">
        <f>IF($U480&lt;&gt;"",VLOOKUP(VLOOKUP(VLOOKUP($U480,Endereços!$B$3:$M$1002,8,FALSE),Parametros!$AG$3:$AJ$102,4,FALSE),Parametros!$U$3:$Z$102,4,FALSE),"")</f>
        <v/>
      </c>
      <c r="N480" s="32" t="str">
        <f>IF($U480&lt;&gt;"",VLOOKUP(VLOOKUP($U480,Endereços!$B$3:$M$1002,6,FALSE),Parametros!$I$3:$N$102,6,FALSE),"")</f>
        <v/>
      </c>
      <c r="O480" s="9"/>
      <c r="P480" s="9"/>
      <c r="Q480" s="9"/>
      <c r="R480" s="9"/>
      <c r="S480" s="9"/>
      <c r="T480" s="9"/>
      <c r="U480" s="9"/>
      <c r="V480" s="52" t="str">
        <f>IF($U480&lt;&gt;"",VLOOKUP($U480,Endereços!$B$3:$M$1002,5,FALSE)&amp;" - "&amp;VLOOKUP($U480,Endereços!$B$3:$M$1002,7,FALSE)&amp;" - "&amp;VLOOKUP($U480,Endereços!$B$3:$M$1002,8,FALSE)&amp;", "&amp;VLOOKUP($U480,Endereços!$B$3:$M$1002,2,FALSE)&amp;" "&amp;VLOOKUP($U480,Endereços!$B$3:$M$1002,3,FALSE),"")</f>
        <v/>
      </c>
      <c r="W480" s="9"/>
      <c r="X480" s="9"/>
      <c r="Y480" s="9"/>
      <c r="Z480" s="59"/>
    </row>
    <row r="481" spans="1:26" x14ac:dyDescent="0.2">
      <c r="A481" s="44" t="str">
        <f t="shared" si="12"/>
        <v/>
      </c>
      <c r="B481" s="5"/>
      <c r="C481" s="14"/>
      <c r="D481" s="32" t="str">
        <f>IF($C481&lt;&gt;"",VLOOKUP($C481,Empresas!$A$3:$AB$1002,2,FALSE),"")</f>
        <v/>
      </c>
      <c r="E481" s="14"/>
      <c r="F481" s="14"/>
      <c r="G481" s="14"/>
      <c r="H481" s="14"/>
      <c r="I481" s="9"/>
      <c r="J481" s="9"/>
      <c r="K481" s="53"/>
      <c r="L481" s="50" t="str">
        <f t="shared" ca="1" si="13"/>
        <v/>
      </c>
      <c r="M481" s="32" t="str">
        <f>IF($U481&lt;&gt;"",VLOOKUP(VLOOKUP(VLOOKUP($U481,Endereços!$B$3:$M$1002,8,FALSE),Parametros!$AG$3:$AJ$102,4,FALSE),Parametros!$U$3:$Z$102,4,FALSE),"")</f>
        <v/>
      </c>
      <c r="N481" s="32" t="str">
        <f>IF($U481&lt;&gt;"",VLOOKUP(VLOOKUP($U481,Endereços!$B$3:$M$1002,6,FALSE),Parametros!$I$3:$N$102,6,FALSE),"")</f>
        <v/>
      </c>
      <c r="O481" s="9"/>
      <c r="P481" s="9"/>
      <c r="Q481" s="9"/>
      <c r="R481" s="9"/>
      <c r="S481" s="9"/>
      <c r="T481" s="9"/>
      <c r="U481" s="9"/>
      <c r="V481" s="52" t="str">
        <f>IF($U481&lt;&gt;"",VLOOKUP($U481,Endereços!$B$3:$M$1002,5,FALSE)&amp;" - "&amp;VLOOKUP($U481,Endereços!$B$3:$M$1002,7,FALSE)&amp;" - "&amp;VLOOKUP($U481,Endereços!$B$3:$M$1002,8,FALSE)&amp;", "&amp;VLOOKUP($U481,Endereços!$B$3:$M$1002,2,FALSE)&amp;" "&amp;VLOOKUP($U481,Endereços!$B$3:$M$1002,3,FALSE),"")</f>
        <v/>
      </c>
      <c r="W481" s="9"/>
      <c r="X481" s="9"/>
      <c r="Y481" s="9"/>
      <c r="Z481" s="59"/>
    </row>
    <row r="482" spans="1:26" x14ac:dyDescent="0.2">
      <c r="A482" s="44" t="str">
        <f t="shared" si="12"/>
        <v/>
      </c>
      <c r="B482" s="5"/>
      <c r="C482" s="14"/>
      <c r="D482" s="32" t="str">
        <f>IF($C482&lt;&gt;"",VLOOKUP($C482,Empresas!$A$3:$AB$1002,2,FALSE),"")</f>
        <v/>
      </c>
      <c r="E482" s="14"/>
      <c r="F482" s="14"/>
      <c r="G482" s="14"/>
      <c r="H482" s="14"/>
      <c r="I482" s="9"/>
      <c r="J482" s="9"/>
      <c r="K482" s="53"/>
      <c r="L482" s="50" t="str">
        <f t="shared" ca="1" si="13"/>
        <v/>
      </c>
      <c r="M482" s="32" t="str">
        <f>IF($U482&lt;&gt;"",VLOOKUP(VLOOKUP(VLOOKUP($U482,Endereços!$B$3:$M$1002,8,FALSE),Parametros!$AG$3:$AJ$102,4,FALSE),Parametros!$U$3:$Z$102,4,FALSE),"")</f>
        <v/>
      </c>
      <c r="N482" s="32" t="str">
        <f>IF($U482&lt;&gt;"",VLOOKUP(VLOOKUP($U482,Endereços!$B$3:$M$1002,6,FALSE),Parametros!$I$3:$N$102,6,FALSE),"")</f>
        <v/>
      </c>
      <c r="O482" s="9"/>
      <c r="P482" s="9"/>
      <c r="Q482" s="9"/>
      <c r="R482" s="9"/>
      <c r="S482" s="9"/>
      <c r="T482" s="9"/>
      <c r="U482" s="9"/>
      <c r="V482" s="52" t="str">
        <f>IF($U482&lt;&gt;"",VLOOKUP($U482,Endereços!$B$3:$M$1002,5,FALSE)&amp;" - "&amp;VLOOKUP($U482,Endereços!$B$3:$M$1002,7,FALSE)&amp;" - "&amp;VLOOKUP($U482,Endereços!$B$3:$M$1002,8,FALSE)&amp;", "&amp;VLOOKUP($U482,Endereços!$B$3:$M$1002,2,FALSE)&amp;" "&amp;VLOOKUP($U482,Endereços!$B$3:$M$1002,3,FALSE),"")</f>
        <v/>
      </c>
      <c r="W482" s="9"/>
      <c r="X482" s="9"/>
      <c r="Y482" s="9"/>
      <c r="Z482" s="59"/>
    </row>
    <row r="483" spans="1:26" x14ac:dyDescent="0.2">
      <c r="A483" s="44" t="str">
        <f t="shared" si="12"/>
        <v/>
      </c>
      <c r="B483" s="5"/>
      <c r="C483" s="14"/>
      <c r="D483" s="32" t="str">
        <f>IF($C483&lt;&gt;"",VLOOKUP($C483,Empresas!$A$3:$AB$1002,2,FALSE),"")</f>
        <v/>
      </c>
      <c r="E483" s="14"/>
      <c r="F483" s="14"/>
      <c r="G483" s="14"/>
      <c r="H483" s="14"/>
      <c r="I483" s="9"/>
      <c r="J483" s="9"/>
      <c r="K483" s="53"/>
      <c r="L483" s="50" t="str">
        <f t="shared" ca="1" si="13"/>
        <v/>
      </c>
      <c r="M483" s="32" t="str">
        <f>IF($U483&lt;&gt;"",VLOOKUP(VLOOKUP(VLOOKUP($U483,Endereços!$B$3:$M$1002,8,FALSE),Parametros!$AG$3:$AJ$102,4,FALSE),Parametros!$U$3:$Z$102,4,FALSE),"")</f>
        <v/>
      </c>
      <c r="N483" s="32" t="str">
        <f>IF($U483&lt;&gt;"",VLOOKUP(VLOOKUP($U483,Endereços!$B$3:$M$1002,6,FALSE),Parametros!$I$3:$N$102,6,FALSE),"")</f>
        <v/>
      </c>
      <c r="O483" s="9"/>
      <c r="P483" s="9"/>
      <c r="Q483" s="9"/>
      <c r="R483" s="9"/>
      <c r="S483" s="9"/>
      <c r="T483" s="9"/>
      <c r="U483" s="9"/>
      <c r="V483" s="52" t="str">
        <f>IF($U483&lt;&gt;"",VLOOKUP($U483,Endereços!$B$3:$M$1002,5,FALSE)&amp;" - "&amp;VLOOKUP($U483,Endereços!$B$3:$M$1002,7,FALSE)&amp;" - "&amp;VLOOKUP($U483,Endereços!$B$3:$M$1002,8,FALSE)&amp;", "&amp;VLOOKUP($U483,Endereços!$B$3:$M$1002,2,FALSE)&amp;" "&amp;VLOOKUP($U483,Endereços!$B$3:$M$1002,3,FALSE),"")</f>
        <v/>
      </c>
      <c r="W483" s="9"/>
      <c r="X483" s="9"/>
      <c r="Y483" s="9"/>
      <c r="Z483" s="59"/>
    </row>
    <row r="484" spans="1:26" x14ac:dyDescent="0.2">
      <c r="A484" s="44" t="str">
        <f t="shared" si="12"/>
        <v/>
      </c>
      <c r="B484" s="5"/>
      <c r="C484" s="14"/>
      <c r="D484" s="32" t="str">
        <f>IF($C484&lt;&gt;"",VLOOKUP($C484,Empresas!$A$3:$AB$1002,2,FALSE),"")</f>
        <v/>
      </c>
      <c r="E484" s="14"/>
      <c r="F484" s="14"/>
      <c r="G484" s="14"/>
      <c r="H484" s="14"/>
      <c r="I484" s="9"/>
      <c r="J484" s="9"/>
      <c r="K484" s="53"/>
      <c r="L484" s="50" t="str">
        <f t="shared" ca="1" si="13"/>
        <v/>
      </c>
      <c r="M484" s="32" t="str">
        <f>IF($U484&lt;&gt;"",VLOOKUP(VLOOKUP(VLOOKUP($U484,Endereços!$B$3:$M$1002,8,FALSE),Parametros!$AG$3:$AJ$102,4,FALSE),Parametros!$U$3:$Z$102,4,FALSE),"")</f>
        <v/>
      </c>
      <c r="N484" s="32" t="str">
        <f>IF($U484&lt;&gt;"",VLOOKUP(VLOOKUP($U484,Endereços!$B$3:$M$1002,6,FALSE),Parametros!$I$3:$N$102,6,FALSE),"")</f>
        <v/>
      </c>
      <c r="O484" s="9"/>
      <c r="P484" s="9"/>
      <c r="Q484" s="9"/>
      <c r="R484" s="9"/>
      <c r="S484" s="9"/>
      <c r="T484" s="9"/>
      <c r="U484" s="9"/>
      <c r="V484" s="52" t="str">
        <f>IF($U484&lt;&gt;"",VLOOKUP($U484,Endereços!$B$3:$M$1002,5,FALSE)&amp;" - "&amp;VLOOKUP($U484,Endereços!$B$3:$M$1002,7,FALSE)&amp;" - "&amp;VLOOKUP($U484,Endereços!$B$3:$M$1002,8,FALSE)&amp;", "&amp;VLOOKUP($U484,Endereços!$B$3:$M$1002,2,FALSE)&amp;" "&amp;VLOOKUP($U484,Endereços!$B$3:$M$1002,3,FALSE),"")</f>
        <v/>
      </c>
      <c r="W484" s="9"/>
      <c r="X484" s="9"/>
      <c r="Y484" s="9"/>
      <c r="Z484" s="59"/>
    </row>
    <row r="485" spans="1:26" x14ac:dyDescent="0.2">
      <c r="A485" s="44" t="str">
        <f t="shared" si="12"/>
        <v/>
      </c>
      <c r="B485" s="5"/>
      <c r="C485" s="14"/>
      <c r="D485" s="32" t="str">
        <f>IF($C485&lt;&gt;"",VLOOKUP($C485,Empresas!$A$3:$AB$1002,2,FALSE),"")</f>
        <v/>
      </c>
      <c r="E485" s="14"/>
      <c r="F485" s="14"/>
      <c r="G485" s="14"/>
      <c r="H485" s="14"/>
      <c r="I485" s="9"/>
      <c r="J485" s="9"/>
      <c r="K485" s="53"/>
      <c r="L485" s="50" t="str">
        <f t="shared" ca="1" si="13"/>
        <v/>
      </c>
      <c r="M485" s="32" t="str">
        <f>IF($U485&lt;&gt;"",VLOOKUP(VLOOKUP(VLOOKUP($U485,Endereços!$B$3:$M$1002,8,FALSE),Parametros!$AG$3:$AJ$102,4,FALSE),Parametros!$U$3:$Z$102,4,FALSE),"")</f>
        <v/>
      </c>
      <c r="N485" s="32" t="str">
        <f>IF($U485&lt;&gt;"",VLOOKUP(VLOOKUP($U485,Endereços!$B$3:$M$1002,6,FALSE),Parametros!$I$3:$N$102,6,FALSE),"")</f>
        <v/>
      </c>
      <c r="O485" s="9"/>
      <c r="P485" s="9"/>
      <c r="Q485" s="9"/>
      <c r="R485" s="9"/>
      <c r="S485" s="9"/>
      <c r="T485" s="9"/>
      <c r="U485" s="9"/>
      <c r="V485" s="52" t="str">
        <f>IF($U485&lt;&gt;"",VLOOKUP($U485,Endereços!$B$3:$M$1002,5,FALSE)&amp;" - "&amp;VLOOKUP($U485,Endereços!$B$3:$M$1002,7,FALSE)&amp;" - "&amp;VLOOKUP($U485,Endereços!$B$3:$M$1002,8,FALSE)&amp;", "&amp;VLOOKUP($U485,Endereços!$B$3:$M$1002,2,FALSE)&amp;" "&amp;VLOOKUP($U485,Endereços!$B$3:$M$1002,3,FALSE),"")</f>
        <v/>
      </c>
      <c r="W485" s="9"/>
      <c r="X485" s="9"/>
      <c r="Y485" s="9"/>
      <c r="Z485" s="59"/>
    </row>
    <row r="486" spans="1:26" x14ac:dyDescent="0.2">
      <c r="A486" s="44" t="str">
        <f t="shared" si="12"/>
        <v/>
      </c>
      <c r="B486" s="5"/>
      <c r="C486" s="14"/>
      <c r="D486" s="32" t="str">
        <f>IF($C486&lt;&gt;"",VLOOKUP($C486,Empresas!$A$3:$AB$1002,2,FALSE),"")</f>
        <v/>
      </c>
      <c r="E486" s="14"/>
      <c r="F486" s="14"/>
      <c r="G486" s="14"/>
      <c r="H486" s="14"/>
      <c r="I486" s="9"/>
      <c r="J486" s="9"/>
      <c r="K486" s="53"/>
      <c r="L486" s="50" t="str">
        <f t="shared" ca="1" si="13"/>
        <v/>
      </c>
      <c r="M486" s="32" t="str">
        <f>IF($U486&lt;&gt;"",VLOOKUP(VLOOKUP(VLOOKUP($U486,Endereços!$B$3:$M$1002,8,FALSE),Parametros!$AG$3:$AJ$102,4,FALSE),Parametros!$U$3:$Z$102,4,FALSE),"")</f>
        <v/>
      </c>
      <c r="N486" s="32" t="str">
        <f>IF($U486&lt;&gt;"",VLOOKUP(VLOOKUP($U486,Endereços!$B$3:$M$1002,6,FALSE),Parametros!$I$3:$N$102,6,FALSE),"")</f>
        <v/>
      </c>
      <c r="O486" s="9"/>
      <c r="P486" s="9"/>
      <c r="Q486" s="9"/>
      <c r="R486" s="9"/>
      <c r="S486" s="9"/>
      <c r="T486" s="9"/>
      <c r="U486" s="9"/>
      <c r="V486" s="52" t="str">
        <f>IF($U486&lt;&gt;"",VLOOKUP($U486,Endereços!$B$3:$M$1002,5,FALSE)&amp;" - "&amp;VLOOKUP($U486,Endereços!$B$3:$M$1002,7,FALSE)&amp;" - "&amp;VLOOKUP($U486,Endereços!$B$3:$M$1002,8,FALSE)&amp;", "&amp;VLOOKUP($U486,Endereços!$B$3:$M$1002,2,FALSE)&amp;" "&amp;VLOOKUP($U486,Endereços!$B$3:$M$1002,3,FALSE),"")</f>
        <v/>
      </c>
      <c r="W486" s="9"/>
      <c r="X486" s="9"/>
      <c r="Y486" s="9"/>
      <c r="Z486" s="59"/>
    </row>
    <row r="487" spans="1:26" x14ac:dyDescent="0.2">
      <c r="A487" s="44" t="str">
        <f t="shared" si="12"/>
        <v/>
      </c>
      <c r="B487" s="5"/>
      <c r="C487" s="14"/>
      <c r="D487" s="32" t="str">
        <f>IF($C487&lt;&gt;"",VLOOKUP($C487,Empresas!$A$3:$AB$1002,2,FALSE),"")</f>
        <v/>
      </c>
      <c r="E487" s="14"/>
      <c r="F487" s="14"/>
      <c r="G487" s="14"/>
      <c r="H487" s="14"/>
      <c r="I487" s="9"/>
      <c r="J487" s="9"/>
      <c r="K487" s="53"/>
      <c r="L487" s="50" t="str">
        <f t="shared" ca="1" si="13"/>
        <v/>
      </c>
      <c r="M487" s="32" t="str">
        <f>IF($U487&lt;&gt;"",VLOOKUP(VLOOKUP(VLOOKUP($U487,Endereços!$B$3:$M$1002,8,FALSE),Parametros!$AG$3:$AJ$102,4,FALSE),Parametros!$U$3:$Z$102,4,FALSE),"")</f>
        <v/>
      </c>
      <c r="N487" s="32" t="str">
        <f>IF($U487&lt;&gt;"",VLOOKUP(VLOOKUP($U487,Endereços!$B$3:$M$1002,6,FALSE),Parametros!$I$3:$N$102,6,FALSE),"")</f>
        <v/>
      </c>
      <c r="O487" s="9"/>
      <c r="P487" s="9"/>
      <c r="Q487" s="9"/>
      <c r="R487" s="9"/>
      <c r="S487" s="9"/>
      <c r="T487" s="9"/>
      <c r="U487" s="9"/>
      <c r="V487" s="52" t="str">
        <f>IF($U487&lt;&gt;"",VLOOKUP($U487,Endereços!$B$3:$M$1002,5,FALSE)&amp;" - "&amp;VLOOKUP($U487,Endereços!$B$3:$M$1002,7,FALSE)&amp;" - "&amp;VLOOKUP($U487,Endereços!$B$3:$M$1002,8,FALSE)&amp;", "&amp;VLOOKUP($U487,Endereços!$B$3:$M$1002,2,FALSE)&amp;" "&amp;VLOOKUP($U487,Endereços!$B$3:$M$1002,3,FALSE),"")</f>
        <v/>
      </c>
      <c r="W487" s="9"/>
      <c r="X487" s="9"/>
      <c r="Y487" s="9"/>
      <c r="Z487" s="59"/>
    </row>
    <row r="488" spans="1:26" x14ac:dyDescent="0.2">
      <c r="A488" s="44" t="str">
        <f t="shared" si="12"/>
        <v/>
      </c>
      <c r="B488" s="5"/>
      <c r="C488" s="14"/>
      <c r="D488" s="32" t="str">
        <f>IF($C488&lt;&gt;"",VLOOKUP($C488,Empresas!$A$3:$AB$1002,2,FALSE),"")</f>
        <v/>
      </c>
      <c r="E488" s="14"/>
      <c r="F488" s="14"/>
      <c r="G488" s="14"/>
      <c r="H488" s="14"/>
      <c r="I488" s="9"/>
      <c r="J488" s="9"/>
      <c r="K488" s="53"/>
      <c r="L488" s="50" t="str">
        <f t="shared" ca="1" si="13"/>
        <v/>
      </c>
      <c r="M488" s="32" t="str">
        <f>IF($U488&lt;&gt;"",VLOOKUP(VLOOKUP(VLOOKUP($U488,Endereços!$B$3:$M$1002,8,FALSE),Parametros!$AG$3:$AJ$102,4,FALSE),Parametros!$U$3:$Z$102,4,FALSE),"")</f>
        <v/>
      </c>
      <c r="N488" s="32" t="str">
        <f>IF($U488&lt;&gt;"",VLOOKUP(VLOOKUP($U488,Endereços!$B$3:$M$1002,6,FALSE),Parametros!$I$3:$N$102,6,FALSE),"")</f>
        <v/>
      </c>
      <c r="O488" s="9"/>
      <c r="P488" s="9"/>
      <c r="Q488" s="9"/>
      <c r="R488" s="9"/>
      <c r="S488" s="9"/>
      <c r="T488" s="9"/>
      <c r="U488" s="9"/>
      <c r="V488" s="52" t="str">
        <f>IF($U488&lt;&gt;"",VLOOKUP($U488,Endereços!$B$3:$M$1002,5,FALSE)&amp;" - "&amp;VLOOKUP($U488,Endereços!$B$3:$M$1002,7,FALSE)&amp;" - "&amp;VLOOKUP($U488,Endereços!$B$3:$M$1002,8,FALSE)&amp;", "&amp;VLOOKUP($U488,Endereços!$B$3:$M$1002,2,FALSE)&amp;" "&amp;VLOOKUP($U488,Endereços!$B$3:$M$1002,3,FALSE),"")</f>
        <v/>
      </c>
      <c r="W488" s="9"/>
      <c r="X488" s="9"/>
      <c r="Y488" s="9"/>
      <c r="Z488" s="59"/>
    </row>
    <row r="489" spans="1:26" x14ac:dyDescent="0.2">
      <c r="A489" s="44" t="str">
        <f t="shared" si="12"/>
        <v/>
      </c>
      <c r="B489" s="5"/>
      <c r="C489" s="14"/>
      <c r="D489" s="32" t="str">
        <f>IF($C489&lt;&gt;"",VLOOKUP($C489,Empresas!$A$3:$AB$1002,2,FALSE),"")</f>
        <v/>
      </c>
      <c r="E489" s="14"/>
      <c r="F489" s="14"/>
      <c r="G489" s="14"/>
      <c r="H489" s="14"/>
      <c r="I489" s="9"/>
      <c r="J489" s="9"/>
      <c r="K489" s="53"/>
      <c r="L489" s="50" t="str">
        <f t="shared" ca="1" si="13"/>
        <v/>
      </c>
      <c r="M489" s="32" t="str">
        <f>IF($U489&lt;&gt;"",VLOOKUP(VLOOKUP(VLOOKUP($U489,Endereços!$B$3:$M$1002,8,FALSE),Parametros!$AG$3:$AJ$102,4,FALSE),Parametros!$U$3:$Z$102,4,FALSE),"")</f>
        <v/>
      </c>
      <c r="N489" s="32" t="str">
        <f>IF($U489&lt;&gt;"",VLOOKUP(VLOOKUP($U489,Endereços!$B$3:$M$1002,6,FALSE),Parametros!$I$3:$N$102,6,FALSE),"")</f>
        <v/>
      </c>
      <c r="O489" s="9"/>
      <c r="P489" s="9"/>
      <c r="Q489" s="9"/>
      <c r="R489" s="9"/>
      <c r="S489" s="9"/>
      <c r="T489" s="9"/>
      <c r="U489" s="9"/>
      <c r="V489" s="52" t="str">
        <f>IF($U489&lt;&gt;"",VLOOKUP($U489,Endereços!$B$3:$M$1002,5,FALSE)&amp;" - "&amp;VLOOKUP($U489,Endereços!$B$3:$M$1002,7,FALSE)&amp;" - "&amp;VLOOKUP($U489,Endereços!$B$3:$M$1002,8,FALSE)&amp;", "&amp;VLOOKUP($U489,Endereços!$B$3:$M$1002,2,FALSE)&amp;" "&amp;VLOOKUP($U489,Endereços!$B$3:$M$1002,3,FALSE),"")</f>
        <v/>
      </c>
      <c r="W489" s="9"/>
      <c r="X489" s="9"/>
      <c r="Y489" s="9"/>
      <c r="Z489" s="59"/>
    </row>
    <row r="490" spans="1:26" x14ac:dyDescent="0.2">
      <c r="A490" s="44" t="str">
        <f t="shared" si="12"/>
        <v/>
      </c>
      <c r="B490" s="5"/>
      <c r="C490" s="14"/>
      <c r="D490" s="32" t="str">
        <f>IF($C490&lt;&gt;"",VLOOKUP($C490,Empresas!$A$3:$AB$1002,2,FALSE),"")</f>
        <v/>
      </c>
      <c r="E490" s="14"/>
      <c r="F490" s="14"/>
      <c r="G490" s="14"/>
      <c r="H490" s="14"/>
      <c r="I490" s="9"/>
      <c r="J490" s="9"/>
      <c r="K490" s="53"/>
      <c r="L490" s="50" t="str">
        <f t="shared" ca="1" si="13"/>
        <v/>
      </c>
      <c r="M490" s="32" t="str">
        <f>IF($U490&lt;&gt;"",VLOOKUP(VLOOKUP(VLOOKUP($U490,Endereços!$B$3:$M$1002,8,FALSE),Parametros!$AG$3:$AJ$102,4,FALSE),Parametros!$U$3:$Z$102,4,FALSE),"")</f>
        <v/>
      </c>
      <c r="N490" s="32" t="str">
        <f>IF($U490&lt;&gt;"",VLOOKUP(VLOOKUP($U490,Endereços!$B$3:$M$1002,6,FALSE),Parametros!$I$3:$N$102,6,FALSE),"")</f>
        <v/>
      </c>
      <c r="O490" s="9"/>
      <c r="P490" s="9"/>
      <c r="Q490" s="9"/>
      <c r="R490" s="9"/>
      <c r="S490" s="9"/>
      <c r="T490" s="9"/>
      <c r="U490" s="9"/>
      <c r="V490" s="52" t="str">
        <f>IF($U490&lt;&gt;"",VLOOKUP($U490,Endereços!$B$3:$M$1002,5,FALSE)&amp;" - "&amp;VLOOKUP($U490,Endereços!$B$3:$M$1002,7,FALSE)&amp;" - "&amp;VLOOKUP($U490,Endereços!$B$3:$M$1002,8,FALSE)&amp;", "&amp;VLOOKUP($U490,Endereços!$B$3:$M$1002,2,FALSE)&amp;" "&amp;VLOOKUP($U490,Endereços!$B$3:$M$1002,3,FALSE),"")</f>
        <v/>
      </c>
      <c r="W490" s="9"/>
      <c r="X490" s="9"/>
      <c r="Y490" s="9"/>
      <c r="Z490" s="59"/>
    </row>
    <row r="491" spans="1:26" x14ac:dyDescent="0.2">
      <c r="A491" s="44" t="str">
        <f t="shared" si="12"/>
        <v/>
      </c>
      <c r="B491" s="5"/>
      <c r="C491" s="14"/>
      <c r="D491" s="32" t="str">
        <f>IF($C491&lt;&gt;"",VLOOKUP($C491,Empresas!$A$3:$AB$1002,2,FALSE),"")</f>
        <v/>
      </c>
      <c r="E491" s="14"/>
      <c r="F491" s="14"/>
      <c r="G491" s="14"/>
      <c r="H491" s="14"/>
      <c r="I491" s="9"/>
      <c r="J491" s="9"/>
      <c r="K491" s="53"/>
      <c r="L491" s="50" t="str">
        <f t="shared" ca="1" si="13"/>
        <v/>
      </c>
      <c r="M491" s="32" t="str">
        <f>IF($U491&lt;&gt;"",VLOOKUP(VLOOKUP(VLOOKUP($U491,Endereços!$B$3:$M$1002,8,FALSE),Parametros!$AG$3:$AJ$102,4,FALSE),Parametros!$U$3:$Z$102,4,FALSE),"")</f>
        <v/>
      </c>
      <c r="N491" s="32" t="str">
        <f>IF($U491&lt;&gt;"",VLOOKUP(VLOOKUP($U491,Endereços!$B$3:$M$1002,6,FALSE),Parametros!$I$3:$N$102,6,FALSE),"")</f>
        <v/>
      </c>
      <c r="O491" s="9"/>
      <c r="P491" s="9"/>
      <c r="Q491" s="9"/>
      <c r="R491" s="9"/>
      <c r="S491" s="9"/>
      <c r="T491" s="9"/>
      <c r="U491" s="9"/>
      <c r="V491" s="52" t="str">
        <f>IF($U491&lt;&gt;"",VLOOKUP($U491,Endereços!$B$3:$M$1002,5,FALSE)&amp;" - "&amp;VLOOKUP($U491,Endereços!$B$3:$M$1002,7,FALSE)&amp;" - "&amp;VLOOKUP($U491,Endereços!$B$3:$M$1002,8,FALSE)&amp;", "&amp;VLOOKUP($U491,Endereços!$B$3:$M$1002,2,FALSE)&amp;" "&amp;VLOOKUP($U491,Endereços!$B$3:$M$1002,3,FALSE),"")</f>
        <v/>
      </c>
      <c r="W491" s="9"/>
      <c r="X491" s="9"/>
      <c r="Y491" s="9"/>
      <c r="Z491" s="59"/>
    </row>
    <row r="492" spans="1:26" x14ac:dyDescent="0.2">
      <c r="A492" s="44" t="str">
        <f t="shared" si="12"/>
        <v/>
      </c>
      <c r="B492" s="5"/>
      <c r="C492" s="14"/>
      <c r="D492" s="32" t="str">
        <f>IF($C492&lt;&gt;"",VLOOKUP($C492,Empresas!$A$3:$AB$1002,2,FALSE),"")</f>
        <v/>
      </c>
      <c r="E492" s="14"/>
      <c r="F492" s="14"/>
      <c r="G492" s="14"/>
      <c r="H492" s="14"/>
      <c r="I492" s="9"/>
      <c r="J492" s="9"/>
      <c r="K492" s="53"/>
      <c r="L492" s="50" t="str">
        <f t="shared" ca="1" si="13"/>
        <v/>
      </c>
      <c r="M492" s="32" t="str">
        <f>IF($U492&lt;&gt;"",VLOOKUP(VLOOKUP(VLOOKUP($U492,Endereços!$B$3:$M$1002,8,FALSE),Parametros!$AG$3:$AJ$102,4,FALSE),Parametros!$U$3:$Z$102,4,FALSE),"")</f>
        <v/>
      </c>
      <c r="N492" s="32" t="str">
        <f>IF($U492&lt;&gt;"",VLOOKUP(VLOOKUP($U492,Endereços!$B$3:$M$1002,6,FALSE),Parametros!$I$3:$N$102,6,FALSE),"")</f>
        <v/>
      </c>
      <c r="O492" s="9"/>
      <c r="P492" s="9"/>
      <c r="Q492" s="9"/>
      <c r="R492" s="9"/>
      <c r="S492" s="9"/>
      <c r="T492" s="9"/>
      <c r="U492" s="9"/>
      <c r="V492" s="52" t="str">
        <f>IF($U492&lt;&gt;"",VLOOKUP($U492,Endereços!$B$3:$M$1002,5,FALSE)&amp;" - "&amp;VLOOKUP($U492,Endereços!$B$3:$M$1002,7,FALSE)&amp;" - "&amp;VLOOKUP($U492,Endereços!$B$3:$M$1002,8,FALSE)&amp;", "&amp;VLOOKUP($U492,Endereços!$B$3:$M$1002,2,FALSE)&amp;" "&amp;VLOOKUP($U492,Endereços!$B$3:$M$1002,3,FALSE),"")</f>
        <v/>
      </c>
      <c r="W492" s="9"/>
      <c r="X492" s="9"/>
      <c r="Y492" s="9"/>
      <c r="Z492" s="59"/>
    </row>
    <row r="493" spans="1:26" x14ac:dyDescent="0.2">
      <c r="A493" s="44" t="str">
        <f t="shared" si="12"/>
        <v/>
      </c>
      <c r="B493" s="5"/>
      <c r="C493" s="14"/>
      <c r="D493" s="32" t="str">
        <f>IF($C493&lt;&gt;"",VLOOKUP($C493,Empresas!$A$3:$AB$1002,2,FALSE),"")</f>
        <v/>
      </c>
      <c r="E493" s="14"/>
      <c r="F493" s="14"/>
      <c r="G493" s="14"/>
      <c r="H493" s="14"/>
      <c r="I493" s="9"/>
      <c r="J493" s="9"/>
      <c r="K493" s="53"/>
      <c r="L493" s="50" t="str">
        <f t="shared" ca="1" si="13"/>
        <v/>
      </c>
      <c r="M493" s="32" t="str">
        <f>IF($U493&lt;&gt;"",VLOOKUP(VLOOKUP(VLOOKUP($U493,Endereços!$B$3:$M$1002,8,FALSE),Parametros!$AG$3:$AJ$102,4,FALSE),Parametros!$U$3:$Z$102,4,FALSE),"")</f>
        <v/>
      </c>
      <c r="N493" s="32" t="str">
        <f>IF($U493&lt;&gt;"",VLOOKUP(VLOOKUP($U493,Endereços!$B$3:$M$1002,6,FALSE),Parametros!$I$3:$N$102,6,FALSE),"")</f>
        <v/>
      </c>
      <c r="O493" s="9"/>
      <c r="P493" s="9"/>
      <c r="Q493" s="9"/>
      <c r="R493" s="9"/>
      <c r="S493" s="9"/>
      <c r="T493" s="9"/>
      <c r="U493" s="9"/>
      <c r="V493" s="52" t="str">
        <f>IF($U493&lt;&gt;"",VLOOKUP($U493,Endereços!$B$3:$M$1002,5,FALSE)&amp;" - "&amp;VLOOKUP($U493,Endereços!$B$3:$M$1002,7,FALSE)&amp;" - "&amp;VLOOKUP($U493,Endereços!$B$3:$M$1002,8,FALSE)&amp;", "&amp;VLOOKUP($U493,Endereços!$B$3:$M$1002,2,FALSE)&amp;" "&amp;VLOOKUP($U493,Endereços!$B$3:$M$1002,3,FALSE),"")</f>
        <v/>
      </c>
      <c r="W493" s="9"/>
      <c r="X493" s="9"/>
      <c r="Y493" s="9"/>
      <c r="Z493" s="59"/>
    </row>
    <row r="494" spans="1:26" x14ac:dyDescent="0.2">
      <c r="A494" s="44" t="str">
        <f t="shared" si="12"/>
        <v/>
      </c>
      <c r="B494" s="5"/>
      <c r="C494" s="14"/>
      <c r="D494" s="32" t="str">
        <f>IF($C494&lt;&gt;"",VLOOKUP($C494,Empresas!$A$3:$AB$1002,2,FALSE),"")</f>
        <v/>
      </c>
      <c r="E494" s="14"/>
      <c r="F494" s="14"/>
      <c r="G494" s="14"/>
      <c r="H494" s="14"/>
      <c r="I494" s="9"/>
      <c r="J494" s="9"/>
      <c r="K494" s="53"/>
      <c r="L494" s="50" t="str">
        <f t="shared" ca="1" si="13"/>
        <v/>
      </c>
      <c r="M494" s="32" t="str">
        <f>IF($U494&lt;&gt;"",VLOOKUP(VLOOKUP(VLOOKUP($U494,Endereços!$B$3:$M$1002,8,FALSE),Parametros!$AG$3:$AJ$102,4,FALSE),Parametros!$U$3:$Z$102,4,FALSE),"")</f>
        <v/>
      </c>
      <c r="N494" s="32" t="str">
        <f>IF($U494&lt;&gt;"",VLOOKUP(VLOOKUP($U494,Endereços!$B$3:$M$1002,6,FALSE),Parametros!$I$3:$N$102,6,FALSE),"")</f>
        <v/>
      </c>
      <c r="O494" s="9"/>
      <c r="P494" s="9"/>
      <c r="Q494" s="9"/>
      <c r="R494" s="9"/>
      <c r="S494" s="9"/>
      <c r="T494" s="9"/>
      <c r="U494" s="9"/>
      <c r="V494" s="52" t="str">
        <f>IF($U494&lt;&gt;"",VLOOKUP($U494,Endereços!$B$3:$M$1002,5,FALSE)&amp;" - "&amp;VLOOKUP($U494,Endereços!$B$3:$M$1002,7,FALSE)&amp;" - "&amp;VLOOKUP($U494,Endereços!$B$3:$M$1002,8,FALSE)&amp;", "&amp;VLOOKUP($U494,Endereços!$B$3:$M$1002,2,FALSE)&amp;" "&amp;VLOOKUP($U494,Endereços!$B$3:$M$1002,3,FALSE),"")</f>
        <v/>
      </c>
      <c r="W494" s="9"/>
      <c r="X494" s="9"/>
      <c r="Y494" s="9"/>
      <c r="Z494" s="59"/>
    </row>
    <row r="495" spans="1:26" x14ac:dyDescent="0.2">
      <c r="A495" s="44" t="str">
        <f t="shared" si="12"/>
        <v/>
      </c>
      <c r="B495" s="5"/>
      <c r="C495" s="14"/>
      <c r="D495" s="32" t="str">
        <f>IF($C495&lt;&gt;"",VLOOKUP($C495,Empresas!$A$3:$AB$1002,2,FALSE),"")</f>
        <v/>
      </c>
      <c r="E495" s="14"/>
      <c r="F495" s="14"/>
      <c r="G495" s="14"/>
      <c r="H495" s="14"/>
      <c r="I495" s="9"/>
      <c r="J495" s="9"/>
      <c r="K495" s="53"/>
      <c r="L495" s="50" t="str">
        <f t="shared" ca="1" si="13"/>
        <v/>
      </c>
      <c r="M495" s="32" t="str">
        <f>IF($U495&lt;&gt;"",VLOOKUP(VLOOKUP(VLOOKUP($U495,Endereços!$B$3:$M$1002,8,FALSE),Parametros!$AG$3:$AJ$102,4,FALSE),Parametros!$U$3:$Z$102,4,FALSE),"")</f>
        <v/>
      </c>
      <c r="N495" s="32" t="str">
        <f>IF($U495&lt;&gt;"",VLOOKUP(VLOOKUP($U495,Endereços!$B$3:$M$1002,6,FALSE),Parametros!$I$3:$N$102,6,FALSE),"")</f>
        <v/>
      </c>
      <c r="O495" s="9"/>
      <c r="P495" s="9"/>
      <c r="Q495" s="9"/>
      <c r="R495" s="9"/>
      <c r="S495" s="9"/>
      <c r="T495" s="9"/>
      <c r="U495" s="9"/>
      <c r="V495" s="52" t="str">
        <f>IF($U495&lt;&gt;"",VLOOKUP($U495,Endereços!$B$3:$M$1002,5,FALSE)&amp;" - "&amp;VLOOKUP($U495,Endereços!$B$3:$M$1002,7,FALSE)&amp;" - "&amp;VLOOKUP($U495,Endereços!$B$3:$M$1002,8,FALSE)&amp;", "&amp;VLOOKUP($U495,Endereços!$B$3:$M$1002,2,FALSE)&amp;" "&amp;VLOOKUP($U495,Endereços!$B$3:$M$1002,3,FALSE),"")</f>
        <v/>
      </c>
      <c r="W495" s="9"/>
      <c r="X495" s="9"/>
      <c r="Y495" s="9"/>
      <c r="Z495" s="59"/>
    </row>
    <row r="496" spans="1:26" x14ac:dyDescent="0.2">
      <c r="A496" s="44" t="str">
        <f t="shared" si="12"/>
        <v/>
      </c>
      <c r="B496" s="5"/>
      <c r="C496" s="14"/>
      <c r="D496" s="32" t="str">
        <f>IF($C496&lt;&gt;"",VLOOKUP($C496,Empresas!$A$3:$AB$1002,2,FALSE),"")</f>
        <v/>
      </c>
      <c r="E496" s="14"/>
      <c r="F496" s="14"/>
      <c r="G496" s="14"/>
      <c r="H496" s="14"/>
      <c r="I496" s="9"/>
      <c r="J496" s="9"/>
      <c r="K496" s="53"/>
      <c r="L496" s="50" t="str">
        <f t="shared" ca="1" si="13"/>
        <v/>
      </c>
      <c r="M496" s="32" t="str">
        <f>IF($U496&lt;&gt;"",VLOOKUP(VLOOKUP(VLOOKUP($U496,Endereços!$B$3:$M$1002,8,FALSE),Parametros!$AG$3:$AJ$102,4,FALSE),Parametros!$U$3:$Z$102,4,FALSE),"")</f>
        <v/>
      </c>
      <c r="N496" s="32" t="str">
        <f>IF($U496&lt;&gt;"",VLOOKUP(VLOOKUP($U496,Endereços!$B$3:$M$1002,6,FALSE),Parametros!$I$3:$N$102,6,FALSE),"")</f>
        <v/>
      </c>
      <c r="O496" s="9"/>
      <c r="P496" s="9"/>
      <c r="Q496" s="9"/>
      <c r="R496" s="9"/>
      <c r="S496" s="9"/>
      <c r="T496" s="9"/>
      <c r="U496" s="9"/>
      <c r="V496" s="52" t="str">
        <f>IF($U496&lt;&gt;"",VLOOKUP($U496,Endereços!$B$3:$M$1002,5,FALSE)&amp;" - "&amp;VLOOKUP($U496,Endereços!$B$3:$M$1002,7,FALSE)&amp;" - "&amp;VLOOKUP($U496,Endereços!$B$3:$M$1002,8,FALSE)&amp;", "&amp;VLOOKUP($U496,Endereços!$B$3:$M$1002,2,FALSE)&amp;" "&amp;VLOOKUP($U496,Endereços!$B$3:$M$1002,3,FALSE),"")</f>
        <v/>
      </c>
      <c r="W496" s="9"/>
      <c r="X496" s="9"/>
      <c r="Y496" s="9"/>
      <c r="Z496" s="59"/>
    </row>
    <row r="497" spans="1:26" x14ac:dyDescent="0.2">
      <c r="A497" s="44" t="str">
        <f t="shared" si="12"/>
        <v/>
      </c>
      <c r="B497" s="5"/>
      <c r="C497" s="14"/>
      <c r="D497" s="32" t="str">
        <f>IF($C497&lt;&gt;"",VLOOKUP($C497,Empresas!$A$3:$AB$1002,2,FALSE),"")</f>
        <v/>
      </c>
      <c r="E497" s="14"/>
      <c r="F497" s="14"/>
      <c r="G497" s="14"/>
      <c r="H497" s="14"/>
      <c r="I497" s="9"/>
      <c r="J497" s="9"/>
      <c r="K497" s="53"/>
      <c r="L497" s="50" t="str">
        <f t="shared" ca="1" si="13"/>
        <v/>
      </c>
      <c r="M497" s="32" t="str">
        <f>IF($U497&lt;&gt;"",VLOOKUP(VLOOKUP(VLOOKUP($U497,Endereços!$B$3:$M$1002,8,FALSE),Parametros!$AG$3:$AJ$102,4,FALSE),Parametros!$U$3:$Z$102,4,FALSE),"")</f>
        <v/>
      </c>
      <c r="N497" s="32" t="str">
        <f>IF($U497&lt;&gt;"",VLOOKUP(VLOOKUP($U497,Endereços!$B$3:$M$1002,6,FALSE),Parametros!$I$3:$N$102,6,FALSE),"")</f>
        <v/>
      </c>
      <c r="O497" s="9"/>
      <c r="P497" s="9"/>
      <c r="Q497" s="9"/>
      <c r="R497" s="9"/>
      <c r="S497" s="9"/>
      <c r="T497" s="9"/>
      <c r="U497" s="9"/>
      <c r="V497" s="52" t="str">
        <f>IF($U497&lt;&gt;"",VLOOKUP($U497,Endereços!$B$3:$M$1002,5,FALSE)&amp;" - "&amp;VLOOKUP($U497,Endereços!$B$3:$M$1002,7,FALSE)&amp;" - "&amp;VLOOKUP($U497,Endereços!$B$3:$M$1002,8,FALSE)&amp;", "&amp;VLOOKUP($U497,Endereços!$B$3:$M$1002,2,FALSE)&amp;" "&amp;VLOOKUP($U497,Endereços!$B$3:$M$1002,3,FALSE),"")</f>
        <v/>
      </c>
      <c r="W497" s="9"/>
      <c r="X497" s="9"/>
      <c r="Y497" s="9"/>
      <c r="Z497" s="59"/>
    </row>
    <row r="498" spans="1:26" x14ac:dyDescent="0.2">
      <c r="A498" s="44" t="str">
        <f t="shared" si="12"/>
        <v/>
      </c>
      <c r="B498" s="5"/>
      <c r="C498" s="14"/>
      <c r="D498" s="32" t="str">
        <f>IF($C498&lt;&gt;"",VLOOKUP($C498,Empresas!$A$3:$AB$1002,2,FALSE),"")</f>
        <v/>
      </c>
      <c r="E498" s="14"/>
      <c r="F498" s="14"/>
      <c r="G498" s="14"/>
      <c r="H498" s="14"/>
      <c r="I498" s="9"/>
      <c r="J498" s="9"/>
      <c r="K498" s="53"/>
      <c r="L498" s="50" t="str">
        <f t="shared" ca="1" si="13"/>
        <v/>
      </c>
      <c r="M498" s="32" t="str">
        <f>IF($U498&lt;&gt;"",VLOOKUP(VLOOKUP(VLOOKUP($U498,Endereços!$B$3:$M$1002,8,FALSE),Parametros!$AG$3:$AJ$102,4,FALSE),Parametros!$U$3:$Z$102,4,FALSE),"")</f>
        <v/>
      </c>
      <c r="N498" s="32" t="str">
        <f>IF($U498&lt;&gt;"",VLOOKUP(VLOOKUP($U498,Endereços!$B$3:$M$1002,6,FALSE),Parametros!$I$3:$N$102,6,FALSE),"")</f>
        <v/>
      </c>
      <c r="O498" s="9"/>
      <c r="P498" s="9"/>
      <c r="Q498" s="9"/>
      <c r="R498" s="9"/>
      <c r="S498" s="9"/>
      <c r="T498" s="9"/>
      <c r="U498" s="9"/>
      <c r="V498" s="52" t="str">
        <f>IF($U498&lt;&gt;"",VLOOKUP($U498,Endereços!$B$3:$M$1002,5,FALSE)&amp;" - "&amp;VLOOKUP($U498,Endereços!$B$3:$M$1002,7,FALSE)&amp;" - "&amp;VLOOKUP($U498,Endereços!$B$3:$M$1002,8,FALSE)&amp;", "&amp;VLOOKUP($U498,Endereços!$B$3:$M$1002,2,FALSE)&amp;" "&amp;VLOOKUP($U498,Endereços!$B$3:$M$1002,3,FALSE),"")</f>
        <v/>
      </c>
      <c r="W498" s="9"/>
      <c r="X498" s="9"/>
      <c r="Y498" s="9"/>
      <c r="Z498" s="59"/>
    </row>
    <row r="499" spans="1:26" x14ac:dyDescent="0.2">
      <c r="A499" s="44" t="str">
        <f t="shared" si="12"/>
        <v/>
      </c>
      <c r="B499" s="5"/>
      <c r="C499" s="14"/>
      <c r="D499" s="32" t="str">
        <f>IF($C499&lt;&gt;"",VLOOKUP($C499,Empresas!$A$3:$AB$1002,2,FALSE),"")</f>
        <v/>
      </c>
      <c r="E499" s="14"/>
      <c r="F499" s="14"/>
      <c r="G499" s="14"/>
      <c r="H499" s="14"/>
      <c r="I499" s="9"/>
      <c r="J499" s="9"/>
      <c r="K499" s="53"/>
      <c r="L499" s="50" t="str">
        <f t="shared" ca="1" si="13"/>
        <v/>
      </c>
      <c r="M499" s="32" t="str">
        <f>IF($U499&lt;&gt;"",VLOOKUP(VLOOKUP(VLOOKUP($U499,Endereços!$B$3:$M$1002,8,FALSE),Parametros!$AG$3:$AJ$102,4,FALSE),Parametros!$U$3:$Z$102,4,FALSE),"")</f>
        <v/>
      </c>
      <c r="N499" s="32" t="str">
        <f>IF($U499&lt;&gt;"",VLOOKUP(VLOOKUP($U499,Endereços!$B$3:$M$1002,6,FALSE),Parametros!$I$3:$N$102,6,FALSE),"")</f>
        <v/>
      </c>
      <c r="O499" s="9"/>
      <c r="P499" s="9"/>
      <c r="Q499" s="9"/>
      <c r="R499" s="9"/>
      <c r="S499" s="9"/>
      <c r="T499" s="9"/>
      <c r="U499" s="9"/>
      <c r="V499" s="52" t="str">
        <f>IF($U499&lt;&gt;"",VLOOKUP($U499,Endereços!$B$3:$M$1002,5,FALSE)&amp;" - "&amp;VLOOKUP($U499,Endereços!$B$3:$M$1002,7,FALSE)&amp;" - "&amp;VLOOKUP($U499,Endereços!$B$3:$M$1002,8,FALSE)&amp;", "&amp;VLOOKUP($U499,Endereços!$B$3:$M$1002,2,FALSE)&amp;" "&amp;VLOOKUP($U499,Endereços!$B$3:$M$1002,3,FALSE),"")</f>
        <v/>
      </c>
      <c r="W499" s="9"/>
      <c r="X499" s="9"/>
      <c r="Y499" s="9"/>
      <c r="Z499" s="59"/>
    </row>
    <row r="500" spans="1:26" x14ac:dyDescent="0.2">
      <c r="A500" s="44" t="str">
        <f t="shared" si="12"/>
        <v/>
      </c>
      <c r="B500" s="5"/>
      <c r="C500" s="14"/>
      <c r="D500" s="32" t="str">
        <f>IF($C500&lt;&gt;"",VLOOKUP($C500,Empresas!$A$3:$AB$1002,2,FALSE),"")</f>
        <v/>
      </c>
      <c r="E500" s="14"/>
      <c r="F500" s="14"/>
      <c r="G500" s="14"/>
      <c r="H500" s="14"/>
      <c r="I500" s="9"/>
      <c r="J500" s="9"/>
      <c r="K500" s="53"/>
      <c r="L500" s="50" t="str">
        <f t="shared" ca="1" si="13"/>
        <v/>
      </c>
      <c r="M500" s="32" t="str">
        <f>IF($U500&lt;&gt;"",VLOOKUP(VLOOKUP(VLOOKUP($U500,Endereços!$B$3:$M$1002,8,FALSE),Parametros!$AG$3:$AJ$102,4,FALSE),Parametros!$U$3:$Z$102,4,FALSE),"")</f>
        <v/>
      </c>
      <c r="N500" s="32" t="str">
        <f>IF($U500&lt;&gt;"",VLOOKUP(VLOOKUP($U500,Endereços!$B$3:$M$1002,6,FALSE),Parametros!$I$3:$N$102,6,FALSE),"")</f>
        <v/>
      </c>
      <c r="O500" s="9"/>
      <c r="P500" s="9"/>
      <c r="Q500" s="9"/>
      <c r="R500" s="9"/>
      <c r="S500" s="9"/>
      <c r="T500" s="9"/>
      <c r="U500" s="9"/>
      <c r="V500" s="52" t="str">
        <f>IF($U500&lt;&gt;"",VLOOKUP($U500,Endereços!$B$3:$M$1002,5,FALSE)&amp;" - "&amp;VLOOKUP($U500,Endereços!$B$3:$M$1002,7,FALSE)&amp;" - "&amp;VLOOKUP($U500,Endereços!$B$3:$M$1002,8,FALSE)&amp;", "&amp;VLOOKUP($U500,Endereços!$B$3:$M$1002,2,FALSE)&amp;" "&amp;VLOOKUP($U500,Endereços!$B$3:$M$1002,3,FALSE),"")</f>
        <v/>
      </c>
      <c r="W500" s="9"/>
      <c r="X500" s="9"/>
      <c r="Y500" s="9"/>
      <c r="Z500" s="59"/>
    </row>
    <row r="501" spans="1:26" x14ac:dyDescent="0.2">
      <c r="A501" s="44" t="str">
        <f t="shared" si="12"/>
        <v/>
      </c>
      <c r="B501" s="5"/>
      <c r="C501" s="14"/>
      <c r="D501" s="32" t="str">
        <f>IF($C501&lt;&gt;"",VLOOKUP($C501,Empresas!$A$3:$AB$1002,2,FALSE),"")</f>
        <v/>
      </c>
      <c r="E501" s="14"/>
      <c r="F501" s="14"/>
      <c r="G501" s="14"/>
      <c r="H501" s="14"/>
      <c r="I501" s="9"/>
      <c r="J501" s="9"/>
      <c r="K501" s="53"/>
      <c r="L501" s="50" t="str">
        <f t="shared" ca="1" si="13"/>
        <v/>
      </c>
      <c r="M501" s="32" t="str">
        <f>IF($U501&lt;&gt;"",VLOOKUP(VLOOKUP(VLOOKUP($U501,Endereços!$B$3:$M$1002,8,FALSE),Parametros!$AG$3:$AJ$102,4,FALSE),Parametros!$U$3:$Z$102,4,FALSE),"")</f>
        <v/>
      </c>
      <c r="N501" s="32" t="str">
        <f>IF($U501&lt;&gt;"",VLOOKUP(VLOOKUP($U501,Endereços!$B$3:$M$1002,6,FALSE),Parametros!$I$3:$N$102,6,FALSE),"")</f>
        <v/>
      </c>
      <c r="O501" s="9"/>
      <c r="P501" s="9"/>
      <c r="Q501" s="9"/>
      <c r="R501" s="9"/>
      <c r="S501" s="9"/>
      <c r="T501" s="9"/>
      <c r="U501" s="9"/>
      <c r="V501" s="52" t="str">
        <f>IF($U501&lt;&gt;"",VLOOKUP($U501,Endereços!$B$3:$M$1002,5,FALSE)&amp;" - "&amp;VLOOKUP($U501,Endereços!$B$3:$M$1002,7,FALSE)&amp;" - "&amp;VLOOKUP($U501,Endereços!$B$3:$M$1002,8,FALSE)&amp;", "&amp;VLOOKUP($U501,Endereços!$B$3:$M$1002,2,FALSE)&amp;" "&amp;VLOOKUP($U501,Endereços!$B$3:$M$1002,3,FALSE),"")</f>
        <v/>
      </c>
      <c r="W501" s="9"/>
      <c r="X501" s="9"/>
      <c r="Y501" s="9"/>
      <c r="Z501" s="59"/>
    </row>
    <row r="502" spans="1:26" x14ac:dyDescent="0.2">
      <c r="A502" s="44" t="str">
        <f t="shared" si="12"/>
        <v/>
      </c>
      <c r="B502" s="5"/>
      <c r="C502" s="14"/>
      <c r="D502" s="32" t="str">
        <f>IF($C502&lt;&gt;"",VLOOKUP($C502,Empresas!$A$3:$AB$1002,2,FALSE),"")</f>
        <v/>
      </c>
      <c r="E502" s="14"/>
      <c r="F502" s="14"/>
      <c r="G502" s="14"/>
      <c r="H502" s="14"/>
      <c r="I502" s="9"/>
      <c r="J502" s="9"/>
      <c r="K502" s="53"/>
      <c r="L502" s="50" t="str">
        <f t="shared" ca="1" si="13"/>
        <v/>
      </c>
      <c r="M502" s="32" t="str">
        <f>IF($U502&lt;&gt;"",VLOOKUP(VLOOKUP(VLOOKUP($U502,Endereços!$B$3:$M$1002,8,FALSE),Parametros!$AG$3:$AJ$102,4,FALSE),Parametros!$U$3:$Z$102,4,FALSE),"")</f>
        <v/>
      </c>
      <c r="N502" s="32" t="str">
        <f>IF($U502&lt;&gt;"",VLOOKUP(VLOOKUP($U502,Endereços!$B$3:$M$1002,6,FALSE),Parametros!$I$3:$N$102,6,FALSE),"")</f>
        <v/>
      </c>
      <c r="O502" s="9"/>
      <c r="P502" s="9"/>
      <c r="Q502" s="9"/>
      <c r="R502" s="9"/>
      <c r="S502" s="9"/>
      <c r="T502" s="9"/>
      <c r="U502" s="9"/>
      <c r="V502" s="52" t="str">
        <f>IF($U502&lt;&gt;"",VLOOKUP($U502,Endereços!$B$3:$M$1002,5,FALSE)&amp;" - "&amp;VLOOKUP($U502,Endereços!$B$3:$M$1002,7,FALSE)&amp;" - "&amp;VLOOKUP($U502,Endereços!$B$3:$M$1002,8,FALSE)&amp;", "&amp;VLOOKUP($U502,Endereços!$B$3:$M$1002,2,FALSE)&amp;" "&amp;VLOOKUP($U502,Endereços!$B$3:$M$1002,3,FALSE),"")</f>
        <v/>
      </c>
      <c r="W502" s="9"/>
      <c r="X502" s="9"/>
      <c r="Y502" s="9"/>
      <c r="Z502" s="59"/>
    </row>
    <row r="503" spans="1:26" x14ac:dyDescent="0.2">
      <c r="A503" s="44" t="str">
        <f t="shared" si="12"/>
        <v/>
      </c>
      <c r="B503" s="5"/>
      <c r="C503" s="14"/>
      <c r="D503" s="32" t="str">
        <f>IF($C503&lt;&gt;"",VLOOKUP($C503,Empresas!$A$3:$AB$1002,2,FALSE),"")</f>
        <v/>
      </c>
      <c r="E503" s="14"/>
      <c r="F503" s="14"/>
      <c r="G503" s="14"/>
      <c r="H503" s="14"/>
      <c r="I503" s="9"/>
      <c r="J503" s="9"/>
      <c r="K503" s="53"/>
      <c r="L503" s="50" t="str">
        <f t="shared" ca="1" si="13"/>
        <v/>
      </c>
      <c r="M503" s="32" t="str">
        <f>IF($U503&lt;&gt;"",VLOOKUP(VLOOKUP(VLOOKUP($U503,Endereços!$B$3:$M$1002,8,FALSE),Parametros!$AG$3:$AJ$102,4,FALSE),Parametros!$U$3:$Z$102,4,FALSE),"")</f>
        <v/>
      </c>
      <c r="N503" s="32" t="str">
        <f>IF($U503&lt;&gt;"",VLOOKUP(VLOOKUP($U503,Endereços!$B$3:$M$1002,6,FALSE),Parametros!$I$3:$N$102,6,FALSE),"")</f>
        <v/>
      </c>
      <c r="O503" s="9"/>
      <c r="P503" s="9"/>
      <c r="Q503" s="9"/>
      <c r="R503" s="9"/>
      <c r="S503" s="9"/>
      <c r="T503" s="9"/>
      <c r="U503" s="9"/>
      <c r="V503" s="52" t="str">
        <f>IF($U503&lt;&gt;"",VLOOKUP($U503,Endereços!$B$3:$M$1002,5,FALSE)&amp;" - "&amp;VLOOKUP($U503,Endereços!$B$3:$M$1002,7,FALSE)&amp;" - "&amp;VLOOKUP($U503,Endereços!$B$3:$M$1002,8,FALSE)&amp;", "&amp;VLOOKUP($U503,Endereços!$B$3:$M$1002,2,FALSE)&amp;" "&amp;VLOOKUP($U503,Endereços!$B$3:$M$1002,3,FALSE),"")</f>
        <v/>
      </c>
      <c r="W503" s="9"/>
      <c r="X503" s="9"/>
      <c r="Y503" s="9"/>
      <c r="Z503" s="59"/>
    </row>
    <row r="504" spans="1:26" x14ac:dyDescent="0.2">
      <c r="A504" s="44" t="str">
        <f t="shared" si="12"/>
        <v/>
      </c>
      <c r="B504" s="5"/>
      <c r="C504" s="14"/>
      <c r="D504" s="32" t="str">
        <f>IF($C504&lt;&gt;"",VLOOKUP($C504,Empresas!$A$3:$AB$1002,2,FALSE),"")</f>
        <v/>
      </c>
      <c r="E504" s="14"/>
      <c r="F504" s="14"/>
      <c r="G504" s="14"/>
      <c r="H504" s="14"/>
      <c r="I504" s="9"/>
      <c r="J504" s="9"/>
      <c r="K504" s="53"/>
      <c r="L504" s="50" t="str">
        <f t="shared" ca="1" si="13"/>
        <v/>
      </c>
      <c r="M504" s="32" t="str">
        <f>IF($U504&lt;&gt;"",VLOOKUP(VLOOKUP(VLOOKUP($U504,Endereços!$B$3:$M$1002,8,FALSE),Parametros!$AG$3:$AJ$102,4,FALSE),Parametros!$U$3:$Z$102,4,FALSE),"")</f>
        <v/>
      </c>
      <c r="N504" s="32" t="str">
        <f>IF($U504&lt;&gt;"",VLOOKUP(VLOOKUP($U504,Endereços!$B$3:$M$1002,6,FALSE),Parametros!$I$3:$N$102,6,FALSE),"")</f>
        <v/>
      </c>
      <c r="O504" s="9"/>
      <c r="P504" s="9"/>
      <c r="Q504" s="9"/>
      <c r="R504" s="9"/>
      <c r="S504" s="9"/>
      <c r="T504" s="9"/>
      <c r="U504" s="9"/>
      <c r="V504" s="52" t="str">
        <f>IF($U504&lt;&gt;"",VLOOKUP($U504,Endereços!$B$3:$M$1002,5,FALSE)&amp;" - "&amp;VLOOKUP($U504,Endereços!$B$3:$M$1002,7,FALSE)&amp;" - "&amp;VLOOKUP($U504,Endereços!$B$3:$M$1002,8,FALSE)&amp;", "&amp;VLOOKUP($U504,Endereços!$B$3:$M$1002,2,FALSE)&amp;" "&amp;VLOOKUP($U504,Endereços!$B$3:$M$1002,3,FALSE),"")</f>
        <v/>
      </c>
      <c r="W504" s="9"/>
      <c r="X504" s="9"/>
      <c r="Y504" s="9"/>
      <c r="Z504" s="59"/>
    </row>
    <row r="505" spans="1:26" x14ac:dyDescent="0.2">
      <c r="A505" s="44" t="str">
        <f t="shared" si="12"/>
        <v/>
      </c>
      <c r="B505" s="5"/>
      <c r="C505" s="14"/>
      <c r="D505" s="32" t="str">
        <f>IF($C505&lt;&gt;"",VLOOKUP($C505,Empresas!$A$3:$AB$1002,2,FALSE),"")</f>
        <v/>
      </c>
      <c r="E505" s="14"/>
      <c r="F505" s="14"/>
      <c r="G505" s="14"/>
      <c r="H505" s="14"/>
      <c r="I505" s="9"/>
      <c r="J505" s="9"/>
      <c r="K505" s="53"/>
      <c r="L505" s="50" t="str">
        <f t="shared" ca="1" si="13"/>
        <v/>
      </c>
      <c r="M505" s="32" t="str">
        <f>IF($U505&lt;&gt;"",VLOOKUP(VLOOKUP(VLOOKUP($U505,Endereços!$B$3:$M$1002,8,FALSE),Parametros!$AG$3:$AJ$102,4,FALSE),Parametros!$U$3:$Z$102,4,FALSE),"")</f>
        <v/>
      </c>
      <c r="N505" s="32" t="str">
        <f>IF($U505&lt;&gt;"",VLOOKUP(VLOOKUP($U505,Endereços!$B$3:$M$1002,6,FALSE),Parametros!$I$3:$N$102,6,FALSE),"")</f>
        <v/>
      </c>
      <c r="O505" s="9"/>
      <c r="P505" s="9"/>
      <c r="Q505" s="9"/>
      <c r="R505" s="9"/>
      <c r="S505" s="9"/>
      <c r="T505" s="9"/>
      <c r="U505" s="9"/>
      <c r="V505" s="52" t="str">
        <f>IF($U505&lt;&gt;"",VLOOKUP($U505,Endereços!$B$3:$M$1002,5,FALSE)&amp;" - "&amp;VLOOKUP($U505,Endereços!$B$3:$M$1002,7,FALSE)&amp;" - "&amp;VLOOKUP($U505,Endereços!$B$3:$M$1002,8,FALSE)&amp;", "&amp;VLOOKUP($U505,Endereços!$B$3:$M$1002,2,FALSE)&amp;" "&amp;VLOOKUP($U505,Endereços!$B$3:$M$1002,3,FALSE),"")</f>
        <v/>
      </c>
      <c r="W505" s="9"/>
      <c r="X505" s="9"/>
      <c r="Y505" s="9"/>
      <c r="Z505" s="59"/>
    </row>
    <row r="506" spans="1:26" x14ac:dyDescent="0.2">
      <c r="A506" s="44" t="str">
        <f t="shared" ref="A506:A569" si="14">IF($B506&lt;&gt;"",$A505+1,"")</f>
        <v/>
      </c>
      <c r="B506" s="5"/>
      <c r="C506" s="14"/>
      <c r="D506" s="32" t="str">
        <f>IF($C506&lt;&gt;"",VLOOKUP($C506,Empresas!$A$3:$AB$1002,2,FALSE),"")</f>
        <v/>
      </c>
      <c r="E506" s="14"/>
      <c r="F506" s="14"/>
      <c r="G506" s="14"/>
      <c r="H506" s="14"/>
      <c r="I506" s="9"/>
      <c r="J506" s="9"/>
      <c r="K506" s="53"/>
      <c r="L506" s="50" t="str">
        <f t="shared" ca="1" si="13"/>
        <v/>
      </c>
      <c r="M506" s="32" t="str">
        <f>IF($U506&lt;&gt;"",VLOOKUP(VLOOKUP(VLOOKUP($U506,Endereços!$B$3:$M$1002,8,FALSE),Parametros!$AG$3:$AJ$102,4,FALSE),Parametros!$U$3:$Z$102,4,FALSE),"")</f>
        <v/>
      </c>
      <c r="N506" s="32" t="str">
        <f>IF($U506&lt;&gt;"",VLOOKUP(VLOOKUP($U506,Endereços!$B$3:$M$1002,6,FALSE),Parametros!$I$3:$N$102,6,FALSE),"")</f>
        <v/>
      </c>
      <c r="O506" s="9"/>
      <c r="P506" s="9"/>
      <c r="Q506" s="9"/>
      <c r="R506" s="9"/>
      <c r="S506" s="9"/>
      <c r="T506" s="9"/>
      <c r="U506" s="9"/>
      <c r="V506" s="52" t="str">
        <f>IF($U506&lt;&gt;"",VLOOKUP($U506,Endereços!$B$3:$M$1002,5,FALSE)&amp;" - "&amp;VLOOKUP($U506,Endereços!$B$3:$M$1002,7,FALSE)&amp;" - "&amp;VLOOKUP($U506,Endereços!$B$3:$M$1002,8,FALSE)&amp;", "&amp;VLOOKUP($U506,Endereços!$B$3:$M$1002,2,FALSE)&amp;" "&amp;VLOOKUP($U506,Endereços!$B$3:$M$1002,3,FALSE),"")</f>
        <v/>
      </c>
      <c r="W506" s="9"/>
      <c r="X506" s="9"/>
      <c r="Y506" s="9"/>
      <c r="Z506" s="59"/>
    </row>
    <row r="507" spans="1:26" x14ac:dyDescent="0.2">
      <c r="A507" s="44" t="str">
        <f t="shared" si="14"/>
        <v/>
      </c>
      <c r="B507" s="5"/>
      <c r="C507" s="14"/>
      <c r="D507" s="32" t="str">
        <f>IF($C507&lt;&gt;"",VLOOKUP($C507,Empresas!$A$3:$AB$1002,2,FALSE),"")</f>
        <v/>
      </c>
      <c r="E507" s="14"/>
      <c r="F507" s="14"/>
      <c r="G507" s="14"/>
      <c r="H507" s="14"/>
      <c r="I507" s="9"/>
      <c r="J507" s="9"/>
      <c r="K507" s="53"/>
      <c r="L507" s="50" t="str">
        <f t="shared" ca="1" si="13"/>
        <v/>
      </c>
      <c r="M507" s="32" t="str">
        <f>IF($U507&lt;&gt;"",VLOOKUP(VLOOKUP(VLOOKUP($U507,Endereços!$B$3:$M$1002,8,FALSE),Parametros!$AG$3:$AJ$102,4,FALSE),Parametros!$U$3:$Z$102,4,FALSE),"")</f>
        <v/>
      </c>
      <c r="N507" s="32" t="str">
        <f>IF($U507&lt;&gt;"",VLOOKUP(VLOOKUP($U507,Endereços!$B$3:$M$1002,6,FALSE),Parametros!$I$3:$N$102,6,FALSE),"")</f>
        <v/>
      </c>
      <c r="O507" s="9"/>
      <c r="P507" s="9"/>
      <c r="Q507" s="9"/>
      <c r="R507" s="9"/>
      <c r="S507" s="9"/>
      <c r="T507" s="9"/>
      <c r="U507" s="9"/>
      <c r="V507" s="52" t="str">
        <f>IF($U507&lt;&gt;"",VLOOKUP($U507,Endereços!$B$3:$M$1002,5,FALSE)&amp;" - "&amp;VLOOKUP($U507,Endereços!$B$3:$M$1002,7,FALSE)&amp;" - "&amp;VLOOKUP($U507,Endereços!$B$3:$M$1002,8,FALSE)&amp;", "&amp;VLOOKUP($U507,Endereços!$B$3:$M$1002,2,FALSE)&amp;" "&amp;VLOOKUP($U507,Endereços!$B$3:$M$1002,3,FALSE),"")</f>
        <v/>
      </c>
      <c r="W507" s="9"/>
      <c r="X507" s="9"/>
      <c r="Y507" s="9"/>
      <c r="Z507" s="59"/>
    </row>
    <row r="508" spans="1:26" x14ac:dyDescent="0.2">
      <c r="A508" s="44" t="str">
        <f t="shared" si="14"/>
        <v/>
      </c>
      <c r="B508" s="5"/>
      <c r="C508" s="14"/>
      <c r="D508" s="32" t="str">
        <f>IF($C508&lt;&gt;"",VLOOKUP($C508,Empresas!$A$3:$AB$1002,2,FALSE),"")</f>
        <v/>
      </c>
      <c r="E508" s="14"/>
      <c r="F508" s="14"/>
      <c r="G508" s="14"/>
      <c r="H508" s="14"/>
      <c r="I508" s="9"/>
      <c r="J508" s="9"/>
      <c r="K508" s="53"/>
      <c r="L508" s="50" t="str">
        <f t="shared" ca="1" si="13"/>
        <v/>
      </c>
      <c r="M508" s="32" t="str">
        <f>IF($U508&lt;&gt;"",VLOOKUP(VLOOKUP(VLOOKUP($U508,Endereços!$B$3:$M$1002,8,FALSE),Parametros!$AG$3:$AJ$102,4,FALSE),Parametros!$U$3:$Z$102,4,FALSE),"")</f>
        <v/>
      </c>
      <c r="N508" s="32" t="str">
        <f>IF($U508&lt;&gt;"",VLOOKUP(VLOOKUP($U508,Endereços!$B$3:$M$1002,6,FALSE),Parametros!$I$3:$N$102,6,FALSE),"")</f>
        <v/>
      </c>
      <c r="O508" s="9"/>
      <c r="P508" s="9"/>
      <c r="Q508" s="9"/>
      <c r="R508" s="9"/>
      <c r="S508" s="9"/>
      <c r="T508" s="9"/>
      <c r="U508" s="9"/>
      <c r="V508" s="52" t="str">
        <f>IF($U508&lt;&gt;"",VLOOKUP($U508,Endereços!$B$3:$M$1002,5,FALSE)&amp;" - "&amp;VLOOKUP($U508,Endereços!$B$3:$M$1002,7,FALSE)&amp;" - "&amp;VLOOKUP($U508,Endereços!$B$3:$M$1002,8,FALSE)&amp;", "&amp;VLOOKUP($U508,Endereços!$B$3:$M$1002,2,FALSE)&amp;" "&amp;VLOOKUP($U508,Endereços!$B$3:$M$1002,3,FALSE),"")</f>
        <v/>
      </c>
      <c r="W508" s="9"/>
      <c r="X508" s="9"/>
      <c r="Y508" s="9"/>
      <c r="Z508" s="59"/>
    </row>
    <row r="509" spans="1:26" x14ac:dyDescent="0.2">
      <c r="A509" s="44" t="str">
        <f t="shared" si="14"/>
        <v/>
      </c>
      <c r="B509" s="5"/>
      <c r="C509" s="14"/>
      <c r="D509" s="32" t="str">
        <f>IF($C509&lt;&gt;"",VLOOKUP($C509,Empresas!$A$3:$AB$1002,2,FALSE),"")</f>
        <v/>
      </c>
      <c r="E509" s="14"/>
      <c r="F509" s="14"/>
      <c r="G509" s="14"/>
      <c r="H509" s="14"/>
      <c r="I509" s="9"/>
      <c r="J509" s="9"/>
      <c r="K509" s="53"/>
      <c r="L509" s="50" t="str">
        <f t="shared" ca="1" si="13"/>
        <v/>
      </c>
      <c r="M509" s="32" t="str">
        <f>IF($U509&lt;&gt;"",VLOOKUP(VLOOKUP(VLOOKUP($U509,Endereços!$B$3:$M$1002,8,FALSE),Parametros!$AG$3:$AJ$102,4,FALSE),Parametros!$U$3:$Z$102,4,FALSE),"")</f>
        <v/>
      </c>
      <c r="N509" s="32" t="str">
        <f>IF($U509&lt;&gt;"",VLOOKUP(VLOOKUP($U509,Endereços!$B$3:$M$1002,6,FALSE),Parametros!$I$3:$N$102,6,FALSE),"")</f>
        <v/>
      </c>
      <c r="O509" s="9"/>
      <c r="P509" s="9"/>
      <c r="Q509" s="9"/>
      <c r="R509" s="9"/>
      <c r="S509" s="9"/>
      <c r="T509" s="9"/>
      <c r="U509" s="9"/>
      <c r="V509" s="52" t="str">
        <f>IF($U509&lt;&gt;"",VLOOKUP($U509,Endereços!$B$3:$M$1002,5,FALSE)&amp;" - "&amp;VLOOKUP($U509,Endereços!$B$3:$M$1002,7,FALSE)&amp;" - "&amp;VLOOKUP($U509,Endereços!$B$3:$M$1002,8,FALSE)&amp;", "&amp;VLOOKUP($U509,Endereços!$B$3:$M$1002,2,FALSE)&amp;" "&amp;VLOOKUP($U509,Endereços!$B$3:$M$1002,3,FALSE),"")</f>
        <v/>
      </c>
      <c r="W509" s="9"/>
      <c r="X509" s="9"/>
      <c r="Y509" s="9"/>
      <c r="Z509" s="59"/>
    </row>
    <row r="510" spans="1:26" x14ac:dyDescent="0.2">
      <c r="A510" s="44" t="str">
        <f t="shared" si="14"/>
        <v/>
      </c>
      <c r="B510" s="5"/>
      <c r="C510" s="14"/>
      <c r="D510" s="32" t="str">
        <f>IF($C510&lt;&gt;"",VLOOKUP($C510,Empresas!$A$3:$AB$1002,2,FALSE),"")</f>
        <v/>
      </c>
      <c r="E510" s="14"/>
      <c r="F510" s="14"/>
      <c r="G510" s="14"/>
      <c r="H510" s="14"/>
      <c r="I510" s="9"/>
      <c r="J510" s="9"/>
      <c r="K510" s="53"/>
      <c r="L510" s="50" t="str">
        <f t="shared" ca="1" si="13"/>
        <v/>
      </c>
      <c r="M510" s="32" t="str">
        <f>IF($U510&lt;&gt;"",VLOOKUP(VLOOKUP(VLOOKUP($U510,Endereços!$B$3:$M$1002,8,FALSE),Parametros!$AG$3:$AJ$102,4,FALSE),Parametros!$U$3:$Z$102,4,FALSE),"")</f>
        <v/>
      </c>
      <c r="N510" s="32" t="str">
        <f>IF($U510&lt;&gt;"",VLOOKUP(VLOOKUP($U510,Endereços!$B$3:$M$1002,6,FALSE),Parametros!$I$3:$N$102,6,FALSE),"")</f>
        <v/>
      </c>
      <c r="O510" s="9"/>
      <c r="P510" s="9"/>
      <c r="Q510" s="9"/>
      <c r="R510" s="9"/>
      <c r="S510" s="9"/>
      <c r="T510" s="9"/>
      <c r="U510" s="9"/>
      <c r="V510" s="52" t="str">
        <f>IF($U510&lt;&gt;"",VLOOKUP($U510,Endereços!$B$3:$M$1002,5,FALSE)&amp;" - "&amp;VLOOKUP($U510,Endereços!$B$3:$M$1002,7,FALSE)&amp;" - "&amp;VLOOKUP($U510,Endereços!$B$3:$M$1002,8,FALSE)&amp;", "&amp;VLOOKUP($U510,Endereços!$B$3:$M$1002,2,FALSE)&amp;" "&amp;VLOOKUP($U510,Endereços!$B$3:$M$1002,3,FALSE),"")</f>
        <v/>
      </c>
      <c r="W510" s="9"/>
      <c r="X510" s="9"/>
      <c r="Y510" s="9"/>
      <c r="Z510" s="59"/>
    </row>
    <row r="511" spans="1:26" x14ac:dyDescent="0.2">
      <c r="A511" s="44" t="str">
        <f t="shared" si="14"/>
        <v/>
      </c>
      <c r="B511" s="5"/>
      <c r="C511" s="14"/>
      <c r="D511" s="32" t="str">
        <f>IF($C511&lt;&gt;"",VLOOKUP($C511,Empresas!$A$3:$AB$1002,2,FALSE),"")</f>
        <v/>
      </c>
      <c r="E511" s="14"/>
      <c r="F511" s="14"/>
      <c r="G511" s="14"/>
      <c r="H511" s="14"/>
      <c r="I511" s="9"/>
      <c r="J511" s="9"/>
      <c r="K511" s="53"/>
      <c r="L511" s="50" t="str">
        <f t="shared" ca="1" si="13"/>
        <v/>
      </c>
      <c r="M511" s="32" t="str">
        <f>IF($U511&lt;&gt;"",VLOOKUP(VLOOKUP(VLOOKUP($U511,Endereços!$B$3:$M$1002,8,FALSE),Parametros!$AG$3:$AJ$102,4,FALSE),Parametros!$U$3:$Z$102,4,FALSE),"")</f>
        <v/>
      </c>
      <c r="N511" s="32" t="str">
        <f>IF($U511&lt;&gt;"",VLOOKUP(VLOOKUP($U511,Endereços!$B$3:$M$1002,6,FALSE),Parametros!$I$3:$N$102,6,FALSE),"")</f>
        <v/>
      </c>
      <c r="O511" s="9"/>
      <c r="P511" s="9"/>
      <c r="Q511" s="9"/>
      <c r="R511" s="9"/>
      <c r="S511" s="9"/>
      <c r="T511" s="9"/>
      <c r="U511" s="9"/>
      <c r="V511" s="52" t="str">
        <f>IF($U511&lt;&gt;"",VLOOKUP($U511,Endereços!$B$3:$M$1002,5,FALSE)&amp;" - "&amp;VLOOKUP($U511,Endereços!$B$3:$M$1002,7,FALSE)&amp;" - "&amp;VLOOKUP($U511,Endereços!$B$3:$M$1002,8,FALSE)&amp;", "&amp;VLOOKUP($U511,Endereços!$B$3:$M$1002,2,FALSE)&amp;" "&amp;VLOOKUP($U511,Endereços!$B$3:$M$1002,3,FALSE),"")</f>
        <v/>
      </c>
      <c r="W511" s="9"/>
      <c r="X511" s="9"/>
      <c r="Y511" s="9"/>
      <c r="Z511" s="59"/>
    </row>
    <row r="512" spans="1:26" x14ac:dyDescent="0.2">
      <c r="A512" s="44" t="str">
        <f t="shared" si="14"/>
        <v/>
      </c>
      <c r="B512" s="5"/>
      <c r="C512" s="14"/>
      <c r="D512" s="32" t="str">
        <f>IF($C512&lt;&gt;"",VLOOKUP($C512,Empresas!$A$3:$AB$1002,2,FALSE),"")</f>
        <v/>
      </c>
      <c r="E512" s="14"/>
      <c r="F512" s="14"/>
      <c r="G512" s="14"/>
      <c r="H512" s="14"/>
      <c r="I512" s="9"/>
      <c r="J512" s="9"/>
      <c r="K512" s="53"/>
      <c r="L512" s="50" t="str">
        <f t="shared" ca="1" si="13"/>
        <v/>
      </c>
      <c r="M512" s="32" t="str">
        <f>IF($U512&lt;&gt;"",VLOOKUP(VLOOKUP(VLOOKUP($U512,Endereços!$B$3:$M$1002,8,FALSE),Parametros!$AG$3:$AJ$102,4,FALSE),Parametros!$U$3:$Z$102,4,FALSE),"")</f>
        <v/>
      </c>
      <c r="N512" s="32" t="str">
        <f>IF($U512&lt;&gt;"",VLOOKUP(VLOOKUP($U512,Endereços!$B$3:$M$1002,6,FALSE),Parametros!$I$3:$N$102,6,FALSE),"")</f>
        <v/>
      </c>
      <c r="O512" s="9"/>
      <c r="P512" s="9"/>
      <c r="Q512" s="9"/>
      <c r="R512" s="9"/>
      <c r="S512" s="9"/>
      <c r="T512" s="9"/>
      <c r="U512" s="9"/>
      <c r="V512" s="52" t="str">
        <f>IF($U512&lt;&gt;"",VLOOKUP($U512,Endereços!$B$3:$M$1002,5,FALSE)&amp;" - "&amp;VLOOKUP($U512,Endereços!$B$3:$M$1002,7,FALSE)&amp;" - "&amp;VLOOKUP($U512,Endereços!$B$3:$M$1002,8,FALSE)&amp;", "&amp;VLOOKUP($U512,Endereços!$B$3:$M$1002,2,FALSE)&amp;" "&amp;VLOOKUP($U512,Endereços!$B$3:$M$1002,3,FALSE),"")</f>
        <v/>
      </c>
      <c r="W512" s="9"/>
      <c r="X512" s="9"/>
      <c r="Y512" s="9"/>
      <c r="Z512" s="59"/>
    </row>
    <row r="513" spans="1:26" x14ac:dyDescent="0.2">
      <c r="A513" s="44" t="str">
        <f t="shared" si="14"/>
        <v/>
      </c>
      <c r="B513" s="5"/>
      <c r="C513" s="14"/>
      <c r="D513" s="32" t="str">
        <f>IF($C513&lt;&gt;"",VLOOKUP($C513,Empresas!$A$3:$AB$1002,2,FALSE),"")</f>
        <v/>
      </c>
      <c r="E513" s="14"/>
      <c r="F513" s="14"/>
      <c r="G513" s="14"/>
      <c r="H513" s="14"/>
      <c r="I513" s="9"/>
      <c r="J513" s="9"/>
      <c r="K513" s="53"/>
      <c r="L513" s="50" t="str">
        <f t="shared" ca="1" si="13"/>
        <v/>
      </c>
      <c r="M513" s="32" t="str">
        <f>IF($U513&lt;&gt;"",VLOOKUP(VLOOKUP(VLOOKUP($U513,Endereços!$B$3:$M$1002,8,FALSE),Parametros!$AG$3:$AJ$102,4,FALSE),Parametros!$U$3:$Z$102,4,FALSE),"")</f>
        <v/>
      </c>
      <c r="N513" s="32" t="str">
        <f>IF($U513&lt;&gt;"",VLOOKUP(VLOOKUP($U513,Endereços!$B$3:$M$1002,6,FALSE),Parametros!$I$3:$N$102,6,FALSE),"")</f>
        <v/>
      </c>
      <c r="O513" s="9"/>
      <c r="P513" s="9"/>
      <c r="Q513" s="9"/>
      <c r="R513" s="9"/>
      <c r="S513" s="9"/>
      <c r="T513" s="9"/>
      <c r="U513" s="9"/>
      <c r="V513" s="52" t="str">
        <f>IF($U513&lt;&gt;"",VLOOKUP($U513,Endereços!$B$3:$M$1002,5,FALSE)&amp;" - "&amp;VLOOKUP($U513,Endereços!$B$3:$M$1002,7,FALSE)&amp;" - "&amp;VLOOKUP($U513,Endereços!$B$3:$M$1002,8,FALSE)&amp;", "&amp;VLOOKUP($U513,Endereços!$B$3:$M$1002,2,FALSE)&amp;" "&amp;VLOOKUP($U513,Endereços!$B$3:$M$1002,3,FALSE),"")</f>
        <v/>
      </c>
      <c r="W513" s="9"/>
      <c r="X513" s="9"/>
      <c r="Y513" s="9"/>
      <c r="Z513" s="59"/>
    </row>
    <row r="514" spans="1:26" x14ac:dyDescent="0.2">
      <c r="A514" s="44" t="str">
        <f t="shared" si="14"/>
        <v/>
      </c>
      <c r="B514" s="5"/>
      <c r="C514" s="14"/>
      <c r="D514" s="32" t="str">
        <f>IF($C514&lt;&gt;"",VLOOKUP($C514,Empresas!$A$3:$AB$1002,2,FALSE),"")</f>
        <v/>
      </c>
      <c r="E514" s="14"/>
      <c r="F514" s="14"/>
      <c r="G514" s="14"/>
      <c r="H514" s="14"/>
      <c r="I514" s="9"/>
      <c r="J514" s="9"/>
      <c r="K514" s="53"/>
      <c r="L514" s="50" t="str">
        <f t="shared" ca="1" si="13"/>
        <v/>
      </c>
      <c r="M514" s="32" t="str">
        <f>IF($U514&lt;&gt;"",VLOOKUP(VLOOKUP(VLOOKUP($U514,Endereços!$B$3:$M$1002,8,FALSE),Parametros!$AG$3:$AJ$102,4,FALSE),Parametros!$U$3:$Z$102,4,FALSE),"")</f>
        <v/>
      </c>
      <c r="N514" s="32" t="str">
        <f>IF($U514&lt;&gt;"",VLOOKUP(VLOOKUP($U514,Endereços!$B$3:$M$1002,6,FALSE),Parametros!$I$3:$N$102,6,FALSE),"")</f>
        <v/>
      </c>
      <c r="O514" s="9"/>
      <c r="P514" s="9"/>
      <c r="Q514" s="9"/>
      <c r="R514" s="9"/>
      <c r="S514" s="9"/>
      <c r="T514" s="9"/>
      <c r="U514" s="9"/>
      <c r="V514" s="52" t="str">
        <f>IF($U514&lt;&gt;"",VLOOKUP($U514,Endereços!$B$3:$M$1002,5,FALSE)&amp;" - "&amp;VLOOKUP($U514,Endereços!$B$3:$M$1002,7,FALSE)&amp;" - "&amp;VLOOKUP($U514,Endereços!$B$3:$M$1002,8,FALSE)&amp;", "&amp;VLOOKUP($U514,Endereços!$B$3:$M$1002,2,FALSE)&amp;" "&amp;VLOOKUP($U514,Endereços!$B$3:$M$1002,3,FALSE),"")</f>
        <v/>
      </c>
      <c r="W514" s="9"/>
      <c r="X514" s="9"/>
      <c r="Y514" s="9"/>
      <c r="Z514" s="59"/>
    </row>
    <row r="515" spans="1:26" x14ac:dyDescent="0.2">
      <c r="A515" s="44" t="str">
        <f t="shared" si="14"/>
        <v/>
      </c>
      <c r="B515" s="5"/>
      <c r="C515" s="14"/>
      <c r="D515" s="32" t="str">
        <f>IF($C515&lt;&gt;"",VLOOKUP($C515,Empresas!$A$3:$AB$1002,2,FALSE),"")</f>
        <v/>
      </c>
      <c r="E515" s="14"/>
      <c r="F515" s="14"/>
      <c r="G515" s="14"/>
      <c r="H515" s="14"/>
      <c r="I515" s="9"/>
      <c r="J515" s="9"/>
      <c r="K515" s="53"/>
      <c r="L515" s="50" t="str">
        <f t="shared" ca="1" si="13"/>
        <v/>
      </c>
      <c r="M515" s="32" t="str">
        <f>IF($U515&lt;&gt;"",VLOOKUP(VLOOKUP(VLOOKUP($U515,Endereços!$B$3:$M$1002,8,FALSE),Parametros!$AG$3:$AJ$102,4,FALSE),Parametros!$U$3:$Z$102,4,FALSE),"")</f>
        <v/>
      </c>
      <c r="N515" s="32" t="str">
        <f>IF($U515&lt;&gt;"",VLOOKUP(VLOOKUP($U515,Endereços!$B$3:$M$1002,6,FALSE),Parametros!$I$3:$N$102,6,FALSE),"")</f>
        <v/>
      </c>
      <c r="O515" s="9"/>
      <c r="P515" s="9"/>
      <c r="Q515" s="9"/>
      <c r="R515" s="9"/>
      <c r="S515" s="9"/>
      <c r="T515" s="9"/>
      <c r="U515" s="9"/>
      <c r="V515" s="52" t="str">
        <f>IF($U515&lt;&gt;"",VLOOKUP($U515,Endereços!$B$3:$M$1002,5,FALSE)&amp;" - "&amp;VLOOKUP($U515,Endereços!$B$3:$M$1002,7,FALSE)&amp;" - "&amp;VLOOKUP($U515,Endereços!$B$3:$M$1002,8,FALSE)&amp;", "&amp;VLOOKUP($U515,Endereços!$B$3:$M$1002,2,FALSE)&amp;" "&amp;VLOOKUP($U515,Endereços!$B$3:$M$1002,3,FALSE),"")</f>
        <v/>
      </c>
      <c r="W515" s="9"/>
      <c r="X515" s="9"/>
      <c r="Y515" s="9"/>
      <c r="Z515" s="59"/>
    </row>
    <row r="516" spans="1:26" x14ac:dyDescent="0.2">
      <c r="A516" s="44" t="str">
        <f t="shared" si="14"/>
        <v/>
      </c>
      <c r="B516" s="5"/>
      <c r="C516" s="14"/>
      <c r="D516" s="32" t="str">
        <f>IF($C516&lt;&gt;"",VLOOKUP($C516,Empresas!$A$3:$AB$1002,2,FALSE),"")</f>
        <v/>
      </c>
      <c r="E516" s="14"/>
      <c r="F516" s="14"/>
      <c r="G516" s="14"/>
      <c r="H516" s="14"/>
      <c r="I516" s="9"/>
      <c r="J516" s="9"/>
      <c r="K516" s="53"/>
      <c r="L516" s="50" t="str">
        <f t="shared" ca="1" si="13"/>
        <v/>
      </c>
      <c r="M516" s="32" t="str">
        <f>IF($U516&lt;&gt;"",VLOOKUP(VLOOKUP(VLOOKUP($U516,Endereços!$B$3:$M$1002,8,FALSE),Parametros!$AG$3:$AJ$102,4,FALSE),Parametros!$U$3:$Z$102,4,FALSE),"")</f>
        <v/>
      </c>
      <c r="N516" s="32" t="str">
        <f>IF($U516&lt;&gt;"",VLOOKUP(VLOOKUP($U516,Endereços!$B$3:$M$1002,6,FALSE),Parametros!$I$3:$N$102,6,FALSE),"")</f>
        <v/>
      </c>
      <c r="O516" s="9"/>
      <c r="P516" s="9"/>
      <c r="Q516" s="9"/>
      <c r="R516" s="9"/>
      <c r="S516" s="9"/>
      <c r="T516" s="9"/>
      <c r="U516" s="9"/>
      <c r="V516" s="52" t="str">
        <f>IF($U516&lt;&gt;"",VLOOKUP($U516,Endereços!$B$3:$M$1002,5,FALSE)&amp;" - "&amp;VLOOKUP($U516,Endereços!$B$3:$M$1002,7,FALSE)&amp;" - "&amp;VLOOKUP($U516,Endereços!$B$3:$M$1002,8,FALSE)&amp;", "&amp;VLOOKUP($U516,Endereços!$B$3:$M$1002,2,FALSE)&amp;" "&amp;VLOOKUP($U516,Endereços!$B$3:$M$1002,3,FALSE),"")</f>
        <v/>
      </c>
      <c r="W516" s="9"/>
      <c r="X516" s="9"/>
      <c r="Y516" s="9"/>
      <c r="Z516" s="59"/>
    </row>
    <row r="517" spans="1:26" x14ac:dyDescent="0.2">
      <c r="A517" s="44" t="str">
        <f t="shared" si="14"/>
        <v/>
      </c>
      <c r="B517" s="5"/>
      <c r="C517" s="14"/>
      <c r="D517" s="32" t="str">
        <f>IF($C517&lt;&gt;"",VLOOKUP($C517,Empresas!$A$3:$AB$1002,2,FALSE),"")</f>
        <v/>
      </c>
      <c r="E517" s="14"/>
      <c r="F517" s="14"/>
      <c r="G517" s="14"/>
      <c r="H517" s="14"/>
      <c r="I517" s="9"/>
      <c r="J517" s="9"/>
      <c r="K517" s="53"/>
      <c r="L517" s="50" t="str">
        <f t="shared" ref="L517:L580" ca="1" si="15">IF($K517&lt;&gt;"",DAYS360($K517,NOW(),FALSE)/360,"")</f>
        <v/>
      </c>
      <c r="M517" s="32" t="str">
        <f>IF($U517&lt;&gt;"",VLOOKUP(VLOOKUP(VLOOKUP($U517,Endereços!$B$3:$M$1002,8,FALSE),Parametros!$AG$3:$AJ$102,4,FALSE),Parametros!$U$3:$Z$102,4,FALSE),"")</f>
        <v/>
      </c>
      <c r="N517" s="32" t="str">
        <f>IF($U517&lt;&gt;"",VLOOKUP(VLOOKUP($U517,Endereços!$B$3:$M$1002,6,FALSE),Parametros!$I$3:$N$102,6,FALSE),"")</f>
        <v/>
      </c>
      <c r="O517" s="9"/>
      <c r="P517" s="9"/>
      <c r="Q517" s="9"/>
      <c r="R517" s="9"/>
      <c r="S517" s="9"/>
      <c r="T517" s="9"/>
      <c r="U517" s="9"/>
      <c r="V517" s="52" t="str">
        <f>IF($U517&lt;&gt;"",VLOOKUP($U517,Endereços!$B$3:$M$1002,5,FALSE)&amp;" - "&amp;VLOOKUP($U517,Endereços!$B$3:$M$1002,7,FALSE)&amp;" - "&amp;VLOOKUP($U517,Endereços!$B$3:$M$1002,8,FALSE)&amp;", "&amp;VLOOKUP($U517,Endereços!$B$3:$M$1002,2,FALSE)&amp;" "&amp;VLOOKUP($U517,Endereços!$B$3:$M$1002,3,FALSE),"")</f>
        <v/>
      </c>
      <c r="W517" s="9"/>
      <c r="X517" s="9"/>
      <c r="Y517" s="9"/>
      <c r="Z517" s="59"/>
    </row>
    <row r="518" spans="1:26" x14ac:dyDescent="0.2">
      <c r="A518" s="44" t="str">
        <f t="shared" si="14"/>
        <v/>
      </c>
      <c r="B518" s="5"/>
      <c r="C518" s="14"/>
      <c r="D518" s="32" t="str">
        <f>IF($C518&lt;&gt;"",VLOOKUP($C518,Empresas!$A$3:$AB$1002,2,FALSE),"")</f>
        <v/>
      </c>
      <c r="E518" s="14"/>
      <c r="F518" s="14"/>
      <c r="G518" s="14"/>
      <c r="H518" s="14"/>
      <c r="I518" s="9"/>
      <c r="J518" s="9"/>
      <c r="K518" s="53"/>
      <c r="L518" s="50" t="str">
        <f t="shared" ca="1" si="15"/>
        <v/>
      </c>
      <c r="M518" s="32" t="str">
        <f>IF($U518&lt;&gt;"",VLOOKUP(VLOOKUP(VLOOKUP($U518,Endereços!$B$3:$M$1002,8,FALSE),Parametros!$AG$3:$AJ$102,4,FALSE),Parametros!$U$3:$Z$102,4,FALSE),"")</f>
        <v/>
      </c>
      <c r="N518" s="32" t="str">
        <f>IF($U518&lt;&gt;"",VLOOKUP(VLOOKUP($U518,Endereços!$B$3:$M$1002,6,FALSE),Parametros!$I$3:$N$102,6,FALSE),"")</f>
        <v/>
      </c>
      <c r="O518" s="9"/>
      <c r="P518" s="9"/>
      <c r="Q518" s="9"/>
      <c r="R518" s="9"/>
      <c r="S518" s="9"/>
      <c r="T518" s="9"/>
      <c r="U518" s="9"/>
      <c r="V518" s="52" t="str">
        <f>IF($U518&lt;&gt;"",VLOOKUP($U518,Endereços!$B$3:$M$1002,5,FALSE)&amp;" - "&amp;VLOOKUP($U518,Endereços!$B$3:$M$1002,7,FALSE)&amp;" - "&amp;VLOOKUP($U518,Endereços!$B$3:$M$1002,8,FALSE)&amp;", "&amp;VLOOKUP($U518,Endereços!$B$3:$M$1002,2,FALSE)&amp;" "&amp;VLOOKUP($U518,Endereços!$B$3:$M$1002,3,FALSE),"")</f>
        <v/>
      </c>
      <c r="W518" s="9"/>
      <c r="X518" s="9"/>
      <c r="Y518" s="9"/>
      <c r="Z518" s="59"/>
    </row>
    <row r="519" spans="1:26" x14ac:dyDescent="0.2">
      <c r="A519" s="44" t="str">
        <f t="shared" si="14"/>
        <v/>
      </c>
      <c r="B519" s="5"/>
      <c r="C519" s="14"/>
      <c r="D519" s="32" t="str">
        <f>IF($C519&lt;&gt;"",VLOOKUP($C519,Empresas!$A$3:$AB$1002,2,FALSE),"")</f>
        <v/>
      </c>
      <c r="E519" s="14"/>
      <c r="F519" s="14"/>
      <c r="G519" s="14"/>
      <c r="H519" s="14"/>
      <c r="I519" s="9"/>
      <c r="J519" s="9"/>
      <c r="K519" s="53"/>
      <c r="L519" s="50" t="str">
        <f t="shared" ca="1" si="15"/>
        <v/>
      </c>
      <c r="M519" s="32" t="str">
        <f>IF($U519&lt;&gt;"",VLOOKUP(VLOOKUP(VLOOKUP($U519,Endereços!$B$3:$M$1002,8,FALSE),Parametros!$AG$3:$AJ$102,4,FALSE),Parametros!$U$3:$Z$102,4,FALSE),"")</f>
        <v/>
      </c>
      <c r="N519" s="32" t="str">
        <f>IF($U519&lt;&gt;"",VLOOKUP(VLOOKUP($U519,Endereços!$B$3:$M$1002,6,FALSE),Parametros!$I$3:$N$102,6,FALSE),"")</f>
        <v/>
      </c>
      <c r="O519" s="9"/>
      <c r="P519" s="9"/>
      <c r="Q519" s="9"/>
      <c r="R519" s="9"/>
      <c r="S519" s="9"/>
      <c r="T519" s="9"/>
      <c r="U519" s="9"/>
      <c r="V519" s="52" t="str">
        <f>IF($U519&lt;&gt;"",VLOOKUP($U519,Endereços!$B$3:$M$1002,5,FALSE)&amp;" - "&amp;VLOOKUP($U519,Endereços!$B$3:$M$1002,7,FALSE)&amp;" - "&amp;VLOOKUP($U519,Endereços!$B$3:$M$1002,8,FALSE)&amp;", "&amp;VLOOKUP($U519,Endereços!$B$3:$M$1002,2,FALSE)&amp;" "&amp;VLOOKUP($U519,Endereços!$B$3:$M$1002,3,FALSE),"")</f>
        <v/>
      </c>
      <c r="W519" s="9"/>
      <c r="X519" s="9"/>
      <c r="Y519" s="9"/>
      <c r="Z519" s="59"/>
    </row>
    <row r="520" spans="1:26" x14ac:dyDescent="0.2">
      <c r="A520" s="44" t="str">
        <f t="shared" si="14"/>
        <v/>
      </c>
      <c r="B520" s="5"/>
      <c r="C520" s="14"/>
      <c r="D520" s="32" t="str">
        <f>IF($C520&lt;&gt;"",VLOOKUP($C520,Empresas!$A$3:$AB$1002,2,FALSE),"")</f>
        <v/>
      </c>
      <c r="E520" s="14"/>
      <c r="F520" s="14"/>
      <c r="G520" s="14"/>
      <c r="H520" s="14"/>
      <c r="I520" s="9"/>
      <c r="J520" s="9"/>
      <c r="K520" s="53"/>
      <c r="L520" s="50" t="str">
        <f t="shared" ca="1" si="15"/>
        <v/>
      </c>
      <c r="M520" s="32" t="str">
        <f>IF($U520&lt;&gt;"",VLOOKUP(VLOOKUP(VLOOKUP($U520,Endereços!$B$3:$M$1002,8,FALSE),Parametros!$AG$3:$AJ$102,4,FALSE),Parametros!$U$3:$Z$102,4,FALSE),"")</f>
        <v/>
      </c>
      <c r="N520" s="32" t="str">
        <f>IF($U520&lt;&gt;"",VLOOKUP(VLOOKUP($U520,Endereços!$B$3:$M$1002,6,FALSE),Parametros!$I$3:$N$102,6,FALSE),"")</f>
        <v/>
      </c>
      <c r="O520" s="9"/>
      <c r="P520" s="9"/>
      <c r="Q520" s="9"/>
      <c r="R520" s="9"/>
      <c r="S520" s="9"/>
      <c r="T520" s="9"/>
      <c r="U520" s="9"/>
      <c r="V520" s="52" t="str">
        <f>IF($U520&lt;&gt;"",VLOOKUP($U520,Endereços!$B$3:$M$1002,5,FALSE)&amp;" - "&amp;VLOOKUP($U520,Endereços!$B$3:$M$1002,7,FALSE)&amp;" - "&amp;VLOOKUP($U520,Endereços!$B$3:$M$1002,8,FALSE)&amp;", "&amp;VLOOKUP($U520,Endereços!$B$3:$M$1002,2,FALSE)&amp;" "&amp;VLOOKUP($U520,Endereços!$B$3:$M$1002,3,FALSE),"")</f>
        <v/>
      </c>
      <c r="W520" s="9"/>
      <c r="X520" s="9"/>
      <c r="Y520" s="9"/>
      <c r="Z520" s="59"/>
    </row>
    <row r="521" spans="1:26" x14ac:dyDescent="0.2">
      <c r="A521" s="44" t="str">
        <f t="shared" si="14"/>
        <v/>
      </c>
      <c r="B521" s="5"/>
      <c r="C521" s="14"/>
      <c r="D521" s="32" t="str">
        <f>IF($C521&lt;&gt;"",VLOOKUP($C521,Empresas!$A$3:$AB$1002,2,FALSE),"")</f>
        <v/>
      </c>
      <c r="E521" s="14"/>
      <c r="F521" s="14"/>
      <c r="G521" s="14"/>
      <c r="H521" s="14"/>
      <c r="I521" s="9"/>
      <c r="J521" s="9"/>
      <c r="K521" s="53"/>
      <c r="L521" s="50" t="str">
        <f t="shared" ca="1" si="15"/>
        <v/>
      </c>
      <c r="M521" s="32" t="str">
        <f>IF($U521&lt;&gt;"",VLOOKUP(VLOOKUP(VLOOKUP($U521,Endereços!$B$3:$M$1002,8,FALSE),Parametros!$AG$3:$AJ$102,4,FALSE),Parametros!$U$3:$Z$102,4,FALSE),"")</f>
        <v/>
      </c>
      <c r="N521" s="32" t="str">
        <f>IF($U521&lt;&gt;"",VLOOKUP(VLOOKUP($U521,Endereços!$B$3:$M$1002,6,FALSE),Parametros!$I$3:$N$102,6,FALSE),"")</f>
        <v/>
      </c>
      <c r="O521" s="9"/>
      <c r="P521" s="9"/>
      <c r="Q521" s="9"/>
      <c r="R521" s="9"/>
      <c r="S521" s="9"/>
      <c r="T521" s="9"/>
      <c r="U521" s="9"/>
      <c r="V521" s="52" t="str">
        <f>IF($U521&lt;&gt;"",VLOOKUP($U521,Endereços!$B$3:$M$1002,5,FALSE)&amp;" - "&amp;VLOOKUP($U521,Endereços!$B$3:$M$1002,7,FALSE)&amp;" - "&amp;VLOOKUP($U521,Endereços!$B$3:$M$1002,8,FALSE)&amp;", "&amp;VLOOKUP($U521,Endereços!$B$3:$M$1002,2,FALSE)&amp;" "&amp;VLOOKUP($U521,Endereços!$B$3:$M$1002,3,FALSE),"")</f>
        <v/>
      </c>
      <c r="W521" s="9"/>
      <c r="X521" s="9"/>
      <c r="Y521" s="9"/>
      <c r="Z521" s="59"/>
    </row>
    <row r="522" spans="1:26" x14ac:dyDescent="0.2">
      <c r="A522" s="44" t="str">
        <f t="shared" si="14"/>
        <v/>
      </c>
      <c r="B522" s="5"/>
      <c r="C522" s="14"/>
      <c r="D522" s="32" t="str">
        <f>IF($C522&lt;&gt;"",VLOOKUP($C522,Empresas!$A$3:$AB$1002,2,FALSE),"")</f>
        <v/>
      </c>
      <c r="E522" s="14"/>
      <c r="F522" s="14"/>
      <c r="G522" s="14"/>
      <c r="H522" s="14"/>
      <c r="I522" s="9"/>
      <c r="J522" s="9"/>
      <c r="K522" s="53"/>
      <c r="L522" s="50" t="str">
        <f t="shared" ca="1" si="15"/>
        <v/>
      </c>
      <c r="M522" s="32" t="str">
        <f>IF($U522&lt;&gt;"",VLOOKUP(VLOOKUP(VLOOKUP($U522,Endereços!$B$3:$M$1002,8,FALSE),Parametros!$AG$3:$AJ$102,4,FALSE),Parametros!$U$3:$Z$102,4,FALSE),"")</f>
        <v/>
      </c>
      <c r="N522" s="32" t="str">
        <f>IF($U522&lt;&gt;"",VLOOKUP(VLOOKUP($U522,Endereços!$B$3:$M$1002,6,FALSE),Parametros!$I$3:$N$102,6,FALSE),"")</f>
        <v/>
      </c>
      <c r="O522" s="9"/>
      <c r="P522" s="9"/>
      <c r="Q522" s="9"/>
      <c r="R522" s="9"/>
      <c r="S522" s="9"/>
      <c r="T522" s="9"/>
      <c r="U522" s="9"/>
      <c r="V522" s="52" t="str">
        <f>IF($U522&lt;&gt;"",VLOOKUP($U522,Endereços!$B$3:$M$1002,5,FALSE)&amp;" - "&amp;VLOOKUP($U522,Endereços!$B$3:$M$1002,7,FALSE)&amp;" - "&amp;VLOOKUP($U522,Endereços!$B$3:$M$1002,8,FALSE)&amp;", "&amp;VLOOKUP($U522,Endereços!$B$3:$M$1002,2,FALSE)&amp;" "&amp;VLOOKUP($U522,Endereços!$B$3:$M$1002,3,FALSE),"")</f>
        <v/>
      </c>
      <c r="W522" s="9"/>
      <c r="X522" s="9"/>
      <c r="Y522" s="9"/>
      <c r="Z522" s="59"/>
    </row>
    <row r="523" spans="1:26" x14ac:dyDescent="0.2">
      <c r="A523" s="44" t="str">
        <f t="shared" si="14"/>
        <v/>
      </c>
      <c r="B523" s="5"/>
      <c r="C523" s="14"/>
      <c r="D523" s="32" t="str">
        <f>IF($C523&lt;&gt;"",VLOOKUP($C523,Empresas!$A$3:$AB$1002,2,FALSE),"")</f>
        <v/>
      </c>
      <c r="E523" s="14"/>
      <c r="F523" s="14"/>
      <c r="G523" s="14"/>
      <c r="H523" s="14"/>
      <c r="I523" s="9"/>
      <c r="J523" s="9"/>
      <c r="K523" s="53"/>
      <c r="L523" s="50" t="str">
        <f t="shared" ca="1" si="15"/>
        <v/>
      </c>
      <c r="M523" s="32" t="str">
        <f>IF($U523&lt;&gt;"",VLOOKUP(VLOOKUP(VLOOKUP($U523,Endereços!$B$3:$M$1002,8,FALSE),Parametros!$AG$3:$AJ$102,4,FALSE),Parametros!$U$3:$Z$102,4,FALSE),"")</f>
        <v/>
      </c>
      <c r="N523" s="32" t="str">
        <f>IF($U523&lt;&gt;"",VLOOKUP(VLOOKUP($U523,Endereços!$B$3:$M$1002,6,FALSE),Parametros!$I$3:$N$102,6,FALSE),"")</f>
        <v/>
      </c>
      <c r="O523" s="9"/>
      <c r="P523" s="9"/>
      <c r="Q523" s="9"/>
      <c r="R523" s="9"/>
      <c r="S523" s="9"/>
      <c r="T523" s="9"/>
      <c r="U523" s="9"/>
      <c r="V523" s="52" t="str">
        <f>IF($U523&lt;&gt;"",VLOOKUP($U523,Endereços!$B$3:$M$1002,5,FALSE)&amp;" - "&amp;VLOOKUP($U523,Endereços!$B$3:$M$1002,7,FALSE)&amp;" - "&amp;VLOOKUP($U523,Endereços!$B$3:$M$1002,8,FALSE)&amp;", "&amp;VLOOKUP($U523,Endereços!$B$3:$M$1002,2,FALSE)&amp;" "&amp;VLOOKUP($U523,Endereços!$B$3:$M$1002,3,FALSE),"")</f>
        <v/>
      </c>
      <c r="W523" s="9"/>
      <c r="X523" s="9"/>
      <c r="Y523" s="9"/>
      <c r="Z523" s="59"/>
    </row>
    <row r="524" spans="1:26" x14ac:dyDescent="0.2">
      <c r="A524" s="44" t="str">
        <f t="shared" si="14"/>
        <v/>
      </c>
      <c r="B524" s="5"/>
      <c r="C524" s="14"/>
      <c r="D524" s="32" t="str">
        <f>IF($C524&lt;&gt;"",VLOOKUP($C524,Empresas!$A$3:$AB$1002,2,FALSE),"")</f>
        <v/>
      </c>
      <c r="E524" s="14"/>
      <c r="F524" s="14"/>
      <c r="G524" s="14"/>
      <c r="H524" s="14"/>
      <c r="I524" s="9"/>
      <c r="J524" s="9"/>
      <c r="K524" s="53"/>
      <c r="L524" s="50" t="str">
        <f t="shared" ca="1" si="15"/>
        <v/>
      </c>
      <c r="M524" s="32" t="str">
        <f>IF($U524&lt;&gt;"",VLOOKUP(VLOOKUP(VLOOKUP($U524,Endereços!$B$3:$M$1002,8,FALSE),Parametros!$AG$3:$AJ$102,4,FALSE),Parametros!$U$3:$Z$102,4,FALSE),"")</f>
        <v/>
      </c>
      <c r="N524" s="32" t="str">
        <f>IF($U524&lt;&gt;"",VLOOKUP(VLOOKUP($U524,Endereços!$B$3:$M$1002,6,FALSE),Parametros!$I$3:$N$102,6,FALSE),"")</f>
        <v/>
      </c>
      <c r="O524" s="9"/>
      <c r="P524" s="9"/>
      <c r="Q524" s="9"/>
      <c r="R524" s="9"/>
      <c r="S524" s="9"/>
      <c r="T524" s="9"/>
      <c r="U524" s="9"/>
      <c r="V524" s="52" t="str">
        <f>IF($U524&lt;&gt;"",VLOOKUP($U524,Endereços!$B$3:$M$1002,5,FALSE)&amp;" - "&amp;VLOOKUP($U524,Endereços!$B$3:$M$1002,7,FALSE)&amp;" - "&amp;VLOOKUP($U524,Endereços!$B$3:$M$1002,8,FALSE)&amp;", "&amp;VLOOKUP($U524,Endereços!$B$3:$M$1002,2,FALSE)&amp;" "&amp;VLOOKUP($U524,Endereços!$B$3:$M$1002,3,FALSE),"")</f>
        <v/>
      </c>
      <c r="W524" s="9"/>
      <c r="X524" s="9"/>
      <c r="Y524" s="9"/>
      <c r="Z524" s="59"/>
    </row>
    <row r="525" spans="1:26" x14ac:dyDescent="0.2">
      <c r="A525" s="44" t="str">
        <f t="shared" si="14"/>
        <v/>
      </c>
      <c r="B525" s="5"/>
      <c r="C525" s="14"/>
      <c r="D525" s="32" t="str">
        <f>IF($C525&lt;&gt;"",VLOOKUP($C525,Empresas!$A$3:$AB$1002,2,FALSE),"")</f>
        <v/>
      </c>
      <c r="E525" s="14"/>
      <c r="F525" s="14"/>
      <c r="G525" s="14"/>
      <c r="H525" s="14"/>
      <c r="I525" s="9"/>
      <c r="J525" s="9"/>
      <c r="K525" s="53"/>
      <c r="L525" s="50" t="str">
        <f t="shared" ca="1" si="15"/>
        <v/>
      </c>
      <c r="M525" s="32" t="str">
        <f>IF($U525&lt;&gt;"",VLOOKUP(VLOOKUP(VLOOKUP($U525,Endereços!$B$3:$M$1002,8,FALSE),Parametros!$AG$3:$AJ$102,4,FALSE),Parametros!$U$3:$Z$102,4,FALSE),"")</f>
        <v/>
      </c>
      <c r="N525" s="32" t="str">
        <f>IF($U525&lt;&gt;"",VLOOKUP(VLOOKUP($U525,Endereços!$B$3:$M$1002,6,FALSE),Parametros!$I$3:$N$102,6,FALSE),"")</f>
        <v/>
      </c>
      <c r="O525" s="9"/>
      <c r="P525" s="9"/>
      <c r="Q525" s="9"/>
      <c r="R525" s="9"/>
      <c r="S525" s="9"/>
      <c r="T525" s="9"/>
      <c r="U525" s="9"/>
      <c r="V525" s="52" t="str">
        <f>IF($U525&lt;&gt;"",VLOOKUP($U525,Endereços!$B$3:$M$1002,5,FALSE)&amp;" - "&amp;VLOOKUP($U525,Endereços!$B$3:$M$1002,7,FALSE)&amp;" - "&amp;VLOOKUP($U525,Endereços!$B$3:$M$1002,8,FALSE)&amp;", "&amp;VLOOKUP($U525,Endereços!$B$3:$M$1002,2,FALSE)&amp;" "&amp;VLOOKUP($U525,Endereços!$B$3:$M$1002,3,FALSE),"")</f>
        <v/>
      </c>
      <c r="W525" s="9"/>
      <c r="X525" s="9"/>
      <c r="Y525" s="9"/>
      <c r="Z525" s="59"/>
    </row>
    <row r="526" spans="1:26" x14ac:dyDescent="0.2">
      <c r="A526" s="44" t="str">
        <f t="shared" si="14"/>
        <v/>
      </c>
      <c r="B526" s="5"/>
      <c r="C526" s="14"/>
      <c r="D526" s="32" t="str">
        <f>IF($C526&lt;&gt;"",VLOOKUP($C526,Empresas!$A$3:$AB$1002,2,FALSE),"")</f>
        <v/>
      </c>
      <c r="E526" s="14"/>
      <c r="F526" s="14"/>
      <c r="G526" s="14"/>
      <c r="H526" s="14"/>
      <c r="I526" s="9"/>
      <c r="J526" s="9"/>
      <c r="K526" s="53"/>
      <c r="L526" s="50" t="str">
        <f t="shared" ca="1" si="15"/>
        <v/>
      </c>
      <c r="M526" s="32" t="str">
        <f>IF($U526&lt;&gt;"",VLOOKUP(VLOOKUP(VLOOKUP($U526,Endereços!$B$3:$M$1002,8,FALSE),Parametros!$AG$3:$AJ$102,4,FALSE),Parametros!$U$3:$Z$102,4,FALSE),"")</f>
        <v/>
      </c>
      <c r="N526" s="32" t="str">
        <f>IF($U526&lt;&gt;"",VLOOKUP(VLOOKUP($U526,Endereços!$B$3:$M$1002,6,FALSE),Parametros!$I$3:$N$102,6,FALSE),"")</f>
        <v/>
      </c>
      <c r="O526" s="9"/>
      <c r="P526" s="9"/>
      <c r="Q526" s="9"/>
      <c r="R526" s="9"/>
      <c r="S526" s="9"/>
      <c r="T526" s="9"/>
      <c r="U526" s="9"/>
      <c r="V526" s="52" t="str">
        <f>IF($U526&lt;&gt;"",VLOOKUP($U526,Endereços!$B$3:$M$1002,5,FALSE)&amp;" - "&amp;VLOOKUP($U526,Endereços!$B$3:$M$1002,7,FALSE)&amp;" - "&amp;VLOOKUP($U526,Endereços!$B$3:$M$1002,8,FALSE)&amp;", "&amp;VLOOKUP($U526,Endereços!$B$3:$M$1002,2,FALSE)&amp;" "&amp;VLOOKUP($U526,Endereços!$B$3:$M$1002,3,FALSE),"")</f>
        <v/>
      </c>
      <c r="W526" s="9"/>
      <c r="X526" s="9"/>
      <c r="Y526" s="9"/>
      <c r="Z526" s="59"/>
    </row>
    <row r="527" spans="1:26" x14ac:dyDescent="0.2">
      <c r="A527" s="44" t="str">
        <f t="shared" si="14"/>
        <v/>
      </c>
      <c r="B527" s="5"/>
      <c r="C527" s="14"/>
      <c r="D527" s="32" t="str">
        <f>IF($C527&lt;&gt;"",VLOOKUP($C527,Empresas!$A$3:$AB$1002,2,FALSE),"")</f>
        <v/>
      </c>
      <c r="E527" s="14"/>
      <c r="F527" s="14"/>
      <c r="G527" s="14"/>
      <c r="H527" s="14"/>
      <c r="I527" s="9"/>
      <c r="J527" s="9"/>
      <c r="K527" s="53"/>
      <c r="L527" s="50" t="str">
        <f t="shared" ca="1" si="15"/>
        <v/>
      </c>
      <c r="M527" s="32" t="str">
        <f>IF($U527&lt;&gt;"",VLOOKUP(VLOOKUP(VLOOKUP($U527,Endereços!$B$3:$M$1002,8,FALSE),Parametros!$AG$3:$AJ$102,4,FALSE),Parametros!$U$3:$Z$102,4,FALSE),"")</f>
        <v/>
      </c>
      <c r="N527" s="32" t="str">
        <f>IF($U527&lt;&gt;"",VLOOKUP(VLOOKUP($U527,Endereços!$B$3:$M$1002,6,FALSE),Parametros!$I$3:$N$102,6,FALSE),"")</f>
        <v/>
      </c>
      <c r="O527" s="9"/>
      <c r="P527" s="9"/>
      <c r="Q527" s="9"/>
      <c r="R527" s="9"/>
      <c r="S527" s="9"/>
      <c r="T527" s="9"/>
      <c r="U527" s="9"/>
      <c r="V527" s="52" t="str">
        <f>IF($U527&lt;&gt;"",VLOOKUP($U527,Endereços!$B$3:$M$1002,5,FALSE)&amp;" - "&amp;VLOOKUP($U527,Endereços!$B$3:$M$1002,7,FALSE)&amp;" - "&amp;VLOOKUP($U527,Endereços!$B$3:$M$1002,8,FALSE)&amp;", "&amp;VLOOKUP($U527,Endereços!$B$3:$M$1002,2,FALSE)&amp;" "&amp;VLOOKUP($U527,Endereços!$B$3:$M$1002,3,FALSE),"")</f>
        <v/>
      </c>
      <c r="W527" s="9"/>
      <c r="X527" s="9"/>
      <c r="Y527" s="9"/>
      <c r="Z527" s="59"/>
    </row>
    <row r="528" spans="1:26" x14ac:dyDescent="0.2">
      <c r="A528" s="44" t="str">
        <f t="shared" si="14"/>
        <v/>
      </c>
      <c r="B528" s="5"/>
      <c r="C528" s="14"/>
      <c r="D528" s="32" t="str">
        <f>IF($C528&lt;&gt;"",VLOOKUP($C528,Empresas!$A$3:$AB$1002,2,FALSE),"")</f>
        <v/>
      </c>
      <c r="E528" s="14"/>
      <c r="F528" s="14"/>
      <c r="G528" s="14"/>
      <c r="H528" s="14"/>
      <c r="I528" s="9"/>
      <c r="J528" s="9"/>
      <c r="K528" s="53"/>
      <c r="L528" s="50" t="str">
        <f t="shared" ca="1" si="15"/>
        <v/>
      </c>
      <c r="M528" s="32" t="str">
        <f>IF($U528&lt;&gt;"",VLOOKUP(VLOOKUP(VLOOKUP($U528,Endereços!$B$3:$M$1002,8,FALSE),Parametros!$AG$3:$AJ$102,4,FALSE),Parametros!$U$3:$Z$102,4,FALSE),"")</f>
        <v/>
      </c>
      <c r="N528" s="32" t="str">
        <f>IF($U528&lt;&gt;"",VLOOKUP(VLOOKUP($U528,Endereços!$B$3:$M$1002,6,FALSE),Parametros!$I$3:$N$102,6,FALSE),"")</f>
        <v/>
      </c>
      <c r="O528" s="9"/>
      <c r="P528" s="9"/>
      <c r="Q528" s="9"/>
      <c r="R528" s="9"/>
      <c r="S528" s="9"/>
      <c r="T528" s="9"/>
      <c r="U528" s="9"/>
      <c r="V528" s="52" t="str">
        <f>IF($U528&lt;&gt;"",VLOOKUP($U528,Endereços!$B$3:$M$1002,5,FALSE)&amp;" - "&amp;VLOOKUP($U528,Endereços!$B$3:$M$1002,7,FALSE)&amp;" - "&amp;VLOOKUP($U528,Endereços!$B$3:$M$1002,8,FALSE)&amp;", "&amp;VLOOKUP($U528,Endereços!$B$3:$M$1002,2,FALSE)&amp;" "&amp;VLOOKUP($U528,Endereços!$B$3:$M$1002,3,FALSE),"")</f>
        <v/>
      </c>
      <c r="W528" s="9"/>
      <c r="X528" s="9"/>
      <c r="Y528" s="9"/>
      <c r="Z528" s="59"/>
    </row>
    <row r="529" spans="1:26" x14ac:dyDescent="0.2">
      <c r="A529" s="44" t="str">
        <f t="shared" si="14"/>
        <v/>
      </c>
      <c r="B529" s="5"/>
      <c r="C529" s="14"/>
      <c r="D529" s="32" t="str">
        <f>IF($C529&lt;&gt;"",VLOOKUP($C529,Empresas!$A$3:$AB$1002,2,FALSE),"")</f>
        <v/>
      </c>
      <c r="E529" s="14"/>
      <c r="F529" s="14"/>
      <c r="G529" s="14"/>
      <c r="H529" s="14"/>
      <c r="I529" s="9"/>
      <c r="J529" s="9"/>
      <c r="K529" s="53"/>
      <c r="L529" s="50" t="str">
        <f t="shared" ca="1" si="15"/>
        <v/>
      </c>
      <c r="M529" s="32" t="str">
        <f>IF($U529&lt;&gt;"",VLOOKUP(VLOOKUP(VLOOKUP($U529,Endereços!$B$3:$M$1002,8,FALSE),Parametros!$AG$3:$AJ$102,4,FALSE),Parametros!$U$3:$Z$102,4,FALSE),"")</f>
        <v/>
      </c>
      <c r="N529" s="32" t="str">
        <f>IF($U529&lt;&gt;"",VLOOKUP(VLOOKUP($U529,Endereços!$B$3:$M$1002,6,FALSE),Parametros!$I$3:$N$102,6,FALSE),"")</f>
        <v/>
      </c>
      <c r="O529" s="9"/>
      <c r="P529" s="9"/>
      <c r="Q529" s="9"/>
      <c r="R529" s="9"/>
      <c r="S529" s="9"/>
      <c r="T529" s="9"/>
      <c r="U529" s="9"/>
      <c r="V529" s="52" t="str">
        <f>IF($U529&lt;&gt;"",VLOOKUP($U529,Endereços!$B$3:$M$1002,5,FALSE)&amp;" - "&amp;VLOOKUP($U529,Endereços!$B$3:$M$1002,7,FALSE)&amp;" - "&amp;VLOOKUP($U529,Endereços!$B$3:$M$1002,8,FALSE)&amp;", "&amp;VLOOKUP($U529,Endereços!$B$3:$M$1002,2,FALSE)&amp;" "&amp;VLOOKUP($U529,Endereços!$B$3:$M$1002,3,FALSE),"")</f>
        <v/>
      </c>
      <c r="W529" s="9"/>
      <c r="X529" s="9"/>
      <c r="Y529" s="9"/>
      <c r="Z529" s="59"/>
    </row>
    <row r="530" spans="1:26" x14ac:dyDescent="0.2">
      <c r="A530" s="44" t="str">
        <f t="shared" si="14"/>
        <v/>
      </c>
      <c r="B530" s="5"/>
      <c r="C530" s="14"/>
      <c r="D530" s="32" t="str">
        <f>IF($C530&lt;&gt;"",VLOOKUP($C530,Empresas!$A$3:$AB$1002,2,FALSE),"")</f>
        <v/>
      </c>
      <c r="E530" s="14"/>
      <c r="F530" s="14"/>
      <c r="G530" s="14"/>
      <c r="H530" s="14"/>
      <c r="I530" s="9"/>
      <c r="J530" s="9"/>
      <c r="K530" s="53"/>
      <c r="L530" s="50" t="str">
        <f t="shared" ca="1" si="15"/>
        <v/>
      </c>
      <c r="M530" s="32" t="str">
        <f>IF($U530&lt;&gt;"",VLOOKUP(VLOOKUP(VLOOKUP($U530,Endereços!$B$3:$M$1002,8,FALSE),Parametros!$AG$3:$AJ$102,4,FALSE),Parametros!$U$3:$Z$102,4,FALSE),"")</f>
        <v/>
      </c>
      <c r="N530" s="32" t="str">
        <f>IF($U530&lt;&gt;"",VLOOKUP(VLOOKUP($U530,Endereços!$B$3:$M$1002,6,FALSE),Parametros!$I$3:$N$102,6,FALSE),"")</f>
        <v/>
      </c>
      <c r="O530" s="9"/>
      <c r="P530" s="9"/>
      <c r="Q530" s="9"/>
      <c r="R530" s="9"/>
      <c r="S530" s="9"/>
      <c r="T530" s="9"/>
      <c r="U530" s="9"/>
      <c r="V530" s="52" t="str">
        <f>IF($U530&lt;&gt;"",VLOOKUP($U530,Endereços!$B$3:$M$1002,5,FALSE)&amp;" - "&amp;VLOOKUP($U530,Endereços!$B$3:$M$1002,7,FALSE)&amp;" - "&amp;VLOOKUP($U530,Endereços!$B$3:$M$1002,8,FALSE)&amp;", "&amp;VLOOKUP($U530,Endereços!$B$3:$M$1002,2,FALSE)&amp;" "&amp;VLOOKUP($U530,Endereços!$B$3:$M$1002,3,FALSE),"")</f>
        <v/>
      </c>
      <c r="W530" s="9"/>
      <c r="X530" s="9"/>
      <c r="Y530" s="9"/>
      <c r="Z530" s="59"/>
    </row>
    <row r="531" spans="1:26" x14ac:dyDescent="0.2">
      <c r="A531" s="44" t="str">
        <f t="shared" si="14"/>
        <v/>
      </c>
      <c r="B531" s="5"/>
      <c r="C531" s="14"/>
      <c r="D531" s="32" t="str">
        <f>IF($C531&lt;&gt;"",VLOOKUP($C531,Empresas!$A$3:$AB$1002,2,FALSE),"")</f>
        <v/>
      </c>
      <c r="E531" s="14"/>
      <c r="F531" s="14"/>
      <c r="G531" s="14"/>
      <c r="H531" s="14"/>
      <c r="I531" s="9"/>
      <c r="J531" s="9"/>
      <c r="K531" s="53"/>
      <c r="L531" s="50" t="str">
        <f t="shared" ca="1" si="15"/>
        <v/>
      </c>
      <c r="M531" s="32" t="str">
        <f>IF($U531&lt;&gt;"",VLOOKUP(VLOOKUP(VLOOKUP($U531,Endereços!$B$3:$M$1002,8,FALSE),Parametros!$AG$3:$AJ$102,4,FALSE),Parametros!$U$3:$Z$102,4,FALSE),"")</f>
        <v/>
      </c>
      <c r="N531" s="32" t="str">
        <f>IF($U531&lt;&gt;"",VLOOKUP(VLOOKUP($U531,Endereços!$B$3:$M$1002,6,FALSE),Parametros!$I$3:$N$102,6,FALSE),"")</f>
        <v/>
      </c>
      <c r="O531" s="9"/>
      <c r="P531" s="9"/>
      <c r="Q531" s="9"/>
      <c r="R531" s="9"/>
      <c r="S531" s="9"/>
      <c r="T531" s="9"/>
      <c r="U531" s="9"/>
      <c r="V531" s="52" t="str">
        <f>IF($U531&lt;&gt;"",VLOOKUP($U531,Endereços!$B$3:$M$1002,5,FALSE)&amp;" - "&amp;VLOOKUP($U531,Endereços!$B$3:$M$1002,7,FALSE)&amp;" - "&amp;VLOOKUP($U531,Endereços!$B$3:$M$1002,8,FALSE)&amp;", "&amp;VLOOKUP($U531,Endereços!$B$3:$M$1002,2,FALSE)&amp;" "&amp;VLOOKUP($U531,Endereços!$B$3:$M$1002,3,FALSE),"")</f>
        <v/>
      </c>
      <c r="W531" s="9"/>
      <c r="X531" s="9"/>
      <c r="Y531" s="9"/>
      <c r="Z531" s="59"/>
    </row>
    <row r="532" spans="1:26" x14ac:dyDescent="0.2">
      <c r="A532" s="44" t="str">
        <f t="shared" si="14"/>
        <v/>
      </c>
      <c r="B532" s="5"/>
      <c r="C532" s="14"/>
      <c r="D532" s="32" t="str">
        <f>IF($C532&lt;&gt;"",VLOOKUP($C532,Empresas!$A$3:$AB$1002,2,FALSE),"")</f>
        <v/>
      </c>
      <c r="E532" s="14"/>
      <c r="F532" s="14"/>
      <c r="G532" s="14"/>
      <c r="H532" s="14"/>
      <c r="I532" s="9"/>
      <c r="J532" s="9"/>
      <c r="K532" s="53"/>
      <c r="L532" s="50" t="str">
        <f t="shared" ca="1" si="15"/>
        <v/>
      </c>
      <c r="M532" s="32" t="str">
        <f>IF($U532&lt;&gt;"",VLOOKUP(VLOOKUP(VLOOKUP($U532,Endereços!$B$3:$M$1002,8,FALSE),Parametros!$AG$3:$AJ$102,4,FALSE),Parametros!$U$3:$Z$102,4,FALSE),"")</f>
        <v/>
      </c>
      <c r="N532" s="32" t="str">
        <f>IF($U532&lt;&gt;"",VLOOKUP(VLOOKUP($U532,Endereços!$B$3:$M$1002,6,FALSE),Parametros!$I$3:$N$102,6,FALSE),"")</f>
        <v/>
      </c>
      <c r="O532" s="9"/>
      <c r="P532" s="9"/>
      <c r="Q532" s="9"/>
      <c r="R532" s="9"/>
      <c r="S532" s="9"/>
      <c r="T532" s="9"/>
      <c r="U532" s="9"/>
      <c r="V532" s="52" t="str">
        <f>IF($U532&lt;&gt;"",VLOOKUP($U532,Endereços!$B$3:$M$1002,5,FALSE)&amp;" - "&amp;VLOOKUP($U532,Endereços!$B$3:$M$1002,7,FALSE)&amp;" - "&amp;VLOOKUP($U532,Endereços!$B$3:$M$1002,8,FALSE)&amp;", "&amp;VLOOKUP($U532,Endereços!$B$3:$M$1002,2,FALSE)&amp;" "&amp;VLOOKUP($U532,Endereços!$B$3:$M$1002,3,FALSE),"")</f>
        <v/>
      </c>
      <c r="W532" s="9"/>
      <c r="X532" s="9"/>
      <c r="Y532" s="9"/>
      <c r="Z532" s="59"/>
    </row>
    <row r="533" spans="1:26" x14ac:dyDescent="0.2">
      <c r="A533" s="44" t="str">
        <f t="shared" si="14"/>
        <v/>
      </c>
      <c r="B533" s="5"/>
      <c r="C533" s="14"/>
      <c r="D533" s="32" t="str">
        <f>IF($C533&lt;&gt;"",VLOOKUP($C533,Empresas!$A$3:$AB$1002,2,FALSE),"")</f>
        <v/>
      </c>
      <c r="E533" s="14"/>
      <c r="F533" s="14"/>
      <c r="G533" s="14"/>
      <c r="H533" s="14"/>
      <c r="I533" s="9"/>
      <c r="J533" s="9"/>
      <c r="K533" s="53"/>
      <c r="L533" s="50" t="str">
        <f t="shared" ca="1" si="15"/>
        <v/>
      </c>
      <c r="M533" s="32" t="str">
        <f>IF($U533&lt;&gt;"",VLOOKUP(VLOOKUP(VLOOKUP($U533,Endereços!$B$3:$M$1002,8,FALSE),Parametros!$AG$3:$AJ$102,4,FALSE),Parametros!$U$3:$Z$102,4,FALSE),"")</f>
        <v/>
      </c>
      <c r="N533" s="32" t="str">
        <f>IF($U533&lt;&gt;"",VLOOKUP(VLOOKUP($U533,Endereços!$B$3:$M$1002,6,FALSE),Parametros!$I$3:$N$102,6,FALSE),"")</f>
        <v/>
      </c>
      <c r="O533" s="9"/>
      <c r="P533" s="9"/>
      <c r="Q533" s="9"/>
      <c r="R533" s="9"/>
      <c r="S533" s="9"/>
      <c r="T533" s="9"/>
      <c r="U533" s="9"/>
      <c r="V533" s="52" t="str">
        <f>IF($U533&lt;&gt;"",VLOOKUP($U533,Endereços!$B$3:$M$1002,5,FALSE)&amp;" - "&amp;VLOOKUP($U533,Endereços!$B$3:$M$1002,7,FALSE)&amp;" - "&amp;VLOOKUP($U533,Endereços!$B$3:$M$1002,8,FALSE)&amp;", "&amp;VLOOKUP($U533,Endereços!$B$3:$M$1002,2,FALSE)&amp;" "&amp;VLOOKUP($U533,Endereços!$B$3:$M$1002,3,FALSE),"")</f>
        <v/>
      </c>
      <c r="W533" s="9"/>
      <c r="X533" s="9"/>
      <c r="Y533" s="9"/>
      <c r="Z533" s="59"/>
    </row>
    <row r="534" spans="1:26" x14ac:dyDescent="0.2">
      <c r="A534" s="44" t="str">
        <f t="shared" si="14"/>
        <v/>
      </c>
      <c r="B534" s="5"/>
      <c r="C534" s="14"/>
      <c r="D534" s="32" t="str">
        <f>IF($C534&lt;&gt;"",VLOOKUP($C534,Empresas!$A$3:$AB$1002,2,FALSE),"")</f>
        <v/>
      </c>
      <c r="E534" s="14"/>
      <c r="F534" s="14"/>
      <c r="G534" s="14"/>
      <c r="H534" s="14"/>
      <c r="I534" s="9"/>
      <c r="J534" s="9"/>
      <c r="K534" s="53"/>
      <c r="L534" s="50" t="str">
        <f t="shared" ca="1" si="15"/>
        <v/>
      </c>
      <c r="M534" s="32" t="str">
        <f>IF($U534&lt;&gt;"",VLOOKUP(VLOOKUP(VLOOKUP($U534,Endereços!$B$3:$M$1002,8,FALSE),Parametros!$AG$3:$AJ$102,4,FALSE),Parametros!$U$3:$Z$102,4,FALSE),"")</f>
        <v/>
      </c>
      <c r="N534" s="32" t="str">
        <f>IF($U534&lt;&gt;"",VLOOKUP(VLOOKUP($U534,Endereços!$B$3:$M$1002,6,FALSE),Parametros!$I$3:$N$102,6,FALSE),"")</f>
        <v/>
      </c>
      <c r="O534" s="9"/>
      <c r="P534" s="9"/>
      <c r="Q534" s="9"/>
      <c r="R534" s="9"/>
      <c r="S534" s="9"/>
      <c r="T534" s="9"/>
      <c r="U534" s="9"/>
      <c r="V534" s="52" t="str">
        <f>IF($U534&lt;&gt;"",VLOOKUP($U534,Endereços!$B$3:$M$1002,5,FALSE)&amp;" - "&amp;VLOOKUP($U534,Endereços!$B$3:$M$1002,7,FALSE)&amp;" - "&amp;VLOOKUP($U534,Endereços!$B$3:$M$1002,8,FALSE)&amp;", "&amp;VLOOKUP($U534,Endereços!$B$3:$M$1002,2,FALSE)&amp;" "&amp;VLOOKUP($U534,Endereços!$B$3:$M$1002,3,FALSE),"")</f>
        <v/>
      </c>
      <c r="W534" s="9"/>
      <c r="X534" s="9"/>
      <c r="Y534" s="9"/>
      <c r="Z534" s="59"/>
    </row>
    <row r="535" spans="1:26" x14ac:dyDescent="0.2">
      <c r="A535" s="44" t="str">
        <f t="shared" si="14"/>
        <v/>
      </c>
      <c r="B535" s="5"/>
      <c r="C535" s="14"/>
      <c r="D535" s="32" t="str">
        <f>IF($C535&lt;&gt;"",VLOOKUP($C535,Empresas!$A$3:$AB$1002,2,FALSE),"")</f>
        <v/>
      </c>
      <c r="E535" s="14"/>
      <c r="F535" s="14"/>
      <c r="G535" s="14"/>
      <c r="H535" s="14"/>
      <c r="I535" s="9"/>
      <c r="J535" s="9"/>
      <c r="K535" s="53"/>
      <c r="L535" s="50" t="str">
        <f t="shared" ca="1" si="15"/>
        <v/>
      </c>
      <c r="M535" s="32" t="str">
        <f>IF($U535&lt;&gt;"",VLOOKUP(VLOOKUP(VLOOKUP($U535,Endereços!$B$3:$M$1002,8,FALSE),Parametros!$AG$3:$AJ$102,4,FALSE),Parametros!$U$3:$Z$102,4,FALSE),"")</f>
        <v/>
      </c>
      <c r="N535" s="32" t="str">
        <f>IF($U535&lt;&gt;"",VLOOKUP(VLOOKUP($U535,Endereços!$B$3:$M$1002,6,FALSE),Parametros!$I$3:$N$102,6,FALSE),"")</f>
        <v/>
      </c>
      <c r="O535" s="9"/>
      <c r="P535" s="9"/>
      <c r="Q535" s="9"/>
      <c r="R535" s="9"/>
      <c r="S535" s="9"/>
      <c r="T535" s="9"/>
      <c r="U535" s="9"/>
      <c r="V535" s="52" t="str">
        <f>IF($U535&lt;&gt;"",VLOOKUP($U535,Endereços!$B$3:$M$1002,5,FALSE)&amp;" - "&amp;VLOOKUP($U535,Endereços!$B$3:$M$1002,7,FALSE)&amp;" - "&amp;VLOOKUP($U535,Endereços!$B$3:$M$1002,8,FALSE)&amp;", "&amp;VLOOKUP($U535,Endereços!$B$3:$M$1002,2,FALSE)&amp;" "&amp;VLOOKUP($U535,Endereços!$B$3:$M$1002,3,FALSE),"")</f>
        <v/>
      </c>
      <c r="W535" s="9"/>
      <c r="X535" s="9"/>
      <c r="Y535" s="9"/>
      <c r="Z535" s="59"/>
    </row>
    <row r="536" spans="1:26" x14ac:dyDescent="0.2">
      <c r="A536" s="44" t="str">
        <f t="shared" si="14"/>
        <v/>
      </c>
      <c r="B536" s="5"/>
      <c r="C536" s="14"/>
      <c r="D536" s="32" t="str">
        <f>IF($C536&lt;&gt;"",VLOOKUP($C536,Empresas!$A$3:$AB$1002,2,FALSE),"")</f>
        <v/>
      </c>
      <c r="E536" s="14"/>
      <c r="F536" s="14"/>
      <c r="G536" s="14"/>
      <c r="H536" s="14"/>
      <c r="I536" s="9"/>
      <c r="J536" s="9"/>
      <c r="K536" s="53"/>
      <c r="L536" s="50" t="str">
        <f t="shared" ca="1" si="15"/>
        <v/>
      </c>
      <c r="M536" s="32" t="str">
        <f>IF($U536&lt;&gt;"",VLOOKUP(VLOOKUP(VLOOKUP($U536,Endereços!$B$3:$M$1002,8,FALSE),Parametros!$AG$3:$AJ$102,4,FALSE),Parametros!$U$3:$Z$102,4,FALSE),"")</f>
        <v/>
      </c>
      <c r="N536" s="32" t="str">
        <f>IF($U536&lt;&gt;"",VLOOKUP(VLOOKUP($U536,Endereços!$B$3:$M$1002,6,FALSE),Parametros!$I$3:$N$102,6,FALSE),"")</f>
        <v/>
      </c>
      <c r="O536" s="9"/>
      <c r="P536" s="9"/>
      <c r="Q536" s="9"/>
      <c r="R536" s="9"/>
      <c r="S536" s="9"/>
      <c r="T536" s="9"/>
      <c r="U536" s="9"/>
      <c r="V536" s="52" t="str">
        <f>IF($U536&lt;&gt;"",VLOOKUP($U536,Endereços!$B$3:$M$1002,5,FALSE)&amp;" - "&amp;VLOOKUP($U536,Endereços!$B$3:$M$1002,7,FALSE)&amp;" - "&amp;VLOOKUP($U536,Endereços!$B$3:$M$1002,8,FALSE)&amp;", "&amp;VLOOKUP($U536,Endereços!$B$3:$M$1002,2,FALSE)&amp;" "&amp;VLOOKUP($U536,Endereços!$B$3:$M$1002,3,FALSE),"")</f>
        <v/>
      </c>
      <c r="W536" s="9"/>
      <c r="X536" s="9"/>
      <c r="Y536" s="9"/>
      <c r="Z536" s="59"/>
    </row>
    <row r="537" spans="1:26" x14ac:dyDescent="0.2">
      <c r="A537" s="44" t="str">
        <f t="shared" si="14"/>
        <v/>
      </c>
      <c r="B537" s="5"/>
      <c r="C537" s="14"/>
      <c r="D537" s="32" t="str">
        <f>IF($C537&lt;&gt;"",VLOOKUP($C537,Empresas!$A$3:$AB$1002,2,FALSE),"")</f>
        <v/>
      </c>
      <c r="E537" s="14"/>
      <c r="F537" s="14"/>
      <c r="G537" s="14"/>
      <c r="H537" s="14"/>
      <c r="I537" s="9"/>
      <c r="J537" s="9"/>
      <c r="K537" s="53"/>
      <c r="L537" s="50" t="str">
        <f t="shared" ca="1" si="15"/>
        <v/>
      </c>
      <c r="M537" s="32" t="str">
        <f>IF($U537&lt;&gt;"",VLOOKUP(VLOOKUP(VLOOKUP($U537,Endereços!$B$3:$M$1002,8,FALSE),Parametros!$AG$3:$AJ$102,4,FALSE),Parametros!$U$3:$Z$102,4,FALSE),"")</f>
        <v/>
      </c>
      <c r="N537" s="32" t="str">
        <f>IF($U537&lt;&gt;"",VLOOKUP(VLOOKUP($U537,Endereços!$B$3:$M$1002,6,FALSE),Parametros!$I$3:$N$102,6,FALSE),"")</f>
        <v/>
      </c>
      <c r="O537" s="9"/>
      <c r="P537" s="9"/>
      <c r="Q537" s="9"/>
      <c r="R537" s="9"/>
      <c r="S537" s="9"/>
      <c r="T537" s="9"/>
      <c r="U537" s="9"/>
      <c r="V537" s="52" t="str">
        <f>IF($U537&lt;&gt;"",VLOOKUP($U537,Endereços!$B$3:$M$1002,5,FALSE)&amp;" - "&amp;VLOOKUP($U537,Endereços!$B$3:$M$1002,7,FALSE)&amp;" - "&amp;VLOOKUP($U537,Endereços!$B$3:$M$1002,8,FALSE)&amp;", "&amp;VLOOKUP($U537,Endereços!$B$3:$M$1002,2,FALSE)&amp;" "&amp;VLOOKUP($U537,Endereços!$B$3:$M$1002,3,FALSE),"")</f>
        <v/>
      </c>
      <c r="W537" s="9"/>
      <c r="X537" s="9"/>
      <c r="Y537" s="9"/>
      <c r="Z537" s="59"/>
    </row>
    <row r="538" spans="1:26" x14ac:dyDescent="0.2">
      <c r="A538" s="44" t="str">
        <f t="shared" si="14"/>
        <v/>
      </c>
      <c r="B538" s="5"/>
      <c r="C538" s="14"/>
      <c r="D538" s="32" t="str">
        <f>IF($C538&lt;&gt;"",VLOOKUP($C538,Empresas!$A$3:$AB$1002,2,FALSE),"")</f>
        <v/>
      </c>
      <c r="E538" s="14"/>
      <c r="F538" s="14"/>
      <c r="G538" s="14"/>
      <c r="H538" s="14"/>
      <c r="I538" s="9"/>
      <c r="J538" s="9"/>
      <c r="K538" s="53"/>
      <c r="L538" s="50" t="str">
        <f t="shared" ca="1" si="15"/>
        <v/>
      </c>
      <c r="M538" s="32" t="str">
        <f>IF($U538&lt;&gt;"",VLOOKUP(VLOOKUP(VLOOKUP($U538,Endereços!$B$3:$M$1002,8,FALSE),Parametros!$AG$3:$AJ$102,4,FALSE),Parametros!$U$3:$Z$102,4,FALSE),"")</f>
        <v/>
      </c>
      <c r="N538" s="32" t="str">
        <f>IF($U538&lt;&gt;"",VLOOKUP(VLOOKUP($U538,Endereços!$B$3:$M$1002,6,FALSE),Parametros!$I$3:$N$102,6,FALSE),"")</f>
        <v/>
      </c>
      <c r="O538" s="9"/>
      <c r="P538" s="9"/>
      <c r="Q538" s="9"/>
      <c r="R538" s="9"/>
      <c r="S538" s="9"/>
      <c r="T538" s="9"/>
      <c r="U538" s="9"/>
      <c r="V538" s="52" t="str">
        <f>IF($U538&lt;&gt;"",VLOOKUP($U538,Endereços!$B$3:$M$1002,5,FALSE)&amp;" - "&amp;VLOOKUP($U538,Endereços!$B$3:$M$1002,7,FALSE)&amp;" - "&amp;VLOOKUP($U538,Endereços!$B$3:$M$1002,8,FALSE)&amp;", "&amp;VLOOKUP($U538,Endereços!$B$3:$M$1002,2,FALSE)&amp;" "&amp;VLOOKUP($U538,Endereços!$B$3:$M$1002,3,FALSE),"")</f>
        <v/>
      </c>
      <c r="W538" s="9"/>
      <c r="X538" s="9"/>
      <c r="Y538" s="9"/>
      <c r="Z538" s="59"/>
    </row>
    <row r="539" spans="1:26" x14ac:dyDescent="0.2">
      <c r="A539" s="44" t="str">
        <f t="shared" si="14"/>
        <v/>
      </c>
      <c r="B539" s="5"/>
      <c r="C539" s="14"/>
      <c r="D539" s="32" t="str">
        <f>IF($C539&lt;&gt;"",VLOOKUP($C539,Empresas!$A$3:$AB$1002,2,FALSE),"")</f>
        <v/>
      </c>
      <c r="E539" s="14"/>
      <c r="F539" s="14"/>
      <c r="G539" s="14"/>
      <c r="H539" s="14"/>
      <c r="I539" s="9"/>
      <c r="J539" s="9"/>
      <c r="K539" s="53"/>
      <c r="L539" s="50" t="str">
        <f t="shared" ca="1" si="15"/>
        <v/>
      </c>
      <c r="M539" s="32" t="str">
        <f>IF($U539&lt;&gt;"",VLOOKUP(VLOOKUP(VLOOKUP($U539,Endereços!$B$3:$M$1002,8,FALSE),Parametros!$AG$3:$AJ$102,4,FALSE),Parametros!$U$3:$Z$102,4,FALSE),"")</f>
        <v/>
      </c>
      <c r="N539" s="32" t="str">
        <f>IF($U539&lt;&gt;"",VLOOKUP(VLOOKUP($U539,Endereços!$B$3:$M$1002,6,FALSE),Parametros!$I$3:$N$102,6,FALSE),"")</f>
        <v/>
      </c>
      <c r="O539" s="9"/>
      <c r="P539" s="9"/>
      <c r="Q539" s="9"/>
      <c r="R539" s="9"/>
      <c r="S539" s="9"/>
      <c r="T539" s="9"/>
      <c r="U539" s="9"/>
      <c r="V539" s="52" t="str">
        <f>IF($U539&lt;&gt;"",VLOOKUP($U539,Endereços!$B$3:$M$1002,5,FALSE)&amp;" - "&amp;VLOOKUP($U539,Endereços!$B$3:$M$1002,7,FALSE)&amp;" - "&amp;VLOOKUP($U539,Endereços!$B$3:$M$1002,8,FALSE)&amp;", "&amp;VLOOKUP($U539,Endereços!$B$3:$M$1002,2,FALSE)&amp;" "&amp;VLOOKUP($U539,Endereços!$B$3:$M$1002,3,FALSE),"")</f>
        <v/>
      </c>
      <c r="W539" s="9"/>
      <c r="X539" s="9"/>
      <c r="Y539" s="9"/>
      <c r="Z539" s="59"/>
    </row>
    <row r="540" spans="1:26" x14ac:dyDescent="0.2">
      <c r="A540" s="44" t="str">
        <f t="shared" si="14"/>
        <v/>
      </c>
      <c r="B540" s="5"/>
      <c r="C540" s="14"/>
      <c r="D540" s="32" t="str">
        <f>IF($C540&lt;&gt;"",VLOOKUP($C540,Empresas!$A$3:$AB$1002,2,FALSE),"")</f>
        <v/>
      </c>
      <c r="E540" s="14"/>
      <c r="F540" s="14"/>
      <c r="G540" s="14"/>
      <c r="H540" s="14"/>
      <c r="I540" s="9"/>
      <c r="J540" s="9"/>
      <c r="K540" s="53"/>
      <c r="L540" s="50" t="str">
        <f t="shared" ca="1" si="15"/>
        <v/>
      </c>
      <c r="M540" s="32" t="str">
        <f>IF($U540&lt;&gt;"",VLOOKUP(VLOOKUP(VLOOKUP($U540,Endereços!$B$3:$M$1002,8,FALSE),Parametros!$AG$3:$AJ$102,4,FALSE),Parametros!$U$3:$Z$102,4,FALSE),"")</f>
        <v/>
      </c>
      <c r="N540" s="32" t="str">
        <f>IF($U540&lt;&gt;"",VLOOKUP(VLOOKUP($U540,Endereços!$B$3:$M$1002,6,FALSE),Parametros!$I$3:$N$102,6,FALSE),"")</f>
        <v/>
      </c>
      <c r="O540" s="9"/>
      <c r="P540" s="9"/>
      <c r="Q540" s="9"/>
      <c r="R540" s="9"/>
      <c r="S540" s="9"/>
      <c r="T540" s="9"/>
      <c r="U540" s="9"/>
      <c r="V540" s="52" t="str">
        <f>IF($U540&lt;&gt;"",VLOOKUP($U540,Endereços!$B$3:$M$1002,5,FALSE)&amp;" - "&amp;VLOOKUP($U540,Endereços!$B$3:$M$1002,7,FALSE)&amp;" - "&amp;VLOOKUP($U540,Endereços!$B$3:$M$1002,8,FALSE)&amp;", "&amp;VLOOKUP($U540,Endereços!$B$3:$M$1002,2,FALSE)&amp;" "&amp;VLOOKUP($U540,Endereços!$B$3:$M$1002,3,FALSE),"")</f>
        <v/>
      </c>
      <c r="W540" s="9"/>
      <c r="X540" s="9"/>
      <c r="Y540" s="9"/>
      <c r="Z540" s="59"/>
    </row>
    <row r="541" spans="1:26" x14ac:dyDescent="0.2">
      <c r="A541" s="44" t="str">
        <f t="shared" si="14"/>
        <v/>
      </c>
      <c r="B541" s="5"/>
      <c r="C541" s="14"/>
      <c r="D541" s="32" t="str">
        <f>IF($C541&lt;&gt;"",VLOOKUP($C541,Empresas!$A$3:$AB$1002,2,FALSE),"")</f>
        <v/>
      </c>
      <c r="E541" s="14"/>
      <c r="F541" s="14"/>
      <c r="G541" s="14"/>
      <c r="H541" s="14"/>
      <c r="I541" s="9"/>
      <c r="J541" s="9"/>
      <c r="K541" s="53"/>
      <c r="L541" s="50" t="str">
        <f t="shared" ca="1" si="15"/>
        <v/>
      </c>
      <c r="M541" s="32" t="str">
        <f>IF($U541&lt;&gt;"",VLOOKUP(VLOOKUP(VLOOKUP($U541,Endereços!$B$3:$M$1002,8,FALSE),Parametros!$AG$3:$AJ$102,4,FALSE),Parametros!$U$3:$Z$102,4,FALSE),"")</f>
        <v/>
      </c>
      <c r="N541" s="32" t="str">
        <f>IF($U541&lt;&gt;"",VLOOKUP(VLOOKUP($U541,Endereços!$B$3:$M$1002,6,FALSE),Parametros!$I$3:$N$102,6,FALSE),"")</f>
        <v/>
      </c>
      <c r="O541" s="9"/>
      <c r="P541" s="9"/>
      <c r="Q541" s="9"/>
      <c r="R541" s="9"/>
      <c r="S541" s="9"/>
      <c r="T541" s="9"/>
      <c r="U541" s="9"/>
      <c r="V541" s="52" t="str">
        <f>IF($U541&lt;&gt;"",VLOOKUP($U541,Endereços!$B$3:$M$1002,5,FALSE)&amp;" - "&amp;VLOOKUP($U541,Endereços!$B$3:$M$1002,7,FALSE)&amp;" - "&amp;VLOOKUP($U541,Endereços!$B$3:$M$1002,8,FALSE)&amp;", "&amp;VLOOKUP($U541,Endereços!$B$3:$M$1002,2,FALSE)&amp;" "&amp;VLOOKUP($U541,Endereços!$B$3:$M$1002,3,FALSE),"")</f>
        <v/>
      </c>
      <c r="W541" s="9"/>
      <c r="X541" s="9"/>
      <c r="Y541" s="9"/>
      <c r="Z541" s="59"/>
    </row>
    <row r="542" spans="1:26" x14ac:dyDescent="0.2">
      <c r="A542" s="44" t="str">
        <f t="shared" si="14"/>
        <v/>
      </c>
      <c r="B542" s="5"/>
      <c r="C542" s="14"/>
      <c r="D542" s="32" t="str">
        <f>IF($C542&lt;&gt;"",VLOOKUP($C542,Empresas!$A$3:$AB$1002,2,FALSE),"")</f>
        <v/>
      </c>
      <c r="E542" s="14"/>
      <c r="F542" s="14"/>
      <c r="G542" s="14"/>
      <c r="H542" s="14"/>
      <c r="I542" s="9"/>
      <c r="J542" s="9"/>
      <c r="K542" s="53"/>
      <c r="L542" s="50" t="str">
        <f t="shared" ca="1" si="15"/>
        <v/>
      </c>
      <c r="M542" s="32" t="str">
        <f>IF($U542&lt;&gt;"",VLOOKUP(VLOOKUP(VLOOKUP($U542,Endereços!$B$3:$M$1002,8,FALSE),Parametros!$AG$3:$AJ$102,4,FALSE),Parametros!$U$3:$Z$102,4,FALSE),"")</f>
        <v/>
      </c>
      <c r="N542" s="32" t="str">
        <f>IF($U542&lt;&gt;"",VLOOKUP(VLOOKUP($U542,Endereços!$B$3:$M$1002,6,FALSE),Parametros!$I$3:$N$102,6,FALSE),"")</f>
        <v/>
      </c>
      <c r="O542" s="9"/>
      <c r="P542" s="9"/>
      <c r="Q542" s="9"/>
      <c r="R542" s="9"/>
      <c r="S542" s="9"/>
      <c r="T542" s="9"/>
      <c r="U542" s="9"/>
      <c r="V542" s="52" t="str">
        <f>IF($U542&lt;&gt;"",VLOOKUP($U542,Endereços!$B$3:$M$1002,5,FALSE)&amp;" - "&amp;VLOOKUP($U542,Endereços!$B$3:$M$1002,7,FALSE)&amp;" - "&amp;VLOOKUP($U542,Endereços!$B$3:$M$1002,8,FALSE)&amp;", "&amp;VLOOKUP($U542,Endereços!$B$3:$M$1002,2,FALSE)&amp;" "&amp;VLOOKUP($U542,Endereços!$B$3:$M$1002,3,FALSE),"")</f>
        <v/>
      </c>
      <c r="W542" s="9"/>
      <c r="X542" s="9"/>
      <c r="Y542" s="9"/>
      <c r="Z542" s="59"/>
    </row>
    <row r="543" spans="1:26" x14ac:dyDescent="0.2">
      <c r="A543" s="44" t="str">
        <f t="shared" si="14"/>
        <v/>
      </c>
      <c r="B543" s="5"/>
      <c r="C543" s="14"/>
      <c r="D543" s="32" t="str">
        <f>IF($C543&lt;&gt;"",VLOOKUP($C543,Empresas!$A$3:$AB$1002,2,FALSE),"")</f>
        <v/>
      </c>
      <c r="E543" s="14"/>
      <c r="F543" s="14"/>
      <c r="G543" s="14"/>
      <c r="H543" s="14"/>
      <c r="I543" s="9"/>
      <c r="J543" s="9"/>
      <c r="K543" s="53"/>
      <c r="L543" s="50" t="str">
        <f t="shared" ca="1" si="15"/>
        <v/>
      </c>
      <c r="M543" s="32" t="str">
        <f>IF($U543&lt;&gt;"",VLOOKUP(VLOOKUP(VLOOKUP($U543,Endereços!$B$3:$M$1002,8,FALSE),Parametros!$AG$3:$AJ$102,4,FALSE),Parametros!$U$3:$Z$102,4,FALSE),"")</f>
        <v/>
      </c>
      <c r="N543" s="32" t="str">
        <f>IF($U543&lt;&gt;"",VLOOKUP(VLOOKUP($U543,Endereços!$B$3:$M$1002,6,FALSE),Parametros!$I$3:$N$102,6,FALSE),"")</f>
        <v/>
      </c>
      <c r="O543" s="9"/>
      <c r="P543" s="9"/>
      <c r="Q543" s="9"/>
      <c r="R543" s="9"/>
      <c r="S543" s="9"/>
      <c r="T543" s="9"/>
      <c r="U543" s="9"/>
      <c r="V543" s="52" t="str">
        <f>IF($U543&lt;&gt;"",VLOOKUP($U543,Endereços!$B$3:$M$1002,5,FALSE)&amp;" - "&amp;VLOOKUP($U543,Endereços!$B$3:$M$1002,7,FALSE)&amp;" - "&amp;VLOOKUP($U543,Endereços!$B$3:$M$1002,8,FALSE)&amp;", "&amp;VLOOKUP($U543,Endereços!$B$3:$M$1002,2,FALSE)&amp;" "&amp;VLOOKUP($U543,Endereços!$B$3:$M$1002,3,FALSE),"")</f>
        <v/>
      </c>
      <c r="W543" s="9"/>
      <c r="X543" s="9"/>
      <c r="Y543" s="9"/>
      <c r="Z543" s="59"/>
    </row>
    <row r="544" spans="1:26" x14ac:dyDescent="0.2">
      <c r="A544" s="44" t="str">
        <f t="shared" si="14"/>
        <v/>
      </c>
      <c r="B544" s="5"/>
      <c r="C544" s="14"/>
      <c r="D544" s="32" t="str">
        <f>IF($C544&lt;&gt;"",VLOOKUP($C544,Empresas!$A$3:$AB$1002,2,FALSE),"")</f>
        <v/>
      </c>
      <c r="E544" s="14"/>
      <c r="F544" s="14"/>
      <c r="G544" s="14"/>
      <c r="H544" s="14"/>
      <c r="I544" s="9"/>
      <c r="J544" s="9"/>
      <c r="K544" s="53"/>
      <c r="L544" s="50" t="str">
        <f t="shared" ca="1" si="15"/>
        <v/>
      </c>
      <c r="M544" s="32" t="str">
        <f>IF($U544&lt;&gt;"",VLOOKUP(VLOOKUP(VLOOKUP($U544,Endereços!$B$3:$M$1002,8,FALSE),Parametros!$AG$3:$AJ$102,4,FALSE),Parametros!$U$3:$Z$102,4,FALSE),"")</f>
        <v/>
      </c>
      <c r="N544" s="32" t="str">
        <f>IF($U544&lt;&gt;"",VLOOKUP(VLOOKUP($U544,Endereços!$B$3:$M$1002,6,FALSE),Parametros!$I$3:$N$102,6,FALSE),"")</f>
        <v/>
      </c>
      <c r="O544" s="9"/>
      <c r="P544" s="9"/>
      <c r="Q544" s="9"/>
      <c r="R544" s="9"/>
      <c r="S544" s="9"/>
      <c r="T544" s="9"/>
      <c r="U544" s="9"/>
      <c r="V544" s="52" t="str">
        <f>IF($U544&lt;&gt;"",VLOOKUP($U544,Endereços!$B$3:$M$1002,5,FALSE)&amp;" - "&amp;VLOOKUP($U544,Endereços!$B$3:$M$1002,7,FALSE)&amp;" - "&amp;VLOOKUP($U544,Endereços!$B$3:$M$1002,8,FALSE)&amp;", "&amp;VLOOKUP($U544,Endereços!$B$3:$M$1002,2,FALSE)&amp;" "&amp;VLOOKUP($U544,Endereços!$B$3:$M$1002,3,FALSE),"")</f>
        <v/>
      </c>
      <c r="W544" s="9"/>
      <c r="X544" s="9"/>
      <c r="Y544" s="9"/>
      <c r="Z544" s="59"/>
    </row>
    <row r="545" spans="1:26" x14ac:dyDescent="0.2">
      <c r="A545" s="44" t="str">
        <f t="shared" si="14"/>
        <v/>
      </c>
      <c r="B545" s="5"/>
      <c r="C545" s="14"/>
      <c r="D545" s="32" t="str">
        <f>IF($C545&lt;&gt;"",VLOOKUP($C545,Empresas!$A$3:$AB$1002,2,FALSE),"")</f>
        <v/>
      </c>
      <c r="E545" s="14"/>
      <c r="F545" s="14"/>
      <c r="G545" s="14"/>
      <c r="H545" s="14"/>
      <c r="I545" s="9"/>
      <c r="J545" s="9"/>
      <c r="K545" s="53"/>
      <c r="L545" s="50" t="str">
        <f t="shared" ca="1" si="15"/>
        <v/>
      </c>
      <c r="M545" s="32" t="str">
        <f>IF($U545&lt;&gt;"",VLOOKUP(VLOOKUP(VLOOKUP($U545,Endereços!$B$3:$M$1002,8,FALSE),Parametros!$AG$3:$AJ$102,4,FALSE),Parametros!$U$3:$Z$102,4,FALSE),"")</f>
        <v/>
      </c>
      <c r="N545" s="32" t="str">
        <f>IF($U545&lt;&gt;"",VLOOKUP(VLOOKUP($U545,Endereços!$B$3:$M$1002,6,FALSE),Parametros!$I$3:$N$102,6,FALSE),"")</f>
        <v/>
      </c>
      <c r="O545" s="9"/>
      <c r="P545" s="9"/>
      <c r="Q545" s="9"/>
      <c r="R545" s="9"/>
      <c r="S545" s="9"/>
      <c r="T545" s="9"/>
      <c r="U545" s="9"/>
      <c r="V545" s="52" t="str">
        <f>IF($U545&lt;&gt;"",VLOOKUP($U545,Endereços!$B$3:$M$1002,5,FALSE)&amp;" - "&amp;VLOOKUP($U545,Endereços!$B$3:$M$1002,7,FALSE)&amp;" - "&amp;VLOOKUP($U545,Endereços!$B$3:$M$1002,8,FALSE)&amp;", "&amp;VLOOKUP($U545,Endereços!$B$3:$M$1002,2,FALSE)&amp;" "&amp;VLOOKUP($U545,Endereços!$B$3:$M$1002,3,FALSE),"")</f>
        <v/>
      </c>
      <c r="W545" s="9"/>
      <c r="X545" s="9"/>
      <c r="Y545" s="9"/>
      <c r="Z545" s="59"/>
    </row>
    <row r="546" spans="1:26" x14ac:dyDescent="0.2">
      <c r="A546" s="44" t="str">
        <f t="shared" si="14"/>
        <v/>
      </c>
      <c r="B546" s="5"/>
      <c r="C546" s="14"/>
      <c r="D546" s="32" t="str">
        <f>IF($C546&lt;&gt;"",VLOOKUP($C546,Empresas!$A$3:$AB$1002,2,FALSE),"")</f>
        <v/>
      </c>
      <c r="E546" s="14"/>
      <c r="F546" s="14"/>
      <c r="G546" s="14"/>
      <c r="H546" s="14"/>
      <c r="I546" s="9"/>
      <c r="J546" s="9"/>
      <c r="K546" s="53"/>
      <c r="L546" s="50" t="str">
        <f t="shared" ca="1" si="15"/>
        <v/>
      </c>
      <c r="M546" s="32" t="str">
        <f>IF($U546&lt;&gt;"",VLOOKUP(VLOOKUP(VLOOKUP($U546,Endereços!$B$3:$M$1002,8,FALSE),Parametros!$AG$3:$AJ$102,4,FALSE),Parametros!$U$3:$Z$102,4,FALSE),"")</f>
        <v/>
      </c>
      <c r="N546" s="32" t="str">
        <f>IF($U546&lt;&gt;"",VLOOKUP(VLOOKUP($U546,Endereços!$B$3:$M$1002,6,FALSE),Parametros!$I$3:$N$102,6,FALSE),"")</f>
        <v/>
      </c>
      <c r="O546" s="9"/>
      <c r="P546" s="9"/>
      <c r="Q546" s="9"/>
      <c r="R546" s="9"/>
      <c r="S546" s="9"/>
      <c r="T546" s="9"/>
      <c r="U546" s="9"/>
      <c r="V546" s="52" t="str">
        <f>IF($U546&lt;&gt;"",VLOOKUP($U546,Endereços!$B$3:$M$1002,5,FALSE)&amp;" - "&amp;VLOOKUP($U546,Endereços!$B$3:$M$1002,7,FALSE)&amp;" - "&amp;VLOOKUP($U546,Endereços!$B$3:$M$1002,8,FALSE)&amp;", "&amp;VLOOKUP($U546,Endereços!$B$3:$M$1002,2,FALSE)&amp;" "&amp;VLOOKUP($U546,Endereços!$B$3:$M$1002,3,FALSE),"")</f>
        <v/>
      </c>
      <c r="W546" s="9"/>
      <c r="X546" s="9"/>
      <c r="Y546" s="9"/>
      <c r="Z546" s="59"/>
    </row>
    <row r="547" spans="1:26" x14ac:dyDescent="0.2">
      <c r="A547" s="44" t="str">
        <f t="shared" si="14"/>
        <v/>
      </c>
      <c r="B547" s="5"/>
      <c r="C547" s="14"/>
      <c r="D547" s="32" t="str">
        <f>IF($C547&lt;&gt;"",VLOOKUP($C547,Empresas!$A$3:$AB$1002,2,FALSE),"")</f>
        <v/>
      </c>
      <c r="E547" s="14"/>
      <c r="F547" s="14"/>
      <c r="G547" s="14"/>
      <c r="H547" s="14"/>
      <c r="I547" s="9"/>
      <c r="J547" s="9"/>
      <c r="K547" s="53"/>
      <c r="L547" s="50" t="str">
        <f t="shared" ca="1" si="15"/>
        <v/>
      </c>
      <c r="M547" s="32" t="str">
        <f>IF($U547&lt;&gt;"",VLOOKUP(VLOOKUP(VLOOKUP($U547,Endereços!$B$3:$M$1002,8,FALSE),Parametros!$AG$3:$AJ$102,4,FALSE),Parametros!$U$3:$Z$102,4,FALSE),"")</f>
        <v/>
      </c>
      <c r="N547" s="32" t="str">
        <f>IF($U547&lt;&gt;"",VLOOKUP(VLOOKUP($U547,Endereços!$B$3:$M$1002,6,FALSE),Parametros!$I$3:$N$102,6,FALSE),"")</f>
        <v/>
      </c>
      <c r="O547" s="9"/>
      <c r="P547" s="9"/>
      <c r="Q547" s="9"/>
      <c r="R547" s="9"/>
      <c r="S547" s="9"/>
      <c r="T547" s="9"/>
      <c r="U547" s="9"/>
      <c r="V547" s="52" t="str">
        <f>IF($U547&lt;&gt;"",VLOOKUP($U547,Endereços!$B$3:$M$1002,5,FALSE)&amp;" - "&amp;VLOOKUP($U547,Endereços!$B$3:$M$1002,7,FALSE)&amp;" - "&amp;VLOOKUP($U547,Endereços!$B$3:$M$1002,8,FALSE)&amp;", "&amp;VLOOKUP($U547,Endereços!$B$3:$M$1002,2,FALSE)&amp;" "&amp;VLOOKUP($U547,Endereços!$B$3:$M$1002,3,FALSE),"")</f>
        <v/>
      </c>
      <c r="W547" s="9"/>
      <c r="X547" s="9"/>
      <c r="Y547" s="9"/>
      <c r="Z547" s="59"/>
    </row>
    <row r="548" spans="1:26" x14ac:dyDescent="0.2">
      <c r="A548" s="44" t="str">
        <f t="shared" si="14"/>
        <v/>
      </c>
      <c r="B548" s="5"/>
      <c r="C548" s="14"/>
      <c r="D548" s="32" t="str">
        <f>IF($C548&lt;&gt;"",VLOOKUP($C548,Empresas!$A$3:$AB$1002,2,FALSE),"")</f>
        <v/>
      </c>
      <c r="E548" s="14"/>
      <c r="F548" s="14"/>
      <c r="G548" s="14"/>
      <c r="H548" s="14"/>
      <c r="I548" s="9"/>
      <c r="J548" s="9"/>
      <c r="K548" s="53"/>
      <c r="L548" s="50" t="str">
        <f t="shared" ca="1" si="15"/>
        <v/>
      </c>
      <c r="M548" s="32" t="str">
        <f>IF($U548&lt;&gt;"",VLOOKUP(VLOOKUP(VLOOKUP($U548,Endereços!$B$3:$M$1002,8,FALSE),Parametros!$AG$3:$AJ$102,4,FALSE),Parametros!$U$3:$Z$102,4,FALSE),"")</f>
        <v/>
      </c>
      <c r="N548" s="32" t="str">
        <f>IF($U548&lt;&gt;"",VLOOKUP(VLOOKUP($U548,Endereços!$B$3:$M$1002,6,FALSE),Parametros!$I$3:$N$102,6,FALSE),"")</f>
        <v/>
      </c>
      <c r="O548" s="9"/>
      <c r="P548" s="9"/>
      <c r="Q548" s="9"/>
      <c r="R548" s="9"/>
      <c r="S548" s="9"/>
      <c r="T548" s="9"/>
      <c r="U548" s="9"/>
      <c r="V548" s="52" t="str">
        <f>IF($U548&lt;&gt;"",VLOOKUP($U548,Endereços!$B$3:$M$1002,5,FALSE)&amp;" - "&amp;VLOOKUP($U548,Endereços!$B$3:$M$1002,7,FALSE)&amp;" - "&amp;VLOOKUP($U548,Endereços!$B$3:$M$1002,8,FALSE)&amp;", "&amp;VLOOKUP($U548,Endereços!$B$3:$M$1002,2,FALSE)&amp;" "&amp;VLOOKUP($U548,Endereços!$B$3:$M$1002,3,FALSE),"")</f>
        <v/>
      </c>
      <c r="W548" s="9"/>
      <c r="X548" s="9"/>
      <c r="Y548" s="9"/>
      <c r="Z548" s="59"/>
    </row>
    <row r="549" spans="1:26" x14ac:dyDescent="0.2">
      <c r="A549" s="44" t="str">
        <f t="shared" si="14"/>
        <v/>
      </c>
      <c r="B549" s="5"/>
      <c r="C549" s="14"/>
      <c r="D549" s="32" t="str">
        <f>IF($C549&lt;&gt;"",VLOOKUP($C549,Empresas!$A$3:$AB$1002,2,FALSE),"")</f>
        <v/>
      </c>
      <c r="E549" s="14"/>
      <c r="F549" s="14"/>
      <c r="G549" s="14"/>
      <c r="H549" s="14"/>
      <c r="I549" s="9"/>
      <c r="J549" s="9"/>
      <c r="K549" s="53"/>
      <c r="L549" s="50" t="str">
        <f t="shared" ca="1" si="15"/>
        <v/>
      </c>
      <c r="M549" s="32" t="str">
        <f>IF($U549&lt;&gt;"",VLOOKUP(VLOOKUP(VLOOKUP($U549,Endereços!$B$3:$M$1002,8,FALSE),Parametros!$AG$3:$AJ$102,4,FALSE),Parametros!$U$3:$Z$102,4,FALSE),"")</f>
        <v/>
      </c>
      <c r="N549" s="32" t="str">
        <f>IF($U549&lt;&gt;"",VLOOKUP(VLOOKUP($U549,Endereços!$B$3:$M$1002,6,FALSE),Parametros!$I$3:$N$102,6,FALSE),"")</f>
        <v/>
      </c>
      <c r="O549" s="9"/>
      <c r="P549" s="9"/>
      <c r="Q549" s="9"/>
      <c r="R549" s="9"/>
      <c r="S549" s="9"/>
      <c r="T549" s="9"/>
      <c r="U549" s="9"/>
      <c r="V549" s="52" t="str">
        <f>IF($U549&lt;&gt;"",VLOOKUP($U549,Endereços!$B$3:$M$1002,5,FALSE)&amp;" - "&amp;VLOOKUP($U549,Endereços!$B$3:$M$1002,7,FALSE)&amp;" - "&amp;VLOOKUP($U549,Endereços!$B$3:$M$1002,8,FALSE)&amp;", "&amp;VLOOKUP($U549,Endereços!$B$3:$M$1002,2,FALSE)&amp;" "&amp;VLOOKUP($U549,Endereços!$B$3:$M$1002,3,FALSE),"")</f>
        <v/>
      </c>
      <c r="W549" s="9"/>
      <c r="X549" s="9"/>
      <c r="Y549" s="9"/>
      <c r="Z549" s="59"/>
    </row>
    <row r="550" spans="1:26" x14ac:dyDescent="0.2">
      <c r="A550" s="44" t="str">
        <f t="shared" si="14"/>
        <v/>
      </c>
      <c r="B550" s="5"/>
      <c r="C550" s="14"/>
      <c r="D550" s="32" t="str">
        <f>IF($C550&lt;&gt;"",VLOOKUP($C550,Empresas!$A$3:$AB$1002,2,FALSE),"")</f>
        <v/>
      </c>
      <c r="E550" s="14"/>
      <c r="F550" s="14"/>
      <c r="G550" s="14"/>
      <c r="H550" s="14"/>
      <c r="I550" s="9"/>
      <c r="J550" s="9"/>
      <c r="K550" s="53"/>
      <c r="L550" s="50" t="str">
        <f t="shared" ca="1" si="15"/>
        <v/>
      </c>
      <c r="M550" s="32" t="str">
        <f>IF($U550&lt;&gt;"",VLOOKUP(VLOOKUP(VLOOKUP($U550,Endereços!$B$3:$M$1002,8,FALSE),Parametros!$AG$3:$AJ$102,4,FALSE),Parametros!$U$3:$Z$102,4,FALSE),"")</f>
        <v/>
      </c>
      <c r="N550" s="32" t="str">
        <f>IF($U550&lt;&gt;"",VLOOKUP(VLOOKUP($U550,Endereços!$B$3:$M$1002,6,FALSE),Parametros!$I$3:$N$102,6,FALSE),"")</f>
        <v/>
      </c>
      <c r="O550" s="9"/>
      <c r="P550" s="9"/>
      <c r="Q550" s="9"/>
      <c r="R550" s="9"/>
      <c r="S550" s="9"/>
      <c r="T550" s="9"/>
      <c r="U550" s="9"/>
      <c r="V550" s="52" t="str">
        <f>IF($U550&lt;&gt;"",VLOOKUP($U550,Endereços!$B$3:$M$1002,5,FALSE)&amp;" - "&amp;VLOOKUP($U550,Endereços!$B$3:$M$1002,7,FALSE)&amp;" - "&amp;VLOOKUP($U550,Endereços!$B$3:$M$1002,8,FALSE)&amp;", "&amp;VLOOKUP($U550,Endereços!$B$3:$M$1002,2,FALSE)&amp;" "&amp;VLOOKUP($U550,Endereços!$B$3:$M$1002,3,FALSE),"")</f>
        <v/>
      </c>
      <c r="W550" s="9"/>
      <c r="X550" s="9"/>
      <c r="Y550" s="9"/>
      <c r="Z550" s="59"/>
    </row>
    <row r="551" spans="1:26" x14ac:dyDescent="0.2">
      <c r="A551" s="44" t="str">
        <f t="shared" si="14"/>
        <v/>
      </c>
      <c r="B551" s="5"/>
      <c r="C551" s="14"/>
      <c r="D551" s="32" t="str">
        <f>IF($C551&lt;&gt;"",VLOOKUP($C551,Empresas!$A$3:$AB$1002,2,FALSE),"")</f>
        <v/>
      </c>
      <c r="E551" s="14"/>
      <c r="F551" s="14"/>
      <c r="G551" s="14"/>
      <c r="H551" s="14"/>
      <c r="I551" s="9"/>
      <c r="J551" s="9"/>
      <c r="K551" s="53"/>
      <c r="L551" s="50" t="str">
        <f t="shared" ca="1" si="15"/>
        <v/>
      </c>
      <c r="M551" s="32" t="str">
        <f>IF($U551&lt;&gt;"",VLOOKUP(VLOOKUP(VLOOKUP($U551,Endereços!$B$3:$M$1002,8,FALSE),Parametros!$AG$3:$AJ$102,4,FALSE),Parametros!$U$3:$Z$102,4,FALSE),"")</f>
        <v/>
      </c>
      <c r="N551" s="32" t="str">
        <f>IF($U551&lt;&gt;"",VLOOKUP(VLOOKUP($U551,Endereços!$B$3:$M$1002,6,FALSE),Parametros!$I$3:$N$102,6,FALSE),"")</f>
        <v/>
      </c>
      <c r="O551" s="9"/>
      <c r="P551" s="9"/>
      <c r="Q551" s="9"/>
      <c r="R551" s="9"/>
      <c r="S551" s="9"/>
      <c r="T551" s="9"/>
      <c r="U551" s="9"/>
      <c r="V551" s="52" t="str">
        <f>IF($U551&lt;&gt;"",VLOOKUP($U551,Endereços!$B$3:$M$1002,5,FALSE)&amp;" - "&amp;VLOOKUP($U551,Endereços!$B$3:$M$1002,7,FALSE)&amp;" - "&amp;VLOOKUP($U551,Endereços!$B$3:$M$1002,8,FALSE)&amp;", "&amp;VLOOKUP($U551,Endereços!$B$3:$M$1002,2,FALSE)&amp;" "&amp;VLOOKUP($U551,Endereços!$B$3:$M$1002,3,FALSE),"")</f>
        <v/>
      </c>
      <c r="W551" s="9"/>
      <c r="X551" s="9"/>
      <c r="Y551" s="9"/>
      <c r="Z551" s="59"/>
    </row>
    <row r="552" spans="1:26" x14ac:dyDescent="0.2">
      <c r="A552" s="44" t="str">
        <f t="shared" si="14"/>
        <v/>
      </c>
      <c r="B552" s="5"/>
      <c r="C552" s="14"/>
      <c r="D552" s="32" t="str">
        <f>IF($C552&lt;&gt;"",VLOOKUP($C552,Empresas!$A$3:$AB$1002,2,FALSE),"")</f>
        <v/>
      </c>
      <c r="E552" s="14"/>
      <c r="F552" s="14"/>
      <c r="G552" s="14"/>
      <c r="H552" s="14"/>
      <c r="I552" s="9"/>
      <c r="J552" s="9"/>
      <c r="K552" s="53"/>
      <c r="L552" s="50" t="str">
        <f t="shared" ca="1" si="15"/>
        <v/>
      </c>
      <c r="M552" s="32" t="str">
        <f>IF($U552&lt;&gt;"",VLOOKUP(VLOOKUP(VLOOKUP($U552,Endereços!$B$3:$M$1002,8,FALSE),Parametros!$AG$3:$AJ$102,4,FALSE),Parametros!$U$3:$Z$102,4,FALSE),"")</f>
        <v/>
      </c>
      <c r="N552" s="32" t="str">
        <f>IF($U552&lt;&gt;"",VLOOKUP(VLOOKUP($U552,Endereços!$B$3:$M$1002,6,FALSE),Parametros!$I$3:$N$102,6,FALSE),"")</f>
        <v/>
      </c>
      <c r="O552" s="9"/>
      <c r="P552" s="9"/>
      <c r="Q552" s="9"/>
      <c r="R552" s="9"/>
      <c r="S552" s="9"/>
      <c r="T552" s="9"/>
      <c r="U552" s="9"/>
      <c r="V552" s="52" t="str">
        <f>IF($U552&lt;&gt;"",VLOOKUP($U552,Endereços!$B$3:$M$1002,5,FALSE)&amp;" - "&amp;VLOOKUP($U552,Endereços!$B$3:$M$1002,7,FALSE)&amp;" - "&amp;VLOOKUP($U552,Endereços!$B$3:$M$1002,8,FALSE)&amp;", "&amp;VLOOKUP($U552,Endereços!$B$3:$M$1002,2,FALSE)&amp;" "&amp;VLOOKUP($U552,Endereços!$B$3:$M$1002,3,FALSE),"")</f>
        <v/>
      </c>
      <c r="W552" s="9"/>
      <c r="X552" s="9"/>
      <c r="Y552" s="9"/>
      <c r="Z552" s="59"/>
    </row>
    <row r="553" spans="1:26" x14ac:dyDescent="0.2">
      <c r="A553" s="44" t="str">
        <f t="shared" si="14"/>
        <v/>
      </c>
      <c r="B553" s="5"/>
      <c r="C553" s="14"/>
      <c r="D553" s="32" t="str">
        <f>IF($C553&lt;&gt;"",VLOOKUP($C553,Empresas!$A$3:$AB$1002,2,FALSE),"")</f>
        <v/>
      </c>
      <c r="E553" s="14"/>
      <c r="F553" s="14"/>
      <c r="G553" s="14"/>
      <c r="H553" s="14"/>
      <c r="I553" s="9"/>
      <c r="J553" s="9"/>
      <c r="K553" s="53"/>
      <c r="L553" s="50" t="str">
        <f t="shared" ca="1" si="15"/>
        <v/>
      </c>
      <c r="M553" s="32" t="str">
        <f>IF($U553&lt;&gt;"",VLOOKUP(VLOOKUP(VLOOKUP($U553,Endereços!$B$3:$M$1002,8,FALSE),Parametros!$AG$3:$AJ$102,4,FALSE),Parametros!$U$3:$Z$102,4,FALSE),"")</f>
        <v/>
      </c>
      <c r="N553" s="32" t="str">
        <f>IF($U553&lt;&gt;"",VLOOKUP(VLOOKUP($U553,Endereços!$B$3:$M$1002,6,FALSE),Parametros!$I$3:$N$102,6,FALSE),"")</f>
        <v/>
      </c>
      <c r="O553" s="9"/>
      <c r="P553" s="9"/>
      <c r="Q553" s="9"/>
      <c r="R553" s="9"/>
      <c r="S553" s="9"/>
      <c r="T553" s="9"/>
      <c r="U553" s="9"/>
      <c r="V553" s="52" t="str">
        <f>IF($U553&lt;&gt;"",VLOOKUP($U553,Endereços!$B$3:$M$1002,5,FALSE)&amp;" - "&amp;VLOOKUP($U553,Endereços!$B$3:$M$1002,7,FALSE)&amp;" - "&amp;VLOOKUP($U553,Endereços!$B$3:$M$1002,8,FALSE)&amp;", "&amp;VLOOKUP($U553,Endereços!$B$3:$M$1002,2,FALSE)&amp;" "&amp;VLOOKUP($U553,Endereços!$B$3:$M$1002,3,FALSE),"")</f>
        <v/>
      </c>
      <c r="W553" s="9"/>
      <c r="X553" s="9"/>
      <c r="Y553" s="9"/>
      <c r="Z553" s="59"/>
    </row>
    <row r="554" spans="1:26" x14ac:dyDescent="0.2">
      <c r="A554" s="44" t="str">
        <f t="shared" si="14"/>
        <v/>
      </c>
      <c r="B554" s="5"/>
      <c r="C554" s="14"/>
      <c r="D554" s="32" t="str">
        <f>IF($C554&lt;&gt;"",VLOOKUP($C554,Empresas!$A$3:$AB$1002,2,FALSE),"")</f>
        <v/>
      </c>
      <c r="E554" s="14"/>
      <c r="F554" s="14"/>
      <c r="G554" s="14"/>
      <c r="H554" s="14"/>
      <c r="I554" s="9"/>
      <c r="J554" s="9"/>
      <c r="K554" s="53"/>
      <c r="L554" s="50" t="str">
        <f t="shared" ca="1" si="15"/>
        <v/>
      </c>
      <c r="M554" s="32" t="str">
        <f>IF($U554&lt;&gt;"",VLOOKUP(VLOOKUP(VLOOKUP($U554,Endereços!$B$3:$M$1002,8,FALSE),Parametros!$AG$3:$AJ$102,4,FALSE),Parametros!$U$3:$Z$102,4,FALSE),"")</f>
        <v/>
      </c>
      <c r="N554" s="32" t="str">
        <f>IF($U554&lt;&gt;"",VLOOKUP(VLOOKUP($U554,Endereços!$B$3:$M$1002,6,FALSE),Parametros!$I$3:$N$102,6,FALSE),"")</f>
        <v/>
      </c>
      <c r="O554" s="9"/>
      <c r="P554" s="9"/>
      <c r="Q554" s="9"/>
      <c r="R554" s="9"/>
      <c r="S554" s="9"/>
      <c r="T554" s="9"/>
      <c r="U554" s="9"/>
      <c r="V554" s="52" t="str">
        <f>IF($U554&lt;&gt;"",VLOOKUP($U554,Endereços!$B$3:$M$1002,5,FALSE)&amp;" - "&amp;VLOOKUP($U554,Endereços!$B$3:$M$1002,7,FALSE)&amp;" - "&amp;VLOOKUP($U554,Endereços!$B$3:$M$1002,8,FALSE)&amp;", "&amp;VLOOKUP($U554,Endereços!$B$3:$M$1002,2,FALSE)&amp;" "&amp;VLOOKUP($U554,Endereços!$B$3:$M$1002,3,FALSE),"")</f>
        <v/>
      </c>
      <c r="W554" s="9"/>
      <c r="X554" s="9"/>
      <c r="Y554" s="9"/>
      <c r="Z554" s="59"/>
    </row>
    <row r="555" spans="1:26" x14ac:dyDescent="0.2">
      <c r="A555" s="44" t="str">
        <f t="shared" si="14"/>
        <v/>
      </c>
      <c r="B555" s="5"/>
      <c r="C555" s="14"/>
      <c r="D555" s="32" t="str">
        <f>IF($C555&lt;&gt;"",VLOOKUP($C555,Empresas!$A$3:$AB$1002,2,FALSE),"")</f>
        <v/>
      </c>
      <c r="E555" s="14"/>
      <c r="F555" s="14"/>
      <c r="G555" s="14"/>
      <c r="H555" s="14"/>
      <c r="I555" s="9"/>
      <c r="J555" s="9"/>
      <c r="K555" s="53"/>
      <c r="L555" s="50" t="str">
        <f t="shared" ca="1" si="15"/>
        <v/>
      </c>
      <c r="M555" s="32" t="str">
        <f>IF($U555&lt;&gt;"",VLOOKUP(VLOOKUP(VLOOKUP($U555,Endereços!$B$3:$M$1002,8,FALSE),Parametros!$AG$3:$AJ$102,4,FALSE),Parametros!$U$3:$Z$102,4,FALSE),"")</f>
        <v/>
      </c>
      <c r="N555" s="32" t="str">
        <f>IF($U555&lt;&gt;"",VLOOKUP(VLOOKUP($U555,Endereços!$B$3:$M$1002,6,FALSE),Parametros!$I$3:$N$102,6,FALSE),"")</f>
        <v/>
      </c>
      <c r="O555" s="9"/>
      <c r="P555" s="9"/>
      <c r="Q555" s="9"/>
      <c r="R555" s="9"/>
      <c r="S555" s="9"/>
      <c r="T555" s="9"/>
      <c r="U555" s="9"/>
      <c r="V555" s="52" t="str">
        <f>IF($U555&lt;&gt;"",VLOOKUP($U555,Endereços!$B$3:$M$1002,5,FALSE)&amp;" - "&amp;VLOOKUP($U555,Endereços!$B$3:$M$1002,7,FALSE)&amp;" - "&amp;VLOOKUP($U555,Endereços!$B$3:$M$1002,8,FALSE)&amp;", "&amp;VLOOKUP($U555,Endereços!$B$3:$M$1002,2,FALSE)&amp;" "&amp;VLOOKUP($U555,Endereços!$B$3:$M$1002,3,FALSE),"")</f>
        <v/>
      </c>
      <c r="W555" s="9"/>
      <c r="X555" s="9"/>
      <c r="Y555" s="9"/>
      <c r="Z555" s="59"/>
    </row>
    <row r="556" spans="1:26" x14ac:dyDescent="0.2">
      <c r="A556" s="44" t="str">
        <f t="shared" si="14"/>
        <v/>
      </c>
      <c r="B556" s="5"/>
      <c r="C556" s="14"/>
      <c r="D556" s="32" t="str">
        <f>IF($C556&lt;&gt;"",VLOOKUP($C556,Empresas!$A$3:$AB$1002,2,FALSE),"")</f>
        <v/>
      </c>
      <c r="E556" s="14"/>
      <c r="F556" s="14"/>
      <c r="G556" s="14"/>
      <c r="H556" s="14"/>
      <c r="I556" s="9"/>
      <c r="J556" s="9"/>
      <c r="K556" s="53"/>
      <c r="L556" s="50" t="str">
        <f t="shared" ca="1" si="15"/>
        <v/>
      </c>
      <c r="M556" s="32" t="str">
        <f>IF($U556&lt;&gt;"",VLOOKUP(VLOOKUP(VLOOKUP($U556,Endereços!$B$3:$M$1002,8,FALSE),Parametros!$AG$3:$AJ$102,4,FALSE),Parametros!$U$3:$Z$102,4,FALSE),"")</f>
        <v/>
      </c>
      <c r="N556" s="32" t="str">
        <f>IF($U556&lt;&gt;"",VLOOKUP(VLOOKUP($U556,Endereços!$B$3:$M$1002,6,FALSE),Parametros!$I$3:$N$102,6,FALSE),"")</f>
        <v/>
      </c>
      <c r="O556" s="9"/>
      <c r="P556" s="9"/>
      <c r="Q556" s="9"/>
      <c r="R556" s="9"/>
      <c r="S556" s="9"/>
      <c r="T556" s="9"/>
      <c r="U556" s="9"/>
      <c r="V556" s="52" t="str">
        <f>IF($U556&lt;&gt;"",VLOOKUP($U556,Endereços!$B$3:$M$1002,5,FALSE)&amp;" - "&amp;VLOOKUP($U556,Endereços!$B$3:$M$1002,7,FALSE)&amp;" - "&amp;VLOOKUP($U556,Endereços!$B$3:$M$1002,8,FALSE)&amp;", "&amp;VLOOKUP($U556,Endereços!$B$3:$M$1002,2,FALSE)&amp;" "&amp;VLOOKUP($U556,Endereços!$B$3:$M$1002,3,FALSE),"")</f>
        <v/>
      </c>
      <c r="W556" s="9"/>
      <c r="X556" s="9"/>
      <c r="Y556" s="9"/>
      <c r="Z556" s="59"/>
    </row>
    <row r="557" spans="1:26" x14ac:dyDescent="0.2">
      <c r="A557" s="44" t="str">
        <f t="shared" si="14"/>
        <v/>
      </c>
      <c r="B557" s="5"/>
      <c r="C557" s="14"/>
      <c r="D557" s="32" t="str">
        <f>IF($C557&lt;&gt;"",VLOOKUP($C557,Empresas!$A$3:$AB$1002,2,FALSE),"")</f>
        <v/>
      </c>
      <c r="E557" s="14"/>
      <c r="F557" s="14"/>
      <c r="G557" s="14"/>
      <c r="H557" s="14"/>
      <c r="I557" s="9"/>
      <c r="J557" s="9"/>
      <c r="K557" s="53"/>
      <c r="L557" s="50" t="str">
        <f t="shared" ca="1" si="15"/>
        <v/>
      </c>
      <c r="M557" s="32" t="str">
        <f>IF($U557&lt;&gt;"",VLOOKUP(VLOOKUP(VLOOKUP($U557,Endereços!$B$3:$M$1002,8,FALSE),Parametros!$AG$3:$AJ$102,4,FALSE),Parametros!$U$3:$Z$102,4,FALSE),"")</f>
        <v/>
      </c>
      <c r="N557" s="32" t="str">
        <f>IF($U557&lt;&gt;"",VLOOKUP(VLOOKUP($U557,Endereços!$B$3:$M$1002,6,FALSE),Parametros!$I$3:$N$102,6,FALSE),"")</f>
        <v/>
      </c>
      <c r="O557" s="9"/>
      <c r="P557" s="9"/>
      <c r="Q557" s="9"/>
      <c r="R557" s="9"/>
      <c r="S557" s="9"/>
      <c r="T557" s="9"/>
      <c r="U557" s="9"/>
      <c r="V557" s="52" t="str">
        <f>IF($U557&lt;&gt;"",VLOOKUP($U557,Endereços!$B$3:$M$1002,5,FALSE)&amp;" - "&amp;VLOOKUP($U557,Endereços!$B$3:$M$1002,7,FALSE)&amp;" - "&amp;VLOOKUP($U557,Endereços!$B$3:$M$1002,8,FALSE)&amp;", "&amp;VLOOKUP($U557,Endereços!$B$3:$M$1002,2,FALSE)&amp;" "&amp;VLOOKUP($U557,Endereços!$B$3:$M$1002,3,FALSE),"")</f>
        <v/>
      </c>
      <c r="W557" s="9"/>
      <c r="X557" s="9"/>
      <c r="Y557" s="9"/>
      <c r="Z557" s="59"/>
    </row>
    <row r="558" spans="1:26" x14ac:dyDescent="0.2">
      <c r="A558" s="44" t="str">
        <f t="shared" si="14"/>
        <v/>
      </c>
      <c r="B558" s="5"/>
      <c r="C558" s="14"/>
      <c r="D558" s="32" t="str">
        <f>IF($C558&lt;&gt;"",VLOOKUP($C558,Empresas!$A$3:$AB$1002,2,FALSE),"")</f>
        <v/>
      </c>
      <c r="E558" s="14"/>
      <c r="F558" s="14"/>
      <c r="G558" s="14"/>
      <c r="H558" s="14"/>
      <c r="I558" s="9"/>
      <c r="J558" s="9"/>
      <c r="K558" s="53"/>
      <c r="L558" s="50" t="str">
        <f t="shared" ca="1" si="15"/>
        <v/>
      </c>
      <c r="M558" s="32" t="str">
        <f>IF($U558&lt;&gt;"",VLOOKUP(VLOOKUP(VLOOKUP($U558,Endereços!$B$3:$M$1002,8,FALSE),Parametros!$AG$3:$AJ$102,4,FALSE),Parametros!$U$3:$Z$102,4,FALSE),"")</f>
        <v/>
      </c>
      <c r="N558" s="32" t="str">
        <f>IF($U558&lt;&gt;"",VLOOKUP(VLOOKUP($U558,Endereços!$B$3:$M$1002,6,FALSE),Parametros!$I$3:$N$102,6,FALSE),"")</f>
        <v/>
      </c>
      <c r="O558" s="9"/>
      <c r="P558" s="9"/>
      <c r="Q558" s="9"/>
      <c r="R558" s="9"/>
      <c r="S558" s="9"/>
      <c r="T558" s="9"/>
      <c r="U558" s="9"/>
      <c r="V558" s="52" t="str">
        <f>IF($U558&lt;&gt;"",VLOOKUP($U558,Endereços!$B$3:$M$1002,5,FALSE)&amp;" - "&amp;VLOOKUP($U558,Endereços!$B$3:$M$1002,7,FALSE)&amp;" - "&amp;VLOOKUP($U558,Endereços!$B$3:$M$1002,8,FALSE)&amp;", "&amp;VLOOKUP($U558,Endereços!$B$3:$M$1002,2,FALSE)&amp;" "&amp;VLOOKUP($U558,Endereços!$B$3:$M$1002,3,FALSE),"")</f>
        <v/>
      </c>
      <c r="W558" s="9"/>
      <c r="X558" s="9"/>
      <c r="Y558" s="9"/>
      <c r="Z558" s="59"/>
    </row>
    <row r="559" spans="1:26" x14ac:dyDescent="0.2">
      <c r="A559" s="44" t="str">
        <f t="shared" si="14"/>
        <v/>
      </c>
      <c r="B559" s="5"/>
      <c r="C559" s="14"/>
      <c r="D559" s="32" t="str">
        <f>IF($C559&lt;&gt;"",VLOOKUP($C559,Empresas!$A$3:$AB$1002,2,FALSE),"")</f>
        <v/>
      </c>
      <c r="E559" s="14"/>
      <c r="F559" s="14"/>
      <c r="G559" s="14"/>
      <c r="H559" s="14"/>
      <c r="I559" s="9"/>
      <c r="J559" s="9"/>
      <c r="K559" s="53"/>
      <c r="L559" s="50" t="str">
        <f t="shared" ca="1" si="15"/>
        <v/>
      </c>
      <c r="M559" s="32" t="str">
        <f>IF($U559&lt;&gt;"",VLOOKUP(VLOOKUP(VLOOKUP($U559,Endereços!$B$3:$M$1002,8,FALSE),Parametros!$AG$3:$AJ$102,4,FALSE),Parametros!$U$3:$Z$102,4,FALSE),"")</f>
        <v/>
      </c>
      <c r="N559" s="32" t="str">
        <f>IF($U559&lt;&gt;"",VLOOKUP(VLOOKUP($U559,Endereços!$B$3:$M$1002,6,FALSE),Parametros!$I$3:$N$102,6,FALSE),"")</f>
        <v/>
      </c>
      <c r="O559" s="9"/>
      <c r="P559" s="9"/>
      <c r="Q559" s="9"/>
      <c r="R559" s="9"/>
      <c r="S559" s="9"/>
      <c r="T559" s="9"/>
      <c r="U559" s="9"/>
      <c r="V559" s="52" t="str">
        <f>IF($U559&lt;&gt;"",VLOOKUP($U559,Endereços!$B$3:$M$1002,5,FALSE)&amp;" - "&amp;VLOOKUP($U559,Endereços!$B$3:$M$1002,7,FALSE)&amp;" - "&amp;VLOOKUP($U559,Endereços!$B$3:$M$1002,8,FALSE)&amp;", "&amp;VLOOKUP($U559,Endereços!$B$3:$M$1002,2,FALSE)&amp;" "&amp;VLOOKUP($U559,Endereços!$B$3:$M$1002,3,FALSE),"")</f>
        <v/>
      </c>
      <c r="W559" s="9"/>
      <c r="X559" s="9"/>
      <c r="Y559" s="9"/>
      <c r="Z559" s="59"/>
    </row>
    <row r="560" spans="1:26" x14ac:dyDescent="0.2">
      <c r="A560" s="44" t="str">
        <f t="shared" si="14"/>
        <v/>
      </c>
      <c r="B560" s="5"/>
      <c r="C560" s="14"/>
      <c r="D560" s="32" t="str">
        <f>IF($C560&lt;&gt;"",VLOOKUP($C560,Empresas!$A$3:$AB$1002,2,FALSE),"")</f>
        <v/>
      </c>
      <c r="E560" s="14"/>
      <c r="F560" s="14"/>
      <c r="G560" s="14"/>
      <c r="H560" s="14"/>
      <c r="I560" s="9"/>
      <c r="J560" s="9"/>
      <c r="K560" s="53"/>
      <c r="L560" s="50" t="str">
        <f t="shared" ca="1" si="15"/>
        <v/>
      </c>
      <c r="M560" s="32" t="str">
        <f>IF($U560&lt;&gt;"",VLOOKUP(VLOOKUP(VLOOKUP($U560,Endereços!$B$3:$M$1002,8,FALSE),Parametros!$AG$3:$AJ$102,4,FALSE),Parametros!$U$3:$Z$102,4,FALSE),"")</f>
        <v/>
      </c>
      <c r="N560" s="32" t="str">
        <f>IF($U560&lt;&gt;"",VLOOKUP(VLOOKUP($U560,Endereços!$B$3:$M$1002,6,FALSE),Parametros!$I$3:$N$102,6,FALSE),"")</f>
        <v/>
      </c>
      <c r="O560" s="9"/>
      <c r="P560" s="9"/>
      <c r="Q560" s="9"/>
      <c r="R560" s="9"/>
      <c r="S560" s="9"/>
      <c r="T560" s="9"/>
      <c r="U560" s="9"/>
      <c r="V560" s="52" t="str">
        <f>IF($U560&lt;&gt;"",VLOOKUP($U560,Endereços!$B$3:$M$1002,5,FALSE)&amp;" - "&amp;VLOOKUP($U560,Endereços!$B$3:$M$1002,7,FALSE)&amp;" - "&amp;VLOOKUP($U560,Endereços!$B$3:$M$1002,8,FALSE)&amp;", "&amp;VLOOKUP($U560,Endereços!$B$3:$M$1002,2,FALSE)&amp;" "&amp;VLOOKUP($U560,Endereços!$B$3:$M$1002,3,FALSE),"")</f>
        <v/>
      </c>
      <c r="W560" s="9"/>
      <c r="X560" s="9"/>
      <c r="Y560" s="9"/>
      <c r="Z560" s="59"/>
    </row>
    <row r="561" spans="1:26" x14ac:dyDescent="0.2">
      <c r="A561" s="44" t="str">
        <f t="shared" si="14"/>
        <v/>
      </c>
      <c r="B561" s="5"/>
      <c r="C561" s="14"/>
      <c r="D561" s="32" t="str">
        <f>IF($C561&lt;&gt;"",VLOOKUP($C561,Empresas!$A$3:$AB$1002,2,FALSE),"")</f>
        <v/>
      </c>
      <c r="E561" s="14"/>
      <c r="F561" s="14"/>
      <c r="G561" s="14"/>
      <c r="H561" s="14"/>
      <c r="I561" s="9"/>
      <c r="J561" s="9"/>
      <c r="K561" s="53"/>
      <c r="L561" s="50" t="str">
        <f t="shared" ca="1" si="15"/>
        <v/>
      </c>
      <c r="M561" s="32" t="str">
        <f>IF($U561&lt;&gt;"",VLOOKUP(VLOOKUP(VLOOKUP($U561,Endereços!$B$3:$M$1002,8,FALSE),Parametros!$AG$3:$AJ$102,4,FALSE),Parametros!$U$3:$Z$102,4,FALSE),"")</f>
        <v/>
      </c>
      <c r="N561" s="32" t="str">
        <f>IF($U561&lt;&gt;"",VLOOKUP(VLOOKUP($U561,Endereços!$B$3:$M$1002,6,FALSE),Parametros!$I$3:$N$102,6,FALSE),"")</f>
        <v/>
      </c>
      <c r="O561" s="9"/>
      <c r="P561" s="9"/>
      <c r="Q561" s="9"/>
      <c r="R561" s="9"/>
      <c r="S561" s="9"/>
      <c r="T561" s="9"/>
      <c r="U561" s="9"/>
      <c r="V561" s="52" t="str">
        <f>IF($U561&lt;&gt;"",VLOOKUP($U561,Endereços!$B$3:$M$1002,5,FALSE)&amp;" - "&amp;VLOOKUP($U561,Endereços!$B$3:$M$1002,7,FALSE)&amp;" - "&amp;VLOOKUP($U561,Endereços!$B$3:$M$1002,8,FALSE)&amp;", "&amp;VLOOKUP($U561,Endereços!$B$3:$M$1002,2,FALSE)&amp;" "&amp;VLOOKUP($U561,Endereços!$B$3:$M$1002,3,FALSE),"")</f>
        <v/>
      </c>
      <c r="W561" s="9"/>
      <c r="X561" s="9"/>
      <c r="Y561" s="9"/>
      <c r="Z561" s="59"/>
    </row>
    <row r="562" spans="1:26" x14ac:dyDescent="0.2">
      <c r="A562" s="44" t="str">
        <f t="shared" si="14"/>
        <v/>
      </c>
      <c r="B562" s="5"/>
      <c r="C562" s="14"/>
      <c r="D562" s="32" t="str">
        <f>IF($C562&lt;&gt;"",VLOOKUP($C562,Empresas!$A$3:$AB$1002,2,FALSE),"")</f>
        <v/>
      </c>
      <c r="E562" s="14"/>
      <c r="F562" s="14"/>
      <c r="G562" s="14"/>
      <c r="H562" s="14"/>
      <c r="I562" s="9"/>
      <c r="J562" s="9"/>
      <c r="K562" s="53"/>
      <c r="L562" s="50" t="str">
        <f t="shared" ca="1" si="15"/>
        <v/>
      </c>
      <c r="M562" s="32" t="str">
        <f>IF($U562&lt;&gt;"",VLOOKUP(VLOOKUP(VLOOKUP($U562,Endereços!$B$3:$M$1002,8,FALSE),Parametros!$AG$3:$AJ$102,4,FALSE),Parametros!$U$3:$Z$102,4,FALSE),"")</f>
        <v/>
      </c>
      <c r="N562" s="32" t="str">
        <f>IF($U562&lt;&gt;"",VLOOKUP(VLOOKUP($U562,Endereços!$B$3:$M$1002,6,FALSE),Parametros!$I$3:$N$102,6,FALSE),"")</f>
        <v/>
      </c>
      <c r="O562" s="9"/>
      <c r="P562" s="9"/>
      <c r="Q562" s="9"/>
      <c r="R562" s="9"/>
      <c r="S562" s="9"/>
      <c r="T562" s="9"/>
      <c r="U562" s="9"/>
      <c r="V562" s="52" t="str">
        <f>IF($U562&lt;&gt;"",VLOOKUP($U562,Endereços!$B$3:$M$1002,5,FALSE)&amp;" - "&amp;VLOOKUP($U562,Endereços!$B$3:$M$1002,7,FALSE)&amp;" - "&amp;VLOOKUP($U562,Endereços!$B$3:$M$1002,8,FALSE)&amp;", "&amp;VLOOKUP($U562,Endereços!$B$3:$M$1002,2,FALSE)&amp;" "&amp;VLOOKUP($U562,Endereços!$B$3:$M$1002,3,FALSE),"")</f>
        <v/>
      </c>
      <c r="W562" s="9"/>
      <c r="X562" s="9"/>
      <c r="Y562" s="9"/>
      <c r="Z562" s="59"/>
    </row>
    <row r="563" spans="1:26" x14ac:dyDescent="0.2">
      <c r="A563" s="44" t="str">
        <f t="shared" si="14"/>
        <v/>
      </c>
      <c r="B563" s="5"/>
      <c r="C563" s="14"/>
      <c r="D563" s="32" t="str">
        <f>IF($C563&lt;&gt;"",VLOOKUP($C563,Empresas!$A$3:$AB$1002,2,FALSE),"")</f>
        <v/>
      </c>
      <c r="E563" s="14"/>
      <c r="F563" s="14"/>
      <c r="G563" s="14"/>
      <c r="H563" s="14"/>
      <c r="I563" s="9"/>
      <c r="J563" s="9"/>
      <c r="K563" s="53"/>
      <c r="L563" s="50" t="str">
        <f t="shared" ca="1" si="15"/>
        <v/>
      </c>
      <c r="M563" s="32" t="str">
        <f>IF($U563&lt;&gt;"",VLOOKUP(VLOOKUP(VLOOKUP($U563,Endereços!$B$3:$M$1002,8,FALSE),Parametros!$AG$3:$AJ$102,4,FALSE),Parametros!$U$3:$Z$102,4,FALSE),"")</f>
        <v/>
      </c>
      <c r="N563" s="32" t="str">
        <f>IF($U563&lt;&gt;"",VLOOKUP(VLOOKUP($U563,Endereços!$B$3:$M$1002,6,FALSE),Parametros!$I$3:$N$102,6,FALSE),"")</f>
        <v/>
      </c>
      <c r="O563" s="9"/>
      <c r="P563" s="9"/>
      <c r="Q563" s="9"/>
      <c r="R563" s="9"/>
      <c r="S563" s="9"/>
      <c r="T563" s="9"/>
      <c r="U563" s="9"/>
      <c r="V563" s="52" t="str">
        <f>IF($U563&lt;&gt;"",VLOOKUP($U563,Endereços!$B$3:$M$1002,5,FALSE)&amp;" - "&amp;VLOOKUP($U563,Endereços!$B$3:$M$1002,7,FALSE)&amp;" - "&amp;VLOOKUP($U563,Endereços!$B$3:$M$1002,8,FALSE)&amp;", "&amp;VLOOKUP($U563,Endereços!$B$3:$M$1002,2,FALSE)&amp;" "&amp;VLOOKUP($U563,Endereços!$B$3:$M$1002,3,FALSE),"")</f>
        <v/>
      </c>
      <c r="W563" s="9"/>
      <c r="X563" s="9"/>
      <c r="Y563" s="9"/>
      <c r="Z563" s="59"/>
    </row>
    <row r="564" spans="1:26" x14ac:dyDescent="0.2">
      <c r="A564" s="44" t="str">
        <f t="shared" si="14"/>
        <v/>
      </c>
      <c r="B564" s="5"/>
      <c r="C564" s="14"/>
      <c r="D564" s="32" t="str">
        <f>IF($C564&lt;&gt;"",VLOOKUP($C564,Empresas!$A$3:$AB$1002,2,FALSE),"")</f>
        <v/>
      </c>
      <c r="E564" s="14"/>
      <c r="F564" s="14"/>
      <c r="G564" s="14"/>
      <c r="H564" s="14"/>
      <c r="I564" s="9"/>
      <c r="J564" s="9"/>
      <c r="K564" s="53"/>
      <c r="L564" s="50" t="str">
        <f t="shared" ca="1" si="15"/>
        <v/>
      </c>
      <c r="M564" s="32" t="str">
        <f>IF($U564&lt;&gt;"",VLOOKUP(VLOOKUP(VLOOKUP($U564,Endereços!$B$3:$M$1002,8,FALSE),Parametros!$AG$3:$AJ$102,4,FALSE),Parametros!$U$3:$Z$102,4,FALSE),"")</f>
        <v/>
      </c>
      <c r="N564" s="32" t="str">
        <f>IF($U564&lt;&gt;"",VLOOKUP(VLOOKUP($U564,Endereços!$B$3:$M$1002,6,FALSE),Parametros!$I$3:$N$102,6,FALSE),"")</f>
        <v/>
      </c>
      <c r="O564" s="9"/>
      <c r="P564" s="9"/>
      <c r="Q564" s="9"/>
      <c r="R564" s="9"/>
      <c r="S564" s="9"/>
      <c r="T564" s="9"/>
      <c r="U564" s="9"/>
      <c r="V564" s="52" t="str">
        <f>IF($U564&lt;&gt;"",VLOOKUP($U564,Endereços!$B$3:$M$1002,5,FALSE)&amp;" - "&amp;VLOOKUP($U564,Endereços!$B$3:$M$1002,7,FALSE)&amp;" - "&amp;VLOOKUP($U564,Endereços!$B$3:$M$1002,8,FALSE)&amp;", "&amp;VLOOKUP($U564,Endereços!$B$3:$M$1002,2,FALSE)&amp;" "&amp;VLOOKUP($U564,Endereços!$B$3:$M$1002,3,FALSE),"")</f>
        <v/>
      </c>
      <c r="W564" s="9"/>
      <c r="X564" s="9"/>
      <c r="Y564" s="9"/>
      <c r="Z564" s="59"/>
    </row>
    <row r="565" spans="1:26" x14ac:dyDescent="0.2">
      <c r="A565" s="44" t="str">
        <f t="shared" si="14"/>
        <v/>
      </c>
      <c r="B565" s="5"/>
      <c r="C565" s="14"/>
      <c r="D565" s="32" t="str">
        <f>IF($C565&lt;&gt;"",VLOOKUP($C565,Empresas!$A$3:$AB$1002,2,FALSE),"")</f>
        <v/>
      </c>
      <c r="E565" s="14"/>
      <c r="F565" s="14"/>
      <c r="G565" s="14"/>
      <c r="H565" s="14"/>
      <c r="I565" s="9"/>
      <c r="J565" s="9"/>
      <c r="K565" s="53"/>
      <c r="L565" s="50" t="str">
        <f t="shared" ca="1" si="15"/>
        <v/>
      </c>
      <c r="M565" s="32" t="str">
        <f>IF($U565&lt;&gt;"",VLOOKUP(VLOOKUP(VLOOKUP($U565,Endereços!$B$3:$M$1002,8,FALSE),Parametros!$AG$3:$AJ$102,4,FALSE),Parametros!$U$3:$Z$102,4,FALSE),"")</f>
        <v/>
      </c>
      <c r="N565" s="32" t="str">
        <f>IF($U565&lt;&gt;"",VLOOKUP(VLOOKUP($U565,Endereços!$B$3:$M$1002,6,FALSE),Parametros!$I$3:$N$102,6,FALSE),"")</f>
        <v/>
      </c>
      <c r="O565" s="9"/>
      <c r="P565" s="9"/>
      <c r="Q565" s="9"/>
      <c r="R565" s="9"/>
      <c r="S565" s="9"/>
      <c r="T565" s="9"/>
      <c r="U565" s="9"/>
      <c r="V565" s="52" t="str">
        <f>IF($U565&lt;&gt;"",VLOOKUP($U565,Endereços!$B$3:$M$1002,5,FALSE)&amp;" - "&amp;VLOOKUP($U565,Endereços!$B$3:$M$1002,7,FALSE)&amp;" - "&amp;VLOOKUP($U565,Endereços!$B$3:$M$1002,8,FALSE)&amp;", "&amp;VLOOKUP($U565,Endereços!$B$3:$M$1002,2,FALSE)&amp;" "&amp;VLOOKUP($U565,Endereços!$B$3:$M$1002,3,FALSE),"")</f>
        <v/>
      </c>
      <c r="W565" s="9"/>
      <c r="X565" s="9"/>
      <c r="Y565" s="9"/>
      <c r="Z565" s="59"/>
    </row>
    <row r="566" spans="1:26" x14ac:dyDescent="0.2">
      <c r="A566" s="44" t="str">
        <f t="shared" si="14"/>
        <v/>
      </c>
      <c r="B566" s="5"/>
      <c r="C566" s="14"/>
      <c r="D566" s="32" t="str">
        <f>IF($C566&lt;&gt;"",VLOOKUP($C566,Empresas!$A$3:$AB$1002,2,FALSE),"")</f>
        <v/>
      </c>
      <c r="E566" s="14"/>
      <c r="F566" s="14"/>
      <c r="G566" s="14"/>
      <c r="H566" s="14"/>
      <c r="I566" s="9"/>
      <c r="J566" s="9"/>
      <c r="K566" s="53"/>
      <c r="L566" s="50" t="str">
        <f t="shared" ca="1" si="15"/>
        <v/>
      </c>
      <c r="M566" s="32" t="str">
        <f>IF($U566&lt;&gt;"",VLOOKUP(VLOOKUP(VLOOKUP($U566,Endereços!$B$3:$M$1002,8,FALSE),Parametros!$AG$3:$AJ$102,4,FALSE),Parametros!$U$3:$Z$102,4,FALSE),"")</f>
        <v/>
      </c>
      <c r="N566" s="32" t="str">
        <f>IF($U566&lt;&gt;"",VLOOKUP(VLOOKUP($U566,Endereços!$B$3:$M$1002,6,FALSE),Parametros!$I$3:$N$102,6,FALSE),"")</f>
        <v/>
      </c>
      <c r="O566" s="9"/>
      <c r="P566" s="9"/>
      <c r="Q566" s="9"/>
      <c r="R566" s="9"/>
      <c r="S566" s="9"/>
      <c r="T566" s="9"/>
      <c r="U566" s="9"/>
      <c r="V566" s="52" t="str">
        <f>IF($U566&lt;&gt;"",VLOOKUP($U566,Endereços!$B$3:$M$1002,5,FALSE)&amp;" - "&amp;VLOOKUP($U566,Endereços!$B$3:$M$1002,7,FALSE)&amp;" - "&amp;VLOOKUP($U566,Endereços!$B$3:$M$1002,8,FALSE)&amp;", "&amp;VLOOKUP($U566,Endereços!$B$3:$M$1002,2,FALSE)&amp;" "&amp;VLOOKUP($U566,Endereços!$B$3:$M$1002,3,FALSE),"")</f>
        <v/>
      </c>
      <c r="W566" s="9"/>
      <c r="X566" s="9"/>
      <c r="Y566" s="9"/>
      <c r="Z566" s="59"/>
    </row>
    <row r="567" spans="1:26" x14ac:dyDescent="0.2">
      <c r="A567" s="44" t="str">
        <f t="shared" si="14"/>
        <v/>
      </c>
      <c r="B567" s="5"/>
      <c r="C567" s="14"/>
      <c r="D567" s="32" t="str">
        <f>IF($C567&lt;&gt;"",VLOOKUP($C567,Empresas!$A$3:$AB$1002,2,FALSE),"")</f>
        <v/>
      </c>
      <c r="E567" s="14"/>
      <c r="F567" s="14"/>
      <c r="G567" s="14"/>
      <c r="H567" s="14"/>
      <c r="I567" s="9"/>
      <c r="J567" s="9"/>
      <c r="K567" s="53"/>
      <c r="L567" s="50" t="str">
        <f t="shared" ca="1" si="15"/>
        <v/>
      </c>
      <c r="M567" s="32" t="str">
        <f>IF($U567&lt;&gt;"",VLOOKUP(VLOOKUP(VLOOKUP($U567,Endereços!$B$3:$M$1002,8,FALSE),Parametros!$AG$3:$AJ$102,4,FALSE),Parametros!$U$3:$Z$102,4,FALSE),"")</f>
        <v/>
      </c>
      <c r="N567" s="32" t="str">
        <f>IF($U567&lt;&gt;"",VLOOKUP(VLOOKUP($U567,Endereços!$B$3:$M$1002,6,FALSE),Parametros!$I$3:$N$102,6,FALSE),"")</f>
        <v/>
      </c>
      <c r="O567" s="9"/>
      <c r="P567" s="9"/>
      <c r="Q567" s="9"/>
      <c r="R567" s="9"/>
      <c r="S567" s="9"/>
      <c r="T567" s="9"/>
      <c r="U567" s="9"/>
      <c r="V567" s="52" t="str">
        <f>IF($U567&lt;&gt;"",VLOOKUP($U567,Endereços!$B$3:$M$1002,5,FALSE)&amp;" - "&amp;VLOOKUP($U567,Endereços!$B$3:$M$1002,7,FALSE)&amp;" - "&amp;VLOOKUP($U567,Endereços!$B$3:$M$1002,8,FALSE)&amp;", "&amp;VLOOKUP($U567,Endereços!$B$3:$M$1002,2,FALSE)&amp;" "&amp;VLOOKUP($U567,Endereços!$B$3:$M$1002,3,FALSE),"")</f>
        <v/>
      </c>
      <c r="W567" s="9"/>
      <c r="X567" s="9"/>
      <c r="Y567" s="9"/>
      <c r="Z567" s="59"/>
    </row>
    <row r="568" spans="1:26" x14ac:dyDescent="0.2">
      <c r="A568" s="44" t="str">
        <f t="shared" si="14"/>
        <v/>
      </c>
      <c r="B568" s="5"/>
      <c r="C568" s="14"/>
      <c r="D568" s="32" t="str">
        <f>IF($C568&lt;&gt;"",VLOOKUP($C568,Empresas!$A$3:$AB$1002,2,FALSE),"")</f>
        <v/>
      </c>
      <c r="E568" s="14"/>
      <c r="F568" s="14"/>
      <c r="G568" s="14"/>
      <c r="H568" s="14"/>
      <c r="I568" s="9"/>
      <c r="J568" s="9"/>
      <c r="K568" s="53"/>
      <c r="L568" s="50" t="str">
        <f t="shared" ca="1" si="15"/>
        <v/>
      </c>
      <c r="M568" s="32" t="str">
        <f>IF($U568&lt;&gt;"",VLOOKUP(VLOOKUP(VLOOKUP($U568,Endereços!$B$3:$M$1002,8,FALSE),Parametros!$AG$3:$AJ$102,4,FALSE),Parametros!$U$3:$Z$102,4,FALSE),"")</f>
        <v/>
      </c>
      <c r="N568" s="32" t="str">
        <f>IF($U568&lt;&gt;"",VLOOKUP(VLOOKUP($U568,Endereços!$B$3:$M$1002,6,FALSE),Parametros!$I$3:$N$102,6,FALSE),"")</f>
        <v/>
      </c>
      <c r="O568" s="9"/>
      <c r="P568" s="9"/>
      <c r="Q568" s="9"/>
      <c r="R568" s="9"/>
      <c r="S568" s="9"/>
      <c r="T568" s="9"/>
      <c r="U568" s="9"/>
      <c r="V568" s="52" t="str">
        <f>IF($U568&lt;&gt;"",VLOOKUP($U568,Endereços!$B$3:$M$1002,5,FALSE)&amp;" - "&amp;VLOOKUP($U568,Endereços!$B$3:$M$1002,7,FALSE)&amp;" - "&amp;VLOOKUP($U568,Endereços!$B$3:$M$1002,8,FALSE)&amp;", "&amp;VLOOKUP($U568,Endereços!$B$3:$M$1002,2,FALSE)&amp;" "&amp;VLOOKUP($U568,Endereços!$B$3:$M$1002,3,FALSE),"")</f>
        <v/>
      </c>
      <c r="W568" s="9"/>
      <c r="X568" s="9"/>
      <c r="Y568" s="9"/>
      <c r="Z568" s="59"/>
    </row>
    <row r="569" spans="1:26" x14ac:dyDescent="0.2">
      <c r="A569" s="44" t="str">
        <f t="shared" si="14"/>
        <v/>
      </c>
      <c r="B569" s="5"/>
      <c r="C569" s="14"/>
      <c r="D569" s="32" t="str">
        <f>IF($C569&lt;&gt;"",VLOOKUP($C569,Empresas!$A$3:$AB$1002,2,FALSE),"")</f>
        <v/>
      </c>
      <c r="E569" s="14"/>
      <c r="F569" s="14"/>
      <c r="G569" s="14"/>
      <c r="H569" s="14"/>
      <c r="I569" s="9"/>
      <c r="J569" s="9"/>
      <c r="K569" s="53"/>
      <c r="L569" s="50" t="str">
        <f t="shared" ca="1" si="15"/>
        <v/>
      </c>
      <c r="M569" s="32" t="str">
        <f>IF($U569&lt;&gt;"",VLOOKUP(VLOOKUP(VLOOKUP($U569,Endereços!$B$3:$M$1002,8,FALSE),Parametros!$AG$3:$AJ$102,4,FALSE),Parametros!$U$3:$Z$102,4,FALSE),"")</f>
        <v/>
      </c>
      <c r="N569" s="32" t="str">
        <f>IF($U569&lt;&gt;"",VLOOKUP(VLOOKUP($U569,Endereços!$B$3:$M$1002,6,FALSE),Parametros!$I$3:$N$102,6,FALSE),"")</f>
        <v/>
      </c>
      <c r="O569" s="9"/>
      <c r="P569" s="9"/>
      <c r="Q569" s="9"/>
      <c r="R569" s="9"/>
      <c r="S569" s="9"/>
      <c r="T569" s="9"/>
      <c r="U569" s="9"/>
      <c r="V569" s="52" t="str">
        <f>IF($U569&lt;&gt;"",VLOOKUP($U569,Endereços!$B$3:$M$1002,5,FALSE)&amp;" - "&amp;VLOOKUP($U569,Endereços!$B$3:$M$1002,7,FALSE)&amp;" - "&amp;VLOOKUP($U569,Endereços!$B$3:$M$1002,8,FALSE)&amp;", "&amp;VLOOKUP($U569,Endereços!$B$3:$M$1002,2,FALSE)&amp;" "&amp;VLOOKUP($U569,Endereços!$B$3:$M$1002,3,FALSE),"")</f>
        <v/>
      </c>
      <c r="W569" s="9"/>
      <c r="X569" s="9"/>
      <c r="Y569" s="9"/>
      <c r="Z569" s="59"/>
    </row>
    <row r="570" spans="1:26" x14ac:dyDescent="0.2">
      <c r="A570" s="44" t="str">
        <f t="shared" ref="A570:A633" si="16">IF($B570&lt;&gt;"",$A569+1,"")</f>
        <v/>
      </c>
      <c r="B570" s="5"/>
      <c r="C570" s="14"/>
      <c r="D570" s="32" t="str">
        <f>IF($C570&lt;&gt;"",VLOOKUP($C570,Empresas!$A$3:$AB$1002,2,FALSE),"")</f>
        <v/>
      </c>
      <c r="E570" s="14"/>
      <c r="F570" s="14"/>
      <c r="G570" s="14"/>
      <c r="H570" s="14"/>
      <c r="I570" s="9"/>
      <c r="J570" s="9"/>
      <c r="K570" s="53"/>
      <c r="L570" s="50" t="str">
        <f t="shared" ca="1" si="15"/>
        <v/>
      </c>
      <c r="M570" s="32" t="str">
        <f>IF($U570&lt;&gt;"",VLOOKUP(VLOOKUP(VLOOKUP($U570,Endereços!$B$3:$M$1002,8,FALSE),Parametros!$AG$3:$AJ$102,4,FALSE),Parametros!$U$3:$Z$102,4,FALSE),"")</f>
        <v/>
      </c>
      <c r="N570" s="32" t="str">
        <f>IF($U570&lt;&gt;"",VLOOKUP(VLOOKUP($U570,Endereços!$B$3:$M$1002,6,FALSE),Parametros!$I$3:$N$102,6,FALSE),"")</f>
        <v/>
      </c>
      <c r="O570" s="9"/>
      <c r="P570" s="9"/>
      <c r="Q570" s="9"/>
      <c r="R570" s="9"/>
      <c r="S570" s="9"/>
      <c r="T570" s="9"/>
      <c r="U570" s="9"/>
      <c r="V570" s="52" t="str">
        <f>IF($U570&lt;&gt;"",VLOOKUP($U570,Endereços!$B$3:$M$1002,5,FALSE)&amp;" - "&amp;VLOOKUP($U570,Endereços!$B$3:$M$1002,7,FALSE)&amp;" - "&amp;VLOOKUP($U570,Endereços!$B$3:$M$1002,8,FALSE)&amp;", "&amp;VLOOKUP($U570,Endereços!$B$3:$M$1002,2,FALSE)&amp;" "&amp;VLOOKUP($U570,Endereços!$B$3:$M$1002,3,FALSE),"")</f>
        <v/>
      </c>
      <c r="W570" s="9"/>
      <c r="X570" s="9"/>
      <c r="Y570" s="9"/>
      <c r="Z570" s="59"/>
    </row>
    <row r="571" spans="1:26" x14ac:dyDescent="0.2">
      <c r="A571" s="44" t="str">
        <f t="shared" si="16"/>
        <v/>
      </c>
      <c r="B571" s="5"/>
      <c r="C571" s="14"/>
      <c r="D571" s="32" t="str">
        <f>IF($C571&lt;&gt;"",VLOOKUP($C571,Empresas!$A$3:$AB$1002,2,FALSE),"")</f>
        <v/>
      </c>
      <c r="E571" s="14"/>
      <c r="F571" s="14"/>
      <c r="G571" s="14"/>
      <c r="H571" s="14"/>
      <c r="I571" s="9"/>
      <c r="J571" s="9"/>
      <c r="K571" s="53"/>
      <c r="L571" s="50" t="str">
        <f t="shared" ca="1" si="15"/>
        <v/>
      </c>
      <c r="M571" s="32" t="str">
        <f>IF($U571&lt;&gt;"",VLOOKUP(VLOOKUP(VLOOKUP($U571,Endereços!$B$3:$M$1002,8,FALSE),Parametros!$AG$3:$AJ$102,4,FALSE),Parametros!$U$3:$Z$102,4,FALSE),"")</f>
        <v/>
      </c>
      <c r="N571" s="32" t="str">
        <f>IF($U571&lt;&gt;"",VLOOKUP(VLOOKUP($U571,Endereços!$B$3:$M$1002,6,FALSE),Parametros!$I$3:$N$102,6,FALSE),"")</f>
        <v/>
      </c>
      <c r="O571" s="9"/>
      <c r="P571" s="9"/>
      <c r="Q571" s="9"/>
      <c r="R571" s="9"/>
      <c r="S571" s="9"/>
      <c r="T571" s="9"/>
      <c r="U571" s="9"/>
      <c r="V571" s="52" t="str">
        <f>IF($U571&lt;&gt;"",VLOOKUP($U571,Endereços!$B$3:$M$1002,5,FALSE)&amp;" - "&amp;VLOOKUP($U571,Endereços!$B$3:$M$1002,7,FALSE)&amp;" - "&amp;VLOOKUP($U571,Endereços!$B$3:$M$1002,8,FALSE)&amp;", "&amp;VLOOKUP($U571,Endereços!$B$3:$M$1002,2,FALSE)&amp;" "&amp;VLOOKUP($U571,Endereços!$B$3:$M$1002,3,FALSE),"")</f>
        <v/>
      </c>
      <c r="W571" s="9"/>
      <c r="X571" s="9"/>
      <c r="Y571" s="9"/>
      <c r="Z571" s="59"/>
    </row>
    <row r="572" spans="1:26" x14ac:dyDescent="0.2">
      <c r="A572" s="44" t="str">
        <f t="shared" si="16"/>
        <v/>
      </c>
      <c r="B572" s="5"/>
      <c r="C572" s="14"/>
      <c r="D572" s="32" t="str">
        <f>IF($C572&lt;&gt;"",VLOOKUP($C572,Empresas!$A$3:$AB$1002,2,FALSE),"")</f>
        <v/>
      </c>
      <c r="E572" s="14"/>
      <c r="F572" s="14"/>
      <c r="G572" s="14"/>
      <c r="H572" s="14"/>
      <c r="I572" s="9"/>
      <c r="J572" s="9"/>
      <c r="K572" s="53"/>
      <c r="L572" s="50" t="str">
        <f t="shared" ca="1" si="15"/>
        <v/>
      </c>
      <c r="M572" s="32" t="str">
        <f>IF($U572&lt;&gt;"",VLOOKUP(VLOOKUP(VLOOKUP($U572,Endereços!$B$3:$M$1002,8,FALSE),Parametros!$AG$3:$AJ$102,4,FALSE),Parametros!$U$3:$Z$102,4,FALSE),"")</f>
        <v/>
      </c>
      <c r="N572" s="32" t="str">
        <f>IF($U572&lt;&gt;"",VLOOKUP(VLOOKUP($U572,Endereços!$B$3:$M$1002,6,FALSE),Parametros!$I$3:$N$102,6,FALSE),"")</f>
        <v/>
      </c>
      <c r="O572" s="9"/>
      <c r="P572" s="9"/>
      <c r="Q572" s="9"/>
      <c r="R572" s="9"/>
      <c r="S572" s="9"/>
      <c r="T572" s="9"/>
      <c r="U572" s="9"/>
      <c r="V572" s="52" t="str">
        <f>IF($U572&lt;&gt;"",VLOOKUP($U572,Endereços!$B$3:$M$1002,5,FALSE)&amp;" - "&amp;VLOOKUP($U572,Endereços!$B$3:$M$1002,7,FALSE)&amp;" - "&amp;VLOOKUP($U572,Endereços!$B$3:$M$1002,8,FALSE)&amp;", "&amp;VLOOKUP($U572,Endereços!$B$3:$M$1002,2,FALSE)&amp;" "&amp;VLOOKUP($U572,Endereços!$B$3:$M$1002,3,FALSE),"")</f>
        <v/>
      </c>
      <c r="W572" s="9"/>
      <c r="X572" s="9"/>
      <c r="Y572" s="9"/>
      <c r="Z572" s="59"/>
    </row>
    <row r="573" spans="1:26" x14ac:dyDescent="0.2">
      <c r="A573" s="44" t="str">
        <f t="shared" si="16"/>
        <v/>
      </c>
      <c r="B573" s="5"/>
      <c r="C573" s="14"/>
      <c r="D573" s="32" t="str">
        <f>IF($C573&lt;&gt;"",VLOOKUP($C573,Empresas!$A$3:$AB$1002,2,FALSE),"")</f>
        <v/>
      </c>
      <c r="E573" s="14"/>
      <c r="F573" s="14"/>
      <c r="G573" s="14"/>
      <c r="H573" s="14"/>
      <c r="I573" s="9"/>
      <c r="J573" s="9"/>
      <c r="K573" s="53"/>
      <c r="L573" s="50" t="str">
        <f t="shared" ca="1" si="15"/>
        <v/>
      </c>
      <c r="M573" s="32" t="str">
        <f>IF($U573&lt;&gt;"",VLOOKUP(VLOOKUP(VLOOKUP($U573,Endereços!$B$3:$M$1002,8,FALSE),Parametros!$AG$3:$AJ$102,4,FALSE),Parametros!$U$3:$Z$102,4,FALSE),"")</f>
        <v/>
      </c>
      <c r="N573" s="32" t="str">
        <f>IF($U573&lt;&gt;"",VLOOKUP(VLOOKUP($U573,Endereços!$B$3:$M$1002,6,FALSE),Parametros!$I$3:$N$102,6,FALSE),"")</f>
        <v/>
      </c>
      <c r="O573" s="9"/>
      <c r="P573" s="9"/>
      <c r="Q573" s="9"/>
      <c r="R573" s="9"/>
      <c r="S573" s="9"/>
      <c r="T573" s="9"/>
      <c r="U573" s="9"/>
      <c r="V573" s="52" t="str">
        <f>IF($U573&lt;&gt;"",VLOOKUP($U573,Endereços!$B$3:$M$1002,5,FALSE)&amp;" - "&amp;VLOOKUP($U573,Endereços!$B$3:$M$1002,7,FALSE)&amp;" - "&amp;VLOOKUP($U573,Endereços!$B$3:$M$1002,8,FALSE)&amp;", "&amp;VLOOKUP($U573,Endereços!$B$3:$M$1002,2,FALSE)&amp;" "&amp;VLOOKUP($U573,Endereços!$B$3:$M$1002,3,FALSE),"")</f>
        <v/>
      </c>
      <c r="W573" s="9"/>
      <c r="X573" s="9"/>
      <c r="Y573" s="9"/>
      <c r="Z573" s="59"/>
    </row>
    <row r="574" spans="1:26" x14ac:dyDescent="0.2">
      <c r="A574" s="44" t="str">
        <f t="shared" si="16"/>
        <v/>
      </c>
      <c r="B574" s="5"/>
      <c r="C574" s="14"/>
      <c r="D574" s="32" t="str">
        <f>IF($C574&lt;&gt;"",VLOOKUP($C574,Empresas!$A$3:$AB$1002,2,FALSE),"")</f>
        <v/>
      </c>
      <c r="E574" s="14"/>
      <c r="F574" s="14"/>
      <c r="G574" s="14"/>
      <c r="H574" s="14"/>
      <c r="I574" s="9"/>
      <c r="J574" s="9"/>
      <c r="K574" s="53"/>
      <c r="L574" s="50" t="str">
        <f t="shared" ca="1" si="15"/>
        <v/>
      </c>
      <c r="M574" s="32" t="str">
        <f>IF($U574&lt;&gt;"",VLOOKUP(VLOOKUP(VLOOKUP($U574,Endereços!$B$3:$M$1002,8,FALSE),Parametros!$AG$3:$AJ$102,4,FALSE),Parametros!$U$3:$Z$102,4,FALSE),"")</f>
        <v/>
      </c>
      <c r="N574" s="32" t="str">
        <f>IF($U574&lt;&gt;"",VLOOKUP(VLOOKUP($U574,Endereços!$B$3:$M$1002,6,FALSE),Parametros!$I$3:$N$102,6,FALSE),"")</f>
        <v/>
      </c>
      <c r="O574" s="9"/>
      <c r="P574" s="9"/>
      <c r="Q574" s="9"/>
      <c r="R574" s="9"/>
      <c r="S574" s="9"/>
      <c r="T574" s="9"/>
      <c r="U574" s="9"/>
      <c r="V574" s="52" t="str">
        <f>IF($U574&lt;&gt;"",VLOOKUP($U574,Endereços!$B$3:$M$1002,5,FALSE)&amp;" - "&amp;VLOOKUP($U574,Endereços!$B$3:$M$1002,7,FALSE)&amp;" - "&amp;VLOOKUP($U574,Endereços!$B$3:$M$1002,8,FALSE)&amp;", "&amp;VLOOKUP($U574,Endereços!$B$3:$M$1002,2,FALSE)&amp;" "&amp;VLOOKUP($U574,Endereços!$B$3:$M$1002,3,FALSE),"")</f>
        <v/>
      </c>
      <c r="W574" s="9"/>
      <c r="X574" s="9"/>
      <c r="Y574" s="9"/>
      <c r="Z574" s="59"/>
    </row>
    <row r="575" spans="1:26" x14ac:dyDescent="0.2">
      <c r="A575" s="44" t="str">
        <f t="shared" si="16"/>
        <v/>
      </c>
      <c r="B575" s="5"/>
      <c r="C575" s="14"/>
      <c r="D575" s="32" t="str">
        <f>IF($C575&lt;&gt;"",VLOOKUP($C575,Empresas!$A$3:$AB$1002,2,FALSE),"")</f>
        <v/>
      </c>
      <c r="E575" s="14"/>
      <c r="F575" s="14"/>
      <c r="G575" s="14"/>
      <c r="H575" s="14"/>
      <c r="I575" s="9"/>
      <c r="J575" s="9"/>
      <c r="K575" s="53"/>
      <c r="L575" s="50" t="str">
        <f t="shared" ca="1" si="15"/>
        <v/>
      </c>
      <c r="M575" s="32" t="str">
        <f>IF($U575&lt;&gt;"",VLOOKUP(VLOOKUP(VLOOKUP($U575,Endereços!$B$3:$M$1002,8,FALSE),Parametros!$AG$3:$AJ$102,4,FALSE),Parametros!$U$3:$Z$102,4,FALSE),"")</f>
        <v/>
      </c>
      <c r="N575" s="32" t="str">
        <f>IF($U575&lt;&gt;"",VLOOKUP(VLOOKUP($U575,Endereços!$B$3:$M$1002,6,FALSE),Parametros!$I$3:$N$102,6,FALSE),"")</f>
        <v/>
      </c>
      <c r="O575" s="9"/>
      <c r="P575" s="9"/>
      <c r="Q575" s="9"/>
      <c r="R575" s="9"/>
      <c r="S575" s="9"/>
      <c r="T575" s="9"/>
      <c r="U575" s="9"/>
      <c r="V575" s="52" t="str">
        <f>IF($U575&lt;&gt;"",VLOOKUP($U575,Endereços!$B$3:$M$1002,5,FALSE)&amp;" - "&amp;VLOOKUP($U575,Endereços!$B$3:$M$1002,7,FALSE)&amp;" - "&amp;VLOOKUP($U575,Endereços!$B$3:$M$1002,8,FALSE)&amp;", "&amp;VLOOKUP($U575,Endereços!$B$3:$M$1002,2,FALSE)&amp;" "&amp;VLOOKUP($U575,Endereços!$B$3:$M$1002,3,FALSE),"")</f>
        <v/>
      </c>
      <c r="W575" s="9"/>
      <c r="X575" s="9"/>
      <c r="Y575" s="9"/>
      <c r="Z575" s="59"/>
    </row>
    <row r="576" spans="1:26" x14ac:dyDescent="0.2">
      <c r="A576" s="44" t="str">
        <f t="shared" si="16"/>
        <v/>
      </c>
      <c r="B576" s="5"/>
      <c r="C576" s="14"/>
      <c r="D576" s="32" t="str">
        <f>IF($C576&lt;&gt;"",VLOOKUP($C576,Empresas!$A$3:$AB$1002,2,FALSE),"")</f>
        <v/>
      </c>
      <c r="E576" s="14"/>
      <c r="F576" s="14"/>
      <c r="G576" s="14"/>
      <c r="H576" s="14"/>
      <c r="I576" s="9"/>
      <c r="J576" s="9"/>
      <c r="K576" s="53"/>
      <c r="L576" s="50" t="str">
        <f t="shared" ca="1" si="15"/>
        <v/>
      </c>
      <c r="M576" s="32" t="str">
        <f>IF($U576&lt;&gt;"",VLOOKUP(VLOOKUP(VLOOKUP($U576,Endereços!$B$3:$M$1002,8,FALSE),Parametros!$AG$3:$AJ$102,4,FALSE),Parametros!$U$3:$Z$102,4,FALSE),"")</f>
        <v/>
      </c>
      <c r="N576" s="32" t="str">
        <f>IF($U576&lt;&gt;"",VLOOKUP(VLOOKUP($U576,Endereços!$B$3:$M$1002,6,FALSE),Parametros!$I$3:$N$102,6,FALSE),"")</f>
        <v/>
      </c>
      <c r="O576" s="9"/>
      <c r="P576" s="9"/>
      <c r="Q576" s="9"/>
      <c r="R576" s="9"/>
      <c r="S576" s="9"/>
      <c r="T576" s="9"/>
      <c r="U576" s="9"/>
      <c r="V576" s="52" t="str">
        <f>IF($U576&lt;&gt;"",VLOOKUP($U576,Endereços!$B$3:$M$1002,5,FALSE)&amp;" - "&amp;VLOOKUP($U576,Endereços!$B$3:$M$1002,7,FALSE)&amp;" - "&amp;VLOOKUP($U576,Endereços!$B$3:$M$1002,8,FALSE)&amp;", "&amp;VLOOKUP($U576,Endereços!$B$3:$M$1002,2,FALSE)&amp;" "&amp;VLOOKUP($U576,Endereços!$B$3:$M$1002,3,FALSE),"")</f>
        <v/>
      </c>
      <c r="W576" s="9"/>
      <c r="X576" s="9"/>
      <c r="Y576" s="9"/>
      <c r="Z576" s="59"/>
    </row>
    <row r="577" spans="1:26" x14ac:dyDescent="0.2">
      <c r="A577" s="44" t="str">
        <f t="shared" si="16"/>
        <v/>
      </c>
      <c r="B577" s="5"/>
      <c r="C577" s="14"/>
      <c r="D577" s="32" t="str">
        <f>IF($C577&lt;&gt;"",VLOOKUP($C577,Empresas!$A$3:$AB$1002,2,FALSE),"")</f>
        <v/>
      </c>
      <c r="E577" s="14"/>
      <c r="F577" s="14"/>
      <c r="G577" s="14"/>
      <c r="H577" s="14"/>
      <c r="I577" s="9"/>
      <c r="J577" s="9"/>
      <c r="K577" s="53"/>
      <c r="L577" s="50" t="str">
        <f t="shared" ca="1" si="15"/>
        <v/>
      </c>
      <c r="M577" s="32" t="str">
        <f>IF($U577&lt;&gt;"",VLOOKUP(VLOOKUP(VLOOKUP($U577,Endereços!$B$3:$M$1002,8,FALSE),Parametros!$AG$3:$AJ$102,4,FALSE),Parametros!$U$3:$Z$102,4,FALSE),"")</f>
        <v/>
      </c>
      <c r="N577" s="32" t="str">
        <f>IF($U577&lt;&gt;"",VLOOKUP(VLOOKUP($U577,Endereços!$B$3:$M$1002,6,FALSE),Parametros!$I$3:$N$102,6,FALSE),"")</f>
        <v/>
      </c>
      <c r="O577" s="9"/>
      <c r="P577" s="9"/>
      <c r="Q577" s="9"/>
      <c r="R577" s="9"/>
      <c r="S577" s="9"/>
      <c r="T577" s="9"/>
      <c r="U577" s="9"/>
      <c r="V577" s="52" t="str">
        <f>IF($U577&lt;&gt;"",VLOOKUP($U577,Endereços!$B$3:$M$1002,5,FALSE)&amp;" - "&amp;VLOOKUP($U577,Endereços!$B$3:$M$1002,7,FALSE)&amp;" - "&amp;VLOOKUP($U577,Endereços!$B$3:$M$1002,8,FALSE)&amp;", "&amp;VLOOKUP($U577,Endereços!$B$3:$M$1002,2,FALSE)&amp;" "&amp;VLOOKUP($U577,Endereços!$B$3:$M$1002,3,FALSE),"")</f>
        <v/>
      </c>
      <c r="W577" s="9"/>
      <c r="X577" s="9"/>
      <c r="Y577" s="9"/>
      <c r="Z577" s="59"/>
    </row>
    <row r="578" spans="1:26" x14ac:dyDescent="0.2">
      <c r="A578" s="44" t="str">
        <f t="shared" si="16"/>
        <v/>
      </c>
      <c r="B578" s="5"/>
      <c r="C578" s="14"/>
      <c r="D578" s="32" t="str">
        <f>IF($C578&lt;&gt;"",VLOOKUP($C578,Empresas!$A$3:$AB$1002,2,FALSE),"")</f>
        <v/>
      </c>
      <c r="E578" s="14"/>
      <c r="F578" s="14"/>
      <c r="G578" s="14"/>
      <c r="H578" s="14"/>
      <c r="I578" s="9"/>
      <c r="J578" s="9"/>
      <c r="K578" s="53"/>
      <c r="L578" s="50" t="str">
        <f t="shared" ca="1" si="15"/>
        <v/>
      </c>
      <c r="M578" s="32" t="str">
        <f>IF($U578&lt;&gt;"",VLOOKUP(VLOOKUP(VLOOKUP($U578,Endereços!$B$3:$M$1002,8,FALSE),Parametros!$AG$3:$AJ$102,4,FALSE),Parametros!$U$3:$Z$102,4,FALSE),"")</f>
        <v/>
      </c>
      <c r="N578" s="32" t="str">
        <f>IF($U578&lt;&gt;"",VLOOKUP(VLOOKUP($U578,Endereços!$B$3:$M$1002,6,FALSE),Parametros!$I$3:$N$102,6,FALSE),"")</f>
        <v/>
      </c>
      <c r="O578" s="9"/>
      <c r="P578" s="9"/>
      <c r="Q578" s="9"/>
      <c r="R578" s="9"/>
      <c r="S578" s="9"/>
      <c r="T578" s="9"/>
      <c r="U578" s="9"/>
      <c r="V578" s="52" t="str">
        <f>IF($U578&lt;&gt;"",VLOOKUP($U578,Endereços!$B$3:$M$1002,5,FALSE)&amp;" - "&amp;VLOOKUP($U578,Endereços!$B$3:$M$1002,7,FALSE)&amp;" - "&amp;VLOOKUP($U578,Endereços!$B$3:$M$1002,8,FALSE)&amp;", "&amp;VLOOKUP($U578,Endereços!$B$3:$M$1002,2,FALSE)&amp;" "&amp;VLOOKUP($U578,Endereços!$B$3:$M$1002,3,FALSE),"")</f>
        <v/>
      </c>
      <c r="W578" s="9"/>
      <c r="X578" s="9"/>
      <c r="Y578" s="9"/>
      <c r="Z578" s="59"/>
    </row>
    <row r="579" spans="1:26" x14ac:dyDescent="0.2">
      <c r="A579" s="44" t="str">
        <f t="shared" si="16"/>
        <v/>
      </c>
      <c r="B579" s="5"/>
      <c r="C579" s="14"/>
      <c r="D579" s="32" t="str">
        <f>IF($C579&lt;&gt;"",VLOOKUP($C579,Empresas!$A$3:$AB$1002,2,FALSE),"")</f>
        <v/>
      </c>
      <c r="E579" s="14"/>
      <c r="F579" s="14"/>
      <c r="G579" s="14"/>
      <c r="H579" s="14"/>
      <c r="I579" s="9"/>
      <c r="J579" s="9"/>
      <c r="K579" s="53"/>
      <c r="L579" s="50" t="str">
        <f t="shared" ca="1" si="15"/>
        <v/>
      </c>
      <c r="M579" s="32" t="str">
        <f>IF($U579&lt;&gt;"",VLOOKUP(VLOOKUP(VLOOKUP($U579,Endereços!$B$3:$M$1002,8,FALSE),Parametros!$AG$3:$AJ$102,4,FALSE),Parametros!$U$3:$Z$102,4,FALSE),"")</f>
        <v/>
      </c>
      <c r="N579" s="32" t="str">
        <f>IF($U579&lt;&gt;"",VLOOKUP(VLOOKUP($U579,Endereços!$B$3:$M$1002,6,FALSE),Parametros!$I$3:$N$102,6,FALSE),"")</f>
        <v/>
      </c>
      <c r="O579" s="9"/>
      <c r="P579" s="9"/>
      <c r="Q579" s="9"/>
      <c r="R579" s="9"/>
      <c r="S579" s="9"/>
      <c r="T579" s="9"/>
      <c r="U579" s="9"/>
      <c r="V579" s="52" t="str">
        <f>IF($U579&lt;&gt;"",VLOOKUP($U579,Endereços!$B$3:$M$1002,5,FALSE)&amp;" - "&amp;VLOOKUP($U579,Endereços!$B$3:$M$1002,7,FALSE)&amp;" - "&amp;VLOOKUP($U579,Endereços!$B$3:$M$1002,8,FALSE)&amp;", "&amp;VLOOKUP($U579,Endereços!$B$3:$M$1002,2,FALSE)&amp;" "&amp;VLOOKUP($U579,Endereços!$B$3:$M$1002,3,FALSE),"")</f>
        <v/>
      </c>
      <c r="W579" s="9"/>
      <c r="X579" s="9"/>
      <c r="Y579" s="9"/>
      <c r="Z579" s="59"/>
    </row>
    <row r="580" spans="1:26" x14ac:dyDescent="0.2">
      <c r="A580" s="44" t="str">
        <f t="shared" si="16"/>
        <v/>
      </c>
      <c r="B580" s="5"/>
      <c r="C580" s="14"/>
      <c r="D580" s="32" t="str">
        <f>IF($C580&lt;&gt;"",VLOOKUP($C580,Empresas!$A$3:$AB$1002,2,FALSE),"")</f>
        <v/>
      </c>
      <c r="E580" s="14"/>
      <c r="F580" s="14"/>
      <c r="G580" s="14"/>
      <c r="H580" s="14"/>
      <c r="I580" s="9"/>
      <c r="J580" s="9"/>
      <c r="K580" s="53"/>
      <c r="L580" s="50" t="str">
        <f t="shared" ca="1" si="15"/>
        <v/>
      </c>
      <c r="M580" s="32" t="str">
        <f>IF($U580&lt;&gt;"",VLOOKUP(VLOOKUP(VLOOKUP($U580,Endereços!$B$3:$M$1002,8,FALSE),Parametros!$AG$3:$AJ$102,4,FALSE),Parametros!$U$3:$Z$102,4,FALSE),"")</f>
        <v/>
      </c>
      <c r="N580" s="32" t="str">
        <f>IF($U580&lt;&gt;"",VLOOKUP(VLOOKUP($U580,Endereços!$B$3:$M$1002,6,FALSE),Parametros!$I$3:$N$102,6,FALSE),"")</f>
        <v/>
      </c>
      <c r="O580" s="9"/>
      <c r="P580" s="9"/>
      <c r="Q580" s="9"/>
      <c r="R580" s="9"/>
      <c r="S580" s="9"/>
      <c r="T580" s="9"/>
      <c r="U580" s="9"/>
      <c r="V580" s="52" t="str">
        <f>IF($U580&lt;&gt;"",VLOOKUP($U580,Endereços!$B$3:$M$1002,5,FALSE)&amp;" - "&amp;VLOOKUP($U580,Endereços!$B$3:$M$1002,7,FALSE)&amp;" - "&amp;VLOOKUP($U580,Endereços!$B$3:$M$1002,8,FALSE)&amp;", "&amp;VLOOKUP($U580,Endereços!$B$3:$M$1002,2,FALSE)&amp;" "&amp;VLOOKUP($U580,Endereços!$B$3:$M$1002,3,FALSE),"")</f>
        <v/>
      </c>
      <c r="W580" s="9"/>
      <c r="X580" s="9"/>
      <c r="Y580" s="9"/>
      <c r="Z580" s="59"/>
    </row>
    <row r="581" spans="1:26" x14ac:dyDescent="0.2">
      <c r="A581" s="44" t="str">
        <f t="shared" si="16"/>
        <v/>
      </c>
      <c r="B581" s="5"/>
      <c r="C581" s="14"/>
      <c r="D581" s="32" t="str">
        <f>IF($C581&lt;&gt;"",VLOOKUP($C581,Empresas!$A$3:$AB$1002,2,FALSE),"")</f>
        <v/>
      </c>
      <c r="E581" s="14"/>
      <c r="F581" s="14"/>
      <c r="G581" s="14"/>
      <c r="H581" s="14"/>
      <c r="I581" s="9"/>
      <c r="J581" s="9"/>
      <c r="K581" s="53"/>
      <c r="L581" s="50" t="str">
        <f t="shared" ref="L581:L644" ca="1" si="17">IF($K581&lt;&gt;"",DAYS360($K581,NOW(),FALSE)/360,"")</f>
        <v/>
      </c>
      <c r="M581" s="32" t="str">
        <f>IF($U581&lt;&gt;"",VLOOKUP(VLOOKUP(VLOOKUP($U581,Endereços!$B$3:$M$1002,8,FALSE),Parametros!$AG$3:$AJ$102,4,FALSE),Parametros!$U$3:$Z$102,4,FALSE),"")</f>
        <v/>
      </c>
      <c r="N581" s="32" t="str">
        <f>IF($U581&lt;&gt;"",VLOOKUP(VLOOKUP($U581,Endereços!$B$3:$M$1002,6,FALSE),Parametros!$I$3:$N$102,6,FALSE),"")</f>
        <v/>
      </c>
      <c r="O581" s="9"/>
      <c r="P581" s="9"/>
      <c r="Q581" s="9"/>
      <c r="R581" s="9"/>
      <c r="S581" s="9"/>
      <c r="T581" s="9"/>
      <c r="U581" s="9"/>
      <c r="V581" s="52" t="str">
        <f>IF($U581&lt;&gt;"",VLOOKUP($U581,Endereços!$B$3:$M$1002,5,FALSE)&amp;" - "&amp;VLOOKUP($U581,Endereços!$B$3:$M$1002,7,FALSE)&amp;" - "&amp;VLOOKUP($U581,Endereços!$B$3:$M$1002,8,FALSE)&amp;", "&amp;VLOOKUP($U581,Endereços!$B$3:$M$1002,2,FALSE)&amp;" "&amp;VLOOKUP($U581,Endereços!$B$3:$M$1002,3,FALSE),"")</f>
        <v/>
      </c>
      <c r="W581" s="9"/>
      <c r="X581" s="9"/>
      <c r="Y581" s="9"/>
      <c r="Z581" s="59"/>
    </row>
    <row r="582" spans="1:26" x14ac:dyDescent="0.2">
      <c r="A582" s="44" t="str">
        <f t="shared" si="16"/>
        <v/>
      </c>
      <c r="B582" s="5"/>
      <c r="C582" s="14"/>
      <c r="D582" s="32" t="str">
        <f>IF($C582&lt;&gt;"",VLOOKUP($C582,Empresas!$A$3:$AB$1002,2,FALSE),"")</f>
        <v/>
      </c>
      <c r="E582" s="14"/>
      <c r="F582" s="14"/>
      <c r="G582" s="14"/>
      <c r="H582" s="14"/>
      <c r="I582" s="9"/>
      <c r="J582" s="9"/>
      <c r="K582" s="53"/>
      <c r="L582" s="50" t="str">
        <f t="shared" ca="1" si="17"/>
        <v/>
      </c>
      <c r="M582" s="32" t="str">
        <f>IF($U582&lt;&gt;"",VLOOKUP(VLOOKUP(VLOOKUP($U582,Endereços!$B$3:$M$1002,8,FALSE),Parametros!$AG$3:$AJ$102,4,FALSE),Parametros!$U$3:$Z$102,4,FALSE),"")</f>
        <v/>
      </c>
      <c r="N582" s="32" t="str">
        <f>IF($U582&lt;&gt;"",VLOOKUP(VLOOKUP($U582,Endereços!$B$3:$M$1002,6,FALSE),Parametros!$I$3:$N$102,6,FALSE),"")</f>
        <v/>
      </c>
      <c r="O582" s="9"/>
      <c r="P582" s="9"/>
      <c r="Q582" s="9"/>
      <c r="R582" s="9"/>
      <c r="S582" s="9"/>
      <c r="T582" s="9"/>
      <c r="U582" s="9"/>
      <c r="V582" s="52" t="str">
        <f>IF($U582&lt;&gt;"",VLOOKUP($U582,Endereços!$B$3:$M$1002,5,FALSE)&amp;" - "&amp;VLOOKUP($U582,Endereços!$B$3:$M$1002,7,FALSE)&amp;" - "&amp;VLOOKUP($U582,Endereços!$B$3:$M$1002,8,FALSE)&amp;", "&amp;VLOOKUP($U582,Endereços!$B$3:$M$1002,2,FALSE)&amp;" "&amp;VLOOKUP($U582,Endereços!$B$3:$M$1002,3,FALSE),"")</f>
        <v/>
      </c>
      <c r="W582" s="9"/>
      <c r="X582" s="9"/>
      <c r="Y582" s="9"/>
      <c r="Z582" s="59"/>
    </row>
    <row r="583" spans="1:26" x14ac:dyDescent="0.2">
      <c r="A583" s="44" t="str">
        <f t="shared" si="16"/>
        <v/>
      </c>
      <c r="B583" s="5"/>
      <c r="C583" s="14"/>
      <c r="D583" s="32" t="str">
        <f>IF($C583&lt;&gt;"",VLOOKUP($C583,Empresas!$A$3:$AB$1002,2,FALSE),"")</f>
        <v/>
      </c>
      <c r="E583" s="14"/>
      <c r="F583" s="14"/>
      <c r="G583" s="14"/>
      <c r="H583" s="14"/>
      <c r="I583" s="9"/>
      <c r="J583" s="9"/>
      <c r="K583" s="53"/>
      <c r="L583" s="50" t="str">
        <f t="shared" ca="1" si="17"/>
        <v/>
      </c>
      <c r="M583" s="32" t="str">
        <f>IF($U583&lt;&gt;"",VLOOKUP(VLOOKUP(VLOOKUP($U583,Endereços!$B$3:$M$1002,8,FALSE),Parametros!$AG$3:$AJ$102,4,FALSE),Parametros!$U$3:$Z$102,4,FALSE),"")</f>
        <v/>
      </c>
      <c r="N583" s="32" t="str">
        <f>IF($U583&lt;&gt;"",VLOOKUP(VLOOKUP($U583,Endereços!$B$3:$M$1002,6,FALSE),Parametros!$I$3:$N$102,6,FALSE),"")</f>
        <v/>
      </c>
      <c r="O583" s="9"/>
      <c r="P583" s="9"/>
      <c r="Q583" s="9"/>
      <c r="R583" s="9"/>
      <c r="S583" s="9"/>
      <c r="T583" s="9"/>
      <c r="U583" s="9"/>
      <c r="V583" s="52" t="str">
        <f>IF($U583&lt;&gt;"",VLOOKUP($U583,Endereços!$B$3:$M$1002,5,FALSE)&amp;" - "&amp;VLOOKUP($U583,Endereços!$B$3:$M$1002,7,FALSE)&amp;" - "&amp;VLOOKUP($U583,Endereços!$B$3:$M$1002,8,FALSE)&amp;", "&amp;VLOOKUP($U583,Endereços!$B$3:$M$1002,2,FALSE)&amp;" "&amp;VLOOKUP($U583,Endereços!$B$3:$M$1002,3,FALSE),"")</f>
        <v/>
      </c>
      <c r="W583" s="9"/>
      <c r="X583" s="9"/>
      <c r="Y583" s="9"/>
      <c r="Z583" s="59"/>
    </row>
    <row r="584" spans="1:26" x14ac:dyDescent="0.2">
      <c r="A584" s="44" t="str">
        <f t="shared" si="16"/>
        <v/>
      </c>
      <c r="B584" s="5"/>
      <c r="C584" s="14"/>
      <c r="D584" s="32" t="str">
        <f>IF($C584&lt;&gt;"",VLOOKUP($C584,Empresas!$A$3:$AB$1002,2,FALSE),"")</f>
        <v/>
      </c>
      <c r="E584" s="14"/>
      <c r="F584" s="14"/>
      <c r="G584" s="14"/>
      <c r="H584" s="14"/>
      <c r="I584" s="9"/>
      <c r="J584" s="9"/>
      <c r="K584" s="53"/>
      <c r="L584" s="50" t="str">
        <f t="shared" ca="1" si="17"/>
        <v/>
      </c>
      <c r="M584" s="32" t="str">
        <f>IF($U584&lt;&gt;"",VLOOKUP(VLOOKUP(VLOOKUP($U584,Endereços!$B$3:$M$1002,8,FALSE),Parametros!$AG$3:$AJ$102,4,FALSE),Parametros!$U$3:$Z$102,4,FALSE),"")</f>
        <v/>
      </c>
      <c r="N584" s="32" t="str">
        <f>IF($U584&lt;&gt;"",VLOOKUP(VLOOKUP($U584,Endereços!$B$3:$M$1002,6,FALSE),Parametros!$I$3:$N$102,6,FALSE),"")</f>
        <v/>
      </c>
      <c r="O584" s="9"/>
      <c r="P584" s="9"/>
      <c r="Q584" s="9"/>
      <c r="R584" s="9"/>
      <c r="S584" s="9"/>
      <c r="T584" s="9"/>
      <c r="U584" s="9"/>
      <c r="V584" s="52" t="str">
        <f>IF($U584&lt;&gt;"",VLOOKUP($U584,Endereços!$B$3:$M$1002,5,FALSE)&amp;" - "&amp;VLOOKUP($U584,Endereços!$B$3:$M$1002,7,FALSE)&amp;" - "&amp;VLOOKUP($U584,Endereços!$B$3:$M$1002,8,FALSE)&amp;", "&amp;VLOOKUP($U584,Endereços!$B$3:$M$1002,2,FALSE)&amp;" "&amp;VLOOKUP($U584,Endereços!$B$3:$M$1002,3,FALSE),"")</f>
        <v/>
      </c>
      <c r="W584" s="9"/>
      <c r="X584" s="9"/>
      <c r="Y584" s="9"/>
      <c r="Z584" s="59"/>
    </row>
    <row r="585" spans="1:26" x14ac:dyDescent="0.2">
      <c r="A585" s="44" t="str">
        <f t="shared" si="16"/>
        <v/>
      </c>
      <c r="B585" s="5"/>
      <c r="C585" s="14"/>
      <c r="D585" s="32" t="str">
        <f>IF($C585&lt;&gt;"",VLOOKUP($C585,Empresas!$A$3:$AB$1002,2,FALSE),"")</f>
        <v/>
      </c>
      <c r="E585" s="14"/>
      <c r="F585" s="14"/>
      <c r="G585" s="14"/>
      <c r="H585" s="14"/>
      <c r="I585" s="9"/>
      <c r="J585" s="9"/>
      <c r="K585" s="53"/>
      <c r="L585" s="50" t="str">
        <f t="shared" ca="1" si="17"/>
        <v/>
      </c>
      <c r="M585" s="32" t="str">
        <f>IF($U585&lt;&gt;"",VLOOKUP(VLOOKUP(VLOOKUP($U585,Endereços!$B$3:$M$1002,8,FALSE),Parametros!$AG$3:$AJ$102,4,FALSE),Parametros!$U$3:$Z$102,4,FALSE),"")</f>
        <v/>
      </c>
      <c r="N585" s="32" t="str">
        <f>IF($U585&lt;&gt;"",VLOOKUP(VLOOKUP($U585,Endereços!$B$3:$M$1002,6,FALSE),Parametros!$I$3:$N$102,6,FALSE),"")</f>
        <v/>
      </c>
      <c r="O585" s="9"/>
      <c r="P585" s="9"/>
      <c r="Q585" s="9"/>
      <c r="R585" s="9"/>
      <c r="S585" s="9"/>
      <c r="T585" s="9"/>
      <c r="U585" s="9"/>
      <c r="V585" s="52" t="str">
        <f>IF($U585&lt;&gt;"",VLOOKUP($U585,Endereços!$B$3:$M$1002,5,FALSE)&amp;" - "&amp;VLOOKUP($U585,Endereços!$B$3:$M$1002,7,FALSE)&amp;" - "&amp;VLOOKUP($U585,Endereços!$B$3:$M$1002,8,FALSE)&amp;", "&amp;VLOOKUP($U585,Endereços!$B$3:$M$1002,2,FALSE)&amp;" "&amp;VLOOKUP($U585,Endereços!$B$3:$M$1002,3,FALSE),"")</f>
        <v/>
      </c>
      <c r="W585" s="9"/>
      <c r="X585" s="9"/>
      <c r="Y585" s="9"/>
      <c r="Z585" s="59"/>
    </row>
    <row r="586" spans="1:26" x14ac:dyDescent="0.2">
      <c r="A586" s="44" t="str">
        <f t="shared" si="16"/>
        <v/>
      </c>
      <c r="B586" s="5"/>
      <c r="C586" s="14"/>
      <c r="D586" s="32" t="str">
        <f>IF($C586&lt;&gt;"",VLOOKUP($C586,Empresas!$A$3:$AB$1002,2,FALSE),"")</f>
        <v/>
      </c>
      <c r="E586" s="14"/>
      <c r="F586" s="14"/>
      <c r="G586" s="14"/>
      <c r="H586" s="14"/>
      <c r="I586" s="9"/>
      <c r="J586" s="9"/>
      <c r="K586" s="53"/>
      <c r="L586" s="50" t="str">
        <f t="shared" ca="1" si="17"/>
        <v/>
      </c>
      <c r="M586" s="32" t="str">
        <f>IF($U586&lt;&gt;"",VLOOKUP(VLOOKUP(VLOOKUP($U586,Endereços!$B$3:$M$1002,8,FALSE),Parametros!$AG$3:$AJ$102,4,FALSE),Parametros!$U$3:$Z$102,4,FALSE),"")</f>
        <v/>
      </c>
      <c r="N586" s="32" t="str">
        <f>IF($U586&lt;&gt;"",VLOOKUP(VLOOKUP($U586,Endereços!$B$3:$M$1002,6,FALSE),Parametros!$I$3:$N$102,6,FALSE),"")</f>
        <v/>
      </c>
      <c r="O586" s="9"/>
      <c r="P586" s="9"/>
      <c r="Q586" s="9"/>
      <c r="R586" s="9"/>
      <c r="S586" s="9"/>
      <c r="T586" s="9"/>
      <c r="U586" s="9"/>
      <c r="V586" s="52" t="str">
        <f>IF($U586&lt;&gt;"",VLOOKUP($U586,Endereços!$B$3:$M$1002,5,FALSE)&amp;" - "&amp;VLOOKUP($U586,Endereços!$B$3:$M$1002,7,FALSE)&amp;" - "&amp;VLOOKUP($U586,Endereços!$B$3:$M$1002,8,FALSE)&amp;", "&amp;VLOOKUP($U586,Endereços!$B$3:$M$1002,2,FALSE)&amp;" "&amp;VLOOKUP($U586,Endereços!$B$3:$M$1002,3,FALSE),"")</f>
        <v/>
      </c>
      <c r="W586" s="9"/>
      <c r="X586" s="9"/>
      <c r="Y586" s="9"/>
      <c r="Z586" s="59"/>
    </row>
    <row r="587" spans="1:26" x14ac:dyDescent="0.2">
      <c r="A587" s="44" t="str">
        <f t="shared" si="16"/>
        <v/>
      </c>
      <c r="B587" s="5"/>
      <c r="C587" s="14"/>
      <c r="D587" s="32" t="str">
        <f>IF($C587&lt;&gt;"",VLOOKUP($C587,Empresas!$A$3:$AB$1002,2,FALSE),"")</f>
        <v/>
      </c>
      <c r="E587" s="14"/>
      <c r="F587" s="14"/>
      <c r="G587" s="14"/>
      <c r="H587" s="14"/>
      <c r="I587" s="9"/>
      <c r="J587" s="9"/>
      <c r="K587" s="53"/>
      <c r="L587" s="50" t="str">
        <f t="shared" ca="1" si="17"/>
        <v/>
      </c>
      <c r="M587" s="32" t="str">
        <f>IF($U587&lt;&gt;"",VLOOKUP(VLOOKUP(VLOOKUP($U587,Endereços!$B$3:$M$1002,8,FALSE),Parametros!$AG$3:$AJ$102,4,FALSE),Parametros!$U$3:$Z$102,4,FALSE),"")</f>
        <v/>
      </c>
      <c r="N587" s="32" t="str">
        <f>IF($U587&lt;&gt;"",VLOOKUP(VLOOKUP($U587,Endereços!$B$3:$M$1002,6,FALSE),Parametros!$I$3:$N$102,6,FALSE),"")</f>
        <v/>
      </c>
      <c r="O587" s="9"/>
      <c r="P587" s="9"/>
      <c r="Q587" s="9"/>
      <c r="R587" s="9"/>
      <c r="S587" s="9"/>
      <c r="T587" s="9"/>
      <c r="U587" s="9"/>
      <c r="V587" s="52" t="str">
        <f>IF($U587&lt;&gt;"",VLOOKUP($U587,Endereços!$B$3:$M$1002,5,FALSE)&amp;" - "&amp;VLOOKUP($U587,Endereços!$B$3:$M$1002,7,FALSE)&amp;" - "&amp;VLOOKUP($U587,Endereços!$B$3:$M$1002,8,FALSE)&amp;", "&amp;VLOOKUP($U587,Endereços!$B$3:$M$1002,2,FALSE)&amp;" "&amp;VLOOKUP($U587,Endereços!$B$3:$M$1002,3,FALSE),"")</f>
        <v/>
      </c>
      <c r="W587" s="9"/>
      <c r="X587" s="9"/>
      <c r="Y587" s="9"/>
      <c r="Z587" s="59"/>
    </row>
    <row r="588" spans="1:26" x14ac:dyDescent="0.2">
      <c r="A588" s="44" t="str">
        <f t="shared" si="16"/>
        <v/>
      </c>
      <c r="B588" s="5"/>
      <c r="C588" s="14"/>
      <c r="D588" s="32" t="str">
        <f>IF($C588&lt;&gt;"",VLOOKUP($C588,Empresas!$A$3:$AB$1002,2,FALSE),"")</f>
        <v/>
      </c>
      <c r="E588" s="14"/>
      <c r="F588" s="14"/>
      <c r="G588" s="14"/>
      <c r="H588" s="14"/>
      <c r="I588" s="9"/>
      <c r="J588" s="9"/>
      <c r="K588" s="53"/>
      <c r="L588" s="50" t="str">
        <f t="shared" ca="1" si="17"/>
        <v/>
      </c>
      <c r="M588" s="32" t="str">
        <f>IF($U588&lt;&gt;"",VLOOKUP(VLOOKUP(VLOOKUP($U588,Endereços!$B$3:$M$1002,8,FALSE),Parametros!$AG$3:$AJ$102,4,FALSE),Parametros!$U$3:$Z$102,4,FALSE),"")</f>
        <v/>
      </c>
      <c r="N588" s="32" t="str">
        <f>IF($U588&lt;&gt;"",VLOOKUP(VLOOKUP($U588,Endereços!$B$3:$M$1002,6,FALSE),Parametros!$I$3:$N$102,6,FALSE),"")</f>
        <v/>
      </c>
      <c r="O588" s="9"/>
      <c r="P588" s="9"/>
      <c r="Q588" s="9"/>
      <c r="R588" s="9"/>
      <c r="S588" s="9"/>
      <c r="T588" s="9"/>
      <c r="U588" s="9"/>
      <c r="V588" s="52" t="str">
        <f>IF($U588&lt;&gt;"",VLOOKUP($U588,Endereços!$B$3:$M$1002,5,FALSE)&amp;" - "&amp;VLOOKUP($U588,Endereços!$B$3:$M$1002,7,FALSE)&amp;" - "&amp;VLOOKUP($U588,Endereços!$B$3:$M$1002,8,FALSE)&amp;", "&amp;VLOOKUP($U588,Endereços!$B$3:$M$1002,2,FALSE)&amp;" "&amp;VLOOKUP($U588,Endereços!$B$3:$M$1002,3,FALSE),"")</f>
        <v/>
      </c>
      <c r="W588" s="9"/>
      <c r="X588" s="9"/>
      <c r="Y588" s="9"/>
      <c r="Z588" s="59"/>
    </row>
    <row r="589" spans="1:26" x14ac:dyDescent="0.2">
      <c r="A589" s="44" t="str">
        <f t="shared" si="16"/>
        <v/>
      </c>
      <c r="B589" s="5"/>
      <c r="C589" s="14"/>
      <c r="D589" s="32" t="str">
        <f>IF($C589&lt;&gt;"",VLOOKUP($C589,Empresas!$A$3:$AB$1002,2,FALSE),"")</f>
        <v/>
      </c>
      <c r="E589" s="14"/>
      <c r="F589" s="14"/>
      <c r="G589" s="14"/>
      <c r="H589" s="14"/>
      <c r="I589" s="9"/>
      <c r="J589" s="9"/>
      <c r="K589" s="53"/>
      <c r="L589" s="50" t="str">
        <f t="shared" ca="1" si="17"/>
        <v/>
      </c>
      <c r="M589" s="32" t="str">
        <f>IF($U589&lt;&gt;"",VLOOKUP(VLOOKUP(VLOOKUP($U589,Endereços!$B$3:$M$1002,8,FALSE),Parametros!$AG$3:$AJ$102,4,FALSE),Parametros!$U$3:$Z$102,4,FALSE),"")</f>
        <v/>
      </c>
      <c r="N589" s="32" t="str">
        <f>IF($U589&lt;&gt;"",VLOOKUP(VLOOKUP($U589,Endereços!$B$3:$M$1002,6,FALSE),Parametros!$I$3:$N$102,6,FALSE),"")</f>
        <v/>
      </c>
      <c r="O589" s="9"/>
      <c r="P589" s="9"/>
      <c r="Q589" s="9"/>
      <c r="R589" s="9"/>
      <c r="S589" s="9"/>
      <c r="T589" s="9"/>
      <c r="U589" s="9"/>
      <c r="V589" s="52" t="str">
        <f>IF($U589&lt;&gt;"",VLOOKUP($U589,Endereços!$B$3:$M$1002,5,FALSE)&amp;" - "&amp;VLOOKUP($U589,Endereços!$B$3:$M$1002,7,FALSE)&amp;" - "&amp;VLOOKUP($U589,Endereços!$B$3:$M$1002,8,FALSE)&amp;", "&amp;VLOOKUP($U589,Endereços!$B$3:$M$1002,2,FALSE)&amp;" "&amp;VLOOKUP($U589,Endereços!$B$3:$M$1002,3,FALSE),"")</f>
        <v/>
      </c>
      <c r="W589" s="9"/>
      <c r="X589" s="9"/>
      <c r="Y589" s="9"/>
      <c r="Z589" s="59"/>
    </row>
    <row r="590" spans="1:26" x14ac:dyDescent="0.2">
      <c r="A590" s="44" t="str">
        <f t="shared" si="16"/>
        <v/>
      </c>
      <c r="B590" s="5"/>
      <c r="C590" s="14"/>
      <c r="D590" s="32" t="str">
        <f>IF($C590&lt;&gt;"",VLOOKUP($C590,Empresas!$A$3:$AB$1002,2,FALSE),"")</f>
        <v/>
      </c>
      <c r="E590" s="14"/>
      <c r="F590" s="14"/>
      <c r="G590" s="14"/>
      <c r="H590" s="14"/>
      <c r="I590" s="9"/>
      <c r="J590" s="9"/>
      <c r="K590" s="53"/>
      <c r="L590" s="50" t="str">
        <f t="shared" ca="1" si="17"/>
        <v/>
      </c>
      <c r="M590" s="32" t="str">
        <f>IF($U590&lt;&gt;"",VLOOKUP(VLOOKUP(VLOOKUP($U590,Endereços!$B$3:$M$1002,8,FALSE),Parametros!$AG$3:$AJ$102,4,FALSE),Parametros!$U$3:$Z$102,4,FALSE),"")</f>
        <v/>
      </c>
      <c r="N590" s="32" t="str">
        <f>IF($U590&lt;&gt;"",VLOOKUP(VLOOKUP($U590,Endereços!$B$3:$M$1002,6,FALSE),Parametros!$I$3:$N$102,6,FALSE),"")</f>
        <v/>
      </c>
      <c r="O590" s="9"/>
      <c r="P590" s="9"/>
      <c r="Q590" s="9"/>
      <c r="R590" s="9"/>
      <c r="S590" s="9"/>
      <c r="T590" s="9"/>
      <c r="U590" s="9"/>
      <c r="V590" s="52" t="str">
        <f>IF($U590&lt;&gt;"",VLOOKUP($U590,Endereços!$B$3:$M$1002,5,FALSE)&amp;" - "&amp;VLOOKUP($U590,Endereços!$B$3:$M$1002,7,FALSE)&amp;" - "&amp;VLOOKUP($U590,Endereços!$B$3:$M$1002,8,FALSE)&amp;", "&amp;VLOOKUP($U590,Endereços!$B$3:$M$1002,2,FALSE)&amp;" "&amp;VLOOKUP($U590,Endereços!$B$3:$M$1002,3,FALSE),"")</f>
        <v/>
      </c>
      <c r="W590" s="9"/>
      <c r="X590" s="9"/>
      <c r="Y590" s="9"/>
      <c r="Z590" s="59"/>
    </row>
    <row r="591" spans="1:26" x14ac:dyDescent="0.2">
      <c r="A591" s="44" t="str">
        <f t="shared" si="16"/>
        <v/>
      </c>
      <c r="B591" s="5"/>
      <c r="C591" s="14"/>
      <c r="D591" s="32" t="str">
        <f>IF($C591&lt;&gt;"",VLOOKUP($C591,Empresas!$A$3:$AB$1002,2,FALSE),"")</f>
        <v/>
      </c>
      <c r="E591" s="14"/>
      <c r="F591" s="14"/>
      <c r="G591" s="14"/>
      <c r="H591" s="14"/>
      <c r="I591" s="9"/>
      <c r="J591" s="9"/>
      <c r="K591" s="53"/>
      <c r="L591" s="50" t="str">
        <f t="shared" ca="1" si="17"/>
        <v/>
      </c>
      <c r="M591" s="32" t="str">
        <f>IF($U591&lt;&gt;"",VLOOKUP(VLOOKUP(VLOOKUP($U591,Endereços!$B$3:$M$1002,8,FALSE),Parametros!$AG$3:$AJ$102,4,FALSE),Parametros!$U$3:$Z$102,4,FALSE),"")</f>
        <v/>
      </c>
      <c r="N591" s="32" t="str">
        <f>IF($U591&lt;&gt;"",VLOOKUP(VLOOKUP($U591,Endereços!$B$3:$M$1002,6,FALSE),Parametros!$I$3:$N$102,6,FALSE),"")</f>
        <v/>
      </c>
      <c r="O591" s="9"/>
      <c r="P591" s="9"/>
      <c r="Q591" s="9"/>
      <c r="R591" s="9"/>
      <c r="S591" s="9"/>
      <c r="T591" s="9"/>
      <c r="U591" s="9"/>
      <c r="V591" s="52" t="str">
        <f>IF($U591&lt;&gt;"",VLOOKUP($U591,Endereços!$B$3:$M$1002,5,FALSE)&amp;" - "&amp;VLOOKUP($U591,Endereços!$B$3:$M$1002,7,FALSE)&amp;" - "&amp;VLOOKUP($U591,Endereços!$B$3:$M$1002,8,FALSE)&amp;", "&amp;VLOOKUP($U591,Endereços!$B$3:$M$1002,2,FALSE)&amp;" "&amp;VLOOKUP($U591,Endereços!$B$3:$M$1002,3,FALSE),"")</f>
        <v/>
      </c>
      <c r="W591" s="9"/>
      <c r="X591" s="9"/>
      <c r="Y591" s="9"/>
      <c r="Z591" s="59"/>
    </row>
    <row r="592" spans="1:26" x14ac:dyDescent="0.2">
      <c r="A592" s="44" t="str">
        <f t="shared" si="16"/>
        <v/>
      </c>
      <c r="B592" s="5"/>
      <c r="C592" s="14"/>
      <c r="D592" s="32" t="str">
        <f>IF($C592&lt;&gt;"",VLOOKUP($C592,Empresas!$A$3:$AB$1002,2,FALSE),"")</f>
        <v/>
      </c>
      <c r="E592" s="14"/>
      <c r="F592" s="14"/>
      <c r="G592" s="14"/>
      <c r="H592" s="14"/>
      <c r="I592" s="9"/>
      <c r="J592" s="9"/>
      <c r="K592" s="53"/>
      <c r="L592" s="50" t="str">
        <f t="shared" ca="1" si="17"/>
        <v/>
      </c>
      <c r="M592" s="32" t="str">
        <f>IF($U592&lt;&gt;"",VLOOKUP(VLOOKUP(VLOOKUP($U592,Endereços!$B$3:$M$1002,8,FALSE),Parametros!$AG$3:$AJ$102,4,FALSE),Parametros!$U$3:$Z$102,4,FALSE),"")</f>
        <v/>
      </c>
      <c r="N592" s="32" t="str">
        <f>IF($U592&lt;&gt;"",VLOOKUP(VLOOKUP($U592,Endereços!$B$3:$M$1002,6,FALSE),Parametros!$I$3:$N$102,6,FALSE),"")</f>
        <v/>
      </c>
      <c r="O592" s="9"/>
      <c r="P592" s="9"/>
      <c r="Q592" s="9"/>
      <c r="R592" s="9"/>
      <c r="S592" s="9"/>
      <c r="T592" s="9"/>
      <c r="U592" s="9"/>
      <c r="V592" s="52" t="str">
        <f>IF($U592&lt;&gt;"",VLOOKUP($U592,Endereços!$B$3:$M$1002,5,FALSE)&amp;" - "&amp;VLOOKUP($U592,Endereços!$B$3:$M$1002,7,FALSE)&amp;" - "&amp;VLOOKUP($U592,Endereços!$B$3:$M$1002,8,FALSE)&amp;", "&amp;VLOOKUP($U592,Endereços!$B$3:$M$1002,2,FALSE)&amp;" "&amp;VLOOKUP($U592,Endereços!$B$3:$M$1002,3,FALSE),"")</f>
        <v/>
      </c>
      <c r="W592" s="9"/>
      <c r="X592" s="9"/>
      <c r="Y592" s="9"/>
      <c r="Z592" s="59"/>
    </row>
    <row r="593" spans="1:26" x14ac:dyDescent="0.2">
      <c r="A593" s="44" t="str">
        <f t="shared" si="16"/>
        <v/>
      </c>
      <c r="B593" s="5"/>
      <c r="C593" s="14"/>
      <c r="D593" s="32" t="str">
        <f>IF($C593&lt;&gt;"",VLOOKUP($C593,Empresas!$A$3:$AB$1002,2,FALSE),"")</f>
        <v/>
      </c>
      <c r="E593" s="14"/>
      <c r="F593" s="14"/>
      <c r="G593" s="14"/>
      <c r="H593" s="14"/>
      <c r="I593" s="9"/>
      <c r="J593" s="9"/>
      <c r="K593" s="53"/>
      <c r="L593" s="50" t="str">
        <f t="shared" ca="1" si="17"/>
        <v/>
      </c>
      <c r="M593" s="32" t="str">
        <f>IF($U593&lt;&gt;"",VLOOKUP(VLOOKUP(VLOOKUP($U593,Endereços!$B$3:$M$1002,8,FALSE),Parametros!$AG$3:$AJ$102,4,FALSE),Parametros!$U$3:$Z$102,4,FALSE),"")</f>
        <v/>
      </c>
      <c r="N593" s="32" t="str">
        <f>IF($U593&lt;&gt;"",VLOOKUP(VLOOKUP($U593,Endereços!$B$3:$M$1002,6,FALSE),Parametros!$I$3:$N$102,6,FALSE),"")</f>
        <v/>
      </c>
      <c r="O593" s="9"/>
      <c r="P593" s="9"/>
      <c r="Q593" s="9"/>
      <c r="R593" s="9"/>
      <c r="S593" s="9"/>
      <c r="T593" s="9"/>
      <c r="U593" s="9"/>
      <c r="V593" s="52" t="str">
        <f>IF($U593&lt;&gt;"",VLOOKUP($U593,Endereços!$B$3:$M$1002,5,FALSE)&amp;" - "&amp;VLOOKUP($U593,Endereços!$B$3:$M$1002,7,FALSE)&amp;" - "&amp;VLOOKUP($U593,Endereços!$B$3:$M$1002,8,FALSE)&amp;", "&amp;VLOOKUP($U593,Endereços!$B$3:$M$1002,2,FALSE)&amp;" "&amp;VLOOKUP($U593,Endereços!$B$3:$M$1002,3,FALSE),"")</f>
        <v/>
      </c>
      <c r="W593" s="9"/>
      <c r="X593" s="9"/>
      <c r="Y593" s="9"/>
      <c r="Z593" s="59"/>
    </row>
    <row r="594" spans="1:26" x14ac:dyDescent="0.2">
      <c r="A594" s="44" t="str">
        <f t="shared" si="16"/>
        <v/>
      </c>
      <c r="B594" s="5"/>
      <c r="C594" s="14"/>
      <c r="D594" s="32" t="str">
        <f>IF($C594&lt;&gt;"",VLOOKUP($C594,Empresas!$A$3:$AB$1002,2,FALSE),"")</f>
        <v/>
      </c>
      <c r="E594" s="14"/>
      <c r="F594" s="14"/>
      <c r="G594" s="14"/>
      <c r="H594" s="14"/>
      <c r="I594" s="9"/>
      <c r="J594" s="9"/>
      <c r="K594" s="53"/>
      <c r="L594" s="50" t="str">
        <f t="shared" ca="1" si="17"/>
        <v/>
      </c>
      <c r="M594" s="32" t="str">
        <f>IF($U594&lt;&gt;"",VLOOKUP(VLOOKUP(VLOOKUP($U594,Endereços!$B$3:$M$1002,8,FALSE),Parametros!$AG$3:$AJ$102,4,FALSE),Parametros!$U$3:$Z$102,4,FALSE),"")</f>
        <v/>
      </c>
      <c r="N594" s="32" t="str">
        <f>IF($U594&lt;&gt;"",VLOOKUP(VLOOKUP($U594,Endereços!$B$3:$M$1002,6,FALSE),Parametros!$I$3:$N$102,6,FALSE),"")</f>
        <v/>
      </c>
      <c r="O594" s="9"/>
      <c r="P594" s="9"/>
      <c r="Q594" s="9"/>
      <c r="R594" s="9"/>
      <c r="S594" s="9"/>
      <c r="T594" s="9"/>
      <c r="U594" s="9"/>
      <c r="V594" s="52" t="str">
        <f>IF($U594&lt;&gt;"",VLOOKUP($U594,Endereços!$B$3:$M$1002,5,FALSE)&amp;" - "&amp;VLOOKUP($U594,Endereços!$B$3:$M$1002,7,FALSE)&amp;" - "&amp;VLOOKUP($U594,Endereços!$B$3:$M$1002,8,FALSE)&amp;", "&amp;VLOOKUP($U594,Endereços!$B$3:$M$1002,2,FALSE)&amp;" "&amp;VLOOKUP($U594,Endereços!$B$3:$M$1002,3,FALSE),"")</f>
        <v/>
      </c>
      <c r="W594" s="9"/>
      <c r="X594" s="9"/>
      <c r="Y594" s="9"/>
      <c r="Z594" s="59"/>
    </row>
    <row r="595" spans="1:26" x14ac:dyDescent="0.2">
      <c r="A595" s="44" t="str">
        <f t="shared" si="16"/>
        <v/>
      </c>
      <c r="B595" s="5"/>
      <c r="C595" s="14"/>
      <c r="D595" s="32" t="str">
        <f>IF($C595&lt;&gt;"",VLOOKUP($C595,Empresas!$A$3:$AB$1002,2,FALSE),"")</f>
        <v/>
      </c>
      <c r="E595" s="14"/>
      <c r="F595" s="14"/>
      <c r="G595" s="14"/>
      <c r="H595" s="14"/>
      <c r="I595" s="9"/>
      <c r="J595" s="9"/>
      <c r="K595" s="53"/>
      <c r="L595" s="50" t="str">
        <f t="shared" ca="1" si="17"/>
        <v/>
      </c>
      <c r="M595" s="32" t="str">
        <f>IF($U595&lt;&gt;"",VLOOKUP(VLOOKUP(VLOOKUP($U595,Endereços!$B$3:$M$1002,8,FALSE),Parametros!$AG$3:$AJ$102,4,FALSE),Parametros!$U$3:$Z$102,4,FALSE),"")</f>
        <v/>
      </c>
      <c r="N595" s="32" t="str">
        <f>IF($U595&lt;&gt;"",VLOOKUP(VLOOKUP($U595,Endereços!$B$3:$M$1002,6,FALSE),Parametros!$I$3:$N$102,6,FALSE),"")</f>
        <v/>
      </c>
      <c r="O595" s="9"/>
      <c r="P595" s="9"/>
      <c r="Q595" s="9"/>
      <c r="R595" s="9"/>
      <c r="S595" s="9"/>
      <c r="T595" s="9"/>
      <c r="U595" s="9"/>
      <c r="V595" s="52" t="str">
        <f>IF($U595&lt;&gt;"",VLOOKUP($U595,Endereços!$B$3:$M$1002,5,FALSE)&amp;" - "&amp;VLOOKUP($U595,Endereços!$B$3:$M$1002,7,FALSE)&amp;" - "&amp;VLOOKUP($U595,Endereços!$B$3:$M$1002,8,FALSE)&amp;", "&amp;VLOOKUP($U595,Endereços!$B$3:$M$1002,2,FALSE)&amp;" "&amp;VLOOKUP($U595,Endereços!$B$3:$M$1002,3,FALSE),"")</f>
        <v/>
      </c>
      <c r="W595" s="9"/>
      <c r="X595" s="9"/>
      <c r="Y595" s="9"/>
      <c r="Z595" s="59"/>
    </row>
    <row r="596" spans="1:26" x14ac:dyDescent="0.2">
      <c r="A596" s="44" t="str">
        <f t="shared" si="16"/>
        <v/>
      </c>
      <c r="B596" s="5"/>
      <c r="C596" s="14"/>
      <c r="D596" s="32" t="str">
        <f>IF($C596&lt;&gt;"",VLOOKUP($C596,Empresas!$A$3:$AB$1002,2,FALSE),"")</f>
        <v/>
      </c>
      <c r="E596" s="14"/>
      <c r="F596" s="14"/>
      <c r="G596" s="14"/>
      <c r="H596" s="14"/>
      <c r="I596" s="9"/>
      <c r="J596" s="9"/>
      <c r="K596" s="53"/>
      <c r="L596" s="50" t="str">
        <f t="shared" ca="1" si="17"/>
        <v/>
      </c>
      <c r="M596" s="32" t="str">
        <f>IF($U596&lt;&gt;"",VLOOKUP(VLOOKUP(VLOOKUP($U596,Endereços!$B$3:$M$1002,8,FALSE),Parametros!$AG$3:$AJ$102,4,FALSE),Parametros!$U$3:$Z$102,4,FALSE),"")</f>
        <v/>
      </c>
      <c r="N596" s="32" t="str">
        <f>IF($U596&lt;&gt;"",VLOOKUP(VLOOKUP($U596,Endereços!$B$3:$M$1002,6,FALSE),Parametros!$I$3:$N$102,6,FALSE),"")</f>
        <v/>
      </c>
      <c r="O596" s="9"/>
      <c r="P596" s="9"/>
      <c r="Q596" s="9"/>
      <c r="R596" s="9"/>
      <c r="S596" s="9"/>
      <c r="T596" s="9"/>
      <c r="U596" s="9"/>
      <c r="V596" s="52" t="str">
        <f>IF($U596&lt;&gt;"",VLOOKUP($U596,Endereços!$B$3:$M$1002,5,FALSE)&amp;" - "&amp;VLOOKUP($U596,Endereços!$B$3:$M$1002,7,FALSE)&amp;" - "&amp;VLOOKUP($U596,Endereços!$B$3:$M$1002,8,FALSE)&amp;", "&amp;VLOOKUP($U596,Endereços!$B$3:$M$1002,2,FALSE)&amp;" "&amp;VLOOKUP($U596,Endereços!$B$3:$M$1002,3,FALSE),"")</f>
        <v/>
      </c>
      <c r="W596" s="9"/>
      <c r="X596" s="9"/>
      <c r="Y596" s="9"/>
      <c r="Z596" s="59"/>
    </row>
    <row r="597" spans="1:26" x14ac:dyDescent="0.2">
      <c r="A597" s="44" t="str">
        <f t="shared" si="16"/>
        <v/>
      </c>
      <c r="B597" s="5"/>
      <c r="C597" s="14"/>
      <c r="D597" s="32" t="str">
        <f>IF($C597&lt;&gt;"",VLOOKUP($C597,Empresas!$A$3:$AB$1002,2,FALSE),"")</f>
        <v/>
      </c>
      <c r="E597" s="14"/>
      <c r="F597" s="14"/>
      <c r="G597" s="14"/>
      <c r="H597" s="14"/>
      <c r="I597" s="9"/>
      <c r="J597" s="9"/>
      <c r="K597" s="53"/>
      <c r="L597" s="50" t="str">
        <f t="shared" ca="1" si="17"/>
        <v/>
      </c>
      <c r="M597" s="32" t="str">
        <f>IF($U597&lt;&gt;"",VLOOKUP(VLOOKUP(VLOOKUP($U597,Endereços!$B$3:$M$1002,8,FALSE),Parametros!$AG$3:$AJ$102,4,FALSE),Parametros!$U$3:$Z$102,4,FALSE),"")</f>
        <v/>
      </c>
      <c r="N597" s="32" t="str">
        <f>IF($U597&lt;&gt;"",VLOOKUP(VLOOKUP($U597,Endereços!$B$3:$M$1002,6,FALSE),Parametros!$I$3:$N$102,6,FALSE),"")</f>
        <v/>
      </c>
      <c r="O597" s="9"/>
      <c r="P597" s="9"/>
      <c r="Q597" s="9"/>
      <c r="R597" s="9"/>
      <c r="S597" s="9"/>
      <c r="T597" s="9"/>
      <c r="U597" s="9"/>
      <c r="V597" s="52" t="str">
        <f>IF($U597&lt;&gt;"",VLOOKUP($U597,Endereços!$B$3:$M$1002,5,FALSE)&amp;" - "&amp;VLOOKUP($U597,Endereços!$B$3:$M$1002,7,FALSE)&amp;" - "&amp;VLOOKUP($U597,Endereços!$B$3:$M$1002,8,FALSE)&amp;", "&amp;VLOOKUP($U597,Endereços!$B$3:$M$1002,2,FALSE)&amp;" "&amp;VLOOKUP($U597,Endereços!$B$3:$M$1002,3,FALSE),"")</f>
        <v/>
      </c>
      <c r="W597" s="9"/>
      <c r="X597" s="9"/>
      <c r="Y597" s="9"/>
      <c r="Z597" s="59"/>
    </row>
    <row r="598" spans="1:26" x14ac:dyDescent="0.2">
      <c r="A598" s="44" t="str">
        <f t="shared" si="16"/>
        <v/>
      </c>
      <c r="B598" s="5"/>
      <c r="C598" s="14"/>
      <c r="D598" s="32" t="str">
        <f>IF($C598&lt;&gt;"",VLOOKUP($C598,Empresas!$A$3:$AB$1002,2,FALSE),"")</f>
        <v/>
      </c>
      <c r="E598" s="14"/>
      <c r="F598" s="14"/>
      <c r="G598" s="14"/>
      <c r="H598" s="14"/>
      <c r="I598" s="9"/>
      <c r="J598" s="9"/>
      <c r="K598" s="53"/>
      <c r="L598" s="50" t="str">
        <f t="shared" ca="1" si="17"/>
        <v/>
      </c>
      <c r="M598" s="32" t="str">
        <f>IF($U598&lt;&gt;"",VLOOKUP(VLOOKUP(VLOOKUP($U598,Endereços!$B$3:$M$1002,8,FALSE),Parametros!$AG$3:$AJ$102,4,FALSE),Parametros!$U$3:$Z$102,4,FALSE),"")</f>
        <v/>
      </c>
      <c r="N598" s="32" t="str">
        <f>IF($U598&lt;&gt;"",VLOOKUP(VLOOKUP($U598,Endereços!$B$3:$M$1002,6,FALSE),Parametros!$I$3:$N$102,6,FALSE),"")</f>
        <v/>
      </c>
      <c r="O598" s="9"/>
      <c r="P598" s="9"/>
      <c r="Q598" s="9"/>
      <c r="R598" s="9"/>
      <c r="S598" s="9"/>
      <c r="T598" s="9"/>
      <c r="U598" s="9"/>
      <c r="V598" s="52" t="str">
        <f>IF($U598&lt;&gt;"",VLOOKUP($U598,Endereços!$B$3:$M$1002,5,FALSE)&amp;" - "&amp;VLOOKUP($U598,Endereços!$B$3:$M$1002,7,FALSE)&amp;" - "&amp;VLOOKUP($U598,Endereços!$B$3:$M$1002,8,FALSE)&amp;", "&amp;VLOOKUP($U598,Endereços!$B$3:$M$1002,2,FALSE)&amp;" "&amp;VLOOKUP($U598,Endereços!$B$3:$M$1002,3,FALSE),"")</f>
        <v/>
      </c>
      <c r="W598" s="9"/>
      <c r="X598" s="9"/>
      <c r="Y598" s="9"/>
      <c r="Z598" s="59"/>
    </row>
    <row r="599" spans="1:26" x14ac:dyDescent="0.2">
      <c r="A599" s="44" t="str">
        <f t="shared" si="16"/>
        <v/>
      </c>
      <c r="B599" s="5"/>
      <c r="C599" s="14"/>
      <c r="D599" s="32" t="str">
        <f>IF($C599&lt;&gt;"",VLOOKUP($C599,Empresas!$A$3:$AB$1002,2,FALSE),"")</f>
        <v/>
      </c>
      <c r="E599" s="14"/>
      <c r="F599" s="14"/>
      <c r="G599" s="14"/>
      <c r="H599" s="14"/>
      <c r="I599" s="9"/>
      <c r="J599" s="9"/>
      <c r="K599" s="53"/>
      <c r="L599" s="50" t="str">
        <f t="shared" ca="1" si="17"/>
        <v/>
      </c>
      <c r="M599" s="32" t="str">
        <f>IF($U599&lt;&gt;"",VLOOKUP(VLOOKUP(VLOOKUP($U599,Endereços!$B$3:$M$1002,8,FALSE),Parametros!$AG$3:$AJ$102,4,FALSE),Parametros!$U$3:$Z$102,4,FALSE),"")</f>
        <v/>
      </c>
      <c r="N599" s="32" t="str">
        <f>IF($U599&lt;&gt;"",VLOOKUP(VLOOKUP($U599,Endereços!$B$3:$M$1002,6,FALSE),Parametros!$I$3:$N$102,6,FALSE),"")</f>
        <v/>
      </c>
      <c r="O599" s="9"/>
      <c r="P599" s="9"/>
      <c r="Q599" s="9"/>
      <c r="R599" s="9"/>
      <c r="S599" s="9"/>
      <c r="T599" s="9"/>
      <c r="U599" s="9"/>
      <c r="V599" s="52" t="str">
        <f>IF($U599&lt;&gt;"",VLOOKUP($U599,Endereços!$B$3:$M$1002,5,FALSE)&amp;" - "&amp;VLOOKUP($U599,Endereços!$B$3:$M$1002,7,FALSE)&amp;" - "&amp;VLOOKUP($U599,Endereços!$B$3:$M$1002,8,FALSE)&amp;", "&amp;VLOOKUP($U599,Endereços!$B$3:$M$1002,2,FALSE)&amp;" "&amp;VLOOKUP($U599,Endereços!$B$3:$M$1002,3,FALSE),"")</f>
        <v/>
      </c>
      <c r="W599" s="9"/>
      <c r="X599" s="9"/>
      <c r="Y599" s="9"/>
      <c r="Z599" s="59"/>
    </row>
    <row r="600" spans="1:26" x14ac:dyDescent="0.2">
      <c r="A600" s="44" t="str">
        <f t="shared" si="16"/>
        <v/>
      </c>
      <c r="B600" s="5"/>
      <c r="C600" s="14"/>
      <c r="D600" s="32" t="str">
        <f>IF($C600&lt;&gt;"",VLOOKUP($C600,Empresas!$A$3:$AB$1002,2,FALSE),"")</f>
        <v/>
      </c>
      <c r="E600" s="14"/>
      <c r="F600" s="14"/>
      <c r="G600" s="14"/>
      <c r="H600" s="14"/>
      <c r="I600" s="9"/>
      <c r="J600" s="9"/>
      <c r="K600" s="53"/>
      <c r="L600" s="50" t="str">
        <f t="shared" ca="1" si="17"/>
        <v/>
      </c>
      <c r="M600" s="32" t="str">
        <f>IF($U600&lt;&gt;"",VLOOKUP(VLOOKUP(VLOOKUP($U600,Endereços!$B$3:$M$1002,8,FALSE),Parametros!$AG$3:$AJ$102,4,FALSE),Parametros!$U$3:$Z$102,4,FALSE),"")</f>
        <v/>
      </c>
      <c r="N600" s="32" t="str">
        <f>IF($U600&lt;&gt;"",VLOOKUP(VLOOKUP($U600,Endereços!$B$3:$M$1002,6,FALSE),Parametros!$I$3:$N$102,6,FALSE),"")</f>
        <v/>
      </c>
      <c r="O600" s="9"/>
      <c r="P600" s="9"/>
      <c r="Q600" s="9"/>
      <c r="R600" s="9"/>
      <c r="S600" s="9"/>
      <c r="T600" s="9"/>
      <c r="U600" s="9"/>
      <c r="V600" s="52" t="str">
        <f>IF($U600&lt;&gt;"",VLOOKUP($U600,Endereços!$B$3:$M$1002,5,FALSE)&amp;" - "&amp;VLOOKUP($U600,Endereços!$B$3:$M$1002,7,FALSE)&amp;" - "&amp;VLOOKUP($U600,Endereços!$B$3:$M$1002,8,FALSE)&amp;", "&amp;VLOOKUP($U600,Endereços!$B$3:$M$1002,2,FALSE)&amp;" "&amp;VLOOKUP($U600,Endereços!$B$3:$M$1002,3,FALSE),"")</f>
        <v/>
      </c>
      <c r="W600" s="9"/>
      <c r="X600" s="9"/>
      <c r="Y600" s="9"/>
      <c r="Z600" s="59"/>
    </row>
    <row r="601" spans="1:26" x14ac:dyDescent="0.2">
      <c r="A601" s="44" t="str">
        <f t="shared" si="16"/>
        <v/>
      </c>
      <c r="B601" s="5"/>
      <c r="C601" s="14"/>
      <c r="D601" s="32" t="str">
        <f>IF($C601&lt;&gt;"",VLOOKUP($C601,Empresas!$A$3:$AB$1002,2,FALSE),"")</f>
        <v/>
      </c>
      <c r="E601" s="14"/>
      <c r="F601" s="14"/>
      <c r="G601" s="14"/>
      <c r="H601" s="14"/>
      <c r="I601" s="9"/>
      <c r="J601" s="9"/>
      <c r="K601" s="53"/>
      <c r="L601" s="50" t="str">
        <f t="shared" ca="1" si="17"/>
        <v/>
      </c>
      <c r="M601" s="32" t="str">
        <f>IF($U601&lt;&gt;"",VLOOKUP(VLOOKUP(VLOOKUP($U601,Endereços!$B$3:$M$1002,8,FALSE),Parametros!$AG$3:$AJ$102,4,FALSE),Parametros!$U$3:$Z$102,4,FALSE),"")</f>
        <v/>
      </c>
      <c r="N601" s="32" t="str">
        <f>IF($U601&lt;&gt;"",VLOOKUP(VLOOKUP($U601,Endereços!$B$3:$M$1002,6,FALSE),Parametros!$I$3:$N$102,6,FALSE),"")</f>
        <v/>
      </c>
      <c r="O601" s="9"/>
      <c r="P601" s="9"/>
      <c r="Q601" s="9"/>
      <c r="R601" s="9"/>
      <c r="S601" s="9"/>
      <c r="T601" s="9"/>
      <c r="U601" s="9"/>
      <c r="V601" s="52" t="str">
        <f>IF($U601&lt;&gt;"",VLOOKUP($U601,Endereços!$B$3:$M$1002,5,FALSE)&amp;" - "&amp;VLOOKUP($U601,Endereços!$B$3:$M$1002,7,FALSE)&amp;" - "&amp;VLOOKUP($U601,Endereços!$B$3:$M$1002,8,FALSE)&amp;", "&amp;VLOOKUP($U601,Endereços!$B$3:$M$1002,2,FALSE)&amp;" "&amp;VLOOKUP($U601,Endereços!$B$3:$M$1002,3,FALSE),"")</f>
        <v/>
      </c>
      <c r="W601" s="9"/>
      <c r="X601" s="9"/>
      <c r="Y601" s="9"/>
      <c r="Z601" s="59"/>
    </row>
    <row r="602" spans="1:26" x14ac:dyDescent="0.2">
      <c r="A602" s="44" t="str">
        <f t="shared" si="16"/>
        <v/>
      </c>
      <c r="B602" s="5"/>
      <c r="C602" s="14"/>
      <c r="D602" s="32" t="str">
        <f>IF($C602&lt;&gt;"",VLOOKUP($C602,Empresas!$A$3:$AB$1002,2,FALSE),"")</f>
        <v/>
      </c>
      <c r="E602" s="14"/>
      <c r="F602" s="14"/>
      <c r="G602" s="14"/>
      <c r="H602" s="14"/>
      <c r="I602" s="9"/>
      <c r="J602" s="9"/>
      <c r="K602" s="53"/>
      <c r="L602" s="50" t="str">
        <f t="shared" ca="1" si="17"/>
        <v/>
      </c>
      <c r="M602" s="32" t="str">
        <f>IF($U602&lt;&gt;"",VLOOKUP(VLOOKUP(VLOOKUP($U602,Endereços!$B$3:$M$1002,8,FALSE),Parametros!$AG$3:$AJ$102,4,FALSE),Parametros!$U$3:$Z$102,4,FALSE),"")</f>
        <v/>
      </c>
      <c r="N602" s="32" t="str">
        <f>IF($U602&lt;&gt;"",VLOOKUP(VLOOKUP($U602,Endereços!$B$3:$M$1002,6,FALSE),Parametros!$I$3:$N$102,6,FALSE),"")</f>
        <v/>
      </c>
      <c r="O602" s="9"/>
      <c r="P602" s="9"/>
      <c r="Q602" s="9"/>
      <c r="R602" s="9"/>
      <c r="S602" s="9"/>
      <c r="T602" s="9"/>
      <c r="U602" s="9"/>
      <c r="V602" s="52" t="str">
        <f>IF($U602&lt;&gt;"",VLOOKUP($U602,Endereços!$B$3:$M$1002,5,FALSE)&amp;" - "&amp;VLOOKUP($U602,Endereços!$B$3:$M$1002,7,FALSE)&amp;" - "&amp;VLOOKUP($U602,Endereços!$B$3:$M$1002,8,FALSE)&amp;", "&amp;VLOOKUP($U602,Endereços!$B$3:$M$1002,2,FALSE)&amp;" "&amp;VLOOKUP($U602,Endereços!$B$3:$M$1002,3,FALSE),"")</f>
        <v/>
      </c>
      <c r="W602" s="9"/>
      <c r="X602" s="9"/>
      <c r="Y602" s="9"/>
      <c r="Z602" s="59"/>
    </row>
    <row r="603" spans="1:26" x14ac:dyDescent="0.2">
      <c r="A603" s="44" t="str">
        <f t="shared" si="16"/>
        <v/>
      </c>
      <c r="B603" s="5"/>
      <c r="C603" s="14"/>
      <c r="D603" s="32" t="str">
        <f>IF($C603&lt;&gt;"",VLOOKUP($C603,Empresas!$A$3:$AB$1002,2,FALSE),"")</f>
        <v/>
      </c>
      <c r="E603" s="14"/>
      <c r="F603" s="14"/>
      <c r="G603" s="14"/>
      <c r="H603" s="14"/>
      <c r="I603" s="9"/>
      <c r="J603" s="9"/>
      <c r="K603" s="53"/>
      <c r="L603" s="50" t="str">
        <f t="shared" ca="1" si="17"/>
        <v/>
      </c>
      <c r="M603" s="32" t="str">
        <f>IF($U603&lt;&gt;"",VLOOKUP(VLOOKUP(VLOOKUP($U603,Endereços!$B$3:$M$1002,8,FALSE),Parametros!$AG$3:$AJ$102,4,FALSE),Parametros!$U$3:$Z$102,4,FALSE),"")</f>
        <v/>
      </c>
      <c r="N603" s="32" t="str">
        <f>IF($U603&lt;&gt;"",VLOOKUP(VLOOKUP($U603,Endereços!$B$3:$M$1002,6,FALSE),Parametros!$I$3:$N$102,6,FALSE),"")</f>
        <v/>
      </c>
      <c r="O603" s="9"/>
      <c r="P603" s="9"/>
      <c r="Q603" s="9"/>
      <c r="R603" s="9"/>
      <c r="S603" s="9"/>
      <c r="T603" s="9"/>
      <c r="U603" s="9"/>
      <c r="V603" s="52" t="str">
        <f>IF($U603&lt;&gt;"",VLOOKUP($U603,Endereços!$B$3:$M$1002,5,FALSE)&amp;" - "&amp;VLOOKUP($U603,Endereços!$B$3:$M$1002,7,FALSE)&amp;" - "&amp;VLOOKUP($U603,Endereços!$B$3:$M$1002,8,FALSE)&amp;", "&amp;VLOOKUP($U603,Endereços!$B$3:$M$1002,2,FALSE)&amp;" "&amp;VLOOKUP($U603,Endereços!$B$3:$M$1002,3,FALSE),"")</f>
        <v/>
      </c>
      <c r="W603" s="9"/>
      <c r="X603" s="9"/>
      <c r="Y603" s="9"/>
      <c r="Z603" s="59"/>
    </row>
    <row r="604" spans="1:26" x14ac:dyDescent="0.2">
      <c r="A604" s="44" t="str">
        <f t="shared" si="16"/>
        <v/>
      </c>
      <c r="B604" s="5"/>
      <c r="C604" s="14"/>
      <c r="D604" s="32" t="str">
        <f>IF($C604&lt;&gt;"",VLOOKUP($C604,Empresas!$A$3:$AB$1002,2,FALSE),"")</f>
        <v/>
      </c>
      <c r="E604" s="14"/>
      <c r="F604" s="14"/>
      <c r="G604" s="14"/>
      <c r="H604" s="14"/>
      <c r="I604" s="9"/>
      <c r="J604" s="9"/>
      <c r="K604" s="53"/>
      <c r="L604" s="50" t="str">
        <f t="shared" ca="1" si="17"/>
        <v/>
      </c>
      <c r="M604" s="32" t="str">
        <f>IF($U604&lt;&gt;"",VLOOKUP(VLOOKUP(VLOOKUP($U604,Endereços!$B$3:$M$1002,8,FALSE),Parametros!$AG$3:$AJ$102,4,FALSE),Parametros!$U$3:$Z$102,4,FALSE),"")</f>
        <v/>
      </c>
      <c r="N604" s="32" t="str">
        <f>IF($U604&lt;&gt;"",VLOOKUP(VLOOKUP($U604,Endereços!$B$3:$M$1002,6,FALSE),Parametros!$I$3:$N$102,6,FALSE),"")</f>
        <v/>
      </c>
      <c r="O604" s="9"/>
      <c r="P604" s="9"/>
      <c r="Q604" s="9"/>
      <c r="R604" s="9"/>
      <c r="S604" s="9"/>
      <c r="T604" s="9"/>
      <c r="U604" s="9"/>
      <c r="V604" s="52" t="str">
        <f>IF($U604&lt;&gt;"",VLOOKUP($U604,Endereços!$B$3:$M$1002,5,FALSE)&amp;" - "&amp;VLOOKUP($U604,Endereços!$B$3:$M$1002,7,FALSE)&amp;" - "&amp;VLOOKUP($U604,Endereços!$B$3:$M$1002,8,FALSE)&amp;", "&amp;VLOOKUP($U604,Endereços!$B$3:$M$1002,2,FALSE)&amp;" "&amp;VLOOKUP($U604,Endereços!$B$3:$M$1002,3,FALSE),"")</f>
        <v/>
      </c>
      <c r="W604" s="9"/>
      <c r="X604" s="9"/>
      <c r="Y604" s="9"/>
      <c r="Z604" s="59"/>
    </row>
    <row r="605" spans="1:26" x14ac:dyDescent="0.2">
      <c r="A605" s="44" t="str">
        <f t="shared" si="16"/>
        <v/>
      </c>
      <c r="B605" s="5"/>
      <c r="C605" s="14"/>
      <c r="D605" s="32" t="str">
        <f>IF($C605&lt;&gt;"",VLOOKUP($C605,Empresas!$A$3:$AB$1002,2,FALSE),"")</f>
        <v/>
      </c>
      <c r="E605" s="14"/>
      <c r="F605" s="14"/>
      <c r="G605" s="14"/>
      <c r="H605" s="14"/>
      <c r="I605" s="9"/>
      <c r="J605" s="9"/>
      <c r="K605" s="53"/>
      <c r="L605" s="50" t="str">
        <f t="shared" ca="1" si="17"/>
        <v/>
      </c>
      <c r="M605" s="32" t="str">
        <f>IF($U605&lt;&gt;"",VLOOKUP(VLOOKUP(VLOOKUP($U605,Endereços!$B$3:$M$1002,8,FALSE),Parametros!$AG$3:$AJ$102,4,FALSE),Parametros!$U$3:$Z$102,4,FALSE),"")</f>
        <v/>
      </c>
      <c r="N605" s="32" t="str">
        <f>IF($U605&lt;&gt;"",VLOOKUP(VLOOKUP($U605,Endereços!$B$3:$M$1002,6,FALSE),Parametros!$I$3:$N$102,6,FALSE),"")</f>
        <v/>
      </c>
      <c r="O605" s="9"/>
      <c r="P605" s="9"/>
      <c r="Q605" s="9"/>
      <c r="R605" s="9"/>
      <c r="S605" s="9"/>
      <c r="T605" s="9"/>
      <c r="U605" s="9"/>
      <c r="V605" s="52" t="str">
        <f>IF($U605&lt;&gt;"",VLOOKUP($U605,Endereços!$B$3:$M$1002,5,FALSE)&amp;" - "&amp;VLOOKUP($U605,Endereços!$B$3:$M$1002,7,FALSE)&amp;" - "&amp;VLOOKUP($U605,Endereços!$B$3:$M$1002,8,FALSE)&amp;", "&amp;VLOOKUP($U605,Endereços!$B$3:$M$1002,2,FALSE)&amp;" "&amp;VLOOKUP($U605,Endereços!$B$3:$M$1002,3,FALSE),"")</f>
        <v/>
      </c>
      <c r="W605" s="9"/>
      <c r="X605" s="9"/>
      <c r="Y605" s="9"/>
      <c r="Z605" s="59"/>
    </row>
    <row r="606" spans="1:26" x14ac:dyDescent="0.2">
      <c r="A606" s="44" t="str">
        <f t="shared" si="16"/>
        <v/>
      </c>
      <c r="B606" s="5"/>
      <c r="C606" s="14"/>
      <c r="D606" s="32" t="str">
        <f>IF($C606&lt;&gt;"",VLOOKUP($C606,Empresas!$A$3:$AB$1002,2,FALSE),"")</f>
        <v/>
      </c>
      <c r="E606" s="14"/>
      <c r="F606" s="14"/>
      <c r="G606" s="14"/>
      <c r="H606" s="14"/>
      <c r="I606" s="9"/>
      <c r="J606" s="9"/>
      <c r="K606" s="53"/>
      <c r="L606" s="50" t="str">
        <f t="shared" ca="1" si="17"/>
        <v/>
      </c>
      <c r="M606" s="32" t="str">
        <f>IF($U606&lt;&gt;"",VLOOKUP(VLOOKUP(VLOOKUP($U606,Endereços!$B$3:$M$1002,8,FALSE),Parametros!$AG$3:$AJ$102,4,FALSE),Parametros!$U$3:$Z$102,4,FALSE),"")</f>
        <v/>
      </c>
      <c r="N606" s="32" t="str">
        <f>IF($U606&lt;&gt;"",VLOOKUP(VLOOKUP($U606,Endereços!$B$3:$M$1002,6,FALSE),Parametros!$I$3:$N$102,6,FALSE),"")</f>
        <v/>
      </c>
      <c r="O606" s="9"/>
      <c r="P606" s="9"/>
      <c r="Q606" s="9"/>
      <c r="R606" s="9"/>
      <c r="S606" s="9"/>
      <c r="T606" s="9"/>
      <c r="U606" s="9"/>
      <c r="V606" s="52" t="str">
        <f>IF($U606&lt;&gt;"",VLOOKUP($U606,Endereços!$B$3:$M$1002,5,FALSE)&amp;" - "&amp;VLOOKUP($U606,Endereços!$B$3:$M$1002,7,FALSE)&amp;" - "&amp;VLOOKUP($U606,Endereços!$B$3:$M$1002,8,FALSE)&amp;", "&amp;VLOOKUP($U606,Endereços!$B$3:$M$1002,2,FALSE)&amp;" "&amp;VLOOKUP($U606,Endereços!$B$3:$M$1002,3,FALSE),"")</f>
        <v/>
      </c>
      <c r="W606" s="9"/>
      <c r="X606" s="9"/>
      <c r="Y606" s="9"/>
      <c r="Z606" s="59"/>
    </row>
    <row r="607" spans="1:26" x14ac:dyDescent="0.2">
      <c r="A607" s="44" t="str">
        <f t="shared" si="16"/>
        <v/>
      </c>
      <c r="B607" s="5"/>
      <c r="C607" s="14"/>
      <c r="D607" s="32" t="str">
        <f>IF($C607&lt;&gt;"",VLOOKUP($C607,Empresas!$A$3:$AB$1002,2,FALSE),"")</f>
        <v/>
      </c>
      <c r="E607" s="14"/>
      <c r="F607" s="14"/>
      <c r="G607" s="14"/>
      <c r="H607" s="14"/>
      <c r="I607" s="9"/>
      <c r="J607" s="9"/>
      <c r="K607" s="53"/>
      <c r="L607" s="50" t="str">
        <f t="shared" ca="1" si="17"/>
        <v/>
      </c>
      <c r="M607" s="32" t="str">
        <f>IF($U607&lt;&gt;"",VLOOKUP(VLOOKUP(VLOOKUP($U607,Endereços!$B$3:$M$1002,8,FALSE),Parametros!$AG$3:$AJ$102,4,FALSE),Parametros!$U$3:$Z$102,4,FALSE),"")</f>
        <v/>
      </c>
      <c r="N607" s="32" t="str">
        <f>IF($U607&lt;&gt;"",VLOOKUP(VLOOKUP($U607,Endereços!$B$3:$M$1002,6,FALSE),Parametros!$I$3:$N$102,6,FALSE),"")</f>
        <v/>
      </c>
      <c r="O607" s="9"/>
      <c r="P607" s="9"/>
      <c r="Q607" s="9"/>
      <c r="R607" s="9"/>
      <c r="S607" s="9"/>
      <c r="T607" s="9"/>
      <c r="U607" s="9"/>
      <c r="V607" s="52" t="str">
        <f>IF($U607&lt;&gt;"",VLOOKUP($U607,Endereços!$B$3:$M$1002,5,FALSE)&amp;" - "&amp;VLOOKUP($U607,Endereços!$B$3:$M$1002,7,FALSE)&amp;" - "&amp;VLOOKUP($U607,Endereços!$B$3:$M$1002,8,FALSE)&amp;", "&amp;VLOOKUP($U607,Endereços!$B$3:$M$1002,2,FALSE)&amp;" "&amp;VLOOKUP($U607,Endereços!$B$3:$M$1002,3,FALSE),"")</f>
        <v/>
      </c>
      <c r="W607" s="9"/>
      <c r="X607" s="9"/>
      <c r="Y607" s="9"/>
      <c r="Z607" s="59"/>
    </row>
    <row r="608" spans="1:26" x14ac:dyDescent="0.2">
      <c r="A608" s="44" t="str">
        <f t="shared" si="16"/>
        <v/>
      </c>
      <c r="B608" s="5"/>
      <c r="C608" s="14"/>
      <c r="D608" s="32" t="str">
        <f>IF($C608&lt;&gt;"",VLOOKUP($C608,Empresas!$A$3:$AB$1002,2,FALSE),"")</f>
        <v/>
      </c>
      <c r="E608" s="14"/>
      <c r="F608" s="14"/>
      <c r="G608" s="14"/>
      <c r="H608" s="14"/>
      <c r="I608" s="9"/>
      <c r="J608" s="9"/>
      <c r="K608" s="53"/>
      <c r="L608" s="50" t="str">
        <f t="shared" ca="1" si="17"/>
        <v/>
      </c>
      <c r="M608" s="32" t="str">
        <f>IF($U608&lt;&gt;"",VLOOKUP(VLOOKUP(VLOOKUP($U608,Endereços!$B$3:$M$1002,8,FALSE),Parametros!$AG$3:$AJ$102,4,FALSE),Parametros!$U$3:$Z$102,4,FALSE),"")</f>
        <v/>
      </c>
      <c r="N608" s="32" t="str">
        <f>IF($U608&lt;&gt;"",VLOOKUP(VLOOKUP($U608,Endereços!$B$3:$M$1002,6,FALSE),Parametros!$I$3:$N$102,6,FALSE),"")</f>
        <v/>
      </c>
      <c r="O608" s="9"/>
      <c r="P608" s="9"/>
      <c r="Q608" s="9"/>
      <c r="R608" s="9"/>
      <c r="S608" s="9"/>
      <c r="T608" s="9"/>
      <c r="U608" s="9"/>
      <c r="V608" s="52" t="str">
        <f>IF($U608&lt;&gt;"",VLOOKUP($U608,Endereços!$B$3:$M$1002,5,FALSE)&amp;" - "&amp;VLOOKUP($U608,Endereços!$B$3:$M$1002,7,FALSE)&amp;" - "&amp;VLOOKUP($U608,Endereços!$B$3:$M$1002,8,FALSE)&amp;", "&amp;VLOOKUP($U608,Endereços!$B$3:$M$1002,2,FALSE)&amp;" "&amp;VLOOKUP($U608,Endereços!$B$3:$M$1002,3,FALSE),"")</f>
        <v/>
      </c>
      <c r="W608" s="9"/>
      <c r="X608" s="9"/>
      <c r="Y608" s="9"/>
      <c r="Z608" s="59"/>
    </row>
    <row r="609" spans="1:26" x14ac:dyDescent="0.2">
      <c r="A609" s="44" t="str">
        <f t="shared" si="16"/>
        <v/>
      </c>
      <c r="B609" s="5"/>
      <c r="C609" s="14"/>
      <c r="D609" s="32" t="str">
        <f>IF($C609&lt;&gt;"",VLOOKUP($C609,Empresas!$A$3:$AB$1002,2,FALSE),"")</f>
        <v/>
      </c>
      <c r="E609" s="14"/>
      <c r="F609" s="14"/>
      <c r="G609" s="14"/>
      <c r="H609" s="14"/>
      <c r="I609" s="9"/>
      <c r="J609" s="9"/>
      <c r="K609" s="53"/>
      <c r="L609" s="50" t="str">
        <f t="shared" ca="1" si="17"/>
        <v/>
      </c>
      <c r="M609" s="32" t="str">
        <f>IF($U609&lt;&gt;"",VLOOKUP(VLOOKUP(VLOOKUP($U609,Endereços!$B$3:$M$1002,8,FALSE),Parametros!$AG$3:$AJ$102,4,FALSE),Parametros!$U$3:$Z$102,4,FALSE),"")</f>
        <v/>
      </c>
      <c r="N609" s="32" t="str">
        <f>IF($U609&lt;&gt;"",VLOOKUP(VLOOKUP($U609,Endereços!$B$3:$M$1002,6,FALSE),Parametros!$I$3:$N$102,6,FALSE),"")</f>
        <v/>
      </c>
      <c r="O609" s="9"/>
      <c r="P609" s="9"/>
      <c r="Q609" s="9"/>
      <c r="R609" s="9"/>
      <c r="S609" s="9"/>
      <c r="T609" s="9"/>
      <c r="U609" s="9"/>
      <c r="V609" s="52" t="str">
        <f>IF($U609&lt;&gt;"",VLOOKUP($U609,Endereços!$B$3:$M$1002,5,FALSE)&amp;" - "&amp;VLOOKUP($U609,Endereços!$B$3:$M$1002,7,FALSE)&amp;" - "&amp;VLOOKUP($U609,Endereços!$B$3:$M$1002,8,FALSE)&amp;", "&amp;VLOOKUP($U609,Endereços!$B$3:$M$1002,2,FALSE)&amp;" "&amp;VLOOKUP($U609,Endereços!$B$3:$M$1002,3,FALSE),"")</f>
        <v/>
      </c>
      <c r="W609" s="9"/>
      <c r="X609" s="9"/>
      <c r="Y609" s="9"/>
      <c r="Z609" s="59"/>
    </row>
    <row r="610" spans="1:26" x14ac:dyDescent="0.2">
      <c r="A610" s="44" t="str">
        <f t="shared" si="16"/>
        <v/>
      </c>
      <c r="B610" s="5"/>
      <c r="C610" s="14"/>
      <c r="D610" s="32" t="str">
        <f>IF($C610&lt;&gt;"",VLOOKUP($C610,Empresas!$A$3:$AB$1002,2,FALSE),"")</f>
        <v/>
      </c>
      <c r="E610" s="14"/>
      <c r="F610" s="14"/>
      <c r="G610" s="14"/>
      <c r="H610" s="14"/>
      <c r="I610" s="9"/>
      <c r="J610" s="9"/>
      <c r="K610" s="53"/>
      <c r="L610" s="50" t="str">
        <f t="shared" ca="1" si="17"/>
        <v/>
      </c>
      <c r="M610" s="32" t="str">
        <f>IF($U610&lt;&gt;"",VLOOKUP(VLOOKUP(VLOOKUP($U610,Endereços!$B$3:$M$1002,8,FALSE),Parametros!$AG$3:$AJ$102,4,FALSE),Parametros!$U$3:$Z$102,4,FALSE),"")</f>
        <v/>
      </c>
      <c r="N610" s="32" t="str">
        <f>IF($U610&lt;&gt;"",VLOOKUP(VLOOKUP($U610,Endereços!$B$3:$M$1002,6,FALSE),Parametros!$I$3:$N$102,6,FALSE),"")</f>
        <v/>
      </c>
      <c r="O610" s="9"/>
      <c r="P610" s="9"/>
      <c r="Q610" s="9"/>
      <c r="R610" s="9"/>
      <c r="S610" s="9"/>
      <c r="T610" s="9"/>
      <c r="U610" s="9"/>
      <c r="V610" s="52" t="str">
        <f>IF($U610&lt;&gt;"",VLOOKUP($U610,Endereços!$B$3:$M$1002,5,FALSE)&amp;" - "&amp;VLOOKUP($U610,Endereços!$B$3:$M$1002,7,FALSE)&amp;" - "&amp;VLOOKUP($U610,Endereços!$B$3:$M$1002,8,FALSE)&amp;", "&amp;VLOOKUP($U610,Endereços!$B$3:$M$1002,2,FALSE)&amp;" "&amp;VLOOKUP($U610,Endereços!$B$3:$M$1002,3,FALSE),"")</f>
        <v/>
      </c>
      <c r="W610" s="9"/>
      <c r="X610" s="9"/>
      <c r="Y610" s="9"/>
      <c r="Z610" s="59"/>
    </row>
    <row r="611" spans="1:26" x14ac:dyDescent="0.2">
      <c r="A611" s="44" t="str">
        <f t="shared" si="16"/>
        <v/>
      </c>
      <c r="B611" s="5"/>
      <c r="C611" s="14"/>
      <c r="D611" s="32" t="str">
        <f>IF($C611&lt;&gt;"",VLOOKUP($C611,Empresas!$A$3:$AB$1002,2,FALSE),"")</f>
        <v/>
      </c>
      <c r="E611" s="14"/>
      <c r="F611" s="14"/>
      <c r="G611" s="14"/>
      <c r="H611" s="14"/>
      <c r="I611" s="9"/>
      <c r="J611" s="9"/>
      <c r="K611" s="53"/>
      <c r="L611" s="50" t="str">
        <f t="shared" ca="1" si="17"/>
        <v/>
      </c>
      <c r="M611" s="32" t="str">
        <f>IF($U611&lt;&gt;"",VLOOKUP(VLOOKUP(VLOOKUP($U611,Endereços!$B$3:$M$1002,8,FALSE),Parametros!$AG$3:$AJ$102,4,FALSE),Parametros!$U$3:$Z$102,4,FALSE),"")</f>
        <v/>
      </c>
      <c r="N611" s="32" t="str">
        <f>IF($U611&lt;&gt;"",VLOOKUP(VLOOKUP($U611,Endereços!$B$3:$M$1002,6,FALSE),Parametros!$I$3:$N$102,6,FALSE),"")</f>
        <v/>
      </c>
      <c r="O611" s="9"/>
      <c r="P611" s="9"/>
      <c r="Q611" s="9"/>
      <c r="R611" s="9"/>
      <c r="S611" s="9"/>
      <c r="T611" s="9"/>
      <c r="U611" s="9"/>
      <c r="V611" s="52" t="str">
        <f>IF($U611&lt;&gt;"",VLOOKUP($U611,Endereços!$B$3:$M$1002,5,FALSE)&amp;" - "&amp;VLOOKUP($U611,Endereços!$B$3:$M$1002,7,FALSE)&amp;" - "&amp;VLOOKUP($U611,Endereços!$B$3:$M$1002,8,FALSE)&amp;", "&amp;VLOOKUP($U611,Endereços!$B$3:$M$1002,2,FALSE)&amp;" "&amp;VLOOKUP($U611,Endereços!$B$3:$M$1002,3,FALSE),"")</f>
        <v/>
      </c>
      <c r="W611" s="9"/>
      <c r="X611" s="9"/>
      <c r="Y611" s="9"/>
      <c r="Z611" s="59"/>
    </row>
    <row r="612" spans="1:26" x14ac:dyDescent="0.2">
      <c r="A612" s="44" t="str">
        <f t="shared" si="16"/>
        <v/>
      </c>
      <c r="B612" s="5"/>
      <c r="C612" s="14"/>
      <c r="D612" s="32" t="str">
        <f>IF($C612&lt;&gt;"",VLOOKUP($C612,Empresas!$A$3:$AB$1002,2,FALSE),"")</f>
        <v/>
      </c>
      <c r="E612" s="14"/>
      <c r="F612" s="14"/>
      <c r="G612" s="14"/>
      <c r="H612" s="14"/>
      <c r="I612" s="9"/>
      <c r="J612" s="9"/>
      <c r="K612" s="53"/>
      <c r="L612" s="50" t="str">
        <f t="shared" ca="1" si="17"/>
        <v/>
      </c>
      <c r="M612" s="32" t="str">
        <f>IF($U612&lt;&gt;"",VLOOKUP(VLOOKUP(VLOOKUP($U612,Endereços!$B$3:$M$1002,8,FALSE),Parametros!$AG$3:$AJ$102,4,FALSE),Parametros!$U$3:$Z$102,4,FALSE),"")</f>
        <v/>
      </c>
      <c r="N612" s="32" t="str">
        <f>IF($U612&lt;&gt;"",VLOOKUP(VLOOKUP($U612,Endereços!$B$3:$M$1002,6,FALSE),Parametros!$I$3:$N$102,6,FALSE),"")</f>
        <v/>
      </c>
      <c r="O612" s="9"/>
      <c r="P612" s="9"/>
      <c r="Q612" s="9"/>
      <c r="R612" s="9"/>
      <c r="S612" s="9"/>
      <c r="T612" s="9"/>
      <c r="U612" s="9"/>
      <c r="V612" s="52" t="str">
        <f>IF($U612&lt;&gt;"",VLOOKUP($U612,Endereços!$B$3:$M$1002,5,FALSE)&amp;" - "&amp;VLOOKUP($U612,Endereços!$B$3:$M$1002,7,FALSE)&amp;" - "&amp;VLOOKUP($U612,Endereços!$B$3:$M$1002,8,FALSE)&amp;", "&amp;VLOOKUP($U612,Endereços!$B$3:$M$1002,2,FALSE)&amp;" "&amp;VLOOKUP($U612,Endereços!$B$3:$M$1002,3,FALSE),"")</f>
        <v/>
      </c>
      <c r="W612" s="9"/>
      <c r="X612" s="9"/>
      <c r="Y612" s="9"/>
      <c r="Z612" s="59"/>
    </row>
    <row r="613" spans="1:26" x14ac:dyDescent="0.2">
      <c r="A613" s="44" t="str">
        <f t="shared" si="16"/>
        <v/>
      </c>
      <c r="B613" s="5"/>
      <c r="C613" s="14"/>
      <c r="D613" s="32" t="str">
        <f>IF($C613&lt;&gt;"",VLOOKUP($C613,Empresas!$A$3:$AB$1002,2,FALSE),"")</f>
        <v/>
      </c>
      <c r="E613" s="14"/>
      <c r="F613" s="14"/>
      <c r="G613" s="14"/>
      <c r="H613" s="14"/>
      <c r="I613" s="9"/>
      <c r="J613" s="9"/>
      <c r="K613" s="53"/>
      <c r="L613" s="50" t="str">
        <f t="shared" ca="1" si="17"/>
        <v/>
      </c>
      <c r="M613" s="32" t="str">
        <f>IF($U613&lt;&gt;"",VLOOKUP(VLOOKUP(VLOOKUP($U613,Endereços!$B$3:$M$1002,8,FALSE),Parametros!$AG$3:$AJ$102,4,FALSE),Parametros!$U$3:$Z$102,4,FALSE),"")</f>
        <v/>
      </c>
      <c r="N613" s="32" t="str">
        <f>IF($U613&lt;&gt;"",VLOOKUP(VLOOKUP($U613,Endereços!$B$3:$M$1002,6,FALSE),Parametros!$I$3:$N$102,6,FALSE),"")</f>
        <v/>
      </c>
      <c r="O613" s="9"/>
      <c r="P613" s="9"/>
      <c r="Q613" s="9"/>
      <c r="R613" s="9"/>
      <c r="S613" s="9"/>
      <c r="T613" s="9"/>
      <c r="U613" s="9"/>
      <c r="V613" s="52" t="str">
        <f>IF($U613&lt;&gt;"",VLOOKUP($U613,Endereços!$B$3:$M$1002,5,FALSE)&amp;" - "&amp;VLOOKUP($U613,Endereços!$B$3:$M$1002,7,FALSE)&amp;" - "&amp;VLOOKUP($U613,Endereços!$B$3:$M$1002,8,FALSE)&amp;", "&amp;VLOOKUP($U613,Endereços!$B$3:$M$1002,2,FALSE)&amp;" "&amp;VLOOKUP($U613,Endereços!$B$3:$M$1002,3,FALSE),"")</f>
        <v/>
      </c>
      <c r="W613" s="9"/>
      <c r="X613" s="9"/>
      <c r="Y613" s="9"/>
      <c r="Z613" s="59"/>
    </row>
    <row r="614" spans="1:26" x14ac:dyDescent="0.2">
      <c r="A614" s="44" t="str">
        <f t="shared" si="16"/>
        <v/>
      </c>
      <c r="B614" s="5"/>
      <c r="C614" s="14"/>
      <c r="D614" s="32" t="str">
        <f>IF($C614&lt;&gt;"",VLOOKUP($C614,Empresas!$A$3:$AB$1002,2,FALSE),"")</f>
        <v/>
      </c>
      <c r="E614" s="14"/>
      <c r="F614" s="14"/>
      <c r="G614" s="14"/>
      <c r="H614" s="14"/>
      <c r="I614" s="9"/>
      <c r="J614" s="9"/>
      <c r="K614" s="53"/>
      <c r="L614" s="50" t="str">
        <f t="shared" ca="1" si="17"/>
        <v/>
      </c>
      <c r="M614" s="32" t="str">
        <f>IF($U614&lt;&gt;"",VLOOKUP(VLOOKUP(VLOOKUP($U614,Endereços!$B$3:$M$1002,8,FALSE),Parametros!$AG$3:$AJ$102,4,FALSE),Parametros!$U$3:$Z$102,4,FALSE),"")</f>
        <v/>
      </c>
      <c r="N614" s="32" t="str">
        <f>IF($U614&lt;&gt;"",VLOOKUP(VLOOKUP($U614,Endereços!$B$3:$M$1002,6,FALSE),Parametros!$I$3:$N$102,6,FALSE),"")</f>
        <v/>
      </c>
      <c r="O614" s="9"/>
      <c r="P614" s="9"/>
      <c r="Q614" s="9"/>
      <c r="R614" s="9"/>
      <c r="S614" s="9"/>
      <c r="T614" s="9"/>
      <c r="U614" s="9"/>
      <c r="V614" s="52" t="str">
        <f>IF($U614&lt;&gt;"",VLOOKUP($U614,Endereços!$B$3:$M$1002,5,FALSE)&amp;" - "&amp;VLOOKUP($U614,Endereços!$B$3:$M$1002,7,FALSE)&amp;" - "&amp;VLOOKUP($U614,Endereços!$B$3:$M$1002,8,FALSE)&amp;", "&amp;VLOOKUP($U614,Endereços!$B$3:$M$1002,2,FALSE)&amp;" "&amp;VLOOKUP($U614,Endereços!$B$3:$M$1002,3,FALSE),"")</f>
        <v/>
      </c>
      <c r="W614" s="9"/>
      <c r="X614" s="9"/>
      <c r="Y614" s="9"/>
      <c r="Z614" s="59"/>
    </row>
    <row r="615" spans="1:26" x14ac:dyDescent="0.2">
      <c r="A615" s="44" t="str">
        <f t="shared" si="16"/>
        <v/>
      </c>
      <c r="B615" s="5"/>
      <c r="C615" s="14"/>
      <c r="D615" s="32" t="str">
        <f>IF($C615&lt;&gt;"",VLOOKUP($C615,Empresas!$A$3:$AB$1002,2,FALSE),"")</f>
        <v/>
      </c>
      <c r="E615" s="14"/>
      <c r="F615" s="14"/>
      <c r="G615" s="14"/>
      <c r="H615" s="14"/>
      <c r="I615" s="9"/>
      <c r="J615" s="9"/>
      <c r="K615" s="53"/>
      <c r="L615" s="50" t="str">
        <f t="shared" ca="1" si="17"/>
        <v/>
      </c>
      <c r="M615" s="32" t="str">
        <f>IF($U615&lt;&gt;"",VLOOKUP(VLOOKUP(VLOOKUP($U615,Endereços!$B$3:$M$1002,8,FALSE),Parametros!$AG$3:$AJ$102,4,FALSE),Parametros!$U$3:$Z$102,4,FALSE),"")</f>
        <v/>
      </c>
      <c r="N615" s="32" t="str">
        <f>IF($U615&lt;&gt;"",VLOOKUP(VLOOKUP($U615,Endereços!$B$3:$M$1002,6,FALSE),Parametros!$I$3:$N$102,6,FALSE),"")</f>
        <v/>
      </c>
      <c r="O615" s="9"/>
      <c r="P615" s="9"/>
      <c r="Q615" s="9"/>
      <c r="R615" s="9"/>
      <c r="S615" s="9"/>
      <c r="T615" s="9"/>
      <c r="U615" s="9"/>
      <c r="V615" s="52" t="str">
        <f>IF($U615&lt;&gt;"",VLOOKUP($U615,Endereços!$B$3:$M$1002,5,FALSE)&amp;" - "&amp;VLOOKUP($U615,Endereços!$B$3:$M$1002,7,FALSE)&amp;" - "&amp;VLOOKUP($U615,Endereços!$B$3:$M$1002,8,FALSE)&amp;", "&amp;VLOOKUP($U615,Endereços!$B$3:$M$1002,2,FALSE)&amp;" "&amp;VLOOKUP($U615,Endereços!$B$3:$M$1002,3,FALSE),"")</f>
        <v/>
      </c>
      <c r="W615" s="9"/>
      <c r="X615" s="9"/>
      <c r="Y615" s="9"/>
      <c r="Z615" s="59"/>
    </row>
    <row r="616" spans="1:26" x14ac:dyDescent="0.2">
      <c r="A616" s="44" t="str">
        <f t="shared" si="16"/>
        <v/>
      </c>
      <c r="B616" s="5"/>
      <c r="C616" s="14"/>
      <c r="D616" s="32" t="str">
        <f>IF($C616&lt;&gt;"",VLOOKUP($C616,Empresas!$A$3:$AB$1002,2,FALSE),"")</f>
        <v/>
      </c>
      <c r="E616" s="14"/>
      <c r="F616" s="14"/>
      <c r="G616" s="14"/>
      <c r="H616" s="14"/>
      <c r="I616" s="9"/>
      <c r="J616" s="9"/>
      <c r="K616" s="53"/>
      <c r="L616" s="50" t="str">
        <f t="shared" ca="1" si="17"/>
        <v/>
      </c>
      <c r="M616" s="32" t="str">
        <f>IF($U616&lt;&gt;"",VLOOKUP(VLOOKUP(VLOOKUP($U616,Endereços!$B$3:$M$1002,8,FALSE),Parametros!$AG$3:$AJ$102,4,FALSE),Parametros!$U$3:$Z$102,4,FALSE),"")</f>
        <v/>
      </c>
      <c r="N616" s="32" t="str">
        <f>IF($U616&lt;&gt;"",VLOOKUP(VLOOKUP($U616,Endereços!$B$3:$M$1002,6,FALSE),Parametros!$I$3:$N$102,6,FALSE),"")</f>
        <v/>
      </c>
      <c r="O616" s="9"/>
      <c r="P616" s="9"/>
      <c r="Q616" s="9"/>
      <c r="R616" s="9"/>
      <c r="S616" s="9"/>
      <c r="T616" s="9"/>
      <c r="U616" s="9"/>
      <c r="V616" s="52" t="str">
        <f>IF($U616&lt;&gt;"",VLOOKUP($U616,Endereços!$B$3:$M$1002,5,FALSE)&amp;" - "&amp;VLOOKUP($U616,Endereços!$B$3:$M$1002,7,FALSE)&amp;" - "&amp;VLOOKUP($U616,Endereços!$B$3:$M$1002,8,FALSE)&amp;", "&amp;VLOOKUP($U616,Endereços!$B$3:$M$1002,2,FALSE)&amp;" "&amp;VLOOKUP($U616,Endereços!$B$3:$M$1002,3,FALSE),"")</f>
        <v/>
      </c>
      <c r="W616" s="9"/>
      <c r="X616" s="9"/>
      <c r="Y616" s="9"/>
      <c r="Z616" s="59"/>
    </row>
    <row r="617" spans="1:26" x14ac:dyDescent="0.2">
      <c r="A617" s="44" t="str">
        <f t="shared" si="16"/>
        <v/>
      </c>
      <c r="B617" s="5"/>
      <c r="C617" s="14"/>
      <c r="D617" s="32" t="str">
        <f>IF($C617&lt;&gt;"",VLOOKUP($C617,Empresas!$A$3:$AB$1002,2,FALSE),"")</f>
        <v/>
      </c>
      <c r="E617" s="14"/>
      <c r="F617" s="14"/>
      <c r="G617" s="14"/>
      <c r="H617" s="14"/>
      <c r="I617" s="9"/>
      <c r="J617" s="9"/>
      <c r="K617" s="53"/>
      <c r="L617" s="50" t="str">
        <f t="shared" ca="1" si="17"/>
        <v/>
      </c>
      <c r="M617" s="32" t="str">
        <f>IF($U617&lt;&gt;"",VLOOKUP(VLOOKUP(VLOOKUP($U617,Endereços!$B$3:$M$1002,8,FALSE),Parametros!$AG$3:$AJ$102,4,FALSE),Parametros!$U$3:$Z$102,4,FALSE),"")</f>
        <v/>
      </c>
      <c r="N617" s="32" t="str">
        <f>IF($U617&lt;&gt;"",VLOOKUP(VLOOKUP($U617,Endereços!$B$3:$M$1002,6,FALSE),Parametros!$I$3:$N$102,6,FALSE),"")</f>
        <v/>
      </c>
      <c r="O617" s="9"/>
      <c r="P617" s="9"/>
      <c r="Q617" s="9"/>
      <c r="R617" s="9"/>
      <c r="S617" s="9"/>
      <c r="T617" s="9"/>
      <c r="U617" s="9"/>
      <c r="V617" s="52" t="str">
        <f>IF($U617&lt;&gt;"",VLOOKUP($U617,Endereços!$B$3:$M$1002,5,FALSE)&amp;" - "&amp;VLOOKUP($U617,Endereços!$B$3:$M$1002,7,FALSE)&amp;" - "&amp;VLOOKUP($U617,Endereços!$B$3:$M$1002,8,FALSE)&amp;", "&amp;VLOOKUP($U617,Endereços!$B$3:$M$1002,2,FALSE)&amp;" "&amp;VLOOKUP($U617,Endereços!$B$3:$M$1002,3,FALSE),"")</f>
        <v/>
      </c>
      <c r="W617" s="9"/>
      <c r="X617" s="9"/>
      <c r="Y617" s="9"/>
      <c r="Z617" s="59"/>
    </row>
    <row r="618" spans="1:26" x14ac:dyDescent="0.2">
      <c r="A618" s="44" t="str">
        <f t="shared" si="16"/>
        <v/>
      </c>
      <c r="B618" s="5"/>
      <c r="C618" s="14"/>
      <c r="D618" s="32" t="str">
        <f>IF($C618&lt;&gt;"",VLOOKUP($C618,Empresas!$A$3:$AB$1002,2,FALSE),"")</f>
        <v/>
      </c>
      <c r="E618" s="14"/>
      <c r="F618" s="14"/>
      <c r="G618" s="14"/>
      <c r="H618" s="14"/>
      <c r="I618" s="9"/>
      <c r="J618" s="9"/>
      <c r="K618" s="53"/>
      <c r="L618" s="50" t="str">
        <f t="shared" ca="1" si="17"/>
        <v/>
      </c>
      <c r="M618" s="32" t="str">
        <f>IF($U618&lt;&gt;"",VLOOKUP(VLOOKUP(VLOOKUP($U618,Endereços!$B$3:$M$1002,8,FALSE),Parametros!$AG$3:$AJ$102,4,FALSE),Parametros!$U$3:$Z$102,4,FALSE),"")</f>
        <v/>
      </c>
      <c r="N618" s="32" t="str">
        <f>IF($U618&lt;&gt;"",VLOOKUP(VLOOKUP($U618,Endereços!$B$3:$M$1002,6,FALSE),Parametros!$I$3:$N$102,6,FALSE),"")</f>
        <v/>
      </c>
      <c r="O618" s="9"/>
      <c r="P618" s="9"/>
      <c r="Q618" s="9"/>
      <c r="R618" s="9"/>
      <c r="S618" s="9"/>
      <c r="T618" s="9"/>
      <c r="U618" s="9"/>
      <c r="V618" s="52" t="str">
        <f>IF($U618&lt;&gt;"",VLOOKUP($U618,Endereços!$B$3:$M$1002,5,FALSE)&amp;" - "&amp;VLOOKUP($U618,Endereços!$B$3:$M$1002,7,FALSE)&amp;" - "&amp;VLOOKUP($U618,Endereços!$B$3:$M$1002,8,FALSE)&amp;", "&amp;VLOOKUP($U618,Endereços!$B$3:$M$1002,2,FALSE)&amp;" "&amp;VLOOKUP($U618,Endereços!$B$3:$M$1002,3,FALSE),"")</f>
        <v/>
      </c>
      <c r="W618" s="9"/>
      <c r="X618" s="9"/>
      <c r="Y618" s="9"/>
      <c r="Z618" s="59"/>
    </row>
    <row r="619" spans="1:26" x14ac:dyDescent="0.2">
      <c r="A619" s="44" t="str">
        <f t="shared" si="16"/>
        <v/>
      </c>
      <c r="B619" s="5"/>
      <c r="C619" s="14"/>
      <c r="D619" s="32" t="str">
        <f>IF($C619&lt;&gt;"",VLOOKUP($C619,Empresas!$A$3:$AB$1002,2,FALSE),"")</f>
        <v/>
      </c>
      <c r="E619" s="14"/>
      <c r="F619" s="14"/>
      <c r="G619" s="14"/>
      <c r="H619" s="14"/>
      <c r="I619" s="9"/>
      <c r="J619" s="9"/>
      <c r="K619" s="53"/>
      <c r="L619" s="50" t="str">
        <f t="shared" ca="1" si="17"/>
        <v/>
      </c>
      <c r="M619" s="32" t="str">
        <f>IF($U619&lt;&gt;"",VLOOKUP(VLOOKUP(VLOOKUP($U619,Endereços!$B$3:$M$1002,8,FALSE),Parametros!$AG$3:$AJ$102,4,FALSE),Parametros!$U$3:$Z$102,4,FALSE),"")</f>
        <v/>
      </c>
      <c r="N619" s="32" t="str">
        <f>IF($U619&lt;&gt;"",VLOOKUP(VLOOKUP($U619,Endereços!$B$3:$M$1002,6,FALSE),Parametros!$I$3:$N$102,6,FALSE),"")</f>
        <v/>
      </c>
      <c r="O619" s="9"/>
      <c r="P619" s="9"/>
      <c r="Q619" s="9"/>
      <c r="R619" s="9"/>
      <c r="S619" s="9"/>
      <c r="T619" s="9"/>
      <c r="U619" s="9"/>
      <c r="V619" s="52" t="str">
        <f>IF($U619&lt;&gt;"",VLOOKUP($U619,Endereços!$B$3:$M$1002,5,FALSE)&amp;" - "&amp;VLOOKUP($U619,Endereços!$B$3:$M$1002,7,FALSE)&amp;" - "&amp;VLOOKUP($U619,Endereços!$B$3:$M$1002,8,FALSE)&amp;", "&amp;VLOOKUP($U619,Endereços!$B$3:$M$1002,2,FALSE)&amp;" "&amp;VLOOKUP($U619,Endereços!$B$3:$M$1002,3,FALSE),"")</f>
        <v/>
      </c>
      <c r="W619" s="9"/>
      <c r="X619" s="9"/>
      <c r="Y619" s="9"/>
      <c r="Z619" s="59"/>
    </row>
    <row r="620" spans="1:26" x14ac:dyDescent="0.2">
      <c r="A620" s="44" t="str">
        <f t="shared" si="16"/>
        <v/>
      </c>
      <c r="B620" s="5"/>
      <c r="C620" s="14"/>
      <c r="D620" s="32" t="str">
        <f>IF($C620&lt;&gt;"",VLOOKUP($C620,Empresas!$A$3:$AB$1002,2,FALSE),"")</f>
        <v/>
      </c>
      <c r="E620" s="14"/>
      <c r="F620" s="14"/>
      <c r="G620" s="14"/>
      <c r="H620" s="14"/>
      <c r="I620" s="9"/>
      <c r="J620" s="9"/>
      <c r="K620" s="53"/>
      <c r="L620" s="50" t="str">
        <f t="shared" ca="1" si="17"/>
        <v/>
      </c>
      <c r="M620" s="32" t="str">
        <f>IF($U620&lt;&gt;"",VLOOKUP(VLOOKUP(VLOOKUP($U620,Endereços!$B$3:$M$1002,8,FALSE),Parametros!$AG$3:$AJ$102,4,FALSE),Parametros!$U$3:$Z$102,4,FALSE),"")</f>
        <v/>
      </c>
      <c r="N620" s="32" t="str">
        <f>IF($U620&lt;&gt;"",VLOOKUP(VLOOKUP($U620,Endereços!$B$3:$M$1002,6,FALSE),Parametros!$I$3:$N$102,6,FALSE),"")</f>
        <v/>
      </c>
      <c r="O620" s="9"/>
      <c r="P620" s="9"/>
      <c r="Q620" s="9"/>
      <c r="R620" s="9"/>
      <c r="S620" s="9"/>
      <c r="T620" s="9"/>
      <c r="U620" s="9"/>
      <c r="V620" s="52" t="str">
        <f>IF($U620&lt;&gt;"",VLOOKUP($U620,Endereços!$B$3:$M$1002,5,FALSE)&amp;" - "&amp;VLOOKUP($U620,Endereços!$B$3:$M$1002,7,FALSE)&amp;" - "&amp;VLOOKUP($U620,Endereços!$B$3:$M$1002,8,FALSE)&amp;", "&amp;VLOOKUP($U620,Endereços!$B$3:$M$1002,2,FALSE)&amp;" "&amp;VLOOKUP($U620,Endereços!$B$3:$M$1002,3,FALSE),"")</f>
        <v/>
      </c>
      <c r="W620" s="9"/>
      <c r="X620" s="9"/>
      <c r="Y620" s="9"/>
      <c r="Z620" s="59"/>
    </row>
    <row r="621" spans="1:26" x14ac:dyDescent="0.2">
      <c r="A621" s="44" t="str">
        <f t="shared" si="16"/>
        <v/>
      </c>
      <c r="B621" s="5"/>
      <c r="C621" s="14"/>
      <c r="D621" s="32" t="str">
        <f>IF($C621&lt;&gt;"",VLOOKUP($C621,Empresas!$A$3:$AB$1002,2,FALSE),"")</f>
        <v/>
      </c>
      <c r="E621" s="14"/>
      <c r="F621" s="14"/>
      <c r="G621" s="14"/>
      <c r="H621" s="14"/>
      <c r="I621" s="9"/>
      <c r="J621" s="9"/>
      <c r="K621" s="53"/>
      <c r="L621" s="50" t="str">
        <f t="shared" ca="1" si="17"/>
        <v/>
      </c>
      <c r="M621" s="32" t="str">
        <f>IF($U621&lt;&gt;"",VLOOKUP(VLOOKUP(VLOOKUP($U621,Endereços!$B$3:$M$1002,8,FALSE),Parametros!$AG$3:$AJ$102,4,FALSE),Parametros!$U$3:$Z$102,4,FALSE),"")</f>
        <v/>
      </c>
      <c r="N621" s="32" t="str">
        <f>IF($U621&lt;&gt;"",VLOOKUP(VLOOKUP($U621,Endereços!$B$3:$M$1002,6,FALSE),Parametros!$I$3:$N$102,6,FALSE),"")</f>
        <v/>
      </c>
      <c r="O621" s="9"/>
      <c r="P621" s="9"/>
      <c r="Q621" s="9"/>
      <c r="R621" s="9"/>
      <c r="S621" s="9"/>
      <c r="T621" s="9"/>
      <c r="U621" s="9"/>
      <c r="V621" s="52" t="str">
        <f>IF($U621&lt;&gt;"",VLOOKUP($U621,Endereços!$B$3:$M$1002,5,FALSE)&amp;" - "&amp;VLOOKUP($U621,Endereços!$B$3:$M$1002,7,FALSE)&amp;" - "&amp;VLOOKUP($U621,Endereços!$B$3:$M$1002,8,FALSE)&amp;", "&amp;VLOOKUP($U621,Endereços!$B$3:$M$1002,2,FALSE)&amp;" "&amp;VLOOKUP($U621,Endereços!$B$3:$M$1002,3,FALSE),"")</f>
        <v/>
      </c>
      <c r="W621" s="9"/>
      <c r="X621" s="9"/>
      <c r="Y621" s="9"/>
      <c r="Z621" s="59"/>
    </row>
    <row r="622" spans="1:26" x14ac:dyDescent="0.2">
      <c r="A622" s="44" t="str">
        <f t="shared" si="16"/>
        <v/>
      </c>
      <c r="B622" s="5"/>
      <c r="C622" s="14"/>
      <c r="D622" s="32" t="str">
        <f>IF($C622&lt;&gt;"",VLOOKUP($C622,Empresas!$A$3:$AB$1002,2,FALSE),"")</f>
        <v/>
      </c>
      <c r="E622" s="14"/>
      <c r="F622" s="14"/>
      <c r="G622" s="14"/>
      <c r="H622" s="14"/>
      <c r="I622" s="9"/>
      <c r="J622" s="9"/>
      <c r="K622" s="53"/>
      <c r="L622" s="50" t="str">
        <f t="shared" ca="1" si="17"/>
        <v/>
      </c>
      <c r="M622" s="32" t="str">
        <f>IF($U622&lt;&gt;"",VLOOKUP(VLOOKUP(VLOOKUP($U622,Endereços!$B$3:$M$1002,8,FALSE),Parametros!$AG$3:$AJ$102,4,FALSE),Parametros!$U$3:$Z$102,4,FALSE),"")</f>
        <v/>
      </c>
      <c r="N622" s="32" t="str">
        <f>IF($U622&lt;&gt;"",VLOOKUP(VLOOKUP($U622,Endereços!$B$3:$M$1002,6,FALSE),Parametros!$I$3:$N$102,6,FALSE),"")</f>
        <v/>
      </c>
      <c r="O622" s="9"/>
      <c r="P622" s="9"/>
      <c r="Q622" s="9"/>
      <c r="R622" s="9"/>
      <c r="S622" s="9"/>
      <c r="T622" s="9"/>
      <c r="U622" s="9"/>
      <c r="V622" s="52" t="str">
        <f>IF($U622&lt;&gt;"",VLOOKUP($U622,Endereços!$B$3:$M$1002,5,FALSE)&amp;" - "&amp;VLOOKUP($U622,Endereços!$B$3:$M$1002,7,FALSE)&amp;" - "&amp;VLOOKUP($U622,Endereços!$B$3:$M$1002,8,FALSE)&amp;", "&amp;VLOOKUP($U622,Endereços!$B$3:$M$1002,2,FALSE)&amp;" "&amp;VLOOKUP($U622,Endereços!$B$3:$M$1002,3,FALSE),"")</f>
        <v/>
      </c>
      <c r="W622" s="9"/>
      <c r="X622" s="9"/>
      <c r="Y622" s="9"/>
      <c r="Z622" s="59"/>
    </row>
    <row r="623" spans="1:26" x14ac:dyDescent="0.2">
      <c r="A623" s="44" t="str">
        <f t="shared" si="16"/>
        <v/>
      </c>
      <c r="B623" s="5"/>
      <c r="C623" s="14"/>
      <c r="D623" s="32" t="str">
        <f>IF($C623&lt;&gt;"",VLOOKUP($C623,Empresas!$A$3:$AB$1002,2,FALSE),"")</f>
        <v/>
      </c>
      <c r="E623" s="14"/>
      <c r="F623" s="14"/>
      <c r="G623" s="14"/>
      <c r="H623" s="14"/>
      <c r="I623" s="9"/>
      <c r="J623" s="9"/>
      <c r="K623" s="53"/>
      <c r="L623" s="50" t="str">
        <f t="shared" ca="1" si="17"/>
        <v/>
      </c>
      <c r="M623" s="32" t="str">
        <f>IF($U623&lt;&gt;"",VLOOKUP(VLOOKUP(VLOOKUP($U623,Endereços!$B$3:$M$1002,8,FALSE),Parametros!$AG$3:$AJ$102,4,FALSE),Parametros!$U$3:$Z$102,4,FALSE),"")</f>
        <v/>
      </c>
      <c r="N623" s="32" t="str">
        <f>IF($U623&lt;&gt;"",VLOOKUP(VLOOKUP($U623,Endereços!$B$3:$M$1002,6,FALSE),Parametros!$I$3:$N$102,6,FALSE),"")</f>
        <v/>
      </c>
      <c r="O623" s="9"/>
      <c r="P623" s="9"/>
      <c r="Q623" s="9"/>
      <c r="R623" s="9"/>
      <c r="S623" s="9"/>
      <c r="T623" s="9"/>
      <c r="U623" s="9"/>
      <c r="V623" s="52" t="str">
        <f>IF($U623&lt;&gt;"",VLOOKUP($U623,Endereços!$B$3:$M$1002,5,FALSE)&amp;" - "&amp;VLOOKUP($U623,Endereços!$B$3:$M$1002,7,FALSE)&amp;" - "&amp;VLOOKUP($U623,Endereços!$B$3:$M$1002,8,FALSE)&amp;", "&amp;VLOOKUP($U623,Endereços!$B$3:$M$1002,2,FALSE)&amp;" "&amp;VLOOKUP($U623,Endereços!$B$3:$M$1002,3,FALSE),"")</f>
        <v/>
      </c>
      <c r="W623" s="9"/>
      <c r="X623" s="9"/>
      <c r="Y623" s="9"/>
      <c r="Z623" s="59"/>
    </row>
    <row r="624" spans="1:26" x14ac:dyDescent="0.2">
      <c r="A624" s="44" t="str">
        <f t="shared" si="16"/>
        <v/>
      </c>
      <c r="B624" s="5"/>
      <c r="C624" s="14"/>
      <c r="D624" s="32" t="str">
        <f>IF($C624&lt;&gt;"",VLOOKUP($C624,Empresas!$A$3:$AB$1002,2,FALSE),"")</f>
        <v/>
      </c>
      <c r="E624" s="14"/>
      <c r="F624" s="14"/>
      <c r="G624" s="14"/>
      <c r="H624" s="14"/>
      <c r="I624" s="9"/>
      <c r="J624" s="9"/>
      <c r="K624" s="53"/>
      <c r="L624" s="50" t="str">
        <f t="shared" ca="1" si="17"/>
        <v/>
      </c>
      <c r="M624" s="32" t="str">
        <f>IF($U624&lt;&gt;"",VLOOKUP(VLOOKUP(VLOOKUP($U624,Endereços!$B$3:$M$1002,8,FALSE),Parametros!$AG$3:$AJ$102,4,FALSE),Parametros!$U$3:$Z$102,4,FALSE),"")</f>
        <v/>
      </c>
      <c r="N624" s="32" t="str">
        <f>IF($U624&lt;&gt;"",VLOOKUP(VLOOKUP($U624,Endereços!$B$3:$M$1002,6,FALSE),Parametros!$I$3:$N$102,6,FALSE),"")</f>
        <v/>
      </c>
      <c r="O624" s="9"/>
      <c r="P624" s="9"/>
      <c r="Q624" s="9"/>
      <c r="R624" s="9"/>
      <c r="S624" s="9"/>
      <c r="T624" s="9"/>
      <c r="U624" s="9"/>
      <c r="V624" s="52" t="str">
        <f>IF($U624&lt;&gt;"",VLOOKUP($U624,Endereços!$B$3:$M$1002,5,FALSE)&amp;" - "&amp;VLOOKUP($U624,Endereços!$B$3:$M$1002,7,FALSE)&amp;" - "&amp;VLOOKUP($U624,Endereços!$B$3:$M$1002,8,FALSE)&amp;", "&amp;VLOOKUP($U624,Endereços!$B$3:$M$1002,2,FALSE)&amp;" "&amp;VLOOKUP($U624,Endereços!$B$3:$M$1002,3,FALSE),"")</f>
        <v/>
      </c>
      <c r="W624" s="9"/>
      <c r="X624" s="9"/>
      <c r="Y624" s="9"/>
      <c r="Z624" s="59"/>
    </row>
    <row r="625" spans="1:26" x14ac:dyDescent="0.2">
      <c r="A625" s="44" t="str">
        <f t="shared" si="16"/>
        <v/>
      </c>
      <c r="B625" s="5"/>
      <c r="C625" s="14"/>
      <c r="D625" s="32" t="str">
        <f>IF($C625&lt;&gt;"",VLOOKUP($C625,Empresas!$A$3:$AB$1002,2,FALSE),"")</f>
        <v/>
      </c>
      <c r="E625" s="14"/>
      <c r="F625" s="14"/>
      <c r="G625" s="14"/>
      <c r="H625" s="14"/>
      <c r="I625" s="9"/>
      <c r="J625" s="9"/>
      <c r="K625" s="53"/>
      <c r="L625" s="50" t="str">
        <f t="shared" ca="1" si="17"/>
        <v/>
      </c>
      <c r="M625" s="32" t="str">
        <f>IF($U625&lt;&gt;"",VLOOKUP(VLOOKUP(VLOOKUP($U625,Endereços!$B$3:$M$1002,8,FALSE),Parametros!$AG$3:$AJ$102,4,FALSE),Parametros!$U$3:$Z$102,4,FALSE),"")</f>
        <v/>
      </c>
      <c r="N625" s="32" t="str">
        <f>IF($U625&lt;&gt;"",VLOOKUP(VLOOKUP($U625,Endereços!$B$3:$M$1002,6,FALSE),Parametros!$I$3:$N$102,6,FALSE),"")</f>
        <v/>
      </c>
      <c r="O625" s="9"/>
      <c r="P625" s="9"/>
      <c r="Q625" s="9"/>
      <c r="R625" s="9"/>
      <c r="S625" s="9"/>
      <c r="T625" s="9"/>
      <c r="U625" s="9"/>
      <c r="V625" s="52" t="str">
        <f>IF($U625&lt;&gt;"",VLOOKUP($U625,Endereços!$B$3:$M$1002,5,FALSE)&amp;" - "&amp;VLOOKUP($U625,Endereços!$B$3:$M$1002,7,FALSE)&amp;" - "&amp;VLOOKUP($U625,Endereços!$B$3:$M$1002,8,FALSE)&amp;", "&amp;VLOOKUP($U625,Endereços!$B$3:$M$1002,2,FALSE)&amp;" "&amp;VLOOKUP($U625,Endereços!$B$3:$M$1002,3,FALSE),"")</f>
        <v/>
      </c>
      <c r="W625" s="9"/>
      <c r="X625" s="9"/>
      <c r="Y625" s="9"/>
      <c r="Z625" s="59"/>
    </row>
    <row r="626" spans="1:26" x14ac:dyDescent="0.2">
      <c r="A626" s="44" t="str">
        <f t="shared" si="16"/>
        <v/>
      </c>
      <c r="B626" s="5"/>
      <c r="C626" s="14"/>
      <c r="D626" s="32" t="str">
        <f>IF($C626&lt;&gt;"",VLOOKUP($C626,Empresas!$A$3:$AB$1002,2,FALSE),"")</f>
        <v/>
      </c>
      <c r="E626" s="14"/>
      <c r="F626" s="14"/>
      <c r="G626" s="14"/>
      <c r="H626" s="14"/>
      <c r="I626" s="9"/>
      <c r="J626" s="9"/>
      <c r="K626" s="53"/>
      <c r="L626" s="50" t="str">
        <f t="shared" ca="1" si="17"/>
        <v/>
      </c>
      <c r="M626" s="32" t="str">
        <f>IF($U626&lt;&gt;"",VLOOKUP(VLOOKUP(VLOOKUP($U626,Endereços!$B$3:$M$1002,8,FALSE),Parametros!$AG$3:$AJ$102,4,FALSE),Parametros!$U$3:$Z$102,4,FALSE),"")</f>
        <v/>
      </c>
      <c r="N626" s="32" t="str">
        <f>IF($U626&lt;&gt;"",VLOOKUP(VLOOKUP($U626,Endereços!$B$3:$M$1002,6,FALSE),Parametros!$I$3:$N$102,6,FALSE),"")</f>
        <v/>
      </c>
      <c r="O626" s="9"/>
      <c r="P626" s="9"/>
      <c r="Q626" s="9"/>
      <c r="R626" s="9"/>
      <c r="S626" s="9"/>
      <c r="T626" s="9"/>
      <c r="U626" s="9"/>
      <c r="V626" s="52" t="str">
        <f>IF($U626&lt;&gt;"",VLOOKUP($U626,Endereços!$B$3:$M$1002,5,FALSE)&amp;" - "&amp;VLOOKUP($U626,Endereços!$B$3:$M$1002,7,FALSE)&amp;" - "&amp;VLOOKUP($U626,Endereços!$B$3:$M$1002,8,FALSE)&amp;", "&amp;VLOOKUP($U626,Endereços!$B$3:$M$1002,2,FALSE)&amp;" "&amp;VLOOKUP($U626,Endereços!$B$3:$M$1002,3,FALSE),"")</f>
        <v/>
      </c>
      <c r="W626" s="9"/>
      <c r="X626" s="9"/>
      <c r="Y626" s="9"/>
      <c r="Z626" s="59"/>
    </row>
    <row r="627" spans="1:26" x14ac:dyDescent="0.2">
      <c r="A627" s="44" t="str">
        <f t="shared" si="16"/>
        <v/>
      </c>
      <c r="B627" s="5"/>
      <c r="C627" s="14"/>
      <c r="D627" s="32" t="str">
        <f>IF($C627&lt;&gt;"",VLOOKUP($C627,Empresas!$A$3:$AB$1002,2,FALSE),"")</f>
        <v/>
      </c>
      <c r="E627" s="14"/>
      <c r="F627" s="14"/>
      <c r="G627" s="14"/>
      <c r="H627" s="14"/>
      <c r="I627" s="9"/>
      <c r="J627" s="9"/>
      <c r="K627" s="53"/>
      <c r="L627" s="50" t="str">
        <f t="shared" ca="1" si="17"/>
        <v/>
      </c>
      <c r="M627" s="32" t="str">
        <f>IF($U627&lt;&gt;"",VLOOKUP(VLOOKUP(VLOOKUP($U627,Endereços!$B$3:$M$1002,8,FALSE),Parametros!$AG$3:$AJ$102,4,FALSE),Parametros!$U$3:$Z$102,4,FALSE),"")</f>
        <v/>
      </c>
      <c r="N627" s="32" t="str">
        <f>IF($U627&lt;&gt;"",VLOOKUP(VLOOKUP($U627,Endereços!$B$3:$M$1002,6,FALSE),Parametros!$I$3:$N$102,6,FALSE),"")</f>
        <v/>
      </c>
      <c r="O627" s="9"/>
      <c r="P627" s="9"/>
      <c r="Q627" s="9"/>
      <c r="R627" s="9"/>
      <c r="S627" s="9"/>
      <c r="T627" s="9"/>
      <c r="U627" s="9"/>
      <c r="V627" s="52" t="str">
        <f>IF($U627&lt;&gt;"",VLOOKUP($U627,Endereços!$B$3:$M$1002,5,FALSE)&amp;" - "&amp;VLOOKUP($U627,Endereços!$B$3:$M$1002,7,FALSE)&amp;" - "&amp;VLOOKUP($U627,Endereços!$B$3:$M$1002,8,FALSE)&amp;", "&amp;VLOOKUP($U627,Endereços!$B$3:$M$1002,2,FALSE)&amp;" "&amp;VLOOKUP($U627,Endereços!$B$3:$M$1002,3,FALSE),"")</f>
        <v/>
      </c>
      <c r="W627" s="9"/>
      <c r="X627" s="9"/>
      <c r="Y627" s="9"/>
      <c r="Z627" s="59"/>
    </row>
    <row r="628" spans="1:26" x14ac:dyDescent="0.2">
      <c r="A628" s="44" t="str">
        <f t="shared" si="16"/>
        <v/>
      </c>
      <c r="B628" s="5"/>
      <c r="C628" s="14"/>
      <c r="D628" s="32" t="str">
        <f>IF($C628&lt;&gt;"",VLOOKUP($C628,Empresas!$A$3:$AB$1002,2,FALSE),"")</f>
        <v/>
      </c>
      <c r="E628" s="14"/>
      <c r="F628" s="14"/>
      <c r="G628" s="14"/>
      <c r="H628" s="14"/>
      <c r="I628" s="9"/>
      <c r="J628" s="9"/>
      <c r="K628" s="53"/>
      <c r="L628" s="50" t="str">
        <f t="shared" ca="1" si="17"/>
        <v/>
      </c>
      <c r="M628" s="32" t="str">
        <f>IF($U628&lt;&gt;"",VLOOKUP(VLOOKUP(VLOOKUP($U628,Endereços!$B$3:$M$1002,8,FALSE),Parametros!$AG$3:$AJ$102,4,FALSE),Parametros!$U$3:$Z$102,4,FALSE),"")</f>
        <v/>
      </c>
      <c r="N628" s="32" t="str">
        <f>IF($U628&lt;&gt;"",VLOOKUP(VLOOKUP($U628,Endereços!$B$3:$M$1002,6,FALSE),Parametros!$I$3:$N$102,6,FALSE),"")</f>
        <v/>
      </c>
      <c r="O628" s="9"/>
      <c r="P628" s="9"/>
      <c r="Q628" s="9"/>
      <c r="R628" s="9"/>
      <c r="S628" s="9"/>
      <c r="T628" s="9"/>
      <c r="U628" s="9"/>
      <c r="V628" s="52" t="str">
        <f>IF($U628&lt;&gt;"",VLOOKUP($U628,Endereços!$B$3:$M$1002,5,FALSE)&amp;" - "&amp;VLOOKUP($U628,Endereços!$B$3:$M$1002,7,FALSE)&amp;" - "&amp;VLOOKUP($U628,Endereços!$B$3:$M$1002,8,FALSE)&amp;", "&amp;VLOOKUP($U628,Endereços!$B$3:$M$1002,2,FALSE)&amp;" "&amp;VLOOKUP($U628,Endereços!$B$3:$M$1002,3,FALSE),"")</f>
        <v/>
      </c>
      <c r="W628" s="9"/>
      <c r="X628" s="9"/>
      <c r="Y628" s="9"/>
      <c r="Z628" s="59"/>
    </row>
    <row r="629" spans="1:26" x14ac:dyDescent="0.2">
      <c r="A629" s="44" t="str">
        <f t="shared" si="16"/>
        <v/>
      </c>
      <c r="B629" s="5"/>
      <c r="C629" s="14"/>
      <c r="D629" s="32" t="str">
        <f>IF($C629&lt;&gt;"",VLOOKUP($C629,Empresas!$A$3:$AB$1002,2,FALSE),"")</f>
        <v/>
      </c>
      <c r="E629" s="14"/>
      <c r="F629" s="14"/>
      <c r="G629" s="14"/>
      <c r="H629" s="14"/>
      <c r="I629" s="9"/>
      <c r="J629" s="9"/>
      <c r="K629" s="53"/>
      <c r="L629" s="50" t="str">
        <f t="shared" ca="1" si="17"/>
        <v/>
      </c>
      <c r="M629" s="32" t="str">
        <f>IF($U629&lt;&gt;"",VLOOKUP(VLOOKUP(VLOOKUP($U629,Endereços!$B$3:$M$1002,8,FALSE),Parametros!$AG$3:$AJ$102,4,FALSE),Parametros!$U$3:$Z$102,4,FALSE),"")</f>
        <v/>
      </c>
      <c r="N629" s="32" t="str">
        <f>IF($U629&lt;&gt;"",VLOOKUP(VLOOKUP($U629,Endereços!$B$3:$M$1002,6,FALSE),Parametros!$I$3:$N$102,6,FALSE),"")</f>
        <v/>
      </c>
      <c r="O629" s="9"/>
      <c r="P629" s="9"/>
      <c r="Q629" s="9"/>
      <c r="R629" s="9"/>
      <c r="S629" s="9"/>
      <c r="T629" s="9"/>
      <c r="U629" s="9"/>
      <c r="V629" s="52" t="str">
        <f>IF($U629&lt;&gt;"",VLOOKUP($U629,Endereços!$B$3:$M$1002,5,FALSE)&amp;" - "&amp;VLOOKUP($U629,Endereços!$B$3:$M$1002,7,FALSE)&amp;" - "&amp;VLOOKUP($U629,Endereços!$B$3:$M$1002,8,FALSE)&amp;", "&amp;VLOOKUP($U629,Endereços!$B$3:$M$1002,2,FALSE)&amp;" "&amp;VLOOKUP($U629,Endereços!$B$3:$M$1002,3,FALSE),"")</f>
        <v/>
      </c>
      <c r="W629" s="9"/>
      <c r="X629" s="9"/>
      <c r="Y629" s="9"/>
      <c r="Z629" s="59"/>
    </row>
    <row r="630" spans="1:26" x14ac:dyDescent="0.2">
      <c r="A630" s="44" t="str">
        <f t="shared" si="16"/>
        <v/>
      </c>
      <c r="B630" s="5"/>
      <c r="C630" s="14"/>
      <c r="D630" s="32" t="str">
        <f>IF($C630&lt;&gt;"",VLOOKUP($C630,Empresas!$A$3:$AB$1002,2,FALSE),"")</f>
        <v/>
      </c>
      <c r="E630" s="14"/>
      <c r="F630" s="14"/>
      <c r="G630" s="14"/>
      <c r="H630" s="14"/>
      <c r="I630" s="9"/>
      <c r="J630" s="9"/>
      <c r="K630" s="53"/>
      <c r="L630" s="50" t="str">
        <f t="shared" ca="1" si="17"/>
        <v/>
      </c>
      <c r="M630" s="32" t="str">
        <f>IF($U630&lt;&gt;"",VLOOKUP(VLOOKUP(VLOOKUP($U630,Endereços!$B$3:$M$1002,8,FALSE),Parametros!$AG$3:$AJ$102,4,FALSE),Parametros!$U$3:$Z$102,4,FALSE),"")</f>
        <v/>
      </c>
      <c r="N630" s="32" t="str">
        <f>IF($U630&lt;&gt;"",VLOOKUP(VLOOKUP($U630,Endereços!$B$3:$M$1002,6,FALSE),Parametros!$I$3:$N$102,6,FALSE),"")</f>
        <v/>
      </c>
      <c r="O630" s="9"/>
      <c r="P630" s="9"/>
      <c r="Q630" s="9"/>
      <c r="R630" s="9"/>
      <c r="S630" s="9"/>
      <c r="T630" s="9"/>
      <c r="U630" s="9"/>
      <c r="V630" s="52" t="str">
        <f>IF($U630&lt;&gt;"",VLOOKUP($U630,Endereços!$B$3:$M$1002,5,FALSE)&amp;" - "&amp;VLOOKUP($U630,Endereços!$B$3:$M$1002,7,FALSE)&amp;" - "&amp;VLOOKUP($U630,Endereços!$B$3:$M$1002,8,FALSE)&amp;", "&amp;VLOOKUP($U630,Endereços!$B$3:$M$1002,2,FALSE)&amp;" "&amp;VLOOKUP($U630,Endereços!$B$3:$M$1002,3,FALSE),"")</f>
        <v/>
      </c>
      <c r="W630" s="9"/>
      <c r="X630" s="9"/>
      <c r="Y630" s="9"/>
      <c r="Z630" s="59"/>
    </row>
    <row r="631" spans="1:26" x14ac:dyDescent="0.2">
      <c r="A631" s="44" t="str">
        <f t="shared" si="16"/>
        <v/>
      </c>
      <c r="B631" s="5"/>
      <c r="C631" s="14"/>
      <c r="D631" s="32" t="str">
        <f>IF($C631&lt;&gt;"",VLOOKUP($C631,Empresas!$A$3:$AB$1002,2,FALSE),"")</f>
        <v/>
      </c>
      <c r="E631" s="14"/>
      <c r="F631" s="14"/>
      <c r="G631" s="14"/>
      <c r="H631" s="14"/>
      <c r="I631" s="9"/>
      <c r="J631" s="9"/>
      <c r="K631" s="53"/>
      <c r="L631" s="50" t="str">
        <f t="shared" ca="1" si="17"/>
        <v/>
      </c>
      <c r="M631" s="32" t="str">
        <f>IF($U631&lt;&gt;"",VLOOKUP(VLOOKUP(VLOOKUP($U631,Endereços!$B$3:$M$1002,8,FALSE),Parametros!$AG$3:$AJ$102,4,FALSE),Parametros!$U$3:$Z$102,4,FALSE),"")</f>
        <v/>
      </c>
      <c r="N631" s="32" t="str">
        <f>IF($U631&lt;&gt;"",VLOOKUP(VLOOKUP($U631,Endereços!$B$3:$M$1002,6,FALSE),Parametros!$I$3:$N$102,6,FALSE),"")</f>
        <v/>
      </c>
      <c r="O631" s="9"/>
      <c r="P631" s="9"/>
      <c r="Q631" s="9"/>
      <c r="R631" s="9"/>
      <c r="S631" s="9"/>
      <c r="T631" s="9"/>
      <c r="U631" s="9"/>
      <c r="V631" s="52" t="str">
        <f>IF($U631&lt;&gt;"",VLOOKUP($U631,Endereços!$B$3:$M$1002,5,FALSE)&amp;" - "&amp;VLOOKUP($U631,Endereços!$B$3:$M$1002,7,FALSE)&amp;" - "&amp;VLOOKUP($U631,Endereços!$B$3:$M$1002,8,FALSE)&amp;", "&amp;VLOOKUP($U631,Endereços!$B$3:$M$1002,2,FALSE)&amp;" "&amp;VLOOKUP($U631,Endereços!$B$3:$M$1002,3,FALSE),"")</f>
        <v/>
      </c>
      <c r="W631" s="9"/>
      <c r="X631" s="9"/>
      <c r="Y631" s="9"/>
      <c r="Z631" s="59"/>
    </row>
    <row r="632" spans="1:26" x14ac:dyDescent="0.2">
      <c r="A632" s="44" t="str">
        <f t="shared" si="16"/>
        <v/>
      </c>
      <c r="B632" s="5"/>
      <c r="C632" s="14"/>
      <c r="D632" s="32" t="str">
        <f>IF($C632&lt;&gt;"",VLOOKUP($C632,Empresas!$A$3:$AB$1002,2,FALSE),"")</f>
        <v/>
      </c>
      <c r="E632" s="14"/>
      <c r="F632" s="14"/>
      <c r="G632" s="14"/>
      <c r="H632" s="14"/>
      <c r="I632" s="9"/>
      <c r="J632" s="9"/>
      <c r="K632" s="53"/>
      <c r="L632" s="50" t="str">
        <f t="shared" ca="1" si="17"/>
        <v/>
      </c>
      <c r="M632" s="32" t="str">
        <f>IF($U632&lt;&gt;"",VLOOKUP(VLOOKUP(VLOOKUP($U632,Endereços!$B$3:$M$1002,8,FALSE),Parametros!$AG$3:$AJ$102,4,FALSE),Parametros!$U$3:$Z$102,4,FALSE),"")</f>
        <v/>
      </c>
      <c r="N632" s="32" t="str">
        <f>IF($U632&lt;&gt;"",VLOOKUP(VLOOKUP($U632,Endereços!$B$3:$M$1002,6,FALSE),Parametros!$I$3:$N$102,6,FALSE),"")</f>
        <v/>
      </c>
      <c r="O632" s="9"/>
      <c r="P632" s="9"/>
      <c r="Q632" s="9"/>
      <c r="R632" s="9"/>
      <c r="S632" s="9"/>
      <c r="T632" s="9"/>
      <c r="U632" s="9"/>
      <c r="V632" s="52" t="str">
        <f>IF($U632&lt;&gt;"",VLOOKUP($U632,Endereços!$B$3:$M$1002,5,FALSE)&amp;" - "&amp;VLOOKUP($U632,Endereços!$B$3:$M$1002,7,FALSE)&amp;" - "&amp;VLOOKUP($U632,Endereços!$B$3:$M$1002,8,FALSE)&amp;", "&amp;VLOOKUP($U632,Endereços!$B$3:$M$1002,2,FALSE)&amp;" "&amp;VLOOKUP($U632,Endereços!$B$3:$M$1002,3,FALSE),"")</f>
        <v/>
      </c>
      <c r="W632" s="9"/>
      <c r="X632" s="9"/>
      <c r="Y632" s="9"/>
      <c r="Z632" s="59"/>
    </row>
    <row r="633" spans="1:26" x14ac:dyDescent="0.2">
      <c r="A633" s="44" t="str">
        <f t="shared" si="16"/>
        <v/>
      </c>
      <c r="B633" s="5"/>
      <c r="C633" s="14"/>
      <c r="D633" s="32" t="str">
        <f>IF($C633&lt;&gt;"",VLOOKUP($C633,Empresas!$A$3:$AB$1002,2,FALSE),"")</f>
        <v/>
      </c>
      <c r="E633" s="14"/>
      <c r="F633" s="14"/>
      <c r="G633" s="14"/>
      <c r="H633" s="14"/>
      <c r="I633" s="9"/>
      <c r="J633" s="9"/>
      <c r="K633" s="53"/>
      <c r="L633" s="50" t="str">
        <f t="shared" ca="1" si="17"/>
        <v/>
      </c>
      <c r="M633" s="32" t="str">
        <f>IF($U633&lt;&gt;"",VLOOKUP(VLOOKUP(VLOOKUP($U633,Endereços!$B$3:$M$1002,8,FALSE),Parametros!$AG$3:$AJ$102,4,FALSE),Parametros!$U$3:$Z$102,4,FALSE),"")</f>
        <v/>
      </c>
      <c r="N633" s="32" t="str">
        <f>IF($U633&lt;&gt;"",VLOOKUP(VLOOKUP($U633,Endereços!$B$3:$M$1002,6,FALSE),Parametros!$I$3:$N$102,6,FALSE),"")</f>
        <v/>
      </c>
      <c r="O633" s="9"/>
      <c r="P633" s="9"/>
      <c r="Q633" s="9"/>
      <c r="R633" s="9"/>
      <c r="S633" s="9"/>
      <c r="T633" s="9"/>
      <c r="U633" s="9"/>
      <c r="V633" s="52" t="str">
        <f>IF($U633&lt;&gt;"",VLOOKUP($U633,Endereços!$B$3:$M$1002,5,FALSE)&amp;" - "&amp;VLOOKUP($U633,Endereços!$B$3:$M$1002,7,FALSE)&amp;" - "&amp;VLOOKUP($U633,Endereços!$B$3:$M$1002,8,FALSE)&amp;", "&amp;VLOOKUP($U633,Endereços!$B$3:$M$1002,2,FALSE)&amp;" "&amp;VLOOKUP($U633,Endereços!$B$3:$M$1002,3,FALSE),"")</f>
        <v/>
      </c>
      <c r="W633" s="9"/>
      <c r="X633" s="9"/>
      <c r="Y633" s="9"/>
      <c r="Z633" s="59"/>
    </row>
    <row r="634" spans="1:26" x14ac:dyDescent="0.2">
      <c r="A634" s="44" t="str">
        <f t="shared" ref="A634:A697" si="18">IF($B634&lt;&gt;"",$A633+1,"")</f>
        <v/>
      </c>
      <c r="B634" s="5"/>
      <c r="C634" s="14"/>
      <c r="D634" s="32" t="str">
        <f>IF($C634&lt;&gt;"",VLOOKUP($C634,Empresas!$A$3:$AB$1002,2,FALSE),"")</f>
        <v/>
      </c>
      <c r="E634" s="14"/>
      <c r="F634" s="14"/>
      <c r="G634" s="14"/>
      <c r="H634" s="14"/>
      <c r="I634" s="9"/>
      <c r="J634" s="9"/>
      <c r="K634" s="53"/>
      <c r="L634" s="50" t="str">
        <f t="shared" ca="1" si="17"/>
        <v/>
      </c>
      <c r="M634" s="32" t="str">
        <f>IF($U634&lt;&gt;"",VLOOKUP(VLOOKUP(VLOOKUP($U634,Endereços!$B$3:$M$1002,8,FALSE),Parametros!$AG$3:$AJ$102,4,FALSE),Parametros!$U$3:$Z$102,4,FALSE),"")</f>
        <v/>
      </c>
      <c r="N634" s="32" t="str">
        <f>IF($U634&lt;&gt;"",VLOOKUP(VLOOKUP($U634,Endereços!$B$3:$M$1002,6,FALSE),Parametros!$I$3:$N$102,6,FALSE),"")</f>
        <v/>
      </c>
      <c r="O634" s="9"/>
      <c r="P634" s="9"/>
      <c r="Q634" s="9"/>
      <c r="R634" s="9"/>
      <c r="S634" s="9"/>
      <c r="T634" s="9"/>
      <c r="U634" s="9"/>
      <c r="V634" s="52" t="str">
        <f>IF($U634&lt;&gt;"",VLOOKUP($U634,Endereços!$B$3:$M$1002,5,FALSE)&amp;" - "&amp;VLOOKUP($U634,Endereços!$B$3:$M$1002,7,FALSE)&amp;" - "&amp;VLOOKUP($U634,Endereços!$B$3:$M$1002,8,FALSE)&amp;", "&amp;VLOOKUP($U634,Endereços!$B$3:$M$1002,2,FALSE)&amp;" "&amp;VLOOKUP($U634,Endereços!$B$3:$M$1002,3,FALSE),"")</f>
        <v/>
      </c>
      <c r="W634" s="9"/>
      <c r="X634" s="9"/>
      <c r="Y634" s="9"/>
      <c r="Z634" s="59"/>
    </row>
    <row r="635" spans="1:26" x14ac:dyDescent="0.2">
      <c r="A635" s="44" t="str">
        <f t="shared" si="18"/>
        <v/>
      </c>
      <c r="B635" s="5"/>
      <c r="C635" s="14"/>
      <c r="D635" s="32" t="str">
        <f>IF($C635&lt;&gt;"",VLOOKUP($C635,Empresas!$A$3:$AB$1002,2,FALSE),"")</f>
        <v/>
      </c>
      <c r="E635" s="14"/>
      <c r="F635" s="14"/>
      <c r="G635" s="14"/>
      <c r="H635" s="14"/>
      <c r="I635" s="9"/>
      <c r="J635" s="9"/>
      <c r="K635" s="53"/>
      <c r="L635" s="50" t="str">
        <f t="shared" ca="1" si="17"/>
        <v/>
      </c>
      <c r="M635" s="32" t="str">
        <f>IF($U635&lt;&gt;"",VLOOKUP(VLOOKUP(VLOOKUP($U635,Endereços!$B$3:$M$1002,8,FALSE),Parametros!$AG$3:$AJ$102,4,FALSE),Parametros!$U$3:$Z$102,4,FALSE),"")</f>
        <v/>
      </c>
      <c r="N635" s="32" t="str">
        <f>IF($U635&lt;&gt;"",VLOOKUP(VLOOKUP($U635,Endereços!$B$3:$M$1002,6,FALSE),Parametros!$I$3:$N$102,6,FALSE),"")</f>
        <v/>
      </c>
      <c r="O635" s="9"/>
      <c r="P635" s="9"/>
      <c r="Q635" s="9"/>
      <c r="R635" s="9"/>
      <c r="S635" s="9"/>
      <c r="T635" s="9"/>
      <c r="U635" s="9"/>
      <c r="V635" s="52" t="str">
        <f>IF($U635&lt;&gt;"",VLOOKUP($U635,Endereços!$B$3:$M$1002,5,FALSE)&amp;" - "&amp;VLOOKUP($U635,Endereços!$B$3:$M$1002,7,FALSE)&amp;" - "&amp;VLOOKUP($U635,Endereços!$B$3:$M$1002,8,FALSE)&amp;", "&amp;VLOOKUP($U635,Endereços!$B$3:$M$1002,2,FALSE)&amp;" "&amp;VLOOKUP($U635,Endereços!$B$3:$M$1002,3,FALSE),"")</f>
        <v/>
      </c>
      <c r="W635" s="9"/>
      <c r="X635" s="9"/>
      <c r="Y635" s="9"/>
      <c r="Z635" s="59"/>
    </row>
    <row r="636" spans="1:26" x14ac:dyDescent="0.2">
      <c r="A636" s="44" t="str">
        <f t="shared" si="18"/>
        <v/>
      </c>
      <c r="B636" s="5"/>
      <c r="C636" s="14"/>
      <c r="D636" s="32" t="str">
        <f>IF($C636&lt;&gt;"",VLOOKUP($C636,Empresas!$A$3:$AB$1002,2,FALSE),"")</f>
        <v/>
      </c>
      <c r="E636" s="14"/>
      <c r="F636" s="14"/>
      <c r="G636" s="14"/>
      <c r="H636" s="14"/>
      <c r="I636" s="9"/>
      <c r="J636" s="9"/>
      <c r="K636" s="53"/>
      <c r="L636" s="50" t="str">
        <f t="shared" ca="1" si="17"/>
        <v/>
      </c>
      <c r="M636" s="32" t="str">
        <f>IF($U636&lt;&gt;"",VLOOKUP(VLOOKUP(VLOOKUP($U636,Endereços!$B$3:$M$1002,8,FALSE),Parametros!$AG$3:$AJ$102,4,FALSE),Parametros!$U$3:$Z$102,4,FALSE),"")</f>
        <v/>
      </c>
      <c r="N636" s="32" t="str">
        <f>IF($U636&lt;&gt;"",VLOOKUP(VLOOKUP($U636,Endereços!$B$3:$M$1002,6,FALSE),Parametros!$I$3:$N$102,6,FALSE),"")</f>
        <v/>
      </c>
      <c r="O636" s="9"/>
      <c r="P636" s="9"/>
      <c r="Q636" s="9"/>
      <c r="R636" s="9"/>
      <c r="S636" s="9"/>
      <c r="T636" s="9"/>
      <c r="U636" s="9"/>
      <c r="V636" s="52" t="str">
        <f>IF($U636&lt;&gt;"",VLOOKUP($U636,Endereços!$B$3:$M$1002,5,FALSE)&amp;" - "&amp;VLOOKUP($U636,Endereços!$B$3:$M$1002,7,FALSE)&amp;" - "&amp;VLOOKUP($U636,Endereços!$B$3:$M$1002,8,FALSE)&amp;", "&amp;VLOOKUP($U636,Endereços!$B$3:$M$1002,2,FALSE)&amp;" "&amp;VLOOKUP($U636,Endereços!$B$3:$M$1002,3,FALSE),"")</f>
        <v/>
      </c>
      <c r="W636" s="9"/>
      <c r="X636" s="9"/>
      <c r="Y636" s="9"/>
      <c r="Z636" s="59"/>
    </row>
    <row r="637" spans="1:26" x14ac:dyDescent="0.2">
      <c r="A637" s="44" t="str">
        <f t="shared" si="18"/>
        <v/>
      </c>
      <c r="B637" s="5"/>
      <c r="C637" s="14"/>
      <c r="D637" s="32" t="str">
        <f>IF($C637&lt;&gt;"",VLOOKUP($C637,Empresas!$A$3:$AB$1002,2,FALSE),"")</f>
        <v/>
      </c>
      <c r="E637" s="14"/>
      <c r="F637" s="14"/>
      <c r="G637" s="14"/>
      <c r="H637" s="14"/>
      <c r="I637" s="9"/>
      <c r="J637" s="9"/>
      <c r="K637" s="53"/>
      <c r="L637" s="50" t="str">
        <f t="shared" ca="1" si="17"/>
        <v/>
      </c>
      <c r="M637" s="32" t="str">
        <f>IF($U637&lt;&gt;"",VLOOKUP(VLOOKUP(VLOOKUP($U637,Endereços!$B$3:$M$1002,8,FALSE),Parametros!$AG$3:$AJ$102,4,FALSE),Parametros!$U$3:$Z$102,4,FALSE),"")</f>
        <v/>
      </c>
      <c r="N637" s="32" t="str">
        <f>IF($U637&lt;&gt;"",VLOOKUP(VLOOKUP($U637,Endereços!$B$3:$M$1002,6,FALSE),Parametros!$I$3:$N$102,6,FALSE),"")</f>
        <v/>
      </c>
      <c r="O637" s="9"/>
      <c r="P637" s="9"/>
      <c r="Q637" s="9"/>
      <c r="R637" s="9"/>
      <c r="S637" s="9"/>
      <c r="T637" s="9"/>
      <c r="U637" s="9"/>
      <c r="V637" s="52" t="str">
        <f>IF($U637&lt;&gt;"",VLOOKUP($U637,Endereços!$B$3:$M$1002,5,FALSE)&amp;" - "&amp;VLOOKUP($U637,Endereços!$B$3:$M$1002,7,FALSE)&amp;" - "&amp;VLOOKUP($U637,Endereços!$B$3:$M$1002,8,FALSE)&amp;", "&amp;VLOOKUP($U637,Endereços!$B$3:$M$1002,2,FALSE)&amp;" "&amp;VLOOKUP($U637,Endereços!$B$3:$M$1002,3,FALSE),"")</f>
        <v/>
      </c>
      <c r="W637" s="9"/>
      <c r="X637" s="9"/>
      <c r="Y637" s="9"/>
      <c r="Z637" s="59"/>
    </row>
    <row r="638" spans="1:26" x14ac:dyDescent="0.2">
      <c r="A638" s="44" t="str">
        <f t="shared" si="18"/>
        <v/>
      </c>
      <c r="B638" s="5"/>
      <c r="C638" s="14"/>
      <c r="D638" s="32" t="str">
        <f>IF($C638&lt;&gt;"",VLOOKUP($C638,Empresas!$A$3:$AB$1002,2,FALSE),"")</f>
        <v/>
      </c>
      <c r="E638" s="14"/>
      <c r="F638" s="14"/>
      <c r="G638" s="14"/>
      <c r="H638" s="14"/>
      <c r="I638" s="9"/>
      <c r="J638" s="9"/>
      <c r="K638" s="53"/>
      <c r="L638" s="50" t="str">
        <f t="shared" ca="1" si="17"/>
        <v/>
      </c>
      <c r="M638" s="32" t="str">
        <f>IF($U638&lt;&gt;"",VLOOKUP(VLOOKUP(VLOOKUP($U638,Endereços!$B$3:$M$1002,8,FALSE),Parametros!$AG$3:$AJ$102,4,FALSE),Parametros!$U$3:$Z$102,4,FALSE),"")</f>
        <v/>
      </c>
      <c r="N638" s="32" t="str">
        <f>IF($U638&lt;&gt;"",VLOOKUP(VLOOKUP($U638,Endereços!$B$3:$M$1002,6,FALSE),Parametros!$I$3:$N$102,6,FALSE),"")</f>
        <v/>
      </c>
      <c r="O638" s="9"/>
      <c r="P638" s="9"/>
      <c r="Q638" s="9"/>
      <c r="R638" s="9"/>
      <c r="S638" s="9"/>
      <c r="T638" s="9"/>
      <c r="U638" s="9"/>
      <c r="V638" s="52" t="str">
        <f>IF($U638&lt;&gt;"",VLOOKUP($U638,Endereços!$B$3:$M$1002,5,FALSE)&amp;" - "&amp;VLOOKUP($U638,Endereços!$B$3:$M$1002,7,FALSE)&amp;" - "&amp;VLOOKUP($U638,Endereços!$B$3:$M$1002,8,FALSE)&amp;", "&amp;VLOOKUP($U638,Endereços!$B$3:$M$1002,2,FALSE)&amp;" "&amp;VLOOKUP($U638,Endereços!$B$3:$M$1002,3,FALSE),"")</f>
        <v/>
      </c>
      <c r="W638" s="9"/>
      <c r="X638" s="9"/>
      <c r="Y638" s="9"/>
      <c r="Z638" s="59"/>
    </row>
    <row r="639" spans="1:26" x14ac:dyDescent="0.2">
      <c r="A639" s="44" t="str">
        <f t="shared" si="18"/>
        <v/>
      </c>
      <c r="B639" s="5"/>
      <c r="C639" s="14"/>
      <c r="D639" s="32" t="str">
        <f>IF($C639&lt;&gt;"",VLOOKUP($C639,Empresas!$A$3:$AB$1002,2,FALSE),"")</f>
        <v/>
      </c>
      <c r="E639" s="14"/>
      <c r="F639" s="14"/>
      <c r="G639" s="14"/>
      <c r="H639" s="14"/>
      <c r="I639" s="9"/>
      <c r="J639" s="9"/>
      <c r="K639" s="53"/>
      <c r="L639" s="50" t="str">
        <f t="shared" ca="1" si="17"/>
        <v/>
      </c>
      <c r="M639" s="32" t="str">
        <f>IF($U639&lt;&gt;"",VLOOKUP(VLOOKUP(VLOOKUP($U639,Endereços!$B$3:$M$1002,8,FALSE),Parametros!$AG$3:$AJ$102,4,FALSE),Parametros!$U$3:$Z$102,4,FALSE),"")</f>
        <v/>
      </c>
      <c r="N639" s="32" t="str">
        <f>IF($U639&lt;&gt;"",VLOOKUP(VLOOKUP($U639,Endereços!$B$3:$M$1002,6,FALSE),Parametros!$I$3:$N$102,6,FALSE),"")</f>
        <v/>
      </c>
      <c r="O639" s="9"/>
      <c r="P639" s="9"/>
      <c r="Q639" s="9"/>
      <c r="R639" s="9"/>
      <c r="S639" s="9"/>
      <c r="T639" s="9"/>
      <c r="U639" s="9"/>
      <c r="V639" s="52" t="str">
        <f>IF($U639&lt;&gt;"",VLOOKUP($U639,Endereços!$B$3:$M$1002,5,FALSE)&amp;" - "&amp;VLOOKUP($U639,Endereços!$B$3:$M$1002,7,FALSE)&amp;" - "&amp;VLOOKUP($U639,Endereços!$B$3:$M$1002,8,FALSE)&amp;", "&amp;VLOOKUP($U639,Endereços!$B$3:$M$1002,2,FALSE)&amp;" "&amp;VLOOKUP($U639,Endereços!$B$3:$M$1002,3,FALSE),"")</f>
        <v/>
      </c>
      <c r="W639" s="9"/>
      <c r="X639" s="9"/>
      <c r="Y639" s="9"/>
      <c r="Z639" s="59"/>
    </row>
    <row r="640" spans="1:26" x14ac:dyDescent="0.2">
      <c r="A640" s="44" t="str">
        <f t="shared" si="18"/>
        <v/>
      </c>
      <c r="B640" s="5"/>
      <c r="C640" s="14"/>
      <c r="D640" s="32" t="str">
        <f>IF($C640&lt;&gt;"",VLOOKUP($C640,Empresas!$A$3:$AB$1002,2,FALSE),"")</f>
        <v/>
      </c>
      <c r="E640" s="14"/>
      <c r="F640" s="14"/>
      <c r="G640" s="14"/>
      <c r="H640" s="14"/>
      <c r="I640" s="9"/>
      <c r="J640" s="9"/>
      <c r="K640" s="53"/>
      <c r="L640" s="50" t="str">
        <f t="shared" ca="1" si="17"/>
        <v/>
      </c>
      <c r="M640" s="32" t="str">
        <f>IF($U640&lt;&gt;"",VLOOKUP(VLOOKUP(VLOOKUP($U640,Endereços!$B$3:$M$1002,8,FALSE),Parametros!$AG$3:$AJ$102,4,FALSE),Parametros!$U$3:$Z$102,4,FALSE),"")</f>
        <v/>
      </c>
      <c r="N640" s="32" t="str">
        <f>IF($U640&lt;&gt;"",VLOOKUP(VLOOKUP($U640,Endereços!$B$3:$M$1002,6,FALSE),Parametros!$I$3:$N$102,6,FALSE),"")</f>
        <v/>
      </c>
      <c r="O640" s="9"/>
      <c r="P640" s="9"/>
      <c r="Q640" s="9"/>
      <c r="R640" s="9"/>
      <c r="S640" s="9"/>
      <c r="T640" s="9"/>
      <c r="U640" s="9"/>
      <c r="V640" s="52" t="str">
        <f>IF($U640&lt;&gt;"",VLOOKUP($U640,Endereços!$B$3:$M$1002,5,FALSE)&amp;" - "&amp;VLOOKUP($U640,Endereços!$B$3:$M$1002,7,FALSE)&amp;" - "&amp;VLOOKUP($U640,Endereços!$B$3:$M$1002,8,FALSE)&amp;", "&amp;VLOOKUP($U640,Endereços!$B$3:$M$1002,2,FALSE)&amp;" "&amp;VLOOKUP($U640,Endereços!$B$3:$M$1002,3,FALSE),"")</f>
        <v/>
      </c>
      <c r="W640" s="9"/>
      <c r="X640" s="9"/>
      <c r="Y640" s="9"/>
      <c r="Z640" s="59"/>
    </row>
    <row r="641" spans="1:26" x14ac:dyDescent="0.2">
      <c r="A641" s="44" t="str">
        <f t="shared" si="18"/>
        <v/>
      </c>
      <c r="B641" s="5"/>
      <c r="C641" s="14"/>
      <c r="D641" s="32" t="str">
        <f>IF($C641&lt;&gt;"",VLOOKUP($C641,Empresas!$A$3:$AB$1002,2,FALSE),"")</f>
        <v/>
      </c>
      <c r="E641" s="14"/>
      <c r="F641" s="14"/>
      <c r="G641" s="14"/>
      <c r="H641" s="14"/>
      <c r="I641" s="9"/>
      <c r="J641" s="9"/>
      <c r="K641" s="53"/>
      <c r="L641" s="50" t="str">
        <f t="shared" ca="1" si="17"/>
        <v/>
      </c>
      <c r="M641" s="32" t="str">
        <f>IF($U641&lt;&gt;"",VLOOKUP(VLOOKUP(VLOOKUP($U641,Endereços!$B$3:$M$1002,8,FALSE),Parametros!$AG$3:$AJ$102,4,FALSE),Parametros!$U$3:$Z$102,4,FALSE),"")</f>
        <v/>
      </c>
      <c r="N641" s="32" t="str">
        <f>IF($U641&lt;&gt;"",VLOOKUP(VLOOKUP($U641,Endereços!$B$3:$M$1002,6,FALSE),Parametros!$I$3:$N$102,6,FALSE),"")</f>
        <v/>
      </c>
      <c r="O641" s="9"/>
      <c r="P641" s="9"/>
      <c r="Q641" s="9"/>
      <c r="R641" s="9"/>
      <c r="S641" s="9"/>
      <c r="T641" s="9"/>
      <c r="U641" s="9"/>
      <c r="V641" s="52" t="str">
        <f>IF($U641&lt;&gt;"",VLOOKUP($U641,Endereços!$B$3:$M$1002,5,FALSE)&amp;" - "&amp;VLOOKUP($U641,Endereços!$B$3:$M$1002,7,FALSE)&amp;" - "&amp;VLOOKUP($U641,Endereços!$B$3:$M$1002,8,FALSE)&amp;", "&amp;VLOOKUP($U641,Endereços!$B$3:$M$1002,2,FALSE)&amp;" "&amp;VLOOKUP($U641,Endereços!$B$3:$M$1002,3,FALSE),"")</f>
        <v/>
      </c>
      <c r="W641" s="9"/>
      <c r="X641" s="9"/>
      <c r="Y641" s="9"/>
      <c r="Z641" s="59"/>
    </row>
    <row r="642" spans="1:26" x14ac:dyDescent="0.2">
      <c r="A642" s="44" t="str">
        <f t="shared" si="18"/>
        <v/>
      </c>
      <c r="B642" s="5"/>
      <c r="C642" s="14"/>
      <c r="D642" s="32" t="str">
        <f>IF($C642&lt;&gt;"",VLOOKUP($C642,Empresas!$A$3:$AB$1002,2,FALSE),"")</f>
        <v/>
      </c>
      <c r="E642" s="14"/>
      <c r="F642" s="14"/>
      <c r="G642" s="14"/>
      <c r="H642" s="14"/>
      <c r="I642" s="9"/>
      <c r="J642" s="9"/>
      <c r="K642" s="53"/>
      <c r="L642" s="50" t="str">
        <f t="shared" ca="1" si="17"/>
        <v/>
      </c>
      <c r="M642" s="32" t="str">
        <f>IF($U642&lt;&gt;"",VLOOKUP(VLOOKUP(VLOOKUP($U642,Endereços!$B$3:$M$1002,8,FALSE),Parametros!$AG$3:$AJ$102,4,FALSE),Parametros!$U$3:$Z$102,4,FALSE),"")</f>
        <v/>
      </c>
      <c r="N642" s="32" t="str">
        <f>IF($U642&lt;&gt;"",VLOOKUP(VLOOKUP($U642,Endereços!$B$3:$M$1002,6,FALSE),Parametros!$I$3:$N$102,6,FALSE),"")</f>
        <v/>
      </c>
      <c r="O642" s="9"/>
      <c r="P642" s="9"/>
      <c r="Q642" s="9"/>
      <c r="R642" s="9"/>
      <c r="S642" s="9"/>
      <c r="T642" s="9"/>
      <c r="U642" s="9"/>
      <c r="V642" s="52" t="str">
        <f>IF($U642&lt;&gt;"",VLOOKUP($U642,Endereços!$B$3:$M$1002,5,FALSE)&amp;" - "&amp;VLOOKUP($U642,Endereços!$B$3:$M$1002,7,FALSE)&amp;" - "&amp;VLOOKUP($U642,Endereços!$B$3:$M$1002,8,FALSE)&amp;", "&amp;VLOOKUP($U642,Endereços!$B$3:$M$1002,2,FALSE)&amp;" "&amp;VLOOKUP($U642,Endereços!$B$3:$M$1002,3,FALSE),"")</f>
        <v/>
      </c>
      <c r="W642" s="9"/>
      <c r="X642" s="9"/>
      <c r="Y642" s="9"/>
      <c r="Z642" s="59"/>
    </row>
    <row r="643" spans="1:26" x14ac:dyDescent="0.2">
      <c r="A643" s="44" t="str">
        <f t="shared" si="18"/>
        <v/>
      </c>
      <c r="B643" s="5"/>
      <c r="C643" s="14"/>
      <c r="D643" s="32" t="str">
        <f>IF($C643&lt;&gt;"",VLOOKUP($C643,Empresas!$A$3:$AB$1002,2,FALSE),"")</f>
        <v/>
      </c>
      <c r="E643" s="14"/>
      <c r="F643" s="14"/>
      <c r="G643" s="14"/>
      <c r="H643" s="14"/>
      <c r="I643" s="9"/>
      <c r="J643" s="9"/>
      <c r="K643" s="53"/>
      <c r="L643" s="50" t="str">
        <f t="shared" ca="1" si="17"/>
        <v/>
      </c>
      <c r="M643" s="32" t="str">
        <f>IF($U643&lt;&gt;"",VLOOKUP(VLOOKUP(VLOOKUP($U643,Endereços!$B$3:$M$1002,8,FALSE),Parametros!$AG$3:$AJ$102,4,FALSE),Parametros!$U$3:$Z$102,4,FALSE),"")</f>
        <v/>
      </c>
      <c r="N643" s="32" t="str">
        <f>IF($U643&lt;&gt;"",VLOOKUP(VLOOKUP($U643,Endereços!$B$3:$M$1002,6,FALSE),Parametros!$I$3:$N$102,6,FALSE),"")</f>
        <v/>
      </c>
      <c r="O643" s="9"/>
      <c r="P643" s="9"/>
      <c r="Q643" s="9"/>
      <c r="R643" s="9"/>
      <c r="S643" s="9"/>
      <c r="T643" s="9"/>
      <c r="U643" s="9"/>
      <c r="V643" s="52" t="str">
        <f>IF($U643&lt;&gt;"",VLOOKUP($U643,Endereços!$B$3:$M$1002,5,FALSE)&amp;" - "&amp;VLOOKUP($U643,Endereços!$B$3:$M$1002,7,FALSE)&amp;" - "&amp;VLOOKUP($U643,Endereços!$B$3:$M$1002,8,FALSE)&amp;", "&amp;VLOOKUP($U643,Endereços!$B$3:$M$1002,2,FALSE)&amp;" "&amp;VLOOKUP($U643,Endereços!$B$3:$M$1002,3,FALSE),"")</f>
        <v/>
      </c>
      <c r="W643" s="9"/>
      <c r="X643" s="9"/>
      <c r="Y643" s="9"/>
      <c r="Z643" s="59"/>
    </row>
    <row r="644" spans="1:26" x14ac:dyDescent="0.2">
      <c r="A644" s="44" t="str">
        <f t="shared" si="18"/>
        <v/>
      </c>
      <c r="B644" s="5"/>
      <c r="C644" s="14"/>
      <c r="D644" s="32" t="str">
        <f>IF($C644&lt;&gt;"",VLOOKUP($C644,Empresas!$A$3:$AB$1002,2,FALSE),"")</f>
        <v/>
      </c>
      <c r="E644" s="14"/>
      <c r="F644" s="14"/>
      <c r="G644" s="14"/>
      <c r="H644" s="14"/>
      <c r="I644" s="9"/>
      <c r="J644" s="9"/>
      <c r="K644" s="53"/>
      <c r="L644" s="50" t="str">
        <f t="shared" ca="1" si="17"/>
        <v/>
      </c>
      <c r="M644" s="32" t="str">
        <f>IF($U644&lt;&gt;"",VLOOKUP(VLOOKUP(VLOOKUP($U644,Endereços!$B$3:$M$1002,8,FALSE),Parametros!$AG$3:$AJ$102,4,FALSE),Parametros!$U$3:$Z$102,4,FALSE),"")</f>
        <v/>
      </c>
      <c r="N644" s="32" t="str">
        <f>IF($U644&lt;&gt;"",VLOOKUP(VLOOKUP($U644,Endereços!$B$3:$M$1002,6,FALSE),Parametros!$I$3:$N$102,6,FALSE),"")</f>
        <v/>
      </c>
      <c r="O644" s="9"/>
      <c r="P644" s="9"/>
      <c r="Q644" s="9"/>
      <c r="R644" s="9"/>
      <c r="S644" s="9"/>
      <c r="T644" s="9"/>
      <c r="U644" s="9"/>
      <c r="V644" s="52" t="str">
        <f>IF($U644&lt;&gt;"",VLOOKUP($U644,Endereços!$B$3:$M$1002,5,FALSE)&amp;" - "&amp;VLOOKUP($U644,Endereços!$B$3:$M$1002,7,FALSE)&amp;" - "&amp;VLOOKUP($U644,Endereços!$B$3:$M$1002,8,FALSE)&amp;", "&amp;VLOOKUP($U644,Endereços!$B$3:$M$1002,2,FALSE)&amp;" "&amp;VLOOKUP($U644,Endereços!$B$3:$M$1002,3,FALSE),"")</f>
        <v/>
      </c>
      <c r="W644" s="9"/>
      <c r="X644" s="9"/>
      <c r="Y644" s="9"/>
      <c r="Z644" s="59"/>
    </row>
    <row r="645" spans="1:26" x14ac:dyDescent="0.2">
      <c r="A645" s="44" t="str">
        <f t="shared" si="18"/>
        <v/>
      </c>
      <c r="B645" s="5"/>
      <c r="C645" s="14"/>
      <c r="D645" s="32" t="str">
        <f>IF($C645&lt;&gt;"",VLOOKUP($C645,Empresas!$A$3:$AB$1002,2,FALSE),"")</f>
        <v/>
      </c>
      <c r="E645" s="14"/>
      <c r="F645" s="14"/>
      <c r="G645" s="14"/>
      <c r="H645" s="14"/>
      <c r="I645" s="9"/>
      <c r="J645" s="9"/>
      <c r="K645" s="53"/>
      <c r="L645" s="50" t="str">
        <f t="shared" ref="L645:L708" ca="1" si="19">IF($K645&lt;&gt;"",DAYS360($K645,NOW(),FALSE)/360,"")</f>
        <v/>
      </c>
      <c r="M645" s="32" t="str">
        <f>IF($U645&lt;&gt;"",VLOOKUP(VLOOKUP(VLOOKUP($U645,Endereços!$B$3:$M$1002,8,FALSE),Parametros!$AG$3:$AJ$102,4,FALSE),Parametros!$U$3:$Z$102,4,FALSE),"")</f>
        <v/>
      </c>
      <c r="N645" s="32" t="str">
        <f>IF($U645&lt;&gt;"",VLOOKUP(VLOOKUP($U645,Endereços!$B$3:$M$1002,6,FALSE),Parametros!$I$3:$N$102,6,FALSE),"")</f>
        <v/>
      </c>
      <c r="O645" s="9"/>
      <c r="P645" s="9"/>
      <c r="Q645" s="9"/>
      <c r="R645" s="9"/>
      <c r="S645" s="9"/>
      <c r="T645" s="9"/>
      <c r="U645" s="9"/>
      <c r="V645" s="52" t="str">
        <f>IF($U645&lt;&gt;"",VLOOKUP($U645,Endereços!$B$3:$M$1002,5,FALSE)&amp;" - "&amp;VLOOKUP($U645,Endereços!$B$3:$M$1002,7,FALSE)&amp;" - "&amp;VLOOKUP($U645,Endereços!$B$3:$M$1002,8,FALSE)&amp;", "&amp;VLOOKUP($U645,Endereços!$B$3:$M$1002,2,FALSE)&amp;" "&amp;VLOOKUP($U645,Endereços!$B$3:$M$1002,3,FALSE),"")</f>
        <v/>
      </c>
      <c r="W645" s="9"/>
      <c r="X645" s="9"/>
      <c r="Y645" s="9"/>
      <c r="Z645" s="59"/>
    </row>
    <row r="646" spans="1:26" x14ac:dyDescent="0.2">
      <c r="A646" s="44" t="str">
        <f t="shared" si="18"/>
        <v/>
      </c>
      <c r="B646" s="5"/>
      <c r="C646" s="14"/>
      <c r="D646" s="32" t="str">
        <f>IF($C646&lt;&gt;"",VLOOKUP($C646,Empresas!$A$3:$AB$1002,2,FALSE),"")</f>
        <v/>
      </c>
      <c r="E646" s="14"/>
      <c r="F646" s="14"/>
      <c r="G646" s="14"/>
      <c r="H646" s="14"/>
      <c r="I646" s="9"/>
      <c r="J646" s="9"/>
      <c r="K646" s="53"/>
      <c r="L646" s="50" t="str">
        <f t="shared" ca="1" si="19"/>
        <v/>
      </c>
      <c r="M646" s="32" t="str">
        <f>IF($U646&lt;&gt;"",VLOOKUP(VLOOKUP(VLOOKUP($U646,Endereços!$B$3:$M$1002,8,FALSE),Parametros!$AG$3:$AJ$102,4,FALSE),Parametros!$U$3:$Z$102,4,FALSE),"")</f>
        <v/>
      </c>
      <c r="N646" s="32" t="str">
        <f>IF($U646&lt;&gt;"",VLOOKUP(VLOOKUP($U646,Endereços!$B$3:$M$1002,6,FALSE),Parametros!$I$3:$N$102,6,FALSE),"")</f>
        <v/>
      </c>
      <c r="O646" s="9"/>
      <c r="P646" s="9"/>
      <c r="Q646" s="9"/>
      <c r="R646" s="9"/>
      <c r="S646" s="9"/>
      <c r="T646" s="9"/>
      <c r="U646" s="9"/>
      <c r="V646" s="52" t="str">
        <f>IF($U646&lt;&gt;"",VLOOKUP($U646,Endereços!$B$3:$M$1002,5,FALSE)&amp;" - "&amp;VLOOKUP($U646,Endereços!$B$3:$M$1002,7,FALSE)&amp;" - "&amp;VLOOKUP($U646,Endereços!$B$3:$M$1002,8,FALSE)&amp;", "&amp;VLOOKUP($U646,Endereços!$B$3:$M$1002,2,FALSE)&amp;" "&amp;VLOOKUP($U646,Endereços!$B$3:$M$1002,3,FALSE),"")</f>
        <v/>
      </c>
      <c r="W646" s="9"/>
      <c r="X646" s="9"/>
      <c r="Y646" s="9"/>
      <c r="Z646" s="59"/>
    </row>
    <row r="647" spans="1:26" x14ac:dyDescent="0.2">
      <c r="A647" s="44" t="str">
        <f t="shared" si="18"/>
        <v/>
      </c>
      <c r="B647" s="5"/>
      <c r="C647" s="14"/>
      <c r="D647" s="32" t="str">
        <f>IF($C647&lt;&gt;"",VLOOKUP($C647,Empresas!$A$3:$AB$1002,2,FALSE),"")</f>
        <v/>
      </c>
      <c r="E647" s="14"/>
      <c r="F647" s="14"/>
      <c r="G647" s="14"/>
      <c r="H647" s="14"/>
      <c r="I647" s="9"/>
      <c r="J647" s="9"/>
      <c r="K647" s="53"/>
      <c r="L647" s="50" t="str">
        <f t="shared" ca="1" si="19"/>
        <v/>
      </c>
      <c r="M647" s="32" t="str">
        <f>IF($U647&lt;&gt;"",VLOOKUP(VLOOKUP(VLOOKUP($U647,Endereços!$B$3:$M$1002,8,FALSE),Parametros!$AG$3:$AJ$102,4,FALSE),Parametros!$U$3:$Z$102,4,FALSE),"")</f>
        <v/>
      </c>
      <c r="N647" s="32" t="str">
        <f>IF($U647&lt;&gt;"",VLOOKUP(VLOOKUP($U647,Endereços!$B$3:$M$1002,6,FALSE),Parametros!$I$3:$N$102,6,FALSE),"")</f>
        <v/>
      </c>
      <c r="O647" s="9"/>
      <c r="P647" s="9"/>
      <c r="Q647" s="9"/>
      <c r="R647" s="9"/>
      <c r="S647" s="9"/>
      <c r="T647" s="9"/>
      <c r="U647" s="9"/>
      <c r="V647" s="52" t="str">
        <f>IF($U647&lt;&gt;"",VLOOKUP($U647,Endereços!$B$3:$M$1002,5,FALSE)&amp;" - "&amp;VLOOKUP($U647,Endereços!$B$3:$M$1002,7,FALSE)&amp;" - "&amp;VLOOKUP($U647,Endereços!$B$3:$M$1002,8,FALSE)&amp;", "&amp;VLOOKUP($U647,Endereços!$B$3:$M$1002,2,FALSE)&amp;" "&amp;VLOOKUP($U647,Endereços!$B$3:$M$1002,3,FALSE),"")</f>
        <v/>
      </c>
      <c r="W647" s="9"/>
      <c r="X647" s="9"/>
      <c r="Y647" s="9"/>
      <c r="Z647" s="59"/>
    </row>
    <row r="648" spans="1:26" x14ac:dyDescent="0.2">
      <c r="A648" s="44" t="str">
        <f t="shared" si="18"/>
        <v/>
      </c>
      <c r="B648" s="5"/>
      <c r="C648" s="14"/>
      <c r="D648" s="32" t="str">
        <f>IF($C648&lt;&gt;"",VLOOKUP($C648,Empresas!$A$3:$AB$1002,2,FALSE),"")</f>
        <v/>
      </c>
      <c r="E648" s="14"/>
      <c r="F648" s="14"/>
      <c r="G648" s="14"/>
      <c r="H648" s="14"/>
      <c r="I648" s="9"/>
      <c r="J648" s="9"/>
      <c r="K648" s="53"/>
      <c r="L648" s="50" t="str">
        <f t="shared" ca="1" si="19"/>
        <v/>
      </c>
      <c r="M648" s="32" t="str">
        <f>IF($U648&lt;&gt;"",VLOOKUP(VLOOKUP(VLOOKUP($U648,Endereços!$B$3:$M$1002,8,FALSE),Parametros!$AG$3:$AJ$102,4,FALSE),Parametros!$U$3:$Z$102,4,FALSE),"")</f>
        <v/>
      </c>
      <c r="N648" s="32" t="str">
        <f>IF($U648&lt;&gt;"",VLOOKUP(VLOOKUP($U648,Endereços!$B$3:$M$1002,6,FALSE),Parametros!$I$3:$N$102,6,FALSE),"")</f>
        <v/>
      </c>
      <c r="O648" s="9"/>
      <c r="P648" s="9"/>
      <c r="Q648" s="9"/>
      <c r="R648" s="9"/>
      <c r="S648" s="9"/>
      <c r="T648" s="9"/>
      <c r="U648" s="9"/>
      <c r="V648" s="52" t="str">
        <f>IF($U648&lt;&gt;"",VLOOKUP($U648,Endereços!$B$3:$M$1002,5,FALSE)&amp;" - "&amp;VLOOKUP($U648,Endereços!$B$3:$M$1002,7,FALSE)&amp;" - "&amp;VLOOKUP($U648,Endereços!$B$3:$M$1002,8,FALSE)&amp;", "&amp;VLOOKUP($U648,Endereços!$B$3:$M$1002,2,FALSE)&amp;" "&amp;VLOOKUP($U648,Endereços!$B$3:$M$1002,3,FALSE),"")</f>
        <v/>
      </c>
      <c r="W648" s="9"/>
      <c r="X648" s="9"/>
      <c r="Y648" s="9"/>
      <c r="Z648" s="59"/>
    </row>
    <row r="649" spans="1:26" x14ac:dyDescent="0.2">
      <c r="A649" s="44" t="str">
        <f t="shared" si="18"/>
        <v/>
      </c>
      <c r="B649" s="5"/>
      <c r="C649" s="14"/>
      <c r="D649" s="32" t="str">
        <f>IF($C649&lt;&gt;"",VLOOKUP($C649,Empresas!$A$3:$AB$1002,2,FALSE),"")</f>
        <v/>
      </c>
      <c r="E649" s="14"/>
      <c r="F649" s="14"/>
      <c r="G649" s="14"/>
      <c r="H649" s="14"/>
      <c r="I649" s="9"/>
      <c r="J649" s="9"/>
      <c r="K649" s="53"/>
      <c r="L649" s="50" t="str">
        <f t="shared" ca="1" si="19"/>
        <v/>
      </c>
      <c r="M649" s="32" t="str">
        <f>IF($U649&lt;&gt;"",VLOOKUP(VLOOKUP(VLOOKUP($U649,Endereços!$B$3:$M$1002,8,FALSE),Parametros!$AG$3:$AJ$102,4,FALSE),Parametros!$U$3:$Z$102,4,FALSE),"")</f>
        <v/>
      </c>
      <c r="N649" s="32" t="str">
        <f>IF($U649&lt;&gt;"",VLOOKUP(VLOOKUP($U649,Endereços!$B$3:$M$1002,6,FALSE),Parametros!$I$3:$N$102,6,FALSE),"")</f>
        <v/>
      </c>
      <c r="O649" s="9"/>
      <c r="P649" s="9"/>
      <c r="Q649" s="9"/>
      <c r="R649" s="9"/>
      <c r="S649" s="9"/>
      <c r="T649" s="9"/>
      <c r="U649" s="9"/>
      <c r="V649" s="52" t="str">
        <f>IF($U649&lt;&gt;"",VLOOKUP($U649,Endereços!$B$3:$M$1002,5,FALSE)&amp;" - "&amp;VLOOKUP($U649,Endereços!$B$3:$M$1002,7,FALSE)&amp;" - "&amp;VLOOKUP($U649,Endereços!$B$3:$M$1002,8,FALSE)&amp;", "&amp;VLOOKUP($U649,Endereços!$B$3:$M$1002,2,FALSE)&amp;" "&amp;VLOOKUP($U649,Endereços!$B$3:$M$1002,3,FALSE),"")</f>
        <v/>
      </c>
      <c r="W649" s="9"/>
      <c r="X649" s="9"/>
      <c r="Y649" s="9"/>
      <c r="Z649" s="59"/>
    </row>
    <row r="650" spans="1:26" x14ac:dyDescent="0.2">
      <c r="A650" s="44" t="str">
        <f t="shared" si="18"/>
        <v/>
      </c>
      <c r="B650" s="5"/>
      <c r="C650" s="14"/>
      <c r="D650" s="32" t="str">
        <f>IF($C650&lt;&gt;"",VLOOKUP($C650,Empresas!$A$3:$AB$1002,2,FALSE),"")</f>
        <v/>
      </c>
      <c r="E650" s="14"/>
      <c r="F650" s="14"/>
      <c r="G650" s="14"/>
      <c r="H650" s="14"/>
      <c r="I650" s="9"/>
      <c r="J650" s="9"/>
      <c r="K650" s="53"/>
      <c r="L650" s="50" t="str">
        <f t="shared" ca="1" si="19"/>
        <v/>
      </c>
      <c r="M650" s="32" t="str">
        <f>IF($U650&lt;&gt;"",VLOOKUP(VLOOKUP(VLOOKUP($U650,Endereços!$B$3:$M$1002,8,FALSE),Parametros!$AG$3:$AJ$102,4,FALSE),Parametros!$U$3:$Z$102,4,FALSE),"")</f>
        <v/>
      </c>
      <c r="N650" s="32" t="str">
        <f>IF($U650&lt;&gt;"",VLOOKUP(VLOOKUP($U650,Endereços!$B$3:$M$1002,6,FALSE),Parametros!$I$3:$N$102,6,FALSE),"")</f>
        <v/>
      </c>
      <c r="O650" s="9"/>
      <c r="P650" s="9"/>
      <c r="Q650" s="9"/>
      <c r="R650" s="9"/>
      <c r="S650" s="9"/>
      <c r="T650" s="9"/>
      <c r="U650" s="9"/>
      <c r="V650" s="52" t="str">
        <f>IF($U650&lt;&gt;"",VLOOKUP($U650,Endereços!$B$3:$M$1002,5,FALSE)&amp;" - "&amp;VLOOKUP($U650,Endereços!$B$3:$M$1002,7,FALSE)&amp;" - "&amp;VLOOKUP($U650,Endereços!$B$3:$M$1002,8,FALSE)&amp;", "&amp;VLOOKUP($U650,Endereços!$B$3:$M$1002,2,FALSE)&amp;" "&amp;VLOOKUP($U650,Endereços!$B$3:$M$1002,3,FALSE),"")</f>
        <v/>
      </c>
      <c r="W650" s="9"/>
      <c r="X650" s="9"/>
      <c r="Y650" s="9"/>
      <c r="Z650" s="59"/>
    </row>
    <row r="651" spans="1:26" x14ac:dyDescent="0.2">
      <c r="A651" s="44" t="str">
        <f t="shared" si="18"/>
        <v/>
      </c>
      <c r="B651" s="5"/>
      <c r="C651" s="14"/>
      <c r="D651" s="32" t="str">
        <f>IF($C651&lt;&gt;"",VLOOKUP($C651,Empresas!$A$3:$AB$1002,2,FALSE),"")</f>
        <v/>
      </c>
      <c r="E651" s="14"/>
      <c r="F651" s="14"/>
      <c r="G651" s="14"/>
      <c r="H651" s="14"/>
      <c r="I651" s="9"/>
      <c r="J651" s="9"/>
      <c r="K651" s="53"/>
      <c r="L651" s="50" t="str">
        <f t="shared" ca="1" si="19"/>
        <v/>
      </c>
      <c r="M651" s="32" t="str">
        <f>IF($U651&lt;&gt;"",VLOOKUP(VLOOKUP(VLOOKUP($U651,Endereços!$B$3:$M$1002,8,FALSE),Parametros!$AG$3:$AJ$102,4,FALSE),Parametros!$U$3:$Z$102,4,FALSE),"")</f>
        <v/>
      </c>
      <c r="N651" s="32" t="str">
        <f>IF($U651&lt;&gt;"",VLOOKUP(VLOOKUP($U651,Endereços!$B$3:$M$1002,6,FALSE),Parametros!$I$3:$N$102,6,FALSE),"")</f>
        <v/>
      </c>
      <c r="O651" s="9"/>
      <c r="P651" s="9"/>
      <c r="Q651" s="9"/>
      <c r="R651" s="9"/>
      <c r="S651" s="9"/>
      <c r="T651" s="9"/>
      <c r="U651" s="9"/>
      <c r="V651" s="52" t="str">
        <f>IF($U651&lt;&gt;"",VLOOKUP($U651,Endereços!$B$3:$M$1002,5,FALSE)&amp;" - "&amp;VLOOKUP($U651,Endereços!$B$3:$M$1002,7,FALSE)&amp;" - "&amp;VLOOKUP($U651,Endereços!$B$3:$M$1002,8,FALSE)&amp;", "&amp;VLOOKUP($U651,Endereços!$B$3:$M$1002,2,FALSE)&amp;" "&amp;VLOOKUP($U651,Endereços!$B$3:$M$1002,3,FALSE),"")</f>
        <v/>
      </c>
      <c r="W651" s="9"/>
      <c r="X651" s="9"/>
      <c r="Y651" s="9"/>
      <c r="Z651" s="59"/>
    </row>
    <row r="652" spans="1:26" x14ac:dyDescent="0.2">
      <c r="A652" s="44" t="str">
        <f t="shared" si="18"/>
        <v/>
      </c>
      <c r="B652" s="5"/>
      <c r="C652" s="14"/>
      <c r="D652" s="32" t="str">
        <f>IF($C652&lt;&gt;"",VLOOKUP($C652,Empresas!$A$3:$AB$1002,2,FALSE),"")</f>
        <v/>
      </c>
      <c r="E652" s="14"/>
      <c r="F652" s="14"/>
      <c r="G652" s="14"/>
      <c r="H652" s="14"/>
      <c r="I652" s="9"/>
      <c r="J652" s="9"/>
      <c r="K652" s="53"/>
      <c r="L652" s="50" t="str">
        <f t="shared" ca="1" si="19"/>
        <v/>
      </c>
      <c r="M652" s="32" t="str">
        <f>IF($U652&lt;&gt;"",VLOOKUP(VLOOKUP(VLOOKUP($U652,Endereços!$B$3:$M$1002,8,FALSE),Parametros!$AG$3:$AJ$102,4,FALSE),Parametros!$U$3:$Z$102,4,FALSE),"")</f>
        <v/>
      </c>
      <c r="N652" s="32" t="str">
        <f>IF($U652&lt;&gt;"",VLOOKUP(VLOOKUP($U652,Endereços!$B$3:$M$1002,6,FALSE),Parametros!$I$3:$N$102,6,FALSE),"")</f>
        <v/>
      </c>
      <c r="O652" s="9"/>
      <c r="P652" s="9"/>
      <c r="Q652" s="9"/>
      <c r="R652" s="9"/>
      <c r="S652" s="9"/>
      <c r="T652" s="9"/>
      <c r="U652" s="9"/>
      <c r="V652" s="52" t="str">
        <f>IF($U652&lt;&gt;"",VLOOKUP($U652,Endereços!$B$3:$M$1002,5,FALSE)&amp;" - "&amp;VLOOKUP($U652,Endereços!$B$3:$M$1002,7,FALSE)&amp;" - "&amp;VLOOKUP($U652,Endereços!$B$3:$M$1002,8,FALSE)&amp;", "&amp;VLOOKUP($U652,Endereços!$B$3:$M$1002,2,FALSE)&amp;" "&amp;VLOOKUP($U652,Endereços!$B$3:$M$1002,3,FALSE),"")</f>
        <v/>
      </c>
      <c r="W652" s="9"/>
      <c r="X652" s="9"/>
      <c r="Y652" s="9"/>
      <c r="Z652" s="59"/>
    </row>
    <row r="653" spans="1:26" x14ac:dyDescent="0.2">
      <c r="A653" s="44" t="str">
        <f t="shared" si="18"/>
        <v/>
      </c>
      <c r="B653" s="5"/>
      <c r="C653" s="14"/>
      <c r="D653" s="32" t="str">
        <f>IF($C653&lt;&gt;"",VLOOKUP($C653,Empresas!$A$3:$AB$1002,2,FALSE),"")</f>
        <v/>
      </c>
      <c r="E653" s="14"/>
      <c r="F653" s="14"/>
      <c r="G653" s="14"/>
      <c r="H653" s="14"/>
      <c r="I653" s="9"/>
      <c r="J653" s="9"/>
      <c r="K653" s="53"/>
      <c r="L653" s="50" t="str">
        <f t="shared" ca="1" si="19"/>
        <v/>
      </c>
      <c r="M653" s="32" t="str">
        <f>IF($U653&lt;&gt;"",VLOOKUP(VLOOKUP(VLOOKUP($U653,Endereços!$B$3:$M$1002,8,FALSE),Parametros!$AG$3:$AJ$102,4,FALSE),Parametros!$U$3:$Z$102,4,FALSE),"")</f>
        <v/>
      </c>
      <c r="N653" s="32" t="str">
        <f>IF($U653&lt;&gt;"",VLOOKUP(VLOOKUP($U653,Endereços!$B$3:$M$1002,6,FALSE),Parametros!$I$3:$N$102,6,FALSE),"")</f>
        <v/>
      </c>
      <c r="O653" s="9"/>
      <c r="P653" s="9"/>
      <c r="Q653" s="9"/>
      <c r="R653" s="9"/>
      <c r="S653" s="9"/>
      <c r="T653" s="9"/>
      <c r="U653" s="9"/>
      <c r="V653" s="52" t="str">
        <f>IF($U653&lt;&gt;"",VLOOKUP($U653,Endereços!$B$3:$M$1002,5,FALSE)&amp;" - "&amp;VLOOKUP($U653,Endereços!$B$3:$M$1002,7,FALSE)&amp;" - "&amp;VLOOKUP($U653,Endereços!$B$3:$M$1002,8,FALSE)&amp;", "&amp;VLOOKUP($U653,Endereços!$B$3:$M$1002,2,FALSE)&amp;" "&amp;VLOOKUP($U653,Endereços!$B$3:$M$1002,3,FALSE),"")</f>
        <v/>
      </c>
      <c r="W653" s="9"/>
      <c r="X653" s="9"/>
      <c r="Y653" s="9"/>
      <c r="Z653" s="59"/>
    </row>
    <row r="654" spans="1:26" x14ac:dyDescent="0.2">
      <c r="A654" s="44" t="str">
        <f t="shared" si="18"/>
        <v/>
      </c>
      <c r="B654" s="5"/>
      <c r="C654" s="14"/>
      <c r="D654" s="32" t="str">
        <f>IF($C654&lt;&gt;"",VLOOKUP($C654,Empresas!$A$3:$AB$1002,2,FALSE),"")</f>
        <v/>
      </c>
      <c r="E654" s="14"/>
      <c r="F654" s="14"/>
      <c r="G654" s="14"/>
      <c r="H654" s="14"/>
      <c r="I654" s="9"/>
      <c r="J654" s="9"/>
      <c r="K654" s="53"/>
      <c r="L654" s="50" t="str">
        <f t="shared" ca="1" si="19"/>
        <v/>
      </c>
      <c r="M654" s="32" t="str">
        <f>IF($U654&lt;&gt;"",VLOOKUP(VLOOKUP(VLOOKUP($U654,Endereços!$B$3:$M$1002,8,FALSE),Parametros!$AG$3:$AJ$102,4,FALSE),Parametros!$U$3:$Z$102,4,FALSE),"")</f>
        <v/>
      </c>
      <c r="N654" s="32" t="str">
        <f>IF($U654&lt;&gt;"",VLOOKUP(VLOOKUP($U654,Endereços!$B$3:$M$1002,6,FALSE),Parametros!$I$3:$N$102,6,FALSE),"")</f>
        <v/>
      </c>
      <c r="O654" s="9"/>
      <c r="P654" s="9"/>
      <c r="Q654" s="9"/>
      <c r="R654" s="9"/>
      <c r="S654" s="9"/>
      <c r="T654" s="9"/>
      <c r="U654" s="9"/>
      <c r="V654" s="52" t="str">
        <f>IF($U654&lt;&gt;"",VLOOKUP($U654,Endereços!$B$3:$M$1002,5,FALSE)&amp;" - "&amp;VLOOKUP($U654,Endereços!$B$3:$M$1002,7,FALSE)&amp;" - "&amp;VLOOKUP($U654,Endereços!$B$3:$M$1002,8,FALSE)&amp;", "&amp;VLOOKUP($U654,Endereços!$B$3:$M$1002,2,FALSE)&amp;" "&amp;VLOOKUP($U654,Endereços!$B$3:$M$1002,3,FALSE),"")</f>
        <v/>
      </c>
      <c r="W654" s="9"/>
      <c r="X654" s="9"/>
      <c r="Y654" s="9"/>
      <c r="Z654" s="59"/>
    </row>
    <row r="655" spans="1:26" x14ac:dyDescent="0.2">
      <c r="A655" s="44" t="str">
        <f t="shared" si="18"/>
        <v/>
      </c>
      <c r="B655" s="5"/>
      <c r="C655" s="14"/>
      <c r="D655" s="32" t="str">
        <f>IF($C655&lt;&gt;"",VLOOKUP($C655,Empresas!$A$3:$AB$1002,2,FALSE),"")</f>
        <v/>
      </c>
      <c r="E655" s="14"/>
      <c r="F655" s="14"/>
      <c r="G655" s="14"/>
      <c r="H655" s="14"/>
      <c r="I655" s="9"/>
      <c r="J655" s="9"/>
      <c r="K655" s="53"/>
      <c r="L655" s="50" t="str">
        <f t="shared" ca="1" si="19"/>
        <v/>
      </c>
      <c r="M655" s="32" t="str">
        <f>IF($U655&lt;&gt;"",VLOOKUP(VLOOKUP(VLOOKUP($U655,Endereços!$B$3:$M$1002,8,FALSE),Parametros!$AG$3:$AJ$102,4,FALSE),Parametros!$U$3:$Z$102,4,FALSE),"")</f>
        <v/>
      </c>
      <c r="N655" s="32" t="str">
        <f>IF($U655&lt;&gt;"",VLOOKUP(VLOOKUP($U655,Endereços!$B$3:$M$1002,6,FALSE),Parametros!$I$3:$N$102,6,FALSE),"")</f>
        <v/>
      </c>
      <c r="O655" s="9"/>
      <c r="P655" s="9"/>
      <c r="Q655" s="9"/>
      <c r="R655" s="9"/>
      <c r="S655" s="9"/>
      <c r="T655" s="9"/>
      <c r="U655" s="9"/>
      <c r="V655" s="52" t="str">
        <f>IF($U655&lt;&gt;"",VLOOKUP($U655,Endereços!$B$3:$M$1002,5,FALSE)&amp;" - "&amp;VLOOKUP($U655,Endereços!$B$3:$M$1002,7,FALSE)&amp;" - "&amp;VLOOKUP($U655,Endereços!$B$3:$M$1002,8,FALSE)&amp;", "&amp;VLOOKUP($U655,Endereços!$B$3:$M$1002,2,FALSE)&amp;" "&amp;VLOOKUP($U655,Endereços!$B$3:$M$1002,3,FALSE),"")</f>
        <v/>
      </c>
      <c r="W655" s="9"/>
      <c r="X655" s="9"/>
      <c r="Y655" s="9"/>
      <c r="Z655" s="59"/>
    </row>
    <row r="656" spans="1:26" x14ac:dyDescent="0.2">
      <c r="A656" s="44" t="str">
        <f t="shared" si="18"/>
        <v/>
      </c>
      <c r="B656" s="5"/>
      <c r="C656" s="14"/>
      <c r="D656" s="32" t="str">
        <f>IF($C656&lt;&gt;"",VLOOKUP($C656,Empresas!$A$3:$AB$1002,2,FALSE),"")</f>
        <v/>
      </c>
      <c r="E656" s="14"/>
      <c r="F656" s="14"/>
      <c r="G656" s="14"/>
      <c r="H656" s="14"/>
      <c r="I656" s="9"/>
      <c r="J656" s="9"/>
      <c r="K656" s="53"/>
      <c r="L656" s="50" t="str">
        <f t="shared" ca="1" si="19"/>
        <v/>
      </c>
      <c r="M656" s="32" t="str">
        <f>IF($U656&lt;&gt;"",VLOOKUP(VLOOKUP(VLOOKUP($U656,Endereços!$B$3:$M$1002,8,FALSE),Parametros!$AG$3:$AJ$102,4,FALSE),Parametros!$U$3:$Z$102,4,FALSE),"")</f>
        <v/>
      </c>
      <c r="N656" s="32" t="str">
        <f>IF($U656&lt;&gt;"",VLOOKUP(VLOOKUP($U656,Endereços!$B$3:$M$1002,6,FALSE),Parametros!$I$3:$N$102,6,FALSE),"")</f>
        <v/>
      </c>
      <c r="O656" s="9"/>
      <c r="P656" s="9"/>
      <c r="Q656" s="9"/>
      <c r="R656" s="9"/>
      <c r="S656" s="9"/>
      <c r="T656" s="9"/>
      <c r="U656" s="9"/>
      <c r="V656" s="52" t="str">
        <f>IF($U656&lt;&gt;"",VLOOKUP($U656,Endereços!$B$3:$M$1002,5,FALSE)&amp;" - "&amp;VLOOKUP($U656,Endereços!$B$3:$M$1002,7,FALSE)&amp;" - "&amp;VLOOKUP($U656,Endereços!$B$3:$M$1002,8,FALSE)&amp;", "&amp;VLOOKUP($U656,Endereços!$B$3:$M$1002,2,FALSE)&amp;" "&amp;VLOOKUP($U656,Endereços!$B$3:$M$1002,3,FALSE),"")</f>
        <v/>
      </c>
      <c r="W656" s="9"/>
      <c r="X656" s="9"/>
      <c r="Y656" s="9"/>
      <c r="Z656" s="59"/>
    </row>
    <row r="657" spans="1:26" x14ac:dyDescent="0.2">
      <c r="A657" s="44" t="str">
        <f t="shared" si="18"/>
        <v/>
      </c>
      <c r="B657" s="5"/>
      <c r="C657" s="14"/>
      <c r="D657" s="32" t="str">
        <f>IF($C657&lt;&gt;"",VLOOKUP($C657,Empresas!$A$3:$AB$1002,2,FALSE),"")</f>
        <v/>
      </c>
      <c r="E657" s="14"/>
      <c r="F657" s="14"/>
      <c r="G657" s="14"/>
      <c r="H657" s="14"/>
      <c r="I657" s="9"/>
      <c r="J657" s="9"/>
      <c r="K657" s="53"/>
      <c r="L657" s="50" t="str">
        <f t="shared" ca="1" si="19"/>
        <v/>
      </c>
      <c r="M657" s="32" t="str">
        <f>IF($U657&lt;&gt;"",VLOOKUP(VLOOKUP(VLOOKUP($U657,Endereços!$B$3:$M$1002,8,FALSE),Parametros!$AG$3:$AJ$102,4,FALSE),Parametros!$U$3:$Z$102,4,FALSE),"")</f>
        <v/>
      </c>
      <c r="N657" s="32" t="str">
        <f>IF($U657&lt;&gt;"",VLOOKUP(VLOOKUP($U657,Endereços!$B$3:$M$1002,6,FALSE),Parametros!$I$3:$N$102,6,FALSE),"")</f>
        <v/>
      </c>
      <c r="O657" s="9"/>
      <c r="P657" s="9"/>
      <c r="Q657" s="9"/>
      <c r="R657" s="9"/>
      <c r="S657" s="9"/>
      <c r="T657" s="9"/>
      <c r="U657" s="9"/>
      <c r="V657" s="52" t="str">
        <f>IF($U657&lt;&gt;"",VLOOKUP($U657,Endereços!$B$3:$M$1002,5,FALSE)&amp;" - "&amp;VLOOKUP($U657,Endereços!$B$3:$M$1002,7,FALSE)&amp;" - "&amp;VLOOKUP($U657,Endereços!$B$3:$M$1002,8,FALSE)&amp;", "&amp;VLOOKUP($U657,Endereços!$B$3:$M$1002,2,FALSE)&amp;" "&amp;VLOOKUP($U657,Endereços!$B$3:$M$1002,3,FALSE),"")</f>
        <v/>
      </c>
      <c r="W657" s="9"/>
      <c r="X657" s="9"/>
      <c r="Y657" s="9"/>
      <c r="Z657" s="59"/>
    </row>
    <row r="658" spans="1:26" x14ac:dyDescent="0.2">
      <c r="A658" s="44" t="str">
        <f t="shared" si="18"/>
        <v/>
      </c>
      <c r="B658" s="5"/>
      <c r="C658" s="14"/>
      <c r="D658" s="32" t="str">
        <f>IF($C658&lt;&gt;"",VLOOKUP($C658,Empresas!$A$3:$AB$1002,2,FALSE),"")</f>
        <v/>
      </c>
      <c r="E658" s="14"/>
      <c r="F658" s="14"/>
      <c r="G658" s="14"/>
      <c r="H658" s="14"/>
      <c r="I658" s="9"/>
      <c r="J658" s="9"/>
      <c r="K658" s="53"/>
      <c r="L658" s="50" t="str">
        <f t="shared" ca="1" si="19"/>
        <v/>
      </c>
      <c r="M658" s="32" t="str">
        <f>IF($U658&lt;&gt;"",VLOOKUP(VLOOKUP(VLOOKUP($U658,Endereços!$B$3:$M$1002,8,FALSE),Parametros!$AG$3:$AJ$102,4,FALSE),Parametros!$U$3:$Z$102,4,FALSE),"")</f>
        <v/>
      </c>
      <c r="N658" s="32" t="str">
        <f>IF($U658&lt;&gt;"",VLOOKUP(VLOOKUP($U658,Endereços!$B$3:$M$1002,6,FALSE),Parametros!$I$3:$N$102,6,FALSE),"")</f>
        <v/>
      </c>
      <c r="O658" s="9"/>
      <c r="P658" s="9"/>
      <c r="Q658" s="9"/>
      <c r="R658" s="9"/>
      <c r="S658" s="9"/>
      <c r="T658" s="9"/>
      <c r="U658" s="9"/>
      <c r="V658" s="52" t="str">
        <f>IF($U658&lt;&gt;"",VLOOKUP($U658,Endereços!$B$3:$M$1002,5,FALSE)&amp;" - "&amp;VLOOKUP($U658,Endereços!$B$3:$M$1002,7,FALSE)&amp;" - "&amp;VLOOKUP($U658,Endereços!$B$3:$M$1002,8,FALSE)&amp;", "&amp;VLOOKUP($U658,Endereços!$B$3:$M$1002,2,FALSE)&amp;" "&amp;VLOOKUP($U658,Endereços!$B$3:$M$1002,3,FALSE),"")</f>
        <v/>
      </c>
      <c r="W658" s="9"/>
      <c r="X658" s="9"/>
      <c r="Y658" s="9"/>
      <c r="Z658" s="59"/>
    </row>
    <row r="659" spans="1:26" x14ac:dyDescent="0.2">
      <c r="A659" s="44" t="str">
        <f t="shared" si="18"/>
        <v/>
      </c>
      <c r="B659" s="5"/>
      <c r="C659" s="14"/>
      <c r="D659" s="32" t="str">
        <f>IF($C659&lt;&gt;"",VLOOKUP($C659,Empresas!$A$3:$AB$1002,2,FALSE),"")</f>
        <v/>
      </c>
      <c r="E659" s="14"/>
      <c r="F659" s="14"/>
      <c r="G659" s="14"/>
      <c r="H659" s="14"/>
      <c r="I659" s="9"/>
      <c r="J659" s="9"/>
      <c r="K659" s="53"/>
      <c r="L659" s="50" t="str">
        <f t="shared" ca="1" si="19"/>
        <v/>
      </c>
      <c r="M659" s="32" t="str">
        <f>IF($U659&lt;&gt;"",VLOOKUP(VLOOKUP(VLOOKUP($U659,Endereços!$B$3:$M$1002,8,FALSE),Parametros!$AG$3:$AJ$102,4,FALSE),Parametros!$U$3:$Z$102,4,FALSE),"")</f>
        <v/>
      </c>
      <c r="N659" s="32" t="str">
        <f>IF($U659&lt;&gt;"",VLOOKUP(VLOOKUP($U659,Endereços!$B$3:$M$1002,6,FALSE),Parametros!$I$3:$N$102,6,FALSE),"")</f>
        <v/>
      </c>
      <c r="O659" s="9"/>
      <c r="P659" s="9"/>
      <c r="Q659" s="9"/>
      <c r="R659" s="9"/>
      <c r="S659" s="9"/>
      <c r="T659" s="9"/>
      <c r="U659" s="9"/>
      <c r="V659" s="52" t="str">
        <f>IF($U659&lt;&gt;"",VLOOKUP($U659,Endereços!$B$3:$M$1002,5,FALSE)&amp;" - "&amp;VLOOKUP($U659,Endereços!$B$3:$M$1002,7,FALSE)&amp;" - "&amp;VLOOKUP($U659,Endereços!$B$3:$M$1002,8,FALSE)&amp;", "&amp;VLOOKUP($U659,Endereços!$B$3:$M$1002,2,FALSE)&amp;" "&amp;VLOOKUP($U659,Endereços!$B$3:$M$1002,3,FALSE),"")</f>
        <v/>
      </c>
      <c r="W659" s="9"/>
      <c r="X659" s="9"/>
      <c r="Y659" s="9"/>
      <c r="Z659" s="59"/>
    </row>
    <row r="660" spans="1:26" x14ac:dyDescent="0.2">
      <c r="A660" s="44" t="str">
        <f t="shared" si="18"/>
        <v/>
      </c>
      <c r="B660" s="5"/>
      <c r="C660" s="14"/>
      <c r="D660" s="32" t="str">
        <f>IF($C660&lt;&gt;"",VLOOKUP($C660,Empresas!$A$3:$AB$1002,2,FALSE),"")</f>
        <v/>
      </c>
      <c r="E660" s="14"/>
      <c r="F660" s="14"/>
      <c r="G660" s="14"/>
      <c r="H660" s="14"/>
      <c r="I660" s="9"/>
      <c r="J660" s="9"/>
      <c r="K660" s="53"/>
      <c r="L660" s="50" t="str">
        <f t="shared" ca="1" si="19"/>
        <v/>
      </c>
      <c r="M660" s="32" t="str">
        <f>IF($U660&lt;&gt;"",VLOOKUP(VLOOKUP(VLOOKUP($U660,Endereços!$B$3:$M$1002,8,FALSE),Parametros!$AG$3:$AJ$102,4,FALSE),Parametros!$U$3:$Z$102,4,FALSE),"")</f>
        <v/>
      </c>
      <c r="N660" s="32" t="str">
        <f>IF($U660&lt;&gt;"",VLOOKUP(VLOOKUP($U660,Endereços!$B$3:$M$1002,6,FALSE),Parametros!$I$3:$N$102,6,FALSE),"")</f>
        <v/>
      </c>
      <c r="O660" s="9"/>
      <c r="P660" s="9"/>
      <c r="Q660" s="9"/>
      <c r="R660" s="9"/>
      <c r="S660" s="9"/>
      <c r="T660" s="9"/>
      <c r="U660" s="9"/>
      <c r="V660" s="52" t="str">
        <f>IF($U660&lt;&gt;"",VLOOKUP($U660,Endereços!$B$3:$M$1002,5,FALSE)&amp;" - "&amp;VLOOKUP($U660,Endereços!$B$3:$M$1002,7,FALSE)&amp;" - "&amp;VLOOKUP($U660,Endereços!$B$3:$M$1002,8,FALSE)&amp;", "&amp;VLOOKUP($U660,Endereços!$B$3:$M$1002,2,FALSE)&amp;" "&amp;VLOOKUP($U660,Endereços!$B$3:$M$1002,3,FALSE),"")</f>
        <v/>
      </c>
      <c r="W660" s="9"/>
      <c r="X660" s="9"/>
      <c r="Y660" s="9"/>
      <c r="Z660" s="59"/>
    </row>
    <row r="661" spans="1:26" x14ac:dyDescent="0.2">
      <c r="A661" s="44" t="str">
        <f t="shared" si="18"/>
        <v/>
      </c>
      <c r="B661" s="5"/>
      <c r="C661" s="14"/>
      <c r="D661" s="32" t="str">
        <f>IF($C661&lt;&gt;"",VLOOKUP($C661,Empresas!$A$3:$AB$1002,2,FALSE),"")</f>
        <v/>
      </c>
      <c r="E661" s="14"/>
      <c r="F661" s="14"/>
      <c r="G661" s="14"/>
      <c r="H661" s="14"/>
      <c r="I661" s="9"/>
      <c r="J661" s="9"/>
      <c r="K661" s="53"/>
      <c r="L661" s="50" t="str">
        <f t="shared" ca="1" si="19"/>
        <v/>
      </c>
      <c r="M661" s="32" t="str">
        <f>IF($U661&lt;&gt;"",VLOOKUP(VLOOKUP(VLOOKUP($U661,Endereços!$B$3:$M$1002,8,FALSE),Parametros!$AG$3:$AJ$102,4,FALSE),Parametros!$U$3:$Z$102,4,FALSE),"")</f>
        <v/>
      </c>
      <c r="N661" s="32" t="str">
        <f>IF($U661&lt;&gt;"",VLOOKUP(VLOOKUP($U661,Endereços!$B$3:$M$1002,6,FALSE),Parametros!$I$3:$N$102,6,FALSE),"")</f>
        <v/>
      </c>
      <c r="O661" s="9"/>
      <c r="P661" s="9"/>
      <c r="Q661" s="9"/>
      <c r="R661" s="9"/>
      <c r="S661" s="9"/>
      <c r="T661" s="9"/>
      <c r="U661" s="9"/>
      <c r="V661" s="52" t="str">
        <f>IF($U661&lt;&gt;"",VLOOKUP($U661,Endereços!$B$3:$M$1002,5,FALSE)&amp;" - "&amp;VLOOKUP($U661,Endereços!$B$3:$M$1002,7,FALSE)&amp;" - "&amp;VLOOKUP($U661,Endereços!$B$3:$M$1002,8,FALSE)&amp;", "&amp;VLOOKUP($U661,Endereços!$B$3:$M$1002,2,FALSE)&amp;" "&amp;VLOOKUP($U661,Endereços!$B$3:$M$1002,3,FALSE),"")</f>
        <v/>
      </c>
      <c r="W661" s="9"/>
      <c r="X661" s="9"/>
      <c r="Y661" s="9"/>
      <c r="Z661" s="59"/>
    </row>
    <row r="662" spans="1:26" x14ac:dyDescent="0.2">
      <c r="A662" s="44" t="str">
        <f t="shared" si="18"/>
        <v/>
      </c>
      <c r="B662" s="5"/>
      <c r="C662" s="14"/>
      <c r="D662" s="32" t="str">
        <f>IF($C662&lt;&gt;"",VLOOKUP($C662,Empresas!$A$3:$AB$1002,2,FALSE),"")</f>
        <v/>
      </c>
      <c r="E662" s="14"/>
      <c r="F662" s="14"/>
      <c r="G662" s="14"/>
      <c r="H662" s="14"/>
      <c r="I662" s="9"/>
      <c r="J662" s="9"/>
      <c r="K662" s="53"/>
      <c r="L662" s="50" t="str">
        <f t="shared" ca="1" si="19"/>
        <v/>
      </c>
      <c r="M662" s="32" t="str">
        <f>IF($U662&lt;&gt;"",VLOOKUP(VLOOKUP(VLOOKUP($U662,Endereços!$B$3:$M$1002,8,FALSE),Parametros!$AG$3:$AJ$102,4,FALSE),Parametros!$U$3:$Z$102,4,FALSE),"")</f>
        <v/>
      </c>
      <c r="N662" s="32" t="str">
        <f>IF($U662&lt;&gt;"",VLOOKUP(VLOOKUP($U662,Endereços!$B$3:$M$1002,6,FALSE),Parametros!$I$3:$N$102,6,FALSE),"")</f>
        <v/>
      </c>
      <c r="O662" s="9"/>
      <c r="P662" s="9"/>
      <c r="Q662" s="9"/>
      <c r="R662" s="9"/>
      <c r="S662" s="9"/>
      <c r="T662" s="9"/>
      <c r="U662" s="9"/>
      <c r="V662" s="52" t="str">
        <f>IF($U662&lt;&gt;"",VLOOKUP($U662,Endereços!$B$3:$M$1002,5,FALSE)&amp;" - "&amp;VLOOKUP($U662,Endereços!$B$3:$M$1002,7,FALSE)&amp;" - "&amp;VLOOKUP($U662,Endereços!$B$3:$M$1002,8,FALSE)&amp;", "&amp;VLOOKUP($U662,Endereços!$B$3:$M$1002,2,FALSE)&amp;" "&amp;VLOOKUP($U662,Endereços!$B$3:$M$1002,3,FALSE),"")</f>
        <v/>
      </c>
      <c r="W662" s="9"/>
      <c r="X662" s="9"/>
      <c r="Y662" s="9"/>
      <c r="Z662" s="59"/>
    </row>
    <row r="663" spans="1:26" x14ac:dyDescent="0.2">
      <c r="A663" s="44" t="str">
        <f t="shared" si="18"/>
        <v/>
      </c>
      <c r="B663" s="5"/>
      <c r="C663" s="14"/>
      <c r="D663" s="32" t="str">
        <f>IF($C663&lt;&gt;"",VLOOKUP($C663,Empresas!$A$3:$AB$1002,2,FALSE),"")</f>
        <v/>
      </c>
      <c r="E663" s="14"/>
      <c r="F663" s="14"/>
      <c r="G663" s="14"/>
      <c r="H663" s="14"/>
      <c r="I663" s="9"/>
      <c r="J663" s="9"/>
      <c r="K663" s="53"/>
      <c r="L663" s="50" t="str">
        <f t="shared" ca="1" si="19"/>
        <v/>
      </c>
      <c r="M663" s="32" t="str">
        <f>IF($U663&lt;&gt;"",VLOOKUP(VLOOKUP(VLOOKUP($U663,Endereços!$B$3:$M$1002,8,FALSE),Parametros!$AG$3:$AJ$102,4,FALSE),Parametros!$U$3:$Z$102,4,FALSE),"")</f>
        <v/>
      </c>
      <c r="N663" s="32" t="str">
        <f>IF($U663&lt;&gt;"",VLOOKUP(VLOOKUP($U663,Endereços!$B$3:$M$1002,6,FALSE),Parametros!$I$3:$N$102,6,FALSE),"")</f>
        <v/>
      </c>
      <c r="O663" s="9"/>
      <c r="P663" s="9"/>
      <c r="Q663" s="9"/>
      <c r="R663" s="9"/>
      <c r="S663" s="9"/>
      <c r="T663" s="9"/>
      <c r="U663" s="9"/>
      <c r="V663" s="52" t="str">
        <f>IF($U663&lt;&gt;"",VLOOKUP($U663,Endereços!$B$3:$M$1002,5,FALSE)&amp;" - "&amp;VLOOKUP($U663,Endereços!$B$3:$M$1002,7,FALSE)&amp;" - "&amp;VLOOKUP($U663,Endereços!$B$3:$M$1002,8,FALSE)&amp;", "&amp;VLOOKUP($U663,Endereços!$B$3:$M$1002,2,FALSE)&amp;" "&amp;VLOOKUP($U663,Endereços!$B$3:$M$1002,3,FALSE),"")</f>
        <v/>
      </c>
      <c r="W663" s="9"/>
      <c r="X663" s="9"/>
      <c r="Y663" s="9"/>
      <c r="Z663" s="59"/>
    </row>
    <row r="664" spans="1:26" x14ac:dyDescent="0.2">
      <c r="A664" s="44" t="str">
        <f t="shared" si="18"/>
        <v/>
      </c>
      <c r="B664" s="5"/>
      <c r="C664" s="14"/>
      <c r="D664" s="32" t="str">
        <f>IF($C664&lt;&gt;"",VLOOKUP($C664,Empresas!$A$3:$AB$1002,2,FALSE),"")</f>
        <v/>
      </c>
      <c r="E664" s="14"/>
      <c r="F664" s="14"/>
      <c r="G664" s="14"/>
      <c r="H664" s="14"/>
      <c r="I664" s="9"/>
      <c r="J664" s="9"/>
      <c r="K664" s="53"/>
      <c r="L664" s="50" t="str">
        <f t="shared" ca="1" si="19"/>
        <v/>
      </c>
      <c r="M664" s="32" t="str">
        <f>IF($U664&lt;&gt;"",VLOOKUP(VLOOKUP(VLOOKUP($U664,Endereços!$B$3:$M$1002,8,FALSE),Parametros!$AG$3:$AJ$102,4,FALSE),Parametros!$U$3:$Z$102,4,FALSE),"")</f>
        <v/>
      </c>
      <c r="N664" s="32" t="str">
        <f>IF($U664&lt;&gt;"",VLOOKUP(VLOOKUP($U664,Endereços!$B$3:$M$1002,6,FALSE),Parametros!$I$3:$N$102,6,FALSE),"")</f>
        <v/>
      </c>
      <c r="O664" s="9"/>
      <c r="P664" s="9"/>
      <c r="Q664" s="9"/>
      <c r="R664" s="9"/>
      <c r="S664" s="9"/>
      <c r="T664" s="9"/>
      <c r="U664" s="9"/>
      <c r="V664" s="52" t="str">
        <f>IF($U664&lt;&gt;"",VLOOKUP($U664,Endereços!$B$3:$M$1002,5,FALSE)&amp;" - "&amp;VLOOKUP($U664,Endereços!$B$3:$M$1002,7,FALSE)&amp;" - "&amp;VLOOKUP($U664,Endereços!$B$3:$M$1002,8,FALSE)&amp;", "&amp;VLOOKUP($U664,Endereços!$B$3:$M$1002,2,FALSE)&amp;" "&amp;VLOOKUP($U664,Endereços!$B$3:$M$1002,3,FALSE),"")</f>
        <v/>
      </c>
      <c r="W664" s="9"/>
      <c r="X664" s="9"/>
      <c r="Y664" s="9"/>
      <c r="Z664" s="59"/>
    </row>
    <row r="665" spans="1:26" x14ac:dyDescent="0.2">
      <c r="A665" s="44" t="str">
        <f t="shared" si="18"/>
        <v/>
      </c>
      <c r="B665" s="5"/>
      <c r="C665" s="14"/>
      <c r="D665" s="32" t="str">
        <f>IF($C665&lt;&gt;"",VLOOKUP($C665,Empresas!$A$3:$AB$1002,2,FALSE),"")</f>
        <v/>
      </c>
      <c r="E665" s="14"/>
      <c r="F665" s="14"/>
      <c r="G665" s="14"/>
      <c r="H665" s="14"/>
      <c r="I665" s="9"/>
      <c r="J665" s="9"/>
      <c r="K665" s="53"/>
      <c r="L665" s="50" t="str">
        <f t="shared" ca="1" si="19"/>
        <v/>
      </c>
      <c r="M665" s="32" t="str">
        <f>IF($U665&lt;&gt;"",VLOOKUP(VLOOKUP(VLOOKUP($U665,Endereços!$B$3:$M$1002,8,FALSE),Parametros!$AG$3:$AJ$102,4,FALSE),Parametros!$U$3:$Z$102,4,FALSE),"")</f>
        <v/>
      </c>
      <c r="N665" s="32" t="str">
        <f>IF($U665&lt;&gt;"",VLOOKUP(VLOOKUP($U665,Endereços!$B$3:$M$1002,6,FALSE),Parametros!$I$3:$N$102,6,FALSE),"")</f>
        <v/>
      </c>
      <c r="O665" s="9"/>
      <c r="P665" s="9"/>
      <c r="Q665" s="9"/>
      <c r="R665" s="9"/>
      <c r="S665" s="9"/>
      <c r="T665" s="9"/>
      <c r="U665" s="9"/>
      <c r="V665" s="52" t="str">
        <f>IF($U665&lt;&gt;"",VLOOKUP($U665,Endereços!$B$3:$M$1002,5,FALSE)&amp;" - "&amp;VLOOKUP($U665,Endereços!$B$3:$M$1002,7,FALSE)&amp;" - "&amp;VLOOKUP($U665,Endereços!$B$3:$M$1002,8,FALSE)&amp;", "&amp;VLOOKUP($U665,Endereços!$B$3:$M$1002,2,FALSE)&amp;" "&amp;VLOOKUP($U665,Endereços!$B$3:$M$1002,3,FALSE),"")</f>
        <v/>
      </c>
      <c r="W665" s="9"/>
      <c r="X665" s="9"/>
      <c r="Y665" s="9"/>
      <c r="Z665" s="59"/>
    </row>
    <row r="666" spans="1:26" x14ac:dyDescent="0.2">
      <c r="A666" s="44" t="str">
        <f t="shared" si="18"/>
        <v/>
      </c>
      <c r="B666" s="5"/>
      <c r="C666" s="14"/>
      <c r="D666" s="32" t="str">
        <f>IF($C666&lt;&gt;"",VLOOKUP($C666,Empresas!$A$3:$AB$1002,2,FALSE),"")</f>
        <v/>
      </c>
      <c r="E666" s="14"/>
      <c r="F666" s="14"/>
      <c r="G666" s="14"/>
      <c r="H666" s="14"/>
      <c r="I666" s="9"/>
      <c r="J666" s="9"/>
      <c r="K666" s="53"/>
      <c r="L666" s="50" t="str">
        <f t="shared" ca="1" si="19"/>
        <v/>
      </c>
      <c r="M666" s="32" t="str">
        <f>IF($U666&lt;&gt;"",VLOOKUP(VLOOKUP(VLOOKUP($U666,Endereços!$B$3:$M$1002,8,FALSE),Parametros!$AG$3:$AJ$102,4,FALSE),Parametros!$U$3:$Z$102,4,FALSE),"")</f>
        <v/>
      </c>
      <c r="N666" s="32" t="str">
        <f>IF($U666&lt;&gt;"",VLOOKUP(VLOOKUP($U666,Endereços!$B$3:$M$1002,6,FALSE),Parametros!$I$3:$N$102,6,FALSE),"")</f>
        <v/>
      </c>
      <c r="O666" s="9"/>
      <c r="P666" s="9"/>
      <c r="Q666" s="9"/>
      <c r="R666" s="9"/>
      <c r="S666" s="9"/>
      <c r="T666" s="9"/>
      <c r="U666" s="9"/>
      <c r="V666" s="52" t="str">
        <f>IF($U666&lt;&gt;"",VLOOKUP($U666,Endereços!$B$3:$M$1002,5,FALSE)&amp;" - "&amp;VLOOKUP($U666,Endereços!$B$3:$M$1002,7,FALSE)&amp;" - "&amp;VLOOKUP($U666,Endereços!$B$3:$M$1002,8,FALSE)&amp;", "&amp;VLOOKUP($U666,Endereços!$B$3:$M$1002,2,FALSE)&amp;" "&amp;VLOOKUP($U666,Endereços!$B$3:$M$1002,3,FALSE),"")</f>
        <v/>
      </c>
      <c r="W666" s="9"/>
      <c r="X666" s="9"/>
      <c r="Y666" s="9"/>
      <c r="Z666" s="59"/>
    </row>
    <row r="667" spans="1:26" x14ac:dyDescent="0.2">
      <c r="A667" s="44" t="str">
        <f t="shared" si="18"/>
        <v/>
      </c>
      <c r="B667" s="5"/>
      <c r="C667" s="14"/>
      <c r="D667" s="32" t="str">
        <f>IF($C667&lt;&gt;"",VLOOKUP($C667,Empresas!$A$3:$AB$1002,2,FALSE),"")</f>
        <v/>
      </c>
      <c r="E667" s="14"/>
      <c r="F667" s="14"/>
      <c r="G667" s="14"/>
      <c r="H667" s="14"/>
      <c r="I667" s="9"/>
      <c r="J667" s="9"/>
      <c r="K667" s="53"/>
      <c r="L667" s="50" t="str">
        <f t="shared" ca="1" si="19"/>
        <v/>
      </c>
      <c r="M667" s="32" t="str">
        <f>IF($U667&lt;&gt;"",VLOOKUP(VLOOKUP(VLOOKUP($U667,Endereços!$B$3:$M$1002,8,FALSE),Parametros!$AG$3:$AJ$102,4,FALSE),Parametros!$U$3:$Z$102,4,FALSE),"")</f>
        <v/>
      </c>
      <c r="N667" s="32" t="str">
        <f>IF($U667&lt;&gt;"",VLOOKUP(VLOOKUP($U667,Endereços!$B$3:$M$1002,6,FALSE),Parametros!$I$3:$N$102,6,FALSE),"")</f>
        <v/>
      </c>
      <c r="O667" s="9"/>
      <c r="P667" s="9"/>
      <c r="Q667" s="9"/>
      <c r="R667" s="9"/>
      <c r="S667" s="9"/>
      <c r="T667" s="9"/>
      <c r="U667" s="9"/>
      <c r="V667" s="52" t="str">
        <f>IF($U667&lt;&gt;"",VLOOKUP($U667,Endereços!$B$3:$M$1002,5,FALSE)&amp;" - "&amp;VLOOKUP($U667,Endereços!$B$3:$M$1002,7,FALSE)&amp;" - "&amp;VLOOKUP($U667,Endereços!$B$3:$M$1002,8,FALSE)&amp;", "&amp;VLOOKUP($U667,Endereços!$B$3:$M$1002,2,FALSE)&amp;" "&amp;VLOOKUP($U667,Endereços!$B$3:$M$1002,3,FALSE),"")</f>
        <v/>
      </c>
      <c r="W667" s="9"/>
      <c r="X667" s="9"/>
      <c r="Y667" s="9"/>
      <c r="Z667" s="59"/>
    </row>
    <row r="668" spans="1:26" x14ac:dyDescent="0.2">
      <c r="A668" s="44" t="str">
        <f t="shared" si="18"/>
        <v/>
      </c>
      <c r="B668" s="5"/>
      <c r="C668" s="14"/>
      <c r="D668" s="32" t="str">
        <f>IF($C668&lt;&gt;"",VLOOKUP($C668,Empresas!$A$3:$AB$1002,2,FALSE),"")</f>
        <v/>
      </c>
      <c r="E668" s="14"/>
      <c r="F668" s="14"/>
      <c r="G668" s="14"/>
      <c r="H668" s="14"/>
      <c r="I668" s="9"/>
      <c r="J668" s="9"/>
      <c r="K668" s="53"/>
      <c r="L668" s="50" t="str">
        <f t="shared" ca="1" si="19"/>
        <v/>
      </c>
      <c r="M668" s="32" t="str">
        <f>IF($U668&lt;&gt;"",VLOOKUP(VLOOKUP(VLOOKUP($U668,Endereços!$B$3:$M$1002,8,FALSE),Parametros!$AG$3:$AJ$102,4,FALSE),Parametros!$U$3:$Z$102,4,FALSE),"")</f>
        <v/>
      </c>
      <c r="N668" s="32" t="str">
        <f>IF($U668&lt;&gt;"",VLOOKUP(VLOOKUP($U668,Endereços!$B$3:$M$1002,6,FALSE),Parametros!$I$3:$N$102,6,FALSE),"")</f>
        <v/>
      </c>
      <c r="O668" s="9"/>
      <c r="P668" s="9"/>
      <c r="Q668" s="9"/>
      <c r="R668" s="9"/>
      <c r="S668" s="9"/>
      <c r="T668" s="9"/>
      <c r="U668" s="9"/>
      <c r="V668" s="52" t="str">
        <f>IF($U668&lt;&gt;"",VLOOKUP($U668,Endereços!$B$3:$M$1002,5,FALSE)&amp;" - "&amp;VLOOKUP($U668,Endereços!$B$3:$M$1002,7,FALSE)&amp;" - "&amp;VLOOKUP($U668,Endereços!$B$3:$M$1002,8,FALSE)&amp;", "&amp;VLOOKUP($U668,Endereços!$B$3:$M$1002,2,FALSE)&amp;" "&amp;VLOOKUP($U668,Endereços!$B$3:$M$1002,3,FALSE),"")</f>
        <v/>
      </c>
      <c r="W668" s="9"/>
      <c r="X668" s="9"/>
      <c r="Y668" s="9"/>
      <c r="Z668" s="59"/>
    </row>
    <row r="669" spans="1:26" x14ac:dyDescent="0.2">
      <c r="A669" s="44" t="str">
        <f t="shared" si="18"/>
        <v/>
      </c>
      <c r="B669" s="5"/>
      <c r="C669" s="14"/>
      <c r="D669" s="32" t="str">
        <f>IF($C669&lt;&gt;"",VLOOKUP($C669,Empresas!$A$3:$AB$1002,2,FALSE),"")</f>
        <v/>
      </c>
      <c r="E669" s="14"/>
      <c r="F669" s="14"/>
      <c r="G669" s="14"/>
      <c r="H669" s="14"/>
      <c r="I669" s="9"/>
      <c r="J669" s="9"/>
      <c r="K669" s="53"/>
      <c r="L669" s="50" t="str">
        <f t="shared" ca="1" si="19"/>
        <v/>
      </c>
      <c r="M669" s="32" t="str">
        <f>IF($U669&lt;&gt;"",VLOOKUP(VLOOKUP(VLOOKUP($U669,Endereços!$B$3:$M$1002,8,FALSE),Parametros!$AG$3:$AJ$102,4,FALSE),Parametros!$U$3:$Z$102,4,FALSE),"")</f>
        <v/>
      </c>
      <c r="N669" s="32" t="str">
        <f>IF($U669&lt;&gt;"",VLOOKUP(VLOOKUP($U669,Endereços!$B$3:$M$1002,6,FALSE),Parametros!$I$3:$N$102,6,FALSE),"")</f>
        <v/>
      </c>
      <c r="O669" s="9"/>
      <c r="P669" s="9"/>
      <c r="Q669" s="9"/>
      <c r="R669" s="9"/>
      <c r="S669" s="9"/>
      <c r="T669" s="9"/>
      <c r="U669" s="9"/>
      <c r="V669" s="52" t="str">
        <f>IF($U669&lt;&gt;"",VLOOKUP($U669,Endereços!$B$3:$M$1002,5,FALSE)&amp;" - "&amp;VLOOKUP($U669,Endereços!$B$3:$M$1002,7,FALSE)&amp;" - "&amp;VLOOKUP($U669,Endereços!$B$3:$M$1002,8,FALSE)&amp;", "&amp;VLOOKUP($U669,Endereços!$B$3:$M$1002,2,FALSE)&amp;" "&amp;VLOOKUP($U669,Endereços!$B$3:$M$1002,3,FALSE),"")</f>
        <v/>
      </c>
      <c r="W669" s="9"/>
      <c r="X669" s="9"/>
      <c r="Y669" s="9"/>
      <c r="Z669" s="59"/>
    </row>
    <row r="670" spans="1:26" x14ac:dyDescent="0.2">
      <c r="A670" s="44" t="str">
        <f t="shared" si="18"/>
        <v/>
      </c>
      <c r="B670" s="5"/>
      <c r="C670" s="14"/>
      <c r="D670" s="32" t="str">
        <f>IF($C670&lt;&gt;"",VLOOKUP($C670,Empresas!$A$3:$AB$1002,2,FALSE),"")</f>
        <v/>
      </c>
      <c r="E670" s="14"/>
      <c r="F670" s="14"/>
      <c r="G670" s="14"/>
      <c r="H670" s="14"/>
      <c r="I670" s="9"/>
      <c r="J670" s="9"/>
      <c r="K670" s="53"/>
      <c r="L670" s="50" t="str">
        <f t="shared" ca="1" si="19"/>
        <v/>
      </c>
      <c r="M670" s="32" t="str">
        <f>IF($U670&lt;&gt;"",VLOOKUP(VLOOKUP(VLOOKUP($U670,Endereços!$B$3:$M$1002,8,FALSE),Parametros!$AG$3:$AJ$102,4,FALSE),Parametros!$U$3:$Z$102,4,FALSE),"")</f>
        <v/>
      </c>
      <c r="N670" s="32" t="str">
        <f>IF($U670&lt;&gt;"",VLOOKUP(VLOOKUP($U670,Endereços!$B$3:$M$1002,6,FALSE),Parametros!$I$3:$N$102,6,FALSE),"")</f>
        <v/>
      </c>
      <c r="O670" s="9"/>
      <c r="P670" s="9"/>
      <c r="Q670" s="9"/>
      <c r="R670" s="9"/>
      <c r="S670" s="9"/>
      <c r="T670" s="9"/>
      <c r="U670" s="9"/>
      <c r="V670" s="52" t="str">
        <f>IF($U670&lt;&gt;"",VLOOKUP($U670,Endereços!$B$3:$M$1002,5,FALSE)&amp;" - "&amp;VLOOKUP($U670,Endereços!$B$3:$M$1002,7,FALSE)&amp;" - "&amp;VLOOKUP($U670,Endereços!$B$3:$M$1002,8,FALSE)&amp;", "&amp;VLOOKUP($U670,Endereços!$B$3:$M$1002,2,FALSE)&amp;" "&amp;VLOOKUP($U670,Endereços!$B$3:$M$1002,3,FALSE),"")</f>
        <v/>
      </c>
      <c r="W670" s="9"/>
      <c r="X670" s="9"/>
      <c r="Y670" s="9"/>
      <c r="Z670" s="59"/>
    </row>
    <row r="671" spans="1:26" x14ac:dyDescent="0.2">
      <c r="A671" s="44" t="str">
        <f t="shared" si="18"/>
        <v/>
      </c>
      <c r="B671" s="5"/>
      <c r="C671" s="14"/>
      <c r="D671" s="32" t="str">
        <f>IF($C671&lt;&gt;"",VLOOKUP($C671,Empresas!$A$3:$AB$1002,2,FALSE),"")</f>
        <v/>
      </c>
      <c r="E671" s="14"/>
      <c r="F671" s="14"/>
      <c r="G671" s="14"/>
      <c r="H671" s="14"/>
      <c r="I671" s="9"/>
      <c r="J671" s="9"/>
      <c r="K671" s="53"/>
      <c r="L671" s="50" t="str">
        <f t="shared" ca="1" si="19"/>
        <v/>
      </c>
      <c r="M671" s="32" t="str">
        <f>IF($U671&lt;&gt;"",VLOOKUP(VLOOKUP(VLOOKUP($U671,Endereços!$B$3:$M$1002,8,FALSE),Parametros!$AG$3:$AJ$102,4,FALSE),Parametros!$U$3:$Z$102,4,FALSE),"")</f>
        <v/>
      </c>
      <c r="N671" s="32" t="str">
        <f>IF($U671&lt;&gt;"",VLOOKUP(VLOOKUP($U671,Endereços!$B$3:$M$1002,6,FALSE),Parametros!$I$3:$N$102,6,FALSE),"")</f>
        <v/>
      </c>
      <c r="O671" s="9"/>
      <c r="P671" s="9"/>
      <c r="Q671" s="9"/>
      <c r="R671" s="9"/>
      <c r="S671" s="9"/>
      <c r="T671" s="9"/>
      <c r="U671" s="9"/>
      <c r="V671" s="52" t="str">
        <f>IF($U671&lt;&gt;"",VLOOKUP($U671,Endereços!$B$3:$M$1002,5,FALSE)&amp;" - "&amp;VLOOKUP($U671,Endereços!$B$3:$M$1002,7,FALSE)&amp;" - "&amp;VLOOKUP($U671,Endereços!$B$3:$M$1002,8,FALSE)&amp;", "&amp;VLOOKUP($U671,Endereços!$B$3:$M$1002,2,FALSE)&amp;" "&amp;VLOOKUP($U671,Endereços!$B$3:$M$1002,3,FALSE),"")</f>
        <v/>
      </c>
      <c r="W671" s="9"/>
      <c r="X671" s="9"/>
      <c r="Y671" s="9"/>
      <c r="Z671" s="59"/>
    </row>
    <row r="672" spans="1:26" x14ac:dyDescent="0.2">
      <c r="A672" s="44" t="str">
        <f t="shared" si="18"/>
        <v/>
      </c>
      <c r="B672" s="5"/>
      <c r="C672" s="14"/>
      <c r="D672" s="32" t="str">
        <f>IF($C672&lt;&gt;"",VLOOKUP($C672,Empresas!$A$3:$AB$1002,2,FALSE),"")</f>
        <v/>
      </c>
      <c r="E672" s="14"/>
      <c r="F672" s="14"/>
      <c r="G672" s="14"/>
      <c r="H672" s="14"/>
      <c r="I672" s="9"/>
      <c r="J672" s="9"/>
      <c r="K672" s="53"/>
      <c r="L672" s="50" t="str">
        <f t="shared" ca="1" si="19"/>
        <v/>
      </c>
      <c r="M672" s="32" t="str">
        <f>IF($U672&lt;&gt;"",VLOOKUP(VLOOKUP(VLOOKUP($U672,Endereços!$B$3:$M$1002,8,FALSE),Parametros!$AG$3:$AJ$102,4,FALSE),Parametros!$U$3:$Z$102,4,FALSE),"")</f>
        <v/>
      </c>
      <c r="N672" s="32" t="str">
        <f>IF($U672&lt;&gt;"",VLOOKUP(VLOOKUP($U672,Endereços!$B$3:$M$1002,6,FALSE),Parametros!$I$3:$N$102,6,FALSE),"")</f>
        <v/>
      </c>
      <c r="O672" s="9"/>
      <c r="P672" s="9"/>
      <c r="Q672" s="9"/>
      <c r="R672" s="9"/>
      <c r="S672" s="9"/>
      <c r="T672" s="9"/>
      <c r="U672" s="9"/>
      <c r="V672" s="52" t="str">
        <f>IF($U672&lt;&gt;"",VLOOKUP($U672,Endereços!$B$3:$M$1002,5,FALSE)&amp;" - "&amp;VLOOKUP($U672,Endereços!$B$3:$M$1002,7,FALSE)&amp;" - "&amp;VLOOKUP($U672,Endereços!$B$3:$M$1002,8,FALSE)&amp;", "&amp;VLOOKUP($U672,Endereços!$B$3:$M$1002,2,FALSE)&amp;" "&amp;VLOOKUP($U672,Endereços!$B$3:$M$1002,3,FALSE),"")</f>
        <v/>
      </c>
      <c r="W672" s="9"/>
      <c r="X672" s="9"/>
      <c r="Y672" s="9"/>
      <c r="Z672" s="59"/>
    </row>
    <row r="673" spans="1:26" x14ac:dyDescent="0.2">
      <c r="A673" s="44" t="str">
        <f t="shared" si="18"/>
        <v/>
      </c>
      <c r="B673" s="5"/>
      <c r="C673" s="14"/>
      <c r="D673" s="32" t="str">
        <f>IF($C673&lt;&gt;"",VLOOKUP($C673,Empresas!$A$3:$AB$1002,2,FALSE),"")</f>
        <v/>
      </c>
      <c r="E673" s="14"/>
      <c r="F673" s="14"/>
      <c r="G673" s="14"/>
      <c r="H673" s="14"/>
      <c r="I673" s="9"/>
      <c r="J673" s="9"/>
      <c r="K673" s="53"/>
      <c r="L673" s="50" t="str">
        <f t="shared" ca="1" si="19"/>
        <v/>
      </c>
      <c r="M673" s="32" t="str">
        <f>IF($U673&lt;&gt;"",VLOOKUP(VLOOKUP(VLOOKUP($U673,Endereços!$B$3:$M$1002,8,FALSE),Parametros!$AG$3:$AJ$102,4,FALSE),Parametros!$U$3:$Z$102,4,FALSE),"")</f>
        <v/>
      </c>
      <c r="N673" s="32" t="str">
        <f>IF($U673&lt;&gt;"",VLOOKUP(VLOOKUP($U673,Endereços!$B$3:$M$1002,6,FALSE),Parametros!$I$3:$N$102,6,FALSE),"")</f>
        <v/>
      </c>
      <c r="O673" s="9"/>
      <c r="P673" s="9"/>
      <c r="Q673" s="9"/>
      <c r="R673" s="9"/>
      <c r="S673" s="9"/>
      <c r="T673" s="9"/>
      <c r="U673" s="9"/>
      <c r="V673" s="52" t="str">
        <f>IF($U673&lt;&gt;"",VLOOKUP($U673,Endereços!$B$3:$M$1002,5,FALSE)&amp;" - "&amp;VLOOKUP($U673,Endereços!$B$3:$M$1002,7,FALSE)&amp;" - "&amp;VLOOKUP($U673,Endereços!$B$3:$M$1002,8,FALSE)&amp;", "&amp;VLOOKUP($U673,Endereços!$B$3:$M$1002,2,FALSE)&amp;" "&amp;VLOOKUP($U673,Endereços!$B$3:$M$1002,3,FALSE),"")</f>
        <v/>
      </c>
      <c r="W673" s="9"/>
      <c r="X673" s="9"/>
      <c r="Y673" s="9"/>
      <c r="Z673" s="59"/>
    </row>
    <row r="674" spans="1:26" x14ac:dyDescent="0.2">
      <c r="A674" s="44" t="str">
        <f t="shared" si="18"/>
        <v/>
      </c>
      <c r="B674" s="5"/>
      <c r="C674" s="14"/>
      <c r="D674" s="32" t="str">
        <f>IF($C674&lt;&gt;"",VLOOKUP($C674,Empresas!$A$3:$AB$1002,2,FALSE),"")</f>
        <v/>
      </c>
      <c r="E674" s="14"/>
      <c r="F674" s="14"/>
      <c r="G674" s="14"/>
      <c r="H674" s="14"/>
      <c r="I674" s="9"/>
      <c r="J674" s="9"/>
      <c r="K674" s="53"/>
      <c r="L674" s="50" t="str">
        <f t="shared" ca="1" si="19"/>
        <v/>
      </c>
      <c r="M674" s="32" t="str">
        <f>IF($U674&lt;&gt;"",VLOOKUP(VLOOKUP(VLOOKUP($U674,Endereços!$B$3:$M$1002,8,FALSE),Parametros!$AG$3:$AJ$102,4,FALSE),Parametros!$U$3:$Z$102,4,FALSE),"")</f>
        <v/>
      </c>
      <c r="N674" s="32" t="str">
        <f>IF($U674&lt;&gt;"",VLOOKUP(VLOOKUP($U674,Endereços!$B$3:$M$1002,6,FALSE),Parametros!$I$3:$N$102,6,FALSE),"")</f>
        <v/>
      </c>
      <c r="O674" s="9"/>
      <c r="P674" s="9"/>
      <c r="Q674" s="9"/>
      <c r="R674" s="9"/>
      <c r="S674" s="9"/>
      <c r="T674" s="9"/>
      <c r="U674" s="9"/>
      <c r="V674" s="52" t="str">
        <f>IF($U674&lt;&gt;"",VLOOKUP($U674,Endereços!$B$3:$M$1002,5,FALSE)&amp;" - "&amp;VLOOKUP($U674,Endereços!$B$3:$M$1002,7,FALSE)&amp;" - "&amp;VLOOKUP($U674,Endereços!$B$3:$M$1002,8,FALSE)&amp;", "&amp;VLOOKUP($U674,Endereços!$B$3:$M$1002,2,FALSE)&amp;" "&amp;VLOOKUP($U674,Endereços!$B$3:$M$1002,3,FALSE),"")</f>
        <v/>
      </c>
      <c r="W674" s="9"/>
      <c r="X674" s="9"/>
      <c r="Y674" s="9"/>
      <c r="Z674" s="59"/>
    </row>
    <row r="675" spans="1:26" x14ac:dyDescent="0.2">
      <c r="A675" s="44" t="str">
        <f t="shared" si="18"/>
        <v/>
      </c>
      <c r="B675" s="5"/>
      <c r="C675" s="14"/>
      <c r="D675" s="32" t="str">
        <f>IF($C675&lt;&gt;"",VLOOKUP($C675,Empresas!$A$3:$AB$1002,2,FALSE),"")</f>
        <v/>
      </c>
      <c r="E675" s="14"/>
      <c r="F675" s="14"/>
      <c r="G675" s="14"/>
      <c r="H675" s="14"/>
      <c r="I675" s="9"/>
      <c r="J675" s="9"/>
      <c r="K675" s="53"/>
      <c r="L675" s="50" t="str">
        <f t="shared" ca="1" si="19"/>
        <v/>
      </c>
      <c r="M675" s="32" t="str">
        <f>IF($U675&lt;&gt;"",VLOOKUP(VLOOKUP(VLOOKUP($U675,Endereços!$B$3:$M$1002,8,FALSE),Parametros!$AG$3:$AJ$102,4,FALSE),Parametros!$U$3:$Z$102,4,FALSE),"")</f>
        <v/>
      </c>
      <c r="N675" s="32" t="str">
        <f>IF($U675&lt;&gt;"",VLOOKUP(VLOOKUP($U675,Endereços!$B$3:$M$1002,6,FALSE),Parametros!$I$3:$N$102,6,FALSE),"")</f>
        <v/>
      </c>
      <c r="O675" s="9"/>
      <c r="P675" s="9"/>
      <c r="Q675" s="9"/>
      <c r="R675" s="9"/>
      <c r="S675" s="9"/>
      <c r="T675" s="9"/>
      <c r="U675" s="9"/>
      <c r="V675" s="52" t="str">
        <f>IF($U675&lt;&gt;"",VLOOKUP($U675,Endereços!$B$3:$M$1002,5,FALSE)&amp;" - "&amp;VLOOKUP($U675,Endereços!$B$3:$M$1002,7,FALSE)&amp;" - "&amp;VLOOKUP($U675,Endereços!$B$3:$M$1002,8,FALSE)&amp;", "&amp;VLOOKUP($U675,Endereços!$B$3:$M$1002,2,FALSE)&amp;" "&amp;VLOOKUP($U675,Endereços!$B$3:$M$1002,3,FALSE),"")</f>
        <v/>
      </c>
      <c r="W675" s="9"/>
      <c r="X675" s="9"/>
      <c r="Y675" s="9"/>
      <c r="Z675" s="59"/>
    </row>
    <row r="676" spans="1:26" x14ac:dyDescent="0.2">
      <c r="A676" s="44" t="str">
        <f t="shared" si="18"/>
        <v/>
      </c>
      <c r="B676" s="5"/>
      <c r="C676" s="14"/>
      <c r="D676" s="32" t="str">
        <f>IF($C676&lt;&gt;"",VLOOKUP($C676,Empresas!$A$3:$AB$1002,2,FALSE),"")</f>
        <v/>
      </c>
      <c r="E676" s="14"/>
      <c r="F676" s="14"/>
      <c r="G676" s="14"/>
      <c r="H676" s="14"/>
      <c r="I676" s="9"/>
      <c r="J676" s="9"/>
      <c r="K676" s="53"/>
      <c r="L676" s="50" t="str">
        <f t="shared" ca="1" si="19"/>
        <v/>
      </c>
      <c r="M676" s="32" t="str">
        <f>IF($U676&lt;&gt;"",VLOOKUP(VLOOKUP(VLOOKUP($U676,Endereços!$B$3:$M$1002,8,FALSE),Parametros!$AG$3:$AJ$102,4,FALSE),Parametros!$U$3:$Z$102,4,FALSE),"")</f>
        <v/>
      </c>
      <c r="N676" s="32" t="str">
        <f>IF($U676&lt;&gt;"",VLOOKUP(VLOOKUP($U676,Endereços!$B$3:$M$1002,6,FALSE),Parametros!$I$3:$N$102,6,FALSE),"")</f>
        <v/>
      </c>
      <c r="O676" s="9"/>
      <c r="P676" s="9"/>
      <c r="Q676" s="9"/>
      <c r="R676" s="9"/>
      <c r="S676" s="9"/>
      <c r="T676" s="9"/>
      <c r="U676" s="9"/>
      <c r="V676" s="52" t="str">
        <f>IF($U676&lt;&gt;"",VLOOKUP($U676,Endereços!$B$3:$M$1002,5,FALSE)&amp;" - "&amp;VLOOKUP($U676,Endereços!$B$3:$M$1002,7,FALSE)&amp;" - "&amp;VLOOKUP($U676,Endereços!$B$3:$M$1002,8,FALSE)&amp;", "&amp;VLOOKUP($U676,Endereços!$B$3:$M$1002,2,FALSE)&amp;" "&amp;VLOOKUP($U676,Endereços!$B$3:$M$1002,3,FALSE),"")</f>
        <v/>
      </c>
      <c r="W676" s="9"/>
      <c r="X676" s="9"/>
      <c r="Y676" s="9"/>
      <c r="Z676" s="59"/>
    </row>
    <row r="677" spans="1:26" x14ac:dyDescent="0.2">
      <c r="A677" s="44" t="str">
        <f t="shared" si="18"/>
        <v/>
      </c>
      <c r="B677" s="5"/>
      <c r="C677" s="14"/>
      <c r="D677" s="32" t="str">
        <f>IF($C677&lt;&gt;"",VLOOKUP($C677,Empresas!$A$3:$AB$1002,2,FALSE),"")</f>
        <v/>
      </c>
      <c r="E677" s="14"/>
      <c r="F677" s="14"/>
      <c r="G677" s="14"/>
      <c r="H677" s="14"/>
      <c r="I677" s="9"/>
      <c r="J677" s="9"/>
      <c r="K677" s="53"/>
      <c r="L677" s="50" t="str">
        <f t="shared" ca="1" si="19"/>
        <v/>
      </c>
      <c r="M677" s="32" t="str">
        <f>IF($U677&lt;&gt;"",VLOOKUP(VLOOKUP(VLOOKUP($U677,Endereços!$B$3:$M$1002,8,FALSE),Parametros!$AG$3:$AJ$102,4,FALSE),Parametros!$U$3:$Z$102,4,FALSE),"")</f>
        <v/>
      </c>
      <c r="N677" s="32" t="str">
        <f>IF($U677&lt;&gt;"",VLOOKUP(VLOOKUP($U677,Endereços!$B$3:$M$1002,6,FALSE),Parametros!$I$3:$N$102,6,FALSE),"")</f>
        <v/>
      </c>
      <c r="O677" s="9"/>
      <c r="P677" s="9"/>
      <c r="Q677" s="9"/>
      <c r="R677" s="9"/>
      <c r="S677" s="9"/>
      <c r="T677" s="9"/>
      <c r="U677" s="9"/>
      <c r="V677" s="52" t="str">
        <f>IF($U677&lt;&gt;"",VLOOKUP($U677,Endereços!$B$3:$M$1002,5,FALSE)&amp;" - "&amp;VLOOKUP($U677,Endereços!$B$3:$M$1002,7,FALSE)&amp;" - "&amp;VLOOKUP($U677,Endereços!$B$3:$M$1002,8,FALSE)&amp;", "&amp;VLOOKUP($U677,Endereços!$B$3:$M$1002,2,FALSE)&amp;" "&amp;VLOOKUP($U677,Endereços!$B$3:$M$1002,3,FALSE),"")</f>
        <v/>
      </c>
      <c r="W677" s="9"/>
      <c r="X677" s="9"/>
      <c r="Y677" s="9"/>
      <c r="Z677" s="59"/>
    </row>
    <row r="678" spans="1:26" x14ac:dyDescent="0.2">
      <c r="A678" s="44" t="str">
        <f t="shared" si="18"/>
        <v/>
      </c>
      <c r="B678" s="5"/>
      <c r="C678" s="14"/>
      <c r="D678" s="32" t="str">
        <f>IF($C678&lt;&gt;"",VLOOKUP($C678,Empresas!$A$3:$AB$1002,2,FALSE),"")</f>
        <v/>
      </c>
      <c r="E678" s="14"/>
      <c r="F678" s="14"/>
      <c r="G678" s="14"/>
      <c r="H678" s="14"/>
      <c r="I678" s="9"/>
      <c r="J678" s="9"/>
      <c r="K678" s="53"/>
      <c r="L678" s="50" t="str">
        <f t="shared" ca="1" si="19"/>
        <v/>
      </c>
      <c r="M678" s="32" t="str">
        <f>IF($U678&lt;&gt;"",VLOOKUP(VLOOKUP(VLOOKUP($U678,Endereços!$B$3:$M$1002,8,FALSE),Parametros!$AG$3:$AJ$102,4,FALSE),Parametros!$U$3:$Z$102,4,FALSE),"")</f>
        <v/>
      </c>
      <c r="N678" s="32" t="str">
        <f>IF($U678&lt;&gt;"",VLOOKUP(VLOOKUP($U678,Endereços!$B$3:$M$1002,6,FALSE),Parametros!$I$3:$N$102,6,FALSE),"")</f>
        <v/>
      </c>
      <c r="O678" s="9"/>
      <c r="P678" s="9"/>
      <c r="Q678" s="9"/>
      <c r="R678" s="9"/>
      <c r="S678" s="9"/>
      <c r="T678" s="9"/>
      <c r="U678" s="9"/>
      <c r="V678" s="52" t="str">
        <f>IF($U678&lt;&gt;"",VLOOKUP($U678,Endereços!$B$3:$M$1002,5,FALSE)&amp;" - "&amp;VLOOKUP($U678,Endereços!$B$3:$M$1002,7,FALSE)&amp;" - "&amp;VLOOKUP($U678,Endereços!$B$3:$M$1002,8,FALSE)&amp;", "&amp;VLOOKUP($U678,Endereços!$B$3:$M$1002,2,FALSE)&amp;" "&amp;VLOOKUP($U678,Endereços!$B$3:$M$1002,3,FALSE),"")</f>
        <v/>
      </c>
      <c r="W678" s="9"/>
      <c r="X678" s="9"/>
      <c r="Y678" s="9"/>
      <c r="Z678" s="59"/>
    </row>
    <row r="679" spans="1:26" x14ac:dyDescent="0.2">
      <c r="A679" s="44" t="str">
        <f t="shared" si="18"/>
        <v/>
      </c>
      <c r="B679" s="5"/>
      <c r="C679" s="14"/>
      <c r="D679" s="32" t="str">
        <f>IF($C679&lt;&gt;"",VLOOKUP($C679,Empresas!$A$3:$AB$1002,2,FALSE),"")</f>
        <v/>
      </c>
      <c r="E679" s="14"/>
      <c r="F679" s="14"/>
      <c r="G679" s="14"/>
      <c r="H679" s="14"/>
      <c r="I679" s="9"/>
      <c r="J679" s="9"/>
      <c r="K679" s="53"/>
      <c r="L679" s="50" t="str">
        <f t="shared" ca="1" si="19"/>
        <v/>
      </c>
      <c r="M679" s="32" t="str">
        <f>IF($U679&lt;&gt;"",VLOOKUP(VLOOKUP(VLOOKUP($U679,Endereços!$B$3:$M$1002,8,FALSE),Parametros!$AG$3:$AJ$102,4,FALSE),Parametros!$U$3:$Z$102,4,FALSE),"")</f>
        <v/>
      </c>
      <c r="N679" s="32" t="str">
        <f>IF($U679&lt;&gt;"",VLOOKUP(VLOOKUP($U679,Endereços!$B$3:$M$1002,6,FALSE),Parametros!$I$3:$N$102,6,FALSE),"")</f>
        <v/>
      </c>
      <c r="O679" s="9"/>
      <c r="P679" s="9"/>
      <c r="Q679" s="9"/>
      <c r="R679" s="9"/>
      <c r="S679" s="9"/>
      <c r="T679" s="9"/>
      <c r="U679" s="9"/>
      <c r="V679" s="52" t="str">
        <f>IF($U679&lt;&gt;"",VLOOKUP($U679,Endereços!$B$3:$M$1002,5,FALSE)&amp;" - "&amp;VLOOKUP($U679,Endereços!$B$3:$M$1002,7,FALSE)&amp;" - "&amp;VLOOKUP($U679,Endereços!$B$3:$M$1002,8,FALSE)&amp;", "&amp;VLOOKUP($U679,Endereços!$B$3:$M$1002,2,FALSE)&amp;" "&amp;VLOOKUP($U679,Endereços!$B$3:$M$1002,3,FALSE),"")</f>
        <v/>
      </c>
      <c r="W679" s="9"/>
      <c r="X679" s="9"/>
      <c r="Y679" s="9"/>
      <c r="Z679" s="59"/>
    </row>
    <row r="680" spans="1:26" x14ac:dyDescent="0.2">
      <c r="A680" s="44" t="str">
        <f t="shared" si="18"/>
        <v/>
      </c>
      <c r="B680" s="5"/>
      <c r="C680" s="14"/>
      <c r="D680" s="32" t="str">
        <f>IF($C680&lt;&gt;"",VLOOKUP($C680,Empresas!$A$3:$AB$1002,2,FALSE),"")</f>
        <v/>
      </c>
      <c r="E680" s="14"/>
      <c r="F680" s="14"/>
      <c r="G680" s="14"/>
      <c r="H680" s="14"/>
      <c r="I680" s="9"/>
      <c r="J680" s="9"/>
      <c r="K680" s="53"/>
      <c r="L680" s="50" t="str">
        <f t="shared" ca="1" si="19"/>
        <v/>
      </c>
      <c r="M680" s="32" t="str">
        <f>IF($U680&lt;&gt;"",VLOOKUP(VLOOKUP(VLOOKUP($U680,Endereços!$B$3:$M$1002,8,FALSE),Parametros!$AG$3:$AJ$102,4,FALSE),Parametros!$U$3:$Z$102,4,FALSE),"")</f>
        <v/>
      </c>
      <c r="N680" s="32" t="str">
        <f>IF($U680&lt;&gt;"",VLOOKUP(VLOOKUP($U680,Endereços!$B$3:$M$1002,6,FALSE),Parametros!$I$3:$N$102,6,FALSE),"")</f>
        <v/>
      </c>
      <c r="O680" s="9"/>
      <c r="P680" s="9"/>
      <c r="Q680" s="9"/>
      <c r="R680" s="9"/>
      <c r="S680" s="9"/>
      <c r="T680" s="9"/>
      <c r="U680" s="9"/>
      <c r="V680" s="52" t="str">
        <f>IF($U680&lt;&gt;"",VLOOKUP($U680,Endereços!$B$3:$M$1002,5,FALSE)&amp;" - "&amp;VLOOKUP($U680,Endereços!$B$3:$M$1002,7,FALSE)&amp;" - "&amp;VLOOKUP($U680,Endereços!$B$3:$M$1002,8,FALSE)&amp;", "&amp;VLOOKUP($U680,Endereços!$B$3:$M$1002,2,FALSE)&amp;" "&amp;VLOOKUP($U680,Endereços!$B$3:$M$1002,3,FALSE),"")</f>
        <v/>
      </c>
      <c r="W680" s="9"/>
      <c r="X680" s="9"/>
      <c r="Y680" s="9"/>
      <c r="Z680" s="59"/>
    </row>
    <row r="681" spans="1:26" x14ac:dyDescent="0.2">
      <c r="A681" s="44" t="str">
        <f t="shared" si="18"/>
        <v/>
      </c>
      <c r="B681" s="5"/>
      <c r="C681" s="14"/>
      <c r="D681" s="32" t="str">
        <f>IF($C681&lt;&gt;"",VLOOKUP($C681,Empresas!$A$3:$AB$1002,2,FALSE),"")</f>
        <v/>
      </c>
      <c r="E681" s="14"/>
      <c r="F681" s="14"/>
      <c r="G681" s="14"/>
      <c r="H681" s="14"/>
      <c r="I681" s="9"/>
      <c r="J681" s="9"/>
      <c r="K681" s="53"/>
      <c r="L681" s="50" t="str">
        <f t="shared" ca="1" si="19"/>
        <v/>
      </c>
      <c r="M681" s="32" t="str">
        <f>IF($U681&lt;&gt;"",VLOOKUP(VLOOKUP(VLOOKUP($U681,Endereços!$B$3:$M$1002,8,FALSE),Parametros!$AG$3:$AJ$102,4,FALSE),Parametros!$U$3:$Z$102,4,FALSE),"")</f>
        <v/>
      </c>
      <c r="N681" s="32" t="str">
        <f>IF($U681&lt;&gt;"",VLOOKUP(VLOOKUP($U681,Endereços!$B$3:$M$1002,6,FALSE),Parametros!$I$3:$N$102,6,FALSE),"")</f>
        <v/>
      </c>
      <c r="O681" s="9"/>
      <c r="P681" s="9"/>
      <c r="Q681" s="9"/>
      <c r="R681" s="9"/>
      <c r="S681" s="9"/>
      <c r="T681" s="9"/>
      <c r="U681" s="9"/>
      <c r="V681" s="52" t="str">
        <f>IF($U681&lt;&gt;"",VLOOKUP($U681,Endereços!$B$3:$M$1002,5,FALSE)&amp;" - "&amp;VLOOKUP($U681,Endereços!$B$3:$M$1002,7,FALSE)&amp;" - "&amp;VLOOKUP($U681,Endereços!$B$3:$M$1002,8,FALSE)&amp;", "&amp;VLOOKUP($U681,Endereços!$B$3:$M$1002,2,FALSE)&amp;" "&amp;VLOOKUP($U681,Endereços!$B$3:$M$1002,3,FALSE),"")</f>
        <v/>
      </c>
      <c r="W681" s="9"/>
      <c r="X681" s="9"/>
      <c r="Y681" s="9"/>
      <c r="Z681" s="59"/>
    </row>
    <row r="682" spans="1:26" x14ac:dyDescent="0.2">
      <c r="A682" s="44" t="str">
        <f t="shared" si="18"/>
        <v/>
      </c>
      <c r="B682" s="5"/>
      <c r="C682" s="14"/>
      <c r="D682" s="32" t="str">
        <f>IF($C682&lt;&gt;"",VLOOKUP($C682,Empresas!$A$3:$AB$1002,2,FALSE),"")</f>
        <v/>
      </c>
      <c r="E682" s="14"/>
      <c r="F682" s="14"/>
      <c r="G682" s="14"/>
      <c r="H682" s="14"/>
      <c r="I682" s="9"/>
      <c r="J682" s="9"/>
      <c r="K682" s="53"/>
      <c r="L682" s="50" t="str">
        <f t="shared" ca="1" si="19"/>
        <v/>
      </c>
      <c r="M682" s="32" t="str">
        <f>IF($U682&lt;&gt;"",VLOOKUP(VLOOKUP(VLOOKUP($U682,Endereços!$B$3:$M$1002,8,FALSE),Parametros!$AG$3:$AJ$102,4,FALSE),Parametros!$U$3:$Z$102,4,FALSE),"")</f>
        <v/>
      </c>
      <c r="N682" s="32" t="str">
        <f>IF($U682&lt;&gt;"",VLOOKUP(VLOOKUP($U682,Endereços!$B$3:$M$1002,6,FALSE),Parametros!$I$3:$N$102,6,FALSE),"")</f>
        <v/>
      </c>
      <c r="O682" s="9"/>
      <c r="P682" s="9"/>
      <c r="Q682" s="9"/>
      <c r="R682" s="9"/>
      <c r="S682" s="9"/>
      <c r="T682" s="9"/>
      <c r="U682" s="9"/>
      <c r="V682" s="52" t="str">
        <f>IF($U682&lt;&gt;"",VLOOKUP($U682,Endereços!$B$3:$M$1002,5,FALSE)&amp;" - "&amp;VLOOKUP($U682,Endereços!$B$3:$M$1002,7,FALSE)&amp;" - "&amp;VLOOKUP($U682,Endereços!$B$3:$M$1002,8,FALSE)&amp;", "&amp;VLOOKUP($U682,Endereços!$B$3:$M$1002,2,FALSE)&amp;" "&amp;VLOOKUP($U682,Endereços!$B$3:$M$1002,3,FALSE),"")</f>
        <v/>
      </c>
      <c r="W682" s="9"/>
      <c r="X682" s="9"/>
      <c r="Y682" s="9"/>
      <c r="Z682" s="59"/>
    </row>
    <row r="683" spans="1:26" x14ac:dyDescent="0.2">
      <c r="A683" s="44" t="str">
        <f t="shared" si="18"/>
        <v/>
      </c>
      <c r="B683" s="5"/>
      <c r="C683" s="14"/>
      <c r="D683" s="32" t="str">
        <f>IF($C683&lt;&gt;"",VLOOKUP($C683,Empresas!$A$3:$AB$1002,2,FALSE),"")</f>
        <v/>
      </c>
      <c r="E683" s="14"/>
      <c r="F683" s="14"/>
      <c r="G683" s="14"/>
      <c r="H683" s="14"/>
      <c r="I683" s="9"/>
      <c r="J683" s="9"/>
      <c r="K683" s="53"/>
      <c r="L683" s="50" t="str">
        <f t="shared" ca="1" si="19"/>
        <v/>
      </c>
      <c r="M683" s="32" t="str">
        <f>IF($U683&lt;&gt;"",VLOOKUP(VLOOKUP(VLOOKUP($U683,Endereços!$B$3:$M$1002,8,FALSE),Parametros!$AG$3:$AJ$102,4,FALSE),Parametros!$U$3:$Z$102,4,FALSE),"")</f>
        <v/>
      </c>
      <c r="N683" s="32" t="str">
        <f>IF($U683&lt;&gt;"",VLOOKUP(VLOOKUP($U683,Endereços!$B$3:$M$1002,6,FALSE),Parametros!$I$3:$N$102,6,FALSE),"")</f>
        <v/>
      </c>
      <c r="O683" s="9"/>
      <c r="P683" s="9"/>
      <c r="Q683" s="9"/>
      <c r="R683" s="9"/>
      <c r="S683" s="9"/>
      <c r="T683" s="9"/>
      <c r="U683" s="9"/>
      <c r="V683" s="52" t="str">
        <f>IF($U683&lt;&gt;"",VLOOKUP($U683,Endereços!$B$3:$M$1002,5,FALSE)&amp;" - "&amp;VLOOKUP($U683,Endereços!$B$3:$M$1002,7,FALSE)&amp;" - "&amp;VLOOKUP($U683,Endereços!$B$3:$M$1002,8,FALSE)&amp;", "&amp;VLOOKUP($U683,Endereços!$B$3:$M$1002,2,FALSE)&amp;" "&amp;VLOOKUP($U683,Endereços!$B$3:$M$1002,3,FALSE),"")</f>
        <v/>
      </c>
      <c r="W683" s="9"/>
      <c r="X683" s="9"/>
      <c r="Y683" s="9"/>
      <c r="Z683" s="59"/>
    </row>
    <row r="684" spans="1:26" x14ac:dyDescent="0.2">
      <c r="A684" s="44" t="str">
        <f t="shared" si="18"/>
        <v/>
      </c>
      <c r="B684" s="5"/>
      <c r="C684" s="14"/>
      <c r="D684" s="32" t="str">
        <f>IF($C684&lt;&gt;"",VLOOKUP($C684,Empresas!$A$3:$AB$1002,2,FALSE),"")</f>
        <v/>
      </c>
      <c r="E684" s="14"/>
      <c r="F684" s="14"/>
      <c r="G684" s="14"/>
      <c r="H684" s="14"/>
      <c r="I684" s="9"/>
      <c r="J684" s="9"/>
      <c r="K684" s="53"/>
      <c r="L684" s="50" t="str">
        <f t="shared" ca="1" si="19"/>
        <v/>
      </c>
      <c r="M684" s="32" t="str">
        <f>IF($U684&lt;&gt;"",VLOOKUP(VLOOKUP(VLOOKUP($U684,Endereços!$B$3:$M$1002,8,FALSE),Parametros!$AG$3:$AJ$102,4,FALSE),Parametros!$U$3:$Z$102,4,FALSE),"")</f>
        <v/>
      </c>
      <c r="N684" s="32" t="str">
        <f>IF($U684&lt;&gt;"",VLOOKUP(VLOOKUP($U684,Endereços!$B$3:$M$1002,6,FALSE),Parametros!$I$3:$N$102,6,FALSE),"")</f>
        <v/>
      </c>
      <c r="O684" s="9"/>
      <c r="P684" s="9"/>
      <c r="Q684" s="9"/>
      <c r="R684" s="9"/>
      <c r="S684" s="9"/>
      <c r="T684" s="9"/>
      <c r="U684" s="9"/>
      <c r="V684" s="52" t="str">
        <f>IF($U684&lt;&gt;"",VLOOKUP($U684,Endereços!$B$3:$M$1002,5,FALSE)&amp;" - "&amp;VLOOKUP($U684,Endereços!$B$3:$M$1002,7,FALSE)&amp;" - "&amp;VLOOKUP($U684,Endereços!$B$3:$M$1002,8,FALSE)&amp;", "&amp;VLOOKUP($U684,Endereços!$B$3:$M$1002,2,FALSE)&amp;" "&amp;VLOOKUP($U684,Endereços!$B$3:$M$1002,3,FALSE),"")</f>
        <v/>
      </c>
      <c r="W684" s="9"/>
      <c r="X684" s="9"/>
      <c r="Y684" s="9"/>
      <c r="Z684" s="59"/>
    </row>
    <row r="685" spans="1:26" x14ac:dyDescent="0.2">
      <c r="A685" s="44" t="str">
        <f t="shared" si="18"/>
        <v/>
      </c>
      <c r="B685" s="5"/>
      <c r="C685" s="14"/>
      <c r="D685" s="32" t="str">
        <f>IF($C685&lt;&gt;"",VLOOKUP($C685,Empresas!$A$3:$AB$1002,2,FALSE),"")</f>
        <v/>
      </c>
      <c r="E685" s="14"/>
      <c r="F685" s="14"/>
      <c r="G685" s="14"/>
      <c r="H685" s="14"/>
      <c r="I685" s="9"/>
      <c r="J685" s="9"/>
      <c r="K685" s="53"/>
      <c r="L685" s="50" t="str">
        <f t="shared" ca="1" si="19"/>
        <v/>
      </c>
      <c r="M685" s="32" t="str">
        <f>IF($U685&lt;&gt;"",VLOOKUP(VLOOKUP(VLOOKUP($U685,Endereços!$B$3:$M$1002,8,FALSE),Parametros!$AG$3:$AJ$102,4,FALSE),Parametros!$U$3:$Z$102,4,FALSE),"")</f>
        <v/>
      </c>
      <c r="N685" s="32" t="str">
        <f>IF($U685&lt;&gt;"",VLOOKUP(VLOOKUP($U685,Endereços!$B$3:$M$1002,6,FALSE),Parametros!$I$3:$N$102,6,FALSE),"")</f>
        <v/>
      </c>
      <c r="O685" s="9"/>
      <c r="P685" s="9"/>
      <c r="Q685" s="9"/>
      <c r="R685" s="9"/>
      <c r="S685" s="9"/>
      <c r="T685" s="9"/>
      <c r="U685" s="9"/>
      <c r="V685" s="52" t="str">
        <f>IF($U685&lt;&gt;"",VLOOKUP($U685,Endereços!$B$3:$M$1002,5,FALSE)&amp;" - "&amp;VLOOKUP($U685,Endereços!$B$3:$M$1002,7,FALSE)&amp;" - "&amp;VLOOKUP($U685,Endereços!$B$3:$M$1002,8,FALSE)&amp;", "&amp;VLOOKUP($U685,Endereços!$B$3:$M$1002,2,FALSE)&amp;" "&amp;VLOOKUP($U685,Endereços!$B$3:$M$1002,3,FALSE),"")</f>
        <v/>
      </c>
      <c r="W685" s="9"/>
      <c r="X685" s="9"/>
      <c r="Y685" s="9"/>
      <c r="Z685" s="59"/>
    </row>
    <row r="686" spans="1:26" x14ac:dyDescent="0.2">
      <c r="A686" s="44" t="str">
        <f t="shared" si="18"/>
        <v/>
      </c>
      <c r="B686" s="5"/>
      <c r="C686" s="14"/>
      <c r="D686" s="32" t="str">
        <f>IF($C686&lt;&gt;"",VLOOKUP($C686,Empresas!$A$3:$AB$1002,2,FALSE),"")</f>
        <v/>
      </c>
      <c r="E686" s="14"/>
      <c r="F686" s="14"/>
      <c r="G686" s="14"/>
      <c r="H686" s="14"/>
      <c r="I686" s="9"/>
      <c r="J686" s="9"/>
      <c r="K686" s="53"/>
      <c r="L686" s="50" t="str">
        <f t="shared" ca="1" si="19"/>
        <v/>
      </c>
      <c r="M686" s="32" t="str">
        <f>IF($U686&lt;&gt;"",VLOOKUP(VLOOKUP(VLOOKUP($U686,Endereços!$B$3:$M$1002,8,FALSE),Parametros!$AG$3:$AJ$102,4,FALSE),Parametros!$U$3:$Z$102,4,FALSE),"")</f>
        <v/>
      </c>
      <c r="N686" s="32" t="str">
        <f>IF($U686&lt;&gt;"",VLOOKUP(VLOOKUP($U686,Endereços!$B$3:$M$1002,6,FALSE),Parametros!$I$3:$N$102,6,FALSE),"")</f>
        <v/>
      </c>
      <c r="O686" s="9"/>
      <c r="P686" s="9"/>
      <c r="Q686" s="9"/>
      <c r="R686" s="9"/>
      <c r="S686" s="9"/>
      <c r="T686" s="9"/>
      <c r="U686" s="9"/>
      <c r="V686" s="52" t="str">
        <f>IF($U686&lt;&gt;"",VLOOKUP($U686,Endereços!$B$3:$M$1002,5,FALSE)&amp;" - "&amp;VLOOKUP($U686,Endereços!$B$3:$M$1002,7,FALSE)&amp;" - "&amp;VLOOKUP($U686,Endereços!$B$3:$M$1002,8,FALSE)&amp;", "&amp;VLOOKUP($U686,Endereços!$B$3:$M$1002,2,FALSE)&amp;" "&amp;VLOOKUP($U686,Endereços!$B$3:$M$1002,3,FALSE),"")</f>
        <v/>
      </c>
      <c r="W686" s="9"/>
      <c r="X686" s="9"/>
      <c r="Y686" s="9"/>
      <c r="Z686" s="59"/>
    </row>
    <row r="687" spans="1:26" x14ac:dyDescent="0.2">
      <c r="A687" s="44" t="str">
        <f t="shared" si="18"/>
        <v/>
      </c>
      <c r="B687" s="5"/>
      <c r="C687" s="14"/>
      <c r="D687" s="32" t="str">
        <f>IF($C687&lt;&gt;"",VLOOKUP($C687,Empresas!$A$3:$AB$1002,2,FALSE),"")</f>
        <v/>
      </c>
      <c r="E687" s="14"/>
      <c r="F687" s="14"/>
      <c r="G687" s="14"/>
      <c r="H687" s="14"/>
      <c r="I687" s="9"/>
      <c r="J687" s="9"/>
      <c r="K687" s="53"/>
      <c r="L687" s="50" t="str">
        <f t="shared" ca="1" si="19"/>
        <v/>
      </c>
      <c r="M687" s="32" t="str">
        <f>IF($U687&lt;&gt;"",VLOOKUP(VLOOKUP(VLOOKUP($U687,Endereços!$B$3:$M$1002,8,FALSE),Parametros!$AG$3:$AJ$102,4,FALSE),Parametros!$U$3:$Z$102,4,FALSE),"")</f>
        <v/>
      </c>
      <c r="N687" s="32" t="str">
        <f>IF($U687&lt;&gt;"",VLOOKUP(VLOOKUP($U687,Endereços!$B$3:$M$1002,6,FALSE),Parametros!$I$3:$N$102,6,FALSE),"")</f>
        <v/>
      </c>
      <c r="O687" s="9"/>
      <c r="P687" s="9"/>
      <c r="Q687" s="9"/>
      <c r="R687" s="9"/>
      <c r="S687" s="9"/>
      <c r="T687" s="9"/>
      <c r="U687" s="9"/>
      <c r="V687" s="52" t="str">
        <f>IF($U687&lt;&gt;"",VLOOKUP($U687,Endereços!$B$3:$M$1002,5,FALSE)&amp;" - "&amp;VLOOKUP($U687,Endereços!$B$3:$M$1002,7,FALSE)&amp;" - "&amp;VLOOKUP($U687,Endereços!$B$3:$M$1002,8,FALSE)&amp;", "&amp;VLOOKUP($U687,Endereços!$B$3:$M$1002,2,FALSE)&amp;" "&amp;VLOOKUP($U687,Endereços!$B$3:$M$1002,3,FALSE),"")</f>
        <v/>
      </c>
      <c r="W687" s="9"/>
      <c r="X687" s="9"/>
      <c r="Y687" s="9"/>
      <c r="Z687" s="59"/>
    </row>
    <row r="688" spans="1:26" x14ac:dyDescent="0.2">
      <c r="A688" s="44" t="str">
        <f t="shared" si="18"/>
        <v/>
      </c>
      <c r="B688" s="5"/>
      <c r="C688" s="14"/>
      <c r="D688" s="32" t="str">
        <f>IF($C688&lt;&gt;"",VLOOKUP($C688,Empresas!$A$3:$AB$1002,2,FALSE),"")</f>
        <v/>
      </c>
      <c r="E688" s="14"/>
      <c r="F688" s="14"/>
      <c r="G688" s="14"/>
      <c r="H688" s="14"/>
      <c r="I688" s="9"/>
      <c r="J688" s="9"/>
      <c r="K688" s="53"/>
      <c r="L688" s="50" t="str">
        <f t="shared" ca="1" si="19"/>
        <v/>
      </c>
      <c r="M688" s="32" t="str">
        <f>IF($U688&lt;&gt;"",VLOOKUP(VLOOKUP(VLOOKUP($U688,Endereços!$B$3:$M$1002,8,FALSE),Parametros!$AG$3:$AJ$102,4,FALSE),Parametros!$U$3:$Z$102,4,FALSE),"")</f>
        <v/>
      </c>
      <c r="N688" s="32" t="str">
        <f>IF($U688&lt;&gt;"",VLOOKUP(VLOOKUP($U688,Endereços!$B$3:$M$1002,6,FALSE),Parametros!$I$3:$N$102,6,FALSE),"")</f>
        <v/>
      </c>
      <c r="O688" s="9"/>
      <c r="P688" s="9"/>
      <c r="Q688" s="9"/>
      <c r="R688" s="9"/>
      <c r="S688" s="9"/>
      <c r="T688" s="9"/>
      <c r="U688" s="9"/>
      <c r="V688" s="52" t="str">
        <f>IF($U688&lt;&gt;"",VLOOKUP($U688,Endereços!$B$3:$M$1002,5,FALSE)&amp;" - "&amp;VLOOKUP($U688,Endereços!$B$3:$M$1002,7,FALSE)&amp;" - "&amp;VLOOKUP($U688,Endereços!$B$3:$M$1002,8,FALSE)&amp;", "&amp;VLOOKUP($U688,Endereços!$B$3:$M$1002,2,FALSE)&amp;" "&amp;VLOOKUP($U688,Endereços!$B$3:$M$1002,3,FALSE),"")</f>
        <v/>
      </c>
      <c r="W688" s="9"/>
      <c r="X688" s="9"/>
      <c r="Y688" s="9"/>
      <c r="Z688" s="59"/>
    </row>
    <row r="689" spans="1:26" x14ac:dyDescent="0.2">
      <c r="A689" s="44" t="str">
        <f t="shared" si="18"/>
        <v/>
      </c>
      <c r="B689" s="5"/>
      <c r="C689" s="14"/>
      <c r="D689" s="32" t="str">
        <f>IF($C689&lt;&gt;"",VLOOKUP($C689,Empresas!$A$3:$AB$1002,2,FALSE),"")</f>
        <v/>
      </c>
      <c r="E689" s="14"/>
      <c r="F689" s="14"/>
      <c r="G689" s="14"/>
      <c r="H689" s="14"/>
      <c r="I689" s="9"/>
      <c r="J689" s="9"/>
      <c r="K689" s="53"/>
      <c r="L689" s="50" t="str">
        <f t="shared" ca="1" si="19"/>
        <v/>
      </c>
      <c r="M689" s="32" t="str">
        <f>IF($U689&lt;&gt;"",VLOOKUP(VLOOKUP(VLOOKUP($U689,Endereços!$B$3:$M$1002,8,FALSE),Parametros!$AG$3:$AJ$102,4,FALSE),Parametros!$U$3:$Z$102,4,FALSE),"")</f>
        <v/>
      </c>
      <c r="N689" s="32" t="str">
        <f>IF($U689&lt;&gt;"",VLOOKUP(VLOOKUP($U689,Endereços!$B$3:$M$1002,6,FALSE),Parametros!$I$3:$N$102,6,FALSE),"")</f>
        <v/>
      </c>
      <c r="O689" s="9"/>
      <c r="P689" s="9"/>
      <c r="Q689" s="9"/>
      <c r="R689" s="9"/>
      <c r="S689" s="9"/>
      <c r="T689" s="9"/>
      <c r="U689" s="9"/>
      <c r="V689" s="52" t="str">
        <f>IF($U689&lt;&gt;"",VLOOKUP($U689,Endereços!$B$3:$M$1002,5,FALSE)&amp;" - "&amp;VLOOKUP($U689,Endereços!$B$3:$M$1002,7,FALSE)&amp;" - "&amp;VLOOKUP($U689,Endereços!$B$3:$M$1002,8,FALSE)&amp;", "&amp;VLOOKUP($U689,Endereços!$B$3:$M$1002,2,FALSE)&amp;" "&amp;VLOOKUP($U689,Endereços!$B$3:$M$1002,3,FALSE),"")</f>
        <v/>
      </c>
      <c r="W689" s="9"/>
      <c r="X689" s="9"/>
      <c r="Y689" s="9"/>
      <c r="Z689" s="59"/>
    </row>
    <row r="690" spans="1:26" x14ac:dyDescent="0.2">
      <c r="A690" s="44" t="str">
        <f t="shared" si="18"/>
        <v/>
      </c>
      <c r="B690" s="5"/>
      <c r="C690" s="14"/>
      <c r="D690" s="32" t="str">
        <f>IF($C690&lt;&gt;"",VLOOKUP($C690,Empresas!$A$3:$AB$1002,2,FALSE),"")</f>
        <v/>
      </c>
      <c r="E690" s="14"/>
      <c r="F690" s="14"/>
      <c r="G690" s="14"/>
      <c r="H690" s="14"/>
      <c r="I690" s="9"/>
      <c r="J690" s="9"/>
      <c r="K690" s="53"/>
      <c r="L690" s="50" t="str">
        <f t="shared" ca="1" si="19"/>
        <v/>
      </c>
      <c r="M690" s="32" t="str">
        <f>IF($U690&lt;&gt;"",VLOOKUP(VLOOKUP(VLOOKUP($U690,Endereços!$B$3:$M$1002,8,FALSE),Parametros!$AG$3:$AJ$102,4,FALSE),Parametros!$U$3:$Z$102,4,FALSE),"")</f>
        <v/>
      </c>
      <c r="N690" s="32" t="str">
        <f>IF($U690&lt;&gt;"",VLOOKUP(VLOOKUP($U690,Endereços!$B$3:$M$1002,6,FALSE),Parametros!$I$3:$N$102,6,FALSE),"")</f>
        <v/>
      </c>
      <c r="O690" s="9"/>
      <c r="P690" s="9"/>
      <c r="Q690" s="9"/>
      <c r="R690" s="9"/>
      <c r="S690" s="9"/>
      <c r="T690" s="9"/>
      <c r="U690" s="9"/>
      <c r="V690" s="52" t="str">
        <f>IF($U690&lt;&gt;"",VLOOKUP($U690,Endereços!$B$3:$M$1002,5,FALSE)&amp;" - "&amp;VLOOKUP($U690,Endereços!$B$3:$M$1002,7,FALSE)&amp;" - "&amp;VLOOKUP($U690,Endereços!$B$3:$M$1002,8,FALSE)&amp;", "&amp;VLOOKUP($U690,Endereços!$B$3:$M$1002,2,FALSE)&amp;" "&amp;VLOOKUP($U690,Endereços!$B$3:$M$1002,3,FALSE),"")</f>
        <v/>
      </c>
      <c r="W690" s="9"/>
      <c r="X690" s="9"/>
      <c r="Y690" s="9"/>
      <c r="Z690" s="59"/>
    </row>
    <row r="691" spans="1:26" x14ac:dyDescent="0.2">
      <c r="A691" s="44" t="str">
        <f t="shared" si="18"/>
        <v/>
      </c>
      <c r="B691" s="5"/>
      <c r="C691" s="14"/>
      <c r="D691" s="32" t="str">
        <f>IF($C691&lt;&gt;"",VLOOKUP($C691,Empresas!$A$3:$AB$1002,2,FALSE),"")</f>
        <v/>
      </c>
      <c r="E691" s="14"/>
      <c r="F691" s="14"/>
      <c r="G691" s="14"/>
      <c r="H691" s="14"/>
      <c r="I691" s="9"/>
      <c r="J691" s="9"/>
      <c r="K691" s="53"/>
      <c r="L691" s="50" t="str">
        <f t="shared" ca="1" si="19"/>
        <v/>
      </c>
      <c r="M691" s="32" t="str">
        <f>IF($U691&lt;&gt;"",VLOOKUP(VLOOKUP(VLOOKUP($U691,Endereços!$B$3:$M$1002,8,FALSE),Parametros!$AG$3:$AJ$102,4,FALSE),Parametros!$U$3:$Z$102,4,FALSE),"")</f>
        <v/>
      </c>
      <c r="N691" s="32" t="str">
        <f>IF($U691&lt;&gt;"",VLOOKUP(VLOOKUP($U691,Endereços!$B$3:$M$1002,6,FALSE),Parametros!$I$3:$N$102,6,FALSE),"")</f>
        <v/>
      </c>
      <c r="O691" s="9"/>
      <c r="P691" s="9"/>
      <c r="Q691" s="9"/>
      <c r="R691" s="9"/>
      <c r="S691" s="9"/>
      <c r="T691" s="9"/>
      <c r="U691" s="9"/>
      <c r="V691" s="52" t="str">
        <f>IF($U691&lt;&gt;"",VLOOKUP($U691,Endereços!$B$3:$M$1002,5,FALSE)&amp;" - "&amp;VLOOKUP($U691,Endereços!$B$3:$M$1002,7,FALSE)&amp;" - "&amp;VLOOKUP($U691,Endereços!$B$3:$M$1002,8,FALSE)&amp;", "&amp;VLOOKUP($U691,Endereços!$B$3:$M$1002,2,FALSE)&amp;" "&amp;VLOOKUP($U691,Endereços!$B$3:$M$1002,3,FALSE),"")</f>
        <v/>
      </c>
      <c r="W691" s="9"/>
      <c r="X691" s="9"/>
      <c r="Y691" s="9"/>
      <c r="Z691" s="59"/>
    </row>
    <row r="692" spans="1:26" x14ac:dyDescent="0.2">
      <c r="A692" s="44" t="str">
        <f t="shared" si="18"/>
        <v/>
      </c>
      <c r="B692" s="5"/>
      <c r="C692" s="14"/>
      <c r="D692" s="32" t="str">
        <f>IF($C692&lt;&gt;"",VLOOKUP($C692,Empresas!$A$3:$AB$1002,2,FALSE),"")</f>
        <v/>
      </c>
      <c r="E692" s="14"/>
      <c r="F692" s="14"/>
      <c r="G692" s="14"/>
      <c r="H692" s="14"/>
      <c r="I692" s="9"/>
      <c r="J692" s="9"/>
      <c r="K692" s="53"/>
      <c r="L692" s="50" t="str">
        <f t="shared" ca="1" si="19"/>
        <v/>
      </c>
      <c r="M692" s="32" t="str">
        <f>IF($U692&lt;&gt;"",VLOOKUP(VLOOKUP(VLOOKUP($U692,Endereços!$B$3:$M$1002,8,FALSE),Parametros!$AG$3:$AJ$102,4,FALSE),Parametros!$U$3:$Z$102,4,FALSE),"")</f>
        <v/>
      </c>
      <c r="N692" s="32" t="str">
        <f>IF($U692&lt;&gt;"",VLOOKUP(VLOOKUP($U692,Endereços!$B$3:$M$1002,6,FALSE),Parametros!$I$3:$N$102,6,FALSE),"")</f>
        <v/>
      </c>
      <c r="O692" s="9"/>
      <c r="P692" s="9"/>
      <c r="Q692" s="9"/>
      <c r="R692" s="9"/>
      <c r="S692" s="9"/>
      <c r="T692" s="9"/>
      <c r="U692" s="9"/>
      <c r="V692" s="52" t="str">
        <f>IF($U692&lt;&gt;"",VLOOKUP($U692,Endereços!$B$3:$M$1002,5,FALSE)&amp;" - "&amp;VLOOKUP($U692,Endereços!$B$3:$M$1002,7,FALSE)&amp;" - "&amp;VLOOKUP($U692,Endereços!$B$3:$M$1002,8,FALSE)&amp;", "&amp;VLOOKUP($U692,Endereços!$B$3:$M$1002,2,FALSE)&amp;" "&amp;VLOOKUP($U692,Endereços!$B$3:$M$1002,3,FALSE),"")</f>
        <v/>
      </c>
      <c r="W692" s="9"/>
      <c r="X692" s="9"/>
      <c r="Y692" s="9"/>
      <c r="Z692" s="59"/>
    </row>
    <row r="693" spans="1:26" x14ac:dyDescent="0.2">
      <c r="A693" s="44" t="str">
        <f t="shared" si="18"/>
        <v/>
      </c>
      <c r="B693" s="5"/>
      <c r="C693" s="14"/>
      <c r="D693" s="32" t="str">
        <f>IF($C693&lt;&gt;"",VLOOKUP($C693,Empresas!$A$3:$AB$1002,2,FALSE),"")</f>
        <v/>
      </c>
      <c r="E693" s="14"/>
      <c r="F693" s="14"/>
      <c r="G693" s="14"/>
      <c r="H693" s="14"/>
      <c r="I693" s="9"/>
      <c r="J693" s="9"/>
      <c r="K693" s="53"/>
      <c r="L693" s="50" t="str">
        <f t="shared" ca="1" si="19"/>
        <v/>
      </c>
      <c r="M693" s="32" t="str">
        <f>IF($U693&lt;&gt;"",VLOOKUP(VLOOKUP(VLOOKUP($U693,Endereços!$B$3:$M$1002,8,FALSE),Parametros!$AG$3:$AJ$102,4,FALSE),Parametros!$U$3:$Z$102,4,FALSE),"")</f>
        <v/>
      </c>
      <c r="N693" s="32" t="str">
        <f>IF($U693&lt;&gt;"",VLOOKUP(VLOOKUP($U693,Endereços!$B$3:$M$1002,6,FALSE),Parametros!$I$3:$N$102,6,FALSE),"")</f>
        <v/>
      </c>
      <c r="O693" s="9"/>
      <c r="P693" s="9"/>
      <c r="Q693" s="9"/>
      <c r="R693" s="9"/>
      <c r="S693" s="9"/>
      <c r="T693" s="9"/>
      <c r="U693" s="9"/>
      <c r="V693" s="52" t="str">
        <f>IF($U693&lt;&gt;"",VLOOKUP($U693,Endereços!$B$3:$M$1002,5,FALSE)&amp;" - "&amp;VLOOKUP($U693,Endereços!$B$3:$M$1002,7,FALSE)&amp;" - "&amp;VLOOKUP($U693,Endereços!$B$3:$M$1002,8,FALSE)&amp;", "&amp;VLOOKUP($U693,Endereços!$B$3:$M$1002,2,FALSE)&amp;" "&amp;VLOOKUP($U693,Endereços!$B$3:$M$1002,3,FALSE),"")</f>
        <v/>
      </c>
      <c r="W693" s="9"/>
      <c r="X693" s="9"/>
      <c r="Y693" s="9"/>
      <c r="Z693" s="59"/>
    </row>
    <row r="694" spans="1:26" x14ac:dyDescent="0.2">
      <c r="A694" s="44" t="str">
        <f t="shared" si="18"/>
        <v/>
      </c>
      <c r="B694" s="5"/>
      <c r="C694" s="14"/>
      <c r="D694" s="32" t="str">
        <f>IF($C694&lt;&gt;"",VLOOKUP($C694,Empresas!$A$3:$AB$1002,2,FALSE),"")</f>
        <v/>
      </c>
      <c r="E694" s="14"/>
      <c r="F694" s="14"/>
      <c r="G694" s="14"/>
      <c r="H694" s="14"/>
      <c r="I694" s="9"/>
      <c r="J694" s="9"/>
      <c r="K694" s="53"/>
      <c r="L694" s="50" t="str">
        <f t="shared" ca="1" si="19"/>
        <v/>
      </c>
      <c r="M694" s="32" t="str">
        <f>IF($U694&lt;&gt;"",VLOOKUP(VLOOKUP(VLOOKUP($U694,Endereços!$B$3:$M$1002,8,FALSE),Parametros!$AG$3:$AJ$102,4,FALSE),Parametros!$U$3:$Z$102,4,FALSE),"")</f>
        <v/>
      </c>
      <c r="N694" s="32" t="str">
        <f>IF($U694&lt;&gt;"",VLOOKUP(VLOOKUP($U694,Endereços!$B$3:$M$1002,6,FALSE),Parametros!$I$3:$N$102,6,FALSE),"")</f>
        <v/>
      </c>
      <c r="O694" s="9"/>
      <c r="P694" s="9"/>
      <c r="Q694" s="9"/>
      <c r="R694" s="9"/>
      <c r="S694" s="9"/>
      <c r="T694" s="9"/>
      <c r="U694" s="9"/>
      <c r="V694" s="52" t="str">
        <f>IF($U694&lt;&gt;"",VLOOKUP($U694,Endereços!$B$3:$M$1002,5,FALSE)&amp;" - "&amp;VLOOKUP($U694,Endereços!$B$3:$M$1002,7,FALSE)&amp;" - "&amp;VLOOKUP($U694,Endereços!$B$3:$M$1002,8,FALSE)&amp;", "&amp;VLOOKUP($U694,Endereços!$B$3:$M$1002,2,FALSE)&amp;" "&amp;VLOOKUP($U694,Endereços!$B$3:$M$1002,3,FALSE),"")</f>
        <v/>
      </c>
      <c r="W694" s="9"/>
      <c r="X694" s="9"/>
      <c r="Y694" s="9"/>
      <c r="Z694" s="59"/>
    </row>
    <row r="695" spans="1:26" x14ac:dyDescent="0.2">
      <c r="A695" s="44" t="str">
        <f t="shared" si="18"/>
        <v/>
      </c>
      <c r="B695" s="5"/>
      <c r="C695" s="14"/>
      <c r="D695" s="32" t="str">
        <f>IF($C695&lt;&gt;"",VLOOKUP($C695,Empresas!$A$3:$AB$1002,2,FALSE),"")</f>
        <v/>
      </c>
      <c r="E695" s="14"/>
      <c r="F695" s="14"/>
      <c r="G695" s="14"/>
      <c r="H695" s="14"/>
      <c r="I695" s="9"/>
      <c r="J695" s="9"/>
      <c r="K695" s="53"/>
      <c r="L695" s="50" t="str">
        <f t="shared" ca="1" si="19"/>
        <v/>
      </c>
      <c r="M695" s="32" t="str">
        <f>IF($U695&lt;&gt;"",VLOOKUP(VLOOKUP(VLOOKUP($U695,Endereços!$B$3:$M$1002,8,FALSE),Parametros!$AG$3:$AJ$102,4,FALSE),Parametros!$U$3:$Z$102,4,FALSE),"")</f>
        <v/>
      </c>
      <c r="N695" s="32" t="str">
        <f>IF($U695&lt;&gt;"",VLOOKUP(VLOOKUP($U695,Endereços!$B$3:$M$1002,6,FALSE),Parametros!$I$3:$N$102,6,FALSE),"")</f>
        <v/>
      </c>
      <c r="O695" s="9"/>
      <c r="P695" s="9"/>
      <c r="Q695" s="9"/>
      <c r="R695" s="9"/>
      <c r="S695" s="9"/>
      <c r="T695" s="9"/>
      <c r="U695" s="9"/>
      <c r="V695" s="52" t="str">
        <f>IF($U695&lt;&gt;"",VLOOKUP($U695,Endereços!$B$3:$M$1002,5,FALSE)&amp;" - "&amp;VLOOKUP($U695,Endereços!$B$3:$M$1002,7,FALSE)&amp;" - "&amp;VLOOKUP($U695,Endereços!$B$3:$M$1002,8,FALSE)&amp;", "&amp;VLOOKUP($U695,Endereços!$B$3:$M$1002,2,FALSE)&amp;" "&amp;VLOOKUP($U695,Endereços!$B$3:$M$1002,3,FALSE),"")</f>
        <v/>
      </c>
      <c r="W695" s="9"/>
      <c r="X695" s="9"/>
      <c r="Y695" s="9"/>
      <c r="Z695" s="59"/>
    </row>
    <row r="696" spans="1:26" x14ac:dyDescent="0.2">
      <c r="A696" s="44" t="str">
        <f t="shared" si="18"/>
        <v/>
      </c>
      <c r="B696" s="5"/>
      <c r="C696" s="14"/>
      <c r="D696" s="32" t="str">
        <f>IF($C696&lt;&gt;"",VLOOKUP($C696,Empresas!$A$3:$AB$1002,2,FALSE),"")</f>
        <v/>
      </c>
      <c r="E696" s="14"/>
      <c r="F696" s="14"/>
      <c r="G696" s="14"/>
      <c r="H696" s="14"/>
      <c r="I696" s="9"/>
      <c r="J696" s="9"/>
      <c r="K696" s="53"/>
      <c r="L696" s="50" t="str">
        <f t="shared" ca="1" si="19"/>
        <v/>
      </c>
      <c r="M696" s="32" t="str">
        <f>IF($U696&lt;&gt;"",VLOOKUP(VLOOKUP(VLOOKUP($U696,Endereços!$B$3:$M$1002,8,FALSE),Parametros!$AG$3:$AJ$102,4,FALSE),Parametros!$U$3:$Z$102,4,FALSE),"")</f>
        <v/>
      </c>
      <c r="N696" s="32" t="str">
        <f>IF($U696&lt;&gt;"",VLOOKUP(VLOOKUP($U696,Endereços!$B$3:$M$1002,6,FALSE),Parametros!$I$3:$N$102,6,FALSE),"")</f>
        <v/>
      </c>
      <c r="O696" s="9"/>
      <c r="P696" s="9"/>
      <c r="Q696" s="9"/>
      <c r="R696" s="9"/>
      <c r="S696" s="9"/>
      <c r="T696" s="9"/>
      <c r="U696" s="9"/>
      <c r="V696" s="52" t="str">
        <f>IF($U696&lt;&gt;"",VLOOKUP($U696,Endereços!$B$3:$M$1002,5,FALSE)&amp;" - "&amp;VLOOKUP($U696,Endereços!$B$3:$M$1002,7,FALSE)&amp;" - "&amp;VLOOKUP($U696,Endereços!$B$3:$M$1002,8,FALSE)&amp;", "&amp;VLOOKUP($U696,Endereços!$B$3:$M$1002,2,FALSE)&amp;" "&amp;VLOOKUP($U696,Endereços!$B$3:$M$1002,3,FALSE),"")</f>
        <v/>
      </c>
      <c r="W696" s="9"/>
      <c r="X696" s="9"/>
      <c r="Y696" s="9"/>
      <c r="Z696" s="59"/>
    </row>
    <row r="697" spans="1:26" x14ac:dyDescent="0.2">
      <c r="A697" s="44" t="str">
        <f t="shared" si="18"/>
        <v/>
      </c>
      <c r="B697" s="5"/>
      <c r="C697" s="14"/>
      <c r="D697" s="32" t="str">
        <f>IF($C697&lt;&gt;"",VLOOKUP($C697,Empresas!$A$3:$AB$1002,2,FALSE),"")</f>
        <v/>
      </c>
      <c r="E697" s="14"/>
      <c r="F697" s="14"/>
      <c r="G697" s="14"/>
      <c r="H697" s="14"/>
      <c r="I697" s="9"/>
      <c r="J697" s="9"/>
      <c r="K697" s="53"/>
      <c r="L697" s="50" t="str">
        <f t="shared" ca="1" si="19"/>
        <v/>
      </c>
      <c r="M697" s="32" t="str">
        <f>IF($U697&lt;&gt;"",VLOOKUP(VLOOKUP(VLOOKUP($U697,Endereços!$B$3:$M$1002,8,FALSE),Parametros!$AG$3:$AJ$102,4,FALSE),Parametros!$U$3:$Z$102,4,FALSE),"")</f>
        <v/>
      </c>
      <c r="N697" s="32" t="str">
        <f>IF($U697&lt;&gt;"",VLOOKUP(VLOOKUP($U697,Endereços!$B$3:$M$1002,6,FALSE),Parametros!$I$3:$N$102,6,FALSE),"")</f>
        <v/>
      </c>
      <c r="O697" s="9"/>
      <c r="P697" s="9"/>
      <c r="Q697" s="9"/>
      <c r="R697" s="9"/>
      <c r="S697" s="9"/>
      <c r="T697" s="9"/>
      <c r="U697" s="9"/>
      <c r="V697" s="52" t="str">
        <f>IF($U697&lt;&gt;"",VLOOKUP($U697,Endereços!$B$3:$M$1002,5,FALSE)&amp;" - "&amp;VLOOKUP($U697,Endereços!$B$3:$M$1002,7,FALSE)&amp;" - "&amp;VLOOKUP($U697,Endereços!$B$3:$M$1002,8,FALSE)&amp;", "&amp;VLOOKUP($U697,Endereços!$B$3:$M$1002,2,FALSE)&amp;" "&amp;VLOOKUP($U697,Endereços!$B$3:$M$1002,3,FALSE),"")</f>
        <v/>
      </c>
      <c r="W697" s="9"/>
      <c r="X697" s="9"/>
      <c r="Y697" s="9"/>
      <c r="Z697" s="59"/>
    </row>
    <row r="698" spans="1:26" x14ac:dyDescent="0.2">
      <c r="A698" s="44" t="str">
        <f t="shared" ref="A698:A761" si="20">IF($B698&lt;&gt;"",$A697+1,"")</f>
        <v/>
      </c>
      <c r="B698" s="5"/>
      <c r="C698" s="14"/>
      <c r="D698" s="32" t="str">
        <f>IF($C698&lt;&gt;"",VLOOKUP($C698,Empresas!$A$3:$AB$1002,2,FALSE),"")</f>
        <v/>
      </c>
      <c r="E698" s="14"/>
      <c r="F698" s="14"/>
      <c r="G698" s="14"/>
      <c r="H698" s="14"/>
      <c r="I698" s="9"/>
      <c r="J698" s="9"/>
      <c r="K698" s="53"/>
      <c r="L698" s="50" t="str">
        <f t="shared" ca="1" si="19"/>
        <v/>
      </c>
      <c r="M698" s="32" t="str">
        <f>IF($U698&lt;&gt;"",VLOOKUP(VLOOKUP(VLOOKUP($U698,Endereços!$B$3:$M$1002,8,FALSE),Parametros!$AG$3:$AJ$102,4,FALSE),Parametros!$U$3:$Z$102,4,FALSE),"")</f>
        <v/>
      </c>
      <c r="N698" s="32" t="str">
        <f>IF($U698&lt;&gt;"",VLOOKUP(VLOOKUP($U698,Endereços!$B$3:$M$1002,6,FALSE),Parametros!$I$3:$N$102,6,FALSE),"")</f>
        <v/>
      </c>
      <c r="O698" s="9"/>
      <c r="P698" s="9"/>
      <c r="Q698" s="9"/>
      <c r="R698" s="9"/>
      <c r="S698" s="9"/>
      <c r="T698" s="9"/>
      <c r="U698" s="9"/>
      <c r="V698" s="52" t="str">
        <f>IF($U698&lt;&gt;"",VLOOKUP($U698,Endereços!$B$3:$M$1002,5,FALSE)&amp;" - "&amp;VLOOKUP($U698,Endereços!$B$3:$M$1002,7,FALSE)&amp;" - "&amp;VLOOKUP($U698,Endereços!$B$3:$M$1002,8,FALSE)&amp;", "&amp;VLOOKUP($U698,Endereços!$B$3:$M$1002,2,FALSE)&amp;" "&amp;VLOOKUP($U698,Endereços!$B$3:$M$1002,3,FALSE),"")</f>
        <v/>
      </c>
      <c r="W698" s="9"/>
      <c r="X698" s="9"/>
      <c r="Y698" s="9"/>
      <c r="Z698" s="59"/>
    </row>
    <row r="699" spans="1:26" x14ac:dyDescent="0.2">
      <c r="A699" s="44" t="str">
        <f t="shared" si="20"/>
        <v/>
      </c>
      <c r="B699" s="5"/>
      <c r="C699" s="14"/>
      <c r="D699" s="32" t="str">
        <f>IF($C699&lt;&gt;"",VLOOKUP($C699,Empresas!$A$3:$AB$1002,2,FALSE),"")</f>
        <v/>
      </c>
      <c r="E699" s="14"/>
      <c r="F699" s="14"/>
      <c r="G699" s="14"/>
      <c r="H699" s="14"/>
      <c r="I699" s="9"/>
      <c r="J699" s="9"/>
      <c r="K699" s="53"/>
      <c r="L699" s="50" t="str">
        <f t="shared" ca="1" si="19"/>
        <v/>
      </c>
      <c r="M699" s="32" t="str">
        <f>IF($U699&lt;&gt;"",VLOOKUP(VLOOKUP(VLOOKUP($U699,Endereços!$B$3:$M$1002,8,FALSE),Parametros!$AG$3:$AJ$102,4,FALSE),Parametros!$U$3:$Z$102,4,FALSE),"")</f>
        <v/>
      </c>
      <c r="N699" s="32" t="str">
        <f>IF($U699&lt;&gt;"",VLOOKUP(VLOOKUP($U699,Endereços!$B$3:$M$1002,6,FALSE),Parametros!$I$3:$N$102,6,FALSE),"")</f>
        <v/>
      </c>
      <c r="O699" s="9"/>
      <c r="P699" s="9"/>
      <c r="Q699" s="9"/>
      <c r="R699" s="9"/>
      <c r="S699" s="9"/>
      <c r="T699" s="9"/>
      <c r="U699" s="9"/>
      <c r="V699" s="52" t="str">
        <f>IF($U699&lt;&gt;"",VLOOKUP($U699,Endereços!$B$3:$M$1002,5,FALSE)&amp;" - "&amp;VLOOKUP($U699,Endereços!$B$3:$M$1002,7,FALSE)&amp;" - "&amp;VLOOKUP($U699,Endereços!$B$3:$M$1002,8,FALSE)&amp;", "&amp;VLOOKUP($U699,Endereços!$B$3:$M$1002,2,FALSE)&amp;" "&amp;VLOOKUP($U699,Endereços!$B$3:$M$1002,3,FALSE),"")</f>
        <v/>
      </c>
      <c r="W699" s="9"/>
      <c r="X699" s="9"/>
      <c r="Y699" s="9"/>
      <c r="Z699" s="59"/>
    </row>
    <row r="700" spans="1:26" x14ac:dyDescent="0.2">
      <c r="A700" s="44" t="str">
        <f t="shared" si="20"/>
        <v/>
      </c>
      <c r="B700" s="5"/>
      <c r="C700" s="14"/>
      <c r="D700" s="32" t="str">
        <f>IF($C700&lt;&gt;"",VLOOKUP($C700,Empresas!$A$3:$AB$1002,2,FALSE),"")</f>
        <v/>
      </c>
      <c r="E700" s="14"/>
      <c r="F700" s="14"/>
      <c r="G700" s="14"/>
      <c r="H700" s="14"/>
      <c r="I700" s="9"/>
      <c r="J700" s="9"/>
      <c r="K700" s="53"/>
      <c r="L700" s="50" t="str">
        <f t="shared" ca="1" si="19"/>
        <v/>
      </c>
      <c r="M700" s="32" t="str">
        <f>IF($U700&lt;&gt;"",VLOOKUP(VLOOKUP(VLOOKUP($U700,Endereços!$B$3:$M$1002,8,FALSE),Parametros!$AG$3:$AJ$102,4,FALSE),Parametros!$U$3:$Z$102,4,FALSE),"")</f>
        <v/>
      </c>
      <c r="N700" s="32" t="str">
        <f>IF($U700&lt;&gt;"",VLOOKUP(VLOOKUP($U700,Endereços!$B$3:$M$1002,6,FALSE),Parametros!$I$3:$N$102,6,FALSE),"")</f>
        <v/>
      </c>
      <c r="O700" s="9"/>
      <c r="P700" s="9"/>
      <c r="Q700" s="9"/>
      <c r="R700" s="9"/>
      <c r="S700" s="9"/>
      <c r="T700" s="9"/>
      <c r="U700" s="9"/>
      <c r="V700" s="52" t="str">
        <f>IF($U700&lt;&gt;"",VLOOKUP($U700,Endereços!$B$3:$M$1002,5,FALSE)&amp;" - "&amp;VLOOKUP($U700,Endereços!$B$3:$M$1002,7,FALSE)&amp;" - "&amp;VLOOKUP($U700,Endereços!$B$3:$M$1002,8,FALSE)&amp;", "&amp;VLOOKUP($U700,Endereços!$B$3:$M$1002,2,FALSE)&amp;" "&amp;VLOOKUP($U700,Endereços!$B$3:$M$1002,3,FALSE),"")</f>
        <v/>
      </c>
      <c r="W700" s="9"/>
      <c r="X700" s="9"/>
      <c r="Y700" s="9"/>
      <c r="Z700" s="59"/>
    </row>
    <row r="701" spans="1:26" x14ac:dyDescent="0.2">
      <c r="A701" s="44" t="str">
        <f t="shared" si="20"/>
        <v/>
      </c>
      <c r="B701" s="5"/>
      <c r="C701" s="14"/>
      <c r="D701" s="32" t="str">
        <f>IF($C701&lt;&gt;"",VLOOKUP($C701,Empresas!$A$3:$AB$1002,2,FALSE),"")</f>
        <v/>
      </c>
      <c r="E701" s="14"/>
      <c r="F701" s="14"/>
      <c r="G701" s="14"/>
      <c r="H701" s="14"/>
      <c r="I701" s="9"/>
      <c r="J701" s="9"/>
      <c r="K701" s="53"/>
      <c r="L701" s="50" t="str">
        <f t="shared" ca="1" si="19"/>
        <v/>
      </c>
      <c r="M701" s="32" t="str">
        <f>IF($U701&lt;&gt;"",VLOOKUP(VLOOKUP(VLOOKUP($U701,Endereços!$B$3:$M$1002,8,FALSE),Parametros!$AG$3:$AJ$102,4,FALSE),Parametros!$U$3:$Z$102,4,FALSE),"")</f>
        <v/>
      </c>
      <c r="N701" s="32" t="str">
        <f>IF($U701&lt;&gt;"",VLOOKUP(VLOOKUP($U701,Endereços!$B$3:$M$1002,6,FALSE),Parametros!$I$3:$N$102,6,FALSE),"")</f>
        <v/>
      </c>
      <c r="O701" s="9"/>
      <c r="P701" s="9"/>
      <c r="Q701" s="9"/>
      <c r="R701" s="9"/>
      <c r="S701" s="9"/>
      <c r="T701" s="9"/>
      <c r="U701" s="9"/>
      <c r="V701" s="52" t="str">
        <f>IF($U701&lt;&gt;"",VLOOKUP($U701,Endereços!$B$3:$M$1002,5,FALSE)&amp;" - "&amp;VLOOKUP($U701,Endereços!$B$3:$M$1002,7,FALSE)&amp;" - "&amp;VLOOKUP($U701,Endereços!$B$3:$M$1002,8,FALSE)&amp;", "&amp;VLOOKUP($U701,Endereços!$B$3:$M$1002,2,FALSE)&amp;" "&amp;VLOOKUP($U701,Endereços!$B$3:$M$1002,3,FALSE),"")</f>
        <v/>
      </c>
      <c r="W701" s="9"/>
      <c r="X701" s="9"/>
      <c r="Y701" s="9"/>
      <c r="Z701" s="59"/>
    </row>
    <row r="702" spans="1:26" x14ac:dyDescent="0.2">
      <c r="A702" s="44" t="str">
        <f t="shared" si="20"/>
        <v/>
      </c>
      <c r="B702" s="5"/>
      <c r="C702" s="14"/>
      <c r="D702" s="32" t="str">
        <f>IF($C702&lt;&gt;"",VLOOKUP($C702,Empresas!$A$3:$AB$1002,2,FALSE),"")</f>
        <v/>
      </c>
      <c r="E702" s="14"/>
      <c r="F702" s="14"/>
      <c r="G702" s="14"/>
      <c r="H702" s="14"/>
      <c r="I702" s="9"/>
      <c r="J702" s="9"/>
      <c r="K702" s="53"/>
      <c r="L702" s="50" t="str">
        <f t="shared" ca="1" si="19"/>
        <v/>
      </c>
      <c r="M702" s="32" t="str">
        <f>IF($U702&lt;&gt;"",VLOOKUP(VLOOKUP(VLOOKUP($U702,Endereços!$B$3:$M$1002,8,FALSE),Parametros!$AG$3:$AJ$102,4,FALSE),Parametros!$U$3:$Z$102,4,FALSE),"")</f>
        <v/>
      </c>
      <c r="N702" s="32" t="str">
        <f>IF($U702&lt;&gt;"",VLOOKUP(VLOOKUP($U702,Endereços!$B$3:$M$1002,6,FALSE),Parametros!$I$3:$N$102,6,FALSE),"")</f>
        <v/>
      </c>
      <c r="O702" s="9"/>
      <c r="P702" s="9"/>
      <c r="Q702" s="9"/>
      <c r="R702" s="9"/>
      <c r="S702" s="9"/>
      <c r="T702" s="9"/>
      <c r="U702" s="9"/>
      <c r="V702" s="52" t="str">
        <f>IF($U702&lt;&gt;"",VLOOKUP($U702,Endereços!$B$3:$M$1002,5,FALSE)&amp;" - "&amp;VLOOKUP($U702,Endereços!$B$3:$M$1002,7,FALSE)&amp;" - "&amp;VLOOKUP($U702,Endereços!$B$3:$M$1002,8,FALSE)&amp;", "&amp;VLOOKUP($U702,Endereços!$B$3:$M$1002,2,FALSE)&amp;" "&amp;VLOOKUP($U702,Endereços!$B$3:$M$1002,3,FALSE),"")</f>
        <v/>
      </c>
      <c r="W702" s="9"/>
      <c r="X702" s="9"/>
      <c r="Y702" s="9"/>
      <c r="Z702" s="59"/>
    </row>
    <row r="703" spans="1:26" x14ac:dyDescent="0.2">
      <c r="A703" s="44" t="str">
        <f t="shared" si="20"/>
        <v/>
      </c>
      <c r="B703" s="5"/>
      <c r="C703" s="14"/>
      <c r="D703" s="32" t="str">
        <f>IF($C703&lt;&gt;"",VLOOKUP($C703,Empresas!$A$3:$AB$1002,2,FALSE),"")</f>
        <v/>
      </c>
      <c r="E703" s="14"/>
      <c r="F703" s="14"/>
      <c r="G703" s="14"/>
      <c r="H703" s="14"/>
      <c r="I703" s="9"/>
      <c r="J703" s="9"/>
      <c r="K703" s="53"/>
      <c r="L703" s="50" t="str">
        <f t="shared" ca="1" si="19"/>
        <v/>
      </c>
      <c r="M703" s="32" t="str">
        <f>IF($U703&lt;&gt;"",VLOOKUP(VLOOKUP(VLOOKUP($U703,Endereços!$B$3:$M$1002,8,FALSE),Parametros!$AG$3:$AJ$102,4,FALSE),Parametros!$U$3:$Z$102,4,FALSE),"")</f>
        <v/>
      </c>
      <c r="N703" s="32" t="str">
        <f>IF($U703&lt;&gt;"",VLOOKUP(VLOOKUP($U703,Endereços!$B$3:$M$1002,6,FALSE),Parametros!$I$3:$N$102,6,FALSE),"")</f>
        <v/>
      </c>
      <c r="O703" s="9"/>
      <c r="P703" s="9"/>
      <c r="Q703" s="9"/>
      <c r="R703" s="9"/>
      <c r="S703" s="9"/>
      <c r="T703" s="9"/>
      <c r="U703" s="9"/>
      <c r="V703" s="52" t="str">
        <f>IF($U703&lt;&gt;"",VLOOKUP($U703,Endereços!$B$3:$M$1002,5,FALSE)&amp;" - "&amp;VLOOKUP($U703,Endereços!$B$3:$M$1002,7,FALSE)&amp;" - "&amp;VLOOKUP($U703,Endereços!$B$3:$M$1002,8,FALSE)&amp;", "&amp;VLOOKUP($U703,Endereços!$B$3:$M$1002,2,FALSE)&amp;" "&amp;VLOOKUP($U703,Endereços!$B$3:$M$1002,3,FALSE),"")</f>
        <v/>
      </c>
      <c r="W703" s="9"/>
      <c r="X703" s="9"/>
      <c r="Y703" s="9"/>
      <c r="Z703" s="59"/>
    </row>
    <row r="704" spans="1:26" x14ac:dyDescent="0.2">
      <c r="A704" s="44" t="str">
        <f t="shared" si="20"/>
        <v/>
      </c>
      <c r="B704" s="5"/>
      <c r="C704" s="14"/>
      <c r="D704" s="32" t="str">
        <f>IF($C704&lt;&gt;"",VLOOKUP($C704,Empresas!$A$3:$AB$1002,2,FALSE),"")</f>
        <v/>
      </c>
      <c r="E704" s="14"/>
      <c r="F704" s="14"/>
      <c r="G704" s="14"/>
      <c r="H704" s="14"/>
      <c r="I704" s="9"/>
      <c r="J704" s="9"/>
      <c r="K704" s="53"/>
      <c r="L704" s="50" t="str">
        <f t="shared" ca="1" si="19"/>
        <v/>
      </c>
      <c r="M704" s="32" t="str">
        <f>IF($U704&lt;&gt;"",VLOOKUP(VLOOKUP(VLOOKUP($U704,Endereços!$B$3:$M$1002,8,FALSE),Parametros!$AG$3:$AJ$102,4,FALSE),Parametros!$U$3:$Z$102,4,FALSE),"")</f>
        <v/>
      </c>
      <c r="N704" s="32" t="str">
        <f>IF($U704&lt;&gt;"",VLOOKUP(VLOOKUP($U704,Endereços!$B$3:$M$1002,6,FALSE),Parametros!$I$3:$N$102,6,FALSE),"")</f>
        <v/>
      </c>
      <c r="O704" s="9"/>
      <c r="P704" s="9"/>
      <c r="Q704" s="9"/>
      <c r="R704" s="9"/>
      <c r="S704" s="9"/>
      <c r="T704" s="9"/>
      <c r="U704" s="9"/>
      <c r="V704" s="52" t="str">
        <f>IF($U704&lt;&gt;"",VLOOKUP($U704,Endereços!$B$3:$M$1002,5,FALSE)&amp;" - "&amp;VLOOKUP($U704,Endereços!$B$3:$M$1002,7,FALSE)&amp;" - "&amp;VLOOKUP($U704,Endereços!$B$3:$M$1002,8,FALSE)&amp;", "&amp;VLOOKUP($U704,Endereços!$B$3:$M$1002,2,FALSE)&amp;" "&amp;VLOOKUP($U704,Endereços!$B$3:$M$1002,3,FALSE),"")</f>
        <v/>
      </c>
      <c r="W704" s="9"/>
      <c r="X704" s="9"/>
      <c r="Y704" s="9"/>
      <c r="Z704" s="59"/>
    </row>
    <row r="705" spans="1:26" x14ac:dyDescent="0.2">
      <c r="A705" s="44" t="str">
        <f t="shared" si="20"/>
        <v/>
      </c>
      <c r="B705" s="5"/>
      <c r="C705" s="14"/>
      <c r="D705" s="32" t="str">
        <f>IF($C705&lt;&gt;"",VLOOKUP($C705,Empresas!$A$3:$AB$1002,2,FALSE),"")</f>
        <v/>
      </c>
      <c r="E705" s="14"/>
      <c r="F705" s="14"/>
      <c r="G705" s="14"/>
      <c r="H705" s="14"/>
      <c r="I705" s="9"/>
      <c r="J705" s="9"/>
      <c r="K705" s="53"/>
      <c r="L705" s="50" t="str">
        <f t="shared" ca="1" si="19"/>
        <v/>
      </c>
      <c r="M705" s="32" t="str">
        <f>IF($U705&lt;&gt;"",VLOOKUP(VLOOKUP(VLOOKUP($U705,Endereços!$B$3:$M$1002,8,FALSE),Parametros!$AG$3:$AJ$102,4,FALSE),Parametros!$U$3:$Z$102,4,FALSE),"")</f>
        <v/>
      </c>
      <c r="N705" s="32" t="str">
        <f>IF($U705&lt;&gt;"",VLOOKUP(VLOOKUP($U705,Endereços!$B$3:$M$1002,6,FALSE),Parametros!$I$3:$N$102,6,FALSE),"")</f>
        <v/>
      </c>
      <c r="O705" s="9"/>
      <c r="P705" s="9"/>
      <c r="Q705" s="9"/>
      <c r="R705" s="9"/>
      <c r="S705" s="9"/>
      <c r="T705" s="9"/>
      <c r="U705" s="9"/>
      <c r="V705" s="52" t="str">
        <f>IF($U705&lt;&gt;"",VLOOKUP($U705,Endereços!$B$3:$M$1002,5,FALSE)&amp;" - "&amp;VLOOKUP($U705,Endereços!$B$3:$M$1002,7,FALSE)&amp;" - "&amp;VLOOKUP($U705,Endereços!$B$3:$M$1002,8,FALSE)&amp;", "&amp;VLOOKUP($U705,Endereços!$B$3:$M$1002,2,FALSE)&amp;" "&amp;VLOOKUP($U705,Endereços!$B$3:$M$1002,3,FALSE),"")</f>
        <v/>
      </c>
      <c r="W705" s="9"/>
      <c r="X705" s="9"/>
      <c r="Y705" s="9"/>
      <c r="Z705" s="59"/>
    </row>
    <row r="706" spans="1:26" x14ac:dyDescent="0.2">
      <c r="A706" s="44" t="str">
        <f t="shared" si="20"/>
        <v/>
      </c>
      <c r="B706" s="5"/>
      <c r="C706" s="14"/>
      <c r="D706" s="32" t="str">
        <f>IF($C706&lt;&gt;"",VLOOKUP($C706,Empresas!$A$3:$AB$1002,2,FALSE),"")</f>
        <v/>
      </c>
      <c r="E706" s="14"/>
      <c r="F706" s="14"/>
      <c r="G706" s="14"/>
      <c r="H706" s="14"/>
      <c r="I706" s="9"/>
      <c r="J706" s="9"/>
      <c r="K706" s="53"/>
      <c r="L706" s="50" t="str">
        <f t="shared" ca="1" si="19"/>
        <v/>
      </c>
      <c r="M706" s="32" t="str">
        <f>IF($U706&lt;&gt;"",VLOOKUP(VLOOKUP(VLOOKUP($U706,Endereços!$B$3:$M$1002,8,FALSE),Parametros!$AG$3:$AJ$102,4,FALSE),Parametros!$U$3:$Z$102,4,FALSE),"")</f>
        <v/>
      </c>
      <c r="N706" s="32" t="str">
        <f>IF($U706&lt;&gt;"",VLOOKUP(VLOOKUP($U706,Endereços!$B$3:$M$1002,6,FALSE),Parametros!$I$3:$N$102,6,FALSE),"")</f>
        <v/>
      </c>
      <c r="O706" s="9"/>
      <c r="P706" s="9"/>
      <c r="Q706" s="9"/>
      <c r="R706" s="9"/>
      <c r="S706" s="9"/>
      <c r="T706" s="9"/>
      <c r="U706" s="9"/>
      <c r="V706" s="52" t="str">
        <f>IF($U706&lt;&gt;"",VLOOKUP($U706,Endereços!$B$3:$M$1002,5,FALSE)&amp;" - "&amp;VLOOKUP($U706,Endereços!$B$3:$M$1002,7,FALSE)&amp;" - "&amp;VLOOKUP($U706,Endereços!$B$3:$M$1002,8,FALSE)&amp;", "&amp;VLOOKUP($U706,Endereços!$B$3:$M$1002,2,FALSE)&amp;" "&amp;VLOOKUP($U706,Endereços!$B$3:$M$1002,3,FALSE),"")</f>
        <v/>
      </c>
      <c r="W706" s="9"/>
      <c r="X706" s="9"/>
      <c r="Y706" s="9"/>
      <c r="Z706" s="59"/>
    </row>
    <row r="707" spans="1:26" x14ac:dyDescent="0.2">
      <c r="A707" s="44" t="str">
        <f t="shared" si="20"/>
        <v/>
      </c>
      <c r="B707" s="5"/>
      <c r="C707" s="14"/>
      <c r="D707" s="32" t="str">
        <f>IF($C707&lt;&gt;"",VLOOKUP($C707,Empresas!$A$3:$AB$1002,2,FALSE),"")</f>
        <v/>
      </c>
      <c r="E707" s="14"/>
      <c r="F707" s="14"/>
      <c r="G707" s="14"/>
      <c r="H707" s="14"/>
      <c r="I707" s="9"/>
      <c r="J707" s="9"/>
      <c r="K707" s="53"/>
      <c r="L707" s="50" t="str">
        <f t="shared" ca="1" si="19"/>
        <v/>
      </c>
      <c r="M707" s="32" t="str">
        <f>IF($U707&lt;&gt;"",VLOOKUP(VLOOKUP(VLOOKUP($U707,Endereços!$B$3:$M$1002,8,FALSE),Parametros!$AG$3:$AJ$102,4,FALSE),Parametros!$U$3:$Z$102,4,FALSE),"")</f>
        <v/>
      </c>
      <c r="N707" s="32" t="str">
        <f>IF($U707&lt;&gt;"",VLOOKUP(VLOOKUP($U707,Endereços!$B$3:$M$1002,6,FALSE),Parametros!$I$3:$N$102,6,FALSE),"")</f>
        <v/>
      </c>
      <c r="O707" s="9"/>
      <c r="P707" s="9"/>
      <c r="Q707" s="9"/>
      <c r="R707" s="9"/>
      <c r="S707" s="9"/>
      <c r="T707" s="9"/>
      <c r="U707" s="9"/>
      <c r="V707" s="52" t="str">
        <f>IF($U707&lt;&gt;"",VLOOKUP($U707,Endereços!$B$3:$M$1002,5,FALSE)&amp;" - "&amp;VLOOKUP($U707,Endereços!$B$3:$M$1002,7,FALSE)&amp;" - "&amp;VLOOKUP($U707,Endereços!$B$3:$M$1002,8,FALSE)&amp;", "&amp;VLOOKUP($U707,Endereços!$B$3:$M$1002,2,FALSE)&amp;" "&amp;VLOOKUP($U707,Endereços!$B$3:$M$1002,3,FALSE),"")</f>
        <v/>
      </c>
      <c r="W707" s="9"/>
      <c r="X707" s="9"/>
      <c r="Y707" s="9"/>
      <c r="Z707" s="59"/>
    </row>
    <row r="708" spans="1:26" x14ac:dyDescent="0.2">
      <c r="A708" s="44" t="str">
        <f t="shared" si="20"/>
        <v/>
      </c>
      <c r="B708" s="5"/>
      <c r="C708" s="14"/>
      <c r="D708" s="32" t="str">
        <f>IF($C708&lt;&gt;"",VLOOKUP($C708,Empresas!$A$3:$AB$1002,2,FALSE),"")</f>
        <v/>
      </c>
      <c r="E708" s="14"/>
      <c r="F708" s="14"/>
      <c r="G708" s="14"/>
      <c r="H708" s="14"/>
      <c r="I708" s="9"/>
      <c r="J708" s="9"/>
      <c r="K708" s="53"/>
      <c r="L708" s="50" t="str">
        <f t="shared" ca="1" si="19"/>
        <v/>
      </c>
      <c r="M708" s="32" t="str">
        <f>IF($U708&lt;&gt;"",VLOOKUP(VLOOKUP(VLOOKUP($U708,Endereços!$B$3:$M$1002,8,FALSE),Parametros!$AG$3:$AJ$102,4,FALSE),Parametros!$U$3:$Z$102,4,FALSE),"")</f>
        <v/>
      </c>
      <c r="N708" s="32" t="str">
        <f>IF($U708&lt;&gt;"",VLOOKUP(VLOOKUP($U708,Endereços!$B$3:$M$1002,6,FALSE),Parametros!$I$3:$N$102,6,FALSE),"")</f>
        <v/>
      </c>
      <c r="O708" s="9"/>
      <c r="P708" s="9"/>
      <c r="Q708" s="9"/>
      <c r="R708" s="9"/>
      <c r="S708" s="9"/>
      <c r="T708" s="9"/>
      <c r="U708" s="9"/>
      <c r="V708" s="52" t="str">
        <f>IF($U708&lt;&gt;"",VLOOKUP($U708,Endereços!$B$3:$M$1002,5,FALSE)&amp;" - "&amp;VLOOKUP($U708,Endereços!$B$3:$M$1002,7,FALSE)&amp;" - "&amp;VLOOKUP($U708,Endereços!$B$3:$M$1002,8,FALSE)&amp;", "&amp;VLOOKUP($U708,Endereços!$B$3:$M$1002,2,FALSE)&amp;" "&amp;VLOOKUP($U708,Endereços!$B$3:$M$1002,3,FALSE),"")</f>
        <v/>
      </c>
      <c r="W708" s="9"/>
      <c r="X708" s="9"/>
      <c r="Y708" s="9"/>
      <c r="Z708" s="59"/>
    </row>
    <row r="709" spans="1:26" x14ac:dyDescent="0.2">
      <c r="A709" s="44" t="str">
        <f t="shared" si="20"/>
        <v/>
      </c>
      <c r="B709" s="5"/>
      <c r="C709" s="14"/>
      <c r="D709" s="32" t="str">
        <f>IF($C709&lt;&gt;"",VLOOKUP($C709,Empresas!$A$3:$AB$1002,2,FALSE),"")</f>
        <v/>
      </c>
      <c r="E709" s="14"/>
      <c r="F709" s="14"/>
      <c r="G709" s="14"/>
      <c r="H709" s="14"/>
      <c r="I709" s="9"/>
      <c r="J709" s="9"/>
      <c r="K709" s="53"/>
      <c r="L709" s="50" t="str">
        <f t="shared" ref="L709:L772" ca="1" si="21">IF($K709&lt;&gt;"",DAYS360($K709,NOW(),FALSE)/360,"")</f>
        <v/>
      </c>
      <c r="M709" s="32" t="str">
        <f>IF($U709&lt;&gt;"",VLOOKUP(VLOOKUP(VLOOKUP($U709,Endereços!$B$3:$M$1002,8,FALSE),Parametros!$AG$3:$AJ$102,4,FALSE),Parametros!$U$3:$Z$102,4,FALSE),"")</f>
        <v/>
      </c>
      <c r="N709" s="32" t="str">
        <f>IF($U709&lt;&gt;"",VLOOKUP(VLOOKUP($U709,Endereços!$B$3:$M$1002,6,FALSE),Parametros!$I$3:$N$102,6,FALSE),"")</f>
        <v/>
      </c>
      <c r="O709" s="9"/>
      <c r="P709" s="9"/>
      <c r="Q709" s="9"/>
      <c r="R709" s="9"/>
      <c r="S709" s="9"/>
      <c r="T709" s="9"/>
      <c r="U709" s="9"/>
      <c r="V709" s="52" t="str">
        <f>IF($U709&lt;&gt;"",VLOOKUP($U709,Endereços!$B$3:$M$1002,5,FALSE)&amp;" - "&amp;VLOOKUP($U709,Endereços!$B$3:$M$1002,7,FALSE)&amp;" - "&amp;VLOOKUP($U709,Endereços!$B$3:$M$1002,8,FALSE)&amp;", "&amp;VLOOKUP($U709,Endereços!$B$3:$M$1002,2,FALSE)&amp;" "&amp;VLOOKUP($U709,Endereços!$B$3:$M$1002,3,FALSE),"")</f>
        <v/>
      </c>
      <c r="W709" s="9"/>
      <c r="X709" s="9"/>
      <c r="Y709" s="9"/>
      <c r="Z709" s="59"/>
    </row>
    <row r="710" spans="1:26" x14ac:dyDescent="0.2">
      <c r="A710" s="44" t="str">
        <f t="shared" si="20"/>
        <v/>
      </c>
      <c r="B710" s="5"/>
      <c r="C710" s="14"/>
      <c r="D710" s="32" t="str">
        <f>IF($C710&lt;&gt;"",VLOOKUP($C710,Empresas!$A$3:$AB$1002,2,FALSE),"")</f>
        <v/>
      </c>
      <c r="E710" s="14"/>
      <c r="F710" s="14"/>
      <c r="G710" s="14"/>
      <c r="H710" s="14"/>
      <c r="I710" s="9"/>
      <c r="J710" s="9"/>
      <c r="K710" s="53"/>
      <c r="L710" s="50" t="str">
        <f t="shared" ca="1" si="21"/>
        <v/>
      </c>
      <c r="M710" s="32" t="str">
        <f>IF($U710&lt;&gt;"",VLOOKUP(VLOOKUP(VLOOKUP($U710,Endereços!$B$3:$M$1002,8,FALSE),Parametros!$AG$3:$AJ$102,4,FALSE),Parametros!$U$3:$Z$102,4,FALSE),"")</f>
        <v/>
      </c>
      <c r="N710" s="32" t="str">
        <f>IF($U710&lt;&gt;"",VLOOKUP(VLOOKUP($U710,Endereços!$B$3:$M$1002,6,FALSE),Parametros!$I$3:$N$102,6,FALSE),"")</f>
        <v/>
      </c>
      <c r="O710" s="9"/>
      <c r="P710" s="9"/>
      <c r="Q710" s="9"/>
      <c r="R710" s="9"/>
      <c r="S710" s="9"/>
      <c r="T710" s="9"/>
      <c r="U710" s="9"/>
      <c r="V710" s="52" t="str">
        <f>IF($U710&lt;&gt;"",VLOOKUP($U710,Endereços!$B$3:$M$1002,5,FALSE)&amp;" - "&amp;VLOOKUP($U710,Endereços!$B$3:$M$1002,7,FALSE)&amp;" - "&amp;VLOOKUP($U710,Endereços!$B$3:$M$1002,8,FALSE)&amp;", "&amp;VLOOKUP($U710,Endereços!$B$3:$M$1002,2,FALSE)&amp;" "&amp;VLOOKUP($U710,Endereços!$B$3:$M$1002,3,FALSE),"")</f>
        <v/>
      </c>
      <c r="W710" s="9"/>
      <c r="X710" s="9"/>
      <c r="Y710" s="9"/>
      <c r="Z710" s="59"/>
    </row>
    <row r="711" spans="1:26" x14ac:dyDescent="0.2">
      <c r="A711" s="44" t="str">
        <f t="shared" si="20"/>
        <v/>
      </c>
      <c r="B711" s="5"/>
      <c r="C711" s="14"/>
      <c r="D711" s="32" t="str">
        <f>IF($C711&lt;&gt;"",VLOOKUP($C711,Empresas!$A$3:$AB$1002,2,FALSE),"")</f>
        <v/>
      </c>
      <c r="E711" s="14"/>
      <c r="F711" s="14"/>
      <c r="G711" s="14"/>
      <c r="H711" s="14"/>
      <c r="I711" s="9"/>
      <c r="J711" s="9"/>
      <c r="K711" s="53"/>
      <c r="L711" s="50" t="str">
        <f t="shared" ca="1" si="21"/>
        <v/>
      </c>
      <c r="M711" s="32" t="str">
        <f>IF($U711&lt;&gt;"",VLOOKUP(VLOOKUP(VLOOKUP($U711,Endereços!$B$3:$M$1002,8,FALSE),Parametros!$AG$3:$AJ$102,4,FALSE),Parametros!$U$3:$Z$102,4,FALSE),"")</f>
        <v/>
      </c>
      <c r="N711" s="32" t="str">
        <f>IF($U711&lt;&gt;"",VLOOKUP(VLOOKUP($U711,Endereços!$B$3:$M$1002,6,FALSE),Parametros!$I$3:$N$102,6,FALSE),"")</f>
        <v/>
      </c>
      <c r="O711" s="9"/>
      <c r="P711" s="9"/>
      <c r="Q711" s="9"/>
      <c r="R711" s="9"/>
      <c r="S711" s="9"/>
      <c r="T711" s="9"/>
      <c r="U711" s="9"/>
      <c r="V711" s="52" t="str">
        <f>IF($U711&lt;&gt;"",VLOOKUP($U711,Endereços!$B$3:$M$1002,5,FALSE)&amp;" - "&amp;VLOOKUP($U711,Endereços!$B$3:$M$1002,7,FALSE)&amp;" - "&amp;VLOOKUP($U711,Endereços!$B$3:$M$1002,8,FALSE)&amp;", "&amp;VLOOKUP($U711,Endereços!$B$3:$M$1002,2,FALSE)&amp;" "&amp;VLOOKUP($U711,Endereços!$B$3:$M$1002,3,FALSE),"")</f>
        <v/>
      </c>
      <c r="W711" s="9"/>
      <c r="X711" s="9"/>
      <c r="Y711" s="9"/>
      <c r="Z711" s="59"/>
    </row>
    <row r="712" spans="1:26" x14ac:dyDescent="0.2">
      <c r="A712" s="44" t="str">
        <f t="shared" si="20"/>
        <v/>
      </c>
      <c r="B712" s="5"/>
      <c r="C712" s="14"/>
      <c r="D712" s="32" t="str">
        <f>IF($C712&lt;&gt;"",VLOOKUP($C712,Empresas!$A$3:$AB$1002,2,FALSE),"")</f>
        <v/>
      </c>
      <c r="E712" s="14"/>
      <c r="F712" s="14"/>
      <c r="G712" s="14"/>
      <c r="H712" s="14"/>
      <c r="I712" s="9"/>
      <c r="J712" s="9"/>
      <c r="K712" s="53"/>
      <c r="L712" s="50" t="str">
        <f t="shared" ca="1" si="21"/>
        <v/>
      </c>
      <c r="M712" s="32" t="str">
        <f>IF($U712&lt;&gt;"",VLOOKUP(VLOOKUP(VLOOKUP($U712,Endereços!$B$3:$M$1002,8,FALSE),Parametros!$AG$3:$AJ$102,4,FALSE),Parametros!$U$3:$Z$102,4,FALSE),"")</f>
        <v/>
      </c>
      <c r="N712" s="32" t="str">
        <f>IF($U712&lt;&gt;"",VLOOKUP(VLOOKUP($U712,Endereços!$B$3:$M$1002,6,FALSE),Parametros!$I$3:$N$102,6,FALSE),"")</f>
        <v/>
      </c>
      <c r="O712" s="9"/>
      <c r="P712" s="9"/>
      <c r="Q712" s="9"/>
      <c r="R712" s="9"/>
      <c r="S712" s="9"/>
      <c r="T712" s="9"/>
      <c r="U712" s="9"/>
      <c r="V712" s="52" t="str">
        <f>IF($U712&lt;&gt;"",VLOOKUP($U712,Endereços!$B$3:$M$1002,5,FALSE)&amp;" - "&amp;VLOOKUP($U712,Endereços!$B$3:$M$1002,7,FALSE)&amp;" - "&amp;VLOOKUP($U712,Endereços!$B$3:$M$1002,8,FALSE)&amp;", "&amp;VLOOKUP($U712,Endereços!$B$3:$M$1002,2,FALSE)&amp;" "&amp;VLOOKUP($U712,Endereços!$B$3:$M$1002,3,FALSE),"")</f>
        <v/>
      </c>
      <c r="W712" s="9"/>
      <c r="X712" s="9"/>
      <c r="Y712" s="9"/>
      <c r="Z712" s="59"/>
    </row>
    <row r="713" spans="1:26" x14ac:dyDescent="0.2">
      <c r="A713" s="44" t="str">
        <f t="shared" si="20"/>
        <v/>
      </c>
      <c r="B713" s="5"/>
      <c r="C713" s="14"/>
      <c r="D713" s="32" t="str">
        <f>IF($C713&lt;&gt;"",VLOOKUP($C713,Empresas!$A$3:$AB$1002,2,FALSE),"")</f>
        <v/>
      </c>
      <c r="E713" s="14"/>
      <c r="F713" s="14"/>
      <c r="G713" s="14"/>
      <c r="H713" s="14"/>
      <c r="I713" s="9"/>
      <c r="J713" s="9"/>
      <c r="K713" s="53"/>
      <c r="L713" s="50" t="str">
        <f t="shared" ca="1" si="21"/>
        <v/>
      </c>
      <c r="M713" s="32" t="str">
        <f>IF($U713&lt;&gt;"",VLOOKUP(VLOOKUP(VLOOKUP($U713,Endereços!$B$3:$M$1002,8,FALSE),Parametros!$AG$3:$AJ$102,4,FALSE),Parametros!$U$3:$Z$102,4,FALSE),"")</f>
        <v/>
      </c>
      <c r="N713" s="32" t="str">
        <f>IF($U713&lt;&gt;"",VLOOKUP(VLOOKUP($U713,Endereços!$B$3:$M$1002,6,FALSE),Parametros!$I$3:$N$102,6,FALSE),"")</f>
        <v/>
      </c>
      <c r="O713" s="9"/>
      <c r="P713" s="9"/>
      <c r="Q713" s="9"/>
      <c r="R713" s="9"/>
      <c r="S713" s="9"/>
      <c r="T713" s="9"/>
      <c r="U713" s="9"/>
      <c r="V713" s="52" t="str">
        <f>IF($U713&lt;&gt;"",VLOOKUP($U713,Endereços!$B$3:$M$1002,5,FALSE)&amp;" - "&amp;VLOOKUP($U713,Endereços!$B$3:$M$1002,7,FALSE)&amp;" - "&amp;VLOOKUP($U713,Endereços!$B$3:$M$1002,8,FALSE)&amp;", "&amp;VLOOKUP($U713,Endereços!$B$3:$M$1002,2,FALSE)&amp;" "&amp;VLOOKUP($U713,Endereços!$B$3:$M$1002,3,FALSE),"")</f>
        <v/>
      </c>
      <c r="W713" s="9"/>
      <c r="X713" s="9"/>
      <c r="Y713" s="9"/>
      <c r="Z713" s="59"/>
    </row>
    <row r="714" spans="1:26" x14ac:dyDescent="0.2">
      <c r="A714" s="44" t="str">
        <f t="shared" si="20"/>
        <v/>
      </c>
      <c r="B714" s="5"/>
      <c r="C714" s="14"/>
      <c r="D714" s="32" t="str">
        <f>IF($C714&lt;&gt;"",VLOOKUP($C714,Empresas!$A$3:$AB$1002,2,FALSE),"")</f>
        <v/>
      </c>
      <c r="E714" s="14"/>
      <c r="F714" s="14"/>
      <c r="G714" s="14"/>
      <c r="H714" s="14"/>
      <c r="I714" s="9"/>
      <c r="J714" s="9"/>
      <c r="K714" s="53"/>
      <c r="L714" s="50" t="str">
        <f t="shared" ca="1" si="21"/>
        <v/>
      </c>
      <c r="M714" s="32" t="str">
        <f>IF($U714&lt;&gt;"",VLOOKUP(VLOOKUP(VLOOKUP($U714,Endereços!$B$3:$M$1002,8,FALSE),Parametros!$AG$3:$AJ$102,4,FALSE),Parametros!$U$3:$Z$102,4,FALSE),"")</f>
        <v/>
      </c>
      <c r="N714" s="32" t="str">
        <f>IF($U714&lt;&gt;"",VLOOKUP(VLOOKUP($U714,Endereços!$B$3:$M$1002,6,FALSE),Parametros!$I$3:$N$102,6,FALSE),"")</f>
        <v/>
      </c>
      <c r="O714" s="9"/>
      <c r="P714" s="9"/>
      <c r="Q714" s="9"/>
      <c r="R714" s="9"/>
      <c r="S714" s="9"/>
      <c r="T714" s="9"/>
      <c r="U714" s="9"/>
      <c r="V714" s="52" t="str">
        <f>IF($U714&lt;&gt;"",VLOOKUP($U714,Endereços!$B$3:$M$1002,5,FALSE)&amp;" - "&amp;VLOOKUP($U714,Endereços!$B$3:$M$1002,7,FALSE)&amp;" - "&amp;VLOOKUP($U714,Endereços!$B$3:$M$1002,8,FALSE)&amp;", "&amp;VLOOKUP($U714,Endereços!$B$3:$M$1002,2,FALSE)&amp;" "&amp;VLOOKUP($U714,Endereços!$B$3:$M$1002,3,FALSE),"")</f>
        <v/>
      </c>
      <c r="W714" s="9"/>
      <c r="X714" s="9"/>
      <c r="Y714" s="9"/>
      <c r="Z714" s="59"/>
    </row>
    <row r="715" spans="1:26" x14ac:dyDescent="0.2">
      <c r="A715" s="44" t="str">
        <f t="shared" si="20"/>
        <v/>
      </c>
      <c r="B715" s="5"/>
      <c r="C715" s="14"/>
      <c r="D715" s="32" t="str">
        <f>IF($C715&lt;&gt;"",VLOOKUP($C715,Empresas!$A$3:$AB$1002,2,FALSE),"")</f>
        <v/>
      </c>
      <c r="E715" s="14"/>
      <c r="F715" s="14"/>
      <c r="G715" s="14"/>
      <c r="H715" s="14"/>
      <c r="I715" s="9"/>
      <c r="J715" s="9"/>
      <c r="K715" s="53"/>
      <c r="L715" s="50" t="str">
        <f t="shared" ca="1" si="21"/>
        <v/>
      </c>
      <c r="M715" s="32" t="str">
        <f>IF($U715&lt;&gt;"",VLOOKUP(VLOOKUP(VLOOKUP($U715,Endereços!$B$3:$M$1002,8,FALSE),Parametros!$AG$3:$AJ$102,4,FALSE),Parametros!$U$3:$Z$102,4,FALSE),"")</f>
        <v/>
      </c>
      <c r="N715" s="32" t="str">
        <f>IF($U715&lt;&gt;"",VLOOKUP(VLOOKUP($U715,Endereços!$B$3:$M$1002,6,FALSE),Parametros!$I$3:$N$102,6,FALSE),"")</f>
        <v/>
      </c>
      <c r="O715" s="9"/>
      <c r="P715" s="9"/>
      <c r="Q715" s="9"/>
      <c r="R715" s="9"/>
      <c r="S715" s="9"/>
      <c r="T715" s="9"/>
      <c r="U715" s="9"/>
      <c r="V715" s="52" t="str">
        <f>IF($U715&lt;&gt;"",VLOOKUP($U715,Endereços!$B$3:$M$1002,5,FALSE)&amp;" - "&amp;VLOOKUP($U715,Endereços!$B$3:$M$1002,7,FALSE)&amp;" - "&amp;VLOOKUP($U715,Endereços!$B$3:$M$1002,8,FALSE)&amp;", "&amp;VLOOKUP($U715,Endereços!$B$3:$M$1002,2,FALSE)&amp;" "&amp;VLOOKUP($U715,Endereços!$B$3:$M$1002,3,FALSE),"")</f>
        <v/>
      </c>
      <c r="W715" s="9"/>
      <c r="X715" s="9"/>
      <c r="Y715" s="9"/>
      <c r="Z715" s="59"/>
    </row>
    <row r="716" spans="1:26" x14ac:dyDescent="0.2">
      <c r="A716" s="44" t="str">
        <f t="shared" si="20"/>
        <v/>
      </c>
      <c r="B716" s="5"/>
      <c r="C716" s="14"/>
      <c r="D716" s="32" t="str">
        <f>IF($C716&lt;&gt;"",VLOOKUP($C716,Empresas!$A$3:$AB$1002,2,FALSE),"")</f>
        <v/>
      </c>
      <c r="E716" s="14"/>
      <c r="F716" s="14"/>
      <c r="G716" s="14"/>
      <c r="H716" s="14"/>
      <c r="I716" s="9"/>
      <c r="J716" s="9"/>
      <c r="K716" s="53"/>
      <c r="L716" s="50" t="str">
        <f t="shared" ca="1" si="21"/>
        <v/>
      </c>
      <c r="M716" s="32" t="str">
        <f>IF($U716&lt;&gt;"",VLOOKUP(VLOOKUP(VLOOKUP($U716,Endereços!$B$3:$M$1002,8,FALSE),Parametros!$AG$3:$AJ$102,4,FALSE),Parametros!$U$3:$Z$102,4,FALSE),"")</f>
        <v/>
      </c>
      <c r="N716" s="32" t="str">
        <f>IF($U716&lt;&gt;"",VLOOKUP(VLOOKUP($U716,Endereços!$B$3:$M$1002,6,FALSE),Parametros!$I$3:$N$102,6,FALSE),"")</f>
        <v/>
      </c>
      <c r="O716" s="9"/>
      <c r="P716" s="9"/>
      <c r="Q716" s="9"/>
      <c r="R716" s="9"/>
      <c r="S716" s="9"/>
      <c r="T716" s="9"/>
      <c r="U716" s="9"/>
      <c r="V716" s="52" t="str">
        <f>IF($U716&lt;&gt;"",VLOOKUP($U716,Endereços!$B$3:$M$1002,5,FALSE)&amp;" - "&amp;VLOOKUP($U716,Endereços!$B$3:$M$1002,7,FALSE)&amp;" - "&amp;VLOOKUP($U716,Endereços!$B$3:$M$1002,8,FALSE)&amp;", "&amp;VLOOKUP($U716,Endereços!$B$3:$M$1002,2,FALSE)&amp;" "&amp;VLOOKUP($U716,Endereços!$B$3:$M$1002,3,FALSE),"")</f>
        <v/>
      </c>
      <c r="W716" s="9"/>
      <c r="X716" s="9"/>
      <c r="Y716" s="9"/>
      <c r="Z716" s="59"/>
    </row>
    <row r="717" spans="1:26" x14ac:dyDescent="0.2">
      <c r="A717" s="44" t="str">
        <f t="shared" si="20"/>
        <v/>
      </c>
      <c r="B717" s="5"/>
      <c r="C717" s="14"/>
      <c r="D717" s="32" t="str">
        <f>IF($C717&lt;&gt;"",VLOOKUP($C717,Empresas!$A$3:$AB$1002,2,FALSE),"")</f>
        <v/>
      </c>
      <c r="E717" s="14"/>
      <c r="F717" s="14"/>
      <c r="G717" s="14"/>
      <c r="H717" s="14"/>
      <c r="I717" s="9"/>
      <c r="J717" s="9"/>
      <c r="K717" s="53"/>
      <c r="L717" s="50" t="str">
        <f t="shared" ca="1" si="21"/>
        <v/>
      </c>
      <c r="M717" s="32" t="str">
        <f>IF($U717&lt;&gt;"",VLOOKUP(VLOOKUP(VLOOKUP($U717,Endereços!$B$3:$M$1002,8,FALSE),Parametros!$AG$3:$AJ$102,4,FALSE),Parametros!$U$3:$Z$102,4,FALSE),"")</f>
        <v/>
      </c>
      <c r="N717" s="32" t="str">
        <f>IF($U717&lt;&gt;"",VLOOKUP(VLOOKUP($U717,Endereços!$B$3:$M$1002,6,FALSE),Parametros!$I$3:$N$102,6,FALSE),"")</f>
        <v/>
      </c>
      <c r="O717" s="9"/>
      <c r="P717" s="9"/>
      <c r="Q717" s="9"/>
      <c r="R717" s="9"/>
      <c r="S717" s="9"/>
      <c r="T717" s="9"/>
      <c r="U717" s="9"/>
      <c r="V717" s="52" t="str">
        <f>IF($U717&lt;&gt;"",VLOOKUP($U717,Endereços!$B$3:$M$1002,5,FALSE)&amp;" - "&amp;VLOOKUP($U717,Endereços!$B$3:$M$1002,7,FALSE)&amp;" - "&amp;VLOOKUP($U717,Endereços!$B$3:$M$1002,8,FALSE)&amp;", "&amp;VLOOKUP($U717,Endereços!$B$3:$M$1002,2,FALSE)&amp;" "&amp;VLOOKUP($U717,Endereços!$B$3:$M$1002,3,FALSE),"")</f>
        <v/>
      </c>
      <c r="W717" s="9"/>
      <c r="X717" s="9"/>
      <c r="Y717" s="9"/>
      <c r="Z717" s="59"/>
    </row>
    <row r="718" spans="1:26" x14ac:dyDescent="0.2">
      <c r="A718" s="44" t="str">
        <f t="shared" si="20"/>
        <v/>
      </c>
      <c r="B718" s="5"/>
      <c r="C718" s="14"/>
      <c r="D718" s="32" t="str">
        <f>IF($C718&lt;&gt;"",VLOOKUP($C718,Empresas!$A$3:$AB$1002,2,FALSE),"")</f>
        <v/>
      </c>
      <c r="E718" s="14"/>
      <c r="F718" s="14"/>
      <c r="G718" s="14"/>
      <c r="H718" s="14"/>
      <c r="I718" s="9"/>
      <c r="J718" s="9"/>
      <c r="K718" s="53"/>
      <c r="L718" s="50" t="str">
        <f t="shared" ca="1" si="21"/>
        <v/>
      </c>
      <c r="M718" s="32" t="str">
        <f>IF($U718&lt;&gt;"",VLOOKUP(VLOOKUP(VLOOKUP($U718,Endereços!$B$3:$M$1002,8,FALSE),Parametros!$AG$3:$AJ$102,4,FALSE),Parametros!$U$3:$Z$102,4,FALSE),"")</f>
        <v/>
      </c>
      <c r="N718" s="32" t="str">
        <f>IF($U718&lt;&gt;"",VLOOKUP(VLOOKUP($U718,Endereços!$B$3:$M$1002,6,FALSE),Parametros!$I$3:$N$102,6,FALSE),"")</f>
        <v/>
      </c>
      <c r="O718" s="9"/>
      <c r="P718" s="9"/>
      <c r="Q718" s="9"/>
      <c r="R718" s="9"/>
      <c r="S718" s="9"/>
      <c r="T718" s="9"/>
      <c r="U718" s="9"/>
      <c r="V718" s="52" t="str">
        <f>IF($U718&lt;&gt;"",VLOOKUP($U718,Endereços!$B$3:$M$1002,5,FALSE)&amp;" - "&amp;VLOOKUP($U718,Endereços!$B$3:$M$1002,7,FALSE)&amp;" - "&amp;VLOOKUP($U718,Endereços!$B$3:$M$1002,8,FALSE)&amp;", "&amp;VLOOKUP($U718,Endereços!$B$3:$M$1002,2,FALSE)&amp;" "&amp;VLOOKUP($U718,Endereços!$B$3:$M$1002,3,FALSE),"")</f>
        <v/>
      </c>
      <c r="W718" s="9"/>
      <c r="X718" s="9"/>
      <c r="Y718" s="9"/>
      <c r="Z718" s="59"/>
    </row>
    <row r="719" spans="1:26" x14ac:dyDescent="0.2">
      <c r="A719" s="44" t="str">
        <f t="shared" si="20"/>
        <v/>
      </c>
      <c r="B719" s="5"/>
      <c r="C719" s="14"/>
      <c r="D719" s="32" t="str">
        <f>IF($C719&lt;&gt;"",VLOOKUP($C719,Empresas!$A$3:$AB$1002,2,FALSE),"")</f>
        <v/>
      </c>
      <c r="E719" s="14"/>
      <c r="F719" s="14"/>
      <c r="G719" s="14"/>
      <c r="H719" s="14"/>
      <c r="I719" s="9"/>
      <c r="J719" s="9"/>
      <c r="K719" s="53"/>
      <c r="L719" s="50" t="str">
        <f t="shared" ca="1" si="21"/>
        <v/>
      </c>
      <c r="M719" s="32" t="str">
        <f>IF($U719&lt;&gt;"",VLOOKUP(VLOOKUP(VLOOKUP($U719,Endereços!$B$3:$M$1002,8,FALSE),Parametros!$AG$3:$AJ$102,4,FALSE),Parametros!$U$3:$Z$102,4,FALSE),"")</f>
        <v/>
      </c>
      <c r="N719" s="32" t="str">
        <f>IF($U719&lt;&gt;"",VLOOKUP(VLOOKUP($U719,Endereços!$B$3:$M$1002,6,FALSE),Parametros!$I$3:$N$102,6,FALSE),"")</f>
        <v/>
      </c>
      <c r="O719" s="9"/>
      <c r="P719" s="9"/>
      <c r="Q719" s="9"/>
      <c r="R719" s="9"/>
      <c r="S719" s="9"/>
      <c r="T719" s="9"/>
      <c r="U719" s="9"/>
      <c r="V719" s="52" t="str">
        <f>IF($U719&lt;&gt;"",VLOOKUP($U719,Endereços!$B$3:$M$1002,5,FALSE)&amp;" - "&amp;VLOOKUP($U719,Endereços!$B$3:$M$1002,7,FALSE)&amp;" - "&amp;VLOOKUP($U719,Endereços!$B$3:$M$1002,8,FALSE)&amp;", "&amp;VLOOKUP($U719,Endereços!$B$3:$M$1002,2,FALSE)&amp;" "&amp;VLOOKUP($U719,Endereços!$B$3:$M$1002,3,FALSE),"")</f>
        <v/>
      </c>
      <c r="W719" s="9"/>
      <c r="X719" s="9"/>
      <c r="Y719" s="9"/>
      <c r="Z719" s="59"/>
    </row>
    <row r="720" spans="1:26" x14ac:dyDescent="0.2">
      <c r="A720" s="44" t="str">
        <f t="shared" si="20"/>
        <v/>
      </c>
      <c r="B720" s="5"/>
      <c r="C720" s="14"/>
      <c r="D720" s="32" t="str">
        <f>IF($C720&lt;&gt;"",VLOOKUP($C720,Empresas!$A$3:$AB$1002,2,FALSE),"")</f>
        <v/>
      </c>
      <c r="E720" s="14"/>
      <c r="F720" s="14"/>
      <c r="G720" s="14"/>
      <c r="H720" s="14"/>
      <c r="I720" s="9"/>
      <c r="J720" s="9"/>
      <c r="K720" s="53"/>
      <c r="L720" s="50" t="str">
        <f t="shared" ca="1" si="21"/>
        <v/>
      </c>
      <c r="M720" s="32" t="str">
        <f>IF($U720&lt;&gt;"",VLOOKUP(VLOOKUP(VLOOKUP($U720,Endereços!$B$3:$M$1002,8,FALSE),Parametros!$AG$3:$AJ$102,4,FALSE),Parametros!$U$3:$Z$102,4,FALSE),"")</f>
        <v/>
      </c>
      <c r="N720" s="32" t="str">
        <f>IF($U720&lt;&gt;"",VLOOKUP(VLOOKUP($U720,Endereços!$B$3:$M$1002,6,FALSE),Parametros!$I$3:$N$102,6,FALSE),"")</f>
        <v/>
      </c>
      <c r="O720" s="9"/>
      <c r="P720" s="9"/>
      <c r="Q720" s="9"/>
      <c r="R720" s="9"/>
      <c r="S720" s="9"/>
      <c r="T720" s="9"/>
      <c r="U720" s="9"/>
      <c r="V720" s="52" t="str">
        <f>IF($U720&lt;&gt;"",VLOOKUP($U720,Endereços!$B$3:$M$1002,5,FALSE)&amp;" - "&amp;VLOOKUP($U720,Endereços!$B$3:$M$1002,7,FALSE)&amp;" - "&amp;VLOOKUP($U720,Endereços!$B$3:$M$1002,8,FALSE)&amp;", "&amp;VLOOKUP($U720,Endereços!$B$3:$M$1002,2,FALSE)&amp;" "&amp;VLOOKUP($U720,Endereços!$B$3:$M$1002,3,FALSE),"")</f>
        <v/>
      </c>
      <c r="W720" s="9"/>
      <c r="X720" s="9"/>
      <c r="Y720" s="9"/>
      <c r="Z720" s="59"/>
    </row>
    <row r="721" spans="1:26" x14ac:dyDescent="0.2">
      <c r="A721" s="44" t="str">
        <f t="shared" si="20"/>
        <v/>
      </c>
      <c r="B721" s="5"/>
      <c r="C721" s="14"/>
      <c r="D721" s="32" t="str">
        <f>IF($C721&lt;&gt;"",VLOOKUP($C721,Empresas!$A$3:$AB$1002,2,FALSE),"")</f>
        <v/>
      </c>
      <c r="E721" s="14"/>
      <c r="F721" s="14"/>
      <c r="G721" s="14"/>
      <c r="H721" s="14"/>
      <c r="I721" s="9"/>
      <c r="J721" s="9"/>
      <c r="K721" s="53"/>
      <c r="L721" s="50" t="str">
        <f t="shared" ca="1" si="21"/>
        <v/>
      </c>
      <c r="M721" s="32" t="str">
        <f>IF($U721&lt;&gt;"",VLOOKUP(VLOOKUP(VLOOKUP($U721,Endereços!$B$3:$M$1002,8,FALSE),Parametros!$AG$3:$AJ$102,4,FALSE),Parametros!$U$3:$Z$102,4,FALSE),"")</f>
        <v/>
      </c>
      <c r="N721" s="32" t="str">
        <f>IF($U721&lt;&gt;"",VLOOKUP(VLOOKUP($U721,Endereços!$B$3:$M$1002,6,FALSE),Parametros!$I$3:$N$102,6,FALSE),"")</f>
        <v/>
      </c>
      <c r="O721" s="9"/>
      <c r="P721" s="9"/>
      <c r="Q721" s="9"/>
      <c r="R721" s="9"/>
      <c r="S721" s="9"/>
      <c r="T721" s="9"/>
      <c r="U721" s="9"/>
      <c r="V721" s="52" t="str">
        <f>IF($U721&lt;&gt;"",VLOOKUP($U721,Endereços!$B$3:$M$1002,5,FALSE)&amp;" - "&amp;VLOOKUP($U721,Endereços!$B$3:$M$1002,7,FALSE)&amp;" - "&amp;VLOOKUP($U721,Endereços!$B$3:$M$1002,8,FALSE)&amp;", "&amp;VLOOKUP($U721,Endereços!$B$3:$M$1002,2,FALSE)&amp;" "&amp;VLOOKUP($U721,Endereços!$B$3:$M$1002,3,FALSE),"")</f>
        <v/>
      </c>
      <c r="W721" s="9"/>
      <c r="X721" s="9"/>
      <c r="Y721" s="9"/>
      <c r="Z721" s="59"/>
    </row>
    <row r="722" spans="1:26" x14ac:dyDescent="0.2">
      <c r="A722" s="44" t="str">
        <f t="shared" si="20"/>
        <v/>
      </c>
      <c r="B722" s="5"/>
      <c r="C722" s="14"/>
      <c r="D722" s="32" t="str">
        <f>IF($C722&lt;&gt;"",VLOOKUP($C722,Empresas!$A$3:$AB$1002,2,FALSE),"")</f>
        <v/>
      </c>
      <c r="E722" s="14"/>
      <c r="F722" s="14"/>
      <c r="G722" s="14"/>
      <c r="H722" s="14"/>
      <c r="I722" s="9"/>
      <c r="J722" s="9"/>
      <c r="K722" s="53"/>
      <c r="L722" s="50" t="str">
        <f t="shared" ca="1" si="21"/>
        <v/>
      </c>
      <c r="M722" s="32" t="str">
        <f>IF($U722&lt;&gt;"",VLOOKUP(VLOOKUP(VLOOKUP($U722,Endereços!$B$3:$M$1002,8,FALSE),Parametros!$AG$3:$AJ$102,4,FALSE),Parametros!$U$3:$Z$102,4,FALSE),"")</f>
        <v/>
      </c>
      <c r="N722" s="32" t="str">
        <f>IF($U722&lt;&gt;"",VLOOKUP(VLOOKUP($U722,Endereços!$B$3:$M$1002,6,FALSE),Parametros!$I$3:$N$102,6,FALSE),"")</f>
        <v/>
      </c>
      <c r="O722" s="9"/>
      <c r="P722" s="9"/>
      <c r="Q722" s="9"/>
      <c r="R722" s="9"/>
      <c r="S722" s="9"/>
      <c r="T722" s="9"/>
      <c r="U722" s="9"/>
      <c r="V722" s="52" t="str">
        <f>IF($U722&lt;&gt;"",VLOOKUP($U722,Endereços!$B$3:$M$1002,5,FALSE)&amp;" - "&amp;VLOOKUP($U722,Endereços!$B$3:$M$1002,7,FALSE)&amp;" - "&amp;VLOOKUP($U722,Endereços!$B$3:$M$1002,8,FALSE)&amp;", "&amp;VLOOKUP($U722,Endereços!$B$3:$M$1002,2,FALSE)&amp;" "&amp;VLOOKUP($U722,Endereços!$B$3:$M$1002,3,FALSE),"")</f>
        <v/>
      </c>
      <c r="W722" s="9"/>
      <c r="X722" s="9"/>
      <c r="Y722" s="9"/>
      <c r="Z722" s="59"/>
    </row>
    <row r="723" spans="1:26" x14ac:dyDescent="0.2">
      <c r="A723" s="44" t="str">
        <f t="shared" si="20"/>
        <v/>
      </c>
      <c r="B723" s="5"/>
      <c r="C723" s="14"/>
      <c r="D723" s="32" t="str">
        <f>IF($C723&lt;&gt;"",VLOOKUP($C723,Empresas!$A$3:$AB$1002,2,FALSE),"")</f>
        <v/>
      </c>
      <c r="E723" s="14"/>
      <c r="F723" s="14"/>
      <c r="G723" s="14"/>
      <c r="H723" s="14"/>
      <c r="I723" s="9"/>
      <c r="J723" s="9"/>
      <c r="K723" s="53"/>
      <c r="L723" s="50" t="str">
        <f t="shared" ca="1" si="21"/>
        <v/>
      </c>
      <c r="M723" s="32" t="str">
        <f>IF($U723&lt;&gt;"",VLOOKUP(VLOOKUP(VLOOKUP($U723,Endereços!$B$3:$M$1002,8,FALSE),Parametros!$AG$3:$AJ$102,4,FALSE),Parametros!$U$3:$Z$102,4,FALSE),"")</f>
        <v/>
      </c>
      <c r="N723" s="32" t="str">
        <f>IF($U723&lt;&gt;"",VLOOKUP(VLOOKUP($U723,Endereços!$B$3:$M$1002,6,FALSE),Parametros!$I$3:$N$102,6,FALSE),"")</f>
        <v/>
      </c>
      <c r="O723" s="9"/>
      <c r="P723" s="9"/>
      <c r="Q723" s="9"/>
      <c r="R723" s="9"/>
      <c r="S723" s="9"/>
      <c r="T723" s="9"/>
      <c r="U723" s="9"/>
      <c r="V723" s="52" t="str">
        <f>IF($U723&lt;&gt;"",VLOOKUP($U723,Endereços!$B$3:$M$1002,5,FALSE)&amp;" - "&amp;VLOOKUP($U723,Endereços!$B$3:$M$1002,7,FALSE)&amp;" - "&amp;VLOOKUP($U723,Endereços!$B$3:$M$1002,8,FALSE)&amp;", "&amp;VLOOKUP($U723,Endereços!$B$3:$M$1002,2,FALSE)&amp;" "&amp;VLOOKUP($U723,Endereços!$B$3:$M$1002,3,FALSE),"")</f>
        <v/>
      </c>
      <c r="W723" s="9"/>
      <c r="X723" s="9"/>
      <c r="Y723" s="9"/>
      <c r="Z723" s="59"/>
    </row>
    <row r="724" spans="1:26" x14ac:dyDescent="0.2">
      <c r="A724" s="44" t="str">
        <f t="shared" si="20"/>
        <v/>
      </c>
      <c r="B724" s="5"/>
      <c r="C724" s="14"/>
      <c r="D724" s="32" t="str">
        <f>IF($C724&lt;&gt;"",VLOOKUP($C724,Empresas!$A$3:$AB$1002,2,FALSE),"")</f>
        <v/>
      </c>
      <c r="E724" s="14"/>
      <c r="F724" s="14"/>
      <c r="G724" s="14"/>
      <c r="H724" s="14"/>
      <c r="I724" s="9"/>
      <c r="J724" s="9"/>
      <c r="K724" s="53"/>
      <c r="L724" s="50" t="str">
        <f t="shared" ca="1" si="21"/>
        <v/>
      </c>
      <c r="M724" s="32" t="str">
        <f>IF($U724&lt;&gt;"",VLOOKUP(VLOOKUP(VLOOKUP($U724,Endereços!$B$3:$M$1002,8,FALSE),Parametros!$AG$3:$AJ$102,4,FALSE),Parametros!$U$3:$Z$102,4,FALSE),"")</f>
        <v/>
      </c>
      <c r="N724" s="32" t="str">
        <f>IF($U724&lt;&gt;"",VLOOKUP(VLOOKUP($U724,Endereços!$B$3:$M$1002,6,FALSE),Parametros!$I$3:$N$102,6,FALSE),"")</f>
        <v/>
      </c>
      <c r="O724" s="9"/>
      <c r="P724" s="9"/>
      <c r="Q724" s="9"/>
      <c r="R724" s="9"/>
      <c r="S724" s="9"/>
      <c r="T724" s="9"/>
      <c r="U724" s="9"/>
      <c r="V724" s="52" t="str">
        <f>IF($U724&lt;&gt;"",VLOOKUP($U724,Endereços!$B$3:$M$1002,5,FALSE)&amp;" - "&amp;VLOOKUP($U724,Endereços!$B$3:$M$1002,7,FALSE)&amp;" - "&amp;VLOOKUP($U724,Endereços!$B$3:$M$1002,8,FALSE)&amp;", "&amp;VLOOKUP($U724,Endereços!$B$3:$M$1002,2,FALSE)&amp;" "&amp;VLOOKUP($U724,Endereços!$B$3:$M$1002,3,FALSE),"")</f>
        <v/>
      </c>
      <c r="W724" s="9"/>
      <c r="X724" s="9"/>
      <c r="Y724" s="9"/>
      <c r="Z724" s="59"/>
    </row>
    <row r="725" spans="1:26" x14ac:dyDescent="0.2">
      <c r="A725" s="44" t="str">
        <f t="shared" si="20"/>
        <v/>
      </c>
      <c r="B725" s="5"/>
      <c r="C725" s="14"/>
      <c r="D725" s="32" t="str">
        <f>IF($C725&lt;&gt;"",VLOOKUP($C725,Empresas!$A$3:$AB$1002,2,FALSE),"")</f>
        <v/>
      </c>
      <c r="E725" s="14"/>
      <c r="F725" s="14"/>
      <c r="G725" s="14"/>
      <c r="H725" s="14"/>
      <c r="I725" s="9"/>
      <c r="J725" s="9"/>
      <c r="K725" s="53"/>
      <c r="L725" s="50" t="str">
        <f t="shared" ca="1" si="21"/>
        <v/>
      </c>
      <c r="M725" s="32" t="str">
        <f>IF($U725&lt;&gt;"",VLOOKUP(VLOOKUP(VLOOKUP($U725,Endereços!$B$3:$M$1002,8,FALSE),Parametros!$AG$3:$AJ$102,4,FALSE),Parametros!$U$3:$Z$102,4,FALSE),"")</f>
        <v/>
      </c>
      <c r="N725" s="32" t="str">
        <f>IF($U725&lt;&gt;"",VLOOKUP(VLOOKUP($U725,Endereços!$B$3:$M$1002,6,FALSE),Parametros!$I$3:$N$102,6,FALSE),"")</f>
        <v/>
      </c>
      <c r="O725" s="9"/>
      <c r="P725" s="9"/>
      <c r="Q725" s="9"/>
      <c r="R725" s="9"/>
      <c r="S725" s="9"/>
      <c r="T725" s="9"/>
      <c r="U725" s="9"/>
      <c r="V725" s="52" t="str">
        <f>IF($U725&lt;&gt;"",VLOOKUP($U725,Endereços!$B$3:$M$1002,5,FALSE)&amp;" - "&amp;VLOOKUP($U725,Endereços!$B$3:$M$1002,7,FALSE)&amp;" - "&amp;VLOOKUP($U725,Endereços!$B$3:$M$1002,8,FALSE)&amp;", "&amp;VLOOKUP($U725,Endereços!$B$3:$M$1002,2,FALSE)&amp;" "&amp;VLOOKUP($U725,Endereços!$B$3:$M$1002,3,FALSE),"")</f>
        <v/>
      </c>
      <c r="W725" s="9"/>
      <c r="X725" s="9"/>
      <c r="Y725" s="9"/>
      <c r="Z725" s="59"/>
    </row>
    <row r="726" spans="1:26" x14ac:dyDescent="0.2">
      <c r="A726" s="44" t="str">
        <f t="shared" si="20"/>
        <v/>
      </c>
      <c r="B726" s="5"/>
      <c r="C726" s="14"/>
      <c r="D726" s="32" t="str">
        <f>IF($C726&lt;&gt;"",VLOOKUP($C726,Empresas!$A$3:$AB$1002,2,FALSE),"")</f>
        <v/>
      </c>
      <c r="E726" s="14"/>
      <c r="F726" s="14"/>
      <c r="G726" s="14"/>
      <c r="H726" s="14"/>
      <c r="I726" s="9"/>
      <c r="J726" s="9"/>
      <c r="K726" s="53"/>
      <c r="L726" s="50" t="str">
        <f t="shared" ca="1" si="21"/>
        <v/>
      </c>
      <c r="M726" s="32" t="str">
        <f>IF($U726&lt;&gt;"",VLOOKUP(VLOOKUP(VLOOKUP($U726,Endereços!$B$3:$M$1002,8,FALSE),Parametros!$AG$3:$AJ$102,4,FALSE),Parametros!$U$3:$Z$102,4,FALSE),"")</f>
        <v/>
      </c>
      <c r="N726" s="32" t="str">
        <f>IF($U726&lt;&gt;"",VLOOKUP(VLOOKUP($U726,Endereços!$B$3:$M$1002,6,FALSE),Parametros!$I$3:$N$102,6,FALSE),"")</f>
        <v/>
      </c>
      <c r="O726" s="9"/>
      <c r="P726" s="9"/>
      <c r="Q726" s="9"/>
      <c r="R726" s="9"/>
      <c r="S726" s="9"/>
      <c r="T726" s="9"/>
      <c r="U726" s="9"/>
      <c r="V726" s="52" t="str">
        <f>IF($U726&lt;&gt;"",VLOOKUP($U726,Endereços!$B$3:$M$1002,5,FALSE)&amp;" - "&amp;VLOOKUP($U726,Endereços!$B$3:$M$1002,7,FALSE)&amp;" - "&amp;VLOOKUP($U726,Endereços!$B$3:$M$1002,8,FALSE)&amp;", "&amp;VLOOKUP($U726,Endereços!$B$3:$M$1002,2,FALSE)&amp;" "&amp;VLOOKUP($U726,Endereços!$B$3:$M$1002,3,FALSE),"")</f>
        <v/>
      </c>
      <c r="W726" s="9"/>
      <c r="X726" s="9"/>
      <c r="Y726" s="9"/>
      <c r="Z726" s="59"/>
    </row>
    <row r="727" spans="1:26" x14ac:dyDescent="0.2">
      <c r="A727" s="44" t="str">
        <f t="shared" si="20"/>
        <v/>
      </c>
      <c r="B727" s="5"/>
      <c r="C727" s="14"/>
      <c r="D727" s="32" t="str">
        <f>IF($C727&lt;&gt;"",VLOOKUP($C727,Empresas!$A$3:$AB$1002,2,FALSE),"")</f>
        <v/>
      </c>
      <c r="E727" s="14"/>
      <c r="F727" s="14"/>
      <c r="G727" s="14"/>
      <c r="H727" s="14"/>
      <c r="I727" s="9"/>
      <c r="J727" s="9"/>
      <c r="K727" s="53"/>
      <c r="L727" s="50" t="str">
        <f t="shared" ca="1" si="21"/>
        <v/>
      </c>
      <c r="M727" s="32" t="str">
        <f>IF($U727&lt;&gt;"",VLOOKUP(VLOOKUP(VLOOKUP($U727,Endereços!$B$3:$M$1002,8,FALSE),Parametros!$AG$3:$AJ$102,4,FALSE),Parametros!$U$3:$Z$102,4,FALSE),"")</f>
        <v/>
      </c>
      <c r="N727" s="32" t="str">
        <f>IF($U727&lt;&gt;"",VLOOKUP(VLOOKUP($U727,Endereços!$B$3:$M$1002,6,FALSE),Parametros!$I$3:$N$102,6,FALSE),"")</f>
        <v/>
      </c>
      <c r="O727" s="9"/>
      <c r="P727" s="9"/>
      <c r="Q727" s="9"/>
      <c r="R727" s="9"/>
      <c r="S727" s="9"/>
      <c r="T727" s="9"/>
      <c r="U727" s="9"/>
      <c r="V727" s="52" t="str">
        <f>IF($U727&lt;&gt;"",VLOOKUP($U727,Endereços!$B$3:$M$1002,5,FALSE)&amp;" - "&amp;VLOOKUP($U727,Endereços!$B$3:$M$1002,7,FALSE)&amp;" - "&amp;VLOOKUP($U727,Endereços!$B$3:$M$1002,8,FALSE)&amp;", "&amp;VLOOKUP($U727,Endereços!$B$3:$M$1002,2,FALSE)&amp;" "&amp;VLOOKUP($U727,Endereços!$B$3:$M$1002,3,FALSE),"")</f>
        <v/>
      </c>
      <c r="W727" s="9"/>
      <c r="X727" s="9"/>
      <c r="Y727" s="9"/>
      <c r="Z727" s="59"/>
    </row>
    <row r="728" spans="1:26" x14ac:dyDescent="0.2">
      <c r="A728" s="44" t="str">
        <f t="shared" si="20"/>
        <v/>
      </c>
      <c r="B728" s="5"/>
      <c r="C728" s="14"/>
      <c r="D728" s="32" t="str">
        <f>IF($C728&lt;&gt;"",VLOOKUP($C728,Empresas!$A$3:$AB$1002,2,FALSE),"")</f>
        <v/>
      </c>
      <c r="E728" s="14"/>
      <c r="F728" s="14"/>
      <c r="G728" s="14"/>
      <c r="H728" s="14"/>
      <c r="I728" s="9"/>
      <c r="J728" s="9"/>
      <c r="K728" s="53"/>
      <c r="L728" s="50" t="str">
        <f t="shared" ca="1" si="21"/>
        <v/>
      </c>
      <c r="M728" s="32" t="str">
        <f>IF($U728&lt;&gt;"",VLOOKUP(VLOOKUP(VLOOKUP($U728,Endereços!$B$3:$M$1002,8,FALSE),Parametros!$AG$3:$AJ$102,4,FALSE),Parametros!$U$3:$Z$102,4,FALSE),"")</f>
        <v/>
      </c>
      <c r="N728" s="32" t="str">
        <f>IF($U728&lt;&gt;"",VLOOKUP(VLOOKUP($U728,Endereços!$B$3:$M$1002,6,FALSE),Parametros!$I$3:$N$102,6,FALSE),"")</f>
        <v/>
      </c>
      <c r="O728" s="9"/>
      <c r="P728" s="9"/>
      <c r="Q728" s="9"/>
      <c r="R728" s="9"/>
      <c r="S728" s="9"/>
      <c r="T728" s="9"/>
      <c r="U728" s="9"/>
      <c r="V728" s="52" t="str">
        <f>IF($U728&lt;&gt;"",VLOOKUP($U728,Endereços!$B$3:$M$1002,5,FALSE)&amp;" - "&amp;VLOOKUP($U728,Endereços!$B$3:$M$1002,7,FALSE)&amp;" - "&amp;VLOOKUP($U728,Endereços!$B$3:$M$1002,8,FALSE)&amp;", "&amp;VLOOKUP($U728,Endereços!$B$3:$M$1002,2,FALSE)&amp;" "&amp;VLOOKUP($U728,Endereços!$B$3:$M$1002,3,FALSE),"")</f>
        <v/>
      </c>
      <c r="W728" s="9"/>
      <c r="X728" s="9"/>
      <c r="Y728" s="9"/>
      <c r="Z728" s="59"/>
    </row>
    <row r="729" spans="1:26" x14ac:dyDescent="0.2">
      <c r="A729" s="44" t="str">
        <f t="shared" si="20"/>
        <v/>
      </c>
      <c r="B729" s="5"/>
      <c r="C729" s="14"/>
      <c r="D729" s="32" t="str">
        <f>IF($C729&lt;&gt;"",VLOOKUP($C729,Empresas!$A$3:$AB$1002,2,FALSE),"")</f>
        <v/>
      </c>
      <c r="E729" s="14"/>
      <c r="F729" s="14"/>
      <c r="G729" s="14"/>
      <c r="H729" s="14"/>
      <c r="I729" s="9"/>
      <c r="J729" s="9"/>
      <c r="K729" s="53"/>
      <c r="L729" s="50" t="str">
        <f t="shared" ca="1" si="21"/>
        <v/>
      </c>
      <c r="M729" s="32" t="str">
        <f>IF($U729&lt;&gt;"",VLOOKUP(VLOOKUP(VLOOKUP($U729,Endereços!$B$3:$M$1002,8,FALSE),Parametros!$AG$3:$AJ$102,4,FALSE),Parametros!$U$3:$Z$102,4,FALSE),"")</f>
        <v/>
      </c>
      <c r="N729" s="32" t="str">
        <f>IF($U729&lt;&gt;"",VLOOKUP(VLOOKUP($U729,Endereços!$B$3:$M$1002,6,FALSE),Parametros!$I$3:$N$102,6,FALSE),"")</f>
        <v/>
      </c>
      <c r="O729" s="9"/>
      <c r="P729" s="9"/>
      <c r="Q729" s="9"/>
      <c r="R729" s="9"/>
      <c r="S729" s="9"/>
      <c r="T729" s="9"/>
      <c r="U729" s="9"/>
      <c r="V729" s="52" t="str">
        <f>IF($U729&lt;&gt;"",VLOOKUP($U729,Endereços!$B$3:$M$1002,5,FALSE)&amp;" - "&amp;VLOOKUP($U729,Endereços!$B$3:$M$1002,7,FALSE)&amp;" - "&amp;VLOOKUP($U729,Endereços!$B$3:$M$1002,8,FALSE)&amp;", "&amp;VLOOKUP($U729,Endereços!$B$3:$M$1002,2,FALSE)&amp;" "&amp;VLOOKUP($U729,Endereços!$B$3:$M$1002,3,FALSE),"")</f>
        <v/>
      </c>
      <c r="W729" s="9"/>
      <c r="X729" s="9"/>
      <c r="Y729" s="9"/>
      <c r="Z729" s="59"/>
    </row>
    <row r="730" spans="1:26" x14ac:dyDescent="0.2">
      <c r="A730" s="44" t="str">
        <f t="shared" si="20"/>
        <v/>
      </c>
      <c r="B730" s="5"/>
      <c r="C730" s="14"/>
      <c r="D730" s="32" t="str">
        <f>IF($C730&lt;&gt;"",VLOOKUP($C730,Empresas!$A$3:$AB$1002,2,FALSE),"")</f>
        <v/>
      </c>
      <c r="E730" s="14"/>
      <c r="F730" s="14"/>
      <c r="G730" s="14"/>
      <c r="H730" s="14"/>
      <c r="I730" s="9"/>
      <c r="J730" s="9"/>
      <c r="K730" s="53"/>
      <c r="L730" s="50" t="str">
        <f t="shared" ca="1" si="21"/>
        <v/>
      </c>
      <c r="M730" s="32" t="str">
        <f>IF($U730&lt;&gt;"",VLOOKUP(VLOOKUP(VLOOKUP($U730,Endereços!$B$3:$M$1002,8,FALSE),Parametros!$AG$3:$AJ$102,4,FALSE),Parametros!$U$3:$Z$102,4,FALSE),"")</f>
        <v/>
      </c>
      <c r="N730" s="32" t="str">
        <f>IF($U730&lt;&gt;"",VLOOKUP(VLOOKUP($U730,Endereços!$B$3:$M$1002,6,FALSE),Parametros!$I$3:$N$102,6,FALSE),"")</f>
        <v/>
      </c>
      <c r="O730" s="9"/>
      <c r="P730" s="9"/>
      <c r="Q730" s="9"/>
      <c r="R730" s="9"/>
      <c r="S730" s="9"/>
      <c r="T730" s="9"/>
      <c r="U730" s="9"/>
      <c r="V730" s="52" t="str">
        <f>IF($U730&lt;&gt;"",VLOOKUP($U730,Endereços!$B$3:$M$1002,5,FALSE)&amp;" - "&amp;VLOOKUP($U730,Endereços!$B$3:$M$1002,7,FALSE)&amp;" - "&amp;VLOOKUP($U730,Endereços!$B$3:$M$1002,8,FALSE)&amp;", "&amp;VLOOKUP($U730,Endereços!$B$3:$M$1002,2,FALSE)&amp;" "&amp;VLOOKUP($U730,Endereços!$B$3:$M$1002,3,FALSE),"")</f>
        <v/>
      </c>
      <c r="W730" s="9"/>
      <c r="X730" s="9"/>
      <c r="Y730" s="9"/>
      <c r="Z730" s="59"/>
    </row>
    <row r="731" spans="1:26" x14ac:dyDescent="0.2">
      <c r="A731" s="44" t="str">
        <f t="shared" si="20"/>
        <v/>
      </c>
      <c r="B731" s="5"/>
      <c r="C731" s="14"/>
      <c r="D731" s="32" t="str">
        <f>IF($C731&lt;&gt;"",VLOOKUP($C731,Empresas!$A$3:$AB$1002,2,FALSE),"")</f>
        <v/>
      </c>
      <c r="E731" s="14"/>
      <c r="F731" s="14"/>
      <c r="G731" s="14"/>
      <c r="H731" s="14"/>
      <c r="I731" s="9"/>
      <c r="J731" s="9"/>
      <c r="K731" s="53"/>
      <c r="L731" s="50" t="str">
        <f t="shared" ca="1" si="21"/>
        <v/>
      </c>
      <c r="M731" s="32" t="str">
        <f>IF($U731&lt;&gt;"",VLOOKUP(VLOOKUP(VLOOKUP($U731,Endereços!$B$3:$M$1002,8,FALSE),Parametros!$AG$3:$AJ$102,4,FALSE),Parametros!$U$3:$Z$102,4,FALSE),"")</f>
        <v/>
      </c>
      <c r="N731" s="32" t="str">
        <f>IF($U731&lt;&gt;"",VLOOKUP(VLOOKUP($U731,Endereços!$B$3:$M$1002,6,FALSE),Parametros!$I$3:$N$102,6,FALSE),"")</f>
        <v/>
      </c>
      <c r="O731" s="9"/>
      <c r="P731" s="9"/>
      <c r="Q731" s="9"/>
      <c r="R731" s="9"/>
      <c r="S731" s="9"/>
      <c r="T731" s="9"/>
      <c r="U731" s="9"/>
      <c r="V731" s="52" t="str">
        <f>IF($U731&lt;&gt;"",VLOOKUP($U731,Endereços!$B$3:$M$1002,5,FALSE)&amp;" - "&amp;VLOOKUP($U731,Endereços!$B$3:$M$1002,7,FALSE)&amp;" - "&amp;VLOOKUP($U731,Endereços!$B$3:$M$1002,8,FALSE)&amp;", "&amp;VLOOKUP($U731,Endereços!$B$3:$M$1002,2,FALSE)&amp;" "&amp;VLOOKUP($U731,Endereços!$B$3:$M$1002,3,FALSE),"")</f>
        <v/>
      </c>
      <c r="W731" s="9"/>
      <c r="X731" s="9"/>
      <c r="Y731" s="9"/>
      <c r="Z731" s="59"/>
    </row>
    <row r="732" spans="1:26" x14ac:dyDescent="0.2">
      <c r="A732" s="44" t="str">
        <f t="shared" si="20"/>
        <v/>
      </c>
      <c r="B732" s="5"/>
      <c r="C732" s="14"/>
      <c r="D732" s="32" t="str">
        <f>IF($C732&lt;&gt;"",VLOOKUP($C732,Empresas!$A$3:$AB$1002,2,FALSE),"")</f>
        <v/>
      </c>
      <c r="E732" s="14"/>
      <c r="F732" s="14"/>
      <c r="G732" s="14"/>
      <c r="H732" s="14"/>
      <c r="I732" s="9"/>
      <c r="J732" s="9"/>
      <c r="K732" s="53"/>
      <c r="L732" s="50" t="str">
        <f t="shared" ca="1" si="21"/>
        <v/>
      </c>
      <c r="M732" s="32" t="str">
        <f>IF($U732&lt;&gt;"",VLOOKUP(VLOOKUP(VLOOKUP($U732,Endereços!$B$3:$M$1002,8,FALSE),Parametros!$AG$3:$AJ$102,4,FALSE),Parametros!$U$3:$Z$102,4,FALSE),"")</f>
        <v/>
      </c>
      <c r="N732" s="32" t="str">
        <f>IF($U732&lt;&gt;"",VLOOKUP(VLOOKUP($U732,Endereços!$B$3:$M$1002,6,FALSE),Parametros!$I$3:$N$102,6,FALSE),"")</f>
        <v/>
      </c>
      <c r="O732" s="9"/>
      <c r="P732" s="9"/>
      <c r="Q732" s="9"/>
      <c r="R732" s="9"/>
      <c r="S732" s="9"/>
      <c r="T732" s="9"/>
      <c r="U732" s="9"/>
      <c r="V732" s="52" t="str">
        <f>IF($U732&lt;&gt;"",VLOOKUP($U732,Endereços!$B$3:$M$1002,5,FALSE)&amp;" - "&amp;VLOOKUP($U732,Endereços!$B$3:$M$1002,7,FALSE)&amp;" - "&amp;VLOOKUP($U732,Endereços!$B$3:$M$1002,8,FALSE)&amp;", "&amp;VLOOKUP($U732,Endereços!$B$3:$M$1002,2,FALSE)&amp;" "&amp;VLOOKUP($U732,Endereços!$B$3:$M$1002,3,FALSE),"")</f>
        <v/>
      </c>
      <c r="W732" s="9"/>
      <c r="X732" s="9"/>
      <c r="Y732" s="9"/>
      <c r="Z732" s="59"/>
    </row>
    <row r="733" spans="1:26" x14ac:dyDescent="0.2">
      <c r="A733" s="44" t="str">
        <f t="shared" si="20"/>
        <v/>
      </c>
      <c r="B733" s="5"/>
      <c r="C733" s="14"/>
      <c r="D733" s="32" t="str">
        <f>IF($C733&lt;&gt;"",VLOOKUP($C733,Empresas!$A$3:$AB$1002,2,FALSE),"")</f>
        <v/>
      </c>
      <c r="E733" s="14"/>
      <c r="F733" s="14"/>
      <c r="G733" s="14"/>
      <c r="H733" s="14"/>
      <c r="I733" s="9"/>
      <c r="J733" s="9"/>
      <c r="K733" s="53"/>
      <c r="L733" s="50" t="str">
        <f t="shared" ca="1" si="21"/>
        <v/>
      </c>
      <c r="M733" s="32" t="str">
        <f>IF($U733&lt;&gt;"",VLOOKUP(VLOOKUP(VLOOKUP($U733,Endereços!$B$3:$M$1002,8,FALSE),Parametros!$AG$3:$AJ$102,4,FALSE),Parametros!$U$3:$Z$102,4,FALSE),"")</f>
        <v/>
      </c>
      <c r="N733" s="32" t="str">
        <f>IF($U733&lt;&gt;"",VLOOKUP(VLOOKUP($U733,Endereços!$B$3:$M$1002,6,FALSE),Parametros!$I$3:$N$102,6,FALSE),"")</f>
        <v/>
      </c>
      <c r="O733" s="9"/>
      <c r="P733" s="9"/>
      <c r="Q733" s="9"/>
      <c r="R733" s="9"/>
      <c r="S733" s="9"/>
      <c r="T733" s="9"/>
      <c r="U733" s="9"/>
      <c r="V733" s="52" t="str">
        <f>IF($U733&lt;&gt;"",VLOOKUP($U733,Endereços!$B$3:$M$1002,5,FALSE)&amp;" - "&amp;VLOOKUP($U733,Endereços!$B$3:$M$1002,7,FALSE)&amp;" - "&amp;VLOOKUP($U733,Endereços!$B$3:$M$1002,8,FALSE)&amp;", "&amp;VLOOKUP($U733,Endereços!$B$3:$M$1002,2,FALSE)&amp;" "&amp;VLOOKUP($U733,Endereços!$B$3:$M$1002,3,FALSE),"")</f>
        <v/>
      </c>
      <c r="W733" s="9"/>
      <c r="X733" s="9"/>
      <c r="Y733" s="9"/>
      <c r="Z733" s="59"/>
    </row>
    <row r="734" spans="1:26" x14ac:dyDescent="0.2">
      <c r="A734" s="44" t="str">
        <f t="shared" si="20"/>
        <v/>
      </c>
      <c r="B734" s="5"/>
      <c r="C734" s="14"/>
      <c r="D734" s="32" t="str">
        <f>IF($C734&lt;&gt;"",VLOOKUP($C734,Empresas!$A$3:$AB$1002,2,FALSE),"")</f>
        <v/>
      </c>
      <c r="E734" s="14"/>
      <c r="F734" s="14"/>
      <c r="G734" s="14"/>
      <c r="H734" s="14"/>
      <c r="I734" s="9"/>
      <c r="J734" s="9"/>
      <c r="K734" s="53"/>
      <c r="L734" s="50" t="str">
        <f t="shared" ca="1" si="21"/>
        <v/>
      </c>
      <c r="M734" s="32" t="str">
        <f>IF($U734&lt;&gt;"",VLOOKUP(VLOOKUP(VLOOKUP($U734,Endereços!$B$3:$M$1002,8,FALSE),Parametros!$AG$3:$AJ$102,4,FALSE),Parametros!$U$3:$Z$102,4,FALSE),"")</f>
        <v/>
      </c>
      <c r="N734" s="32" t="str">
        <f>IF($U734&lt;&gt;"",VLOOKUP(VLOOKUP($U734,Endereços!$B$3:$M$1002,6,FALSE),Parametros!$I$3:$N$102,6,FALSE),"")</f>
        <v/>
      </c>
      <c r="O734" s="9"/>
      <c r="P734" s="9"/>
      <c r="Q734" s="9"/>
      <c r="R734" s="9"/>
      <c r="S734" s="9"/>
      <c r="T734" s="9"/>
      <c r="U734" s="9"/>
      <c r="V734" s="52" t="str">
        <f>IF($U734&lt;&gt;"",VLOOKUP($U734,Endereços!$B$3:$M$1002,5,FALSE)&amp;" - "&amp;VLOOKUP($U734,Endereços!$B$3:$M$1002,7,FALSE)&amp;" - "&amp;VLOOKUP($U734,Endereços!$B$3:$M$1002,8,FALSE)&amp;", "&amp;VLOOKUP($U734,Endereços!$B$3:$M$1002,2,FALSE)&amp;" "&amp;VLOOKUP($U734,Endereços!$B$3:$M$1002,3,FALSE),"")</f>
        <v/>
      </c>
      <c r="W734" s="9"/>
      <c r="X734" s="9"/>
      <c r="Y734" s="9"/>
      <c r="Z734" s="59"/>
    </row>
    <row r="735" spans="1:26" x14ac:dyDescent="0.2">
      <c r="A735" s="44" t="str">
        <f t="shared" si="20"/>
        <v/>
      </c>
      <c r="B735" s="5"/>
      <c r="C735" s="14"/>
      <c r="D735" s="32" t="str">
        <f>IF($C735&lt;&gt;"",VLOOKUP($C735,Empresas!$A$3:$AB$1002,2,FALSE),"")</f>
        <v/>
      </c>
      <c r="E735" s="14"/>
      <c r="F735" s="14"/>
      <c r="G735" s="14"/>
      <c r="H735" s="14"/>
      <c r="I735" s="9"/>
      <c r="J735" s="9"/>
      <c r="K735" s="53"/>
      <c r="L735" s="50" t="str">
        <f t="shared" ca="1" si="21"/>
        <v/>
      </c>
      <c r="M735" s="32" t="str">
        <f>IF($U735&lt;&gt;"",VLOOKUP(VLOOKUP(VLOOKUP($U735,Endereços!$B$3:$M$1002,8,FALSE),Parametros!$AG$3:$AJ$102,4,FALSE),Parametros!$U$3:$Z$102,4,FALSE),"")</f>
        <v/>
      </c>
      <c r="N735" s="32" t="str">
        <f>IF($U735&lt;&gt;"",VLOOKUP(VLOOKUP($U735,Endereços!$B$3:$M$1002,6,FALSE),Parametros!$I$3:$N$102,6,FALSE),"")</f>
        <v/>
      </c>
      <c r="O735" s="9"/>
      <c r="P735" s="9"/>
      <c r="Q735" s="9"/>
      <c r="R735" s="9"/>
      <c r="S735" s="9"/>
      <c r="T735" s="9"/>
      <c r="U735" s="9"/>
      <c r="V735" s="52" t="str">
        <f>IF($U735&lt;&gt;"",VLOOKUP($U735,Endereços!$B$3:$M$1002,5,FALSE)&amp;" - "&amp;VLOOKUP($U735,Endereços!$B$3:$M$1002,7,FALSE)&amp;" - "&amp;VLOOKUP($U735,Endereços!$B$3:$M$1002,8,FALSE)&amp;", "&amp;VLOOKUP($U735,Endereços!$B$3:$M$1002,2,FALSE)&amp;" "&amp;VLOOKUP($U735,Endereços!$B$3:$M$1002,3,FALSE),"")</f>
        <v/>
      </c>
      <c r="W735" s="9"/>
      <c r="X735" s="9"/>
      <c r="Y735" s="9"/>
      <c r="Z735" s="59"/>
    </row>
    <row r="736" spans="1:26" x14ac:dyDescent="0.2">
      <c r="A736" s="44" t="str">
        <f t="shared" si="20"/>
        <v/>
      </c>
      <c r="B736" s="5"/>
      <c r="C736" s="14"/>
      <c r="D736" s="32" t="str">
        <f>IF($C736&lt;&gt;"",VLOOKUP($C736,Empresas!$A$3:$AB$1002,2,FALSE),"")</f>
        <v/>
      </c>
      <c r="E736" s="14"/>
      <c r="F736" s="14"/>
      <c r="G736" s="14"/>
      <c r="H736" s="14"/>
      <c r="I736" s="9"/>
      <c r="J736" s="9"/>
      <c r="K736" s="53"/>
      <c r="L736" s="50" t="str">
        <f t="shared" ca="1" si="21"/>
        <v/>
      </c>
      <c r="M736" s="32" t="str">
        <f>IF($U736&lt;&gt;"",VLOOKUP(VLOOKUP(VLOOKUP($U736,Endereços!$B$3:$M$1002,8,FALSE),Parametros!$AG$3:$AJ$102,4,FALSE),Parametros!$U$3:$Z$102,4,FALSE),"")</f>
        <v/>
      </c>
      <c r="N736" s="32" t="str">
        <f>IF($U736&lt;&gt;"",VLOOKUP(VLOOKUP($U736,Endereços!$B$3:$M$1002,6,FALSE),Parametros!$I$3:$N$102,6,FALSE),"")</f>
        <v/>
      </c>
      <c r="O736" s="9"/>
      <c r="P736" s="9"/>
      <c r="Q736" s="9"/>
      <c r="R736" s="9"/>
      <c r="S736" s="9"/>
      <c r="T736" s="9"/>
      <c r="U736" s="9"/>
      <c r="V736" s="52" t="str">
        <f>IF($U736&lt;&gt;"",VLOOKUP($U736,Endereços!$B$3:$M$1002,5,FALSE)&amp;" - "&amp;VLOOKUP($U736,Endereços!$B$3:$M$1002,7,FALSE)&amp;" - "&amp;VLOOKUP($U736,Endereços!$B$3:$M$1002,8,FALSE)&amp;", "&amp;VLOOKUP($U736,Endereços!$B$3:$M$1002,2,FALSE)&amp;" "&amp;VLOOKUP($U736,Endereços!$B$3:$M$1002,3,FALSE),"")</f>
        <v/>
      </c>
      <c r="W736" s="9"/>
      <c r="X736" s="9"/>
      <c r="Y736" s="9"/>
      <c r="Z736" s="59"/>
    </row>
    <row r="737" spans="1:26" x14ac:dyDescent="0.2">
      <c r="A737" s="44" t="str">
        <f t="shared" si="20"/>
        <v/>
      </c>
      <c r="B737" s="5"/>
      <c r="C737" s="14"/>
      <c r="D737" s="32" t="str">
        <f>IF($C737&lt;&gt;"",VLOOKUP($C737,Empresas!$A$3:$AB$1002,2,FALSE),"")</f>
        <v/>
      </c>
      <c r="E737" s="14"/>
      <c r="F737" s="14"/>
      <c r="G737" s="14"/>
      <c r="H737" s="14"/>
      <c r="I737" s="9"/>
      <c r="J737" s="9"/>
      <c r="K737" s="53"/>
      <c r="L737" s="50" t="str">
        <f t="shared" ca="1" si="21"/>
        <v/>
      </c>
      <c r="M737" s="32" t="str">
        <f>IF($U737&lt;&gt;"",VLOOKUP(VLOOKUP(VLOOKUP($U737,Endereços!$B$3:$M$1002,8,FALSE),Parametros!$AG$3:$AJ$102,4,FALSE),Parametros!$U$3:$Z$102,4,FALSE),"")</f>
        <v/>
      </c>
      <c r="N737" s="32" t="str">
        <f>IF($U737&lt;&gt;"",VLOOKUP(VLOOKUP($U737,Endereços!$B$3:$M$1002,6,FALSE),Parametros!$I$3:$N$102,6,FALSE),"")</f>
        <v/>
      </c>
      <c r="O737" s="9"/>
      <c r="P737" s="9"/>
      <c r="Q737" s="9"/>
      <c r="R737" s="9"/>
      <c r="S737" s="9"/>
      <c r="T737" s="9"/>
      <c r="U737" s="9"/>
      <c r="V737" s="52" t="str">
        <f>IF($U737&lt;&gt;"",VLOOKUP($U737,Endereços!$B$3:$M$1002,5,FALSE)&amp;" - "&amp;VLOOKUP($U737,Endereços!$B$3:$M$1002,7,FALSE)&amp;" - "&amp;VLOOKUP($U737,Endereços!$B$3:$M$1002,8,FALSE)&amp;", "&amp;VLOOKUP($U737,Endereços!$B$3:$M$1002,2,FALSE)&amp;" "&amp;VLOOKUP($U737,Endereços!$B$3:$M$1002,3,FALSE),"")</f>
        <v/>
      </c>
      <c r="W737" s="9"/>
      <c r="X737" s="9"/>
      <c r="Y737" s="9"/>
      <c r="Z737" s="59"/>
    </row>
    <row r="738" spans="1:26" x14ac:dyDescent="0.2">
      <c r="A738" s="44" t="str">
        <f t="shared" si="20"/>
        <v/>
      </c>
      <c r="B738" s="5"/>
      <c r="C738" s="14"/>
      <c r="D738" s="32" t="str">
        <f>IF($C738&lt;&gt;"",VLOOKUP($C738,Empresas!$A$3:$AB$1002,2,FALSE),"")</f>
        <v/>
      </c>
      <c r="E738" s="14"/>
      <c r="F738" s="14"/>
      <c r="G738" s="14"/>
      <c r="H738" s="14"/>
      <c r="I738" s="9"/>
      <c r="J738" s="9"/>
      <c r="K738" s="53"/>
      <c r="L738" s="50" t="str">
        <f t="shared" ca="1" si="21"/>
        <v/>
      </c>
      <c r="M738" s="32" t="str">
        <f>IF($U738&lt;&gt;"",VLOOKUP(VLOOKUP(VLOOKUP($U738,Endereços!$B$3:$M$1002,8,FALSE),Parametros!$AG$3:$AJ$102,4,FALSE),Parametros!$U$3:$Z$102,4,FALSE),"")</f>
        <v/>
      </c>
      <c r="N738" s="32" t="str">
        <f>IF($U738&lt;&gt;"",VLOOKUP(VLOOKUP($U738,Endereços!$B$3:$M$1002,6,FALSE),Parametros!$I$3:$N$102,6,FALSE),"")</f>
        <v/>
      </c>
      <c r="O738" s="9"/>
      <c r="P738" s="9"/>
      <c r="Q738" s="9"/>
      <c r="R738" s="9"/>
      <c r="S738" s="9"/>
      <c r="T738" s="9"/>
      <c r="U738" s="9"/>
      <c r="V738" s="52" t="str">
        <f>IF($U738&lt;&gt;"",VLOOKUP($U738,Endereços!$B$3:$M$1002,5,FALSE)&amp;" - "&amp;VLOOKUP($U738,Endereços!$B$3:$M$1002,7,FALSE)&amp;" - "&amp;VLOOKUP($U738,Endereços!$B$3:$M$1002,8,FALSE)&amp;", "&amp;VLOOKUP($U738,Endereços!$B$3:$M$1002,2,FALSE)&amp;" "&amp;VLOOKUP($U738,Endereços!$B$3:$M$1002,3,FALSE),"")</f>
        <v/>
      </c>
      <c r="W738" s="9"/>
      <c r="X738" s="9"/>
      <c r="Y738" s="9"/>
      <c r="Z738" s="59"/>
    </row>
    <row r="739" spans="1:26" x14ac:dyDescent="0.2">
      <c r="A739" s="44" t="str">
        <f t="shared" si="20"/>
        <v/>
      </c>
      <c r="B739" s="5"/>
      <c r="C739" s="14"/>
      <c r="D739" s="32" t="str">
        <f>IF($C739&lt;&gt;"",VLOOKUP($C739,Empresas!$A$3:$AB$1002,2,FALSE),"")</f>
        <v/>
      </c>
      <c r="E739" s="14"/>
      <c r="F739" s="14"/>
      <c r="G739" s="14"/>
      <c r="H739" s="14"/>
      <c r="I739" s="9"/>
      <c r="J739" s="9"/>
      <c r="K739" s="53"/>
      <c r="L739" s="50" t="str">
        <f t="shared" ca="1" si="21"/>
        <v/>
      </c>
      <c r="M739" s="32" t="str">
        <f>IF($U739&lt;&gt;"",VLOOKUP(VLOOKUP(VLOOKUP($U739,Endereços!$B$3:$M$1002,8,FALSE),Parametros!$AG$3:$AJ$102,4,FALSE),Parametros!$U$3:$Z$102,4,FALSE),"")</f>
        <v/>
      </c>
      <c r="N739" s="32" t="str">
        <f>IF($U739&lt;&gt;"",VLOOKUP(VLOOKUP($U739,Endereços!$B$3:$M$1002,6,FALSE),Parametros!$I$3:$N$102,6,FALSE),"")</f>
        <v/>
      </c>
      <c r="O739" s="9"/>
      <c r="P739" s="9"/>
      <c r="Q739" s="9"/>
      <c r="R739" s="9"/>
      <c r="S739" s="9"/>
      <c r="T739" s="9"/>
      <c r="U739" s="9"/>
      <c r="V739" s="52" t="str">
        <f>IF($U739&lt;&gt;"",VLOOKUP($U739,Endereços!$B$3:$M$1002,5,FALSE)&amp;" - "&amp;VLOOKUP($U739,Endereços!$B$3:$M$1002,7,FALSE)&amp;" - "&amp;VLOOKUP($U739,Endereços!$B$3:$M$1002,8,FALSE)&amp;", "&amp;VLOOKUP($U739,Endereços!$B$3:$M$1002,2,FALSE)&amp;" "&amp;VLOOKUP($U739,Endereços!$B$3:$M$1002,3,FALSE),"")</f>
        <v/>
      </c>
      <c r="W739" s="9"/>
      <c r="X739" s="9"/>
      <c r="Y739" s="9"/>
      <c r="Z739" s="59"/>
    </row>
    <row r="740" spans="1:26" x14ac:dyDescent="0.2">
      <c r="A740" s="44" t="str">
        <f t="shared" si="20"/>
        <v/>
      </c>
      <c r="B740" s="5"/>
      <c r="C740" s="14"/>
      <c r="D740" s="32" t="str">
        <f>IF($C740&lt;&gt;"",VLOOKUP($C740,Empresas!$A$3:$AB$1002,2,FALSE),"")</f>
        <v/>
      </c>
      <c r="E740" s="14"/>
      <c r="F740" s="14"/>
      <c r="G740" s="14"/>
      <c r="H740" s="14"/>
      <c r="I740" s="9"/>
      <c r="J740" s="9"/>
      <c r="K740" s="53"/>
      <c r="L740" s="50" t="str">
        <f t="shared" ca="1" si="21"/>
        <v/>
      </c>
      <c r="M740" s="32" t="str">
        <f>IF($U740&lt;&gt;"",VLOOKUP(VLOOKUP(VLOOKUP($U740,Endereços!$B$3:$M$1002,8,FALSE),Parametros!$AG$3:$AJ$102,4,FALSE),Parametros!$U$3:$Z$102,4,FALSE),"")</f>
        <v/>
      </c>
      <c r="N740" s="32" t="str">
        <f>IF($U740&lt;&gt;"",VLOOKUP(VLOOKUP($U740,Endereços!$B$3:$M$1002,6,FALSE),Parametros!$I$3:$N$102,6,FALSE),"")</f>
        <v/>
      </c>
      <c r="O740" s="9"/>
      <c r="P740" s="9"/>
      <c r="Q740" s="9"/>
      <c r="R740" s="9"/>
      <c r="S740" s="9"/>
      <c r="T740" s="9"/>
      <c r="U740" s="9"/>
      <c r="V740" s="52" t="str">
        <f>IF($U740&lt;&gt;"",VLOOKUP($U740,Endereços!$B$3:$M$1002,5,FALSE)&amp;" - "&amp;VLOOKUP($U740,Endereços!$B$3:$M$1002,7,FALSE)&amp;" - "&amp;VLOOKUP($U740,Endereços!$B$3:$M$1002,8,FALSE)&amp;", "&amp;VLOOKUP($U740,Endereços!$B$3:$M$1002,2,FALSE)&amp;" "&amp;VLOOKUP($U740,Endereços!$B$3:$M$1002,3,FALSE),"")</f>
        <v/>
      </c>
      <c r="W740" s="9"/>
      <c r="X740" s="9"/>
      <c r="Y740" s="9"/>
      <c r="Z740" s="59"/>
    </row>
    <row r="741" spans="1:26" x14ac:dyDescent="0.2">
      <c r="A741" s="44" t="str">
        <f t="shared" si="20"/>
        <v/>
      </c>
      <c r="B741" s="5"/>
      <c r="C741" s="14"/>
      <c r="D741" s="32" t="str">
        <f>IF($C741&lt;&gt;"",VLOOKUP($C741,Empresas!$A$3:$AB$1002,2,FALSE),"")</f>
        <v/>
      </c>
      <c r="E741" s="14"/>
      <c r="F741" s="14"/>
      <c r="G741" s="14"/>
      <c r="H741" s="14"/>
      <c r="I741" s="9"/>
      <c r="J741" s="9"/>
      <c r="K741" s="53"/>
      <c r="L741" s="50" t="str">
        <f t="shared" ca="1" si="21"/>
        <v/>
      </c>
      <c r="M741" s="32" t="str">
        <f>IF($U741&lt;&gt;"",VLOOKUP(VLOOKUP(VLOOKUP($U741,Endereços!$B$3:$M$1002,8,FALSE),Parametros!$AG$3:$AJ$102,4,FALSE),Parametros!$U$3:$Z$102,4,FALSE),"")</f>
        <v/>
      </c>
      <c r="N741" s="32" t="str">
        <f>IF($U741&lt;&gt;"",VLOOKUP(VLOOKUP($U741,Endereços!$B$3:$M$1002,6,FALSE),Parametros!$I$3:$N$102,6,FALSE),"")</f>
        <v/>
      </c>
      <c r="O741" s="9"/>
      <c r="P741" s="9"/>
      <c r="Q741" s="9"/>
      <c r="R741" s="9"/>
      <c r="S741" s="9"/>
      <c r="T741" s="9"/>
      <c r="U741" s="9"/>
      <c r="V741" s="52" t="str">
        <f>IF($U741&lt;&gt;"",VLOOKUP($U741,Endereços!$B$3:$M$1002,5,FALSE)&amp;" - "&amp;VLOOKUP($U741,Endereços!$B$3:$M$1002,7,FALSE)&amp;" - "&amp;VLOOKUP($U741,Endereços!$B$3:$M$1002,8,FALSE)&amp;", "&amp;VLOOKUP($U741,Endereços!$B$3:$M$1002,2,FALSE)&amp;" "&amp;VLOOKUP($U741,Endereços!$B$3:$M$1002,3,FALSE),"")</f>
        <v/>
      </c>
      <c r="W741" s="9"/>
      <c r="X741" s="9"/>
      <c r="Y741" s="9"/>
      <c r="Z741" s="59"/>
    </row>
    <row r="742" spans="1:26" x14ac:dyDescent="0.2">
      <c r="A742" s="44" t="str">
        <f t="shared" si="20"/>
        <v/>
      </c>
      <c r="B742" s="5"/>
      <c r="C742" s="14"/>
      <c r="D742" s="32" t="str">
        <f>IF($C742&lt;&gt;"",VLOOKUP($C742,Empresas!$A$3:$AB$1002,2,FALSE),"")</f>
        <v/>
      </c>
      <c r="E742" s="14"/>
      <c r="F742" s="14"/>
      <c r="G742" s="14"/>
      <c r="H742" s="14"/>
      <c r="I742" s="9"/>
      <c r="J742" s="9"/>
      <c r="K742" s="53"/>
      <c r="L742" s="50" t="str">
        <f t="shared" ca="1" si="21"/>
        <v/>
      </c>
      <c r="M742" s="32" t="str">
        <f>IF($U742&lt;&gt;"",VLOOKUP(VLOOKUP(VLOOKUP($U742,Endereços!$B$3:$M$1002,8,FALSE),Parametros!$AG$3:$AJ$102,4,FALSE),Parametros!$U$3:$Z$102,4,FALSE),"")</f>
        <v/>
      </c>
      <c r="N742" s="32" t="str">
        <f>IF($U742&lt;&gt;"",VLOOKUP(VLOOKUP($U742,Endereços!$B$3:$M$1002,6,FALSE),Parametros!$I$3:$N$102,6,FALSE),"")</f>
        <v/>
      </c>
      <c r="O742" s="9"/>
      <c r="P742" s="9"/>
      <c r="Q742" s="9"/>
      <c r="R742" s="9"/>
      <c r="S742" s="9"/>
      <c r="T742" s="9"/>
      <c r="U742" s="9"/>
      <c r="V742" s="52" t="str">
        <f>IF($U742&lt;&gt;"",VLOOKUP($U742,Endereços!$B$3:$M$1002,5,FALSE)&amp;" - "&amp;VLOOKUP($U742,Endereços!$B$3:$M$1002,7,FALSE)&amp;" - "&amp;VLOOKUP($U742,Endereços!$B$3:$M$1002,8,FALSE)&amp;", "&amp;VLOOKUP($U742,Endereços!$B$3:$M$1002,2,FALSE)&amp;" "&amp;VLOOKUP($U742,Endereços!$B$3:$M$1002,3,FALSE),"")</f>
        <v/>
      </c>
      <c r="W742" s="9"/>
      <c r="X742" s="9"/>
      <c r="Y742" s="9"/>
      <c r="Z742" s="59"/>
    </row>
    <row r="743" spans="1:26" x14ac:dyDescent="0.2">
      <c r="A743" s="44" t="str">
        <f t="shared" si="20"/>
        <v/>
      </c>
      <c r="B743" s="5"/>
      <c r="C743" s="14"/>
      <c r="D743" s="32" t="str">
        <f>IF($C743&lt;&gt;"",VLOOKUP($C743,Empresas!$A$3:$AB$1002,2,FALSE),"")</f>
        <v/>
      </c>
      <c r="E743" s="14"/>
      <c r="F743" s="14"/>
      <c r="G743" s="14"/>
      <c r="H743" s="14"/>
      <c r="I743" s="9"/>
      <c r="J743" s="9"/>
      <c r="K743" s="53"/>
      <c r="L743" s="50" t="str">
        <f t="shared" ca="1" si="21"/>
        <v/>
      </c>
      <c r="M743" s="32" t="str">
        <f>IF($U743&lt;&gt;"",VLOOKUP(VLOOKUP(VLOOKUP($U743,Endereços!$B$3:$M$1002,8,FALSE),Parametros!$AG$3:$AJ$102,4,FALSE),Parametros!$U$3:$Z$102,4,FALSE),"")</f>
        <v/>
      </c>
      <c r="N743" s="32" t="str">
        <f>IF($U743&lt;&gt;"",VLOOKUP(VLOOKUP($U743,Endereços!$B$3:$M$1002,6,FALSE),Parametros!$I$3:$N$102,6,FALSE),"")</f>
        <v/>
      </c>
      <c r="O743" s="9"/>
      <c r="P743" s="9"/>
      <c r="Q743" s="9"/>
      <c r="R743" s="9"/>
      <c r="S743" s="9"/>
      <c r="T743" s="9"/>
      <c r="U743" s="9"/>
      <c r="V743" s="52" t="str">
        <f>IF($U743&lt;&gt;"",VLOOKUP($U743,Endereços!$B$3:$M$1002,5,FALSE)&amp;" - "&amp;VLOOKUP($U743,Endereços!$B$3:$M$1002,7,FALSE)&amp;" - "&amp;VLOOKUP($U743,Endereços!$B$3:$M$1002,8,FALSE)&amp;", "&amp;VLOOKUP($U743,Endereços!$B$3:$M$1002,2,FALSE)&amp;" "&amp;VLOOKUP($U743,Endereços!$B$3:$M$1002,3,FALSE),"")</f>
        <v/>
      </c>
      <c r="W743" s="9"/>
      <c r="X743" s="9"/>
      <c r="Y743" s="9"/>
      <c r="Z743" s="59"/>
    </row>
    <row r="744" spans="1:26" x14ac:dyDescent="0.2">
      <c r="A744" s="44" t="str">
        <f t="shared" si="20"/>
        <v/>
      </c>
      <c r="B744" s="5"/>
      <c r="C744" s="14"/>
      <c r="D744" s="32" t="str">
        <f>IF($C744&lt;&gt;"",VLOOKUP($C744,Empresas!$A$3:$AB$1002,2,FALSE),"")</f>
        <v/>
      </c>
      <c r="E744" s="14"/>
      <c r="F744" s="14"/>
      <c r="G744" s="14"/>
      <c r="H744" s="14"/>
      <c r="I744" s="9"/>
      <c r="J744" s="9"/>
      <c r="K744" s="53"/>
      <c r="L744" s="50" t="str">
        <f t="shared" ca="1" si="21"/>
        <v/>
      </c>
      <c r="M744" s="32" t="str">
        <f>IF($U744&lt;&gt;"",VLOOKUP(VLOOKUP(VLOOKUP($U744,Endereços!$B$3:$M$1002,8,FALSE),Parametros!$AG$3:$AJ$102,4,FALSE),Parametros!$U$3:$Z$102,4,FALSE),"")</f>
        <v/>
      </c>
      <c r="N744" s="32" t="str">
        <f>IF($U744&lt;&gt;"",VLOOKUP(VLOOKUP($U744,Endereços!$B$3:$M$1002,6,FALSE),Parametros!$I$3:$N$102,6,FALSE),"")</f>
        <v/>
      </c>
      <c r="O744" s="9"/>
      <c r="P744" s="9"/>
      <c r="Q744" s="9"/>
      <c r="R744" s="9"/>
      <c r="S744" s="9"/>
      <c r="T744" s="9"/>
      <c r="U744" s="9"/>
      <c r="V744" s="52" t="str">
        <f>IF($U744&lt;&gt;"",VLOOKUP($U744,Endereços!$B$3:$M$1002,5,FALSE)&amp;" - "&amp;VLOOKUP($U744,Endereços!$B$3:$M$1002,7,FALSE)&amp;" - "&amp;VLOOKUP($U744,Endereços!$B$3:$M$1002,8,FALSE)&amp;", "&amp;VLOOKUP($U744,Endereços!$B$3:$M$1002,2,FALSE)&amp;" "&amp;VLOOKUP($U744,Endereços!$B$3:$M$1002,3,FALSE),"")</f>
        <v/>
      </c>
      <c r="W744" s="9"/>
      <c r="X744" s="9"/>
      <c r="Y744" s="9"/>
      <c r="Z744" s="59"/>
    </row>
    <row r="745" spans="1:26" x14ac:dyDescent="0.2">
      <c r="A745" s="44" t="str">
        <f t="shared" si="20"/>
        <v/>
      </c>
      <c r="B745" s="5"/>
      <c r="C745" s="14"/>
      <c r="D745" s="32" t="str">
        <f>IF($C745&lt;&gt;"",VLOOKUP($C745,Empresas!$A$3:$AB$1002,2,FALSE),"")</f>
        <v/>
      </c>
      <c r="E745" s="14"/>
      <c r="F745" s="14"/>
      <c r="G745" s="14"/>
      <c r="H745" s="14"/>
      <c r="I745" s="9"/>
      <c r="J745" s="9"/>
      <c r="K745" s="53"/>
      <c r="L745" s="50" t="str">
        <f t="shared" ca="1" si="21"/>
        <v/>
      </c>
      <c r="M745" s="32" t="str">
        <f>IF($U745&lt;&gt;"",VLOOKUP(VLOOKUP(VLOOKUP($U745,Endereços!$B$3:$M$1002,8,FALSE),Parametros!$AG$3:$AJ$102,4,FALSE),Parametros!$U$3:$Z$102,4,FALSE),"")</f>
        <v/>
      </c>
      <c r="N745" s="32" t="str">
        <f>IF($U745&lt;&gt;"",VLOOKUP(VLOOKUP($U745,Endereços!$B$3:$M$1002,6,FALSE),Parametros!$I$3:$N$102,6,FALSE),"")</f>
        <v/>
      </c>
      <c r="O745" s="9"/>
      <c r="P745" s="9"/>
      <c r="Q745" s="9"/>
      <c r="R745" s="9"/>
      <c r="S745" s="9"/>
      <c r="T745" s="9"/>
      <c r="U745" s="9"/>
      <c r="V745" s="52" t="str">
        <f>IF($U745&lt;&gt;"",VLOOKUP($U745,Endereços!$B$3:$M$1002,5,FALSE)&amp;" - "&amp;VLOOKUP($U745,Endereços!$B$3:$M$1002,7,FALSE)&amp;" - "&amp;VLOOKUP($U745,Endereços!$B$3:$M$1002,8,FALSE)&amp;", "&amp;VLOOKUP($U745,Endereços!$B$3:$M$1002,2,FALSE)&amp;" "&amp;VLOOKUP($U745,Endereços!$B$3:$M$1002,3,FALSE),"")</f>
        <v/>
      </c>
      <c r="W745" s="9"/>
      <c r="X745" s="9"/>
      <c r="Y745" s="9"/>
      <c r="Z745" s="59"/>
    </row>
    <row r="746" spans="1:26" x14ac:dyDescent="0.2">
      <c r="A746" s="44" t="str">
        <f t="shared" si="20"/>
        <v/>
      </c>
      <c r="B746" s="5"/>
      <c r="C746" s="14"/>
      <c r="D746" s="32" t="str">
        <f>IF($C746&lt;&gt;"",VLOOKUP($C746,Empresas!$A$3:$AB$1002,2,FALSE),"")</f>
        <v/>
      </c>
      <c r="E746" s="14"/>
      <c r="F746" s="14"/>
      <c r="G746" s="14"/>
      <c r="H746" s="14"/>
      <c r="I746" s="9"/>
      <c r="J746" s="9"/>
      <c r="K746" s="53"/>
      <c r="L746" s="50" t="str">
        <f t="shared" ca="1" si="21"/>
        <v/>
      </c>
      <c r="M746" s="32" t="str">
        <f>IF($U746&lt;&gt;"",VLOOKUP(VLOOKUP(VLOOKUP($U746,Endereços!$B$3:$M$1002,8,FALSE),Parametros!$AG$3:$AJ$102,4,FALSE),Parametros!$U$3:$Z$102,4,FALSE),"")</f>
        <v/>
      </c>
      <c r="N746" s="32" t="str">
        <f>IF($U746&lt;&gt;"",VLOOKUP(VLOOKUP($U746,Endereços!$B$3:$M$1002,6,FALSE),Parametros!$I$3:$N$102,6,FALSE),"")</f>
        <v/>
      </c>
      <c r="O746" s="9"/>
      <c r="P746" s="9"/>
      <c r="Q746" s="9"/>
      <c r="R746" s="9"/>
      <c r="S746" s="9"/>
      <c r="T746" s="9"/>
      <c r="U746" s="9"/>
      <c r="V746" s="52" t="str">
        <f>IF($U746&lt;&gt;"",VLOOKUP($U746,Endereços!$B$3:$M$1002,5,FALSE)&amp;" - "&amp;VLOOKUP($U746,Endereços!$B$3:$M$1002,7,FALSE)&amp;" - "&amp;VLOOKUP($U746,Endereços!$B$3:$M$1002,8,FALSE)&amp;", "&amp;VLOOKUP($U746,Endereços!$B$3:$M$1002,2,FALSE)&amp;" "&amp;VLOOKUP($U746,Endereços!$B$3:$M$1002,3,FALSE),"")</f>
        <v/>
      </c>
      <c r="W746" s="9"/>
      <c r="X746" s="9"/>
      <c r="Y746" s="9"/>
      <c r="Z746" s="59"/>
    </row>
    <row r="747" spans="1:26" x14ac:dyDescent="0.2">
      <c r="A747" s="44" t="str">
        <f t="shared" si="20"/>
        <v/>
      </c>
      <c r="B747" s="5"/>
      <c r="C747" s="14"/>
      <c r="D747" s="32" t="str">
        <f>IF($C747&lt;&gt;"",VLOOKUP($C747,Empresas!$A$3:$AB$1002,2,FALSE),"")</f>
        <v/>
      </c>
      <c r="E747" s="14"/>
      <c r="F747" s="14"/>
      <c r="G747" s="14"/>
      <c r="H747" s="14"/>
      <c r="I747" s="9"/>
      <c r="J747" s="9"/>
      <c r="K747" s="53"/>
      <c r="L747" s="50" t="str">
        <f t="shared" ca="1" si="21"/>
        <v/>
      </c>
      <c r="M747" s="32" t="str">
        <f>IF($U747&lt;&gt;"",VLOOKUP(VLOOKUP(VLOOKUP($U747,Endereços!$B$3:$M$1002,8,FALSE),Parametros!$AG$3:$AJ$102,4,FALSE),Parametros!$U$3:$Z$102,4,FALSE),"")</f>
        <v/>
      </c>
      <c r="N747" s="32" t="str">
        <f>IF($U747&lt;&gt;"",VLOOKUP(VLOOKUP($U747,Endereços!$B$3:$M$1002,6,FALSE),Parametros!$I$3:$N$102,6,FALSE),"")</f>
        <v/>
      </c>
      <c r="O747" s="9"/>
      <c r="P747" s="9"/>
      <c r="Q747" s="9"/>
      <c r="R747" s="9"/>
      <c r="S747" s="9"/>
      <c r="T747" s="9"/>
      <c r="U747" s="9"/>
      <c r="V747" s="52" t="str">
        <f>IF($U747&lt;&gt;"",VLOOKUP($U747,Endereços!$B$3:$M$1002,5,FALSE)&amp;" - "&amp;VLOOKUP($U747,Endereços!$B$3:$M$1002,7,FALSE)&amp;" - "&amp;VLOOKUP($U747,Endereços!$B$3:$M$1002,8,FALSE)&amp;", "&amp;VLOOKUP($U747,Endereços!$B$3:$M$1002,2,FALSE)&amp;" "&amp;VLOOKUP($U747,Endereços!$B$3:$M$1002,3,FALSE),"")</f>
        <v/>
      </c>
      <c r="W747" s="9"/>
      <c r="X747" s="9"/>
      <c r="Y747" s="9"/>
      <c r="Z747" s="59"/>
    </row>
    <row r="748" spans="1:26" x14ac:dyDescent="0.2">
      <c r="A748" s="44" t="str">
        <f t="shared" si="20"/>
        <v/>
      </c>
      <c r="B748" s="5"/>
      <c r="C748" s="14"/>
      <c r="D748" s="32" t="str">
        <f>IF($C748&lt;&gt;"",VLOOKUP($C748,Empresas!$A$3:$AB$1002,2,FALSE),"")</f>
        <v/>
      </c>
      <c r="E748" s="14"/>
      <c r="F748" s="14"/>
      <c r="G748" s="14"/>
      <c r="H748" s="14"/>
      <c r="I748" s="9"/>
      <c r="J748" s="9"/>
      <c r="K748" s="53"/>
      <c r="L748" s="50" t="str">
        <f t="shared" ca="1" si="21"/>
        <v/>
      </c>
      <c r="M748" s="32" t="str">
        <f>IF($U748&lt;&gt;"",VLOOKUP(VLOOKUP(VLOOKUP($U748,Endereços!$B$3:$M$1002,8,FALSE),Parametros!$AG$3:$AJ$102,4,FALSE),Parametros!$U$3:$Z$102,4,FALSE),"")</f>
        <v/>
      </c>
      <c r="N748" s="32" t="str">
        <f>IF($U748&lt;&gt;"",VLOOKUP(VLOOKUP($U748,Endereços!$B$3:$M$1002,6,FALSE),Parametros!$I$3:$N$102,6,FALSE),"")</f>
        <v/>
      </c>
      <c r="O748" s="9"/>
      <c r="P748" s="9"/>
      <c r="Q748" s="9"/>
      <c r="R748" s="9"/>
      <c r="S748" s="9"/>
      <c r="T748" s="9"/>
      <c r="U748" s="9"/>
      <c r="V748" s="52" t="str">
        <f>IF($U748&lt;&gt;"",VLOOKUP($U748,Endereços!$B$3:$M$1002,5,FALSE)&amp;" - "&amp;VLOOKUP($U748,Endereços!$B$3:$M$1002,7,FALSE)&amp;" - "&amp;VLOOKUP($U748,Endereços!$B$3:$M$1002,8,FALSE)&amp;", "&amp;VLOOKUP($U748,Endereços!$B$3:$M$1002,2,FALSE)&amp;" "&amp;VLOOKUP($U748,Endereços!$B$3:$M$1002,3,FALSE),"")</f>
        <v/>
      </c>
      <c r="W748" s="9"/>
      <c r="X748" s="9"/>
      <c r="Y748" s="9"/>
      <c r="Z748" s="59"/>
    </row>
    <row r="749" spans="1:26" x14ac:dyDescent="0.2">
      <c r="A749" s="44" t="str">
        <f t="shared" si="20"/>
        <v/>
      </c>
      <c r="B749" s="5"/>
      <c r="C749" s="14"/>
      <c r="D749" s="32" t="str">
        <f>IF($C749&lt;&gt;"",VLOOKUP($C749,Empresas!$A$3:$AB$1002,2,FALSE),"")</f>
        <v/>
      </c>
      <c r="E749" s="14"/>
      <c r="F749" s="14"/>
      <c r="G749" s="14"/>
      <c r="H749" s="14"/>
      <c r="I749" s="9"/>
      <c r="J749" s="9"/>
      <c r="K749" s="53"/>
      <c r="L749" s="50" t="str">
        <f t="shared" ca="1" si="21"/>
        <v/>
      </c>
      <c r="M749" s="32" t="str">
        <f>IF($U749&lt;&gt;"",VLOOKUP(VLOOKUP(VLOOKUP($U749,Endereços!$B$3:$M$1002,8,FALSE),Parametros!$AG$3:$AJ$102,4,FALSE),Parametros!$U$3:$Z$102,4,FALSE),"")</f>
        <v/>
      </c>
      <c r="N749" s="32" t="str">
        <f>IF($U749&lt;&gt;"",VLOOKUP(VLOOKUP($U749,Endereços!$B$3:$M$1002,6,FALSE),Parametros!$I$3:$N$102,6,FALSE),"")</f>
        <v/>
      </c>
      <c r="O749" s="9"/>
      <c r="P749" s="9"/>
      <c r="Q749" s="9"/>
      <c r="R749" s="9"/>
      <c r="S749" s="9"/>
      <c r="T749" s="9"/>
      <c r="U749" s="9"/>
      <c r="V749" s="52" t="str">
        <f>IF($U749&lt;&gt;"",VLOOKUP($U749,Endereços!$B$3:$M$1002,5,FALSE)&amp;" - "&amp;VLOOKUP($U749,Endereços!$B$3:$M$1002,7,FALSE)&amp;" - "&amp;VLOOKUP($U749,Endereços!$B$3:$M$1002,8,FALSE)&amp;", "&amp;VLOOKUP($U749,Endereços!$B$3:$M$1002,2,FALSE)&amp;" "&amp;VLOOKUP($U749,Endereços!$B$3:$M$1002,3,FALSE),"")</f>
        <v/>
      </c>
      <c r="W749" s="9"/>
      <c r="X749" s="9"/>
      <c r="Y749" s="9"/>
      <c r="Z749" s="59"/>
    </row>
    <row r="750" spans="1:26" x14ac:dyDescent="0.2">
      <c r="A750" s="44" t="str">
        <f t="shared" si="20"/>
        <v/>
      </c>
      <c r="B750" s="5"/>
      <c r="C750" s="14"/>
      <c r="D750" s="32" t="str">
        <f>IF($C750&lt;&gt;"",VLOOKUP($C750,Empresas!$A$3:$AB$1002,2,FALSE),"")</f>
        <v/>
      </c>
      <c r="E750" s="14"/>
      <c r="F750" s="14"/>
      <c r="G750" s="14"/>
      <c r="H750" s="14"/>
      <c r="I750" s="9"/>
      <c r="J750" s="9"/>
      <c r="K750" s="53"/>
      <c r="L750" s="50" t="str">
        <f t="shared" ca="1" si="21"/>
        <v/>
      </c>
      <c r="M750" s="32" t="str">
        <f>IF($U750&lt;&gt;"",VLOOKUP(VLOOKUP(VLOOKUP($U750,Endereços!$B$3:$M$1002,8,FALSE),Parametros!$AG$3:$AJ$102,4,FALSE),Parametros!$U$3:$Z$102,4,FALSE),"")</f>
        <v/>
      </c>
      <c r="N750" s="32" t="str">
        <f>IF($U750&lt;&gt;"",VLOOKUP(VLOOKUP($U750,Endereços!$B$3:$M$1002,6,FALSE),Parametros!$I$3:$N$102,6,FALSE),"")</f>
        <v/>
      </c>
      <c r="O750" s="9"/>
      <c r="P750" s="9"/>
      <c r="Q750" s="9"/>
      <c r="R750" s="9"/>
      <c r="S750" s="9"/>
      <c r="T750" s="9"/>
      <c r="U750" s="9"/>
      <c r="V750" s="52" t="str">
        <f>IF($U750&lt;&gt;"",VLOOKUP($U750,Endereços!$B$3:$M$1002,5,FALSE)&amp;" - "&amp;VLOOKUP($U750,Endereços!$B$3:$M$1002,7,FALSE)&amp;" - "&amp;VLOOKUP($U750,Endereços!$B$3:$M$1002,8,FALSE)&amp;", "&amp;VLOOKUP($U750,Endereços!$B$3:$M$1002,2,FALSE)&amp;" "&amp;VLOOKUP($U750,Endereços!$B$3:$M$1002,3,FALSE),"")</f>
        <v/>
      </c>
      <c r="W750" s="9"/>
      <c r="X750" s="9"/>
      <c r="Y750" s="9"/>
      <c r="Z750" s="59"/>
    </row>
    <row r="751" spans="1:26" x14ac:dyDescent="0.2">
      <c r="A751" s="44" t="str">
        <f t="shared" si="20"/>
        <v/>
      </c>
      <c r="B751" s="5"/>
      <c r="C751" s="14"/>
      <c r="D751" s="32" t="str">
        <f>IF($C751&lt;&gt;"",VLOOKUP($C751,Empresas!$A$3:$AB$1002,2,FALSE),"")</f>
        <v/>
      </c>
      <c r="E751" s="14"/>
      <c r="F751" s="14"/>
      <c r="G751" s="14"/>
      <c r="H751" s="14"/>
      <c r="I751" s="9"/>
      <c r="J751" s="9"/>
      <c r="K751" s="53"/>
      <c r="L751" s="50" t="str">
        <f t="shared" ca="1" si="21"/>
        <v/>
      </c>
      <c r="M751" s="32" t="str">
        <f>IF($U751&lt;&gt;"",VLOOKUP(VLOOKUP(VLOOKUP($U751,Endereços!$B$3:$M$1002,8,FALSE),Parametros!$AG$3:$AJ$102,4,FALSE),Parametros!$U$3:$Z$102,4,FALSE),"")</f>
        <v/>
      </c>
      <c r="N751" s="32" t="str">
        <f>IF($U751&lt;&gt;"",VLOOKUP(VLOOKUP($U751,Endereços!$B$3:$M$1002,6,FALSE),Parametros!$I$3:$N$102,6,FALSE),"")</f>
        <v/>
      </c>
      <c r="O751" s="9"/>
      <c r="P751" s="9"/>
      <c r="Q751" s="9"/>
      <c r="R751" s="9"/>
      <c r="S751" s="9"/>
      <c r="T751" s="9"/>
      <c r="U751" s="9"/>
      <c r="V751" s="52" t="str">
        <f>IF($U751&lt;&gt;"",VLOOKUP($U751,Endereços!$B$3:$M$1002,5,FALSE)&amp;" - "&amp;VLOOKUP($U751,Endereços!$B$3:$M$1002,7,FALSE)&amp;" - "&amp;VLOOKUP($U751,Endereços!$B$3:$M$1002,8,FALSE)&amp;", "&amp;VLOOKUP($U751,Endereços!$B$3:$M$1002,2,FALSE)&amp;" "&amp;VLOOKUP($U751,Endereços!$B$3:$M$1002,3,FALSE),"")</f>
        <v/>
      </c>
      <c r="W751" s="9"/>
      <c r="X751" s="9"/>
      <c r="Y751" s="9"/>
      <c r="Z751" s="59"/>
    </row>
    <row r="752" spans="1:26" x14ac:dyDescent="0.2">
      <c r="A752" s="44" t="str">
        <f t="shared" si="20"/>
        <v/>
      </c>
      <c r="B752" s="5"/>
      <c r="C752" s="14"/>
      <c r="D752" s="32" t="str">
        <f>IF($C752&lt;&gt;"",VLOOKUP($C752,Empresas!$A$3:$AB$1002,2,FALSE),"")</f>
        <v/>
      </c>
      <c r="E752" s="14"/>
      <c r="F752" s="14"/>
      <c r="G752" s="14"/>
      <c r="H752" s="14"/>
      <c r="I752" s="9"/>
      <c r="J752" s="9"/>
      <c r="K752" s="53"/>
      <c r="L752" s="50" t="str">
        <f t="shared" ca="1" si="21"/>
        <v/>
      </c>
      <c r="M752" s="32" t="str">
        <f>IF($U752&lt;&gt;"",VLOOKUP(VLOOKUP(VLOOKUP($U752,Endereços!$B$3:$M$1002,8,FALSE),Parametros!$AG$3:$AJ$102,4,FALSE),Parametros!$U$3:$Z$102,4,FALSE),"")</f>
        <v/>
      </c>
      <c r="N752" s="32" t="str">
        <f>IF($U752&lt;&gt;"",VLOOKUP(VLOOKUP($U752,Endereços!$B$3:$M$1002,6,FALSE),Parametros!$I$3:$N$102,6,FALSE),"")</f>
        <v/>
      </c>
      <c r="O752" s="9"/>
      <c r="P752" s="9"/>
      <c r="Q752" s="9"/>
      <c r="R752" s="9"/>
      <c r="S752" s="9"/>
      <c r="T752" s="9"/>
      <c r="U752" s="9"/>
      <c r="V752" s="52" t="str">
        <f>IF($U752&lt;&gt;"",VLOOKUP($U752,Endereços!$B$3:$M$1002,5,FALSE)&amp;" - "&amp;VLOOKUP($U752,Endereços!$B$3:$M$1002,7,FALSE)&amp;" - "&amp;VLOOKUP($U752,Endereços!$B$3:$M$1002,8,FALSE)&amp;", "&amp;VLOOKUP($U752,Endereços!$B$3:$M$1002,2,FALSE)&amp;" "&amp;VLOOKUP($U752,Endereços!$B$3:$M$1002,3,FALSE),"")</f>
        <v/>
      </c>
      <c r="W752" s="9"/>
      <c r="X752" s="9"/>
      <c r="Y752" s="9"/>
      <c r="Z752" s="59"/>
    </row>
    <row r="753" spans="1:26" x14ac:dyDescent="0.2">
      <c r="A753" s="44" t="str">
        <f t="shared" si="20"/>
        <v/>
      </c>
      <c r="B753" s="5"/>
      <c r="C753" s="14"/>
      <c r="D753" s="32" t="str">
        <f>IF($C753&lt;&gt;"",VLOOKUP($C753,Empresas!$A$3:$AB$1002,2,FALSE),"")</f>
        <v/>
      </c>
      <c r="E753" s="14"/>
      <c r="F753" s="14"/>
      <c r="G753" s="14"/>
      <c r="H753" s="14"/>
      <c r="I753" s="9"/>
      <c r="J753" s="9"/>
      <c r="K753" s="53"/>
      <c r="L753" s="50" t="str">
        <f t="shared" ca="1" si="21"/>
        <v/>
      </c>
      <c r="M753" s="32" t="str">
        <f>IF($U753&lt;&gt;"",VLOOKUP(VLOOKUP(VLOOKUP($U753,Endereços!$B$3:$M$1002,8,FALSE),Parametros!$AG$3:$AJ$102,4,FALSE),Parametros!$U$3:$Z$102,4,FALSE),"")</f>
        <v/>
      </c>
      <c r="N753" s="32" t="str">
        <f>IF($U753&lt;&gt;"",VLOOKUP(VLOOKUP($U753,Endereços!$B$3:$M$1002,6,FALSE),Parametros!$I$3:$N$102,6,FALSE),"")</f>
        <v/>
      </c>
      <c r="O753" s="9"/>
      <c r="P753" s="9"/>
      <c r="Q753" s="9"/>
      <c r="R753" s="9"/>
      <c r="S753" s="9"/>
      <c r="T753" s="9"/>
      <c r="U753" s="9"/>
      <c r="V753" s="52" t="str">
        <f>IF($U753&lt;&gt;"",VLOOKUP($U753,Endereços!$B$3:$M$1002,5,FALSE)&amp;" - "&amp;VLOOKUP($U753,Endereços!$B$3:$M$1002,7,FALSE)&amp;" - "&amp;VLOOKUP($U753,Endereços!$B$3:$M$1002,8,FALSE)&amp;", "&amp;VLOOKUP($U753,Endereços!$B$3:$M$1002,2,FALSE)&amp;" "&amp;VLOOKUP($U753,Endereços!$B$3:$M$1002,3,FALSE),"")</f>
        <v/>
      </c>
      <c r="W753" s="9"/>
      <c r="X753" s="9"/>
      <c r="Y753" s="9"/>
      <c r="Z753" s="59"/>
    </row>
    <row r="754" spans="1:26" x14ac:dyDescent="0.2">
      <c r="A754" s="44" t="str">
        <f t="shared" si="20"/>
        <v/>
      </c>
      <c r="B754" s="5"/>
      <c r="C754" s="14"/>
      <c r="D754" s="32" t="str">
        <f>IF($C754&lt;&gt;"",VLOOKUP($C754,Empresas!$A$3:$AB$1002,2,FALSE),"")</f>
        <v/>
      </c>
      <c r="E754" s="14"/>
      <c r="F754" s="14"/>
      <c r="G754" s="14"/>
      <c r="H754" s="14"/>
      <c r="I754" s="9"/>
      <c r="J754" s="9"/>
      <c r="K754" s="53"/>
      <c r="L754" s="50" t="str">
        <f t="shared" ca="1" si="21"/>
        <v/>
      </c>
      <c r="M754" s="32" t="str">
        <f>IF($U754&lt;&gt;"",VLOOKUP(VLOOKUP(VLOOKUP($U754,Endereços!$B$3:$M$1002,8,FALSE),Parametros!$AG$3:$AJ$102,4,FALSE),Parametros!$U$3:$Z$102,4,FALSE),"")</f>
        <v/>
      </c>
      <c r="N754" s="32" t="str">
        <f>IF($U754&lt;&gt;"",VLOOKUP(VLOOKUP($U754,Endereços!$B$3:$M$1002,6,FALSE),Parametros!$I$3:$N$102,6,FALSE),"")</f>
        <v/>
      </c>
      <c r="O754" s="9"/>
      <c r="P754" s="9"/>
      <c r="Q754" s="9"/>
      <c r="R754" s="9"/>
      <c r="S754" s="9"/>
      <c r="T754" s="9"/>
      <c r="U754" s="9"/>
      <c r="V754" s="52" t="str">
        <f>IF($U754&lt;&gt;"",VLOOKUP($U754,Endereços!$B$3:$M$1002,5,FALSE)&amp;" - "&amp;VLOOKUP($U754,Endereços!$B$3:$M$1002,7,FALSE)&amp;" - "&amp;VLOOKUP($U754,Endereços!$B$3:$M$1002,8,FALSE)&amp;", "&amp;VLOOKUP($U754,Endereços!$B$3:$M$1002,2,FALSE)&amp;" "&amp;VLOOKUP($U754,Endereços!$B$3:$M$1002,3,FALSE),"")</f>
        <v/>
      </c>
      <c r="W754" s="9"/>
      <c r="X754" s="9"/>
      <c r="Y754" s="9"/>
      <c r="Z754" s="59"/>
    </row>
    <row r="755" spans="1:26" x14ac:dyDescent="0.2">
      <c r="A755" s="44" t="str">
        <f t="shared" si="20"/>
        <v/>
      </c>
      <c r="B755" s="5"/>
      <c r="C755" s="14"/>
      <c r="D755" s="32" t="str">
        <f>IF($C755&lt;&gt;"",VLOOKUP($C755,Empresas!$A$3:$AB$1002,2,FALSE),"")</f>
        <v/>
      </c>
      <c r="E755" s="14"/>
      <c r="F755" s="14"/>
      <c r="G755" s="14"/>
      <c r="H755" s="14"/>
      <c r="I755" s="9"/>
      <c r="J755" s="9"/>
      <c r="K755" s="53"/>
      <c r="L755" s="50" t="str">
        <f t="shared" ca="1" si="21"/>
        <v/>
      </c>
      <c r="M755" s="32" t="str">
        <f>IF($U755&lt;&gt;"",VLOOKUP(VLOOKUP(VLOOKUP($U755,Endereços!$B$3:$M$1002,8,FALSE),Parametros!$AG$3:$AJ$102,4,FALSE),Parametros!$U$3:$Z$102,4,FALSE),"")</f>
        <v/>
      </c>
      <c r="N755" s="32" t="str">
        <f>IF($U755&lt;&gt;"",VLOOKUP(VLOOKUP($U755,Endereços!$B$3:$M$1002,6,FALSE),Parametros!$I$3:$N$102,6,FALSE),"")</f>
        <v/>
      </c>
      <c r="O755" s="9"/>
      <c r="P755" s="9"/>
      <c r="Q755" s="9"/>
      <c r="R755" s="9"/>
      <c r="S755" s="9"/>
      <c r="T755" s="9"/>
      <c r="U755" s="9"/>
      <c r="V755" s="52" t="str">
        <f>IF($U755&lt;&gt;"",VLOOKUP($U755,Endereços!$B$3:$M$1002,5,FALSE)&amp;" - "&amp;VLOOKUP($U755,Endereços!$B$3:$M$1002,7,FALSE)&amp;" - "&amp;VLOOKUP($U755,Endereços!$B$3:$M$1002,8,FALSE)&amp;", "&amp;VLOOKUP($U755,Endereços!$B$3:$M$1002,2,FALSE)&amp;" "&amp;VLOOKUP($U755,Endereços!$B$3:$M$1002,3,FALSE),"")</f>
        <v/>
      </c>
      <c r="W755" s="9"/>
      <c r="X755" s="9"/>
      <c r="Y755" s="9"/>
      <c r="Z755" s="59"/>
    </row>
    <row r="756" spans="1:26" x14ac:dyDescent="0.2">
      <c r="A756" s="44" t="str">
        <f t="shared" si="20"/>
        <v/>
      </c>
      <c r="B756" s="5"/>
      <c r="C756" s="14"/>
      <c r="D756" s="32" t="str">
        <f>IF($C756&lt;&gt;"",VLOOKUP($C756,Empresas!$A$3:$AB$1002,2,FALSE),"")</f>
        <v/>
      </c>
      <c r="E756" s="14"/>
      <c r="F756" s="14"/>
      <c r="G756" s="14"/>
      <c r="H756" s="14"/>
      <c r="I756" s="9"/>
      <c r="J756" s="9"/>
      <c r="K756" s="53"/>
      <c r="L756" s="50" t="str">
        <f t="shared" ca="1" si="21"/>
        <v/>
      </c>
      <c r="M756" s="32" t="str">
        <f>IF($U756&lt;&gt;"",VLOOKUP(VLOOKUP(VLOOKUP($U756,Endereços!$B$3:$M$1002,8,FALSE),Parametros!$AG$3:$AJ$102,4,FALSE),Parametros!$U$3:$Z$102,4,FALSE),"")</f>
        <v/>
      </c>
      <c r="N756" s="32" t="str">
        <f>IF($U756&lt;&gt;"",VLOOKUP(VLOOKUP($U756,Endereços!$B$3:$M$1002,6,FALSE),Parametros!$I$3:$N$102,6,FALSE),"")</f>
        <v/>
      </c>
      <c r="O756" s="9"/>
      <c r="P756" s="9"/>
      <c r="Q756" s="9"/>
      <c r="R756" s="9"/>
      <c r="S756" s="9"/>
      <c r="T756" s="9"/>
      <c r="U756" s="9"/>
      <c r="V756" s="52" t="str">
        <f>IF($U756&lt;&gt;"",VLOOKUP($U756,Endereços!$B$3:$M$1002,5,FALSE)&amp;" - "&amp;VLOOKUP($U756,Endereços!$B$3:$M$1002,7,FALSE)&amp;" - "&amp;VLOOKUP($U756,Endereços!$B$3:$M$1002,8,FALSE)&amp;", "&amp;VLOOKUP($U756,Endereços!$B$3:$M$1002,2,FALSE)&amp;" "&amp;VLOOKUP($U756,Endereços!$B$3:$M$1002,3,FALSE),"")</f>
        <v/>
      </c>
      <c r="W756" s="9"/>
      <c r="X756" s="9"/>
      <c r="Y756" s="9"/>
      <c r="Z756" s="59"/>
    </row>
    <row r="757" spans="1:26" x14ac:dyDescent="0.2">
      <c r="A757" s="44" t="str">
        <f t="shared" si="20"/>
        <v/>
      </c>
      <c r="B757" s="5"/>
      <c r="C757" s="14"/>
      <c r="D757" s="32" t="str">
        <f>IF($C757&lt;&gt;"",VLOOKUP($C757,Empresas!$A$3:$AB$1002,2,FALSE),"")</f>
        <v/>
      </c>
      <c r="E757" s="14"/>
      <c r="F757" s="14"/>
      <c r="G757" s="14"/>
      <c r="H757" s="14"/>
      <c r="I757" s="9"/>
      <c r="J757" s="9"/>
      <c r="K757" s="53"/>
      <c r="L757" s="50" t="str">
        <f t="shared" ca="1" si="21"/>
        <v/>
      </c>
      <c r="M757" s="32" t="str">
        <f>IF($U757&lt;&gt;"",VLOOKUP(VLOOKUP(VLOOKUP($U757,Endereços!$B$3:$M$1002,8,FALSE),Parametros!$AG$3:$AJ$102,4,FALSE),Parametros!$U$3:$Z$102,4,FALSE),"")</f>
        <v/>
      </c>
      <c r="N757" s="32" t="str">
        <f>IF($U757&lt;&gt;"",VLOOKUP(VLOOKUP($U757,Endereços!$B$3:$M$1002,6,FALSE),Parametros!$I$3:$N$102,6,FALSE),"")</f>
        <v/>
      </c>
      <c r="O757" s="9"/>
      <c r="P757" s="9"/>
      <c r="Q757" s="9"/>
      <c r="R757" s="9"/>
      <c r="S757" s="9"/>
      <c r="T757" s="9"/>
      <c r="U757" s="9"/>
      <c r="V757" s="52" t="str">
        <f>IF($U757&lt;&gt;"",VLOOKUP($U757,Endereços!$B$3:$M$1002,5,FALSE)&amp;" - "&amp;VLOOKUP($U757,Endereços!$B$3:$M$1002,7,FALSE)&amp;" - "&amp;VLOOKUP($U757,Endereços!$B$3:$M$1002,8,FALSE)&amp;", "&amp;VLOOKUP($U757,Endereços!$B$3:$M$1002,2,FALSE)&amp;" "&amp;VLOOKUP($U757,Endereços!$B$3:$M$1002,3,FALSE),"")</f>
        <v/>
      </c>
      <c r="W757" s="9"/>
      <c r="X757" s="9"/>
      <c r="Y757" s="9"/>
      <c r="Z757" s="59"/>
    </row>
    <row r="758" spans="1:26" x14ac:dyDescent="0.2">
      <c r="A758" s="44" t="str">
        <f t="shared" si="20"/>
        <v/>
      </c>
      <c r="B758" s="5"/>
      <c r="C758" s="14"/>
      <c r="D758" s="32" t="str">
        <f>IF($C758&lt;&gt;"",VLOOKUP($C758,Empresas!$A$3:$AB$1002,2,FALSE),"")</f>
        <v/>
      </c>
      <c r="E758" s="14"/>
      <c r="F758" s="14"/>
      <c r="G758" s="14"/>
      <c r="H758" s="14"/>
      <c r="I758" s="9"/>
      <c r="J758" s="9"/>
      <c r="K758" s="53"/>
      <c r="L758" s="50" t="str">
        <f t="shared" ca="1" si="21"/>
        <v/>
      </c>
      <c r="M758" s="32" t="str">
        <f>IF($U758&lt;&gt;"",VLOOKUP(VLOOKUP(VLOOKUP($U758,Endereços!$B$3:$M$1002,8,FALSE),Parametros!$AG$3:$AJ$102,4,FALSE),Parametros!$U$3:$Z$102,4,FALSE),"")</f>
        <v/>
      </c>
      <c r="N758" s="32" t="str">
        <f>IF($U758&lt;&gt;"",VLOOKUP(VLOOKUP($U758,Endereços!$B$3:$M$1002,6,FALSE),Parametros!$I$3:$N$102,6,FALSE),"")</f>
        <v/>
      </c>
      <c r="O758" s="9"/>
      <c r="P758" s="9"/>
      <c r="Q758" s="9"/>
      <c r="R758" s="9"/>
      <c r="S758" s="9"/>
      <c r="T758" s="9"/>
      <c r="U758" s="9"/>
      <c r="V758" s="52" t="str">
        <f>IF($U758&lt;&gt;"",VLOOKUP($U758,Endereços!$B$3:$M$1002,5,FALSE)&amp;" - "&amp;VLOOKUP($U758,Endereços!$B$3:$M$1002,7,FALSE)&amp;" - "&amp;VLOOKUP($U758,Endereços!$B$3:$M$1002,8,FALSE)&amp;", "&amp;VLOOKUP($U758,Endereços!$B$3:$M$1002,2,FALSE)&amp;" "&amp;VLOOKUP($U758,Endereços!$B$3:$M$1002,3,FALSE),"")</f>
        <v/>
      </c>
      <c r="W758" s="9"/>
      <c r="X758" s="9"/>
      <c r="Y758" s="9"/>
      <c r="Z758" s="59"/>
    </row>
    <row r="759" spans="1:26" x14ac:dyDescent="0.2">
      <c r="A759" s="44" t="str">
        <f t="shared" si="20"/>
        <v/>
      </c>
      <c r="B759" s="5"/>
      <c r="C759" s="14"/>
      <c r="D759" s="32" t="str">
        <f>IF($C759&lt;&gt;"",VLOOKUP($C759,Empresas!$A$3:$AB$1002,2,FALSE),"")</f>
        <v/>
      </c>
      <c r="E759" s="14"/>
      <c r="F759" s="14"/>
      <c r="G759" s="14"/>
      <c r="H759" s="14"/>
      <c r="I759" s="9"/>
      <c r="J759" s="9"/>
      <c r="K759" s="53"/>
      <c r="L759" s="50" t="str">
        <f t="shared" ca="1" si="21"/>
        <v/>
      </c>
      <c r="M759" s="32" t="str">
        <f>IF($U759&lt;&gt;"",VLOOKUP(VLOOKUP(VLOOKUP($U759,Endereços!$B$3:$M$1002,8,FALSE),Parametros!$AG$3:$AJ$102,4,FALSE),Parametros!$U$3:$Z$102,4,FALSE),"")</f>
        <v/>
      </c>
      <c r="N759" s="32" t="str">
        <f>IF($U759&lt;&gt;"",VLOOKUP(VLOOKUP($U759,Endereços!$B$3:$M$1002,6,FALSE),Parametros!$I$3:$N$102,6,FALSE),"")</f>
        <v/>
      </c>
      <c r="O759" s="9"/>
      <c r="P759" s="9"/>
      <c r="Q759" s="9"/>
      <c r="R759" s="9"/>
      <c r="S759" s="9"/>
      <c r="T759" s="9"/>
      <c r="U759" s="9"/>
      <c r="V759" s="52" t="str">
        <f>IF($U759&lt;&gt;"",VLOOKUP($U759,Endereços!$B$3:$M$1002,5,FALSE)&amp;" - "&amp;VLOOKUP($U759,Endereços!$B$3:$M$1002,7,FALSE)&amp;" - "&amp;VLOOKUP($U759,Endereços!$B$3:$M$1002,8,FALSE)&amp;", "&amp;VLOOKUP($U759,Endereços!$B$3:$M$1002,2,FALSE)&amp;" "&amp;VLOOKUP($U759,Endereços!$B$3:$M$1002,3,FALSE),"")</f>
        <v/>
      </c>
      <c r="W759" s="9"/>
      <c r="X759" s="9"/>
      <c r="Y759" s="9"/>
      <c r="Z759" s="59"/>
    </row>
    <row r="760" spans="1:26" x14ac:dyDescent="0.2">
      <c r="A760" s="44" t="str">
        <f t="shared" si="20"/>
        <v/>
      </c>
      <c r="B760" s="5"/>
      <c r="C760" s="14"/>
      <c r="D760" s="32" t="str">
        <f>IF($C760&lt;&gt;"",VLOOKUP($C760,Empresas!$A$3:$AB$1002,2,FALSE),"")</f>
        <v/>
      </c>
      <c r="E760" s="14"/>
      <c r="F760" s="14"/>
      <c r="G760" s="14"/>
      <c r="H760" s="14"/>
      <c r="I760" s="9"/>
      <c r="J760" s="9"/>
      <c r="K760" s="53"/>
      <c r="L760" s="50" t="str">
        <f t="shared" ca="1" si="21"/>
        <v/>
      </c>
      <c r="M760" s="32" t="str">
        <f>IF($U760&lt;&gt;"",VLOOKUP(VLOOKUP(VLOOKUP($U760,Endereços!$B$3:$M$1002,8,FALSE),Parametros!$AG$3:$AJ$102,4,FALSE),Parametros!$U$3:$Z$102,4,FALSE),"")</f>
        <v/>
      </c>
      <c r="N760" s="32" t="str">
        <f>IF($U760&lt;&gt;"",VLOOKUP(VLOOKUP($U760,Endereços!$B$3:$M$1002,6,FALSE),Parametros!$I$3:$N$102,6,FALSE),"")</f>
        <v/>
      </c>
      <c r="O760" s="9"/>
      <c r="P760" s="9"/>
      <c r="Q760" s="9"/>
      <c r="R760" s="9"/>
      <c r="S760" s="9"/>
      <c r="T760" s="9"/>
      <c r="U760" s="9"/>
      <c r="V760" s="52" t="str">
        <f>IF($U760&lt;&gt;"",VLOOKUP($U760,Endereços!$B$3:$M$1002,5,FALSE)&amp;" - "&amp;VLOOKUP($U760,Endereços!$B$3:$M$1002,7,FALSE)&amp;" - "&amp;VLOOKUP($U760,Endereços!$B$3:$M$1002,8,FALSE)&amp;", "&amp;VLOOKUP($U760,Endereços!$B$3:$M$1002,2,FALSE)&amp;" "&amp;VLOOKUP($U760,Endereços!$B$3:$M$1002,3,FALSE),"")</f>
        <v/>
      </c>
      <c r="W760" s="9"/>
      <c r="X760" s="9"/>
      <c r="Y760" s="9"/>
      <c r="Z760" s="59"/>
    </row>
    <row r="761" spans="1:26" x14ac:dyDescent="0.2">
      <c r="A761" s="44" t="str">
        <f t="shared" si="20"/>
        <v/>
      </c>
      <c r="B761" s="5"/>
      <c r="C761" s="14"/>
      <c r="D761" s="32" t="str">
        <f>IF($C761&lt;&gt;"",VLOOKUP($C761,Empresas!$A$3:$AB$1002,2,FALSE),"")</f>
        <v/>
      </c>
      <c r="E761" s="14"/>
      <c r="F761" s="14"/>
      <c r="G761" s="14"/>
      <c r="H761" s="14"/>
      <c r="I761" s="9"/>
      <c r="J761" s="9"/>
      <c r="K761" s="53"/>
      <c r="L761" s="50" t="str">
        <f t="shared" ca="1" si="21"/>
        <v/>
      </c>
      <c r="M761" s="32" t="str">
        <f>IF($U761&lt;&gt;"",VLOOKUP(VLOOKUP(VLOOKUP($U761,Endereços!$B$3:$M$1002,8,FALSE),Parametros!$AG$3:$AJ$102,4,FALSE),Parametros!$U$3:$Z$102,4,FALSE),"")</f>
        <v/>
      </c>
      <c r="N761" s="32" t="str">
        <f>IF($U761&lt;&gt;"",VLOOKUP(VLOOKUP($U761,Endereços!$B$3:$M$1002,6,FALSE),Parametros!$I$3:$N$102,6,FALSE),"")</f>
        <v/>
      </c>
      <c r="O761" s="9"/>
      <c r="P761" s="9"/>
      <c r="Q761" s="9"/>
      <c r="R761" s="9"/>
      <c r="S761" s="9"/>
      <c r="T761" s="9"/>
      <c r="U761" s="9"/>
      <c r="V761" s="52" t="str">
        <f>IF($U761&lt;&gt;"",VLOOKUP($U761,Endereços!$B$3:$M$1002,5,FALSE)&amp;" - "&amp;VLOOKUP($U761,Endereços!$B$3:$M$1002,7,FALSE)&amp;" - "&amp;VLOOKUP($U761,Endereços!$B$3:$M$1002,8,FALSE)&amp;", "&amp;VLOOKUP($U761,Endereços!$B$3:$M$1002,2,FALSE)&amp;" "&amp;VLOOKUP($U761,Endereços!$B$3:$M$1002,3,FALSE),"")</f>
        <v/>
      </c>
      <c r="W761" s="9"/>
      <c r="X761" s="9"/>
      <c r="Y761" s="9"/>
      <c r="Z761" s="59"/>
    </row>
    <row r="762" spans="1:26" x14ac:dyDescent="0.2">
      <c r="A762" s="44" t="str">
        <f t="shared" ref="A762:A825" si="22">IF($B762&lt;&gt;"",$A761+1,"")</f>
        <v/>
      </c>
      <c r="B762" s="5"/>
      <c r="C762" s="14"/>
      <c r="D762" s="32" t="str">
        <f>IF($C762&lt;&gt;"",VLOOKUP($C762,Empresas!$A$3:$AB$1002,2,FALSE),"")</f>
        <v/>
      </c>
      <c r="E762" s="14"/>
      <c r="F762" s="14"/>
      <c r="G762" s="14"/>
      <c r="H762" s="14"/>
      <c r="I762" s="9"/>
      <c r="J762" s="9"/>
      <c r="K762" s="53"/>
      <c r="L762" s="50" t="str">
        <f t="shared" ca="1" si="21"/>
        <v/>
      </c>
      <c r="M762" s="32" t="str">
        <f>IF($U762&lt;&gt;"",VLOOKUP(VLOOKUP(VLOOKUP($U762,Endereços!$B$3:$M$1002,8,FALSE),Parametros!$AG$3:$AJ$102,4,FALSE),Parametros!$U$3:$Z$102,4,FALSE),"")</f>
        <v/>
      </c>
      <c r="N762" s="32" t="str">
        <f>IF($U762&lt;&gt;"",VLOOKUP(VLOOKUP($U762,Endereços!$B$3:$M$1002,6,FALSE),Parametros!$I$3:$N$102,6,FALSE),"")</f>
        <v/>
      </c>
      <c r="O762" s="9"/>
      <c r="P762" s="9"/>
      <c r="Q762" s="9"/>
      <c r="R762" s="9"/>
      <c r="S762" s="9"/>
      <c r="T762" s="9"/>
      <c r="U762" s="9"/>
      <c r="V762" s="52" t="str">
        <f>IF($U762&lt;&gt;"",VLOOKUP($U762,Endereços!$B$3:$M$1002,5,FALSE)&amp;" - "&amp;VLOOKUP($U762,Endereços!$B$3:$M$1002,7,FALSE)&amp;" - "&amp;VLOOKUP($U762,Endereços!$B$3:$M$1002,8,FALSE)&amp;", "&amp;VLOOKUP($U762,Endereços!$B$3:$M$1002,2,FALSE)&amp;" "&amp;VLOOKUP($U762,Endereços!$B$3:$M$1002,3,FALSE),"")</f>
        <v/>
      </c>
      <c r="W762" s="9"/>
      <c r="X762" s="9"/>
      <c r="Y762" s="9"/>
      <c r="Z762" s="59"/>
    </row>
    <row r="763" spans="1:26" x14ac:dyDescent="0.2">
      <c r="A763" s="44" t="str">
        <f t="shared" si="22"/>
        <v/>
      </c>
      <c r="B763" s="5"/>
      <c r="C763" s="14"/>
      <c r="D763" s="32" t="str">
        <f>IF($C763&lt;&gt;"",VLOOKUP($C763,Empresas!$A$3:$AB$1002,2,FALSE),"")</f>
        <v/>
      </c>
      <c r="E763" s="14"/>
      <c r="F763" s="14"/>
      <c r="G763" s="14"/>
      <c r="H763" s="14"/>
      <c r="I763" s="9"/>
      <c r="J763" s="9"/>
      <c r="K763" s="53"/>
      <c r="L763" s="50" t="str">
        <f t="shared" ca="1" si="21"/>
        <v/>
      </c>
      <c r="M763" s="32" t="str">
        <f>IF($U763&lt;&gt;"",VLOOKUP(VLOOKUP(VLOOKUP($U763,Endereços!$B$3:$M$1002,8,FALSE),Parametros!$AG$3:$AJ$102,4,FALSE),Parametros!$U$3:$Z$102,4,FALSE),"")</f>
        <v/>
      </c>
      <c r="N763" s="32" t="str">
        <f>IF($U763&lt;&gt;"",VLOOKUP(VLOOKUP($U763,Endereços!$B$3:$M$1002,6,FALSE),Parametros!$I$3:$N$102,6,FALSE),"")</f>
        <v/>
      </c>
      <c r="O763" s="9"/>
      <c r="P763" s="9"/>
      <c r="Q763" s="9"/>
      <c r="R763" s="9"/>
      <c r="S763" s="9"/>
      <c r="T763" s="9"/>
      <c r="U763" s="9"/>
      <c r="V763" s="52" t="str">
        <f>IF($U763&lt;&gt;"",VLOOKUP($U763,Endereços!$B$3:$M$1002,5,FALSE)&amp;" - "&amp;VLOOKUP($U763,Endereços!$B$3:$M$1002,7,FALSE)&amp;" - "&amp;VLOOKUP($U763,Endereços!$B$3:$M$1002,8,FALSE)&amp;", "&amp;VLOOKUP($U763,Endereços!$B$3:$M$1002,2,FALSE)&amp;" "&amp;VLOOKUP($U763,Endereços!$B$3:$M$1002,3,FALSE),"")</f>
        <v/>
      </c>
      <c r="W763" s="9"/>
      <c r="X763" s="9"/>
      <c r="Y763" s="9"/>
      <c r="Z763" s="59"/>
    </row>
    <row r="764" spans="1:26" x14ac:dyDescent="0.2">
      <c r="A764" s="44" t="str">
        <f t="shared" si="22"/>
        <v/>
      </c>
      <c r="B764" s="5"/>
      <c r="C764" s="14"/>
      <c r="D764" s="32" t="str">
        <f>IF($C764&lt;&gt;"",VLOOKUP($C764,Empresas!$A$3:$AB$1002,2,FALSE),"")</f>
        <v/>
      </c>
      <c r="E764" s="14"/>
      <c r="F764" s="14"/>
      <c r="G764" s="14"/>
      <c r="H764" s="14"/>
      <c r="I764" s="9"/>
      <c r="J764" s="9"/>
      <c r="K764" s="53"/>
      <c r="L764" s="50" t="str">
        <f t="shared" ca="1" si="21"/>
        <v/>
      </c>
      <c r="M764" s="32" t="str">
        <f>IF($U764&lt;&gt;"",VLOOKUP(VLOOKUP(VLOOKUP($U764,Endereços!$B$3:$M$1002,8,FALSE),Parametros!$AG$3:$AJ$102,4,FALSE),Parametros!$U$3:$Z$102,4,FALSE),"")</f>
        <v/>
      </c>
      <c r="N764" s="32" t="str">
        <f>IF($U764&lt;&gt;"",VLOOKUP(VLOOKUP($U764,Endereços!$B$3:$M$1002,6,FALSE),Parametros!$I$3:$N$102,6,FALSE),"")</f>
        <v/>
      </c>
      <c r="O764" s="9"/>
      <c r="P764" s="9"/>
      <c r="Q764" s="9"/>
      <c r="R764" s="9"/>
      <c r="S764" s="9"/>
      <c r="T764" s="9"/>
      <c r="U764" s="9"/>
      <c r="V764" s="52" t="str">
        <f>IF($U764&lt;&gt;"",VLOOKUP($U764,Endereços!$B$3:$M$1002,5,FALSE)&amp;" - "&amp;VLOOKUP($U764,Endereços!$B$3:$M$1002,7,FALSE)&amp;" - "&amp;VLOOKUP($U764,Endereços!$B$3:$M$1002,8,FALSE)&amp;", "&amp;VLOOKUP($U764,Endereços!$B$3:$M$1002,2,FALSE)&amp;" "&amp;VLOOKUP($U764,Endereços!$B$3:$M$1002,3,FALSE),"")</f>
        <v/>
      </c>
      <c r="W764" s="9"/>
      <c r="X764" s="9"/>
      <c r="Y764" s="9"/>
      <c r="Z764" s="59"/>
    </row>
    <row r="765" spans="1:26" x14ac:dyDescent="0.2">
      <c r="A765" s="44" t="str">
        <f t="shared" si="22"/>
        <v/>
      </c>
      <c r="B765" s="5"/>
      <c r="C765" s="14"/>
      <c r="D765" s="32" t="str">
        <f>IF($C765&lt;&gt;"",VLOOKUP($C765,Empresas!$A$3:$AB$1002,2,FALSE),"")</f>
        <v/>
      </c>
      <c r="E765" s="14"/>
      <c r="F765" s="14"/>
      <c r="G765" s="14"/>
      <c r="H765" s="14"/>
      <c r="I765" s="9"/>
      <c r="J765" s="9"/>
      <c r="K765" s="53"/>
      <c r="L765" s="50" t="str">
        <f t="shared" ca="1" si="21"/>
        <v/>
      </c>
      <c r="M765" s="32" t="str">
        <f>IF($U765&lt;&gt;"",VLOOKUP(VLOOKUP(VLOOKUP($U765,Endereços!$B$3:$M$1002,8,FALSE),Parametros!$AG$3:$AJ$102,4,FALSE),Parametros!$U$3:$Z$102,4,FALSE),"")</f>
        <v/>
      </c>
      <c r="N765" s="32" t="str">
        <f>IF($U765&lt;&gt;"",VLOOKUP(VLOOKUP($U765,Endereços!$B$3:$M$1002,6,FALSE),Parametros!$I$3:$N$102,6,FALSE),"")</f>
        <v/>
      </c>
      <c r="O765" s="9"/>
      <c r="P765" s="9"/>
      <c r="Q765" s="9"/>
      <c r="R765" s="9"/>
      <c r="S765" s="9"/>
      <c r="T765" s="9"/>
      <c r="U765" s="9"/>
      <c r="V765" s="52" t="str">
        <f>IF($U765&lt;&gt;"",VLOOKUP($U765,Endereços!$B$3:$M$1002,5,FALSE)&amp;" - "&amp;VLOOKUP($U765,Endereços!$B$3:$M$1002,7,FALSE)&amp;" - "&amp;VLOOKUP($U765,Endereços!$B$3:$M$1002,8,FALSE)&amp;", "&amp;VLOOKUP($U765,Endereços!$B$3:$M$1002,2,FALSE)&amp;" "&amp;VLOOKUP($U765,Endereços!$B$3:$M$1002,3,FALSE),"")</f>
        <v/>
      </c>
      <c r="W765" s="9"/>
      <c r="X765" s="9"/>
      <c r="Y765" s="9"/>
      <c r="Z765" s="59"/>
    </row>
    <row r="766" spans="1:26" x14ac:dyDescent="0.2">
      <c r="A766" s="44" t="str">
        <f t="shared" si="22"/>
        <v/>
      </c>
      <c r="B766" s="5"/>
      <c r="C766" s="14"/>
      <c r="D766" s="32" t="str">
        <f>IF($C766&lt;&gt;"",VLOOKUP($C766,Empresas!$A$3:$AB$1002,2,FALSE),"")</f>
        <v/>
      </c>
      <c r="E766" s="14"/>
      <c r="F766" s="14"/>
      <c r="G766" s="14"/>
      <c r="H766" s="14"/>
      <c r="I766" s="9"/>
      <c r="J766" s="9"/>
      <c r="K766" s="53"/>
      <c r="L766" s="50" t="str">
        <f t="shared" ca="1" si="21"/>
        <v/>
      </c>
      <c r="M766" s="32" t="str">
        <f>IF($U766&lt;&gt;"",VLOOKUP(VLOOKUP(VLOOKUP($U766,Endereços!$B$3:$M$1002,8,FALSE),Parametros!$AG$3:$AJ$102,4,FALSE),Parametros!$U$3:$Z$102,4,FALSE),"")</f>
        <v/>
      </c>
      <c r="N766" s="32" t="str">
        <f>IF($U766&lt;&gt;"",VLOOKUP(VLOOKUP($U766,Endereços!$B$3:$M$1002,6,FALSE),Parametros!$I$3:$N$102,6,FALSE),"")</f>
        <v/>
      </c>
      <c r="O766" s="9"/>
      <c r="P766" s="9"/>
      <c r="Q766" s="9"/>
      <c r="R766" s="9"/>
      <c r="S766" s="9"/>
      <c r="T766" s="9"/>
      <c r="U766" s="9"/>
      <c r="V766" s="52" t="str">
        <f>IF($U766&lt;&gt;"",VLOOKUP($U766,Endereços!$B$3:$M$1002,5,FALSE)&amp;" - "&amp;VLOOKUP($U766,Endereços!$B$3:$M$1002,7,FALSE)&amp;" - "&amp;VLOOKUP($U766,Endereços!$B$3:$M$1002,8,FALSE)&amp;", "&amp;VLOOKUP($U766,Endereços!$B$3:$M$1002,2,FALSE)&amp;" "&amp;VLOOKUP($U766,Endereços!$B$3:$M$1002,3,FALSE),"")</f>
        <v/>
      </c>
      <c r="W766" s="9"/>
      <c r="X766" s="9"/>
      <c r="Y766" s="9"/>
      <c r="Z766" s="59"/>
    </row>
    <row r="767" spans="1:26" x14ac:dyDescent="0.2">
      <c r="A767" s="44" t="str">
        <f t="shared" si="22"/>
        <v/>
      </c>
      <c r="B767" s="5"/>
      <c r="C767" s="14"/>
      <c r="D767" s="32" t="str">
        <f>IF($C767&lt;&gt;"",VLOOKUP($C767,Empresas!$A$3:$AB$1002,2,FALSE),"")</f>
        <v/>
      </c>
      <c r="E767" s="14"/>
      <c r="F767" s="14"/>
      <c r="G767" s="14"/>
      <c r="H767" s="14"/>
      <c r="I767" s="9"/>
      <c r="J767" s="9"/>
      <c r="K767" s="53"/>
      <c r="L767" s="50" t="str">
        <f t="shared" ca="1" si="21"/>
        <v/>
      </c>
      <c r="M767" s="32" t="str">
        <f>IF($U767&lt;&gt;"",VLOOKUP(VLOOKUP(VLOOKUP($U767,Endereços!$B$3:$M$1002,8,FALSE),Parametros!$AG$3:$AJ$102,4,FALSE),Parametros!$U$3:$Z$102,4,FALSE),"")</f>
        <v/>
      </c>
      <c r="N767" s="32" t="str">
        <f>IF($U767&lt;&gt;"",VLOOKUP(VLOOKUP($U767,Endereços!$B$3:$M$1002,6,FALSE),Parametros!$I$3:$N$102,6,FALSE),"")</f>
        <v/>
      </c>
      <c r="O767" s="9"/>
      <c r="P767" s="9"/>
      <c r="Q767" s="9"/>
      <c r="R767" s="9"/>
      <c r="S767" s="9"/>
      <c r="T767" s="9"/>
      <c r="U767" s="9"/>
      <c r="V767" s="52" t="str">
        <f>IF($U767&lt;&gt;"",VLOOKUP($U767,Endereços!$B$3:$M$1002,5,FALSE)&amp;" - "&amp;VLOOKUP($U767,Endereços!$B$3:$M$1002,7,FALSE)&amp;" - "&amp;VLOOKUP($U767,Endereços!$B$3:$M$1002,8,FALSE)&amp;", "&amp;VLOOKUP($U767,Endereços!$B$3:$M$1002,2,FALSE)&amp;" "&amp;VLOOKUP($U767,Endereços!$B$3:$M$1002,3,FALSE),"")</f>
        <v/>
      </c>
      <c r="W767" s="9"/>
      <c r="X767" s="9"/>
      <c r="Y767" s="9"/>
      <c r="Z767" s="59"/>
    </row>
    <row r="768" spans="1:26" x14ac:dyDescent="0.2">
      <c r="A768" s="44" t="str">
        <f t="shared" si="22"/>
        <v/>
      </c>
      <c r="B768" s="5"/>
      <c r="C768" s="14"/>
      <c r="D768" s="32" t="str">
        <f>IF($C768&lt;&gt;"",VLOOKUP($C768,Empresas!$A$3:$AB$1002,2,FALSE),"")</f>
        <v/>
      </c>
      <c r="E768" s="14"/>
      <c r="F768" s="14"/>
      <c r="G768" s="14"/>
      <c r="H768" s="14"/>
      <c r="I768" s="9"/>
      <c r="J768" s="9"/>
      <c r="K768" s="53"/>
      <c r="L768" s="50" t="str">
        <f t="shared" ca="1" si="21"/>
        <v/>
      </c>
      <c r="M768" s="32" t="str">
        <f>IF($U768&lt;&gt;"",VLOOKUP(VLOOKUP(VLOOKUP($U768,Endereços!$B$3:$M$1002,8,FALSE),Parametros!$AG$3:$AJ$102,4,FALSE),Parametros!$U$3:$Z$102,4,FALSE),"")</f>
        <v/>
      </c>
      <c r="N768" s="32" t="str">
        <f>IF($U768&lt;&gt;"",VLOOKUP(VLOOKUP($U768,Endereços!$B$3:$M$1002,6,FALSE),Parametros!$I$3:$N$102,6,FALSE),"")</f>
        <v/>
      </c>
      <c r="O768" s="9"/>
      <c r="P768" s="9"/>
      <c r="Q768" s="9"/>
      <c r="R768" s="9"/>
      <c r="S768" s="9"/>
      <c r="T768" s="9"/>
      <c r="U768" s="9"/>
      <c r="V768" s="52" t="str">
        <f>IF($U768&lt;&gt;"",VLOOKUP($U768,Endereços!$B$3:$M$1002,5,FALSE)&amp;" - "&amp;VLOOKUP($U768,Endereços!$B$3:$M$1002,7,FALSE)&amp;" - "&amp;VLOOKUP($U768,Endereços!$B$3:$M$1002,8,FALSE)&amp;", "&amp;VLOOKUP($U768,Endereços!$B$3:$M$1002,2,FALSE)&amp;" "&amp;VLOOKUP($U768,Endereços!$B$3:$M$1002,3,FALSE),"")</f>
        <v/>
      </c>
      <c r="W768" s="9"/>
      <c r="X768" s="9"/>
      <c r="Y768" s="9"/>
      <c r="Z768" s="59"/>
    </row>
    <row r="769" spans="1:26" x14ac:dyDescent="0.2">
      <c r="A769" s="44" t="str">
        <f t="shared" si="22"/>
        <v/>
      </c>
      <c r="B769" s="5"/>
      <c r="C769" s="14"/>
      <c r="D769" s="32" t="str">
        <f>IF($C769&lt;&gt;"",VLOOKUP($C769,Empresas!$A$3:$AB$1002,2,FALSE),"")</f>
        <v/>
      </c>
      <c r="E769" s="14"/>
      <c r="F769" s="14"/>
      <c r="G769" s="14"/>
      <c r="H769" s="14"/>
      <c r="I769" s="9"/>
      <c r="J769" s="9"/>
      <c r="K769" s="53"/>
      <c r="L769" s="50" t="str">
        <f t="shared" ca="1" si="21"/>
        <v/>
      </c>
      <c r="M769" s="32" t="str">
        <f>IF($U769&lt;&gt;"",VLOOKUP(VLOOKUP(VLOOKUP($U769,Endereços!$B$3:$M$1002,8,FALSE),Parametros!$AG$3:$AJ$102,4,FALSE),Parametros!$U$3:$Z$102,4,FALSE),"")</f>
        <v/>
      </c>
      <c r="N769" s="32" t="str">
        <f>IF($U769&lt;&gt;"",VLOOKUP(VLOOKUP($U769,Endereços!$B$3:$M$1002,6,FALSE),Parametros!$I$3:$N$102,6,FALSE),"")</f>
        <v/>
      </c>
      <c r="O769" s="9"/>
      <c r="P769" s="9"/>
      <c r="Q769" s="9"/>
      <c r="R769" s="9"/>
      <c r="S769" s="9"/>
      <c r="T769" s="9"/>
      <c r="U769" s="9"/>
      <c r="V769" s="52" t="str">
        <f>IF($U769&lt;&gt;"",VLOOKUP($U769,Endereços!$B$3:$M$1002,5,FALSE)&amp;" - "&amp;VLOOKUP($U769,Endereços!$B$3:$M$1002,7,FALSE)&amp;" - "&amp;VLOOKUP($U769,Endereços!$B$3:$M$1002,8,FALSE)&amp;", "&amp;VLOOKUP($U769,Endereços!$B$3:$M$1002,2,FALSE)&amp;" "&amp;VLOOKUP($U769,Endereços!$B$3:$M$1002,3,FALSE),"")</f>
        <v/>
      </c>
      <c r="W769" s="9"/>
      <c r="X769" s="9"/>
      <c r="Y769" s="9"/>
      <c r="Z769" s="59"/>
    </row>
    <row r="770" spans="1:26" x14ac:dyDescent="0.2">
      <c r="A770" s="44" t="str">
        <f t="shared" si="22"/>
        <v/>
      </c>
      <c r="B770" s="5"/>
      <c r="C770" s="14"/>
      <c r="D770" s="32" t="str">
        <f>IF($C770&lt;&gt;"",VLOOKUP($C770,Empresas!$A$3:$AB$1002,2,FALSE),"")</f>
        <v/>
      </c>
      <c r="E770" s="14"/>
      <c r="F770" s="14"/>
      <c r="G770" s="14"/>
      <c r="H770" s="14"/>
      <c r="I770" s="9"/>
      <c r="J770" s="9"/>
      <c r="K770" s="53"/>
      <c r="L770" s="50" t="str">
        <f t="shared" ca="1" si="21"/>
        <v/>
      </c>
      <c r="M770" s="32" t="str">
        <f>IF($U770&lt;&gt;"",VLOOKUP(VLOOKUP(VLOOKUP($U770,Endereços!$B$3:$M$1002,8,FALSE),Parametros!$AG$3:$AJ$102,4,FALSE),Parametros!$U$3:$Z$102,4,FALSE),"")</f>
        <v/>
      </c>
      <c r="N770" s="32" t="str">
        <f>IF($U770&lt;&gt;"",VLOOKUP(VLOOKUP($U770,Endereços!$B$3:$M$1002,6,FALSE),Parametros!$I$3:$N$102,6,FALSE),"")</f>
        <v/>
      </c>
      <c r="O770" s="9"/>
      <c r="P770" s="9"/>
      <c r="Q770" s="9"/>
      <c r="R770" s="9"/>
      <c r="S770" s="9"/>
      <c r="T770" s="9"/>
      <c r="U770" s="9"/>
      <c r="V770" s="52" t="str">
        <f>IF($U770&lt;&gt;"",VLOOKUP($U770,Endereços!$B$3:$M$1002,5,FALSE)&amp;" - "&amp;VLOOKUP($U770,Endereços!$B$3:$M$1002,7,FALSE)&amp;" - "&amp;VLOOKUP($U770,Endereços!$B$3:$M$1002,8,FALSE)&amp;", "&amp;VLOOKUP($U770,Endereços!$B$3:$M$1002,2,FALSE)&amp;" "&amp;VLOOKUP($U770,Endereços!$B$3:$M$1002,3,FALSE),"")</f>
        <v/>
      </c>
      <c r="W770" s="9"/>
      <c r="X770" s="9"/>
      <c r="Y770" s="9"/>
      <c r="Z770" s="59"/>
    </row>
    <row r="771" spans="1:26" x14ac:dyDescent="0.2">
      <c r="A771" s="44" t="str">
        <f t="shared" si="22"/>
        <v/>
      </c>
      <c r="B771" s="5"/>
      <c r="C771" s="14"/>
      <c r="D771" s="32" t="str">
        <f>IF($C771&lt;&gt;"",VLOOKUP($C771,Empresas!$A$3:$AB$1002,2,FALSE),"")</f>
        <v/>
      </c>
      <c r="E771" s="14"/>
      <c r="F771" s="14"/>
      <c r="G771" s="14"/>
      <c r="H771" s="14"/>
      <c r="I771" s="9"/>
      <c r="J771" s="9"/>
      <c r="K771" s="53"/>
      <c r="L771" s="50" t="str">
        <f t="shared" ca="1" si="21"/>
        <v/>
      </c>
      <c r="M771" s="32" t="str">
        <f>IF($U771&lt;&gt;"",VLOOKUP(VLOOKUP(VLOOKUP($U771,Endereços!$B$3:$M$1002,8,FALSE),Parametros!$AG$3:$AJ$102,4,FALSE),Parametros!$U$3:$Z$102,4,FALSE),"")</f>
        <v/>
      </c>
      <c r="N771" s="32" t="str">
        <f>IF($U771&lt;&gt;"",VLOOKUP(VLOOKUP($U771,Endereços!$B$3:$M$1002,6,FALSE),Parametros!$I$3:$N$102,6,FALSE),"")</f>
        <v/>
      </c>
      <c r="O771" s="9"/>
      <c r="P771" s="9"/>
      <c r="Q771" s="9"/>
      <c r="R771" s="9"/>
      <c r="S771" s="9"/>
      <c r="T771" s="9"/>
      <c r="U771" s="9"/>
      <c r="V771" s="52" t="str">
        <f>IF($U771&lt;&gt;"",VLOOKUP($U771,Endereços!$B$3:$M$1002,5,FALSE)&amp;" - "&amp;VLOOKUP($U771,Endereços!$B$3:$M$1002,7,FALSE)&amp;" - "&amp;VLOOKUP($U771,Endereços!$B$3:$M$1002,8,FALSE)&amp;", "&amp;VLOOKUP($U771,Endereços!$B$3:$M$1002,2,FALSE)&amp;" "&amp;VLOOKUP($U771,Endereços!$B$3:$M$1002,3,FALSE),"")</f>
        <v/>
      </c>
      <c r="W771" s="9"/>
      <c r="X771" s="9"/>
      <c r="Y771" s="9"/>
      <c r="Z771" s="59"/>
    </row>
    <row r="772" spans="1:26" x14ac:dyDescent="0.2">
      <c r="A772" s="44" t="str">
        <f t="shared" si="22"/>
        <v/>
      </c>
      <c r="B772" s="5"/>
      <c r="C772" s="14"/>
      <c r="D772" s="32" t="str">
        <f>IF($C772&lt;&gt;"",VLOOKUP($C772,Empresas!$A$3:$AB$1002,2,FALSE),"")</f>
        <v/>
      </c>
      <c r="E772" s="14"/>
      <c r="F772" s="14"/>
      <c r="G772" s="14"/>
      <c r="H772" s="14"/>
      <c r="I772" s="9"/>
      <c r="J772" s="9"/>
      <c r="K772" s="53"/>
      <c r="L772" s="50" t="str">
        <f t="shared" ca="1" si="21"/>
        <v/>
      </c>
      <c r="M772" s="32" t="str">
        <f>IF($U772&lt;&gt;"",VLOOKUP(VLOOKUP(VLOOKUP($U772,Endereços!$B$3:$M$1002,8,FALSE),Parametros!$AG$3:$AJ$102,4,FALSE),Parametros!$U$3:$Z$102,4,FALSE),"")</f>
        <v/>
      </c>
      <c r="N772" s="32" t="str">
        <f>IF($U772&lt;&gt;"",VLOOKUP(VLOOKUP($U772,Endereços!$B$3:$M$1002,6,FALSE),Parametros!$I$3:$N$102,6,FALSE),"")</f>
        <v/>
      </c>
      <c r="O772" s="9"/>
      <c r="P772" s="9"/>
      <c r="Q772" s="9"/>
      <c r="R772" s="9"/>
      <c r="S772" s="9"/>
      <c r="T772" s="9"/>
      <c r="U772" s="9"/>
      <c r="V772" s="52" t="str">
        <f>IF($U772&lt;&gt;"",VLOOKUP($U772,Endereços!$B$3:$M$1002,5,FALSE)&amp;" - "&amp;VLOOKUP($U772,Endereços!$B$3:$M$1002,7,FALSE)&amp;" - "&amp;VLOOKUP($U772,Endereços!$B$3:$M$1002,8,FALSE)&amp;", "&amp;VLOOKUP($U772,Endereços!$B$3:$M$1002,2,FALSE)&amp;" "&amp;VLOOKUP($U772,Endereços!$B$3:$M$1002,3,FALSE),"")</f>
        <v/>
      </c>
      <c r="W772" s="9"/>
      <c r="X772" s="9"/>
      <c r="Y772" s="9"/>
      <c r="Z772" s="59"/>
    </row>
    <row r="773" spans="1:26" x14ac:dyDescent="0.2">
      <c r="A773" s="44" t="str">
        <f t="shared" si="22"/>
        <v/>
      </c>
      <c r="B773" s="5"/>
      <c r="C773" s="14"/>
      <c r="D773" s="32" t="str">
        <f>IF($C773&lt;&gt;"",VLOOKUP($C773,Empresas!$A$3:$AB$1002,2,FALSE),"")</f>
        <v/>
      </c>
      <c r="E773" s="14"/>
      <c r="F773" s="14"/>
      <c r="G773" s="14"/>
      <c r="H773" s="14"/>
      <c r="I773" s="9"/>
      <c r="J773" s="9"/>
      <c r="K773" s="53"/>
      <c r="L773" s="50" t="str">
        <f t="shared" ref="L773:L836" ca="1" si="23">IF($K773&lt;&gt;"",DAYS360($K773,NOW(),FALSE)/360,"")</f>
        <v/>
      </c>
      <c r="M773" s="32" t="str">
        <f>IF($U773&lt;&gt;"",VLOOKUP(VLOOKUP(VLOOKUP($U773,Endereços!$B$3:$M$1002,8,FALSE),Parametros!$AG$3:$AJ$102,4,FALSE),Parametros!$U$3:$Z$102,4,FALSE),"")</f>
        <v/>
      </c>
      <c r="N773" s="32" t="str">
        <f>IF($U773&lt;&gt;"",VLOOKUP(VLOOKUP($U773,Endereços!$B$3:$M$1002,6,FALSE),Parametros!$I$3:$N$102,6,FALSE),"")</f>
        <v/>
      </c>
      <c r="O773" s="9"/>
      <c r="P773" s="9"/>
      <c r="Q773" s="9"/>
      <c r="R773" s="9"/>
      <c r="S773" s="9"/>
      <c r="T773" s="9"/>
      <c r="U773" s="9"/>
      <c r="V773" s="52" t="str">
        <f>IF($U773&lt;&gt;"",VLOOKUP($U773,Endereços!$B$3:$M$1002,5,FALSE)&amp;" - "&amp;VLOOKUP($U773,Endereços!$B$3:$M$1002,7,FALSE)&amp;" - "&amp;VLOOKUP($U773,Endereços!$B$3:$M$1002,8,FALSE)&amp;", "&amp;VLOOKUP($U773,Endereços!$B$3:$M$1002,2,FALSE)&amp;" "&amp;VLOOKUP($U773,Endereços!$B$3:$M$1002,3,FALSE),"")</f>
        <v/>
      </c>
      <c r="W773" s="9"/>
      <c r="X773" s="9"/>
      <c r="Y773" s="9"/>
      <c r="Z773" s="59"/>
    </row>
    <row r="774" spans="1:26" x14ac:dyDescent="0.2">
      <c r="A774" s="44" t="str">
        <f t="shared" si="22"/>
        <v/>
      </c>
      <c r="B774" s="5"/>
      <c r="C774" s="14"/>
      <c r="D774" s="32" t="str">
        <f>IF($C774&lt;&gt;"",VLOOKUP($C774,Empresas!$A$3:$AB$1002,2,FALSE),"")</f>
        <v/>
      </c>
      <c r="E774" s="14"/>
      <c r="F774" s="14"/>
      <c r="G774" s="14"/>
      <c r="H774" s="14"/>
      <c r="I774" s="9"/>
      <c r="J774" s="9"/>
      <c r="K774" s="53"/>
      <c r="L774" s="50" t="str">
        <f t="shared" ca="1" si="23"/>
        <v/>
      </c>
      <c r="M774" s="32" t="str">
        <f>IF($U774&lt;&gt;"",VLOOKUP(VLOOKUP(VLOOKUP($U774,Endereços!$B$3:$M$1002,8,FALSE),Parametros!$AG$3:$AJ$102,4,FALSE),Parametros!$U$3:$Z$102,4,FALSE),"")</f>
        <v/>
      </c>
      <c r="N774" s="32" t="str">
        <f>IF($U774&lt;&gt;"",VLOOKUP(VLOOKUP($U774,Endereços!$B$3:$M$1002,6,FALSE),Parametros!$I$3:$N$102,6,FALSE),"")</f>
        <v/>
      </c>
      <c r="O774" s="9"/>
      <c r="P774" s="9"/>
      <c r="Q774" s="9"/>
      <c r="R774" s="9"/>
      <c r="S774" s="9"/>
      <c r="T774" s="9"/>
      <c r="U774" s="9"/>
      <c r="V774" s="52" t="str">
        <f>IF($U774&lt;&gt;"",VLOOKUP($U774,Endereços!$B$3:$M$1002,5,FALSE)&amp;" - "&amp;VLOOKUP($U774,Endereços!$B$3:$M$1002,7,FALSE)&amp;" - "&amp;VLOOKUP($U774,Endereços!$B$3:$M$1002,8,FALSE)&amp;", "&amp;VLOOKUP($U774,Endereços!$B$3:$M$1002,2,FALSE)&amp;" "&amp;VLOOKUP($U774,Endereços!$B$3:$M$1002,3,FALSE),"")</f>
        <v/>
      </c>
      <c r="W774" s="9"/>
      <c r="X774" s="9"/>
      <c r="Y774" s="9"/>
      <c r="Z774" s="59"/>
    </row>
    <row r="775" spans="1:26" x14ac:dyDescent="0.2">
      <c r="A775" s="44" t="str">
        <f t="shared" si="22"/>
        <v/>
      </c>
      <c r="B775" s="5"/>
      <c r="C775" s="14"/>
      <c r="D775" s="32" t="str">
        <f>IF($C775&lt;&gt;"",VLOOKUP($C775,Empresas!$A$3:$AB$1002,2,FALSE),"")</f>
        <v/>
      </c>
      <c r="E775" s="14"/>
      <c r="F775" s="14"/>
      <c r="G775" s="14"/>
      <c r="H775" s="14"/>
      <c r="I775" s="9"/>
      <c r="J775" s="9"/>
      <c r="K775" s="53"/>
      <c r="L775" s="50" t="str">
        <f t="shared" ca="1" si="23"/>
        <v/>
      </c>
      <c r="M775" s="32" t="str">
        <f>IF($U775&lt;&gt;"",VLOOKUP(VLOOKUP(VLOOKUP($U775,Endereços!$B$3:$M$1002,8,FALSE),Parametros!$AG$3:$AJ$102,4,FALSE),Parametros!$U$3:$Z$102,4,FALSE),"")</f>
        <v/>
      </c>
      <c r="N775" s="32" t="str">
        <f>IF($U775&lt;&gt;"",VLOOKUP(VLOOKUP($U775,Endereços!$B$3:$M$1002,6,FALSE),Parametros!$I$3:$N$102,6,FALSE),"")</f>
        <v/>
      </c>
      <c r="O775" s="9"/>
      <c r="P775" s="9"/>
      <c r="Q775" s="9"/>
      <c r="R775" s="9"/>
      <c r="S775" s="9"/>
      <c r="T775" s="9"/>
      <c r="U775" s="9"/>
      <c r="V775" s="52" t="str">
        <f>IF($U775&lt;&gt;"",VLOOKUP($U775,Endereços!$B$3:$M$1002,5,FALSE)&amp;" - "&amp;VLOOKUP($U775,Endereços!$B$3:$M$1002,7,FALSE)&amp;" - "&amp;VLOOKUP($U775,Endereços!$B$3:$M$1002,8,FALSE)&amp;", "&amp;VLOOKUP($U775,Endereços!$B$3:$M$1002,2,FALSE)&amp;" "&amp;VLOOKUP($U775,Endereços!$B$3:$M$1002,3,FALSE),"")</f>
        <v/>
      </c>
      <c r="W775" s="9"/>
      <c r="X775" s="9"/>
      <c r="Y775" s="9"/>
      <c r="Z775" s="59"/>
    </row>
    <row r="776" spans="1:26" x14ac:dyDescent="0.2">
      <c r="A776" s="44" t="str">
        <f t="shared" si="22"/>
        <v/>
      </c>
      <c r="B776" s="5"/>
      <c r="C776" s="14"/>
      <c r="D776" s="32" t="str">
        <f>IF($C776&lt;&gt;"",VLOOKUP($C776,Empresas!$A$3:$AB$1002,2,FALSE),"")</f>
        <v/>
      </c>
      <c r="E776" s="14"/>
      <c r="F776" s="14"/>
      <c r="G776" s="14"/>
      <c r="H776" s="14"/>
      <c r="I776" s="9"/>
      <c r="J776" s="9"/>
      <c r="K776" s="53"/>
      <c r="L776" s="50" t="str">
        <f t="shared" ca="1" si="23"/>
        <v/>
      </c>
      <c r="M776" s="32" t="str">
        <f>IF($U776&lt;&gt;"",VLOOKUP(VLOOKUP(VLOOKUP($U776,Endereços!$B$3:$M$1002,8,FALSE),Parametros!$AG$3:$AJ$102,4,FALSE),Parametros!$U$3:$Z$102,4,FALSE),"")</f>
        <v/>
      </c>
      <c r="N776" s="32" t="str">
        <f>IF($U776&lt;&gt;"",VLOOKUP(VLOOKUP($U776,Endereços!$B$3:$M$1002,6,FALSE),Parametros!$I$3:$N$102,6,FALSE),"")</f>
        <v/>
      </c>
      <c r="O776" s="9"/>
      <c r="P776" s="9"/>
      <c r="Q776" s="9"/>
      <c r="R776" s="9"/>
      <c r="S776" s="9"/>
      <c r="T776" s="9"/>
      <c r="U776" s="9"/>
      <c r="V776" s="52" t="str">
        <f>IF($U776&lt;&gt;"",VLOOKUP($U776,Endereços!$B$3:$M$1002,5,FALSE)&amp;" - "&amp;VLOOKUP($U776,Endereços!$B$3:$M$1002,7,FALSE)&amp;" - "&amp;VLOOKUP($U776,Endereços!$B$3:$M$1002,8,FALSE)&amp;", "&amp;VLOOKUP($U776,Endereços!$B$3:$M$1002,2,FALSE)&amp;" "&amp;VLOOKUP($U776,Endereços!$B$3:$M$1002,3,FALSE),"")</f>
        <v/>
      </c>
      <c r="W776" s="9"/>
      <c r="X776" s="9"/>
      <c r="Y776" s="9"/>
      <c r="Z776" s="59"/>
    </row>
    <row r="777" spans="1:26" x14ac:dyDescent="0.2">
      <c r="A777" s="44" t="str">
        <f t="shared" si="22"/>
        <v/>
      </c>
      <c r="B777" s="5"/>
      <c r="C777" s="14"/>
      <c r="D777" s="32" t="str">
        <f>IF($C777&lt;&gt;"",VLOOKUP($C777,Empresas!$A$3:$AB$1002,2,FALSE),"")</f>
        <v/>
      </c>
      <c r="E777" s="14"/>
      <c r="F777" s="14"/>
      <c r="G777" s="14"/>
      <c r="H777" s="14"/>
      <c r="I777" s="9"/>
      <c r="J777" s="9"/>
      <c r="K777" s="53"/>
      <c r="L777" s="50" t="str">
        <f t="shared" ca="1" si="23"/>
        <v/>
      </c>
      <c r="M777" s="32" t="str">
        <f>IF($U777&lt;&gt;"",VLOOKUP(VLOOKUP(VLOOKUP($U777,Endereços!$B$3:$M$1002,8,FALSE),Parametros!$AG$3:$AJ$102,4,FALSE),Parametros!$U$3:$Z$102,4,FALSE),"")</f>
        <v/>
      </c>
      <c r="N777" s="32" t="str">
        <f>IF($U777&lt;&gt;"",VLOOKUP(VLOOKUP($U777,Endereços!$B$3:$M$1002,6,FALSE),Parametros!$I$3:$N$102,6,FALSE),"")</f>
        <v/>
      </c>
      <c r="O777" s="9"/>
      <c r="P777" s="9"/>
      <c r="Q777" s="9"/>
      <c r="R777" s="9"/>
      <c r="S777" s="9"/>
      <c r="T777" s="9"/>
      <c r="U777" s="9"/>
      <c r="V777" s="52" t="str">
        <f>IF($U777&lt;&gt;"",VLOOKUP($U777,Endereços!$B$3:$M$1002,5,FALSE)&amp;" - "&amp;VLOOKUP($U777,Endereços!$B$3:$M$1002,7,FALSE)&amp;" - "&amp;VLOOKUP($U777,Endereços!$B$3:$M$1002,8,FALSE)&amp;", "&amp;VLOOKUP($U777,Endereços!$B$3:$M$1002,2,FALSE)&amp;" "&amp;VLOOKUP($U777,Endereços!$B$3:$M$1002,3,FALSE),"")</f>
        <v/>
      </c>
      <c r="W777" s="9"/>
      <c r="X777" s="9"/>
      <c r="Y777" s="9"/>
      <c r="Z777" s="59"/>
    </row>
    <row r="778" spans="1:26" x14ac:dyDescent="0.2">
      <c r="A778" s="44" t="str">
        <f t="shared" si="22"/>
        <v/>
      </c>
      <c r="B778" s="5"/>
      <c r="C778" s="14"/>
      <c r="D778" s="32" t="str">
        <f>IF($C778&lt;&gt;"",VLOOKUP($C778,Empresas!$A$3:$AB$1002,2,FALSE),"")</f>
        <v/>
      </c>
      <c r="E778" s="14"/>
      <c r="F778" s="14"/>
      <c r="G778" s="14"/>
      <c r="H778" s="14"/>
      <c r="I778" s="9"/>
      <c r="J778" s="9"/>
      <c r="K778" s="53"/>
      <c r="L778" s="50" t="str">
        <f t="shared" ca="1" si="23"/>
        <v/>
      </c>
      <c r="M778" s="32" t="str">
        <f>IF($U778&lt;&gt;"",VLOOKUP(VLOOKUP(VLOOKUP($U778,Endereços!$B$3:$M$1002,8,FALSE),Parametros!$AG$3:$AJ$102,4,FALSE),Parametros!$U$3:$Z$102,4,FALSE),"")</f>
        <v/>
      </c>
      <c r="N778" s="32" t="str">
        <f>IF($U778&lt;&gt;"",VLOOKUP(VLOOKUP($U778,Endereços!$B$3:$M$1002,6,FALSE),Parametros!$I$3:$N$102,6,FALSE),"")</f>
        <v/>
      </c>
      <c r="O778" s="9"/>
      <c r="P778" s="9"/>
      <c r="Q778" s="9"/>
      <c r="R778" s="9"/>
      <c r="S778" s="9"/>
      <c r="T778" s="9"/>
      <c r="U778" s="9"/>
      <c r="V778" s="52" t="str">
        <f>IF($U778&lt;&gt;"",VLOOKUP($U778,Endereços!$B$3:$M$1002,5,FALSE)&amp;" - "&amp;VLOOKUP($U778,Endereços!$B$3:$M$1002,7,FALSE)&amp;" - "&amp;VLOOKUP($U778,Endereços!$B$3:$M$1002,8,FALSE)&amp;", "&amp;VLOOKUP($U778,Endereços!$B$3:$M$1002,2,FALSE)&amp;" "&amp;VLOOKUP($U778,Endereços!$B$3:$M$1002,3,FALSE),"")</f>
        <v/>
      </c>
      <c r="W778" s="9"/>
      <c r="X778" s="9"/>
      <c r="Y778" s="9"/>
      <c r="Z778" s="59"/>
    </row>
    <row r="779" spans="1:26" x14ac:dyDescent="0.2">
      <c r="A779" s="44" t="str">
        <f t="shared" si="22"/>
        <v/>
      </c>
      <c r="B779" s="5"/>
      <c r="C779" s="14"/>
      <c r="D779" s="32" t="str">
        <f>IF($C779&lt;&gt;"",VLOOKUP($C779,Empresas!$A$3:$AB$1002,2,FALSE),"")</f>
        <v/>
      </c>
      <c r="E779" s="14"/>
      <c r="F779" s="14"/>
      <c r="G779" s="14"/>
      <c r="H779" s="14"/>
      <c r="I779" s="9"/>
      <c r="J779" s="9"/>
      <c r="K779" s="53"/>
      <c r="L779" s="50" t="str">
        <f t="shared" ca="1" si="23"/>
        <v/>
      </c>
      <c r="M779" s="32" t="str">
        <f>IF($U779&lt;&gt;"",VLOOKUP(VLOOKUP(VLOOKUP($U779,Endereços!$B$3:$M$1002,8,FALSE),Parametros!$AG$3:$AJ$102,4,FALSE),Parametros!$U$3:$Z$102,4,FALSE),"")</f>
        <v/>
      </c>
      <c r="N779" s="32" t="str">
        <f>IF($U779&lt;&gt;"",VLOOKUP(VLOOKUP($U779,Endereços!$B$3:$M$1002,6,FALSE),Parametros!$I$3:$N$102,6,FALSE),"")</f>
        <v/>
      </c>
      <c r="O779" s="9"/>
      <c r="P779" s="9"/>
      <c r="Q779" s="9"/>
      <c r="R779" s="9"/>
      <c r="S779" s="9"/>
      <c r="T779" s="9"/>
      <c r="U779" s="9"/>
      <c r="V779" s="52" t="str">
        <f>IF($U779&lt;&gt;"",VLOOKUP($U779,Endereços!$B$3:$M$1002,5,FALSE)&amp;" - "&amp;VLOOKUP($U779,Endereços!$B$3:$M$1002,7,FALSE)&amp;" - "&amp;VLOOKUP($U779,Endereços!$B$3:$M$1002,8,FALSE)&amp;", "&amp;VLOOKUP($U779,Endereços!$B$3:$M$1002,2,FALSE)&amp;" "&amp;VLOOKUP($U779,Endereços!$B$3:$M$1002,3,FALSE),"")</f>
        <v/>
      </c>
      <c r="W779" s="9"/>
      <c r="X779" s="9"/>
      <c r="Y779" s="9"/>
      <c r="Z779" s="59"/>
    </row>
    <row r="780" spans="1:26" x14ac:dyDescent="0.2">
      <c r="A780" s="44" t="str">
        <f t="shared" si="22"/>
        <v/>
      </c>
      <c r="B780" s="5"/>
      <c r="C780" s="14"/>
      <c r="D780" s="32" t="str">
        <f>IF($C780&lt;&gt;"",VLOOKUP($C780,Empresas!$A$3:$AB$1002,2,FALSE),"")</f>
        <v/>
      </c>
      <c r="E780" s="14"/>
      <c r="F780" s="14"/>
      <c r="G780" s="14"/>
      <c r="H780" s="14"/>
      <c r="I780" s="9"/>
      <c r="J780" s="9"/>
      <c r="K780" s="53"/>
      <c r="L780" s="50" t="str">
        <f t="shared" ca="1" si="23"/>
        <v/>
      </c>
      <c r="M780" s="32" t="str">
        <f>IF($U780&lt;&gt;"",VLOOKUP(VLOOKUP(VLOOKUP($U780,Endereços!$B$3:$M$1002,8,FALSE),Parametros!$AG$3:$AJ$102,4,FALSE),Parametros!$U$3:$Z$102,4,FALSE),"")</f>
        <v/>
      </c>
      <c r="N780" s="32" t="str">
        <f>IF($U780&lt;&gt;"",VLOOKUP(VLOOKUP($U780,Endereços!$B$3:$M$1002,6,FALSE),Parametros!$I$3:$N$102,6,FALSE),"")</f>
        <v/>
      </c>
      <c r="O780" s="9"/>
      <c r="P780" s="9"/>
      <c r="Q780" s="9"/>
      <c r="R780" s="9"/>
      <c r="S780" s="9"/>
      <c r="T780" s="9"/>
      <c r="U780" s="9"/>
      <c r="V780" s="52" t="str">
        <f>IF($U780&lt;&gt;"",VLOOKUP($U780,Endereços!$B$3:$M$1002,5,FALSE)&amp;" - "&amp;VLOOKUP($U780,Endereços!$B$3:$M$1002,7,FALSE)&amp;" - "&amp;VLOOKUP($U780,Endereços!$B$3:$M$1002,8,FALSE)&amp;", "&amp;VLOOKUP($U780,Endereços!$B$3:$M$1002,2,FALSE)&amp;" "&amp;VLOOKUP($U780,Endereços!$B$3:$M$1002,3,FALSE),"")</f>
        <v/>
      </c>
      <c r="W780" s="9"/>
      <c r="X780" s="9"/>
      <c r="Y780" s="9"/>
      <c r="Z780" s="59"/>
    </row>
    <row r="781" spans="1:26" x14ac:dyDescent="0.2">
      <c r="A781" s="44" t="str">
        <f t="shared" si="22"/>
        <v/>
      </c>
      <c r="B781" s="5"/>
      <c r="C781" s="14"/>
      <c r="D781" s="32" t="str">
        <f>IF($C781&lt;&gt;"",VLOOKUP($C781,Empresas!$A$3:$AB$1002,2,FALSE),"")</f>
        <v/>
      </c>
      <c r="E781" s="14"/>
      <c r="F781" s="14"/>
      <c r="G781" s="14"/>
      <c r="H781" s="14"/>
      <c r="I781" s="9"/>
      <c r="J781" s="9"/>
      <c r="K781" s="53"/>
      <c r="L781" s="50" t="str">
        <f t="shared" ca="1" si="23"/>
        <v/>
      </c>
      <c r="M781" s="32" t="str">
        <f>IF($U781&lt;&gt;"",VLOOKUP(VLOOKUP(VLOOKUP($U781,Endereços!$B$3:$M$1002,8,FALSE),Parametros!$AG$3:$AJ$102,4,FALSE),Parametros!$U$3:$Z$102,4,FALSE),"")</f>
        <v/>
      </c>
      <c r="N781" s="32" t="str">
        <f>IF($U781&lt;&gt;"",VLOOKUP(VLOOKUP($U781,Endereços!$B$3:$M$1002,6,FALSE),Parametros!$I$3:$N$102,6,FALSE),"")</f>
        <v/>
      </c>
      <c r="O781" s="9"/>
      <c r="P781" s="9"/>
      <c r="Q781" s="9"/>
      <c r="R781" s="9"/>
      <c r="S781" s="9"/>
      <c r="T781" s="9"/>
      <c r="U781" s="9"/>
      <c r="V781" s="52" t="str">
        <f>IF($U781&lt;&gt;"",VLOOKUP($U781,Endereços!$B$3:$M$1002,5,FALSE)&amp;" - "&amp;VLOOKUP($U781,Endereços!$B$3:$M$1002,7,FALSE)&amp;" - "&amp;VLOOKUP($U781,Endereços!$B$3:$M$1002,8,FALSE)&amp;", "&amp;VLOOKUP($U781,Endereços!$B$3:$M$1002,2,FALSE)&amp;" "&amp;VLOOKUP($U781,Endereços!$B$3:$M$1002,3,FALSE),"")</f>
        <v/>
      </c>
      <c r="W781" s="9"/>
      <c r="X781" s="9"/>
      <c r="Y781" s="9"/>
      <c r="Z781" s="59"/>
    </row>
    <row r="782" spans="1:26" x14ac:dyDescent="0.2">
      <c r="A782" s="44" t="str">
        <f t="shared" si="22"/>
        <v/>
      </c>
      <c r="B782" s="5"/>
      <c r="C782" s="14"/>
      <c r="D782" s="32" t="str">
        <f>IF($C782&lt;&gt;"",VLOOKUP($C782,Empresas!$A$3:$AB$1002,2,FALSE),"")</f>
        <v/>
      </c>
      <c r="E782" s="14"/>
      <c r="F782" s="14"/>
      <c r="G782" s="14"/>
      <c r="H782" s="14"/>
      <c r="I782" s="9"/>
      <c r="J782" s="9"/>
      <c r="K782" s="53"/>
      <c r="L782" s="50" t="str">
        <f t="shared" ca="1" si="23"/>
        <v/>
      </c>
      <c r="M782" s="32" t="str">
        <f>IF($U782&lt;&gt;"",VLOOKUP(VLOOKUP(VLOOKUP($U782,Endereços!$B$3:$M$1002,8,FALSE),Parametros!$AG$3:$AJ$102,4,FALSE),Parametros!$U$3:$Z$102,4,FALSE),"")</f>
        <v/>
      </c>
      <c r="N782" s="32" t="str">
        <f>IF($U782&lt;&gt;"",VLOOKUP(VLOOKUP($U782,Endereços!$B$3:$M$1002,6,FALSE),Parametros!$I$3:$N$102,6,FALSE),"")</f>
        <v/>
      </c>
      <c r="O782" s="9"/>
      <c r="P782" s="9"/>
      <c r="Q782" s="9"/>
      <c r="R782" s="9"/>
      <c r="S782" s="9"/>
      <c r="T782" s="9"/>
      <c r="U782" s="9"/>
      <c r="V782" s="52" t="str">
        <f>IF($U782&lt;&gt;"",VLOOKUP($U782,Endereços!$B$3:$M$1002,5,FALSE)&amp;" - "&amp;VLOOKUP($U782,Endereços!$B$3:$M$1002,7,FALSE)&amp;" - "&amp;VLOOKUP($U782,Endereços!$B$3:$M$1002,8,FALSE)&amp;", "&amp;VLOOKUP($U782,Endereços!$B$3:$M$1002,2,FALSE)&amp;" "&amp;VLOOKUP($U782,Endereços!$B$3:$M$1002,3,FALSE),"")</f>
        <v/>
      </c>
      <c r="W782" s="9"/>
      <c r="X782" s="9"/>
      <c r="Y782" s="9"/>
      <c r="Z782" s="59"/>
    </row>
    <row r="783" spans="1:26" x14ac:dyDescent="0.2">
      <c r="A783" s="44" t="str">
        <f t="shared" si="22"/>
        <v/>
      </c>
      <c r="B783" s="5"/>
      <c r="C783" s="14"/>
      <c r="D783" s="32" t="str">
        <f>IF($C783&lt;&gt;"",VLOOKUP($C783,Empresas!$A$3:$AB$1002,2,FALSE),"")</f>
        <v/>
      </c>
      <c r="E783" s="14"/>
      <c r="F783" s="14"/>
      <c r="G783" s="14"/>
      <c r="H783" s="14"/>
      <c r="I783" s="9"/>
      <c r="J783" s="9"/>
      <c r="K783" s="53"/>
      <c r="L783" s="50" t="str">
        <f t="shared" ca="1" si="23"/>
        <v/>
      </c>
      <c r="M783" s="32" t="str">
        <f>IF($U783&lt;&gt;"",VLOOKUP(VLOOKUP(VLOOKUP($U783,Endereços!$B$3:$M$1002,8,FALSE),Parametros!$AG$3:$AJ$102,4,FALSE),Parametros!$U$3:$Z$102,4,FALSE),"")</f>
        <v/>
      </c>
      <c r="N783" s="32" t="str">
        <f>IF($U783&lt;&gt;"",VLOOKUP(VLOOKUP($U783,Endereços!$B$3:$M$1002,6,FALSE),Parametros!$I$3:$N$102,6,FALSE),"")</f>
        <v/>
      </c>
      <c r="O783" s="9"/>
      <c r="P783" s="9"/>
      <c r="Q783" s="9"/>
      <c r="R783" s="9"/>
      <c r="S783" s="9"/>
      <c r="T783" s="9"/>
      <c r="U783" s="9"/>
      <c r="V783" s="52" t="str">
        <f>IF($U783&lt;&gt;"",VLOOKUP($U783,Endereços!$B$3:$M$1002,5,FALSE)&amp;" - "&amp;VLOOKUP($U783,Endereços!$B$3:$M$1002,7,FALSE)&amp;" - "&amp;VLOOKUP($U783,Endereços!$B$3:$M$1002,8,FALSE)&amp;", "&amp;VLOOKUP($U783,Endereços!$B$3:$M$1002,2,FALSE)&amp;" "&amp;VLOOKUP($U783,Endereços!$B$3:$M$1002,3,FALSE),"")</f>
        <v/>
      </c>
      <c r="W783" s="9"/>
      <c r="X783" s="9"/>
      <c r="Y783" s="9"/>
      <c r="Z783" s="59"/>
    </row>
    <row r="784" spans="1:26" x14ac:dyDescent="0.2">
      <c r="A784" s="44" t="str">
        <f t="shared" si="22"/>
        <v/>
      </c>
      <c r="B784" s="5"/>
      <c r="C784" s="14"/>
      <c r="D784" s="32" t="str">
        <f>IF($C784&lt;&gt;"",VLOOKUP($C784,Empresas!$A$3:$AB$1002,2,FALSE),"")</f>
        <v/>
      </c>
      <c r="E784" s="14"/>
      <c r="F784" s="14"/>
      <c r="G784" s="14"/>
      <c r="H784" s="14"/>
      <c r="I784" s="9"/>
      <c r="J784" s="9"/>
      <c r="K784" s="53"/>
      <c r="L784" s="50" t="str">
        <f t="shared" ca="1" si="23"/>
        <v/>
      </c>
      <c r="M784" s="32" t="str">
        <f>IF($U784&lt;&gt;"",VLOOKUP(VLOOKUP(VLOOKUP($U784,Endereços!$B$3:$M$1002,8,FALSE),Parametros!$AG$3:$AJ$102,4,FALSE),Parametros!$U$3:$Z$102,4,FALSE),"")</f>
        <v/>
      </c>
      <c r="N784" s="32" t="str">
        <f>IF($U784&lt;&gt;"",VLOOKUP(VLOOKUP($U784,Endereços!$B$3:$M$1002,6,FALSE),Parametros!$I$3:$N$102,6,FALSE),"")</f>
        <v/>
      </c>
      <c r="O784" s="9"/>
      <c r="P784" s="9"/>
      <c r="Q784" s="9"/>
      <c r="R784" s="9"/>
      <c r="S784" s="9"/>
      <c r="T784" s="9"/>
      <c r="U784" s="9"/>
      <c r="V784" s="52" t="str">
        <f>IF($U784&lt;&gt;"",VLOOKUP($U784,Endereços!$B$3:$M$1002,5,FALSE)&amp;" - "&amp;VLOOKUP($U784,Endereços!$B$3:$M$1002,7,FALSE)&amp;" - "&amp;VLOOKUP($U784,Endereços!$B$3:$M$1002,8,FALSE)&amp;", "&amp;VLOOKUP($U784,Endereços!$B$3:$M$1002,2,FALSE)&amp;" "&amp;VLOOKUP($U784,Endereços!$B$3:$M$1002,3,FALSE),"")</f>
        <v/>
      </c>
      <c r="W784" s="9"/>
      <c r="X784" s="9"/>
      <c r="Y784" s="9"/>
      <c r="Z784" s="59"/>
    </row>
    <row r="785" spans="1:26" x14ac:dyDescent="0.2">
      <c r="A785" s="44" t="str">
        <f t="shared" si="22"/>
        <v/>
      </c>
      <c r="B785" s="5"/>
      <c r="C785" s="14"/>
      <c r="D785" s="32" t="str">
        <f>IF($C785&lt;&gt;"",VLOOKUP($C785,Empresas!$A$3:$AB$1002,2,FALSE),"")</f>
        <v/>
      </c>
      <c r="E785" s="14"/>
      <c r="F785" s="14"/>
      <c r="G785" s="14"/>
      <c r="H785" s="14"/>
      <c r="I785" s="9"/>
      <c r="J785" s="9"/>
      <c r="K785" s="53"/>
      <c r="L785" s="50" t="str">
        <f t="shared" ca="1" si="23"/>
        <v/>
      </c>
      <c r="M785" s="32" t="str">
        <f>IF($U785&lt;&gt;"",VLOOKUP(VLOOKUP(VLOOKUP($U785,Endereços!$B$3:$M$1002,8,FALSE),Parametros!$AG$3:$AJ$102,4,FALSE),Parametros!$U$3:$Z$102,4,FALSE),"")</f>
        <v/>
      </c>
      <c r="N785" s="32" t="str">
        <f>IF($U785&lt;&gt;"",VLOOKUP(VLOOKUP($U785,Endereços!$B$3:$M$1002,6,FALSE),Parametros!$I$3:$N$102,6,FALSE),"")</f>
        <v/>
      </c>
      <c r="O785" s="9"/>
      <c r="P785" s="9"/>
      <c r="Q785" s="9"/>
      <c r="R785" s="9"/>
      <c r="S785" s="9"/>
      <c r="T785" s="9"/>
      <c r="U785" s="9"/>
      <c r="V785" s="52" t="str">
        <f>IF($U785&lt;&gt;"",VLOOKUP($U785,Endereços!$B$3:$M$1002,5,FALSE)&amp;" - "&amp;VLOOKUP($U785,Endereços!$B$3:$M$1002,7,FALSE)&amp;" - "&amp;VLOOKUP($U785,Endereços!$B$3:$M$1002,8,FALSE)&amp;", "&amp;VLOOKUP($U785,Endereços!$B$3:$M$1002,2,FALSE)&amp;" "&amp;VLOOKUP($U785,Endereços!$B$3:$M$1002,3,FALSE),"")</f>
        <v/>
      </c>
      <c r="W785" s="9"/>
      <c r="X785" s="9"/>
      <c r="Y785" s="9"/>
      <c r="Z785" s="59"/>
    </row>
    <row r="786" spans="1:26" x14ac:dyDescent="0.2">
      <c r="A786" s="44" t="str">
        <f t="shared" si="22"/>
        <v/>
      </c>
      <c r="B786" s="5"/>
      <c r="C786" s="14"/>
      <c r="D786" s="32" t="str">
        <f>IF($C786&lt;&gt;"",VLOOKUP($C786,Empresas!$A$3:$AB$1002,2,FALSE),"")</f>
        <v/>
      </c>
      <c r="E786" s="14"/>
      <c r="F786" s="14"/>
      <c r="G786" s="14"/>
      <c r="H786" s="14"/>
      <c r="I786" s="9"/>
      <c r="J786" s="9"/>
      <c r="K786" s="53"/>
      <c r="L786" s="50" t="str">
        <f t="shared" ca="1" si="23"/>
        <v/>
      </c>
      <c r="M786" s="32" t="str">
        <f>IF($U786&lt;&gt;"",VLOOKUP(VLOOKUP(VLOOKUP($U786,Endereços!$B$3:$M$1002,8,FALSE),Parametros!$AG$3:$AJ$102,4,FALSE),Parametros!$U$3:$Z$102,4,FALSE),"")</f>
        <v/>
      </c>
      <c r="N786" s="32" t="str">
        <f>IF($U786&lt;&gt;"",VLOOKUP(VLOOKUP($U786,Endereços!$B$3:$M$1002,6,FALSE),Parametros!$I$3:$N$102,6,FALSE),"")</f>
        <v/>
      </c>
      <c r="O786" s="9"/>
      <c r="P786" s="9"/>
      <c r="Q786" s="9"/>
      <c r="R786" s="9"/>
      <c r="S786" s="9"/>
      <c r="T786" s="9"/>
      <c r="U786" s="9"/>
      <c r="V786" s="52" t="str">
        <f>IF($U786&lt;&gt;"",VLOOKUP($U786,Endereços!$B$3:$M$1002,5,FALSE)&amp;" - "&amp;VLOOKUP($U786,Endereços!$B$3:$M$1002,7,FALSE)&amp;" - "&amp;VLOOKUP($U786,Endereços!$B$3:$M$1002,8,FALSE)&amp;", "&amp;VLOOKUP($U786,Endereços!$B$3:$M$1002,2,FALSE)&amp;" "&amp;VLOOKUP($U786,Endereços!$B$3:$M$1002,3,FALSE),"")</f>
        <v/>
      </c>
      <c r="W786" s="9"/>
      <c r="X786" s="9"/>
      <c r="Y786" s="9"/>
      <c r="Z786" s="59"/>
    </row>
    <row r="787" spans="1:26" x14ac:dyDescent="0.2">
      <c r="A787" s="44" t="str">
        <f t="shared" si="22"/>
        <v/>
      </c>
      <c r="B787" s="5"/>
      <c r="C787" s="14"/>
      <c r="D787" s="32" t="str">
        <f>IF($C787&lt;&gt;"",VLOOKUP($C787,Empresas!$A$3:$AB$1002,2,FALSE),"")</f>
        <v/>
      </c>
      <c r="E787" s="14"/>
      <c r="F787" s="14"/>
      <c r="G787" s="14"/>
      <c r="H787" s="14"/>
      <c r="I787" s="9"/>
      <c r="J787" s="9"/>
      <c r="K787" s="53"/>
      <c r="L787" s="50" t="str">
        <f t="shared" ca="1" si="23"/>
        <v/>
      </c>
      <c r="M787" s="32" t="str">
        <f>IF($U787&lt;&gt;"",VLOOKUP(VLOOKUP(VLOOKUP($U787,Endereços!$B$3:$M$1002,8,FALSE),Parametros!$AG$3:$AJ$102,4,FALSE),Parametros!$U$3:$Z$102,4,FALSE),"")</f>
        <v/>
      </c>
      <c r="N787" s="32" t="str">
        <f>IF($U787&lt;&gt;"",VLOOKUP(VLOOKUP($U787,Endereços!$B$3:$M$1002,6,FALSE),Parametros!$I$3:$N$102,6,FALSE),"")</f>
        <v/>
      </c>
      <c r="O787" s="9"/>
      <c r="P787" s="9"/>
      <c r="Q787" s="9"/>
      <c r="R787" s="9"/>
      <c r="S787" s="9"/>
      <c r="T787" s="9"/>
      <c r="U787" s="9"/>
      <c r="V787" s="52" t="str">
        <f>IF($U787&lt;&gt;"",VLOOKUP($U787,Endereços!$B$3:$M$1002,5,FALSE)&amp;" - "&amp;VLOOKUP($U787,Endereços!$B$3:$M$1002,7,FALSE)&amp;" - "&amp;VLOOKUP($U787,Endereços!$B$3:$M$1002,8,FALSE)&amp;", "&amp;VLOOKUP($U787,Endereços!$B$3:$M$1002,2,FALSE)&amp;" "&amp;VLOOKUP($U787,Endereços!$B$3:$M$1002,3,FALSE),"")</f>
        <v/>
      </c>
      <c r="W787" s="9"/>
      <c r="X787" s="9"/>
      <c r="Y787" s="9"/>
      <c r="Z787" s="59"/>
    </row>
    <row r="788" spans="1:26" x14ac:dyDescent="0.2">
      <c r="A788" s="44" t="str">
        <f t="shared" si="22"/>
        <v/>
      </c>
      <c r="B788" s="5"/>
      <c r="C788" s="14"/>
      <c r="D788" s="32" t="str">
        <f>IF($C788&lt;&gt;"",VLOOKUP($C788,Empresas!$A$3:$AB$1002,2,FALSE),"")</f>
        <v/>
      </c>
      <c r="E788" s="14"/>
      <c r="F788" s="14"/>
      <c r="G788" s="14"/>
      <c r="H788" s="14"/>
      <c r="I788" s="9"/>
      <c r="J788" s="9"/>
      <c r="K788" s="53"/>
      <c r="L788" s="50" t="str">
        <f t="shared" ca="1" si="23"/>
        <v/>
      </c>
      <c r="M788" s="32" t="str">
        <f>IF($U788&lt;&gt;"",VLOOKUP(VLOOKUP(VLOOKUP($U788,Endereços!$B$3:$M$1002,8,FALSE),Parametros!$AG$3:$AJ$102,4,FALSE),Parametros!$U$3:$Z$102,4,FALSE),"")</f>
        <v/>
      </c>
      <c r="N788" s="32" t="str">
        <f>IF($U788&lt;&gt;"",VLOOKUP(VLOOKUP($U788,Endereços!$B$3:$M$1002,6,FALSE),Parametros!$I$3:$N$102,6,FALSE),"")</f>
        <v/>
      </c>
      <c r="O788" s="9"/>
      <c r="P788" s="9"/>
      <c r="Q788" s="9"/>
      <c r="R788" s="9"/>
      <c r="S788" s="9"/>
      <c r="T788" s="9"/>
      <c r="U788" s="9"/>
      <c r="V788" s="52" t="str">
        <f>IF($U788&lt;&gt;"",VLOOKUP($U788,Endereços!$B$3:$M$1002,5,FALSE)&amp;" - "&amp;VLOOKUP($U788,Endereços!$B$3:$M$1002,7,FALSE)&amp;" - "&amp;VLOOKUP($U788,Endereços!$B$3:$M$1002,8,FALSE)&amp;", "&amp;VLOOKUP($U788,Endereços!$B$3:$M$1002,2,FALSE)&amp;" "&amp;VLOOKUP($U788,Endereços!$B$3:$M$1002,3,FALSE),"")</f>
        <v/>
      </c>
      <c r="W788" s="9"/>
      <c r="X788" s="9"/>
      <c r="Y788" s="9"/>
      <c r="Z788" s="59"/>
    </row>
    <row r="789" spans="1:26" x14ac:dyDescent="0.2">
      <c r="A789" s="44" t="str">
        <f t="shared" si="22"/>
        <v/>
      </c>
      <c r="B789" s="5"/>
      <c r="C789" s="14"/>
      <c r="D789" s="32" t="str">
        <f>IF($C789&lt;&gt;"",VLOOKUP($C789,Empresas!$A$3:$AB$1002,2,FALSE),"")</f>
        <v/>
      </c>
      <c r="E789" s="14"/>
      <c r="F789" s="14"/>
      <c r="G789" s="14"/>
      <c r="H789" s="14"/>
      <c r="I789" s="9"/>
      <c r="J789" s="9"/>
      <c r="K789" s="53"/>
      <c r="L789" s="50" t="str">
        <f t="shared" ca="1" si="23"/>
        <v/>
      </c>
      <c r="M789" s="32" t="str">
        <f>IF($U789&lt;&gt;"",VLOOKUP(VLOOKUP(VLOOKUP($U789,Endereços!$B$3:$M$1002,8,FALSE),Parametros!$AG$3:$AJ$102,4,FALSE),Parametros!$U$3:$Z$102,4,FALSE),"")</f>
        <v/>
      </c>
      <c r="N789" s="32" t="str">
        <f>IF($U789&lt;&gt;"",VLOOKUP(VLOOKUP($U789,Endereços!$B$3:$M$1002,6,FALSE),Parametros!$I$3:$N$102,6,FALSE),"")</f>
        <v/>
      </c>
      <c r="O789" s="9"/>
      <c r="P789" s="9"/>
      <c r="Q789" s="9"/>
      <c r="R789" s="9"/>
      <c r="S789" s="9"/>
      <c r="T789" s="9"/>
      <c r="U789" s="9"/>
      <c r="V789" s="52" t="str">
        <f>IF($U789&lt;&gt;"",VLOOKUP($U789,Endereços!$B$3:$M$1002,5,FALSE)&amp;" - "&amp;VLOOKUP($U789,Endereços!$B$3:$M$1002,7,FALSE)&amp;" - "&amp;VLOOKUP($U789,Endereços!$B$3:$M$1002,8,FALSE)&amp;", "&amp;VLOOKUP($U789,Endereços!$B$3:$M$1002,2,FALSE)&amp;" "&amp;VLOOKUP($U789,Endereços!$B$3:$M$1002,3,FALSE),"")</f>
        <v/>
      </c>
      <c r="W789" s="9"/>
      <c r="X789" s="9"/>
      <c r="Y789" s="9"/>
      <c r="Z789" s="59"/>
    </row>
    <row r="790" spans="1:26" x14ac:dyDescent="0.2">
      <c r="A790" s="44" t="str">
        <f t="shared" si="22"/>
        <v/>
      </c>
      <c r="B790" s="5"/>
      <c r="C790" s="14"/>
      <c r="D790" s="32" t="str">
        <f>IF($C790&lt;&gt;"",VLOOKUP($C790,Empresas!$A$3:$AB$1002,2,FALSE),"")</f>
        <v/>
      </c>
      <c r="E790" s="14"/>
      <c r="F790" s="14"/>
      <c r="G790" s="14"/>
      <c r="H790" s="14"/>
      <c r="I790" s="9"/>
      <c r="J790" s="9"/>
      <c r="K790" s="53"/>
      <c r="L790" s="50" t="str">
        <f t="shared" ca="1" si="23"/>
        <v/>
      </c>
      <c r="M790" s="32" t="str">
        <f>IF($U790&lt;&gt;"",VLOOKUP(VLOOKUP(VLOOKUP($U790,Endereços!$B$3:$M$1002,8,FALSE),Parametros!$AG$3:$AJ$102,4,FALSE),Parametros!$U$3:$Z$102,4,FALSE),"")</f>
        <v/>
      </c>
      <c r="N790" s="32" t="str">
        <f>IF($U790&lt;&gt;"",VLOOKUP(VLOOKUP($U790,Endereços!$B$3:$M$1002,6,FALSE),Parametros!$I$3:$N$102,6,FALSE),"")</f>
        <v/>
      </c>
      <c r="O790" s="9"/>
      <c r="P790" s="9"/>
      <c r="Q790" s="9"/>
      <c r="R790" s="9"/>
      <c r="S790" s="9"/>
      <c r="T790" s="9"/>
      <c r="U790" s="9"/>
      <c r="V790" s="52" t="str">
        <f>IF($U790&lt;&gt;"",VLOOKUP($U790,Endereços!$B$3:$M$1002,5,FALSE)&amp;" - "&amp;VLOOKUP($U790,Endereços!$B$3:$M$1002,7,FALSE)&amp;" - "&amp;VLOOKUP($U790,Endereços!$B$3:$M$1002,8,FALSE)&amp;", "&amp;VLOOKUP($U790,Endereços!$B$3:$M$1002,2,FALSE)&amp;" "&amp;VLOOKUP($U790,Endereços!$B$3:$M$1002,3,FALSE),"")</f>
        <v/>
      </c>
      <c r="W790" s="9"/>
      <c r="X790" s="9"/>
      <c r="Y790" s="9"/>
      <c r="Z790" s="59"/>
    </row>
    <row r="791" spans="1:26" x14ac:dyDescent="0.2">
      <c r="A791" s="44" t="str">
        <f t="shared" si="22"/>
        <v/>
      </c>
      <c r="B791" s="5"/>
      <c r="C791" s="14"/>
      <c r="D791" s="32" t="str">
        <f>IF($C791&lt;&gt;"",VLOOKUP($C791,Empresas!$A$3:$AB$1002,2,FALSE),"")</f>
        <v/>
      </c>
      <c r="E791" s="14"/>
      <c r="F791" s="14"/>
      <c r="G791" s="14"/>
      <c r="H791" s="14"/>
      <c r="I791" s="9"/>
      <c r="J791" s="9"/>
      <c r="K791" s="53"/>
      <c r="L791" s="50" t="str">
        <f t="shared" ca="1" si="23"/>
        <v/>
      </c>
      <c r="M791" s="32" t="str">
        <f>IF($U791&lt;&gt;"",VLOOKUP(VLOOKUP(VLOOKUP($U791,Endereços!$B$3:$M$1002,8,FALSE),Parametros!$AG$3:$AJ$102,4,FALSE),Parametros!$U$3:$Z$102,4,FALSE),"")</f>
        <v/>
      </c>
      <c r="N791" s="32" t="str">
        <f>IF($U791&lt;&gt;"",VLOOKUP(VLOOKUP($U791,Endereços!$B$3:$M$1002,6,FALSE),Parametros!$I$3:$N$102,6,FALSE),"")</f>
        <v/>
      </c>
      <c r="O791" s="9"/>
      <c r="P791" s="9"/>
      <c r="Q791" s="9"/>
      <c r="R791" s="9"/>
      <c r="S791" s="9"/>
      <c r="T791" s="9"/>
      <c r="U791" s="9"/>
      <c r="V791" s="52" t="str">
        <f>IF($U791&lt;&gt;"",VLOOKUP($U791,Endereços!$B$3:$M$1002,5,FALSE)&amp;" - "&amp;VLOOKUP($U791,Endereços!$B$3:$M$1002,7,FALSE)&amp;" - "&amp;VLOOKUP($U791,Endereços!$B$3:$M$1002,8,FALSE)&amp;", "&amp;VLOOKUP($U791,Endereços!$B$3:$M$1002,2,FALSE)&amp;" "&amp;VLOOKUP($U791,Endereços!$B$3:$M$1002,3,FALSE),"")</f>
        <v/>
      </c>
      <c r="W791" s="9"/>
      <c r="X791" s="9"/>
      <c r="Y791" s="9"/>
      <c r="Z791" s="59"/>
    </row>
    <row r="792" spans="1:26" x14ac:dyDescent="0.2">
      <c r="A792" s="44" t="str">
        <f t="shared" si="22"/>
        <v/>
      </c>
      <c r="B792" s="5"/>
      <c r="C792" s="14"/>
      <c r="D792" s="32" t="str">
        <f>IF($C792&lt;&gt;"",VLOOKUP($C792,Empresas!$A$3:$AB$1002,2,FALSE),"")</f>
        <v/>
      </c>
      <c r="E792" s="14"/>
      <c r="F792" s="14"/>
      <c r="G792" s="14"/>
      <c r="H792" s="14"/>
      <c r="I792" s="9"/>
      <c r="J792" s="9"/>
      <c r="K792" s="53"/>
      <c r="L792" s="50" t="str">
        <f t="shared" ca="1" si="23"/>
        <v/>
      </c>
      <c r="M792" s="32" t="str">
        <f>IF($U792&lt;&gt;"",VLOOKUP(VLOOKUP(VLOOKUP($U792,Endereços!$B$3:$M$1002,8,FALSE),Parametros!$AG$3:$AJ$102,4,FALSE),Parametros!$U$3:$Z$102,4,FALSE),"")</f>
        <v/>
      </c>
      <c r="N792" s="32" t="str">
        <f>IF($U792&lt;&gt;"",VLOOKUP(VLOOKUP($U792,Endereços!$B$3:$M$1002,6,FALSE),Parametros!$I$3:$N$102,6,FALSE),"")</f>
        <v/>
      </c>
      <c r="O792" s="9"/>
      <c r="P792" s="9"/>
      <c r="Q792" s="9"/>
      <c r="R792" s="9"/>
      <c r="S792" s="9"/>
      <c r="T792" s="9"/>
      <c r="U792" s="9"/>
      <c r="V792" s="52" t="str">
        <f>IF($U792&lt;&gt;"",VLOOKUP($U792,Endereços!$B$3:$M$1002,5,FALSE)&amp;" - "&amp;VLOOKUP($U792,Endereços!$B$3:$M$1002,7,FALSE)&amp;" - "&amp;VLOOKUP($U792,Endereços!$B$3:$M$1002,8,FALSE)&amp;", "&amp;VLOOKUP($U792,Endereços!$B$3:$M$1002,2,FALSE)&amp;" "&amp;VLOOKUP($U792,Endereços!$B$3:$M$1002,3,FALSE),"")</f>
        <v/>
      </c>
      <c r="W792" s="9"/>
      <c r="X792" s="9"/>
      <c r="Y792" s="9"/>
      <c r="Z792" s="59"/>
    </row>
    <row r="793" spans="1:26" x14ac:dyDescent="0.2">
      <c r="A793" s="44" t="str">
        <f t="shared" si="22"/>
        <v/>
      </c>
      <c r="B793" s="5"/>
      <c r="C793" s="14"/>
      <c r="D793" s="32" t="str">
        <f>IF($C793&lt;&gt;"",VLOOKUP($C793,Empresas!$A$3:$AB$1002,2,FALSE),"")</f>
        <v/>
      </c>
      <c r="E793" s="14"/>
      <c r="F793" s="14"/>
      <c r="G793" s="14"/>
      <c r="H793" s="14"/>
      <c r="I793" s="9"/>
      <c r="J793" s="9"/>
      <c r="K793" s="53"/>
      <c r="L793" s="50" t="str">
        <f t="shared" ca="1" si="23"/>
        <v/>
      </c>
      <c r="M793" s="32" t="str">
        <f>IF($U793&lt;&gt;"",VLOOKUP(VLOOKUP(VLOOKUP($U793,Endereços!$B$3:$M$1002,8,FALSE),Parametros!$AG$3:$AJ$102,4,FALSE),Parametros!$U$3:$Z$102,4,FALSE),"")</f>
        <v/>
      </c>
      <c r="N793" s="32" t="str">
        <f>IF($U793&lt;&gt;"",VLOOKUP(VLOOKUP($U793,Endereços!$B$3:$M$1002,6,FALSE),Parametros!$I$3:$N$102,6,FALSE),"")</f>
        <v/>
      </c>
      <c r="O793" s="9"/>
      <c r="P793" s="9"/>
      <c r="Q793" s="9"/>
      <c r="R793" s="9"/>
      <c r="S793" s="9"/>
      <c r="T793" s="9"/>
      <c r="U793" s="9"/>
      <c r="V793" s="52" t="str">
        <f>IF($U793&lt;&gt;"",VLOOKUP($U793,Endereços!$B$3:$M$1002,5,FALSE)&amp;" - "&amp;VLOOKUP($U793,Endereços!$B$3:$M$1002,7,FALSE)&amp;" - "&amp;VLOOKUP($U793,Endereços!$B$3:$M$1002,8,FALSE)&amp;", "&amp;VLOOKUP($U793,Endereços!$B$3:$M$1002,2,FALSE)&amp;" "&amp;VLOOKUP($U793,Endereços!$B$3:$M$1002,3,FALSE),"")</f>
        <v/>
      </c>
      <c r="W793" s="9"/>
      <c r="X793" s="9"/>
      <c r="Y793" s="9"/>
      <c r="Z793" s="59"/>
    </row>
    <row r="794" spans="1:26" x14ac:dyDescent="0.2">
      <c r="A794" s="44" t="str">
        <f t="shared" si="22"/>
        <v/>
      </c>
      <c r="B794" s="5"/>
      <c r="C794" s="14"/>
      <c r="D794" s="32" t="str">
        <f>IF($C794&lt;&gt;"",VLOOKUP($C794,Empresas!$A$3:$AB$1002,2,FALSE),"")</f>
        <v/>
      </c>
      <c r="E794" s="14"/>
      <c r="F794" s="14"/>
      <c r="G794" s="14"/>
      <c r="H794" s="14"/>
      <c r="I794" s="9"/>
      <c r="J794" s="9"/>
      <c r="K794" s="53"/>
      <c r="L794" s="50" t="str">
        <f t="shared" ca="1" si="23"/>
        <v/>
      </c>
      <c r="M794" s="32" t="str">
        <f>IF($U794&lt;&gt;"",VLOOKUP(VLOOKUP(VLOOKUP($U794,Endereços!$B$3:$M$1002,8,FALSE),Parametros!$AG$3:$AJ$102,4,FALSE),Parametros!$U$3:$Z$102,4,FALSE),"")</f>
        <v/>
      </c>
      <c r="N794" s="32" t="str">
        <f>IF($U794&lt;&gt;"",VLOOKUP(VLOOKUP($U794,Endereços!$B$3:$M$1002,6,FALSE),Parametros!$I$3:$N$102,6,FALSE),"")</f>
        <v/>
      </c>
      <c r="O794" s="9"/>
      <c r="P794" s="9"/>
      <c r="Q794" s="9"/>
      <c r="R794" s="9"/>
      <c r="S794" s="9"/>
      <c r="T794" s="9"/>
      <c r="U794" s="9"/>
      <c r="V794" s="52" t="str">
        <f>IF($U794&lt;&gt;"",VLOOKUP($U794,Endereços!$B$3:$M$1002,5,FALSE)&amp;" - "&amp;VLOOKUP($U794,Endereços!$B$3:$M$1002,7,FALSE)&amp;" - "&amp;VLOOKUP($U794,Endereços!$B$3:$M$1002,8,FALSE)&amp;", "&amp;VLOOKUP($U794,Endereços!$B$3:$M$1002,2,FALSE)&amp;" "&amp;VLOOKUP($U794,Endereços!$B$3:$M$1002,3,FALSE),"")</f>
        <v/>
      </c>
      <c r="W794" s="9"/>
      <c r="X794" s="9"/>
      <c r="Y794" s="9"/>
      <c r="Z794" s="59"/>
    </row>
    <row r="795" spans="1:26" x14ac:dyDescent="0.2">
      <c r="A795" s="44" t="str">
        <f t="shared" si="22"/>
        <v/>
      </c>
      <c r="B795" s="5"/>
      <c r="C795" s="14"/>
      <c r="D795" s="32" t="str">
        <f>IF($C795&lt;&gt;"",VLOOKUP($C795,Empresas!$A$3:$AB$1002,2,FALSE),"")</f>
        <v/>
      </c>
      <c r="E795" s="14"/>
      <c r="F795" s="14"/>
      <c r="G795" s="14"/>
      <c r="H795" s="14"/>
      <c r="I795" s="9"/>
      <c r="J795" s="9"/>
      <c r="K795" s="53"/>
      <c r="L795" s="50" t="str">
        <f t="shared" ca="1" si="23"/>
        <v/>
      </c>
      <c r="M795" s="32" t="str">
        <f>IF($U795&lt;&gt;"",VLOOKUP(VLOOKUP(VLOOKUP($U795,Endereços!$B$3:$M$1002,8,FALSE),Parametros!$AG$3:$AJ$102,4,FALSE),Parametros!$U$3:$Z$102,4,FALSE),"")</f>
        <v/>
      </c>
      <c r="N795" s="32" t="str">
        <f>IF($U795&lt;&gt;"",VLOOKUP(VLOOKUP($U795,Endereços!$B$3:$M$1002,6,FALSE),Parametros!$I$3:$N$102,6,FALSE),"")</f>
        <v/>
      </c>
      <c r="O795" s="9"/>
      <c r="P795" s="9"/>
      <c r="Q795" s="9"/>
      <c r="R795" s="9"/>
      <c r="S795" s="9"/>
      <c r="T795" s="9"/>
      <c r="U795" s="9"/>
      <c r="V795" s="52" t="str">
        <f>IF($U795&lt;&gt;"",VLOOKUP($U795,Endereços!$B$3:$M$1002,5,FALSE)&amp;" - "&amp;VLOOKUP($U795,Endereços!$B$3:$M$1002,7,FALSE)&amp;" - "&amp;VLOOKUP($U795,Endereços!$B$3:$M$1002,8,FALSE)&amp;", "&amp;VLOOKUP($U795,Endereços!$B$3:$M$1002,2,FALSE)&amp;" "&amp;VLOOKUP($U795,Endereços!$B$3:$M$1002,3,FALSE),"")</f>
        <v/>
      </c>
      <c r="W795" s="9"/>
      <c r="X795" s="9"/>
      <c r="Y795" s="9"/>
      <c r="Z795" s="59"/>
    </row>
    <row r="796" spans="1:26" x14ac:dyDescent="0.2">
      <c r="A796" s="44" t="str">
        <f t="shared" si="22"/>
        <v/>
      </c>
      <c r="B796" s="5"/>
      <c r="C796" s="14"/>
      <c r="D796" s="32" t="str">
        <f>IF($C796&lt;&gt;"",VLOOKUP($C796,Empresas!$A$3:$AB$1002,2,FALSE),"")</f>
        <v/>
      </c>
      <c r="E796" s="14"/>
      <c r="F796" s="14"/>
      <c r="G796" s="14"/>
      <c r="H796" s="14"/>
      <c r="I796" s="9"/>
      <c r="J796" s="9"/>
      <c r="K796" s="53"/>
      <c r="L796" s="50" t="str">
        <f t="shared" ca="1" si="23"/>
        <v/>
      </c>
      <c r="M796" s="32" t="str">
        <f>IF($U796&lt;&gt;"",VLOOKUP(VLOOKUP(VLOOKUP($U796,Endereços!$B$3:$M$1002,8,FALSE),Parametros!$AG$3:$AJ$102,4,FALSE),Parametros!$U$3:$Z$102,4,FALSE),"")</f>
        <v/>
      </c>
      <c r="N796" s="32" t="str">
        <f>IF($U796&lt;&gt;"",VLOOKUP(VLOOKUP($U796,Endereços!$B$3:$M$1002,6,FALSE),Parametros!$I$3:$N$102,6,FALSE),"")</f>
        <v/>
      </c>
      <c r="O796" s="9"/>
      <c r="P796" s="9"/>
      <c r="Q796" s="9"/>
      <c r="R796" s="9"/>
      <c r="S796" s="9"/>
      <c r="T796" s="9"/>
      <c r="U796" s="9"/>
      <c r="V796" s="52" t="str">
        <f>IF($U796&lt;&gt;"",VLOOKUP($U796,Endereços!$B$3:$M$1002,5,FALSE)&amp;" - "&amp;VLOOKUP($U796,Endereços!$B$3:$M$1002,7,FALSE)&amp;" - "&amp;VLOOKUP($U796,Endereços!$B$3:$M$1002,8,FALSE)&amp;", "&amp;VLOOKUP($U796,Endereços!$B$3:$M$1002,2,FALSE)&amp;" "&amp;VLOOKUP($U796,Endereços!$B$3:$M$1002,3,FALSE),"")</f>
        <v/>
      </c>
      <c r="W796" s="9"/>
      <c r="X796" s="9"/>
      <c r="Y796" s="9"/>
      <c r="Z796" s="59"/>
    </row>
    <row r="797" spans="1:26" x14ac:dyDescent="0.2">
      <c r="A797" s="44" t="str">
        <f t="shared" si="22"/>
        <v/>
      </c>
      <c r="B797" s="5"/>
      <c r="C797" s="14"/>
      <c r="D797" s="32" t="str">
        <f>IF($C797&lt;&gt;"",VLOOKUP($C797,Empresas!$A$3:$AB$1002,2,FALSE),"")</f>
        <v/>
      </c>
      <c r="E797" s="14"/>
      <c r="F797" s="14"/>
      <c r="G797" s="14"/>
      <c r="H797" s="14"/>
      <c r="I797" s="9"/>
      <c r="J797" s="9"/>
      <c r="K797" s="53"/>
      <c r="L797" s="50" t="str">
        <f t="shared" ca="1" si="23"/>
        <v/>
      </c>
      <c r="M797" s="32" t="str">
        <f>IF($U797&lt;&gt;"",VLOOKUP(VLOOKUP(VLOOKUP($U797,Endereços!$B$3:$M$1002,8,FALSE),Parametros!$AG$3:$AJ$102,4,FALSE),Parametros!$U$3:$Z$102,4,FALSE),"")</f>
        <v/>
      </c>
      <c r="N797" s="32" t="str">
        <f>IF($U797&lt;&gt;"",VLOOKUP(VLOOKUP($U797,Endereços!$B$3:$M$1002,6,FALSE),Parametros!$I$3:$N$102,6,FALSE),"")</f>
        <v/>
      </c>
      <c r="O797" s="9"/>
      <c r="P797" s="9"/>
      <c r="Q797" s="9"/>
      <c r="R797" s="9"/>
      <c r="S797" s="9"/>
      <c r="T797" s="9"/>
      <c r="U797" s="9"/>
      <c r="V797" s="52" t="str">
        <f>IF($U797&lt;&gt;"",VLOOKUP($U797,Endereços!$B$3:$M$1002,5,FALSE)&amp;" - "&amp;VLOOKUP($U797,Endereços!$B$3:$M$1002,7,FALSE)&amp;" - "&amp;VLOOKUP($U797,Endereços!$B$3:$M$1002,8,FALSE)&amp;", "&amp;VLOOKUP($U797,Endereços!$B$3:$M$1002,2,FALSE)&amp;" "&amp;VLOOKUP($U797,Endereços!$B$3:$M$1002,3,FALSE),"")</f>
        <v/>
      </c>
      <c r="W797" s="9"/>
      <c r="X797" s="9"/>
      <c r="Y797" s="9"/>
      <c r="Z797" s="59"/>
    </row>
    <row r="798" spans="1:26" x14ac:dyDescent="0.2">
      <c r="A798" s="44" t="str">
        <f t="shared" si="22"/>
        <v/>
      </c>
      <c r="B798" s="5"/>
      <c r="C798" s="14"/>
      <c r="D798" s="32" t="str">
        <f>IF($C798&lt;&gt;"",VLOOKUP($C798,Empresas!$A$3:$AB$1002,2,FALSE),"")</f>
        <v/>
      </c>
      <c r="E798" s="14"/>
      <c r="F798" s="14"/>
      <c r="G798" s="14"/>
      <c r="H798" s="14"/>
      <c r="I798" s="9"/>
      <c r="J798" s="9"/>
      <c r="K798" s="53"/>
      <c r="L798" s="50" t="str">
        <f t="shared" ca="1" si="23"/>
        <v/>
      </c>
      <c r="M798" s="32" t="str">
        <f>IF($U798&lt;&gt;"",VLOOKUP(VLOOKUP(VLOOKUP($U798,Endereços!$B$3:$M$1002,8,FALSE),Parametros!$AG$3:$AJ$102,4,FALSE),Parametros!$U$3:$Z$102,4,FALSE),"")</f>
        <v/>
      </c>
      <c r="N798" s="32" t="str">
        <f>IF($U798&lt;&gt;"",VLOOKUP(VLOOKUP($U798,Endereços!$B$3:$M$1002,6,FALSE),Parametros!$I$3:$N$102,6,FALSE),"")</f>
        <v/>
      </c>
      <c r="O798" s="9"/>
      <c r="P798" s="9"/>
      <c r="Q798" s="9"/>
      <c r="R798" s="9"/>
      <c r="S798" s="9"/>
      <c r="T798" s="9"/>
      <c r="U798" s="9"/>
      <c r="V798" s="52" t="str">
        <f>IF($U798&lt;&gt;"",VLOOKUP($U798,Endereços!$B$3:$M$1002,5,FALSE)&amp;" - "&amp;VLOOKUP($U798,Endereços!$B$3:$M$1002,7,FALSE)&amp;" - "&amp;VLOOKUP($U798,Endereços!$B$3:$M$1002,8,FALSE)&amp;", "&amp;VLOOKUP($U798,Endereços!$B$3:$M$1002,2,FALSE)&amp;" "&amp;VLOOKUP($U798,Endereços!$B$3:$M$1002,3,FALSE),"")</f>
        <v/>
      </c>
      <c r="W798" s="9"/>
      <c r="X798" s="9"/>
      <c r="Y798" s="9"/>
      <c r="Z798" s="59"/>
    </row>
    <row r="799" spans="1:26" x14ac:dyDescent="0.2">
      <c r="A799" s="44" t="str">
        <f t="shared" si="22"/>
        <v/>
      </c>
      <c r="B799" s="5"/>
      <c r="C799" s="14"/>
      <c r="D799" s="32" t="str">
        <f>IF($C799&lt;&gt;"",VLOOKUP($C799,Empresas!$A$3:$AB$1002,2,FALSE),"")</f>
        <v/>
      </c>
      <c r="E799" s="14"/>
      <c r="F799" s="14"/>
      <c r="G799" s="14"/>
      <c r="H799" s="14"/>
      <c r="I799" s="9"/>
      <c r="J799" s="9"/>
      <c r="K799" s="53"/>
      <c r="L799" s="50" t="str">
        <f t="shared" ca="1" si="23"/>
        <v/>
      </c>
      <c r="M799" s="32" t="str">
        <f>IF($U799&lt;&gt;"",VLOOKUP(VLOOKUP(VLOOKUP($U799,Endereços!$B$3:$M$1002,8,FALSE),Parametros!$AG$3:$AJ$102,4,FALSE),Parametros!$U$3:$Z$102,4,FALSE),"")</f>
        <v/>
      </c>
      <c r="N799" s="32" t="str">
        <f>IF($U799&lt;&gt;"",VLOOKUP(VLOOKUP($U799,Endereços!$B$3:$M$1002,6,FALSE),Parametros!$I$3:$N$102,6,FALSE),"")</f>
        <v/>
      </c>
      <c r="O799" s="9"/>
      <c r="P799" s="9"/>
      <c r="Q799" s="9"/>
      <c r="R799" s="9"/>
      <c r="S799" s="9"/>
      <c r="T799" s="9"/>
      <c r="U799" s="9"/>
      <c r="V799" s="52" t="str">
        <f>IF($U799&lt;&gt;"",VLOOKUP($U799,Endereços!$B$3:$M$1002,5,FALSE)&amp;" - "&amp;VLOOKUP($U799,Endereços!$B$3:$M$1002,7,FALSE)&amp;" - "&amp;VLOOKUP($U799,Endereços!$B$3:$M$1002,8,FALSE)&amp;", "&amp;VLOOKUP($U799,Endereços!$B$3:$M$1002,2,FALSE)&amp;" "&amp;VLOOKUP($U799,Endereços!$B$3:$M$1002,3,FALSE),"")</f>
        <v/>
      </c>
      <c r="W799" s="9"/>
      <c r="X799" s="9"/>
      <c r="Y799" s="9"/>
      <c r="Z799" s="59"/>
    </row>
    <row r="800" spans="1:26" x14ac:dyDescent="0.2">
      <c r="A800" s="44" t="str">
        <f t="shared" si="22"/>
        <v/>
      </c>
      <c r="B800" s="5"/>
      <c r="C800" s="14"/>
      <c r="D800" s="32" t="str">
        <f>IF($C800&lt;&gt;"",VLOOKUP($C800,Empresas!$A$3:$AB$1002,2,FALSE),"")</f>
        <v/>
      </c>
      <c r="E800" s="14"/>
      <c r="F800" s="14"/>
      <c r="G800" s="14"/>
      <c r="H800" s="14"/>
      <c r="I800" s="9"/>
      <c r="J800" s="9"/>
      <c r="K800" s="53"/>
      <c r="L800" s="50" t="str">
        <f t="shared" ca="1" si="23"/>
        <v/>
      </c>
      <c r="M800" s="32" t="str">
        <f>IF($U800&lt;&gt;"",VLOOKUP(VLOOKUP(VLOOKUP($U800,Endereços!$B$3:$M$1002,8,FALSE),Parametros!$AG$3:$AJ$102,4,FALSE),Parametros!$U$3:$Z$102,4,FALSE),"")</f>
        <v/>
      </c>
      <c r="N800" s="32" t="str">
        <f>IF($U800&lt;&gt;"",VLOOKUP(VLOOKUP($U800,Endereços!$B$3:$M$1002,6,FALSE),Parametros!$I$3:$N$102,6,FALSE),"")</f>
        <v/>
      </c>
      <c r="O800" s="9"/>
      <c r="P800" s="9"/>
      <c r="Q800" s="9"/>
      <c r="R800" s="9"/>
      <c r="S800" s="9"/>
      <c r="T800" s="9"/>
      <c r="U800" s="9"/>
      <c r="V800" s="52" t="str">
        <f>IF($U800&lt;&gt;"",VLOOKUP($U800,Endereços!$B$3:$M$1002,5,FALSE)&amp;" - "&amp;VLOOKUP($U800,Endereços!$B$3:$M$1002,7,FALSE)&amp;" - "&amp;VLOOKUP($U800,Endereços!$B$3:$M$1002,8,FALSE)&amp;", "&amp;VLOOKUP($U800,Endereços!$B$3:$M$1002,2,FALSE)&amp;" "&amp;VLOOKUP($U800,Endereços!$B$3:$M$1002,3,FALSE),"")</f>
        <v/>
      </c>
      <c r="W800" s="9"/>
      <c r="X800" s="9"/>
      <c r="Y800" s="9"/>
      <c r="Z800" s="59"/>
    </row>
    <row r="801" spans="1:26" x14ac:dyDescent="0.2">
      <c r="A801" s="44" t="str">
        <f t="shared" si="22"/>
        <v/>
      </c>
      <c r="B801" s="5"/>
      <c r="C801" s="14"/>
      <c r="D801" s="32" t="str">
        <f>IF($C801&lt;&gt;"",VLOOKUP($C801,Empresas!$A$3:$AB$1002,2,FALSE),"")</f>
        <v/>
      </c>
      <c r="E801" s="14"/>
      <c r="F801" s="14"/>
      <c r="G801" s="14"/>
      <c r="H801" s="14"/>
      <c r="I801" s="9"/>
      <c r="J801" s="9"/>
      <c r="K801" s="53"/>
      <c r="L801" s="50" t="str">
        <f t="shared" ca="1" si="23"/>
        <v/>
      </c>
      <c r="M801" s="32" t="str">
        <f>IF($U801&lt;&gt;"",VLOOKUP(VLOOKUP(VLOOKUP($U801,Endereços!$B$3:$M$1002,8,FALSE),Parametros!$AG$3:$AJ$102,4,FALSE),Parametros!$U$3:$Z$102,4,FALSE),"")</f>
        <v/>
      </c>
      <c r="N801" s="32" t="str">
        <f>IF($U801&lt;&gt;"",VLOOKUP(VLOOKUP($U801,Endereços!$B$3:$M$1002,6,FALSE),Parametros!$I$3:$N$102,6,FALSE),"")</f>
        <v/>
      </c>
      <c r="O801" s="9"/>
      <c r="P801" s="9"/>
      <c r="Q801" s="9"/>
      <c r="R801" s="9"/>
      <c r="S801" s="9"/>
      <c r="T801" s="9"/>
      <c r="U801" s="9"/>
      <c r="V801" s="52" t="str">
        <f>IF($U801&lt;&gt;"",VLOOKUP($U801,Endereços!$B$3:$M$1002,5,FALSE)&amp;" - "&amp;VLOOKUP($U801,Endereços!$B$3:$M$1002,7,FALSE)&amp;" - "&amp;VLOOKUP($U801,Endereços!$B$3:$M$1002,8,FALSE)&amp;", "&amp;VLOOKUP($U801,Endereços!$B$3:$M$1002,2,FALSE)&amp;" "&amp;VLOOKUP($U801,Endereços!$B$3:$M$1002,3,FALSE),"")</f>
        <v/>
      </c>
      <c r="W801" s="9"/>
      <c r="X801" s="9"/>
      <c r="Y801" s="9"/>
      <c r="Z801" s="59"/>
    </row>
    <row r="802" spans="1:26" x14ac:dyDescent="0.2">
      <c r="A802" s="44" t="str">
        <f t="shared" si="22"/>
        <v/>
      </c>
      <c r="B802" s="5"/>
      <c r="C802" s="14"/>
      <c r="D802" s="32" t="str">
        <f>IF($C802&lt;&gt;"",VLOOKUP($C802,Empresas!$A$3:$AB$1002,2,FALSE),"")</f>
        <v/>
      </c>
      <c r="E802" s="14"/>
      <c r="F802" s="14"/>
      <c r="G802" s="14"/>
      <c r="H802" s="14"/>
      <c r="I802" s="9"/>
      <c r="J802" s="9"/>
      <c r="K802" s="53"/>
      <c r="L802" s="50" t="str">
        <f t="shared" ca="1" si="23"/>
        <v/>
      </c>
      <c r="M802" s="32" t="str">
        <f>IF($U802&lt;&gt;"",VLOOKUP(VLOOKUP(VLOOKUP($U802,Endereços!$B$3:$M$1002,8,FALSE),Parametros!$AG$3:$AJ$102,4,FALSE),Parametros!$U$3:$Z$102,4,FALSE),"")</f>
        <v/>
      </c>
      <c r="N802" s="32" t="str">
        <f>IF($U802&lt;&gt;"",VLOOKUP(VLOOKUP($U802,Endereços!$B$3:$M$1002,6,FALSE),Parametros!$I$3:$N$102,6,FALSE),"")</f>
        <v/>
      </c>
      <c r="O802" s="9"/>
      <c r="P802" s="9"/>
      <c r="Q802" s="9"/>
      <c r="R802" s="9"/>
      <c r="S802" s="9"/>
      <c r="T802" s="9"/>
      <c r="U802" s="9"/>
      <c r="V802" s="52" t="str">
        <f>IF($U802&lt;&gt;"",VLOOKUP($U802,Endereços!$B$3:$M$1002,5,FALSE)&amp;" - "&amp;VLOOKUP($U802,Endereços!$B$3:$M$1002,7,FALSE)&amp;" - "&amp;VLOOKUP($U802,Endereços!$B$3:$M$1002,8,FALSE)&amp;", "&amp;VLOOKUP($U802,Endereços!$B$3:$M$1002,2,FALSE)&amp;" "&amp;VLOOKUP($U802,Endereços!$B$3:$M$1002,3,FALSE),"")</f>
        <v/>
      </c>
      <c r="W802" s="9"/>
      <c r="X802" s="9"/>
      <c r="Y802" s="9"/>
      <c r="Z802" s="59"/>
    </row>
    <row r="803" spans="1:26" x14ac:dyDescent="0.2">
      <c r="A803" s="44" t="str">
        <f t="shared" si="22"/>
        <v/>
      </c>
      <c r="B803" s="5"/>
      <c r="C803" s="14"/>
      <c r="D803" s="32" t="str">
        <f>IF($C803&lt;&gt;"",VLOOKUP($C803,Empresas!$A$3:$AB$1002,2,FALSE),"")</f>
        <v/>
      </c>
      <c r="E803" s="14"/>
      <c r="F803" s="14"/>
      <c r="G803" s="14"/>
      <c r="H803" s="14"/>
      <c r="I803" s="9"/>
      <c r="J803" s="9"/>
      <c r="K803" s="53"/>
      <c r="L803" s="50" t="str">
        <f t="shared" ca="1" si="23"/>
        <v/>
      </c>
      <c r="M803" s="32" t="str">
        <f>IF($U803&lt;&gt;"",VLOOKUP(VLOOKUP(VLOOKUP($U803,Endereços!$B$3:$M$1002,8,FALSE),Parametros!$AG$3:$AJ$102,4,FALSE),Parametros!$U$3:$Z$102,4,FALSE),"")</f>
        <v/>
      </c>
      <c r="N803" s="32" t="str">
        <f>IF($U803&lt;&gt;"",VLOOKUP(VLOOKUP($U803,Endereços!$B$3:$M$1002,6,FALSE),Parametros!$I$3:$N$102,6,FALSE),"")</f>
        <v/>
      </c>
      <c r="O803" s="9"/>
      <c r="P803" s="9"/>
      <c r="Q803" s="9"/>
      <c r="R803" s="9"/>
      <c r="S803" s="9"/>
      <c r="T803" s="9"/>
      <c r="U803" s="9"/>
      <c r="V803" s="52" t="str">
        <f>IF($U803&lt;&gt;"",VLOOKUP($U803,Endereços!$B$3:$M$1002,5,FALSE)&amp;" - "&amp;VLOOKUP($U803,Endereços!$B$3:$M$1002,7,FALSE)&amp;" - "&amp;VLOOKUP($U803,Endereços!$B$3:$M$1002,8,FALSE)&amp;", "&amp;VLOOKUP($U803,Endereços!$B$3:$M$1002,2,FALSE)&amp;" "&amp;VLOOKUP($U803,Endereços!$B$3:$M$1002,3,FALSE),"")</f>
        <v/>
      </c>
      <c r="W803" s="9"/>
      <c r="X803" s="9"/>
      <c r="Y803" s="9"/>
      <c r="Z803" s="59"/>
    </row>
    <row r="804" spans="1:26" x14ac:dyDescent="0.2">
      <c r="A804" s="44" t="str">
        <f t="shared" si="22"/>
        <v/>
      </c>
      <c r="B804" s="5"/>
      <c r="C804" s="14"/>
      <c r="D804" s="32" t="str">
        <f>IF($C804&lt;&gt;"",VLOOKUP($C804,Empresas!$A$3:$AB$1002,2,FALSE),"")</f>
        <v/>
      </c>
      <c r="E804" s="14"/>
      <c r="F804" s="14"/>
      <c r="G804" s="14"/>
      <c r="H804" s="14"/>
      <c r="I804" s="9"/>
      <c r="J804" s="9"/>
      <c r="K804" s="53"/>
      <c r="L804" s="50" t="str">
        <f t="shared" ca="1" si="23"/>
        <v/>
      </c>
      <c r="M804" s="32" t="str">
        <f>IF($U804&lt;&gt;"",VLOOKUP(VLOOKUP(VLOOKUP($U804,Endereços!$B$3:$M$1002,8,FALSE),Parametros!$AG$3:$AJ$102,4,FALSE),Parametros!$U$3:$Z$102,4,FALSE),"")</f>
        <v/>
      </c>
      <c r="N804" s="32" t="str">
        <f>IF($U804&lt;&gt;"",VLOOKUP(VLOOKUP($U804,Endereços!$B$3:$M$1002,6,FALSE),Parametros!$I$3:$N$102,6,FALSE),"")</f>
        <v/>
      </c>
      <c r="O804" s="9"/>
      <c r="P804" s="9"/>
      <c r="Q804" s="9"/>
      <c r="R804" s="9"/>
      <c r="S804" s="9"/>
      <c r="T804" s="9"/>
      <c r="U804" s="9"/>
      <c r="V804" s="52" t="str">
        <f>IF($U804&lt;&gt;"",VLOOKUP($U804,Endereços!$B$3:$M$1002,5,FALSE)&amp;" - "&amp;VLOOKUP($U804,Endereços!$B$3:$M$1002,7,FALSE)&amp;" - "&amp;VLOOKUP($U804,Endereços!$B$3:$M$1002,8,FALSE)&amp;", "&amp;VLOOKUP($U804,Endereços!$B$3:$M$1002,2,FALSE)&amp;" "&amp;VLOOKUP($U804,Endereços!$B$3:$M$1002,3,FALSE),"")</f>
        <v/>
      </c>
      <c r="W804" s="9"/>
      <c r="X804" s="9"/>
      <c r="Y804" s="9"/>
      <c r="Z804" s="59"/>
    </row>
    <row r="805" spans="1:26" x14ac:dyDescent="0.2">
      <c r="A805" s="44" t="str">
        <f t="shared" si="22"/>
        <v/>
      </c>
      <c r="B805" s="5"/>
      <c r="C805" s="14"/>
      <c r="D805" s="32" t="str">
        <f>IF($C805&lt;&gt;"",VLOOKUP($C805,Empresas!$A$3:$AB$1002,2,FALSE),"")</f>
        <v/>
      </c>
      <c r="E805" s="14"/>
      <c r="F805" s="14"/>
      <c r="G805" s="14"/>
      <c r="H805" s="14"/>
      <c r="I805" s="9"/>
      <c r="J805" s="9"/>
      <c r="K805" s="53"/>
      <c r="L805" s="50" t="str">
        <f t="shared" ca="1" si="23"/>
        <v/>
      </c>
      <c r="M805" s="32" t="str">
        <f>IF($U805&lt;&gt;"",VLOOKUP(VLOOKUP(VLOOKUP($U805,Endereços!$B$3:$M$1002,8,FALSE),Parametros!$AG$3:$AJ$102,4,FALSE),Parametros!$U$3:$Z$102,4,FALSE),"")</f>
        <v/>
      </c>
      <c r="N805" s="32" t="str">
        <f>IF($U805&lt;&gt;"",VLOOKUP(VLOOKUP($U805,Endereços!$B$3:$M$1002,6,FALSE),Parametros!$I$3:$N$102,6,FALSE),"")</f>
        <v/>
      </c>
      <c r="O805" s="9"/>
      <c r="P805" s="9"/>
      <c r="Q805" s="9"/>
      <c r="R805" s="9"/>
      <c r="S805" s="9"/>
      <c r="T805" s="9"/>
      <c r="U805" s="9"/>
      <c r="V805" s="52" t="str">
        <f>IF($U805&lt;&gt;"",VLOOKUP($U805,Endereços!$B$3:$M$1002,5,FALSE)&amp;" - "&amp;VLOOKUP($U805,Endereços!$B$3:$M$1002,7,FALSE)&amp;" - "&amp;VLOOKUP($U805,Endereços!$B$3:$M$1002,8,FALSE)&amp;", "&amp;VLOOKUP($U805,Endereços!$B$3:$M$1002,2,FALSE)&amp;" "&amp;VLOOKUP($U805,Endereços!$B$3:$M$1002,3,FALSE),"")</f>
        <v/>
      </c>
      <c r="W805" s="9"/>
      <c r="X805" s="9"/>
      <c r="Y805" s="9"/>
      <c r="Z805" s="59"/>
    </row>
    <row r="806" spans="1:26" x14ac:dyDescent="0.2">
      <c r="A806" s="44" t="str">
        <f t="shared" si="22"/>
        <v/>
      </c>
      <c r="B806" s="5"/>
      <c r="C806" s="14"/>
      <c r="D806" s="32" t="str">
        <f>IF($C806&lt;&gt;"",VLOOKUP($C806,Empresas!$A$3:$AB$1002,2,FALSE),"")</f>
        <v/>
      </c>
      <c r="E806" s="14"/>
      <c r="F806" s="14"/>
      <c r="G806" s="14"/>
      <c r="H806" s="14"/>
      <c r="I806" s="9"/>
      <c r="J806" s="9"/>
      <c r="K806" s="53"/>
      <c r="L806" s="50" t="str">
        <f t="shared" ca="1" si="23"/>
        <v/>
      </c>
      <c r="M806" s="32" t="str">
        <f>IF($U806&lt;&gt;"",VLOOKUP(VLOOKUP(VLOOKUP($U806,Endereços!$B$3:$M$1002,8,FALSE),Parametros!$AG$3:$AJ$102,4,FALSE),Parametros!$U$3:$Z$102,4,FALSE),"")</f>
        <v/>
      </c>
      <c r="N806" s="32" t="str">
        <f>IF($U806&lt;&gt;"",VLOOKUP(VLOOKUP($U806,Endereços!$B$3:$M$1002,6,FALSE),Parametros!$I$3:$N$102,6,FALSE),"")</f>
        <v/>
      </c>
      <c r="O806" s="9"/>
      <c r="P806" s="9"/>
      <c r="Q806" s="9"/>
      <c r="R806" s="9"/>
      <c r="S806" s="9"/>
      <c r="T806" s="9"/>
      <c r="U806" s="9"/>
      <c r="V806" s="52" t="str">
        <f>IF($U806&lt;&gt;"",VLOOKUP($U806,Endereços!$B$3:$M$1002,5,FALSE)&amp;" - "&amp;VLOOKUP($U806,Endereços!$B$3:$M$1002,7,FALSE)&amp;" - "&amp;VLOOKUP($U806,Endereços!$B$3:$M$1002,8,FALSE)&amp;", "&amp;VLOOKUP($U806,Endereços!$B$3:$M$1002,2,FALSE)&amp;" "&amp;VLOOKUP($U806,Endereços!$B$3:$M$1002,3,FALSE),"")</f>
        <v/>
      </c>
      <c r="W806" s="9"/>
      <c r="X806" s="9"/>
      <c r="Y806" s="9"/>
      <c r="Z806" s="59"/>
    </row>
    <row r="807" spans="1:26" x14ac:dyDescent="0.2">
      <c r="A807" s="44" t="str">
        <f t="shared" si="22"/>
        <v/>
      </c>
      <c r="B807" s="5"/>
      <c r="C807" s="14"/>
      <c r="D807" s="32" t="str">
        <f>IF($C807&lt;&gt;"",VLOOKUP($C807,Empresas!$A$3:$AB$1002,2,FALSE),"")</f>
        <v/>
      </c>
      <c r="E807" s="14"/>
      <c r="F807" s="14"/>
      <c r="G807" s="14"/>
      <c r="H807" s="14"/>
      <c r="I807" s="9"/>
      <c r="J807" s="9"/>
      <c r="K807" s="53"/>
      <c r="L807" s="50" t="str">
        <f t="shared" ca="1" si="23"/>
        <v/>
      </c>
      <c r="M807" s="32" t="str">
        <f>IF($U807&lt;&gt;"",VLOOKUP(VLOOKUP(VLOOKUP($U807,Endereços!$B$3:$M$1002,8,FALSE),Parametros!$AG$3:$AJ$102,4,FALSE),Parametros!$U$3:$Z$102,4,FALSE),"")</f>
        <v/>
      </c>
      <c r="N807" s="32" t="str">
        <f>IF($U807&lt;&gt;"",VLOOKUP(VLOOKUP($U807,Endereços!$B$3:$M$1002,6,FALSE),Parametros!$I$3:$N$102,6,FALSE),"")</f>
        <v/>
      </c>
      <c r="O807" s="9"/>
      <c r="P807" s="9"/>
      <c r="Q807" s="9"/>
      <c r="R807" s="9"/>
      <c r="S807" s="9"/>
      <c r="T807" s="9"/>
      <c r="U807" s="9"/>
      <c r="V807" s="52" t="str">
        <f>IF($U807&lt;&gt;"",VLOOKUP($U807,Endereços!$B$3:$M$1002,5,FALSE)&amp;" - "&amp;VLOOKUP($U807,Endereços!$B$3:$M$1002,7,FALSE)&amp;" - "&amp;VLOOKUP($U807,Endereços!$B$3:$M$1002,8,FALSE)&amp;", "&amp;VLOOKUP($U807,Endereços!$B$3:$M$1002,2,FALSE)&amp;" "&amp;VLOOKUP($U807,Endereços!$B$3:$M$1002,3,FALSE),"")</f>
        <v/>
      </c>
      <c r="W807" s="9"/>
      <c r="X807" s="9"/>
      <c r="Y807" s="9"/>
      <c r="Z807" s="59"/>
    </row>
    <row r="808" spans="1:26" x14ac:dyDescent="0.2">
      <c r="A808" s="44" t="str">
        <f t="shared" si="22"/>
        <v/>
      </c>
      <c r="B808" s="5"/>
      <c r="C808" s="14"/>
      <c r="D808" s="32" t="str">
        <f>IF($C808&lt;&gt;"",VLOOKUP($C808,Empresas!$A$3:$AB$1002,2,FALSE),"")</f>
        <v/>
      </c>
      <c r="E808" s="14"/>
      <c r="F808" s="14"/>
      <c r="G808" s="14"/>
      <c r="H808" s="14"/>
      <c r="I808" s="9"/>
      <c r="J808" s="9"/>
      <c r="K808" s="53"/>
      <c r="L808" s="50" t="str">
        <f t="shared" ca="1" si="23"/>
        <v/>
      </c>
      <c r="M808" s="32" t="str">
        <f>IF($U808&lt;&gt;"",VLOOKUP(VLOOKUP(VLOOKUP($U808,Endereços!$B$3:$M$1002,8,FALSE),Parametros!$AG$3:$AJ$102,4,FALSE),Parametros!$U$3:$Z$102,4,FALSE),"")</f>
        <v/>
      </c>
      <c r="N808" s="32" t="str">
        <f>IF($U808&lt;&gt;"",VLOOKUP(VLOOKUP($U808,Endereços!$B$3:$M$1002,6,FALSE),Parametros!$I$3:$N$102,6,FALSE),"")</f>
        <v/>
      </c>
      <c r="O808" s="9"/>
      <c r="P808" s="9"/>
      <c r="Q808" s="9"/>
      <c r="R808" s="9"/>
      <c r="S808" s="9"/>
      <c r="T808" s="9"/>
      <c r="U808" s="9"/>
      <c r="V808" s="52" t="str">
        <f>IF($U808&lt;&gt;"",VLOOKUP($U808,Endereços!$B$3:$M$1002,5,FALSE)&amp;" - "&amp;VLOOKUP($U808,Endereços!$B$3:$M$1002,7,FALSE)&amp;" - "&amp;VLOOKUP($U808,Endereços!$B$3:$M$1002,8,FALSE)&amp;", "&amp;VLOOKUP($U808,Endereços!$B$3:$M$1002,2,FALSE)&amp;" "&amp;VLOOKUP($U808,Endereços!$B$3:$M$1002,3,FALSE),"")</f>
        <v/>
      </c>
      <c r="W808" s="9"/>
      <c r="X808" s="9"/>
      <c r="Y808" s="9"/>
      <c r="Z808" s="59"/>
    </row>
    <row r="809" spans="1:26" x14ac:dyDescent="0.2">
      <c r="A809" s="44" t="str">
        <f t="shared" si="22"/>
        <v/>
      </c>
      <c r="B809" s="5"/>
      <c r="C809" s="14"/>
      <c r="D809" s="32" t="str">
        <f>IF($C809&lt;&gt;"",VLOOKUP($C809,Empresas!$A$3:$AB$1002,2,FALSE),"")</f>
        <v/>
      </c>
      <c r="E809" s="14"/>
      <c r="F809" s="14"/>
      <c r="G809" s="14"/>
      <c r="H809" s="14"/>
      <c r="I809" s="9"/>
      <c r="J809" s="9"/>
      <c r="K809" s="53"/>
      <c r="L809" s="50" t="str">
        <f t="shared" ca="1" si="23"/>
        <v/>
      </c>
      <c r="M809" s="32" t="str">
        <f>IF($U809&lt;&gt;"",VLOOKUP(VLOOKUP(VLOOKUP($U809,Endereços!$B$3:$M$1002,8,FALSE),Parametros!$AG$3:$AJ$102,4,FALSE),Parametros!$U$3:$Z$102,4,FALSE),"")</f>
        <v/>
      </c>
      <c r="N809" s="32" t="str">
        <f>IF($U809&lt;&gt;"",VLOOKUP(VLOOKUP($U809,Endereços!$B$3:$M$1002,6,FALSE),Parametros!$I$3:$N$102,6,FALSE),"")</f>
        <v/>
      </c>
      <c r="O809" s="9"/>
      <c r="P809" s="9"/>
      <c r="Q809" s="9"/>
      <c r="R809" s="9"/>
      <c r="S809" s="9"/>
      <c r="T809" s="9"/>
      <c r="U809" s="9"/>
      <c r="V809" s="52" t="str">
        <f>IF($U809&lt;&gt;"",VLOOKUP($U809,Endereços!$B$3:$M$1002,5,FALSE)&amp;" - "&amp;VLOOKUP($U809,Endereços!$B$3:$M$1002,7,FALSE)&amp;" - "&amp;VLOOKUP($U809,Endereços!$B$3:$M$1002,8,FALSE)&amp;", "&amp;VLOOKUP($U809,Endereços!$B$3:$M$1002,2,FALSE)&amp;" "&amp;VLOOKUP($U809,Endereços!$B$3:$M$1002,3,FALSE),"")</f>
        <v/>
      </c>
      <c r="W809" s="9"/>
      <c r="X809" s="9"/>
      <c r="Y809" s="9"/>
      <c r="Z809" s="59"/>
    </row>
    <row r="810" spans="1:26" x14ac:dyDescent="0.2">
      <c r="A810" s="44" t="str">
        <f t="shared" si="22"/>
        <v/>
      </c>
      <c r="B810" s="5"/>
      <c r="C810" s="14"/>
      <c r="D810" s="32" t="str">
        <f>IF($C810&lt;&gt;"",VLOOKUP($C810,Empresas!$A$3:$AB$1002,2,FALSE),"")</f>
        <v/>
      </c>
      <c r="E810" s="14"/>
      <c r="F810" s="14"/>
      <c r="G810" s="14"/>
      <c r="H810" s="14"/>
      <c r="I810" s="9"/>
      <c r="J810" s="9"/>
      <c r="K810" s="53"/>
      <c r="L810" s="50" t="str">
        <f t="shared" ca="1" si="23"/>
        <v/>
      </c>
      <c r="M810" s="32" t="str">
        <f>IF($U810&lt;&gt;"",VLOOKUP(VLOOKUP(VLOOKUP($U810,Endereços!$B$3:$M$1002,8,FALSE),Parametros!$AG$3:$AJ$102,4,FALSE),Parametros!$U$3:$Z$102,4,FALSE),"")</f>
        <v/>
      </c>
      <c r="N810" s="32" t="str">
        <f>IF($U810&lt;&gt;"",VLOOKUP(VLOOKUP($U810,Endereços!$B$3:$M$1002,6,FALSE),Parametros!$I$3:$N$102,6,FALSE),"")</f>
        <v/>
      </c>
      <c r="O810" s="9"/>
      <c r="P810" s="9"/>
      <c r="Q810" s="9"/>
      <c r="R810" s="9"/>
      <c r="S810" s="9"/>
      <c r="T810" s="9"/>
      <c r="U810" s="9"/>
      <c r="V810" s="52" t="str">
        <f>IF($U810&lt;&gt;"",VLOOKUP($U810,Endereços!$B$3:$M$1002,5,FALSE)&amp;" - "&amp;VLOOKUP($U810,Endereços!$B$3:$M$1002,7,FALSE)&amp;" - "&amp;VLOOKUP($U810,Endereços!$B$3:$M$1002,8,FALSE)&amp;", "&amp;VLOOKUP($U810,Endereços!$B$3:$M$1002,2,FALSE)&amp;" "&amp;VLOOKUP($U810,Endereços!$B$3:$M$1002,3,FALSE),"")</f>
        <v/>
      </c>
      <c r="W810" s="9"/>
      <c r="X810" s="9"/>
      <c r="Y810" s="9"/>
      <c r="Z810" s="59"/>
    </row>
    <row r="811" spans="1:26" x14ac:dyDescent="0.2">
      <c r="A811" s="44" t="str">
        <f t="shared" si="22"/>
        <v/>
      </c>
      <c r="B811" s="5"/>
      <c r="C811" s="14"/>
      <c r="D811" s="32" t="str">
        <f>IF($C811&lt;&gt;"",VLOOKUP($C811,Empresas!$A$3:$AB$1002,2,FALSE),"")</f>
        <v/>
      </c>
      <c r="E811" s="14"/>
      <c r="F811" s="14"/>
      <c r="G811" s="14"/>
      <c r="H811" s="14"/>
      <c r="I811" s="9"/>
      <c r="J811" s="9"/>
      <c r="K811" s="53"/>
      <c r="L811" s="50" t="str">
        <f t="shared" ca="1" si="23"/>
        <v/>
      </c>
      <c r="M811" s="32" t="str">
        <f>IF($U811&lt;&gt;"",VLOOKUP(VLOOKUP(VLOOKUP($U811,Endereços!$B$3:$M$1002,8,FALSE),Parametros!$AG$3:$AJ$102,4,FALSE),Parametros!$U$3:$Z$102,4,FALSE),"")</f>
        <v/>
      </c>
      <c r="N811" s="32" t="str">
        <f>IF($U811&lt;&gt;"",VLOOKUP(VLOOKUP($U811,Endereços!$B$3:$M$1002,6,FALSE),Parametros!$I$3:$N$102,6,FALSE),"")</f>
        <v/>
      </c>
      <c r="O811" s="9"/>
      <c r="P811" s="9"/>
      <c r="Q811" s="9"/>
      <c r="R811" s="9"/>
      <c r="S811" s="9"/>
      <c r="T811" s="9"/>
      <c r="U811" s="9"/>
      <c r="V811" s="52" t="str">
        <f>IF($U811&lt;&gt;"",VLOOKUP($U811,Endereços!$B$3:$M$1002,5,FALSE)&amp;" - "&amp;VLOOKUP($U811,Endereços!$B$3:$M$1002,7,FALSE)&amp;" - "&amp;VLOOKUP($U811,Endereços!$B$3:$M$1002,8,FALSE)&amp;", "&amp;VLOOKUP($U811,Endereços!$B$3:$M$1002,2,FALSE)&amp;" "&amp;VLOOKUP($U811,Endereços!$B$3:$M$1002,3,FALSE),"")</f>
        <v/>
      </c>
      <c r="W811" s="9"/>
      <c r="X811" s="9"/>
      <c r="Y811" s="9"/>
      <c r="Z811" s="59"/>
    </row>
    <row r="812" spans="1:26" x14ac:dyDescent="0.2">
      <c r="A812" s="44" t="str">
        <f t="shared" si="22"/>
        <v/>
      </c>
      <c r="B812" s="5"/>
      <c r="C812" s="14"/>
      <c r="D812" s="32" t="str">
        <f>IF($C812&lt;&gt;"",VLOOKUP($C812,Empresas!$A$3:$AB$1002,2,FALSE),"")</f>
        <v/>
      </c>
      <c r="E812" s="14"/>
      <c r="F812" s="14"/>
      <c r="G812" s="14"/>
      <c r="H812" s="14"/>
      <c r="I812" s="9"/>
      <c r="J812" s="9"/>
      <c r="K812" s="53"/>
      <c r="L812" s="50" t="str">
        <f t="shared" ca="1" si="23"/>
        <v/>
      </c>
      <c r="M812" s="32" t="str">
        <f>IF($U812&lt;&gt;"",VLOOKUP(VLOOKUP(VLOOKUP($U812,Endereços!$B$3:$M$1002,8,FALSE),Parametros!$AG$3:$AJ$102,4,FALSE),Parametros!$U$3:$Z$102,4,FALSE),"")</f>
        <v/>
      </c>
      <c r="N812" s="32" t="str">
        <f>IF($U812&lt;&gt;"",VLOOKUP(VLOOKUP($U812,Endereços!$B$3:$M$1002,6,FALSE),Parametros!$I$3:$N$102,6,FALSE),"")</f>
        <v/>
      </c>
      <c r="O812" s="9"/>
      <c r="P812" s="9"/>
      <c r="Q812" s="9"/>
      <c r="R812" s="9"/>
      <c r="S812" s="9"/>
      <c r="T812" s="9"/>
      <c r="U812" s="9"/>
      <c r="V812" s="52" t="str">
        <f>IF($U812&lt;&gt;"",VLOOKUP($U812,Endereços!$B$3:$M$1002,5,FALSE)&amp;" - "&amp;VLOOKUP($U812,Endereços!$B$3:$M$1002,7,FALSE)&amp;" - "&amp;VLOOKUP($U812,Endereços!$B$3:$M$1002,8,FALSE)&amp;", "&amp;VLOOKUP($U812,Endereços!$B$3:$M$1002,2,FALSE)&amp;" "&amp;VLOOKUP($U812,Endereços!$B$3:$M$1002,3,FALSE),"")</f>
        <v/>
      </c>
      <c r="W812" s="9"/>
      <c r="X812" s="9"/>
      <c r="Y812" s="9"/>
      <c r="Z812" s="59"/>
    </row>
    <row r="813" spans="1:26" x14ac:dyDescent="0.2">
      <c r="A813" s="44" t="str">
        <f t="shared" si="22"/>
        <v/>
      </c>
      <c r="B813" s="5"/>
      <c r="C813" s="14"/>
      <c r="D813" s="32" t="str">
        <f>IF($C813&lt;&gt;"",VLOOKUP($C813,Empresas!$A$3:$AB$1002,2,FALSE),"")</f>
        <v/>
      </c>
      <c r="E813" s="14"/>
      <c r="F813" s="14"/>
      <c r="G813" s="14"/>
      <c r="H813" s="14"/>
      <c r="I813" s="9"/>
      <c r="J813" s="9"/>
      <c r="K813" s="53"/>
      <c r="L813" s="50" t="str">
        <f t="shared" ca="1" si="23"/>
        <v/>
      </c>
      <c r="M813" s="32" t="str">
        <f>IF($U813&lt;&gt;"",VLOOKUP(VLOOKUP(VLOOKUP($U813,Endereços!$B$3:$M$1002,8,FALSE),Parametros!$AG$3:$AJ$102,4,FALSE),Parametros!$U$3:$Z$102,4,FALSE),"")</f>
        <v/>
      </c>
      <c r="N813" s="32" t="str">
        <f>IF($U813&lt;&gt;"",VLOOKUP(VLOOKUP($U813,Endereços!$B$3:$M$1002,6,FALSE),Parametros!$I$3:$N$102,6,FALSE),"")</f>
        <v/>
      </c>
      <c r="O813" s="9"/>
      <c r="P813" s="9"/>
      <c r="Q813" s="9"/>
      <c r="R813" s="9"/>
      <c r="S813" s="9"/>
      <c r="T813" s="9"/>
      <c r="U813" s="9"/>
      <c r="V813" s="52" t="str">
        <f>IF($U813&lt;&gt;"",VLOOKUP($U813,Endereços!$B$3:$M$1002,5,FALSE)&amp;" - "&amp;VLOOKUP($U813,Endereços!$B$3:$M$1002,7,FALSE)&amp;" - "&amp;VLOOKUP($U813,Endereços!$B$3:$M$1002,8,FALSE)&amp;", "&amp;VLOOKUP($U813,Endereços!$B$3:$M$1002,2,FALSE)&amp;" "&amp;VLOOKUP($U813,Endereços!$B$3:$M$1002,3,FALSE),"")</f>
        <v/>
      </c>
      <c r="W813" s="9"/>
      <c r="X813" s="9"/>
      <c r="Y813" s="9"/>
      <c r="Z813" s="59"/>
    </row>
    <row r="814" spans="1:26" x14ac:dyDescent="0.2">
      <c r="A814" s="44" t="str">
        <f t="shared" si="22"/>
        <v/>
      </c>
      <c r="B814" s="5"/>
      <c r="C814" s="14"/>
      <c r="D814" s="32" t="str">
        <f>IF($C814&lt;&gt;"",VLOOKUP($C814,Empresas!$A$3:$AB$1002,2,FALSE),"")</f>
        <v/>
      </c>
      <c r="E814" s="14"/>
      <c r="F814" s="14"/>
      <c r="G814" s="14"/>
      <c r="H814" s="14"/>
      <c r="I814" s="9"/>
      <c r="J814" s="9"/>
      <c r="K814" s="53"/>
      <c r="L814" s="50" t="str">
        <f t="shared" ca="1" si="23"/>
        <v/>
      </c>
      <c r="M814" s="32" t="str">
        <f>IF($U814&lt;&gt;"",VLOOKUP(VLOOKUP(VLOOKUP($U814,Endereços!$B$3:$M$1002,8,FALSE),Parametros!$AG$3:$AJ$102,4,FALSE),Parametros!$U$3:$Z$102,4,FALSE),"")</f>
        <v/>
      </c>
      <c r="N814" s="32" t="str">
        <f>IF($U814&lt;&gt;"",VLOOKUP(VLOOKUP($U814,Endereços!$B$3:$M$1002,6,FALSE),Parametros!$I$3:$N$102,6,FALSE),"")</f>
        <v/>
      </c>
      <c r="O814" s="9"/>
      <c r="P814" s="9"/>
      <c r="Q814" s="9"/>
      <c r="R814" s="9"/>
      <c r="S814" s="9"/>
      <c r="T814" s="9"/>
      <c r="U814" s="9"/>
      <c r="V814" s="52" t="str">
        <f>IF($U814&lt;&gt;"",VLOOKUP($U814,Endereços!$B$3:$M$1002,5,FALSE)&amp;" - "&amp;VLOOKUP($U814,Endereços!$B$3:$M$1002,7,FALSE)&amp;" - "&amp;VLOOKUP($U814,Endereços!$B$3:$M$1002,8,FALSE)&amp;", "&amp;VLOOKUP($U814,Endereços!$B$3:$M$1002,2,FALSE)&amp;" "&amp;VLOOKUP($U814,Endereços!$B$3:$M$1002,3,FALSE),"")</f>
        <v/>
      </c>
      <c r="W814" s="9"/>
      <c r="X814" s="9"/>
      <c r="Y814" s="9"/>
      <c r="Z814" s="59"/>
    </row>
    <row r="815" spans="1:26" x14ac:dyDescent="0.2">
      <c r="A815" s="44" t="str">
        <f t="shared" si="22"/>
        <v/>
      </c>
      <c r="B815" s="5"/>
      <c r="C815" s="14"/>
      <c r="D815" s="32" t="str">
        <f>IF($C815&lt;&gt;"",VLOOKUP($C815,Empresas!$A$3:$AB$1002,2,FALSE),"")</f>
        <v/>
      </c>
      <c r="E815" s="14"/>
      <c r="F815" s="14"/>
      <c r="G815" s="14"/>
      <c r="H815" s="14"/>
      <c r="I815" s="9"/>
      <c r="J815" s="9"/>
      <c r="K815" s="53"/>
      <c r="L815" s="50" t="str">
        <f t="shared" ca="1" si="23"/>
        <v/>
      </c>
      <c r="M815" s="32" t="str">
        <f>IF($U815&lt;&gt;"",VLOOKUP(VLOOKUP(VLOOKUP($U815,Endereços!$B$3:$M$1002,8,FALSE),Parametros!$AG$3:$AJ$102,4,FALSE),Parametros!$U$3:$Z$102,4,FALSE),"")</f>
        <v/>
      </c>
      <c r="N815" s="32" t="str">
        <f>IF($U815&lt;&gt;"",VLOOKUP(VLOOKUP($U815,Endereços!$B$3:$M$1002,6,FALSE),Parametros!$I$3:$N$102,6,FALSE),"")</f>
        <v/>
      </c>
      <c r="O815" s="9"/>
      <c r="P815" s="9"/>
      <c r="Q815" s="9"/>
      <c r="R815" s="9"/>
      <c r="S815" s="9"/>
      <c r="T815" s="9"/>
      <c r="U815" s="9"/>
      <c r="V815" s="52" t="str">
        <f>IF($U815&lt;&gt;"",VLOOKUP($U815,Endereços!$B$3:$M$1002,5,FALSE)&amp;" - "&amp;VLOOKUP($U815,Endereços!$B$3:$M$1002,7,FALSE)&amp;" - "&amp;VLOOKUP($U815,Endereços!$B$3:$M$1002,8,FALSE)&amp;", "&amp;VLOOKUP($U815,Endereços!$B$3:$M$1002,2,FALSE)&amp;" "&amp;VLOOKUP($U815,Endereços!$B$3:$M$1002,3,FALSE),"")</f>
        <v/>
      </c>
      <c r="W815" s="9"/>
      <c r="X815" s="9"/>
      <c r="Y815" s="9"/>
      <c r="Z815" s="59"/>
    </row>
    <row r="816" spans="1:26" x14ac:dyDescent="0.2">
      <c r="A816" s="44" t="str">
        <f t="shared" si="22"/>
        <v/>
      </c>
      <c r="B816" s="5"/>
      <c r="C816" s="14"/>
      <c r="D816" s="32" t="str">
        <f>IF($C816&lt;&gt;"",VLOOKUP($C816,Empresas!$A$3:$AB$1002,2,FALSE),"")</f>
        <v/>
      </c>
      <c r="E816" s="14"/>
      <c r="F816" s="14"/>
      <c r="G816" s="14"/>
      <c r="H816" s="14"/>
      <c r="I816" s="9"/>
      <c r="J816" s="9"/>
      <c r="K816" s="53"/>
      <c r="L816" s="50" t="str">
        <f t="shared" ca="1" si="23"/>
        <v/>
      </c>
      <c r="M816" s="32" t="str">
        <f>IF($U816&lt;&gt;"",VLOOKUP(VLOOKUP(VLOOKUP($U816,Endereços!$B$3:$M$1002,8,FALSE),Parametros!$AG$3:$AJ$102,4,FALSE),Parametros!$U$3:$Z$102,4,FALSE),"")</f>
        <v/>
      </c>
      <c r="N816" s="32" t="str">
        <f>IF($U816&lt;&gt;"",VLOOKUP(VLOOKUP($U816,Endereços!$B$3:$M$1002,6,FALSE),Parametros!$I$3:$N$102,6,FALSE),"")</f>
        <v/>
      </c>
      <c r="O816" s="9"/>
      <c r="P816" s="9"/>
      <c r="Q816" s="9"/>
      <c r="R816" s="9"/>
      <c r="S816" s="9"/>
      <c r="T816" s="9"/>
      <c r="U816" s="9"/>
      <c r="V816" s="52" t="str">
        <f>IF($U816&lt;&gt;"",VLOOKUP($U816,Endereços!$B$3:$M$1002,5,FALSE)&amp;" - "&amp;VLOOKUP($U816,Endereços!$B$3:$M$1002,7,FALSE)&amp;" - "&amp;VLOOKUP($U816,Endereços!$B$3:$M$1002,8,FALSE)&amp;", "&amp;VLOOKUP($U816,Endereços!$B$3:$M$1002,2,FALSE)&amp;" "&amp;VLOOKUP($U816,Endereços!$B$3:$M$1002,3,FALSE),"")</f>
        <v/>
      </c>
      <c r="W816" s="9"/>
      <c r="X816" s="9"/>
      <c r="Y816" s="9"/>
      <c r="Z816" s="59"/>
    </row>
    <row r="817" spans="1:26" x14ac:dyDescent="0.2">
      <c r="A817" s="44" t="str">
        <f t="shared" si="22"/>
        <v/>
      </c>
      <c r="B817" s="5"/>
      <c r="C817" s="14"/>
      <c r="D817" s="32" t="str">
        <f>IF($C817&lt;&gt;"",VLOOKUP($C817,Empresas!$A$3:$AB$1002,2,FALSE),"")</f>
        <v/>
      </c>
      <c r="E817" s="14"/>
      <c r="F817" s="14"/>
      <c r="G817" s="14"/>
      <c r="H817" s="14"/>
      <c r="I817" s="9"/>
      <c r="J817" s="9"/>
      <c r="K817" s="53"/>
      <c r="L817" s="50" t="str">
        <f t="shared" ca="1" si="23"/>
        <v/>
      </c>
      <c r="M817" s="32" t="str">
        <f>IF($U817&lt;&gt;"",VLOOKUP(VLOOKUP(VLOOKUP($U817,Endereços!$B$3:$M$1002,8,FALSE),Parametros!$AG$3:$AJ$102,4,FALSE),Parametros!$U$3:$Z$102,4,FALSE),"")</f>
        <v/>
      </c>
      <c r="N817" s="32" t="str">
        <f>IF($U817&lt;&gt;"",VLOOKUP(VLOOKUP($U817,Endereços!$B$3:$M$1002,6,FALSE),Parametros!$I$3:$N$102,6,FALSE),"")</f>
        <v/>
      </c>
      <c r="O817" s="9"/>
      <c r="P817" s="9"/>
      <c r="Q817" s="9"/>
      <c r="R817" s="9"/>
      <c r="S817" s="9"/>
      <c r="T817" s="9"/>
      <c r="U817" s="9"/>
      <c r="V817" s="52" t="str">
        <f>IF($U817&lt;&gt;"",VLOOKUP($U817,Endereços!$B$3:$M$1002,5,FALSE)&amp;" - "&amp;VLOOKUP($U817,Endereços!$B$3:$M$1002,7,FALSE)&amp;" - "&amp;VLOOKUP($U817,Endereços!$B$3:$M$1002,8,FALSE)&amp;", "&amp;VLOOKUP($U817,Endereços!$B$3:$M$1002,2,FALSE)&amp;" "&amp;VLOOKUP($U817,Endereços!$B$3:$M$1002,3,FALSE),"")</f>
        <v/>
      </c>
      <c r="W817" s="9"/>
      <c r="X817" s="9"/>
      <c r="Y817" s="9"/>
      <c r="Z817" s="59"/>
    </row>
    <row r="818" spans="1:26" x14ac:dyDescent="0.2">
      <c r="A818" s="44" t="str">
        <f t="shared" si="22"/>
        <v/>
      </c>
      <c r="B818" s="5"/>
      <c r="C818" s="14"/>
      <c r="D818" s="32" t="str">
        <f>IF($C818&lt;&gt;"",VLOOKUP($C818,Empresas!$A$3:$AB$1002,2,FALSE),"")</f>
        <v/>
      </c>
      <c r="E818" s="14"/>
      <c r="F818" s="14"/>
      <c r="G818" s="14"/>
      <c r="H818" s="14"/>
      <c r="I818" s="9"/>
      <c r="J818" s="9"/>
      <c r="K818" s="53"/>
      <c r="L818" s="50" t="str">
        <f t="shared" ca="1" si="23"/>
        <v/>
      </c>
      <c r="M818" s="32" t="str">
        <f>IF($U818&lt;&gt;"",VLOOKUP(VLOOKUP(VLOOKUP($U818,Endereços!$B$3:$M$1002,8,FALSE),Parametros!$AG$3:$AJ$102,4,FALSE),Parametros!$U$3:$Z$102,4,FALSE),"")</f>
        <v/>
      </c>
      <c r="N818" s="32" t="str">
        <f>IF($U818&lt;&gt;"",VLOOKUP(VLOOKUP($U818,Endereços!$B$3:$M$1002,6,FALSE),Parametros!$I$3:$N$102,6,FALSE),"")</f>
        <v/>
      </c>
      <c r="O818" s="9"/>
      <c r="P818" s="9"/>
      <c r="Q818" s="9"/>
      <c r="R818" s="9"/>
      <c r="S818" s="9"/>
      <c r="T818" s="9"/>
      <c r="U818" s="9"/>
      <c r="V818" s="52" t="str">
        <f>IF($U818&lt;&gt;"",VLOOKUP($U818,Endereços!$B$3:$M$1002,5,FALSE)&amp;" - "&amp;VLOOKUP($U818,Endereços!$B$3:$M$1002,7,FALSE)&amp;" - "&amp;VLOOKUP($U818,Endereços!$B$3:$M$1002,8,FALSE)&amp;", "&amp;VLOOKUP($U818,Endereços!$B$3:$M$1002,2,FALSE)&amp;" "&amp;VLOOKUP($U818,Endereços!$B$3:$M$1002,3,FALSE),"")</f>
        <v/>
      </c>
      <c r="W818" s="9"/>
      <c r="X818" s="9"/>
      <c r="Y818" s="9"/>
      <c r="Z818" s="59"/>
    </row>
    <row r="819" spans="1:26" x14ac:dyDescent="0.2">
      <c r="A819" s="44" t="str">
        <f t="shared" si="22"/>
        <v/>
      </c>
      <c r="B819" s="5"/>
      <c r="C819" s="14"/>
      <c r="D819" s="32" t="str">
        <f>IF($C819&lt;&gt;"",VLOOKUP($C819,Empresas!$A$3:$AB$1002,2,FALSE),"")</f>
        <v/>
      </c>
      <c r="E819" s="14"/>
      <c r="F819" s="14"/>
      <c r="G819" s="14"/>
      <c r="H819" s="14"/>
      <c r="I819" s="9"/>
      <c r="J819" s="9"/>
      <c r="K819" s="53"/>
      <c r="L819" s="50" t="str">
        <f t="shared" ca="1" si="23"/>
        <v/>
      </c>
      <c r="M819" s="32" t="str">
        <f>IF($U819&lt;&gt;"",VLOOKUP(VLOOKUP(VLOOKUP($U819,Endereços!$B$3:$M$1002,8,FALSE),Parametros!$AG$3:$AJ$102,4,FALSE),Parametros!$U$3:$Z$102,4,FALSE),"")</f>
        <v/>
      </c>
      <c r="N819" s="32" t="str">
        <f>IF($U819&lt;&gt;"",VLOOKUP(VLOOKUP($U819,Endereços!$B$3:$M$1002,6,FALSE),Parametros!$I$3:$N$102,6,FALSE),"")</f>
        <v/>
      </c>
      <c r="O819" s="9"/>
      <c r="P819" s="9"/>
      <c r="Q819" s="9"/>
      <c r="R819" s="9"/>
      <c r="S819" s="9"/>
      <c r="T819" s="9"/>
      <c r="U819" s="9"/>
      <c r="V819" s="52" t="str">
        <f>IF($U819&lt;&gt;"",VLOOKUP($U819,Endereços!$B$3:$M$1002,5,FALSE)&amp;" - "&amp;VLOOKUP($U819,Endereços!$B$3:$M$1002,7,FALSE)&amp;" - "&amp;VLOOKUP($U819,Endereços!$B$3:$M$1002,8,FALSE)&amp;", "&amp;VLOOKUP($U819,Endereços!$B$3:$M$1002,2,FALSE)&amp;" "&amp;VLOOKUP($U819,Endereços!$B$3:$M$1002,3,FALSE),"")</f>
        <v/>
      </c>
      <c r="W819" s="9"/>
      <c r="X819" s="9"/>
      <c r="Y819" s="9"/>
      <c r="Z819" s="59"/>
    </row>
    <row r="820" spans="1:26" x14ac:dyDescent="0.2">
      <c r="A820" s="44" t="str">
        <f t="shared" si="22"/>
        <v/>
      </c>
      <c r="B820" s="5"/>
      <c r="C820" s="14"/>
      <c r="D820" s="32" t="str">
        <f>IF($C820&lt;&gt;"",VLOOKUP($C820,Empresas!$A$3:$AB$1002,2,FALSE),"")</f>
        <v/>
      </c>
      <c r="E820" s="14"/>
      <c r="F820" s="14"/>
      <c r="G820" s="14"/>
      <c r="H820" s="14"/>
      <c r="I820" s="9"/>
      <c r="J820" s="9"/>
      <c r="K820" s="53"/>
      <c r="L820" s="50" t="str">
        <f t="shared" ca="1" si="23"/>
        <v/>
      </c>
      <c r="M820" s="32" t="str">
        <f>IF($U820&lt;&gt;"",VLOOKUP(VLOOKUP(VLOOKUP($U820,Endereços!$B$3:$M$1002,8,FALSE),Parametros!$AG$3:$AJ$102,4,FALSE),Parametros!$U$3:$Z$102,4,FALSE),"")</f>
        <v/>
      </c>
      <c r="N820" s="32" t="str">
        <f>IF($U820&lt;&gt;"",VLOOKUP(VLOOKUP($U820,Endereços!$B$3:$M$1002,6,FALSE),Parametros!$I$3:$N$102,6,FALSE),"")</f>
        <v/>
      </c>
      <c r="O820" s="9"/>
      <c r="P820" s="9"/>
      <c r="Q820" s="9"/>
      <c r="R820" s="9"/>
      <c r="S820" s="9"/>
      <c r="T820" s="9"/>
      <c r="U820" s="9"/>
      <c r="V820" s="52" t="str">
        <f>IF($U820&lt;&gt;"",VLOOKUP($U820,Endereços!$B$3:$M$1002,5,FALSE)&amp;" - "&amp;VLOOKUP($U820,Endereços!$B$3:$M$1002,7,FALSE)&amp;" - "&amp;VLOOKUP($U820,Endereços!$B$3:$M$1002,8,FALSE)&amp;", "&amp;VLOOKUP($U820,Endereços!$B$3:$M$1002,2,FALSE)&amp;" "&amp;VLOOKUP($U820,Endereços!$B$3:$M$1002,3,FALSE),"")</f>
        <v/>
      </c>
      <c r="W820" s="9"/>
      <c r="X820" s="9"/>
      <c r="Y820" s="9"/>
      <c r="Z820" s="59"/>
    </row>
    <row r="821" spans="1:26" x14ac:dyDescent="0.2">
      <c r="A821" s="44" t="str">
        <f t="shared" si="22"/>
        <v/>
      </c>
      <c r="B821" s="5"/>
      <c r="C821" s="14"/>
      <c r="D821" s="32" t="str">
        <f>IF($C821&lt;&gt;"",VLOOKUP($C821,Empresas!$A$3:$AB$1002,2,FALSE),"")</f>
        <v/>
      </c>
      <c r="E821" s="14"/>
      <c r="F821" s="14"/>
      <c r="G821" s="14"/>
      <c r="H821" s="14"/>
      <c r="I821" s="9"/>
      <c r="J821" s="9"/>
      <c r="K821" s="53"/>
      <c r="L821" s="50" t="str">
        <f t="shared" ca="1" si="23"/>
        <v/>
      </c>
      <c r="M821" s="32" t="str">
        <f>IF($U821&lt;&gt;"",VLOOKUP(VLOOKUP(VLOOKUP($U821,Endereços!$B$3:$M$1002,8,FALSE),Parametros!$AG$3:$AJ$102,4,FALSE),Parametros!$U$3:$Z$102,4,FALSE),"")</f>
        <v/>
      </c>
      <c r="N821" s="32" t="str">
        <f>IF($U821&lt;&gt;"",VLOOKUP(VLOOKUP($U821,Endereços!$B$3:$M$1002,6,FALSE),Parametros!$I$3:$N$102,6,FALSE),"")</f>
        <v/>
      </c>
      <c r="O821" s="9"/>
      <c r="P821" s="9"/>
      <c r="Q821" s="9"/>
      <c r="R821" s="9"/>
      <c r="S821" s="9"/>
      <c r="T821" s="9"/>
      <c r="U821" s="9"/>
      <c r="V821" s="52" t="str">
        <f>IF($U821&lt;&gt;"",VLOOKUP($U821,Endereços!$B$3:$M$1002,5,FALSE)&amp;" - "&amp;VLOOKUP($U821,Endereços!$B$3:$M$1002,7,FALSE)&amp;" - "&amp;VLOOKUP($U821,Endereços!$B$3:$M$1002,8,FALSE)&amp;", "&amp;VLOOKUP($U821,Endereços!$B$3:$M$1002,2,FALSE)&amp;" "&amp;VLOOKUP($U821,Endereços!$B$3:$M$1002,3,FALSE),"")</f>
        <v/>
      </c>
      <c r="W821" s="9"/>
      <c r="X821" s="9"/>
      <c r="Y821" s="9"/>
      <c r="Z821" s="59"/>
    </row>
    <row r="822" spans="1:26" x14ac:dyDescent="0.2">
      <c r="A822" s="44" t="str">
        <f t="shared" si="22"/>
        <v/>
      </c>
      <c r="B822" s="5"/>
      <c r="C822" s="14"/>
      <c r="D822" s="32" t="str">
        <f>IF($C822&lt;&gt;"",VLOOKUP($C822,Empresas!$A$3:$AB$1002,2,FALSE),"")</f>
        <v/>
      </c>
      <c r="E822" s="14"/>
      <c r="F822" s="14"/>
      <c r="G822" s="14"/>
      <c r="H822" s="14"/>
      <c r="I822" s="9"/>
      <c r="J822" s="9"/>
      <c r="K822" s="53"/>
      <c r="L822" s="50" t="str">
        <f t="shared" ca="1" si="23"/>
        <v/>
      </c>
      <c r="M822" s="32" t="str">
        <f>IF($U822&lt;&gt;"",VLOOKUP(VLOOKUP(VLOOKUP($U822,Endereços!$B$3:$M$1002,8,FALSE),Parametros!$AG$3:$AJ$102,4,FALSE),Parametros!$U$3:$Z$102,4,FALSE),"")</f>
        <v/>
      </c>
      <c r="N822" s="32" t="str">
        <f>IF($U822&lt;&gt;"",VLOOKUP(VLOOKUP($U822,Endereços!$B$3:$M$1002,6,FALSE),Parametros!$I$3:$N$102,6,FALSE),"")</f>
        <v/>
      </c>
      <c r="O822" s="9"/>
      <c r="P822" s="9"/>
      <c r="Q822" s="9"/>
      <c r="R822" s="9"/>
      <c r="S822" s="9"/>
      <c r="T822" s="9"/>
      <c r="U822" s="9"/>
      <c r="V822" s="52" t="str">
        <f>IF($U822&lt;&gt;"",VLOOKUP($U822,Endereços!$B$3:$M$1002,5,FALSE)&amp;" - "&amp;VLOOKUP($U822,Endereços!$B$3:$M$1002,7,FALSE)&amp;" - "&amp;VLOOKUP($U822,Endereços!$B$3:$M$1002,8,FALSE)&amp;", "&amp;VLOOKUP($U822,Endereços!$B$3:$M$1002,2,FALSE)&amp;" "&amp;VLOOKUP($U822,Endereços!$B$3:$M$1002,3,FALSE),"")</f>
        <v/>
      </c>
      <c r="W822" s="9"/>
      <c r="X822" s="9"/>
      <c r="Y822" s="9"/>
      <c r="Z822" s="59"/>
    </row>
    <row r="823" spans="1:26" x14ac:dyDescent="0.2">
      <c r="A823" s="44" t="str">
        <f t="shared" si="22"/>
        <v/>
      </c>
      <c r="B823" s="5"/>
      <c r="C823" s="14"/>
      <c r="D823" s="32" t="str">
        <f>IF($C823&lt;&gt;"",VLOOKUP($C823,Empresas!$A$3:$AB$1002,2,FALSE),"")</f>
        <v/>
      </c>
      <c r="E823" s="14"/>
      <c r="F823" s="14"/>
      <c r="G823" s="14"/>
      <c r="H823" s="14"/>
      <c r="I823" s="9"/>
      <c r="J823" s="9"/>
      <c r="K823" s="53"/>
      <c r="L823" s="50" t="str">
        <f t="shared" ca="1" si="23"/>
        <v/>
      </c>
      <c r="M823" s="32" t="str">
        <f>IF($U823&lt;&gt;"",VLOOKUP(VLOOKUP(VLOOKUP($U823,Endereços!$B$3:$M$1002,8,FALSE),Parametros!$AG$3:$AJ$102,4,FALSE),Parametros!$U$3:$Z$102,4,FALSE),"")</f>
        <v/>
      </c>
      <c r="N823" s="32" t="str">
        <f>IF($U823&lt;&gt;"",VLOOKUP(VLOOKUP($U823,Endereços!$B$3:$M$1002,6,FALSE),Parametros!$I$3:$N$102,6,FALSE),"")</f>
        <v/>
      </c>
      <c r="O823" s="9"/>
      <c r="P823" s="9"/>
      <c r="Q823" s="9"/>
      <c r="R823" s="9"/>
      <c r="S823" s="9"/>
      <c r="T823" s="9"/>
      <c r="U823" s="9"/>
      <c r="V823" s="52" t="str">
        <f>IF($U823&lt;&gt;"",VLOOKUP($U823,Endereços!$B$3:$M$1002,5,FALSE)&amp;" - "&amp;VLOOKUP($U823,Endereços!$B$3:$M$1002,7,FALSE)&amp;" - "&amp;VLOOKUP($U823,Endereços!$B$3:$M$1002,8,FALSE)&amp;", "&amp;VLOOKUP($U823,Endereços!$B$3:$M$1002,2,FALSE)&amp;" "&amp;VLOOKUP($U823,Endereços!$B$3:$M$1002,3,FALSE),"")</f>
        <v/>
      </c>
      <c r="W823" s="9"/>
      <c r="X823" s="9"/>
      <c r="Y823" s="9"/>
      <c r="Z823" s="59"/>
    </row>
    <row r="824" spans="1:26" x14ac:dyDescent="0.2">
      <c r="A824" s="44" t="str">
        <f t="shared" si="22"/>
        <v/>
      </c>
      <c r="B824" s="5"/>
      <c r="C824" s="14"/>
      <c r="D824" s="32" t="str">
        <f>IF($C824&lt;&gt;"",VLOOKUP($C824,Empresas!$A$3:$AB$1002,2,FALSE),"")</f>
        <v/>
      </c>
      <c r="E824" s="14"/>
      <c r="F824" s="14"/>
      <c r="G824" s="14"/>
      <c r="H824" s="14"/>
      <c r="I824" s="9"/>
      <c r="J824" s="9"/>
      <c r="K824" s="53"/>
      <c r="L824" s="50" t="str">
        <f t="shared" ca="1" si="23"/>
        <v/>
      </c>
      <c r="M824" s="32" t="str">
        <f>IF($U824&lt;&gt;"",VLOOKUP(VLOOKUP(VLOOKUP($U824,Endereços!$B$3:$M$1002,8,FALSE),Parametros!$AG$3:$AJ$102,4,FALSE),Parametros!$U$3:$Z$102,4,FALSE),"")</f>
        <v/>
      </c>
      <c r="N824" s="32" t="str">
        <f>IF($U824&lt;&gt;"",VLOOKUP(VLOOKUP($U824,Endereços!$B$3:$M$1002,6,FALSE),Parametros!$I$3:$N$102,6,FALSE),"")</f>
        <v/>
      </c>
      <c r="O824" s="9"/>
      <c r="P824" s="9"/>
      <c r="Q824" s="9"/>
      <c r="R824" s="9"/>
      <c r="S824" s="9"/>
      <c r="T824" s="9"/>
      <c r="U824" s="9"/>
      <c r="V824" s="52" t="str">
        <f>IF($U824&lt;&gt;"",VLOOKUP($U824,Endereços!$B$3:$M$1002,5,FALSE)&amp;" - "&amp;VLOOKUP($U824,Endereços!$B$3:$M$1002,7,FALSE)&amp;" - "&amp;VLOOKUP($U824,Endereços!$B$3:$M$1002,8,FALSE)&amp;", "&amp;VLOOKUP($U824,Endereços!$B$3:$M$1002,2,FALSE)&amp;" "&amp;VLOOKUP($U824,Endereços!$B$3:$M$1002,3,FALSE),"")</f>
        <v/>
      </c>
      <c r="W824" s="9"/>
      <c r="X824" s="9"/>
      <c r="Y824" s="9"/>
      <c r="Z824" s="59"/>
    </row>
    <row r="825" spans="1:26" x14ac:dyDescent="0.2">
      <c r="A825" s="44" t="str">
        <f t="shared" si="22"/>
        <v/>
      </c>
      <c r="B825" s="5"/>
      <c r="C825" s="14"/>
      <c r="D825" s="32" t="str">
        <f>IF($C825&lt;&gt;"",VLOOKUP($C825,Empresas!$A$3:$AB$1002,2,FALSE),"")</f>
        <v/>
      </c>
      <c r="E825" s="14"/>
      <c r="F825" s="14"/>
      <c r="G825" s="14"/>
      <c r="H825" s="14"/>
      <c r="I825" s="9"/>
      <c r="J825" s="9"/>
      <c r="K825" s="53"/>
      <c r="L825" s="50" t="str">
        <f t="shared" ca="1" si="23"/>
        <v/>
      </c>
      <c r="M825" s="32" t="str">
        <f>IF($U825&lt;&gt;"",VLOOKUP(VLOOKUP(VLOOKUP($U825,Endereços!$B$3:$M$1002,8,FALSE),Parametros!$AG$3:$AJ$102,4,FALSE),Parametros!$U$3:$Z$102,4,FALSE),"")</f>
        <v/>
      </c>
      <c r="N825" s="32" t="str">
        <f>IF($U825&lt;&gt;"",VLOOKUP(VLOOKUP($U825,Endereços!$B$3:$M$1002,6,FALSE),Parametros!$I$3:$N$102,6,FALSE),"")</f>
        <v/>
      </c>
      <c r="O825" s="9"/>
      <c r="P825" s="9"/>
      <c r="Q825" s="9"/>
      <c r="R825" s="9"/>
      <c r="S825" s="9"/>
      <c r="T825" s="9"/>
      <c r="U825" s="9"/>
      <c r="V825" s="52" t="str">
        <f>IF($U825&lt;&gt;"",VLOOKUP($U825,Endereços!$B$3:$M$1002,5,FALSE)&amp;" - "&amp;VLOOKUP($U825,Endereços!$B$3:$M$1002,7,FALSE)&amp;" - "&amp;VLOOKUP($U825,Endereços!$B$3:$M$1002,8,FALSE)&amp;", "&amp;VLOOKUP($U825,Endereços!$B$3:$M$1002,2,FALSE)&amp;" "&amp;VLOOKUP($U825,Endereços!$B$3:$M$1002,3,FALSE),"")</f>
        <v/>
      </c>
      <c r="W825" s="9"/>
      <c r="X825" s="9"/>
      <c r="Y825" s="9"/>
      <c r="Z825" s="59"/>
    </row>
    <row r="826" spans="1:26" x14ac:dyDescent="0.2">
      <c r="A826" s="44" t="str">
        <f t="shared" ref="A826:A889" si="24">IF($B826&lt;&gt;"",$A825+1,"")</f>
        <v/>
      </c>
      <c r="B826" s="5"/>
      <c r="C826" s="14"/>
      <c r="D826" s="32" t="str">
        <f>IF($C826&lt;&gt;"",VLOOKUP($C826,Empresas!$A$3:$AB$1002,2,FALSE),"")</f>
        <v/>
      </c>
      <c r="E826" s="14"/>
      <c r="F826" s="14"/>
      <c r="G826" s="14"/>
      <c r="H826" s="14"/>
      <c r="I826" s="9"/>
      <c r="J826" s="9"/>
      <c r="K826" s="53"/>
      <c r="L826" s="50" t="str">
        <f t="shared" ca="1" si="23"/>
        <v/>
      </c>
      <c r="M826" s="32" t="str">
        <f>IF($U826&lt;&gt;"",VLOOKUP(VLOOKUP(VLOOKUP($U826,Endereços!$B$3:$M$1002,8,FALSE),Parametros!$AG$3:$AJ$102,4,FALSE),Parametros!$U$3:$Z$102,4,FALSE),"")</f>
        <v/>
      </c>
      <c r="N826" s="32" t="str">
        <f>IF($U826&lt;&gt;"",VLOOKUP(VLOOKUP($U826,Endereços!$B$3:$M$1002,6,FALSE),Parametros!$I$3:$N$102,6,FALSE),"")</f>
        <v/>
      </c>
      <c r="O826" s="9"/>
      <c r="P826" s="9"/>
      <c r="Q826" s="9"/>
      <c r="R826" s="9"/>
      <c r="S826" s="9"/>
      <c r="T826" s="9"/>
      <c r="U826" s="9"/>
      <c r="V826" s="52" t="str">
        <f>IF($U826&lt;&gt;"",VLOOKUP($U826,Endereços!$B$3:$M$1002,5,FALSE)&amp;" - "&amp;VLOOKUP($U826,Endereços!$B$3:$M$1002,7,FALSE)&amp;" - "&amp;VLOOKUP($U826,Endereços!$B$3:$M$1002,8,FALSE)&amp;", "&amp;VLOOKUP($U826,Endereços!$B$3:$M$1002,2,FALSE)&amp;" "&amp;VLOOKUP($U826,Endereços!$B$3:$M$1002,3,FALSE),"")</f>
        <v/>
      </c>
      <c r="W826" s="9"/>
      <c r="X826" s="9"/>
      <c r="Y826" s="9"/>
      <c r="Z826" s="59"/>
    </row>
    <row r="827" spans="1:26" x14ac:dyDescent="0.2">
      <c r="A827" s="44" t="str">
        <f t="shared" si="24"/>
        <v/>
      </c>
      <c r="B827" s="5"/>
      <c r="C827" s="14"/>
      <c r="D827" s="32" t="str">
        <f>IF($C827&lt;&gt;"",VLOOKUP($C827,Empresas!$A$3:$AB$1002,2,FALSE),"")</f>
        <v/>
      </c>
      <c r="E827" s="14"/>
      <c r="F827" s="14"/>
      <c r="G827" s="14"/>
      <c r="H827" s="14"/>
      <c r="I827" s="9"/>
      <c r="J827" s="9"/>
      <c r="K827" s="53"/>
      <c r="L827" s="50" t="str">
        <f t="shared" ca="1" si="23"/>
        <v/>
      </c>
      <c r="M827" s="32" t="str">
        <f>IF($U827&lt;&gt;"",VLOOKUP(VLOOKUP(VLOOKUP($U827,Endereços!$B$3:$M$1002,8,FALSE),Parametros!$AG$3:$AJ$102,4,FALSE),Parametros!$U$3:$Z$102,4,FALSE),"")</f>
        <v/>
      </c>
      <c r="N827" s="32" t="str">
        <f>IF($U827&lt;&gt;"",VLOOKUP(VLOOKUP($U827,Endereços!$B$3:$M$1002,6,FALSE),Parametros!$I$3:$N$102,6,FALSE),"")</f>
        <v/>
      </c>
      <c r="O827" s="9"/>
      <c r="P827" s="9"/>
      <c r="Q827" s="9"/>
      <c r="R827" s="9"/>
      <c r="S827" s="9"/>
      <c r="T827" s="9"/>
      <c r="U827" s="9"/>
      <c r="V827" s="52" t="str">
        <f>IF($U827&lt;&gt;"",VLOOKUP($U827,Endereços!$B$3:$M$1002,5,FALSE)&amp;" - "&amp;VLOOKUP($U827,Endereços!$B$3:$M$1002,7,FALSE)&amp;" - "&amp;VLOOKUP($U827,Endereços!$B$3:$M$1002,8,FALSE)&amp;", "&amp;VLOOKUP($U827,Endereços!$B$3:$M$1002,2,FALSE)&amp;" "&amp;VLOOKUP($U827,Endereços!$B$3:$M$1002,3,FALSE),"")</f>
        <v/>
      </c>
      <c r="W827" s="9"/>
      <c r="X827" s="9"/>
      <c r="Y827" s="9"/>
      <c r="Z827" s="59"/>
    </row>
    <row r="828" spans="1:26" x14ac:dyDescent="0.2">
      <c r="A828" s="44" t="str">
        <f t="shared" si="24"/>
        <v/>
      </c>
      <c r="B828" s="5"/>
      <c r="C828" s="14"/>
      <c r="D828" s="32" t="str">
        <f>IF($C828&lt;&gt;"",VLOOKUP($C828,Empresas!$A$3:$AB$1002,2,FALSE),"")</f>
        <v/>
      </c>
      <c r="E828" s="14"/>
      <c r="F828" s="14"/>
      <c r="G828" s="14"/>
      <c r="H828" s="14"/>
      <c r="I828" s="9"/>
      <c r="J828" s="9"/>
      <c r="K828" s="53"/>
      <c r="L828" s="50" t="str">
        <f t="shared" ca="1" si="23"/>
        <v/>
      </c>
      <c r="M828" s="32" t="str">
        <f>IF($U828&lt;&gt;"",VLOOKUP(VLOOKUP(VLOOKUP($U828,Endereços!$B$3:$M$1002,8,FALSE),Parametros!$AG$3:$AJ$102,4,FALSE),Parametros!$U$3:$Z$102,4,FALSE),"")</f>
        <v/>
      </c>
      <c r="N828" s="32" t="str">
        <f>IF($U828&lt;&gt;"",VLOOKUP(VLOOKUP($U828,Endereços!$B$3:$M$1002,6,FALSE),Parametros!$I$3:$N$102,6,FALSE),"")</f>
        <v/>
      </c>
      <c r="O828" s="9"/>
      <c r="P828" s="9"/>
      <c r="Q828" s="9"/>
      <c r="R828" s="9"/>
      <c r="S828" s="9"/>
      <c r="T828" s="9"/>
      <c r="U828" s="9"/>
      <c r="V828" s="52" t="str">
        <f>IF($U828&lt;&gt;"",VLOOKUP($U828,Endereços!$B$3:$M$1002,5,FALSE)&amp;" - "&amp;VLOOKUP($U828,Endereços!$B$3:$M$1002,7,FALSE)&amp;" - "&amp;VLOOKUP($U828,Endereços!$B$3:$M$1002,8,FALSE)&amp;", "&amp;VLOOKUP($U828,Endereços!$B$3:$M$1002,2,FALSE)&amp;" "&amp;VLOOKUP($U828,Endereços!$B$3:$M$1002,3,FALSE),"")</f>
        <v/>
      </c>
      <c r="W828" s="9"/>
      <c r="X828" s="9"/>
      <c r="Y828" s="9"/>
      <c r="Z828" s="59"/>
    </row>
    <row r="829" spans="1:26" x14ac:dyDescent="0.2">
      <c r="A829" s="44" t="str">
        <f t="shared" si="24"/>
        <v/>
      </c>
      <c r="B829" s="5"/>
      <c r="C829" s="14"/>
      <c r="D829" s="32" t="str">
        <f>IF($C829&lt;&gt;"",VLOOKUP($C829,Empresas!$A$3:$AB$1002,2,FALSE),"")</f>
        <v/>
      </c>
      <c r="E829" s="14"/>
      <c r="F829" s="14"/>
      <c r="G829" s="14"/>
      <c r="H829" s="14"/>
      <c r="I829" s="9"/>
      <c r="J829" s="9"/>
      <c r="K829" s="53"/>
      <c r="L829" s="50" t="str">
        <f t="shared" ca="1" si="23"/>
        <v/>
      </c>
      <c r="M829" s="32" t="str">
        <f>IF($U829&lt;&gt;"",VLOOKUP(VLOOKUP(VLOOKUP($U829,Endereços!$B$3:$M$1002,8,FALSE),Parametros!$AG$3:$AJ$102,4,FALSE),Parametros!$U$3:$Z$102,4,FALSE),"")</f>
        <v/>
      </c>
      <c r="N829" s="32" t="str">
        <f>IF($U829&lt;&gt;"",VLOOKUP(VLOOKUP($U829,Endereços!$B$3:$M$1002,6,FALSE),Parametros!$I$3:$N$102,6,FALSE),"")</f>
        <v/>
      </c>
      <c r="O829" s="9"/>
      <c r="P829" s="9"/>
      <c r="Q829" s="9"/>
      <c r="R829" s="9"/>
      <c r="S829" s="9"/>
      <c r="T829" s="9"/>
      <c r="U829" s="9"/>
      <c r="V829" s="52" t="str">
        <f>IF($U829&lt;&gt;"",VLOOKUP($U829,Endereços!$B$3:$M$1002,5,FALSE)&amp;" - "&amp;VLOOKUP($U829,Endereços!$B$3:$M$1002,7,FALSE)&amp;" - "&amp;VLOOKUP($U829,Endereços!$B$3:$M$1002,8,FALSE)&amp;", "&amp;VLOOKUP($U829,Endereços!$B$3:$M$1002,2,FALSE)&amp;" "&amp;VLOOKUP($U829,Endereços!$B$3:$M$1002,3,FALSE),"")</f>
        <v/>
      </c>
      <c r="W829" s="9"/>
      <c r="X829" s="9"/>
      <c r="Y829" s="9"/>
      <c r="Z829" s="59"/>
    </row>
    <row r="830" spans="1:26" x14ac:dyDescent="0.2">
      <c r="A830" s="44" t="str">
        <f t="shared" si="24"/>
        <v/>
      </c>
      <c r="B830" s="5"/>
      <c r="C830" s="14"/>
      <c r="D830" s="32" t="str">
        <f>IF($C830&lt;&gt;"",VLOOKUP($C830,Empresas!$A$3:$AB$1002,2,FALSE),"")</f>
        <v/>
      </c>
      <c r="E830" s="14"/>
      <c r="F830" s="14"/>
      <c r="G830" s="14"/>
      <c r="H830" s="14"/>
      <c r="I830" s="9"/>
      <c r="J830" s="9"/>
      <c r="K830" s="53"/>
      <c r="L830" s="50" t="str">
        <f t="shared" ca="1" si="23"/>
        <v/>
      </c>
      <c r="M830" s="32" t="str">
        <f>IF($U830&lt;&gt;"",VLOOKUP(VLOOKUP(VLOOKUP($U830,Endereços!$B$3:$M$1002,8,FALSE),Parametros!$AG$3:$AJ$102,4,FALSE),Parametros!$U$3:$Z$102,4,FALSE),"")</f>
        <v/>
      </c>
      <c r="N830" s="32" t="str">
        <f>IF($U830&lt;&gt;"",VLOOKUP(VLOOKUP($U830,Endereços!$B$3:$M$1002,6,FALSE),Parametros!$I$3:$N$102,6,FALSE),"")</f>
        <v/>
      </c>
      <c r="O830" s="9"/>
      <c r="P830" s="9"/>
      <c r="Q830" s="9"/>
      <c r="R830" s="9"/>
      <c r="S830" s="9"/>
      <c r="T830" s="9"/>
      <c r="U830" s="9"/>
      <c r="V830" s="52" t="str">
        <f>IF($U830&lt;&gt;"",VLOOKUP($U830,Endereços!$B$3:$M$1002,5,FALSE)&amp;" - "&amp;VLOOKUP($U830,Endereços!$B$3:$M$1002,7,FALSE)&amp;" - "&amp;VLOOKUP($U830,Endereços!$B$3:$M$1002,8,FALSE)&amp;", "&amp;VLOOKUP($U830,Endereços!$B$3:$M$1002,2,FALSE)&amp;" "&amp;VLOOKUP($U830,Endereços!$B$3:$M$1002,3,FALSE),"")</f>
        <v/>
      </c>
      <c r="W830" s="9"/>
      <c r="X830" s="9"/>
      <c r="Y830" s="9"/>
      <c r="Z830" s="59"/>
    </row>
    <row r="831" spans="1:26" x14ac:dyDescent="0.2">
      <c r="A831" s="44" t="str">
        <f t="shared" si="24"/>
        <v/>
      </c>
      <c r="B831" s="5"/>
      <c r="C831" s="14"/>
      <c r="D831" s="32" t="str">
        <f>IF($C831&lt;&gt;"",VLOOKUP($C831,Empresas!$A$3:$AB$1002,2,FALSE),"")</f>
        <v/>
      </c>
      <c r="E831" s="14"/>
      <c r="F831" s="14"/>
      <c r="G831" s="14"/>
      <c r="H831" s="14"/>
      <c r="I831" s="9"/>
      <c r="J831" s="9"/>
      <c r="K831" s="53"/>
      <c r="L831" s="50" t="str">
        <f t="shared" ca="1" si="23"/>
        <v/>
      </c>
      <c r="M831" s="32" t="str">
        <f>IF($U831&lt;&gt;"",VLOOKUP(VLOOKUP(VLOOKUP($U831,Endereços!$B$3:$M$1002,8,FALSE),Parametros!$AG$3:$AJ$102,4,FALSE),Parametros!$U$3:$Z$102,4,FALSE),"")</f>
        <v/>
      </c>
      <c r="N831" s="32" t="str">
        <f>IF($U831&lt;&gt;"",VLOOKUP(VLOOKUP($U831,Endereços!$B$3:$M$1002,6,FALSE),Parametros!$I$3:$N$102,6,FALSE),"")</f>
        <v/>
      </c>
      <c r="O831" s="9"/>
      <c r="P831" s="9"/>
      <c r="Q831" s="9"/>
      <c r="R831" s="9"/>
      <c r="S831" s="9"/>
      <c r="T831" s="9"/>
      <c r="U831" s="9"/>
      <c r="V831" s="52" t="str">
        <f>IF($U831&lt;&gt;"",VLOOKUP($U831,Endereços!$B$3:$M$1002,5,FALSE)&amp;" - "&amp;VLOOKUP($U831,Endereços!$B$3:$M$1002,7,FALSE)&amp;" - "&amp;VLOOKUP($U831,Endereços!$B$3:$M$1002,8,FALSE)&amp;", "&amp;VLOOKUP($U831,Endereços!$B$3:$M$1002,2,FALSE)&amp;" "&amp;VLOOKUP($U831,Endereços!$B$3:$M$1002,3,FALSE),"")</f>
        <v/>
      </c>
      <c r="W831" s="9"/>
      <c r="X831" s="9"/>
      <c r="Y831" s="9"/>
      <c r="Z831" s="59"/>
    </row>
    <row r="832" spans="1:26" x14ac:dyDescent="0.2">
      <c r="A832" s="44" t="str">
        <f t="shared" si="24"/>
        <v/>
      </c>
      <c r="B832" s="5"/>
      <c r="C832" s="14"/>
      <c r="D832" s="32" t="str">
        <f>IF($C832&lt;&gt;"",VLOOKUP($C832,Empresas!$A$3:$AB$1002,2,FALSE),"")</f>
        <v/>
      </c>
      <c r="E832" s="14"/>
      <c r="F832" s="14"/>
      <c r="G832" s="14"/>
      <c r="H832" s="14"/>
      <c r="I832" s="9"/>
      <c r="J832" s="9"/>
      <c r="K832" s="53"/>
      <c r="L832" s="50" t="str">
        <f t="shared" ca="1" si="23"/>
        <v/>
      </c>
      <c r="M832" s="32" t="str">
        <f>IF($U832&lt;&gt;"",VLOOKUP(VLOOKUP(VLOOKUP($U832,Endereços!$B$3:$M$1002,8,FALSE),Parametros!$AG$3:$AJ$102,4,FALSE),Parametros!$U$3:$Z$102,4,FALSE),"")</f>
        <v/>
      </c>
      <c r="N832" s="32" t="str">
        <f>IF($U832&lt;&gt;"",VLOOKUP(VLOOKUP($U832,Endereços!$B$3:$M$1002,6,FALSE),Parametros!$I$3:$N$102,6,FALSE),"")</f>
        <v/>
      </c>
      <c r="O832" s="9"/>
      <c r="P832" s="9"/>
      <c r="Q832" s="9"/>
      <c r="R832" s="9"/>
      <c r="S832" s="9"/>
      <c r="T832" s="9"/>
      <c r="U832" s="9"/>
      <c r="V832" s="52" t="str">
        <f>IF($U832&lt;&gt;"",VLOOKUP($U832,Endereços!$B$3:$M$1002,5,FALSE)&amp;" - "&amp;VLOOKUP($U832,Endereços!$B$3:$M$1002,7,FALSE)&amp;" - "&amp;VLOOKUP($U832,Endereços!$B$3:$M$1002,8,FALSE)&amp;", "&amp;VLOOKUP($U832,Endereços!$B$3:$M$1002,2,FALSE)&amp;" "&amp;VLOOKUP($U832,Endereços!$B$3:$M$1002,3,FALSE),"")</f>
        <v/>
      </c>
      <c r="W832" s="9"/>
      <c r="X832" s="9"/>
      <c r="Y832" s="9"/>
      <c r="Z832" s="59"/>
    </row>
    <row r="833" spans="1:26" x14ac:dyDescent="0.2">
      <c r="A833" s="44" t="str">
        <f t="shared" si="24"/>
        <v/>
      </c>
      <c r="B833" s="5"/>
      <c r="C833" s="14"/>
      <c r="D833" s="32" t="str">
        <f>IF($C833&lt;&gt;"",VLOOKUP($C833,Empresas!$A$3:$AB$1002,2,FALSE),"")</f>
        <v/>
      </c>
      <c r="E833" s="14"/>
      <c r="F833" s="14"/>
      <c r="G833" s="14"/>
      <c r="H833" s="14"/>
      <c r="I833" s="9"/>
      <c r="J833" s="9"/>
      <c r="K833" s="53"/>
      <c r="L833" s="50" t="str">
        <f t="shared" ca="1" si="23"/>
        <v/>
      </c>
      <c r="M833" s="32" t="str">
        <f>IF($U833&lt;&gt;"",VLOOKUP(VLOOKUP(VLOOKUP($U833,Endereços!$B$3:$M$1002,8,FALSE),Parametros!$AG$3:$AJ$102,4,FALSE),Parametros!$U$3:$Z$102,4,FALSE),"")</f>
        <v/>
      </c>
      <c r="N833" s="32" t="str">
        <f>IF($U833&lt;&gt;"",VLOOKUP(VLOOKUP($U833,Endereços!$B$3:$M$1002,6,FALSE),Parametros!$I$3:$N$102,6,FALSE),"")</f>
        <v/>
      </c>
      <c r="O833" s="9"/>
      <c r="P833" s="9"/>
      <c r="Q833" s="9"/>
      <c r="R833" s="9"/>
      <c r="S833" s="9"/>
      <c r="T833" s="9"/>
      <c r="U833" s="9"/>
      <c r="V833" s="52" t="str">
        <f>IF($U833&lt;&gt;"",VLOOKUP($U833,Endereços!$B$3:$M$1002,5,FALSE)&amp;" - "&amp;VLOOKUP($U833,Endereços!$B$3:$M$1002,7,FALSE)&amp;" - "&amp;VLOOKUP($U833,Endereços!$B$3:$M$1002,8,FALSE)&amp;", "&amp;VLOOKUP($U833,Endereços!$B$3:$M$1002,2,FALSE)&amp;" "&amp;VLOOKUP($U833,Endereços!$B$3:$M$1002,3,FALSE),"")</f>
        <v/>
      </c>
      <c r="W833" s="9"/>
      <c r="X833" s="9"/>
      <c r="Y833" s="9"/>
      <c r="Z833" s="59"/>
    </row>
    <row r="834" spans="1:26" x14ac:dyDescent="0.2">
      <c r="A834" s="44" t="str">
        <f t="shared" si="24"/>
        <v/>
      </c>
      <c r="B834" s="5"/>
      <c r="C834" s="14"/>
      <c r="D834" s="32" t="str">
        <f>IF($C834&lt;&gt;"",VLOOKUP($C834,Empresas!$A$3:$AB$1002,2,FALSE),"")</f>
        <v/>
      </c>
      <c r="E834" s="14"/>
      <c r="F834" s="14"/>
      <c r="G834" s="14"/>
      <c r="H834" s="14"/>
      <c r="I834" s="9"/>
      <c r="J834" s="9"/>
      <c r="K834" s="53"/>
      <c r="L834" s="50" t="str">
        <f t="shared" ca="1" si="23"/>
        <v/>
      </c>
      <c r="M834" s="32" t="str">
        <f>IF($U834&lt;&gt;"",VLOOKUP(VLOOKUP(VLOOKUP($U834,Endereços!$B$3:$M$1002,8,FALSE),Parametros!$AG$3:$AJ$102,4,FALSE),Parametros!$U$3:$Z$102,4,FALSE),"")</f>
        <v/>
      </c>
      <c r="N834" s="32" t="str">
        <f>IF($U834&lt;&gt;"",VLOOKUP(VLOOKUP($U834,Endereços!$B$3:$M$1002,6,FALSE),Parametros!$I$3:$N$102,6,FALSE),"")</f>
        <v/>
      </c>
      <c r="O834" s="9"/>
      <c r="P834" s="9"/>
      <c r="Q834" s="9"/>
      <c r="R834" s="9"/>
      <c r="S834" s="9"/>
      <c r="T834" s="9"/>
      <c r="U834" s="9"/>
      <c r="V834" s="52" t="str">
        <f>IF($U834&lt;&gt;"",VLOOKUP($U834,Endereços!$B$3:$M$1002,5,FALSE)&amp;" - "&amp;VLOOKUP($U834,Endereços!$B$3:$M$1002,7,FALSE)&amp;" - "&amp;VLOOKUP($U834,Endereços!$B$3:$M$1002,8,FALSE)&amp;", "&amp;VLOOKUP($U834,Endereços!$B$3:$M$1002,2,FALSE)&amp;" "&amp;VLOOKUP($U834,Endereços!$B$3:$M$1002,3,FALSE),"")</f>
        <v/>
      </c>
      <c r="W834" s="9"/>
      <c r="X834" s="9"/>
      <c r="Y834" s="9"/>
      <c r="Z834" s="59"/>
    </row>
    <row r="835" spans="1:26" x14ac:dyDescent="0.2">
      <c r="A835" s="44" t="str">
        <f t="shared" si="24"/>
        <v/>
      </c>
      <c r="B835" s="5"/>
      <c r="C835" s="14"/>
      <c r="D835" s="32" t="str">
        <f>IF($C835&lt;&gt;"",VLOOKUP($C835,Empresas!$A$3:$AB$1002,2,FALSE),"")</f>
        <v/>
      </c>
      <c r="E835" s="14"/>
      <c r="F835" s="14"/>
      <c r="G835" s="14"/>
      <c r="H835" s="14"/>
      <c r="I835" s="9"/>
      <c r="J835" s="9"/>
      <c r="K835" s="53"/>
      <c r="L835" s="50" t="str">
        <f t="shared" ca="1" si="23"/>
        <v/>
      </c>
      <c r="M835" s="32" t="str">
        <f>IF($U835&lt;&gt;"",VLOOKUP(VLOOKUP(VLOOKUP($U835,Endereços!$B$3:$M$1002,8,FALSE),Parametros!$AG$3:$AJ$102,4,FALSE),Parametros!$U$3:$Z$102,4,FALSE),"")</f>
        <v/>
      </c>
      <c r="N835" s="32" t="str">
        <f>IF($U835&lt;&gt;"",VLOOKUP(VLOOKUP($U835,Endereços!$B$3:$M$1002,6,FALSE),Parametros!$I$3:$N$102,6,FALSE),"")</f>
        <v/>
      </c>
      <c r="O835" s="9"/>
      <c r="P835" s="9"/>
      <c r="Q835" s="9"/>
      <c r="R835" s="9"/>
      <c r="S835" s="9"/>
      <c r="T835" s="9"/>
      <c r="U835" s="9"/>
      <c r="V835" s="52" t="str">
        <f>IF($U835&lt;&gt;"",VLOOKUP($U835,Endereços!$B$3:$M$1002,5,FALSE)&amp;" - "&amp;VLOOKUP($U835,Endereços!$B$3:$M$1002,7,FALSE)&amp;" - "&amp;VLOOKUP($U835,Endereços!$B$3:$M$1002,8,FALSE)&amp;", "&amp;VLOOKUP($U835,Endereços!$B$3:$M$1002,2,FALSE)&amp;" "&amp;VLOOKUP($U835,Endereços!$B$3:$M$1002,3,FALSE),"")</f>
        <v/>
      </c>
      <c r="W835" s="9"/>
      <c r="X835" s="9"/>
      <c r="Y835" s="9"/>
      <c r="Z835" s="59"/>
    </row>
    <row r="836" spans="1:26" x14ac:dyDescent="0.2">
      <c r="A836" s="44" t="str">
        <f t="shared" si="24"/>
        <v/>
      </c>
      <c r="B836" s="5"/>
      <c r="C836" s="14"/>
      <c r="D836" s="32" t="str">
        <f>IF($C836&lt;&gt;"",VLOOKUP($C836,Empresas!$A$3:$AB$1002,2,FALSE),"")</f>
        <v/>
      </c>
      <c r="E836" s="14"/>
      <c r="F836" s="14"/>
      <c r="G836" s="14"/>
      <c r="H836" s="14"/>
      <c r="I836" s="9"/>
      <c r="J836" s="9"/>
      <c r="K836" s="53"/>
      <c r="L836" s="50" t="str">
        <f t="shared" ca="1" si="23"/>
        <v/>
      </c>
      <c r="M836" s="32" t="str">
        <f>IF($U836&lt;&gt;"",VLOOKUP(VLOOKUP(VLOOKUP($U836,Endereços!$B$3:$M$1002,8,FALSE),Parametros!$AG$3:$AJ$102,4,FALSE),Parametros!$U$3:$Z$102,4,FALSE),"")</f>
        <v/>
      </c>
      <c r="N836" s="32" t="str">
        <f>IF($U836&lt;&gt;"",VLOOKUP(VLOOKUP($U836,Endereços!$B$3:$M$1002,6,FALSE),Parametros!$I$3:$N$102,6,FALSE),"")</f>
        <v/>
      </c>
      <c r="O836" s="9"/>
      <c r="P836" s="9"/>
      <c r="Q836" s="9"/>
      <c r="R836" s="9"/>
      <c r="S836" s="9"/>
      <c r="T836" s="9"/>
      <c r="U836" s="9"/>
      <c r="V836" s="52" t="str">
        <f>IF($U836&lt;&gt;"",VLOOKUP($U836,Endereços!$B$3:$M$1002,5,FALSE)&amp;" - "&amp;VLOOKUP($U836,Endereços!$B$3:$M$1002,7,FALSE)&amp;" - "&amp;VLOOKUP($U836,Endereços!$B$3:$M$1002,8,FALSE)&amp;", "&amp;VLOOKUP($U836,Endereços!$B$3:$M$1002,2,FALSE)&amp;" "&amp;VLOOKUP($U836,Endereços!$B$3:$M$1002,3,FALSE),"")</f>
        <v/>
      </c>
      <c r="W836" s="9"/>
      <c r="X836" s="9"/>
      <c r="Y836" s="9"/>
      <c r="Z836" s="59"/>
    </row>
    <row r="837" spans="1:26" x14ac:dyDescent="0.2">
      <c r="A837" s="44" t="str">
        <f t="shared" si="24"/>
        <v/>
      </c>
      <c r="B837" s="5"/>
      <c r="C837" s="14"/>
      <c r="D837" s="32" t="str">
        <f>IF($C837&lt;&gt;"",VLOOKUP($C837,Empresas!$A$3:$AB$1002,2,FALSE),"")</f>
        <v/>
      </c>
      <c r="E837" s="14"/>
      <c r="F837" s="14"/>
      <c r="G837" s="14"/>
      <c r="H837" s="14"/>
      <c r="I837" s="9"/>
      <c r="J837" s="9"/>
      <c r="K837" s="53"/>
      <c r="L837" s="50" t="str">
        <f t="shared" ref="L837:L900" ca="1" si="25">IF($K837&lt;&gt;"",DAYS360($K837,NOW(),FALSE)/360,"")</f>
        <v/>
      </c>
      <c r="M837" s="32" t="str">
        <f>IF($U837&lt;&gt;"",VLOOKUP(VLOOKUP(VLOOKUP($U837,Endereços!$B$3:$M$1002,8,FALSE),Parametros!$AG$3:$AJ$102,4,FALSE),Parametros!$U$3:$Z$102,4,FALSE),"")</f>
        <v/>
      </c>
      <c r="N837" s="32" t="str">
        <f>IF($U837&lt;&gt;"",VLOOKUP(VLOOKUP($U837,Endereços!$B$3:$M$1002,6,FALSE),Parametros!$I$3:$N$102,6,FALSE),"")</f>
        <v/>
      </c>
      <c r="O837" s="9"/>
      <c r="P837" s="9"/>
      <c r="Q837" s="9"/>
      <c r="R837" s="9"/>
      <c r="S837" s="9"/>
      <c r="T837" s="9"/>
      <c r="U837" s="9"/>
      <c r="V837" s="52" t="str">
        <f>IF($U837&lt;&gt;"",VLOOKUP($U837,Endereços!$B$3:$M$1002,5,FALSE)&amp;" - "&amp;VLOOKUP($U837,Endereços!$B$3:$M$1002,7,FALSE)&amp;" - "&amp;VLOOKUP($U837,Endereços!$B$3:$M$1002,8,FALSE)&amp;", "&amp;VLOOKUP($U837,Endereços!$B$3:$M$1002,2,FALSE)&amp;" "&amp;VLOOKUP($U837,Endereços!$B$3:$M$1002,3,FALSE),"")</f>
        <v/>
      </c>
      <c r="W837" s="9"/>
      <c r="X837" s="9"/>
      <c r="Y837" s="9"/>
      <c r="Z837" s="59"/>
    </row>
    <row r="838" spans="1:26" x14ac:dyDescent="0.2">
      <c r="A838" s="44" t="str">
        <f t="shared" si="24"/>
        <v/>
      </c>
      <c r="B838" s="5"/>
      <c r="C838" s="14"/>
      <c r="D838" s="32" t="str">
        <f>IF($C838&lt;&gt;"",VLOOKUP($C838,Empresas!$A$3:$AB$1002,2,FALSE),"")</f>
        <v/>
      </c>
      <c r="E838" s="14"/>
      <c r="F838" s="14"/>
      <c r="G838" s="14"/>
      <c r="H838" s="14"/>
      <c r="I838" s="9"/>
      <c r="J838" s="9"/>
      <c r="K838" s="53"/>
      <c r="L838" s="50" t="str">
        <f t="shared" ca="1" si="25"/>
        <v/>
      </c>
      <c r="M838" s="32" t="str">
        <f>IF($U838&lt;&gt;"",VLOOKUP(VLOOKUP(VLOOKUP($U838,Endereços!$B$3:$M$1002,8,FALSE),Parametros!$AG$3:$AJ$102,4,FALSE),Parametros!$U$3:$Z$102,4,FALSE),"")</f>
        <v/>
      </c>
      <c r="N838" s="32" t="str">
        <f>IF($U838&lt;&gt;"",VLOOKUP(VLOOKUP($U838,Endereços!$B$3:$M$1002,6,FALSE),Parametros!$I$3:$N$102,6,FALSE),"")</f>
        <v/>
      </c>
      <c r="O838" s="9"/>
      <c r="P838" s="9"/>
      <c r="Q838" s="9"/>
      <c r="R838" s="9"/>
      <c r="S838" s="9"/>
      <c r="T838" s="9"/>
      <c r="U838" s="9"/>
      <c r="V838" s="52" t="str">
        <f>IF($U838&lt;&gt;"",VLOOKUP($U838,Endereços!$B$3:$M$1002,5,FALSE)&amp;" - "&amp;VLOOKUP($U838,Endereços!$B$3:$M$1002,7,FALSE)&amp;" - "&amp;VLOOKUP($U838,Endereços!$B$3:$M$1002,8,FALSE)&amp;", "&amp;VLOOKUP($U838,Endereços!$B$3:$M$1002,2,FALSE)&amp;" "&amp;VLOOKUP($U838,Endereços!$B$3:$M$1002,3,FALSE),"")</f>
        <v/>
      </c>
      <c r="W838" s="9"/>
      <c r="X838" s="9"/>
      <c r="Y838" s="9"/>
      <c r="Z838" s="59"/>
    </row>
    <row r="839" spans="1:26" x14ac:dyDescent="0.2">
      <c r="A839" s="44" t="str">
        <f t="shared" si="24"/>
        <v/>
      </c>
      <c r="B839" s="5"/>
      <c r="C839" s="14"/>
      <c r="D839" s="32" t="str">
        <f>IF($C839&lt;&gt;"",VLOOKUP($C839,Empresas!$A$3:$AB$1002,2,FALSE),"")</f>
        <v/>
      </c>
      <c r="E839" s="14"/>
      <c r="F839" s="14"/>
      <c r="G839" s="14"/>
      <c r="H839" s="14"/>
      <c r="I839" s="9"/>
      <c r="J839" s="9"/>
      <c r="K839" s="53"/>
      <c r="L839" s="50" t="str">
        <f t="shared" ca="1" si="25"/>
        <v/>
      </c>
      <c r="M839" s="32" t="str">
        <f>IF($U839&lt;&gt;"",VLOOKUP(VLOOKUP(VLOOKUP($U839,Endereços!$B$3:$M$1002,8,FALSE),Parametros!$AG$3:$AJ$102,4,FALSE),Parametros!$U$3:$Z$102,4,FALSE),"")</f>
        <v/>
      </c>
      <c r="N839" s="32" t="str">
        <f>IF($U839&lt;&gt;"",VLOOKUP(VLOOKUP($U839,Endereços!$B$3:$M$1002,6,FALSE),Parametros!$I$3:$N$102,6,FALSE),"")</f>
        <v/>
      </c>
      <c r="O839" s="9"/>
      <c r="P839" s="9"/>
      <c r="Q839" s="9"/>
      <c r="R839" s="9"/>
      <c r="S839" s="9"/>
      <c r="T839" s="9"/>
      <c r="U839" s="9"/>
      <c r="V839" s="52" t="str">
        <f>IF($U839&lt;&gt;"",VLOOKUP($U839,Endereços!$B$3:$M$1002,5,FALSE)&amp;" - "&amp;VLOOKUP($U839,Endereços!$B$3:$M$1002,7,FALSE)&amp;" - "&amp;VLOOKUP($U839,Endereços!$B$3:$M$1002,8,FALSE)&amp;", "&amp;VLOOKUP($U839,Endereços!$B$3:$M$1002,2,FALSE)&amp;" "&amp;VLOOKUP($U839,Endereços!$B$3:$M$1002,3,FALSE),"")</f>
        <v/>
      </c>
      <c r="W839" s="9"/>
      <c r="X839" s="9"/>
      <c r="Y839" s="9"/>
      <c r="Z839" s="59"/>
    </row>
    <row r="840" spans="1:26" x14ac:dyDescent="0.2">
      <c r="A840" s="44" t="str">
        <f t="shared" si="24"/>
        <v/>
      </c>
      <c r="B840" s="5"/>
      <c r="C840" s="14"/>
      <c r="D840" s="32" t="str">
        <f>IF($C840&lt;&gt;"",VLOOKUP($C840,Empresas!$A$3:$AB$1002,2,FALSE),"")</f>
        <v/>
      </c>
      <c r="E840" s="14"/>
      <c r="F840" s="14"/>
      <c r="G840" s="14"/>
      <c r="H840" s="14"/>
      <c r="I840" s="9"/>
      <c r="J840" s="9"/>
      <c r="K840" s="53"/>
      <c r="L840" s="50" t="str">
        <f t="shared" ca="1" si="25"/>
        <v/>
      </c>
      <c r="M840" s="32" t="str">
        <f>IF($U840&lt;&gt;"",VLOOKUP(VLOOKUP(VLOOKUP($U840,Endereços!$B$3:$M$1002,8,FALSE),Parametros!$AG$3:$AJ$102,4,FALSE),Parametros!$U$3:$Z$102,4,FALSE),"")</f>
        <v/>
      </c>
      <c r="N840" s="32" t="str">
        <f>IF($U840&lt;&gt;"",VLOOKUP(VLOOKUP($U840,Endereços!$B$3:$M$1002,6,FALSE),Parametros!$I$3:$N$102,6,FALSE),"")</f>
        <v/>
      </c>
      <c r="O840" s="9"/>
      <c r="P840" s="9"/>
      <c r="Q840" s="9"/>
      <c r="R840" s="9"/>
      <c r="S840" s="9"/>
      <c r="T840" s="9"/>
      <c r="U840" s="9"/>
      <c r="V840" s="52" t="str">
        <f>IF($U840&lt;&gt;"",VLOOKUP($U840,Endereços!$B$3:$M$1002,5,FALSE)&amp;" - "&amp;VLOOKUP($U840,Endereços!$B$3:$M$1002,7,FALSE)&amp;" - "&amp;VLOOKUP($U840,Endereços!$B$3:$M$1002,8,FALSE)&amp;", "&amp;VLOOKUP($U840,Endereços!$B$3:$M$1002,2,FALSE)&amp;" "&amp;VLOOKUP($U840,Endereços!$B$3:$M$1002,3,FALSE),"")</f>
        <v/>
      </c>
      <c r="W840" s="9"/>
      <c r="X840" s="9"/>
      <c r="Y840" s="9"/>
      <c r="Z840" s="59"/>
    </row>
    <row r="841" spans="1:26" x14ac:dyDescent="0.2">
      <c r="A841" s="44" t="str">
        <f t="shared" si="24"/>
        <v/>
      </c>
      <c r="B841" s="5"/>
      <c r="C841" s="14"/>
      <c r="D841" s="32" t="str">
        <f>IF($C841&lt;&gt;"",VLOOKUP($C841,Empresas!$A$3:$AB$1002,2,FALSE),"")</f>
        <v/>
      </c>
      <c r="E841" s="14"/>
      <c r="F841" s="14"/>
      <c r="G841" s="14"/>
      <c r="H841" s="14"/>
      <c r="I841" s="9"/>
      <c r="J841" s="9"/>
      <c r="K841" s="53"/>
      <c r="L841" s="50" t="str">
        <f t="shared" ca="1" si="25"/>
        <v/>
      </c>
      <c r="M841" s="32" t="str">
        <f>IF($U841&lt;&gt;"",VLOOKUP(VLOOKUP(VLOOKUP($U841,Endereços!$B$3:$M$1002,8,FALSE),Parametros!$AG$3:$AJ$102,4,FALSE),Parametros!$U$3:$Z$102,4,FALSE),"")</f>
        <v/>
      </c>
      <c r="N841" s="32" t="str">
        <f>IF($U841&lt;&gt;"",VLOOKUP(VLOOKUP($U841,Endereços!$B$3:$M$1002,6,FALSE),Parametros!$I$3:$N$102,6,FALSE),"")</f>
        <v/>
      </c>
      <c r="O841" s="9"/>
      <c r="P841" s="9"/>
      <c r="Q841" s="9"/>
      <c r="R841" s="9"/>
      <c r="S841" s="9"/>
      <c r="T841" s="9"/>
      <c r="U841" s="9"/>
      <c r="V841" s="52" t="str">
        <f>IF($U841&lt;&gt;"",VLOOKUP($U841,Endereços!$B$3:$M$1002,5,FALSE)&amp;" - "&amp;VLOOKUP($U841,Endereços!$B$3:$M$1002,7,FALSE)&amp;" - "&amp;VLOOKUP($U841,Endereços!$B$3:$M$1002,8,FALSE)&amp;", "&amp;VLOOKUP($U841,Endereços!$B$3:$M$1002,2,FALSE)&amp;" "&amp;VLOOKUP($U841,Endereços!$B$3:$M$1002,3,FALSE),"")</f>
        <v/>
      </c>
      <c r="W841" s="9"/>
      <c r="X841" s="9"/>
      <c r="Y841" s="9"/>
      <c r="Z841" s="59"/>
    </row>
    <row r="842" spans="1:26" x14ac:dyDescent="0.2">
      <c r="A842" s="44" t="str">
        <f t="shared" si="24"/>
        <v/>
      </c>
      <c r="B842" s="5"/>
      <c r="C842" s="14"/>
      <c r="D842" s="32" t="str">
        <f>IF($C842&lt;&gt;"",VLOOKUP($C842,Empresas!$A$3:$AB$1002,2,FALSE),"")</f>
        <v/>
      </c>
      <c r="E842" s="14"/>
      <c r="F842" s="14"/>
      <c r="G842" s="14"/>
      <c r="H842" s="14"/>
      <c r="I842" s="9"/>
      <c r="J842" s="9"/>
      <c r="K842" s="53"/>
      <c r="L842" s="50" t="str">
        <f t="shared" ca="1" si="25"/>
        <v/>
      </c>
      <c r="M842" s="32" t="str">
        <f>IF($U842&lt;&gt;"",VLOOKUP(VLOOKUP(VLOOKUP($U842,Endereços!$B$3:$M$1002,8,FALSE),Parametros!$AG$3:$AJ$102,4,FALSE),Parametros!$U$3:$Z$102,4,FALSE),"")</f>
        <v/>
      </c>
      <c r="N842" s="32" t="str">
        <f>IF($U842&lt;&gt;"",VLOOKUP(VLOOKUP($U842,Endereços!$B$3:$M$1002,6,FALSE),Parametros!$I$3:$N$102,6,FALSE),"")</f>
        <v/>
      </c>
      <c r="O842" s="9"/>
      <c r="P842" s="9"/>
      <c r="Q842" s="9"/>
      <c r="R842" s="9"/>
      <c r="S842" s="9"/>
      <c r="T842" s="9"/>
      <c r="U842" s="9"/>
      <c r="V842" s="52" t="str">
        <f>IF($U842&lt;&gt;"",VLOOKUP($U842,Endereços!$B$3:$M$1002,5,FALSE)&amp;" - "&amp;VLOOKUP($U842,Endereços!$B$3:$M$1002,7,FALSE)&amp;" - "&amp;VLOOKUP($U842,Endereços!$B$3:$M$1002,8,FALSE)&amp;", "&amp;VLOOKUP($U842,Endereços!$B$3:$M$1002,2,FALSE)&amp;" "&amp;VLOOKUP($U842,Endereços!$B$3:$M$1002,3,FALSE),"")</f>
        <v/>
      </c>
      <c r="W842" s="9"/>
      <c r="X842" s="9"/>
      <c r="Y842" s="9"/>
      <c r="Z842" s="59"/>
    </row>
    <row r="843" spans="1:26" x14ac:dyDescent="0.2">
      <c r="A843" s="44" t="str">
        <f t="shared" si="24"/>
        <v/>
      </c>
      <c r="B843" s="5"/>
      <c r="C843" s="14"/>
      <c r="D843" s="32" t="str">
        <f>IF($C843&lt;&gt;"",VLOOKUP($C843,Empresas!$A$3:$AB$1002,2,FALSE),"")</f>
        <v/>
      </c>
      <c r="E843" s="14"/>
      <c r="F843" s="14"/>
      <c r="G843" s="14"/>
      <c r="H843" s="14"/>
      <c r="I843" s="9"/>
      <c r="J843" s="9"/>
      <c r="K843" s="53"/>
      <c r="L843" s="50" t="str">
        <f t="shared" ca="1" si="25"/>
        <v/>
      </c>
      <c r="M843" s="32" t="str">
        <f>IF($U843&lt;&gt;"",VLOOKUP(VLOOKUP(VLOOKUP($U843,Endereços!$B$3:$M$1002,8,FALSE),Parametros!$AG$3:$AJ$102,4,FALSE),Parametros!$U$3:$Z$102,4,FALSE),"")</f>
        <v/>
      </c>
      <c r="N843" s="32" t="str">
        <f>IF($U843&lt;&gt;"",VLOOKUP(VLOOKUP($U843,Endereços!$B$3:$M$1002,6,FALSE),Parametros!$I$3:$N$102,6,FALSE),"")</f>
        <v/>
      </c>
      <c r="O843" s="9"/>
      <c r="P843" s="9"/>
      <c r="Q843" s="9"/>
      <c r="R843" s="9"/>
      <c r="S843" s="9"/>
      <c r="T843" s="9"/>
      <c r="U843" s="9"/>
      <c r="V843" s="52" t="str">
        <f>IF($U843&lt;&gt;"",VLOOKUP($U843,Endereços!$B$3:$M$1002,5,FALSE)&amp;" - "&amp;VLOOKUP($U843,Endereços!$B$3:$M$1002,7,FALSE)&amp;" - "&amp;VLOOKUP($U843,Endereços!$B$3:$M$1002,8,FALSE)&amp;", "&amp;VLOOKUP($U843,Endereços!$B$3:$M$1002,2,FALSE)&amp;" "&amp;VLOOKUP($U843,Endereços!$B$3:$M$1002,3,FALSE),"")</f>
        <v/>
      </c>
      <c r="W843" s="9"/>
      <c r="X843" s="9"/>
      <c r="Y843" s="9"/>
      <c r="Z843" s="59"/>
    </row>
    <row r="844" spans="1:26" x14ac:dyDescent="0.2">
      <c r="A844" s="44" t="str">
        <f t="shared" si="24"/>
        <v/>
      </c>
      <c r="B844" s="5"/>
      <c r="C844" s="14"/>
      <c r="D844" s="32" t="str">
        <f>IF($C844&lt;&gt;"",VLOOKUP($C844,Empresas!$A$3:$AB$1002,2,FALSE),"")</f>
        <v/>
      </c>
      <c r="E844" s="14"/>
      <c r="F844" s="14"/>
      <c r="G844" s="14"/>
      <c r="H844" s="14"/>
      <c r="I844" s="9"/>
      <c r="J844" s="9"/>
      <c r="K844" s="53"/>
      <c r="L844" s="50" t="str">
        <f t="shared" ca="1" si="25"/>
        <v/>
      </c>
      <c r="M844" s="32" t="str">
        <f>IF($U844&lt;&gt;"",VLOOKUP(VLOOKUP(VLOOKUP($U844,Endereços!$B$3:$M$1002,8,FALSE),Parametros!$AG$3:$AJ$102,4,FALSE),Parametros!$U$3:$Z$102,4,FALSE),"")</f>
        <v/>
      </c>
      <c r="N844" s="32" t="str">
        <f>IF($U844&lt;&gt;"",VLOOKUP(VLOOKUP($U844,Endereços!$B$3:$M$1002,6,FALSE),Parametros!$I$3:$N$102,6,FALSE),"")</f>
        <v/>
      </c>
      <c r="O844" s="9"/>
      <c r="P844" s="9"/>
      <c r="Q844" s="9"/>
      <c r="R844" s="9"/>
      <c r="S844" s="9"/>
      <c r="T844" s="9"/>
      <c r="U844" s="9"/>
      <c r="V844" s="52" t="str">
        <f>IF($U844&lt;&gt;"",VLOOKUP($U844,Endereços!$B$3:$M$1002,5,FALSE)&amp;" - "&amp;VLOOKUP($U844,Endereços!$B$3:$M$1002,7,FALSE)&amp;" - "&amp;VLOOKUP($U844,Endereços!$B$3:$M$1002,8,FALSE)&amp;", "&amp;VLOOKUP($U844,Endereços!$B$3:$M$1002,2,FALSE)&amp;" "&amp;VLOOKUP($U844,Endereços!$B$3:$M$1002,3,FALSE),"")</f>
        <v/>
      </c>
      <c r="W844" s="9"/>
      <c r="X844" s="9"/>
      <c r="Y844" s="9"/>
      <c r="Z844" s="59"/>
    </row>
    <row r="845" spans="1:26" x14ac:dyDescent="0.2">
      <c r="A845" s="44" t="str">
        <f t="shared" si="24"/>
        <v/>
      </c>
      <c r="B845" s="5"/>
      <c r="C845" s="14"/>
      <c r="D845" s="32" t="str">
        <f>IF($C845&lt;&gt;"",VLOOKUP($C845,Empresas!$A$3:$AB$1002,2,FALSE),"")</f>
        <v/>
      </c>
      <c r="E845" s="14"/>
      <c r="F845" s="14"/>
      <c r="G845" s="14"/>
      <c r="H845" s="14"/>
      <c r="I845" s="9"/>
      <c r="J845" s="9"/>
      <c r="K845" s="53"/>
      <c r="L845" s="50" t="str">
        <f t="shared" ca="1" si="25"/>
        <v/>
      </c>
      <c r="M845" s="32" t="str">
        <f>IF($U845&lt;&gt;"",VLOOKUP(VLOOKUP(VLOOKUP($U845,Endereços!$B$3:$M$1002,8,FALSE),Parametros!$AG$3:$AJ$102,4,FALSE),Parametros!$U$3:$Z$102,4,FALSE),"")</f>
        <v/>
      </c>
      <c r="N845" s="32" t="str">
        <f>IF($U845&lt;&gt;"",VLOOKUP(VLOOKUP($U845,Endereços!$B$3:$M$1002,6,FALSE),Parametros!$I$3:$N$102,6,FALSE),"")</f>
        <v/>
      </c>
      <c r="O845" s="9"/>
      <c r="P845" s="9"/>
      <c r="Q845" s="9"/>
      <c r="R845" s="9"/>
      <c r="S845" s="9"/>
      <c r="T845" s="9"/>
      <c r="U845" s="9"/>
      <c r="V845" s="52" t="str">
        <f>IF($U845&lt;&gt;"",VLOOKUP($U845,Endereços!$B$3:$M$1002,5,FALSE)&amp;" - "&amp;VLOOKUP($U845,Endereços!$B$3:$M$1002,7,FALSE)&amp;" - "&amp;VLOOKUP($U845,Endereços!$B$3:$M$1002,8,FALSE)&amp;", "&amp;VLOOKUP($U845,Endereços!$B$3:$M$1002,2,FALSE)&amp;" "&amp;VLOOKUP($U845,Endereços!$B$3:$M$1002,3,FALSE),"")</f>
        <v/>
      </c>
      <c r="W845" s="9"/>
      <c r="X845" s="9"/>
      <c r="Y845" s="9"/>
      <c r="Z845" s="59"/>
    </row>
    <row r="846" spans="1:26" x14ac:dyDescent="0.2">
      <c r="A846" s="44" t="str">
        <f t="shared" si="24"/>
        <v/>
      </c>
      <c r="B846" s="5"/>
      <c r="C846" s="14"/>
      <c r="D846" s="32" t="str">
        <f>IF($C846&lt;&gt;"",VLOOKUP($C846,Empresas!$A$3:$AB$1002,2,FALSE),"")</f>
        <v/>
      </c>
      <c r="E846" s="14"/>
      <c r="F846" s="14"/>
      <c r="G846" s="14"/>
      <c r="H846" s="14"/>
      <c r="I846" s="9"/>
      <c r="J846" s="9"/>
      <c r="K846" s="53"/>
      <c r="L846" s="50" t="str">
        <f t="shared" ca="1" si="25"/>
        <v/>
      </c>
      <c r="M846" s="32" t="str">
        <f>IF($U846&lt;&gt;"",VLOOKUP(VLOOKUP(VLOOKUP($U846,Endereços!$B$3:$M$1002,8,FALSE),Parametros!$AG$3:$AJ$102,4,FALSE),Parametros!$U$3:$Z$102,4,FALSE),"")</f>
        <v/>
      </c>
      <c r="N846" s="32" t="str">
        <f>IF($U846&lt;&gt;"",VLOOKUP(VLOOKUP($U846,Endereços!$B$3:$M$1002,6,FALSE),Parametros!$I$3:$N$102,6,FALSE),"")</f>
        <v/>
      </c>
      <c r="O846" s="9"/>
      <c r="P846" s="9"/>
      <c r="Q846" s="9"/>
      <c r="R846" s="9"/>
      <c r="S846" s="9"/>
      <c r="T846" s="9"/>
      <c r="U846" s="9"/>
      <c r="V846" s="52" t="str">
        <f>IF($U846&lt;&gt;"",VLOOKUP($U846,Endereços!$B$3:$M$1002,5,FALSE)&amp;" - "&amp;VLOOKUP($U846,Endereços!$B$3:$M$1002,7,FALSE)&amp;" - "&amp;VLOOKUP($U846,Endereços!$B$3:$M$1002,8,FALSE)&amp;", "&amp;VLOOKUP($U846,Endereços!$B$3:$M$1002,2,FALSE)&amp;" "&amp;VLOOKUP($U846,Endereços!$B$3:$M$1002,3,FALSE),"")</f>
        <v/>
      </c>
      <c r="W846" s="9"/>
      <c r="X846" s="9"/>
      <c r="Y846" s="9"/>
      <c r="Z846" s="59"/>
    </row>
    <row r="847" spans="1:26" x14ac:dyDescent="0.2">
      <c r="A847" s="44" t="str">
        <f t="shared" si="24"/>
        <v/>
      </c>
      <c r="B847" s="5"/>
      <c r="C847" s="14"/>
      <c r="D847" s="32" t="str">
        <f>IF($C847&lt;&gt;"",VLOOKUP($C847,Empresas!$A$3:$AB$1002,2,FALSE),"")</f>
        <v/>
      </c>
      <c r="E847" s="14"/>
      <c r="F847" s="14"/>
      <c r="G847" s="14"/>
      <c r="H847" s="14"/>
      <c r="I847" s="9"/>
      <c r="J847" s="9"/>
      <c r="K847" s="53"/>
      <c r="L847" s="50" t="str">
        <f t="shared" ca="1" si="25"/>
        <v/>
      </c>
      <c r="M847" s="32" t="str">
        <f>IF($U847&lt;&gt;"",VLOOKUP(VLOOKUP(VLOOKUP($U847,Endereços!$B$3:$M$1002,8,FALSE),Parametros!$AG$3:$AJ$102,4,FALSE),Parametros!$U$3:$Z$102,4,FALSE),"")</f>
        <v/>
      </c>
      <c r="N847" s="32" t="str">
        <f>IF($U847&lt;&gt;"",VLOOKUP(VLOOKUP($U847,Endereços!$B$3:$M$1002,6,FALSE),Parametros!$I$3:$N$102,6,FALSE),"")</f>
        <v/>
      </c>
      <c r="O847" s="9"/>
      <c r="P847" s="9"/>
      <c r="Q847" s="9"/>
      <c r="R847" s="9"/>
      <c r="S847" s="9"/>
      <c r="T847" s="9"/>
      <c r="U847" s="9"/>
      <c r="V847" s="52" t="str">
        <f>IF($U847&lt;&gt;"",VLOOKUP($U847,Endereços!$B$3:$M$1002,5,FALSE)&amp;" - "&amp;VLOOKUP($U847,Endereços!$B$3:$M$1002,7,FALSE)&amp;" - "&amp;VLOOKUP($U847,Endereços!$B$3:$M$1002,8,FALSE)&amp;", "&amp;VLOOKUP($U847,Endereços!$B$3:$M$1002,2,FALSE)&amp;" "&amp;VLOOKUP($U847,Endereços!$B$3:$M$1002,3,FALSE),"")</f>
        <v/>
      </c>
      <c r="W847" s="9"/>
      <c r="X847" s="9"/>
      <c r="Y847" s="9"/>
      <c r="Z847" s="59"/>
    </row>
    <row r="848" spans="1:26" x14ac:dyDescent="0.2">
      <c r="A848" s="44" t="str">
        <f t="shared" si="24"/>
        <v/>
      </c>
      <c r="B848" s="5"/>
      <c r="C848" s="14"/>
      <c r="D848" s="32" t="str">
        <f>IF($C848&lt;&gt;"",VLOOKUP($C848,Empresas!$A$3:$AB$1002,2,FALSE),"")</f>
        <v/>
      </c>
      <c r="E848" s="14"/>
      <c r="F848" s="14"/>
      <c r="G848" s="14"/>
      <c r="H848" s="14"/>
      <c r="I848" s="9"/>
      <c r="J848" s="9"/>
      <c r="K848" s="53"/>
      <c r="L848" s="50" t="str">
        <f t="shared" ca="1" si="25"/>
        <v/>
      </c>
      <c r="M848" s="32" t="str">
        <f>IF($U848&lt;&gt;"",VLOOKUP(VLOOKUP(VLOOKUP($U848,Endereços!$B$3:$M$1002,8,FALSE),Parametros!$AG$3:$AJ$102,4,FALSE),Parametros!$U$3:$Z$102,4,FALSE),"")</f>
        <v/>
      </c>
      <c r="N848" s="32" t="str">
        <f>IF($U848&lt;&gt;"",VLOOKUP(VLOOKUP($U848,Endereços!$B$3:$M$1002,6,FALSE),Parametros!$I$3:$N$102,6,FALSE),"")</f>
        <v/>
      </c>
      <c r="O848" s="9"/>
      <c r="P848" s="9"/>
      <c r="Q848" s="9"/>
      <c r="R848" s="9"/>
      <c r="S848" s="9"/>
      <c r="T848" s="9"/>
      <c r="U848" s="9"/>
      <c r="V848" s="52" t="str">
        <f>IF($U848&lt;&gt;"",VLOOKUP($U848,Endereços!$B$3:$M$1002,5,FALSE)&amp;" - "&amp;VLOOKUP($U848,Endereços!$B$3:$M$1002,7,FALSE)&amp;" - "&amp;VLOOKUP($U848,Endereços!$B$3:$M$1002,8,FALSE)&amp;", "&amp;VLOOKUP($U848,Endereços!$B$3:$M$1002,2,FALSE)&amp;" "&amp;VLOOKUP($U848,Endereços!$B$3:$M$1002,3,FALSE),"")</f>
        <v/>
      </c>
      <c r="W848" s="9"/>
      <c r="X848" s="9"/>
      <c r="Y848" s="9"/>
      <c r="Z848" s="59"/>
    </row>
    <row r="849" spans="1:26" x14ac:dyDescent="0.2">
      <c r="A849" s="44" t="str">
        <f t="shared" si="24"/>
        <v/>
      </c>
      <c r="B849" s="5"/>
      <c r="C849" s="14"/>
      <c r="D849" s="32" t="str">
        <f>IF($C849&lt;&gt;"",VLOOKUP($C849,Empresas!$A$3:$AB$1002,2,FALSE),"")</f>
        <v/>
      </c>
      <c r="E849" s="14"/>
      <c r="F849" s="14"/>
      <c r="G849" s="14"/>
      <c r="H849" s="14"/>
      <c r="I849" s="9"/>
      <c r="J849" s="9"/>
      <c r="K849" s="53"/>
      <c r="L849" s="50" t="str">
        <f t="shared" ca="1" si="25"/>
        <v/>
      </c>
      <c r="M849" s="32" t="str">
        <f>IF($U849&lt;&gt;"",VLOOKUP(VLOOKUP(VLOOKUP($U849,Endereços!$B$3:$M$1002,8,FALSE),Parametros!$AG$3:$AJ$102,4,FALSE),Parametros!$U$3:$Z$102,4,FALSE),"")</f>
        <v/>
      </c>
      <c r="N849" s="32" t="str">
        <f>IF($U849&lt;&gt;"",VLOOKUP(VLOOKUP($U849,Endereços!$B$3:$M$1002,6,FALSE),Parametros!$I$3:$N$102,6,FALSE),"")</f>
        <v/>
      </c>
      <c r="O849" s="9"/>
      <c r="P849" s="9"/>
      <c r="Q849" s="9"/>
      <c r="R849" s="9"/>
      <c r="S849" s="9"/>
      <c r="T849" s="9"/>
      <c r="U849" s="9"/>
      <c r="V849" s="52" t="str">
        <f>IF($U849&lt;&gt;"",VLOOKUP($U849,Endereços!$B$3:$M$1002,5,FALSE)&amp;" - "&amp;VLOOKUP($U849,Endereços!$B$3:$M$1002,7,FALSE)&amp;" - "&amp;VLOOKUP($U849,Endereços!$B$3:$M$1002,8,FALSE)&amp;", "&amp;VLOOKUP($U849,Endereços!$B$3:$M$1002,2,FALSE)&amp;" "&amp;VLOOKUP($U849,Endereços!$B$3:$M$1002,3,FALSE),"")</f>
        <v/>
      </c>
      <c r="W849" s="9"/>
      <c r="X849" s="9"/>
      <c r="Y849" s="9"/>
      <c r="Z849" s="59"/>
    </row>
    <row r="850" spans="1:26" x14ac:dyDescent="0.2">
      <c r="A850" s="44" t="str">
        <f t="shared" si="24"/>
        <v/>
      </c>
      <c r="B850" s="5"/>
      <c r="C850" s="14"/>
      <c r="D850" s="32" t="str">
        <f>IF($C850&lt;&gt;"",VLOOKUP($C850,Empresas!$A$3:$AB$1002,2,FALSE),"")</f>
        <v/>
      </c>
      <c r="E850" s="14"/>
      <c r="F850" s="14"/>
      <c r="G850" s="14"/>
      <c r="H850" s="14"/>
      <c r="I850" s="9"/>
      <c r="J850" s="9"/>
      <c r="K850" s="53"/>
      <c r="L850" s="50" t="str">
        <f t="shared" ca="1" si="25"/>
        <v/>
      </c>
      <c r="M850" s="32" t="str">
        <f>IF($U850&lt;&gt;"",VLOOKUP(VLOOKUP(VLOOKUP($U850,Endereços!$B$3:$M$1002,8,FALSE),Parametros!$AG$3:$AJ$102,4,FALSE),Parametros!$U$3:$Z$102,4,FALSE),"")</f>
        <v/>
      </c>
      <c r="N850" s="32" t="str">
        <f>IF($U850&lt;&gt;"",VLOOKUP(VLOOKUP($U850,Endereços!$B$3:$M$1002,6,FALSE),Parametros!$I$3:$N$102,6,FALSE),"")</f>
        <v/>
      </c>
      <c r="O850" s="9"/>
      <c r="P850" s="9"/>
      <c r="Q850" s="9"/>
      <c r="R850" s="9"/>
      <c r="S850" s="9"/>
      <c r="T850" s="9"/>
      <c r="U850" s="9"/>
      <c r="V850" s="52" t="str">
        <f>IF($U850&lt;&gt;"",VLOOKUP($U850,Endereços!$B$3:$M$1002,5,FALSE)&amp;" - "&amp;VLOOKUP($U850,Endereços!$B$3:$M$1002,7,FALSE)&amp;" - "&amp;VLOOKUP($U850,Endereços!$B$3:$M$1002,8,FALSE)&amp;", "&amp;VLOOKUP($U850,Endereços!$B$3:$M$1002,2,FALSE)&amp;" "&amp;VLOOKUP($U850,Endereços!$B$3:$M$1002,3,FALSE),"")</f>
        <v/>
      </c>
      <c r="W850" s="9"/>
      <c r="X850" s="9"/>
      <c r="Y850" s="9"/>
      <c r="Z850" s="59"/>
    </row>
    <row r="851" spans="1:26" x14ac:dyDescent="0.2">
      <c r="A851" s="44" t="str">
        <f t="shared" si="24"/>
        <v/>
      </c>
      <c r="B851" s="5"/>
      <c r="C851" s="14"/>
      <c r="D851" s="32" t="str">
        <f>IF($C851&lt;&gt;"",VLOOKUP($C851,Empresas!$A$3:$AB$1002,2,FALSE),"")</f>
        <v/>
      </c>
      <c r="E851" s="14"/>
      <c r="F851" s="14"/>
      <c r="G851" s="14"/>
      <c r="H851" s="14"/>
      <c r="I851" s="9"/>
      <c r="J851" s="9"/>
      <c r="K851" s="53"/>
      <c r="L851" s="50" t="str">
        <f t="shared" ca="1" si="25"/>
        <v/>
      </c>
      <c r="M851" s="32" t="str">
        <f>IF($U851&lt;&gt;"",VLOOKUP(VLOOKUP(VLOOKUP($U851,Endereços!$B$3:$M$1002,8,FALSE),Parametros!$AG$3:$AJ$102,4,FALSE),Parametros!$U$3:$Z$102,4,FALSE),"")</f>
        <v/>
      </c>
      <c r="N851" s="32" t="str">
        <f>IF($U851&lt;&gt;"",VLOOKUP(VLOOKUP($U851,Endereços!$B$3:$M$1002,6,FALSE),Parametros!$I$3:$N$102,6,FALSE),"")</f>
        <v/>
      </c>
      <c r="O851" s="9"/>
      <c r="P851" s="9"/>
      <c r="Q851" s="9"/>
      <c r="R851" s="9"/>
      <c r="S851" s="9"/>
      <c r="T851" s="9"/>
      <c r="U851" s="9"/>
      <c r="V851" s="52" t="str">
        <f>IF($U851&lt;&gt;"",VLOOKUP($U851,Endereços!$B$3:$M$1002,5,FALSE)&amp;" - "&amp;VLOOKUP($U851,Endereços!$B$3:$M$1002,7,FALSE)&amp;" - "&amp;VLOOKUP($U851,Endereços!$B$3:$M$1002,8,FALSE)&amp;", "&amp;VLOOKUP($U851,Endereços!$B$3:$M$1002,2,FALSE)&amp;" "&amp;VLOOKUP($U851,Endereços!$B$3:$M$1002,3,FALSE),"")</f>
        <v/>
      </c>
      <c r="W851" s="9"/>
      <c r="X851" s="9"/>
      <c r="Y851" s="9"/>
      <c r="Z851" s="59"/>
    </row>
    <row r="852" spans="1:26" x14ac:dyDescent="0.2">
      <c r="A852" s="44" t="str">
        <f t="shared" si="24"/>
        <v/>
      </c>
      <c r="B852" s="5"/>
      <c r="C852" s="14"/>
      <c r="D852" s="32" t="str">
        <f>IF($C852&lt;&gt;"",VLOOKUP($C852,Empresas!$A$3:$AB$1002,2,FALSE),"")</f>
        <v/>
      </c>
      <c r="E852" s="14"/>
      <c r="F852" s="14"/>
      <c r="G852" s="14"/>
      <c r="H852" s="14"/>
      <c r="I852" s="9"/>
      <c r="J852" s="9"/>
      <c r="K852" s="53"/>
      <c r="L852" s="50" t="str">
        <f t="shared" ca="1" si="25"/>
        <v/>
      </c>
      <c r="M852" s="32" t="str">
        <f>IF($U852&lt;&gt;"",VLOOKUP(VLOOKUP(VLOOKUP($U852,Endereços!$B$3:$M$1002,8,FALSE),Parametros!$AG$3:$AJ$102,4,FALSE),Parametros!$U$3:$Z$102,4,FALSE),"")</f>
        <v/>
      </c>
      <c r="N852" s="32" t="str">
        <f>IF($U852&lt;&gt;"",VLOOKUP(VLOOKUP($U852,Endereços!$B$3:$M$1002,6,FALSE),Parametros!$I$3:$N$102,6,FALSE),"")</f>
        <v/>
      </c>
      <c r="O852" s="9"/>
      <c r="P852" s="9"/>
      <c r="Q852" s="9"/>
      <c r="R852" s="9"/>
      <c r="S852" s="9"/>
      <c r="T852" s="9"/>
      <c r="U852" s="9"/>
      <c r="V852" s="52" t="str">
        <f>IF($U852&lt;&gt;"",VLOOKUP($U852,Endereços!$B$3:$M$1002,5,FALSE)&amp;" - "&amp;VLOOKUP($U852,Endereços!$B$3:$M$1002,7,FALSE)&amp;" - "&amp;VLOOKUP($U852,Endereços!$B$3:$M$1002,8,FALSE)&amp;", "&amp;VLOOKUP($U852,Endereços!$B$3:$M$1002,2,FALSE)&amp;" "&amp;VLOOKUP($U852,Endereços!$B$3:$M$1002,3,FALSE),"")</f>
        <v/>
      </c>
      <c r="W852" s="9"/>
      <c r="X852" s="9"/>
      <c r="Y852" s="9"/>
      <c r="Z852" s="59"/>
    </row>
    <row r="853" spans="1:26" x14ac:dyDescent="0.2">
      <c r="A853" s="44" t="str">
        <f t="shared" si="24"/>
        <v/>
      </c>
      <c r="B853" s="5"/>
      <c r="C853" s="14"/>
      <c r="D853" s="32" t="str">
        <f>IF($C853&lt;&gt;"",VLOOKUP($C853,Empresas!$A$3:$AB$1002,2,FALSE),"")</f>
        <v/>
      </c>
      <c r="E853" s="14"/>
      <c r="F853" s="14"/>
      <c r="G853" s="14"/>
      <c r="H853" s="14"/>
      <c r="I853" s="9"/>
      <c r="J853" s="9"/>
      <c r="K853" s="53"/>
      <c r="L853" s="50" t="str">
        <f t="shared" ca="1" si="25"/>
        <v/>
      </c>
      <c r="M853" s="32" t="str">
        <f>IF($U853&lt;&gt;"",VLOOKUP(VLOOKUP(VLOOKUP($U853,Endereços!$B$3:$M$1002,8,FALSE),Parametros!$AG$3:$AJ$102,4,FALSE),Parametros!$U$3:$Z$102,4,FALSE),"")</f>
        <v/>
      </c>
      <c r="N853" s="32" t="str">
        <f>IF($U853&lt;&gt;"",VLOOKUP(VLOOKUP($U853,Endereços!$B$3:$M$1002,6,FALSE),Parametros!$I$3:$N$102,6,FALSE),"")</f>
        <v/>
      </c>
      <c r="O853" s="9"/>
      <c r="P853" s="9"/>
      <c r="Q853" s="9"/>
      <c r="R853" s="9"/>
      <c r="S853" s="9"/>
      <c r="T853" s="9"/>
      <c r="U853" s="9"/>
      <c r="V853" s="52" t="str">
        <f>IF($U853&lt;&gt;"",VLOOKUP($U853,Endereços!$B$3:$M$1002,5,FALSE)&amp;" - "&amp;VLOOKUP($U853,Endereços!$B$3:$M$1002,7,FALSE)&amp;" - "&amp;VLOOKUP($U853,Endereços!$B$3:$M$1002,8,FALSE)&amp;", "&amp;VLOOKUP($U853,Endereços!$B$3:$M$1002,2,FALSE)&amp;" "&amp;VLOOKUP($U853,Endereços!$B$3:$M$1002,3,FALSE),"")</f>
        <v/>
      </c>
      <c r="W853" s="9"/>
      <c r="X853" s="9"/>
      <c r="Y853" s="9"/>
      <c r="Z853" s="59"/>
    </row>
    <row r="854" spans="1:26" x14ac:dyDescent="0.2">
      <c r="A854" s="44" t="str">
        <f t="shared" si="24"/>
        <v/>
      </c>
      <c r="B854" s="5"/>
      <c r="C854" s="14"/>
      <c r="D854" s="32" t="str">
        <f>IF($C854&lt;&gt;"",VLOOKUP($C854,Empresas!$A$3:$AB$1002,2,FALSE),"")</f>
        <v/>
      </c>
      <c r="E854" s="14"/>
      <c r="F854" s="14"/>
      <c r="G854" s="14"/>
      <c r="H854" s="14"/>
      <c r="I854" s="9"/>
      <c r="J854" s="9"/>
      <c r="K854" s="53"/>
      <c r="L854" s="50" t="str">
        <f t="shared" ca="1" si="25"/>
        <v/>
      </c>
      <c r="M854" s="32" t="str">
        <f>IF($U854&lt;&gt;"",VLOOKUP(VLOOKUP(VLOOKUP($U854,Endereços!$B$3:$M$1002,8,FALSE),Parametros!$AG$3:$AJ$102,4,FALSE),Parametros!$U$3:$Z$102,4,FALSE),"")</f>
        <v/>
      </c>
      <c r="N854" s="32" t="str">
        <f>IF($U854&lt;&gt;"",VLOOKUP(VLOOKUP($U854,Endereços!$B$3:$M$1002,6,FALSE),Parametros!$I$3:$N$102,6,FALSE),"")</f>
        <v/>
      </c>
      <c r="O854" s="9"/>
      <c r="P854" s="9"/>
      <c r="Q854" s="9"/>
      <c r="R854" s="9"/>
      <c r="S854" s="9"/>
      <c r="T854" s="9"/>
      <c r="U854" s="9"/>
      <c r="V854" s="52" t="str">
        <f>IF($U854&lt;&gt;"",VLOOKUP($U854,Endereços!$B$3:$M$1002,5,FALSE)&amp;" - "&amp;VLOOKUP($U854,Endereços!$B$3:$M$1002,7,FALSE)&amp;" - "&amp;VLOOKUP($U854,Endereços!$B$3:$M$1002,8,FALSE)&amp;", "&amp;VLOOKUP($U854,Endereços!$B$3:$M$1002,2,FALSE)&amp;" "&amp;VLOOKUP($U854,Endereços!$B$3:$M$1002,3,FALSE),"")</f>
        <v/>
      </c>
      <c r="W854" s="9"/>
      <c r="X854" s="9"/>
      <c r="Y854" s="9"/>
      <c r="Z854" s="59"/>
    </row>
    <row r="855" spans="1:26" x14ac:dyDescent="0.2">
      <c r="A855" s="44" t="str">
        <f t="shared" si="24"/>
        <v/>
      </c>
      <c r="B855" s="5"/>
      <c r="C855" s="14"/>
      <c r="D855" s="32" t="str">
        <f>IF($C855&lt;&gt;"",VLOOKUP($C855,Empresas!$A$3:$AB$1002,2,FALSE),"")</f>
        <v/>
      </c>
      <c r="E855" s="14"/>
      <c r="F855" s="14"/>
      <c r="G855" s="14"/>
      <c r="H855" s="14"/>
      <c r="I855" s="9"/>
      <c r="J855" s="9"/>
      <c r="K855" s="53"/>
      <c r="L855" s="50" t="str">
        <f t="shared" ca="1" si="25"/>
        <v/>
      </c>
      <c r="M855" s="32" t="str">
        <f>IF($U855&lt;&gt;"",VLOOKUP(VLOOKUP(VLOOKUP($U855,Endereços!$B$3:$M$1002,8,FALSE),Parametros!$AG$3:$AJ$102,4,FALSE),Parametros!$U$3:$Z$102,4,FALSE),"")</f>
        <v/>
      </c>
      <c r="N855" s="32" t="str">
        <f>IF($U855&lt;&gt;"",VLOOKUP(VLOOKUP($U855,Endereços!$B$3:$M$1002,6,FALSE),Parametros!$I$3:$N$102,6,FALSE),"")</f>
        <v/>
      </c>
      <c r="O855" s="9"/>
      <c r="P855" s="9"/>
      <c r="Q855" s="9"/>
      <c r="R855" s="9"/>
      <c r="S855" s="9"/>
      <c r="T855" s="9"/>
      <c r="U855" s="9"/>
      <c r="V855" s="52" t="str">
        <f>IF($U855&lt;&gt;"",VLOOKUP($U855,Endereços!$B$3:$M$1002,5,FALSE)&amp;" - "&amp;VLOOKUP($U855,Endereços!$B$3:$M$1002,7,FALSE)&amp;" - "&amp;VLOOKUP($U855,Endereços!$B$3:$M$1002,8,FALSE)&amp;", "&amp;VLOOKUP($U855,Endereços!$B$3:$M$1002,2,FALSE)&amp;" "&amp;VLOOKUP($U855,Endereços!$B$3:$M$1002,3,FALSE),"")</f>
        <v/>
      </c>
      <c r="W855" s="9"/>
      <c r="X855" s="9"/>
      <c r="Y855" s="9"/>
      <c r="Z855" s="59"/>
    </row>
    <row r="856" spans="1:26" x14ac:dyDescent="0.2">
      <c r="A856" s="44" t="str">
        <f t="shared" si="24"/>
        <v/>
      </c>
      <c r="B856" s="5"/>
      <c r="C856" s="14"/>
      <c r="D856" s="32" t="str">
        <f>IF($C856&lt;&gt;"",VLOOKUP($C856,Empresas!$A$3:$AB$1002,2,FALSE),"")</f>
        <v/>
      </c>
      <c r="E856" s="14"/>
      <c r="F856" s="14"/>
      <c r="G856" s="14"/>
      <c r="H856" s="14"/>
      <c r="I856" s="9"/>
      <c r="J856" s="9"/>
      <c r="K856" s="53"/>
      <c r="L856" s="50" t="str">
        <f t="shared" ca="1" si="25"/>
        <v/>
      </c>
      <c r="M856" s="32" t="str">
        <f>IF($U856&lt;&gt;"",VLOOKUP(VLOOKUP(VLOOKUP($U856,Endereços!$B$3:$M$1002,8,FALSE),Parametros!$AG$3:$AJ$102,4,FALSE),Parametros!$U$3:$Z$102,4,FALSE),"")</f>
        <v/>
      </c>
      <c r="N856" s="32" t="str">
        <f>IF($U856&lt;&gt;"",VLOOKUP(VLOOKUP($U856,Endereços!$B$3:$M$1002,6,FALSE),Parametros!$I$3:$N$102,6,FALSE),"")</f>
        <v/>
      </c>
      <c r="O856" s="9"/>
      <c r="P856" s="9"/>
      <c r="Q856" s="9"/>
      <c r="R856" s="9"/>
      <c r="S856" s="9"/>
      <c r="T856" s="9"/>
      <c r="U856" s="9"/>
      <c r="V856" s="52" t="str">
        <f>IF($U856&lt;&gt;"",VLOOKUP($U856,Endereços!$B$3:$M$1002,5,FALSE)&amp;" - "&amp;VLOOKUP($U856,Endereços!$B$3:$M$1002,7,FALSE)&amp;" - "&amp;VLOOKUP($U856,Endereços!$B$3:$M$1002,8,FALSE)&amp;", "&amp;VLOOKUP($U856,Endereços!$B$3:$M$1002,2,FALSE)&amp;" "&amp;VLOOKUP($U856,Endereços!$B$3:$M$1002,3,FALSE),"")</f>
        <v/>
      </c>
      <c r="W856" s="9"/>
      <c r="X856" s="9"/>
      <c r="Y856" s="9"/>
      <c r="Z856" s="59"/>
    </row>
    <row r="857" spans="1:26" x14ac:dyDescent="0.2">
      <c r="A857" s="44" t="str">
        <f t="shared" si="24"/>
        <v/>
      </c>
      <c r="B857" s="5"/>
      <c r="C857" s="14"/>
      <c r="D857" s="32" t="str">
        <f>IF($C857&lt;&gt;"",VLOOKUP($C857,Empresas!$A$3:$AB$1002,2,FALSE),"")</f>
        <v/>
      </c>
      <c r="E857" s="14"/>
      <c r="F857" s="14"/>
      <c r="G857" s="14"/>
      <c r="H857" s="14"/>
      <c r="I857" s="9"/>
      <c r="J857" s="9"/>
      <c r="K857" s="53"/>
      <c r="L857" s="50" t="str">
        <f t="shared" ca="1" si="25"/>
        <v/>
      </c>
      <c r="M857" s="32" t="str">
        <f>IF($U857&lt;&gt;"",VLOOKUP(VLOOKUP(VLOOKUP($U857,Endereços!$B$3:$M$1002,8,FALSE),Parametros!$AG$3:$AJ$102,4,FALSE),Parametros!$U$3:$Z$102,4,FALSE),"")</f>
        <v/>
      </c>
      <c r="N857" s="32" t="str">
        <f>IF($U857&lt;&gt;"",VLOOKUP(VLOOKUP($U857,Endereços!$B$3:$M$1002,6,FALSE),Parametros!$I$3:$N$102,6,FALSE),"")</f>
        <v/>
      </c>
      <c r="O857" s="9"/>
      <c r="P857" s="9"/>
      <c r="Q857" s="9"/>
      <c r="R857" s="9"/>
      <c r="S857" s="9"/>
      <c r="T857" s="9"/>
      <c r="U857" s="9"/>
      <c r="V857" s="52" t="str">
        <f>IF($U857&lt;&gt;"",VLOOKUP($U857,Endereços!$B$3:$M$1002,5,FALSE)&amp;" - "&amp;VLOOKUP($U857,Endereços!$B$3:$M$1002,7,FALSE)&amp;" - "&amp;VLOOKUP($U857,Endereços!$B$3:$M$1002,8,FALSE)&amp;", "&amp;VLOOKUP($U857,Endereços!$B$3:$M$1002,2,FALSE)&amp;" "&amp;VLOOKUP($U857,Endereços!$B$3:$M$1002,3,FALSE),"")</f>
        <v/>
      </c>
      <c r="W857" s="9"/>
      <c r="X857" s="9"/>
      <c r="Y857" s="9"/>
      <c r="Z857" s="59"/>
    </row>
    <row r="858" spans="1:26" x14ac:dyDescent="0.2">
      <c r="A858" s="44" t="str">
        <f t="shared" si="24"/>
        <v/>
      </c>
      <c r="B858" s="5"/>
      <c r="C858" s="14"/>
      <c r="D858" s="32" t="str">
        <f>IF($C858&lt;&gt;"",VLOOKUP($C858,Empresas!$A$3:$AB$1002,2,FALSE),"")</f>
        <v/>
      </c>
      <c r="E858" s="14"/>
      <c r="F858" s="14"/>
      <c r="G858" s="14"/>
      <c r="H858" s="14"/>
      <c r="I858" s="9"/>
      <c r="J858" s="9"/>
      <c r="K858" s="53"/>
      <c r="L858" s="50" t="str">
        <f t="shared" ca="1" si="25"/>
        <v/>
      </c>
      <c r="M858" s="32" t="str">
        <f>IF($U858&lt;&gt;"",VLOOKUP(VLOOKUP(VLOOKUP($U858,Endereços!$B$3:$M$1002,8,FALSE),Parametros!$AG$3:$AJ$102,4,FALSE),Parametros!$U$3:$Z$102,4,FALSE),"")</f>
        <v/>
      </c>
      <c r="N858" s="32" t="str">
        <f>IF($U858&lt;&gt;"",VLOOKUP(VLOOKUP($U858,Endereços!$B$3:$M$1002,6,FALSE),Parametros!$I$3:$N$102,6,FALSE),"")</f>
        <v/>
      </c>
      <c r="O858" s="9"/>
      <c r="P858" s="9"/>
      <c r="Q858" s="9"/>
      <c r="R858" s="9"/>
      <c r="S858" s="9"/>
      <c r="T858" s="9"/>
      <c r="U858" s="9"/>
      <c r="V858" s="52" t="str">
        <f>IF($U858&lt;&gt;"",VLOOKUP($U858,Endereços!$B$3:$M$1002,5,FALSE)&amp;" - "&amp;VLOOKUP($U858,Endereços!$B$3:$M$1002,7,FALSE)&amp;" - "&amp;VLOOKUP($U858,Endereços!$B$3:$M$1002,8,FALSE)&amp;", "&amp;VLOOKUP($U858,Endereços!$B$3:$M$1002,2,FALSE)&amp;" "&amp;VLOOKUP($U858,Endereços!$B$3:$M$1002,3,FALSE),"")</f>
        <v/>
      </c>
      <c r="W858" s="9"/>
      <c r="X858" s="9"/>
      <c r="Y858" s="9"/>
      <c r="Z858" s="59"/>
    </row>
    <row r="859" spans="1:26" x14ac:dyDescent="0.2">
      <c r="A859" s="44" t="str">
        <f t="shared" si="24"/>
        <v/>
      </c>
      <c r="B859" s="5"/>
      <c r="C859" s="14"/>
      <c r="D859" s="32" t="str">
        <f>IF($C859&lt;&gt;"",VLOOKUP($C859,Empresas!$A$3:$AB$1002,2,FALSE),"")</f>
        <v/>
      </c>
      <c r="E859" s="14"/>
      <c r="F859" s="14"/>
      <c r="G859" s="14"/>
      <c r="H859" s="14"/>
      <c r="I859" s="9"/>
      <c r="J859" s="9"/>
      <c r="K859" s="53"/>
      <c r="L859" s="50" t="str">
        <f t="shared" ca="1" si="25"/>
        <v/>
      </c>
      <c r="M859" s="32" t="str">
        <f>IF($U859&lt;&gt;"",VLOOKUP(VLOOKUP(VLOOKUP($U859,Endereços!$B$3:$M$1002,8,FALSE),Parametros!$AG$3:$AJ$102,4,FALSE),Parametros!$U$3:$Z$102,4,FALSE),"")</f>
        <v/>
      </c>
      <c r="N859" s="32" t="str">
        <f>IF($U859&lt;&gt;"",VLOOKUP(VLOOKUP($U859,Endereços!$B$3:$M$1002,6,FALSE),Parametros!$I$3:$N$102,6,FALSE),"")</f>
        <v/>
      </c>
      <c r="O859" s="9"/>
      <c r="P859" s="9"/>
      <c r="Q859" s="9"/>
      <c r="R859" s="9"/>
      <c r="S859" s="9"/>
      <c r="T859" s="9"/>
      <c r="U859" s="9"/>
      <c r="V859" s="52" t="str">
        <f>IF($U859&lt;&gt;"",VLOOKUP($U859,Endereços!$B$3:$M$1002,5,FALSE)&amp;" - "&amp;VLOOKUP($U859,Endereços!$B$3:$M$1002,7,FALSE)&amp;" - "&amp;VLOOKUP($U859,Endereços!$B$3:$M$1002,8,FALSE)&amp;", "&amp;VLOOKUP($U859,Endereços!$B$3:$M$1002,2,FALSE)&amp;" "&amp;VLOOKUP($U859,Endereços!$B$3:$M$1002,3,FALSE),"")</f>
        <v/>
      </c>
      <c r="W859" s="9"/>
      <c r="X859" s="9"/>
      <c r="Y859" s="9"/>
      <c r="Z859" s="59"/>
    </row>
    <row r="860" spans="1:26" x14ac:dyDescent="0.2">
      <c r="A860" s="44" t="str">
        <f t="shared" si="24"/>
        <v/>
      </c>
      <c r="B860" s="5"/>
      <c r="C860" s="14"/>
      <c r="D860" s="32" t="str">
        <f>IF($C860&lt;&gt;"",VLOOKUP($C860,Empresas!$A$3:$AB$1002,2,FALSE),"")</f>
        <v/>
      </c>
      <c r="E860" s="14"/>
      <c r="F860" s="14"/>
      <c r="G860" s="14"/>
      <c r="H860" s="14"/>
      <c r="I860" s="9"/>
      <c r="J860" s="9"/>
      <c r="K860" s="53"/>
      <c r="L860" s="50" t="str">
        <f t="shared" ca="1" si="25"/>
        <v/>
      </c>
      <c r="M860" s="32" t="str">
        <f>IF($U860&lt;&gt;"",VLOOKUP(VLOOKUP(VLOOKUP($U860,Endereços!$B$3:$M$1002,8,FALSE),Parametros!$AG$3:$AJ$102,4,FALSE),Parametros!$U$3:$Z$102,4,FALSE),"")</f>
        <v/>
      </c>
      <c r="N860" s="32" t="str">
        <f>IF($U860&lt;&gt;"",VLOOKUP(VLOOKUP($U860,Endereços!$B$3:$M$1002,6,FALSE),Parametros!$I$3:$N$102,6,FALSE),"")</f>
        <v/>
      </c>
      <c r="O860" s="9"/>
      <c r="P860" s="9"/>
      <c r="Q860" s="9"/>
      <c r="R860" s="9"/>
      <c r="S860" s="9"/>
      <c r="T860" s="9"/>
      <c r="U860" s="9"/>
      <c r="V860" s="52" t="str">
        <f>IF($U860&lt;&gt;"",VLOOKUP($U860,Endereços!$B$3:$M$1002,5,FALSE)&amp;" - "&amp;VLOOKUP($U860,Endereços!$B$3:$M$1002,7,FALSE)&amp;" - "&amp;VLOOKUP($U860,Endereços!$B$3:$M$1002,8,FALSE)&amp;", "&amp;VLOOKUP($U860,Endereços!$B$3:$M$1002,2,FALSE)&amp;" "&amp;VLOOKUP($U860,Endereços!$B$3:$M$1002,3,FALSE),"")</f>
        <v/>
      </c>
      <c r="W860" s="9"/>
      <c r="X860" s="9"/>
      <c r="Y860" s="9"/>
      <c r="Z860" s="59"/>
    </row>
    <row r="861" spans="1:26" x14ac:dyDescent="0.2">
      <c r="A861" s="44" t="str">
        <f t="shared" si="24"/>
        <v/>
      </c>
      <c r="B861" s="5"/>
      <c r="C861" s="14"/>
      <c r="D861" s="32" t="str">
        <f>IF($C861&lt;&gt;"",VLOOKUP($C861,Empresas!$A$3:$AB$1002,2,FALSE),"")</f>
        <v/>
      </c>
      <c r="E861" s="14"/>
      <c r="F861" s="14"/>
      <c r="G861" s="14"/>
      <c r="H861" s="14"/>
      <c r="I861" s="9"/>
      <c r="J861" s="9"/>
      <c r="K861" s="53"/>
      <c r="L861" s="50" t="str">
        <f t="shared" ca="1" si="25"/>
        <v/>
      </c>
      <c r="M861" s="32" t="str">
        <f>IF($U861&lt;&gt;"",VLOOKUP(VLOOKUP(VLOOKUP($U861,Endereços!$B$3:$M$1002,8,FALSE),Parametros!$AG$3:$AJ$102,4,FALSE),Parametros!$U$3:$Z$102,4,FALSE),"")</f>
        <v/>
      </c>
      <c r="N861" s="32" t="str">
        <f>IF($U861&lt;&gt;"",VLOOKUP(VLOOKUP($U861,Endereços!$B$3:$M$1002,6,FALSE),Parametros!$I$3:$N$102,6,FALSE),"")</f>
        <v/>
      </c>
      <c r="O861" s="9"/>
      <c r="P861" s="9"/>
      <c r="Q861" s="9"/>
      <c r="R861" s="9"/>
      <c r="S861" s="9"/>
      <c r="T861" s="9"/>
      <c r="U861" s="9"/>
      <c r="V861" s="52" t="str">
        <f>IF($U861&lt;&gt;"",VLOOKUP($U861,Endereços!$B$3:$M$1002,5,FALSE)&amp;" - "&amp;VLOOKUP($U861,Endereços!$B$3:$M$1002,7,FALSE)&amp;" - "&amp;VLOOKUP($U861,Endereços!$B$3:$M$1002,8,FALSE)&amp;", "&amp;VLOOKUP($U861,Endereços!$B$3:$M$1002,2,FALSE)&amp;" "&amp;VLOOKUP($U861,Endereços!$B$3:$M$1002,3,FALSE),"")</f>
        <v/>
      </c>
      <c r="W861" s="9"/>
      <c r="X861" s="9"/>
      <c r="Y861" s="9"/>
      <c r="Z861" s="59"/>
    </row>
    <row r="862" spans="1:26" x14ac:dyDescent="0.2">
      <c r="A862" s="44" t="str">
        <f t="shared" si="24"/>
        <v/>
      </c>
      <c r="B862" s="5"/>
      <c r="C862" s="14"/>
      <c r="D862" s="32" t="str">
        <f>IF($C862&lt;&gt;"",VLOOKUP($C862,Empresas!$A$3:$AB$1002,2,FALSE),"")</f>
        <v/>
      </c>
      <c r="E862" s="14"/>
      <c r="F862" s="14"/>
      <c r="G862" s="14"/>
      <c r="H862" s="14"/>
      <c r="I862" s="9"/>
      <c r="J862" s="9"/>
      <c r="K862" s="53"/>
      <c r="L862" s="50" t="str">
        <f t="shared" ca="1" si="25"/>
        <v/>
      </c>
      <c r="M862" s="32" t="str">
        <f>IF($U862&lt;&gt;"",VLOOKUP(VLOOKUP(VLOOKUP($U862,Endereços!$B$3:$M$1002,8,FALSE),Parametros!$AG$3:$AJ$102,4,FALSE),Parametros!$U$3:$Z$102,4,FALSE),"")</f>
        <v/>
      </c>
      <c r="N862" s="32" t="str">
        <f>IF($U862&lt;&gt;"",VLOOKUP(VLOOKUP($U862,Endereços!$B$3:$M$1002,6,FALSE),Parametros!$I$3:$N$102,6,FALSE),"")</f>
        <v/>
      </c>
      <c r="O862" s="9"/>
      <c r="P862" s="9"/>
      <c r="Q862" s="9"/>
      <c r="R862" s="9"/>
      <c r="S862" s="9"/>
      <c r="T862" s="9"/>
      <c r="U862" s="9"/>
      <c r="V862" s="52" t="str">
        <f>IF($U862&lt;&gt;"",VLOOKUP($U862,Endereços!$B$3:$M$1002,5,FALSE)&amp;" - "&amp;VLOOKUP($U862,Endereços!$B$3:$M$1002,7,FALSE)&amp;" - "&amp;VLOOKUP($U862,Endereços!$B$3:$M$1002,8,FALSE)&amp;", "&amp;VLOOKUP($U862,Endereços!$B$3:$M$1002,2,FALSE)&amp;" "&amp;VLOOKUP($U862,Endereços!$B$3:$M$1002,3,FALSE),"")</f>
        <v/>
      </c>
      <c r="W862" s="9"/>
      <c r="X862" s="9"/>
      <c r="Y862" s="9"/>
      <c r="Z862" s="59"/>
    </row>
    <row r="863" spans="1:26" x14ac:dyDescent="0.2">
      <c r="A863" s="44" t="str">
        <f t="shared" si="24"/>
        <v/>
      </c>
      <c r="B863" s="5"/>
      <c r="C863" s="14"/>
      <c r="D863" s="32" t="str">
        <f>IF($C863&lt;&gt;"",VLOOKUP($C863,Empresas!$A$3:$AB$1002,2,FALSE),"")</f>
        <v/>
      </c>
      <c r="E863" s="14"/>
      <c r="F863" s="14"/>
      <c r="G863" s="14"/>
      <c r="H863" s="14"/>
      <c r="I863" s="9"/>
      <c r="J863" s="9"/>
      <c r="K863" s="53"/>
      <c r="L863" s="50" t="str">
        <f t="shared" ca="1" si="25"/>
        <v/>
      </c>
      <c r="M863" s="32" t="str">
        <f>IF($U863&lt;&gt;"",VLOOKUP(VLOOKUP(VLOOKUP($U863,Endereços!$B$3:$M$1002,8,FALSE),Parametros!$AG$3:$AJ$102,4,FALSE),Parametros!$U$3:$Z$102,4,FALSE),"")</f>
        <v/>
      </c>
      <c r="N863" s="32" t="str">
        <f>IF($U863&lt;&gt;"",VLOOKUP(VLOOKUP($U863,Endereços!$B$3:$M$1002,6,FALSE),Parametros!$I$3:$N$102,6,FALSE),"")</f>
        <v/>
      </c>
      <c r="O863" s="9"/>
      <c r="P863" s="9"/>
      <c r="Q863" s="9"/>
      <c r="R863" s="9"/>
      <c r="S863" s="9"/>
      <c r="T863" s="9"/>
      <c r="U863" s="9"/>
      <c r="V863" s="52" t="str">
        <f>IF($U863&lt;&gt;"",VLOOKUP($U863,Endereços!$B$3:$M$1002,5,FALSE)&amp;" - "&amp;VLOOKUP($U863,Endereços!$B$3:$M$1002,7,FALSE)&amp;" - "&amp;VLOOKUP($U863,Endereços!$B$3:$M$1002,8,FALSE)&amp;", "&amp;VLOOKUP($U863,Endereços!$B$3:$M$1002,2,FALSE)&amp;" "&amp;VLOOKUP($U863,Endereços!$B$3:$M$1002,3,FALSE),"")</f>
        <v/>
      </c>
      <c r="W863" s="9"/>
      <c r="X863" s="9"/>
      <c r="Y863" s="9"/>
      <c r="Z863" s="59"/>
    </row>
    <row r="864" spans="1:26" x14ac:dyDescent="0.2">
      <c r="A864" s="44" t="str">
        <f t="shared" si="24"/>
        <v/>
      </c>
      <c r="B864" s="5"/>
      <c r="C864" s="14"/>
      <c r="D864" s="32" t="str">
        <f>IF($C864&lt;&gt;"",VLOOKUP($C864,Empresas!$A$3:$AB$1002,2,FALSE),"")</f>
        <v/>
      </c>
      <c r="E864" s="14"/>
      <c r="F864" s="14"/>
      <c r="G864" s="14"/>
      <c r="H864" s="14"/>
      <c r="I864" s="9"/>
      <c r="J864" s="9"/>
      <c r="K864" s="53"/>
      <c r="L864" s="50" t="str">
        <f t="shared" ca="1" si="25"/>
        <v/>
      </c>
      <c r="M864" s="32" t="str">
        <f>IF($U864&lt;&gt;"",VLOOKUP(VLOOKUP(VLOOKUP($U864,Endereços!$B$3:$M$1002,8,FALSE),Parametros!$AG$3:$AJ$102,4,FALSE),Parametros!$U$3:$Z$102,4,FALSE),"")</f>
        <v/>
      </c>
      <c r="N864" s="32" t="str">
        <f>IF($U864&lt;&gt;"",VLOOKUP(VLOOKUP($U864,Endereços!$B$3:$M$1002,6,FALSE),Parametros!$I$3:$N$102,6,FALSE),"")</f>
        <v/>
      </c>
      <c r="O864" s="9"/>
      <c r="P864" s="9"/>
      <c r="Q864" s="9"/>
      <c r="R864" s="9"/>
      <c r="S864" s="9"/>
      <c r="T864" s="9"/>
      <c r="U864" s="9"/>
      <c r="V864" s="52" t="str">
        <f>IF($U864&lt;&gt;"",VLOOKUP($U864,Endereços!$B$3:$M$1002,5,FALSE)&amp;" - "&amp;VLOOKUP($U864,Endereços!$B$3:$M$1002,7,FALSE)&amp;" - "&amp;VLOOKUP($U864,Endereços!$B$3:$M$1002,8,FALSE)&amp;", "&amp;VLOOKUP($U864,Endereços!$B$3:$M$1002,2,FALSE)&amp;" "&amp;VLOOKUP($U864,Endereços!$B$3:$M$1002,3,FALSE),"")</f>
        <v/>
      </c>
      <c r="W864" s="9"/>
      <c r="X864" s="9"/>
      <c r="Y864" s="9"/>
      <c r="Z864" s="59"/>
    </row>
    <row r="865" spans="1:26" x14ac:dyDescent="0.2">
      <c r="A865" s="44" t="str">
        <f t="shared" si="24"/>
        <v/>
      </c>
      <c r="B865" s="5"/>
      <c r="C865" s="14"/>
      <c r="D865" s="32" t="str">
        <f>IF($C865&lt;&gt;"",VLOOKUP($C865,Empresas!$A$3:$AB$1002,2,FALSE),"")</f>
        <v/>
      </c>
      <c r="E865" s="14"/>
      <c r="F865" s="14"/>
      <c r="G865" s="14"/>
      <c r="H865" s="14"/>
      <c r="I865" s="9"/>
      <c r="J865" s="9"/>
      <c r="K865" s="53"/>
      <c r="L865" s="50" t="str">
        <f t="shared" ca="1" si="25"/>
        <v/>
      </c>
      <c r="M865" s="32" t="str">
        <f>IF($U865&lt;&gt;"",VLOOKUP(VLOOKUP(VLOOKUP($U865,Endereços!$B$3:$M$1002,8,FALSE),Parametros!$AG$3:$AJ$102,4,FALSE),Parametros!$U$3:$Z$102,4,FALSE),"")</f>
        <v/>
      </c>
      <c r="N865" s="32" t="str">
        <f>IF($U865&lt;&gt;"",VLOOKUP(VLOOKUP($U865,Endereços!$B$3:$M$1002,6,FALSE),Parametros!$I$3:$N$102,6,FALSE),"")</f>
        <v/>
      </c>
      <c r="O865" s="9"/>
      <c r="P865" s="9"/>
      <c r="Q865" s="9"/>
      <c r="R865" s="9"/>
      <c r="S865" s="9"/>
      <c r="T865" s="9"/>
      <c r="U865" s="9"/>
      <c r="V865" s="52" t="str">
        <f>IF($U865&lt;&gt;"",VLOOKUP($U865,Endereços!$B$3:$M$1002,5,FALSE)&amp;" - "&amp;VLOOKUP($U865,Endereços!$B$3:$M$1002,7,FALSE)&amp;" - "&amp;VLOOKUP($U865,Endereços!$B$3:$M$1002,8,FALSE)&amp;", "&amp;VLOOKUP($U865,Endereços!$B$3:$M$1002,2,FALSE)&amp;" "&amp;VLOOKUP($U865,Endereços!$B$3:$M$1002,3,FALSE),"")</f>
        <v/>
      </c>
      <c r="W865" s="9"/>
      <c r="X865" s="9"/>
      <c r="Y865" s="9"/>
      <c r="Z865" s="59"/>
    </row>
    <row r="866" spans="1:26" x14ac:dyDescent="0.2">
      <c r="A866" s="44" t="str">
        <f t="shared" si="24"/>
        <v/>
      </c>
      <c r="B866" s="5"/>
      <c r="C866" s="14"/>
      <c r="D866" s="32" t="str">
        <f>IF($C866&lt;&gt;"",VLOOKUP($C866,Empresas!$A$3:$AB$1002,2,FALSE),"")</f>
        <v/>
      </c>
      <c r="E866" s="14"/>
      <c r="F866" s="14"/>
      <c r="G866" s="14"/>
      <c r="H866" s="14"/>
      <c r="I866" s="9"/>
      <c r="J866" s="9"/>
      <c r="K866" s="53"/>
      <c r="L866" s="50" t="str">
        <f t="shared" ca="1" si="25"/>
        <v/>
      </c>
      <c r="M866" s="32" t="str">
        <f>IF($U866&lt;&gt;"",VLOOKUP(VLOOKUP(VLOOKUP($U866,Endereços!$B$3:$M$1002,8,FALSE),Parametros!$AG$3:$AJ$102,4,FALSE),Parametros!$U$3:$Z$102,4,FALSE),"")</f>
        <v/>
      </c>
      <c r="N866" s="32" t="str">
        <f>IF($U866&lt;&gt;"",VLOOKUP(VLOOKUP($U866,Endereços!$B$3:$M$1002,6,FALSE),Parametros!$I$3:$N$102,6,FALSE),"")</f>
        <v/>
      </c>
      <c r="O866" s="9"/>
      <c r="P866" s="9"/>
      <c r="Q866" s="9"/>
      <c r="R866" s="9"/>
      <c r="S866" s="9"/>
      <c r="T866" s="9"/>
      <c r="U866" s="9"/>
      <c r="V866" s="52" t="str">
        <f>IF($U866&lt;&gt;"",VLOOKUP($U866,Endereços!$B$3:$M$1002,5,FALSE)&amp;" - "&amp;VLOOKUP($U866,Endereços!$B$3:$M$1002,7,FALSE)&amp;" - "&amp;VLOOKUP($U866,Endereços!$B$3:$M$1002,8,FALSE)&amp;", "&amp;VLOOKUP($U866,Endereços!$B$3:$M$1002,2,FALSE)&amp;" "&amp;VLOOKUP($U866,Endereços!$B$3:$M$1002,3,FALSE),"")</f>
        <v/>
      </c>
      <c r="W866" s="9"/>
      <c r="X866" s="9"/>
      <c r="Y866" s="9"/>
      <c r="Z866" s="59"/>
    </row>
    <row r="867" spans="1:26" x14ac:dyDescent="0.2">
      <c r="A867" s="44" t="str">
        <f t="shared" si="24"/>
        <v/>
      </c>
      <c r="B867" s="5"/>
      <c r="C867" s="14"/>
      <c r="D867" s="32" t="str">
        <f>IF($C867&lt;&gt;"",VLOOKUP($C867,Empresas!$A$3:$AB$1002,2,FALSE),"")</f>
        <v/>
      </c>
      <c r="E867" s="14"/>
      <c r="F867" s="14"/>
      <c r="G867" s="14"/>
      <c r="H867" s="14"/>
      <c r="I867" s="9"/>
      <c r="J867" s="9"/>
      <c r="K867" s="53"/>
      <c r="L867" s="50" t="str">
        <f t="shared" ca="1" si="25"/>
        <v/>
      </c>
      <c r="M867" s="32" t="str">
        <f>IF($U867&lt;&gt;"",VLOOKUP(VLOOKUP(VLOOKUP($U867,Endereços!$B$3:$M$1002,8,FALSE),Parametros!$AG$3:$AJ$102,4,FALSE),Parametros!$U$3:$Z$102,4,FALSE),"")</f>
        <v/>
      </c>
      <c r="N867" s="32" t="str">
        <f>IF($U867&lt;&gt;"",VLOOKUP(VLOOKUP($U867,Endereços!$B$3:$M$1002,6,FALSE),Parametros!$I$3:$N$102,6,FALSE),"")</f>
        <v/>
      </c>
      <c r="O867" s="9"/>
      <c r="P867" s="9"/>
      <c r="Q867" s="9"/>
      <c r="R867" s="9"/>
      <c r="S867" s="9"/>
      <c r="T867" s="9"/>
      <c r="U867" s="9"/>
      <c r="V867" s="52" t="str">
        <f>IF($U867&lt;&gt;"",VLOOKUP($U867,Endereços!$B$3:$M$1002,5,FALSE)&amp;" - "&amp;VLOOKUP($U867,Endereços!$B$3:$M$1002,7,FALSE)&amp;" - "&amp;VLOOKUP($U867,Endereços!$B$3:$M$1002,8,FALSE)&amp;", "&amp;VLOOKUP($U867,Endereços!$B$3:$M$1002,2,FALSE)&amp;" "&amp;VLOOKUP($U867,Endereços!$B$3:$M$1002,3,FALSE),"")</f>
        <v/>
      </c>
      <c r="W867" s="9"/>
      <c r="X867" s="9"/>
      <c r="Y867" s="9"/>
      <c r="Z867" s="59"/>
    </row>
    <row r="868" spans="1:26" x14ac:dyDescent="0.2">
      <c r="A868" s="44" t="str">
        <f t="shared" si="24"/>
        <v/>
      </c>
      <c r="B868" s="5"/>
      <c r="C868" s="14"/>
      <c r="D868" s="32" t="str">
        <f>IF($C868&lt;&gt;"",VLOOKUP($C868,Empresas!$A$3:$AB$1002,2,FALSE),"")</f>
        <v/>
      </c>
      <c r="E868" s="14"/>
      <c r="F868" s="14"/>
      <c r="G868" s="14"/>
      <c r="H868" s="14"/>
      <c r="I868" s="9"/>
      <c r="J868" s="9"/>
      <c r="K868" s="53"/>
      <c r="L868" s="50" t="str">
        <f t="shared" ca="1" si="25"/>
        <v/>
      </c>
      <c r="M868" s="32" t="str">
        <f>IF($U868&lt;&gt;"",VLOOKUP(VLOOKUP(VLOOKUP($U868,Endereços!$B$3:$M$1002,8,FALSE),Parametros!$AG$3:$AJ$102,4,FALSE),Parametros!$U$3:$Z$102,4,FALSE),"")</f>
        <v/>
      </c>
      <c r="N868" s="32" t="str">
        <f>IF($U868&lt;&gt;"",VLOOKUP(VLOOKUP($U868,Endereços!$B$3:$M$1002,6,FALSE),Parametros!$I$3:$N$102,6,FALSE),"")</f>
        <v/>
      </c>
      <c r="O868" s="9"/>
      <c r="P868" s="9"/>
      <c r="Q868" s="9"/>
      <c r="R868" s="9"/>
      <c r="S868" s="9"/>
      <c r="T868" s="9"/>
      <c r="U868" s="9"/>
      <c r="V868" s="52" t="str">
        <f>IF($U868&lt;&gt;"",VLOOKUP($U868,Endereços!$B$3:$M$1002,5,FALSE)&amp;" - "&amp;VLOOKUP($U868,Endereços!$B$3:$M$1002,7,FALSE)&amp;" - "&amp;VLOOKUP($U868,Endereços!$B$3:$M$1002,8,FALSE)&amp;", "&amp;VLOOKUP($U868,Endereços!$B$3:$M$1002,2,FALSE)&amp;" "&amp;VLOOKUP($U868,Endereços!$B$3:$M$1002,3,FALSE),"")</f>
        <v/>
      </c>
      <c r="W868" s="9"/>
      <c r="X868" s="9"/>
      <c r="Y868" s="9"/>
      <c r="Z868" s="59"/>
    </row>
    <row r="869" spans="1:26" x14ac:dyDescent="0.2">
      <c r="A869" s="44" t="str">
        <f t="shared" si="24"/>
        <v/>
      </c>
      <c r="B869" s="5"/>
      <c r="C869" s="14"/>
      <c r="D869" s="32" t="str">
        <f>IF($C869&lt;&gt;"",VLOOKUP($C869,Empresas!$A$3:$AB$1002,2,FALSE),"")</f>
        <v/>
      </c>
      <c r="E869" s="14"/>
      <c r="F869" s="14"/>
      <c r="G869" s="14"/>
      <c r="H869" s="14"/>
      <c r="I869" s="9"/>
      <c r="J869" s="9"/>
      <c r="K869" s="53"/>
      <c r="L869" s="50" t="str">
        <f t="shared" ca="1" si="25"/>
        <v/>
      </c>
      <c r="M869" s="32" t="str">
        <f>IF($U869&lt;&gt;"",VLOOKUP(VLOOKUP(VLOOKUP($U869,Endereços!$B$3:$M$1002,8,FALSE),Parametros!$AG$3:$AJ$102,4,FALSE),Parametros!$U$3:$Z$102,4,FALSE),"")</f>
        <v/>
      </c>
      <c r="N869" s="32" t="str">
        <f>IF($U869&lt;&gt;"",VLOOKUP(VLOOKUP($U869,Endereços!$B$3:$M$1002,6,FALSE),Parametros!$I$3:$N$102,6,FALSE),"")</f>
        <v/>
      </c>
      <c r="O869" s="9"/>
      <c r="P869" s="9"/>
      <c r="Q869" s="9"/>
      <c r="R869" s="9"/>
      <c r="S869" s="9"/>
      <c r="T869" s="9"/>
      <c r="U869" s="9"/>
      <c r="V869" s="52" t="str">
        <f>IF($U869&lt;&gt;"",VLOOKUP($U869,Endereços!$B$3:$M$1002,5,FALSE)&amp;" - "&amp;VLOOKUP($U869,Endereços!$B$3:$M$1002,7,FALSE)&amp;" - "&amp;VLOOKUP($U869,Endereços!$B$3:$M$1002,8,FALSE)&amp;", "&amp;VLOOKUP($U869,Endereços!$B$3:$M$1002,2,FALSE)&amp;" "&amp;VLOOKUP($U869,Endereços!$B$3:$M$1002,3,FALSE),"")</f>
        <v/>
      </c>
      <c r="W869" s="9"/>
      <c r="X869" s="9"/>
      <c r="Y869" s="9"/>
      <c r="Z869" s="59"/>
    </row>
    <row r="870" spans="1:26" x14ac:dyDescent="0.2">
      <c r="A870" s="44" t="str">
        <f t="shared" si="24"/>
        <v/>
      </c>
      <c r="B870" s="5"/>
      <c r="C870" s="14"/>
      <c r="D870" s="32" t="str">
        <f>IF($C870&lt;&gt;"",VLOOKUP($C870,Empresas!$A$3:$AB$1002,2,FALSE),"")</f>
        <v/>
      </c>
      <c r="E870" s="14"/>
      <c r="F870" s="14"/>
      <c r="G870" s="14"/>
      <c r="H870" s="14"/>
      <c r="I870" s="9"/>
      <c r="J870" s="9"/>
      <c r="K870" s="53"/>
      <c r="L870" s="50" t="str">
        <f t="shared" ca="1" si="25"/>
        <v/>
      </c>
      <c r="M870" s="32" t="str">
        <f>IF($U870&lt;&gt;"",VLOOKUP(VLOOKUP(VLOOKUP($U870,Endereços!$B$3:$M$1002,8,FALSE),Parametros!$AG$3:$AJ$102,4,FALSE),Parametros!$U$3:$Z$102,4,FALSE),"")</f>
        <v/>
      </c>
      <c r="N870" s="32" t="str">
        <f>IF($U870&lt;&gt;"",VLOOKUP(VLOOKUP($U870,Endereços!$B$3:$M$1002,6,FALSE),Parametros!$I$3:$N$102,6,FALSE),"")</f>
        <v/>
      </c>
      <c r="O870" s="9"/>
      <c r="P870" s="9"/>
      <c r="Q870" s="9"/>
      <c r="R870" s="9"/>
      <c r="S870" s="9"/>
      <c r="T870" s="9"/>
      <c r="U870" s="9"/>
      <c r="V870" s="52" t="str">
        <f>IF($U870&lt;&gt;"",VLOOKUP($U870,Endereços!$B$3:$M$1002,5,FALSE)&amp;" - "&amp;VLOOKUP($U870,Endereços!$B$3:$M$1002,7,FALSE)&amp;" - "&amp;VLOOKUP($U870,Endereços!$B$3:$M$1002,8,FALSE)&amp;", "&amp;VLOOKUP($U870,Endereços!$B$3:$M$1002,2,FALSE)&amp;" "&amp;VLOOKUP($U870,Endereços!$B$3:$M$1002,3,FALSE),"")</f>
        <v/>
      </c>
      <c r="W870" s="9"/>
      <c r="X870" s="9"/>
      <c r="Y870" s="9"/>
      <c r="Z870" s="59"/>
    </row>
    <row r="871" spans="1:26" x14ac:dyDescent="0.2">
      <c r="A871" s="44" t="str">
        <f t="shared" si="24"/>
        <v/>
      </c>
      <c r="B871" s="5"/>
      <c r="C871" s="14"/>
      <c r="D871" s="32" t="str">
        <f>IF($C871&lt;&gt;"",VLOOKUP($C871,Empresas!$A$3:$AB$1002,2,FALSE),"")</f>
        <v/>
      </c>
      <c r="E871" s="14"/>
      <c r="F871" s="14"/>
      <c r="G871" s="14"/>
      <c r="H871" s="14"/>
      <c r="I871" s="9"/>
      <c r="J871" s="9"/>
      <c r="K871" s="53"/>
      <c r="L871" s="50" t="str">
        <f t="shared" ca="1" si="25"/>
        <v/>
      </c>
      <c r="M871" s="32" t="str">
        <f>IF($U871&lt;&gt;"",VLOOKUP(VLOOKUP(VLOOKUP($U871,Endereços!$B$3:$M$1002,8,FALSE),Parametros!$AG$3:$AJ$102,4,FALSE),Parametros!$U$3:$Z$102,4,FALSE),"")</f>
        <v/>
      </c>
      <c r="N871" s="32" t="str">
        <f>IF($U871&lt;&gt;"",VLOOKUP(VLOOKUP($U871,Endereços!$B$3:$M$1002,6,FALSE),Parametros!$I$3:$N$102,6,FALSE),"")</f>
        <v/>
      </c>
      <c r="O871" s="9"/>
      <c r="P871" s="9"/>
      <c r="Q871" s="9"/>
      <c r="R871" s="9"/>
      <c r="S871" s="9"/>
      <c r="T871" s="9"/>
      <c r="U871" s="9"/>
      <c r="V871" s="52" t="str">
        <f>IF($U871&lt;&gt;"",VLOOKUP($U871,Endereços!$B$3:$M$1002,5,FALSE)&amp;" - "&amp;VLOOKUP($U871,Endereços!$B$3:$M$1002,7,FALSE)&amp;" - "&amp;VLOOKUP($U871,Endereços!$B$3:$M$1002,8,FALSE)&amp;", "&amp;VLOOKUP($U871,Endereços!$B$3:$M$1002,2,FALSE)&amp;" "&amp;VLOOKUP($U871,Endereços!$B$3:$M$1002,3,FALSE),"")</f>
        <v/>
      </c>
      <c r="W871" s="9"/>
      <c r="X871" s="9"/>
      <c r="Y871" s="9"/>
      <c r="Z871" s="59"/>
    </row>
    <row r="872" spans="1:26" x14ac:dyDescent="0.2">
      <c r="A872" s="44" t="str">
        <f t="shared" si="24"/>
        <v/>
      </c>
      <c r="B872" s="5"/>
      <c r="C872" s="14"/>
      <c r="D872" s="32" t="str">
        <f>IF($C872&lt;&gt;"",VLOOKUP($C872,Empresas!$A$3:$AB$1002,2,FALSE),"")</f>
        <v/>
      </c>
      <c r="E872" s="14"/>
      <c r="F872" s="14"/>
      <c r="G872" s="14"/>
      <c r="H872" s="14"/>
      <c r="I872" s="9"/>
      <c r="J872" s="9"/>
      <c r="K872" s="53"/>
      <c r="L872" s="50" t="str">
        <f t="shared" ca="1" si="25"/>
        <v/>
      </c>
      <c r="M872" s="32" t="str">
        <f>IF($U872&lt;&gt;"",VLOOKUP(VLOOKUP(VLOOKUP($U872,Endereços!$B$3:$M$1002,8,FALSE),Parametros!$AG$3:$AJ$102,4,FALSE),Parametros!$U$3:$Z$102,4,FALSE),"")</f>
        <v/>
      </c>
      <c r="N872" s="32" t="str">
        <f>IF($U872&lt;&gt;"",VLOOKUP(VLOOKUP($U872,Endereços!$B$3:$M$1002,6,FALSE),Parametros!$I$3:$N$102,6,FALSE),"")</f>
        <v/>
      </c>
      <c r="O872" s="9"/>
      <c r="P872" s="9"/>
      <c r="Q872" s="9"/>
      <c r="R872" s="9"/>
      <c r="S872" s="9"/>
      <c r="T872" s="9"/>
      <c r="U872" s="9"/>
      <c r="V872" s="52" t="str">
        <f>IF($U872&lt;&gt;"",VLOOKUP($U872,Endereços!$B$3:$M$1002,5,FALSE)&amp;" - "&amp;VLOOKUP($U872,Endereços!$B$3:$M$1002,7,FALSE)&amp;" - "&amp;VLOOKUP($U872,Endereços!$B$3:$M$1002,8,FALSE)&amp;", "&amp;VLOOKUP($U872,Endereços!$B$3:$M$1002,2,FALSE)&amp;" "&amp;VLOOKUP($U872,Endereços!$B$3:$M$1002,3,FALSE),"")</f>
        <v/>
      </c>
      <c r="W872" s="9"/>
      <c r="X872" s="9"/>
      <c r="Y872" s="9"/>
      <c r="Z872" s="59"/>
    </row>
    <row r="873" spans="1:26" x14ac:dyDescent="0.2">
      <c r="A873" s="44" t="str">
        <f t="shared" si="24"/>
        <v/>
      </c>
      <c r="B873" s="5"/>
      <c r="C873" s="14"/>
      <c r="D873" s="32" t="str">
        <f>IF($C873&lt;&gt;"",VLOOKUP($C873,Empresas!$A$3:$AB$1002,2,FALSE),"")</f>
        <v/>
      </c>
      <c r="E873" s="14"/>
      <c r="F873" s="14"/>
      <c r="G873" s="14"/>
      <c r="H873" s="14"/>
      <c r="I873" s="9"/>
      <c r="J873" s="9"/>
      <c r="K873" s="53"/>
      <c r="L873" s="50" t="str">
        <f t="shared" ca="1" si="25"/>
        <v/>
      </c>
      <c r="M873" s="32" t="str">
        <f>IF($U873&lt;&gt;"",VLOOKUP(VLOOKUP(VLOOKUP($U873,Endereços!$B$3:$M$1002,8,FALSE),Parametros!$AG$3:$AJ$102,4,FALSE),Parametros!$U$3:$Z$102,4,FALSE),"")</f>
        <v/>
      </c>
      <c r="N873" s="32" t="str">
        <f>IF($U873&lt;&gt;"",VLOOKUP(VLOOKUP($U873,Endereços!$B$3:$M$1002,6,FALSE),Parametros!$I$3:$N$102,6,FALSE),"")</f>
        <v/>
      </c>
      <c r="O873" s="9"/>
      <c r="P873" s="9"/>
      <c r="Q873" s="9"/>
      <c r="R873" s="9"/>
      <c r="S873" s="9"/>
      <c r="T873" s="9"/>
      <c r="U873" s="9"/>
      <c r="V873" s="52" t="str">
        <f>IF($U873&lt;&gt;"",VLOOKUP($U873,Endereços!$B$3:$M$1002,5,FALSE)&amp;" - "&amp;VLOOKUP($U873,Endereços!$B$3:$M$1002,7,FALSE)&amp;" - "&amp;VLOOKUP($U873,Endereços!$B$3:$M$1002,8,FALSE)&amp;", "&amp;VLOOKUP($U873,Endereços!$B$3:$M$1002,2,FALSE)&amp;" "&amp;VLOOKUP($U873,Endereços!$B$3:$M$1002,3,FALSE),"")</f>
        <v/>
      </c>
      <c r="W873" s="9"/>
      <c r="X873" s="9"/>
      <c r="Y873" s="9"/>
      <c r="Z873" s="59"/>
    </row>
    <row r="874" spans="1:26" x14ac:dyDescent="0.2">
      <c r="A874" s="44" t="str">
        <f t="shared" si="24"/>
        <v/>
      </c>
      <c r="B874" s="5"/>
      <c r="C874" s="14"/>
      <c r="D874" s="32" t="str">
        <f>IF($C874&lt;&gt;"",VLOOKUP($C874,Empresas!$A$3:$AB$1002,2,FALSE),"")</f>
        <v/>
      </c>
      <c r="E874" s="14"/>
      <c r="F874" s="14"/>
      <c r="G874" s="14"/>
      <c r="H874" s="14"/>
      <c r="I874" s="9"/>
      <c r="J874" s="9"/>
      <c r="K874" s="53"/>
      <c r="L874" s="50" t="str">
        <f t="shared" ca="1" si="25"/>
        <v/>
      </c>
      <c r="M874" s="32" t="str">
        <f>IF($U874&lt;&gt;"",VLOOKUP(VLOOKUP(VLOOKUP($U874,Endereços!$B$3:$M$1002,8,FALSE),Parametros!$AG$3:$AJ$102,4,FALSE),Parametros!$U$3:$Z$102,4,FALSE),"")</f>
        <v/>
      </c>
      <c r="N874" s="32" t="str">
        <f>IF($U874&lt;&gt;"",VLOOKUP(VLOOKUP($U874,Endereços!$B$3:$M$1002,6,FALSE),Parametros!$I$3:$N$102,6,FALSE),"")</f>
        <v/>
      </c>
      <c r="O874" s="9"/>
      <c r="P874" s="9"/>
      <c r="Q874" s="9"/>
      <c r="R874" s="9"/>
      <c r="S874" s="9"/>
      <c r="T874" s="9"/>
      <c r="U874" s="9"/>
      <c r="V874" s="52" t="str">
        <f>IF($U874&lt;&gt;"",VLOOKUP($U874,Endereços!$B$3:$M$1002,5,FALSE)&amp;" - "&amp;VLOOKUP($U874,Endereços!$B$3:$M$1002,7,FALSE)&amp;" - "&amp;VLOOKUP($U874,Endereços!$B$3:$M$1002,8,FALSE)&amp;", "&amp;VLOOKUP($U874,Endereços!$B$3:$M$1002,2,FALSE)&amp;" "&amp;VLOOKUP($U874,Endereços!$B$3:$M$1002,3,FALSE),"")</f>
        <v/>
      </c>
      <c r="W874" s="9"/>
      <c r="X874" s="9"/>
      <c r="Y874" s="9"/>
      <c r="Z874" s="59"/>
    </row>
    <row r="875" spans="1:26" x14ac:dyDescent="0.2">
      <c r="A875" s="44" t="str">
        <f t="shared" si="24"/>
        <v/>
      </c>
      <c r="B875" s="5"/>
      <c r="C875" s="14"/>
      <c r="D875" s="32" t="str">
        <f>IF($C875&lt;&gt;"",VLOOKUP($C875,Empresas!$A$3:$AB$1002,2,FALSE),"")</f>
        <v/>
      </c>
      <c r="E875" s="14"/>
      <c r="F875" s="14"/>
      <c r="G875" s="14"/>
      <c r="H875" s="14"/>
      <c r="I875" s="9"/>
      <c r="J875" s="9"/>
      <c r="K875" s="53"/>
      <c r="L875" s="50" t="str">
        <f t="shared" ca="1" si="25"/>
        <v/>
      </c>
      <c r="M875" s="32" t="str">
        <f>IF($U875&lt;&gt;"",VLOOKUP(VLOOKUP(VLOOKUP($U875,Endereços!$B$3:$M$1002,8,FALSE),Parametros!$AG$3:$AJ$102,4,FALSE),Parametros!$U$3:$Z$102,4,FALSE),"")</f>
        <v/>
      </c>
      <c r="N875" s="32" t="str">
        <f>IF($U875&lt;&gt;"",VLOOKUP(VLOOKUP($U875,Endereços!$B$3:$M$1002,6,FALSE),Parametros!$I$3:$N$102,6,FALSE),"")</f>
        <v/>
      </c>
      <c r="O875" s="9"/>
      <c r="P875" s="9"/>
      <c r="Q875" s="9"/>
      <c r="R875" s="9"/>
      <c r="S875" s="9"/>
      <c r="T875" s="9"/>
      <c r="U875" s="9"/>
      <c r="V875" s="52" t="str">
        <f>IF($U875&lt;&gt;"",VLOOKUP($U875,Endereços!$B$3:$M$1002,5,FALSE)&amp;" - "&amp;VLOOKUP($U875,Endereços!$B$3:$M$1002,7,FALSE)&amp;" - "&amp;VLOOKUP($U875,Endereços!$B$3:$M$1002,8,FALSE)&amp;", "&amp;VLOOKUP($U875,Endereços!$B$3:$M$1002,2,FALSE)&amp;" "&amp;VLOOKUP($U875,Endereços!$B$3:$M$1002,3,FALSE),"")</f>
        <v/>
      </c>
      <c r="W875" s="9"/>
      <c r="X875" s="9"/>
      <c r="Y875" s="9"/>
      <c r="Z875" s="59"/>
    </row>
    <row r="876" spans="1:26" x14ac:dyDescent="0.2">
      <c r="A876" s="44" t="str">
        <f t="shared" si="24"/>
        <v/>
      </c>
      <c r="B876" s="5"/>
      <c r="C876" s="14"/>
      <c r="D876" s="32" t="str">
        <f>IF($C876&lt;&gt;"",VLOOKUP($C876,Empresas!$A$3:$AB$1002,2,FALSE),"")</f>
        <v/>
      </c>
      <c r="E876" s="14"/>
      <c r="F876" s="14"/>
      <c r="G876" s="14"/>
      <c r="H876" s="14"/>
      <c r="I876" s="9"/>
      <c r="J876" s="9"/>
      <c r="K876" s="53"/>
      <c r="L876" s="50" t="str">
        <f t="shared" ca="1" si="25"/>
        <v/>
      </c>
      <c r="M876" s="32" t="str">
        <f>IF($U876&lt;&gt;"",VLOOKUP(VLOOKUP(VLOOKUP($U876,Endereços!$B$3:$M$1002,8,FALSE),Parametros!$AG$3:$AJ$102,4,FALSE),Parametros!$U$3:$Z$102,4,FALSE),"")</f>
        <v/>
      </c>
      <c r="N876" s="32" t="str">
        <f>IF($U876&lt;&gt;"",VLOOKUP(VLOOKUP($U876,Endereços!$B$3:$M$1002,6,FALSE),Parametros!$I$3:$N$102,6,FALSE),"")</f>
        <v/>
      </c>
      <c r="O876" s="9"/>
      <c r="P876" s="9"/>
      <c r="Q876" s="9"/>
      <c r="R876" s="9"/>
      <c r="S876" s="9"/>
      <c r="T876" s="9"/>
      <c r="U876" s="9"/>
      <c r="V876" s="52" t="str">
        <f>IF($U876&lt;&gt;"",VLOOKUP($U876,Endereços!$B$3:$M$1002,5,FALSE)&amp;" - "&amp;VLOOKUP($U876,Endereços!$B$3:$M$1002,7,FALSE)&amp;" - "&amp;VLOOKUP($U876,Endereços!$B$3:$M$1002,8,FALSE)&amp;", "&amp;VLOOKUP($U876,Endereços!$B$3:$M$1002,2,FALSE)&amp;" "&amp;VLOOKUP($U876,Endereços!$B$3:$M$1002,3,FALSE),"")</f>
        <v/>
      </c>
      <c r="W876" s="9"/>
      <c r="X876" s="9"/>
      <c r="Y876" s="9"/>
      <c r="Z876" s="59"/>
    </row>
    <row r="877" spans="1:26" x14ac:dyDescent="0.2">
      <c r="A877" s="44" t="str">
        <f t="shared" si="24"/>
        <v/>
      </c>
      <c r="B877" s="5"/>
      <c r="C877" s="14"/>
      <c r="D877" s="32" t="str">
        <f>IF($C877&lt;&gt;"",VLOOKUP($C877,Empresas!$A$3:$AB$1002,2,FALSE),"")</f>
        <v/>
      </c>
      <c r="E877" s="14"/>
      <c r="F877" s="14"/>
      <c r="G877" s="14"/>
      <c r="H877" s="14"/>
      <c r="I877" s="9"/>
      <c r="J877" s="9"/>
      <c r="K877" s="53"/>
      <c r="L877" s="50" t="str">
        <f t="shared" ca="1" si="25"/>
        <v/>
      </c>
      <c r="M877" s="32" t="str">
        <f>IF($U877&lt;&gt;"",VLOOKUP(VLOOKUP(VLOOKUP($U877,Endereços!$B$3:$M$1002,8,FALSE),Parametros!$AG$3:$AJ$102,4,FALSE),Parametros!$U$3:$Z$102,4,FALSE),"")</f>
        <v/>
      </c>
      <c r="N877" s="32" t="str">
        <f>IF($U877&lt;&gt;"",VLOOKUP(VLOOKUP($U877,Endereços!$B$3:$M$1002,6,FALSE),Parametros!$I$3:$N$102,6,FALSE),"")</f>
        <v/>
      </c>
      <c r="O877" s="9"/>
      <c r="P877" s="9"/>
      <c r="Q877" s="9"/>
      <c r="R877" s="9"/>
      <c r="S877" s="9"/>
      <c r="T877" s="9"/>
      <c r="U877" s="9"/>
      <c r="V877" s="52" t="str">
        <f>IF($U877&lt;&gt;"",VLOOKUP($U877,Endereços!$B$3:$M$1002,5,FALSE)&amp;" - "&amp;VLOOKUP($U877,Endereços!$B$3:$M$1002,7,FALSE)&amp;" - "&amp;VLOOKUP($U877,Endereços!$B$3:$M$1002,8,FALSE)&amp;", "&amp;VLOOKUP($U877,Endereços!$B$3:$M$1002,2,FALSE)&amp;" "&amp;VLOOKUP($U877,Endereços!$B$3:$M$1002,3,FALSE),"")</f>
        <v/>
      </c>
      <c r="W877" s="9"/>
      <c r="X877" s="9"/>
      <c r="Y877" s="9"/>
      <c r="Z877" s="59"/>
    </row>
    <row r="878" spans="1:26" x14ac:dyDescent="0.2">
      <c r="A878" s="44" t="str">
        <f t="shared" si="24"/>
        <v/>
      </c>
      <c r="B878" s="5"/>
      <c r="C878" s="14"/>
      <c r="D878" s="32" t="str">
        <f>IF($C878&lt;&gt;"",VLOOKUP($C878,Empresas!$A$3:$AB$1002,2,FALSE),"")</f>
        <v/>
      </c>
      <c r="E878" s="14"/>
      <c r="F878" s="14"/>
      <c r="G878" s="14"/>
      <c r="H878" s="14"/>
      <c r="I878" s="9"/>
      <c r="J878" s="9"/>
      <c r="K878" s="53"/>
      <c r="L878" s="50" t="str">
        <f t="shared" ca="1" si="25"/>
        <v/>
      </c>
      <c r="M878" s="32" t="str">
        <f>IF($U878&lt;&gt;"",VLOOKUP(VLOOKUP(VLOOKUP($U878,Endereços!$B$3:$M$1002,8,FALSE),Parametros!$AG$3:$AJ$102,4,FALSE),Parametros!$U$3:$Z$102,4,FALSE),"")</f>
        <v/>
      </c>
      <c r="N878" s="32" t="str">
        <f>IF($U878&lt;&gt;"",VLOOKUP(VLOOKUP($U878,Endereços!$B$3:$M$1002,6,FALSE),Parametros!$I$3:$N$102,6,FALSE),"")</f>
        <v/>
      </c>
      <c r="O878" s="9"/>
      <c r="P878" s="9"/>
      <c r="Q878" s="9"/>
      <c r="R878" s="9"/>
      <c r="S878" s="9"/>
      <c r="T878" s="9"/>
      <c r="U878" s="9"/>
      <c r="V878" s="52" t="str">
        <f>IF($U878&lt;&gt;"",VLOOKUP($U878,Endereços!$B$3:$M$1002,5,FALSE)&amp;" - "&amp;VLOOKUP($U878,Endereços!$B$3:$M$1002,7,FALSE)&amp;" - "&amp;VLOOKUP($U878,Endereços!$B$3:$M$1002,8,FALSE)&amp;", "&amp;VLOOKUP($U878,Endereços!$B$3:$M$1002,2,FALSE)&amp;" "&amp;VLOOKUP($U878,Endereços!$B$3:$M$1002,3,FALSE),"")</f>
        <v/>
      </c>
      <c r="W878" s="9"/>
      <c r="X878" s="9"/>
      <c r="Y878" s="9"/>
      <c r="Z878" s="59"/>
    </row>
    <row r="879" spans="1:26" x14ac:dyDescent="0.2">
      <c r="A879" s="44" t="str">
        <f t="shared" si="24"/>
        <v/>
      </c>
      <c r="B879" s="5"/>
      <c r="C879" s="14"/>
      <c r="D879" s="32" t="str">
        <f>IF($C879&lt;&gt;"",VLOOKUP($C879,Empresas!$A$3:$AB$1002,2,FALSE),"")</f>
        <v/>
      </c>
      <c r="E879" s="14"/>
      <c r="F879" s="14"/>
      <c r="G879" s="14"/>
      <c r="H879" s="14"/>
      <c r="I879" s="9"/>
      <c r="J879" s="9"/>
      <c r="K879" s="53"/>
      <c r="L879" s="50" t="str">
        <f t="shared" ca="1" si="25"/>
        <v/>
      </c>
      <c r="M879" s="32" t="str">
        <f>IF($U879&lt;&gt;"",VLOOKUP(VLOOKUP(VLOOKUP($U879,Endereços!$B$3:$M$1002,8,FALSE),Parametros!$AG$3:$AJ$102,4,FALSE),Parametros!$U$3:$Z$102,4,FALSE),"")</f>
        <v/>
      </c>
      <c r="N879" s="32" t="str">
        <f>IF($U879&lt;&gt;"",VLOOKUP(VLOOKUP($U879,Endereços!$B$3:$M$1002,6,FALSE),Parametros!$I$3:$N$102,6,FALSE),"")</f>
        <v/>
      </c>
      <c r="O879" s="9"/>
      <c r="P879" s="9"/>
      <c r="Q879" s="9"/>
      <c r="R879" s="9"/>
      <c r="S879" s="9"/>
      <c r="T879" s="9"/>
      <c r="U879" s="9"/>
      <c r="V879" s="52" t="str">
        <f>IF($U879&lt;&gt;"",VLOOKUP($U879,Endereços!$B$3:$M$1002,5,FALSE)&amp;" - "&amp;VLOOKUP($U879,Endereços!$B$3:$M$1002,7,FALSE)&amp;" - "&amp;VLOOKUP($U879,Endereços!$B$3:$M$1002,8,FALSE)&amp;", "&amp;VLOOKUP($U879,Endereços!$B$3:$M$1002,2,FALSE)&amp;" "&amp;VLOOKUP($U879,Endereços!$B$3:$M$1002,3,FALSE),"")</f>
        <v/>
      </c>
      <c r="W879" s="9"/>
      <c r="X879" s="9"/>
      <c r="Y879" s="9"/>
      <c r="Z879" s="59"/>
    </row>
    <row r="880" spans="1:26" x14ac:dyDescent="0.2">
      <c r="A880" s="44" t="str">
        <f t="shared" si="24"/>
        <v/>
      </c>
      <c r="B880" s="5"/>
      <c r="C880" s="14"/>
      <c r="D880" s="32" t="str">
        <f>IF($C880&lt;&gt;"",VLOOKUP($C880,Empresas!$A$3:$AB$1002,2,FALSE),"")</f>
        <v/>
      </c>
      <c r="E880" s="14"/>
      <c r="F880" s="14"/>
      <c r="G880" s="14"/>
      <c r="H880" s="14"/>
      <c r="I880" s="9"/>
      <c r="J880" s="9"/>
      <c r="K880" s="53"/>
      <c r="L880" s="50" t="str">
        <f t="shared" ca="1" si="25"/>
        <v/>
      </c>
      <c r="M880" s="32" t="str">
        <f>IF($U880&lt;&gt;"",VLOOKUP(VLOOKUP(VLOOKUP($U880,Endereços!$B$3:$M$1002,8,FALSE),Parametros!$AG$3:$AJ$102,4,FALSE),Parametros!$U$3:$Z$102,4,FALSE),"")</f>
        <v/>
      </c>
      <c r="N880" s="32" t="str">
        <f>IF($U880&lt;&gt;"",VLOOKUP(VLOOKUP($U880,Endereços!$B$3:$M$1002,6,FALSE),Parametros!$I$3:$N$102,6,FALSE),"")</f>
        <v/>
      </c>
      <c r="O880" s="9"/>
      <c r="P880" s="9"/>
      <c r="Q880" s="9"/>
      <c r="R880" s="9"/>
      <c r="S880" s="9"/>
      <c r="T880" s="9"/>
      <c r="U880" s="9"/>
      <c r="V880" s="52" t="str">
        <f>IF($U880&lt;&gt;"",VLOOKUP($U880,Endereços!$B$3:$M$1002,5,FALSE)&amp;" - "&amp;VLOOKUP($U880,Endereços!$B$3:$M$1002,7,FALSE)&amp;" - "&amp;VLOOKUP($U880,Endereços!$B$3:$M$1002,8,FALSE)&amp;", "&amp;VLOOKUP($U880,Endereços!$B$3:$M$1002,2,FALSE)&amp;" "&amp;VLOOKUP($U880,Endereços!$B$3:$M$1002,3,FALSE),"")</f>
        <v/>
      </c>
      <c r="W880" s="9"/>
      <c r="X880" s="9"/>
      <c r="Y880" s="9"/>
      <c r="Z880" s="59"/>
    </row>
    <row r="881" spans="1:26" x14ac:dyDescent="0.2">
      <c r="A881" s="44" t="str">
        <f t="shared" si="24"/>
        <v/>
      </c>
      <c r="B881" s="5"/>
      <c r="C881" s="14"/>
      <c r="D881" s="32" t="str">
        <f>IF($C881&lt;&gt;"",VLOOKUP($C881,Empresas!$A$3:$AB$1002,2,FALSE),"")</f>
        <v/>
      </c>
      <c r="E881" s="14"/>
      <c r="F881" s="14"/>
      <c r="G881" s="14"/>
      <c r="H881" s="14"/>
      <c r="I881" s="9"/>
      <c r="J881" s="9"/>
      <c r="K881" s="53"/>
      <c r="L881" s="50" t="str">
        <f t="shared" ca="1" si="25"/>
        <v/>
      </c>
      <c r="M881" s="32" t="str">
        <f>IF($U881&lt;&gt;"",VLOOKUP(VLOOKUP(VLOOKUP($U881,Endereços!$B$3:$M$1002,8,FALSE),Parametros!$AG$3:$AJ$102,4,FALSE),Parametros!$U$3:$Z$102,4,FALSE),"")</f>
        <v/>
      </c>
      <c r="N881" s="32" t="str">
        <f>IF($U881&lt;&gt;"",VLOOKUP(VLOOKUP($U881,Endereços!$B$3:$M$1002,6,FALSE),Parametros!$I$3:$N$102,6,FALSE),"")</f>
        <v/>
      </c>
      <c r="O881" s="9"/>
      <c r="P881" s="9"/>
      <c r="Q881" s="9"/>
      <c r="R881" s="9"/>
      <c r="S881" s="9"/>
      <c r="T881" s="9"/>
      <c r="U881" s="9"/>
      <c r="V881" s="52" t="str">
        <f>IF($U881&lt;&gt;"",VLOOKUP($U881,Endereços!$B$3:$M$1002,5,FALSE)&amp;" - "&amp;VLOOKUP($U881,Endereços!$B$3:$M$1002,7,FALSE)&amp;" - "&amp;VLOOKUP($U881,Endereços!$B$3:$M$1002,8,FALSE)&amp;", "&amp;VLOOKUP($U881,Endereços!$B$3:$M$1002,2,FALSE)&amp;" "&amp;VLOOKUP($U881,Endereços!$B$3:$M$1002,3,FALSE),"")</f>
        <v/>
      </c>
      <c r="W881" s="9"/>
      <c r="X881" s="9"/>
      <c r="Y881" s="9"/>
      <c r="Z881" s="59"/>
    </row>
    <row r="882" spans="1:26" x14ac:dyDescent="0.2">
      <c r="A882" s="44" t="str">
        <f t="shared" si="24"/>
        <v/>
      </c>
      <c r="B882" s="5"/>
      <c r="C882" s="14"/>
      <c r="D882" s="32" t="str">
        <f>IF($C882&lt;&gt;"",VLOOKUP($C882,Empresas!$A$3:$AB$1002,2,FALSE),"")</f>
        <v/>
      </c>
      <c r="E882" s="14"/>
      <c r="F882" s="14"/>
      <c r="G882" s="14"/>
      <c r="H882" s="14"/>
      <c r="I882" s="9"/>
      <c r="J882" s="9"/>
      <c r="K882" s="53"/>
      <c r="L882" s="50" t="str">
        <f t="shared" ca="1" si="25"/>
        <v/>
      </c>
      <c r="M882" s="32" t="str">
        <f>IF($U882&lt;&gt;"",VLOOKUP(VLOOKUP(VLOOKUP($U882,Endereços!$B$3:$M$1002,8,FALSE),Parametros!$AG$3:$AJ$102,4,FALSE),Parametros!$U$3:$Z$102,4,FALSE),"")</f>
        <v/>
      </c>
      <c r="N882" s="32" t="str">
        <f>IF($U882&lt;&gt;"",VLOOKUP(VLOOKUP($U882,Endereços!$B$3:$M$1002,6,FALSE),Parametros!$I$3:$N$102,6,FALSE),"")</f>
        <v/>
      </c>
      <c r="O882" s="9"/>
      <c r="P882" s="9"/>
      <c r="Q882" s="9"/>
      <c r="R882" s="9"/>
      <c r="S882" s="9"/>
      <c r="T882" s="9"/>
      <c r="U882" s="9"/>
      <c r="V882" s="52" t="str">
        <f>IF($U882&lt;&gt;"",VLOOKUP($U882,Endereços!$B$3:$M$1002,5,FALSE)&amp;" - "&amp;VLOOKUP($U882,Endereços!$B$3:$M$1002,7,FALSE)&amp;" - "&amp;VLOOKUP($U882,Endereços!$B$3:$M$1002,8,FALSE)&amp;", "&amp;VLOOKUP($U882,Endereços!$B$3:$M$1002,2,FALSE)&amp;" "&amp;VLOOKUP($U882,Endereços!$B$3:$M$1002,3,FALSE),"")</f>
        <v/>
      </c>
      <c r="W882" s="9"/>
      <c r="X882" s="9"/>
      <c r="Y882" s="9"/>
      <c r="Z882" s="59"/>
    </row>
    <row r="883" spans="1:26" x14ac:dyDescent="0.2">
      <c r="A883" s="44" t="str">
        <f t="shared" si="24"/>
        <v/>
      </c>
      <c r="B883" s="5"/>
      <c r="C883" s="14"/>
      <c r="D883" s="32" t="str">
        <f>IF($C883&lt;&gt;"",VLOOKUP($C883,Empresas!$A$3:$AB$1002,2,FALSE),"")</f>
        <v/>
      </c>
      <c r="E883" s="14"/>
      <c r="F883" s="14"/>
      <c r="G883" s="14"/>
      <c r="H883" s="14"/>
      <c r="I883" s="9"/>
      <c r="J883" s="9"/>
      <c r="K883" s="53"/>
      <c r="L883" s="50" t="str">
        <f t="shared" ca="1" si="25"/>
        <v/>
      </c>
      <c r="M883" s="32" t="str">
        <f>IF($U883&lt;&gt;"",VLOOKUP(VLOOKUP(VLOOKUP($U883,Endereços!$B$3:$M$1002,8,FALSE),Parametros!$AG$3:$AJ$102,4,FALSE),Parametros!$U$3:$Z$102,4,FALSE),"")</f>
        <v/>
      </c>
      <c r="N883" s="32" t="str">
        <f>IF($U883&lt;&gt;"",VLOOKUP(VLOOKUP($U883,Endereços!$B$3:$M$1002,6,FALSE),Parametros!$I$3:$N$102,6,FALSE),"")</f>
        <v/>
      </c>
      <c r="O883" s="9"/>
      <c r="P883" s="9"/>
      <c r="Q883" s="9"/>
      <c r="R883" s="9"/>
      <c r="S883" s="9"/>
      <c r="T883" s="9"/>
      <c r="U883" s="9"/>
      <c r="V883" s="52" t="str">
        <f>IF($U883&lt;&gt;"",VLOOKUP($U883,Endereços!$B$3:$M$1002,5,FALSE)&amp;" - "&amp;VLOOKUP($U883,Endereços!$B$3:$M$1002,7,FALSE)&amp;" - "&amp;VLOOKUP($U883,Endereços!$B$3:$M$1002,8,FALSE)&amp;", "&amp;VLOOKUP($U883,Endereços!$B$3:$M$1002,2,FALSE)&amp;" "&amp;VLOOKUP($U883,Endereços!$B$3:$M$1002,3,FALSE),"")</f>
        <v/>
      </c>
      <c r="W883" s="9"/>
      <c r="X883" s="9"/>
      <c r="Y883" s="9"/>
      <c r="Z883" s="59"/>
    </row>
    <row r="884" spans="1:26" x14ac:dyDescent="0.2">
      <c r="A884" s="44" t="str">
        <f t="shared" si="24"/>
        <v/>
      </c>
      <c r="B884" s="5"/>
      <c r="C884" s="14"/>
      <c r="D884" s="32" t="str">
        <f>IF($C884&lt;&gt;"",VLOOKUP($C884,Empresas!$A$3:$AB$1002,2,FALSE),"")</f>
        <v/>
      </c>
      <c r="E884" s="14"/>
      <c r="F884" s="14"/>
      <c r="G884" s="14"/>
      <c r="H884" s="14"/>
      <c r="I884" s="9"/>
      <c r="J884" s="9"/>
      <c r="K884" s="53"/>
      <c r="L884" s="50" t="str">
        <f t="shared" ca="1" si="25"/>
        <v/>
      </c>
      <c r="M884" s="32" t="str">
        <f>IF($U884&lt;&gt;"",VLOOKUP(VLOOKUP(VLOOKUP($U884,Endereços!$B$3:$M$1002,8,FALSE),Parametros!$AG$3:$AJ$102,4,FALSE),Parametros!$U$3:$Z$102,4,FALSE),"")</f>
        <v/>
      </c>
      <c r="N884" s="32" t="str">
        <f>IF($U884&lt;&gt;"",VLOOKUP(VLOOKUP($U884,Endereços!$B$3:$M$1002,6,FALSE),Parametros!$I$3:$N$102,6,FALSE),"")</f>
        <v/>
      </c>
      <c r="O884" s="9"/>
      <c r="P884" s="9"/>
      <c r="Q884" s="9"/>
      <c r="R884" s="9"/>
      <c r="S884" s="9"/>
      <c r="T884" s="9"/>
      <c r="U884" s="9"/>
      <c r="V884" s="52" t="str">
        <f>IF($U884&lt;&gt;"",VLOOKUP($U884,Endereços!$B$3:$M$1002,5,FALSE)&amp;" - "&amp;VLOOKUP($U884,Endereços!$B$3:$M$1002,7,FALSE)&amp;" - "&amp;VLOOKUP($U884,Endereços!$B$3:$M$1002,8,FALSE)&amp;", "&amp;VLOOKUP($U884,Endereços!$B$3:$M$1002,2,FALSE)&amp;" "&amp;VLOOKUP($U884,Endereços!$B$3:$M$1002,3,FALSE),"")</f>
        <v/>
      </c>
      <c r="W884" s="9"/>
      <c r="X884" s="9"/>
      <c r="Y884" s="9"/>
      <c r="Z884" s="59"/>
    </row>
    <row r="885" spans="1:26" x14ac:dyDescent="0.2">
      <c r="A885" s="44" t="str">
        <f t="shared" si="24"/>
        <v/>
      </c>
      <c r="B885" s="5"/>
      <c r="C885" s="14"/>
      <c r="D885" s="32" t="str">
        <f>IF($C885&lt;&gt;"",VLOOKUP($C885,Empresas!$A$3:$AB$1002,2,FALSE),"")</f>
        <v/>
      </c>
      <c r="E885" s="14"/>
      <c r="F885" s="14"/>
      <c r="G885" s="14"/>
      <c r="H885" s="14"/>
      <c r="I885" s="9"/>
      <c r="J885" s="9"/>
      <c r="K885" s="53"/>
      <c r="L885" s="50" t="str">
        <f t="shared" ca="1" si="25"/>
        <v/>
      </c>
      <c r="M885" s="32" t="str">
        <f>IF($U885&lt;&gt;"",VLOOKUP(VLOOKUP(VLOOKUP($U885,Endereços!$B$3:$M$1002,8,FALSE),Parametros!$AG$3:$AJ$102,4,FALSE),Parametros!$U$3:$Z$102,4,FALSE),"")</f>
        <v/>
      </c>
      <c r="N885" s="32" t="str">
        <f>IF($U885&lt;&gt;"",VLOOKUP(VLOOKUP($U885,Endereços!$B$3:$M$1002,6,FALSE),Parametros!$I$3:$N$102,6,FALSE),"")</f>
        <v/>
      </c>
      <c r="O885" s="9"/>
      <c r="P885" s="9"/>
      <c r="Q885" s="9"/>
      <c r="R885" s="9"/>
      <c r="S885" s="9"/>
      <c r="T885" s="9"/>
      <c r="U885" s="9"/>
      <c r="V885" s="52" t="str">
        <f>IF($U885&lt;&gt;"",VLOOKUP($U885,Endereços!$B$3:$M$1002,5,FALSE)&amp;" - "&amp;VLOOKUP($U885,Endereços!$B$3:$M$1002,7,FALSE)&amp;" - "&amp;VLOOKUP($U885,Endereços!$B$3:$M$1002,8,FALSE)&amp;", "&amp;VLOOKUP($U885,Endereços!$B$3:$M$1002,2,FALSE)&amp;" "&amp;VLOOKUP($U885,Endereços!$B$3:$M$1002,3,FALSE),"")</f>
        <v/>
      </c>
      <c r="W885" s="9"/>
      <c r="X885" s="9"/>
      <c r="Y885" s="9"/>
      <c r="Z885" s="59"/>
    </row>
    <row r="886" spans="1:26" x14ac:dyDescent="0.2">
      <c r="A886" s="44" t="str">
        <f t="shared" si="24"/>
        <v/>
      </c>
      <c r="B886" s="5"/>
      <c r="C886" s="14"/>
      <c r="D886" s="32" t="str">
        <f>IF($C886&lt;&gt;"",VLOOKUP($C886,Empresas!$A$3:$AB$1002,2,FALSE),"")</f>
        <v/>
      </c>
      <c r="E886" s="14"/>
      <c r="F886" s="14"/>
      <c r="G886" s="14"/>
      <c r="H886" s="14"/>
      <c r="I886" s="9"/>
      <c r="J886" s="9"/>
      <c r="K886" s="53"/>
      <c r="L886" s="50" t="str">
        <f t="shared" ca="1" si="25"/>
        <v/>
      </c>
      <c r="M886" s="32" t="str">
        <f>IF($U886&lt;&gt;"",VLOOKUP(VLOOKUP(VLOOKUP($U886,Endereços!$B$3:$M$1002,8,FALSE),Parametros!$AG$3:$AJ$102,4,FALSE),Parametros!$U$3:$Z$102,4,FALSE),"")</f>
        <v/>
      </c>
      <c r="N886" s="32" t="str">
        <f>IF($U886&lt;&gt;"",VLOOKUP(VLOOKUP($U886,Endereços!$B$3:$M$1002,6,FALSE),Parametros!$I$3:$N$102,6,FALSE),"")</f>
        <v/>
      </c>
      <c r="O886" s="9"/>
      <c r="P886" s="9"/>
      <c r="Q886" s="9"/>
      <c r="R886" s="9"/>
      <c r="S886" s="9"/>
      <c r="T886" s="9"/>
      <c r="U886" s="9"/>
      <c r="V886" s="52" t="str">
        <f>IF($U886&lt;&gt;"",VLOOKUP($U886,Endereços!$B$3:$M$1002,5,FALSE)&amp;" - "&amp;VLOOKUP($U886,Endereços!$B$3:$M$1002,7,FALSE)&amp;" - "&amp;VLOOKUP($U886,Endereços!$B$3:$M$1002,8,FALSE)&amp;", "&amp;VLOOKUP($U886,Endereços!$B$3:$M$1002,2,FALSE)&amp;" "&amp;VLOOKUP($U886,Endereços!$B$3:$M$1002,3,FALSE),"")</f>
        <v/>
      </c>
      <c r="W886" s="9"/>
      <c r="X886" s="9"/>
      <c r="Y886" s="9"/>
      <c r="Z886" s="59"/>
    </row>
    <row r="887" spans="1:26" x14ac:dyDescent="0.2">
      <c r="A887" s="44" t="str">
        <f t="shared" si="24"/>
        <v/>
      </c>
      <c r="B887" s="5"/>
      <c r="C887" s="14"/>
      <c r="D887" s="32" t="str">
        <f>IF($C887&lt;&gt;"",VLOOKUP($C887,Empresas!$A$3:$AB$1002,2,FALSE),"")</f>
        <v/>
      </c>
      <c r="E887" s="14"/>
      <c r="F887" s="14"/>
      <c r="G887" s="14"/>
      <c r="H887" s="14"/>
      <c r="I887" s="9"/>
      <c r="J887" s="9"/>
      <c r="K887" s="53"/>
      <c r="L887" s="50" t="str">
        <f t="shared" ca="1" si="25"/>
        <v/>
      </c>
      <c r="M887" s="32" t="str">
        <f>IF($U887&lt;&gt;"",VLOOKUP(VLOOKUP(VLOOKUP($U887,Endereços!$B$3:$M$1002,8,FALSE),Parametros!$AG$3:$AJ$102,4,FALSE),Parametros!$U$3:$Z$102,4,FALSE),"")</f>
        <v/>
      </c>
      <c r="N887" s="32" t="str">
        <f>IF($U887&lt;&gt;"",VLOOKUP(VLOOKUP($U887,Endereços!$B$3:$M$1002,6,FALSE),Parametros!$I$3:$N$102,6,FALSE),"")</f>
        <v/>
      </c>
      <c r="O887" s="9"/>
      <c r="P887" s="9"/>
      <c r="Q887" s="9"/>
      <c r="R887" s="9"/>
      <c r="S887" s="9"/>
      <c r="T887" s="9"/>
      <c r="U887" s="9"/>
      <c r="V887" s="52" t="str">
        <f>IF($U887&lt;&gt;"",VLOOKUP($U887,Endereços!$B$3:$M$1002,5,FALSE)&amp;" - "&amp;VLOOKUP($U887,Endereços!$B$3:$M$1002,7,FALSE)&amp;" - "&amp;VLOOKUP($U887,Endereços!$B$3:$M$1002,8,FALSE)&amp;", "&amp;VLOOKUP($U887,Endereços!$B$3:$M$1002,2,FALSE)&amp;" "&amp;VLOOKUP($U887,Endereços!$B$3:$M$1002,3,FALSE),"")</f>
        <v/>
      </c>
      <c r="W887" s="9"/>
      <c r="X887" s="9"/>
      <c r="Y887" s="9"/>
      <c r="Z887" s="59"/>
    </row>
    <row r="888" spans="1:26" x14ac:dyDescent="0.2">
      <c r="A888" s="44" t="str">
        <f t="shared" si="24"/>
        <v/>
      </c>
      <c r="B888" s="5"/>
      <c r="C888" s="14"/>
      <c r="D888" s="32" t="str">
        <f>IF($C888&lt;&gt;"",VLOOKUP($C888,Empresas!$A$3:$AB$1002,2,FALSE),"")</f>
        <v/>
      </c>
      <c r="E888" s="14"/>
      <c r="F888" s="14"/>
      <c r="G888" s="14"/>
      <c r="H888" s="14"/>
      <c r="I888" s="9"/>
      <c r="J888" s="9"/>
      <c r="K888" s="53"/>
      <c r="L888" s="50" t="str">
        <f t="shared" ca="1" si="25"/>
        <v/>
      </c>
      <c r="M888" s="32" t="str">
        <f>IF($U888&lt;&gt;"",VLOOKUP(VLOOKUP(VLOOKUP($U888,Endereços!$B$3:$M$1002,8,FALSE),Parametros!$AG$3:$AJ$102,4,FALSE),Parametros!$U$3:$Z$102,4,FALSE),"")</f>
        <v/>
      </c>
      <c r="N888" s="32" t="str">
        <f>IF($U888&lt;&gt;"",VLOOKUP(VLOOKUP($U888,Endereços!$B$3:$M$1002,6,FALSE),Parametros!$I$3:$N$102,6,FALSE),"")</f>
        <v/>
      </c>
      <c r="O888" s="9"/>
      <c r="P888" s="9"/>
      <c r="Q888" s="9"/>
      <c r="R888" s="9"/>
      <c r="S888" s="9"/>
      <c r="T888" s="9"/>
      <c r="U888" s="9"/>
      <c r="V888" s="52" t="str">
        <f>IF($U888&lt;&gt;"",VLOOKUP($U888,Endereços!$B$3:$M$1002,5,FALSE)&amp;" - "&amp;VLOOKUP($U888,Endereços!$B$3:$M$1002,7,FALSE)&amp;" - "&amp;VLOOKUP($U888,Endereços!$B$3:$M$1002,8,FALSE)&amp;", "&amp;VLOOKUP($U888,Endereços!$B$3:$M$1002,2,FALSE)&amp;" "&amp;VLOOKUP($U888,Endereços!$B$3:$M$1002,3,FALSE),"")</f>
        <v/>
      </c>
      <c r="W888" s="9"/>
      <c r="X888" s="9"/>
      <c r="Y888" s="9"/>
      <c r="Z888" s="59"/>
    </row>
    <row r="889" spans="1:26" x14ac:dyDescent="0.2">
      <c r="A889" s="44" t="str">
        <f t="shared" si="24"/>
        <v/>
      </c>
      <c r="B889" s="5"/>
      <c r="C889" s="14"/>
      <c r="D889" s="32" t="str">
        <f>IF($C889&lt;&gt;"",VLOOKUP($C889,Empresas!$A$3:$AB$1002,2,FALSE),"")</f>
        <v/>
      </c>
      <c r="E889" s="14"/>
      <c r="F889" s="14"/>
      <c r="G889" s="14"/>
      <c r="H889" s="14"/>
      <c r="I889" s="9"/>
      <c r="J889" s="9"/>
      <c r="K889" s="53"/>
      <c r="L889" s="50" t="str">
        <f t="shared" ca="1" si="25"/>
        <v/>
      </c>
      <c r="M889" s="32" t="str">
        <f>IF($U889&lt;&gt;"",VLOOKUP(VLOOKUP(VLOOKUP($U889,Endereços!$B$3:$M$1002,8,FALSE),Parametros!$AG$3:$AJ$102,4,FALSE),Parametros!$U$3:$Z$102,4,FALSE),"")</f>
        <v/>
      </c>
      <c r="N889" s="32" t="str">
        <f>IF($U889&lt;&gt;"",VLOOKUP(VLOOKUP($U889,Endereços!$B$3:$M$1002,6,FALSE),Parametros!$I$3:$N$102,6,FALSE),"")</f>
        <v/>
      </c>
      <c r="O889" s="9"/>
      <c r="P889" s="9"/>
      <c r="Q889" s="9"/>
      <c r="R889" s="9"/>
      <c r="S889" s="9"/>
      <c r="T889" s="9"/>
      <c r="U889" s="9"/>
      <c r="V889" s="52" t="str">
        <f>IF($U889&lt;&gt;"",VLOOKUP($U889,Endereços!$B$3:$M$1002,5,FALSE)&amp;" - "&amp;VLOOKUP($U889,Endereços!$B$3:$M$1002,7,FALSE)&amp;" - "&amp;VLOOKUP($U889,Endereços!$B$3:$M$1002,8,FALSE)&amp;", "&amp;VLOOKUP($U889,Endereços!$B$3:$M$1002,2,FALSE)&amp;" "&amp;VLOOKUP($U889,Endereços!$B$3:$M$1002,3,FALSE),"")</f>
        <v/>
      </c>
      <c r="W889" s="9"/>
      <c r="X889" s="9"/>
      <c r="Y889" s="9"/>
      <c r="Z889" s="59"/>
    </row>
    <row r="890" spans="1:26" x14ac:dyDescent="0.2">
      <c r="A890" s="44" t="str">
        <f t="shared" ref="A890:A953" si="26">IF($B890&lt;&gt;"",$A889+1,"")</f>
        <v/>
      </c>
      <c r="B890" s="5"/>
      <c r="C890" s="14"/>
      <c r="D890" s="32" t="str">
        <f>IF($C890&lt;&gt;"",VLOOKUP($C890,Empresas!$A$3:$AB$1002,2,FALSE),"")</f>
        <v/>
      </c>
      <c r="E890" s="14"/>
      <c r="F890" s="14"/>
      <c r="G890" s="14"/>
      <c r="H890" s="14"/>
      <c r="I890" s="9"/>
      <c r="J890" s="9"/>
      <c r="K890" s="53"/>
      <c r="L890" s="50" t="str">
        <f t="shared" ca="1" si="25"/>
        <v/>
      </c>
      <c r="M890" s="32" t="str">
        <f>IF($U890&lt;&gt;"",VLOOKUP(VLOOKUP(VLOOKUP($U890,Endereços!$B$3:$M$1002,8,FALSE),Parametros!$AG$3:$AJ$102,4,FALSE),Parametros!$U$3:$Z$102,4,FALSE),"")</f>
        <v/>
      </c>
      <c r="N890" s="32" t="str">
        <f>IF($U890&lt;&gt;"",VLOOKUP(VLOOKUP($U890,Endereços!$B$3:$M$1002,6,FALSE),Parametros!$I$3:$N$102,6,FALSE),"")</f>
        <v/>
      </c>
      <c r="O890" s="9"/>
      <c r="P890" s="9"/>
      <c r="Q890" s="9"/>
      <c r="R890" s="9"/>
      <c r="S890" s="9"/>
      <c r="T890" s="9"/>
      <c r="U890" s="9"/>
      <c r="V890" s="52" t="str">
        <f>IF($U890&lt;&gt;"",VLOOKUP($U890,Endereços!$B$3:$M$1002,5,FALSE)&amp;" - "&amp;VLOOKUP($U890,Endereços!$B$3:$M$1002,7,FALSE)&amp;" - "&amp;VLOOKUP($U890,Endereços!$B$3:$M$1002,8,FALSE)&amp;", "&amp;VLOOKUP($U890,Endereços!$B$3:$M$1002,2,FALSE)&amp;" "&amp;VLOOKUP($U890,Endereços!$B$3:$M$1002,3,FALSE),"")</f>
        <v/>
      </c>
      <c r="W890" s="9"/>
      <c r="X890" s="9"/>
      <c r="Y890" s="9"/>
      <c r="Z890" s="59"/>
    </row>
    <row r="891" spans="1:26" x14ac:dyDescent="0.2">
      <c r="A891" s="44" t="str">
        <f t="shared" si="26"/>
        <v/>
      </c>
      <c r="B891" s="5"/>
      <c r="C891" s="14"/>
      <c r="D891" s="32" t="str">
        <f>IF($C891&lt;&gt;"",VLOOKUP($C891,Empresas!$A$3:$AB$1002,2,FALSE),"")</f>
        <v/>
      </c>
      <c r="E891" s="14"/>
      <c r="F891" s="14"/>
      <c r="G891" s="14"/>
      <c r="H891" s="14"/>
      <c r="I891" s="9"/>
      <c r="J891" s="9"/>
      <c r="K891" s="53"/>
      <c r="L891" s="50" t="str">
        <f t="shared" ca="1" si="25"/>
        <v/>
      </c>
      <c r="M891" s="32" t="str">
        <f>IF($U891&lt;&gt;"",VLOOKUP(VLOOKUP(VLOOKUP($U891,Endereços!$B$3:$M$1002,8,FALSE),Parametros!$AG$3:$AJ$102,4,FALSE),Parametros!$U$3:$Z$102,4,FALSE),"")</f>
        <v/>
      </c>
      <c r="N891" s="32" t="str">
        <f>IF($U891&lt;&gt;"",VLOOKUP(VLOOKUP($U891,Endereços!$B$3:$M$1002,6,FALSE),Parametros!$I$3:$N$102,6,FALSE),"")</f>
        <v/>
      </c>
      <c r="O891" s="9"/>
      <c r="P891" s="9"/>
      <c r="Q891" s="9"/>
      <c r="R891" s="9"/>
      <c r="S891" s="9"/>
      <c r="T891" s="9"/>
      <c r="U891" s="9"/>
      <c r="V891" s="52" t="str">
        <f>IF($U891&lt;&gt;"",VLOOKUP($U891,Endereços!$B$3:$M$1002,5,FALSE)&amp;" - "&amp;VLOOKUP($U891,Endereços!$B$3:$M$1002,7,FALSE)&amp;" - "&amp;VLOOKUP($U891,Endereços!$B$3:$M$1002,8,FALSE)&amp;", "&amp;VLOOKUP($U891,Endereços!$B$3:$M$1002,2,FALSE)&amp;" "&amp;VLOOKUP($U891,Endereços!$B$3:$M$1002,3,FALSE),"")</f>
        <v/>
      </c>
      <c r="W891" s="9"/>
      <c r="X891" s="9"/>
      <c r="Y891" s="9"/>
      <c r="Z891" s="59"/>
    </row>
    <row r="892" spans="1:26" x14ac:dyDescent="0.2">
      <c r="A892" s="44" t="str">
        <f t="shared" si="26"/>
        <v/>
      </c>
      <c r="B892" s="5"/>
      <c r="C892" s="14"/>
      <c r="D892" s="32" t="str">
        <f>IF($C892&lt;&gt;"",VLOOKUP($C892,Empresas!$A$3:$AB$1002,2,FALSE),"")</f>
        <v/>
      </c>
      <c r="E892" s="14"/>
      <c r="F892" s="14"/>
      <c r="G892" s="14"/>
      <c r="H892" s="14"/>
      <c r="I892" s="9"/>
      <c r="J892" s="9"/>
      <c r="K892" s="53"/>
      <c r="L892" s="50" t="str">
        <f t="shared" ca="1" si="25"/>
        <v/>
      </c>
      <c r="M892" s="32" t="str">
        <f>IF($U892&lt;&gt;"",VLOOKUP(VLOOKUP(VLOOKUP($U892,Endereços!$B$3:$M$1002,8,FALSE),Parametros!$AG$3:$AJ$102,4,FALSE),Parametros!$U$3:$Z$102,4,FALSE),"")</f>
        <v/>
      </c>
      <c r="N892" s="32" t="str">
        <f>IF($U892&lt;&gt;"",VLOOKUP(VLOOKUP($U892,Endereços!$B$3:$M$1002,6,FALSE),Parametros!$I$3:$N$102,6,FALSE),"")</f>
        <v/>
      </c>
      <c r="O892" s="9"/>
      <c r="P892" s="9"/>
      <c r="Q892" s="9"/>
      <c r="R892" s="9"/>
      <c r="S892" s="9"/>
      <c r="T892" s="9"/>
      <c r="U892" s="9"/>
      <c r="V892" s="52" t="str">
        <f>IF($U892&lt;&gt;"",VLOOKUP($U892,Endereços!$B$3:$M$1002,5,FALSE)&amp;" - "&amp;VLOOKUP($U892,Endereços!$B$3:$M$1002,7,FALSE)&amp;" - "&amp;VLOOKUP($U892,Endereços!$B$3:$M$1002,8,FALSE)&amp;", "&amp;VLOOKUP($U892,Endereços!$B$3:$M$1002,2,FALSE)&amp;" "&amp;VLOOKUP($U892,Endereços!$B$3:$M$1002,3,FALSE),"")</f>
        <v/>
      </c>
      <c r="W892" s="9"/>
      <c r="X892" s="9"/>
      <c r="Y892" s="9"/>
      <c r="Z892" s="59"/>
    </row>
    <row r="893" spans="1:26" x14ac:dyDescent="0.2">
      <c r="A893" s="44" t="str">
        <f t="shared" si="26"/>
        <v/>
      </c>
      <c r="B893" s="5"/>
      <c r="C893" s="14"/>
      <c r="D893" s="32" t="str">
        <f>IF($C893&lt;&gt;"",VLOOKUP($C893,Empresas!$A$3:$AB$1002,2,FALSE),"")</f>
        <v/>
      </c>
      <c r="E893" s="14"/>
      <c r="F893" s="14"/>
      <c r="G893" s="14"/>
      <c r="H893" s="14"/>
      <c r="I893" s="9"/>
      <c r="J893" s="9"/>
      <c r="K893" s="53"/>
      <c r="L893" s="50" t="str">
        <f t="shared" ca="1" si="25"/>
        <v/>
      </c>
      <c r="M893" s="32" t="str">
        <f>IF($U893&lt;&gt;"",VLOOKUP(VLOOKUP(VLOOKUP($U893,Endereços!$B$3:$M$1002,8,FALSE),Parametros!$AG$3:$AJ$102,4,FALSE),Parametros!$U$3:$Z$102,4,FALSE),"")</f>
        <v/>
      </c>
      <c r="N893" s="32" t="str">
        <f>IF($U893&lt;&gt;"",VLOOKUP(VLOOKUP($U893,Endereços!$B$3:$M$1002,6,FALSE),Parametros!$I$3:$N$102,6,FALSE),"")</f>
        <v/>
      </c>
      <c r="O893" s="9"/>
      <c r="P893" s="9"/>
      <c r="Q893" s="9"/>
      <c r="R893" s="9"/>
      <c r="S893" s="9"/>
      <c r="T893" s="9"/>
      <c r="U893" s="9"/>
      <c r="V893" s="52" t="str">
        <f>IF($U893&lt;&gt;"",VLOOKUP($U893,Endereços!$B$3:$M$1002,5,FALSE)&amp;" - "&amp;VLOOKUP($U893,Endereços!$B$3:$M$1002,7,FALSE)&amp;" - "&amp;VLOOKUP($U893,Endereços!$B$3:$M$1002,8,FALSE)&amp;", "&amp;VLOOKUP($U893,Endereços!$B$3:$M$1002,2,FALSE)&amp;" "&amp;VLOOKUP($U893,Endereços!$B$3:$M$1002,3,FALSE),"")</f>
        <v/>
      </c>
      <c r="W893" s="9"/>
      <c r="X893" s="9"/>
      <c r="Y893" s="9"/>
      <c r="Z893" s="59"/>
    </row>
    <row r="894" spans="1:26" x14ac:dyDescent="0.2">
      <c r="A894" s="44" t="str">
        <f t="shared" si="26"/>
        <v/>
      </c>
      <c r="B894" s="5"/>
      <c r="C894" s="14"/>
      <c r="D894" s="32" t="str">
        <f>IF($C894&lt;&gt;"",VLOOKUP($C894,Empresas!$A$3:$AB$1002,2,FALSE),"")</f>
        <v/>
      </c>
      <c r="E894" s="14"/>
      <c r="F894" s="14"/>
      <c r="G894" s="14"/>
      <c r="H894" s="14"/>
      <c r="I894" s="9"/>
      <c r="J894" s="9"/>
      <c r="K894" s="53"/>
      <c r="L894" s="50" t="str">
        <f t="shared" ca="1" si="25"/>
        <v/>
      </c>
      <c r="M894" s="32" t="str">
        <f>IF($U894&lt;&gt;"",VLOOKUP(VLOOKUP(VLOOKUP($U894,Endereços!$B$3:$M$1002,8,FALSE),Parametros!$AG$3:$AJ$102,4,FALSE),Parametros!$U$3:$Z$102,4,FALSE),"")</f>
        <v/>
      </c>
      <c r="N894" s="32" t="str">
        <f>IF($U894&lt;&gt;"",VLOOKUP(VLOOKUP($U894,Endereços!$B$3:$M$1002,6,FALSE),Parametros!$I$3:$N$102,6,FALSE),"")</f>
        <v/>
      </c>
      <c r="O894" s="9"/>
      <c r="P894" s="9"/>
      <c r="Q894" s="9"/>
      <c r="R894" s="9"/>
      <c r="S894" s="9"/>
      <c r="T894" s="9"/>
      <c r="U894" s="9"/>
      <c r="V894" s="52" t="str">
        <f>IF($U894&lt;&gt;"",VLOOKUP($U894,Endereços!$B$3:$M$1002,5,FALSE)&amp;" - "&amp;VLOOKUP($U894,Endereços!$B$3:$M$1002,7,FALSE)&amp;" - "&amp;VLOOKUP($U894,Endereços!$B$3:$M$1002,8,FALSE)&amp;", "&amp;VLOOKUP($U894,Endereços!$B$3:$M$1002,2,FALSE)&amp;" "&amp;VLOOKUP($U894,Endereços!$B$3:$M$1002,3,FALSE),"")</f>
        <v/>
      </c>
      <c r="W894" s="9"/>
      <c r="X894" s="9"/>
      <c r="Y894" s="9"/>
      <c r="Z894" s="59"/>
    </row>
    <row r="895" spans="1:26" x14ac:dyDescent="0.2">
      <c r="A895" s="44" t="str">
        <f t="shared" si="26"/>
        <v/>
      </c>
      <c r="B895" s="5"/>
      <c r="C895" s="14"/>
      <c r="D895" s="32" t="str">
        <f>IF($C895&lt;&gt;"",VLOOKUP($C895,Empresas!$A$3:$AB$1002,2,FALSE),"")</f>
        <v/>
      </c>
      <c r="E895" s="14"/>
      <c r="F895" s="14"/>
      <c r="G895" s="14"/>
      <c r="H895" s="14"/>
      <c r="I895" s="9"/>
      <c r="J895" s="9"/>
      <c r="K895" s="53"/>
      <c r="L895" s="50" t="str">
        <f t="shared" ca="1" si="25"/>
        <v/>
      </c>
      <c r="M895" s="32" t="str">
        <f>IF($U895&lt;&gt;"",VLOOKUP(VLOOKUP(VLOOKUP($U895,Endereços!$B$3:$M$1002,8,FALSE),Parametros!$AG$3:$AJ$102,4,FALSE),Parametros!$U$3:$Z$102,4,FALSE),"")</f>
        <v/>
      </c>
      <c r="N895" s="32" t="str">
        <f>IF($U895&lt;&gt;"",VLOOKUP(VLOOKUP($U895,Endereços!$B$3:$M$1002,6,FALSE),Parametros!$I$3:$N$102,6,FALSE),"")</f>
        <v/>
      </c>
      <c r="O895" s="9"/>
      <c r="P895" s="9"/>
      <c r="Q895" s="9"/>
      <c r="R895" s="9"/>
      <c r="S895" s="9"/>
      <c r="T895" s="9"/>
      <c r="U895" s="9"/>
      <c r="V895" s="52" t="str">
        <f>IF($U895&lt;&gt;"",VLOOKUP($U895,Endereços!$B$3:$M$1002,5,FALSE)&amp;" - "&amp;VLOOKUP($U895,Endereços!$B$3:$M$1002,7,FALSE)&amp;" - "&amp;VLOOKUP($U895,Endereços!$B$3:$M$1002,8,FALSE)&amp;", "&amp;VLOOKUP($U895,Endereços!$B$3:$M$1002,2,FALSE)&amp;" "&amp;VLOOKUP($U895,Endereços!$B$3:$M$1002,3,FALSE),"")</f>
        <v/>
      </c>
      <c r="W895" s="9"/>
      <c r="X895" s="9"/>
      <c r="Y895" s="9"/>
      <c r="Z895" s="59"/>
    </row>
    <row r="896" spans="1:26" x14ac:dyDescent="0.2">
      <c r="A896" s="44" t="str">
        <f t="shared" si="26"/>
        <v/>
      </c>
      <c r="B896" s="5"/>
      <c r="C896" s="14"/>
      <c r="D896" s="32" t="str">
        <f>IF($C896&lt;&gt;"",VLOOKUP($C896,Empresas!$A$3:$AB$1002,2,FALSE),"")</f>
        <v/>
      </c>
      <c r="E896" s="14"/>
      <c r="F896" s="14"/>
      <c r="G896" s="14"/>
      <c r="H896" s="14"/>
      <c r="I896" s="9"/>
      <c r="J896" s="9"/>
      <c r="K896" s="53"/>
      <c r="L896" s="50" t="str">
        <f t="shared" ca="1" si="25"/>
        <v/>
      </c>
      <c r="M896" s="32" t="str">
        <f>IF($U896&lt;&gt;"",VLOOKUP(VLOOKUP(VLOOKUP($U896,Endereços!$B$3:$M$1002,8,FALSE),Parametros!$AG$3:$AJ$102,4,FALSE),Parametros!$U$3:$Z$102,4,FALSE),"")</f>
        <v/>
      </c>
      <c r="N896" s="32" t="str">
        <f>IF($U896&lt;&gt;"",VLOOKUP(VLOOKUP($U896,Endereços!$B$3:$M$1002,6,FALSE),Parametros!$I$3:$N$102,6,FALSE),"")</f>
        <v/>
      </c>
      <c r="O896" s="9"/>
      <c r="P896" s="9"/>
      <c r="Q896" s="9"/>
      <c r="R896" s="9"/>
      <c r="S896" s="9"/>
      <c r="T896" s="9"/>
      <c r="U896" s="9"/>
      <c r="V896" s="52" t="str">
        <f>IF($U896&lt;&gt;"",VLOOKUP($U896,Endereços!$B$3:$M$1002,5,FALSE)&amp;" - "&amp;VLOOKUP($U896,Endereços!$B$3:$M$1002,7,FALSE)&amp;" - "&amp;VLOOKUP($U896,Endereços!$B$3:$M$1002,8,FALSE)&amp;", "&amp;VLOOKUP($U896,Endereços!$B$3:$M$1002,2,FALSE)&amp;" "&amp;VLOOKUP($U896,Endereços!$B$3:$M$1002,3,FALSE),"")</f>
        <v/>
      </c>
      <c r="W896" s="9"/>
      <c r="X896" s="9"/>
      <c r="Y896" s="9"/>
      <c r="Z896" s="59"/>
    </row>
    <row r="897" spans="1:26" x14ac:dyDescent="0.2">
      <c r="A897" s="44" t="str">
        <f t="shared" si="26"/>
        <v/>
      </c>
      <c r="B897" s="5"/>
      <c r="C897" s="14"/>
      <c r="D897" s="32" t="str">
        <f>IF($C897&lt;&gt;"",VLOOKUP($C897,Empresas!$A$3:$AB$1002,2,FALSE),"")</f>
        <v/>
      </c>
      <c r="E897" s="14"/>
      <c r="F897" s="14"/>
      <c r="G897" s="14"/>
      <c r="H897" s="14"/>
      <c r="I897" s="9"/>
      <c r="J897" s="9"/>
      <c r="K897" s="53"/>
      <c r="L897" s="50" t="str">
        <f t="shared" ca="1" si="25"/>
        <v/>
      </c>
      <c r="M897" s="32" t="str">
        <f>IF($U897&lt;&gt;"",VLOOKUP(VLOOKUP(VLOOKUP($U897,Endereços!$B$3:$M$1002,8,FALSE),Parametros!$AG$3:$AJ$102,4,FALSE),Parametros!$U$3:$Z$102,4,FALSE),"")</f>
        <v/>
      </c>
      <c r="N897" s="32" t="str">
        <f>IF($U897&lt;&gt;"",VLOOKUP(VLOOKUP($U897,Endereços!$B$3:$M$1002,6,FALSE),Parametros!$I$3:$N$102,6,FALSE),"")</f>
        <v/>
      </c>
      <c r="O897" s="9"/>
      <c r="P897" s="9"/>
      <c r="Q897" s="9"/>
      <c r="R897" s="9"/>
      <c r="S897" s="9"/>
      <c r="T897" s="9"/>
      <c r="U897" s="9"/>
      <c r="V897" s="52" t="str">
        <f>IF($U897&lt;&gt;"",VLOOKUP($U897,Endereços!$B$3:$M$1002,5,FALSE)&amp;" - "&amp;VLOOKUP($U897,Endereços!$B$3:$M$1002,7,FALSE)&amp;" - "&amp;VLOOKUP($U897,Endereços!$B$3:$M$1002,8,FALSE)&amp;", "&amp;VLOOKUP($U897,Endereços!$B$3:$M$1002,2,FALSE)&amp;" "&amp;VLOOKUP($U897,Endereços!$B$3:$M$1002,3,FALSE),"")</f>
        <v/>
      </c>
      <c r="W897" s="9"/>
      <c r="X897" s="9"/>
      <c r="Y897" s="9"/>
      <c r="Z897" s="59"/>
    </row>
    <row r="898" spans="1:26" x14ac:dyDescent="0.2">
      <c r="A898" s="44" t="str">
        <f t="shared" si="26"/>
        <v/>
      </c>
      <c r="B898" s="5"/>
      <c r="C898" s="14"/>
      <c r="D898" s="32" t="str">
        <f>IF($C898&lt;&gt;"",VLOOKUP($C898,Empresas!$A$3:$AB$1002,2,FALSE),"")</f>
        <v/>
      </c>
      <c r="E898" s="14"/>
      <c r="F898" s="14"/>
      <c r="G898" s="14"/>
      <c r="H898" s="14"/>
      <c r="I898" s="9"/>
      <c r="J898" s="9"/>
      <c r="K898" s="53"/>
      <c r="L898" s="50" t="str">
        <f t="shared" ca="1" si="25"/>
        <v/>
      </c>
      <c r="M898" s="32" t="str">
        <f>IF($U898&lt;&gt;"",VLOOKUP(VLOOKUP(VLOOKUP($U898,Endereços!$B$3:$M$1002,8,FALSE),Parametros!$AG$3:$AJ$102,4,FALSE),Parametros!$U$3:$Z$102,4,FALSE),"")</f>
        <v/>
      </c>
      <c r="N898" s="32" t="str">
        <f>IF($U898&lt;&gt;"",VLOOKUP(VLOOKUP($U898,Endereços!$B$3:$M$1002,6,FALSE),Parametros!$I$3:$N$102,6,FALSE),"")</f>
        <v/>
      </c>
      <c r="O898" s="9"/>
      <c r="P898" s="9"/>
      <c r="Q898" s="9"/>
      <c r="R898" s="9"/>
      <c r="S898" s="9"/>
      <c r="T898" s="9"/>
      <c r="U898" s="9"/>
      <c r="V898" s="52" t="str">
        <f>IF($U898&lt;&gt;"",VLOOKUP($U898,Endereços!$B$3:$M$1002,5,FALSE)&amp;" - "&amp;VLOOKUP($U898,Endereços!$B$3:$M$1002,7,FALSE)&amp;" - "&amp;VLOOKUP($U898,Endereços!$B$3:$M$1002,8,FALSE)&amp;", "&amp;VLOOKUP($U898,Endereços!$B$3:$M$1002,2,FALSE)&amp;" "&amp;VLOOKUP($U898,Endereços!$B$3:$M$1002,3,FALSE),"")</f>
        <v/>
      </c>
      <c r="W898" s="9"/>
      <c r="X898" s="9"/>
      <c r="Y898" s="9"/>
      <c r="Z898" s="59"/>
    </row>
    <row r="899" spans="1:26" x14ac:dyDescent="0.2">
      <c r="A899" s="44" t="str">
        <f t="shared" si="26"/>
        <v/>
      </c>
      <c r="B899" s="5"/>
      <c r="C899" s="14"/>
      <c r="D899" s="32" t="str">
        <f>IF($C899&lt;&gt;"",VLOOKUP($C899,Empresas!$A$3:$AB$1002,2,FALSE),"")</f>
        <v/>
      </c>
      <c r="E899" s="14"/>
      <c r="F899" s="14"/>
      <c r="G899" s="14"/>
      <c r="H899" s="14"/>
      <c r="I899" s="9"/>
      <c r="J899" s="9"/>
      <c r="K899" s="53"/>
      <c r="L899" s="50" t="str">
        <f t="shared" ca="1" si="25"/>
        <v/>
      </c>
      <c r="M899" s="32" t="str">
        <f>IF($U899&lt;&gt;"",VLOOKUP(VLOOKUP(VLOOKUP($U899,Endereços!$B$3:$M$1002,8,FALSE),Parametros!$AG$3:$AJ$102,4,FALSE),Parametros!$U$3:$Z$102,4,FALSE),"")</f>
        <v/>
      </c>
      <c r="N899" s="32" t="str">
        <f>IF($U899&lt;&gt;"",VLOOKUP(VLOOKUP($U899,Endereços!$B$3:$M$1002,6,FALSE),Parametros!$I$3:$N$102,6,FALSE),"")</f>
        <v/>
      </c>
      <c r="O899" s="9"/>
      <c r="P899" s="9"/>
      <c r="Q899" s="9"/>
      <c r="R899" s="9"/>
      <c r="S899" s="9"/>
      <c r="T899" s="9"/>
      <c r="U899" s="9"/>
      <c r="V899" s="52" t="str">
        <f>IF($U899&lt;&gt;"",VLOOKUP($U899,Endereços!$B$3:$M$1002,5,FALSE)&amp;" - "&amp;VLOOKUP($U899,Endereços!$B$3:$M$1002,7,FALSE)&amp;" - "&amp;VLOOKUP($U899,Endereços!$B$3:$M$1002,8,FALSE)&amp;", "&amp;VLOOKUP($U899,Endereços!$B$3:$M$1002,2,FALSE)&amp;" "&amp;VLOOKUP($U899,Endereços!$B$3:$M$1002,3,FALSE),"")</f>
        <v/>
      </c>
      <c r="W899" s="9"/>
      <c r="X899" s="9"/>
      <c r="Y899" s="9"/>
      <c r="Z899" s="59"/>
    </row>
    <row r="900" spans="1:26" x14ac:dyDescent="0.2">
      <c r="A900" s="44" t="str">
        <f t="shared" si="26"/>
        <v/>
      </c>
      <c r="B900" s="5"/>
      <c r="C900" s="14"/>
      <c r="D900" s="32" t="str">
        <f>IF($C900&lt;&gt;"",VLOOKUP($C900,Empresas!$A$3:$AB$1002,2,FALSE),"")</f>
        <v/>
      </c>
      <c r="E900" s="14"/>
      <c r="F900" s="14"/>
      <c r="G900" s="14"/>
      <c r="H900" s="14"/>
      <c r="I900" s="9"/>
      <c r="J900" s="9"/>
      <c r="K900" s="53"/>
      <c r="L900" s="50" t="str">
        <f t="shared" ca="1" si="25"/>
        <v/>
      </c>
      <c r="M900" s="32" t="str">
        <f>IF($U900&lt;&gt;"",VLOOKUP(VLOOKUP(VLOOKUP($U900,Endereços!$B$3:$M$1002,8,FALSE),Parametros!$AG$3:$AJ$102,4,FALSE),Parametros!$U$3:$Z$102,4,FALSE),"")</f>
        <v/>
      </c>
      <c r="N900" s="32" t="str">
        <f>IF($U900&lt;&gt;"",VLOOKUP(VLOOKUP($U900,Endereços!$B$3:$M$1002,6,FALSE),Parametros!$I$3:$N$102,6,FALSE),"")</f>
        <v/>
      </c>
      <c r="O900" s="9"/>
      <c r="P900" s="9"/>
      <c r="Q900" s="9"/>
      <c r="R900" s="9"/>
      <c r="S900" s="9"/>
      <c r="T900" s="9"/>
      <c r="U900" s="9"/>
      <c r="V900" s="52" t="str">
        <f>IF($U900&lt;&gt;"",VLOOKUP($U900,Endereços!$B$3:$M$1002,5,FALSE)&amp;" - "&amp;VLOOKUP($U900,Endereços!$B$3:$M$1002,7,FALSE)&amp;" - "&amp;VLOOKUP($U900,Endereços!$B$3:$M$1002,8,FALSE)&amp;", "&amp;VLOOKUP($U900,Endereços!$B$3:$M$1002,2,FALSE)&amp;" "&amp;VLOOKUP($U900,Endereços!$B$3:$M$1002,3,FALSE),"")</f>
        <v/>
      </c>
      <c r="W900" s="9"/>
      <c r="X900" s="9"/>
      <c r="Y900" s="9"/>
      <c r="Z900" s="59"/>
    </row>
    <row r="901" spans="1:26" x14ac:dyDescent="0.2">
      <c r="A901" s="44" t="str">
        <f t="shared" si="26"/>
        <v/>
      </c>
      <c r="B901" s="5"/>
      <c r="C901" s="14"/>
      <c r="D901" s="32" t="str">
        <f>IF($C901&lt;&gt;"",VLOOKUP($C901,Empresas!$A$3:$AB$1002,2,FALSE),"")</f>
        <v/>
      </c>
      <c r="E901" s="14"/>
      <c r="F901" s="14"/>
      <c r="G901" s="14"/>
      <c r="H901" s="14"/>
      <c r="I901" s="9"/>
      <c r="J901" s="9"/>
      <c r="K901" s="53"/>
      <c r="L901" s="50" t="str">
        <f t="shared" ref="L901:L964" ca="1" si="27">IF($K901&lt;&gt;"",DAYS360($K901,NOW(),FALSE)/360,"")</f>
        <v/>
      </c>
      <c r="M901" s="32" t="str">
        <f>IF($U901&lt;&gt;"",VLOOKUP(VLOOKUP(VLOOKUP($U901,Endereços!$B$3:$M$1002,8,FALSE),Parametros!$AG$3:$AJ$102,4,FALSE),Parametros!$U$3:$Z$102,4,FALSE),"")</f>
        <v/>
      </c>
      <c r="N901" s="32" t="str">
        <f>IF($U901&lt;&gt;"",VLOOKUP(VLOOKUP($U901,Endereços!$B$3:$M$1002,6,FALSE),Parametros!$I$3:$N$102,6,FALSE),"")</f>
        <v/>
      </c>
      <c r="O901" s="9"/>
      <c r="P901" s="9"/>
      <c r="Q901" s="9"/>
      <c r="R901" s="9"/>
      <c r="S901" s="9"/>
      <c r="T901" s="9"/>
      <c r="U901" s="9"/>
      <c r="V901" s="52" t="str">
        <f>IF($U901&lt;&gt;"",VLOOKUP($U901,Endereços!$B$3:$M$1002,5,FALSE)&amp;" - "&amp;VLOOKUP($U901,Endereços!$B$3:$M$1002,7,FALSE)&amp;" - "&amp;VLOOKUP($U901,Endereços!$B$3:$M$1002,8,FALSE)&amp;", "&amp;VLOOKUP($U901,Endereços!$B$3:$M$1002,2,FALSE)&amp;" "&amp;VLOOKUP($U901,Endereços!$B$3:$M$1002,3,FALSE),"")</f>
        <v/>
      </c>
      <c r="W901" s="9"/>
      <c r="X901" s="9"/>
      <c r="Y901" s="9"/>
      <c r="Z901" s="59"/>
    </row>
    <row r="902" spans="1:26" x14ac:dyDescent="0.2">
      <c r="A902" s="44" t="str">
        <f t="shared" si="26"/>
        <v/>
      </c>
      <c r="B902" s="5"/>
      <c r="C902" s="14"/>
      <c r="D902" s="32" t="str">
        <f>IF($C902&lt;&gt;"",VLOOKUP($C902,Empresas!$A$3:$AB$1002,2,FALSE),"")</f>
        <v/>
      </c>
      <c r="E902" s="14"/>
      <c r="F902" s="14"/>
      <c r="G902" s="14"/>
      <c r="H902" s="14"/>
      <c r="I902" s="9"/>
      <c r="J902" s="9"/>
      <c r="K902" s="53"/>
      <c r="L902" s="50" t="str">
        <f t="shared" ca="1" si="27"/>
        <v/>
      </c>
      <c r="M902" s="32" t="str">
        <f>IF($U902&lt;&gt;"",VLOOKUP(VLOOKUP(VLOOKUP($U902,Endereços!$B$3:$M$1002,8,FALSE),Parametros!$AG$3:$AJ$102,4,FALSE),Parametros!$U$3:$Z$102,4,FALSE),"")</f>
        <v/>
      </c>
      <c r="N902" s="32" t="str">
        <f>IF($U902&lt;&gt;"",VLOOKUP(VLOOKUP($U902,Endereços!$B$3:$M$1002,6,FALSE),Parametros!$I$3:$N$102,6,FALSE),"")</f>
        <v/>
      </c>
      <c r="O902" s="9"/>
      <c r="P902" s="9"/>
      <c r="Q902" s="9"/>
      <c r="R902" s="9"/>
      <c r="S902" s="9"/>
      <c r="T902" s="9"/>
      <c r="U902" s="9"/>
      <c r="V902" s="52" t="str">
        <f>IF($U902&lt;&gt;"",VLOOKUP($U902,Endereços!$B$3:$M$1002,5,FALSE)&amp;" - "&amp;VLOOKUP($U902,Endereços!$B$3:$M$1002,7,FALSE)&amp;" - "&amp;VLOOKUP($U902,Endereços!$B$3:$M$1002,8,FALSE)&amp;", "&amp;VLOOKUP($U902,Endereços!$B$3:$M$1002,2,FALSE)&amp;" "&amp;VLOOKUP($U902,Endereços!$B$3:$M$1002,3,FALSE),"")</f>
        <v/>
      </c>
      <c r="W902" s="9"/>
      <c r="X902" s="9"/>
      <c r="Y902" s="9"/>
      <c r="Z902" s="59"/>
    </row>
    <row r="903" spans="1:26" x14ac:dyDescent="0.2">
      <c r="A903" s="44" t="str">
        <f t="shared" si="26"/>
        <v/>
      </c>
      <c r="B903" s="5"/>
      <c r="C903" s="14"/>
      <c r="D903" s="32" t="str">
        <f>IF($C903&lt;&gt;"",VLOOKUP($C903,Empresas!$A$3:$AB$1002,2,FALSE),"")</f>
        <v/>
      </c>
      <c r="E903" s="14"/>
      <c r="F903" s="14"/>
      <c r="G903" s="14"/>
      <c r="H903" s="14"/>
      <c r="I903" s="9"/>
      <c r="J903" s="9"/>
      <c r="K903" s="53"/>
      <c r="L903" s="50" t="str">
        <f t="shared" ca="1" si="27"/>
        <v/>
      </c>
      <c r="M903" s="32" t="str">
        <f>IF($U903&lt;&gt;"",VLOOKUP(VLOOKUP(VLOOKUP($U903,Endereços!$B$3:$M$1002,8,FALSE),Parametros!$AG$3:$AJ$102,4,FALSE),Parametros!$U$3:$Z$102,4,FALSE),"")</f>
        <v/>
      </c>
      <c r="N903" s="32" t="str">
        <f>IF($U903&lt;&gt;"",VLOOKUP(VLOOKUP($U903,Endereços!$B$3:$M$1002,6,FALSE),Parametros!$I$3:$N$102,6,FALSE),"")</f>
        <v/>
      </c>
      <c r="O903" s="9"/>
      <c r="P903" s="9"/>
      <c r="Q903" s="9"/>
      <c r="R903" s="9"/>
      <c r="S903" s="9"/>
      <c r="T903" s="9"/>
      <c r="U903" s="9"/>
      <c r="V903" s="52" t="str">
        <f>IF($U903&lt;&gt;"",VLOOKUP($U903,Endereços!$B$3:$M$1002,5,FALSE)&amp;" - "&amp;VLOOKUP($U903,Endereços!$B$3:$M$1002,7,FALSE)&amp;" - "&amp;VLOOKUP($U903,Endereços!$B$3:$M$1002,8,FALSE)&amp;", "&amp;VLOOKUP($U903,Endereços!$B$3:$M$1002,2,FALSE)&amp;" "&amp;VLOOKUP($U903,Endereços!$B$3:$M$1002,3,FALSE),"")</f>
        <v/>
      </c>
      <c r="W903" s="9"/>
      <c r="X903" s="9"/>
      <c r="Y903" s="9"/>
      <c r="Z903" s="59"/>
    </row>
    <row r="904" spans="1:26" x14ac:dyDescent="0.2">
      <c r="A904" s="44" t="str">
        <f t="shared" si="26"/>
        <v/>
      </c>
      <c r="B904" s="5"/>
      <c r="C904" s="14"/>
      <c r="D904" s="32" t="str">
        <f>IF($C904&lt;&gt;"",VLOOKUP($C904,Empresas!$A$3:$AB$1002,2,FALSE),"")</f>
        <v/>
      </c>
      <c r="E904" s="14"/>
      <c r="F904" s="14"/>
      <c r="G904" s="14"/>
      <c r="H904" s="14"/>
      <c r="I904" s="9"/>
      <c r="J904" s="9"/>
      <c r="K904" s="53"/>
      <c r="L904" s="50" t="str">
        <f t="shared" ca="1" si="27"/>
        <v/>
      </c>
      <c r="M904" s="32" t="str">
        <f>IF($U904&lt;&gt;"",VLOOKUP(VLOOKUP(VLOOKUP($U904,Endereços!$B$3:$M$1002,8,FALSE),Parametros!$AG$3:$AJ$102,4,FALSE),Parametros!$U$3:$Z$102,4,FALSE),"")</f>
        <v/>
      </c>
      <c r="N904" s="32" t="str">
        <f>IF($U904&lt;&gt;"",VLOOKUP(VLOOKUP($U904,Endereços!$B$3:$M$1002,6,FALSE),Parametros!$I$3:$N$102,6,FALSE),"")</f>
        <v/>
      </c>
      <c r="O904" s="9"/>
      <c r="P904" s="9"/>
      <c r="Q904" s="9"/>
      <c r="R904" s="9"/>
      <c r="S904" s="9"/>
      <c r="T904" s="9"/>
      <c r="U904" s="9"/>
      <c r="V904" s="52" t="str">
        <f>IF($U904&lt;&gt;"",VLOOKUP($U904,Endereços!$B$3:$M$1002,5,FALSE)&amp;" - "&amp;VLOOKUP($U904,Endereços!$B$3:$M$1002,7,FALSE)&amp;" - "&amp;VLOOKUP($U904,Endereços!$B$3:$M$1002,8,FALSE)&amp;", "&amp;VLOOKUP($U904,Endereços!$B$3:$M$1002,2,FALSE)&amp;" "&amp;VLOOKUP($U904,Endereços!$B$3:$M$1002,3,FALSE),"")</f>
        <v/>
      </c>
      <c r="W904" s="9"/>
      <c r="X904" s="9"/>
      <c r="Y904" s="9"/>
      <c r="Z904" s="59"/>
    </row>
    <row r="905" spans="1:26" x14ac:dyDescent="0.2">
      <c r="A905" s="44" t="str">
        <f t="shared" si="26"/>
        <v/>
      </c>
      <c r="B905" s="5"/>
      <c r="C905" s="14"/>
      <c r="D905" s="32" t="str">
        <f>IF($C905&lt;&gt;"",VLOOKUP($C905,Empresas!$A$3:$AB$1002,2,FALSE),"")</f>
        <v/>
      </c>
      <c r="E905" s="14"/>
      <c r="F905" s="14"/>
      <c r="G905" s="14"/>
      <c r="H905" s="14"/>
      <c r="I905" s="9"/>
      <c r="J905" s="9"/>
      <c r="K905" s="53"/>
      <c r="L905" s="50" t="str">
        <f t="shared" ca="1" si="27"/>
        <v/>
      </c>
      <c r="M905" s="32" t="str">
        <f>IF($U905&lt;&gt;"",VLOOKUP(VLOOKUP(VLOOKUP($U905,Endereços!$B$3:$M$1002,8,FALSE),Parametros!$AG$3:$AJ$102,4,FALSE),Parametros!$U$3:$Z$102,4,FALSE),"")</f>
        <v/>
      </c>
      <c r="N905" s="32" t="str">
        <f>IF($U905&lt;&gt;"",VLOOKUP(VLOOKUP($U905,Endereços!$B$3:$M$1002,6,FALSE),Parametros!$I$3:$N$102,6,FALSE),"")</f>
        <v/>
      </c>
      <c r="O905" s="9"/>
      <c r="P905" s="9"/>
      <c r="Q905" s="9"/>
      <c r="R905" s="9"/>
      <c r="S905" s="9"/>
      <c r="T905" s="9"/>
      <c r="U905" s="9"/>
      <c r="V905" s="52" t="str">
        <f>IF($U905&lt;&gt;"",VLOOKUP($U905,Endereços!$B$3:$M$1002,5,FALSE)&amp;" - "&amp;VLOOKUP($U905,Endereços!$B$3:$M$1002,7,FALSE)&amp;" - "&amp;VLOOKUP($U905,Endereços!$B$3:$M$1002,8,FALSE)&amp;", "&amp;VLOOKUP($U905,Endereços!$B$3:$M$1002,2,FALSE)&amp;" "&amp;VLOOKUP($U905,Endereços!$B$3:$M$1002,3,FALSE),"")</f>
        <v/>
      </c>
      <c r="W905" s="9"/>
      <c r="X905" s="9"/>
      <c r="Y905" s="9"/>
      <c r="Z905" s="59"/>
    </row>
    <row r="906" spans="1:26" x14ac:dyDescent="0.2">
      <c r="A906" s="44" t="str">
        <f t="shared" si="26"/>
        <v/>
      </c>
      <c r="B906" s="5"/>
      <c r="C906" s="14"/>
      <c r="D906" s="32" t="str">
        <f>IF($C906&lt;&gt;"",VLOOKUP($C906,Empresas!$A$3:$AB$1002,2,FALSE),"")</f>
        <v/>
      </c>
      <c r="E906" s="14"/>
      <c r="F906" s="14"/>
      <c r="G906" s="14"/>
      <c r="H906" s="14"/>
      <c r="I906" s="9"/>
      <c r="J906" s="9"/>
      <c r="K906" s="53"/>
      <c r="L906" s="50" t="str">
        <f t="shared" ca="1" si="27"/>
        <v/>
      </c>
      <c r="M906" s="32" t="str">
        <f>IF($U906&lt;&gt;"",VLOOKUP(VLOOKUP(VLOOKUP($U906,Endereços!$B$3:$M$1002,8,FALSE),Parametros!$AG$3:$AJ$102,4,FALSE),Parametros!$U$3:$Z$102,4,FALSE),"")</f>
        <v/>
      </c>
      <c r="N906" s="32" t="str">
        <f>IF($U906&lt;&gt;"",VLOOKUP(VLOOKUP($U906,Endereços!$B$3:$M$1002,6,FALSE),Parametros!$I$3:$N$102,6,FALSE),"")</f>
        <v/>
      </c>
      <c r="O906" s="9"/>
      <c r="P906" s="9"/>
      <c r="Q906" s="9"/>
      <c r="R906" s="9"/>
      <c r="S906" s="9"/>
      <c r="T906" s="9"/>
      <c r="U906" s="9"/>
      <c r="V906" s="52" t="str">
        <f>IF($U906&lt;&gt;"",VLOOKUP($U906,Endereços!$B$3:$M$1002,5,FALSE)&amp;" - "&amp;VLOOKUP($U906,Endereços!$B$3:$M$1002,7,FALSE)&amp;" - "&amp;VLOOKUP($U906,Endereços!$B$3:$M$1002,8,FALSE)&amp;", "&amp;VLOOKUP($U906,Endereços!$B$3:$M$1002,2,FALSE)&amp;" "&amp;VLOOKUP($U906,Endereços!$B$3:$M$1002,3,FALSE),"")</f>
        <v/>
      </c>
      <c r="W906" s="9"/>
      <c r="X906" s="9"/>
      <c r="Y906" s="9"/>
      <c r="Z906" s="59"/>
    </row>
    <row r="907" spans="1:26" x14ac:dyDescent="0.2">
      <c r="A907" s="44" t="str">
        <f t="shared" si="26"/>
        <v/>
      </c>
      <c r="B907" s="5"/>
      <c r="C907" s="14"/>
      <c r="D907" s="32" t="str">
        <f>IF($C907&lt;&gt;"",VLOOKUP($C907,Empresas!$A$3:$AB$1002,2,FALSE),"")</f>
        <v/>
      </c>
      <c r="E907" s="14"/>
      <c r="F907" s="14"/>
      <c r="G907" s="14"/>
      <c r="H907" s="14"/>
      <c r="I907" s="9"/>
      <c r="J907" s="9"/>
      <c r="K907" s="53"/>
      <c r="L907" s="50" t="str">
        <f t="shared" ca="1" si="27"/>
        <v/>
      </c>
      <c r="M907" s="32" t="str">
        <f>IF($U907&lt;&gt;"",VLOOKUP(VLOOKUP(VLOOKUP($U907,Endereços!$B$3:$M$1002,8,FALSE),Parametros!$AG$3:$AJ$102,4,FALSE),Parametros!$U$3:$Z$102,4,FALSE),"")</f>
        <v/>
      </c>
      <c r="N907" s="32" t="str">
        <f>IF($U907&lt;&gt;"",VLOOKUP(VLOOKUP($U907,Endereços!$B$3:$M$1002,6,FALSE),Parametros!$I$3:$N$102,6,FALSE),"")</f>
        <v/>
      </c>
      <c r="O907" s="9"/>
      <c r="P907" s="9"/>
      <c r="Q907" s="9"/>
      <c r="R907" s="9"/>
      <c r="S907" s="9"/>
      <c r="T907" s="9"/>
      <c r="U907" s="9"/>
      <c r="V907" s="52" t="str">
        <f>IF($U907&lt;&gt;"",VLOOKUP($U907,Endereços!$B$3:$M$1002,5,FALSE)&amp;" - "&amp;VLOOKUP($U907,Endereços!$B$3:$M$1002,7,FALSE)&amp;" - "&amp;VLOOKUP($U907,Endereços!$B$3:$M$1002,8,FALSE)&amp;", "&amp;VLOOKUP($U907,Endereços!$B$3:$M$1002,2,FALSE)&amp;" "&amp;VLOOKUP($U907,Endereços!$B$3:$M$1002,3,FALSE),"")</f>
        <v/>
      </c>
      <c r="W907" s="9"/>
      <c r="X907" s="9"/>
      <c r="Y907" s="9"/>
      <c r="Z907" s="59"/>
    </row>
    <row r="908" spans="1:26" x14ac:dyDescent="0.2">
      <c r="A908" s="44" t="str">
        <f t="shared" si="26"/>
        <v/>
      </c>
      <c r="B908" s="5"/>
      <c r="C908" s="14"/>
      <c r="D908" s="32" t="str">
        <f>IF($C908&lt;&gt;"",VLOOKUP($C908,Empresas!$A$3:$AB$1002,2,FALSE),"")</f>
        <v/>
      </c>
      <c r="E908" s="14"/>
      <c r="F908" s="14"/>
      <c r="G908" s="14"/>
      <c r="H908" s="14"/>
      <c r="I908" s="9"/>
      <c r="J908" s="9"/>
      <c r="K908" s="53"/>
      <c r="L908" s="50" t="str">
        <f t="shared" ca="1" si="27"/>
        <v/>
      </c>
      <c r="M908" s="32" t="str">
        <f>IF($U908&lt;&gt;"",VLOOKUP(VLOOKUP(VLOOKUP($U908,Endereços!$B$3:$M$1002,8,FALSE),Parametros!$AG$3:$AJ$102,4,FALSE),Parametros!$U$3:$Z$102,4,FALSE),"")</f>
        <v/>
      </c>
      <c r="N908" s="32" t="str">
        <f>IF($U908&lt;&gt;"",VLOOKUP(VLOOKUP($U908,Endereços!$B$3:$M$1002,6,FALSE),Parametros!$I$3:$N$102,6,FALSE),"")</f>
        <v/>
      </c>
      <c r="O908" s="9"/>
      <c r="P908" s="9"/>
      <c r="Q908" s="9"/>
      <c r="R908" s="9"/>
      <c r="S908" s="9"/>
      <c r="T908" s="9"/>
      <c r="U908" s="9"/>
      <c r="V908" s="52" t="str">
        <f>IF($U908&lt;&gt;"",VLOOKUP($U908,Endereços!$B$3:$M$1002,5,FALSE)&amp;" - "&amp;VLOOKUP($U908,Endereços!$B$3:$M$1002,7,FALSE)&amp;" - "&amp;VLOOKUP($U908,Endereços!$B$3:$M$1002,8,FALSE)&amp;", "&amp;VLOOKUP($U908,Endereços!$B$3:$M$1002,2,FALSE)&amp;" "&amp;VLOOKUP($U908,Endereços!$B$3:$M$1002,3,FALSE),"")</f>
        <v/>
      </c>
      <c r="W908" s="9"/>
      <c r="X908" s="9"/>
      <c r="Y908" s="9"/>
      <c r="Z908" s="59"/>
    </row>
    <row r="909" spans="1:26" x14ac:dyDescent="0.2">
      <c r="A909" s="44" t="str">
        <f t="shared" si="26"/>
        <v/>
      </c>
      <c r="B909" s="5"/>
      <c r="C909" s="14"/>
      <c r="D909" s="32" t="str">
        <f>IF($C909&lt;&gt;"",VLOOKUP($C909,Empresas!$A$3:$AB$1002,2,FALSE),"")</f>
        <v/>
      </c>
      <c r="E909" s="14"/>
      <c r="F909" s="14"/>
      <c r="G909" s="14"/>
      <c r="H909" s="14"/>
      <c r="I909" s="9"/>
      <c r="J909" s="9"/>
      <c r="K909" s="53"/>
      <c r="L909" s="50" t="str">
        <f t="shared" ca="1" si="27"/>
        <v/>
      </c>
      <c r="M909" s="32" t="str">
        <f>IF($U909&lt;&gt;"",VLOOKUP(VLOOKUP(VLOOKUP($U909,Endereços!$B$3:$M$1002,8,FALSE),Parametros!$AG$3:$AJ$102,4,FALSE),Parametros!$U$3:$Z$102,4,FALSE),"")</f>
        <v/>
      </c>
      <c r="N909" s="32" t="str">
        <f>IF($U909&lt;&gt;"",VLOOKUP(VLOOKUP($U909,Endereços!$B$3:$M$1002,6,FALSE),Parametros!$I$3:$N$102,6,FALSE),"")</f>
        <v/>
      </c>
      <c r="O909" s="9"/>
      <c r="P909" s="9"/>
      <c r="Q909" s="9"/>
      <c r="R909" s="9"/>
      <c r="S909" s="9"/>
      <c r="T909" s="9"/>
      <c r="U909" s="9"/>
      <c r="V909" s="52" t="str">
        <f>IF($U909&lt;&gt;"",VLOOKUP($U909,Endereços!$B$3:$M$1002,5,FALSE)&amp;" - "&amp;VLOOKUP($U909,Endereços!$B$3:$M$1002,7,FALSE)&amp;" - "&amp;VLOOKUP($U909,Endereços!$B$3:$M$1002,8,FALSE)&amp;", "&amp;VLOOKUP($U909,Endereços!$B$3:$M$1002,2,FALSE)&amp;" "&amp;VLOOKUP($U909,Endereços!$B$3:$M$1002,3,FALSE),"")</f>
        <v/>
      </c>
      <c r="W909" s="9"/>
      <c r="X909" s="9"/>
      <c r="Y909" s="9"/>
      <c r="Z909" s="59"/>
    </row>
    <row r="910" spans="1:26" x14ac:dyDescent="0.2">
      <c r="A910" s="44" t="str">
        <f t="shared" si="26"/>
        <v/>
      </c>
      <c r="B910" s="5"/>
      <c r="C910" s="14"/>
      <c r="D910" s="32" t="str">
        <f>IF($C910&lt;&gt;"",VLOOKUP($C910,Empresas!$A$3:$AB$1002,2,FALSE),"")</f>
        <v/>
      </c>
      <c r="E910" s="14"/>
      <c r="F910" s="14"/>
      <c r="G910" s="14"/>
      <c r="H910" s="14"/>
      <c r="I910" s="9"/>
      <c r="J910" s="9"/>
      <c r="K910" s="53"/>
      <c r="L910" s="50" t="str">
        <f t="shared" ca="1" si="27"/>
        <v/>
      </c>
      <c r="M910" s="32" t="str">
        <f>IF($U910&lt;&gt;"",VLOOKUP(VLOOKUP(VLOOKUP($U910,Endereços!$B$3:$M$1002,8,FALSE),Parametros!$AG$3:$AJ$102,4,FALSE),Parametros!$U$3:$Z$102,4,FALSE),"")</f>
        <v/>
      </c>
      <c r="N910" s="32" t="str">
        <f>IF($U910&lt;&gt;"",VLOOKUP(VLOOKUP($U910,Endereços!$B$3:$M$1002,6,FALSE),Parametros!$I$3:$N$102,6,FALSE),"")</f>
        <v/>
      </c>
      <c r="O910" s="9"/>
      <c r="P910" s="9"/>
      <c r="Q910" s="9"/>
      <c r="R910" s="9"/>
      <c r="S910" s="9"/>
      <c r="T910" s="9"/>
      <c r="U910" s="9"/>
      <c r="V910" s="52" t="str">
        <f>IF($U910&lt;&gt;"",VLOOKUP($U910,Endereços!$B$3:$M$1002,5,FALSE)&amp;" - "&amp;VLOOKUP($U910,Endereços!$B$3:$M$1002,7,FALSE)&amp;" - "&amp;VLOOKUP($U910,Endereços!$B$3:$M$1002,8,FALSE)&amp;", "&amp;VLOOKUP($U910,Endereços!$B$3:$M$1002,2,FALSE)&amp;" "&amp;VLOOKUP($U910,Endereços!$B$3:$M$1002,3,FALSE),"")</f>
        <v/>
      </c>
      <c r="W910" s="9"/>
      <c r="X910" s="9"/>
      <c r="Y910" s="9"/>
      <c r="Z910" s="59"/>
    </row>
    <row r="911" spans="1:26" x14ac:dyDescent="0.2">
      <c r="A911" s="44" t="str">
        <f t="shared" si="26"/>
        <v/>
      </c>
      <c r="B911" s="5"/>
      <c r="C911" s="14"/>
      <c r="D911" s="32" t="str">
        <f>IF($C911&lt;&gt;"",VLOOKUP($C911,Empresas!$A$3:$AB$1002,2,FALSE),"")</f>
        <v/>
      </c>
      <c r="E911" s="14"/>
      <c r="F911" s="14"/>
      <c r="G911" s="14"/>
      <c r="H911" s="14"/>
      <c r="I911" s="9"/>
      <c r="J911" s="9"/>
      <c r="K911" s="53"/>
      <c r="L911" s="50" t="str">
        <f t="shared" ca="1" si="27"/>
        <v/>
      </c>
      <c r="M911" s="32" t="str">
        <f>IF($U911&lt;&gt;"",VLOOKUP(VLOOKUP(VLOOKUP($U911,Endereços!$B$3:$M$1002,8,FALSE),Parametros!$AG$3:$AJ$102,4,FALSE),Parametros!$U$3:$Z$102,4,FALSE),"")</f>
        <v/>
      </c>
      <c r="N911" s="32" t="str">
        <f>IF($U911&lt;&gt;"",VLOOKUP(VLOOKUP($U911,Endereços!$B$3:$M$1002,6,FALSE),Parametros!$I$3:$N$102,6,FALSE),"")</f>
        <v/>
      </c>
      <c r="O911" s="9"/>
      <c r="P911" s="9"/>
      <c r="Q911" s="9"/>
      <c r="R911" s="9"/>
      <c r="S911" s="9"/>
      <c r="T911" s="9"/>
      <c r="U911" s="9"/>
      <c r="V911" s="52" t="str">
        <f>IF($U911&lt;&gt;"",VLOOKUP($U911,Endereços!$B$3:$M$1002,5,FALSE)&amp;" - "&amp;VLOOKUP($U911,Endereços!$B$3:$M$1002,7,FALSE)&amp;" - "&amp;VLOOKUP($U911,Endereços!$B$3:$M$1002,8,FALSE)&amp;", "&amp;VLOOKUP($U911,Endereços!$B$3:$M$1002,2,FALSE)&amp;" "&amp;VLOOKUP($U911,Endereços!$B$3:$M$1002,3,FALSE),"")</f>
        <v/>
      </c>
      <c r="W911" s="9"/>
      <c r="X911" s="9"/>
      <c r="Y911" s="9"/>
      <c r="Z911" s="59"/>
    </row>
    <row r="912" spans="1:26" x14ac:dyDescent="0.2">
      <c r="A912" s="44" t="str">
        <f t="shared" si="26"/>
        <v/>
      </c>
      <c r="B912" s="5"/>
      <c r="C912" s="14"/>
      <c r="D912" s="32" t="str">
        <f>IF($C912&lt;&gt;"",VLOOKUP($C912,Empresas!$A$3:$AB$1002,2,FALSE),"")</f>
        <v/>
      </c>
      <c r="E912" s="14"/>
      <c r="F912" s="14"/>
      <c r="G912" s="14"/>
      <c r="H912" s="14"/>
      <c r="I912" s="9"/>
      <c r="J912" s="9"/>
      <c r="K912" s="53"/>
      <c r="L912" s="50" t="str">
        <f t="shared" ca="1" si="27"/>
        <v/>
      </c>
      <c r="M912" s="32" t="str">
        <f>IF($U912&lt;&gt;"",VLOOKUP(VLOOKUP(VLOOKUP($U912,Endereços!$B$3:$M$1002,8,FALSE),Parametros!$AG$3:$AJ$102,4,FALSE),Parametros!$U$3:$Z$102,4,FALSE),"")</f>
        <v/>
      </c>
      <c r="N912" s="32" t="str">
        <f>IF($U912&lt;&gt;"",VLOOKUP(VLOOKUP($U912,Endereços!$B$3:$M$1002,6,FALSE),Parametros!$I$3:$N$102,6,FALSE),"")</f>
        <v/>
      </c>
      <c r="O912" s="9"/>
      <c r="P912" s="9"/>
      <c r="Q912" s="9"/>
      <c r="R912" s="9"/>
      <c r="S912" s="9"/>
      <c r="T912" s="9"/>
      <c r="U912" s="9"/>
      <c r="V912" s="52" t="str">
        <f>IF($U912&lt;&gt;"",VLOOKUP($U912,Endereços!$B$3:$M$1002,5,FALSE)&amp;" - "&amp;VLOOKUP($U912,Endereços!$B$3:$M$1002,7,FALSE)&amp;" - "&amp;VLOOKUP($U912,Endereços!$B$3:$M$1002,8,FALSE)&amp;", "&amp;VLOOKUP($U912,Endereços!$B$3:$M$1002,2,FALSE)&amp;" "&amp;VLOOKUP($U912,Endereços!$B$3:$M$1002,3,FALSE),"")</f>
        <v/>
      </c>
      <c r="W912" s="9"/>
      <c r="X912" s="9"/>
      <c r="Y912" s="9"/>
      <c r="Z912" s="59"/>
    </row>
    <row r="913" spans="1:26" x14ac:dyDescent="0.2">
      <c r="A913" s="44" t="str">
        <f t="shared" si="26"/>
        <v/>
      </c>
      <c r="B913" s="5"/>
      <c r="C913" s="14"/>
      <c r="D913" s="32" t="str">
        <f>IF($C913&lt;&gt;"",VLOOKUP($C913,Empresas!$A$3:$AB$1002,2,FALSE),"")</f>
        <v/>
      </c>
      <c r="E913" s="14"/>
      <c r="F913" s="14"/>
      <c r="G913" s="14"/>
      <c r="H913" s="14"/>
      <c r="I913" s="9"/>
      <c r="J913" s="9"/>
      <c r="K913" s="53"/>
      <c r="L913" s="50" t="str">
        <f t="shared" ca="1" si="27"/>
        <v/>
      </c>
      <c r="M913" s="32" t="str">
        <f>IF($U913&lt;&gt;"",VLOOKUP(VLOOKUP(VLOOKUP($U913,Endereços!$B$3:$M$1002,8,FALSE),Parametros!$AG$3:$AJ$102,4,FALSE),Parametros!$U$3:$Z$102,4,FALSE),"")</f>
        <v/>
      </c>
      <c r="N913" s="32" t="str">
        <f>IF($U913&lt;&gt;"",VLOOKUP(VLOOKUP($U913,Endereços!$B$3:$M$1002,6,FALSE),Parametros!$I$3:$N$102,6,FALSE),"")</f>
        <v/>
      </c>
      <c r="O913" s="9"/>
      <c r="P913" s="9"/>
      <c r="Q913" s="9"/>
      <c r="R913" s="9"/>
      <c r="S913" s="9"/>
      <c r="T913" s="9"/>
      <c r="U913" s="9"/>
      <c r="V913" s="52" t="str">
        <f>IF($U913&lt;&gt;"",VLOOKUP($U913,Endereços!$B$3:$M$1002,5,FALSE)&amp;" - "&amp;VLOOKUP($U913,Endereços!$B$3:$M$1002,7,FALSE)&amp;" - "&amp;VLOOKUP($U913,Endereços!$B$3:$M$1002,8,FALSE)&amp;", "&amp;VLOOKUP($U913,Endereços!$B$3:$M$1002,2,FALSE)&amp;" "&amp;VLOOKUP($U913,Endereços!$B$3:$M$1002,3,FALSE),"")</f>
        <v/>
      </c>
      <c r="W913" s="9"/>
      <c r="X913" s="9"/>
      <c r="Y913" s="9"/>
      <c r="Z913" s="59"/>
    </row>
    <row r="914" spans="1:26" x14ac:dyDescent="0.2">
      <c r="A914" s="44" t="str">
        <f t="shared" si="26"/>
        <v/>
      </c>
      <c r="B914" s="5"/>
      <c r="C914" s="14"/>
      <c r="D914" s="32" t="str">
        <f>IF($C914&lt;&gt;"",VLOOKUP($C914,Empresas!$A$3:$AB$1002,2,FALSE),"")</f>
        <v/>
      </c>
      <c r="E914" s="14"/>
      <c r="F914" s="14"/>
      <c r="G914" s="14"/>
      <c r="H914" s="14"/>
      <c r="I914" s="9"/>
      <c r="J914" s="9"/>
      <c r="K914" s="53"/>
      <c r="L914" s="50" t="str">
        <f t="shared" ca="1" si="27"/>
        <v/>
      </c>
      <c r="M914" s="32" t="str">
        <f>IF($U914&lt;&gt;"",VLOOKUP(VLOOKUP(VLOOKUP($U914,Endereços!$B$3:$M$1002,8,FALSE),Parametros!$AG$3:$AJ$102,4,FALSE),Parametros!$U$3:$Z$102,4,FALSE),"")</f>
        <v/>
      </c>
      <c r="N914" s="32" t="str">
        <f>IF($U914&lt;&gt;"",VLOOKUP(VLOOKUP($U914,Endereços!$B$3:$M$1002,6,FALSE),Parametros!$I$3:$N$102,6,FALSE),"")</f>
        <v/>
      </c>
      <c r="O914" s="9"/>
      <c r="P914" s="9"/>
      <c r="Q914" s="9"/>
      <c r="R914" s="9"/>
      <c r="S914" s="9"/>
      <c r="T914" s="9"/>
      <c r="U914" s="9"/>
      <c r="V914" s="52" t="str">
        <f>IF($U914&lt;&gt;"",VLOOKUP($U914,Endereços!$B$3:$M$1002,5,FALSE)&amp;" - "&amp;VLOOKUP($U914,Endereços!$B$3:$M$1002,7,FALSE)&amp;" - "&amp;VLOOKUP($U914,Endereços!$B$3:$M$1002,8,FALSE)&amp;", "&amp;VLOOKUP($U914,Endereços!$B$3:$M$1002,2,FALSE)&amp;" "&amp;VLOOKUP($U914,Endereços!$B$3:$M$1002,3,FALSE),"")</f>
        <v/>
      </c>
      <c r="W914" s="9"/>
      <c r="X914" s="9"/>
      <c r="Y914" s="9"/>
      <c r="Z914" s="59"/>
    </row>
    <row r="915" spans="1:26" x14ac:dyDescent="0.2">
      <c r="A915" s="44" t="str">
        <f t="shared" si="26"/>
        <v/>
      </c>
      <c r="B915" s="5"/>
      <c r="C915" s="14"/>
      <c r="D915" s="32" t="str">
        <f>IF($C915&lt;&gt;"",VLOOKUP($C915,Empresas!$A$3:$AB$1002,2,FALSE),"")</f>
        <v/>
      </c>
      <c r="E915" s="14"/>
      <c r="F915" s="14"/>
      <c r="G915" s="14"/>
      <c r="H915" s="14"/>
      <c r="I915" s="9"/>
      <c r="J915" s="9"/>
      <c r="K915" s="53"/>
      <c r="L915" s="50" t="str">
        <f t="shared" ca="1" si="27"/>
        <v/>
      </c>
      <c r="M915" s="32" t="str">
        <f>IF($U915&lt;&gt;"",VLOOKUP(VLOOKUP(VLOOKUP($U915,Endereços!$B$3:$M$1002,8,FALSE),Parametros!$AG$3:$AJ$102,4,FALSE),Parametros!$U$3:$Z$102,4,FALSE),"")</f>
        <v/>
      </c>
      <c r="N915" s="32" t="str">
        <f>IF($U915&lt;&gt;"",VLOOKUP(VLOOKUP($U915,Endereços!$B$3:$M$1002,6,FALSE),Parametros!$I$3:$N$102,6,FALSE),"")</f>
        <v/>
      </c>
      <c r="O915" s="9"/>
      <c r="P915" s="9"/>
      <c r="Q915" s="9"/>
      <c r="R915" s="9"/>
      <c r="S915" s="9"/>
      <c r="T915" s="9"/>
      <c r="U915" s="9"/>
      <c r="V915" s="52" t="str">
        <f>IF($U915&lt;&gt;"",VLOOKUP($U915,Endereços!$B$3:$M$1002,5,FALSE)&amp;" - "&amp;VLOOKUP($U915,Endereços!$B$3:$M$1002,7,FALSE)&amp;" - "&amp;VLOOKUP($U915,Endereços!$B$3:$M$1002,8,FALSE)&amp;", "&amp;VLOOKUP($U915,Endereços!$B$3:$M$1002,2,FALSE)&amp;" "&amp;VLOOKUP($U915,Endereços!$B$3:$M$1002,3,FALSE),"")</f>
        <v/>
      </c>
      <c r="W915" s="9"/>
      <c r="X915" s="9"/>
      <c r="Y915" s="9"/>
      <c r="Z915" s="59"/>
    </row>
    <row r="916" spans="1:26" x14ac:dyDescent="0.2">
      <c r="A916" s="44" t="str">
        <f t="shared" si="26"/>
        <v/>
      </c>
      <c r="B916" s="5"/>
      <c r="C916" s="14"/>
      <c r="D916" s="32" t="str">
        <f>IF($C916&lt;&gt;"",VLOOKUP($C916,Empresas!$A$3:$AB$1002,2,FALSE),"")</f>
        <v/>
      </c>
      <c r="E916" s="14"/>
      <c r="F916" s="14"/>
      <c r="G916" s="14"/>
      <c r="H916" s="14"/>
      <c r="I916" s="9"/>
      <c r="J916" s="9"/>
      <c r="K916" s="53"/>
      <c r="L916" s="50" t="str">
        <f t="shared" ca="1" si="27"/>
        <v/>
      </c>
      <c r="M916" s="32" t="str">
        <f>IF($U916&lt;&gt;"",VLOOKUP(VLOOKUP(VLOOKUP($U916,Endereços!$B$3:$M$1002,8,FALSE),Parametros!$AG$3:$AJ$102,4,FALSE),Parametros!$U$3:$Z$102,4,FALSE),"")</f>
        <v/>
      </c>
      <c r="N916" s="32" t="str">
        <f>IF($U916&lt;&gt;"",VLOOKUP(VLOOKUP($U916,Endereços!$B$3:$M$1002,6,FALSE),Parametros!$I$3:$N$102,6,FALSE),"")</f>
        <v/>
      </c>
      <c r="O916" s="9"/>
      <c r="P916" s="9"/>
      <c r="Q916" s="9"/>
      <c r="R916" s="9"/>
      <c r="S916" s="9"/>
      <c r="T916" s="9"/>
      <c r="U916" s="9"/>
      <c r="V916" s="52" t="str">
        <f>IF($U916&lt;&gt;"",VLOOKUP($U916,Endereços!$B$3:$M$1002,5,FALSE)&amp;" - "&amp;VLOOKUP($U916,Endereços!$B$3:$M$1002,7,FALSE)&amp;" - "&amp;VLOOKUP($U916,Endereços!$B$3:$M$1002,8,FALSE)&amp;", "&amp;VLOOKUP($U916,Endereços!$B$3:$M$1002,2,FALSE)&amp;" "&amp;VLOOKUP($U916,Endereços!$B$3:$M$1002,3,FALSE),"")</f>
        <v/>
      </c>
      <c r="W916" s="9"/>
      <c r="X916" s="9"/>
      <c r="Y916" s="9"/>
      <c r="Z916" s="59"/>
    </row>
    <row r="917" spans="1:26" x14ac:dyDescent="0.2">
      <c r="A917" s="44" t="str">
        <f t="shared" si="26"/>
        <v/>
      </c>
      <c r="B917" s="5"/>
      <c r="C917" s="14"/>
      <c r="D917" s="32" t="str">
        <f>IF($C917&lt;&gt;"",VLOOKUP($C917,Empresas!$A$3:$AB$1002,2,FALSE),"")</f>
        <v/>
      </c>
      <c r="E917" s="14"/>
      <c r="F917" s="14"/>
      <c r="G917" s="14"/>
      <c r="H917" s="14"/>
      <c r="I917" s="9"/>
      <c r="J917" s="9"/>
      <c r="K917" s="53"/>
      <c r="L917" s="50" t="str">
        <f t="shared" ca="1" si="27"/>
        <v/>
      </c>
      <c r="M917" s="32" t="str">
        <f>IF($U917&lt;&gt;"",VLOOKUP(VLOOKUP(VLOOKUP($U917,Endereços!$B$3:$M$1002,8,FALSE),Parametros!$AG$3:$AJ$102,4,FALSE),Parametros!$U$3:$Z$102,4,FALSE),"")</f>
        <v/>
      </c>
      <c r="N917" s="32" t="str">
        <f>IF($U917&lt;&gt;"",VLOOKUP(VLOOKUP($U917,Endereços!$B$3:$M$1002,6,FALSE),Parametros!$I$3:$N$102,6,FALSE),"")</f>
        <v/>
      </c>
      <c r="O917" s="9"/>
      <c r="P917" s="9"/>
      <c r="Q917" s="9"/>
      <c r="R917" s="9"/>
      <c r="S917" s="9"/>
      <c r="T917" s="9"/>
      <c r="U917" s="9"/>
      <c r="V917" s="52" t="str">
        <f>IF($U917&lt;&gt;"",VLOOKUP($U917,Endereços!$B$3:$M$1002,5,FALSE)&amp;" - "&amp;VLOOKUP($U917,Endereços!$B$3:$M$1002,7,FALSE)&amp;" - "&amp;VLOOKUP($U917,Endereços!$B$3:$M$1002,8,FALSE)&amp;", "&amp;VLOOKUP($U917,Endereços!$B$3:$M$1002,2,FALSE)&amp;" "&amp;VLOOKUP($U917,Endereços!$B$3:$M$1002,3,FALSE),"")</f>
        <v/>
      </c>
      <c r="W917" s="9"/>
      <c r="X917" s="9"/>
      <c r="Y917" s="9"/>
      <c r="Z917" s="59"/>
    </row>
    <row r="918" spans="1:26" x14ac:dyDescent="0.2">
      <c r="A918" s="44" t="str">
        <f t="shared" si="26"/>
        <v/>
      </c>
      <c r="B918" s="5"/>
      <c r="C918" s="14"/>
      <c r="D918" s="32" t="str">
        <f>IF($C918&lt;&gt;"",VLOOKUP($C918,Empresas!$A$3:$AB$1002,2,FALSE),"")</f>
        <v/>
      </c>
      <c r="E918" s="14"/>
      <c r="F918" s="14"/>
      <c r="G918" s="14"/>
      <c r="H918" s="14"/>
      <c r="I918" s="9"/>
      <c r="J918" s="9"/>
      <c r="K918" s="53"/>
      <c r="L918" s="50" t="str">
        <f t="shared" ca="1" si="27"/>
        <v/>
      </c>
      <c r="M918" s="32" t="str">
        <f>IF($U918&lt;&gt;"",VLOOKUP(VLOOKUP(VLOOKUP($U918,Endereços!$B$3:$M$1002,8,FALSE),Parametros!$AG$3:$AJ$102,4,FALSE),Parametros!$U$3:$Z$102,4,FALSE),"")</f>
        <v/>
      </c>
      <c r="N918" s="32" t="str">
        <f>IF($U918&lt;&gt;"",VLOOKUP(VLOOKUP($U918,Endereços!$B$3:$M$1002,6,FALSE),Parametros!$I$3:$N$102,6,FALSE),"")</f>
        <v/>
      </c>
      <c r="O918" s="9"/>
      <c r="P918" s="9"/>
      <c r="Q918" s="9"/>
      <c r="R918" s="9"/>
      <c r="S918" s="9"/>
      <c r="T918" s="9"/>
      <c r="U918" s="9"/>
      <c r="V918" s="52" t="str">
        <f>IF($U918&lt;&gt;"",VLOOKUP($U918,Endereços!$B$3:$M$1002,5,FALSE)&amp;" - "&amp;VLOOKUP($U918,Endereços!$B$3:$M$1002,7,FALSE)&amp;" - "&amp;VLOOKUP($U918,Endereços!$B$3:$M$1002,8,FALSE)&amp;", "&amp;VLOOKUP($U918,Endereços!$B$3:$M$1002,2,FALSE)&amp;" "&amp;VLOOKUP($U918,Endereços!$B$3:$M$1002,3,FALSE),"")</f>
        <v/>
      </c>
      <c r="W918" s="9"/>
      <c r="X918" s="9"/>
      <c r="Y918" s="9"/>
      <c r="Z918" s="59"/>
    </row>
    <row r="919" spans="1:26" x14ac:dyDescent="0.2">
      <c r="A919" s="44" t="str">
        <f t="shared" si="26"/>
        <v/>
      </c>
      <c r="B919" s="5"/>
      <c r="C919" s="14"/>
      <c r="D919" s="32" t="str">
        <f>IF($C919&lt;&gt;"",VLOOKUP($C919,Empresas!$A$3:$AB$1002,2,FALSE),"")</f>
        <v/>
      </c>
      <c r="E919" s="14"/>
      <c r="F919" s="14"/>
      <c r="G919" s="14"/>
      <c r="H919" s="14"/>
      <c r="I919" s="9"/>
      <c r="J919" s="9"/>
      <c r="K919" s="53"/>
      <c r="L919" s="50" t="str">
        <f t="shared" ca="1" si="27"/>
        <v/>
      </c>
      <c r="M919" s="32" t="str">
        <f>IF($U919&lt;&gt;"",VLOOKUP(VLOOKUP(VLOOKUP($U919,Endereços!$B$3:$M$1002,8,FALSE),Parametros!$AG$3:$AJ$102,4,FALSE),Parametros!$U$3:$Z$102,4,FALSE),"")</f>
        <v/>
      </c>
      <c r="N919" s="32" t="str">
        <f>IF($U919&lt;&gt;"",VLOOKUP(VLOOKUP($U919,Endereços!$B$3:$M$1002,6,FALSE),Parametros!$I$3:$N$102,6,FALSE),"")</f>
        <v/>
      </c>
      <c r="O919" s="9"/>
      <c r="P919" s="9"/>
      <c r="Q919" s="9"/>
      <c r="R919" s="9"/>
      <c r="S919" s="9"/>
      <c r="T919" s="9"/>
      <c r="U919" s="9"/>
      <c r="V919" s="52" t="str">
        <f>IF($U919&lt;&gt;"",VLOOKUP($U919,Endereços!$B$3:$M$1002,5,FALSE)&amp;" - "&amp;VLOOKUP($U919,Endereços!$B$3:$M$1002,7,FALSE)&amp;" - "&amp;VLOOKUP($U919,Endereços!$B$3:$M$1002,8,FALSE)&amp;", "&amp;VLOOKUP($U919,Endereços!$B$3:$M$1002,2,FALSE)&amp;" "&amp;VLOOKUP($U919,Endereços!$B$3:$M$1002,3,FALSE),"")</f>
        <v/>
      </c>
      <c r="W919" s="9"/>
      <c r="X919" s="9"/>
      <c r="Y919" s="9"/>
      <c r="Z919" s="59"/>
    </row>
    <row r="920" spans="1:26" x14ac:dyDescent="0.2">
      <c r="A920" s="44" t="str">
        <f t="shared" si="26"/>
        <v/>
      </c>
      <c r="B920" s="5"/>
      <c r="C920" s="14"/>
      <c r="D920" s="32" t="str">
        <f>IF($C920&lt;&gt;"",VLOOKUP($C920,Empresas!$A$3:$AB$1002,2,FALSE),"")</f>
        <v/>
      </c>
      <c r="E920" s="14"/>
      <c r="F920" s="14"/>
      <c r="G920" s="14"/>
      <c r="H920" s="14"/>
      <c r="I920" s="9"/>
      <c r="J920" s="9"/>
      <c r="K920" s="53"/>
      <c r="L920" s="50" t="str">
        <f t="shared" ca="1" si="27"/>
        <v/>
      </c>
      <c r="M920" s="32" t="str">
        <f>IF($U920&lt;&gt;"",VLOOKUP(VLOOKUP(VLOOKUP($U920,Endereços!$B$3:$M$1002,8,FALSE),Parametros!$AG$3:$AJ$102,4,FALSE),Parametros!$U$3:$Z$102,4,FALSE),"")</f>
        <v/>
      </c>
      <c r="N920" s="32" t="str">
        <f>IF($U920&lt;&gt;"",VLOOKUP(VLOOKUP($U920,Endereços!$B$3:$M$1002,6,FALSE),Parametros!$I$3:$N$102,6,FALSE),"")</f>
        <v/>
      </c>
      <c r="O920" s="9"/>
      <c r="P920" s="9"/>
      <c r="Q920" s="9"/>
      <c r="R920" s="9"/>
      <c r="S920" s="9"/>
      <c r="T920" s="9"/>
      <c r="U920" s="9"/>
      <c r="V920" s="52" t="str">
        <f>IF($U920&lt;&gt;"",VLOOKUP($U920,Endereços!$B$3:$M$1002,5,FALSE)&amp;" - "&amp;VLOOKUP($U920,Endereços!$B$3:$M$1002,7,FALSE)&amp;" - "&amp;VLOOKUP($U920,Endereços!$B$3:$M$1002,8,FALSE)&amp;", "&amp;VLOOKUP($U920,Endereços!$B$3:$M$1002,2,FALSE)&amp;" "&amp;VLOOKUP($U920,Endereços!$B$3:$M$1002,3,FALSE),"")</f>
        <v/>
      </c>
      <c r="W920" s="9"/>
      <c r="X920" s="9"/>
      <c r="Y920" s="9"/>
      <c r="Z920" s="59"/>
    </row>
    <row r="921" spans="1:26" x14ac:dyDescent="0.2">
      <c r="A921" s="44" t="str">
        <f t="shared" si="26"/>
        <v/>
      </c>
      <c r="B921" s="5"/>
      <c r="C921" s="14"/>
      <c r="D921" s="32" t="str">
        <f>IF($C921&lt;&gt;"",VLOOKUP($C921,Empresas!$A$3:$AB$1002,2,FALSE),"")</f>
        <v/>
      </c>
      <c r="E921" s="14"/>
      <c r="F921" s="14"/>
      <c r="G921" s="14"/>
      <c r="H921" s="14"/>
      <c r="I921" s="9"/>
      <c r="J921" s="9"/>
      <c r="K921" s="53"/>
      <c r="L921" s="50" t="str">
        <f t="shared" ca="1" si="27"/>
        <v/>
      </c>
      <c r="M921" s="32" t="str">
        <f>IF($U921&lt;&gt;"",VLOOKUP(VLOOKUP(VLOOKUP($U921,Endereços!$B$3:$M$1002,8,FALSE),Parametros!$AG$3:$AJ$102,4,FALSE),Parametros!$U$3:$Z$102,4,FALSE),"")</f>
        <v/>
      </c>
      <c r="N921" s="32" t="str">
        <f>IF($U921&lt;&gt;"",VLOOKUP(VLOOKUP($U921,Endereços!$B$3:$M$1002,6,FALSE),Parametros!$I$3:$N$102,6,FALSE),"")</f>
        <v/>
      </c>
      <c r="O921" s="9"/>
      <c r="P921" s="9"/>
      <c r="Q921" s="9"/>
      <c r="R921" s="9"/>
      <c r="S921" s="9"/>
      <c r="T921" s="9"/>
      <c r="U921" s="9"/>
      <c r="V921" s="52" t="str">
        <f>IF($U921&lt;&gt;"",VLOOKUP($U921,Endereços!$B$3:$M$1002,5,FALSE)&amp;" - "&amp;VLOOKUP($U921,Endereços!$B$3:$M$1002,7,FALSE)&amp;" - "&amp;VLOOKUP($U921,Endereços!$B$3:$M$1002,8,FALSE)&amp;", "&amp;VLOOKUP($U921,Endereços!$B$3:$M$1002,2,FALSE)&amp;" "&amp;VLOOKUP($U921,Endereços!$B$3:$M$1002,3,FALSE),"")</f>
        <v/>
      </c>
      <c r="W921" s="9"/>
      <c r="X921" s="9"/>
      <c r="Y921" s="9"/>
      <c r="Z921" s="59"/>
    </row>
    <row r="922" spans="1:26" x14ac:dyDescent="0.2">
      <c r="A922" s="44" t="str">
        <f t="shared" si="26"/>
        <v/>
      </c>
      <c r="B922" s="5"/>
      <c r="C922" s="14"/>
      <c r="D922" s="32" t="str">
        <f>IF($C922&lt;&gt;"",VLOOKUP($C922,Empresas!$A$3:$AB$1002,2,FALSE),"")</f>
        <v/>
      </c>
      <c r="E922" s="14"/>
      <c r="F922" s="14"/>
      <c r="G922" s="14"/>
      <c r="H922" s="14"/>
      <c r="I922" s="9"/>
      <c r="J922" s="9"/>
      <c r="K922" s="53"/>
      <c r="L922" s="50" t="str">
        <f t="shared" ca="1" si="27"/>
        <v/>
      </c>
      <c r="M922" s="32" t="str">
        <f>IF($U922&lt;&gt;"",VLOOKUP(VLOOKUP(VLOOKUP($U922,Endereços!$B$3:$M$1002,8,FALSE),Parametros!$AG$3:$AJ$102,4,FALSE),Parametros!$U$3:$Z$102,4,FALSE),"")</f>
        <v/>
      </c>
      <c r="N922" s="32" t="str">
        <f>IF($U922&lt;&gt;"",VLOOKUP(VLOOKUP($U922,Endereços!$B$3:$M$1002,6,FALSE),Parametros!$I$3:$N$102,6,FALSE),"")</f>
        <v/>
      </c>
      <c r="O922" s="9"/>
      <c r="P922" s="9"/>
      <c r="Q922" s="9"/>
      <c r="R922" s="9"/>
      <c r="S922" s="9"/>
      <c r="T922" s="9"/>
      <c r="U922" s="9"/>
      <c r="V922" s="52" t="str">
        <f>IF($U922&lt;&gt;"",VLOOKUP($U922,Endereços!$B$3:$M$1002,5,FALSE)&amp;" - "&amp;VLOOKUP($U922,Endereços!$B$3:$M$1002,7,FALSE)&amp;" - "&amp;VLOOKUP($U922,Endereços!$B$3:$M$1002,8,FALSE)&amp;", "&amp;VLOOKUP($U922,Endereços!$B$3:$M$1002,2,FALSE)&amp;" "&amp;VLOOKUP($U922,Endereços!$B$3:$M$1002,3,FALSE),"")</f>
        <v/>
      </c>
      <c r="W922" s="9"/>
      <c r="X922" s="9"/>
      <c r="Y922" s="9"/>
      <c r="Z922" s="59"/>
    </row>
    <row r="923" spans="1:26" x14ac:dyDescent="0.2">
      <c r="A923" s="44" t="str">
        <f t="shared" si="26"/>
        <v/>
      </c>
      <c r="B923" s="5"/>
      <c r="C923" s="14"/>
      <c r="D923" s="32" t="str">
        <f>IF($C923&lt;&gt;"",VLOOKUP($C923,Empresas!$A$3:$AB$1002,2,FALSE),"")</f>
        <v/>
      </c>
      <c r="E923" s="14"/>
      <c r="F923" s="14"/>
      <c r="G923" s="14"/>
      <c r="H923" s="14"/>
      <c r="I923" s="9"/>
      <c r="J923" s="9"/>
      <c r="K923" s="53"/>
      <c r="L923" s="50" t="str">
        <f t="shared" ca="1" si="27"/>
        <v/>
      </c>
      <c r="M923" s="32" t="str">
        <f>IF($U923&lt;&gt;"",VLOOKUP(VLOOKUP(VLOOKUP($U923,Endereços!$B$3:$M$1002,8,FALSE),Parametros!$AG$3:$AJ$102,4,FALSE),Parametros!$U$3:$Z$102,4,FALSE),"")</f>
        <v/>
      </c>
      <c r="N923" s="32" t="str">
        <f>IF($U923&lt;&gt;"",VLOOKUP(VLOOKUP($U923,Endereços!$B$3:$M$1002,6,FALSE),Parametros!$I$3:$N$102,6,FALSE),"")</f>
        <v/>
      </c>
      <c r="O923" s="9"/>
      <c r="P923" s="9"/>
      <c r="Q923" s="9"/>
      <c r="R923" s="9"/>
      <c r="S923" s="9"/>
      <c r="T923" s="9"/>
      <c r="U923" s="9"/>
      <c r="V923" s="52" t="str">
        <f>IF($U923&lt;&gt;"",VLOOKUP($U923,Endereços!$B$3:$M$1002,5,FALSE)&amp;" - "&amp;VLOOKUP($U923,Endereços!$B$3:$M$1002,7,FALSE)&amp;" - "&amp;VLOOKUP($U923,Endereços!$B$3:$M$1002,8,FALSE)&amp;", "&amp;VLOOKUP($U923,Endereços!$B$3:$M$1002,2,FALSE)&amp;" "&amp;VLOOKUP($U923,Endereços!$B$3:$M$1002,3,FALSE),"")</f>
        <v/>
      </c>
      <c r="W923" s="9"/>
      <c r="X923" s="9"/>
      <c r="Y923" s="9"/>
      <c r="Z923" s="59"/>
    </row>
    <row r="924" spans="1:26" x14ac:dyDescent="0.2">
      <c r="A924" s="44" t="str">
        <f t="shared" si="26"/>
        <v/>
      </c>
      <c r="B924" s="5"/>
      <c r="C924" s="14"/>
      <c r="D924" s="32" t="str">
        <f>IF($C924&lt;&gt;"",VLOOKUP($C924,Empresas!$A$3:$AB$1002,2,FALSE),"")</f>
        <v/>
      </c>
      <c r="E924" s="14"/>
      <c r="F924" s="14"/>
      <c r="G924" s="14"/>
      <c r="H924" s="14"/>
      <c r="I924" s="9"/>
      <c r="J924" s="9"/>
      <c r="K924" s="53"/>
      <c r="L924" s="50" t="str">
        <f t="shared" ca="1" si="27"/>
        <v/>
      </c>
      <c r="M924" s="32" t="str">
        <f>IF($U924&lt;&gt;"",VLOOKUP(VLOOKUP(VLOOKUP($U924,Endereços!$B$3:$M$1002,8,FALSE),Parametros!$AG$3:$AJ$102,4,FALSE),Parametros!$U$3:$Z$102,4,FALSE),"")</f>
        <v/>
      </c>
      <c r="N924" s="32" t="str">
        <f>IF($U924&lt;&gt;"",VLOOKUP(VLOOKUP($U924,Endereços!$B$3:$M$1002,6,FALSE),Parametros!$I$3:$N$102,6,FALSE),"")</f>
        <v/>
      </c>
      <c r="O924" s="9"/>
      <c r="P924" s="9"/>
      <c r="Q924" s="9"/>
      <c r="R924" s="9"/>
      <c r="S924" s="9"/>
      <c r="T924" s="9"/>
      <c r="U924" s="9"/>
      <c r="V924" s="52" t="str">
        <f>IF($U924&lt;&gt;"",VLOOKUP($U924,Endereços!$B$3:$M$1002,5,FALSE)&amp;" - "&amp;VLOOKUP($U924,Endereços!$B$3:$M$1002,7,FALSE)&amp;" - "&amp;VLOOKUP($U924,Endereços!$B$3:$M$1002,8,FALSE)&amp;", "&amp;VLOOKUP($U924,Endereços!$B$3:$M$1002,2,FALSE)&amp;" "&amp;VLOOKUP($U924,Endereços!$B$3:$M$1002,3,FALSE),"")</f>
        <v/>
      </c>
      <c r="W924" s="9"/>
      <c r="X924" s="9"/>
      <c r="Y924" s="9"/>
      <c r="Z924" s="59"/>
    </row>
    <row r="925" spans="1:26" x14ac:dyDescent="0.2">
      <c r="A925" s="44" t="str">
        <f t="shared" si="26"/>
        <v/>
      </c>
      <c r="B925" s="5"/>
      <c r="C925" s="14"/>
      <c r="D925" s="32" t="str">
        <f>IF($C925&lt;&gt;"",VLOOKUP($C925,Empresas!$A$3:$AB$1002,2,FALSE),"")</f>
        <v/>
      </c>
      <c r="E925" s="14"/>
      <c r="F925" s="14"/>
      <c r="G925" s="14"/>
      <c r="H925" s="14"/>
      <c r="I925" s="9"/>
      <c r="J925" s="9"/>
      <c r="K925" s="53"/>
      <c r="L925" s="50" t="str">
        <f t="shared" ca="1" si="27"/>
        <v/>
      </c>
      <c r="M925" s="32" t="str">
        <f>IF($U925&lt;&gt;"",VLOOKUP(VLOOKUP(VLOOKUP($U925,Endereços!$B$3:$M$1002,8,FALSE),Parametros!$AG$3:$AJ$102,4,FALSE),Parametros!$U$3:$Z$102,4,FALSE),"")</f>
        <v/>
      </c>
      <c r="N925" s="32" t="str">
        <f>IF($U925&lt;&gt;"",VLOOKUP(VLOOKUP($U925,Endereços!$B$3:$M$1002,6,FALSE),Parametros!$I$3:$N$102,6,FALSE),"")</f>
        <v/>
      </c>
      <c r="O925" s="9"/>
      <c r="P925" s="9"/>
      <c r="Q925" s="9"/>
      <c r="R925" s="9"/>
      <c r="S925" s="9"/>
      <c r="T925" s="9"/>
      <c r="U925" s="9"/>
      <c r="V925" s="52" t="str">
        <f>IF($U925&lt;&gt;"",VLOOKUP($U925,Endereços!$B$3:$M$1002,5,FALSE)&amp;" - "&amp;VLOOKUP($U925,Endereços!$B$3:$M$1002,7,FALSE)&amp;" - "&amp;VLOOKUP($U925,Endereços!$B$3:$M$1002,8,FALSE)&amp;", "&amp;VLOOKUP($U925,Endereços!$B$3:$M$1002,2,FALSE)&amp;" "&amp;VLOOKUP($U925,Endereços!$B$3:$M$1002,3,FALSE),"")</f>
        <v/>
      </c>
      <c r="W925" s="9"/>
      <c r="X925" s="9"/>
      <c r="Y925" s="9"/>
      <c r="Z925" s="59"/>
    </row>
    <row r="926" spans="1:26" x14ac:dyDescent="0.2">
      <c r="A926" s="44" t="str">
        <f t="shared" si="26"/>
        <v/>
      </c>
      <c r="B926" s="5"/>
      <c r="C926" s="14"/>
      <c r="D926" s="32" t="str">
        <f>IF($C926&lt;&gt;"",VLOOKUP($C926,Empresas!$A$3:$AB$1002,2,FALSE),"")</f>
        <v/>
      </c>
      <c r="E926" s="14"/>
      <c r="F926" s="14"/>
      <c r="G926" s="14"/>
      <c r="H926" s="14"/>
      <c r="I926" s="9"/>
      <c r="J926" s="9"/>
      <c r="K926" s="53"/>
      <c r="L926" s="50" t="str">
        <f t="shared" ca="1" si="27"/>
        <v/>
      </c>
      <c r="M926" s="32" t="str">
        <f>IF($U926&lt;&gt;"",VLOOKUP(VLOOKUP(VLOOKUP($U926,Endereços!$B$3:$M$1002,8,FALSE),Parametros!$AG$3:$AJ$102,4,FALSE),Parametros!$U$3:$Z$102,4,FALSE),"")</f>
        <v/>
      </c>
      <c r="N926" s="32" t="str">
        <f>IF($U926&lt;&gt;"",VLOOKUP(VLOOKUP($U926,Endereços!$B$3:$M$1002,6,FALSE),Parametros!$I$3:$N$102,6,FALSE),"")</f>
        <v/>
      </c>
      <c r="O926" s="9"/>
      <c r="P926" s="9"/>
      <c r="Q926" s="9"/>
      <c r="R926" s="9"/>
      <c r="S926" s="9"/>
      <c r="T926" s="9"/>
      <c r="U926" s="9"/>
      <c r="V926" s="52" t="str">
        <f>IF($U926&lt;&gt;"",VLOOKUP($U926,Endereços!$B$3:$M$1002,5,FALSE)&amp;" - "&amp;VLOOKUP($U926,Endereços!$B$3:$M$1002,7,FALSE)&amp;" - "&amp;VLOOKUP($U926,Endereços!$B$3:$M$1002,8,FALSE)&amp;", "&amp;VLOOKUP($U926,Endereços!$B$3:$M$1002,2,FALSE)&amp;" "&amp;VLOOKUP($U926,Endereços!$B$3:$M$1002,3,FALSE),"")</f>
        <v/>
      </c>
      <c r="W926" s="9"/>
      <c r="X926" s="9"/>
      <c r="Y926" s="9"/>
      <c r="Z926" s="59"/>
    </row>
    <row r="927" spans="1:26" x14ac:dyDescent="0.2">
      <c r="A927" s="44" t="str">
        <f t="shared" si="26"/>
        <v/>
      </c>
      <c r="B927" s="5"/>
      <c r="C927" s="14"/>
      <c r="D927" s="32" t="str">
        <f>IF($C927&lt;&gt;"",VLOOKUP($C927,Empresas!$A$3:$AB$1002,2,FALSE),"")</f>
        <v/>
      </c>
      <c r="E927" s="14"/>
      <c r="F927" s="14"/>
      <c r="G927" s="14"/>
      <c r="H927" s="14"/>
      <c r="I927" s="9"/>
      <c r="J927" s="9"/>
      <c r="K927" s="53"/>
      <c r="L927" s="50" t="str">
        <f t="shared" ca="1" si="27"/>
        <v/>
      </c>
      <c r="M927" s="32" t="str">
        <f>IF($U927&lt;&gt;"",VLOOKUP(VLOOKUP(VLOOKUP($U927,Endereços!$B$3:$M$1002,8,FALSE),Parametros!$AG$3:$AJ$102,4,FALSE),Parametros!$U$3:$Z$102,4,FALSE),"")</f>
        <v/>
      </c>
      <c r="N927" s="32" t="str">
        <f>IF($U927&lt;&gt;"",VLOOKUP(VLOOKUP($U927,Endereços!$B$3:$M$1002,6,FALSE),Parametros!$I$3:$N$102,6,FALSE),"")</f>
        <v/>
      </c>
      <c r="O927" s="9"/>
      <c r="P927" s="9"/>
      <c r="Q927" s="9"/>
      <c r="R927" s="9"/>
      <c r="S927" s="9"/>
      <c r="T927" s="9"/>
      <c r="U927" s="9"/>
      <c r="V927" s="52" t="str">
        <f>IF($U927&lt;&gt;"",VLOOKUP($U927,Endereços!$B$3:$M$1002,5,FALSE)&amp;" - "&amp;VLOOKUP($U927,Endereços!$B$3:$M$1002,7,FALSE)&amp;" - "&amp;VLOOKUP($U927,Endereços!$B$3:$M$1002,8,FALSE)&amp;", "&amp;VLOOKUP($U927,Endereços!$B$3:$M$1002,2,FALSE)&amp;" "&amp;VLOOKUP($U927,Endereços!$B$3:$M$1002,3,FALSE),"")</f>
        <v/>
      </c>
      <c r="W927" s="9"/>
      <c r="X927" s="9"/>
      <c r="Y927" s="9"/>
      <c r="Z927" s="59"/>
    </row>
    <row r="928" spans="1:26" x14ac:dyDescent="0.2">
      <c r="A928" s="44" t="str">
        <f t="shared" si="26"/>
        <v/>
      </c>
      <c r="B928" s="5"/>
      <c r="C928" s="14"/>
      <c r="D928" s="32" t="str">
        <f>IF($C928&lt;&gt;"",VLOOKUP($C928,Empresas!$A$3:$AB$1002,2,FALSE),"")</f>
        <v/>
      </c>
      <c r="E928" s="14"/>
      <c r="F928" s="14"/>
      <c r="G928" s="14"/>
      <c r="H928" s="14"/>
      <c r="I928" s="9"/>
      <c r="J928" s="9"/>
      <c r="K928" s="53"/>
      <c r="L928" s="50" t="str">
        <f t="shared" ca="1" si="27"/>
        <v/>
      </c>
      <c r="M928" s="32" t="str">
        <f>IF($U928&lt;&gt;"",VLOOKUP(VLOOKUP(VLOOKUP($U928,Endereços!$B$3:$M$1002,8,FALSE),Parametros!$AG$3:$AJ$102,4,FALSE),Parametros!$U$3:$Z$102,4,FALSE),"")</f>
        <v/>
      </c>
      <c r="N928" s="32" t="str">
        <f>IF($U928&lt;&gt;"",VLOOKUP(VLOOKUP($U928,Endereços!$B$3:$M$1002,6,FALSE),Parametros!$I$3:$N$102,6,FALSE),"")</f>
        <v/>
      </c>
      <c r="O928" s="9"/>
      <c r="P928" s="9"/>
      <c r="Q928" s="9"/>
      <c r="R928" s="9"/>
      <c r="S928" s="9"/>
      <c r="T928" s="9"/>
      <c r="U928" s="9"/>
      <c r="V928" s="52" t="str">
        <f>IF($U928&lt;&gt;"",VLOOKUP($U928,Endereços!$B$3:$M$1002,5,FALSE)&amp;" - "&amp;VLOOKUP($U928,Endereços!$B$3:$M$1002,7,FALSE)&amp;" - "&amp;VLOOKUP($U928,Endereços!$B$3:$M$1002,8,FALSE)&amp;", "&amp;VLOOKUP($U928,Endereços!$B$3:$M$1002,2,FALSE)&amp;" "&amp;VLOOKUP($U928,Endereços!$B$3:$M$1002,3,FALSE),"")</f>
        <v/>
      </c>
      <c r="W928" s="9"/>
      <c r="X928" s="9"/>
      <c r="Y928" s="9"/>
      <c r="Z928" s="59"/>
    </row>
    <row r="929" spans="1:26" x14ac:dyDescent="0.2">
      <c r="A929" s="44" t="str">
        <f t="shared" si="26"/>
        <v/>
      </c>
      <c r="B929" s="5"/>
      <c r="C929" s="14"/>
      <c r="D929" s="32" t="str">
        <f>IF($C929&lt;&gt;"",VLOOKUP($C929,Empresas!$A$3:$AB$1002,2,FALSE),"")</f>
        <v/>
      </c>
      <c r="E929" s="14"/>
      <c r="F929" s="14"/>
      <c r="G929" s="14"/>
      <c r="H929" s="14"/>
      <c r="I929" s="9"/>
      <c r="J929" s="9"/>
      <c r="K929" s="53"/>
      <c r="L929" s="50" t="str">
        <f t="shared" ca="1" si="27"/>
        <v/>
      </c>
      <c r="M929" s="32" t="str">
        <f>IF($U929&lt;&gt;"",VLOOKUP(VLOOKUP(VLOOKUP($U929,Endereços!$B$3:$M$1002,8,FALSE),Parametros!$AG$3:$AJ$102,4,FALSE),Parametros!$U$3:$Z$102,4,FALSE),"")</f>
        <v/>
      </c>
      <c r="N929" s="32" t="str">
        <f>IF($U929&lt;&gt;"",VLOOKUP(VLOOKUP($U929,Endereços!$B$3:$M$1002,6,FALSE),Parametros!$I$3:$N$102,6,FALSE),"")</f>
        <v/>
      </c>
      <c r="O929" s="9"/>
      <c r="P929" s="9"/>
      <c r="Q929" s="9"/>
      <c r="R929" s="9"/>
      <c r="S929" s="9"/>
      <c r="T929" s="9"/>
      <c r="U929" s="9"/>
      <c r="V929" s="52" t="str">
        <f>IF($U929&lt;&gt;"",VLOOKUP($U929,Endereços!$B$3:$M$1002,5,FALSE)&amp;" - "&amp;VLOOKUP($U929,Endereços!$B$3:$M$1002,7,FALSE)&amp;" - "&amp;VLOOKUP($U929,Endereços!$B$3:$M$1002,8,FALSE)&amp;", "&amp;VLOOKUP($U929,Endereços!$B$3:$M$1002,2,FALSE)&amp;" "&amp;VLOOKUP($U929,Endereços!$B$3:$M$1002,3,FALSE),"")</f>
        <v/>
      </c>
      <c r="W929" s="9"/>
      <c r="X929" s="9"/>
      <c r="Y929" s="9"/>
      <c r="Z929" s="59"/>
    </row>
    <row r="930" spans="1:26" x14ac:dyDescent="0.2">
      <c r="A930" s="44" t="str">
        <f t="shared" si="26"/>
        <v/>
      </c>
      <c r="B930" s="5"/>
      <c r="C930" s="14"/>
      <c r="D930" s="32" t="str">
        <f>IF($C930&lt;&gt;"",VLOOKUP($C930,Empresas!$A$3:$AB$1002,2,FALSE),"")</f>
        <v/>
      </c>
      <c r="E930" s="14"/>
      <c r="F930" s="14"/>
      <c r="G930" s="14"/>
      <c r="H930" s="14"/>
      <c r="I930" s="9"/>
      <c r="J930" s="9"/>
      <c r="K930" s="53"/>
      <c r="L930" s="50" t="str">
        <f t="shared" ca="1" si="27"/>
        <v/>
      </c>
      <c r="M930" s="32" t="str">
        <f>IF($U930&lt;&gt;"",VLOOKUP(VLOOKUP(VLOOKUP($U930,Endereços!$B$3:$M$1002,8,FALSE),Parametros!$AG$3:$AJ$102,4,FALSE),Parametros!$U$3:$Z$102,4,FALSE),"")</f>
        <v/>
      </c>
      <c r="N930" s="32" t="str">
        <f>IF($U930&lt;&gt;"",VLOOKUP(VLOOKUP($U930,Endereços!$B$3:$M$1002,6,FALSE),Parametros!$I$3:$N$102,6,FALSE),"")</f>
        <v/>
      </c>
      <c r="O930" s="9"/>
      <c r="P930" s="9"/>
      <c r="Q930" s="9"/>
      <c r="R930" s="9"/>
      <c r="S930" s="9"/>
      <c r="T930" s="9"/>
      <c r="U930" s="9"/>
      <c r="V930" s="52" t="str">
        <f>IF($U930&lt;&gt;"",VLOOKUP($U930,Endereços!$B$3:$M$1002,5,FALSE)&amp;" - "&amp;VLOOKUP($U930,Endereços!$B$3:$M$1002,7,FALSE)&amp;" - "&amp;VLOOKUP($U930,Endereços!$B$3:$M$1002,8,FALSE)&amp;", "&amp;VLOOKUP($U930,Endereços!$B$3:$M$1002,2,FALSE)&amp;" "&amp;VLOOKUP($U930,Endereços!$B$3:$M$1002,3,FALSE),"")</f>
        <v/>
      </c>
      <c r="W930" s="9"/>
      <c r="X930" s="9"/>
      <c r="Y930" s="9"/>
      <c r="Z930" s="59"/>
    </row>
    <row r="931" spans="1:26" x14ac:dyDescent="0.2">
      <c r="A931" s="44" t="str">
        <f t="shared" si="26"/>
        <v/>
      </c>
      <c r="B931" s="5"/>
      <c r="C931" s="14"/>
      <c r="D931" s="32" t="str">
        <f>IF($C931&lt;&gt;"",VLOOKUP($C931,Empresas!$A$3:$AB$1002,2,FALSE),"")</f>
        <v/>
      </c>
      <c r="E931" s="14"/>
      <c r="F931" s="14"/>
      <c r="G931" s="14"/>
      <c r="H931" s="14"/>
      <c r="I931" s="9"/>
      <c r="J931" s="9"/>
      <c r="K931" s="53"/>
      <c r="L931" s="50" t="str">
        <f t="shared" ca="1" si="27"/>
        <v/>
      </c>
      <c r="M931" s="32" t="str">
        <f>IF($U931&lt;&gt;"",VLOOKUP(VLOOKUP(VLOOKUP($U931,Endereços!$B$3:$M$1002,8,FALSE),Parametros!$AG$3:$AJ$102,4,FALSE),Parametros!$U$3:$Z$102,4,FALSE),"")</f>
        <v/>
      </c>
      <c r="N931" s="32" t="str">
        <f>IF($U931&lt;&gt;"",VLOOKUP(VLOOKUP($U931,Endereços!$B$3:$M$1002,6,FALSE),Parametros!$I$3:$N$102,6,FALSE),"")</f>
        <v/>
      </c>
      <c r="O931" s="9"/>
      <c r="P931" s="9"/>
      <c r="Q931" s="9"/>
      <c r="R931" s="9"/>
      <c r="S931" s="9"/>
      <c r="T931" s="9"/>
      <c r="U931" s="9"/>
      <c r="V931" s="52" t="str">
        <f>IF($U931&lt;&gt;"",VLOOKUP($U931,Endereços!$B$3:$M$1002,5,FALSE)&amp;" - "&amp;VLOOKUP($U931,Endereços!$B$3:$M$1002,7,FALSE)&amp;" - "&amp;VLOOKUP($U931,Endereços!$B$3:$M$1002,8,FALSE)&amp;", "&amp;VLOOKUP($U931,Endereços!$B$3:$M$1002,2,FALSE)&amp;" "&amp;VLOOKUP($U931,Endereços!$B$3:$M$1002,3,FALSE),"")</f>
        <v/>
      </c>
      <c r="W931" s="9"/>
      <c r="X931" s="9"/>
      <c r="Y931" s="9"/>
      <c r="Z931" s="59"/>
    </row>
    <row r="932" spans="1:26" x14ac:dyDescent="0.2">
      <c r="A932" s="44" t="str">
        <f t="shared" si="26"/>
        <v/>
      </c>
      <c r="B932" s="5"/>
      <c r="C932" s="14"/>
      <c r="D932" s="32" t="str">
        <f>IF($C932&lt;&gt;"",VLOOKUP($C932,Empresas!$A$3:$AB$1002,2,FALSE),"")</f>
        <v/>
      </c>
      <c r="E932" s="14"/>
      <c r="F932" s="14"/>
      <c r="G932" s="14"/>
      <c r="H932" s="14"/>
      <c r="I932" s="9"/>
      <c r="J932" s="9"/>
      <c r="K932" s="53"/>
      <c r="L932" s="50" t="str">
        <f t="shared" ca="1" si="27"/>
        <v/>
      </c>
      <c r="M932" s="32" t="str">
        <f>IF($U932&lt;&gt;"",VLOOKUP(VLOOKUP(VLOOKUP($U932,Endereços!$B$3:$M$1002,8,FALSE),Parametros!$AG$3:$AJ$102,4,FALSE),Parametros!$U$3:$Z$102,4,FALSE),"")</f>
        <v/>
      </c>
      <c r="N932" s="32" t="str">
        <f>IF($U932&lt;&gt;"",VLOOKUP(VLOOKUP($U932,Endereços!$B$3:$M$1002,6,FALSE),Parametros!$I$3:$N$102,6,FALSE),"")</f>
        <v/>
      </c>
      <c r="O932" s="9"/>
      <c r="P932" s="9"/>
      <c r="Q932" s="9"/>
      <c r="R932" s="9"/>
      <c r="S932" s="9"/>
      <c r="T932" s="9"/>
      <c r="U932" s="9"/>
      <c r="V932" s="52" t="str">
        <f>IF($U932&lt;&gt;"",VLOOKUP($U932,Endereços!$B$3:$M$1002,5,FALSE)&amp;" - "&amp;VLOOKUP($U932,Endereços!$B$3:$M$1002,7,FALSE)&amp;" - "&amp;VLOOKUP($U932,Endereços!$B$3:$M$1002,8,FALSE)&amp;", "&amp;VLOOKUP($U932,Endereços!$B$3:$M$1002,2,FALSE)&amp;" "&amp;VLOOKUP($U932,Endereços!$B$3:$M$1002,3,FALSE),"")</f>
        <v/>
      </c>
      <c r="W932" s="9"/>
      <c r="X932" s="9"/>
      <c r="Y932" s="9"/>
      <c r="Z932" s="59"/>
    </row>
    <row r="933" spans="1:26" x14ac:dyDescent="0.2">
      <c r="A933" s="44" t="str">
        <f t="shared" si="26"/>
        <v/>
      </c>
      <c r="B933" s="5"/>
      <c r="C933" s="14"/>
      <c r="D933" s="32" t="str">
        <f>IF($C933&lt;&gt;"",VLOOKUP($C933,Empresas!$A$3:$AB$1002,2,FALSE),"")</f>
        <v/>
      </c>
      <c r="E933" s="14"/>
      <c r="F933" s="14"/>
      <c r="G933" s="14"/>
      <c r="H933" s="14"/>
      <c r="I933" s="9"/>
      <c r="J933" s="9"/>
      <c r="K933" s="53"/>
      <c r="L933" s="50" t="str">
        <f t="shared" ca="1" si="27"/>
        <v/>
      </c>
      <c r="M933" s="32" t="str">
        <f>IF($U933&lt;&gt;"",VLOOKUP(VLOOKUP(VLOOKUP($U933,Endereços!$B$3:$M$1002,8,FALSE),Parametros!$AG$3:$AJ$102,4,FALSE),Parametros!$U$3:$Z$102,4,FALSE),"")</f>
        <v/>
      </c>
      <c r="N933" s="32" t="str">
        <f>IF($U933&lt;&gt;"",VLOOKUP(VLOOKUP($U933,Endereços!$B$3:$M$1002,6,FALSE),Parametros!$I$3:$N$102,6,FALSE),"")</f>
        <v/>
      </c>
      <c r="O933" s="9"/>
      <c r="P933" s="9"/>
      <c r="Q933" s="9"/>
      <c r="R933" s="9"/>
      <c r="S933" s="9"/>
      <c r="T933" s="9"/>
      <c r="U933" s="9"/>
      <c r="V933" s="52" t="str">
        <f>IF($U933&lt;&gt;"",VLOOKUP($U933,Endereços!$B$3:$M$1002,5,FALSE)&amp;" - "&amp;VLOOKUP($U933,Endereços!$B$3:$M$1002,7,FALSE)&amp;" - "&amp;VLOOKUP($U933,Endereços!$B$3:$M$1002,8,FALSE)&amp;", "&amp;VLOOKUP($U933,Endereços!$B$3:$M$1002,2,FALSE)&amp;" "&amp;VLOOKUP($U933,Endereços!$B$3:$M$1002,3,FALSE),"")</f>
        <v/>
      </c>
      <c r="W933" s="9"/>
      <c r="X933" s="9"/>
      <c r="Y933" s="9"/>
      <c r="Z933" s="59"/>
    </row>
    <row r="934" spans="1:26" x14ac:dyDescent="0.2">
      <c r="A934" s="44" t="str">
        <f t="shared" si="26"/>
        <v/>
      </c>
      <c r="B934" s="5"/>
      <c r="C934" s="14"/>
      <c r="D934" s="32" t="str">
        <f>IF($C934&lt;&gt;"",VLOOKUP($C934,Empresas!$A$3:$AB$1002,2,FALSE),"")</f>
        <v/>
      </c>
      <c r="E934" s="14"/>
      <c r="F934" s="14"/>
      <c r="G934" s="14"/>
      <c r="H934" s="14"/>
      <c r="I934" s="9"/>
      <c r="J934" s="9"/>
      <c r="K934" s="53"/>
      <c r="L934" s="50" t="str">
        <f t="shared" ca="1" si="27"/>
        <v/>
      </c>
      <c r="M934" s="32" t="str">
        <f>IF($U934&lt;&gt;"",VLOOKUP(VLOOKUP(VLOOKUP($U934,Endereços!$B$3:$M$1002,8,FALSE),Parametros!$AG$3:$AJ$102,4,FALSE),Parametros!$U$3:$Z$102,4,FALSE),"")</f>
        <v/>
      </c>
      <c r="N934" s="32" t="str">
        <f>IF($U934&lt;&gt;"",VLOOKUP(VLOOKUP($U934,Endereços!$B$3:$M$1002,6,FALSE),Parametros!$I$3:$N$102,6,FALSE),"")</f>
        <v/>
      </c>
      <c r="O934" s="9"/>
      <c r="P934" s="9"/>
      <c r="Q934" s="9"/>
      <c r="R934" s="9"/>
      <c r="S934" s="9"/>
      <c r="T934" s="9"/>
      <c r="U934" s="9"/>
      <c r="V934" s="52" t="str">
        <f>IF($U934&lt;&gt;"",VLOOKUP($U934,Endereços!$B$3:$M$1002,5,FALSE)&amp;" - "&amp;VLOOKUP($U934,Endereços!$B$3:$M$1002,7,FALSE)&amp;" - "&amp;VLOOKUP($U934,Endereços!$B$3:$M$1002,8,FALSE)&amp;", "&amp;VLOOKUP($U934,Endereços!$B$3:$M$1002,2,FALSE)&amp;" "&amp;VLOOKUP($U934,Endereços!$B$3:$M$1002,3,FALSE),"")</f>
        <v/>
      </c>
      <c r="W934" s="9"/>
      <c r="X934" s="9"/>
      <c r="Y934" s="9"/>
      <c r="Z934" s="59"/>
    </row>
    <row r="935" spans="1:26" x14ac:dyDescent="0.2">
      <c r="A935" s="44" t="str">
        <f t="shared" si="26"/>
        <v/>
      </c>
      <c r="B935" s="5"/>
      <c r="C935" s="14"/>
      <c r="D935" s="32" t="str">
        <f>IF($C935&lt;&gt;"",VLOOKUP($C935,Empresas!$A$3:$AB$1002,2,FALSE),"")</f>
        <v/>
      </c>
      <c r="E935" s="14"/>
      <c r="F935" s="14"/>
      <c r="G935" s="14"/>
      <c r="H935" s="14"/>
      <c r="I935" s="9"/>
      <c r="J935" s="9"/>
      <c r="K935" s="53"/>
      <c r="L935" s="50" t="str">
        <f t="shared" ca="1" si="27"/>
        <v/>
      </c>
      <c r="M935" s="32" t="str">
        <f>IF($U935&lt;&gt;"",VLOOKUP(VLOOKUP(VLOOKUP($U935,Endereços!$B$3:$M$1002,8,FALSE),Parametros!$AG$3:$AJ$102,4,FALSE),Parametros!$U$3:$Z$102,4,FALSE),"")</f>
        <v/>
      </c>
      <c r="N935" s="32" t="str">
        <f>IF($U935&lt;&gt;"",VLOOKUP(VLOOKUP($U935,Endereços!$B$3:$M$1002,6,FALSE),Parametros!$I$3:$N$102,6,FALSE),"")</f>
        <v/>
      </c>
      <c r="O935" s="9"/>
      <c r="P935" s="9"/>
      <c r="Q935" s="9"/>
      <c r="R935" s="9"/>
      <c r="S935" s="9"/>
      <c r="T935" s="9"/>
      <c r="U935" s="9"/>
      <c r="V935" s="52" t="str">
        <f>IF($U935&lt;&gt;"",VLOOKUP($U935,Endereços!$B$3:$M$1002,5,FALSE)&amp;" - "&amp;VLOOKUP($U935,Endereços!$B$3:$M$1002,7,FALSE)&amp;" - "&amp;VLOOKUP($U935,Endereços!$B$3:$M$1002,8,FALSE)&amp;", "&amp;VLOOKUP($U935,Endereços!$B$3:$M$1002,2,FALSE)&amp;" "&amp;VLOOKUP($U935,Endereços!$B$3:$M$1002,3,FALSE),"")</f>
        <v/>
      </c>
      <c r="W935" s="9"/>
      <c r="X935" s="9"/>
      <c r="Y935" s="9"/>
      <c r="Z935" s="59"/>
    </row>
    <row r="936" spans="1:26" x14ac:dyDescent="0.2">
      <c r="A936" s="44" t="str">
        <f t="shared" si="26"/>
        <v/>
      </c>
      <c r="B936" s="5"/>
      <c r="C936" s="14"/>
      <c r="D936" s="32" t="str">
        <f>IF($C936&lt;&gt;"",VLOOKUP($C936,Empresas!$A$3:$AB$1002,2,FALSE),"")</f>
        <v/>
      </c>
      <c r="E936" s="14"/>
      <c r="F936" s="14"/>
      <c r="G936" s="14"/>
      <c r="H936" s="14"/>
      <c r="I936" s="9"/>
      <c r="J936" s="9"/>
      <c r="K936" s="53"/>
      <c r="L936" s="50" t="str">
        <f t="shared" ca="1" si="27"/>
        <v/>
      </c>
      <c r="M936" s="32" t="str">
        <f>IF($U936&lt;&gt;"",VLOOKUP(VLOOKUP(VLOOKUP($U936,Endereços!$B$3:$M$1002,8,FALSE),Parametros!$AG$3:$AJ$102,4,FALSE),Parametros!$U$3:$Z$102,4,FALSE),"")</f>
        <v/>
      </c>
      <c r="N936" s="32" t="str">
        <f>IF($U936&lt;&gt;"",VLOOKUP(VLOOKUP($U936,Endereços!$B$3:$M$1002,6,FALSE),Parametros!$I$3:$N$102,6,FALSE),"")</f>
        <v/>
      </c>
      <c r="O936" s="9"/>
      <c r="P936" s="9"/>
      <c r="Q936" s="9"/>
      <c r="R936" s="9"/>
      <c r="S936" s="9"/>
      <c r="T936" s="9"/>
      <c r="U936" s="9"/>
      <c r="V936" s="52" t="str">
        <f>IF($U936&lt;&gt;"",VLOOKUP($U936,Endereços!$B$3:$M$1002,5,FALSE)&amp;" - "&amp;VLOOKUP($U936,Endereços!$B$3:$M$1002,7,FALSE)&amp;" - "&amp;VLOOKUP($U936,Endereços!$B$3:$M$1002,8,FALSE)&amp;", "&amp;VLOOKUP($U936,Endereços!$B$3:$M$1002,2,FALSE)&amp;" "&amp;VLOOKUP($U936,Endereços!$B$3:$M$1002,3,FALSE),"")</f>
        <v/>
      </c>
      <c r="W936" s="9"/>
      <c r="X936" s="9"/>
      <c r="Y936" s="9"/>
      <c r="Z936" s="59"/>
    </row>
    <row r="937" spans="1:26" x14ac:dyDescent="0.2">
      <c r="A937" s="44" t="str">
        <f t="shared" si="26"/>
        <v/>
      </c>
      <c r="B937" s="5"/>
      <c r="C937" s="14"/>
      <c r="D937" s="32" t="str">
        <f>IF($C937&lt;&gt;"",VLOOKUP($C937,Empresas!$A$3:$AB$1002,2,FALSE),"")</f>
        <v/>
      </c>
      <c r="E937" s="14"/>
      <c r="F937" s="14"/>
      <c r="G937" s="14"/>
      <c r="H937" s="14"/>
      <c r="I937" s="9"/>
      <c r="J937" s="9"/>
      <c r="K937" s="53"/>
      <c r="L937" s="50" t="str">
        <f t="shared" ca="1" si="27"/>
        <v/>
      </c>
      <c r="M937" s="32" t="str">
        <f>IF($U937&lt;&gt;"",VLOOKUP(VLOOKUP(VLOOKUP($U937,Endereços!$B$3:$M$1002,8,FALSE),Parametros!$AG$3:$AJ$102,4,FALSE),Parametros!$U$3:$Z$102,4,FALSE),"")</f>
        <v/>
      </c>
      <c r="N937" s="32" t="str">
        <f>IF($U937&lt;&gt;"",VLOOKUP(VLOOKUP($U937,Endereços!$B$3:$M$1002,6,FALSE),Parametros!$I$3:$N$102,6,FALSE),"")</f>
        <v/>
      </c>
      <c r="O937" s="9"/>
      <c r="P937" s="9"/>
      <c r="Q937" s="9"/>
      <c r="R937" s="9"/>
      <c r="S937" s="9"/>
      <c r="T937" s="9"/>
      <c r="U937" s="9"/>
      <c r="V937" s="52" t="str">
        <f>IF($U937&lt;&gt;"",VLOOKUP($U937,Endereços!$B$3:$M$1002,5,FALSE)&amp;" - "&amp;VLOOKUP($U937,Endereços!$B$3:$M$1002,7,FALSE)&amp;" - "&amp;VLOOKUP($U937,Endereços!$B$3:$M$1002,8,FALSE)&amp;", "&amp;VLOOKUP($U937,Endereços!$B$3:$M$1002,2,FALSE)&amp;" "&amp;VLOOKUP($U937,Endereços!$B$3:$M$1002,3,FALSE),"")</f>
        <v/>
      </c>
      <c r="W937" s="9"/>
      <c r="X937" s="9"/>
      <c r="Y937" s="9"/>
      <c r="Z937" s="59"/>
    </row>
    <row r="938" spans="1:26" x14ac:dyDescent="0.2">
      <c r="A938" s="44" t="str">
        <f t="shared" si="26"/>
        <v/>
      </c>
      <c r="B938" s="5"/>
      <c r="C938" s="14"/>
      <c r="D938" s="32" t="str">
        <f>IF($C938&lt;&gt;"",VLOOKUP($C938,Empresas!$A$3:$AB$1002,2,FALSE),"")</f>
        <v/>
      </c>
      <c r="E938" s="14"/>
      <c r="F938" s="14"/>
      <c r="G938" s="14"/>
      <c r="H938" s="14"/>
      <c r="I938" s="9"/>
      <c r="J938" s="9"/>
      <c r="K938" s="53"/>
      <c r="L938" s="50" t="str">
        <f t="shared" ca="1" si="27"/>
        <v/>
      </c>
      <c r="M938" s="32" t="str">
        <f>IF($U938&lt;&gt;"",VLOOKUP(VLOOKUP(VLOOKUP($U938,Endereços!$B$3:$M$1002,8,FALSE),Parametros!$AG$3:$AJ$102,4,FALSE),Parametros!$U$3:$Z$102,4,FALSE),"")</f>
        <v/>
      </c>
      <c r="N938" s="32" t="str">
        <f>IF($U938&lt;&gt;"",VLOOKUP(VLOOKUP($U938,Endereços!$B$3:$M$1002,6,FALSE),Parametros!$I$3:$N$102,6,FALSE),"")</f>
        <v/>
      </c>
      <c r="O938" s="9"/>
      <c r="P938" s="9"/>
      <c r="Q938" s="9"/>
      <c r="R938" s="9"/>
      <c r="S938" s="9"/>
      <c r="T938" s="9"/>
      <c r="U938" s="9"/>
      <c r="V938" s="52" t="str">
        <f>IF($U938&lt;&gt;"",VLOOKUP($U938,Endereços!$B$3:$M$1002,5,FALSE)&amp;" - "&amp;VLOOKUP($U938,Endereços!$B$3:$M$1002,7,FALSE)&amp;" - "&amp;VLOOKUP($U938,Endereços!$B$3:$M$1002,8,FALSE)&amp;", "&amp;VLOOKUP($U938,Endereços!$B$3:$M$1002,2,FALSE)&amp;" "&amp;VLOOKUP($U938,Endereços!$B$3:$M$1002,3,FALSE),"")</f>
        <v/>
      </c>
      <c r="W938" s="9"/>
      <c r="X938" s="9"/>
      <c r="Y938" s="9"/>
      <c r="Z938" s="59"/>
    </row>
    <row r="939" spans="1:26" x14ac:dyDescent="0.2">
      <c r="A939" s="44" t="str">
        <f t="shared" si="26"/>
        <v/>
      </c>
      <c r="B939" s="5"/>
      <c r="C939" s="14"/>
      <c r="D939" s="32" t="str">
        <f>IF($C939&lt;&gt;"",VLOOKUP($C939,Empresas!$A$3:$AB$1002,2,FALSE),"")</f>
        <v/>
      </c>
      <c r="E939" s="14"/>
      <c r="F939" s="14"/>
      <c r="G939" s="14"/>
      <c r="H939" s="14"/>
      <c r="I939" s="9"/>
      <c r="J939" s="9"/>
      <c r="K939" s="53"/>
      <c r="L939" s="50" t="str">
        <f t="shared" ca="1" si="27"/>
        <v/>
      </c>
      <c r="M939" s="32" t="str">
        <f>IF($U939&lt;&gt;"",VLOOKUP(VLOOKUP(VLOOKUP($U939,Endereços!$B$3:$M$1002,8,FALSE),Parametros!$AG$3:$AJ$102,4,FALSE),Parametros!$U$3:$Z$102,4,FALSE),"")</f>
        <v/>
      </c>
      <c r="N939" s="32" t="str">
        <f>IF($U939&lt;&gt;"",VLOOKUP(VLOOKUP($U939,Endereços!$B$3:$M$1002,6,FALSE),Parametros!$I$3:$N$102,6,FALSE),"")</f>
        <v/>
      </c>
      <c r="O939" s="9"/>
      <c r="P939" s="9"/>
      <c r="Q939" s="9"/>
      <c r="R939" s="9"/>
      <c r="S939" s="9"/>
      <c r="T939" s="9"/>
      <c r="U939" s="9"/>
      <c r="V939" s="52" t="str">
        <f>IF($U939&lt;&gt;"",VLOOKUP($U939,Endereços!$B$3:$M$1002,5,FALSE)&amp;" - "&amp;VLOOKUP($U939,Endereços!$B$3:$M$1002,7,FALSE)&amp;" - "&amp;VLOOKUP($U939,Endereços!$B$3:$M$1002,8,FALSE)&amp;", "&amp;VLOOKUP($U939,Endereços!$B$3:$M$1002,2,FALSE)&amp;" "&amp;VLOOKUP($U939,Endereços!$B$3:$M$1002,3,FALSE),"")</f>
        <v/>
      </c>
      <c r="W939" s="9"/>
      <c r="X939" s="9"/>
      <c r="Y939" s="9"/>
      <c r="Z939" s="59"/>
    </row>
    <row r="940" spans="1:26" x14ac:dyDescent="0.2">
      <c r="A940" s="44" t="str">
        <f t="shared" si="26"/>
        <v/>
      </c>
      <c r="B940" s="5"/>
      <c r="C940" s="14"/>
      <c r="D940" s="32" t="str">
        <f>IF($C940&lt;&gt;"",VLOOKUP($C940,Empresas!$A$3:$AB$1002,2,FALSE),"")</f>
        <v/>
      </c>
      <c r="E940" s="14"/>
      <c r="F940" s="14"/>
      <c r="G940" s="14"/>
      <c r="H940" s="14"/>
      <c r="I940" s="9"/>
      <c r="J940" s="9"/>
      <c r="K940" s="53"/>
      <c r="L940" s="50" t="str">
        <f t="shared" ca="1" si="27"/>
        <v/>
      </c>
      <c r="M940" s="32" t="str">
        <f>IF($U940&lt;&gt;"",VLOOKUP(VLOOKUP(VLOOKUP($U940,Endereços!$B$3:$M$1002,8,FALSE),Parametros!$AG$3:$AJ$102,4,FALSE),Parametros!$U$3:$Z$102,4,FALSE),"")</f>
        <v/>
      </c>
      <c r="N940" s="32" t="str">
        <f>IF($U940&lt;&gt;"",VLOOKUP(VLOOKUP($U940,Endereços!$B$3:$M$1002,6,FALSE),Parametros!$I$3:$N$102,6,FALSE),"")</f>
        <v/>
      </c>
      <c r="O940" s="9"/>
      <c r="P940" s="9"/>
      <c r="Q940" s="9"/>
      <c r="R940" s="9"/>
      <c r="S940" s="9"/>
      <c r="T940" s="9"/>
      <c r="U940" s="9"/>
      <c r="V940" s="52" t="str">
        <f>IF($U940&lt;&gt;"",VLOOKUP($U940,Endereços!$B$3:$M$1002,5,FALSE)&amp;" - "&amp;VLOOKUP($U940,Endereços!$B$3:$M$1002,7,FALSE)&amp;" - "&amp;VLOOKUP($U940,Endereços!$B$3:$M$1002,8,FALSE)&amp;", "&amp;VLOOKUP($U940,Endereços!$B$3:$M$1002,2,FALSE)&amp;" "&amp;VLOOKUP($U940,Endereços!$B$3:$M$1002,3,FALSE),"")</f>
        <v/>
      </c>
      <c r="W940" s="9"/>
      <c r="X940" s="9"/>
      <c r="Y940" s="9"/>
      <c r="Z940" s="59"/>
    </row>
    <row r="941" spans="1:26" x14ac:dyDescent="0.2">
      <c r="A941" s="44" t="str">
        <f t="shared" si="26"/>
        <v/>
      </c>
      <c r="B941" s="5"/>
      <c r="C941" s="14"/>
      <c r="D941" s="32" t="str">
        <f>IF($C941&lt;&gt;"",VLOOKUP($C941,Empresas!$A$3:$AB$1002,2,FALSE),"")</f>
        <v/>
      </c>
      <c r="E941" s="14"/>
      <c r="F941" s="14"/>
      <c r="G941" s="14"/>
      <c r="H941" s="14"/>
      <c r="I941" s="9"/>
      <c r="J941" s="9"/>
      <c r="K941" s="53"/>
      <c r="L941" s="50" t="str">
        <f t="shared" ca="1" si="27"/>
        <v/>
      </c>
      <c r="M941" s="32" t="str">
        <f>IF($U941&lt;&gt;"",VLOOKUP(VLOOKUP(VLOOKUP($U941,Endereços!$B$3:$M$1002,8,FALSE),Parametros!$AG$3:$AJ$102,4,FALSE),Parametros!$U$3:$Z$102,4,FALSE),"")</f>
        <v/>
      </c>
      <c r="N941" s="32" t="str">
        <f>IF($U941&lt;&gt;"",VLOOKUP(VLOOKUP($U941,Endereços!$B$3:$M$1002,6,FALSE),Parametros!$I$3:$N$102,6,FALSE),"")</f>
        <v/>
      </c>
      <c r="O941" s="9"/>
      <c r="P941" s="9"/>
      <c r="Q941" s="9"/>
      <c r="R941" s="9"/>
      <c r="S941" s="9"/>
      <c r="T941" s="9"/>
      <c r="U941" s="9"/>
      <c r="V941" s="52" t="str">
        <f>IF($U941&lt;&gt;"",VLOOKUP($U941,Endereços!$B$3:$M$1002,5,FALSE)&amp;" - "&amp;VLOOKUP($U941,Endereços!$B$3:$M$1002,7,FALSE)&amp;" - "&amp;VLOOKUP($U941,Endereços!$B$3:$M$1002,8,FALSE)&amp;", "&amp;VLOOKUP($U941,Endereços!$B$3:$M$1002,2,FALSE)&amp;" "&amp;VLOOKUP($U941,Endereços!$B$3:$M$1002,3,FALSE),"")</f>
        <v/>
      </c>
      <c r="W941" s="9"/>
      <c r="X941" s="9"/>
      <c r="Y941" s="9"/>
      <c r="Z941" s="59"/>
    </row>
    <row r="942" spans="1:26" x14ac:dyDescent="0.2">
      <c r="A942" s="44" t="str">
        <f t="shared" si="26"/>
        <v/>
      </c>
      <c r="B942" s="5"/>
      <c r="C942" s="14"/>
      <c r="D942" s="32" t="str">
        <f>IF($C942&lt;&gt;"",VLOOKUP($C942,Empresas!$A$3:$AB$1002,2,FALSE),"")</f>
        <v/>
      </c>
      <c r="E942" s="14"/>
      <c r="F942" s="14"/>
      <c r="G942" s="14"/>
      <c r="H942" s="14"/>
      <c r="I942" s="9"/>
      <c r="J942" s="9"/>
      <c r="K942" s="53"/>
      <c r="L942" s="50" t="str">
        <f t="shared" ca="1" si="27"/>
        <v/>
      </c>
      <c r="M942" s="32" t="str">
        <f>IF($U942&lt;&gt;"",VLOOKUP(VLOOKUP(VLOOKUP($U942,Endereços!$B$3:$M$1002,8,FALSE),Parametros!$AG$3:$AJ$102,4,FALSE),Parametros!$U$3:$Z$102,4,FALSE),"")</f>
        <v/>
      </c>
      <c r="N942" s="32" t="str">
        <f>IF($U942&lt;&gt;"",VLOOKUP(VLOOKUP($U942,Endereços!$B$3:$M$1002,6,FALSE),Parametros!$I$3:$N$102,6,FALSE),"")</f>
        <v/>
      </c>
      <c r="O942" s="9"/>
      <c r="P942" s="9"/>
      <c r="Q942" s="9"/>
      <c r="R942" s="9"/>
      <c r="S942" s="9"/>
      <c r="T942" s="9"/>
      <c r="U942" s="9"/>
      <c r="V942" s="52" t="str">
        <f>IF($U942&lt;&gt;"",VLOOKUP($U942,Endereços!$B$3:$M$1002,5,FALSE)&amp;" - "&amp;VLOOKUP($U942,Endereços!$B$3:$M$1002,7,FALSE)&amp;" - "&amp;VLOOKUP($U942,Endereços!$B$3:$M$1002,8,FALSE)&amp;", "&amp;VLOOKUP($U942,Endereços!$B$3:$M$1002,2,FALSE)&amp;" "&amp;VLOOKUP($U942,Endereços!$B$3:$M$1002,3,FALSE),"")</f>
        <v/>
      </c>
      <c r="W942" s="9"/>
      <c r="X942" s="9"/>
      <c r="Y942" s="9"/>
      <c r="Z942" s="59"/>
    </row>
    <row r="943" spans="1:26" x14ac:dyDescent="0.2">
      <c r="A943" s="44" t="str">
        <f t="shared" si="26"/>
        <v/>
      </c>
      <c r="B943" s="5"/>
      <c r="C943" s="14"/>
      <c r="D943" s="32" t="str">
        <f>IF($C943&lt;&gt;"",VLOOKUP($C943,Empresas!$A$3:$AB$1002,2,FALSE),"")</f>
        <v/>
      </c>
      <c r="E943" s="14"/>
      <c r="F943" s="14"/>
      <c r="G943" s="14"/>
      <c r="H943" s="14"/>
      <c r="I943" s="9"/>
      <c r="J943" s="9"/>
      <c r="K943" s="53"/>
      <c r="L943" s="50" t="str">
        <f t="shared" ca="1" si="27"/>
        <v/>
      </c>
      <c r="M943" s="32" t="str">
        <f>IF($U943&lt;&gt;"",VLOOKUP(VLOOKUP(VLOOKUP($U943,Endereços!$B$3:$M$1002,8,FALSE),Parametros!$AG$3:$AJ$102,4,FALSE),Parametros!$U$3:$Z$102,4,FALSE),"")</f>
        <v/>
      </c>
      <c r="N943" s="32" t="str">
        <f>IF($U943&lt;&gt;"",VLOOKUP(VLOOKUP($U943,Endereços!$B$3:$M$1002,6,FALSE),Parametros!$I$3:$N$102,6,FALSE),"")</f>
        <v/>
      </c>
      <c r="O943" s="9"/>
      <c r="P943" s="9"/>
      <c r="Q943" s="9"/>
      <c r="R943" s="9"/>
      <c r="S943" s="9"/>
      <c r="T943" s="9"/>
      <c r="U943" s="9"/>
      <c r="V943" s="52" t="str">
        <f>IF($U943&lt;&gt;"",VLOOKUP($U943,Endereços!$B$3:$M$1002,5,FALSE)&amp;" - "&amp;VLOOKUP($U943,Endereços!$B$3:$M$1002,7,FALSE)&amp;" - "&amp;VLOOKUP($U943,Endereços!$B$3:$M$1002,8,FALSE)&amp;", "&amp;VLOOKUP($U943,Endereços!$B$3:$M$1002,2,FALSE)&amp;" "&amp;VLOOKUP($U943,Endereços!$B$3:$M$1002,3,FALSE),"")</f>
        <v/>
      </c>
      <c r="W943" s="9"/>
      <c r="X943" s="9"/>
      <c r="Y943" s="9"/>
      <c r="Z943" s="59"/>
    </row>
    <row r="944" spans="1:26" x14ac:dyDescent="0.2">
      <c r="A944" s="44" t="str">
        <f t="shared" si="26"/>
        <v/>
      </c>
      <c r="B944" s="5"/>
      <c r="C944" s="14"/>
      <c r="D944" s="32" t="str">
        <f>IF($C944&lt;&gt;"",VLOOKUP($C944,Empresas!$A$3:$AB$1002,2,FALSE),"")</f>
        <v/>
      </c>
      <c r="E944" s="14"/>
      <c r="F944" s="14"/>
      <c r="G944" s="14"/>
      <c r="H944" s="14"/>
      <c r="I944" s="9"/>
      <c r="J944" s="9"/>
      <c r="K944" s="53"/>
      <c r="L944" s="50" t="str">
        <f t="shared" ca="1" si="27"/>
        <v/>
      </c>
      <c r="M944" s="32" t="str">
        <f>IF($U944&lt;&gt;"",VLOOKUP(VLOOKUP(VLOOKUP($U944,Endereços!$B$3:$M$1002,8,FALSE),Parametros!$AG$3:$AJ$102,4,FALSE),Parametros!$U$3:$Z$102,4,FALSE),"")</f>
        <v/>
      </c>
      <c r="N944" s="32" t="str">
        <f>IF($U944&lt;&gt;"",VLOOKUP(VLOOKUP($U944,Endereços!$B$3:$M$1002,6,FALSE),Parametros!$I$3:$N$102,6,FALSE),"")</f>
        <v/>
      </c>
      <c r="O944" s="9"/>
      <c r="P944" s="9"/>
      <c r="Q944" s="9"/>
      <c r="R944" s="9"/>
      <c r="S944" s="9"/>
      <c r="T944" s="9"/>
      <c r="U944" s="9"/>
      <c r="V944" s="52" t="str">
        <f>IF($U944&lt;&gt;"",VLOOKUP($U944,Endereços!$B$3:$M$1002,5,FALSE)&amp;" - "&amp;VLOOKUP($U944,Endereços!$B$3:$M$1002,7,FALSE)&amp;" - "&amp;VLOOKUP($U944,Endereços!$B$3:$M$1002,8,FALSE)&amp;", "&amp;VLOOKUP($U944,Endereços!$B$3:$M$1002,2,FALSE)&amp;" "&amp;VLOOKUP($U944,Endereços!$B$3:$M$1002,3,FALSE),"")</f>
        <v/>
      </c>
      <c r="W944" s="9"/>
      <c r="X944" s="9"/>
      <c r="Y944" s="9"/>
      <c r="Z944" s="59"/>
    </row>
    <row r="945" spans="1:26" x14ac:dyDescent="0.2">
      <c r="A945" s="44" t="str">
        <f t="shared" si="26"/>
        <v/>
      </c>
      <c r="B945" s="5"/>
      <c r="C945" s="14"/>
      <c r="D945" s="32" t="str">
        <f>IF($C945&lt;&gt;"",VLOOKUP($C945,Empresas!$A$3:$AB$1002,2,FALSE),"")</f>
        <v/>
      </c>
      <c r="E945" s="14"/>
      <c r="F945" s="14"/>
      <c r="G945" s="14"/>
      <c r="H945" s="14"/>
      <c r="I945" s="9"/>
      <c r="J945" s="9"/>
      <c r="K945" s="53"/>
      <c r="L945" s="50" t="str">
        <f t="shared" ca="1" si="27"/>
        <v/>
      </c>
      <c r="M945" s="32" t="str">
        <f>IF($U945&lt;&gt;"",VLOOKUP(VLOOKUP(VLOOKUP($U945,Endereços!$B$3:$M$1002,8,FALSE),Parametros!$AG$3:$AJ$102,4,FALSE),Parametros!$U$3:$Z$102,4,FALSE),"")</f>
        <v/>
      </c>
      <c r="N945" s="32" t="str">
        <f>IF($U945&lt;&gt;"",VLOOKUP(VLOOKUP($U945,Endereços!$B$3:$M$1002,6,FALSE),Parametros!$I$3:$N$102,6,FALSE),"")</f>
        <v/>
      </c>
      <c r="O945" s="9"/>
      <c r="P945" s="9"/>
      <c r="Q945" s="9"/>
      <c r="R945" s="9"/>
      <c r="S945" s="9"/>
      <c r="T945" s="9"/>
      <c r="U945" s="9"/>
      <c r="V945" s="52" t="str">
        <f>IF($U945&lt;&gt;"",VLOOKUP($U945,Endereços!$B$3:$M$1002,5,FALSE)&amp;" - "&amp;VLOOKUP($U945,Endereços!$B$3:$M$1002,7,FALSE)&amp;" - "&amp;VLOOKUP($U945,Endereços!$B$3:$M$1002,8,FALSE)&amp;", "&amp;VLOOKUP($U945,Endereços!$B$3:$M$1002,2,FALSE)&amp;" "&amp;VLOOKUP($U945,Endereços!$B$3:$M$1002,3,FALSE),"")</f>
        <v/>
      </c>
      <c r="W945" s="9"/>
      <c r="X945" s="9"/>
      <c r="Y945" s="9"/>
      <c r="Z945" s="59"/>
    </row>
    <row r="946" spans="1:26" x14ac:dyDescent="0.2">
      <c r="A946" s="44" t="str">
        <f t="shared" si="26"/>
        <v/>
      </c>
      <c r="B946" s="5"/>
      <c r="C946" s="14"/>
      <c r="D946" s="32" t="str">
        <f>IF($C946&lt;&gt;"",VLOOKUP($C946,Empresas!$A$3:$AB$1002,2,FALSE),"")</f>
        <v/>
      </c>
      <c r="E946" s="14"/>
      <c r="F946" s="14"/>
      <c r="G946" s="14"/>
      <c r="H946" s="14"/>
      <c r="I946" s="9"/>
      <c r="J946" s="9"/>
      <c r="K946" s="53"/>
      <c r="L946" s="50" t="str">
        <f t="shared" ca="1" si="27"/>
        <v/>
      </c>
      <c r="M946" s="32" t="str">
        <f>IF($U946&lt;&gt;"",VLOOKUP(VLOOKUP(VLOOKUP($U946,Endereços!$B$3:$M$1002,8,FALSE),Parametros!$AG$3:$AJ$102,4,FALSE),Parametros!$U$3:$Z$102,4,FALSE),"")</f>
        <v/>
      </c>
      <c r="N946" s="32" t="str">
        <f>IF($U946&lt;&gt;"",VLOOKUP(VLOOKUP($U946,Endereços!$B$3:$M$1002,6,FALSE),Parametros!$I$3:$N$102,6,FALSE),"")</f>
        <v/>
      </c>
      <c r="O946" s="9"/>
      <c r="P946" s="9"/>
      <c r="Q946" s="9"/>
      <c r="R946" s="9"/>
      <c r="S946" s="9"/>
      <c r="T946" s="9"/>
      <c r="U946" s="9"/>
      <c r="V946" s="52" t="str">
        <f>IF($U946&lt;&gt;"",VLOOKUP($U946,Endereços!$B$3:$M$1002,5,FALSE)&amp;" - "&amp;VLOOKUP($U946,Endereços!$B$3:$M$1002,7,FALSE)&amp;" - "&amp;VLOOKUP($U946,Endereços!$B$3:$M$1002,8,FALSE)&amp;", "&amp;VLOOKUP($U946,Endereços!$B$3:$M$1002,2,FALSE)&amp;" "&amp;VLOOKUP($U946,Endereços!$B$3:$M$1002,3,FALSE),"")</f>
        <v/>
      </c>
      <c r="W946" s="9"/>
      <c r="X946" s="9"/>
      <c r="Y946" s="9"/>
      <c r="Z946" s="59"/>
    </row>
    <row r="947" spans="1:26" x14ac:dyDescent="0.2">
      <c r="A947" s="44" t="str">
        <f t="shared" si="26"/>
        <v/>
      </c>
      <c r="B947" s="5"/>
      <c r="C947" s="14"/>
      <c r="D947" s="32" t="str">
        <f>IF($C947&lt;&gt;"",VLOOKUP($C947,Empresas!$A$3:$AB$1002,2,FALSE),"")</f>
        <v/>
      </c>
      <c r="E947" s="14"/>
      <c r="F947" s="14"/>
      <c r="G947" s="14"/>
      <c r="H947" s="14"/>
      <c r="I947" s="9"/>
      <c r="J947" s="9"/>
      <c r="K947" s="53"/>
      <c r="L947" s="50" t="str">
        <f t="shared" ca="1" si="27"/>
        <v/>
      </c>
      <c r="M947" s="32" t="str">
        <f>IF($U947&lt;&gt;"",VLOOKUP(VLOOKUP(VLOOKUP($U947,Endereços!$B$3:$M$1002,8,FALSE),Parametros!$AG$3:$AJ$102,4,FALSE),Parametros!$U$3:$Z$102,4,FALSE),"")</f>
        <v/>
      </c>
      <c r="N947" s="32" t="str">
        <f>IF($U947&lt;&gt;"",VLOOKUP(VLOOKUP($U947,Endereços!$B$3:$M$1002,6,FALSE),Parametros!$I$3:$N$102,6,FALSE),"")</f>
        <v/>
      </c>
      <c r="O947" s="9"/>
      <c r="P947" s="9"/>
      <c r="Q947" s="9"/>
      <c r="R947" s="9"/>
      <c r="S947" s="9"/>
      <c r="T947" s="9"/>
      <c r="U947" s="9"/>
      <c r="V947" s="52" t="str">
        <f>IF($U947&lt;&gt;"",VLOOKUP($U947,Endereços!$B$3:$M$1002,5,FALSE)&amp;" - "&amp;VLOOKUP($U947,Endereços!$B$3:$M$1002,7,FALSE)&amp;" - "&amp;VLOOKUP($U947,Endereços!$B$3:$M$1002,8,FALSE)&amp;", "&amp;VLOOKUP($U947,Endereços!$B$3:$M$1002,2,FALSE)&amp;" "&amp;VLOOKUP($U947,Endereços!$B$3:$M$1002,3,FALSE),"")</f>
        <v/>
      </c>
      <c r="W947" s="9"/>
      <c r="X947" s="9"/>
      <c r="Y947" s="9"/>
      <c r="Z947" s="59"/>
    </row>
    <row r="948" spans="1:26" x14ac:dyDescent="0.2">
      <c r="A948" s="44" t="str">
        <f t="shared" si="26"/>
        <v/>
      </c>
      <c r="B948" s="5"/>
      <c r="C948" s="14"/>
      <c r="D948" s="32" t="str">
        <f>IF($C948&lt;&gt;"",VLOOKUP($C948,Empresas!$A$3:$AB$1002,2,FALSE),"")</f>
        <v/>
      </c>
      <c r="E948" s="14"/>
      <c r="F948" s="14"/>
      <c r="G948" s="14"/>
      <c r="H948" s="14"/>
      <c r="I948" s="9"/>
      <c r="J948" s="9"/>
      <c r="K948" s="53"/>
      <c r="L948" s="50" t="str">
        <f t="shared" ca="1" si="27"/>
        <v/>
      </c>
      <c r="M948" s="32" t="str">
        <f>IF($U948&lt;&gt;"",VLOOKUP(VLOOKUP(VLOOKUP($U948,Endereços!$B$3:$M$1002,8,FALSE),Parametros!$AG$3:$AJ$102,4,FALSE),Parametros!$U$3:$Z$102,4,FALSE),"")</f>
        <v/>
      </c>
      <c r="N948" s="32" t="str">
        <f>IF($U948&lt;&gt;"",VLOOKUP(VLOOKUP($U948,Endereços!$B$3:$M$1002,6,FALSE),Parametros!$I$3:$N$102,6,FALSE),"")</f>
        <v/>
      </c>
      <c r="O948" s="9"/>
      <c r="P948" s="9"/>
      <c r="Q948" s="9"/>
      <c r="R948" s="9"/>
      <c r="S948" s="9"/>
      <c r="T948" s="9"/>
      <c r="U948" s="9"/>
      <c r="V948" s="52" t="str">
        <f>IF($U948&lt;&gt;"",VLOOKUP($U948,Endereços!$B$3:$M$1002,5,FALSE)&amp;" - "&amp;VLOOKUP($U948,Endereços!$B$3:$M$1002,7,FALSE)&amp;" - "&amp;VLOOKUP($U948,Endereços!$B$3:$M$1002,8,FALSE)&amp;", "&amp;VLOOKUP($U948,Endereços!$B$3:$M$1002,2,FALSE)&amp;" "&amp;VLOOKUP($U948,Endereços!$B$3:$M$1002,3,FALSE),"")</f>
        <v/>
      </c>
      <c r="W948" s="9"/>
      <c r="X948" s="9"/>
      <c r="Y948" s="9"/>
      <c r="Z948" s="59"/>
    </row>
    <row r="949" spans="1:26" x14ac:dyDescent="0.2">
      <c r="A949" s="44" t="str">
        <f t="shared" si="26"/>
        <v/>
      </c>
      <c r="B949" s="5"/>
      <c r="C949" s="14"/>
      <c r="D949" s="32" t="str">
        <f>IF($C949&lt;&gt;"",VLOOKUP($C949,Empresas!$A$3:$AB$1002,2,FALSE),"")</f>
        <v/>
      </c>
      <c r="E949" s="14"/>
      <c r="F949" s="14"/>
      <c r="G949" s="14"/>
      <c r="H949" s="14"/>
      <c r="I949" s="9"/>
      <c r="J949" s="9"/>
      <c r="K949" s="53"/>
      <c r="L949" s="50" t="str">
        <f t="shared" ca="1" si="27"/>
        <v/>
      </c>
      <c r="M949" s="32" t="str">
        <f>IF($U949&lt;&gt;"",VLOOKUP(VLOOKUP(VLOOKUP($U949,Endereços!$B$3:$M$1002,8,FALSE),Parametros!$AG$3:$AJ$102,4,FALSE),Parametros!$U$3:$Z$102,4,FALSE),"")</f>
        <v/>
      </c>
      <c r="N949" s="32" t="str">
        <f>IF($U949&lt;&gt;"",VLOOKUP(VLOOKUP($U949,Endereços!$B$3:$M$1002,6,FALSE),Parametros!$I$3:$N$102,6,FALSE),"")</f>
        <v/>
      </c>
      <c r="O949" s="9"/>
      <c r="P949" s="9"/>
      <c r="Q949" s="9"/>
      <c r="R949" s="9"/>
      <c r="S949" s="9"/>
      <c r="T949" s="9"/>
      <c r="U949" s="9"/>
      <c r="V949" s="52" t="str">
        <f>IF($U949&lt;&gt;"",VLOOKUP($U949,Endereços!$B$3:$M$1002,5,FALSE)&amp;" - "&amp;VLOOKUP($U949,Endereços!$B$3:$M$1002,7,FALSE)&amp;" - "&amp;VLOOKUP($U949,Endereços!$B$3:$M$1002,8,FALSE)&amp;", "&amp;VLOOKUP($U949,Endereços!$B$3:$M$1002,2,FALSE)&amp;" "&amp;VLOOKUP($U949,Endereços!$B$3:$M$1002,3,FALSE),"")</f>
        <v/>
      </c>
      <c r="W949" s="9"/>
      <c r="X949" s="9"/>
      <c r="Y949" s="9"/>
      <c r="Z949" s="59"/>
    </row>
    <row r="950" spans="1:26" x14ac:dyDescent="0.2">
      <c r="A950" s="44" t="str">
        <f t="shared" si="26"/>
        <v/>
      </c>
      <c r="B950" s="5"/>
      <c r="C950" s="14"/>
      <c r="D950" s="32" t="str">
        <f>IF($C950&lt;&gt;"",VLOOKUP($C950,Empresas!$A$3:$AB$1002,2,FALSE),"")</f>
        <v/>
      </c>
      <c r="E950" s="14"/>
      <c r="F950" s="14"/>
      <c r="G950" s="14"/>
      <c r="H950" s="14"/>
      <c r="I950" s="9"/>
      <c r="J950" s="9"/>
      <c r="K950" s="53"/>
      <c r="L950" s="50" t="str">
        <f t="shared" ca="1" si="27"/>
        <v/>
      </c>
      <c r="M950" s="32" t="str">
        <f>IF($U950&lt;&gt;"",VLOOKUP(VLOOKUP(VLOOKUP($U950,Endereços!$B$3:$M$1002,8,FALSE),Parametros!$AG$3:$AJ$102,4,FALSE),Parametros!$U$3:$Z$102,4,FALSE),"")</f>
        <v/>
      </c>
      <c r="N950" s="32" t="str">
        <f>IF($U950&lt;&gt;"",VLOOKUP(VLOOKUP($U950,Endereços!$B$3:$M$1002,6,FALSE),Parametros!$I$3:$N$102,6,FALSE),"")</f>
        <v/>
      </c>
      <c r="O950" s="9"/>
      <c r="P950" s="9"/>
      <c r="Q950" s="9"/>
      <c r="R950" s="9"/>
      <c r="S950" s="9"/>
      <c r="T950" s="9"/>
      <c r="U950" s="9"/>
      <c r="V950" s="52" t="str">
        <f>IF($U950&lt;&gt;"",VLOOKUP($U950,Endereços!$B$3:$M$1002,5,FALSE)&amp;" - "&amp;VLOOKUP($U950,Endereços!$B$3:$M$1002,7,FALSE)&amp;" - "&amp;VLOOKUP($U950,Endereços!$B$3:$M$1002,8,FALSE)&amp;", "&amp;VLOOKUP($U950,Endereços!$B$3:$M$1002,2,FALSE)&amp;" "&amp;VLOOKUP($U950,Endereços!$B$3:$M$1002,3,FALSE),"")</f>
        <v/>
      </c>
      <c r="W950" s="9"/>
      <c r="X950" s="9"/>
      <c r="Y950" s="9"/>
      <c r="Z950" s="59"/>
    </row>
    <row r="951" spans="1:26" x14ac:dyDescent="0.2">
      <c r="A951" s="44" t="str">
        <f t="shared" si="26"/>
        <v/>
      </c>
      <c r="B951" s="5"/>
      <c r="C951" s="14"/>
      <c r="D951" s="32" t="str">
        <f>IF($C951&lt;&gt;"",VLOOKUP($C951,Empresas!$A$3:$AB$1002,2,FALSE),"")</f>
        <v/>
      </c>
      <c r="E951" s="14"/>
      <c r="F951" s="14"/>
      <c r="G951" s="14"/>
      <c r="H951" s="14"/>
      <c r="I951" s="9"/>
      <c r="J951" s="9"/>
      <c r="K951" s="53"/>
      <c r="L951" s="50" t="str">
        <f t="shared" ca="1" si="27"/>
        <v/>
      </c>
      <c r="M951" s="32" t="str">
        <f>IF($U951&lt;&gt;"",VLOOKUP(VLOOKUP(VLOOKUP($U951,Endereços!$B$3:$M$1002,8,FALSE),Parametros!$AG$3:$AJ$102,4,FALSE),Parametros!$U$3:$Z$102,4,FALSE),"")</f>
        <v/>
      </c>
      <c r="N951" s="32" t="str">
        <f>IF($U951&lt;&gt;"",VLOOKUP(VLOOKUP($U951,Endereços!$B$3:$M$1002,6,FALSE),Parametros!$I$3:$N$102,6,FALSE),"")</f>
        <v/>
      </c>
      <c r="O951" s="9"/>
      <c r="P951" s="9"/>
      <c r="Q951" s="9"/>
      <c r="R951" s="9"/>
      <c r="S951" s="9"/>
      <c r="T951" s="9"/>
      <c r="U951" s="9"/>
      <c r="V951" s="52" t="str">
        <f>IF($U951&lt;&gt;"",VLOOKUP($U951,Endereços!$B$3:$M$1002,5,FALSE)&amp;" - "&amp;VLOOKUP($U951,Endereços!$B$3:$M$1002,7,FALSE)&amp;" - "&amp;VLOOKUP($U951,Endereços!$B$3:$M$1002,8,FALSE)&amp;", "&amp;VLOOKUP($U951,Endereços!$B$3:$M$1002,2,FALSE)&amp;" "&amp;VLOOKUP($U951,Endereços!$B$3:$M$1002,3,FALSE),"")</f>
        <v/>
      </c>
      <c r="W951" s="9"/>
      <c r="X951" s="9"/>
      <c r="Y951" s="9"/>
      <c r="Z951" s="59"/>
    </row>
    <row r="952" spans="1:26" x14ac:dyDescent="0.2">
      <c r="A952" s="44" t="str">
        <f t="shared" si="26"/>
        <v/>
      </c>
      <c r="B952" s="5"/>
      <c r="C952" s="14"/>
      <c r="D952" s="32" t="str">
        <f>IF($C952&lt;&gt;"",VLOOKUP($C952,Empresas!$A$3:$AB$1002,2,FALSE),"")</f>
        <v/>
      </c>
      <c r="E952" s="14"/>
      <c r="F952" s="14"/>
      <c r="G952" s="14"/>
      <c r="H952" s="14"/>
      <c r="I952" s="9"/>
      <c r="J952" s="9"/>
      <c r="K952" s="53"/>
      <c r="L952" s="50" t="str">
        <f t="shared" ca="1" si="27"/>
        <v/>
      </c>
      <c r="M952" s="32" t="str">
        <f>IF($U952&lt;&gt;"",VLOOKUP(VLOOKUP(VLOOKUP($U952,Endereços!$B$3:$M$1002,8,FALSE),Parametros!$AG$3:$AJ$102,4,FALSE),Parametros!$U$3:$Z$102,4,FALSE),"")</f>
        <v/>
      </c>
      <c r="N952" s="32" t="str">
        <f>IF($U952&lt;&gt;"",VLOOKUP(VLOOKUP($U952,Endereços!$B$3:$M$1002,6,FALSE),Parametros!$I$3:$N$102,6,FALSE),"")</f>
        <v/>
      </c>
      <c r="O952" s="9"/>
      <c r="P952" s="9"/>
      <c r="Q952" s="9"/>
      <c r="R952" s="9"/>
      <c r="S952" s="9"/>
      <c r="T952" s="9"/>
      <c r="U952" s="9"/>
      <c r="V952" s="52" t="str">
        <f>IF($U952&lt;&gt;"",VLOOKUP($U952,Endereços!$B$3:$M$1002,5,FALSE)&amp;" - "&amp;VLOOKUP($U952,Endereços!$B$3:$M$1002,7,FALSE)&amp;" - "&amp;VLOOKUP($U952,Endereços!$B$3:$M$1002,8,FALSE)&amp;", "&amp;VLOOKUP($U952,Endereços!$B$3:$M$1002,2,FALSE)&amp;" "&amp;VLOOKUP($U952,Endereços!$B$3:$M$1002,3,FALSE),"")</f>
        <v/>
      </c>
      <c r="W952" s="9"/>
      <c r="X952" s="9"/>
      <c r="Y952" s="9"/>
      <c r="Z952" s="59"/>
    </row>
    <row r="953" spans="1:26" x14ac:dyDescent="0.2">
      <c r="A953" s="44" t="str">
        <f t="shared" si="26"/>
        <v/>
      </c>
      <c r="B953" s="5"/>
      <c r="C953" s="14"/>
      <c r="D953" s="32" t="str">
        <f>IF($C953&lt;&gt;"",VLOOKUP($C953,Empresas!$A$3:$AB$1002,2,FALSE),"")</f>
        <v/>
      </c>
      <c r="E953" s="14"/>
      <c r="F953" s="14"/>
      <c r="G953" s="14"/>
      <c r="H953" s="14"/>
      <c r="I953" s="9"/>
      <c r="J953" s="9"/>
      <c r="K953" s="53"/>
      <c r="L953" s="50" t="str">
        <f t="shared" ca="1" si="27"/>
        <v/>
      </c>
      <c r="M953" s="32" t="str">
        <f>IF($U953&lt;&gt;"",VLOOKUP(VLOOKUP(VLOOKUP($U953,Endereços!$B$3:$M$1002,8,FALSE),Parametros!$AG$3:$AJ$102,4,FALSE),Parametros!$U$3:$Z$102,4,FALSE),"")</f>
        <v/>
      </c>
      <c r="N953" s="32" t="str">
        <f>IF($U953&lt;&gt;"",VLOOKUP(VLOOKUP($U953,Endereços!$B$3:$M$1002,6,FALSE),Parametros!$I$3:$N$102,6,FALSE),"")</f>
        <v/>
      </c>
      <c r="O953" s="9"/>
      <c r="P953" s="9"/>
      <c r="Q953" s="9"/>
      <c r="R953" s="9"/>
      <c r="S953" s="9"/>
      <c r="T953" s="9"/>
      <c r="U953" s="9"/>
      <c r="V953" s="52" t="str">
        <f>IF($U953&lt;&gt;"",VLOOKUP($U953,Endereços!$B$3:$M$1002,5,FALSE)&amp;" - "&amp;VLOOKUP($U953,Endereços!$B$3:$M$1002,7,FALSE)&amp;" - "&amp;VLOOKUP($U953,Endereços!$B$3:$M$1002,8,FALSE)&amp;", "&amp;VLOOKUP($U953,Endereços!$B$3:$M$1002,2,FALSE)&amp;" "&amp;VLOOKUP($U953,Endereços!$B$3:$M$1002,3,FALSE),"")</f>
        <v/>
      </c>
      <c r="W953" s="9"/>
      <c r="X953" s="9"/>
      <c r="Y953" s="9"/>
      <c r="Z953" s="59"/>
    </row>
    <row r="954" spans="1:26" x14ac:dyDescent="0.2">
      <c r="A954" s="44" t="str">
        <f t="shared" ref="A954:A1000" si="28">IF($B954&lt;&gt;"",$A953+1,"")</f>
        <v/>
      </c>
      <c r="B954" s="5"/>
      <c r="C954" s="14"/>
      <c r="D954" s="32" t="str">
        <f>IF($C954&lt;&gt;"",VLOOKUP($C954,Empresas!$A$3:$AB$1002,2,FALSE),"")</f>
        <v/>
      </c>
      <c r="E954" s="14"/>
      <c r="F954" s="14"/>
      <c r="G954" s="14"/>
      <c r="H954" s="14"/>
      <c r="I954" s="9"/>
      <c r="J954" s="9"/>
      <c r="K954" s="53"/>
      <c r="L954" s="50" t="str">
        <f t="shared" ca="1" si="27"/>
        <v/>
      </c>
      <c r="M954" s="32" t="str">
        <f>IF($U954&lt;&gt;"",VLOOKUP(VLOOKUP(VLOOKUP($U954,Endereços!$B$3:$M$1002,8,FALSE),Parametros!$AG$3:$AJ$102,4,FALSE),Parametros!$U$3:$Z$102,4,FALSE),"")</f>
        <v/>
      </c>
      <c r="N954" s="32" t="str">
        <f>IF($U954&lt;&gt;"",VLOOKUP(VLOOKUP($U954,Endereços!$B$3:$M$1002,6,FALSE),Parametros!$I$3:$N$102,6,FALSE),"")</f>
        <v/>
      </c>
      <c r="O954" s="9"/>
      <c r="P954" s="9"/>
      <c r="Q954" s="9"/>
      <c r="R954" s="9"/>
      <c r="S954" s="9"/>
      <c r="T954" s="9"/>
      <c r="U954" s="9"/>
      <c r="V954" s="52" t="str">
        <f>IF($U954&lt;&gt;"",VLOOKUP($U954,Endereços!$B$3:$M$1002,5,FALSE)&amp;" - "&amp;VLOOKUP($U954,Endereços!$B$3:$M$1002,7,FALSE)&amp;" - "&amp;VLOOKUP($U954,Endereços!$B$3:$M$1002,8,FALSE)&amp;", "&amp;VLOOKUP($U954,Endereços!$B$3:$M$1002,2,FALSE)&amp;" "&amp;VLOOKUP($U954,Endereços!$B$3:$M$1002,3,FALSE),"")</f>
        <v/>
      </c>
      <c r="W954" s="9"/>
      <c r="X954" s="9"/>
      <c r="Y954" s="9"/>
      <c r="Z954" s="59"/>
    </row>
    <row r="955" spans="1:26" x14ac:dyDescent="0.2">
      <c r="A955" s="44" t="str">
        <f t="shared" si="28"/>
        <v/>
      </c>
      <c r="B955" s="5"/>
      <c r="C955" s="14"/>
      <c r="D955" s="32" t="str">
        <f>IF($C955&lt;&gt;"",VLOOKUP($C955,Empresas!$A$3:$AB$1002,2,FALSE),"")</f>
        <v/>
      </c>
      <c r="E955" s="14"/>
      <c r="F955" s="14"/>
      <c r="G955" s="14"/>
      <c r="H955" s="14"/>
      <c r="I955" s="9"/>
      <c r="J955" s="9"/>
      <c r="K955" s="53"/>
      <c r="L955" s="50" t="str">
        <f t="shared" ca="1" si="27"/>
        <v/>
      </c>
      <c r="M955" s="32" t="str">
        <f>IF($U955&lt;&gt;"",VLOOKUP(VLOOKUP(VLOOKUP($U955,Endereços!$B$3:$M$1002,8,FALSE),Parametros!$AG$3:$AJ$102,4,FALSE),Parametros!$U$3:$Z$102,4,FALSE),"")</f>
        <v/>
      </c>
      <c r="N955" s="32" t="str">
        <f>IF($U955&lt;&gt;"",VLOOKUP(VLOOKUP($U955,Endereços!$B$3:$M$1002,6,FALSE),Parametros!$I$3:$N$102,6,FALSE),"")</f>
        <v/>
      </c>
      <c r="O955" s="9"/>
      <c r="P955" s="9"/>
      <c r="Q955" s="9"/>
      <c r="R955" s="9"/>
      <c r="S955" s="9"/>
      <c r="T955" s="9"/>
      <c r="U955" s="9"/>
      <c r="V955" s="52" t="str">
        <f>IF($U955&lt;&gt;"",VLOOKUP($U955,Endereços!$B$3:$M$1002,5,FALSE)&amp;" - "&amp;VLOOKUP($U955,Endereços!$B$3:$M$1002,7,FALSE)&amp;" - "&amp;VLOOKUP($U955,Endereços!$B$3:$M$1002,8,FALSE)&amp;", "&amp;VLOOKUP($U955,Endereços!$B$3:$M$1002,2,FALSE)&amp;" "&amp;VLOOKUP($U955,Endereços!$B$3:$M$1002,3,FALSE),"")</f>
        <v/>
      </c>
      <c r="W955" s="9"/>
      <c r="X955" s="9"/>
      <c r="Y955" s="9"/>
      <c r="Z955" s="59"/>
    </row>
    <row r="956" spans="1:26" x14ac:dyDescent="0.2">
      <c r="A956" s="44" t="str">
        <f t="shared" si="28"/>
        <v/>
      </c>
      <c r="B956" s="5"/>
      <c r="C956" s="14"/>
      <c r="D956" s="32" t="str">
        <f>IF($C956&lt;&gt;"",VLOOKUP($C956,Empresas!$A$3:$AB$1002,2,FALSE),"")</f>
        <v/>
      </c>
      <c r="E956" s="14"/>
      <c r="F956" s="14"/>
      <c r="G956" s="14"/>
      <c r="H956" s="14"/>
      <c r="I956" s="9"/>
      <c r="J956" s="9"/>
      <c r="K956" s="53"/>
      <c r="L956" s="50" t="str">
        <f t="shared" ca="1" si="27"/>
        <v/>
      </c>
      <c r="M956" s="32" t="str">
        <f>IF($U956&lt;&gt;"",VLOOKUP(VLOOKUP(VLOOKUP($U956,Endereços!$B$3:$M$1002,8,FALSE),Parametros!$AG$3:$AJ$102,4,FALSE),Parametros!$U$3:$Z$102,4,FALSE),"")</f>
        <v/>
      </c>
      <c r="N956" s="32" t="str">
        <f>IF($U956&lt;&gt;"",VLOOKUP(VLOOKUP($U956,Endereços!$B$3:$M$1002,6,FALSE),Parametros!$I$3:$N$102,6,FALSE),"")</f>
        <v/>
      </c>
      <c r="O956" s="9"/>
      <c r="P956" s="9"/>
      <c r="Q956" s="9"/>
      <c r="R956" s="9"/>
      <c r="S956" s="9"/>
      <c r="T956" s="9"/>
      <c r="U956" s="9"/>
      <c r="V956" s="52" t="str">
        <f>IF($U956&lt;&gt;"",VLOOKUP($U956,Endereços!$B$3:$M$1002,5,FALSE)&amp;" - "&amp;VLOOKUP($U956,Endereços!$B$3:$M$1002,7,FALSE)&amp;" - "&amp;VLOOKUP($U956,Endereços!$B$3:$M$1002,8,FALSE)&amp;", "&amp;VLOOKUP($U956,Endereços!$B$3:$M$1002,2,FALSE)&amp;" "&amp;VLOOKUP($U956,Endereços!$B$3:$M$1002,3,FALSE),"")</f>
        <v/>
      </c>
      <c r="W956" s="9"/>
      <c r="X956" s="9"/>
      <c r="Y956" s="9"/>
      <c r="Z956" s="59"/>
    </row>
    <row r="957" spans="1:26" x14ac:dyDescent="0.2">
      <c r="A957" s="44" t="str">
        <f t="shared" si="28"/>
        <v/>
      </c>
      <c r="B957" s="5"/>
      <c r="C957" s="14"/>
      <c r="D957" s="32" t="str">
        <f>IF($C957&lt;&gt;"",VLOOKUP($C957,Empresas!$A$3:$AB$1002,2,FALSE),"")</f>
        <v/>
      </c>
      <c r="E957" s="14"/>
      <c r="F957" s="14"/>
      <c r="G957" s="14"/>
      <c r="H957" s="14"/>
      <c r="I957" s="9"/>
      <c r="J957" s="9"/>
      <c r="K957" s="53"/>
      <c r="L957" s="50" t="str">
        <f t="shared" ca="1" si="27"/>
        <v/>
      </c>
      <c r="M957" s="32" t="str">
        <f>IF($U957&lt;&gt;"",VLOOKUP(VLOOKUP(VLOOKUP($U957,Endereços!$B$3:$M$1002,8,FALSE),Parametros!$AG$3:$AJ$102,4,FALSE),Parametros!$U$3:$Z$102,4,FALSE),"")</f>
        <v/>
      </c>
      <c r="N957" s="32" t="str">
        <f>IF($U957&lt;&gt;"",VLOOKUP(VLOOKUP($U957,Endereços!$B$3:$M$1002,6,FALSE),Parametros!$I$3:$N$102,6,FALSE),"")</f>
        <v/>
      </c>
      <c r="O957" s="9"/>
      <c r="P957" s="9"/>
      <c r="Q957" s="9"/>
      <c r="R957" s="9"/>
      <c r="S957" s="9"/>
      <c r="T957" s="9"/>
      <c r="U957" s="9"/>
      <c r="V957" s="52" t="str">
        <f>IF($U957&lt;&gt;"",VLOOKUP($U957,Endereços!$B$3:$M$1002,5,FALSE)&amp;" - "&amp;VLOOKUP($U957,Endereços!$B$3:$M$1002,7,FALSE)&amp;" - "&amp;VLOOKUP($U957,Endereços!$B$3:$M$1002,8,FALSE)&amp;", "&amp;VLOOKUP($U957,Endereços!$B$3:$M$1002,2,FALSE)&amp;" "&amp;VLOOKUP($U957,Endereços!$B$3:$M$1002,3,FALSE),"")</f>
        <v/>
      </c>
      <c r="W957" s="9"/>
      <c r="X957" s="9"/>
      <c r="Y957" s="9"/>
      <c r="Z957" s="59"/>
    </row>
    <row r="958" spans="1:26" x14ac:dyDescent="0.2">
      <c r="A958" s="44" t="str">
        <f t="shared" si="28"/>
        <v/>
      </c>
      <c r="B958" s="5"/>
      <c r="C958" s="14"/>
      <c r="D958" s="32" t="str">
        <f>IF($C958&lt;&gt;"",VLOOKUP($C958,Empresas!$A$3:$AB$1002,2,FALSE),"")</f>
        <v/>
      </c>
      <c r="E958" s="14"/>
      <c r="F958" s="14"/>
      <c r="G958" s="14"/>
      <c r="H958" s="14"/>
      <c r="I958" s="9"/>
      <c r="J958" s="9"/>
      <c r="K958" s="53"/>
      <c r="L958" s="50" t="str">
        <f t="shared" ca="1" si="27"/>
        <v/>
      </c>
      <c r="M958" s="32" t="str">
        <f>IF($U958&lt;&gt;"",VLOOKUP(VLOOKUP(VLOOKUP($U958,Endereços!$B$3:$M$1002,8,FALSE),Parametros!$AG$3:$AJ$102,4,FALSE),Parametros!$U$3:$Z$102,4,FALSE),"")</f>
        <v/>
      </c>
      <c r="N958" s="32" t="str">
        <f>IF($U958&lt;&gt;"",VLOOKUP(VLOOKUP($U958,Endereços!$B$3:$M$1002,6,FALSE),Parametros!$I$3:$N$102,6,FALSE),"")</f>
        <v/>
      </c>
      <c r="O958" s="9"/>
      <c r="P958" s="9"/>
      <c r="Q958" s="9"/>
      <c r="R958" s="9"/>
      <c r="S958" s="9"/>
      <c r="T958" s="9"/>
      <c r="U958" s="9"/>
      <c r="V958" s="52" t="str">
        <f>IF($U958&lt;&gt;"",VLOOKUP($U958,Endereços!$B$3:$M$1002,5,FALSE)&amp;" - "&amp;VLOOKUP($U958,Endereços!$B$3:$M$1002,7,FALSE)&amp;" - "&amp;VLOOKUP($U958,Endereços!$B$3:$M$1002,8,FALSE)&amp;", "&amp;VLOOKUP($U958,Endereços!$B$3:$M$1002,2,FALSE)&amp;" "&amp;VLOOKUP($U958,Endereços!$B$3:$M$1002,3,FALSE),"")</f>
        <v/>
      </c>
      <c r="W958" s="9"/>
      <c r="X958" s="9"/>
      <c r="Y958" s="9"/>
      <c r="Z958" s="59"/>
    </row>
    <row r="959" spans="1:26" x14ac:dyDescent="0.2">
      <c r="A959" s="44" t="str">
        <f t="shared" si="28"/>
        <v/>
      </c>
      <c r="B959" s="5"/>
      <c r="C959" s="14"/>
      <c r="D959" s="32" t="str">
        <f>IF($C959&lt;&gt;"",VLOOKUP($C959,Empresas!$A$3:$AB$1002,2,FALSE),"")</f>
        <v/>
      </c>
      <c r="E959" s="14"/>
      <c r="F959" s="14"/>
      <c r="G959" s="14"/>
      <c r="H959" s="14"/>
      <c r="I959" s="9"/>
      <c r="J959" s="9"/>
      <c r="K959" s="53"/>
      <c r="L959" s="50" t="str">
        <f t="shared" ca="1" si="27"/>
        <v/>
      </c>
      <c r="M959" s="32" t="str">
        <f>IF($U959&lt;&gt;"",VLOOKUP(VLOOKUP(VLOOKUP($U959,Endereços!$B$3:$M$1002,8,FALSE),Parametros!$AG$3:$AJ$102,4,FALSE),Parametros!$U$3:$Z$102,4,FALSE),"")</f>
        <v/>
      </c>
      <c r="N959" s="32" t="str">
        <f>IF($U959&lt;&gt;"",VLOOKUP(VLOOKUP($U959,Endereços!$B$3:$M$1002,6,FALSE),Parametros!$I$3:$N$102,6,FALSE),"")</f>
        <v/>
      </c>
      <c r="O959" s="9"/>
      <c r="P959" s="9"/>
      <c r="Q959" s="9"/>
      <c r="R959" s="9"/>
      <c r="S959" s="9"/>
      <c r="T959" s="9"/>
      <c r="U959" s="9"/>
      <c r="V959" s="52" t="str">
        <f>IF($U959&lt;&gt;"",VLOOKUP($U959,Endereços!$B$3:$M$1002,5,FALSE)&amp;" - "&amp;VLOOKUP($U959,Endereços!$B$3:$M$1002,7,FALSE)&amp;" - "&amp;VLOOKUP($U959,Endereços!$B$3:$M$1002,8,FALSE)&amp;", "&amp;VLOOKUP($U959,Endereços!$B$3:$M$1002,2,FALSE)&amp;" "&amp;VLOOKUP($U959,Endereços!$B$3:$M$1002,3,FALSE),"")</f>
        <v/>
      </c>
      <c r="W959" s="9"/>
      <c r="X959" s="9"/>
      <c r="Y959" s="9"/>
      <c r="Z959" s="59"/>
    </row>
    <row r="960" spans="1:26" x14ac:dyDescent="0.2">
      <c r="A960" s="44" t="str">
        <f t="shared" si="28"/>
        <v/>
      </c>
      <c r="B960" s="5"/>
      <c r="C960" s="14"/>
      <c r="D960" s="32" t="str">
        <f>IF($C960&lt;&gt;"",VLOOKUP($C960,Empresas!$A$3:$AB$1002,2,FALSE),"")</f>
        <v/>
      </c>
      <c r="E960" s="14"/>
      <c r="F960" s="14"/>
      <c r="G960" s="14"/>
      <c r="H960" s="14"/>
      <c r="I960" s="9"/>
      <c r="J960" s="9"/>
      <c r="K960" s="53"/>
      <c r="L960" s="50" t="str">
        <f t="shared" ca="1" si="27"/>
        <v/>
      </c>
      <c r="M960" s="32" t="str">
        <f>IF($U960&lt;&gt;"",VLOOKUP(VLOOKUP(VLOOKUP($U960,Endereços!$B$3:$M$1002,8,FALSE),Parametros!$AG$3:$AJ$102,4,FALSE),Parametros!$U$3:$Z$102,4,FALSE),"")</f>
        <v/>
      </c>
      <c r="N960" s="32" t="str">
        <f>IF($U960&lt;&gt;"",VLOOKUP(VLOOKUP($U960,Endereços!$B$3:$M$1002,6,FALSE),Parametros!$I$3:$N$102,6,FALSE),"")</f>
        <v/>
      </c>
      <c r="O960" s="9"/>
      <c r="P960" s="9"/>
      <c r="Q960" s="9"/>
      <c r="R960" s="9"/>
      <c r="S960" s="9"/>
      <c r="T960" s="9"/>
      <c r="U960" s="9"/>
      <c r="V960" s="52" t="str">
        <f>IF($U960&lt;&gt;"",VLOOKUP($U960,Endereços!$B$3:$M$1002,5,FALSE)&amp;" - "&amp;VLOOKUP($U960,Endereços!$B$3:$M$1002,7,FALSE)&amp;" - "&amp;VLOOKUP($U960,Endereços!$B$3:$M$1002,8,FALSE)&amp;", "&amp;VLOOKUP($U960,Endereços!$B$3:$M$1002,2,FALSE)&amp;" "&amp;VLOOKUP($U960,Endereços!$B$3:$M$1002,3,FALSE),"")</f>
        <v/>
      </c>
      <c r="W960" s="9"/>
      <c r="X960" s="9"/>
      <c r="Y960" s="9"/>
      <c r="Z960" s="59"/>
    </row>
    <row r="961" spans="1:26" x14ac:dyDescent="0.2">
      <c r="A961" s="44" t="str">
        <f t="shared" si="28"/>
        <v/>
      </c>
      <c r="B961" s="5"/>
      <c r="C961" s="14"/>
      <c r="D961" s="32" t="str">
        <f>IF($C961&lt;&gt;"",VLOOKUP($C961,Empresas!$A$3:$AB$1002,2,FALSE),"")</f>
        <v/>
      </c>
      <c r="E961" s="14"/>
      <c r="F961" s="14"/>
      <c r="G961" s="14"/>
      <c r="H961" s="14"/>
      <c r="I961" s="9"/>
      <c r="J961" s="9"/>
      <c r="K961" s="53"/>
      <c r="L961" s="50" t="str">
        <f t="shared" ca="1" si="27"/>
        <v/>
      </c>
      <c r="M961" s="32" t="str">
        <f>IF($U961&lt;&gt;"",VLOOKUP(VLOOKUP(VLOOKUP($U961,Endereços!$B$3:$M$1002,8,FALSE),Parametros!$AG$3:$AJ$102,4,FALSE),Parametros!$U$3:$Z$102,4,FALSE),"")</f>
        <v/>
      </c>
      <c r="N961" s="32" t="str">
        <f>IF($U961&lt;&gt;"",VLOOKUP(VLOOKUP($U961,Endereços!$B$3:$M$1002,6,FALSE),Parametros!$I$3:$N$102,6,FALSE),"")</f>
        <v/>
      </c>
      <c r="O961" s="9"/>
      <c r="P961" s="9"/>
      <c r="Q961" s="9"/>
      <c r="R961" s="9"/>
      <c r="S961" s="9"/>
      <c r="T961" s="9"/>
      <c r="U961" s="9"/>
      <c r="V961" s="52" t="str">
        <f>IF($U961&lt;&gt;"",VLOOKUP($U961,Endereços!$B$3:$M$1002,5,FALSE)&amp;" - "&amp;VLOOKUP($U961,Endereços!$B$3:$M$1002,7,FALSE)&amp;" - "&amp;VLOOKUP($U961,Endereços!$B$3:$M$1002,8,FALSE)&amp;", "&amp;VLOOKUP($U961,Endereços!$B$3:$M$1002,2,FALSE)&amp;" "&amp;VLOOKUP($U961,Endereços!$B$3:$M$1002,3,FALSE),"")</f>
        <v/>
      </c>
      <c r="W961" s="9"/>
      <c r="X961" s="9"/>
      <c r="Y961" s="9"/>
      <c r="Z961" s="59"/>
    </row>
    <row r="962" spans="1:26" x14ac:dyDescent="0.2">
      <c r="A962" s="44" t="str">
        <f t="shared" si="28"/>
        <v/>
      </c>
      <c r="B962" s="5"/>
      <c r="C962" s="14"/>
      <c r="D962" s="32" t="str">
        <f>IF($C962&lt;&gt;"",VLOOKUP($C962,Empresas!$A$3:$AB$1002,2,FALSE),"")</f>
        <v/>
      </c>
      <c r="E962" s="14"/>
      <c r="F962" s="14"/>
      <c r="G962" s="14"/>
      <c r="H962" s="14"/>
      <c r="I962" s="9"/>
      <c r="J962" s="9"/>
      <c r="K962" s="53"/>
      <c r="L962" s="50" t="str">
        <f t="shared" ca="1" si="27"/>
        <v/>
      </c>
      <c r="M962" s="32" t="str">
        <f>IF($U962&lt;&gt;"",VLOOKUP(VLOOKUP(VLOOKUP($U962,Endereços!$B$3:$M$1002,8,FALSE),Parametros!$AG$3:$AJ$102,4,FALSE),Parametros!$U$3:$Z$102,4,FALSE),"")</f>
        <v/>
      </c>
      <c r="N962" s="32" t="str">
        <f>IF($U962&lt;&gt;"",VLOOKUP(VLOOKUP($U962,Endereços!$B$3:$M$1002,6,FALSE),Parametros!$I$3:$N$102,6,FALSE),"")</f>
        <v/>
      </c>
      <c r="O962" s="9"/>
      <c r="P962" s="9"/>
      <c r="Q962" s="9"/>
      <c r="R962" s="9"/>
      <c r="S962" s="9"/>
      <c r="T962" s="9"/>
      <c r="U962" s="9"/>
      <c r="V962" s="52" t="str">
        <f>IF($U962&lt;&gt;"",VLOOKUP($U962,Endereços!$B$3:$M$1002,5,FALSE)&amp;" - "&amp;VLOOKUP($U962,Endereços!$B$3:$M$1002,7,FALSE)&amp;" - "&amp;VLOOKUP($U962,Endereços!$B$3:$M$1002,8,FALSE)&amp;", "&amp;VLOOKUP($U962,Endereços!$B$3:$M$1002,2,FALSE)&amp;" "&amp;VLOOKUP($U962,Endereços!$B$3:$M$1002,3,FALSE),"")</f>
        <v/>
      </c>
      <c r="W962" s="9"/>
      <c r="X962" s="9"/>
      <c r="Y962" s="9"/>
      <c r="Z962" s="59"/>
    </row>
    <row r="963" spans="1:26" x14ac:dyDescent="0.2">
      <c r="A963" s="44" t="str">
        <f t="shared" si="28"/>
        <v/>
      </c>
      <c r="B963" s="5"/>
      <c r="C963" s="14"/>
      <c r="D963" s="32" t="str">
        <f>IF($C963&lt;&gt;"",VLOOKUP($C963,Empresas!$A$3:$AB$1002,2,FALSE),"")</f>
        <v/>
      </c>
      <c r="E963" s="14"/>
      <c r="F963" s="14"/>
      <c r="G963" s="14"/>
      <c r="H963" s="14"/>
      <c r="I963" s="9"/>
      <c r="J963" s="9"/>
      <c r="K963" s="53"/>
      <c r="L963" s="50" t="str">
        <f t="shared" ca="1" si="27"/>
        <v/>
      </c>
      <c r="M963" s="32" t="str">
        <f>IF($U963&lt;&gt;"",VLOOKUP(VLOOKUP(VLOOKUP($U963,Endereços!$B$3:$M$1002,8,FALSE),Parametros!$AG$3:$AJ$102,4,FALSE),Parametros!$U$3:$Z$102,4,FALSE),"")</f>
        <v/>
      </c>
      <c r="N963" s="32" t="str">
        <f>IF($U963&lt;&gt;"",VLOOKUP(VLOOKUP($U963,Endereços!$B$3:$M$1002,6,FALSE),Parametros!$I$3:$N$102,6,FALSE),"")</f>
        <v/>
      </c>
      <c r="O963" s="9"/>
      <c r="P963" s="9"/>
      <c r="Q963" s="9"/>
      <c r="R963" s="9"/>
      <c r="S963" s="9"/>
      <c r="T963" s="9"/>
      <c r="U963" s="9"/>
      <c r="V963" s="52" t="str">
        <f>IF($U963&lt;&gt;"",VLOOKUP($U963,Endereços!$B$3:$M$1002,5,FALSE)&amp;" - "&amp;VLOOKUP($U963,Endereços!$B$3:$M$1002,7,FALSE)&amp;" - "&amp;VLOOKUP($U963,Endereços!$B$3:$M$1002,8,FALSE)&amp;", "&amp;VLOOKUP($U963,Endereços!$B$3:$M$1002,2,FALSE)&amp;" "&amp;VLOOKUP($U963,Endereços!$B$3:$M$1002,3,FALSE),"")</f>
        <v/>
      </c>
      <c r="W963" s="9"/>
      <c r="X963" s="9"/>
      <c r="Y963" s="9"/>
      <c r="Z963" s="59"/>
    </row>
    <row r="964" spans="1:26" x14ac:dyDescent="0.2">
      <c r="A964" s="44" t="str">
        <f t="shared" si="28"/>
        <v/>
      </c>
      <c r="B964" s="5"/>
      <c r="C964" s="14"/>
      <c r="D964" s="32" t="str">
        <f>IF($C964&lt;&gt;"",VLOOKUP($C964,Empresas!$A$3:$AB$1002,2,FALSE),"")</f>
        <v/>
      </c>
      <c r="E964" s="14"/>
      <c r="F964" s="14"/>
      <c r="G964" s="14"/>
      <c r="H964" s="14"/>
      <c r="I964" s="9"/>
      <c r="J964" s="9"/>
      <c r="K964" s="53"/>
      <c r="L964" s="50" t="str">
        <f t="shared" ca="1" si="27"/>
        <v/>
      </c>
      <c r="M964" s="32" t="str">
        <f>IF($U964&lt;&gt;"",VLOOKUP(VLOOKUP(VLOOKUP($U964,Endereços!$B$3:$M$1002,8,FALSE),Parametros!$AG$3:$AJ$102,4,FALSE),Parametros!$U$3:$Z$102,4,FALSE),"")</f>
        <v/>
      </c>
      <c r="N964" s="32" t="str">
        <f>IF($U964&lt;&gt;"",VLOOKUP(VLOOKUP($U964,Endereços!$B$3:$M$1002,6,FALSE),Parametros!$I$3:$N$102,6,FALSE),"")</f>
        <v/>
      </c>
      <c r="O964" s="9"/>
      <c r="P964" s="9"/>
      <c r="Q964" s="9"/>
      <c r="R964" s="9"/>
      <c r="S964" s="9"/>
      <c r="T964" s="9"/>
      <c r="U964" s="9"/>
      <c r="V964" s="52" t="str">
        <f>IF($U964&lt;&gt;"",VLOOKUP($U964,Endereços!$B$3:$M$1002,5,FALSE)&amp;" - "&amp;VLOOKUP($U964,Endereços!$B$3:$M$1002,7,FALSE)&amp;" - "&amp;VLOOKUP($U964,Endereços!$B$3:$M$1002,8,FALSE)&amp;", "&amp;VLOOKUP($U964,Endereços!$B$3:$M$1002,2,FALSE)&amp;" "&amp;VLOOKUP($U964,Endereços!$B$3:$M$1002,3,FALSE),"")</f>
        <v/>
      </c>
      <c r="W964" s="9"/>
      <c r="X964" s="9"/>
      <c r="Y964" s="9"/>
      <c r="Z964" s="59"/>
    </row>
    <row r="965" spans="1:26" x14ac:dyDescent="0.2">
      <c r="A965" s="44" t="str">
        <f t="shared" si="28"/>
        <v/>
      </c>
      <c r="B965" s="5"/>
      <c r="C965" s="14"/>
      <c r="D965" s="32" t="str">
        <f>IF($C965&lt;&gt;"",VLOOKUP($C965,Empresas!$A$3:$AB$1002,2,FALSE),"")</f>
        <v/>
      </c>
      <c r="E965" s="14"/>
      <c r="F965" s="14"/>
      <c r="G965" s="14"/>
      <c r="H965" s="14"/>
      <c r="I965" s="9"/>
      <c r="J965" s="9"/>
      <c r="K965" s="53"/>
      <c r="L965" s="50" t="str">
        <f t="shared" ref="L965:L1001" ca="1" si="29">IF($K965&lt;&gt;"",DAYS360($K965,NOW(),FALSE)/360,"")</f>
        <v/>
      </c>
      <c r="M965" s="32" t="str">
        <f>IF($U965&lt;&gt;"",VLOOKUP(VLOOKUP(VLOOKUP($U965,Endereços!$B$3:$M$1002,8,FALSE),Parametros!$AG$3:$AJ$102,4,FALSE),Parametros!$U$3:$Z$102,4,FALSE),"")</f>
        <v/>
      </c>
      <c r="N965" s="32" t="str">
        <f>IF($U965&lt;&gt;"",VLOOKUP(VLOOKUP($U965,Endereços!$B$3:$M$1002,6,FALSE),Parametros!$I$3:$N$102,6,FALSE),"")</f>
        <v/>
      </c>
      <c r="O965" s="9"/>
      <c r="P965" s="9"/>
      <c r="Q965" s="9"/>
      <c r="R965" s="9"/>
      <c r="S965" s="9"/>
      <c r="T965" s="9"/>
      <c r="U965" s="9"/>
      <c r="V965" s="52" t="str">
        <f>IF($U965&lt;&gt;"",VLOOKUP($U965,Endereços!$B$3:$M$1002,5,FALSE)&amp;" - "&amp;VLOOKUP($U965,Endereços!$B$3:$M$1002,7,FALSE)&amp;" - "&amp;VLOOKUP($U965,Endereços!$B$3:$M$1002,8,FALSE)&amp;", "&amp;VLOOKUP($U965,Endereços!$B$3:$M$1002,2,FALSE)&amp;" "&amp;VLOOKUP($U965,Endereços!$B$3:$M$1002,3,FALSE),"")</f>
        <v/>
      </c>
      <c r="W965" s="9"/>
      <c r="X965" s="9"/>
      <c r="Y965" s="9"/>
      <c r="Z965" s="59"/>
    </row>
    <row r="966" spans="1:26" x14ac:dyDescent="0.2">
      <c r="A966" s="44" t="str">
        <f t="shared" si="28"/>
        <v/>
      </c>
      <c r="B966" s="5"/>
      <c r="C966" s="14"/>
      <c r="D966" s="32" t="str">
        <f>IF($C966&lt;&gt;"",VLOOKUP($C966,Empresas!$A$3:$AB$1002,2,FALSE),"")</f>
        <v/>
      </c>
      <c r="E966" s="14"/>
      <c r="F966" s="14"/>
      <c r="G966" s="14"/>
      <c r="H966" s="14"/>
      <c r="I966" s="9"/>
      <c r="J966" s="9"/>
      <c r="K966" s="53"/>
      <c r="L966" s="50" t="str">
        <f t="shared" ca="1" si="29"/>
        <v/>
      </c>
      <c r="M966" s="32" t="str">
        <f>IF($U966&lt;&gt;"",VLOOKUP(VLOOKUP(VLOOKUP($U966,Endereços!$B$3:$M$1002,8,FALSE),Parametros!$AG$3:$AJ$102,4,FALSE),Parametros!$U$3:$Z$102,4,FALSE),"")</f>
        <v/>
      </c>
      <c r="N966" s="32" t="str">
        <f>IF($U966&lt;&gt;"",VLOOKUP(VLOOKUP($U966,Endereços!$B$3:$M$1002,6,FALSE),Parametros!$I$3:$N$102,6,FALSE),"")</f>
        <v/>
      </c>
      <c r="O966" s="9"/>
      <c r="P966" s="9"/>
      <c r="Q966" s="9"/>
      <c r="R966" s="9"/>
      <c r="S966" s="9"/>
      <c r="T966" s="9"/>
      <c r="U966" s="9"/>
      <c r="V966" s="52" t="str">
        <f>IF($U966&lt;&gt;"",VLOOKUP($U966,Endereços!$B$3:$M$1002,5,FALSE)&amp;" - "&amp;VLOOKUP($U966,Endereços!$B$3:$M$1002,7,FALSE)&amp;" - "&amp;VLOOKUP($U966,Endereços!$B$3:$M$1002,8,FALSE)&amp;", "&amp;VLOOKUP($U966,Endereços!$B$3:$M$1002,2,FALSE)&amp;" "&amp;VLOOKUP($U966,Endereços!$B$3:$M$1002,3,FALSE),"")</f>
        <v/>
      </c>
      <c r="W966" s="9"/>
      <c r="X966" s="9"/>
      <c r="Y966" s="9"/>
      <c r="Z966" s="59"/>
    </row>
    <row r="967" spans="1:26" x14ac:dyDescent="0.2">
      <c r="A967" s="44" t="str">
        <f t="shared" si="28"/>
        <v/>
      </c>
      <c r="B967" s="5"/>
      <c r="C967" s="14"/>
      <c r="D967" s="32" t="str">
        <f>IF($C967&lt;&gt;"",VLOOKUP($C967,Empresas!$A$3:$AB$1002,2,FALSE),"")</f>
        <v/>
      </c>
      <c r="E967" s="14"/>
      <c r="F967" s="14"/>
      <c r="G967" s="14"/>
      <c r="H967" s="14"/>
      <c r="I967" s="9"/>
      <c r="J967" s="9"/>
      <c r="K967" s="53"/>
      <c r="L967" s="50" t="str">
        <f t="shared" ca="1" si="29"/>
        <v/>
      </c>
      <c r="M967" s="32" t="str">
        <f>IF($U967&lt;&gt;"",VLOOKUP(VLOOKUP(VLOOKUP($U967,Endereços!$B$3:$M$1002,8,FALSE),Parametros!$AG$3:$AJ$102,4,FALSE),Parametros!$U$3:$Z$102,4,FALSE),"")</f>
        <v/>
      </c>
      <c r="N967" s="32" t="str">
        <f>IF($U967&lt;&gt;"",VLOOKUP(VLOOKUP($U967,Endereços!$B$3:$M$1002,6,FALSE),Parametros!$I$3:$N$102,6,FALSE),"")</f>
        <v/>
      </c>
      <c r="O967" s="9"/>
      <c r="P967" s="9"/>
      <c r="Q967" s="9"/>
      <c r="R967" s="9"/>
      <c r="S967" s="9"/>
      <c r="T967" s="9"/>
      <c r="U967" s="9"/>
      <c r="V967" s="52" t="str">
        <f>IF($U967&lt;&gt;"",VLOOKUP($U967,Endereços!$B$3:$M$1002,5,FALSE)&amp;" - "&amp;VLOOKUP($U967,Endereços!$B$3:$M$1002,7,FALSE)&amp;" - "&amp;VLOOKUP($U967,Endereços!$B$3:$M$1002,8,FALSE)&amp;", "&amp;VLOOKUP($U967,Endereços!$B$3:$M$1002,2,FALSE)&amp;" "&amp;VLOOKUP($U967,Endereços!$B$3:$M$1002,3,FALSE),"")</f>
        <v/>
      </c>
      <c r="W967" s="9"/>
      <c r="X967" s="9"/>
      <c r="Y967" s="9"/>
      <c r="Z967" s="59"/>
    </row>
    <row r="968" spans="1:26" x14ac:dyDescent="0.2">
      <c r="A968" s="44" t="str">
        <f t="shared" si="28"/>
        <v/>
      </c>
      <c r="B968" s="5"/>
      <c r="C968" s="14"/>
      <c r="D968" s="32" t="str">
        <f>IF($C968&lt;&gt;"",VLOOKUP($C968,Empresas!$A$3:$AB$1002,2,FALSE),"")</f>
        <v/>
      </c>
      <c r="E968" s="14"/>
      <c r="F968" s="14"/>
      <c r="G968" s="14"/>
      <c r="H968" s="14"/>
      <c r="I968" s="9"/>
      <c r="J968" s="9"/>
      <c r="K968" s="53"/>
      <c r="L968" s="50" t="str">
        <f t="shared" ca="1" si="29"/>
        <v/>
      </c>
      <c r="M968" s="32" t="str">
        <f>IF($U968&lt;&gt;"",VLOOKUP(VLOOKUP(VLOOKUP($U968,Endereços!$B$3:$M$1002,8,FALSE),Parametros!$AG$3:$AJ$102,4,FALSE),Parametros!$U$3:$Z$102,4,FALSE),"")</f>
        <v/>
      </c>
      <c r="N968" s="32" t="str">
        <f>IF($U968&lt;&gt;"",VLOOKUP(VLOOKUP($U968,Endereços!$B$3:$M$1002,6,FALSE),Parametros!$I$3:$N$102,6,FALSE),"")</f>
        <v/>
      </c>
      <c r="O968" s="9"/>
      <c r="P968" s="9"/>
      <c r="Q968" s="9"/>
      <c r="R968" s="9"/>
      <c r="S968" s="9"/>
      <c r="T968" s="9"/>
      <c r="U968" s="9"/>
      <c r="V968" s="52" t="str">
        <f>IF($U968&lt;&gt;"",VLOOKUP($U968,Endereços!$B$3:$M$1002,5,FALSE)&amp;" - "&amp;VLOOKUP($U968,Endereços!$B$3:$M$1002,7,FALSE)&amp;" - "&amp;VLOOKUP($U968,Endereços!$B$3:$M$1002,8,FALSE)&amp;", "&amp;VLOOKUP($U968,Endereços!$B$3:$M$1002,2,FALSE)&amp;" "&amp;VLOOKUP($U968,Endereços!$B$3:$M$1002,3,FALSE),"")</f>
        <v/>
      </c>
      <c r="W968" s="9"/>
      <c r="X968" s="9"/>
      <c r="Y968" s="9"/>
      <c r="Z968" s="59"/>
    </row>
    <row r="969" spans="1:26" x14ac:dyDescent="0.2">
      <c r="A969" s="44" t="str">
        <f t="shared" si="28"/>
        <v/>
      </c>
      <c r="B969" s="5"/>
      <c r="C969" s="14"/>
      <c r="D969" s="32" t="str">
        <f>IF($C969&lt;&gt;"",VLOOKUP($C969,Empresas!$A$3:$AB$1002,2,FALSE),"")</f>
        <v/>
      </c>
      <c r="E969" s="14"/>
      <c r="F969" s="14"/>
      <c r="G969" s="14"/>
      <c r="H969" s="14"/>
      <c r="I969" s="9"/>
      <c r="J969" s="9"/>
      <c r="K969" s="53"/>
      <c r="L969" s="50" t="str">
        <f t="shared" ca="1" si="29"/>
        <v/>
      </c>
      <c r="M969" s="32" t="str">
        <f>IF($U969&lt;&gt;"",VLOOKUP(VLOOKUP(VLOOKUP($U969,Endereços!$B$3:$M$1002,8,FALSE),Parametros!$AG$3:$AJ$102,4,FALSE),Parametros!$U$3:$Z$102,4,FALSE),"")</f>
        <v/>
      </c>
      <c r="N969" s="32" t="str">
        <f>IF($U969&lt;&gt;"",VLOOKUP(VLOOKUP($U969,Endereços!$B$3:$M$1002,6,FALSE),Parametros!$I$3:$N$102,6,FALSE),"")</f>
        <v/>
      </c>
      <c r="O969" s="9"/>
      <c r="P969" s="9"/>
      <c r="Q969" s="9"/>
      <c r="R969" s="9"/>
      <c r="S969" s="9"/>
      <c r="T969" s="9"/>
      <c r="U969" s="9"/>
      <c r="V969" s="52" t="str">
        <f>IF($U969&lt;&gt;"",VLOOKUP($U969,Endereços!$B$3:$M$1002,5,FALSE)&amp;" - "&amp;VLOOKUP($U969,Endereços!$B$3:$M$1002,7,FALSE)&amp;" - "&amp;VLOOKUP($U969,Endereços!$B$3:$M$1002,8,FALSE)&amp;", "&amp;VLOOKUP($U969,Endereços!$B$3:$M$1002,2,FALSE)&amp;" "&amp;VLOOKUP($U969,Endereços!$B$3:$M$1002,3,FALSE),"")</f>
        <v/>
      </c>
      <c r="W969" s="9"/>
      <c r="X969" s="9"/>
      <c r="Y969" s="9"/>
      <c r="Z969" s="59"/>
    </row>
    <row r="970" spans="1:26" x14ac:dyDescent="0.2">
      <c r="A970" s="44" t="str">
        <f t="shared" si="28"/>
        <v/>
      </c>
      <c r="B970" s="5"/>
      <c r="C970" s="14"/>
      <c r="D970" s="32" t="str">
        <f>IF($C970&lt;&gt;"",VLOOKUP($C970,Empresas!$A$3:$AB$1002,2,FALSE),"")</f>
        <v/>
      </c>
      <c r="E970" s="14"/>
      <c r="F970" s="14"/>
      <c r="G970" s="14"/>
      <c r="H970" s="14"/>
      <c r="I970" s="9"/>
      <c r="J970" s="9"/>
      <c r="K970" s="53"/>
      <c r="L970" s="50" t="str">
        <f t="shared" ca="1" si="29"/>
        <v/>
      </c>
      <c r="M970" s="32" t="str">
        <f>IF($U970&lt;&gt;"",VLOOKUP(VLOOKUP(VLOOKUP($U970,Endereços!$B$3:$M$1002,8,FALSE),Parametros!$AG$3:$AJ$102,4,FALSE),Parametros!$U$3:$Z$102,4,FALSE),"")</f>
        <v/>
      </c>
      <c r="N970" s="32" t="str">
        <f>IF($U970&lt;&gt;"",VLOOKUP(VLOOKUP($U970,Endereços!$B$3:$M$1002,6,FALSE),Parametros!$I$3:$N$102,6,FALSE),"")</f>
        <v/>
      </c>
      <c r="O970" s="9"/>
      <c r="P970" s="9"/>
      <c r="Q970" s="9"/>
      <c r="R970" s="9"/>
      <c r="S970" s="9"/>
      <c r="T970" s="9"/>
      <c r="U970" s="9"/>
      <c r="V970" s="52" t="str">
        <f>IF($U970&lt;&gt;"",VLOOKUP($U970,Endereços!$B$3:$M$1002,5,FALSE)&amp;" - "&amp;VLOOKUP($U970,Endereços!$B$3:$M$1002,7,FALSE)&amp;" - "&amp;VLOOKUP($U970,Endereços!$B$3:$M$1002,8,FALSE)&amp;", "&amp;VLOOKUP($U970,Endereços!$B$3:$M$1002,2,FALSE)&amp;" "&amp;VLOOKUP($U970,Endereços!$B$3:$M$1002,3,FALSE),"")</f>
        <v/>
      </c>
      <c r="W970" s="9"/>
      <c r="X970" s="9"/>
      <c r="Y970" s="9"/>
      <c r="Z970" s="59"/>
    </row>
    <row r="971" spans="1:26" x14ac:dyDescent="0.2">
      <c r="A971" s="44" t="str">
        <f t="shared" si="28"/>
        <v/>
      </c>
      <c r="B971" s="5"/>
      <c r="C971" s="14"/>
      <c r="D971" s="32" t="str">
        <f>IF($C971&lt;&gt;"",VLOOKUP($C971,Empresas!$A$3:$AB$1002,2,FALSE),"")</f>
        <v/>
      </c>
      <c r="E971" s="14"/>
      <c r="F971" s="14"/>
      <c r="G971" s="14"/>
      <c r="H971" s="14"/>
      <c r="I971" s="9"/>
      <c r="J971" s="9"/>
      <c r="K971" s="53"/>
      <c r="L971" s="50" t="str">
        <f t="shared" ca="1" si="29"/>
        <v/>
      </c>
      <c r="M971" s="32" t="str">
        <f>IF($U971&lt;&gt;"",VLOOKUP(VLOOKUP(VLOOKUP($U971,Endereços!$B$3:$M$1002,8,FALSE),Parametros!$AG$3:$AJ$102,4,FALSE),Parametros!$U$3:$Z$102,4,FALSE),"")</f>
        <v/>
      </c>
      <c r="N971" s="32" t="str">
        <f>IF($U971&lt;&gt;"",VLOOKUP(VLOOKUP($U971,Endereços!$B$3:$M$1002,6,FALSE),Parametros!$I$3:$N$102,6,FALSE),"")</f>
        <v/>
      </c>
      <c r="O971" s="9"/>
      <c r="P971" s="9"/>
      <c r="Q971" s="9"/>
      <c r="R971" s="9"/>
      <c r="S971" s="9"/>
      <c r="T971" s="9"/>
      <c r="U971" s="9"/>
      <c r="V971" s="52" t="str">
        <f>IF($U971&lt;&gt;"",VLOOKUP($U971,Endereços!$B$3:$M$1002,5,FALSE)&amp;" - "&amp;VLOOKUP($U971,Endereços!$B$3:$M$1002,7,FALSE)&amp;" - "&amp;VLOOKUP($U971,Endereços!$B$3:$M$1002,8,FALSE)&amp;", "&amp;VLOOKUP($U971,Endereços!$B$3:$M$1002,2,FALSE)&amp;" "&amp;VLOOKUP($U971,Endereços!$B$3:$M$1002,3,FALSE),"")</f>
        <v/>
      </c>
      <c r="W971" s="9"/>
      <c r="X971" s="9"/>
      <c r="Y971" s="9"/>
      <c r="Z971" s="59"/>
    </row>
    <row r="972" spans="1:26" x14ac:dyDescent="0.2">
      <c r="A972" s="44" t="str">
        <f t="shared" si="28"/>
        <v/>
      </c>
      <c r="B972" s="5"/>
      <c r="C972" s="14"/>
      <c r="D972" s="32" t="str">
        <f>IF($C972&lt;&gt;"",VLOOKUP($C972,Empresas!$A$3:$AB$1002,2,FALSE),"")</f>
        <v/>
      </c>
      <c r="E972" s="14"/>
      <c r="F972" s="14"/>
      <c r="G972" s="14"/>
      <c r="H972" s="14"/>
      <c r="I972" s="9"/>
      <c r="J972" s="9"/>
      <c r="K972" s="53"/>
      <c r="L972" s="50" t="str">
        <f t="shared" ca="1" si="29"/>
        <v/>
      </c>
      <c r="M972" s="32" t="str">
        <f>IF($U972&lt;&gt;"",VLOOKUP(VLOOKUP(VLOOKUP($U972,Endereços!$B$3:$M$1002,8,FALSE),Parametros!$AG$3:$AJ$102,4,FALSE),Parametros!$U$3:$Z$102,4,FALSE),"")</f>
        <v/>
      </c>
      <c r="N972" s="32" t="str">
        <f>IF($U972&lt;&gt;"",VLOOKUP(VLOOKUP($U972,Endereços!$B$3:$M$1002,6,FALSE),Parametros!$I$3:$N$102,6,FALSE),"")</f>
        <v/>
      </c>
      <c r="O972" s="9"/>
      <c r="P972" s="9"/>
      <c r="Q972" s="9"/>
      <c r="R972" s="9"/>
      <c r="S972" s="9"/>
      <c r="T972" s="9"/>
      <c r="U972" s="9"/>
      <c r="V972" s="52" t="str">
        <f>IF($U972&lt;&gt;"",VLOOKUP($U972,Endereços!$B$3:$M$1002,5,FALSE)&amp;" - "&amp;VLOOKUP($U972,Endereços!$B$3:$M$1002,7,FALSE)&amp;" - "&amp;VLOOKUP($U972,Endereços!$B$3:$M$1002,8,FALSE)&amp;", "&amp;VLOOKUP($U972,Endereços!$B$3:$M$1002,2,FALSE)&amp;" "&amp;VLOOKUP($U972,Endereços!$B$3:$M$1002,3,FALSE),"")</f>
        <v/>
      </c>
      <c r="W972" s="9"/>
      <c r="X972" s="9"/>
      <c r="Y972" s="9"/>
      <c r="Z972" s="59"/>
    </row>
    <row r="973" spans="1:26" x14ac:dyDescent="0.2">
      <c r="A973" s="44" t="str">
        <f t="shared" si="28"/>
        <v/>
      </c>
      <c r="B973" s="5"/>
      <c r="C973" s="14"/>
      <c r="D973" s="32" t="str">
        <f>IF($C973&lt;&gt;"",VLOOKUP($C973,Empresas!$A$3:$AB$1002,2,FALSE),"")</f>
        <v/>
      </c>
      <c r="E973" s="14"/>
      <c r="F973" s="14"/>
      <c r="G973" s="14"/>
      <c r="H973" s="14"/>
      <c r="I973" s="9"/>
      <c r="J973" s="9"/>
      <c r="K973" s="53"/>
      <c r="L973" s="50" t="str">
        <f t="shared" ca="1" si="29"/>
        <v/>
      </c>
      <c r="M973" s="32" t="str">
        <f>IF($U973&lt;&gt;"",VLOOKUP(VLOOKUP(VLOOKUP($U973,Endereços!$B$3:$M$1002,8,FALSE),Parametros!$AG$3:$AJ$102,4,FALSE),Parametros!$U$3:$Z$102,4,FALSE),"")</f>
        <v/>
      </c>
      <c r="N973" s="32" t="str">
        <f>IF($U973&lt;&gt;"",VLOOKUP(VLOOKUP($U973,Endereços!$B$3:$M$1002,6,FALSE),Parametros!$I$3:$N$102,6,FALSE),"")</f>
        <v/>
      </c>
      <c r="O973" s="9"/>
      <c r="P973" s="9"/>
      <c r="Q973" s="9"/>
      <c r="R973" s="9"/>
      <c r="S973" s="9"/>
      <c r="T973" s="9"/>
      <c r="U973" s="9"/>
      <c r="V973" s="52" t="str">
        <f>IF($U973&lt;&gt;"",VLOOKUP($U973,Endereços!$B$3:$M$1002,5,FALSE)&amp;" - "&amp;VLOOKUP($U973,Endereços!$B$3:$M$1002,7,FALSE)&amp;" - "&amp;VLOOKUP($U973,Endereços!$B$3:$M$1002,8,FALSE)&amp;", "&amp;VLOOKUP($U973,Endereços!$B$3:$M$1002,2,FALSE)&amp;" "&amp;VLOOKUP($U973,Endereços!$B$3:$M$1002,3,FALSE),"")</f>
        <v/>
      </c>
      <c r="W973" s="9"/>
      <c r="X973" s="9"/>
      <c r="Y973" s="9"/>
      <c r="Z973" s="59"/>
    </row>
    <row r="974" spans="1:26" x14ac:dyDescent="0.2">
      <c r="A974" s="44" t="str">
        <f t="shared" si="28"/>
        <v/>
      </c>
      <c r="B974" s="5"/>
      <c r="C974" s="14"/>
      <c r="D974" s="32" t="str">
        <f>IF($C974&lt;&gt;"",VLOOKUP($C974,Empresas!$A$3:$AB$1002,2,FALSE),"")</f>
        <v/>
      </c>
      <c r="E974" s="14"/>
      <c r="F974" s="14"/>
      <c r="G974" s="14"/>
      <c r="H974" s="14"/>
      <c r="I974" s="9"/>
      <c r="J974" s="9"/>
      <c r="K974" s="53"/>
      <c r="L974" s="50" t="str">
        <f t="shared" ca="1" si="29"/>
        <v/>
      </c>
      <c r="M974" s="32" t="str">
        <f>IF($U974&lt;&gt;"",VLOOKUP(VLOOKUP(VLOOKUP($U974,Endereços!$B$3:$M$1002,8,FALSE),Parametros!$AG$3:$AJ$102,4,FALSE),Parametros!$U$3:$Z$102,4,FALSE),"")</f>
        <v/>
      </c>
      <c r="N974" s="32" t="str">
        <f>IF($U974&lt;&gt;"",VLOOKUP(VLOOKUP($U974,Endereços!$B$3:$M$1002,6,FALSE),Parametros!$I$3:$N$102,6,FALSE),"")</f>
        <v/>
      </c>
      <c r="O974" s="9"/>
      <c r="P974" s="9"/>
      <c r="Q974" s="9"/>
      <c r="R974" s="9"/>
      <c r="S974" s="9"/>
      <c r="T974" s="9"/>
      <c r="U974" s="9"/>
      <c r="V974" s="52" t="str">
        <f>IF($U974&lt;&gt;"",VLOOKUP($U974,Endereços!$B$3:$M$1002,5,FALSE)&amp;" - "&amp;VLOOKUP($U974,Endereços!$B$3:$M$1002,7,FALSE)&amp;" - "&amp;VLOOKUP($U974,Endereços!$B$3:$M$1002,8,FALSE)&amp;", "&amp;VLOOKUP($U974,Endereços!$B$3:$M$1002,2,FALSE)&amp;" "&amp;VLOOKUP($U974,Endereços!$B$3:$M$1002,3,FALSE),"")</f>
        <v/>
      </c>
      <c r="W974" s="9"/>
      <c r="X974" s="9"/>
      <c r="Y974" s="9"/>
      <c r="Z974" s="59"/>
    </row>
    <row r="975" spans="1:26" x14ac:dyDescent="0.2">
      <c r="A975" s="44" t="str">
        <f t="shared" si="28"/>
        <v/>
      </c>
      <c r="B975" s="5"/>
      <c r="C975" s="14"/>
      <c r="D975" s="32" t="str">
        <f>IF($C975&lt;&gt;"",VLOOKUP($C975,Empresas!$A$3:$AB$1002,2,FALSE),"")</f>
        <v/>
      </c>
      <c r="E975" s="14"/>
      <c r="F975" s="14"/>
      <c r="G975" s="14"/>
      <c r="H975" s="14"/>
      <c r="I975" s="9"/>
      <c r="J975" s="9"/>
      <c r="K975" s="53"/>
      <c r="L975" s="50" t="str">
        <f t="shared" ca="1" si="29"/>
        <v/>
      </c>
      <c r="M975" s="32" t="str">
        <f>IF($U975&lt;&gt;"",VLOOKUP(VLOOKUP(VLOOKUP($U975,Endereços!$B$3:$M$1002,8,FALSE),Parametros!$AG$3:$AJ$102,4,FALSE),Parametros!$U$3:$Z$102,4,FALSE),"")</f>
        <v/>
      </c>
      <c r="N975" s="32" t="str">
        <f>IF($U975&lt;&gt;"",VLOOKUP(VLOOKUP($U975,Endereços!$B$3:$M$1002,6,FALSE),Parametros!$I$3:$N$102,6,FALSE),"")</f>
        <v/>
      </c>
      <c r="O975" s="9"/>
      <c r="P975" s="9"/>
      <c r="Q975" s="9"/>
      <c r="R975" s="9"/>
      <c r="S975" s="9"/>
      <c r="T975" s="9"/>
      <c r="U975" s="9"/>
      <c r="V975" s="52" t="str">
        <f>IF($U975&lt;&gt;"",VLOOKUP($U975,Endereços!$B$3:$M$1002,5,FALSE)&amp;" - "&amp;VLOOKUP($U975,Endereços!$B$3:$M$1002,7,FALSE)&amp;" - "&amp;VLOOKUP($U975,Endereços!$B$3:$M$1002,8,FALSE)&amp;", "&amp;VLOOKUP($U975,Endereços!$B$3:$M$1002,2,FALSE)&amp;" "&amp;VLOOKUP($U975,Endereços!$B$3:$M$1002,3,FALSE),"")</f>
        <v/>
      </c>
      <c r="W975" s="9"/>
      <c r="X975" s="9"/>
      <c r="Y975" s="9"/>
      <c r="Z975" s="59"/>
    </row>
    <row r="976" spans="1:26" x14ac:dyDescent="0.2">
      <c r="A976" s="44" t="str">
        <f t="shared" si="28"/>
        <v/>
      </c>
      <c r="B976" s="5"/>
      <c r="C976" s="14"/>
      <c r="D976" s="32" t="str">
        <f>IF($C976&lt;&gt;"",VLOOKUP($C976,Empresas!$A$3:$AB$1002,2,FALSE),"")</f>
        <v/>
      </c>
      <c r="E976" s="14"/>
      <c r="F976" s="14"/>
      <c r="G976" s="14"/>
      <c r="H976" s="14"/>
      <c r="I976" s="9"/>
      <c r="J976" s="9"/>
      <c r="K976" s="53"/>
      <c r="L976" s="50" t="str">
        <f t="shared" ca="1" si="29"/>
        <v/>
      </c>
      <c r="M976" s="32" t="str">
        <f>IF($U976&lt;&gt;"",VLOOKUP(VLOOKUP(VLOOKUP($U976,Endereços!$B$3:$M$1002,8,FALSE),Parametros!$AG$3:$AJ$102,4,FALSE),Parametros!$U$3:$Z$102,4,FALSE),"")</f>
        <v/>
      </c>
      <c r="N976" s="32" t="str">
        <f>IF($U976&lt;&gt;"",VLOOKUP(VLOOKUP($U976,Endereços!$B$3:$M$1002,6,FALSE),Parametros!$I$3:$N$102,6,FALSE),"")</f>
        <v/>
      </c>
      <c r="O976" s="9"/>
      <c r="P976" s="9"/>
      <c r="Q976" s="9"/>
      <c r="R976" s="9"/>
      <c r="S976" s="9"/>
      <c r="T976" s="9"/>
      <c r="U976" s="9"/>
      <c r="V976" s="52" t="str">
        <f>IF($U976&lt;&gt;"",VLOOKUP($U976,Endereços!$B$3:$M$1002,5,FALSE)&amp;" - "&amp;VLOOKUP($U976,Endereços!$B$3:$M$1002,7,FALSE)&amp;" - "&amp;VLOOKUP($U976,Endereços!$B$3:$M$1002,8,FALSE)&amp;", "&amp;VLOOKUP($U976,Endereços!$B$3:$M$1002,2,FALSE)&amp;" "&amp;VLOOKUP($U976,Endereços!$B$3:$M$1002,3,FALSE),"")</f>
        <v/>
      </c>
      <c r="W976" s="9"/>
      <c r="X976" s="9"/>
      <c r="Y976" s="9"/>
      <c r="Z976" s="59"/>
    </row>
    <row r="977" spans="1:26" x14ac:dyDescent="0.2">
      <c r="A977" s="44" t="str">
        <f t="shared" si="28"/>
        <v/>
      </c>
      <c r="B977" s="5"/>
      <c r="C977" s="14"/>
      <c r="D977" s="32" t="str">
        <f>IF($C977&lt;&gt;"",VLOOKUP($C977,Empresas!$A$3:$AB$1002,2,FALSE),"")</f>
        <v/>
      </c>
      <c r="E977" s="14"/>
      <c r="F977" s="14"/>
      <c r="G977" s="14"/>
      <c r="H977" s="14"/>
      <c r="I977" s="9"/>
      <c r="J977" s="9"/>
      <c r="K977" s="53"/>
      <c r="L977" s="50" t="str">
        <f t="shared" ca="1" si="29"/>
        <v/>
      </c>
      <c r="M977" s="32" t="str">
        <f>IF($U977&lt;&gt;"",VLOOKUP(VLOOKUP(VLOOKUP($U977,Endereços!$B$3:$M$1002,8,FALSE),Parametros!$AG$3:$AJ$102,4,FALSE),Parametros!$U$3:$Z$102,4,FALSE),"")</f>
        <v/>
      </c>
      <c r="N977" s="32" t="str">
        <f>IF($U977&lt;&gt;"",VLOOKUP(VLOOKUP($U977,Endereços!$B$3:$M$1002,6,FALSE),Parametros!$I$3:$N$102,6,FALSE),"")</f>
        <v/>
      </c>
      <c r="O977" s="9"/>
      <c r="P977" s="9"/>
      <c r="Q977" s="9"/>
      <c r="R977" s="9"/>
      <c r="S977" s="9"/>
      <c r="T977" s="9"/>
      <c r="U977" s="9"/>
      <c r="V977" s="52" t="str">
        <f>IF($U977&lt;&gt;"",VLOOKUP($U977,Endereços!$B$3:$M$1002,5,FALSE)&amp;" - "&amp;VLOOKUP($U977,Endereços!$B$3:$M$1002,7,FALSE)&amp;" - "&amp;VLOOKUP($U977,Endereços!$B$3:$M$1002,8,FALSE)&amp;", "&amp;VLOOKUP($U977,Endereços!$B$3:$M$1002,2,FALSE)&amp;" "&amp;VLOOKUP($U977,Endereços!$B$3:$M$1002,3,FALSE),"")</f>
        <v/>
      </c>
      <c r="W977" s="9"/>
      <c r="X977" s="9"/>
      <c r="Y977" s="9"/>
      <c r="Z977" s="59"/>
    </row>
    <row r="978" spans="1:26" x14ac:dyDescent="0.2">
      <c r="A978" s="44" t="str">
        <f t="shared" si="28"/>
        <v/>
      </c>
      <c r="B978" s="5"/>
      <c r="C978" s="14"/>
      <c r="D978" s="32" t="str">
        <f>IF($C978&lt;&gt;"",VLOOKUP($C978,Empresas!$A$3:$AB$1002,2,FALSE),"")</f>
        <v/>
      </c>
      <c r="E978" s="14"/>
      <c r="F978" s="14"/>
      <c r="G978" s="14"/>
      <c r="H978" s="14"/>
      <c r="I978" s="9"/>
      <c r="J978" s="9"/>
      <c r="K978" s="53"/>
      <c r="L978" s="50" t="str">
        <f t="shared" ca="1" si="29"/>
        <v/>
      </c>
      <c r="M978" s="32" t="str">
        <f>IF($U978&lt;&gt;"",VLOOKUP(VLOOKUP(VLOOKUP($U978,Endereços!$B$3:$M$1002,8,FALSE),Parametros!$AG$3:$AJ$102,4,FALSE),Parametros!$U$3:$Z$102,4,FALSE),"")</f>
        <v/>
      </c>
      <c r="N978" s="32" t="str">
        <f>IF($U978&lt;&gt;"",VLOOKUP(VLOOKUP($U978,Endereços!$B$3:$M$1002,6,FALSE),Parametros!$I$3:$N$102,6,FALSE),"")</f>
        <v/>
      </c>
      <c r="O978" s="9"/>
      <c r="P978" s="9"/>
      <c r="Q978" s="9"/>
      <c r="R978" s="9"/>
      <c r="S978" s="9"/>
      <c r="T978" s="9"/>
      <c r="U978" s="9"/>
      <c r="V978" s="52" t="str">
        <f>IF($U978&lt;&gt;"",VLOOKUP($U978,Endereços!$B$3:$M$1002,5,FALSE)&amp;" - "&amp;VLOOKUP($U978,Endereços!$B$3:$M$1002,7,FALSE)&amp;" - "&amp;VLOOKUP($U978,Endereços!$B$3:$M$1002,8,FALSE)&amp;", "&amp;VLOOKUP($U978,Endereços!$B$3:$M$1002,2,FALSE)&amp;" "&amp;VLOOKUP($U978,Endereços!$B$3:$M$1002,3,FALSE),"")</f>
        <v/>
      </c>
      <c r="W978" s="9"/>
      <c r="X978" s="9"/>
      <c r="Y978" s="9"/>
      <c r="Z978" s="59"/>
    </row>
    <row r="979" spans="1:26" x14ac:dyDescent="0.2">
      <c r="A979" s="44" t="str">
        <f t="shared" si="28"/>
        <v/>
      </c>
      <c r="B979" s="5"/>
      <c r="C979" s="14"/>
      <c r="D979" s="32" t="str">
        <f>IF($C979&lt;&gt;"",VLOOKUP($C979,Empresas!$A$3:$AB$1002,2,FALSE),"")</f>
        <v/>
      </c>
      <c r="E979" s="14"/>
      <c r="F979" s="14"/>
      <c r="G979" s="14"/>
      <c r="H979" s="14"/>
      <c r="I979" s="9"/>
      <c r="J979" s="9"/>
      <c r="K979" s="53"/>
      <c r="L979" s="50" t="str">
        <f t="shared" ca="1" si="29"/>
        <v/>
      </c>
      <c r="M979" s="32" t="str">
        <f>IF($U979&lt;&gt;"",VLOOKUP(VLOOKUP(VLOOKUP($U979,Endereços!$B$3:$M$1002,8,FALSE),Parametros!$AG$3:$AJ$102,4,FALSE),Parametros!$U$3:$Z$102,4,FALSE),"")</f>
        <v/>
      </c>
      <c r="N979" s="32" t="str">
        <f>IF($U979&lt;&gt;"",VLOOKUP(VLOOKUP($U979,Endereços!$B$3:$M$1002,6,FALSE),Parametros!$I$3:$N$102,6,FALSE),"")</f>
        <v/>
      </c>
      <c r="O979" s="9"/>
      <c r="P979" s="9"/>
      <c r="Q979" s="9"/>
      <c r="R979" s="9"/>
      <c r="S979" s="9"/>
      <c r="T979" s="9"/>
      <c r="U979" s="9"/>
      <c r="V979" s="52" t="str">
        <f>IF($U979&lt;&gt;"",VLOOKUP($U979,Endereços!$B$3:$M$1002,5,FALSE)&amp;" - "&amp;VLOOKUP($U979,Endereços!$B$3:$M$1002,7,FALSE)&amp;" - "&amp;VLOOKUP($U979,Endereços!$B$3:$M$1002,8,FALSE)&amp;", "&amp;VLOOKUP($U979,Endereços!$B$3:$M$1002,2,FALSE)&amp;" "&amp;VLOOKUP($U979,Endereços!$B$3:$M$1002,3,FALSE),"")</f>
        <v/>
      </c>
      <c r="W979" s="9"/>
      <c r="X979" s="9"/>
      <c r="Y979" s="9"/>
      <c r="Z979" s="59"/>
    </row>
    <row r="980" spans="1:26" x14ac:dyDescent="0.2">
      <c r="A980" s="44" t="str">
        <f t="shared" si="28"/>
        <v/>
      </c>
      <c r="B980" s="5"/>
      <c r="C980" s="14"/>
      <c r="D980" s="32" t="str">
        <f>IF($C980&lt;&gt;"",VLOOKUP($C980,Empresas!$A$3:$AB$1002,2,FALSE),"")</f>
        <v/>
      </c>
      <c r="E980" s="14"/>
      <c r="F980" s="14"/>
      <c r="G980" s="14"/>
      <c r="H980" s="14"/>
      <c r="I980" s="9"/>
      <c r="J980" s="9"/>
      <c r="K980" s="53"/>
      <c r="L980" s="50" t="str">
        <f t="shared" ca="1" si="29"/>
        <v/>
      </c>
      <c r="M980" s="32" t="str">
        <f>IF($U980&lt;&gt;"",VLOOKUP(VLOOKUP(VLOOKUP($U980,Endereços!$B$3:$M$1002,8,FALSE),Parametros!$AG$3:$AJ$102,4,FALSE),Parametros!$U$3:$Z$102,4,FALSE),"")</f>
        <v/>
      </c>
      <c r="N980" s="32" t="str">
        <f>IF($U980&lt;&gt;"",VLOOKUP(VLOOKUP($U980,Endereços!$B$3:$M$1002,6,FALSE),Parametros!$I$3:$N$102,6,FALSE),"")</f>
        <v/>
      </c>
      <c r="O980" s="9"/>
      <c r="P980" s="9"/>
      <c r="Q980" s="9"/>
      <c r="R980" s="9"/>
      <c r="S980" s="9"/>
      <c r="T980" s="9"/>
      <c r="U980" s="9"/>
      <c r="V980" s="52" t="str">
        <f>IF($U980&lt;&gt;"",VLOOKUP($U980,Endereços!$B$3:$M$1002,5,FALSE)&amp;" - "&amp;VLOOKUP($U980,Endereços!$B$3:$M$1002,7,FALSE)&amp;" - "&amp;VLOOKUP($U980,Endereços!$B$3:$M$1002,8,FALSE)&amp;", "&amp;VLOOKUP($U980,Endereços!$B$3:$M$1002,2,FALSE)&amp;" "&amp;VLOOKUP($U980,Endereços!$B$3:$M$1002,3,FALSE),"")</f>
        <v/>
      </c>
      <c r="W980" s="9"/>
      <c r="X980" s="9"/>
      <c r="Y980" s="9"/>
      <c r="Z980" s="59"/>
    </row>
    <row r="981" spans="1:26" x14ac:dyDescent="0.2">
      <c r="A981" s="44" t="str">
        <f t="shared" si="28"/>
        <v/>
      </c>
      <c r="B981" s="5"/>
      <c r="C981" s="14"/>
      <c r="D981" s="32" t="str">
        <f>IF($C981&lt;&gt;"",VLOOKUP($C981,Empresas!$A$3:$AB$1002,2,FALSE),"")</f>
        <v/>
      </c>
      <c r="E981" s="14"/>
      <c r="F981" s="14"/>
      <c r="G981" s="14"/>
      <c r="H981" s="14"/>
      <c r="I981" s="9"/>
      <c r="J981" s="9"/>
      <c r="K981" s="53"/>
      <c r="L981" s="50" t="str">
        <f t="shared" ca="1" si="29"/>
        <v/>
      </c>
      <c r="M981" s="32" t="str">
        <f>IF($U981&lt;&gt;"",VLOOKUP(VLOOKUP(VLOOKUP($U981,Endereços!$B$3:$M$1002,8,FALSE),Parametros!$AG$3:$AJ$102,4,FALSE),Parametros!$U$3:$Z$102,4,FALSE),"")</f>
        <v/>
      </c>
      <c r="N981" s="32" t="str">
        <f>IF($U981&lt;&gt;"",VLOOKUP(VLOOKUP($U981,Endereços!$B$3:$M$1002,6,FALSE),Parametros!$I$3:$N$102,6,FALSE),"")</f>
        <v/>
      </c>
      <c r="O981" s="9"/>
      <c r="P981" s="9"/>
      <c r="Q981" s="9"/>
      <c r="R981" s="9"/>
      <c r="S981" s="9"/>
      <c r="T981" s="9"/>
      <c r="U981" s="9"/>
      <c r="V981" s="52" t="str">
        <f>IF($U981&lt;&gt;"",VLOOKUP($U981,Endereços!$B$3:$M$1002,5,FALSE)&amp;" - "&amp;VLOOKUP($U981,Endereços!$B$3:$M$1002,7,FALSE)&amp;" - "&amp;VLOOKUP($U981,Endereços!$B$3:$M$1002,8,FALSE)&amp;", "&amp;VLOOKUP($U981,Endereços!$B$3:$M$1002,2,FALSE)&amp;" "&amp;VLOOKUP($U981,Endereços!$B$3:$M$1002,3,FALSE),"")</f>
        <v/>
      </c>
      <c r="W981" s="9"/>
      <c r="X981" s="9"/>
      <c r="Y981" s="9"/>
      <c r="Z981" s="59"/>
    </row>
    <row r="982" spans="1:26" x14ac:dyDescent="0.2">
      <c r="A982" s="44" t="str">
        <f t="shared" si="28"/>
        <v/>
      </c>
      <c r="B982" s="5"/>
      <c r="C982" s="14"/>
      <c r="D982" s="32" t="str">
        <f>IF($C982&lt;&gt;"",VLOOKUP($C982,Empresas!$A$3:$AB$1002,2,FALSE),"")</f>
        <v/>
      </c>
      <c r="E982" s="14"/>
      <c r="F982" s="14"/>
      <c r="G982" s="14"/>
      <c r="H982" s="14"/>
      <c r="I982" s="9"/>
      <c r="J982" s="9"/>
      <c r="K982" s="53"/>
      <c r="L982" s="50" t="str">
        <f t="shared" ca="1" si="29"/>
        <v/>
      </c>
      <c r="M982" s="32" t="str">
        <f>IF($U982&lt;&gt;"",VLOOKUP(VLOOKUP(VLOOKUP($U982,Endereços!$B$3:$M$1002,8,FALSE),Parametros!$AG$3:$AJ$102,4,FALSE),Parametros!$U$3:$Z$102,4,FALSE),"")</f>
        <v/>
      </c>
      <c r="N982" s="32" t="str">
        <f>IF($U982&lt;&gt;"",VLOOKUP(VLOOKUP($U982,Endereços!$B$3:$M$1002,6,FALSE),Parametros!$I$3:$N$102,6,FALSE),"")</f>
        <v/>
      </c>
      <c r="O982" s="9"/>
      <c r="P982" s="9"/>
      <c r="Q982" s="9"/>
      <c r="R982" s="9"/>
      <c r="S982" s="9"/>
      <c r="T982" s="9"/>
      <c r="U982" s="9"/>
      <c r="V982" s="52" t="str">
        <f>IF($U982&lt;&gt;"",VLOOKUP($U982,Endereços!$B$3:$M$1002,5,FALSE)&amp;" - "&amp;VLOOKUP($U982,Endereços!$B$3:$M$1002,7,FALSE)&amp;" - "&amp;VLOOKUP($U982,Endereços!$B$3:$M$1002,8,FALSE)&amp;", "&amp;VLOOKUP($U982,Endereços!$B$3:$M$1002,2,FALSE)&amp;" "&amp;VLOOKUP($U982,Endereços!$B$3:$M$1002,3,FALSE),"")</f>
        <v/>
      </c>
      <c r="W982" s="9"/>
      <c r="X982" s="9"/>
      <c r="Y982" s="9"/>
      <c r="Z982" s="59"/>
    </row>
    <row r="983" spans="1:26" x14ac:dyDescent="0.2">
      <c r="A983" s="44" t="str">
        <f t="shared" si="28"/>
        <v/>
      </c>
      <c r="B983" s="5"/>
      <c r="C983" s="14"/>
      <c r="D983" s="32" t="str">
        <f>IF($C983&lt;&gt;"",VLOOKUP($C983,Empresas!$A$3:$AB$1002,2,FALSE),"")</f>
        <v/>
      </c>
      <c r="E983" s="14"/>
      <c r="F983" s="14"/>
      <c r="G983" s="14"/>
      <c r="H983" s="14"/>
      <c r="I983" s="9"/>
      <c r="J983" s="9"/>
      <c r="K983" s="53"/>
      <c r="L983" s="50" t="str">
        <f t="shared" ca="1" si="29"/>
        <v/>
      </c>
      <c r="M983" s="32" t="str">
        <f>IF($U983&lt;&gt;"",VLOOKUP(VLOOKUP(VLOOKUP($U983,Endereços!$B$3:$M$1002,8,FALSE),Parametros!$AG$3:$AJ$102,4,FALSE),Parametros!$U$3:$Z$102,4,FALSE),"")</f>
        <v/>
      </c>
      <c r="N983" s="32" t="str">
        <f>IF($U983&lt;&gt;"",VLOOKUP(VLOOKUP($U983,Endereços!$B$3:$M$1002,6,FALSE),Parametros!$I$3:$N$102,6,FALSE),"")</f>
        <v/>
      </c>
      <c r="O983" s="9"/>
      <c r="P983" s="9"/>
      <c r="Q983" s="9"/>
      <c r="R983" s="9"/>
      <c r="S983" s="9"/>
      <c r="T983" s="9"/>
      <c r="U983" s="9"/>
      <c r="V983" s="52" t="str">
        <f>IF($U983&lt;&gt;"",VLOOKUP($U983,Endereços!$B$3:$M$1002,5,FALSE)&amp;" - "&amp;VLOOKUP($U983,Endereços!$B$3:$M$1002,7,FALSE)&amp;" - "&amp;VLOOKUP($U983,Endereços!$B$3:$M$1002,8,FALSE)&amp;", "&amp;VLOOKUP($U983,Endereços!$B$3:$M$1002,2,FALSE)&amp;" "&amp;VLOOKUP($U983,Endereços!$B$3:$M$1002,3,FALSE),"")</f>
        <v/>
      </c>
      <c r="W983" s="9"/>
      <c r="X983" s="9"/>
      <c r="Y983" s="9"/>
      <c r="Z983" s="59"/>
    </row>
    <row r="984" spans="1:26" x14ac:dyDescent="0.2">
      <c r="A984" s="44" t="str">
        <f t="shared" si="28"/>
        <v/>
      </c>
      <c r="B984" s="5"/>
      <c r="C984" s="14"/>
      <c r="D984" s="32" t="str">
        <f>IF($C984&lt;&gt;"",VLOOKUP($C984,Empresas!$A$3:$AB$1002,2,FALSE),"")</f>
        <v/>
      </c>
      <c r="E984" s="14"/>
      <c r="F984" s="14"/>
      <c r="G984" s="14"/>
      <c r="H984" s="14"/>
      <c r="I984" s="9"/>
      <c r="J984" s="9"/>
      <c r="K984" s="53"/>
      <c r="L984" s="50" t="str">
        <f t="shared" ca="1" si="29"/>
        <v/>
      </c>
      <c r="M984" s="32" t="str">
        <f>IF($U984&lt;&gt;"",VLOOKUP(VLOOKUP(VLOOKUP($U984,Endereços!$B$3:$M$1002,8,FALSE),Parametros!$AG$3:$AJ$102,4,FALSE),Parametros!$U$3:$Z$102,4,FALSE),"")</f>
        <v/>
      </c>
      <c r="N984" s="32" t="str">
        <f>IF($U984&lt;&gt;"",VLOOKUP(VLOOKUP($U984,Endereços!$B$3:$M$1002,6,FALSE),Parametros!$I$3:$N$102,6,FALSE),"")</f>
        <v/>
      </c>
      <c r="O984" s="9"/>
      <c r="P984" s="9"/>
      <c r="Q984" s="9"/>
      <c r="R984" s="9"/>
      <c r="S984" s="9"/>
      <c r="T984" s="9"/>
      <c r="U984" s="9"/>
      <c r="V984" s="52" t="str">
        <f>IF($U984&lt;&gt;"",VLOOKUP($U984,Endereços!$B$3:$M$1002,5,FALSE)&amp;" - "&amp;VLOOKUP($U984,Endereços!$B$3:$M$1002,7,FALSE)&amp;" - "&amp;VLOOKUP($U984,Endereços!$B$3:$M$1002,8,FALSE)&amp;", "&amp;VLOOKUP($U984,Endereços!$B$3:$M$1002,2,FALSE)&amp;" "&amp;VLOOKUP($U984,Endereços!$B$3:$M$1002,3,FALSE),"")</f>
        <v/>
      </c>
      <c r="W984" s="9"/>
      <c r="X984" s="9"/>
      <c r="Y984" s="9"/>
      <c r="Z984" s="59"/>
    </row>
    <row r="985" spans="1:26" x14ac:dyDescent="0.2">
      <c r="A985" s="44" t="str">
        <f t="shared" si="28"/>
        <v/>
      </c>
      <c r="B985" s="5"/>
      <c r="C985" s="14"/>
      <c r="D985" s="32" t="str">
        <f>IF($C985&lt;&gt;"",VLOOKUP($C985,Empresas!$A$3:$AB$1002,2,FALSE),"")</f>
        <v/>
      </c>
      <c r="E985" s="14"/>
      <c r="F985" s="14"/>
      <c r="G985" s="14"/>
      <c r="H985" s="14"/>
      <c r="I985" s="9"/>
      <c r="J985" s="9"/>
      <c r="K985" s="53"/>
      <c r="L985" s="50" t="str">
        <f t="shared" ca="1" si="29"/>
        <v/>
      </c>
      <c r="M985" s="32" t="str">
        <f>IF($U985&lt;&gt;"",VLOOKUP(VLOOKUP(VLOOKUP($U985,Endereços!$B$3:$M$1002,8,FALSE),Parametros!$AG$3:$AJ$102,4,FALSE),Parametros!$U$3:$Z$102,4,FALSE),"")</f>
        <v/>
      </c>
      <c r="N985" s="32" t="str">
        <f>IF($U985&lt;&gt;"",VLOOKUP(VLOOKUP($U985,Endereços!$B$3:$M$1002,6,FALSE),Parametros!$I$3:$N$102,6,FALSE),"")</f>
        <v/>
      </c>
      <c r="O985" s="9"/>
      <c r="P985" s="9"/>
      <c r="Q985" s="9"/>
      <c r="R985" s="9"/>
      <c r="S985" s="9"/>
      <c r="T985" s="9"/>
      <c r="U985" s="9"/>
      <c r="V985" s="52" t="str">
        <f>IF($U985&lt;&gt;"",VLOOKUP($U985,Endereços!$B$3:$M$1002,5,FALSE)&amp;" - "&amp;VLOOKUP($U985,Endereços!$B$3:$M$1002,7,FALSE)&amp;" - "&amp;VLOOKUP($U985,Endereços!$B$3:$M$1002,8,FALSE)&amp;", "&amp;VLOOKUP($U985,Endereços!$B$3:$M$1002,2,FALSE)&amp;" "&amp;VLOOKUP($U985,Endereços!$B$3:$M$1002,3,FALSE),"")</f>
        <v/>
      </c>
      <c r="W985" s="9"/>
      <c r="X985" s="9"/>
      <c r="Y985" s="9"/>
      <c r="Z985" s="59"/>
    </row>
    <row r="986" spans="1:26" x14ac:dyDescent="0.2">
      <c r="A986" s="44" t="str">
        <f t="shared" si="28"/>
        <v/>
      </c>
      <c r="B986" s="5"/>
      <c r="C986" s="14"/>
      <c r="D986" s="32" t="str">
        <f>IF($C986&lt;&gt;"",VLOOKUP($C986,Empresas!$A$3:$AB$1002,2,FALSE),"")</f>
        <v/>
      </c>
      <c r="E986" s="14"/>
      <c r="F986" s="14"/>
      <c r="G986" s="14"/>
      <c r="H986" s="14"/>
      <c r="I986" s="9"/>
      <c r="J986" s="9"/>
      <c r="K986" s="53"/>
      <c r="L986" s="50" t="str">
        <f t="shared" ca="1" si="29"/>
        <v/>
      </c>
      <c r="M986" s="32" t="str">
        <f>IF($U986&lt;&gt;"",VLOOKUP(VLOOKUP(VLOOKUP($U986,Endereços!$B$3:$M$1002,8,FALSE),Parametros!$AG$3:$AJ$102,4,FALSE),Parametros!$U$3:$Z$102,4,FALSE),"")</f>
        <v/>
      </c>
      <c r="N986" s="32" t="str">
        <f>IF($U986&lt;&gt;"",VLOOKUP(VLOOKUP($U986,Endereços!$B$3:$M$1002,6,FALSE),Parametros!$I$3:$N$102,6,FALSE),"")</f>
        <v/>
      </c>
      <c r="O986" s="9"/>
      <c r="P986" s="9"/>
      <c r="Q986" s="9"/>
      <c r="R986" s="9"/>
      <c r="S986" s="9"/>
      <c r="T986" s="9"/>
      <c r="U986" s="9"/>
      <c r="V986" s="52" t="str">
        <f>IF($U986&lt;&gt;"",VLOOKUP($U986,Endereços!$B$3:$M$1002,5,FALSE)&amp;" - "&amp;VLOOKUP($U986,Endereços!$B$3:$M$1002,7,FALSE)&amp;" - "&amp;VLOOKUP($U986,Endereços!$B$3:$M$1002,8,FALSE)&amp;", "&amp;VLOOKUP($U986,Endereços!$B$3:$M$1002,2,FALSE)&amp;" "&amp;VLOOKUP($U986,Endereços!$B$3:$M$1002,3,FALSE),"")</f>
        <v/>
      </c>
      <c r="W986" s="9"/>
      <c r="X986" s="9"/>
      <c r="Y986" s="9"/>
      <c r="Z986" s="59"/>
    </row>
    <row r="987" spans="1:26" x14ac:dyDescent="0.2">
      <c r="A987" s="44" t="str">
        <f t="shared" si="28"/>
        <v/>
      </c>
      <c r="B987" s="5"/>
      <c r="C987" s="14"/>
      <c r="D987" s="32" t="str">
        <f>IF($C987&lt;&gt;"",VLOOKUP($C987,Empresas!$A$3:$AB$1002,2,FALSE),"")</f>
        <v/>
      </c>
      <c r="E987" s="14"/>
      <c r="F987" s="14"/>
      <c r="G987" s="14"/>
      <c r="H987" s="14"/>
      <c r="I987" s="9"/>
      <c r="J987" s="9"/>
      <c r="K987" s="53"/>
      <c r="L987" s="50" t="str">
        <f t="shared" ca="1" si="29"/>
        <v/>
      </c>
      <c r="M987" s="32" t="str">
        <f>IF($U987&lt;&gt;"",VLOOKUP(VLOOKUP(VLOOKUP($U987,Endereços!$B$3:$M$1002,8,FALSE),Parametros!$AG$3:$AJ$102,4,FALSE),Parametros!$U$3:$Z$102,4,FALSE),"")</f>
        <v/>
      </c>
      <c r="N987" s="32" t="str">
        <f>IF($U987&lt;&gt;"",VLOOKUP(VLOOKUP($U987,Endereços!$B$3:$M$1002,6,FALSE),Parametros!$I$3:$N$102,6,FALSE),"")</f>
        <v/>
      </c>
      <c r="O987" s="9"/>
      <c r="P987" s="9"/>
      <c r="Q987" s="9"/>
      <c r="R987" s="9"/>
      <c r="S987" s="9"/>
      <c r="T987" s="9"/>
      <c r="U987" s="9"/>
      <c r="V987" s="52" t="str">
        <f>IF($U987&lt;&gt;"",VLOOKUP($U987,Endereços!$B$3:$M$1002,5,FALSE)&amp;" - "&amp;VLOOKUP($U987,Endereços!$B$3:$M$1002,7,FALSE)&amp;" - "&amp;VLOOKUP($U987,Endereços!$B$3:$M$1002,8,FALSE)&amp;", "&amp;VLOOKUP($U987,Endereços!$B$3:$M$1002,2,FALSE)&amp;" "&amp;VLOOKUP($U987,Endereços!$B$3:$M$1002,3,FALSE),"")</f>
        <v/>
      </c>
      <c r="W987" s="9"/>
      <c r="X987" s="9"/>
      <c r="Y987" s="9"/>
      <c r="Z987" s="59"/>
    </row>
    <row r="988" spans="1:26" x14ac:dyDescent="0.2">
      <c r="A988" s="44" t="str">
        <f t="shared" si="28"/>
        <v/>
      </c>
      <c r="B988" s="5"/>
      <c r="C988" s="14"/>
      <c r="D988" s="32" t="str">
        <f>IF($C988&lt;&gt;"",VLOOKUP($C988,Empresas!$A$3:$AB$1002,2,FALSE),"")</f>
        <v/>
      </c>
      <c r="E988" s="14"/>
      <c r="F988" s="14"/>
      <c r="G988" s="14"/>
      <c r="H988" s="14"/>
      <c r="I988" s="9"/>
      <c r="J988" s="9"/>
      <c r="K988" s="53"/>
      <c r="L988" s="50" t="str">
        <f t="shared" ca="1" si="29"/>
        <v/>
      </c>
      <c r="M988" s="32" t="str">
        <f>IF($U988&lt;&gt;"",VLOOKUP(VLOOKUP(VLOOKUP($U988,Endereços!$B$3:$M$1002,8,FALSE),Parametros!$AG$3:$AJ$102,4,FALSE),Parametros!$U$3:$Z$102,4,FALSE),"")</f>
        <v/>
      </c>
      <c r="N988" s="32" t="str">
        <f>IF($U988&lt;&gt;"",VLOOKUP(VLOOKUP($U988,Endereços!$B$3:$M$1002,6,FALSE),Parametros!$I$3:$N$102,6,FALSE),"")</f>
        <v/>
      </c>
      <c r="O988" s="9"/>
      <c r="P988" s="9"/>
      <c r="Q988" s="9"/>
      <c r="R988" s="9"/>
      <c r="S988" s="9"/>
      <c r="T988" s="9"/>
      <c r="U988" s="9"/>
      <c r="V988" s="52" t="str">
        <f>IF($U988&lt;&gt;"",VLOOKUP($U988,Endereços!$B$3:$M$1002,5,FALSE)&amp;" - "&amp;VLOOKUP($U988,Endereços!$B$3:$M$1002,7,FALSE)&amp;" - "&amp;VLOOKUP($U988,Endereços!$B$3:$M$1002,8,FALSE)&amp;", "&amp;VLOOKUP($U988,Endereços!$B$3:$M$1002,2,FALSE)&amp;" "&amp;VLOOKUP($U988,Endereços!$B$3:$M$1002,3,FALSE),"")</f>
        <v/>
      </c>
      <c r="W988" s="9"/>
      <c r="X988" s="9"/>
      <c r="Y988" s="9"/>
      <c r="Z988" s="59"/>
    </row>
    <row r="989" spans="1:26" x14ac:dyDescent="0.2">
      <c r="A989" s="44" t="str">
        <f t="shared" si="28"/>
        <v/>
      </c>
      <c r="B989" s="5"/>
      <c r="C989" s="14"/>
      <c r="D989" s="32" t="str">
        <f>IF($C989&lt;&gt;"",VLOOKUP($C989,Empresas!$A$3:$AB$1002,2,FALSE),"")</f>
        <v/>
      </c>
      <c r="E989" s="14"/>
      <c r="F989" s="14"/>
      <c r="G989" s="14"/>
      <c r="H989" s="14"/>
      <c r="I989" s="9"/>
      <c r="J989" s="9"/>
      <c r="K989" s="53"/>
      <c r="L989" s="50" t="str">
        <f t="shared" ca="1" si="29"/>
        <v/>
      </c>
      <c r="M989" s="32" t="str">
        <f>IF($U989&lt;&gt;"",VLOOKUP(VLOOKUP(VLOOKUP($U989,Endereços!$B$3:$M$1002,8,FALSE),Parametros!$AG$3:$AJ$102,4,FALSE),Parametros!$U$3:$Z$102,4,FALSE),"")</f>
        <v/>
      </c>
      <c r="N989" s="32" t="str">
        <f>IF($U989&lt;&gt;"",VLOOKUP(VLOOKUP($U989,Endereços!$B$3:$M$1002,6,FALSE),Parametros!$I$3:$N$102,6,FALSE),"")</f>
        <v/>
      </c>
      <c r="O989" s="9"/>
      <c r="P989" s="9"/>
      <c r="Q989" s="9"/>
      <c r="R989" s="9"/>
      <c r="S989" s="9"/>
      <c r="T989" s="9"/>
      <c r="U989" s="9"/>
      <c r="V989" s="52" t="str">
        <f>IF($U989&lt;&gt;"",VLOOKUP($U989,Endereços!$B$3:$M$1002,5,FALSE)&amp;" - "&amp;VLOOKUP($U989,Endereços!$B$3:$M$1002,7,FALSE)&amp;" - "&amp;VLOOKUP($U989,Endereços!$B$3:$M$1002,8,FALSE)&amp;", "&amp;VLOOKUP($U989,Endereços!$B$3:$M$1002,2,FALSE)&amp;" "&amp;VLOOKUP($U989,Endereços!$B$3:$M$1002,3,FALSE),"")</f>
        <v/>
      </c>
      <c r="W989" s="9"/>
      <c r="X989" s="9"/>
      <c r="Y989" s="9"/>
      <c r="Z989" s="59"/>
    </row>
    <row r="990" spans="1:26" x14ac:dyDescent="0.2">
      <c r="A990" s="44" t="str">
        <f t="shared" si="28"/>
        <v/>
      </c>
      <c r="B990" s="5"/>
      <c r="C990" s="14"/>
      <c r="D990" s="32" t="str">
        <f>IF($C990&lt;&gt;"",VLOOKUP($C990,Empresas!$A$3:$AB$1002,2,FALSE),"")</f>
        <v/>
      </c>
      <c r="E990" s="14"/>
      <c r="F990" s="14"/>
      <c r="G990" s="14"/>
      <c r="H990" s="14"/>
      <c r="I990" s="9"/>
      <c r="J990" s="9"/>
      <c r="K990" s="53"/>
      <c r="L990" s="50" t="str">
        <f t="shared" ca="1" si="29"/>
        <v/>
      </c>
      <c r="M990" s="32" t="str">
        <f>IF($U990&lt;&gt;"",VLOOKUP(VLOOKUP(VLOOKUP($U990,Endereços!$B$3:$M$1002,8,FALSE),Parametros!$AG$3:$AJ$102,4,FALSE),Parametros!$U$3:$Z$102,4,FALSE),"")</f>
        <v/>
      </c>
      <c r="N990" s="32" t="str">
        <f>IF($U990&lt;&gt;"",VLOOKUP(VLOOKUP($U990,Endereços!$B$3:$M$1002,6,FALSE),Parametros!$I$3:$N$102,6,FALSE),"")</f>
        <v/>
      </c>
      <c r="O990" s="9"/>
      <c r="P990" s="9"/>
      <c r="Q990" s="9"/>
      <c r="R990" s="9"/>
      <c r="S990" s="9"/>
      <c r="T990" s="9"/>
      <c r="U990" s="9"/>
      <c r="V990" s="52" t="str">
        <f>IF($U990&lt;&gt;"",VLOOKUP($U990,Endereços!$B$3:$M$1002,5,FALSE)&amp;" - "&amp;VLOOKUP($U990,Endereços!$B$3:$M$1002,7,FALSE)&amp;" - "&amp;VLOOKUP($U990,Endereços!$B$3:$M$1002,8,FALSE)&amp;", "&amp;VLOOKUP($U990,Endereços!$B$3:$M$1002,2,FALSE)&amp;" "&amp;VLOOKUP($U990,Endereços!$B$3:$M$1002,3,FALSE),"")</f>
        <v/>
      </c>
      <c r="W990" s="9"/>
      <c r="X990" s="9"/>
      <c r="Y990" s="9"/>
      <c r="Z990" s="59"/>
    </row>
    <row r="991" spans="1:26" x14ac:dyDescent="0.2">
      <c r="A991" s="44" t="str">
        <f t="shared" si="28"/>
        <v/>
      </c>
      <c r="B991" s="5"/>
      <c r="C991" s="14"/>
      <c r="D991" s="32" t="str">
        <f>IF($C991&lt;&gt;"",VLOOKUP($C991,Empresas!$A$3:$AB$1002,2,FALSE),"")</f>
        <v/>
      </c>
      <c r="E991" s="14"/>
      <c r="F991" s="14"/>
      <c r="G991" s="14"/>
      <c r="H991" s="14"/>
      <c r="I991" s="9"/>
      <c r="J991" s="9"/>
      <c r="K991" s="53"/>
      <c r="L991" s="50" t="str">
        <f t="shared" ca="1" si="29"/>
        <v/>
      </c>
      <c r="M991" s="32" t="str">
        <f>IF($U991&lt;&gt;"",VLOOKUP(VLOOKUP(VLOOKUP($U991,Endereços!$B$3:$M$1002,8,FALSE),Parametros!$AG$3:$AJ$102,4,FALSE),Parametros!$U$3:$Z$102,4,FALSE),"")</f>
        <v/>
      </c>
      <c r="N991" s="32" t="str">
        <f>IF($U991&lt;&gt;"",VLOOKUP(VLOOKUP($U991,Endereços!$B$3:$M$1002,6,FALSE),Parametros!$I$3:$N$102,6,FALSE),"")</f>
        <v/>
      </c>
      <c r="O991" s="9"/>
      <c r="P991" s="9"/>
      <c r="Q991" s="9"/>
      <c r="R991" s="9"/>
      <c r="S991" s="9"/>
      <c r="T991" s="9"/>
      <c r="U991" s="9"/>
      <c r="V991" s="52" t="str">
        <f>IF($U991&lt;&gt;"",VLOOKUP($U991,Endereços!$B$3:$M$1002,5,FALSE)&amp;" - "&amp;VLOOKUP($U991,Endereços!$B$3:$M$1002,7,FALSE)&amp;" - "&amp;VLOOKUP($U991,Endereços!$B$3:$M$1002,8,FALSE)&amp;", "&amp;VLOOKUP($U991,Endereços!$B$3:$M$1002,2,FALSE)&amp;" "&amp;VLOOKUP($U991,Endereços!$B$3:$M$1002,3,FALSE),"")</f>
        <v/>
      </c>
      <c r="W991" s="9"/>
      <c r="X991" s="9"/>
      <c r="Y991" s="9"/>
      <c r="Z991" s="59"/>
    </row>
    <row r="992" spans="1:26" x14ac:dyDescent="0.2">
      <c r="A992" s="44" t="str">
        <f t="shared" si="28"/>
        <v/>
      </c>
      <c r="B992" s="5"/>
      <c r="C992" s="14"/>
      <c r="D992" s="32" t="str">
        <f>IF($C992&lt;&gt;"",VLOOKUP($C992,Empresas!$A$3:$AB$1002,2,FALSE),"")</f>
        <v/>
      </c>
      <c r="E992" s="14"/>
      <c r="F992" s="14"/>
      <c r="G992" s="14"/>
      <c r="H992" s="14"/>
      <c r="I992" s="9"/>
      <c r="J992" s="9"/>
      <c r="K992" s="53"/>
      <c r="L992" s="50" t="str">
        <f t="shared" ca="1" si="29"/>
        <v/>
      </c>
      <c r="M992" s="32" t="str">
        <f>IF($U992&lt;&gt;"",VLOOKUP(VLOOKUP(VLOOKUP($U992,Endereços!$B$3:$M$1002,8,FALSE),Parametros!$AG$3:$AJ$102,4,FALSE),Parametros!$U$3:$Z$102,4,FALSE),"")</f>
        <v/>
      </c>
      <c r="N992" s="32" t="str">
        <f>IF($U992&lt;&gt;"",VLOOKUP(VLOOKUP($U992,Endereços!$B$3:$M$1002,6,FALSE),Parametros!$I$3:$N$102,6,FALSE),"")</f>
        <v/>
      </c>
      <c r="O992" s="9"/>
      <c r="P992" s="9"/>
      <c r="Q992" s="9"/>
      <c r="R992" s="9"/>
      <c r="S992" s="9"/>
      <c r="T992" s="9"/>
      <c r="U992" s="9"/>
      <c r="V992" s="52" t="str">
        <f>IF($U992&lt;&gt;"",VLOOKUP($U992,Endereços!$B$3:$M$1002,5,FALSE)&amp;" - "&amp;VLOOKUP($U992,Endereços!$B$3:$M$1002,7,FALSE)&amp;" - "&amp;VLOOKUP($U992,Endereços!$B$3:$M$1002,8,FALSE)&amp;", "&amp;VLOOKUP($U992,Endereços!$B$3:$M$1002,2,FALSE)&amp;" "&amp;VLOOKUP($U992,Endereços!$B$3:$M$1002,3,FALSE),"")</f>
        <v/>
      </c>
      <c r="W992" s="9"/>
      <c r="X992" s="9"/>
      <c r="Y992" s="9"/>
      <c r="Z992" s="59"/>
    </row>
    <row r="993" spans="1:26" x14ac:dyDescent="0.2">
      <c r="A993" s="44" t="str">
        <f t="shared" si="28"/>
        <v/>
      </c>
      <c r="B993" s="5"/>
      <c r="C993" s="14"/>
      <c r="D993" s="32" t="str">
        <f>IF($C993&lt;&gt;"",VLOOKUP($C993,Empresas!$A$3:$AB$1002,2,FALSE),"")</f>
        <v/>
      </c>
      <c r="E993" s="14"/>
      <c r="F993" s="14"/>
      <c r="G993" s="14"/>
      <c r="H993" s="14"/>
      <c r="I993" s="9"/>
      <c r="J993" s="9"/>
      <c r="K993" s="53"/>
      <c r="L993" s="50" t="str">
        <f t="shared" ca="1" si="29"/>
        <v/>
      </c>
      <c r="M993" s="32" t="str">
        <f>IF($U993&lt;&gt;"",VLOOKUP(VLOOKUP(VLOOKUP($U993,Endereços!$B$3:$M$1002,8,FALSE),Parametros!$AG$3:$AJ$102,4,FALSE),Parametros!$U$3:$Z$102,4,FALSE),"")</f>
        <v/>
      </c>
      <c r="N993" s="32" t="str">
        <f>IF($U993&lt;&gt;"",VLOOKUP(VLOOKUP($U993,Endereços!$B$3:$M$1002,6,FALSE),Parametros!$I$3:$N$102,6,FALSE),"")</f>
        <v/>
      </c>
      <c r="O993" s="9"/>
      <c r="P993" s="9"/>
      <c r="Q993" s="9"/>
      <c r="R993" s="9"/>
      <c r="S993" s="9"/>
      <c r="T993" s="9"/>
      <c r="U993" s="9"/>
      <c r="V993" s="52" t="str">
        <f>IF($U993&lt;&gt;"",VLOOKUP($U993,Endereços!$B$3:$M$1002,5,FALSE)&amp;" - "&amp;VLOOKUP($U993,Endereços!$B$3:$M$1002,7,FALSE)&amp;" - "&amp;VLOOKUP($U993,Endereços!$B$3:$M$1002,8,FALSE)&amp;", "&amp;VLOOKUP($U993,Endereços!$B$3:$M$1002,2,FALSE)&amp;" "&amp;VLOOKUP($U993,Endereços!$B$3:$M$1002,3,FALSE),"")</f>
        <v/>
      </c>
      <c r="W993" s="9"/>
      <c r="X993" s="9"/>
      <c r="Y993" s="9"/>
      <c r="Z993" s="59"/>
    </row>
    <row r="994" spans="1:26" x14ac:dyDescent="0.2">
      <c r="A994" s="44" t="str">
        <f t="shared" si="28"/>
        <v/>
      </c>
      <c r="B994" s="5"/>
      <c r="C994" s="14"/>
      <c r="D994" s="32" t="str">
        <f>IF($C994&lt;&gt;"",VLOOKUP($C994,Empresas!$A$3:$AB$1002,2,FALSE),"")</f>
        <v/>
      </c>
      <c r="E994" s="14"/>
      <c r="F994" s="14"/>
      <c r="G994" s="14"/>
      <c r="H994" s="14"/>
      <c r="I994" s="9"/>
      <c r="J994" s="9"/>
      <c r="K994" s="53"/>
      <c r="L994" s="50" t="str">
        <f t="shared" ca="1" si="29"/>
        <v/>
      </c>
      <c r="M994" s="32" t="str">
        <f>IF($U994&lt;&gt;"",VLOOKUP(VLOOKUP(VLOOKUP($U994,Endereços!$B$3:$M$1002,8,FALSE),Parametros!$AG$3:$AJ$102,4,FALSE),Parametros!$U$3:$Z$102,4,FALSE),"")</f>
        <v/>
      </c>
      <c r="N994" s="32" t="str">
        <f>IF($U994&lt;&gt;"",VLOOKUP(VLOOKUP($U994,Endereços!$B$3:$M$1002,6,FALSE),Parametros!$I$3:$N$102,6,FALSE),"")</f>
        <v/>
      </c>
      <c r="O994" s="9"/>
      <c r="P994" s="9"/>
      <c r="Q994" s="9"/>
      <c r="R994" s="9"/>
      <c r="S994" s="9"/>
      <c r="T994" s="9"/>
      <c r="U994" s="9"/>
      <c r="V994" s="52" t="str">
        <f>IF($U994&lt;&gt;"",VLOOKUP($U994,Endereços!$B$3:$M$1002,5,FALSE)&amp;" - "&amp;VLOOKUP($U994,Endereços!$B$3:$M$1002,7,FALSE)&amp;" - "&amp;VLOOKUP($U994,Endereços!$B$3:$M$1002,8,FALSE)&amp;", "&amp;VLOOKUP($U994,Endereços!$B$3:$M$1002,2,FALSE)&amp;" "&amp;VLOOKUP($U994,Endereços!$B$3:$M$1002,3,FALSE),"")</f>
        <v/>
      </c>
      <c r="W994" s="9"/>
      <c r="X994" s="9"/>
      <c r="Y994" s="9"/>
      <c r="Z994" s="59"/>
    </row>
    <row r="995" spans="1:26" x14ac:dyDescent="0.2">
      <c r="A995" s="44" t="str">
        <f t="shared" si="28"/>
        <v/>
      </c>
      <c r="B995" s="5"/>
      <c r="C995" s="14"/>
      <c r="D995" s="32" t="str">
        <f>IF($C995&lt;&gt;"",VLOOKUP($C995,Empresas!$A$3:$AB$1002,2,FALSE),"")</f>
        <v/>
      </c>
      <c r="E995" s="14"/>
      <c r="F995" s="14"/>
      <c r="G995" s="14"/>
      <c r="H995" s="14"/>
      <c r="I995" s="9"/>
      <c r="J995" s="9"/>
      <c r="K995" s="53"/>
      <c r="L995" s="50" t="str">
        <f t="shared" ca="1" si="29"/>
        <v/>
      </c>
      <c r="M995" s="32" t="str">
        <f>IF($U995&lt;&gt;"",VLOOKUP(VLOOKUP(VLOOKUP($U995,Endereços!$B$3:$M$1002,8,FALSE),Parametros!$AG$3:$AJ$102,4,FALSE),Parametros!$U$3:$Z$102,4,FALSE),"")</f>
        <v/>
      </c>
      <c r="N995" s="32" t="str">
        <f>IF($U995&lt;&gt;"",VLOOKUP(VLOOKUP($U995,Endereços!$B$3:$M$1002,6,FALSE),Parametros!$I$3:$N$102,6,FALSE),"")</f>
        <v/>
      </c>
      <c r="O995" s="9"/>
      <c r="P995" s="9"/>
      <c r="Q995" s="9"/>
      <c r="R995" s="9"/>
      <c r="S995" s="9"/>
      <c r="T995" s="9"/>
      <c r="U995" s="9"/>
      <c r="V995" s="52" t="str">
        <f>IF($U995&lt;&gt;"",VLOOKUP($U995,Endereços!$B$3:$M$1002,5,FALSE)&amp;" - "&amp;VLOOKUP($U995,Endereços!$B$3:$M$1002,7,FALSE)&amp;" - "&amp;VLOOKUP($U995,Endereços!$B$3:$M$1002,8,FALSE)&amp;", "&amp;VLOOKUP($U995,Endereços!$B$3:$M$1002,2,FALSE)&amp;" "&amp;VLOOKUP($U995,Endereços!$B$3:$M$1002,3,FALSE),"")</f>
        <v/>
      </c>
      <c r="W995" s="9"/>
      <c r="X995" s="9"/>
      <c r="Y995" s="9"/>
      <c r="Z995" s="59"/>
    </row>
    <row r="996" spans="1:26" x14ac:dyDescent="0.2">
      <c r="A996" s="44" t="str">
        <f t="shared" si="28"/>
        <v/>
      </c>
      <c r="B996" s="5"/>
      <c r="C996" s="14"/>
      <c r="D996" s="32" t="str">
        <f>IF($C996&lt;&gt;"",VLOOKUP($C996,Empresas!$A$3:$AB$1002,2,FALSE),"")</f>
        <v/>
      </c>
      <c r="E996" s="14"/>
      <c r="F996" s="14"/>
      <c r="G996" s="14"/>
      <c r="H996" s="14"/>
      <c r="I996" s="9"/>
      <c r="J996" s="9"/>
      <c r="K996" s="53"/>
      <c r="L996" s="50" t="str">
        <f t="shared" ca="1" si="29"/>
        <v/>
      </c>
      <c r="M996" s="32" t="str">
        <f>IF($U996&lt;&gt;"",VLOOKUP(VLOOKUP(VLOOKUP($U996,Endereços!$B$3:$M$1002,8,FALSE),Parametros!$AG$3:$AJ$102,4,FALSE),Parametros!$U$3:$Z$102,4,FALSE),"")</f>
        <v/>
      </c>
      <c r="N996" s="32" t="str">
        <f>IF($U996&lt;&gt;"",VLOOKUP(VLOOKUP($U996,Endereços!$B$3:$M$1002,6,FALSE),Parametros!$I$3:$N$102,6,FALSE),"")</f>
        <v/>
      </c>
      <c r="O996" s="9"/>
      <c r="P996" s="9"/>
      <c r="Q996" s="9"/>
      <c r="R996" s="9"/>
      <c r="S996" s="9"/>
      <c r="T996" s="9"/>
      <c r="U996" s="9"/>
      <c r="V996" s="52" t="str">
        <f>IF($U996&lt;&gt;"",VLOOKUP($U996,Endereços!$B$3:$M$1002,5,FALSE)&amp;" - "&amp;VLOOKUP($U996,Endereços!$B$3:$M$1002,7,FALSE)&amp;" - "&amp;VLOOKUP($U996,Endereços!$B$3:$M$1002,8,FALSE)&amp;", "&amp;VLOOKUP($U996,Endereços!$B$3:$M$1002,2,FALSE)&amp;" "&amp;VLOOKUP($U996,Endereços!$B$3:$M$1002,3,FALSE),"")</f>
        <v/>
      </c>
      <c r="W996" s="9"/>
      <c r="X996" s="9"/>
      <c r="Y996" s="9"/>
      <c r="Z996" s="59"/>
    </row>
    <row r="997" spans="1:26" x14ac:dyDescent="0.2">
      <c r="A997" s="44" t="str">
        <f t="shared" si="28"/>
        <v/>
      </c>
      <c r="B997" s="5"/>
      <c r="C997" s="14"/>
      <c r="D997" s="32" t="str">
        <f>IF($C997&lt;&gt;"",VLOOKUP($C997,Empresas!$A$3:$AB$1002,2,FALSE),"")</f>
        <v/>
      </c>
      <c r="E997" s="14"/>
      <c r="F997" s="14"/>
      <c r="G997" s="14"/>
      <c r="H997" s="14"/>
      <c r="I997" s="9"/>
      <c r="J997" s="9"/>
      <c r="K997" s="53"/>
      <c r="L997" s="50" t="str">
        <f t="shared" ca="1" si="29"/>
        <v/>
      </c>
      <c r="M997" s="32" t="str">
        <f>IF($U997&lt;&gt;"",VLOOKUP(VLOOKUP(VLOOKUP($U997,Endereços!$B$3:$M$1002,8,FALSE),Parametros!$AG$3:$AJ$102,4,FALSE),Parametros!$U$3:$Z$102,4,FALSE),"")</f>
        <v/>
      </c>
      <c r="N997" s="32" t="str">
        <f>IF($U997&lt;&gt;"",VLOOKUP(VLOOKUP($U997,Endereços!$B$3:$M$1002,6,FALSE),Parametros!$I$3:$N$102,6,FALSE),"")</f>
        <v/>
      </c>
      <c r="O997" s="9"/>
      <c r="P997" s="9"/>
      <c r="Q997" s="9"/>
      <c r="R997" s="9"/>
      <c r="S997" s="9"/>
      <c r="T997" s="9"/>
      <c r="U997" s="9"/>
      <c r="V997" s="52" t="str">
        <f>IF($U997&lt;&gt;"",VLOOKUP($U997,Endereços!$B$3:$M$1002,5,FALSE)&amp;" - "&amp;VLOOKUP($U997,Endereços!$B$3:$M$1002,7,FALSE)&amp;" - "&amp;VLOOKUP($U997,Endereços!$B$3:$M$1002,8,FALSE)&amp;", "&amp;VLOOKUP($U997,Endereços!$B$3:$M$1002,2,FALSE)&amp;" "&amp;VLOOKUP($U997,Endereços!$B$3:$M$1002,3,FALSE),"")</f>
        <v/>
      </c>
      <c r="W997" s="9"/>
      <c r="X997" s="9"/>
      <c r="Y997" s="9"/>
      <c r="Z997" s="59"/>
    </row>
    <row r="998" spans="1:26" x14ac:dyDescent="0.2">
      <c r="A998" s="44" t="str">
        <f t="shared" si="28"/>
        <v/>
      </c>
      <c r="B998" s="5"/>
      <c r="C998" s="14"/>
      <c r="D998" s="32" t="str">
        <f>IF($C998&lt;&gt;"",VLOOKUP($C998,Empresas!$A$3:$AB$1002,2,FALSE),"")</f>
        <v/>
      </c>
      <c r="E998" s="14"/>
      <c r="F998" s="14"/>
      <c r="G998" s="14"/>
      <c r="H998" s="14"/>
      <c r="I998" s="9"/>
      <c r="J998" s="9"/>
      <c r="K998" s="53"/>
      <c r="L998" s="50" t="str">
        <f t="shared" ca="1" si="29"/>
        <v/>
      </c>
      <c r="M998" s="32" t="str">
        <f>IF($U998&lt;&gt;"",VLOOKUP(VLOOKUP(VLOOKUP($U998,Endereços!$B$3:$M$1002,8,FALSE),Parametros!$AG$3:$AJ$102,4,FALSE),Parametros!$U$3:$Z$102,4,FALSE),"")</f>
        <v/>
      </c>
      <c r="N998" s="32" t="str">
        <f>IF($U998&lt;&gt;"",VLOOKUP(VLOOKUP($U998,Endereços!$B$3:$M$1002,6,FALSE),Parametros!$I$3:$N$102,6,FALSE),"")</f>
        <v/>
      </c>
      <c r="O998" s="9"/>
      <c r="P998" s="9"/>
      <c r="Q998" s="9"/>
      <c r="R998" s="9"/>
      <c r="S998" s="9"/>
      <c r="T998" s="9"/>
      <c r="U998" s="9"/>
      <c r="V998" s="52" t="str">
        <f>IF($U998&lt;&gt;"",VLOOKUP($U998,Endereços!$B$3:$M$1002,5,FALSE)&amp;" - "&amp;VLOOKUP($U998,Endereços!$B$3:$M$1002,7,FALSE)&amp;" - "&amp;VLOOKUP($U998,Endereços!$B$3:$M$1002,8,FALSE)&amp;", "&amp;VLOOKUP($U998,Endereços!$B$3:$M$1002,2,FALSE)&amp;" "&amp;VLOOKUP($U998,Endereços!$B$3:$M$1002,3,FALSE),"")</f>
        <v/>
      </c>
      <c r="W998" s="9"/>
      <c r="X998" s="9"/>
      <c r="Y998" s="9"/>
      <c r="Z998" s="59"/>
    </row>
    <row r="999" spans="1:26" x14ac:dyDescent="0.2">
      <c r="A999" s="44" t="str">
        <f t="shared" si="28"/>
        <v/>
      </c>
      <c r="B999" s="5"/>
      <c r="C999" s="14"/>
      <c r="D999" s="32" t="str">
        <f>IF($C999&lt;&gt;"",VLOOKUP($C999,Empresas!$A$3:$AB$1002,2,FALSE),"")</f>
        <v/>
      </c>
      <c r="E999" s="14"/>
      <c r="F999" s="14"/>
      <c r="G999" s="14"/>
      <c r="H999" s="14"/>
      <c r="I999" s="9"/>
      <c r="J999" s="9"/>
      <c r="K999" s="53"/>
      <c r="L999" s="50" t="str">
        <f t="shared" ca="1" si="29"/>
        <v/>
      </c>
      <c r="M999" s="32" t="str">
        <f>IF($U999&lt;&gt;"",VLOOKUP(VLOOKUP(VLOOKUP($U999,Endereços!$B$3:$M$1002,8,FALSE),Parametros!$AG$3:$AJ$102,4,FALSE),Parametros!$U$3:$Z$102,4,FALSE),"")</f>
        <v/>
      </c>
      <c r="N999" s="32" t="str">
        <f>IF($U999&lt;&gt;"",VLOOKUP(VLOOKUP($U999,Endereços!$B$3:$M$1002,6,FALSE),Parametros!$I$3:$N$102,6,FALSE),"")</f>
        <v/>
      </c>
      <c r="O999" s="9"/>
      <c r="P999" s="9"/>
      <c r="Q999" s="9"/>
      <c r="R999" s="9"/>
      <c r="S999" s="9"/>
      <c r="T999" s="9"/>
      <c r="U999" s="9"/>
      <c r="V999" s="52" t="str">
        <f>IF($U999&lt;&gt;"",VLOOKUP($U999,Endereços!$B$3:$M$1002,5,FALSE)&amp;" - "&amp;VLOOKUP($U999,Endereços!$B$3:$M$1002,7,FALSE)&amp;" - "&amp;VLOOKUP($U999,Endereços!$B$3:$M$1002,8,FALSE)&amp;", "&amp;VLOOKUP($U999,Endereços!$B$3:$M$1002,2,FALSE)&amp;" "&amp;VLOOKUP($U999,Endereços!$B$3:$M$1002,3,FALSE),"")</f>
        <v/>
      </c>
      <c r="W999" s="9"/>
      <c r="X999" s="9"/>
      <c r="Y999" s="9"/>
      <c r="Z999" s="59"/>
    </row>
    <row r="1000" spans="1:26" x14ac:dyDescent="0.2">
      <c r="A1000" s="44" t="str">
        <f t="shared" si="28"/>
        <v/>
      </c>
      <c r="B1000" s="5"/>
      <c r="C1000" s="14"/>
      <c r="D1000" s="32" t="str">
        <f>IF($C1000&lt;&gt;"",VLOOKUP($C1000,Empresas!$A$3:$AB$1002,2,FALSE),"")</f>
        <v/>
      </c>
      <c r="E1000" s="14"/>
      <c r="F1000" s="14"/>
      <c r="G1000" s="14"/>
      <c r="H1000" s="14"/>
      <c r="I1000" s="9"/>
      <c r="J1000" s="9"/>
      <c r="K1000" s="53"/>
      <c r="L1000" s="50" t="str">
        <f t="shared" ca="1" si="29"/>
        <v/>
      </c>
      <c r="M1000" s="32" t="str">
        <f>IF($U1000&lt;&gt;"",VLOOKUP(VLOOKUP(VLOOKUP($U1000,Endereços!$B$3:$M$1002,8,FALSE),Parametros!$AG$3:$AJ$102,4,FALSE),Parametros!$U$3:$Z$102,4,FALSE),"")</f>
        <v/>
      </c>
      <c r="N1000" s="32" t="str">
        <f>IF($U1000&lt;&gt;"",VLOOKUP(VLOOKUP($U1000,Endereços!$B$3:$M$1002,6,FALSE),Parametros!$I$3:$N$102,6,FALSE),"")</f>
        <v/>
      </c>
      <c r="O1000" s="9"/>
      <c r="P1000" s="9"/>
      <c r="Q1000" s="9"/>
      <c r="R1000" s="9"/>
      <c r="S1000" s="9"/>
      <c r="T1000" s="9"/>
      <c r="U1000" s="9"/>
      <c r="V1000" s="52" t="str">
        <f>IF($U1000&lt;&gt;"",VLOOKUP($U1000,Endereços!$B$3:$M$1002,5,FALSE)&amp;" - "&amp;VLOOKUP($U1000,Endereços!$B$3:$M$1002,7,FALSE)&amp;" - "&amp;VLOOKUP($U1000,Endereços!$B$3:$M$1002,8,FALSE)&amp;", "&amp;VLOOKUP($U1000,Endereços!$B$3:$M$1002,2,FALSE)&amp;" "&amp;VLOOKUP($U1000,Endereços!$B$3:$M$1002,3,FALSE),"")</f>
        <v/>
      </c>
      <c r="W1000" s="9"/>
      <c r="X1000" s="9"/>
      <c r="Y1000" s="9"/>
      <c r="Z1000" s="60"/>
    </row>
    <row r="1001" spans="1:26" ht="13.5" thickBot="1" x14ac:dyDescent="0.25">
      <c r="A1001" s="45" t="str">
        <f>IF($B1001&lt;&gt;"",$A1000+1,"")</f>
        <v/>
      </c>
      <c r="B1001" s="62"/>
      <c r="C1001" s="11"/>
      <c r="D1001" s="47" t="str">
        <f>IF($C1001&lt;&gt;"",VLOOKUP($C1001,Empresas!$A$3:$AB$1002,2,FALSE),"")</f>
        <v/>
      </c>
      <c r="E1001" s="11"/>
      <c r="F1001" s="11"/>
      <c r="G1001" s="11"/>
      <c r="H1001" s="11"/>
      <c r="I1001" s="11"/>
      <c r="J1001" s="11"/>
      <c r="K1001" s="54"/>
      <c r="L1001" s="51" t="str">
        <f t="shared" ca="1" si="29"/>
        <v/>
      </c>
      <c r="M1001" s="47" t="str">
        <f>IF($U1001&lt;&gt;"",VLOOKUP(VLOOKUP(VLOOKUP($U1001,Endereços!$B$3:$M$1002,8,FALSE),Parametros!$AG$3:$AJ$102,4,FALSE),Parametros!$U$3:$Z$102,4,FALSE),"")</f>
        <v/>
      </c>
      <c r="N1001" s="47" t="str">
        <f>IF($U1001&lt;&gt;"",VLOOKUP(VLOOKUP($U1001,Endereços!$B$3:$M$1002,6,FALSE),Parametros!$I$3:$N$102,6,FALSE),"")</f>
        <v/>
      </c>
      <c r="O1001" s="11"/>
      <c r="P1001" s="11"/>
      <c r="Q1001" s="11"/>
      <c r="R1001" s="11"/>
      <c r="S1001" s="11"/>
      <c r="T1001" s="11"/>
      <c r="U1001" s="11"/>
      <c r="V1001" s="47" t="str">
        <f>IF($U1001&lt;&gt;"",VLOOKUP($U1001,Endereços!$B$3:$M$1002,5,FALSE)&amp;" - "&amp;VLOOKUP($U1001,Endereços!$B$3:$M$1002,7,FALSE)&amp;" - "&amp;VLOOKUP($U1001,Endereços!$B$3:$M$1002,8,FALSE)&amp;", "&amp;VLOOKUP($U1001,Endereços!$B$3:$M$1002,2,FALSE)&amp;" "&amp;VLOOKUP($U1001,Endereços!$B$3:$M$1002,3,FALSE),"")</f>
        <v/>
      </c>
      <c r="W1001" s="11"/>
      <c r="X1001" s="11"/>
      <c r="Y1001" s="11"/>
      <c r="Z1001" s="61"/>
    </row>
  </sheetData>
  <sheetProtection sheet="1" sort="0" autoFilter="0"/>
  <autoFilter ref="B2:Y1001" xr:uid="{00000000-0009-0000-0000-000009000000}"/>
  <mergeCells count="6">
    <mergeCell ref="A1:A2"/>
    <mergeCell ref="Z1:Z2"/>
    <mergeCell ref="AI1:AJ1"/>
    <mergeCell ref="M1:T1"/>
    <mergeCell ref="U1:X1"/>
    <mergeCell ref="B1:K1"/>
  </mergeCells>
  <phoneticPr fontId="8" type="noConversion"/>
  <conditionalFormatting sqref="A3">
    <cfRule type="expression" dxfId="2004" priority="2125" stopIfTrue="1">
      <formula>$Z3="Inativo"</formula>
    </cfRule>
    <cfRule type="expression" dxfId="2003" priority="2126" stopIfTrue="1">
      <formula>$Z3="Verificar"</formula>
    </cfRule>
  </conditionalFormatting>
  <conditionalFormatting sqref="A4">
    <cfRule type="expression" dxfId="2002" priority="2129" stopIfTrue="1">
      <formula>$Z4="Inativo"</formula>
    </cfRule>
    <cfRule type="expression" dxfId="2001" priority="2130" stopIfTrue="1">
      <formula>$Z4="Verificar"</formula>
    </cfRule>
  </conditionalFormatting>
  <conditionalFormatting sqref="A5">
    <cfRule type="expression" dxfId="2000" priority="1993" stopIfTrue="1">
      <formula>$Z5="Inativo"</formula>
    </cfRule>
    <cfRule type="expression" dxfId="1999" priority="1994" stopIfTrue="1">
      <formula>$Z5="Verificar"</formula>
    </cfRule>
  </conditionalFormatting>
  <conditionalFormatting sqref="A6">
    <cfRule type="expression" dxfId="1998" priority="1991" stopIfTrue="1">
      <formula>$Z6="Inativo"</formula>
    </cfRule>
    <cfRule type="expression" dxfId="1997" priority="1992" stopIfTrue="1">
      <formula>$Z6="Verificar"</formula>
    </cfRule>
  </conditionalFormatting>
  <conditionalFormatting sqref="A7">
    <cfRule type="expression" dxfId="1996" priority="1989" stopIfTrue="1">
      <formula>$Z7="Inativo"</formula>
    </cfRule>
    <cfRule type="expression" dxfId="1995" priority="1990" stopIfTrue="1">
      <formula>$Z7="Verificar"</formula>
    </cfRule>
  </conditionalFormatting>
  <conditionalFormatting sqref="A8">
    <cfRule type="expression" dxfId="1994" priority="1987" stopIfTrue="1">
      <formula>$Z8="Inativo"</formula>
    </cfRule>
    <cfRule type="expression" dxfId="1993" priority="1988" stopIfTrue="1">
      <formula>$Z8="Verificar"</formula>
    </cfRule>
  </conditionalFormatting>
  <conditionalFormatting sqref="A9">
    <cfRule type="expression" dxfId="1992" priority="1985" stopIfTrue="1">
      <formula>$Z9="Inativo"</formula>
    </cfRule>
    <cfRule type="expression" dxfId="1991" priority="1986" stopIfTrue="1">
      <formula>$Z9="Verificar"</formula>
    </cfRule>
  </conditionalFormatting>
  <conditionalFormatting sqref="A10">
    <cfRule type="expression" dxfId="1990" priority="1983" stopIfTrue="1">
      <formula>$Z10="Inativo"</formula>
    </cfRule>
    <cfRule type="expression" dxfId="1989" priority="1984" stopIfTrue="1">
      <formula>$Z10="Verificar"</formula>
    </cfRule>
  </conditionalFormatting>
  <conditionalFormatting sqref="A11">
    <cfRule type="expression" dxfId="1988" priority="1981" stopIfTrue="1">
      <formula>$Z11="Inativo"</formula>
    </cfRule>
    <cfRule type="expression" dxfId="1987" priority="1982" stopIfTrue="1">
      <formula>$Z11="Verificar"</formula>
    </cfRule>
  </conditionalFormatting>
  <conditionalFormatting sqref="A12">
    <cfRule type="expression" dxfId="1986" priority="1979" stopIfTrue="1">
      <formula>$Z12="Inativo"</formula>
    </cfRule>
    <cfRule type="expression" dxfId="1985" priority="1980" stopIfTrue="1">
      <formula>$Z12="Verificar"</formula>
    </cfRule>
  </conditionalFormatting>
  <conditionalFormatting sqref="A13">
    <cfRule type="expression" dxfId="1984" priority="1977" stopIfTrue="1">
      <formula>$Z13="Inativo"</formula>
    </cfRule>
    <cfRule type="expression" dxfId="1983" priority="1978" stopIfTrue="1">
      <formula>$Z13="Verificar"</formula>
    </cfRule>
  </conditionalFormatting>
  <conditionalFormatting sqref="A14">
    <cfRule type="expression" dxfId="1982" priority="1975" stopIfTrue="1">
      <formula>$Z14="Inativo"</formula>
    </cfRule>
    <cfRule type="expression" dxfId="1981" priority="1976" stopIfTrue="1">
      <formula>$Z14="Verificar"</formula>
    </cfRule>
  </conditionalFormatting>
  <conditionalFormatting sqref="A15">
    <cfRule type="expression" dxfId="1980" priority="1973" stopIfTrue="1">
      <formula>$Z15="Inativo"</formula>
    </cfRule>
    <cfRule type="expression" dxfId="1979" priority="1974" stopIfTrue="1">
      <formula>$Z15="Verificar"</formula>
    </cfRule>
  </conditionalFormatting>
  <conditionalFormatting sqref="A16">
    <cfRule type="expression" dxfId="1978" priority="1971" stopIfTrue="1">
      <formula>$Z16="Inativo"</formula>
    </cfRule>
    <cfRule type="expression" dxfId="1977" priority="1972" stopIfTrue="1">
      <formula>$Z16="Verificar"</formula>
    </cfRule>
  </conditionalFormatting>
  <conditionalFormatting sqref="A17">
    <cfRule type="expression" dxfId="1976" priority="1969" stopIfTrue="1">
      <formula>$Z17="Inativo"</formula>
    </cfRule>
    <cfRule type="expression" dxfId="1975" priority="1970" stopIfTrue="1">
      <formula>$Z17="Verificar"</formula>
    </cfRule>
  </conditionalFormatting>
  <conditionalFormatting sqref="A18">
    <cfRule type="expression" dxfId="1974" priority="1967" stopIfTrue="1">
      <formula>$Z18="Inativo"</formula>
    </cfRule>
    <cfRule type="expression" dxfId="1973" priority="1968" stopIfTrue="1">
      <formula>$Z18="Verificar"</formula>
    </cfRule>
  </conditionalFormatting>
  <conditionalFormatting sqref="A19">
    <cfRule type="expression" dxfId="1972" priority="1965" stopIfTrue="1">
      <formula>$Z19="Inativo"</formula>
    </cfRule>
    <cfRule type="expression" dxfId="1971" priority="1966" stopIfTrue="1">
      <formula>$Z19="Verificar"</formula>
    </cfRule>
  </conditionalFormatting>
  <conditionalFormatting sqref="A20">
    <cfRule type="expression" dxfId="1970" priority="1963" stopIfTrue="1">
      <formula>$Z20="Inativo"</formula>
    </cfRule>
    <cfRule type="expression" dxfId="1969" priority="1964" stopIfTrue="1">
      <formula>$Z20="Verificar"</formula>
    </cfRule>
  </conditionalFormatting>
  <conditionalFormatting sqref="A21">
    <cfRule type="expression" dxfId="1968" priority="1961" stopIfTrue="1">
      <formula>$Z21="Inativo"</formula>
    </cfRule>
    <cfRule type="expression" dxfId="1967" priority="1962" stopIfTrue="1">
      <formula>$Z21="Verificar"</formula>
    </cfRule>
  </conditionalFormatting>
  <conditionalFormatting sqref="A22">
    <cfRule type="expression" dxfId="1966" priority="1959" stopIfTrue="1">
      <formula>$Z22="Inativo"</formula>
    </cfRule>
    <cfRule type="expression" dxfId="1965" priority="1960" stopIfTrue="1">
      <formula>$Z22="Verificar"</formula>
    </cfRule>
  </conditionalFormatting>
  <conditionalFormatting sqref="A23">
    <cfRule type="expression" dxfId="1964" priority="1957" stopIfTrue="1">
      <formula>$Z23="Inativo"</formula>
    </cfRule>
    <cfRule type="expression" dxfId="1963" priority="1958" stopIfTrue="1">
      <formula>$Z23="Verificar"</formula>
    </cfRule>
  </conditionalFormatting>
  <conditionalFormatting sqref="A24">
    <cfRule type="expression" dxfId="1962" priority="1955" stopIfTrue="1">
      <formula>$Z24="Inativo"</formula>
    </cfRule>
    <cfRule type="expression" dxfId="1961" priority="1956" stopIfTrue="1">
      <formula>$Z24="Verificar"</formula>
    </cfRule>
  </conditionalFormatting>
  <conditionalFormatting sqref="A25">
    <cfRule type="expression" dxfId="1960" priority="1953" stopIfTrue="1">
      <formula>$Z25="Inativo"</formula>
    </cfRule>
    <cfRule type="expression" dxfId="1959" priority="1954" stopIfTrue="1">
      <formula>$Z25="Verificar"</formula>
    </cfRule>
  </conditionalFormatting>
  <conditionalFormatting sqref="A26">
    <cfRule type="expression" dxfId="1958" priority="1951" stopIfTrue="1">
      <formula>$Z26="Inativo"</formula>
    </cfRule>
    <cfRule type="expression" dxfId="1957" priority="1952" stopIfTrue="1">
      <formula>$Z26="Verificar"</formula>
    </cfRule>
  </conditionalFormatting>
  <conditionalFormatting sqref="A27">
    <cfRule type="expression" dxfId="1956" priority="1949" stopIfTrue="1">
      <formula>$Z27="Inativo"</formula>
    </cfRule>
    <cfRule type="expression" dxfId="1955" priority="1950" stopIfTrue="1">
      <formula>$Z27="Verificar"</formula>
    </cfRule>
  </conditionalFormatting>
  <conditionalFormatting sqref="A28">
    <cfRule type="expression" dxfId="1954" priority="1947" stopIfTrue="1">
      <formula>$Z28="Inativo"</formula>
    </cfRule>
    <cfRule type="expression" dxfId="1953" priority="1948" stopIfTrue="1">
      <formula>$Z28="Verificar"</formula>
    </cfRule>
  </conditionalFormatting>
  <conditionalFormatting sqref="A29">
    <cfRule type="expression" dxfId="1952" priority="1945" stopIfTrue="1">
      <formula>$Z29="Inativo"</formula>
    </cfRule>
    <cfRule type="expression" dxfId="1951" priority="1946" stopIfTrue="1">
      <formula>$Z29="Verificar"</formula>
    </cfRule>
  </conditionalFormatting>
  <conditionalFormatting sqref="A30">
    <cfRule type="expression" dxfId="1950" priority="1943" stopIfTrue="1">
      <formula>$Z30="Inativo"</formula>
    </cfRule>
    <cfRule type="expression" dxfId="1949" priority="1944" stopIfTrue="1">
      <formula>$Z30="Verificar"</formula>
    </cfRule>
  </conditionalFormatting>
  <conditionalFormatting sqref="A31">
    <cfRule type="expression" dxfId="1948" priority="1941" stopIfTrue="1">
      <formula>$Z31="Inativo"</formula>
    </cfRule>
    <cfRule type="expression" dxfId="1947" priority="1942" stopIfTrue="1">
      <formula>$Z31="Verificar"</formula>
    </cfRule>
  </conditionalFormatting>
  <conditionalFormatting sqref="A32">
    <cfRule type="expression" dxfId="1946" priority="1939" stopIfTrue="1">
      <formula>$Z32="Inativo"</formula>
    </cfRule>
    <cfRule type="expression" dxfId="1945" priority="1940" stopIfTrue="1">
      <formula>$Z32="Verificar"</formula>
    </cfRule>
  </conditionalFormatting>
  <conditionalFormatting sqref="A33">
    <cfRule type="expression" dxfId="1944" priority="1937" stopIfTrue="1">
      <formula>$Z33="Inativo"</formula>
    </cfRule>
    <cfRule type="expression" dxfId="1943" priority="1938" stopIfTrue="1">
      <formula>$Z33="Verificar"</formula>
    </cfRule>
  </conditionalFormatting>
  <conditionalFormatting sqref="A34">
    <cfRule type="expression" dxfId="1942" priority="1935" stopIfTrue="1">
      <formula>$Z34="Inativo"</formula>
    </cfRule>
    <cfRule type="expression" dxfId="1941" priority="1936" stopIfTrue="1">
      <formula>$Z34="Verificar"</formula>
    </cfRule>
  </conditionalFormatting>
  <conditionalFormatting sqref="A35">
    <cfRule type="expression" dxfId="1940" priority="1933" stopIfTrue="1">
      <formula>$Z35="Inativo"</formula>
    </cfRule>
    <cfRule type="expression" dxfId="1939" priority="1934" stopIfTrue="1">
      <formula>$Z35="Verificar"</formula>
    </cfRule>
  </conditionalFormatting>
  <conditionalFormatting sqref="A36">
    <cfRule type="expression" dxfId="1938" priority="1931" stopIfTrue="1">
      <formula>$Z36="Inativo"</formula>
    </cfRule>
    <cfRule type="expression" dxfId="1937" priority="1932" stopIfTrue="1">
      <formula>$Z36="Verificar"</formula>
    </cfRule>
  </conditionalFormatting>
  <conditionalFormatting sqref="A37">
    <cfRule type="expression" dxfId="1936" priority="1929" stopIfTrue="1">
      <formula>$Z37="Inativo"</formula>
    </cfRule>
    <cfRule type="expression" dxfId="1935" priority="1930" stopIfTrue="1">
      <formula>$Z37="Verificar"</formula>
    </cfRule>
  </conditionalFormatting>
  <conditionalFormatting sqref="A38">
    <cfRule type="expression" dxfId="1934" priority="1927" stopIfTrue="1">
      <formula>$Z38="Inativo"</formula>
    </cfRule>
    <cfRule type="expression" dxfId="1933" priority="1928" stopIfTrue="1">
      <formula>$Z38="Verificar"</formula>
    </cfRule>
  </conditionalFormatting>
  <conditionalFormatting sqref="A39">
    <cfRule type="expression" dxfId="1932" priority="1925" stopIfTrue="1">
      <formula>$Z39="Inativo"</formula>
    </cfRule>
    <cfRule type="expression" dxfId="1931" priority="1926" stopIfTrue="1">
      <formula>$Z39="Verificar"</formula>
    </cfRule>
  </conditionalFormatting>
  <conditionalFormatting sqref="A40">
    <cfRule type="expression" dxfId="1930" priority="1923" stopIfTrue="1">
      <formula>$Z40="Inativo"</formula>
    </cfRule>
    <cfRule type="expression" dxfId="1929" priority="1924" stopIfTrue="1">
      <formula>$Z40="Verificar"</formula>
    </cfRule>
  </conditionalFormatting>
  <conditionalFormatting sqref="A41">
    <cfRule type="expression" dxfId="1928" priority="1921" stopIfTrue="1">
      <formula>$Z41="Inativo"</formula>
    </cfRule>
    <cfRule type="expression" dxfId="1927" priority="1922" stopIfTrue="1">
      <formula>$Z41="Verificar"</formula>
    </cfRule>
  </conditionalFormatting>
  <conditionalFormatting sqref="A42">
    <cfRule type="expression" dxfId="1926" priority="1919" stopIfTrue="1">
      <formula>$Z42="Inativo"</formula>
    </cfRule>
    <cfRule type="expression" dxfId="1925" priority="1920" stopIfTrue="1">
      <formula>$Z42="Verificar"</formula>
    </cfRule>
  </conditionalFormatting>
  <conditionalFormatting sqref="A43">
    <cfRule type="expression" dxfId="1924" priority="1917" stopIfTrue="1">
      <formula>$Z43="Inativo"</formula>
    </cfRule>
    <cfRule type="expression" dxfId="1923" priority="1918" stopIfTrue="1">
      <formula>$Z43="Verificar"</formula>
    </cfRule>
  </conditionalFormatting>
  <conditionalFormatting sqref="A44">
    <cfRule type="expression" dxfId="1922" priority="1915" stopIfTrue="1">
      <formula>$Z44="Inativo"</formula>
    </cfRule>
    <cfRule type="expression" dxfId="1921" priority="1916" stopIfTrue="1">
      <formula>$Z44="Verificar"</formula>
    </cfRule>
  </conditionalFormatting>
  <conditionalFormatting sqref="A45">
    <cfRule type="expression" dxfId="1920" priority="1913" stopIfTrue="1">
      <formula>$Z45="Inativo"</formula>
    </cfRule>
    <cfRule type="expression" dxfId="1919" priority="1914" stopIfTrue="1">
      <formula>$Z45="Verificar"</formula>
    </cfRule>
  </conditionalFormatting>
  <conditionalFormatting sqref="A46">
    <cfRule type="expression" dxfId="1918" priority="1911" stopIfTrue="1">
      <formula>$Z46="Inativo"</formula>
    </cfRule>
    <cfRule type="expression" dxfId="1917" priority="1912" stopIfTrue="1">
      <formula>$Z46="Verificar"</formula>
    </cfRule>
  </conditionalFormatting>
  <conditionalFormatting sqref="A47">
    <cfRule type="expression" dxfId="1916" priority="1909" stopIfTrue="1">
      <formula>$Z47="Inativo"</formula>
    </cfRule>
    <cfRule type="expression" dxfId="1915" priority="1910" stopIfTrue="1">
      <formula>$Z47="Verificar"</formula>
    </cfRule>
  </conditionalFormatting>
  <conditionalFormatting sqref="A48">
    <cfRule type="expression" dxfId="1914" priority="1907" stopIfTrue="1">
      <formula>$Z48="Inativo"</formula>
    </cfRule>
    <cfRule type="expression" dxfId="1913" priority="1908" stopIfTrue="1">
      <formula>$Z48="Verificar"</formula>
    </cfRule>
  </conditionalFormatting>
  <conditionalFormatting sqref="A49">
    <cfRule type="expression" dxfId="1912" priority="1905" stopIfTrue="1">
      <formula>$Z49="Inativo"</formula>
    </cfRule>
    <cfRule type="expression" dxfId="1911" priority="1906" stopIfTrue="1">
      <formula>$Z49="Verificar"</formula>
    </cfRule>
  </conditionalFormatting>
  <conditionalFormatting sqref="A50">
    <cfRule type="expression" dxfId="1910" priority="1903" stopIfTrue="1">
      <formula>$Z50="Inativo"</formula>
    </cfRule>
    <cfRule type="expression" dxfId="1909" priority="1904" stopIfTrue="1">
      <formula>$Z50="Verificar"</formula>
    </cfRule>
  </conditionalFormatting>
  <conditionalFormatting sqref="A51">
    <cfRule type="expression" dxfId="1908" priority="1901" stopIfTrue="1">
      <formula>$Z51="Inativo"</formula>
    </cfRule>
    <cfRule type="expression" dxfId="1907" priority="1902" stopIfTrue="1">
      <formula>$Z51="Verificar"</formula>
    </cfRule>
  </conditionalFormatting>
  <conditionalFormatting sqref="A52">
    <cfRule type="expression" dxfId="1906" priority="1899" stopIfTrue="1">
      <formula>$Z52="Inativo"</formula>
    </cfRule>
    <cfRule type="expression" dxfId="1905" priority="1900" stopIfTrue="1">
      <formula>$Z52="Verificar"</formula>
    </cfRule>
  </conditionalFormatting>
  <conditionalFormatting sqref="A53">
    <cfRule type="expression" dxfId="1904" priority="1897" stopIfTrue="1">
      <formula>$Z53="Inativo"</formula>
    </cfRule>
    <cfRule type="expression" dxfId="1903" priority="1898" stopIfTrue="1">
      <formula>$Z53="Verificar"</formula>
    </cfRule>
  </conditionalFormatting>
  <conditionalFormatting sqref="A54">
    <cfRule type="expression" dxfId="1902" priority="1895" stopIfTrue="1">
      <formula>$Z54="Inativo"</formula>
    </cfRule>
    <cfRule type="expression" dxfId="1901" priority="1896" stopIfTrue="1">
      <formula>$Z54="Verificar"</formula>
    </cfRule>
  </conditionalFormatting>
  <conditionalFormatting sqref="A55">
    <cfRule type="expression" dxfId="1900" priority="1893" stopIfTrue="1">
      <formula>$Z55="Inativo"</formula>
    </cfRule>
    <cfRule type="expression" dxfId="1899" priority="1894" stopIfTrue="1">
      <formula>$Z55="Verificar"</formula>
    </cfRule>
  </conditionalFormatting>
  <conditionalFormatting sqref="A56">
    <cfRule type="expression" dxfId="1898" priority="1891" stopIfTrue="1">
      <formula>$Z56="Inativo"</formula>
    </cfRule>
    <cfRule type="expression" dxfId="1897" priority="1892" stopIfTrue="1">
      <formula>$Z56="Verificar"</formula>
    </cfRule>
  </conditionalFormatting>
  <conditionalFormatting sqref="A57">
    <cfRule type="expression" dxfId="1896" priority="1889" stopIfTrue="1">
      <formula>$Z57="Inativo"</formula>
    </cfRule>
    <cfRule type="expression" dxfId="1895" priority="1890" stopIfTrue="1">
      <formula>$Z57="Verificar"</formula>
    </cfRule>
  </conditionalFormatting>
  <conditionalFormatting sqref="A58">
    <cfRule type="expression" dxfId="1894" priority="1887" stopIfTrue="1">
      <formula>$Z58="Inativo"</formula>
    </cfRule>
    <cfRule type="expression" dxfId="1893" priority="1888" stopIfTrue="1">
      <formula>$Z58="Verificar"</formula>
    </cfRule>
  </conditionalFormatting>
  <conditionalFormatting sqref="A59">
    <cfRule type="expression" dxfId="1892" priority="1885" stopIfTrue="1">
      <formula>$Z59="Inativo"</formula>
    </cfRule>
    <cfRule type="expression" dxfId="1891" priority="1886" stopIfTrue="1">
      <formula>$Z59="Verificar"</formula>
    </cfRule>
  </conditionalFormatting>
  <conditionalFormatting sqref="A60">
    <cfRule type="expression" dxfId="1890" priority="1883" stopIfTrue="1">
      <formula>$Z60="Inativo"</formula>
    </cfRule>
    <cfRule type="expression" dxfId="1889" priority="1884" stopIfTrue="1">
      <formula>$Z60="Verificar"</formula>
    </cfRule>
  </conditionalFormatting>
  <conditionalFormatting sqref="A61">
    <cfRule type="expression" dxfId="1888" priority="1881" stopIfTrue="1">
      <formula>$Z61="Inativo"</formula>
    </cfRule>
    <cfRule type="expression" dxfId="1887" priority="1882" stopIfTrue="1">
      <formula>$Z61="Verificar"</formula>
    </cfRule>
  </conditionalFormatting>
  <conditionalFormatting sqref="A62">
    <cfRule type="expression" dxfId="1886" priority="1879" stopIfTrue="1">
      <formula>$Z62="Inativo"</formula>
    </cfRule>
    <cfRule type="expression" dxfId="1885" priority="1880" stopIfTrue="1">
      <formula>$Z62="Verificar"</formula>
    </cfRule>
  </conditionalFormatting>
  <conditionalFormatting sqref="A63">
    <cfRule type="expression" dxfId="1884" priority="1877" stopIfTrue="1">
      <formula>$Z63="Inativo"</formula>
    </cfRule>
    <cfRule type="expression" dxfId="1883" priority="1878" stopIfTrue="1">
      <formula>$Z63="Verificar"</formula>
    </cfRule>
  </conditionalFormatting>
  <conditionalFormatting sqref="A64">
    <cfRule type="expression" dxfId="1882" priority="1875" stopIfTrue="1">
      <formula>$Z64="Inativo"</formula>
    </cfRule>
    <cfRule type="expression" dxfId="1881" priority="1876" stopIfTrue="1">
      <formula>$Z64="Verificar"</formula>
    </cfRule>
  </conditionalFormatting>
  <conditionalFormatting sqref="A65">
    <cfRule type="expression" dxfId="1880" priority="1873" stopIfTrue="1">
      <formula>$Z65="Inativo"</formula>
    </cfRule>
    <cfRule type="expression" dxfId="1879" priority="1874" stopIfTrue="1">
      <formula>$Z65="Verificar"</formula>
    </cfRule>
  </conditionalFormatting>
  <conditionalFormatting sqref="A66">
    <cfRule type="expression" dxfId="1878" priority="1871" stopIfTrue="1">
      <formula>$Z66="Inativo"</formula>
    </cfRule>
    <cfRule type="expression" dxfId="1877" priority="1872" stopIfTrue="1">
      <formula>$Z66="Verificar"</formula>
    </cfRule>
  </conditionalFormatting>
  <conditionalFormatting sqref="A67">
    <cfRule type="expression" dxfId="1876" priority="1869" stopIfTrue="1">
      <formula>$Z67="Inativo"</formula>
    </cfRule>
    <cfRule type="expression" dxfId="1875" priority="1870" stopIfTrue="1">
      <formula>$Z67="Verificar"</formula>
    </cfRule>
  </conditionalFormatting>
  <conditionalFormatting sqref="A68">
    <cfRule type="expression" dxfId="1874" priority="1867" stopIfTrue="1">
      <formula>$Z68="Inativo"</formula>
    </cfRule>
    <cfRule type="expression" dxfId="1873" priority="1868" stopIfTrue="1">
      <formula>$Z68="Verificar"</formula>
    </cfRule>
  </conditionalFormatting>
  <conditionalFormatting sqref="A1001">
    <cfRule type="expression" dxfId="1872" priority="1865" stopIfTrue="1">
      <formula>$Z1001="Inativo"</formula>
    </cfRule>
    <cfRule type="expression" dxfId="1871" priority="1866" stopIfTrue="1">
      <formula>$Z1001="Verificar"</formula>
    </cfRule>
  </conditionalFormatting>
  <conditionalFormatting sqref="A69">
    <cfRule type="expression" dxfId="1870" priority="1863" stopIfTrue="1">
      <formula>$Z69="Inativo"</formula>
    </cfRule>
    <cfRule type="expression" dxfId="1869" priority="1864" stopIfTrue="1">
      <formula>$Z69="Verificar"</formula>
    </cfRule>
  </conditionalFormatting>
  <conditionalFormatting sqref="A70">
    <cfRule type="expression" dxfId="1868" priority="1861" stopIfTrue="1">
      <formula>$Z70="Inativo"</formula>
    </cfRule>
    <cfRule type="expression" dxfId="1867" priority="1862" stopIfTrue="1">
      <formula>$Z70="Verificar"</formula>
    </cfRule>
  </conditionalFormatting>
  <conditionalFormatting sqref="A71">
    <cfRule type="expression" dxfId="1866" priority="1859" stopIfTrue="1">
      <formula>$Z71="Inativo"</formula>
    </cfRule>
    <cfRule type="expression" dxfId="1865" priority="1860" stopIfTrue="1">
      <formula>$Z71="Verificar"</formula>
    </cfRule>
  </conditionalFormatting>
  <conditionalFormatting sqref="A72">
    <cfRule type="expression" dxfId="1864" priority="1857" stopIfTrue="1">
      <formula>$Z72="Inativo"</formula>
    </cfRule>
    <cfRule type="expression" dxfId="1863" priority="1858" stopIfTrue="1">
      <formula>$Z72="Verificar"</formula>
    </cfRule>
  </conditionalFormatting>
  <conditionalFormatting sqref="A73">
    <cfRule type="expression" dxfId="1862" priority="1855" stopIfTrue="1">
      <formula>$Z73="Inativo"</formula>
    </cfRule>
    <cfRule type="expression" dxfId="1861" priority="1856" stopIfTrue="1">
      <formula>$Z73="Verificar"</formula>
    </cfRule>
  </conditionalFormatting>
  <conditionalFormatting sqref="A74">
    <cfRule type="expression" dxfId="1860" priority="1853" stopIfTrue="1">
      <formula>$Z74="Inativo"</formula>
    </cfRule>
    <cfRule type="expression" dxfId="1859" priority="1854" stopIfTrue="1">
      <formula>$Z74="Verificar"</formula>
    </cfRule>
  </conditionalFormatting>
  <conditionalFormatting sqref="A75">
    <cfRule type="expression" dxfId="1858" priority="1851" stopIfTrue="1">
      <formula>$Z75="Inativo"</formula>
    </cfRule>
    <cfRule type="expression" dxfId="1857" priority="1852" stopIfTrue="1">
      <formula>$Z75="Verificar"</formula>
    </cfRule>
  </conditionalFormatting>
  <conditionalFormatting sqref="A76">
    <cfRule type="expression" dxfId="1856" priority="1849" stopIfTrue="1">
      <formula>$Z76="Inativo"</formula>
    </cfRule>
    <cfRule type="expression" dxfId="1855" priority="1850" stopIfTrue="1">
      <formula>$Z76="Verificar"</formula>
    </cfRule>
  </conditionalFormatting>
  <conditionalFormatting sqref="A77">
    <cfRule type="expression" dxfId="1854" priority="1847" stopIfTrue="1">
      <formula>$Z77="Inativo"</formula>
    </cfRule>
    <cfRule type="expression" dxfId="1853" priority="1848" stopIfTrue="1">
      <formula>$Z77="Verificar"</formula>
    </cfRule>
  </conditionalFormatting>
  <conditionalFormatting sqref="A78">
    <cfRule type="expression" dxfId="1852" priority="1845" stopIfTrue="1">
      <formula>$Z78="Inativo"</formula>
    </cfRule>
    <cfRule type="expression" dxfId="1851" priority="1846" stopIfTrue="1">
      <formula>$Z78="Verificar"</formula>
    </cfRule>
  </conditionalFormatting>
  <conditionalFormatting sqref="A79">
    <cfRule type="expression" dxfId="1850" priority="1843" stopIfTrue="1">
      <formula>$Z79="Inativo"</formula>
    </cfRule>
    <cfRule type="expression" dxfId="1849" priority="1844" stopIfTrue="1">
      <formula>$Z79="Verificar"</formula>
    </cfRule>
  </conditionalFormatting>
  <conditionalFormatting sqref="A80">
    <cfRule type="expression" dxfId="1848" priority="1841" stopIfTrue="1">
      <formula>$Z80="Inativo"</formula>
    </cfRule>
    <cfRule type="expression" dxfId="1847" priority="1842" stopIfTrue="1">
      <formula>$Z80="Verificar"</formula>
    </cfRule>
  </conditionalFormatting>
  <conditionalFormatting sqref="A81">
    <cfRule type="expression" dxfId="1846" priority="1839" stopIfTrue="1">
      <formula>$Z81="Inativo"</formula>
    </cfRule>
    <cfRule type="expression" dxfId="1845" priority="1840" stopIfTrue="1">
      <formula>$Z81="Verificar"</formula>
    </cfRule>
  </conditionalFormatting>
  <conditionalFormatting sqref="A82">
    <cfRule type="expression" dxfId="1844" priority="1837" stopIfTrue="1">
      <formula>$Z82="Inativo"</formula>
    </cfRule>
    <cfRule type="expression" dxfId="1843" priority="1838" stopIfTrue="1">
      <formula>$Z82="Verificar"</formula>
    </cfRule>
  </conditionalFormatting>
  <conditionalFormatting sqref="A83">
    <cfRule type="expression" dxfId="1842" priority="1835" stopIfTrue="1">
      <formula>$Z83="Inativo"</formula>
    </cfRule>
    <cfRule type="expression" dxfId="1841" priority="1836" stopIfTrue="1">
      <formula>$Z83="Verificar"</formula>
    </cfRule>
  </conditionalFormatting>
  <conditionalFormatting sqref="A84">
    <cfRule type="expression" dxfId="1840" priority="1833" stopIfTrue="1">
      <formula>$Z84="Inativo"</formula>
    </cfRule>
    <cfRule type="expression" dxfId="1839" priority="1834" stopIfTrue="1">
      <formula>$Z84="Verificar"</formula>
    </cfRule>
  </conditionalFormatting>
  <conditionalFormatting sqref="A85">
    <cfRule type="expression" dxfId="1838" priority="1831" stopIfTrue="1">
      <formula>$Z85="Inativo"</formula>
    </cfRule>
    <cfRule type="expression" dxfId="1837" priority="1832" stopIfTrue="1">
      <formula>$Z85="Verificar"</formula>
    </cfRule>
  </conditionalFormatting>
  <conditionalFormatting sqref="A86">
    <cfRule type="expression" dxfId="1836" priority="1829" stopIfTrue="1">
      <formula>$Z86="Inativo"</formula>
    </cfRule>
    <cfRule type="expression" dxfId="1835" priority="1830" stopIfTrue="1">
      <formula>$Z86="Verificar"</formula>
    </cfRule>
  </conditionalFormatting>
  <conditionalFormatting sqref="A87">
    <cfRule type="expression" dxfId="1834" priority="1827" stopIfTrue="1">
      <formula>$Z87="Inativo"</formula>
    </cfRule>
    <cfRule type="expression" dxfId="1833" priority="1828" stopIfTrue="1">
      <formula>$Z87="Verificar"</formula>
    </cfRule>
  </conditionalFormatting>
  <conditionalFormatting sqref="A88">
    <cfRule type="expression" dxfId="1832" priority="1825" stopIfTrue="1">
      <formula>$Z88="Inativo"</formula>
    </cfRule>
    <cfRule type="expression" dxfId="1831" priority="1826" stopIfTrue="1">
      <formula>$Z88="Verificar"</formula>
    </cfRule>
  </conditionalFormatting>
  <conditionalFormatting sqref="A89">
    <cfRule type="expression" dxfId="1830" priority="1823" stopIfTrue="1">
      <formula>$Z89="Inativo"</formula>
    </cfRule>
    <cfRule type="expression" dxfId="1829" priority="1824" stopIfTrue="1">
      <formula>$Z89="Verificar"</formula>
    </cfRule>
  </conditionalFormatting>
  <conditionalFormatting sqref="A90">
    <cfRule type="expression" dxfId="1828" priority="1821" stopIfTrue="1">
      <formula>$Z90="Inativo"</formula>
    </cfRule>
    <cfRule type="expression" dxfId="1827" priority="1822" stopIfTrue="1">
      <formula>$Z90="Verificar"</formula>
    </cfRule>
  </conditionalFormatting>
  <conditionalFormatting sqref="A91">
    <cfRule type="expression" dxfId="1826" priority="1819" stopIfTrue="1">
      <formula>$Z91="Inativo"</formula>
    </cfRule>
    <cfRule type="expression" dxfId="1825" priority="1820" stopIfTrue="1">
      <formula>$Z91="Verificar"</formula>
    </cfRule>
  </conditionalFormatting>
  <conditionalFormatting sqref="A92">
    <cfRule type="expression" dxfId="1824" priority="1817" stopIfTrue="1">
      <formula>$Z92="Inativo"</formula>
    </cfRule>
    <cfRule type="expression" dxfId="1823" priority="1818" stopIfTrue="1">
      <formula>$Z92="Verificar"</formula>
    </cfRule>
  </conditionalFormatting>
  <conditionalFormatting sqref="A93">
    <cfRule type="expression" dxfId="1822" priority="1815" stopIfTrue="1">
      <formula>$Z93="Inativo"</formula>
    </cfRule>
    <cfRule type="expression" dxfId="1821" priority="1816" stopIfTrue="1">
      <formula>$Z93="Verificar"</formula>
    </cfRule>
  </conditionalFormatting>
  <conditionalFormatting sqref="A94">
    <cfRule type="expression" dxfId="1820" priority="1813" stopIfTrue="1">
      <formula>$Z94="Inativo"</formula>
    </cfRule>
    <cfRule type="expression" dxfId="1819" priority="1814" stopIfTrue="1">
      <formula>$Z94="Verificar"</formula>
    </cfRule>
  </conditionalFormatting>
  <conditionalFormatting sqref="A95">
    <cfRule type="expression" dxfId="1818" priority="1811" stopIfTrue="1">
      <formula>$Z95="Inativo"</formula>
    </cfRule>
    <cfRule type="expression" dxfId="1817" priority="1812" stopIfTrue="1">
      <formula>$Z95="Verificar"</formula>
    </cfRule>
  </conditionalFormatting>
  <conditionalFormatting sqref="A96">
    <cfRule type="expression" dxfId="1816" priority="1809" stopIfTrue="1">
      <formula>$Z96="Inativo"</formula>
    </cfRule>
    <cfRule type="expression" dxfId="1815" priority="1810" stopIfTrue="1">
      <formula>$Z96="Verificar"</formula>
    </cfRule>
  </conditionalFormatting>
  <conditionalFormatting sqref="A97">
    <cfRule type="expression" dxfId="1814" priority="1807" stopIfTrue="1">
      <formula>$Z97="Inativo"</formula>
    </cfRule>
    <cfRule type="expression" dxfId="1813" priority="1808" stopIfTrue="1">
      <formula>$Z97="Verificar"</formula>
    </cfRule>
  </conditionalFormatting>
  <conditionalFormatting sqref="A98">
    <cfRule type="expression" dxfId="1812" priority="1805" stopIfTrue="1">
      <formula>$Z98="Inativo"</formula>
    </cfRule>
    <cfRule type="expression" dxfId="1811" priority="1806" stopIfTrue="1">
      <formula>$Z98="Verificar"</formula>
    </cfRule>
  </conditionalFormatting>
  <conditionalFormatting sqref="A99">
    <cfRule type="expression" dxfId="1810" priority="1803" stopIfTrue="1">
      <formula>$Z99="Inativo"</formula>
    </cfRule>
    <cfRule type="expression" dxfId="1809" priority="1804" stopIfTrue="1">
      <formula>$Z99="Verificar"</formula>
    </cfRule>
  </conditionalFormatting>
  <conditionalFormatting sqref="A100">
    <cfRule type="expression" dxfId="1808" priority="1801" stopIfTrue="1">
      <formula>$Z100="Inativo"</formula>
    </cfRule>
    <cfRule type="expression" dxfId="1807" priority="1802" stopIfTrue="1">
      <formula>$Z100="Verificar"</formula>
    </cfRule>
  </conditionalFormatting>
  <conditionalFormatting sqref="A101">
    <cfRule type="expression" dxfId="1806" priority="1799" stopIfTrue="1">
      <formula>$Z101="Inativo"</formula>
    </cfRule>
    <cfRule type="expression" dxfId="1805" priority="1800" stopIfTrue="1">
      <formula>$Z101="Verificar"</formula>
    </cfRule>
  </conditionalFormatting>
  <conditionalFormatting sqref="A102">
    <cfRule type="expression" dxfId="1804" priority="1797" stopIfTrue="1">
      <formula>$Z102="Inativo"</formula>
    </cfRule>
    <cfRule type="expression" dxfId="1803" priority="1798" stopIfTrue="1">
      <formula>$Z102="Verificar"</formula>
    </cfRule>
  </conditionalFormatting>
  <conditionalFormatting sqref="A103">
    <cfRule type="expression" dxfId="1802" priority="1795" stopIfTrue="1">
      <formula>$Z103="Inativo"</formula>
    </cfRule>
    <cfRule type="expression" dxfId="1801" priority="1796" stopIfTrue="1">
      <formula>$Z103="Verificar"</formula>
    </cfRule>
  </conditionalFormatting>
  <conditionalFormatting sqref="A104">
    <cfRule type="expression" dxfId="1800" priority="1793" stopIfTrue="1">
      <formula>$Z104="Inativo"</formula>
    </cfRule>
    <cfRule type="expression" dxfId="1799" priority="1794" stopIfTrue="1">
      <formula>$Z104="Verificar"</formula>
    </cfRule>
  </conditionalFormatting>
  <conditionalFormatting sqref="A105">
    <cfRule type="expression" dxfId="1798" priority="1791" stopIfTrue="1">
      <formula>$Z105="Inativo"</formula>
    </cfRule>
    <cfRule type="expression" dxfId="1797" priority="1792" stopIfTrue="1">
      <formula>$Z105="Verificar"</formula>
    </cfRule>
  </conditionalFormatting>
  <conditionalFormatting sqref="A106">
    <cfRule type="expression" dxfId="1796" priority="1789" stopIfTrue="1">
      <formula>$Z106="Inativo"</formula>
    </cfRule>
    <cfRule type="expression" dxfId="1795" priority="1790" stopIfTrue="1">
      <formula>$Z106="Verificar"</formula>
    </cfRule>
  </conditionalFormatting>
  <conditionalFormatting sqref="A107">
    <cfRule type="expression" dxfId="1794" priority="1787" stopIfTrue="1">
      <formula>$Z107="Inativo"</formula>
    </cfRule>
    <cfRule type="expression" dxfId="1793" priority="1788" stopIfTrue="1">
      <formula>$Z107="Verificar"</formula>
    </cfRule>
  </conditionalFormatting>
  <conditionalFormatting sqref="A108">
    <cfRule type="expression" dxfId="1792" priority="1785" stopIfTrue="1">
      <formula>$Z108="Inativo"</formula>
    </cfRule>
    <cfRule type="expression" dxfId="1791" priority="1786" stopIfTrue="1">
      <formula>$Z108="Verificar"</formula>
    </cfRule>
  </conditionalFormatting>
  <conditionalFormatting sqref="A109">
    <cfRule type="expression" dxfId="1790" priority="1783" stopIfTrue="1">
      <formula>$Z109="Inativo"</formula>
    </cfRule>
    <cfRule type="expression" dxfId="1789" priority="1784" stopIfTrue="1">
      <formula>$Z109="Verificar"</formula>
    </cfRule>
  </conditionalFormatting>
  <conditionalFormatting sqref="A110">
    <cfRule type="expression" dxfId="1788" priority="1781" stopIfTrue="1">
      <formula>$Z110="Inativo"</formula>
    </cfRule>
    <cfRule type="expression" dxfId="1787" priority="1782" stopIfTrue="1">
      <formula>$Z110="Verificar"</formula>
    </cfRule>
  </conditionalFormatting>
  <conditionalFormatting sqref="A111">
    <cfRule type="expression" dxfId="1786" priority="1779" stopIfTrue="1">
      <formula>$Z111="Inativo"</formula>
    </cfRule>
    <cfRule type="expression" dxfId="1785" priority="1780" stopIfTrue="1">
      <formula>$Z111="Verificar"</formula>
    </cfRule>
  </conditionalFormatting>
  <conditionalFormatting sqref="A112">
    <cfRule type="expression" dxfId="1784" priority="1777" stopIfTrue="1">
      <formula>$Z112="Inativo"</formula>
    </cfRule>
    <cfRule type="expression" dxfId="1783" priority="1778" stopIfTrue="1">
      <formula>$Z112="Verificar"</formula>
    </cfRule>
  </conditionalFormatting>
  <conditionalFormatting sqref="A113">
    <cfRule type="expression" dxfId="1782" priority="1775" stopIfTrue="1">
      <formula>$Z113="Inativo"</formula>
    </cfRule>
    <cfRule type="expression" dxfId="1781" priority="1776" stopIfTrue="1">
      <formula>$Z113="Verificar"</formula>
    </cfRule>
  </conditionalFormatting>
  <conditionalFormatting sqref="A114">
    <cfRule type="expression" dxfId="1780" priority="1773" stopIfTrue="1">
      <formula>$Z114="Inativo"</formula>
    </cfRule>
    <cfRule type="expression" dxfId="1779" priority="1774" stopIfTrue="1">
      <formula>$Z114="Verificar"</formula>
    </cfRule>
  </conditionalFormatting>
  <conditionalFormatting sqref="A115">
    <cfRule type="expression" dxfId="1778" priority="1771" stopIfTrue="1">
      <formula>$Z115="Inativo"</formula>
    </cfRule>
    <cfRule type="expression" dxfId="1777" priority="1772" stopIfTrue="1">
      <formula>$Z115="Verificar"</formula>
    </cfRule>
  </conditionalFormatting>
  <conditionalFormatting sqref="A116">
    <cfRule type="expression" dxfId="1776" priority="1769" stopIfTrue="1">
      <formula>$Z116="Inativo"</formula>
    </cfRule>
    <cfRule type="expression" dxfId="1775" priority="1770" stopIfTrue="1">
      <formula>$Z116="Verificar"</formula>
    </cfRule>
  </conditionalFormatting>
  <conditionalFormatting sqref="A117">
    <cfRule type="expression" dxfId="1774" priority="1767" stopIfTrue="1">
      <formula>$Z117="Inativo"</formula>
    </cfRule>
    <cfRule type="expression" dxfId="1773" priority="1768" stopIfTrue="1">
      <formula>$Z117="Verificar"</formula>
    </cfRule>
  </conditionalFormatting>
  <conditionalFormatting sqref="A118">
    <cfRule type="expression" dxfId="1772" priority="1765" stopIfTrue="1">
      <formula>$Z118="Inativo"</formula>
    </cfRule>
    <cfRule type="expression" dxfId="1771" priority="1766" stopIfTrue="1">
      <formula>$Z118="Verificar"</formula>
    </cfRule>
  </conditionalFormatting>
  <conditionalFormatting sqref="A119">
    <cfRule type="expression" dxfId="1770" priority="1763" stopIfTrue="1">
      <formula>$Z119="Inativo"</formula>
    </cfRule>
    <cfRule type="expression" dxfId="1769" priority="1764" stopIfTrue="1">
      <formula>$Z119="Verificar"</formula>
    </cfRule>
  </conditionalFormatting>
  <conditionalFormatting sqref="A120">
    <cfRule type="expression" dxfId="1768" priority="1761" stopIfTrue="1">
      <formula>$Z120="Inativo"</formula>
    </cfRule>
    <cfRule type="expression" dxfId="1767" priority="1762" stopIfTrue="1">
      <formula>$Z120="Verificar"</formula>
    </cfRule>
  </conditionalFormatting>
  <conditionalFormatting sqref="A121">
    <cfRule type="expression" dxfId="1766" priority="1759" stopIfTrue="1">
      <formula>$Z121="Inativo"</formula>
    </cfRule>
    <cfRule type="expression" dxfId="1765" priority="1760" stopIfTrue="1">
      <formula>$Z121="Verificar"</formula>
    </cfRule>
  </conditionalFormatting>
  <conditionalFormatting sqref="A122">
    <cfRule type="expression" dxfId="1764" priority="1757" stopIfTrue="1">
      <formula>$Z122="Inativo"</formula>
    </cfRule>
    <cfRule type="expression" dxfId="1763" priority="1758" stopIfTrue="1">
      <formula>$Z122="Verificar"</formula>
    </cfRule>
  </conditionalFormatting>
  <conditionalFormatting sqref="A123">
    <cfRule type="expression" dxfId="1762" priority="1755" stopIfTrue="1">
      <formula>$Z123="Inativo"</formula>
    </cfRule>
    <cfRule type="expression" dxfId="1761" priority="1756" stopIfTrue="1">
      <formula>$Z123="Verificar"</formula>
    </cfRule>
  </conditionalFormatting>
  <conditionalFormatting sqref="A124">
    <cfRule type="expression" dxfId="1760" priority="1753" stopIfTrue="1">
      <formula>$Z124="Inativo"</formula>
    </cfRule>
    <cfRule type="expression" dxfId="1759" priority="1754" stopIfTrue="1">
      <formula>$Z124="Verificar"</formula>
    </cfRule>
  </conditionalFormatting>
  <conditionalFormatting sqref="A125">
    <cfRule type="expression" dxfId="1758" priority="1751" stopIfTrue="1">
      <formula>$Z125="Inativo"</formula>
    </cfRule>
    <cfRule type="expression" dxfId="1757" priority="1752" stopIfTrue="1">
      <formula>$Z125="Verificar"</formula>
    </cfRule>
  </conditionalFormatting>
  <conditionalFormatting sqref="A126">
    <cfRule type="expression" dxfId="1756" priority="1749" stopIfTrue="1">
      <formula>$Z126="Inativo"</formula>
    </cfRule>
    <cfRule type="expression" dxfId="1755" priority="1750" stopIfTrue="1">
      <formula>$Z126="Verificar"</formula>
    </cfRule>
  </conditionalFormatting>
  <conditionalFormatting sqref="A127">
    <cfRule type="expression" dxfId="1754" priority="1747" stopIfTrue="1">
      <formula>$Z127="Inativo"</formula>
    </cfRule>
    <cfRule type="expression" dxfId="1753" priority="1748" stopIfTrue="1">
      <formula>$Z127="Verificar"</formula>
    </cfRule>
  </conditionalFormatting>
  <conditionalFormatting sqref="A128">
    <cfRule type="expression" dxfId="1752" priority="1745" stopIfTrue="1">
      <formula>$Z128="Inativo"</formula>
    </cfRule>
    <cfRule type="expression" dxfId="1751" priority="1746" stopIfTrue="1">
      <formula>$Z128="Verificar"</formula>
    </cfRule>
  </conditionalFormatting>
  <conditionalFormatting sqref="A129">
    <cfRule type="expression" dxfId="1750" priority="1743" stopIfTrue="1">
      <formula>$Z129="Inativo"</formula>
    </cfRule>
    <cfRule type="expression" dxfId="1749" priority="1744" stopIfTrue="1">
      <formula>$Z129="Verificar"</formula>
    </cfRule>
  </conditionalFormatting>
  <conditionalFormatting sqref="A130">
    <cfRule type="expression" dxfId="1748" priority="1741" stopIfTrue="1">
      <formula>$Z130="Inativo"</formula>
    </cfRule>
    <cfRule type="expression" dxfId="1747" priority="1742" stopIfTrue="1">
      <formula>$Z130="Verificar"</formula>
    </cfRule>
  </conditionalFormatting>
  <conditionalFormatting sqref="A131">
    <cfRule type="expression" dxfId="1746" priority="1739" stopIfTrue="1">
      <formula>$Z131="Inativo"</formula>
    </cfRule>
    <cfRule type="expression" dxfId="1745" priority="1740" stopIfTrue="1">
      <formula>$Z131="Verificar"</formula>
    </cfRule>
  </conditionalFormatting>
  <conditionalFormatting sqref="A132">
    <cfRule type="expression" dxfId="1744" priority="1737" stopIfTrue="1">
      <formula>$Z132="Inativo"</formula>
    </cfRule>
    <cfRule type="expression" dxfId="1743" priority="1738" stopIfTrue="1">
      <formula>$Z132="Verificar"</formula>
    </cfRule>
  </conditionalFormatting>
  <conditionalFormatting sqref="A133">
    <cfRule type="expression" dxfId="1742" priority="1735" stopIfTrue="1">
      <formula>$Z133="Inativo"</formula>
    </cfRule>
    <cfRule type="expression" dxfId="1741" priority="1736" stopIfTrue="1">
      <formula>$Z133="Verificar"</formula>
    </cfRule>
  </conditionalFormatting>
  <conditionalFormatting sqref="A134">
    <cfRule type="expression" dxfId="1740" priority="1733" stopIfTrue="1">
      <formula>$Z134="Inativo"</formula>
    </cfRule>
    <cfRule type="expression" dxfId="1739" priority="1734" stopIfTrue="1">
      <formula>$Z134="Verificar"</formula>
    </cfRule>
  </conditionalFormatting>
  <conditionalFormatting sqref="A135">
    <cfRule type="expression" dxfId="1738" priority="1731" stopIfTrue="1">
      <formula>$Z135="Inativo"</formula>
    </cfRule>
    <cfRule type="expression" dxfId="1737" priority="1732" stopIfTrue="1">
      <formula>$Z135="Verificar"</formula>
    </cfRule>
  </conditionalFormatting>
  <conditionalFormatting sqref="A136">
    <cfRule type="expression" dxfId="1736" priority="1729" stopIfTrue="1">
      <formula>$Z136="Inativo"</formula>
    </cfRule>
    <cfRule type="expression" dxfId="1735" priority="1730" stopIfTrue="1">
      <formula>$Z136="Verificar"</formula>
    </cfRule>
  </conditionalFormatting>
  <conditionalFormatting sqref="A137">
    <cfRule type="expression" dxfId="1734" priority="1727" stopIfTrue="1">
      <formula>$Z137="Inativo"</formula>
    </cfRule>
    <cfRule type="expression" dxfId="1733" priority="1728" stopIfTrue="1">
      <formula>$Z137="Verificar"</formula>
    </cfRule>
  </conditionalFormatting>
  <conditionalFormatting sqref="A138">
    <cfRule type="expression" dxfId="1732" priority="1725" stopIfTrue="1">
      <formula>$Z138="Inativo"</formula>
    </cfRule>
    <cfRule type="expression" dxfId="1731" priority="1726" stopIfTrue="1">
      <formula>$Z138="Verificar"</formula>
    </cfRule>
  </conditionalFormatting>
  <conditionalFormatting sqref="A139">
    <cfRule type="expression" dxfId="1730" priority="1723" stopIfTrue="1">
      <formula>$Z139="Inativo"</formula>
    </cfRule>
    <cfRule type="expression" dxfId="1729" priority="1724" stopIfTrue="1">
      <formula>$Z139="Verificar"</formula>
    </cfRule>
  </conditionalFormatting>
  <conditionalFormatting sqref="A140">
    <cfRule type="expression" dxfId="1728" priority="1721" stopIfTrue="1">
      <formula>$Z140="Inativo"</formula>
    </cfRule>
    <cfRule type="expression" dxfId="1727" priority="1722" stopIfTrue="1">
      <formula>$Z140="Verificar"</formula>
    </cfRule>
  </conditionalFormatting>
  <conditionalFormatting sqref="A141">
    <cfRule type="expression" dxfId="1726" priority="1719" stopIfTrue="1">
      <formula>$Z141="Inativo"</formula>
    </cfRule>
    <cfRule type="expression" dxfId="1725" priority="1720" stopIfTrue="1">
      <formula>$Z141="Verificar"</formula>
    </cfRule>
  </conditionalFormatting>
  <conditionalFormatting sqref="A142">
    <cfRule type="expression" dxfId="1724" priority="1717" stopIfTrue="1">
      <formula>$Z142="Inativo"</formula>
    </cfRule>
    <cfRule type="expression" dxfId="1723" priority="1718" stopIfTrue="1">
      <formula>$Z142="Verificar"</formula>
    </cfRule>
  </conditionalFormatting>
  <conditionalFormatting sqref="A143">
    <cfRule type="expression" dxfId="1722" priority="1715" stopIfTrue="1">
      <formula>$Z143="Inativo"</formula>
    </cfRule>
    <cfRule type="expression" dxfId="1721" priority="1716" stopIfTrue="1">
      <formula>$Z143="Verificar"</formula>
    </cfRule>
  </conditionalFormatting>
  <conditionalFormatting sqref="A144">
    <cfRule type="expression" dxfId="1720" priority="1713" stopIfTrue="1">
      <formula>$Z144="Inativo"</formula>
    </cfRule>
    <cfRule type="expression" dxfId="1719" priority="1714" stopIfTrue="1">
      <formula>$Z144="Verificar"</formula>
    </cfRule>
  </conditionalFormatting>
  <conditionalFormatting sqref="A145">
    <cfRule type="expression" dxfId="1718" priority="1711" stopIfTrue="1">
      <formula>$Z145="Inativo"</formula>
    </cfRule>
    <cfRule type="expression" dxfId="1717" priority="1712" stopIfTrue="1">
      <formula>$Z145="Verificar"</formula>
    </cfRule>
  </conditionalFormatting>
  <conditionalFormatting sqref="A146">
    <cfRule type="expression" dxfId="1716" priority="1709" stopIfTrue="1">
      <formula>$Z146="Inativo"</formula>
    </cfRule>
    <cfRule type="expression" dxfId="1715" priority="1710" stopIfTrue="1">
      <formula>$Z146="Verificar"</formula>
    </cfRule>
  </conditionalFormatting>
  <conditionalFormatting sqref="A147">
    <cfRule type="expression" dxfId="1714" priority="1707" stopIfTrue="1">
      <formula>$Z147="Inativo"</formula>
    </cfRule>
    <cfRule type="expression" dxfId="1713" priority="1708" stopIfTrue="1">
      <formula>$Z147="Verificar"</formula>
    </cfRule>
  </conditionalFormatting>
  <conditionalFormatting sqref="A148">
    <cfRule type="expression" dxfId="1712" priority="1705" stopIfTrue="1">
      <formula>$Z148="Inativo"</formula>
    </cfRule>
    <cfRule type="expression" dxfId="1711" priority="1706" stopIfTrue="1">
      <formula>$Z148="Verificar"</formula>
    </cfRule>
  </conditionalFormatting>
  <conditionalFormatting sqref="A149">
    <cfRule type="expression" dxfId="1710" priority="1703" stopIfTrue="1">
      <formula>$Z149="Inativo"</formula>
    </cfRule>
    <cfRule type="expression" dxfId="1709" priority="1704" stopIfTrue="1">
      <formula>$Z149="Verificar"</formula>
    </cfRule>
  </conditionalFormatting>
  <conditionalFormatting sqref="A150">
    <cfRule type="expression" dxfId="1708" priority="1701" stopIfTrue="1">
      <formula>$Z150="Inativo"</formula>
    </cfRule>
    <cfRule type="expression" dxfId="1707" priority="1702" stopIfTrue="1">
      <formula>$Z150="Verificar"</formula>
    </cfRule>
  </conditionalFormatting>
  <conditionalFormatting sqref="A151">
    <cfRule type="expression" dxfId="1706" priority="1699" stopIfTrue="1">
      <formula>$Z151="Inativo"</formula>
    </cfRule>
    <cfRule type="expression" dxfId="1705" priority="1700" stopIfTrue="1">
      <formula>$Z151="Verificar"</formula>
    </cfRule>
  </conditionalFormatting>
  <conditionalFormatting sqref="A152">
    <cfRule type="expression" dxfId="1704" priority="1697" stopIfTrue="1">
      <formula>$Z152="Inativo"</formula>
    </cfRule>
    <cfRule type="expression" dxfId="1703" priority="1698" stopIfTrue="1">
      <formula>$Z152="Verificar"</formula>
    </cfRule>
  </conditionalFormatting>
  <conditionalFormatting sqref="A153">
    <cfRule type="expression" dxfId="1702" priority="1695" stopIfTrue="1">
      <formula>$Z153="Inativo"</formula>
    </cfRule>
    <cfRule type="expression" dxfId="1701" priority="1696" stopIfTrue="1">
      <formula>$Z153="Verificar"</formula>
    </cfRule>
  </conditionalFormatting>
  <conditionalFormatting sqref="A154">
    <cfRule type="expression" dxfId="1700" priority="1693" stopIfTrue="1">
      <formula>$Z154="Inativo"</formula>
    </cfRule>
    <cfRule type="expression" dxfId="1699" priority="1694" stopIfTrue="1">
      <formula>$Z154="Verificar"</formula>
    </cfRule>
  </conditionalFormatting>
  <conditionalFormatting sqref="A155">
    <cfRule type="expression" dxfId="1698" priority="1691" stopIfTrue="1">
      <formula>$Z155="Inativo"</formula>
    </cfRule>
    <cfRule type="expression" dxfId="1697" priority="1692" stopIfTrue="1">
      <formula>$Z155="Verificar"</formula>
    </cfRule>
  </conditionalFormatting>
  <conditionalFormatting sqref="A156">
    <cfRule type="expression" dxfId="1696" priority="1689" stopIfTrue="1">
      <formula>$Z156="Inativo"</formula>
    </cfRule>
    <cfRule type="expression" dxfId="1695" priority="1690" stopIfTrue="1">
      <formula>$Z156="Verificar"</formula>
    </cfRule>
  </conditionalFormatting>
  <conditionalFormatting sqref="A157">
    <cfRule type="expression" dxfId="1694" priority="1687" stopIfTrue="1">
      <formula>$Z157="Inativo"</formula>
    </cfRule>
    <cfRule type="expression" dxfId="1693" priority="1688" stopIfTrue="1">
      <formula>$Z157="Verificar"</formula>
    </cfRule>
  </conditionalFormatting>
  <conditionalFormatting sqref="A158">
    <cfRule type="expression" dxfId="1692" priority="1685" stopIfTrue="1">
      <formula>$Z158="Inativo"</formula>
    </cfRule>
    <cfRule type="expression" dxfId="1691" priority="1686" stopIfTrue="1">
      <formula>$Z158="Verificar"</formula>
    </cfRule>
  </conditionalFormatting>
  <conditionalFormatting sqref="A159">
    <cfRule type="expression" dxfId="1690" priority="1683" stopIfTrue="1">
      <formula>$Z159="Inativo"</formula>
    </cfRule>
    <cfRule type="expression" dxfId="1689" priority="1684" stopIfTrue="1">
      <formula>$Z159="Verificar"</formula>
    </cfRule>
  </conditionalFormatting>
  <conditionalFormatting sqref="A160">
    <cfRule type="expression" dxfId="1688" priority="1681" stopIfTrue="1">
      <formula>$Z160="Inativo"</formula>
    </cfRule>
    <cfRule type="expression" dxfId="1687" priority="1682" stopIfTrue="1">
      <formula>$Z160="Verificar"</formula>
    </cfRule>
  </conditionalFormatting>
  <conditionalFormatting sqref="A161">
    <cfRule type="expression" dxfId="1686" priority="1679" stopIfTrue="1">
      <formula>$Z161="Inativo"</formula>
    </cfRule>
    <cfRule type="expression" dxfId="1685" priority="1680" stopIfTrue="1">
      <formula>$Z161="Verificar"</formula>
    </cfRule>
  </conditionalFormatting>
  <conditionalFormatting sqref="A162">
    <cfRule type="expression" dxfId="1684" priority="1677" stopIfTrue="1">
      <formula>$Z162="Inativo"</formula>
    </cfRule>
    <cfRule type="expression" dxfId="1683" priority="1678" stopIfTrue="1">
      <formula>$Z162="Verificar"</formula>
    </cfRule>
  </conditionalFormatting>
  <conditionalFormatting sqref="A163">
    <cfRule type="expression" dxfId="1682" priority="1675" stopIfTrue="1">
      <formula>$Z163="Inativo"</formula>
    </cfRule>
    <cfRule type="expression" dxfId="1681" priority="1676" stopIfTrue="1">
      <formula>$Z163="Verificar"</formula>
    </cfRule>
  </conditionalFormatting>
  <conditionalFormatting sqref="A164">
    <cfRule type="expression" dxfId="1680" priority="1673" stopIfTrue="1">
      <formula>$Z164="Inativo"</formula>
    </cfRule>
    <cfRule type="expression" dxfId="1679" priority="1674" stopIfTrue="1">
      <formula>$Z164="Verificar"</formula>
    </cfRule>
  </conditionalFormatting>
  <conditionalFormatting sqref="A165">
    <cfRule type="expression" dxfId="1678" priority="1671" stopIfTrue="1">
      <formula>$Z165="Inativo"</formula>
    </cfRule>
    <cfRule type="expression" dxfId="1677" priority="1672" stopIfTrue="1">
      <formula>$Z165="Verificar"</formula>
    </cfRule>
  </conditionalFormatting>
  <conditionalFormatting sqref="A166">
    <cfRule type="expression" dxfId="1676" priority="1669" stopIfTrue="1">
      <formula>$Z166="Inativo"</formula>
    </cfRule>
    <cfRule type="expression" dxfId="1675" priority="1670" stopIfTrue="1">
      <formula>$Z166="Verificar"</formula>
    </cfRule>
  </conditionalFormatting>
  <conditionalFormatting sqref="A167">
    <cfRule type="expression" dxfId="1674" priority="1667" stopIfTrue="1">
      <formula>$Z167="Inativo"</formula>
    </cfRule>
    <cfRule type="expression" dxfId="1673" priority="1668" stopIfTrue="1">
      <formula>$Z167="Verificar"</formula>
    </cfRule>
  </conditionalFormatting>
  <conditionalFormatting sqref="A168">
    <cfRule type="expression" dxfId="1672" priority="1665" stopIfTrue="1">
      <formula>$Z168="Inativo"</formula>
    </cfRule>
    <cfRule type="expression" dxfId="1671" priority="1666" stopIfTrue="1">
      <formula>$Z168="Verificar"</formula>
    </cfRule>
  </conditionalFormatting>
  <conditionalFormatting sqref="A169">
    <cfRule type="expression" dxfId="1670" priority="1663" stopIfTrue="1">
      <formula>$Z169="Inativo"</formula>
    </cfRule>
    <cfRule type="expression" dxfId="1669" priority="1664" stopIfTrue="1">
      <formula>$Z169="Verificar"</formula>
    </cfRule>
  </conditionalFormatting>
  <conditionalFormatting sqref="A170">
    <cfRule type="expression" dxfId="1668" priority="1661" stopIfTrue="1">
      <formula>$Z170="Inativo"</formula>
    </cfRule>
    <cfRule type="expression" dxfId="1667" priority="1662" stopIfTrue="1">
      <formula>$Z170="Verificar"</formula>
    </cfRule>
  </conditionalFormatting>
  <conditionalFormatting sqref="A171">
    <cfRule type="expression" dxfId="1666" priority="1659" stopIfTrue="1">
      <formula>$Z171="Inativo"</formula>
    </cfRule>
    <cfRule type="expression" dxfId="1665" priority="1660" stopIfTrue="1">
      <formula>$Z171="Verificar"</formula>
    </cfRule>
  </conditionalFormatting>
  <conditionalFormatting sqref="A172">
    <cfRule type="expression" dxfId="1664" priority="1657" stopIfTrue="1">
      <formula>$Z172="Inativo"</formula>
    </cfRule>
    <cfRule type="expression" dxfId="1663" priority="1658" stopIfTrue="1">
      <formula>$Z172="Verificar"</formula>
    </cfRule>
  </conditionalFormatting>
  <conditionalFormatting sqref="A173">
    <cfRule type="expression" dxfId="1662" priority="1655" stopIfTrue="1">
      <formula>$Z173="Inativo"</formula>
    </cfRule>
    <cfRule type="expression" dxfId="1661" priority="1656" stopIfTrue="1">
      <formula>$Z173="Verificar"</formula>
    </cfRule>
  </conditionalFormatting>
  <conditionalFormatting sqref="A174">
    <cfRule type="expression" dxfId="1660" priority="1653" stopIfTrue="1">
      <formula>$Z174="Inativo"</formula>
    </cfRule>
    <cfRule type="expression" dxfId="1659" priority="1654" stopIfTrue="1">
      <formula>$Z174="Verificar"</formula>
    </cfRule>
  </conditionalFormatting>
  <conditionalFormatting sqref="A175">
    <cfRule type="expression" dxfId="1658" priority="1651" stopIfTrue="1">
      <formula>$Z175="Inativo"</formula>
    </cfRule>
    <cfRule type="expression" dxfId="1657" priority="1652" stopIfTrue="1">
      <formula>$Z175="Verificar"</formula>
    </cfRule>
  </conditionalFormatting>
  <conditionalFormatting sqref="A176">
    <cfRule type="expression" dxfId="1656" priority="1649" stopIfTrue="1">
      <formula>$Z176="Inativo"</formula>
    </cfRule>
    <cfRule type="expression" dxfId="1655" priority="1650" stopIfTrue="1">
      <formula>$Z176="Verificar"</formula>
    </cfRule>
  </conditionalFormatting>
  <conditionalFormatting sqref="A177">
    <cfRule type="expression" dxfId="1654" priority="1647" stopIfTrue="1">
      <formula>$Z177="Inativo"</formula>
    </cfRule>
    <cfRule type="expression" dxfId="1653" priority="1648" stopIfTrue="1">
      <formula>$Z177="Verificar"</formula>
    </cfRule>
  </conditionalFormatting>
  <conditionalFormatting sqref="A178">
    <cfRule type="expression" dxfId="1652" priority="1645" stopIfTrue="1">
      <formula>$Z178="Inativo"</formula>
    </cfRule>
    <cfRule type="expression" dxfId="1651" priority="1646" stopIfTrue="1">
      <formula>$Z178="Verificar"</formula>
    </cfRule>
  </conditionalFormatting>
  <conditionalFormatting sqref="A179">
    <cfRule type="expression" dxfId="1650" priority="1643" stopIfTrue="1">
      <formula>$Z179="Inativo"</formula>
    </cfRule>
    <cfRule type="expression" dxfId="1649" priority="1644" stopIfTrue="1">
      <formula>$Z179="Verificar"</formula>
    </cfRule>
  </conditionalFormatting>
  <conditionalFormatting sqref="A180">
    <cfRule type="expression" dxfId="1648" priority="1641" stopIfTrue="1">
      <formula>$Z180="Inativo"</formula>
    </cfRule>
    <cfRule type="expression" dxfId="1647" priority="1642" stopIfTrue="1">
      <formula>$Z180="Verificar"</formula>
    </cfRule>
  </conditionalFormatting>
  <conditionalFormatting sqref="A181">
    <cfRule type="expression" dxfId="1646" priority="1639" stopIfTrue="1">
      <formula>$Z181="Inativo"</formula>
    </cfRule>
    <cfRule type="expression" dxfId="1645" priority="1640" stopIfTrue="1">
      <formula>$Z181="Verificar"</formula>
    </cfRule>
  </conditionalFormatting>
  <conditionalFormatting sqref="A182">
    <cfRule type="expression" dxfId="1644" priority="1637" stopIfTrue="1">
      <formula>$Z182="Inativo"</formula>
    </cfRule>
    <cfRule type="expression" dxfId="1643" priority="1638" stopIfTrue="1">
      <formula>$Z182="Verificar"</formula>
    </cfRule>
  </conditionalFormatting>
  <conditionalFormatting sqref="A183">
    <cfRule type="expression" dxfId="1642" priority="1635" stopIfTrue="1">
      <formula>$Z183="Inativo"</formula>
    </cfRule>
    <cfRule type="expression" dxfId="1641" priority="1636" stopIfTrue="1">
      <formula>$Z183="Verificar"</formula>
    </cfRule>
  </conditionalFormatting>
  <conditionalFormatting sqref="A184">
    <cfRule type="expression" dxfId="1640" priority="1633" stopIfTrue="1">
      <formula>$Z184="Inativo"</formula>
    </cfRule>
    <cfRule type="expression" dxfId="1639" priority="1634" stopIfTrue="1">
      <formula>$Z184="Verificar"</formula>
    </cfRule>
  </conditionalFormatting>
  <conditionalFormatting sqref="A185">
    <cfRule type="expression" dxfId="1638" priority="1631" stopIfTrue="1">
      <formula>$Z185="Inativo"</formula>
    </cfRule>
    <cfRule type="expression" dxfId="1637" priority="1632" stopIfTrue="1">
      <formula>$Z185="Verificar"</formula>
    </cfRule>
  </conditionalFormatting>
  <conditionalFormatting sqref="A186">
    <cfRule type="expression" dxfId="1636" priority="1629" stopIfTrue="1">
      <formula>$Z186="Inativo"</formula>
    </cfRule>
    <cfRule type="expression" dxfId="1635" priority="1630" stopIfTrue="1">
      <formula>$Z186="Verificar"</formula>
    </cfRule>
  </conditionalFormatting>
  <conditionalFormatting sqref="A187">
    <cfRule type="expression" dxfId="1634" priority="1627" stopIfTrue="1">
      <formula>$Z187="Inativo"</formula>
    </cfRule>
    <cfRule type="expression" dxfId="1633" priority="1628" stopIfTrue="1">
      <formula>$Z187="Verificar"</formula>
    </cfRule>
  </conditionalFormatting>
  <conditionalFormatting sqref="A188">
    <cfRule type="expression" dxfId="1632" priority="1625" stopIfTrue="1">
      <formula>$Z188="Inativo"</formula>
    </cfRule>
    <cfRule type="expression" dxfId="1631" priority="1626" stopIfTrue="1">
      <formula>$Z188="Verificar"</formula>
    </cfRule>
  </conditionalFormatting>
  <conditionalFormatting sqref="A189">
    <cfRule type="expression" dxfId="1630" priority="1623" stopIfTrue="1">
      <formula>$Z189="Inativo"</formula>
    </cfRule>
    <cfRule type="expression" dxfId="1629" priority="1624" stopIfTrue="1">
      <formula>$Z189="Verificar"</formula>
    </cfRule>
  </conditionalFormatting>
  <conditionalFormatting sqref="A190">
    <cfRule type="expression" dxfId="1628" priority="1621" stopIfTrue="1">
      <formula>$Z190="Inativo"</formula>
    </cfRule>
    <cfRule type="expression" dxfId="1627" priority="1622" stopIfTrue="1">
      <formula>$Z190="Verificar"</formula>
    </cfRule>
  </conditionalFormatting>
  <conditionalFormatting sqref="A191">
    <cfRule type="expression" dxfId="1626" priority="1619" stopIfTrue="1">
      <formula>$Z191="Inativo"</formula>
    </cfRule>
    <cfRule type="expression" dxfId="1625" priority="1620" stopIfTrue="1">
      <formula>$Z191="Verificar"</formula>
    </cfRule>
  </conditionalFormatting>
  <conditionalFormatting sqref="A192">
    <cfRule type="expression" dxfId="1624" priority="1617" stopIfTrue="1">
      <formula>$Z192="Inativo"</formula>
    </cfRule>
    <cfRule type="expression" dxfId="1623" priority="1618" stopIfTrue="1">
      <formula>$Z192="Verificar"</formula>
    </cfRule>
  </conditionalFormatting>
  <conditionalFormatting sqref="A193">
    <cfRule type="expression" dxfId="1622" priority="1615" stopIfTrue="1">
      <formula>$Z193="Inativo"</formula>
    </cfRule>
    <cfRule type="expression" dxfId="1621" priority="1616" stopIfTrue="1">
      <formula>$Z193="Verificar"</formula>
    </cfRule>
  </conditionalFormatting>
  <conditionalFormatting sqref="A194">
    <cfRule type="expression" dxfId="1620" priority="1613" stopIfTrue="1">
      <formula>$Z194="Inativo"</formula>
    </cfRule>
    <cfRule type="expression" dxfId="1619" priority="1614" stopIfTrue="1">
      <formula>$Z194="Verificar"</formula>
    </cfRule>
  </conditionalFormatting>
  <conditionalFormatting sqref="A195">
    <cfRule type="expression" dxfId="1618" priority="1611" stopIfTrue="1">
      <formula>$Z195="Inativo"</formula>
    </cfRule>
    <cfRule type="expression" dxfId="1617" priority="1612" stopIfTrue="1">
      <formula>$Z195="Verificar"</formula>
    </cfRule>
  </conditionalFormatting>
  <conditionalFormatting sqref="A196">
    <cfRule type="expression" dxfId="1616" priority="1609" stopIfTrue="1">
      <formula>$Z196="Inativo"</formula>
    </cfRule>
    <cfRule type="expression" dxfId="1615" priority="1610" stopIfTrue="1">
      <formula>$Z196="Verificar"</formula>
    </cfRule>
  </conditionalFormatting>
  <conditionalFormatting sqref="A197">
    <cfRule type="expression" dxfId="1614" priority="1607" stopIfTrue="1">
      <formula>$Z197="Inativo"</formula>
    </cfRule>
    <cfRule type="expression" dxfId="1613" priority="1608" stopIfTrue="1">
      <formula>$Z197="Verificar"</formula>
    </cfRule>
  </conditionalFormatting>
  <conditionalFormatting sqref="A198">
    <cfRule type="expression" dxfId="1612" priority="1605" stopIfTrue="1">
      <formula>$Z198="Inativo"</formula>
    </cfRule>
    <cfRule type="expression" dxfId="1611" priority="1606" stopIfTrue="1">
      <formula>$Z198="Verificar"</formula>
    </cfRule>
  </conditionalFormatting>
  <conditionalFormatting sqref="A199">
    <cfRule type="expression" dxfId="1610" priority="1603" stopIfTrue="1">
      <formula>$Z199="Inativo"</formula>
    </cfRule>
    <cfRule type="expression" dxfId="1609" priority="1604" stopIfTrue="1">
      <formula>$Z199="Verificar"</formula>
    </cfRule>
  </conditionalFormatting>
  <conditionalFormatting sqref="A200">
    <cfRule type="expression" dxfId="1608" priority="1601" stopIfTrue="1">
      <formula>$Z200="Inativo"</formula>
    </cfRule>
    <cfRule type="expression" dxfId="1607" priority="1602" stopIfTrue="1">
      <formula>$Z200="Verificar"</formula>
    </cfRule>
  </conditionalFormatting>
  <conditionalFormatting sqref="A201">
    <cfRule type="expression" dxfId="1606" priority="1599" stopIfTrue="1">
      <formula>$Z201="Inativo"</formula>
    </cfRule>
    <cfRule type="expression" dxfId="1605" priority="1600" stopIfTrue="1">
      <formula>$Z201="Verificar"</formula>
    </cfRule>
  </conditionalFormatting>
  <conditionalFormatting sqref="A202">
    <cfRule type="expression" dxfId="1604" priority="1597" stopIfTrue="1">
      <formula>$Z202="Inativo"</formula>
    </cfRule>
    <cfRule type="expression" dxfId="1603" priority="1598" stopIfTrue="1">
      <formula>$Z202="Verificar"</formula>
    </cfRule>
  </conditionalFormatting>
  <conditionalFormatting sqref="A203">
    <cfRule type="expression" dxfId="1602" priority="1595" stopIfTrue="1">
      <formula>$Z203="Inativo"</formula>
    </cfRule>
    <cfRule type="expression" dxfId="1601" priority="1596" stopIfTrue="1">
      <formula>$Z203="Verificar"</formula>
    </cfRule>
  </conditionalFormatting>
  <conditionalFormatting sqref="A204">
    <cfRule type="expression" dxfId="1600" priority="1593" stopIfTrue="1">
      <formula>$Z204="Inativo"</formula>
    </cfRule>
    <cfRule type="expression" dxfId="1599" priority="1594" stopIfTrue="1">
      <formula>$Z204="Verificar"</formula>
    </cfRule>
  </conditionalFormatting>
  <conditionalFormatting sqref="A205">
    <cfRule type="expression" dxfId="1598" priority="1591" stopIfTrue="1">
      <formula>$Z205="Inativo"</formula>
    </cfRule>
    <cfRule type="expression" dxfId="1597" priority="1592" stopIfTrue="1">
      <formula>$Z205="Verificar"</formula>
    </cfRule>
  </conditionalFormatting>
  <conditionalFormatting sqref="A206">
    <cfRule type="expression" dxfId="1596" priority="1589" stopIfTrue="1">
      <formula>$Z206="Inativo"</formula>
    </cfRule>
    <cfRule type="expression" dxfId="1595" priority="1590" stopIfTrue="1">
      <formula>$Z206="Verificar"</formula>
    </cfRule>
  </conditionalFormatting>
  <conditionalFormatting sqref="A207">
    <cfRule type="expression" dxfId="1594" priority="1587" stopIfTrue="1">
      <formula>$Z207="Inativo"</formula>
    </cfRule>
    <cfRule type="expression" dxfId="1593" priority="1588" stopIfTrue="1">
      <formula>$Z207="Verificar"</formula>
    </cfRule>
  </conditionalFormatting>
  <conditionalFormatting sqref="A208">
    <cfRule type="expression" dxfId="1592" priority="1585" stopIfTrue="1">
      <formula>$Z208="Inativo"</formula>
    </cfRule>
    <cfRule type="expression" dxfId="1591" priority="1586" stopIfTrue="1">
      <formula>$Z208="Verificar"</formula>
    </cfRule>
  </conditionalFormatting>
  <conditionalFormatting sqref="A209">
    <cfRule type="expression" dxfId="1590" priority="1583" stopIfTrue="1">
      <formula>$Z209="Inativo"</formula>
    </cfRule>
    <cfRule type="expression" dxfId="1589" priority="1584" stopIfTrue="1">
      <formula>$Z209="Verificar"</formula>
    </cfRule>
  </conditionalFormatting>
  <conditionalFormatting sqref="A210">
    <cfRule type="expression" dxfId="1588" priority="1581" stopIfTrue="1">
      <formula>$Z210="Inativo"</formula>
    </cfRule>
    <cfRule type="expression" dxfId="1587" priority="1582" stopIfTrue="1">
      <formula>$Z210="Verificar"</formula>
    </cfRule>
  </conditionalFormatting>
  <conditionalFormatting sqref="A211">
    <cfRule type="expression" dxfId="1586" priority="1579" stopIfTrue="1">
      <formula>$Z211="Inativo"</formula>
    </cfRule>
    <cfRule type="expression" dxfId="1585" priority="1580" stopIfTrue="1">
      <formula>$Z211="Verificar"</formula>
    </cfRule>
  </conditionalFormatting>
  <conditionalFormatting sqref="A212">
    <cfRule type="expression" dxfId="1584" priority="1577" stopIfTrue="1">
      <formula>$Z212="Inativo"</formula>
    </cfRule>
    <cfRule type="expression" dxfId="1583" priority="1578" stopIfTrue="1">
      <formula>$Z212="Verificar"</formula>
    </cfRule>
  </conditionalFormatting>
  <conditionalFormatting sqref="A213">
    <cfRule type="expression" dxfId="1582" priority="1575" stopIfTrue="1">
      <formula>$Z213="Inativo"</formula>
    </cfRule>
    <cfRule type="expression" dxfId="1581" priority="1576" stopIfTrue="1">
      <formula>$Z213="Verificar"</formula>
    </cfRule>
  </conditionalFormatting>
  <conditionalFormatting sqref="A214">
    <cfRule type="expression" dxfId="1580" priority="1573" stopIfTrue="1">
      <formula>$Z214="Inativo"</formula>
    </cfRule>
    <cfRule type="expression" dxfId="1579" priority="1574" stopIfTrue="1">
      <formula>$Z214="Verificar"</formula>
    </cfRule>
  </conditionalFormatting>
  <conditionalFormatting sqref="A215">
    <cfRule type="expression" dxfId="1578" priority="1571" stopIfTrue="1">
      <formula>$Z215="Inativo"</formula>
    </cfRule>
    <cfRule type="expression" dxfId="1577" priority="1572" stopIfTrue="1">
      <formula>$Z215="Verificar"</formula>
    </cfRule>
  </conditionalFormatting>
  <conditionalFormatting sqref="A216">
    <cfRule type="expression" dxfId="1576" priority="1569" stopIfTrue="1">
      <formula>$Z216="Inativo"</formula>
    </cfRule>
    <cfRule type="expression" dxfId="1575" priority="1570" stopIfTrue="1">
      <formula>$Z216="Verificar"</formula>
    </cfRule>
  </conditionalFormatting>
  <conditionalFormatting sqref="A217">
    <cfRule type="expression" dxfId="1574" priority="1567" stopIfTrue="1">
      <formula>$Z217="Inativo"</formula>
    </cfRule>
    <cfRule type="expression" dxfId="1573" priority="1568" stopIfTrue="1">
      <formula>$Z217="Verificar"</formula>
    </cfRule>
  </conditionalFormatting>
  <conditionalFormatting sqref="A218">
    <cfRule type="expression" dxfId="1572" priority="1565" stopIfTrue="1">
      <formula>$Z218="Inativo"</formula>
    </cfRule>
    <cfRule type="expression" dxfId="1571" priority="1566" stopIfTrue="1">
      <formula>$Z218="Verificar"</formula>
    </cfRule>
  </conditionalFormatting>
  <conditionalFormatting sqref="A219">
    <cfRule type="expression" dxfId="1570" priority="1563" stopIfTrue="1">
      <formula>$Z219="Inativo"</formula>
    </cfRule>
    <cfRule type="expression" dxfId="1569" priority="1564" stopIfTrue="1">
      <formula>$Z219="Verificar"</formula>
    </cfRule>
  </conditionalFormatting>
  <conditionalFormatting sqref="A220">
    <cfRule type="expression" dxfId="1568" priority="1561" stopIfTrue="1">
      <formula>$Z220="Inativo"</formula>
    </cfRule>
    <cfRule type="expression" dxfId="1567" priority="1562" stopIfTrue="1">
      <formula>$Z220="Verificar"</formula>
    </cfRule>
  </conditionalFormatting>
  <conditionalFormatting sqref="A221">
    <cfRule type="expression" dxfId="1566" priority="1559" stopIfTrue="1">
      <formula>$Z221="Inativo"</formula>
    </cfRule>
    <cfRule type="expression" dxfId="1565" priority="1560" stopIfTrue="1">
      <formula>$Z221="Verificar"</formula>
    </cfRule>
  </conditionalFormatting>
  <conditionalFormatting sqref="A222">
    <cfRule type="expression" dxfId="1564" priority="1557" stopIfTrue="1">
      <formula>$Z222="Inativo"</formula>
    </cfRule>
    <cfRule type="expression" dxfId="1563" priority="1558" stopIfTrue="1">
      <formula>$Z222="Verificar"</formula>
    </cfRule>
  </conditionalFormatting>
  <conditionalFormatting sqref="A223">
    <cfRule type="expression" dxfId="1562" priority="1555" stopIfTrue="1">
      <formula>$Z223="Inativo"</formula>
    </cfRule>
    <cfRule type="expression" dxfId="1561" priority="1556" stopIfTrue="1">
      <formula>$Z223="Verificar"</formula>
    </cfRule>
  </conditionalFormatting>
  <conditionalFormatting sqref="A224">
    <cfRule type="expression" dxfId="1560" priority="1553" stopIfTrue="1">
      <formula>$Z224="Inativo"</formula>
    </cfRule>
    <cfRule type="expression" dxfId="1559" priority="1554" stopIfTrue="1">
      <formula>$Z224="Verificar"</formula>
    </cfRule>
  </conditionalFormatting>
  <conditionalFormatting sqref="A225">
    <cfRule type="expression" dxfId="1558" priority="1551" stopIfTrue="1">
      <formula>$Z225="Inativo"</formula>
    </cfRule>
    <cfRule type="expression" dxfId="1557" priority="1552" stopIfTrue="1">
      <formula>$Z225="Verificar"</formula>
    </cfRule>
  </conditionalFormatting>
  <conditionalFormatting sqref="A226">
    <cfRule type="expression" dxfId="1556" priority="1549" stopIfTrue="1">
      <formula>$Z226="Inativo"</formula>
    </cfRule>
    <cfRule type="expression" dxfId="1555" priority="1550" stopIfTrue="1">
      <formula>$Z226="Verificar"</formula>
    </cfRule>
  </conditionalFormatting>
  <conditionalFormatting sqref="A227">
    <cfRule type="expression" dxfId="1554" priority="1547" stopIfTrue="1">
      <formula>$Z227="Inativo"</formula>
    </cfRule>
    <cfRule type="expression" dxfId="1553" priority="1548" stopIfTrue="1">
      <formula>$Z227="Verificar"</formula>
    </cfRule>
  </conditionalFormatting>
  <conditionalFormatting sqref="A228">
    <cfRule type="expression" dxfId="1552" priority="1545" stopIfTrue="1">
      <formula>$Z228="Inativo"</formula>
    </cfRule>
    <cfRule type="expression" dxfId="1551" priority="1546" stopIfTrue="1">
      <formula>$Z228="Verificar"</formula>
    </cfRule>
  </conditionalFormatting>
  <conditionalFormatting sqref="A229">
    <cfRule type="expression" dxfId="1550" priority="1543" stopIfTrue="1">
      <formula>$Z229="Inativo"</formula>
    </cfRule>
    <cfRule type="expression" dxfId="1549" priority="1544" stopIfTrue="1">
      <formula>$Z229="Verificar"</formula>
    </cfRule>
  </conditionalFormatting>
  <conditionalFormatting sqref="A230">
    <cfRule type="expression" dxfId="1548" priority="1541" stopIfTrue="1">
      <formula>$Z230="Inativo"</formula>
    </cfRule>
    <cfRule type="expression" dxfId="1547" priority="1542" stopIfTrue="1">
      <formula>$Z230="Verificar"</formula>
    </cfRule>
  </conditionalFormatting>
  <conditionalFormatting sqref="A231">
    <cfRule type="expression" dxfId="1546" priority="1539" stopIfTrue="1">
      <formula>$Z231="Inativo"</formula>
    </cfRule>
    <cfRule type="expression" dxfId="1545" priority="1540" stopIfTrue="1">
      <formula>$Z231="Verificar"</formula>
    </cfRule>
  </conditionalFormatting>
  <conditionalFormatting sqref="A232">
    <cfRule type="expression" dxfId="1544" priority="1537" stopIfTrue="1">
      <formula>$Z232="Inativo"</formula>
    </cfRule>
    <cfRule type="expression" dxfId="1543" priority="1538" stopIfTrue="1">
      <formula>$Z232="Verificar"</formula>
    </cfRule>
  </conditionalFormatting>
  <conditionalFormatting sqref="A233">
    <cfRule type="expression" dxfId="1542" priority="1535" stopIfTrue="1">
      <formula>$Z233="Inativo"</formula>
    </cfRule>
    <cfRule type="expression" dxfId="1541" priority="1536" stopIfTrue="1">
      <formula>$Z233="Verificar"</formula>
    </cfRule>
  </conditionalFormatting>
  <conditionalFormatting sqref="A234">
    <cfRule type="expression" dxfId="1540" priority="1533" stopIfTrue="1">
      <formula>$Z234="Inativo"</formula>
    </cfRule>
    <cfRule type="expression" dxfId="1539" priority="1534" stopIfTrue="1">
      <formula>$Z234="Verificar"</formula>
    </cfRule>
  </conditionalFormatting>
  <conditionalFormatting sqref="A235">
    <cfRule type="expression" dxfId="1538" priority="1531" stopIfTrue="1">
      <formula>$Z235="Inativo"</formula>
    </cfRule>
    <cfRule type="expression" dxfId="1537" priority="1532" stopIfTrue="1">
      <formula>$Z235="Verificar"</formula>
    </cfRule>
  </conditionalFormatting>
  <conditionalFormatting sqref="A236">
    <cfRule type="expression" dxfId="1536" priority="1529" stopIfTrue="1">
      <formula>$Z236="Inativo"</formula>
    </cfRule>
    <cfRule type="expression" dxfId="1535" priority="1530" stopIfTrue="1">
      <formula>$Z236="Verificar"</formula>
    </cfRule>
  </conditionalFormatting>
  <conditionalFormatting sqref="A237">
    <cfRule type="expression" dxfId="1534" priority="1527" stopIfTrue="1">
      <formula>$Z237="Inativo"</formula>
    </cfRule>
    <cfRule type="expression" dxfId="1533" priority="1528" stopIfTrue="1">
      <formula>$Z237="Verificar"</formula>
    </cfRule>
  </conditionalFormatting>
  <conditionalFormatting sqref="A238">
    <cfRule type="expression" dxfId="1532" priority="1525" stopIfTrue="1">
      <formula>$Z238="Inativo"</formula>
    </cfRule>
    <cfRule type="expression" dxfId="1531" priority="1526" stopIfTrue="1">
      <formula>$Z238="Verificar"</formula>
    </cfRule>
  </conditionalFormatting>
  <conditionalFormatting sqref="A239">
    <cfRule type="expression" dxfId="1530" priority="1523" stopIfTrue="1">
      <formula>$Z239="Inativo"</formula>
    </cfRule>
    <cfRule type="expression" dxfId="1529" priority="1524" stopIfTrue="1">
      <formula>$Z239="Verificar"</formula>
    </cfRule>
  </conditionalFormatting>
  <conditionalFormatting sqref="A240">
    <cfRule type="expression" dxfId="1528" priority="1521" stopIfTrue="1">
      <formula>$Z240="Inativo"</formula>
    </cfRule>
    <cfRule type="expression" dxfId="1527" priority="1522" stopIfTrue="1">
      <formula>$Z240="Verificar"</formula>
    </cfRule>
  </conditionalFormatting>
  <conditionalFormatting sqref="A241">
    <cfRule type="expression" dxfId="1526" priority="1519" stopIfTrue="1">
      <formula>$Z241="Inativo"</formula>
    </cfRule>
    <cfRule type="expression" dxfId="1525" priority="1520" stopIfTrue="1">
      <formula>$Z241="Verificar"</formula>
    </cfRule>
  </conditionalFormatting>
  <conditionalFormatting sqref="A242">
    <cfRule type="expression" dxfId="1524" priority="1517" stopIfTrue="1">
      <formula>$Z242="Inativo"</formula>
    </cfRule>
    <cfRule type="expression" dxfId="1523" priority="1518" stopIfTrue="1">
      <formula>$Z242="Verificar"</formula>
    </cfRule>
  </conditionalFormatting>
  <conditionalFormatting sqref="A243">
    <cfRule type="expression" dxfId="1522" priority="1515" stopIfTrue="1">
      <formula>$Z243="Inativo"</formula>
    </cfRule>
    <cfRule type="expression" dxfId="1521" priority="1516" stopIfTrue="1">
      <formula>$Z243="Verificar"</formula>
    </cfRule>
  </conditionalFormatting>
  <conditionalFormatting sqref="A244">
    <cfRule type="expression" dxfId="1520" priority="1513" stopIfTrue="1">
      <formula>$Z244="Inativo"</formula>
    </cfRule>
    <cfRule type="expression" dxfId="1519" priority="1514" stopIfTrue="1">
      <formula>$Z244="Verificar"</formula>
    </cfRule>
  </conditionalFormatting>
  <conditionalFormatting sqref="A245">
    <cfRule type="expression" dxfId="1518" priority="1511" stopIfTrue="1">
      <formula>$Z245="Inativo"</formula>
    </cfRule>
    <cfRule type="expression" dxfId="1517" priority="1512" stopIfTrue="1">
      <formula>$Z245="Verificar"</formula>
    </cfRule>
  </conditionalFormatting>
  <conditionalFormatting sqref="A246">
    <cfRule type="expression" dxfId="1516" priority="1509" stopIfTrue="1">
      <formula>$Z246="Inativo"</formula>
    </cfRule>
    <cfRule type="expression" dxfId="1515" priority="1510" stopIfTrue="1">
      <formula>$Z246="Verificar"</formula>
    </cfRule>
  </conditionalFormatting>
  <conditionalFormatting sqref="A247">
    <cfRule type="expression" dxfId="1514" priority="1507" stopIfTrue="1">
      <formula>$Z247="Inativo"</formula>
    </cfRule>
    <cfRule type="expression" dxfId="1513" priority="1508" stopIfTrue="1">
      <formula>$Z247="Verificar"</formula>
    </cfRule>
  </conditionalFormatting>
  <conditionalFormatting sqref="A248">
    <cfRule type="expression" dxfId="1512" priority="1505" stopIfTrue="1">
      <formula>$Z248="Inativo"</formula>
    </cfRule>
    <cfRule type="expression" dxfId="1511" priority="1506" stopIfTrue="1">
      <formula>$Z248="Verificar"</formula>
    </cfRule>
  </conditionalFormatting>
  <conditionalFormatting sqref="A249">
    <cfRule type="expression" dxfId="1510" priority="1503" stopIfTrue="1">
      <formula>$Z249="Inativo"</formula>
    </cfRule>
    <cfRule type="expression" dxfId="1509" priority="1504" stopIfTrue="1">
      <formula>$Z249="Verificar"</formula>
    </cfRule>
  </conditionalFormatting>
  <conditionalFormatting sqref="A250">
    <cfRule type="expression" dxfId="1508" priority="1501" stopIfTrue="1">
      <formula>$Z250="Inativo"</formula>
    </cfRule>
    <cfRule type="expression" dxfId="1507" priority="1502" stopIfTrue="1">
      <formula>$Z250="Verificar"</formula>
    </cfRule>
  </conditionalFormatting>
  <conditionalFormatting sqref="A251">
    <cfRule type="expression" dxfId="1506" priority="1499" stopIfTrue="1">
      <formula>$Z251="Inativo"</formula>
    </cfRule>
    <cfRule type="expression" dxfId="1505" priority="1500" stopIfTrue="1">
      <formula>$Z251="Verificar"</formula>
    </cfRule>
  </conditionalFormatting>
  <conditionalFormatting sqref="A252">
    <cfRule type="expression" dxfId="1504" priority="1497" stopIfTrue="1">
      <formula>$Z252="Inativo"</formula>
    </cfRule>
    <cfRule type="expression" dxfId="1503" priority="1498" stopIfTrue="1">
      <formula>$Z252="Verificar"</formula>
    </cfRule>
  </conditionalFormatting>
  <conditionalFormatting sqref="A253">
    <cfRule type="expression" dxfId="1502" priority="1495" stopIfTrue="1">
      <formula>$Z253="Inativo"</formula>
    </cfRule>
    <cfRule type="expression" dxfId="1501" priority="1496" stopIfTrue="1">
      <formula>$Z253="Verificar"</formula>
    </cfRule>
  </conditionalFormatting>
  <conditionalFormatting sqref="A254">
    <cfRule type="expression" dxfId="1500" priority="1493" stopIfTrue="1">
      <formula>$Z254="Inativo"</formula>
    </cfRule>
    <cfRule type="expression" dxfId="1499" priority="1494" stopIfTrue="1">
      <formula>$Z254="Verificar"</formula>
    </cfRule>
  </conditionalFormatting>
  <conditionalFormatting sqref="A255">
    <cfRule type="expression" dxfId="1498" priority="1491" stopIfTrue="1">
      <formula>$Z255="Inativo"</formula>
    </cfRule>
    <cfRule type="expression" dxfId="1497" priority="1492" stopIfTrue="1">
      <formula>$Z255="Verificar"</formula>
    </cfRule>
  </conditionalFormatting>
  <conditionalFormatting sqref="A256">
    <cfRule type="expression" dxfId="1496" priority="1489" stopIfTrue="1">
      <formula>$Z256="Inativo"</formula>
    </cfRule>
    <cfRule type="expression" dxfId="1495" priority="1490" stopIfTrue="1">
      <formula>$Z256="Verificar"</formula>
    </cfRule>
  </conditionalFormatting>
  <conditionalFormatting sqref="A257">
    <cfRule type="expression" dxfId="1494" priority="1487" stopIfTrue="1">
      <formula>$Z257="Inativo"</formula>
    </cfRule>
    <cfRule type="expression" dxfId="1493" priority="1488" stopIfTrue="1">
      <formula>$Z257="Verificar"</formula>
    </cfRule>
  </conditionalFormatting>
  <conditionalFormatting sqref="A258">
    <cfRule type="expression" dxfId="1492" priority="1485" stopIfTrue="1">
      <formula>$Z258="Inativo"</formula>
    </cfRule>
    <cfRule type="expression" dxfId="1491" priority="1486" stopIfTrue="1">
      <formula>$Z258="Verificar"</formula>
    </cfRule>
  </conditionalFormatting>
  <conditionalFormatting sqref="A259">
    <cfRule type="expression" dxfId="1490" priority="1483" stopIfTrue="1">
      <formula>$Z259="Inativo"</formula>
    </cfRule>
    <cfRule type="expression" dxfId="1489" priority="1484" stopIfTrue="1">
      <formula>$Z259="Verificar"</formula>
    </cfRule>
  </conditionalFormatting>
  <conditionalFormatting sqref="A260">
    <cfRule type="expression" dxfId="1488" priority="1481" stopIfTrue="1">
      <formula>$Z260="Inativo"</formula>
    </cfRule>
    <cfRule type="expression" dxfId="1487" priority="1482" stopIfTrue="1">
      <formula>$Z260="Verificar"</formula>
    </cfRule>
  </conditionalFormatting>
  <conditionalFormatting sqref="A261">
    <cfRule type="expression" dxfId="1486" priority="1479" stopIfTrue="1">
      <formula>$Z261="Inativo"</formula>
    </cfRule>
    <cfRule type="expression" dxfId="1485" priority="1480" stopIfTrue="1">
      <formula>$Z261="Verificar"</formula>
    </cfRule>
  </conditionalFormatting>
  <conditionalFormatting sqref="A262">
    <cfRule type="expression" dxfId="1484" priority="1477" stopIfTrue="1">
      <formula>$Z262="Inativo"</formula>
    </cfRule>
    <cfRule type="expression" dxfId="1483" priority="1478" stopIfTrue="1">
      <formula>$Z262="Verificar"</formula>
    </cfRule>
  </conditionalFormatting>
  <conditionalFormatting sqref="A263">
    <cfRule type="expression" dxfId="1482" priority="1475" stopIfTrue="1">
      <formula>$Z263="Inativo"</formula>
    </cfRule>
    <cfRule type="expression" dxfId="1481" priority="1476" stopIfTrue="1">
      <formula>$Z263="Verificar"</formula>
    </cfRule>
  </conditionalFormatting>
  <conditionalFormatting sqref="A264">
    <cfRule type="expression" dxfId="1480" priority="1473" stopIfTrue="1">
      <formula>$Z264="Inativo"</formula>
    </cfRule>
    <cfRule type="expression" dxfId="1479" priority="1474" stopIfTrue="1">
      <formula>$Z264="Verificar"</formula>
    </cfRule>
  </conditionalFormatting>
  <conditionalFormatting sqref="A265">
    <cfRule type="expression" dxfId="1478" priority="1471" stopIfTrue="1">
      <formula>$Z265="Inativo"</formula>
    </cfRule>
    <cfRule type="expression" dxfId="1477" priority="1472" stopIfTrue="1">
      <formula>$Z265="Verificar"</formula>
    </cfRule>
  </conditionalFormatting>
  <conditionalFormatting sqref="A266">
    <cfRule type="expression" dxfId="1476" priority="1469" stopIfTrue="1">
      <formula>$Z266="Inativo"</formula>
    </cfRule>
    <cfRule type="expression" dxfId="1475" priority="1470" stopIfTrue="1">
      <formula>$Z266="Verificar"</formula>
    </cfRule>
  </conditionalFormatting>
  <conditionalFormatting sqref="A267">
    <cfRule type="expression" dxfId="1474" priority="1467" stopIfTrue="1">
      <formula>$Z267="Inativo"</formula>
    </cfRule>
    <cfRule type="expression" dxfId="1473" priority="1468" stopIfTrue="1">
      <formula>$Z267="Verificar"</formula>
    </cfRule>
  </conditionalFormatting>
  <conditionalFormatting sqref="A268">
    <cfRule type="expression" dxfId="1472" priority="1465" stopIfTrue="1">
      <formula>$Z268="Inativo"</formula>
    </cfRule>
    <cfRule type="expression" dxfId="1471" priority="1466" stopIfTrue="1">
      <formula>$Z268="Verificar"</formula>
    </cfRule>
  </conditionalFormatting>
  <conditionalFormatting sqref="A269">
    <cfRule type="expression" dxfId="1470" priority="1463" stopIfTrue="1">
      <formula>$Z269="Inativo"</formula>
    </cfRule>
    <cfRule type="expression" dxfId="1469" priority="1464" stopIfTrue="1">
      <formula>$Z269="Verificar"</formula>
    </cfRule>
  </conditionalFormatting>
  <conditionalFormatting sqref="A270">
    <cfRule type="expression" dxfId="1468" priority="1461" stopIfTrue="1">
      <formula>$Z270="Inativo"</formula>
    </cfRule>
    <cfRule type="expression" dxfId="1467" priority="1462" stopIfTrue="1">
      <formula>$Z270="Verificar"</formula>
    </cfRule>
  </conditionalFormatting>
  <conditionalFormatting sqref="A271">
    <cfRule type="expression" dxfId="1466" priority="1459" stopIfTrue="1">
      <formula>$Z271="Inativo"</formula>
    </cfRule>
    <cfRule type="expression" dxfId="1465" priority="1460" stopIfTrue="1">
      <formula>$Z271="Verificar"</formula>
    </cfRule>
  </conditionalFormatting>
  <conditionalFormatting sqref="A272">
    <cfRule type="expression" dxfId="1464" priority="1457" stopIfTrue="1">
      <formula>$Z272="Inativo"</formula>
    </cfRule>
    <cfRule type="expression" dxfId="1463" priority="1458" stopIfTrue="1">
      <formula>$Z272="Verificar"</formula>
    </cfRule>
  </conditionalFormatting>
  <conditionalFormatting sqref="A273">
    <cfRule type="expression" dxfId="1462" priority="1455" stopIfTrue="1">
      <formula>$Z273="Inativo"</formula>
    </cfRule>
    <cfRule type="expression" dxfId="1461" priority="1456" stopIfTrue="1">
      <formula>$Z273="Verificar"</formula>
    </cfRule>
  </conditionalFormatting>
  <conditionalFormatting sqref="A274">
    <cfRule type="expression" dxfId="1460" priority="1453" stopIfTrue="1">
      <formula>$Z274="Inativo"</formula>
    </cfRule>
    <cfRule type="expression" dxfId="1459" priority="1454" stopIfTrue="1">
      <formula>$Z274="Verificar"</formula>
    </cfRule>
  </conditionalFormatting>
  <conditionalFormatting sqref="A275">
    <cfRule type="expression" dxfId="1458" priority="1451" stopIfTrue="1">
      <formula>$Z275="Inativo"</formula>
    </cfRule>
    <cfRule type="expression" dxfId="1457" priority="1452" stopIfTrue="1">
      <formula>$Z275="Verificar"</formula>
    </cfRule>
  </conditionalFormatting>
  <conditionalFormatting sqref="A276">
    <cfRule type="expression" dxfId="1456" priority="1449" stopIfTrue="1">
      <formula>$Z276="Inativo"</formula>
    </cfRule>
    <cfRule type="expression" dxfId="1455" priority="1450" stopIfTrue="1">
      <formula>$Z276="Verificar"</formula>
    </cfRule>
  </conditionalFormatting>
  <conditionalFormatting sqref="A277">
    <cfRule type="expression" dxfId="1454" priority="1447" stopIfTrue="1">
      <formula>$Z277="Inativo"</formula>
    </cfRule>
    <cfRule type="expression" dxfId="1453" priority="1448" stopIfTrue="1">
      <formula>$Z277="Verificar"</formula>
    </cfRule>
  </conditionalFormatting>
  <conditionalFormatting sqref="A278">
    <cfRule type="expression" dxfId="1452" priority="1445" stopIfTrue="1">
      <formula>$Z278="Inativo"</formula>
    </cfRule>
    <cfRule type="expression" dxfId="1451" priority="1446" stopIfTrue="1">
      <formula>$Z278="Verificar"</formula>
    </cfRule>
  </conditionalFormatting>
  <conditionalFormatting sqref="A279">
    <cfRule type="expression" dxfId="1450" priority="1443" stopIfTrue="1">
      <formula>$Z279="Inativo"</formula>
    </cfRule>
    <cfRule type="expression" dxfId="1449" priority="1444" stopIfTrue="1">
      <formula>$Z279="Verificar"</formula>
    </cfRule>
  </conditionalFormatting>
  <conditionalFormatting sqref="A280">
    <cfRule type="expression" dxfId="1448" priority="1441" stopIfTrue="1">
      <formula>$Z280="Inativo"</formula>
    </cfRule>
    <cfRule type="expression" dxfId="1447" priority="1442" stopIfTrue="1">
      <formula>$Z280="Verificar"</formula>
    </cfRule>
  </conditionalFormatting>
  <conditionalFormatting sqref="A281">
    <cfRule type="expression" dxfId="1446" priority="1439" stopIfTrue="1">
      <formula>$Z281="Inativo"</formula>
    </cfRule>
    <cfRule type="expression" dxfId="1445" priority="1440" stopIfTrue="1">
      <formula>$Z281="Verificar"</formula>
    </cfRule>
  </conditionalFormatting>
  <conditionalFormatting sqref="A282">
    <cfRule type="expression" dxfId="1444" priority="1437" stopIfTrue="1">
      <formula>$Z282="Inativo"</formula>
    </cfRule>
    <cfRule type="expression" dxfId="1443" priority="1438" stopIfTrue="1">
      <formula>$Z282="Verificar"</formula>
    </cfRule>
  </conditionalFormatting>
  <conditionalFormatting sqref="A283">
    <cfRule type="expression" dxfId="1442" priority="1435" stopIfTrue="1">
      <formula>$Z283="Inativo"</formula>
    </cfRule>
    <cfRule type="expression" dxfId="1441" priority="1436" stopIfTrue="1">
      <formula>$Z283="Verificar"</formula>
    </cfRule>
  </conditionalFormatting>
  <conditionalFormatting sqref="A284">
    <cfRule type="expression" dxfId="1440" priority="1433" stopIfTrue="1">
      <formula>$Z284="Inativo"</formula>
    </cfRule>
    <cfRule type="expression" dxfId="1439" priority="1434" stopIfTrue="1">
      <formula>$Z284="Verificar"</formula>
    </cfRule>
  </conditionalFormatting>
  <conditionalFormatting sqref="A285">
    <cfRule type="expression" dxfId="1438" priority="1431" stopIfTrue="1">
      <formula>$Z285="Inativo"</formula>
    </cfRule>
    <cfRule type="expression" dxfId="1437" priority="1432" stopIfTrue="1">
      <formula>$Z285="Verificar"</formula>
    </cfRule>
  </conditionalFormatting>
  <conditionalFormatting sqref="A286">
    <cfRule type="expression" dxfId="1436" priority="1429" stopIfTrue="1">
      <formula>$Z286="Inativo"</formula>
    </cfRule>
    <cfRule type="expression" dxfId="1435" priority="1430" stopIfTrue="1">
      <formula>$Z286="Verificar"</formula>
    </cfRule>
  </conditionalFormatting>
  <conditionalFormatting sqref="A287">
    <cfRule type="expression" dxfId="1434" priority="1427" stopIfTrue="1">
      <formula>$Z287="Inativo"</formula>
    </cfRule>
    <cfRule type="expression" dxfId="1433" priority="1428" stopIfTrue="1">
      <formula>$Z287="Verificar"</formula>
    </cfRule>
  </conditionalFormatting>
  <conditionalFormatting sqref="A288">
    <cfRule type="expression" dxfId="1432" priority="1425" stopIfTrue="1">
      <formula>$Z288="Inativo"</formula>
    </cfRule>
    <cfRule type="expression" dxfId="1431" priority="1426" stopIfTrue="1">
      <formula>$Z288="Verificar"</formula>
    </cfRule>
  </conditionalFormatting>
  <conditionalFormatting sqref="A289">
    <cfRule type="expression" dxfId="1430" priority="1423" stopIfTrue="1">
      <formula>$Z289="Inativo"</formula>
    </cfRule>
    <cfRule type="expression" dxfId="1429" priority="1424" stopIfTrue="1">
      <formula>$Z289="Verificar"</formula>
    </cfRule>
  </conditionalFormatting>
  <conditionalFormatting sqref="A290">
    <cfRule type="expression" dxfId="1428" priority="1421" stopIfTrue="1">
      <formula>$Z290="Inativo"</formula>
    </cfRule>
    <cfRule type="expression" dxfId="1427" priority="1422" stopIfTrue="1">
      <formula>$Z290="Verificar"</formula>
    </cfRule>
  </conditionalFormatting>
  <conditionalFormatting sqref="A291">
    <cfRule type="expression" dxfId="1426" priority="1419" stopIfTrue="1">
      <formula>$Z291="Inativo"</formula>
    </cfRule>
    <cfRule type="expression" dxfId="1425" priority="1420" stopIfTrue="1">
      <formula>$Z291="Verificar"</formula>
    </cfRule>
  </conditionalFormatting>
  <conditionalFormatting sqref="A292">
    <cfRule type="expression" dxfId="1424" priority="1417" stopIfTrue="1">
      <formula>$Z292="Inativo"</formula>
    </cfRule>
    <cfRule type="expression" dxfId="1423" priority="1418" stopIfTrue="1">
      <formula>$Z292="Verificar"</formula>
    </cfRule>
  </conditionalFormatting>
  <conditionalFormatting sqref="A293">
    <cfRule type="expression" dxfId="1422" priority="1415" stopIfTrue="1">
      <formula>$Z293="Inativo"</formula>
    </cfRule>
    <cfRule type="expression" dxfId="1421" priority="1416" stopIfTrue="1">
      <formula>$Z293="Verificar"</formula>
    </cfRule>
  </conditionalFormatting>
  <conditionalFormatting sqref="A294">
    <cfRule type="expression" dxfId="1420" priority="1413" stopIfTrue="1">
      <formula>$Z294="Inativo"</formula>
    </cfRule>
    <cfRule type="expression" dxfId="1419" priority="1414" stopIfTrue="1">
      <formula>$Z294="Verificar"</formula>
    </cfRule>
  </conditionalFormatting>
  <conditionalFormatting sqref="A295">
    <cfRule type="expression" dxfId="1418" priority="1411" stopIfTrue="1">
      <formula>$Z295="Inativo"</formula>
    </cfRule>
    <cfRule type="expression" dxfId="1417" priority="1412" stopIfTrue="1">
      <formula>$Z295="Verificar"</formula>
    </cfRule>
  </conditionalFormatting>
  <conditionalFormatting sqref="A296">
    <cfRule type="expression" dxfId="1416" priority="1409" stopIfTrue="1">
      <formula>$Z296="Inativo"</formula>
    </cfRule>
    <cfRule type="expression" dxfId="1415" priority="1410" stopIfTrue="1">
      <formula>$Z296="Verificar"</formula>
    </cfRule>
  </conditionalFormatting>
  <conditionalFormatting sqref="A297">
    <cfRule type="expression" dxfId="1414" priority="1407" stopIfTrue="1">
      <formula>$Z297="Inativo"</formula>
    </cfRule>
    <cfRule type="expression" dxfId="1413" priority="1408" stopIfTrue="1">
      <formula>$Z297="Verificar"</formula>
    </cfRule>
  </conditionalFormatting>
  <conditionalFormatting sqref="A298">
    <cfRule type="expression" dxfId="1412" priority="1405" stopIfTrue="1">
      <formula>$Z298="Inativo"</formula>
    </cfRule>
    <cfRule type="expression" dxfId="1411" priority="1406" stopIfTrue="1">
      <formula>$Z298="Verificar"</formula>
    </cfRule>
  </conditionalFormatting>
  <conditionalFormatting sqref="A299">
    <cfRule type="expression" dxfId="1410" priority="1403" stopIfTrue="1">
      <formula>$Z299="Inativo"</formula>
    </cfRule>
    <cfRule type="expression" dxfId="1409" priority="1404" stopIfTrue="1">
      <formula>$Z299="Verificar"</formula>
    </cfRule>
  </conditionalFormatting>
  <conditionalFormatting sqref="A300">
    <cfRule type="expression" dxfId="1408" priority="1401" stopIfTrue="1">
      <formula>$Z300="Inativo"</formula>
    </cfRule>
    <cfRule type="expression" dxfId="1407" priority="1402" stopIfTrue="1">
      <formula>$Z300="Verificar"</formula>
    </cfRule>
  </conditionalFormatting>
  <conditionalFormatting sqref="A301">
    <cfRule type="expression" dxfId="1406" priority="1399" stopIfTrue="1">
      <formula>$Z301="Inativo"</formula>
    </cfRule>
    <cfRule type="expression" dxfId="1405" priority="1400" stopIfTrue="1">
      <formula>$Z301="Verificar"</formula>
    </cfRule>
  </conditionalFormatting>
  <conditionalFormatting sqref="A302">
    <cfRule type="expression" dxfId="1404" priority="1397" stopIfTrue="1">
      <formula>$Z302="Inativo"</formula>
    </cfRule>
    <cfRule type="expression" dxfId="1403" priority="1398" stopIfTrue="1">
      <formula>$Z302="Verificar"</formula>
    </cfRule>
  </conditionalFormatting>
  <conditionalFormatting sqref="A303">
    <cfRule type="expression" dxfId="1402" priority="1395" stopIfTrue="1">
      <formula>$Z303="Inativo"</formula>
    </cfRule>
    <cfRule type="expression" dxfId="1401" priority="1396" stopIfTrue="1">
      <formula>$Z303="Verificar"</formula>
    </cfRule>
  </conditionalFormatting>
  <conditionalFormatting sqref="A304">
    <cfRule type="expression" dxfId="1400" priority="1393" stopIfTrue="1">
      <formula>$Z304="Inativo"</formula>
    </cfRule>
    <cfRule type="expression" dxfId="1399" priority="1394" stopIfTrue="1">
      <formula>$Z304="Verificar"</formula>
    </cfRule>
  </conditionalFormatting>
  <conditionalFormatting sqref="A305">
    <cfRule type="expression" dxfId="1398" priority="1391" stopIfTrue="1">
      <formula>$Z305="Inativo"</formula>
    </cfRule>
    <cfRule type="expression" dxfId="1397" priority="1392" stopIfTrue="1">
      <formula>$Z305="Verificar"</formula>
    </cfRule>
  </conditionalFormatting>
  <conditionalFormatting sqref="A306">
    <cfRule type="expression" dxfId="1396" priority="1389" stopIfTrue="1">
      <formula>$Z306="Inativo"</formula>
    </cfRule>
    <cfRule type="expression" dxfId="1395" priority="1390" stopIfTrue="1">
      <formula>$Z306="Verificar"</formula>
    </cfRule>
  </conditionalFormatting>
  <conditionalFormatting sqref="A307">
    <cfRule type="expression" dxfId="1394" priority="1387" stopIfTrue="1">
      <formula>$Z307="Inativo"</formula>
    </cfRule>
    <cfRule type="expression" dxfId="1393" priority="1388" stopIfTrue="1">
      <formula>$Z307="Verificar"</formula>
    </cfRule>
  </conditionalFormatting>
  <conditionalFormatting sqref="A308">
    <cfRule type="expression" dxfId="1392" priority="1385" stopIfTrue="1">
      <formula>$Z308="Inativo"</formula>
    </cfRule>
    <cfRule type="expression" dxfId="1391" priority="1386" stopIfTrue="1">
      <formula>$Z308="Verificar"</formula>
    </cfRule>
  </conditionalFormatting>
  <conditionalFormatting sqref="A309">
    <cfRule type="expression" dxfId="1390" priority="1383" stopIfTrue="1">
      <formula>$Z309="Inativo"</formula>
    </cfRule>
    <cfRule type="expression" dxfId="1389" priority="1384" stopIfTrue="1">
      <formula>$Z309="Verificar"</formula>
    </cfRule>
  </conditionalFormatting>
  <conditionalFormatting sqref="A310">
    <cfRule type="expression" dxfId="1388" priority="1381" stopIfTrue="1">
      <formula>$Z310="Inativo"</formula>
    </cfRule>
    <cfRule type="expression" dxfId="1387" priority="1382" stopIfTrue="1">
      <formula>$Z310="Verificar"</formula>
    </cfRule>
  </conditionalFormatting>
  <conditionalFormatting sqref="A311">
    <cfRule type="expression" dxfId="1386" priority="1379" stopIfTrue="1">
      <formula>$Z311="Inativo"</formula>
    </cfRule>
    <cfRule type="expression" dxfId="1385" priority="1380" stopIfTrue="1">
      <formula>$Z311="Verificar"</formula>
    </cfRule>
  </conditionalFormatting>
  <conditionalFormatting sqref="A312">
    <cfRule type="expression" dxfId="1384" priority="1377" stopIfTrue="1">
      <formula>$Z312="Inativo"</formula>
    </cfRule>
    <cfRule type="expression" dxfId="1383" priority="1378" stopIfTrue="1">
      <formula>$Z312="Verificar"</formula>
    </cfRule>
  </conditionalFormatting>
  <conditionalFormatting sqref="A313">
    <cfRule type="expression" dxfId="1382" priority="1375" stopIfTrue="1">
      <formula>$Z313="Inativo"</formula>
    </cfRule>
    <cfRule type="expression" dxfId="1381" priority="1376" stopIfTrue="1">
      <formula>$Z313="Verificar"</formula>
    </cfRule>
  </conditionalFormatting>
  <conditionalFormatting sqref="A314">
    <cfRule type="expression" dxfId="1380" priority="1373" stopIfTrue="1">
      <formula>$Z314="Inativo"</formula>
    </cfRule>
    <cfRule type="expression" dxfId="1379" priority="1374" stopIfTrue="1">
      <formula>$Z314="Verificar"</formula>
    </cfRule>
  </conditionalFormatting>
  <conditionalFormatting sqref="A315">
    <cfRule type="expression" dxfId="1378" priority="1371" stopIfTrue="1">
      <formula>$Z315="Inativo"</formula>
    </cfRule>
    <cfRule type="expression" dxfId="1377" priority="1372" stopIfTrue="1">
      <formula>$Z315="Verificar"</formula>
    </cfRule>
  </conditionalFormatting>
  <conditionalFormatting sqref="A316">
    <cfRule type="expression" dxfId="1376" priority="1369" stopIfTrue="1">
      <formula>$Z316="Inativo"</formula>
    </cfRule>
    <cfRule type="expression" dxfId="1375" priority="1370" stopIfTrue="1">
      <formula>$Z316="Verificar"</formula>
    </cfRule>
  </conditionalFormatting>
  <conditionalFormatting sqref="A317">
    <cfRule type="expression" dxfId="1374" priority="1367" stopIfTrue="1">
      <formula>$Z317="Inativo"</formula>
    </cfRule>
    <cfRule type="expression" dxfId="1373" priority="1368" stopIfTrue="1">
      <formula>$Z317="Verificar"</formula>
    </cfRule>
  </conditionalFormatting>
  <conditionalFormatting sqref="A318">
    <cfRule type="expression" dxfId="1372" priority="1365" stopIfTrue="1">
      <formula>$Z318="Inativo"</formula>
    </cfRule>
    <cfRule type="expression" dxfId="1371" priority="1366" stopIfTrue="1">
      <formula>$Z318="Verificar"</formula>
    </cfRule>
  </conditionalFormatting>
  <conditionalFormatting sqref="A319">
    <cfRule type="expression" dxfId="1370" priority="1363" stopIfTrue="1">
      <formula>$Z319="Inativo"</formula>
    </cfRule>
    <cfRule type="expression" dxfId="1369" priority="1364" stopIfTrue="1">
      <formula>$Z319="Verificar"</formula>
    </cfRule>
  </conditionalFormatting>
  <conditionalFormatting sqref="A320">
    <cfRule type="expression" dxfId="1368" priority="1361" stopIfTrue="1">
      <formula>$Z320="Inativo"</formula>
    </cfRule>
    <cfRule type="expression" dxfId="1367" priority="1362" stopIfTrue="1">
      <formula>$Z320="Verificar"</formula>
    </cfRule>
  </conditionalFormatting>
  <conditionalFormatting sqref="A321">
    <cfRule type="expression" dxfId="1366" priority="1359" stopIfTrue="1">
      <formula>$Z321="Inativo"</formula>
    </cfRule>
    <cfRule type="expression" dxfId="1365" priority="1360" stopIfTrue="1">
      <formula>$Z321="Verificar"</formula>
    </cfRule>
  </conditionalFormatting>
  <conditionalFormatting sqref="A322">
    <cfRule type="expression" dxfId="1364" priority="1357" stopIfTrue="1">
      <formula>$Z322="Inativo"</formula>
    </cfRule>
    <cfRule type="expression" dxfId="1363" priority="1358" stopIfTrue="1">
      <formula>$Z322="Verificar"</formula>
    </cfRule>
  </conditionalFormatting>
  <conditionalFormatting sqref="A323">
    <cfRule type="expression" dxfId="1362" priority="1355" stopIfTrue="1">
      <formula>$Z323="Inativo"</formula>
    </cfRule>
    <cfRule type="expression" dxfId="1361" priority="1356" stopIfTrue="1">
      <formula>$Z323="Verificar"</formula>
    </cfRule>
  </conditionalFormatting>
  <conditionalFormatting sqref="A324">
    <cfRule type="expression" dxfId="1360" priority="1353" stopIfTrue="1">
      <formula>$Z324="Inativo"</formula>
    </cfRule>
    <cfRule type="expression" dxfId="1359" priority="1354" stopIfTrue="1">
      <formula>$Z324="Verificar"</formula>
    </cfRule>
  </conditionalFormatting>
  <conditionalFormatting sqref="A325">
    <cfRule type="expression" dxfId="1358" priority="1351" stopIfTrue="1">
      <formula>$Z325="Inativo"</formula>
    </cfRule>
    <cfRule type="expression" dxfId="1357" priority="1352" stopIfTrue="1">
      <formula>$Z325="Verificar"</formula>
    </cfRule>
  </conditionalFormatting>
  <conditionalFormatting sqref="A326">
    <cfRule type="expression" dxfId="1356" priority="1349" stopIfTrue="1">
      <formula>$Z326="Inativo"</formula>
    </cfRule>
    <cfRule type="expression" dxfId="1355" priority="1350" stopIfTrue="1">
      <formula>$Z326="Verificar"</formula>
    </cfRule>
  </conditionalFormatting>
  <conditionalFormatting sqref="A327">
    <cfRule type="expression" dxfId="1354" priority="1347" stopIfTrue="1">
      <formula>$Z327="Inativo"</formula>
    </cfRule>
    <cfRule type="expression" dxfId="1353" priority="1348" stopIfTrue="1">
      <formula>$Z327="Verificar"</formula>
    </cfRule>
  </conditionalFormatting>
  <conditionalFormatting sqref="A328">
    <cfRule type="expression" dxfId="1352" priority="1345" stopIfTrue="1">
      <formula>$Z328="Inativo"</formula>
    </cfRule>
    <cfRule type="expression" dxfId="1351" priority="1346" stopIfTrue="1">
      <formula>$Z328="Verificar"</formula>
    </cfRule>
  </conditionalFormatting>
  <conditionalFormatting sqref="A329">
    <cfRule type="expression" dxfId="1350" priority="1343" stopIfTrue="1">
      <formula>$Z329="Inativo"</formula>
    </cfRule>
    <cfRule type="expression" dxfId="1349" priority="1344" stopIfTrue="1">
      <formula>$Z329="Verificar"</formula>
    </cfRule>
  </conditionalFormatting>
  <conditionalFormatting sqref="A330">
    <cfRule type="expression" dxfId="1348" priority="1341" stopIfTrue="1">
      <formula>$Z330="Inativo"</formula>
    </cfRule>
    <cfRule type="expression" dxfId="1347" priority="1342" stopIfTrue="1">
      <formula>$Z330="Verificar"</formula>
    </cfRule>
  </conditionalFormatting>
  <conditionalFormatting sqref="A331">
    <cfRule type="expression" dxfId="1346" priority="1339" stopIfTrue="1">
      <formula>$Z331="Inativo"</formula>
    </cfRule>
    <cfRule type="expression" dxfId="1345" priority="1340" stopIfTrue="1">
      <formula>$Z331="Verificar"</formula>
    </cfRule>
  </conditionalFormatting>
  <conditionalFormatting sqref="A332">
    <cfRule type="expression" dxfId="1344" priority="1337" stopIfTrue="1">
      <formula>$Z332="Inativo"</formula>
    </cfRule>
    <cfRule type="expression" dxfId="1343" priority="1338" stopIfTrue="1">
      <formula>$Z332="Verificar"</formula>
    </cfRule>
  </conditionalFormatting>
  <conditionalFormatting sqref="A333">
    <cfRule type="expression" dxfId="1342" priority="1335" stopIfTrue="1">
      <formula>$Z333="Inativo"</formula>
    </cfRule>
    <cfRule type="expression" dxfId="1341" priority="1336" stopIfTrue="1">
      <formula>$Z333="Verificar"</formula>
    </cfRule>
  </conditionalFormatting>
  <conditionalFormatting sqref="A334">
    <cfRule type="expression" dxfId="1340" priority="1333" stopIfTrue="1">
      <formula>$Z334="Inativo"</formula>
    </cfRule>
    <cfRule type="expression" dxfId="1339" priority="1334" stopIfTrue="1">
      <formula>$Z334="Verificar"</formula>
    </cfRule>
  </conditionalFormatting>
  <conditionalFormatting sqref="A335">
    <cfRule type="expression" dxfId="1338" priority="1331" stopIfTrue="1">
      <formula>$Z335="Inativo"</formula>
    </cfRule>
    <cfRule type="expression" dxfId="1337" priority="1332" stopIfTrue="1">
      <formula>$Z335="Verificar"</formula>
    </cfRule>
  </conditionalFormatting>
  <conditionalFormatting sqref="A336">
    <cfRule type="expression" dxfId="1336" priority="1329" stopIfTrue="1">
      <formula>$Z336="Inativo"</formula>
    </cfRule>
    <cfRule type="expression" dxfId="1335" priority="1330" stopIfTrue="1">
      <formula>$Z336="Verificar"</formula>
    </cfRule>
  </conditionalFormatting>
  <conditionalFormatting sqref="A337">
    <cfRule type="expression" dxfId="1334" priority="1327" stopIfTrue="1">
      <formula>$Z337="Inativo"</formula>
    </cfRule>
    <cfRule type="expression" dxfId="1333" priority="1328" stopIfTrue="1">
      <formula>$Z337="Verificar"</formula>
    </cfRule>
  </conditionalFormatting>
  <conditionalFormatting sqref="A338">
    <cfRule type="expression" dxfId="1332" priority="1325" stopIfTrue="1">
      <formula>$Z338="Inativo"</formula>
    </cfRule>
    <cfRule type="expression" dxfId="1331" priority="1326" stopIfTrue="1">
      <formula>$Z338="Verificar"</formula>
    </cfRule>
  </conditionalFormatting>
  <conditionalFormatting sqref="A339">
    <cfRule type="expression" dxfId="1330" priority="1323" stopIfTrue="1">
      <formula>$Z339="Inativo"</formula>
    </cfRule>
    <cfRule type="expression" dxfId="1329" priority="1324" stopIfTrue="1">
      <formula>$Z339="Verificar"</formula>
    </cfRule>
  </conditionalFormatting>
  <conditionalFormatting sqref="A340">
    <cfRule type="expression" dxfId="1328" priority="1321" stopIfTrue="1">
      <formula>$Z340="Inativo"</formula>
    </cfRule>
    <cfRule type="expression" dxfId="1327" priority="1322" stopIfTrue="1">
      <formula>$Z340="Verificar"</formula>
    </cfRule>
  </conditionalFormatting>
  <conditionalFormatting sqref="A341">
    <cfRule type="expression" dxfId="1326" priority="1319" stopIfTrue="1">
      <formula>$Z341="Inativo"</formula>
    </cfRule>
    <cfRule type="expression" dxfId="1325" priority="1320" stopIfTrue="1">
      <formula>$Z341="Verificar"</formula>
    </cfRule>
  </conditionalFormatting>
  <conditionalFormatting sqref="A342">
    <cfRule type="expression" dxfId="1324" priority="1317" stopIfTrue="1">
      <formula>$Z342="Inativo"</formula>
    </cfRule>
    <cfRule type="expression" dxfId="1323" priority="1318" stopIfTrue="1">
      <formula>$Z342="Verificar"</formula>
    </cfRule>
  </conditionalFormatting>
  <conditionalFormatting sqref="A343">
    <cfRule type="expression" dxfId="1322" priority="1315" stopIfTrue="1">
      <formula>$Z343="Inativo"</formula>
    </cfRule>
    <cfRule type="expression" dxfId="1321" priority="1316" stopIfTrue="1">
      <formula>$Z343="Verificar"</formula>
    </cfRule>
  </conditionalFormatting>
  <conditionalFormatting sqref="A344">
    <cfRule type="expression" dxfId="1320" priority="1313" stopIfTrue="1">
      <formula>$Z344="Inativo"</formula>
    </cfRule>
    <cfRule type="expression" dxfId="1319" priority="1314" stopIfTrue="1">
      <formula>$Z344="Verificar"</formula>
    </cfRule>
  </conditionalFormatting>
  <conditionalFormatting sqref="A345">
    <cfRule type="expression" dxfId="1318" priority="1311" stopIfTrue="1">
      <formula>$Z345="Inativo"</formula>
    </cfRule>
    <cfRule type="expression" dxfId="1317" priority="1312" stopIfTrue="1">
      <formula>$Z345="Verificar"</formula>
    </cfRule>
  </conditionalFormatting>
  <conditionalFormatting sqref="A346">
    <cfRule type="expression" dxfId="1316" priority="1309" stopIfTrue="1">
      <formula>$Z346="Inativo"</formula>
    </cfRule>
    <cfRule type="expression" dxfId="1315" priority="1310" stopIfTrue="1">
      <formula>$Z346="Verificar"</formula>
    </cfRule>
  </conditionalFormatting>
  <conditionalFormatting sqref="A347">
    <cfRule type="expression" dxfId="1314" priority="1307" stopIfTrue="1">
      <formula>$Z347="Inativo"</formula>
    </cfRule>
    <cfRule type="expression" dxfId="1313" priority="1308" stopIfTrue="1">
      <formula>$Z347="Verificar"</formula>
    </cfRule>
  </conditionalFormatting>
  <conditionalFormatting sqref="A348">
    <cfRule type="expression" dxfId="1312" priority="1305" stopIfTrue="1">
      <formula>$Z348="Inativo"</formula>
    </cfRule>
    <cfRule type="expression" dxfId="1311" priority="1306" stopIfTrue="1">
      <formula>$Z348="Verificar"</formula>
    </cfRule>
  </conditionalFormatting>
  <conditionalFormatting sqref="A349">
    <cfRule type="expression" dxfId="1310" priority="1303" stopIfTrue="1">
      <formula>$Z349="Inativo"</formula>
    </cfRule>
    <cfRule type="expression" dxfId="1309" priority="1304" stopIfTrue="1">
      <formula>$Z349="Verificar"</formula>
    </cfRule>
  </conditionalFormatting>
  <conditionalFormatting sqref="A350">
    <cfRule type="expression" dxfId="1308" priority="1301" stopIfTrue="1">
      <formula>$Z350="Inativo"</formula>
    </cfRule>
    <cfRule type="expression" dxfId="1307" priority="1302" stopIfTrue="1">
      <formula>$Z350="Verificar"</formula>
    </cfRule>
  </conditionalFormatting>
  <conditionalFormatting sqref="A351">
    <cfRule type="expression" dxfId="1306" priority="1299" stopIfTrue="1">
      <formula>$Z351="Inativo"</formula>
    </cfRule>
    <cfRule type="expression" dxfId="1305" priority="1300" stopIfTrue="1">
      <formula>$Z351="Verificar"</formula>
    </cfRule>
  </conditionalFormatting>
  <conditionalFormatting sqref="A352">
    <cfRule type="expression" dxfId="1304" priority="1297" stopIfTrue="1">
      <formula>$Z352="Inativo"</formula>
    </cfRule>
    <cfRule type="expression" dxfId="1303" priority="1298" stopIfTrue="1">
      <formula>$Z352="Verificar"</formula>
    </cfRule>
  </conditionalFormatting>
  <conditionalFormatting sqref="A353">
    <cfRule type="expression" dxfId="1302" priority="1295" stopIfTrue="1">
      <formula>$Z353="Inativo"</formula>
    </cfRule>
    <cfRule type="expression" dxfId="1301" priority="1296" stopIfTrue="1">
      <formula>$Z353="Verificar"</formula>
    </cfRule>
  </conditionalFormatting>
  <conditionalFormatting sqref="A354">
    <cfRule type="expression" dxfId="1300" priority="1293" stopIfTrue="1">
      <formula>$Z354="Inativo"</formula>
    </cfRule>
    <cfRule type="expression" dxfId="1299" priority="1294" stopIfTrue="1">
      <formula>$Z354="Verificar"</formula>
    </cfRule>
  </conditionalFormatting>
  <conditionalFormatting sqref="A355">
    <cfRule type="expression" dxfId="1298" priority="1291" stopIfTrue="1">
      <formula>$Z355="Inativo"</formula>
    </cfRule>
    <cfRule type="expression" dxfId="1297" priority="1292" stopIfTrue="1">
      <formula>$Z355="Verificar"</formula>
    </cfRule>
  </conditionalFormatting>
  <conditionalFormatting sqref="A356">
    <cfRule type="expression" dxfId="1296" priority="1289" stopIfTrue="1">
      <formula>$Z356="Inativo"</formula>
    </cfRule>
    <cfRule type="expression" dxfId="1295" priority="1290" stopIfTrue="1">
      <formula>$Z356="Verificar"</formula>
    </cfRule>
  </conditionalFormatting>
  <conditionalFormatting sqref="A357">
    <cfRule type="expression" dxfId="1294" priority="1287" stopIfTrue="1">
      <formula>$Z357="Inativo"</formula>
    </cfRule>
    <cfRule type="expression" dxfId="1293" priority="1288" stopIfTrue="1">
      <formula>$Z357="Verificar"</formula>
    </cfRule>
  </conditionalFormatting>
  <conditionalFormatting sqref="A358">
    <cfRule type="expression" dxfId="1292" priority="1285" stopIfTrue="1">
      <formula>$Z358="Inativo"</formula>
    </cfRule>
    <cfRule type="expression" dxfId="1291" priority="1286" stopIfTrue="1">
      <formula>$Z358="Verificar"</formula>
    </cfRule>
  </conditionalFormatting>
  <conditionalFormatting sqref="A359">
    <cfRule type="expression" dxfId="1290" priority="1283" stopIfTrue="1">
      <formula>$Z359="Inativo"</formula>
    </cfRule>
    <cfRule type="expression" dxfId="1289" priority="1284" stopIfTrue="1">
      <formula>$Z359="Verificar"</formula>
    </cfRule>
  </conditionalFormatting>
  <conditionalFormatting sqref="A360">
    <cfRule type="expression" dxfId="1288" priority="1281" stopIfTrue="1">
      <formula>$Z360="Inativo"</formula>
    </cfRule>
    <cfRule type="expression" dxfId="1287" priority="1282" stopIfTrue="1">
      <formula>$Z360="Verificar"</formula>
    </cfRule>
  </conditionalFormatting>
  <conditionalFormatting sqref="A361">
    <cfRule type="expression" dxfId="1286" priority="1279" stopIfTrue="1">
      <formula>$Z361="Inativo"</formula>
    </cfRule>
    <cfRule type="expression" dxfId="1285" priority="1280" stopIfTrue="1">
      <formula>$Z361="Verificar"</formula>
    </cfRule>
  </conditionalFormatting>
  <conditionalFormatting sqref="A362">
    <cfRule type="expression" dxfId="1284" priority="1277" stopIfTrue="1">
      <formula>$Z362="Inativo"</formula>
    </cfRule>
    <cfRule type="expression" dxfId="1283" priority="1278" stopIfTrue="1">
      <formula>$Z362="Verificar"</formula>
    </cfRule>
  </conditionalFormatting>
  <conditionalFormatting sqref="A363">
    <cfRule type="expression" dxfId="1282" priority="1275" stopIfTrue="1">
      <formula>$Z363="Inativo"</formula>
    </cfRule>
    <cfRule type="expression" dxfId="1281" priority="1276" stopIfTrue="1">
      <formula>$Z363="Verificar"</formula>
    </cfRule>
  </conditionalFormatting>
  <conditionalFormatting sqref="A364">
    <cfRule type="expression" dxfId="1280" priority="1273" stopIfTrue="1">
      <formula>$Z364="Inativo"</formula>
    </cfRule>
    <cfRule type="expression" dxfId="1279" priority="1274" stopIfTrue="1">
      <formula>$Z364="Verificar"</formula>
    </cfRule>
  </conditionalFormatting>
  <conditionalFormatting sqref="A365">
    <cfRule type="expression" dxfId="1278" priority="1271" stopIfTrue="1">
      <formula>$Z365="Inativo"</formula>
    </cfRule>
    <cfRule type="expression" dxfId="1277" priority="1272" stopIfTrue="1">
      <formula>$Z365="Verificar"</formula>
    </cfRule>
  </conditionalFormatting>
  <conditionalFormatting sqref="A366">
    <cfRule type="expression" dxfId="1276" priority="1269" stopIfTrue="1">
      <formula>$Z366="Inativo"</formula>
    </cfRule>
    <cfRule type="expression" dxfId="1275" priority="1270" stopIfTrue="1">
      <formula>$Z366="Verificar"</formula>
    </cfRule>
  </conditionalFormatting>
  <conditionalFormatting sqref="A367">
    <cfRule type="expression" dxfId="1274" priority="1267" stopIfTrue="1">
      <formula>$Z367="Inativo"</formula>
    </cfRule>
    <cfRule type="expression" dxfId="1273" priority="1268" stopIfTrue="1">
      <formula>$Z367="Verificar"</formula>
    </cfRule>
  </conditionalFormatting>
  <conditionalFormatting sqref="A368">
    <cfRule type="expression" dxfId="1272" priority="1265" stopIfTrue="1">
      <formula>$Z368="Inativo"</formula>
    </cfRule>
    <cfRule type="expression" dxfId="1271" priority="1266" stopIfTrue="1">
      <formula>$Z368="Verificar"</formula>
    </cfRule>
  </conditionalFormatting>
  <conditionalFormatting sqref="A369">
    <cfRule type="expression" dxfId="1270" priority="1263" stopIfTrue="1">
      <formula>$Z369="Inativo"</formula>
    </cfRule>
    <cfRule type="expression" dxfId="1269" priority="1264" stopIfTrue="1">
      <formula>$Z369="Verificar"</formula>
    </cfRule>
  </conditionalFormatting>
  <conditionalFormatting sqref="A370">
    <cfRule type="expression" dxfId="1268" priority="1261" stopIfTrue="1">
      <formula>$Z370="Inativo"</formula>
    </cfRule>
    <cfRule type="expression" dxfId="1267" priority="1262" stopIfTrue="1">
      <formula>$Z370="Verificar"</formula>
    </cfRule>
  </conditionalFormatting>
  <conditionalFormatting sqref="A371">
    <cfRule type="expression" dxfId="1266" priority="1259" stopIfTrue="1">
      <formula>$Z371="Inativo"</formula>
    </cfRule>
    <cfRule type="expression" dxfId="1265" priority="1260" stopIfTrue="1">
      <formula>$Z371="Verificar"</formula>
    </cfRule>
  </conditionalFormatting>
  <conditionalFormatting sqref="A372">
    <cfRule type="expression" dxfId="1264" priority="1257" stopIfTrue="1">
      <formula>$Z372="Inativo"</formula>
    </cfRule>
    <cfRule type="expression" dxfId="1263" priority="1258" stopIfTrue="1">
      <formula>$Z372="Verificar"</formula>
    </cfRule>
  </conditionalFormatting>
  <conditionalFormatting sqref="A373">
    <cfRule type="expression" dxfId="1262" priority="1255" stopIfTrue="1">
      <formula>$Z373="Inativo"</formula>
    </cfRule>
    <cfRule type="expression" dxfId="1261" priority="1256" stopIfTrue="1">
      <formula>$Z373="Verificar"</formula>
    </cfRule>
  </conditionalFormatting>
  <conditionalFormatting sqref="A374">
    <cfRule type="expression" dxfId="1260" priority="1253" stopIfTrue="1">
      <formula>$Z374="Inativo"</formula>
    </cfRule>
    <cfRule type="expression" dxfId="1259" priority="1254" stopIfTrue="1">
      <formula>$Z374="Verificar"</formula>
    </cfRule>
  </conditionalFormatting>
  <conditionalFormatting sqref="A375">
    <cfRule type="expression" dxfId="1258" priority="1251" stopIfTrue="1">
      <formula>$Z375="Inativo"</formula>
    </cfRule>
    <cfRule type="expression" dxfId="1257" priority="1252" stopIfTrue="1">
      <formula>$Z375="Verificar"</formula>
    </cfRule>
  </conditionalFormatting>
  <conditionalFormatting sqref="A376">
    <cfRule type="expression" dxfId="1256" priority="1249" stopIfTrue="1">
      <formula>$Z376="Inativo"</formula>
    </cfRule>
    <cfRule type="expression" dxfId="1255" priority="1250" stopIfTrue="1">
      <formula>$Z376="Verificar"</formula>
    </cfRule>
  </conditionalFormatting>
  <conditionalFormatting sqref="A377">
    <cfRule type="expression" dxfId="1254" priority="1247" stopIfTrue="1">
      <formula>$Z377="Inativo"</formula>
    </cfRule>
    <cfRule type="expression" dxfId="1253" priority="1248" stopIfTrue="1">
      <formula>$Z377="Verificar"</formula>
    </cfRule>
  </conditionalFormatting>
  <conditionalFormatting sqref="A378">
    <cfRule type="expression" dxfId="1252" priority="1245" stopIfTrue="1">
      <formula>$Z378="Inativo"</formula>
    </cfRule>
    <cfRule type="expression" dxfId="1251" priority="1246" stopIfTrue="1">
      <formula>$Z378="Verificar"</formula>
    </cfRule>
  </conditionalFormatting>
  <conditionalFormatting sqref="A379">
    <cfRule type="expression" dxfId="1250" priority="1243" stopIfTrue="1">
      <formula>$Z379="Inativo"</formula>
    </cfRule>
    <cfRule type="expression" dxfId="1249" priority="1244" stopIfTrue="1">
      <formula>$Z379="Verificar"</formula>
    </cfRule>
  </conditionalFormatting>
  <conditionalFormatting sqref="A380">
    <cfRule type="expression" dxfId="1248" priority="1241" stopIfTrue="1">
      <formula>$Z380="Inativo"</formula>
    </cfRule>
    <cfRule type="expression" dxfId="1247" priority="1242" stopIfTrue="1">
      <formula>$Z380="Verificar"</formula>
    </cfRule>
  </conditionalFormatting>
  <conditionalFormatting sqref="A381">
    <cfRule type="expression" dxfId="1246" priority="1239" stopIfTrue="1">
      <formula>$Z381="Inativo"</formula>
    </cfRule>
    <cfRule type="expression" dxfId="1245" priority="1240" stopIfTrue="1">
      <formula>$Z381="Verificar"</formula>
    </cfRule>
  </conditionalFormatting>
  <conditionalFormatting sqref="A382">
    <cfRule type="expression" dxfId="1244" priority="1237" stopIfTrue="1">
      <formula>$Z382="Inativo"</formula>
    </cfRule>
    <cfRule type="expression" dxfId="1243" priority="1238" stopIfTrue="1">
      <formula>$Z382="Verificar"</formula>
    </cfRule>
  </conditionalFormatting>
  <conditionalFormatting sqref="A383">
    <cfRule type="expression" dxfId="1242" priority="1235" stopIfTrue="1">
      <formula>$Z383="Inativo"</formula>
    </cfRule>
    <cfRule type="expression" dxfId="1241" priority="1236" stopIfTrue="1">
      <formula>$Z383="Verificar"</formula>
    </cfRule>
  </conditionalFormatting>
  <conditionalFormatting sqref="A384">
    <cfRule type="expression" dxfId="1240" priority="1233" stopIfTrue="1">
      <formula>$Z384="Inativo"</formula>
    </cfRule>
    <cfRule type="expression" dxfId="1239" priority="1234" stopIfTrue="1">
      <formula>$Z384="Verificar"</formula>
    </cfRule>
  </conditionalFormatting>
  <conditionalFormatting sqref="A385">
    <cfRule type="expression" dxfId="1238" priority="1231" stopIfTrue="1">
      <formula>$Z385="Inativo"</formula>
    </cfRule>
    <cfRule type="expression" dxfId="1237" priority="1232" stopIfTrue="1">
      <formula>$Z385="Verificar"</formula>
    </cfRule>
  </conditionalFormatting>
  <conditionalFormatting sqref="A386">
    <cfRule type="expression" dxfId="1236" priority="1229" stopIfTrue="1">
      <formula>$Z386="Inativo"</formula>
    </cfRule>
    <cfRule type="expression" dxfId="1235" priority="1230" stopIfTrue="1">
      <formula>$Z386="Verificar"</formula>
    </cfRule>
  </conditionalFormatting>
  <conditionalFormatting sqref="A387">
    <cfRule type="expression" dxfId="1234" priority="1227" stopIfTrue="1">
      <formula>$Z387="Inativo"</formula>
    </cfRule>
    <cfRule type="expression" dxfId="1233" priority="1228" stopIfTrue="1">
      <formula>$Z387="Verificar"</formula>
    </cfRule>
  </conditionalFormatting>
  <conditionalFormatting sqref="A388">
    <cfRule type="expression" dxfId="1232" priority="1225" stopIfTrue="1">
      <formula>$Z388="Inativo"</formula>
    </cfRule>
    <cfRule type="expression" dxfId="1231" priority="1226" stopIfTrue="1">
      <formula>$Z388="Verificar"</formula>
    </cfRule>
  </conditionalFormatting>
  <conditionalFormatting sqref="A389">
    <cfRule type="expression" dxfId="1230" priority="1223" stopIfTrue="1">
      <formula>$Z389="Inativo"</formula>
    </cfRule>
    <cfRule type="expression" dxfId="1229" priority="1224" stopIfTrue="1">
      <formula>$Z389="Verificar"</formula>
    </cfRule>
  </conditionalFormatting>
  <conditionalFormatting sqref="A390">
    <cfRule type="expression" dxfId="1228" priority="1221" stopIfTrue="1">
      <formula>$Z390="Inativo"</formula>
    </cfRule>
    <cfRule type="expression" dxfId="1227" priority="1222" stopIfTrue="1">
      <formula>$Z390="Verificar"</formula>
    </cfRule>
  </conditionalFormatting>
  <conditionalFormatting sqref="A391">
    <cfRule type="expression" dxfId="1226" priority="1219" stopIfTrue="1">
      <formula>$Z391="Inativo"</formula>
    </cfRule>
    <cfRule type="expression" dxfId="1225" priority="1220" stopIfTrue="1">
      <formula>$Z391="Verificar"</formula>
    </cfRule>
  </conditionalFormatting>
  <conditionalFormatting sqref="A392">
    <cfRule type="expression" dxfId="1224" priority="1217" stopIfTrue="1">
      <formula>$Z392="Inativo"</formula>
    </cfRule>
    <cfRule type="expression" dxfId="1223" priority="1218" stopIfTrue="1">
      <formula>$Z392="Verificar"</formula>
    </cfRule>
  </conditionalFormatting>
  <conditionalFormatting sqref="A393">
    <cfRule type="expression" dxfId="1222" priority="1215" stopIfTrue="1">
      <formula>$Z393="Inativo"</formula>
    </cfRule>
    <cfRule type="expression" dxfId="1221" priority="1216" stopIfTrue="1">
      <formula>$Z393="Verificar"</formula>
    </cfRule>
  </conditionalFormatting>
  <conditionalFormatting sqref="A394">
    <cfRule type="expression" dxfId="1220" priority="1213" stopIfTrue="1">
      <formula>$Z394="Inativo"</formula>
    </cfRule>
    <cfRule type="expression" dxfId="1219" priority="1214" stopIfTrue="1">
      <formula>$Z394="Verificar"</formula>
    </cfRule>
  </conditionalFormatting>
  <conditionalFormatting sqref="A395">
    <cfRule type="expression" dxfId="1218" priority="1211" stopIfTrue="1">
      <formula>$Z395="Inativo"</formula>
    </cfRule>
    <cfRule type="expression" dxfId="1217" priority="1212" stopIfTrue="1">
      <formula>$Z395="Verificar"</formula>
    </cfRule>
  </conditionalFormatting>
  <conditionalFormatting sqref="A396">
    <cfRule type="expression" dxfId="1216" priority="1209" stopIfTrue="1">
      <formula>$Z396="Inativo"</formula>
    </cfRule>
    <cfRule type="expression" dxfId="1215" priority="1210" stopIfTrue="1">
      <formula>$Z396="Verificar"</formula>
    </cfRule>
  </conditionalFormatting>
  <conditionalFormatting sqref="A397">
    <cfRule type="expression" dxfId="1214" priority="1207" stopIfTrue="1">
      <formula>$Z397="Inativo"</formula>
    </cfRule>
    <cfRule type="expression" dxfId="1213" priority="1208" stopIfTrue="1">
      <formula>$Z397="Verificar"</formula>
    </cfRule>
  </conditionalFormatting>
  <conditionalFormatting sqref="A398">
    <cfRule type="expression" dxfId="1212" priority="1205" stopIfTrue="1">
      <formula>$Z398="Inativo"</formula>
    </cfRule>
    <cfRule type="expression" dxfId="1211" priority="1206" stopIfTrue="1">
      <formula>$Z398="Verificar"</formula>
    </cfRule>
  </conditionalFormatting>
  <conditionalFormatting sqref="A399">
    <cfRule type="expression" dxfId="1210" priority="1203" stopIfTrue="1">
      <formula>$Z399="Inativo"</formula>
    </cfRule>
    <cfRule type="expression" dxfId="1209" priority="1204" stopIfTrue="1">
      <formula>$Z399="Verificar"</formula>
    </cfRule>
  </conditionalFormatting>
  <conditionalFormatting sqref="A400">
    <cfRule type="expression" dxfId="1208" priority="1201" stopIfTrue="1">
      <formula>$Z400="Inativo"</formula>
    </cfRule>
    <cfRule type="expression" dxfId="1207" priority="1202" stopIfTrue="1">
      <formula>$Z400="Verificar"</formula>
    </cfRule>
  </conditionalFormatting>
  <conditionalFormatting sqref="A401">
    <cfRule type="expression" dxfId="1206" priority="1199" stopIfTrue="1">
      <formula>$Z401="Inativo"</formula>
    </cfRule>
    <cfRule type="expression" dxfId="1205" priority="1200" stopIfTrue="1">
      <formula>$Z401="Verificar"</formula>
    </cfRule>
  </conditionalFormatting>
  <conditionalFormatting sqref="A402">
    <cfRule type="expression" dxfId="1204" priority="1197" stopIfTrue="1">
      <formula>$Z402="Inativo"</formula>
    </cfRule>
    <cfRule type="expression" dxfId="1203" priority="1198" stopIfTrue="1">
      <formula>$Z402="Verificar"</formula>
    </cfRule>
  </conditionalFormatting>
  <conditionalFormatting sqref="A403">
    <cfRule type="expression" dxfId="1202" priority="1195" stopIfTrue="1">
      <formula>$Z403="Inativo"</formula>
    </cfRule>
    <cfRule type="expression" dxfId="1201" priority="1196" stopIfTrue="1">
      <formula>$Z403="Verificar"</formula>
    </cfRule>
  </conditionalFormatting>
  <conditionalFormatting sqref="A404">
    <cfRule type="expression" dxfId="1200" priority="1193" stopIfTrue="1">
      <formula>$Z404="Inativo"</formula>
    </cfRule>
    <cfRule type="expression" dxfId="1199" priority="1194" stopIfTrue="1">
      <formula>$Z404="Verificar"</formula>
    </cfRule>
  </conditionalFormatting>
  <conditionalFormatting sqref="A405">
    <cfRule type="expression" dxfId="1198" priority="1191" stopIfTrue="1">
      <formula>$Z405="Inativo"</formula>
    </cfRule>
    <cfRule type="expression" dxfId="1197" priority="1192" stopIfTrue="1">
      <formula>$Z405="Verificar"</formula>
    </cfRule>
  </conditionalFormatting>
  <conditionalFormatting sqref="A406">
    <cfRule type="expression" dxfId="1196" priority="1189" stopIfTrue="1">
      <formula>$Z406="Inativo"</formula>
    </cfRule>
    <cfRule type="expression" dxfId="1195" priority="1190" stopIfTrue="1">
      <formula>$Z406="Verificar"</formula>
    </cfRule>
  </conditionalFormatting>
  <conditionalFormatting sqref="A407">
    <cfRule type="expression" dxfId="1194" priority="1187" stopIfTrue="1">
      <formula>$Z407="Inativo"</formula>
    </cfRule>
    <cfRule type="expression" dxfId="1193" priority="1188" stopIfTrue="1">
      <formula>$Z407="Verificar"</formula>
    </cfRule>
  </conditionalFormatting>
  <conditionalFormatting sqref="A408">
    <cfRule type="expression" dxfId="1192" priority="1185" stopIfTrue="1">
      <formula>$Z408="Inativo"</formula>
    </cfRule>
    <cfRule type="expression" dxfId="1191" priority="1186" stopIfTrue="1">
      <formula>$Z408="Verificar"</formula>
    </cfRule>
  </conditionalFormatting>
  <conditionalFormatting sqref="A409">
    <cfRule type="expression" dxfId="1190" priority="1183" stopIfTrue="1">
      <formula>$Z409="Inativo"</formula>
    </cfRule>
    <cfRule type="expression" dxfId="1189" priority="1184" stopIfTrue="1">
      <formula>$Z409="Verificar"</formula>
    </cfRule>
  </conditionalFormatting>
  <conditionalFormatting sqref="A410">
    <cfRule type="expression" dxfId="1188" priority="1181" stopIfTrue="1">
      <formula>$Z410="Inativo"</formula>
    </cfRule>
    <cfRule type="expression" dxfId="1187" priority="1182" stopIfTrue="1">
      <formula>$Z410="Verificar"</formula>
    </cfRule>
  </conditionalFormatting>
  <conditionalFormatting sqref="A411">
    <cfRule type="expression" dxfId="1186" priority="1179" stopIfTrue="1">
      <formula>$Z411="Inativo"</formula>
    </cfRule>
    <cfRule type="expression" dxfId="1185" priority="1180" stopIfTrue="1">
      <formula>$Z411="Verificar"</formula>
    </cfRule>
  </conditionalFormatting>
  <conditionalFormatting sqref="A412">
    <cfRule type="expression" dxfId="1184" priority="1177" stopIfTrue="1">
      <formula>$Z412="Inativo"</formula>
    </cfRule>
    <cfRule type="expression" dxfId="1183" priority="1178" stopIfTrue="1">
      <formula>$Z412="Verificar"</formula>
    </cfRule>
  </conditionalFormatting>
  <conditionalFormatting sqref="A413">
    <cfRule type="expression" dxfId="1182" priority="1175" stopIfTrue="1">
      <formula>$Z413="Inativo"</formula>
    </cfRule>
    <cfRule type="expression" dxfId="1181" priority="1176" stopIfTrue="1">
      <formula>$Z413="Verificar"</formula>
    </cfRule>
  </conditionalFormatting>
  <conditionalFormatting sqref="A414">
    <cfRule type="expression" dxfId="1180" priority="1173" stopIfTrue="1">
      <formula>$Z414="Inativo"</formula>
    </cfRule>
    <cfRule type="expression" dxfId="1179" priority="1174" stopIfTrue="1">
      <formula>$Z414="Verificar"</formula>
    </cfRule>
  </conditionalFormatting>
  <conditionalFormatting sqref="A415">
    <cfRule type="expression" dxfId="1178" priority="1171" stopIfTrue="1">
      <formula>$Z415="Inativo"</formula>
    </cfRule>
    <cfRule type="expression" dxfId="1177" priority="1172" stopIfTrue="1">
      <formula>$Z415="Verificar"</formula>
    </cfRule>
  </conditionalFormatting>
  <conditionalFormatting sqref="A416">
    <cfRule type="expression" dxfId="1176" priority="1169" stopIfTrue="1">
      <formula>$Z416="Inativo"</formula>
    </cfRule>
    <cfRule type="expression" dxfId="1175" priority="1170" stopIfTrue="1">
      <formula>$Z416="Verificar"</formula>
    </cfRule>
  </conditionalFormatting>
  <conditionalFormatting sqref="A417">
    <cfRule type="expression" dxfId="1174" priority="1167" stopIfTrue="1">
      <formula>$Z417="Inativo"</formula>
    </cfRule>
    <cfRule type="expression" dxfId="1173" priority="1168" stopIfTrue="1">
      <formula>$Z417="Verificar"</formula>
    </cfRule>
  </conditionalFormatting>
  <conditionalFormatting sqref="A418">
    <cfRule type="expression" dxfId="1172" priority="1165" stopIfTrue="1">
      <formula>$Z418="Inativo"</formula>
    </cfRule>
    <cfRule type="expression" dxfId="1171" priority="1166" stopIfTrue="1">
      <formula>$Z418="Verificar"</formula>
    </cfRule>
  </conditionalFormatting>
  <conditionalFormatting sqref="A419">
    <cfRule type="expression" dxfId="1170" priority="1163" stopIfTrue="1">
      <formula>$Z419="Inativo"</formula>
    </cfRule>
    <cfRule type="expression" dxfId="1169" priority="1164" stopIfTrue="1">
      <formula>$Z419="Verificar"</formula>
    </cfRule>
  </conditionalFormatting>
  <conditionalFormatting sqref="A420">
    <cfRule type="expression" dxfId="1168" priority="1161" stopIfTrue="1">
      <formula>$Z420="Inativo"</formula>
    </cfRule>
    <cfRule type="expression" dxfId="1167" priority="1162" stopIfTrue="1">
      <formula>$Z420="Verificar"</formula>
    </cfRule>
  </conditionalFormatting>
  <conditionalFormatting sqref="A421">
    <cfRule type="expression" dxfId="1166" priority="1159" stopIfTrue="1">
      <formula>$Z421="Inativo"</formula>
    </cfRule>
    <cfRule type="expression" dxfId="1165" priority="1160" stopIfTrue="1">
      <formula>$Z421="Verificar"</formula>
    </cfRule>
  </conditionalFormatting>
  <conditionalFormatting sqref="A422">
    <cfRule type="expression" dxfId="1164" priority="1157" stopIfTrue="1">
      <formula>$Z422="Inativo"</formula>
    </cfRule>
    <cfRule type="expression" dxfId="1163" priority="1158" stopIfTrue="1">
      <formula>$Z422="Verificar"</formula>
    </cfRule>
  </conditionalFormatting>
  <conditionalFormatting sqref="A423">
    <cfRule type="expression" dxfId="1162" priority="1155" stopIfTrue="1">
      <formula>$Z423="Inativo"</formula>
    </cfRule>
    <cfRule type="expression" dxfId="1161" priority="1156" stopIfTrue="1">
      <formula>$Z423="Verificar"</formula>
    </cfRule>
  </conditionalFormatting>
  <conditionalFormatting sqref="A424">
    <cfRule type="expression" dxfId="1160" priority="1153" stopIfTrue="1">
      <formula>$Z424="Inativo"</formula>
    </cfRule>
    <cfRule type="expression" dxfId="1159" priority="1154" stopIfTrue="1">
      <formula>$Z424="Verificar"</formula>
    </cfRule>
  </conditionalFormatting>
  <conditionalFormatting sqref="A425">
    <cfRule type="expression" dxfId="1158" priority="1151" stopIfTrue="1">
      <formula>$Z425="Inativo"</formula>
    </cfRule>
    <cfRule type="expression" dxfId="1157" priority="1152" stopIfTrue="1">
      <formula>$Z425="Verificar"</formula>
    </cfRule>
  </conditionalFormatting>
  <conditionalFormatting sqref="A426">
    <cfRule type="expression" dxfId="1156" priority="1149" stopIfTrue="1">
      <formula>$Z426="Inativo"</formula>
    </cfRule>
    <cfRule type="expression" dxfId="1155" priority="1150" stopIfTrue="1">
      <formula>$Z426="Verificar"</formula>
    </cfRule>
  </conditionalFormatting>
  <conditionalFormatting sqref="A427">
    <cfRule type="expression" dxfId="1154" priority="1147" stopIfTrue="1">
      <formula>$Z427="Inativo"</formula>
    </cfRule>
    <cfRule type="expression" dxfId="1153" priority="1148" stopIfTrue="1">
      <formula>$Z427="Verificar"</formula>
    </cfRule>
  </conditionalFormatting>
  <conditionalFormatting sqref="A428">
    <cfRule type="expression" dxfId="1152" priority="1145" stopIfTrue="1">
      <formula>$Z428="Inativo"</formula>
    </cfRule>
    <cfRule type="expression" dxfId="1151" priority="1146" stopIfTrue="1">
      <formula>$Z428="Verificar"</formula>
    </cfRule>
  </conditionalFormatting>
  <conditionalFormatting sqref="A429">
    <cfRule type="expression" dxfId="1150" priority="1143" stopIfTrue="1">
      <formula>$Z429="Inativo"</formula>
    </cfRule>
    <cfRule type="expression" dxfId="1149" priority="1144" stopIfTrue="1">
      <formula>$Z429="Verificar"</formula>
    </cfRule>
  </conditionalFormatting>
  <conditionalFormatting sqref="A430">
    <cfRule type="expression" dxfId="1148" priority="1141" stopIfTrue="1">
      <formula>$Z430="Inativo"</formula>
    </cfRule>
    <cfRule type="expression" dxfId="1147" priority="1142" stopIfTrue="1">
      <formula>$Z430="Verificar"</formula>
    </cfRule>
  </conditionalFormatting>
  <conditionalFormatting sqref="A431">
    <cfRule type="expression" dxfId="1146" priority="1139" stopIfTrue="1">
      <formula>$Z431="Inativo"</formula>
    </cfRule>
    <cfRule type="expression" dxfId="1145" priority="1140" stopIfTrue="1">
      <formula>$Z431="Verificar"</formula>
    </cfRule>
  </conditionalFormatting>
  <conditionalFormatting sqref="A432">
    <cfRule type="expression" dxfId="1144" priority="1137" stopIfTrue="1">
      <formula>$Z432="Inativo"</formula>
    </cfRule>
    <cfRule type="expression" dxfId="1143" priority="1138" stopIfTrue="1">
      <formula>$Z432="Verificar"</formula>
    </cfRule>
  </conditionalFormatting>
  <conditionalFormatting sqref="A433">
    <cfRule type="expression" dxfId="1142" priority="1135" stopIfTrue="1">
      <formula>$Z433="Inativo"</formula>
    </cfRule>
    <cfRule type="expression" dxfId="1141" priority="1136" stopIfTrue="1">
      <formula>$Z433="Verificar"</formula>
    </cfRule>
  </conditionalFormatting>
  <conditionalFormatting sqref="A434">
    <cfRule type="expression" dxfId="1140" priority="1133" stopIfTrue="1">
      <formula>$Z434="Inativo"</formula>
    </cfRule>
    <cfRule type="expression" dxfId="1139" priority="1134" stopIfTrue="1">
      <formula>$Z434="Verificar"</formula>
    </cfRule>
  </conditionalFormatting>
  <conditionalFormatting sqref="A435">
    <cfRule type="expression" dxfId="1138" priority="1131" stopIfTrue="1">
      <formula>$Z435="Inativo"</formula>
    </cfRule>
    <cfRule type="expression" dxfId="1137" priority="1132" stopIfTrue="1">
      <formula>$Z435="Verificar"</formula>
    </cfRule>
  </conditionalFormatting>
  <conditionalFormatting sqref="A436">
    <cfRule type="expression" dxfId="1136" priority="1129" stopIfTrue="1">
      <formula>$Z436="Inativo"</formula>
    </cfRule>
    <cfRule type="expression" dxfId="1135" priority="1130" stopIfTrue="1">
      <formula>$Z436="Verificar"</formula>
    </cfRule>
  </conditionalFormatting>
  <conditionalFormatting sqref="A437">
    <cfRule type="expression" dxfId="1134" priority="1127" stopIfTrue="1">
      <formula>$Z437="Inativo"</formula>
    </cfRule>
    <cfRule type="expression" dxfId="1133" priority="1128" stopIfTrue="1">
      <formula>$Z437="Verificar"</formula>
    </cfRule>
  </conditionalFormatting>
  <conditionalFormatting sqref="A438">
    <cfRule type="expression" dxfId="1132" priority="1125" stopIfTrue="1">
      <formula>$Z438="Inativo"</formula>
    </cfRule>
    <cfRule type="expression" dxfId="1131" priority="1126" stopIfTrue="1">
      <formula>$Z438="Verificar"</formula>
    </cfRule>
  </conditionalFormatting>
  <conditionalFormatting sqref="A439">
    <cfRule type="expression" dxfId="1130" priority="1123" stopIfTrue="1">
      <formula>$Z439="Inativo"</formula>
    </cfRule>
    <cfRule type="expression" dxfId="1129" priority="1124" stopIfTrue="1">
      <formula>$Z439="Verificar"</formula>
    </cfRule>
  </conditionalFormatting>
  <conditionalFormatting sqref="A440">
    <cfRule type="expression" dxfId="1128" priority="1121" stopIfTrue="1">
      <formula>$Z440="Inativo"</formula>
    </cfRule>
    <cfRule type="expression" dxfId="1127" priority="1122" stopIfTrue="1">
      <formula>$Z440="Verificar"</formula>
    </cfRule>
  </conditionalFormatting>
  <conditionalFormatting sqref="A441">
    <cfRule type="expression" dxfId="1126" priority="1119" stopIfTrue="1">
      <formula>$Z441="Inativo"</formula>
    </cfRule>
    <cfRule type="expression" dxfId="1125" priority="1120" stopIfTrue="1">
      <formula>$Z441="Verificar"</formula>
    </cfRule>
  </conditionalFormatting>
  <conditionalFormatting sqref="A442">
    <cfRule type="expression" dxfId="1124" priority="1117" stopIfTrue="1">
      <formula>$Z442="Inativo"</formula>
    </cfRule>
    <cfRule type="expression" dxfId="1123" priority="1118" stopIfTrue="1">
      <formula>$Z442="Verificar"</formula>
    </cfRule>
  </conditionalFormatting>
  <conditionalFormatting sqref="A443">
    <cfRule type="expression" dxfId="1122" priority="1115" stopIfTrue="1">
      <formula>$Z443="Inativo"</formula>
    </cfRule>
    <cfRule type="expression" dxfId="1121" priority="1116" stopIfTrue="1">
      <formula>$Z443="Verificar"</formula>
    </cfRule>
  </conditionalFormatting>
  <conditionalFormatting sqref="A444">
    <cfRule type="expression" dxfId="1120" priority="1113" stopIfTrue="1">
      <formula>$Z444="Inativo"</formula>
    </cfRule>
    <cfRule type="expression" dxfId="1119" priority="1114" stopIfTrue="1">
      <formula>$Z444="Verificar"</formula>
    </cfRule>
  </conditionalFormatting>
  <conditionalFormatting sqref="A445">
    <cfRule type="expression" dxfId="1118" priority="1111" stopIfTrue="1">
      <formula>$Z445="Inativo"</formula>
    </cfRule>
    <cfRule type="expression" dxfId="1117" priority="1112" stopIfTrue="1">
      <formula>$Z445="Verificar"</formula>
    </cfRule>
  </conditionalFormatting>
  <conditionalFormatting sqref="A446">
    <cfRule type="expression" dxfId="1116" priority="1109" stopIfTrue="1">
      <formula>$Z446="Inativo"</formula>
    </cfRule>
    <cfRule type="expression" dxfId="1115" priority="1110" stopIfTrue="1">
      <formula>$Z446="Verificar"</formula>
    </cfRule>
  </conditionalFormatting>
  <conditionalFormatting sqref="A447">
    <cfRule type="expression" dxfId="1114" priority="1107" stopIfTrue="1">
      <formula>$Z447="Inativo"</formula>
    </cfRule>
    <cfRule type="expression" dxfId="1113" priority="1108" stopIfTrue="1">
      <formula>$Z447="Verificar"</formula>
    </cfRule>
  </conditionalFormatting>
  <conditionalFormatting sqref="A448">
    <cfRule type="expression" dxfId="1112" priority="1105" stopIfTrue="1">
      <formula>$Z448="Inativo"</formula>
    </cfRule>
    <cfRule type="expression" dxfId="1111" priority="1106" stopIfTrue="1">
      <formula>$Z448="Verificar"</formula>
    </cfRule>
  </conditionalFormatting>
  <conditionalFormatting sqref="A449">
    <cfRule type="expression" dxfId="1110" priority="1103" stopIfTrue="1">
      <formula>$Z449="Inativo"</formula>
    </cfRule>
    <cfRule type="expression" dxfId="1109" priority="1104" stopIfTrue="1">
      <formula>$Z449="Verificar"</formula>
    </cfRule>
  </conditionalFormatting>
  <conditionalFormatting sqref="A450">
    <cfRule type="expression" dxfId="1108" priority="1101" stopIfTrue="1">
      <formula>$Z450="Inativo"</formula>
    </cfRule>
    <cfRule type="expression" dxfId="1107" priority="1102" stopIfTrue="1">
      <formula>$Z450="Verificar"</formula>
    </cfRule>
  </conditionalFormatting>
  <conditionalFormatting sqref="A451">
    <cfRule type="expression" dxfId="1106" priority="1099" stopIfTrue="1">
      <formula>$Z451="Inativo"</formula>
    </cfRule>
    <cfRule type="expression" dxfId="1105" priority="1100" stopIfTrue="1">
      <formula>$Z451="Verificar"</formula>
    </cfRule>
  </conditionalFormatting>
  <conditionalFormatting sqref="A452">
    <cfRule type="expression" dxfId="1104" priority="1097" stopIfTrue="1">
      <formula>$Z452="Inativo"</formula>
    </cfRule>
    <cfRule type="expression" dxfId="1103" priority="1098" stopIfTrue="1">
      <formula>$Z452="Verificar"</formula>
    </cfRule>
  </conditionalFormatting>
  <conditionalFormatting sqref="A453">
    <cfRule type="expression" dxfId="1102" priority="1095" stopIfTrue="1">
      <formula>$Z453="Inativo"</formula>
    </cfRule>
    <cfRule type="expression" dxfId="1101" priority="1096" stopIfTrue="1">
      <formula>$Z453="Verificar"</formula>
    </cfRule>
  </conditionalFormatting>
  <conditionalFormatting sqref="A454">
    <cfRule type="expression" dxfId="1100" priority="1093" stopIfTrue="1">
      <formula>$Z454="Inativo"</formula>
    </cfRule>
    <cfRule type="expression" dxfId="1099" priority="1094" stopIfTrue="1">
      <formula>$Z454="Verificar"</formula>
    </cfRule>
  </conditionalFormatting>
  <conditionalFormatting sqref="A455">
    <cfRule type="expression" dxfId="1098" priority="1091" stopIfTrue="1">
      <formula>$Z455="Inativo"</formula>
    </cfRule>
    <cfRule type="expression" dxfId="1097" priority="1092" stopIfTrue="1">
      <formula>$Z455="Verificar"</formula>
    </cfRule>
  </conditionalFormatting>
  <conditionalFormatting sqref="A456">
    <cfRule type="expression" dxfId="1096" priority="1089" stopIfTrue="1">
      <formula>$Z456="Inativo"</formula>
    </cfRule>
    <cfRule type="expression" dxfId="1095" priority="1090" stopIfTrue="1">
      <formula>$Z456="Verificar"</formula>
    </cfRule>
  </conditionalFormatting>
  <conditionalFormatting sqref="A457">
    <cfRule type="expression" dxfId="1094" priority="1087" stopIfTrue="1">
      <formula>$Z457="Inativo"</formula>
    </cfRule>
    <cfRule type="expression" dxfId="1093" priority="1088" stopIfTrue="1">
      <formula>$Z457="Verificar"</formula>
    </cfRule>
  </conditionalFormatting>
  <conditionalFormatting sqref="A458">
    <cfRule type="expression" dxfId="1092" priority="1085" stopIfTrue="1">
      <formula>$Z458="Inativo"</formula>
    </cfRule>
    <cfRule type="expression" dxfId="1091" priority="1086" stopIfTrue="1">
      <formula>$Z458="Verificar"</formula>
    </cfRule>
  </conditionalFormatting>
  <conditionalFormatting sqref="A459">
    <cfRule type="expression" dxfId="1090" priority="1083" stopIfTrue="1">
      <formula>$Z459="Inativo"</formula>
    </cfRule>
    <cfRule type="expression" dxfId="1089" priority="1084" stopIfTrue="1">
      <formula>$Z459="Verificar"</formula>
    </cfRule>
  </conditionalFormatting>
  <conditionalFormatting sqref="A460">
    <cfRule type="expression" dxfId="1088" priority="1081" stopIfTrue="1">
      <formula>$Z460="Inativo"</formula>
    </cfRule>
    <cfRule type="expression" dxfId="1087" priority="1082" stopIfTrue="1">
      <formula>$Z460="Verificar"</formula>
    </cfRule>
  </conditionalFormatting>
  <conditionalFormatting sqref="A461">
    <cfRule type="expression" dxfId="1086" priority="1079" stopIfTrue="1">
      <formula>$Z461="Inativo"</formula>
    </cfRule>
    <cfRule type="expression" dxfId="1085" priority="1080" stopIfTrue="1">
      <formula>$Z461="Verificar"</formula>
    </cfRule>
  </conditionalFormatting>
  <conditionalFormatting sqref="A462">
    <cfRule type="expression" dxfId="1084" priority="1077" stopIfTrue="1">
      <formula>$Z462="Inativo"</formula>
    </cfRule>
    <cfRule type="expression" dxfId="1083" priority="1078" stopIfTrue="1">
      <formula>$Z462="Verificar"</formula>
    </cfRule>
  </conditionalFormatting>
  <conditionalFormatting sqref="A463">
    <cfRule type="expression" dxfId="1082" priority="1075" stopIfTrue="1">
      <formula>$Z463="Inativo"</formula>
    </cfRule>
    <cfRule type="expression" dxfId="1081" priority="1076" stopIfTrue="1">
      <formula>$Z463="Verificar"</formula>
    </cfRule>
  </conditionalFormatting>
  <conditionalFormatting sqref="A464">
    <cfRule type="expression" dxfId="1080" priority="1073" stopIfTrue="1">
      <formula>$Z464="Inativo"</formula>
    </cfRule>
    <cfRule type="expression" dxfId="1079" priority="1074" stopIfTrue="1">
      <formula>$Z464="Verificar"</formula>
    </cfRule>
  </conditionalFormatting>
  <conditionalFormatting sqref="A465">
    <cfRule type="expression" dxfId="1078" priority="1071" stopIfTrue="1">
      <formula>$Z465="Inativo"</formula>
    </cfRule>
    <cfRule type="expression" dxfId="1077" priority="1072" stopIfTrue="1">
      <formula>$Z465="Verificar"</formula>
    </cfRule>
  </conditionalFormatting>
  <conditionalFormatting sqref="A466">
    <cfRule type="expression" dxfId="1076" priority="1069" stopIfTrue="1">
      <formula>$Z466="Inativo"</formula>
    </cfRule>
    <cfRule type="expression" dxfId="1075" priority="1070" stopIfTrue="1">
      <formula>$Z466="Verificar"</formula>
    </cfRule>
  </conditionalFormatting>
  <conditionalFormatting sqref="A467">
    <cfRule type="expression" dxfId="1074" priority="1067" stopIfTrue="1">
      <formula>$Z467="Inativo"</formula>
    </cfRule>
    <cfRule type="expression" dxfId="1073" priority="1068" stopIfTrue="1">
      <formula>$Z467="Verificar"</formula>
    </cfRule>
  </conditionalFormatting>
  <conditionalFormatting sqref="A468">
    <cfRule type="expression" dxfId="1072" priority="1065" stopIfTrue="1">
      <formula>$Z468="Inativo"</formula>
    </cfRule>
    <cfRule type="expression" dxfId="1071" priority="1066" stopIfTrue="1">
      <formula>$Z468="Verificar"</formula>
    </cfRule>
  </conditionalFormatting>
  <conditionalFormatting sqref="A469">
    <cfRule type="expression" dxfId="1070" priority="1063" stopIfTrue="1">
      <formula>$Z469="Inativo"</formula>
    </cfRule>
    <cfRule type="expression" dxfId="1069" priority="1064" stopIfTrue="1">
      <formula>$Z469="Verificar"</formula>
    </cfRule>
  </conditionalFormatting>
  <conditionalFormatting sqref="A470">
    <cfRule type="expression" dxfId="1068" priority="1061" stopIfTrue="1">
      <formula>$Z470="Inativo"</formula>
    </cfRule>
    <cfRule type="expression" dxfId="1067" priority="1062" stopIfTrue="1">
      <formula>$Z470="Verificar"</formula>
    </cfRule>
  </conditionalFormatting>
  <conditionalFormatting sqref="A471">
    <cfRule type="expression" dxfId="1066" priority="1059" stopIfTrue="1">
      <formula>$Z471="Inativo"</formula>
    </cfRule>
    <cfRule type="expression" dxfId="1065" priority="1060" stopIfTrue="1">
      <formula>$Z471="Verificar"</formula>
    </cfRule>
  </conditionalFormatting>
  <conditionalFormatting sqref="A472">
    <cfRule type="expression" dxfId="1064" priority="1057" stopIfTrue="1">
      <formula>$Z472="Inativo"</formula>
    </cfRule>
    <cfRule type="expression" dxfId="1063" priority="1058" stopIfTrue="1">
      <formula>$Z472="Verificar"</formula>
    </cfRule>
  </conditionalFormatting>
  <conditionalFormatting sqref="A473">
    <cfRule type="expression" dxfId="1062" priority="1055" stopIfTrue="1">
      <formula>$Z473="Inativo"</formula>
    </cfRule>
    <cfRule type="expression" dxfId="1061" priority="1056" stopIfTrue="1">
      <formula>$Z473="Verificar"</formula>
    </cfRule>
  </conditionalFormatting>
  <conditionalFormatting sqref="A474">
    <cfRule type="expression" dxfId="1060" priority="1053" stopIfTrue="1">
      <formula>$Z474="Inativo"</formula>
    </cfRule>
    <cfRule type="expression" dxfId="1059" priority="1054" stopIfTrue="1">
      <formula>$Z474="Verificar"</formula>
    </cfRule>
  </conditionalFormatting>
  <conditionalFormatting sqref="A475">
    <cfRule type="expression" dxfId="1058" priority="1051" stopIfTrue="1">
      <formula>$Z475="Inativo"</formula>
    </cfRule>
    <cfRule type="expression" dxfId="1057" priority="1052" stopIfTrue="1">
      <formula>$Z475="Verificar"</formula>
    </cfRule>
  </conditionalFormatting>
  <conditionalFormatting sqref="A476">
    <cfRule type="expression" dxfId="1056" priority="1049" stopIfTrue="1">
      <formula>$Z476="Inativo"</formula>
    </cfRule>
    <cfRule type="expression" dxfId="1055" priority="1050" stopIfTrue="1">
      <formula>$Z476="Verificar"</formula>
    </cfRule>
  </conditionalFormatting>
  <conditionalFormatting sqref="A477">
    <cfRule type="expression" dxfId="1054" priority="1047" stopIfTrue="1">
      <formula>$Z477="Inativo"</formula>
    </cfRule>
    <cfRule type="expression" dxfId="1053" priority="1048" stopIfTrue="1">
      <formula>$Z477="Verificar"</formula>
    </cfRule>
  </conditionalFormatting>
  <conditionalFormatting sqref="A478">
    <cfRule type="expression" dxfId="1052" priority="1045" stopIfTrue="1">
      <formula>$Z478="Inativo"</formula>
    </cfRule>
    <cfRule type="expression" dxfId="1051" priority="1046" stopIfTrue="1">
      <formula>$Z478="Verificar"</formula>
    </cfRule>
  </conditionalFormatting>
  <conditionalFormatting sqref="A479">
    <cfRule type="expression" dxfId="1050" priority="1043" stopIfTrue="1">
      <formula>$Z479="Inativo"</formula>
    </cfRule>
    <cfRule type="expression" dxfId="1049" priority="1044" stopIfTrue="1">
      <formula>$Z479="Verificar"</formula>
    </cfRule>
  </conditionalFormatting>
  <conditionalFormatting sqref="A480">
    <cfRule type="expression" dxfId="1048" priority="1041" stopIfTrue="1">
      <formula>$Z480="Inativo"</formula>
    </cfRule>
    <cfRule type="expression" dxfId="1047" priority="1042" stopIfTrue="1">
      <formula>$Z480="Verificar"</formula>
    </cfRule>
  </conditionalFormatting>
  <conditionalFormatting sqref="A481">
    <cfRule type="expression" dxfId="1046" priority="1039" stopIfTrue="1">
      <formula>$Z481="Inativo"</formula>
    </cfRule>
    <cfRule type="expression" dxfId="1045" priority="1040" stopIfTrue="1">
      <formula>$Z481="Verificar"</formula>
    </cfRule>
  </conditionalFormatting>
  <conditionalFormatting sqref="A482">
    <cfRule type="expression" dxfId="1044" priority="1037" stopIfTrue="1">
      <formula>$Z482="Inativo"</formula>
    </cfRule>
    <cfRule type="expression" dxfId="1043" priority="1038" stopIfTrue="1">
      <formula>$Z482="Verificar"</formula>
    </cfRule>
  </conditionalFormatting>
  <conditionalFormatting sqref="A483">
    <cfRule type="expression" dxfId="1042" priority="1035" stopIfTrue="1">
      <formula>$Z483="Inativo"</formula>
    </cfRule>
    <cfRule type="expression" dxfId="1041" priority="1036" stopIfTrue="1">
      <formula>$Z483="Verificar"</formula>
    </cfRule>
  </conditionalFormatting>
  <conditionalFormatting sqref="A484">
    <cfRule type="expression" dxfId="1040" priority="1033" stopIfTrue="1">
      <formula>$Z484="Inativo"</formula>
    </cfRule>
    <cfRule type="expression" dxfId="1039" priority="1034" stopIfTrue="1">
      <formula>$Z484="Verificar"</formula>
    </cfRule>
  </conditionalFormatting>
  <conditionalFormatting sqref="A485">
    <cfRule type="expression" dxfId="1038" priority="1031" stopIfTrue="1">
      <formula>$Z485="Inativo"</formula>
    </cfRule>
    <cfRule type="expression" dxfId="1037" priority="1032" stopIfTrue="1">
      <formula>$Z485="Verificar"</formula>
    </cfRule>
  </conditionalFormatting>
  <conditionalFormatting sqref="A486">
    <cfRule type="expression" dxfId="1036" priority="1029" stopIfTrue="1">
      <formula>$Z486="Inativo"</formula>
    </cfRule>
    <cfRule type="expression" dxfId="1035" priority="1030" stopIfTrue="1">
      <formula>$Z486="Verificar"</formula>
    </cfRule>
  </conditionalFormatting>
  <conditionalFormatting sqref="A487">
    <cfRule type="expression" dxfId="1034" priority="1027" stopIfTrue="1">
      <formula>$Z487="Inativo"</formula>
    </cfRule>
    <cfRule type="expression" dxfId="1033" priority="1028" stopIfTrue="1">
      <formula>$Z487="Verificar"</formula>
    </cfRule>
  </conditionalFormatting>
  <conditionalFormatting sqref="A488">
    <cfRule type="expression" dxfId="1032" priority="1025" stopIfTrue="1">
      <formula>$Z488="Inativo"</formula>
    </cfRule>
    <cfRule type="expression" dxfId="1031" priority="1026" stopIfTrue="1">
      <formula>$Z488="Verificar"</formula>
    </cfRule>
  </conditionalFormatting>
  <conditionalFormatting sqref="A489">
    <cfRule type="expression" dxfId="1030" priority="1023" stopIfTrue="1">
      <formula>$Z489="Inativo"</formula>
    </cfRule>
    <cfRule type="expression" dxfId="1029" priority="1024" stopIfTrue="1">
      <formula>$Z489="Verificar"</formula>
    </cfRule>
  </conditionalFormatting>
  <conditionalFormatting sqref="A490">
    <cfRule type="expression" dxfId="1028" priority="1021" stopIfTrue="1">
      <formula>$Z490="Inativo"</formula>
    </cfRule>
    <cfRule type="expression" dxfId="1027" priority="1022" stopIfTrue="1">
      <formula>$Z490="Verificar"</formula>
    </cfRule>
  </conditionalFormatting>
  <conditionalFormatting sqref="A491">
    <cfRule type="expression" dxfId="1026" priority="1019" stopIfTrue="1">
      <formula>$Z491="Inativo"</formula>
    </cfRule>
    <cfRule type="expression" dxfId="1025" priority="1020" stopIfTrue="1">
      <formula>$Z491="Verificar"</formula>
    </cfRule>
  </conditionalFormatting>
  <conditionalFormatting sqref="A492">
    <cfRule type="expression" dxfId="1024" priority="1017" stopIfTrue="1">
      <formula>$Z492="Inativo"</formula>
    </cfRule>
    <cfRule type="expression" dxfId="1023" priority="1018" stopIfTrue="1">
      <formula>$Z492="Verificar"</formula>
    </cfRule>
  </conditionalFormatting>
  <conditionalFormatting sqref="A493">
    <cfRule type="expression" dxfId="1022" priority="1015" stopIfTrue="1">
      <formula>$Z493="Inativo"</formula>
    </cfRule>
    <cfRule type="expression" dxfId="1021" priority="1016" stopIfTrue="1">
      <formula>$Z493="Verificar"</formula>
    </cfRule>
  </conditionalFormatting>
  <conditionalFormatting sqref="A494">
    <cfRule type="expression" dxfId="1020" priority="1013" stopIfTrue="1">
      <formula>$Z494="Inativo"</formula>
    </cfRule>
    <cfRule type="expression" dxfId="1019" priority="1014" stopIfTrue="1">
      <formula>$Z494="Verificar"</formula>
    </cfRule>
  </conditionalFormatting>
  <conditionalFormatting sqref="A495">
    <cfRule type="expression" dxfId="1018" priority="1011" stopIfTrue="1">
      <formula>$Z495="Inativo"</formula>
    </cfRule>
    <cfRule type="expression" dxfId="1017" priority="1012" stopIfTrue="1">
      <formula>$Z495="Verificar"</formula>
    </cfRule>
  </conditionalFormatting>
  <conditionalFormatting sqref="A496">
    <cfRule type="expression" dxfId="1016" priority="1009" stopIfTrue="1">
      <formula>$Z496="Inativo"</formula>
    </cfRule>
    <cfRule type="expression" dxfId="1015" priority="1010" stopIfTrue="1">
      <formula>$Z496="Verificar"</formula>
    </cfRule>
  </conditionalFormatting>
  <conditionalFormatting sqref="A497">
    <cfRule type="expression" dxfId="1014" priority="1007" stopIfTrue="1">
      <formula>$Z497="Inativo"</formula>
    </cfRule>
    <cfRule type="expression" dxfId="1013" priority="1008" stopIfTrue="1">
      <formula>$Z497="Verificar"</formula>
    </cfRule>
  </conditionalFormatting>
  <conditionalFormatting sqref="A498">
    <cfRule type="expression" dxfId="1012" priority="1005" stopIfTrue="1">
      <formula>$Z498="Inativo"</formula>
    </cfRule>
    <cfRule type="expression" dxfId="1011" priority="1006" stopIfTrue="1">
      <formula>$Z498="Verificar"</formula>
    </cfRule>
  </conditionalFormatting>
  <conditionalFormatting sqref="A499">
    <cfRule type="expression" dxfId="1010" priority="1003" stopIfTrue="1">
      <formula>$Z499="Inativo"</formula>
    </cfRule>
    <cfRule type="expression" dxfId="1009" priority="1004" stopIfTrue="1">
      <formula>$Z499="Verificar"</formula>
    </cfRule>
  </conditionalFormatting>
  <conditionalFormatting sqref="A500">
    <cfRule type="expression" dxfId="1008" priority="1001" stopIfTrue="1">
      <formula>$Z500="Inativo"</formula>
    </cfRule>
    <cfRule type="expression" dxfId="1007" priority="1002" stopIfTrue="1">
      <formula>$Z500="Verificar"</formula>
    </cfRule>
  </conditionalFormatting>
  <conditionalFormatting sqref="A501">
    <cfRule type="expression" dxfId="1006" priority="999" stopIfTrue="1">
      <formula>$Z501="Inativo"</formula>
    </cfRule>
    <cfRule type="expression" dxfId="1005" priority="1000" stopIfTrue="1">
      <formula>$Z501="Verificar"</formula>
    </cfRule>
  </conditionalFormatting>
  <conditionalFormatting sqref="A502">
    <cfRule type="expression" dxfId="1004" priority="997" stopIfTrue="1">
      <formula>$Z502="Inativo"</formula>
    </cfRule>
    <cfRule type="expression" dxfId="1003" priority="998" stopIfTrue="1">
      <formula>$Z502="Verificar"</formula>
    </cfRule>
  </conditionalFormatting>
  <conditionalFormatting sqref="A503">
    <cfRule type="expression" dxfId="1002" priority="995" stopIfTrue="1">
      <formula>$Z503="Inativo"</formula>
    </cfRule>
    <cfRule type="expression" dxfId="1001" priority="996" stopIfTrue="1">
      <formula>$Z503="Verificar"</formula>
    </cfRule>
  </conditionalFormatting>
  <conditionalFormatting sqref="A504">
    <cfRule type="expression" dxfId="1000" priority="993" stopIfTrue="1">
      <formula>$Z504="Inativo"</formula>
    </cfRule>
    <cfRule type="expression" dxfId="999" priority="994" stopIfTrue="1">
      <formula>$Z504="Verificar"</formula>
    </cfRule>
  </conditionalFormatting>
  <conditionalFormatting sqref="A505">
    <cfRule type="expression" dxfId="998" priority="991" stopIfTrue="1">
      <formula>$Z505="Inativo"</formula>
    </cfRule>
    <cfRule type="expression" dxfId="997" priority="992" stopIfTrue="1">
      <formula>$Z505="Verificar"</formula>
    </cfRule>
  </conditionalFormatting>
  <conditionalFormatting sqref="A506">
    <cfRule type="expression" dxfId="996" priority="989" stopIfTrue="1">
      <formula>$Z506="Inativo"</formula>
    </cfRule>
    <cfRule type="expression" dxfId="995" priority="990" stopIfTrue="1">
      <formula>$Z506="Verificar"</formula>
    </cfRule>
  </conditionalFormatting>
  <conditionalFormatting sqref="A507">
    <cfRule type="expression" dxfId="994" priority="987" stopIfTrue="1">
      <formula>$Z507="Inativo"</formula>
    </cfRule>
    <cfRule type="expression" dxfId="993" priority="988" stopIfTrue="1">
      <formula>$Z507="Verificar"</formula>
    </cfRule>
  </conditionalFormatting>
  <conditionalFormatting sqref="A508">
    <cfRule type="expression" dxfId="992" priority="985" stopIfTrue="1">
      <formula>$Z508="Inativo"</formula>
    </cfRule>
    <cfRule type="expression" dxfId="991" priority="986" stopIfTrue="1">
      <formula>$Z508="Verificar"</formula>
    </cfRule>
  </conditionalFormatting>
  <conditionalFormatting sqref="A509">
    <cfRule type="expression" dxfId="990" priority="983" stopIfTrue="1">
      <formula>$Z509="Inativo"</formula>
    </cfRule>
    <cfRule type="expression" dxfId="989" priority="984" stopIfTrue="1">
      <formula>$Z509="Verificar"</formula>
    </cfRule>
  </conditionalFormatting>
  <conditionalFormatting sqref="A510">
    <cfRule type="expression" dxfId="988" priority="981" stopIfTrue="1">
      <formula>$Z510="Inativo"</formula>
    </cfRule>
    <cfRule type="expression" dxfId="987" priority="982" stopIfTrue="1">
      <formula>$Z510="Verificar"</formula>
    </cfRule>
  </conditionalFormatting>
  <conditionalFormatting sqref="A511">
    <cfRule type="expression" dxfId="986" priority="979" stopIfTrue="1">
      <formula>$Z511="Inativo"</formula>
    </cfRule>
    <cfRule type="expression" dxfId="985" priority="980" stopIfTrue="1">
      <formula>$Z511="Verificar"</formula>
    </cfRule>
  </conditionalFormatting>
  <conditionalFormatting sqref="A512">
    <cfRule type="expression" dxfId="984" priority="977" stopIfTrue="1">
      <formula>$Z512="Inativo"</formula>
    </cfRule>
    <cfRule type="expression" dxfId="983" priority="978" stopIfTrue="1">
      <formula>$Z512="Verificar"</formula>
    </cfRule>
  </conditionalFormatting>
  <conditionalFormatting sqref="A513">
    <cfRule type="expression" dxfId="982" priority="975" stopIfTrue="1">
      <formula>$Z513="Inativo"</formula>
    </cfRule>
    <cfRule type="expression" dxfId="981" priority="976" stopIfTrue="1">
      <formula>$Z513="Verificar"</formula>
    </cfRule>
  </conditionalFormatting>
  <conditionalFormatting sqref="A514">
    <cfRule type="expression" dxfId="980" priority="973" stopIfTrue="1">
      <formula>$Z514="Inativo"</formula>
    </cfRule>
    <cfRule type="expression" dxfId="979" priority="974" stopIfTrue="1">
      <formula>$Z514="Verificar"</formula>
    </cfRule>
  </conditionalFormatting>
  <conditionalFormatting sqref="A515">
    <cfRule type="expression" dxfId="978" priority="971" stopIfTrue="1">
      <formula>$Z515="Inativo"</formula>
    </cfRule>
    <cfRule type="expression" dxfId="977" priority="972" stopIfTrue="1">
      <formula>$Z515="Verificar"</formula>
    </cfRule>
  </conditionalFormatting>
  <conditionalFormatting sqref="A516">
    <cfRule type="expression" dxfId="976" priority="969" stopIfTrue="1">
      <formula>$Z516="Inativo"</formula>
    </cfRule>
    <cfRule type="expression" dxfId="975" priority="970" stopIfTrue="1">
      <formula>$Z516="Verificar"</formula>
    </cfRule>
  </conditionalFormatting>
  <conditionalFormatting sqref="A517">
    <cfRule type="expression" dxfId="974" priority="967" stopIfTrue="1">
      <formula>$Z517="Inativo"</formula>
    </cfRule>
    <cfRule type="expression" dxfId="973" priority="968" stopIfTrue="1">
      <formula>$Z517="Verificar"</formula>
    </cfRule>
  </conditionalFormatting>
  <conditionalFormatting sqref="A518">
    <cfRule type="expression" dxfId="972" priority="965" stopIfTrue="1">
      <formula>$Z518="Inativo"</formula>
    </cfRule>
    <cfRule type="expression" dxfId="971" priority="966" stopIfTrue="1">
      <formula>$Z518="Verificar"</formula>
    </cfRule>
  </conditionalFormatting>
  <conditionalFormatting sqref="A519">
    <cfRule type="expression" dxfId="970" priority="963" stopIfTrue="1">
      <formula>$Z519="Inativo"</formula>
    </cfRule>
    <cfRule type="expression" dxfId="969" priority="964" stopIfTrue="1">
      <formula>$Z519="Verificar"</formula>
    </cfRule>
  </conditionalFormatting>
  <conditionalFormatting sqref="A520">
    <cfRule type="expression" dxfId="968" priority="961" stopIfTrue="1">
      <formula>$Z520="Inativo"</formula>
    </cfRule>
    <cfRule type="expression" dxfId="967" priority="962" stopIfTrue="1">
      <formula>$Z520="Verificar"</formula>
    </cfRule>
  </conditionalFormatting>
  <conditionalFormatting sqref="A521">
    <cfRule type="expression" dxfId="966" priority="959" stopIfTrue="1">
      <formula>$Z521="Inativo"</formula>
    </cfRule>
    <cfRule type="expression" dxfId="965" priority="960" stopIfTrue="1">
      <formula>$Z521="Verificar"</formula>
    </cfRule>
  </conditionalFormatting>
  <conditionalFormatting sqref="A522">
    <cfRule type="expression" dxfId="964" priority="957" stopIfTrue="1">
      <formula>$Z522="Inativo"</formula>
    </cfRule>
    <cfRule type="expression" dxfId="963" priority="958" stopIfTrue="1">
      <formula>$Z522="Verificar"</formula>
    </cfRule>
  </conditionalFormatting>
  <conditionalFormatting sqref="A523">
    <cfRule type="expression" dxfId="962" priority="955" stopIfTrue="1">
      <formula>$Z523="Inativo"</formula>
    </cfRule>
    <cfRule type="expression" dxfId="961" priority="956" stopIfTrue="1">
      <formula>$Z523="Verificar"</formula>
    </cfRule>
  </conditionalFormatting>
  <conditionalFormatting sqref="A524">
    <cfRule type="expression" dxfId="960" priority="953" stopIfTrue="1">
      <formula>$Z524="Inativo"</formula>
    </cfRule>
    <cfRule type="expression" dxfId="959" priority="954" stopIfTrue="1">
      <formula>$Z524="Verificar"</formula>
    </cfRule>
  </conditionalFormatting>
  <conditionalFormatting sqref="A525">
    <cfRule type="expression" dxfId="958" priority="951" stopIfTrue="1">
      <formula>$Z525="Inativo"</formula>
    </cfRule>
    <cfRule type="expression" dxfId="957" priority="952" stopIfTrue="1">
      <formula>$Z525="Verificar"</formula>
    </cfRule>
  </conditionalFormatting>
  <conditionalFormatting sqref="A526">
    <cfRule type="expression" dxfId="956" priority="949" stopIfTrue="1">
      <formula>$Z526="Inativo"</formula>
    </cfRule>
    <cfRule type="expression" dxfId="955" priority="950" stopIfTrue="1">
      <formula>$Z526="Verificar"</formula>
    </cfRule>
  </conditionalFormatting>
  <conditionalFormatting sqref="A527">
    <cfRule type="expression" dxfId="954" priority="947" stopIfTrue="1">
      <formula>$Z527="Inativo"</formula>
    </cfRule>
    <cfRule type="expression" dxfId="953" priority="948" stopIfTrue="1">
      <formula>$Z527="Verificar"</formula>
    </cfRule>
  </conditionalFormatting>
  <conditionalFormatting sqref="A528">
    <cfRule type="expression" dxfId="952" priority="945" stopIfTrue="1">
      <formula>$Z528="Inativo"</formula>
    </cfRule>
    <cfRule type="expression" dxfId="951" priority="946" stopIfTrue="1">
      <formula>$Z528="Verificar"</formula>
    </cfRule>
  </conditionalFormatting>
  <conditionalFormatting sqref="A529">
    <cfRule type="expression" dxfId="950" priority="943" stopIfTrue="1">
      <formula>$Z529="Inativo"</formula>
    </cfRule>
    <cfRule type="expression" dxfId="949" priority="944" stopIfTrue="1">
      <formula>$Z529="Verificar"</formula>
    </cfRule>
  </conditionalFormatting>
  <conditionalFormatting sqref="A530">
    <cfRule type="expression" dxfId="948" priority="941" stopIfTrue="1">
      <formula>$Z530="Inativo"</formula>
    </cfRule>
    <cfRule type="expression" dxfId="947" priority="942" stopIfTrue="1">
      <formula>$Z530="Verificar"</formula>
    </cfRule>
  </conditionalFormatting>
  <conditionalFormatting sqref="A531">
    <cfRule type="expression" dxfId="946" priority="939" stopIfTrue="1">
      <formula>$Z531="Inativo"</formula>
    </cfRule>
    <cfRule type="expression" dxfId="945" priority="940" stopIfTrue="1">
      <formula>$Z531="Verificar"</formula>
    </cfRule>
  </conditionalFormatting>
  <conditionalFormatting sqref="A532">
    <cfRule type="expression" dxfId="944" priority="937" stopIfTrue="1">
      <formula>$Z532="Inativo"</formula>
    </cfRule>
    <cfRule type="expression" dxfId="943" priority="938" stopIfTrue="1">
      <formula>$Z532="Verificar"</formula>
    </cfRule>
  </conditionalFormatting>
  <conditionalFormatting sqref="A533">
    <cfRule type="expression" dxfId="942" priority="935" stopIfTrue="1">
      <formula>$Z533="Inativo"</formula>
    </cfRule>
    <cfRule type="expression" dxfId="941" priority="936" stopIfTrue="1">
      <formula>$Z533="Verificar"</formula>
    </cfRule>
  </conditionalFormatting>
  <conditionalFormatting sqref="A534">
    <cfRule type="expression" dxfId="940" priority="933" stopIfTrue="1">
      <formula>$Z534="Inativo"</formula>
    </cfRule>
    <cfRule type="expression" dxfId="939" priority="934" stopIfTrue="1">
      <formula>$Z534="Verificar"</formula>
    </cfRule>
  </conditionalFormatting>
  <conditionalFormatting sqref="A535">
    <cfRule type="expression" dxfId="938" priority="931" stopIfTrue="1">
      <formula>$Z535="Inativo"</formula>
    </cfRule>
    <cfRule type="expression" dxfId="937" priority="932" stopIfTrue="1">
      <formula>$Z535="Verificar"</formula>
    </cfRule>
  </conditionalFormatting>
  <conditionalFormatting sqref="A536">
    <cfRule type="expression" dxfId="936" priority="929" stopIfTrue="1">
      <formula>$Z536="Inativo"</formula>
    </cfRule>
    <cfRule type="expression" dxfId="935" priority="930" stopIfTrue="1">
      <formula>$Z536="Verificar"</formula>
    </cfRule>
  </conditionalFormatting>
  <conditionalFormatting sqref="A537">
    <cfRule type="expression" dxfId="934" priority="927" stopIfTrue="1">
      <formula>$Z537="Inativo"</formula>
    </cfRule>
    <cfRule type="expression" dxfId="933" priority="928" stopIfTrue="1">
      <formula>$Z537="Verificar"</formula>
    </cfRule>
  </conditionalFormatting>
  <conditionalFormatting sqref="A538">
    <cfRule type="expression" dxfId="932" priority="925" stopIfTrue="1">
      <formula>$Z538="Inativo"</formula>
    </cfRule>
    <cfRule type="expression" dxfId="931" priority="926" stopIfTrue="1">
      <formula>$Z538="Verificar"</formula>
    </cfRule>
  </conditionalFormatting>
  <conditionalFormatting sqref="A539">
    <cfRule type="expression" dxfId="930" priority="923" stopIfTrue="1">
      <formula>$Z539="Inativo"</formula>
    </cfRule>
    <cfRule type="expression" dxfId="929" priority="924" stopIfTrue="1">
      <formula>$Z539="Verificar"</formula>
    </cfRule>
  </conditionalFormatting>
  <conditionalFormatting sqref="A540">
    <cfRule type="expression" dxfId="928" priority="921" stopIfTrue="1">
      <formula>$Z540="Inativo"</formula>
    </cfRule>
    <cfRule type="expression" dxfId="927" priority="922" stopIfTrue="1">
      <formula>$Z540="Verificar"</formula>
    </cfRule>
  </conditionalFormatting>
  <conditionalFormatting sqref="A541">
    <cfRule type="expression" dxfId="926" priority="919" stopIfTrue="1">
      <formula>$Z541="Inativo"</formula>
    </cfRule>
    <cfRule type="expression" dxfId="925" priority="920" stopIfTrue="1">
      <formula>$Z541="Verificar"</formula>
    </cfRule>
  </conditionalFormatting>
  <conditionalFormatting sqref="A542">
    <cfRule type="expression" dxfId="924" priority="917" stopIfTrue="1">
      <formula>$Z542="Inativo"</formula>
    </cfRule>
    <cfRule type="expression" dxfId="923" priority="918" stopIfTrue="1">
      <formula>$Z542="Verificar"</formula>
    </cfRule>
  </conditionalFormatting>
  <conditionalFormatting sqref="A543">
    <cfRule type="expression" dxfId="922" priority="915" stopIfTrue="1">
      <formula>$Z543="Inativo"</formula>
    </cfRule>
    <cfRule type="expression" dxfId="921" priority="916" stopIfTrue="1">
      <formula>$Z543="Verificar"</formula>
    </cfRule>
  </conditionalFormatting>
  <conditionalFormatting sqref="A544">
    <cfRule type="expression" dxfId="920" priority="913" stopIfTrue="1">
      <formula>$Z544="Inativo"</formula>
    </cfRule>
    <cfRule type="expression" dxfId="919" priority="914" stopIfTrue="1">
      <formula>$Z544="Verificar"</formula>
    </cfRule>
  </conditionalFormatting>
  <conditionalFormatting sqref="A545">
    <cfRule type="expression" dxfId="918" priority="911" stopIfTrue="1">
      <formula>$Z545="Inativo"</formula>
    </cfRule>
    <cfRule type="expression" dxfId="917" priority="912" stopIfTrue="1">
      <formula>$Z545="Verificar"</formula>
    </cfRule>
  </conditionalFormatting>
  <conditionalFormatting sqref="A546">
    <cfRule type="expression" dxfId="916" priority="909" stopIfTrue="1">
      <formula>$Z546="Inativo"</formula>
    </cfRule>
    <cfRule type="expression" dxfId="915" priority="910" stopIfTrue="1">
      <formula>$Z546="Verificar"</formula>
    </cfRule>
  </conditionalFormatting>
  <conditionalFormatting sqref="A547">
    <cfRule type="expression" dxfId="914" priority="907" stopIfTrue="1">
      <formula>$Z547="Inativo"</formula>
    </cfRule>
    <cfRule type="expression" dxfId="913" priority="908" stopIfTrue="1">
      <formula>$Z547="Verificar"</formula>
    </cfRule>
  </conditionalFormatting>
  <conditionalFormatting sqref="A548">
    <cfRule type="expression" dxfId="912" priority="905" stopIfTrue="1">
      <formula>$Z548="Inativo"</formula>
    </cfRule>
    <cfRule type="expression" dxfId="911" priority="906" stopIfTrue="1">
      <formula>$Z548="Verificar"</formula>
    </cfRule>
  </conditionalFormatting>
  <conditionalFormatting sqref="A549">
    <cfRule type="expression" dxfId="910" priority="903" stopIfTrue="1">
      <formula>$Z549="Inativo"</formula>
    </cfRule>
    <cfRule type="expression" dxfId="909" priority="904" stopIfTrue="1">
      <formula>$Z549="Verificar"</formula>
    </cfRule>
  </conditionalFormatting>
  <conditionalFormatting sqref="A550">
    <cfRule type="expression" dxfId="908" priority="901" stopIfTrue="1">
      <formula>$Z550="Inativo"</formula>
    </cfRule>
    <cfRule type="expression" dxfId="907" priority="902" stopIfTrue="1">
      <formula>$Z550="Verificar"</formula>
    </cfRule>
  </conditionalFormatting>
  <conditionalFormatting sqref="A551">
    <cfRule type="expression" dxfId="906" priority="899" stopIfTrue="1">
      <formula>$Z551="Inativo"</formula>
    </cfRule>
    <cfRule type="expression" dxfId="905" priority="900" stopIfTrue="1">
      <formula>$Z551="Verificar"</formula>
    </cfRule>
  </conditionalFormatting>
  <conditionalFormatting sqref="A552">
    <cfRule type="expression" dxfId="904" priority="897" stopIfTrue="1">
      <formula>$Z552="Inativo"</formula>
    </cfRule>
    <cfRule type="expression" dxfId="903" priority="898" stopIfTrue="1">
      <formula>$Z552="Verificar"</formula>
    </cfRule>
  </conditionalFormatting>
  <conditionalFormatting sqref="A553">
    <cfRule type="expression" dxfId="902" priority="895" stopIfTrue="1">
      <formula>$Z553="Inativo"</formula>
    </cfRule>
    <cfRule type="expression" dxfId="901" priority="896" stopIfTrue="1">
      <formula>$Z553="Verificar"</formula>
    </cfRule>
  </conditionalFormatting>
  <conditionalFormatting sqref="A554">
    <cfRule type="expression" dxfId="900" priority="893" stopIfTrue="1">
      <formula>$Z554="Inativo"</formula>
    </cfRule>
    <cfRule type="expression" dxfId="899" priority="894" stopIfTrue="1">
      <formula>$Z554="Verificar"</formula>
    </cfRule>
  </conditionalFormatting>
  <conditionalFormatting sqref="A555">
    <cfRule type="expression" dxfId="898" priority="891" stopIfTrue="1">
      <formula>$Z555="Inativo"</formula>
    </cfRule>
    <cfRule type="expression" dxfId="897" priority="892" stopIfTrue="1">
      <formula>$Z555="Verificar"</formula>
    </cfRule>
  </conditionalFormatting>
  <conditionalFormatting sqref="A556">
    <cfRule type="expression" dxfId="896" priority="889" stopIfTrue="1">
      <formula>$Z556="Inativo"</formula>
    </cfRule>
    <cfRule type="expression" dxfId="895" priority="890" stopIfTrue="1">
      <formula>$Z556="Verificar"</formula>
    </cfRule>
  </conditionalFormatting>
  <conditionalFormatting sqref="A557">
    <cfRule type="expression" dxfId="894" priority="887" stopIfTrue="1">
      <formula>$Z557="Inativo"</formula>
    </cfRule>
    <cfRule type="expression" dxfId="893" priority="888" stopIfTrue="1">
      <formula>$Z557="Verificar"</formula>
    </cfRule>
  </conditionalFormatting>
  <conditionalFormatting sqref="A558">
    <cfRule type="expression" dxfId="892" priority="885" stopIfTrue="1">
      <formula>$Z558="Inativo"</formula>
    </cfRule>
    <cfRule type="expression" dxfId="891" priority="886" stopIfTrue="1">
      <formula>$Z558="Verificar"</formula>
    </cfRule>
  </conditionalFormatting>
  <conditionalFormatting sqref="A559">
    <cfRule type="expression" dxfId="890" priority="883" stopIfTrue="1">
      <formula>$Z559="Inativo"</formula>
    </cfRule>
    <cfRule type="expression" dxfId="889" priority="884" stopIfTrue="1">
      <formula>$Z559="Verificar"</formula>
    </cfRule>
  </conditionalFormatting>
  <conditionalFormatting sqref="A560">
    <cfRule type="expression" dxfId="888" priority="881" stopIfTrue="1">
      <formula>$Z560="Inativo"</formula>
    </cfRule>
    <cfRule type="expression" dxfId="887" priority="882" stopIfTrue="1">
      <formula>$Z560="Verificar"</formula>
    </cfRule>
  </conditionalFormatting>
  <conditionalFormatting sqref="A561">
    <cfRule type="expression" dxfId="886" priority="879" stopIfTrue="1">
      <formula>$Z561="Inativo"</formula>
    </cfRule>
    <cfRule type="expression" dxfId="885" priority="880" stopIfTrue="1">
      <formula>$Z561="Verificar"</formula>
    </cfRule>
  </conditionalFormatting>
  <conditionalFormatting sqref="A562">
    <cfRule type="expression" dxfId="884" priority="877" stopIfTrue="1">
      <formula>$Z562="Inativo"</formula>
    </cfRule>
    <cfRule type="expression" dxfId="883" priority="878" stopIfTrue="1">
      <formula>$Z562="Verificar"</formula>
    </cfRule>
  </conditionalFormatting>
  <conditionalFormatting sqref="A563">
    <cfRule type="expression" dxfId="882" priority="875" stopIfTrue="1">
      <formula>$Z563="Inativo"</formula>
    </cfRule>
    <cfRule type="expression" dxfId="881" priority="876" stopIfTrue="1">
      <formula>$Z563="Verificar"</formula>
    </cfRule>
  </conditionalFormatting>
  <conditionalFormatting sqref="A564">
    <cfRule type="expression" dxfId="880" priority="873" stopIfTrue="1">
      <formula>$Z564="Inativo"</formula>
    </cfRule>
    <cfRule type="expression" dxfId="879" priority="874" stopIfTrue="1">
      <formula>$Z564="Verificar"</formula>
    </cfRule>
  </conditionalFormatting>
  <conditionalFormatting sqref="A565">
    <cfRule type="expression" dxfId="878" priority="871" stopIfTrue="1">
      <formula>$Z565="Inativo"</formula>
    </cfRule>
    <cfRule type="expression" dxfId="877" priority="872" stopIfTrue="1">
      <formula>$Z565="Verificar"</formula>
    </cfRule>
  </conditionalFormatting>
  <conditionalFormatting sqref="A566">
    <cfRule type="expression" dxfId="876" priority="869" stopIfTrue="1">
      <formula>$Z566="Inativo"</formula>
    </cfRule>
    <cfRule type="expression" dxfId="875" priority="870" stopIfTrue="1">
      <formula>$Z566="Verificar"</formula>
    </cfRule>
  </conditionalFormatting>
  <conditionalFormatting sqref="A567">
    <cfRule type="expression" dxfId="874" priority="867" stopIfTrue="1">
      <formula>$Z567="Inativo"</formula>
    </cfRule>
    <cfRule type="expression" dxfId="873" priority="868" stopIfTrue="1">
      <formula>$Z567="Verificar"</formula>
    </cfRule>
  </conditionalFormatting>
  <conditionalFormatting sqref="A568">
    <cfRule type="expression" dxfId="872" priority="865" stopIfTrue="1">
      <formula>$Z568="Inativo"</formula>
    </cfRule>
    <cfRule type="expression" dxfId="871" priority="866" stopIfTrue="1">
      <formula>$Z568="Verificar"</formula>
    </cfRule>
  </conditionalFormatting>
  <conditionalFormatting sqref="A569">
    <cfRule type="expression" dxfId="870" priority="863" stopIfTrue="1">
      <formula>$Z569="Inativo"</formula>
    </cfRule>
    <cfRule type="expression" dxfId="869" priority="864" stopIfTrue="1">
      <formula>$Z569="Verificar"</formula>
    </cfRule>
  </conditionalFormatting>
  <conditionalFormatting sqref="A570">
    <cfRule type="expression" dxfId="868" priority="861" stopIfTrue="1">
      <formula>$Z570="Inativo"</formula>
    </cfRule>
    <cfRule type="expression" dxfId="867" priority="862" stopIfTrue="1">
      <formula>$Z570="Verificar"</formula>
    </cfRule>
  </conditionalFormatting>
  <conditionalFormatting sqref="A571">
    <cfRule type="expression" dxfId="866" priority="859" stopIfTrue="1">
      <formula>$Z571="Inativo"</formula>
    </cfRule>
    <cfRule type="expression" dxfId="865" priority="860" stopIfTrue="1">
      <formula>$Z571="Verificar"</formula>
    </cfRule>
  </conditionalFormatting>
  <conditionalFormatting sqref="A572">
    <cfRule type="expression" dxfId="864" priority="857" stopIfTrue="1">
      <formula>$Z572="Inativo"</formula>
    </cfRule>
    <cfRule type="expression" dxfId="863" priority="858" stopIfTrue="1">
      <formula>$Z572="Verificar"</formula>
    </cfRule>
  </conditionalFormatting>
  <conditionalFormatting sqref="A573">
    <cfRule type="expression" dxfId="862" priority="855" stopIfTrue="1">
      <formula>$Z573="Inativo"</formula>
    </cfRule>
    <cfRule type="expression" dxfId="861" priority="856" stopIfTrue="1">
      <formula>$Z573="Verificar"</formula>
    </cfRule>
  </conditionalFormatting>
  <conditionalFormatting sqref="A574">
    <cfRule type="expression" dxfId="860" priority="853" stopIfTrue="1">
      <formula>$Z574="Inativo"</formula>
    </cfRule>
    <cfRule type="expression" dxfId="859" priority="854" stopIfTrue="1">
      <formula>$Z574="Verificar"</formula>
    </cfRule>
  </conditionalFormatting>
  <conditionalFormatting sqref="A575">
    <cfRule type="expression" dxfId="858" priority="851" stopIfTrue="1">
      <formula>$Z575="Inativo"</formula>
    </cfRule>
    <cfRule type="expression" dxfId="857" priority="852" stopIfTrue="1">
      <formula>$Z575="Verificar"</formula>
    </cfRule>
  </conditionalFormatting>
  <conditionalFormatting sqref="A576">
    <cfRule type="expression" dxfId="856" priority="849" stopIfTrue="1">
      <formula>$Z576="Inativo"</formula>
    </cfRule>
    <cfRule type="expression" dxfId="855" priority="850" stopIfTrue="1">
      <formula>$Z576="Verificar"</formula>
    </cfRule>
  </conditionalFormatting>
  <conditionalFormatting sqref="A577">
    <cfRule type="expression" dxfId="854" priority="847" stopIfTrue="1">
      <formula>$Z577="Inativo"</formula>
    </cfRule>
    <cfRule type="expression" dxfId="853" priority="848" stopIfTrue="1">
      <formula>$Z577="Verificar"</formula>
    </cfRule>
  </conditionalFormatting>
  <conditionalFormatting sqref="A578">
    <cfRule type="expression" dxfId="852" priority="845" stopIfTrue="1">
      <formula>$Z578="Inativo"</formula>
    </cfRule>
    <cfRule type="expression" dxfId="851" priority="846" stopIfTrue="1">
      <formula>$Z578="Verificar"</formula>
    </cfRule>
  </conditionalFormatting>
  <conditionalFormatting sqref="A579">
    <cfRule type="expression" dxfId="850" priority="843" stopIfTrue="1">
      <formula>$Z579="Inativo"</formula>
    </cfRule>
    <cfRule type="expression" dxfId="849" priority="844" stopIfTrue="1">
      <formula>$Z579="Verificar"</formula>
    </cfRule>
  </conditionalFormatting>
  <conditionalFormatting sqref="A580">
    <cfRule type="expression" dxfId="848" priority="841" stopIfTrue="1">
      <formula>$Z580="Inativo"</formula>
    </cfRule>
    <cfRule type="expression" dxfId="847" priority="842" stopIfTrue="1">
      <formula>$Z580="Verificar"</formula>
    </cfRule>
  </conditionalFormatting>
  <conditionalFormatting sqref="A581">
    <cfRule type="expression" dxfId="846" priority="839" stopIfTrue="1">
      <formula>$Z581="Inativo"</formula>
    </cfRule>
    <cfRule type="expression" dxfId="845" priority="840" stopIfTrue="1">
      <formula>$Z581="Verificar"</formula>
    </cfRule>
  </conditionalFormatting>
  <conditionalFormatting sqref="A582">
    <cfRule type="expression" dxfId="844" priority="837" stopIfTrue="1">
      <formula>$Z582="Inativo"</formula>
    </cfRule>
    <cfRule type="expression" dxfId="843" priority="838" stopIfTrue="1">
      <formula>$Z582="Verificar"</formula>
    </cfRule>
  </conditionalFormatting>
  <conditionalFormatting sqref="A583">
    <cfRule type="expression" dxfId="842" priority="835" stopIfTrue="1">
      <formula>$Z583="Inativo"</formula>
    </cfRule>
    <cfRule type="expression" dxfId="841" priority="836" stopIfTrue="1">
      <formula>$Z583="Verificar"</formula>
    </cfRule>
  </conditionalFormatting>
  <conditionalFormatting sqref="A584">
    <cfRule type="expression" dxfId="840" priority="833" stopIfTrue="1">
      <formula>$Z584="Inativo"</formula>
    </cfRule>
    <cfRule type="expression" dxfId="839" priority="834" stopIfTrue="1">
      <formula>$Z584="Verificar"</formula>
    </cfRule>
  </conditionalFormatting>
  <conditionalFormatting sqref="A585">
    <cfRule type="expression" dxfId="838" priority="831" stopIfTrue="1">
      <formula>$Z585="Inativo"</formula>
    </cfRule>
    <cfRule type="expression" dxfId="837" priority="832" stopIfTrue="1">
      <formula>$Z585="Verificar"</formula>
    </cfRule>
  </conditionalFormatting>
  <conditionalFormatting sqref="A586">
    <cfRule type="expression" dxfId="836" priority="829" stopIfTrue="1">
      <formula>$Z586="Inativo"</formula>
    </cfRule>
    <cfRule type="expression" dxfId="835" priority="830" stopIfTrue="1">
      <formula>$Z586="Verificar"</formula>
    </cfRule>
  </conditionalFormatting>
  <conditionalFormatting sqref="A587">
    <cfRule type="expression" dxfId="834" priority="827" stopIfTrue="1">
      <formula>$Z587="Inativo"</formula>
    </cfRule>
    <cfRule type="expression" dxfId="833" priority="828" stopIfTrue="1">
      <formula>$Z587="Verificar"</formula>
    </cfRule>
  </conditionalFormatting>
  <conditionalFormatting sqref="A588">
    <cfRule type="expression" dxfId="832" priority="825" stopIfTrue="1">
      <formula>$Z588="Inativo"</formula>
    </cfRule>
    <cfRule type="expression" dxfId="831" priority="826" stopIfTrue="1">
      <formula>$Z588="Verificar"</formula>
    </cfRule>
  </conditionalFormatting>
  <conditionalFormatting sqref="A589">
    <cfRule type="expression" dxfId="830" priority="823" stopIfTrue="1">
      <formula>$Z589="Inativo"</formula>
    </cfRule>
    <cfRule type="expression" dxfId="829" priority="824" stopIfTrue="1">
      <formula>$Z589="Verificar"</formula>
    </cfRule>
  </conditionalFormatting>
  <conditionalFormatting sqref="A590">
    <cfRule type="expression" dxfId="828" priority="821" stopIfTrue="1">
      <formula>$Z590="Inativo"</formula>
    </cfRule>
    <cfRule type="expression" dxfId="827" priority="822" stopIfTrue="1">
      <formula>$Z590="Verificar"</formula>
    </cfRule>
  </conditionalFormatting>
  <conditionalFormatting sqref="A591">
    <cfRule type="expression" dxfId="826" priority="819" stopIfTrue="1">
      <formula>$Z591="Inativo"</formula>
    </cfRule>
    <cfRule type="expression" dxfId="825" priority="820" stopIfTrue="1">
      <formula>$Z591="Verificar"</formula>
    </cfRule>
  </conditionalFormatting>
  <conditionalFormatting sqref="A592">
    <cfRule type="expression" dxfId="824" priority="817" stopIfTrue="1">
      <formula>$Z592="Inativo"</formula>
    </cfRule>
    <cfRule type="expression" dxfId="823" priority="818" stopIfTrue="1">
      <formula>$Z592="Verificar"</formula>
    </cfRule>
  </conditionalFormatting>
  <conditionalFormatting sqref="A593">
    <cfRule type="expression" dxfId="822" priority="815" stopIfTrue="1">
      <formula>$Z593="Inativo"</formula>
    </cfRule>
    <cfRule type="expression" dxfId="821" priority="816" stopIfTrue="1">
      <formula>$Z593="Verificar"</formula>
    </cfRule>
  </conditionalFormatting>
  <conditionalFormatting sqref="A594">
    <cfRule type="expression" dxfId="820" priority="813" stopIfTrue="1">
      <formula>$Z594="Inativo"</formula>
    </cfRule>
    <cfRule type="expression" dxfId="819" priority="814" stopIfTrue="1">
      <formula>$Z594="Verificar"</formula>
    </cfRule>
  </conditionalFormatting>
  <conditionalFormatting sqref="A595">
    <cfRule type="expression" dxfId="818" priority="811" stopIfTrue="1">
      <formula>$Z595="Inativo"</formula>
    </cfRule>
    <cfRule type="expression" dxfId="817" priority="812" stopIfTrue="1">
      <formula>$Z595="Verificar"</formula>
    </cfRule>
  </conditionalFormatting>
  <conditionalFormatting sqref="A596">
    <cfRule type="expression" dxfId="816" priority="809" stopIfTrue="1">
      <formula>$Z596="Inativo"</formula>
    </cfRule>
    <cfRule type="expression" dxfId="815" priority="810" stopIfTrue="1">
      <formula>$Z596="Verificar"</formula>
    </cfRule>
  </conditionalFormatting>
  <conditionalFormatting sqref="A597">
    <cfRule type="expression" dxfId="814" priority="807" stopIfTrue="1">
      <formula>$Z597="Inativo"</formula>
    </cfRule>
    <cfRule type="expression" dxfId="813" priority="808" stopIfTrue="1">
      <formula>$Z597="Verificar"</formula>
    </cfRule>
  </conditionalFormatting>
  <conditionalFormatting sqref="A598">
    <cfRule type="expression" dxfId="812" priority="805" stopIfTrue="1">
      <formula>$Z598="Inativo"</formula>
    </cfRule>
    <cfRule type="expression" dxfId="811" priority="806" stopIfTrue="1">
      <formula>$Z598="Verificar"</formula>
    </cfRule>
  </conditionalFormatting>
  <conditionalFormatting sqref="A599">
    <cfRule type="expression" dxfId="810" priority="803" stopIfTrue="1">
      <formula>$Z599="Inativo"</formula>
    </cfRule>
    <cfRule type="expression" dxfId="809" priority="804" stopIfTrue="1">
      <formula>$Z599="Verificar"</formula>
    </cfRule>
  </conditionalFormatting>
  <conditionalFormatting sqref="A600">
    <cfRule type="expression" dxfId="808" priority="801" stopIfTrue="1">
      <formula>$Z600="Inativo"</formula>
    </cfRule>
    <cfRule type="expression" dxfId="807" priority="802" stopIfTrue="1">
      <formula>$Z600="Verificar"</formula>
    </cfRule>
  </conditionalFormatting>
  <conditionalFormatting sqref="A601">
    <cfRule type="expression" dxfId="806" priority="799" stopIfTrue="1">
      <formula>$Z601="Inativo"</formula>
    </cfRule>
    <cfRule type="expression" dxfId="805" priority="800" stopIfTrue="1">
      <formula>$Z601="Verificar"</formula>
    </cfRule>
  </conditionalFormatting>
  <conditionalFormatting sqref="A602">
    <cfRule type="expression" dxfId="804" priority="797" stopIfTrue="1">
      <formula>$Z602="Inativo"</formula>
    </cfRule>
    <cfRule type="expression" dxfId="803" priority="798" stopIfTrue="1">
      <formula>$Z602="Verificar"</formula>
    </cfRule>
  </conditionalFormatting>
  <conditionalFormatting sqref="A603">
    <cfRule type="expression" dxfId="802" priority="795" stopIfTrue="1">
      <formula>$Z603="Inativo"</formula>
    </cfRule>
    <cfRule type="expression" dxfId="801" priority="796" stopIfTrue="1">
      <formula>$Z603="Verificar"</formula>
    </cfRule>
  </conditionalFormatting>
  <conditionalFormatting sqref="A604">
    <cfRule type="expression" dxfId="800" priority="793" stopIfTrue="1">
      <formula>$Z604="Inativo"</formula>
    </cfRule>
    <cfRule type="expression" dxfId="799" priority="794" stopIfTrue="1">
      <formula>$Z604="Verificar"</formula>
    </cfRule>
  </conditionalFormatting>
  <conditionalFormatting sqref="A605">
    <cfRule type="expression" dxfId="798" priority="791" stopIfTrue="1">
      <formula>$Z605="Inativo"</formula>
    </cfRule>
    <cfRule type="expression" dxfId="797" priority="792" stopIfTrue="1">
      <formula>$Z605="Verificar"</formula>
    </cfRule>
  </conditionalFormatting>
  <conditionalFormatting sqref="A606">
    <cfRule type="expression" dxfId="796" priority="789" stopIfTrue="1">
      <formula>$Z606="Inativo"</formula>
    </cfRule>
    <cfRule type="expression" dxfId="795" priority="790" stopIfTrue="1">
      <formula>$Z606="Verificar"</formula>
    </cfRule>
  </conditionalFormatting>
  <conditionalFormatting sqref="A607">
    <cfRule type="expression" dxfId="794" priority="787" stopIfTrue="1">
      <formula>$Z607="Inativo"</formula>
    </cfRule>
    <cfRule type="expression" dxfId="793" priority="788" stopIfTrue="1">
      <formula>$Z607="Verificar"</formula>
    </cfRule>
  </conditionalFormatting>
  <conditionalFormatting sqref="A608">
    <cfRule type="expression" dxfId="792" priority="785" stopIfTrue="1">
      <formula>$Z608="Inativo"</formula>
    </cfRule>
    <cfRule type="expression" dxfId="791" priority="786" stopIfTrue="1">
      <formula>$Z608="Verificar"</formula>
    </cfRule>
  </conditionalFormatting>
  <conditionalFormatting sqref="A609">
    <cfRule type="expression" dxfId="790" priority="783" stopIfTrue="1">
      <formula>$Z609="Inativo"</formula>
    </cfRule>
    <cfRule type="expression" dxfId="789" priority="784" stopIfTrue="1">
      <formula>$Z609="Verificar"</formula>
    </cfRule>
  </conditionalFormatting>
  <conditionalFormatting sqref="A610">
    <cfRule type="expression" dxfId="788" priority="781" stopIfTrue="1">
      <formula>$Z610="Inativo"</formula>
    </cfRule>
    <cfRule type="expression" dxfId="787" priority="782" stopIfTrue="1">
      <formula>$Z610="Verificar"</formula>
    </cfRule>
  </conditionalFormatting>
  <conditionalFormatting sqref="A611">
    <cfRule type="expression" dxfId="786" priority="779" stopIfTrue="1">
      <formula>$Z611="Inativo"</formula>
    </cfRule>
    <cfRule type="expression" dxfId="785" priority="780" stopIfTrue="1">
      <formula>$Z611="Verificar"</formula>
    </cfRule>
  </conditionalFormatting>
  <conditionalFormatting sqref="A612">
    <cfRule type="expression" dxfId="784" priority="777" stopIfTrue="1">
      <formula>$Z612="Inativo"</formula>
    </cfRule>
    <cfRule type="expression" dxfId="783" priority="778" stopIfTrue="1">
      <formula>$Z612="Verificar"</formula>
    </cfRule>
  </conditionalFormatting>
  <conditionalFormatting sqref="A613">
    <cfRule type="expression" dxfId="782" priority="775" stopIfTrue="1">
      <formula>$Z613="Inativo"</formula>
    </cfRule>
    <cfRule type="expression" dxfId="781" priority="776" stopIfTrue="1">
      <formula>$Z613="Verificar"</formula>
    </cfRule>
  </conditionalFormatting>
  <conditionalFormatting sqref="A614">
    <cfRule type="expression" dxfId="780" priority="773" stopIfTrue="1">
      <formula>$Z614="Inativo"</formula>
    </cfRule>
    <cfRule type="expression" dxfId="779" priority="774" stopIfTrue="1">
      <formula>$Z614="Verificar"</formula>
    </cfRule>
  </conditionalFormatting>
  <conditionalFormatting sqref="A615">
    <cfRule type="expression" dxfId="778" priority="771" stopIfTrue="1">
      <formula>$Z615="Inativo"</formula>
    </cfRule>
    <cfRule type="expression" dxfId="777" priority="772" stopIfTrue="1">
      <formula>$Z615="Verificar"</formula>
    </cfRule>
  </conditionalFormatting>
  <conditionalFormatting sqref="A616">
    <cfRule type="expression" dxfId="776" priority="769" stopIfTrue="1">
      <formula>$Z616="Inativo"</formula>
    </cfRule>
    <cfRule type="expression" dxfId="775" priority="770" stopIfTrue="1">
      <formula>$Z616="Verificar"</formula>
    </cfRule>
  </conditionalFormatting>
  <conditionalFormatting sqref="A617">
    <cfRule type="expression" dxfId="774" priority="767" stopIfTrue="1">
      <formula>$Z617="Inativo"</formula>
    </cfRule>
    <cfRule type="expression" dxfId="773" priority="768" stopIfTrue="1">
      <formula>$Z617="Verificar"</formula>
    </cfRule>
  </conditionalFormatting>
  <conditionalFormatting sqref="A618">
    <cfRule type="expression" dxfId="772" priority="765" stopIfTrue="1">
      <formula>$Z618="Inativo"</formula>
    </cfRule>
    <cfRule type="expression" dxfId="771" priority="766" stopIfTrue="1">
      <formula>$Z618="Verificar"</formula>
    </cfRule>
  </conditionalFormatting>
  <conditionalFormatting sqref="A619">
    <cfRule type="expression" dxfId="770" priority="763" stopIfTrue="1">
      <formula>$Z619="Inativo"</formula>
    </cfRule>
    <cfRule type="expression" dxfId="769" priority="764" stopIfTrue="1">
      <formula>$Z619="Verificar"</formula>
    </cfRule>
  </conditionalFormatting>
  <conditionalFormatting sqref="A620">
    <cfRule type="expression" dxfId="768" priority="761" stopIfTrue="1">
      <formula>$Z620="Inativo"</formula>
    </cfRule>
    <cfRule type="expression" dxfId="767" priority="762" stopIfTrue="1">
      <formula>$Z620="Verificar"</formula>
    </cfRule>
  </conditionalFormatting>
  <conditionalFormatting sqref="A621">
    <cfRule type="expression" dxfId="766" priority="759" stopIfTrue="1">
      <formula>$Z621="Inativo"</formula>
    </cfRule>
    <cfRule type="expression" dxfId="765" priority="760" stopIfTrue="1">
      <formula>$Z621="Verificar"</formula>
    </cfRule>
  </conditionalFormatting>
  <conditionalFormatting sqref="A622">
    <cfRule type="expression" dxfId="764" priority="757" stopIfTrue="1">
      <formula>$Z622="Inativo"</formula>
    </cfRule>
    <cfRule type="expression" dxfId="763" priority="758" stopIfTrue="1">
      <formula>$Z622="Verificar"</formula>
    </cfRule>
  </conditionalFormatting>
  <conditionalFormatting sqref="A623">
    <cfRule type="expression" dxfId="762" priority="755" stopIfTrue="1">
      <formula>$Z623="Inativo"</formula>
    </cfRule>
    <cfRule type="expression" dxfId="761" priority="756" stopIfTrue="1">
      <formula>$Z623="Verificar"</formula>
    </cfRule>
  </conditionalFormatting>
  <conditionalFormatting sqref="A624">
    <cfRule type="expression" dxfId="760" priority="753" stopIfTrue="1">
      <formula>$Z624="Inativo"</formula>
    </cfRule>
    <cfRule type="expression" dxfId="759" priority="754" stopIfTrue="1">
      <formula>$Z624="Verificar"</formula>
    </cfRule>
  </conditionalFormatting>
  <conditionalFormatting sqref="A625">
    <cfRule type="expression" dxfId="758" priority="751" stopIfTrue="1">
      <formula>$Z625="Inativo"</formula>
    </cfRule>
    <cfRule type="expression" dxfId="757" priority="752" stopIfTrue="1">
      <formula>$Z625="Verificar"</formula>
    </cfRule>
  </conditionalFormatting>
  <conditionalFormatting sqref="A626">
    <cfRule type="expression" dxfId="756" priority="749" stopIfTrue="1">
      <formula>$Z626="Inativo"</formula>
    </cfRule>
    <cfRule type="expression" dxfId="755" priority="750" stopIfTrue="1">
      <formula>$Z626="Verificar"</formula>
    </cfRule>
  </conditionalFormatting>
  <conditionalFormatting sqref="A627">
    <cfRule type="expression" dxfId="754" priority="747" stopIfTrue="1">
      <formula>$Z627="Inativo"</formula>
    </cfRule>
    <cfRule type="expression" dxfId="753" priority="748" stopIfTrue="1">
      <formula>$Z627="Verificar"</formula>
    </cfRule>
  </conditionalFormatting>
  <conditionalFormatting sqref="A628">
    <cfRule type="expression" dxfId="752" priority="745" stopIfTrue="1">
      <formula>$Z628="Inativo"</formula>
    </cfRule>
    <cfRule type="expression" dxfId="751" priority="746" stopIfTrue="1">
      <formula>$Z628="Verificar"</formula>
    </cfRule>
  </conditionalFormatting>
  <conditionalFormatting sqref="A629">
    <cfRule type="expression" dxfId="750" priority="743" stopIfTrue="1">
      <formula>$Z629="Inativo"</formula>
    </cfRule>
    <cfRule type="expression" dxfId="749" priority="744" stopIfTrue="1">
      <formula>$Z629="Verificar"</formula>
    </cfRule>
  </conditionalFormatting>
  <conditionalFormatting sqref="A630">
    <cfRule type="expression" dxfId="748" priority="741" stopIfTrue="1">
      <formula>$Z630="Inativo"</formula>
    </cfRule>
    <cfRule type="expression" dxfId="747" priority="742" stopIfTrue="1">
      <formula>$Z630="Verificar"</formula>
    </cfRule>
  </conditionalFormatting>
  <conditionalFormatting sqref="A631">
    <cfRule type="expression" dxfId="746" priority="739" stopIfTrue="1">
      <formula>$Z631="Inativo"</formula>
    </cfRule>
    <cfRule type="expression" dxfId="745" priority="740" stopIfTrue="1">
      <formula>$Z631="Verificar"</formula>
    </cfRule>
  </conditionalFormatting>
  <conditionalFormatting sqref="A632">
    <cfRule type="expression" dxfId="744" priority="737" stopIfTrue="1">
      <formula>$Z632="Inativo"</formula>
    </cfRule>
    <cfRule type="expression" dxfId="743" priority="738" stopIfTrue="1">
      <formula>$Z632="Verificar"</formula>
    </cfRule>
  </conditionalFormatting>
  <conditionalFormatting sqref="A633">
    <cfRule type="expression" dxfId="742" priority="735" stopIfTrue="1">
      <formula>$Z633="Inativo"</formula>
    </cfRule>
    <cfRule type="expression" dxfId="741" priority="736" stopIfTrue="1">
      <formula>$Z633="Verificar"</formula>
    </cfRule>
  </conditionalFormatting>
  <conditionalFormatting sqref="A634">
    <cfRule type="expression" dxfId="740" priority="733" stopIfTrue="1">
      <formula>$Z634="Inativo"</formula>
    </cfRule>
    <cfRule type="expression" dxfId="739" priority="734" stopIfTrue="1">
      <formula>$Z634="Verificar"</formula>
    </cfRule>
  </conditionalFormatting>
  <conditionalFormatting sqref="A635">
    <cfRule type="expression" dxfId="738" priority="731" stopIfTrue="1">
      <formula>$Z635="Inativo"</formula>
    </cfRule>
    <cfRule type="expression" dxfId="737" priority="732" stopIfTrue="1">
      <formula>$Z635="Verificar"</formula>
    </cfRule>
  </conditionalFormatting>
  <conditionalFormatting sqref="A636">
    <cfRule type="expression" dxfId="736" priority="729" stopIfTrue="1">
      <formula>$Z636="Inativo"</formula>
    </cfRule>
    <cfRule type="expression" dxfId="735" priority="730" stopIfTrue="1">
      <formula>$Z636="Verificar"</formula>
    </cfRule>
  </conditionalFormatting>
  <conditionalFormatting sqref="A637">
    <cfRule type="expression" dxfId="734" priority="727" stopIfTrue="1">
      <formula>$Z637="Inativo"</formula>
    </cfRule>
    <cfRule type="expression" dxfId="733" priority="728" stopIfTrue="1">
      <formula>$Z637="Verificar"</formula>
    </cfRule>
  </conditionalFormatting>
  <conditionalFormatting sqref="A638">
    <cfRule type="expression" dxfId="732" priority="725" stopIfTrue="1">
      <formula>$Z638="Inativo"</formula>
    </cfRule>
    <cfRule type="expression" dxfId="731" priority="726" stopIfTrue="1">
      <formula>$Z638="Verificar"</formula>
    </cfRule>
  </conditionalFormatting>
  <conditionalFormatting sqref="A639">
    <cfRule type="expression" dxfId="730" priority="723" stopIfTrue="1">
      <formula>$Z639="Inativo"</formula>
    </cfRule>
    <cfRule type="expression" dxfId="729" priority="724" stopIfTrue="1">
      <formula>$Z639="Verificar"</formula>
    </cfRule>
  </conditionalFormatting>
  <conditionalFormatting sqref="A640">
    <cfRule type="expression" dxfId="728" priority="721" stopIfTrue="1">
      <formula>$Z640="Inativo"</formula>
    </cfRule>
    <cfRule type="expression" dxfId="727" priority="722" stopIfTrue="1">
      <formula>$Z640="Verificar"</formula>
    </cfRule>
  </conditionalFormatting>
  <conditionalFormatting sqref="A641">
    <cfRule type="expression" dxfId="726" priority="719" stopIfTrue="1">
      <formula>$Z641="Inativo"</formula>
    </cfRule>
    <cfRule type="expression" dxfId="725" priority="720" stopIfTrue="1">
      <formula>$Z641="Verificar"</formula>
    </cfRule>
  </conditionalFormatting>
  <conditionalFormatting sqref="A642">
    <cfRule type="expression" dxfId="724" priority="717" stopIfTrue="1">
      <formula>$Z642="Inativo"</formula>
    </cfRule>
    <cfRule type="expression" dxfId="723" priority="718" stopIfTrue="1">
      <formula>$Z642="Verificar"</formula>
    </cfRule>
  </conditionalFormatting>
  <conditionalFormatting sqref="A643">
    <cfRule type="expression" dxfId="722" priority="715" stopIfTrue="1">
      <formula>$Z643="Inativo"</formula>
    </cfRule>
    <cfRule type="expression" dxfId="721" priority="716" stopIfTrue="1">
      <formula>$Z643="Verificar"</formula>
    </cfRule>
  </conditionalFormatting>
  <conditionalFormatting sqref="A644">
    <cfRule type="expression" dxfId="720" priority="713" stopIfTrue="1">
      <formula>$Z644="Inativo"</formula>
    </cfRule>
    <cfRule type="expression" dxfId="719" priority="714" stopIfTrue="1">
      <formula>$Z644="Verificar"</formula>
    </cfRule>
  </conditionalFormatting>
  <conditionalFormatting sqref="A645">
    <cfRule type="expression" dxfId="718" priority="711" stopIfTrue="1">
      <formula>$Z645="Inativo"</formula>
    </cfRule>
    <cfRule type="expression" dxfId="717" priority="712" stopIfTrue="1">
      <formula>$Z645="Verificar"</formula>
    </cfRule>
  </conditionalFormatting>
  <conditionalFormatting sqref="A646">
    <cfRule type="expression" dxfId="716" priority="709" stopIfTrue="1">
      <formula>$Z646="Inativo"</formula>
    </cfRule>
    <cfRule type="expression" dxfId="715" priority="710" stopIfTrue="1">
      <formula>$Z646="Verificar"</formula>
    </cfRule>
  </conditionalFormatting>
  <conditionalFormatting sqref="A647">
    <cfRule type="expression" dxfId="714" priority="707" stopIfTrue="1">
      <formula>$Z647="Inativo"</formula>
    </cfRule>
    <cfRule type="expression" dxfId="713" priority="708" stopIfTrue="1">
      <formula>$Z647="Verificar"</formula>
    </cfRule>
  </conditionalFormatting>
  <conditionalFormatting sqref="A648">
    <cfRule type="expression" dxfId="712" priority="705" stopIfTrue="1">
      <formula>$Z648="Inativo"</formula>
    </cfRule>
    <cfRule type="expression" dxfId="711" priority="706" stopIfTrue="1">
      <formula>$Z648="Verificar"</formula>
    </cfRule>
  </conditionalFormatting>
  <conditionalFormatting sqref="A649">
    <cfRule type="expression" dxfId="710" priority="703" stopIfTrue="1">
      <formula>$Z649="Inativo"</formula>
    </cfRule>
    <cfRule type="expression" dxfId="709" priority="704" stopIfTrue="1">
      <formula>$Z649="Verificar"</formula>
    </cfRule>
  </conditionalFormatting>
  <conditionalFormatting sqref="A650">
    <cfRule type="expression" dxfId="708" priority="701" stopIfTrue="1">
      <formula>$Z650="Inativo"</formula>
    </cfRule>
    <cfRule type="expression" dxfId="707" priority="702" stopIfTrue="1">
      <formula>$Z650="Verificar"</formula>
    </cfRule>
  </conditionalFormatting>
  <conditionalFormatting sqref="A651">
    <cfRule type="expression" dxfId="706" priority="699" stopIfTrue="1">
      <formula>$Z651="Inativo"</formula>
    </cfRule>
    <cfRule type="expression" dxfId="705" priority="700" stopIfTrue="1">
      <formula>$Z651="Verificar"</formula>
    </cfRule>
  </conditionalFormatting>
  <conditionalFormatting sqref="A652">
    <cfRule type="expression" dxfId="704" priority="697" stopIfTrue="1">
      <formula>$Z652="Inativo"</formula>
    </cfRule>
    <cfRule type="expression" dxfId="703" priority="698" stopIfTrue="1">
      <formula>$Z652="Verificar"</formula>
    </cfRule>
  </conditionalFormatting>
  <conditionalFormatting sqref="A653">
    <cfRule type="expression" dxfId="702" priority="695" stopIfTrue="1">
      <formula>$Z653="Inativo"</formula>
    </cfRule>
    <cfRule type="expression" dxfId="701" priority="696" stopIfTrue="1">
      <formula>$Z653="Verificar"</formula>
    </cfRule>
  </conditionalFormatting>
  <conditionalFormatting sqref="A654">
    <cfRule type="expression" dxfId="700" priority="693" stopIfTrue="1">
      <formula>$Z654="Inativo"</formula>
    </cfRule>
    <cfRule type="expression" dxfId="699" priority="694" stopIfTrue="1">
      <formula>$Z654="Verificar"</formula>
    </cfRule>
  </conditionalFormatting>
  <conditionalFormatting sqref="A655">
    <cfRule type="expression" dxfId="698" priority="691" stopIfTrue="1">
      <formula>$Z655="Inativo"</formula>
    </cfRule>
    <cfRule type="expression" dxfId="697" priority="692" stopIfTrue="1">
      <formula>$Z655="Verificar"</formula>
    </cfRule>
  </conditionalFormatting>
  <conditionalFormatting sqref="A656">
    <cfRule type="expression" dxfId="696" priority="689" stopIfTrue="1">
      <formula>$Z656="Inativo"</formula>
    </cfRule>
    <cfRule type="expression" dxfId="695" priority="690" stopIfTrue="1">
      <formula>$Z656="Verificar"</formula>
    </cfRule>
  </conditionalFormatting>
  <conditionalFormatting sqref="A657">
    <cfRule type="expression" dxfId="694" priority="687" stopIfTrue="1">
      <formula>$Z657="Inativo"</formula>
    </cfRule>
    <cfRule type="expression" dxfId="693" priority="688" stopIfTrue="1">
      <formula>$Z657="Verificar"</formula>
    </cfRule>
  </conditionalFormatting>
  <conditionalFormatting sqref="A658">
    <cfRule type="expression" dxfId="692" priority="685" stopIfTrue="1">
      <formula>$Z658="Inativo"</formula>
    </cfRule>
    <cfRule type="expression" dxfId="691" priority="686" stopIfTrue="1">
      <formula>$Z658="Verificar"</formula>
    </cfRule>
  </conditionalFormatting>
  <conditionalFormatting sqref="A659">
    <cfRule type="expression" dxfId="690" priority="683" stopIfTrue="1">
      <formula>$Z659="Inativo"</formula>
    </cfRule>
    <cfRule type="expression" dxfId="689" priority="684" stopIfTrue="1">
      <formula>$Z659="Verificar"</formula>
    </cfRule>
  </conditionalFormatting>
  <conditionalFormatting sqref="A660">
    <cfRule type="expression" dxfId="688" priority="681" stopIfTrue="1">
      <formula>$Z660="Inativo"</formula>
    </cfRule>
    <cfRule type="expression" dxfId="687" priority="682" stopIfTrue="1">
      <formula>$Z660="Verificar"</formula>
    </cfRule>
  </conditionalFormatting>
  <conditionalFormatting sqref="A661">
    <cfRule type="expression" dxfId="686" priority="679" stopIfTrue="1">
      <formula>$Z661="Inativo"</formula>
    </cfRule>
    <cfRule type="expression" dxfId="685" priority="680" stopIfTrue="1">
      <formula>$Z661="Verificar"</formula>
    </cfRule>
  </conditionalFormatting>
  <conditionalFormatting sqref="A662">
    <cfRule type="expression" dxfId="684" priority="677" stopIfTrue="1">
      <formula>$Z662="Inativo"</formula>
    </cfRule>
    <cfRule type="expression" dxfId="683" priority="678" stopIfTrue="1">
      <formula>$Z662="Verificar"</formula>
    </cfRule>
  </conditionalFormatting>
  <conditionalFormatting sqref="A663">
    <cfRule type="expression" dxfId="682" priority="675" stopIfTrue="1">
      <formula>$Z663="Inativo"</formula>
    </cfRule>
    <cfRule type="expression" dxfId="681" priority="676" stopIfTrue="1">
      <formula>$Z663="Verificar"</formula>
    </cfRule>
  </conditionalFormatting>
  <conditionalFormatting sqref="A664">
    <cfRule type="expression" dxfId="680" priority="673" stopIfTrue="1">
      <formula>$Z664="Inativo"</formula>
    </cfRule>
    <cfRule type="expression" dxfId="679" priority="674" stopIfTrue="1">
      <formula>$Z664="Verificar"</formula>
    </cfRule>
  </conditionalFormatting>
  <conditionalFormatting sqref="A665">
    <cfRule type="expression" dxfId="678" priority="671" stopIfTrue="1">
      <formula>$Z665="Inativo"</formula>
    </cfRule>
    <cfRule type="expression" dxfId="677" priority="672" stopIfTrue="1">
      <formula>$Z665="Verificar"</formula>
    </cfRule>
  </conditionalFormatting>
  <conditionalFormatting sqref="A666">
    <cfRule type="expression" dxfId="676" priority="669" stopIfTrue="1">
      <formula>$Z666="Inativo"</formula>
    </cfRule>
    <cfRule type="expression" dxfId="675" priority="670" stopIfTrue="1">
      <formula>$Z666="Verificar"</formula>
    </cfRule>
  </conditionalFormatting>
  <conditionalFormatting sqref="A667">
    <cfRule type="expression" dxfId="674" priority="667" stopIfTrue="1">
      <formula>$Z667="Inativo"</formula>
    </cfRule>
    <cfRule type="expression" dxfId="673" priority="668" stopIfTrue="1">
      <formula>$Z667="Verificar"</formula>
    </cfRule>
  </conditionalFormatting>
  <conditionalFormatting sqref="A668">
    <cfRule type="expression" dxfId="672" priority="665" stopIfTrue="1">
      <formula>$Z668="Inativo"</formula>
    </cfRule>
    <cfRule type="expression" dxfId="671" priority="666" stopIfTrue="1">
      <formula>$Z668="Verificar"</formula>
    </cfRule>
  </conditionalFormatting>
  <conditionalFormatting sqref="A669">
    <cfRule type="expression" dxfId="670" priority="663" stopIfTrue="1">
      <formula>$Z669="Inativo"</formula>
    </cfRule>
    <cfRule type="expression" dxfId="669" priority="664" stopIfTrue="1">
      <formula>$Z669="Verificar"</formula>
    </cfRule>
  </conditionalFormatting>
  <conditionalFormatting sqref="A670">
    <cfRule type="expression" dxfId="668" priority="661" stopIfTrue="1">
      <formula>$Z670="Inativo"</formula>
    </cfRule>
    <cfRule type="expression" dxfId="667" priority="662" stopIfTrue="1">
      <formula>$Z670="Verificar"</formula>
    </cfRule>
  </conditionalFormatting>
  <conditionalFormatting sqref="A671">
    <cfRule type="expression" dxfId="666" priority="659" stopIfTrue="1">
      <formula>$Z671="Inativo"</formula>
    </cfRule>
    <cfRule type="expression" dxfId="665" priority="660" stopIfTrue="1">
      <formula>$Z671="Verificar"</formula>
    </cfRule>
  </conditionalFormatting>
  <conditionalFormatting sqref="A672">
    <cfRule type="expression" dxfId="664" priority="657" stopIfTrue="1">
      <formula>$Z672="Inativo"</formula>
    </cfRule>
    <cfRule type="expression" dxfId="663" priority="658" stopIfTrue="1">
      <formula>$Z672="Verificar"</formula>
    </cfRule>
  </conditionalFormatting>
  <conditionalFormatting sqref="A673">
    <cfRule type="expression" dxfId="662" priority="655" stopIfTrue="1">
      <formula>$Z673="Inativo"</formula>
    </cfRule>
    <cfRule type="expression" dxfId="661" priority="656" stopIfTrue="1">
      <formula>$Z673="Verificar"</formula>
    </cfRule>
  </conditionalFormatting>
  <conditionalFormatting sqref="A674">
    <cfRule type="expression" dxfId="660" priority="653" stopIfTrue="1">
      <formula>$Z674="Inativo"</formula>
    </cfRule>
    <cfRule type="expression" dxfId="659" priority="654" stopIfTrue="1">
      <formula>$Z674="Verificar"</formula>
    </cfRule>
  </conditionalFormatting>
  <conditionalFormatting sqref="A675">
    <cfRule type="expression" dxfId="658" priority="651" stopIfTrue="1">
      <formula>$Z675="Inativo"</formula>
    </cfRule>
    <cfRule type="expression" dxfId="657" priority="652" stopIfTrue="1">
      <formula>$Z675="Verificar"</formula>
    </cfRule>
  </conditionalFormatting>
  <conditionalFormatting sqref="A676">
    <cfRule type="expression" dxfId="656" priority="649" stopIfTrue="1">
      <formula>$Z676="Inativo"</formula>
    </cfRule>
    <cfRule type="expression" dxfId="655" priority="650" stopIfTrue="1">
      <formula>$Z676="Verificar"</formula>
    </cfRule>
  </conditionalFormatting>
  <conditionalFormatting sqref="A677">
    <cfRule type="expression" dxfId="654" priority="647" stopIfTrue="1">
      <formula>$Z677="Inativo"</formula>
    </cfRule>
    <cfRule type="expression" dxfId="653" priority="648" stopIfTrue="1">
      <formula>$Z677="Verificar"</formula>
    </cfRule>
  </conditionalFormatting>
  <conditionalFormatting sqref="A678">
    <cfRule type="expression" dxfId="652" priority="645" stopIfTrue="1">
      <formula>$Z678="Inativo"</formula>
    </cfRule>
    <cfRule type="expression" dxfId="651" priority="646" stopIfTrue="1">
      <formula>$Z678="Verificar"</formula>
    </cfRule>
  </conditionalFormatting>
  <conditionalFormatting sqref="A679">
    <cfRule type="expression" dxfId="650" priority="643" stopIfTrue="1">
      <formula>$Z679="Inativo"</formula>
    </cfRule>
    <cfRule type="expression" dxfId="649" priority="644" stopIfTrue="1">
      <formula>$Z679="Verificar"</formula>
    </cfRule>
  </conditionalFormatting>
  <conditionalFormatting sqref="A680">
    <cfRule type="expression" dxfId="648" priority="641" stopIfTrue="1">
      <formula>$Z680="Inativo"</formula>
    </cfRule>
    <cfRule type="expression" dxfId="647" priority="642" stopIfTrue="1">
      <formula>$Z680="Verificar"</formula>
    </cfRule>
  </conditionalFormatting>
  <conditionalFormatting sqref="A681">
    <cfRule type="expression" dxfId="646" priority="639" stopIfTrue="1">
      <formula>$Z681="Inativo"</formula>
    </cfRule>
    <cfRule type="expression" dxfId="645" priority="640" stopIfTrue="1">
      <formula>$Z681="Verificar"</formula>
    </cfRule>
  </conditionalFormatting>
  <conditionalFormatting sqref="A682">
    <cfRule type="expression" dxfId="644" priority="637" stopIfTrue="1">
      <formula>$Z682="Inativo"</formula>
    </cfRule>
    <cfRule type="expression" dxfId="643" priority="638" stopIfTrue="1">
      <formula>$Z682="Verificar"</formula>
    </cfRule>
  </conditionalFormatting>
  <conditionalFormatting sqref="A683">
    <cfRule type="expression" dxfId="642" priority="635" stopIfTrue="1">
      <formula>$Z683="Inativo"</formula>
    </cfRule>
    <cfRule type="expression" dxfId="641" priority="636" stopIfTrue="1">
      <formula>$Z683="Verificar"</formula>
    </cfRule>
  </conditionalFormatting>
  <conditionalFormatting sqref="A684">
    <cfRule type="expression" dxfId="640" priority="633" stopIfTrue="1">
      <formula>$Z684="Inativo"</formula>
    </cfRule>
    <cfRule type="expression" dxfId="639" priority="634" stopIfTrue="1">
      <formula>$Z684="Verificar"</formula>
    </cfRule>
  </conditionalFormatting>
  <conditionalFormatting sqref="A685">
    <cfRule type="expression" dxfId="638" priority="631" stopIfTrue="1">
      <formula>$Z685="Inativo"</formula>
    </cfRule>
    <cfRule type="expression" dxfId="637" priority="632" stopIfTrue="1">
      <formula>$Z685="Verificar"</formula>
    </cfRule>
  </conditionalFormatting>
  <conditionalFormatting sqref="A686">
    <cfRule type="expression" dxfId="636" priority="629" stopIfTrue="1">
      <formula>$Z686="Inativo"</formula>
    </cfRule>
    <cfRule type="expression" dxfId="635" priority="630" stopIfTrue="1">
      <formula>$Z686="Verificar"</formula>
    </cfRule>
  </conditionalFormatting>
  <conditionalFormatting sqref="A687">
    <cfRule type="expression" dxfId="634" priority="627" stopIfTrue="1">
      <formula>$Z687="Inativo"</formula>
    </cfRule>
    <cfRule type="expression" dxfId="633" priority="628" stopIfTrue="1">
      <formula>$Z687="Verificar"</formula>
    </cfRule>
  </conditionalFormatting>
  <conditionalFormatting sqref="A688">
    <cfRule type="expression" dxfId="632" priority="625" stopIfTrue="1">
      <formula>$Z688="Inativo"</formula>
    </cfRule>
    <cfRule type="expression" dxfId="631" priority="626" stopIfTrue="1">
      <formula>$Z688="Verificar"</formula>
    </cfRule>
  </conditionalFormatting>
  <conditionalFormatting sqref="A689">
    <cfRule type="expression" dxfId="630" priority="623" stopIfTrue="1">
      <formula>$Z689="Inativo"</formula>
    </cfRule>
    <cfRule type="expression" dxfId="629" priority="624" stopIfTrue="1">
      <formula>$Z689="Verificar"</formula>
    </cfRule>
  </conditionalFormatting>
  <conditionalFormatting sqref="A690">
    <cfRule type="expression" dxfId="628" priority="621" stopIfTrue="1">
      <formula>$Z690="Inativo"</formula>
    </cfRule>
    <cfRule type="expression" dxfId="627" priority="622" stopIfTrue="1">
      <formula>$Z690="Verificar"</formula>
    </cfRule>
  </conditionalFormatting>
  <conditionalFormatting sqref="A691">
    <cfRule type="expression" dxfId="626" priority="619" stopIfTrue="1">
      <formula>$Z691="Inativo"</formula>
    </cfRule>
    <cfRule type="expression" dxfId="625" priority="620" stopIfTrue="1">
      <formula>$Z691="Verificar"</formula>
    </cfRule>
  </conditionalFormatting>
  <conditionalFormatting sqref="A692">
    <cfRule type="expression" dxfId="624" priority="617" stopIfTrue="1">
      <formula>$Z692="Inativo"</formula>
    </cfRule>
    <cfRule type="expression" dxfId="623" priority="618" stopIfTrue="1">
      <formula>$Z692="Verificar"</formula>
    </cfRule>
  </conditionalFormatting>
  <conditionalFormatting sqref="A693">
    <cfRule type="expression" dxfId="622" priority="615" stopIfTrue="1">
      <formula>$Z693="Inativo"</formula>
    </cfRule>
    <cfRule type="expression" dxfId="621" priority="616" stopIfTrue="1">
      <formula>$Z693="Verificar"</formula>
    </cfRule>
  </conditionalFormatting>
  <conditionalFormatting sqref="A694">
    <cfRule type="expression" dxfId="620" priority="613" stopIfTrue="1">
      <formula>$Z694="Inativo"</formula>
    </cfRule>
    <cfRule type="expression" dxfId="619" priority="614" stopIfTrue="1">
      <formula>$Z694="Verificar"</formula>
    </cfRule>
  </conditionalFormatting>
  <conditionalFormatting sqref="A695">
    <cfRule type="expression" dxfId="618" priority="611" stopIfTrue="1">
      <formula>$Z695="Inativo"</formula>
    </cfRule>
    <cfRule type="expression" dxfId="617" priority="612" stopIfTrue="1">
      <formula>$Z695="Verificar"</formula>
    </cfRule>
  </conditionalFormatting>
  <conditionalFormatting sqref="A696">
    <cfRule type="expression" dxfId="616" priority="609" stopIfTrue="1">
      <formula>$Z696="Inativo"</formula>
    </cfRule>
    <cfRule type="expression" dxfId="615" priority="610" stopIfTrue="1">
      <formula>$Z696="Verificar"</formula>
    </cfRule>
  </conditionalFormatting>
  <conditionalFormatting sqref="A697">
    <cfRule type="expression" dxfId="614" priority="607" stopIfTrue="1">
      <formula>$Z697="Inativo"</formula>
    </cfRule>
    <cfRule type="expression" dxfId="613" priority="608" stopIfTrue="1">
      <formula>$Z697="Verificar"</formula>
    </cfRule>
  </conditionalFormatting>
  <conditionalFormatting sqref="A698">
    <cfRule type="expression" dxfId="612" priority="605" stopIfTrue="1">
      <formula>$Z698="Inativo"</formula>
    </cfRule>
    <cfRule type="expression" dxfId="611" priority="606" stopIfTrue="1">
      <formula>$Z698="Verificar"</formula>
    </cfRule>
  </conditionalFormatting>
  <conditionalFormatting sqref="A699">
    <cfRule type="expression" dxfId="610" priority="603" stopIfTrue="1">
      <formula>$Z699="Inativo"</formula>
    </cfRule>
    <cfRule type="expression" dxfId="609" priority="604" stopIfTrue="1">
      <formula>$Z699="Verificar"</formula>
    </cfRule>
  </conditionalFormatting>
  <conditionalFormatting sqref="A700">
    <cfRule type="expression" dxfId="608" priority="601" stopIfTrue="1">
      <formula>$Z700="Inativo"</formula>
    </cfRule>
    <cfRule type="expression" dxfId="607" priority="602" stopIfTrue="1">
      <formula>$Z700="Verificar"</formula>
    </cfRule>
  </conditionalFormatting>
  <conditionalFormatting sqref="A701">
    <cfRule type="expression" dxfId="606" priority="599" stopIfTrue="1">
      <formula>$Z701="Inativo"</formula>
    </cfRule>
    <cfRule type="expression" dxfId="605" priority="600" stopIfTrue="1">
      <formula>$Z701="Verificar"</formula>
    </cfRule>
  </conditionalFormatting>
  <conditionalFormatting sqref="A702">
    <cfRule type="expression" dxfId="604" priority="597" stopIfTrue="1">
      <formula>$Z702="Inativo"</formula>
    </cfRule>
    <cfRule type="expression" dxfId="603" priority="598" stopIfTrue="1">
      <formula>$Z702="Verificar"</formula>
    </cfRule>
  </conditionalFormatting>
  <conditionalFormatting sqref="A703">
    <cfRule type="expression" dxfId="602" priority="595" stopIfTrue="1">
      <formula>$Z703="Inativo"</formula>
    </cfRule>
    <cfRule type="expression" dxfId="601" priority="596" stopIfTrue="1">
      <formula>$Z703="Verificar"</formula>
    </cfRule>
  </conditionalFormatting>
  <conditionalFormatting sqref="A704">
    <cfRule type="expression" dxfId="600" priority="593" stopIfTrue="1">
      <formula>$Z704="Inativo"</formula>
    </cfRule>
    <cfRule type="expression" dxfId="599" priority="594" stopIfTrue="1">
      <formula>$Z704="Verificar"</formula>
    </cfRule>
  </conditionalFormatting>
  <conditionalFormatting sqref="A705">
    <cfRule type="expression" dxfId="598" priority="591" stopIfTrue="1">
      <formula>$Z705="Inativo"</formula>
    </cfRule>
    <cfRule type="expression" dxfId="597" priority="592" stopIfTrue="1">
      <formula>$Z705="Verificar"</formula>
    </cfRule>
  </conditionalFormatting>
  <conditionalFormatting sqref="A706">
    <cfRule type="expression" dxfId="596" priority="589" stopIfTrue="1">
      <formula>$Z706="Inativo"</formula>
    </cfRule>
    <cfRule type="expression" dxfId="595" priority="590" stopIfTrue="1">
      <formula>$Z706="Verificar"</formula>
    </cfRule>
  </conditionalFormatting>
  <conditionalFormatting sqref="A707">
    <cfRule type="expression" dxfId="594" priority="587" stopIfTrue="1">
      <formula>$Z707="Inativo"</formula>
    </cfRule>
    <cfRule type="expression" dxfId="593" priority="588" stopIfTrue="1">
      <formula>$Z707="Verificar"</formula>
    </cfRule>
  </conditionalFormatting>
  <conditionalFormatting sqref="A708">
    <cfRule type="expression" dxfId="592" priority="585" stopIfTrue="1">
      <formula>$Z708="Inativo"</formula>
    </cfRule>
    <cfRule type="expression" dxfId="591" priority="586" stopIfTrue="1">
      <formula>$Z708="Verificar"</formula>
    </cfRule>
  </conditionalFormatting>
  <conditionalFormatting sqref="A709">
    <cfRule type="expression" dxfId="590" priority="583" stopIfTrue="1">
      <formula>$Z709="Inativo"</formula>
    </cfRule>
    <cfRule type="expression" dxfId="589" priority="584" stopIfTrue="1">
      <formula>$Z709="Verificar"</formula>
    </cfRule>
  </conditionalFormatting>
  <conditionalFormatting sqref="A710">
    <cfRule type="expression" dxfId="588" priority="581" stopIfTrue="1">
      <formula>$Z710="Inativo"</formula>
    </cfRule>
    <cfRule type="expression" dxfId="587" priority="582" stopIfTrue="1">
      <formula>$Z710="Verificar"</formula>
    </cfRule>
  </conditionalFormatting>
  <conditionalFormatting sqref="A711">
    <cfRule type="expression" dxfId="586" priority="579" stopIfTrue="1">
      <formula>$Z711="Inativo"</formula>
    </cfRule>
    <cfRule type="expression" dxfId="585" priority="580" stopIfTrue="1">
      <formula>$Z711="Verificar"</formula>
    </cfRule>
  </conditionalFormatting>
  <conditionalFormatting sqref="A712">
    <cfRule type="expression" dxfId="584" priority="577" stopIfTrue="1">
      <formula>$Z712="Inativo"</formula>
    </cfRule>
    <cfRule type="expression" dxfId="583" priority="578" stopIfTrue="1">
      <formula>$Z712="Verificar"</formula>
    </cfRule>
  </conditionalFormatting>
  <conditionalFormatting sqref="A713">
    <cfRule type="expression" dxfId="582" priority="575" stopIfTrue="1">
      <formula>$Z713="Inativo"</formula>
    </cfRule>
    <cfRule type="expression" dxfId="581" priority="576" stopIfTrue="1">
      <formula>$Z713="Verificar"</formula>
    </cfRule>
  </conditionalFormatting>
  <conditionalFormatting sqref="A714">
    <cfRule type="expression" dxfId="580" priority="573" stopIfTrue="1">
      <formula>$Z714="Inativo"</formula>
    </cfRule>
    <cfRule type="expression" dxfId="579" priority="574" stopIfTrue="1">
      <formula>$Z714="Verificar"</formula>
    </cfRule>
  </conditionalFormatting>
  <conditionalFormatting sqref="A715">
    <cfRule type="expression" dxfId="578" priority="571" stopIfTrue="1">
      <formula>$Z715="Inativo"</formula>
    </cfRule>
    <cfRule type="expression" dxfId="577" priority="572" stopIfTrue="1">
      <formula>$Z715="Verificar"</formula>
    </cfRule>
  </conditionalFormatting>
  <conditionalFormatting sqref="A716">
    <cfRule type="expression" dxfId="576" priority="569" stopIfTrue="1">
      <formula>$Z716="Inativo"</formula>
    </cfRule>
    <cfRule type="expression" dxfId="575" priority="570" stopIfTrue="1">
      <formula>$Z716="Verificar"</formula>
    </cfRule>
  </conditionalFormatting>
  <conditionalFormatting sqref="A717">
    <cfRule type="expression" dxfId="574" priority="567" stopIfTrue="1">
      <formula>$Z717="Inativo"</formula>
    </cfRule>
    <cfRule type="expression" dxfId="573" priority="568" stopIfTrue="1">
      <formula>$Z717="Verificar"</formula>
    </cfRule>
  </conditionalFormatting>
  <conditionalFormatting sqref="A718">
    <cfRule type="expression" dxfId="572" priority="565" stopIfTrue="1">
      <formula>$Z718="Inativo"</formula>
    </cfRule>
    <cfRule type="expression" dxfId="571" priority="566" stopIfTrue="1">
      <formula>$Z718="Verificar"</formula>
    </cfRule>
  </conditionalFormatting>
  <conditionalFormatting sqref="A719">
    <cfRule type="expression" dxfId="570" priority="563" stopIfTrue="1">
      <formula>$Z719="Inativo"</formula>
    </cfRule>
    <cfRule type="expression" dxfId="569" priority="564" stopIfTrue="1">
      <formula>$Z719="Verificar"</formula>
    </cfRule>
  </conditionalFormatting>
  <conditionalFormatting sqref="A720">
    <cfRule type="expression" dxfId="568" priority="561" stopIfTrue="1">
      <formula>$Z720="Inativo"</formula>
    </cfRule>
    <cfRule type="expression" dxfId="567" priority="562" stopIfTrue="1">
      <formula>$Z720="Verificar"</formula>
    </cfRule>
  </conditionalFormatting>
  <conditionalFormatting sqref="A721">
    <cfRule type="expression" dxfId="566" priority="559" stopIfTrue="1">
      <formula>$Z721="Inativo"</formula>
    </cfRule>
    <cfRule type="expression" dxfId="565" priority="560" stopIfTrue="1">
      <formula>$Z721="Verificar"</formula>
    </cfRule>
  </conditionalFormatting>
  <conditionalFormatting sqref="A722">
    <cfRule type="expression" dxfId="564" priority="557" stopIfTrue="1">
      <formula>$Z722="Inativo"</formula>
    </cfRule>
    <cfRule type="expression" dxfId="563" priority="558" stopIfTrue="1">
      <formula>$Z722="Verificar"</formula>
    </cfRule>
  </conditionalFormatting>
  <conditionalFormatting sqref="A723">
    <cfRule type="expression" dxfId="562" priority="555" stopIfTrue="1">
      <formula>$Z723="Inativo"</formula>
    </cfRule>
    <cfRule type="expression" dxfId="561" priority="556" stopIfTrue="1">
      <formula>$Z723="Verificar"</formula>
    </cfRule>
  </conditionalFormatting>
  <conditionalFormatting sqref="A724">
    <cfRule type="expression" dxfId="560" priority="553" stopIfTrue="1">
      <formula>$Z724="Inativo"</formula>
    </cfRule>
    <cfRule type="expression" dxfId="559" priority="554" stopIfTrue="1">
      <formula>$Z724="Verificar"</formula>
    </cfRule>
  </conditionalFormatting>
  <conditionalFormatting sqref="A725">
    <cfRule type="expression" dxfId="558" priority="551" stopIfTrue="1">
      <formula>$Z725="Inativo"</formula>
    </cfRule>
    <cfRule type="expression" dxfId="557" priority="552" stopIfTrue="1">
      <formula>$Z725="Verificar"</formula>
    </cfRule>
  </conditionalFormatting>
  <conditionalFormatting sqref="A726">
    <cfRule type="expression" dxfId="556" priority="549" stopIfTrue="1">
      <formula>$Z726="Inativo"</formula>
    </cfRule>
    <cfRule type="expression" dxfId="555" priority="550" stopIfTrue="1">
      <formula>$Z726="Verificar"</formula>
    </cfRule>
  </conditionalFormatting>
  <conditionalFormatting sqref="A727">
    <cfRule type="expression" dxfId="554" priority="547" stopIfTrue="1">
      <formula>$Z727="Inativo"</formula>
    </cfRule>
    <cfRule type="expression" dxfId="553" priority="548" stopIfTrue="1">
      <formula>$Z727="Verificar"</formula>
    </cfRule>
  </conditionalFormatting>
  <conditionalFormatting sqref="A728">
    <cfRule type="expression" dxfId="552" priority="545" stopIfTrue="1">
      <formula>$Z728="Inativo"</formula>
    </cfRule>
    <cfRule type="expression" dxfId="551" priority="546" stopIfTrue="1">
      <formula>$Z728="Verificar"</formula>
    </cfRule>
  </conditionalFormatting>
  <conditionalFormatting sqref="A729">
    <cfRule type="expression" dxfId="550" priority="543" stopIfTrue="1">
      <formula>$Z729="Inativo"</formula>
    </cfRule>
    <cfRule type="expression" dxfId="549" priority="544" stopIfTrue="1">
      <formula>$Z729="Verificar"</formula>
    </cfRule>
  </conditionalFormatting>
  <conditionalFormatting sqref="A730">
    <cfRule type="expression" dxfId="548" priority="541" stopIfTrue="1">
      <formula>$Z730="Inativo"</formula>
    </cfRule>
    <cfRule type="expression" dxfId="547" priority="542" stopIfTrue="1">
      <formula>$Z730="Verificar"</formula>
    </cfRule>
  </conditionalFormatting>
  <conditionalFormatting sqref="A731">
    <cfRule type="expression" dxfId="546" priority="539" stopIfTrue="1">
      <formula>$Z731="Inativo"</formula>
    </cfRule>
    <cfRule type="expression" dxfId="545" priority="540" stopIfTrue="1">
      <formula>$Z731="Verificar"</formula>
    </cfRule>
  </conditionalFormatting>
  <conditionalFormatting sqref="A732">
    <cfRule type="expression" dxfId="544" priority="537" stopIfTrue="1">
      <formula>$Z732="Inativo"</formula>
    </cfRule>
    <cfRule type="expression" dxfId="543" priority="538" stopIfTrue="1">
      <formula>$Z732="Verificar"</formula>
    </cfRule>
  </conditionalFormatting>
  <conditionalFormatting sqref="A733">
    <cfRule type="expression" dxfId="542" priority="535" stopIfTrue="1">
      <formula>$Z733="Inativo"</formula>
    </cfRule>
    <cfRule type="expression" dxfId="541" priority="536" stopIfTrue="1">
      <formula>$Z733="Verificar"</formula>
    </cfRule>
  </conditionalFormatting>
  <conditionalFormatting sqref="A734">
    <cfRule type="expression" dxfId="540" priority="533" stopIfTrue="1">
      <formula>$Z734="Inativo"</formula>
    </cfRule>
    <cfRule type="expression" dxfId="539" priority="534" stopIfTrue="1">
      <formula>$Z734="Verificar"</formula>
    </cfRule>
  </conditionalFormatting>
  <conditionalFormatting sqref="A735">
    <cfRule type="expression" dxfId="538" priority="531" stopIfTrue="1">
      <formula>$Z735="Inativo"</formula>
    </cfRule>
    <cfRule type="expression" dxfId="537" priority="532" stopIfTrue="1">
      <formula>$Z735="Verificar"</formula>
    </cfRule>
  </conditionalFormatting>
  <conditionalFormatting sqref="A736">
    <cfRule type="expression" dxfId="536" priority="529" stopIfTrue="1">
      <formula>$Z736="Inativo"</formula>
    </cfRule>
    <cfRule type="expression" dxfId="535" priority="530" stopIfTrue="1">
      <formula>$Z736="Verificar"</formula>
    </cfRule>
  </conditionalFormatting>
  <conditionalFormatting sqref="A737">
    <cfRule type="expression" dxfId="534" priority="527" stopIfTrue="1">
      <formula>$Z737="Inativo"</formula>
    </cfRule>
    <cfRule type="expression" dxfId="533" priority="528" stopIfTrue="1">
      <formula>$Z737="Verificar"</formula>
    </cfRule>
  </conditionalFormatting>
  <conditionalFormatting sqref="A738">
    <cfRule type="expression" dxfId="532" priority="525" stopIfTrue="1">
      <formula>$Z738="Inativo"</formula>
    </cfRule>
    <cfRule type="expression" dxfId="531" priority="526" stopIfTrue="1">
      <formula>$Z738="Verificar"</formula>
    </cfRule>
  </conditionalFormatting>
  <conditionalFormatting sqref="A739">
    <cfRule type="expression" dxfId="530" priority="523" stopIfTrue="1">
      <formula>$Z739="Inativo"</formula>
    </cfRule>
    <cfRule type="expression" dxfId="529" priority="524" stopIfTrue="1">
      <formula>$Z739="Verificar"</formula>
    </cfRule>
  </conditionalFormatting>
  <conditionalFormatting sqref="A740">
    <cfRule type="expression" dxfId="528" priority="521" stopIfTrue="1">
      <formula>$Z740="Inativo"</formula>
    </cfRule>
    <cfRule type="expression" dxfId="527" priority="522" stopIfTrue="1">
      <formula>$Z740="Verificar"</formula>
    </cfRule>
  </conditionalFormatting>
  <conditionalFormatting sqref="A741">
    <cfRule type="expression" dxfId="526" priority="519" stopIfTrue="1">
      <formula>$Z741="Inativo"</formula>
    </cfRule>
    <cfRule type="expression" dxfId="525" priority="520" stopIfTrue="1">
      <formula>$Z741="Verificar"</formula>
    </cfRule>
  </conditionalFormatting>
  <conditionalFormatting sqref="A742">
    <cfRule type="expression" dxfId="524" priority="517" stopIfTrue="1">
      <formula>$Z742="Inativo"</formula>
    </cfRule>
    <cfRule type="expression" dxfId="523" priority="518" stopIfTrue="1">
      <formula>$Z742="Verificar"</formula>
    </cfRule>
  </conditionalFormatting>
  <conditionalFormatting sqref="A743">
    <cfRule type="expression" dxfId="522" priority="515" stopIfTrue="1">
      <formula>$Z743="Inativo"</formula>
    </cfRule>
    <cfRule type="expression" dxfId="521" priority="516" stopIfTrue="1">
      <formula>$Z743="Verificar"</formula>
    </cfRule>
  </conditionalFormatting>
  <conditionalFormatting sqref="A744">
    <cfRule type="expression" dxfId="520" priority="513" stopIfTrue="1">
      <formula>$Z744="Inativo"</formula>
    </cfRule>
    <cfRule type="expression" dxfId="519" priority="514" stopIfTrue="1">
      <formula>$Z744="Verificar"</formula>
    </cfRule>
  </conditionalFormatting>
  <conditionalFormatting sqref="A745">
    <cfRule type="expression" dxfId="518" priority="511" stopIfTrue="1">
      <formula>$Z745="Inativo"</formula>
    </cfRule>
    <cfRule type="expression" dxfId="517" priority="512" stopIfTrue="1">
      <formula>$Z745="Verificar"</formula>
    </cfRule>
  </conditionalFormatting>
  <conditionalFormatting sqref="A746">
    <cfRule type="expression" dxfId="516" priority="509" stopIfTrue="1">
      <formula>$Z746="Inativo"</formula>
    </cfRule>
    <cfRule type="expression" dxfId="515" priority="510" stopIfTrue="1">
      <formula>$Z746="Verificar"</formula>
    </cfRule>
  </conditionalFormatting>
  <conditionalFormatting sqref="A747">
    <cfRule type="expression" dxfId="514" priority="507" stopIfTrue="1">
      <formula>$Z747="Inativo"</formula>
    </cfRule>
    <cfRule type="expression" dxfId="513" priority="508" stopIfTrue="1">
      <formula>$Z747="Verificar"</formula>
    </cfRule>
  </conditionalFormatting>
  <conditionalFormatting sqref="A748">
    <cfRule type="expression" dxfId="512" priority="505" stopIfTrue="1">
      <formula>$Z748="Inativo"</formula>
    </cfRule>
    <cfRule type="expression" dxfId="511" priority="506" stopIfTrue="1">
      <formula>$Z748="Verificar"</formula>
    </cfRule>
  </conditionalFormatting>
  <conditionalFormatting sqref="A749">
    <cfRule type="expression" dxfId="510" priority="503" stopIfTrue="1">
      <formula>$Z749="Inativo"</formula>
    </cfRule>
    <cfRule type="expression" dxfId="509" priority="504" stopIfTrue="1">
      <formula>$Z749="Verificar"</formula>
    </cfRule>
  </conditionalFormatting>
  <conditionalFormatting sqref="A750">
    <cfRule type="expression" dxfId="508" priority="501" stopIfTrue="1">
      <formula>$Z750="Inativo"</formula>
    </cfRule>
    <cfRule type="expression" dxfId="507" priority="502" stopIfTrue="1">
      <formula>$Z750="Verificar"</formula>
    </cfRule>
  </conditionalFormatting>
  <conditionalFormatting sqref="A751">
    <cfRule type="expression" dxfId="506" priority="499" stopIfTrue="1">
      <formula>$Z751="Inativo"</formula>
    </cfRule>
    <cfRule type="expression" dxfId="505" priority="500" stopIfTrue="1">
      <formula>$Z751="Verificar"</formula>
    </cfRule>
  </conditionalFormatting>
  <conditionalFormatting sqref="A752">
    <cfRule type="expression" dxfId="504" priority="497" stopIfTrue="1">
      <formula>$Z752="Inativo"</formula>
    </cfRule>
    <cfRule type="expression" dxfId="503" priority="498" stopIfTrue="1">
      <formula>$Z752="Verificar"</formula>
    </cfRule>
  </conditionalFormatting>
  <conditionalFormatting sqref="A753">
    <cfRule type="expression" dxfId="502" priority="495" stopIfTrue="1">
      <formula>$Z753="Inativo"</formula>
    </cfRule>
    <cfRule type="expression" dxfId="501" priority="496" stopIfTrue="1">
      <formula>$Z753="Verificar"</formula>
    </cfRule>
  </conditionalFormatting>
  <conditionalFormatting sqref="A754">
    <cfRule type="expression" dxfId="500" priority="493" stopIfTrue="1">
      <formula>$Z754="Inativo"</formula>
    </cfRule>
    <cfRule type="expression" dxfId="499" priority="494" stopIfTrue="1">
      <formula>$Z754="Verificar"</formula>
    </cfRule>
  </conditionalFormatting>
  <conditionalFormatting sqref="A755">
    <cfRule type="expression" dxfId="498" priority="491" stopIfTrue="1">
      <formula>$Z755="Inativo"</formula>
    </cfRule>
    <cfRule type="expression" dxfId="497" priority="492" stopIfTrue="1">
      <formula>$Z755="Verificar"</formula>
    </cfRule>
  </conditionalFormatting>
  <conditionalFormatting sqref="A756">
    <cfRule type="expression" dxfId="496" priority="489" stopIfTrue="1">
      <formula>$Z756="Inativo"</formula>
    </cfRule>
    <cfRule type="expression" dxfId="495" priority="490" stopIfTrue="1">
      <formula>$Z756="Verificar"</formula>
    </cfRule>
  </conditionalFormatting>
  <conditionalFormatting sqref="A757">
    <cfRule type="expression" dxfId="494" priority="487" stopIfTrue="1">
      <formula>$Z757="Inativo"</formula>
    </cfRule>
    <cfRule type="expression" dxfId="493" priority="488" stopIfTrue="1">
      <formula>$Z757="Verificar"</formula>
    </cfRule>
  </conditionalFormatting>
  <conditionalFormatting sqref="A758">
    <cfRule type="expression" dxfId="492" priority="485" stopIfTrue="1">
      <formula>$Z758="Inativo"</formula>
    </cfRule>
    <cfRule type="expression" dxfId="491" priority="486" stopIfTrue="1">
      <formula>$Z758="Verificar"</formula>
    </cfRule>
  </conditionalFormatting>
  <conditionalFormatting sqref="A759">
    <cfRule type="expression" dxfId="490" priority="483" stopIfTrue="1">
      <formula>$Z759="Inativo"</formula>
    </cfRule>
    <cfRule type="expression" dxfId="489" priority="484" stopIfTrue="1">
      <formula>$Z759="Verificar"</formula>
    </cfRule>
  </conditionalFormatting>
  <conditionalFormatting sqref="A760">
    <cfRule type="expression" dxfId="488" priority="481" stopIfTrue="1">
      <formula>$Z760="Inativo"</formula>
    </cfRule>
    <cfRule type="expression" dxfId="487" priority="482" stopIfTrue="1">
      <formula>$Z760="Verificar"</formula>
    </cfRule>
  </conditionalFormatting>
  <conditionalFormatting sqref="A761">
    <cfRule type="expression" dxfId="486" priority="479" stopIfTrue="1">
      <formula>$Z761="Inativo"</formula>
    </cfRule>
    <cfRule type="expression" dxfId="485" priority="480" stopIfTrue="1">
      <formula>$Z761="Verificar"</formula>
    </cfRule>
  </conditionalFormatting>
  <conditionalFormatting sqref="A762">
    <cfRule type="expression" dxfId="484" priority="477" stopIfTrue="1">
      <formula>$Z762="Inativo"</formula>
    </cfRule>
    <cfRule type="expression" dxfId="483" priority="478" stopIfTrue="1">
      <formula>$Z762="Verificar"</formula>
    </cfRule>
  </conditionalFormatting>
  <conditionalFormatting sqref="A763">
    <cfRule type="expression" dxfId="482" priority="475" stopIfTrue="1">
      <formula>$Z763="Inativo"</formula>
    </cfRule>
    <cfRule type="expression" dxfId="481" priority="476" stopIfTrue="1">
      <formula>$Z763="Verificar"</formula>
    </cfRule>
  </conditionalFormatting>
  <conditionalFormatting sqref="A764">
    <cfRule type="expression" dxfId="480" priority="473" stopIfTrue="1">
      <formula>$Z764="Inativo"</formula>
    </cfRule>
    <cfRule type="expression" dxfId="479" priority="474" stopIfTrue="1">
      <formula>$Z764="Verificar"</formula>
    </cfRule>
  </conditionalFormatting>
  <conditionalFormatting sqref="A765">
    <cfRule type="expression" dxfId="478" priority="471" stopIfTrue="1">
      <formula>$Z765="Inativo"</formula>
    </cfRule>
    <cfRule type="expression" dxfId="477" priority="472" stopIfTrue="1">
      <formula>$Z765="Verificar"</formula>
    </cfRule>
  </conditionalFormatting>
  <conditionalFormatting sqref="A766">
    <cfRule type="expression" dxfId="476" priority="469" stopIfTrue="1">
      <formula>$Z766="Inativo"</formula>
    </cfRule>
    <cfRule type="expression" dxfId="475" priority="470" stopIfTrue="1">
      <formula>$Z766="Verificar"</formula>
    </cfRule>
  </conditionalFormatting>
  <conditionalFormatting sqref="A767">
    <cfRule type="expression" dxfId="474" priority="467" stopIfTrue="1">
      <formula>$Z767="Inativo"</formula>
    </cfRule>
    <cfRule type="expression" dxfId="473" priority="468" stopIfTrue="1">
      <formula>$Z767="Verificar"</formula>
    </cfRule>
  </conditionalFormatting>
  <conditionalFormatting sqref="A768">
    <cfRule type="expression" dxfId="472" priority="465" stopIfTrue="1">
      <formula>$Z768="Inativo"</formula>
    </cfRule>
    <cfRule type="expression" dxfId="471" priority="466" stopIfTrue="1">
      <formula>$Z768="Verificar"</formula>
    </cfRule>
  </conditionalFormatting>
  <conditionalFormatting sqref="A769">
    <cfRule type="expression" dxfId="470" priority="463" stopIfTrue="1">
      <formula>$Z769="Inativo"</formula>
    </cfRule>
    <cfRule type="expression" dxfId="469" priority="464" stopIfTrue="1">
      <formula>$Z769="Verificar"</formula>
    </cfRule>
  </conditionalFormatting>
  <conditionalFormatting sqref="A770">
    <cfRule type="expression" dxfId="468" priority="461" stopIfTrue="1">
      <formula>$Z770="Inativo"</formula>
    </cfRule>
    <cfRule type="expression" dxfId="467" priority="462" stopIfTrue="1">
      <formula>$Z770="Verificar"</formula>
    </cfRule>
  </conditionalFormatting>
  <conditionalFormatting sqref="A771">
    <cfRule type="expression" dxfId="466" priority="459" stopIfTrue="1">
      <formula>$Z771="Inativo"</formula>
    </cfRule>
    <cfRule type="expression" dxfId="465" priority="460" stopIfTrue="1">
      <formula>$Z771="Verificar"</formula>
    </cfRule>
  </conditionalFormatting>
  <conditionalFormatting sqref="A772">
    <cfRule type="expression" dxfId="464" priority="457" stopIfTrue="1">
      <formula>$Z772="Inativo"</formula>
    </cfRule>
    <cfRule type="expression" dxfId="463" priority="458" stopIfTrue="1">
      <formula>$Z772="Verificar"</formula>
    </cfRule>
  </conditionalFormatting>
  <conditionalFormatting sqref="A773">
    <cfRule type="expression" dxfId="462" priority="455" stopIfTrue="1">
      <formula>$Z773="Inativo"</formula>
    </cfRule>
    <cfRule type="expression" dxfId="461" priority="456" stopIfTrue="1">
      <formula>$Z773="Verificar"</formula>
    </cfRule>
  </conditionalFormatting>
  <conditionalFormatting sqref="A774">
    <cfRule type="expression" dxfId="460" priority="453" stopIfTrue="1">
      <formula>$Z774="Inativo"</formula>
    </cfRule>
    <cfRule type="expression" dxfId="459" priority="454" stopIfTrue="1">
      <formula>$Z774="Verificar"</formula>
    </cfRule>
  </conditionalFormatting>
  <conditionalFormatting sqref="A775">
    <cfRule type="expression" dxfId="458" priority="451" stopIfTrue="1">
      <formula>$Z775="Inativo"</formula>
    </cfRule>
    <cfRule type="expression" dxfId="457" priority="452" stopIfTrue="1">
      <formula>$Z775="Verificar"</formula>
    </cfRule>
  </conditionalFormatting>
  <conditionalFormatting sqref="A776">
    <cfRule type="expression" dxfId="456" priority="449" stopIfTrue="1">
      <formula>$Z776="Inativo"</formula>
    </cfRule>
    <cfRule type="expression" dxfId="455" priority="450" stopIfTrue="1">
      <formula>$Z776="Verificar"</formula>
    </cfRule>
  </conditionalFormatting>
  <conditionalFormatting sqref="A777">
    <cfRule type="expression" dxfId="454" priority="447" stopIfTrue="1">
      <formula>$Z777="Inativo"</formula>
    </cfRule>
    <cfRule type="expression" dxfId="453" priority="448" stopIfTrue="1">
      <formula>$Z777="Verificar"</formula>
    </cfRule>
  </conditionalFormatting>
  <conditionalFormatting sqref="A778">
    <cfRule type="expression" dxfId="452" priority="445" stopIfTrue="1">
      <formula>$Z778="Inativo"</formula>
    </cfRule>
    <cfRule type="expression" dxfId="451" priority="446" stopIfTrue="1">
      <formula>$Z778="Verificar"</formula>
    </cfRule>
  </conditionalFormatting>
  <conditionalFormatting sqref="A779">
    <cfRule type="expression" dxfId="450" priority="443" stopIfTrue="1">
      <formula>$Z779="Inativo"</formula>
    </cfRule>
    <cfRule type="expression" dxfId="449" priority="444" stopIfTrue="1">
      <formula>$Z779="Verificar"</formula>
    </cfRule>
  </conditionalFormatting>
  <conditionalFormatting sqref="A780">
    <cfRule type="expression" dxfId="448" priority="441" stopIfTrue="1">
      <formula>$Z780="Inativo"</formula>
    </cfRule>
    <cfRule type="expression" dxfId="447" priority="442" stopIfTrue="1">
      <formula>$Z780="Verificar"</formula>
    </cfRule>
  </conditionalFormatting>
  <conditionalFormatting sqref="A781">
    <cfRule type="expression" dxfId="446" priority="439" stopIfTrue="1">
      <formula>$Z781="Inativo"</formula>
    </cfRule>
    <cfRule type="expression" dxfId="445" priority="440" stopIfTrue="1">
      <formula>$Z781="Verificar"</formula>
    </cfRule>
  </conditionalFormatting>
  <conditionalFormatting sqref="A782">
    <cfRule type="expression" dxfId="444" priority="437" stopIfTrue="1">
      <formula>$Z782="Inativo"</formula>
    </cfRule>
    <cfRule type="expression" dxfId="443" priority="438" stopIfTrue="1">
      <formula>$Z782="Verificar"</formula>
    </cfRule>
  </conditionalFormatting>
  <conditionalFormatting sqref="A783">
    <cfRule type="expression" dxfId="442" priority="435" stopIfTrue="1">
      <formula>$Z783="Inativo"</formula>
    </cfRule>
    <cfRule type="expression" dxfId="441" priority="436" stopIfTrue="1">
      <formula>$Z783="Verificar"</formula>
    </cfRule>
  </conditionalFormatting>
  <conditionalFormatting sqref="A784">
    <cfRule type="expression" dxfId="440" priority="433" stopIfTrue="1">
      <formula>$Z784="Inativo"</formula>
    </cfRule>
    <cfRule type="expression" dxfId="439" priority="434" stopIfTrue="1">
      <formula>$Z784="Verificar"</formula>
    </cfRule>
  </conditionalFormatting>
  <conditionalFormatting sqref="A785">
    <cfRule type="expression" dxfId="438" priority="431" stopIfTrue="1">
      <formula>$Z785="Inativo"</formula>
    </cfRule>
    <cfRule type="expression" dxfId="437" priority="432" stopIfTrue="1">
      <formula>$Z785="Verificar"</formula>
    </cfRule>
  </conditionalFormatting>
  <conditionalFormatting sqref="A786">
    <cfRule type="expression" dxfId="436" priority="429" stopIfTrue="1">
      <formula>$Z786="Inativo"</formula>
    </cfRule>
    <cfRule type="expression" dxfId="435" priority="430" stopIfTrue="1">
      <formula>$Z786="Verificar"</formula>
    </cfRule>
  </conditionalFormatting>
  <conditionalFormatting sqref="A787">
    <cfRule type="expression" dxfId="434" priority="427" stopIfTrue="1">
      <formula>$Z787="Inativo"</formula>
    </cfRule>
    <cfRule type="expression" dxfId="433" priority="428" stopIfTrue="1">
      <formula>$Z787="Verificar"</formula>
    </cfRule>
  </conditionalFormatting>
  <conditionalFormatting sqref="A788">
    <cfRule type="expression" dxfId="432" priority="425" stopIfTrue="1">
      <formula>$Z788="Inativo"</formula>
    </cfRule>
    <cfRule type="expression" dxfId="431" priority="426" stopIfTrue="1">
      <formula>$Z788="Verificar"</formula>
    </cfRule>
  </conditionalFormatting>
  <conditionalFormatting sqref="A789">
    <cfRule type="expression" dxfId="430" priority="423" stopIfTrue="1">
      <formula>$Z789="Inativo"</formula>
    </cfRule>
    <cfRule type="expression" dxfId="429" priority="424" stopIfTrue="1">
      <formula>$Z789="Verificar"</formula>
    </cfRule>
  </conditionalFormatting>
  <conditionalFormatting sqref="A790">
    <cfRule type="expression" dxfId="428" priority="421" stopIfTrue="1">
      <formula>$Z790="Inativo"</formula>
    </cfRule>
    <cfRule type="expression" dxfId="427" priority="422" stopIfTrue="1">
      <formula>$Z790="Verificar"</formula>
    </cfRule>
  </conditionalFormatting>
  <conditionalFormatting sqref="A791">
    <cfRule type="expression" dxfId="426" priority="419" stopIfTrue="1">
      <formula>$Z791="Inativo"</formula>
    </cfRule>
    <cfRule type="expression" dxfId="425" priority="420" stopIfTrue="1">
      <formula>$Z791="Verificar"</formula>
    </cfRule>
  </conditionalFormatting>
  <conditionalFormatting sqref="A792">
    <cfRule type="expression" dxfId="424" priority="417" stopIfTrue="1">
      <formula>$Z792="Inativo"</formula>
    </cfRule>
    <cfRule type="expression" dxfId="423" priority="418" stopIfTrue="1">
      <formula>$Z792="Verificar"</formula>
    </cfRule>
  </conditionalFormatting>
  <conditionalFormatting sqref="A793">
    <cfRule type="expression" dxfId="422" priority="415" stopIfTrue="1">
      <formula>$Z793="Inativo"</formula>
    </cfRule>
    <cfRule type="expression" dxfId="421" priority="416" stopIfTrue="1">
      <formula>$Z793="Verificar"</formula>
    </cfRule>
  </conditionalFormatting>
  <conditionalFormatting sqref="A794">
    <cfRule type="expression" dxfId="420" priority="413" stopIfTrue="1">
      <formula>$Z794="Inativo"</formula>
    </cfRule>
    <cfRule type="expression" dxfId="419" priority="414" stopIfTrue="1">
      <formula>$Z794="Verificar"</formula>
    </cfRule>
  </conditionalFormatting>
  <conditionalFormatting sqref="A795">
    <cfRule type="expression" dxfId="418" priority="411" stopIfTrue="1">
      <formula>$Z795="Inativo"</formula>
    </cfRule>
    <cfRule type="expression" dxfId="417" priority="412" stopIfTrue="1">
      <formula>$Z795="Verificar"</formula>
    </cfRule>
  </conditionalFormatting>
  <conditionalFormatting sqref="A796">
    <cfRule type="expression" dxfId="416" priority="409" stopIfTrue="1">
      <formula>$Z796="Inativo"</formula>
    </cfRule>
    <cfRule type="expression" dxfId="415" priority="410" stopIfTrue="1">
      <formula>$Z796="Verificar"</formula>
    </cfRule>
  </conditionalFormatting>
  <conditionalFormatting sqref="A797">
    <cfRule type="expression" dxfId="414" priority="407" stopIfTrue="1">
      <formula>$Z797="Inativo"</formula>
    </cfRule>
    <cfRule type="expression" dxfId="413" priority="408" stopIfTrue="1">
      <formula>$Z797="Verificar"</formula>
    </cfRule>
  </conditionalFormatting>
  <conditionalFormatting sqref="A798">
    <cfRule type="expression" dxfId="412" priority="405" stopIfTrue="1">
      <formula>$Z798="Inativo"</formula>
    </cfRule>
    <cfRule type="expression" dxfId="411" priority="406" stopIfTrue="1">
      <formula>$Z798="Verificar"</formula>
    </cfRule>
  </conditionalFormatting>
  <conditionalFormatting sqref="A799">
    <cfRule type="expression" dxfId="410" priority="403" stopIfTrue="1">
      <formula>$Z799="Inativo"</formula>
    </cfRule>
    <cfRule type="expression" dxfId="409" priority="404" stopIfTrue="1">
      <formula>$Z799="Verificar"</formula>
    </cfRule>
  </conditionalFormatting>
  <conditionalFormatting sqref="A800">
    <cfRule type="expression" dxfId="408" priority="401" stopIfTrue="1">
      <formula>$Z800="Inativo"</formula>
    </cfRule>
    <cfRule type="expression" dxfId="407" priority="402" stopIfTrue="1">
      <formula>$Z800="Verificar"</formula>
    </cfRule>
  </conditionalFormatting>
  <conditionalFormatting sqref="A801">
    <cfRule type="expression" dxfId="406" priority="399" stopIfTrue="1">
      <formula>$Z801="Inativo"</formula>
    </cfRule>
    <cfRule type="expression" dxfId="405" priority="400" stopIfTrue="1">
      <formula>$Z801="Verificar"</formula>
    </cfRule>
  </conditionalFormatting>
  <conditionalFormatting sqref="A802">
    <cfRule type="expression" dxfId="404" priority="397" stopIfTrue="1">
      <formula>$Z802="Inativo"</formula>
    </cfRule>
    <cfRule type="expression" dxfId="403" priority="398" stopIfTrue="1">
      <formula>$Z802="Verificar"</formula>
    </cfRule>
  </conditionalFormatting>
  <conditionalFormatting sqref="A803">
    <cfRule type="expression" dxfId="402" priority="395" stopIfTrue="1">
      <formula>$Z803="Inativo"</formula>
    </cfRule>
    <cfRule type="expression" dxfId="401" priority="396" stopIfTrue="1">
      <formula>$Z803="Verificar"</formula>
    </cfRule>
  </conditionalFormatting>
  <conditionalFormatting sqref="A804">
    <cfRule type="expression" dxfId="400" priority="393" stopIfTrue="1">
      <formula>$Z804="Inativo"</formula>
    </cfRule>
    <cfRule type="expression" dxfId="399" priority="394" stopIfTrue="1">
      <formula>$Z804="Verificar"</formula>
    </cfRule>
  </conditionalFormatting>
  <conditionalFormatting sqref="A805">
    <cfRule type="expression" dxfId="398" priority="391" stopIfTrue="1">
      <formula>$Z805="Inativo"</formula>
    </cfRule>
    <cfRule type="expression" dxfId="397" priority="392" stopIfTrue="1">
      <formula>$Z805="Verificar"</formula>
    </cfRule>
  </conditionalFormatting>
  <conditionalFormatting sqref="A806">
    <cfRule type="expression" dxfId="396" priority="389" stopIfTrue="1">
      <formula>$Z806="Inativo"</formula>
    </cfRule>
    <cfRule type="expression" dxfId="395" priority="390" stopIfTrue="1">
      <formula>$Z806="Verificar"</formula>
    </cfRule>
  </conditionalFormatting>
  <conditionalFormatting sqref="A807">
    <cfRule type="expression" dxfId="394" priority="387" stopIfTrue="1">
      <formula>$Z807="Inativo"</formula>
    </cfRule>
    <cfRule type="expression" dxfId="393" priority="388" stopIfTrue="1">
      <formula>$Z807="Verificar"</formula>
    </cfRule>
  </conditionalFormatting>
  <conditionalFormatting sqref="A808">
    <cfRule type="expression" dxfId="392" priority="385" stopIfTrue="1">
      <formula>$Z808="Inativo"</formula>
    </cfRule>
    <cfRule type="expression" dxfId="391" priority="386" stopIfTrue="1">
      <formula>$Z808="Verificar"</formula>
    </cfRule>
  </conditionalFormatting>
  <conditionalFormatting sqref="A809">
    <cfRule type="expression" dxfId="390" priority="383" stopIfTrue="1">
      <formula>$Z809="Inativo"</formula>
    </cfRule>
    <cfRule type="expression" dxfId="389" priority="384" stopIfTrue="1">
      <formula>$Z809="Verificar"</formula>
    </cfRule>
  </conditionalFormatting>
  <conditionalFormatting sqref="A810">
    <cfRule type="expression" dxfId="388" priority="381" stopIfTrue="1">
      <formula>$Z810="Inativo"</formula>
    </cfRule>
    <cfRule type="expression" dxfId="387" priority="382" stopIfTrue="1">
      <formula>$Z810="Verificar"</formula>
    </cfRule>
  </conditionalFormatting>
  <conditionalFormatting sqref="A811">
    <cfRule type="expression" dxfId="386" priority="379" stopIfTrue="1">
      <formula>$Z811="Inativo"</formula>
    </cfRule>
    <cfRule type="expression" dxfId="385" priority="380" stopIfTrue="1">
      <formula>$Z811="Verificar"</formula>
    </cfRule>
  </conditionalFormatting>
  <conditionalFormatting sqref="A812">
    <cfRule type="expression" dxfId="384" priority="377" stopIfTrue="1">
      <formula>$Z812="Inativo"</formula>
    </cfRule>
    <cfRule type="expression" dxfId="383" priority="378" stopIfTrue="1">
      <formula>$Z812="Verificar"</formula>
    </cfRule>
  </conditionalFormatting>
  <conditionalFormatting sqref="A813">
    <cfRule type="expression" dxfId="382" priority="375" stopIfTrue="1">
      <formula>$Z813="Inativo"</formula>
    </cfRule>
    <cfRule type="expression" dxfId="381" priority="376" stopIfTrue="1">
      <formula>$Z813="Verificar"</formula>
    </cfRule>
  </conditionalFormatting>
  <conditionalFormatting sqref="A814">
    <cfRule type="expression" dxfId="380" priority="373" stopIfTrue="1">
      <formula>$Z814="Inativo"</formula>
    </cfRule>
    <cfRule type="expression" dxfId="379" priority="374" stopIfTrue="1">
      <formula>$Z814="Verificar"</formula>
    </cfRule>
  </conditionalFormatting>
  <conditionalFormatting sqref="A815">
    <cfRule type="expression" dxfId="378" priority="371" stopIfTrue="1">
      <formula>$Z815="Inativo"</formula>
    </cfRule>
    <cfRule type="expression" dxfId="377" priority="372" stopIfTrue="1">
      <formula>$Z815="Verificar"</formula>
    </cfRule>
  </conditionalFormatting>
  <conditionalFormatting sqref="A816">
    <cfRule type="expression" dxfId="376" priority="369" stopIfTrue="1">
      <formula>$Z816="Inativo"</formula>
    </cfRule>
    <cfRule type="expression" dxfId="375" priority="370" stopIfTrue="1">
      <formula>$Z816="Verificar"</formula>
    </cfRule>
  </conditionalFormatting>
  <conditionalFormatting sqref="A817">
    <cfRule type="expression" dxfId="374" priority="367" stopIfTrue="1">
      <formula>$Z817="Inativo"</formula>
    </cfRule>
    <cfRule type="expression" dxfId="373" priority="368" stopIfTrue="1">
      <formula>$Z817="Verificar"</formula>
    </cfRule>
  </conditionalFormatting>
  <conditionalFormatting sqref="A818">
    <cfRule type="expression" dxfId="372" priority="365" stopIfTrue="1">
      <formula>$Z818="Inativo"</formula>
    </cfRule>
    <cfRule type="expression" dxfId="371" priority="366" stopIfTrue="1">
      <formula>$Z818="Verificar"</formula>
    </cfRule>
  </conditionalFormatting>
  <conditionalFormatting sqref="A819">
    <cfRule type="expression" dxfId="370" priority="363" stopIfTrue="1">
      <formula>$Z819="Inativo"</formula>
    </cfRule>
    <cfRule type="expression" dxfId="369" priority="364" stopIfTrue="1">
      <formula>$Z819="Verificar"</formula>
    </cfRule>
  </conditionalFormatting>
  <conditionalFormatting sqref="A820">
    <cfRule type="expression" dxfId="368" priority="361" stopIfTrue="1">
      <formula>$Z820="Inativo"</formula>
    </cfRule>
    <cfRule type="expression" dxfId="367" priority="362" stopIfTrue="1">
      <formula>$Z820="Verificar"</formula>
    </cfRule>
  </conditionalFormatting>
  <conditionalFormatting sqref="A821">
    <cfRule type="expression" dxfId="366" priority="359" stopIfTrue="1">
      <formula>$Z821="Inativo"</formula>
    </cfRule>
    <cfRule type="expression" dxfId="365" priority="360" stopIfTrue="1">
      <formula>$Z821="Verificar"</formula>
    </cfRule>
  </conditionalFormatting>
  <conditionalFormatting sqref="A822">
    <cfRule type="expression" dxfId="364" priority="357" stopIfTrue="1">
      <formula>$Z822="Inativo"</formula>
    </cfRule>
    <cfRule type="expression" dxfId="363" priority="358" stopIfTrue="1">
      <formula>$Z822="Verificar"</formula>
    </cfRule>
  </conditionalFormatting>
  <conditionalFormatting sqref="A823">
    <cfRule type="expression" dxfId="362" priority="355" stopIfTrue="1">
      <formula>$Z823="Inativo"</formula>
    </cfRule>
    <cfRule type="expression" dxfId="361" priority="356" stopIfTrue="1">
      <formula>$Z823="Verificar"</formula>
    </cfRule>
  </conditionalFormatting>
  <conditionalFormatting sqref="A824">
    <cfRule type="expression" dxfId="360" priority="353" stopIfTrue="1">
      <formula>$Z824="Inativo"</formula>
    </cfRule>
    <cfRule type="expression" dxfId="359" priority="354" stopIfTrue="1">
      <formula>$Z824="Verificar"</formula>
    </cfRule>
  </conditionalFormatting>
  <conditionalFormatting sqref="A825">
    <cfRule type="expression" dxfId="358" priority="351" stopIfTrue="1">
      <formula>$Z825="Inativo"</formula>
    </cfRule>
    <cfRule type="expression" dxfId="357" priority="352" stopIfTrue="1">
      <formula>$Z825="Verificar"</formula>
    </cfRule>
  </conditionalFormatting>
  <conditionalFormatting sqref="A826">
    <cfRule type="expression" dxfId="356" priority="349" stopIfTrue="1">
      <formula>$Z826="Inativo"</formula>
    </cfRule>
    <cfRule type="expression" dxfId="355" priority="350" stopIfTrue="1">
      <formula>$Z826="Verificar"</formula>
    </cfRule>
  </conditionalFormatting>
  <conditionalFormatting sqref="A827">
    <cfRule type="expression" dxfId="354" priority="347" stopIfTrue="1">
      <formula>$Z827="Inativo"</formula>
    </cfRule>
    <cfRule type="expression" dxfId="353" priority="348" stopIfTrue="1">
      <formula>$Z827="Verificar"</formula>
    </cfRule>
  </conditionalFormatting>
  <conditionalFormatting sqref="A828">
    <cfRule type="expression" dxfId="352" priority="345" stopIfTrue="1">
      <formula>$Z828="Inativo"</formula>
    </cfRule>
    <cfRule type="expression" dxfId="351" priority="346" stopIfTrue="1">
      <formula>$Z828="Verificar"</formula>
    </cfRule>
  </conditionalFormatting>
  <conditionalFormatting sqref="A829">
    <cfRule type="expression" dxfId="350" priority="343" stopIfTrue="1">
      <formula>$Z829="Inativo"</formula>
    </cfRule>
    <cfRule type="expression" dxfId="349" priority="344" stopIfTrue="1">
      <formula>$Z829="Verificar"</formula>
    </cfRule>
  </conditionalFormatting>
  <conditionalFormatting sqref="A830">
    <cfRule type="expression" dxfId="348" priority="341" stopIfTrue="1">
      <formula>$Z830="Inativo"</formula>
    </cfRule>
    <cfRule type="expression" dxfId="347" priority="342" stopIfTrue="1">
      <formula>$Z830="Verificar"</formula>
    </cfRule>
  </conditionalFormatting>
  <conditionalFormatting sqref="A831">
    <cfRule type="expression" dxfId="346" priority="339" stopIfTrue="1">
      <formula>$Z831="Inativo"</formula>
    </cfRule>
    <cfRule type="expression" dxfId="345" priority="340" stopIfTrue="1">
      <formula>$Z831="Verificar"</formula>
    </cfRule>
  </conditionalFormatting>
  <conditionalFormatting sqref="A832">
    <cfRule type="expression" dxfId="344" priority="337" stopIfTrue="1">
      <formula>$Z832="Inativo"</formula>
    </cfRule>
    <cfRule type="expression" dxfId="343" priority="338" stopIfTrue="1">
      <formula>$Z832="Verificar"</formula>
    </cfRule>
  </conditionalFormatting>
  <conditionalFormatting sqref="A833">
    <cfRule type="expression" dxfId="342" priority="335" stopIfTrue="1">
      <formula>$Z833="Inativo"</formula>
    </cfRule>
    <cfRule type="expression" dxfId="341" priority="336" stopIfTrue="1">
      <formula>$Z833="Verificar"</formula>
    </cfRule>
  </conditionalFormatting>
  <conditionalFormatting sqref="A834">
    <cfRule type="expression" dxfId="340" priority="333" stopIfTrue="1">
      <formula>$Z834="Inativo"</formula>
    </cfRule>
    <cfRule type="expression" dxfId="339" priority="334" stopIfTrue="1">
      <formula>$Z834="Verificar"</formula>
    </cfRule>
  </conditionalFormatting>
  <conditionalFormatting sqref="A835">
    <cfRule type="expression" dxfId="338" priority="331" stopIfTrue="1">
      <formula>$Z835="Inativo"</formula>
    </cfRule>
    <cfRule type="expression" dxfId="337" priority="332" stopIfTrue="1">
      <formula>$Z835="Verificar"</formula>
    </cfRule>
  </conditionalFormatting>
  <conditionalFormatting sqref="A836">
    <cfRule type="expression" dxfId="336" priority="329" stopIfTrue="1">
      <formula>$Z836="Inativo"</formula>
    </cfRule>
    <cfRule type="expression" dxfId="335" priority="330" stopIfTrue="1">
      <formula>$Z836="Verificar"</formula>
    </cfRule>
  </conditionalFormatting>
  <conditionalFormatting sqref="A837">
    <cfRule type="expression" dxfId="334" priority="327" stopIfTrue="1">
      <formula>$Z837="Inativo"</formula>
    </cfRule>
    <cfRule type="expression" dxfId="333" priority="328" stopIfTrue="1">
      <formula>$Z837="Verificar"</formula>
    </cfRule>
  </conditionalFormatting>
  <conditionalFormatting sqref="A838">
    <cfRule type="expression" dxfId="332" priority="325" stopIfTrue="1">
      <formula>$Z838="Inativo"</formula>
    </cfRule>
    <cfRule type="expression" dxfId="331" priority="326" stopIfTrue="1">
      <formula>$Z838="Verificar"</formula>
    </cfRule>
  </conditionalFormatting>
  <conditionalFormatting sqref="A839">
    <cfRule type="expression" dxfId="330" priority="323" stopIfTrue="1">
      <formula>$Z839="Inativo"</formula>
    </cfRule>
    <cfRule type="expression" dxfId="329" priority="324" stopIfTrue="1">
      <formula>$Z839="Verificar"</formula>
    </cfRule>
  </conditionalFormatting>
  <conditionalFormatting sqref="A840">
    <cfRule type="expression" dxfId="328" priority="321" stopIfTrue="1">
      <formula>$Z840="Inativo"</formula>
    </cfRule>
    <cfRule type="expression" dxfId="327" priority="322" stopIfTrue="1">
      <formula>$Z840="Verificar"</formula>
    </cfRule>
  </conditionalFormatting>
  <conditionalFormatting sqref="A841">
    <cfRule type="expression" dxfId="326" priority="319" stopIfTrue="1">
      <formula>$Z841="Inativo"</formula>
    </cfRule>
    <cfRule type="expression" dxfId="325" priority="320" stopIfTrue="1">
      <formula>$Z841="Verificar"</formula>
    </cfRule>
  </conditionalFormatting>
  <conditionalFormatting sqref="A842">
    <cfRule type="expression" dxfId="324" priority="317" stopIfTrue="1">
      <formula>$Z842="Inativo"</formula>
    </cfRule>
    <cfRule type="expression" dxfId="323" priority="318" stopIfTrue="1">
      <formula>$Z842="Verificar"</formula>
    </cfRule>
  </conditionalFormatting>
  <conditionalFormatting sqref="A843">
    <cfRule type="expression" dxfId="322" priority="315" stopIfTrue="1">
      <formula>$Z843="Inativo"</formula>
    </cfRule>
    <cfRule type="expression" dxfId="321" priority="316" stopIfTrue="1">
      <formula>$Z843="Verificar"</formula>
    </cfRule>
  </conditionalFormatting>
  <conditionalFormatting sqref="A844">
    <cfRule type="expression" dxfId="320" priority="313" stopIfTrue="1">
      <formula>$Z844="Inativo"</formula>
    </cfRule>
    <cfRule type="expression" dxfId="319" priority="314" stopIfTrue="1">
      <formula>$Z844="Verificar"</formula>
    </cfRule>
  </conditionalFormatting>
  <conditionalFormatting sqref="A845">
    <cfRule type="expression" dxfId="318" priority="311" stopIfTrue="1">
      <formula>$Z845="Inativo"</formula>
    </cfRule>
    <cfRule type="expression" dxfId="317" priority="312" stopIfTrue="1">
      <formula>$Z845="Verificar"</formula>
    </cfRule>
  </conditionalFormatting>
  <conditionalFormatting sqref="A846">
    <cfRule type="expression" dxfId="316" priority="309" stopIfTrue="1">
      <formula>$Z846="Inativo"</formula>
    </cfRule>
    <cfRule type="expression" dxfId="315" priority="310" stopIfTrue="1">
      <formula>$Z846="Verificar"</formula>
    </cfRule>
  </conditionalFormatting>
  <conditionalFormatting sqref="A847">
    <cfRule type="expression" dxfId="314" priority="307" stopIfTrue="1">
      <formula>$Z847="Inativo"</formula>
    </cfRule>
    <cfRule type="expression" dxfId="313" priority="308" stopIfTrue="1">
      <formula>$Z847="Verificar"</formula>
    </cfRule>
  </conditionalFormatting>
  <conditionalFormatting sqref="A848">
    <cfRule type="expression" dxfId="312" priority="305" stopIfTrue="1">
      <formula>$Z848="Inativo"</formula>
    </cfRule>
    <cfRule type="expression" dxfId="311" priority="306" stopIfTrue="1">
      <formula>$Z848="Verificar"</formula>
    </cfRule>
  </conditionalFormatting>
  <conditionalFormatting sqref="A849">
    <cfRule type="expression" dxfId="310" priority="303" stopIfTrue="1">
      <formula>$Z849="Inativo"</formula>
    </cfRule>
    <cfRule type="expression" dxfId="309" priority="304" stopIfTrue="1">
      <formula>$Z849="Verificar"</formula>
    </cfRule>
  </conditionalFormatting>
  <conditionalFormatting sqref="A850">
    <cfRule type="expression" dxfId="308" priority="301" stopIfTrue="1">
      <formula>$Z850="Inativo"</formula>
    </cfRule>
    <cfRule type="expression" dxfId="307" priority="302" stopIfTrue="1">
      <formula>$Z850="Verificar"</formula>
    </cfRule>
  </conditionalFormatting>
  <conditionalFormatting sqref="A851">
    <cfRule type="expression" dxfId="306" priority="299" stopIfTrue="1">
      <formula>$Z851="Inativo"</formula>
    </cfRule>
    <cfRule type="expression" dxfId="305" priority="300" stopIfTrue="1">
      <formula>$Z851="Verificar"</formula>
    </cfRule>
  </conditionalFormatting>
  <conditionalFormatting sqref="A852">
    <cfRule type="expression" dxfId="304" priority="297" stopIfTrue="1">
      <formula>$Z852="Inativo"</formula>
    </cfRule>
    <cfRule type="expression" dxfId="303" priority="298" stopIfTrue="1">
      <formula>$Z852="Verificar"</formula>
    </cfRule>
  </conditionalFormatting>
  <conditionalFormatting sqref="A853">
    <cfRule type="expression" dxfId="302" priority="295" stopIfTrue="1">
      <formula>$Z853="Inativo"</formula>
    </cfRule>
    <cfRule type="expression" dxfId="301" priority="296" stopIfTrue="1">
      <formula>$Z853="Verificar"</formula>
    </cfRule>
  </conditionalFormatting>
  <conditionalFormatting sqref="A854">
    <cfRule type="expression" dxfId="300" priority="293" stopIfTrue="1">
      <formula>$Z854="Inativo"</formula>
    </cfRule>
    <cfRule type="expression" dxfId="299" priority="294" stopIfTrue="1">
      <formula>$Z854="Verificar"</formula>
    </cfRule>
  </conditionalFormatting>
  <conditionalFormatting sqref="A855">
    <cfRule type="expression" dxfId="298" priority="291" stopIfTrue="1">
      <formula>$Z855="Inativo"</formula>
    </cfRule>
    <cfRule type="expression" dxfId="297" priority="292" stopIfTrue="1">
      <formula>$Z855="Verificar"</formula>
    </cfRule>
  </conditionalFormatting>
  <conditionalFormatting sqref="A856">
    <cfRule type="expression" dxfId="296" priority="289" stopIfTrue="1">
      <formula>$Z856="Inativo"</formula>
    </cfRule>
    <cfRule type="expression" dxfId="295" priority="290" stopIfTrue="1">
      <formula>$Z856="Verificar"</formula>
    </cfRule>
  </conditionalFormatting>
  <conditionalFormatting sqref="A857">
    <cfRule type="expression" dxfId="294" priority="287" stopIfTrue="1">
      <formula>$Z857="Inativo"</formula>
    </cfRule>
    <cfRule type="expression" dxfId="293" priority="288" stopIfTrue="1">
      <formula>$Z857="Verificar"</formula>
    </cfRule>
  </conditionalFormatting>
  <conditionalFormatting sqref="A858">
    <cfRule type="expression" dxfId="292" priority="285" stopIfTrue="1">
      <formula>$Z858="Inativo"</formula>
    </cfRule>
    <cfRule type="expression" dxfId="291" priority="286" stopIfTrue="1">
      <formula>$Z858="Verificar"</formula>
    </cfRule>
  </conditionalFormatting>
  <conditionalFormatting sqref="A859">
    <cfRule type="expression" dxfId="290" priority="283" stopIfTrue="1">
      <formula>$Z859="Inativo"</formula>
    </cfRule>
    <cfRule type="expression" dxfId="289" priority="284" stopIfTrue="1">
      <formula>$Z859="Verificar"</formula>
    </cfRule>
  </conditionalFormatting>
  <conditionalFormatting sqref="A860">
    <cfRule type="expression" dxfId="288" priority="281" stopIfTrue="1">
      <formula>$Z860="Inativo"</formula>
    </cfRule>
    <cfRule type="expression" dxfId="287" priority="282" stopIfTrue="1">
      <formula>$Z860="Verificar"</formula>
    </cfRule>
  </conditionalFormatting>
  <conditionalFormatting sqref="A861">
    <cfRule type="expression" dxfId="286" priority="279" stopIfTrue="1">
      <formula>$Z861="Inativo"</formula>
    </cfRule>
    <cfRule type="expression" dxfId="285" priority="280" stopIfTrue="1">
      <formula>$Z861="Verificar"</formula>
    </cfRule>
  </conditionalFormatting>
  <conditionalFormatting sqref="A862">
    <cfRule type="expression" dxfId="284" priority="277" stopIfTrue="1">
      <formula>$Z862="Inativo"</formula>
    </cfRule>
    <cfRule type="expression" dxfId="283" priority="278" stopIfTrue="1">
      <formula>$Z862="Verificar"</formula>
    </cfRule>
  </conditionalFormatting>
  <conditionalFormatting sqref="A863">
    <cfRule type="expression" dxfId="282" priority="275" stopIfTrue="1">
      <formula>$Z863="Inativo"</formula>
    </cfRule>
    <cfRule type="expression" dxfId="281" priority="276" stopIfTrue="1">
      <formula>$Z863="Verificar"</formula>
    </cfRule>
  </conditionalFormatting>
  <conditionalFormatting sqref="A864">
    <cfRule type="expression" dxfId="280" priority="273" stopIfTrue="1">
      <formula>$Z864="Inativo"</formula>
    </cfRule>
    <cfRule type="expression" dxfId="279" priority="274" stopIfTrue="1">
      <formula>$Z864="Verificar"</formula>
    </cfRule>
  </conditionalFormatting>
  <conditionalFormatting sqref="A865">
    <cfRule type="expression" dxfId="278" priority="271" stopIfTrue="1">
      <formula>$Z865="Inativo"</formula>
    </cfRule>
    <cfRule type="expression" dxfId="277" priority="272" stopIfTrue="1">
      <formula>$Z865="Verificar"</formula>
    </cfRule>
  </conditionalFormatting>
  <conditionalFormatting sqref="A866">
    <cfRule type="expression" dxfId="276" priority="269" stopIfTrue="1">
      <formula>$Z866="Inativo"</formula>
    </cfRule>
    <cfRule type="expression" dxfId="275" priority="270" stopIfTrue="1">
      <formula>$Z866="Verificar"</formula>
    </cfRule>
  </conditionalFormatting>
  <conditionalFormatting sqref="A867">
    <cfRule type="expression" dxfId="274" priority="267" stopIfTrue="1">
      <formula>$Z867="Inativo"</formula>
    </cfRule>
    <cfRule type="expression" dxfId="273" priority="268" stopIfTrue="1">
      <formula>$Z867="Verificar"</formula>
    </cfRule>
  </conditionalFormatting>
  <conditionalFormatting sqref="A868">
    <cfRule type="expression" dxfId="272" priority="265" stopIfTrue="1">
      <formula>$Z868="Inativo"</formula>
    </cfRule>
    <cfRule type="expression" dxfId="271" priority="266" stopIfTrue="1">
      <formula>$Z868="Verificar"</formula>
    </cfRule>
  </conditionalFormatting>
  <conditionalFormatting sqref="A869">
    <cfRule type="expression" dxfId="270" priority="263" stopIfTrue="1">
      <formula>$Z869="Inativo"</formula>
    </cfRule>
    <cfRule type="expression" dxfId="269" priority="264" stopIfTrue="1">
      <formula>$Z869="Verificar"</formula>
    </cfRule>
  </conditionalFormatting>
  <conditionalFormatting sqref="A870">
    <cfRule type="expression" dxfId="268" priority="261" stopIfTrue="1">
      <formula>$Z870="Inativo"</formula>
    </cfRule>
    <cfRule type="expression" dxfId="267" priority="262" stopIfTrue="1">
      <formula>$Z870="Verificar"</formula>
    </cfRule>
  </conditionalFormatting>
  <conditionalFormatting sqref="A871">
    <cfRule type="expression" dxfId="266" priority="259" stopIfTrue="1">
      <formula>$Z871="Inativo"</formula>
    </cfRule>
    <cfRule type="expression" dxfId="265" priority="260" stopIfTrue="1">
      <formula>$Z871="Verificar"</formula>
    </cfRule>
  </conditionalFormatting>
  <conditionalFormatting sqref="A872">
    <cfRule type="expression" dxfId="264" priority="257" stopIfTrue="1">
      <formula>$Z872="Inativo"</formula>
    </cfRule>
    <cfRule type="expression" dxfId="263" priority="258" stopIfTrue="1">
      <formula>$Z872="Verificar"</formula>
    </cfRule>
  </conditionalFormatting>
  <conditionalFormatting sqref="A873">
    <cfRule type="expression" dxfId="262" priority="255" stopIfTrue="1">
      <formula>$Z873="Inativo"</formula>
    </cfRule>
    <cfRule type="expression" dxfId="261" priority="256" stopIfTrue="1">
      <formula>$Z873="Verificar"</formula>
    </cfRule>
  </conditionalFormatting>
  <conditionalFormatting sqref="A874">
    <cfRule type="expression" dxfId="260" priority="253" stopIfTrue="1">
      <formula>$Z874="Inativo"</formula>
    </cfRule>
    <cfRule type="expression" dxfId="259" priority="254" stopIfTrue="1">
      <formula>$Z874="Verificar"</formula>
    </cfRule>
  </conditionalFormatting>
  <conditionalFormatting sqref="A875">
    <cfRule type="expression" dxfId="258" priority="251" stopIfTrue="1">
      <formula>$Z875="Inativo"</formula>
    </cfRule>
    <cfRule type="expression" dxfId="257" priority="252" stopIfTrue="1">
      <formula>$Z875="Verificar"</formula>
    </cfRule>
  </conditionalFormatting>
  <conditionalFormatting sqref="A876">
    <cfRule type="expression" dxfId="256" priority="249" stopIfTrue="1">
      <formula>$Z876="Inativo"</formula>
    </cfRule>
    <cfRule type="expression" dxfId="255" priority="250" stopIfTrue="1">
      <formula>$Z876="Verificar"</formula>
    </cfRule>
  </conditionalFormatting>
  <conditionalFormatting sqref="A877">
    <cfRule type="expression" dxfId="254" priority="247" stopIfTrue="1">
      <formula>$Z877="Inativo"</formula>
    </cfRule>
    <cfRule type="expression" dxfId="253" priority="248" stopIfTrue="1">
      <formula>$Z877="Verificar"</formula>
    </cfRule>
  </conditionalFormatting>
  <conditionalFormatting sqref="A878">
    <cfRule type="expression" dxfId="252" priority="245" stopIfTrue="1">
      <formula>$Z878="Inativo"</formula>
    </cfRule>
    <cfRule type="expression" dxfId="251" priority="246" stopIfTrue="1">
      <formula>$Z878="Verificar"</formula>
    </cfRule>
  </conditionalFormatting>
  <conditionalFormatting sqref="A879">
    <cfRule type="expression" dxfId="250" priority="243" stopIfTrue="1">
      <formula>$Z879="Inativo"</formula>
    </cfRule>
    <cfRule type="expression" dxfId="249" priority="244" stopIfTrue="1">
      <formula>$Z879="Verificar"</formula>
    </cfRule>
  </conditionalFormatting>
  <conditionalFormatting sqref="A880">
    <cfRule type="expression" dxfId="248" priority="241" stopIfTrue="1">
      <formula>$Z880="Inativo"</formula>
    </cfRule>
    <cfRule type="expression" dxfId="247" priority="242" stopIfTrue="1">
      <formula>$Z880="Verificar"</formula>
    </cfRule>
  </conditionalFormatting>
  <conditionalFormatting sqref="A881">
    <cfRule type="expression" dxfId="246" priority="239" stopIfTrue="1">
      <formula>$Z881="Inativo"</formula>
    </cfRule>
    <cfRule type="expression" dxfId="245" priority="240" stopIfTrue="1">
      <formula>$Z881="Verificar"</formula>
    </cfRule>
  </conditionalFormatting>
  <conditionalFormatting sqref="A882">
    <cfRule type="expression" dxfId="244" priority="237" stopIfTrue="1">
      <formula>$Z882="Inativo"</formula>
    </cfRule>
    <cfRule type="expression" dxfId="243" priority="238" stopIfTrue="1">
      <formula>$Z882="Verificar"</formula>
    </cfRule>
  </conditionalFormatting>
  <conditionalFormatting sqref="A883">
    <cfRule type="expression" dxfId="242" priority="235" stopIfTrue="1">
      <formula>$Z883="Inativo"</formula>
    </cfRule>
    <cfRule type="expression" dxfId="241" priority="236" stopIfTrue="1">
      <formula>$Z883="Verificar"</formula>
    </cfRule>
  </conditionalFormatting>
  <conditionalFormatting sqref="A884">
    <cfRule type="expression" dxfId="240" priority="233" stopIfTrue="1">
      <formula>$Z884="Inativo"</formula>
    </cfRule>
    <cfRule type="expression" dxfId="239" priority="234" stopIfTrue="1">
      <formula>$Z884="Verificar"</formula>
    </cfRule>
  </conditionalFormatting>
  <conditionalFormatting sqref="A885">
    <cfRule type="expression" dxfId="238" priority="231" stopIfTrue="1">
      <formula>$Z885="Inativo"</formula>
    </cfRule>
    <cfRule type="expression" dxfId="237" priority="232" stopIfTrue="1">
      <formula>$Z885="Verificar"</formula>
    </cfRule>
  </conditionalFormatting>
  <conditionalFormatting sqref="A886">
    <cfRule type="expression" dxfId="236" priority="229" stopIfTrue="1">
      <formula>$Z886="Inativo"</formula>
    </cfRule>
    <cfRule type="expression" dxfId="235" priority="230" stopIfTrue="1">
      <formula>$Z886="Verificar"</formula>
    </cfRule>
  </conditionalFormatting>
  <conditionalFormatting sqref="A887">
    <cfRule type="expression" dxfId="234" priority="227" stopIfTrue="1">
      <formula>$Z887="Inativo"</formula>
    </cfRule>
    <cfRule type="expression" dxfId="233" priority="228" stopIfTrue="1">
      <formula>$Z887="Verificar"</formula>
    </cfRule>
  </conditionalFormatting>
  <conditionalFormatting sqref="A888">
    <cfRule type="expression" dxfId="232" priority="225" stopIfTrue="1">
      <formula>$Z888="Inativo"</formula>
    </cfRule>
    <cfRule type="expression" dxfId="231" priority="226" stopIfTrue="1">
      <formula>$Z888="Verificar"</formula>
    </cfRule>
  </conditionalFormatting>
  <conditionalFormatting sqref="A889">
    <cfRule type="expression" dxfId="230" priority="223" stopIfTrue="1">
      <formula>$Z889="Inativo"</formula>
    </cfRule>
    <cfRule type="expression" dxfId="229" priority="224" stopIfTrue="1">
      <formula>$Z889="Verificar"</formula>
    </cfRule>
  </conditionalFormatting>
  <conditionalFormatting sqref="A890">
    <cfRule type="expression" dxfId="228" priority="221" stopIfTrue="1">
      <formula>$Z890="Inativo"</formula>
    </cfRule>
    <cfRule type="expression" dxfId="227" priority="222" stopIfTrue="1">
      <formula>$Z890="Verificar"</formula>
    </cfRule>
  </conditionalFormatting>
  <conditionalFormatting sqref="A891">
    <cfRule type="expression" dxfId="226" priority="219" stopIfTrue="1">
      <formula>$Z891="Inativo"</formula>
    </cfRule>
    <cfRule type="expression" dxfId="225" priority="220" stopIfTrue="1">
      <formula>$Z891="Verificar"</formula>
    </cfRule>
  </conditionalFormatting>
  <conditionalFormatting sqref="A892">
    <cfRule type="expression" dxfId="224" priority="217" stopIfTrue="1">
      <formula>$Z892="Inativo"</formula>
    </cfRule>
    <cfRule type="expression" dxfId="223" priority="218" stopIfTrue="1">
      <formula>$Z892="Verificar"</formula>
    </cfRule>
  </conditionalFormatting>
  <conditionalFormatting sqref="A893">
    <cfRule type="expression" dxfId="222" priority="215" stopIfTrue="1">
      <formula>$Z893="Inativo"</formula>
    </cfRule>
    <cfRule type="expression" dxfId="221" priority="216" stopIfTrue="1">
      <formula>$Z893="Verificar"</formula>
    </cfRule>
  </conditionalFormatting>
  <conditionalFormatting sqref="A894">
    <cfRule type="expression" dxfId="220" priority="213" stopIfTrue="1">
      <formula>$Z894="Inativo"</formula>
    </cfRule>
    <cfRule type="expression" dxfId="219" priority="214" stopIfTrue="1">
      <formula>$Z894="Verificar"</formula>
    </cfRule>
  </conditionalFormatting>
  <conditionalFormatting sqref="A895">
    <cfRule type="expression" dxfId="218" priority="211" stopIfTrue="1">
      <formula>$Z895="Inativo"</formula>
    </cfRule>
    <cfRule type="expression" dxfId="217" priority="212" stopIfTrue="1">
      <formula>$Z895="Verificar"</formula>
    </cfRule>
  </conditionalFormatting>
  <conditionalFormatting sqref="A896">
    <cfRule type="expression" dxfId="216" priority="209" stopIfTrue="1">
      <formula>$Z896="Inativo"</formula>
    </cfRule>
    <cfRule type="expression" dxfId="215" priority="210" stopIfTrue="1">
      <formula>$Z896="Verificar"</formula>
    </cfRule>
  </conditionalFormatting>
  <conditionalFormatting sqref="A897">
    <cfRule type="expression" dxfId="214" priority="207" stopIfTrue="1">
      <formula>$Z897="Inativo"</formula>
    </cfRule>
    <cfRule type="expression" dxfId="213" priority="208" stopIfTrue="1">
      <formula>$Z897="Verificar"</formula>
    </cfRule>
  </conditionalFormatting>
  <conditionalFormatting sqref="A898">
    <cfRule type="expression" dxfId="212" priority="205" stopIfTrue="1">
      <formula>$Z898="Inativo"</formula>
    </cfRule>
    <cfRule type="expression" dxfId="211" priority="206" stopIfTrue="1">
      <formula>$Z898="Verificar"</formula>
    </cfRule>
  </conditionalFormatting>
  <conditionalFormatting sqref="A899">
    <cfRule type="expression" dxfId="210" priority="203" stopIfTrue="1">
      <formula>$Z899="Inativo"</formula>
    </cfRule>
    <cfRule type="expression" dxfId="209" priority="204" stopIfTrue="1">
      <formula>$Z899="Verificar"</formula>
    </cfRule>
  </conditionalFormatting>
  <conditionalFormatting sqref="A900">
    <cfRule type="expression" dxfId="208" priority="201" stopIfTrue="1">
      <formula>$Z900="Inativo"</formula>
    </cfRule>
    <cfRule type="expression" dxfId="207" priority="202" stopIfTrue="1">
      <formula>$Z900="Verificar"</formula>
    </cfRule>
  </conditionalFormatting>
  <conditionalFormatting sqref="A901">
    <cfRule type="expression" dxfId="206" priority="199" stopIfTrue="1">
      <formula>$Z901="Inativo"</formula>
    </cfRule>
    <cfRule type="expression" dxfId="205" priority="200" stopIfTrue="1">
      <formula>$Z901="Verificar"</formula>
    </cfRule>
  </conditionalFormatting>
  <conditionalFormatting sqref="A902">
    <cfRule type="expression" dxfId="204" priority="197" stopIfTrue="1">
      <formula>$Z902="Inativo"</formula>
    </cfRule>
    <cfRule type="expression" dxfId="203" priority="198" stopIfTrue="1">
      <formula>$Z902="Verificar"</formula>
    </cfRule>
  </conditionalFormatting>
  <conditionalFormatting sqref="A903">
    <cfRule type="expression" dxfId="202" priority="195" stopIfTrue="1">
      <formula>$Z903="Inativo"</formula>
    </cfRule>
    <cfRule type="expression" dxfId="201" priority="196" stopIfTrue="1">
      <formula>$Z903="Verificar"</formula>
    </cfRule>
  </conditionalFormatting>
  <conditionalFormatting sqref="A904">
    <cfRule type="expression" dxfId="200" priority="193" stopIfTrue="1">
      <formula>$Z904="Inativo"</formula>
    </cfRule>
    <cfRule type="expression" dxfId="199" priority="194" stopIfTrue="1">
      <formula>$Z904="Verificar"</formula>
    </cfRule>
  </conditionalFormatting>
  <conditionalFormatting sqref="A905">
    <cfRule type="expression" dxfId="198" priority="191" stopIfTrue="1">
      <formula>$Z905="Inativo"</formula>
    </cfRule>
    <cfRule type="expression" dxfId="197" priority="192" stopIfTrue="1">
      <formula>$Z905="Verificar"</formula>
    </cfRule>
  </conditionalFormatting>
  <conditionalFormatting sqref="A906">
    <cfRule type="expression" dxfId="196" priority="189" stopIfTrue="1">
      <formula>$Z906="Inativo"</formula>
    </cfRule>
    <cfRule type="expression" dxfId="195" priority="190" stopIfTrue="1">
      <formula>$Z906="Verificar"</formula>
    </cfRule>
  </conditionalFormatting>
  <conditionalFormatting sqref="A907">
    <cfRule type="expression" dxfId="194" priority="187" stopIfTrue="1">
      <formula>$Z907="Inativo"</formula>
    </cfRule>
    <cfRule type="expression" dxfId="193" priority="188" stopIfTrue="1">
      <formula>$Z907="Verificar"</formula>
    </cfRule>
  </conditionalFormatting>
  <conditionalFormatting sqref="A908">
    <cfRule type="expression" dxfId="192" priority="185" stopIfTrue="1">
      <formula>$Z908="Inativo"</formula>
    </cfRule>
    <cfRule type="expression" dxfId="191" priority="186" stopIfTrue="1">
      <formula>$Z908="Verificar"</formula>
    </cfRule>
  </conditionalFormatting>
  <conditionalFormatting sqref="A909">
    <cfRule type="expression" dxfId="190" priority="183" stopIfTrue="1">
      <formula>$Z909="Inativo"</formula>
    </cfRule>
    <cfRule type="expression" dxfId="189" priority="184" stopIfTrue="1">
      <formula>$Z909="Verificar"</formula>
    </cfRule>
  </conditionalFormatting>
  <conditionalFormatting sqref="A910">
    <cfRule type="expression" dxfId="188" priority="181" stopIfTrue="1">
      <formula>$Z910="Inativo"</formula>
    </cfRule>
    <cfRule type="expression" dxfId="187" priority="182" stopIfTrue="1">
      <formula>$Z910="Verificar"</formula>
    </cfRule>
  </conditionalFormatting>
  <conditionalFormatting sqref="A911">
    <cfRule type="expression" dxfId="186" priority="179" stopIfTrue="1">
      <formula>$Z911="Inativo"</formula>
    </cfRule>
    <cfRule type="expression" dxfId="185" priority="180" stopIfTrue="1">
      <formula>$Z911="Verificar"</formula>
    </cfRule>
  </conditionalFormatting>
  <conditionalFormatting sqref="A912">
    <cfRule type="expression" dxfId="184" priority="177" stopIfTrue="1">
      <formula>$Z912="Inativo"</formula>
    </cfRule>
    <cfRule type="expression" dxfId="183" priority="178" stopIfTrue="1">
      <formula>$Z912="Verificar"</formula>
    </cfRule>
  </conditionalFormatting>
  <conditionalFormatting sqref="A913">
    <cfRule type="expression" dxfId="182" priority="175" stopIfTrue="1">
      <formula>$Z913="Inativo"</formula>
    </cfRule>
    <cfRule type="expression" dxfId="181" priority="176" stopIfTrue="1">
      <formula>$Z913="Verificar"</formula>
    </cfRule>
  </conditionalFormatting>
  <conditionalFormatting sqref="A914">
    <cfRule type="expression" dxfId="180" priority="173" stopIfTrue="1">
      <formula>$Z914="Inativo"</formula>
    </cfRule>
    <cfRule type="expression" dxfId="179" priority="174" stopIfTrue="1">
      <formula>$Z914="Verificar"</formula>
    </cfRule>
  </conditionalFormatting>
  <conditionalFormatting sqref="A915">
    <cfRule type="expression" dxfId="178" priority="171" stopIfTrue="1">
      <formula>$Z915="Inativo"</formula>
    </cfRule>
    <cfRule type="expression" dxfId="177" priority="172" stopIfTrue="1">
      <formula>$Z915="Verificar"</formula>
    </cfRule>
  </conditionalFormatting>
  <conditionalFormatting sqref="A916">
    <cfRule type="expression" dxfId="176" priority="169" stopIfTrue="1">
      <formula>$Z916="Inativo"</formula>
    </cfRule>
    <cfRule type="expression" dxfId="175" priority="170" stopIfTrue="1">
      <formula>$Z916="Verificar"</formula>
    </cfRule>
  </conditionalFormatting>
  <conditionalFormatting sqref="A917">
    <cfRule type="expression" dxfId="174" priority="167" stopIfTrue="1">
      <formula>$Z917="Inativo"</formula>
    </cfRule>
    <cfRule type="expression" dxfId="173" priority="168" stopIfTrue="1">
      <formula>$Z917="Verificar"</formula>
    </cfRule>
  </conditionalFormatting>
  <conditionalFormatting sqref="A918">
    <cfRule type="expression" dxfId="172" priority="165" stopIfTrue="1">
      <formula>$Z918="Inativo"</formula>
    </cfRule>
    <cfRule type="expression" dxfId="171" priority="166" stopIfTrue="1">
      <formula>$Z918="Verificar"</formula>
    </cfRule>
  </conditionalFormatting>
  <conditionalFormatting sqref="A919">
    <cfRule type="expression" dxfId="170" priority="163" stopIfTrue="1">
      <formula>$Z919="Inativo"</formula>
    </cfRule>
    <cfRule type="expression" dxfId="169" priority="164" stopIfTrue="1">
      <formula>$Z919="Verificar"</formula>
    </cfRule>
  </conditionalFormatting>
  <conditionalFormatting sqref="A920">
    <cfRule type="expression" dxfId="168" priority="161" stopIfTrue="1">
      <formula>$Z920="Inativo"</formula>
    </cfRule>
    <cfRule type="expression" dxfId="167" priority="162" stopIfTrue="1">
      <formula>$Z920="Verificar"</formula>
    </cfRule>
  </conditionalFormatting>
  <conditionalFormatting sqref="A921">
    <cfRule type="expression" dxfId="166" priority="159" stopIfTrue="1">
      <formula>$Z921="Inativo"</formula>
    </cfRule>
    <cfRule type="expression" dxfId="165" priority="160" stopIfTrue="1">
      <formula>$Z921="Verificar"</formula>
    </cfRule>
  </conditionalFormatting>
  <conditionalFormatting sqref="A922">
    <cfRule type="expression" dxfId="164" priority="157" stopIfTrue="1">
      <formula>$Z922="Inativo"</formula>
    </cfRule>
    <cfRule type="expression" dxfId="163" priority="158" stopIfTrue="1">
      <formula>$Z922="Verificar"</formula>
    </cfRule>
  </conditionalFormatting>
  <conditionalFormatting sqref="A923">
    <cfRule type="expression" dxfId="162" priority="155" stopIfTrue="1">
      <formula>$Z923="Inativo"</formula>
    </cfRule>
    <cfRule type="expression" dxfId="161" priority="156" stopIfTrue="1">
      <formula>$Z923="Verificar"</formula>
    </cfRule>
  </conditionalFormatting>
  <conditionalFormatting sqref="A924">
    <cfRule type="expression" dxfId="160" priority="153" stopIfTrue="1">
      <formula>$Z924="Inativo"</formula>
    </cfRule>
    <cfRule type="expression" dxfId="159" priority="154" stopIfTrue="1">
      <formula>$Z924="Verificar"</formula>
    </cfRule>
  </conditionalFormatting>
  <conditionalFormatting sqref="A925">
    <cfRule type="expression" dxfId="158" priority="151" stopIfTrue="1">
      <formula>$Z925="Inativo"</formula>
    </cfRule>
    <cfRule type="expression" dxfId="157" priority="152" stopIfTrue="1">
      <formula>$Z925="Verificar"</formula>
    </cfRule>
  </conditionalFormatting>
  <conditionalFormatting sqref="A926">
    <cfRule type="expression" dxfId="156" priority="149" stopIfTrue="1">
      <formula>$Z926="Inativo"</formula>
    </cfRule>
    <cfRule type="expression" dxfId="155" priority="150" stopIfTrue="1">
      <formula>$Z926="Verificar"</formula>
    </cfRule>
  </conditionalFormatting>
  <conditionalFormatting sqref="A927">
    <cfRule type="expression" dxfId="154" priority="147" stopIfTrue="1">
      <formula>$Z927="Inativo"</formula>
    </cfRule>
    <cfRule type="expression" dxfId="153" priority="148" stopIfTrue="1">
      <formula>$Z927="Verificar"</formula>
    </cfRule>
  </conditionalFormatting>
  <conditionalFormatting sqref="A928">
    <cfRule type="expression" dxfId="152" priority="145" stopIfTrue="1">
      <formula>$Z928="Inativo"</formula>
    </cfRule>
    <cfRule type="expression" dxfId="151" priority="146" stopIfTrue="1">
      <formula>$Z928="Verificar"</formula>
    </cfRule>
  </conditionalFormatting>
  <conditionalFormatting sqref="A929">
    <cfRule type="expression" dxfId="150" priority="143" stopIfTrue="1">
      <formula>$Z929="Inativo"</formula>
    </cfRule>
    <cfRule type="expression" dxfId="149" priority="144" stopIfTrue="1">
      <formula>$Z929="Verificar"</formula>
    </cfRule>
  </conditionalFormatting>
  <conditionalFormatting sqref="A930">
    <cfRule type="expression" dxfId="148" priority="141" stopIfTrue="1">
      <formula>$Z930="Inativo"</formula>
    </cfRule>
    <cfRule type="expression" dxfId="147" priority="142" stopIfTrue="1">
      <formula>$Z930="Verificar"</formula>
    </cfRule>
  </conditionalFormatting>
  <conditionalFormatting sqref="A931">
    <cfRule type="expression" dxfId="146" priority="139" stopIfTrue="1">
      <formula>$Z931="Inativo"</formula>
    </cfRule>
    <cfRule type="expression" dxfId="145" priority="140" stopIfTrue="1">
      <formula>$Z931="Verificar"</formula>
    </cfRule>
  </conditionalFormatting>
  <conditionalFormatting sqref="A932">
    <cfRule type="expression" dxfId="144" priority="137" stopIfTrue="1">
      <formula>$Z932="Inativo"</formula>
    </cfRule>
    <cfRule type="expression" dxfId="143" priority="138" stopIfTrue="1">
      <formula>$Z932="Verificar"</formula>
    </cfRule>
  </conditionalFormatting>
  <conditionalFormatting sqref="A933">
    <cfRule type="expression" dxfId="142" priority="135" stopIfTrue="1">
      <formula>$Z933="Inativo"</formula>
    </cfRule>
    <cfRule type="expression" dxfId="141" priority="136" stopIfTrue="1">
      <formula>$Z933="Verificar"</formula>
    </cfRule>
  </conditionalFormatting>
  <conditionalFormatting sqref="A934">
    <cfRule type="expression" dxfId="140" priority="133" stopIfTrue="1">
      <formula>$Z934="Inativo"</formula>
    </cfRule>
    <cfRule type="expression" dxfId="139" priority="134" stopIfTrue="1">
      <formula>$Z934="Verificar"</formula>
    </cfRule>
  </conditionalFormatting>
  <conditionalFormatting sqref="A935">
    <cfRule type="expression" dxfId="138" priority="131" stopIfTrue="1">
      <formula>$Z935="Inativo"</formula>
    </cfRule>
    <cfRule type="expression" dxfId="137" priority="132" stopIfTrue="1">
      <formula>$Z935="Verificar"</formula>
    </cfRule>
  </conditionalFormatting>
  <conditionalFormatting sqref="A936">
    <cfRule type="expression" dxfId="136" priority="129" stopIfTrue="1">
      <formula>$Z936="Inativo"</formula>
    </cfRule>
    <cfRule type="expression" dxfId="135" priority="130" stopIfTrue="1">
      <formula>$Z936="Verificar"</formula>
    </cfRule>
  </conditionalFormatting>
  <conditionalFormatting sqref="A937">
    <cfRule type="expression" dxfId="134" priority="127" stopIfTrue="1">
      <formula>$Z937="Inativo"</formula>
    </cfRule>
    <cfRule type="expression" dxfId="133" priority="128" stopIfTrue="1">
      <formula>$Z937="Verificar"</formula>
    </cfRule>
  </conditionalFormatting>
  <conditionalFormatting sqref="A938">
    <cfRule type="expression" dxfId="132" priority="125" stopIfTrue="1">
      <formula>$Z938="Inativo"</formula>
    </cfRule>
    <cfRule type="expression" dxfId="131" priority="126" stopIfTrue="1">
      <formula>$Z938="Verificar"</formula>
    </cfRule>
  </conditionalFormatting>
  <conditionalFormatting sqref="A939">
    <cfRule type="expression" dxfId="130" priority="123" stopIfTrue="1">
      <formula>$Z939="Inativo"</formula>
    </cfRule>
    <cfRule type="expression" dxfId="129" priority="124" stopIfTrue="1">
      <formula>$Z939="Verificar"</formula>
    </cfRule>
  </conditionalFormatting>
  <conditionalFormatting sqref="A940">
    <cfRule type="expression" dxfId="128" priority="121" stopIfTrue="1">
      <formula>$Z940="Inativo"</formula>
    </cfRule>
    <cfRule type="expression" dxfId="127" priority="122" stopIfTrue="1">
      <formula>$Z940="Verificar"</formula>
    </cfRule>
  </conditionalFormatting>
  <conditionalFormatting sqref="A941">
    <cfRule type="expression" dxfId="126" priority="119" stopIfTrue="1">
      <formula>$Z941="Inativo"</formula>
    </cfRule>
    <cfRule type="expression" dxfId="125" priority="120" stopIfTrue="1">
      <formula>$Z941="Verificar"</formula>
    </cfRule>
  </conditionalFormatting>
  <conditionalFormatting sqref="A942">
    <cfRule type="expression" dxfId="124" priority="117" stopIfTrue="1">
      <formula>$Z942="Inativo"</formula>
    </cfRule>
    <cfRule type="expression" dxfId="123" priority="118" stopIfTrue="1">
      <formula>$Z942="Verificar"</formula>
    </cfRule>
  </conditionalFormatting>
  <conditionalFormatting sqref="A943">
    <cfRule type="expression" dxfId="122" priority="115" stopIfTrue="1">
      <formula>$Z943="Inativo"</formula>
    </cfRule>
    <cfRule type="expression" dxfId="121" priority="116" stopIfTrue="1">
      <formula>$Z943="Verificar"</formula>
    </cfRule>
  </conditionalFormatting>
  <conditionalFormatting sqref="A944">
    <cfRule type="expression" dxfId="120" priority="113" stopIfTrue="1">
      <formula>$Z944="Inativo"</formula>
    </cfRule>
    <cfRule type="expression" dxfId="119" priority="114" stopIfTrue="1">
      <formula>$Z944="Verificar"</formula>
    </cfRule>
  </conditionalFormatting>
  <conditionalFormatting sqref="A945">
    <cfRule type="expression" dxfId="118" priority="111" stopIfTrue="1">
      <formula>$Z945="Inativo"</formula>
    </cfRule>
    <cfRule type="expression" dxfId="117" priority="112" stopIfTrue="1">
      <formula>$Z945="Verificar"</formula>
    </cfRule>
  </conditionalFormatting>
  <conditionalFormatting sqref="A946">
    <cfRule type="expression" dxfId="116" priority="109" stopIfTrue="1">
      <formula>$Z946="Inativo"</formula>
    </cfRule>
    <cfRule type="expression" dxfId="115" priority="110" stopIfTrue="1">
      <formula>$Z946="Verificar"</formula>
    </cfRule>
  </conditionalFormatting>
  <conditionalFormatting sqref="A947">
    <cfRule type="expression" dxfId="114" priority="107" stopIfTrue="1">
      <formula>$Z947="Inativo"</formula>
    </cfRule>
    <cfRule type="expression" dxfId="113" priority="108" stopIfTrue="1">
      <formula>$Z947="Verificar"</formula>
    </cfRule>
  </conditionalFormatting>
  <conditionalFormatting sqref="A948">
    <cfRule type="expression" dxfId="112" priority="105" stopIfTrue="1">
      <formula>$Z948="Inativo"</formula>
    </cfRule>
    <cfRule type="expression" dxfId="111" priority="106" stopIfTrue="1">
      <formula>$Z948="Verificar"</formula>
    </cfRule>
  </conditionalFormatting>
  <conditionalFormatting sqref="A949">
    <cfRule type="expression" dxfId="110" priority="103" stopIfTrue="1">
      <formula>$Z949="Inativo"</formula>
    </cfRule>
    <cfRule type="expression" dxfId="109" priority="104" stopIfTrue="1">
      <formula>$Z949="Verificar"</formula>
    </cfRule>
  </conditionalFormatting>
  <conditionalFormatting sqref="A950">
    <cfRule type="expression" dxfId="108" priority="101" stopIfTrue="1">
      <formula>$Z950="Inativo"</formula>
    </cfRule>
    <cfRule type="expression" dxfId="107" priority="102" stopIfTrue="1">
      <formula>$Z950="Verificar"</formula>
    </cfRule>
  </conditionalFormatting>
  <conditionalFormatting sqref="A951">
    <cfRule type="expression" dxfId="106" priority="99" stopIfTrue="1">
      <formula>$Z951="Inativo"</formula>
    </cfRule>
    <cfRule type="expression" dxfId="105" priority="100" stopIfTrue="1">
      <formula>$Z951="Verificar"</formula>
    </cfRule>
  </conditionalFormatting>
  <conditionalFormatting sqref="A952">
    <cfRule type="expression" dxfId="104" priority="97" stopIfTrue="1">
      <formula>$Z952="Inativo"</formula>
    </cfRule>
    <cfRule type="expression" dxfId="103" priority="98" stopIfTrue="1">
      <formula>$Z952="Verificar"</formula>
    </cfRule>
  </conditionalFormatting>
  <conditionalFormatting sqref="A953">
    <cfRule type="expression" dxfId="102" priority="95" stopIfTrue="1">
      <formula>$Z953="Inativo"</formula>
    </cfRule>
    <cfRule type="expression" dxfId="101" priority="96" stopIfTrue="1">
      <formula>$Z953="Verificar"</formula>
    </cfRule>
  </conditionalFormatting>
  <conditionalFormatting sqref="A954">
    <cfRule type="expression" dxfId="100" priority="93" stopIfTrue="1">
      <formula>$Z954="Inativo"</formula>
    </cfRule>
    <cfRule type="expression" dxfId="99" priority="94" stopIfTrue="1">
      <formula>$Z954="Verificar"</formula>
    </cfRule>
  </conditionalFormatting>
  <conditionalFormatting sqref="A955">
    <cfRule type="expression" dxfId="98" priority="91" stopIfTrue="1">
      <formula>$Z955="Inativo"</formula>
    </cfRule>
    <cfRule type="expression" dxfId="97" priority="92" stopIfTrue="1">
      <formula>$Z955="Verificar"</formula>
    </cfRule>
  </conditionalFormatting>
  <conditionalFormatting sqref="A956">
    <cfRule type="expression" dxfId="96" priority="89" stopIfTrue="1">
      <formula>$Z956="Inativo"</formula>
    </cfRule>
    <cfRule type="expression" dxfId="95" priority="90" stopIfTrue="1">
      <formula>$Z956="Verificar"</formula>
    </cfRule>
  </conditionalFormatting>
  <conditionalFormatting sqref="A957">
    <cfRule type="expression" dxfId="94" priority="87" stopIfTrue="1">
      <formula>$Z957="Inativo"</formula>
    </cfRule>
    <cfRule type="expression" dxfId="93" priority="88" stopIfTrue="1">
      <formula>$Z957="Verificar"</formula>
    </cfRule>
  </conditionalFormatting>
  <conditionalFormatting sqref="A958">
    <cfRule type="expression" dxfId="92" priority="85" stopIfTrue="1">
      <formula>$Z958="Inativo"</formula>
    </cfRule>
    <cfRule type="expression" dxfId="91" priority="86" stopIfTrue="1">
      <formula>$Z958="Verificar"</formula>
    </cfRule>
  </conditionalFormatting>
  <conditionalFormatting sqref="A959">
    <cfRule type="expression" dxfId="90" priority="83" stopIfTrue="1">
      <formula>$Z959="Inativo"</formula>
    </cfRule>
    <cfRule type="expression" dxfId="89" priority="84" stopIfTrue="1">
      <formula>$Z959="Verificar"</formula>
    </cfRule>
  </conditionalFormatting>
  <conditionalFormatting sqref="A960">
    <cfRule type="expression" dxfId="88" priority="81" stopIfTrue="1">
      <formula>$Z960="Inativo"</formula>
    </cfRule>
    <cfRule type="expression" dxfId="87" priority="82" stopIfTrue="1">
      <formula>$Z960="Verificar"</formula>
    </cfRule>
  </conditionalFormatting>
  <conditionalFormatting sqref="A961">
    <cfRule type="expression" dxfId="86" priority="79" stopIfTrue="1">
      <formula>$Z961="Inativo"</formula>
    </cfRule>
    <cfRule type="expression" dxfId="85" priority="80" stopIfTrue="1">
      <formula>$Z961="Verificar"</formula>
    </cfRule>
  </conditionalFormatting>
  <conditionalFormatting sqref="A962">
    <cfRule type="expression" dxfId="84" priority="77" stopIfTrue="1">
      <formula>$Z962="Inativo"</formula>
    </cfRule>
    <cfRule type="expression" dxfId="83" priority="78" stopIfTrue="1">
      <formula>$Z962="Verificar"</formula>
    </cfRule>
  </conditionalFormatting>
  <conditionalFormatting sqref="A963">
    <cfRule type="expression" dxfId="82" priority="75" stopIfTrue="1">
      <formula>$Z963="Inativo"</formula>
    </cfRule>
    <cfRule type="expression" dxfId="81" priority="76" stopIfTrue="1">
      <formula>$Z963="Verificar"</formula>
    </cfRule>
  </conditionalFormatting>
  <conditionalFormatting sqref="A964">
    <cfRule type="expression" dxfId="80" priority="73" stopIfTrue="1">
      <formula>$Z964="Inativo"</formula>
    </cfRule>
    <cfRule type="expression" dxfId="79" priority="74" stopIfTrue="1">
      <formula>$Z964="Verificar"</formula>
    </cfRule>
  </conditionalFormatting>
  <conditionalFormatting sqref="A965">
    <cfRule type="expression" dxfId="78" priority="71" stopIfTrue="1">
      <formula>$Z965="Inativo"</formula>
    </cfRule>
    <cfRule type="expression" dxfId="77" priority="72" stopIfTrue="1">
      <formula>$Z965="Verificar"</formula>
    </cfRule>
  </conditionalFormatting>
  <conditionalFormatting sqref="A966">
    <cfRule type="expression" dxfId="76" priority="69" stopIfTrue="1">
      <formula>$Z966="Inativo"</formula>
    </cfRule>
    <cfRule type="expression" dxfId="75" priority="70" stopIfTrue="1">
      <formula>$Z966="Verificar"</formula>
    </cfRule>
  </conditionalFormatting>
  <conditionalFormatting sqref="A967">
    <cfRule type="expression" dxfId="74" priority="67" stopIfTrue="1">
      <formula>$Z967="Inativo"</formula>
    </cfRule>
    <cfRule type="expression" dxfId="73" priority="68" stopIfTrue="1">
      <formula>$Z967="Verificar"</formula>
    </cfRule>
  </conditionalFormatting>
  <conditionalFormatting sqref="A968">
    <cfRule type="expression" dxfId="72" priority="65" stopIfTrue="1">
      <formula>$Z968="Inativo"</formula>
    </cfRule>
    <cfRule type="expression" dxfId="71" priority="66" stopIfTrue="1">
      <formula>$Z968="Verificar"</formula>
    </cfRule>
  </conditionalFormatting>
  <conditionalFormatting sqref="A969">
    <cfRule type="expression" dxfId="70" priority="63" stopIfTrue="1">
      <formula>$Z969="Inativo"</formula>
    </cfRule>
    <cfRule type="expression" dxfId="69" priority="64" stopIfTrue="1">
      <formula>$Z969="Verificar"</formula>
    </cfRule>
  </conditionalFormatting>
  <conditionalFormatting sqref="A970">
    <cfRule type="expression" dxfId="68" priority="61" stopIfTrue="1">
      <formula>$Z970="Inativo"</formula>
    </cfRule>
    <cfRule type="expression" dxfId="67" priority="62" stopIfTrue="1">
      <formula>$Z970="Verificar"</formula>
    </cfRule>
  </conditionalFormatting>
  <conditionalFormatting sqref="A971">
    <cfRule type="expression" dxfId="66" priority="59" stopIfTrue="1">
      <formula>$Z971="Inativo"</formula>
    </cfRule>
    <cfRule type="expression" dxfId="65" priority="60" stopIfTrue="1">
      <formula>$Z971="Verificar"</formula>
    </cfRule>
  </conditionalFormatting>
  <conditionalFormatting sqref="A972">
    <cfRule type="expression" dxfId="64" priority="57" stopIfTrue="1">
      <formula>$Z972="Inativo"</formula>
    </cfRule>
    <cfRule type="expression" dxfId="63" priority="58" stopIfTrue="1">
      <formula>$Z972="Verificar"</formula>
    </cfRule>
  </conditionalFormatting>
  <conditionalFormatting sqref="A973">
    <cfRule type="expression" dxfId="62" priority="55" stopIfTrue="1">
      <formula>$Z973="Inativo"</formula>
    </cfRule>
    <cfRule type="expression" dxfId="61" priority="56" stopIfTrue="1">
      <formula>$Z973="Verificar"</formula>
    </cfRule>
  </conditionalFormatting>
  <conditionalFormatting sqref="A974">
    <cfRule type="expression" dxfId="60" priority="53" stopIfTrue="1">
      <formula>$Z974="Inativo"</formula>
    </cfRule>
    <cfRule type="expression" dxfId="59" priority="54" stopIfTrue="1">
      <formula>$Z974="Verificar"</formula>
    </cfRule>
  </conditionalFormatting>
  <conditionalFormatting sqref="A975">
    <cfRule type="expression" dxfId="58" priority="51" stopIfTrue="1">
      <formula>$Z975="Inativo"</formula>
    </cfRule>
    <cfRule type="expression" dxfId="57" priority="52" stopIfTrue="1">
      <formula>$Z975="Verificar"</formula>
    </cfRule>
  </conditionalFormatting>
  <conditionalFormatting sqref="A976">
    <cfRule type="expression" dxfId="56" priority="49" stopIfTrue="1">
      <formula>$Z976="Inativo"</formula>
    </cfRule>
    <cfRule type="expression" dxfId="55" priority="50" stopIfTrue="1">
      <formula>$Z976="Verificar"</formula>
    </cfRule>
  </conditionalFormatting>
  <conditionalFormatting sqref="A977">
    <cfRule type="expression" dxfId="54" priority="47" stopIfTrue="1">
      <formula>$Z977="Inativo"</formula>
    </cfRule>
    <cfRule type="expression" dxfId="53" priority="48" stopIfTrue="1">
      <formula>$Z977="Verificar"</formula>
    </cfRule>
  </conditionalFormatting>
  <conditionalFormatting sqref="A978">
    <cfRule type="expression" dxfId="52" priority="45" stopIfTrue="1">
      <formula>$Z978="Inativo"</formula>
    </cfRule>
    <cfRule type="expression" dxfId="51" priority="46" stopIfTrue="1">
      <formula>$Z978="Verificar"</formula>
    </cfRule>
  </conditionalFormatting>
  <conditionalFormatting sqref="A979">
    <cfRule type="expression" dxfId="50" priority="43" stopIfTrue="1">
      <formula>$Z979="Inativo"</formula>
    </cfRule>
    <cfRule type="expression" dxfId="49" priority="44" stopIfTrue="1">
      <formula>$Z979="Verificar"</formula>
    </cfRule>
  </conditionalFormatting>
  <conditionalFormatting sqref="A980">
    <cfRule type="expression" dxfId="48" priority="41" stopIfTrue="1">
      <formula>$Z980="Inativo"</formula>
    </cfRule>
    <cfRule type="expression" dxfId="47" priority="42" stopIfTrue="1">
      <formula>$Z980="Verificar"</formula>
    </cfRule>
  </conditionalFormatting>
  <conditionalFormatting sqref="A981">
    <cfRule type="expression" dxfId="46" priority="39" stopIfTrue="1">
      <formula>$Z981="Inativo"</formula>
    </cfRule>
    <cfRule type="expression" dxfId="45" priority="40" stopIfTrue="1">
      <formula>$Z981="Verificar"</formula>
    </cfRule>
  </conditionalFormatting>
  <conditionalFormatting sqref="A982">
    <cfRule type="expression" dxfId="44" priority="37" stopIfTrue="1">
      <formula>$Z982="Inativo"</formula>
    </cfRule>
    <cfRule type="expression" dxfId="43" priority="38" stopIfTrue="1">
      <formula>$Z982="Verificar"</formula>
    </cfRule>
  </conditionalFormatting>
  <conditionalFormatting sqref="A983">
    <cfRule type="expression" dxfId="42" priority="35" stopIfTrue="1">
      <formula>$Z983="Inativo"</formula>
    </cfRule>
    <cfRule type="expression" dxfId="41" priority="36" stopIfTrue="1">
      <formula>$Z983="Verificar"</formula>
    </cfRule>
  </conditionalFormatting>
  <conditionalFormatting sqref="A984">
    <cfRule type="expression" dxfId="40" priority="33" stopIfTrue="1">
      <formula>$Z984="Inativo"</formula>
    </cfRule>
    <cfRule type="expression" dxfId="39" priority="34" stopIfTrue="1">
      <formula>$Z984="Verificar"</formula>
    </cfRule>
  </conditionalFormatting>
  <conditionalFormatting sqref="A985">
    <cfRule type="expression" dxfId="38" priority="31" stopIfTrue="1">
      <formula>$Z985="Inativo"</formula>
    </cfRule>
    <cfRule type="expression" dxfId="37" priority="32" stopIfTrue="1">
      <formula>$Z985="Verificar"</formula>
    </cfRule>
  </conditionalFormatting>
  <conditionalFormatting sqref="A986">
    <cfRule type="expression" dxfId="36" priority="29" stopIfTrue="1">
      <formula>$Z986="Inativo"</formula>
    </cfRule>
    <cfRule type="expression" dxfId="35" priority="30" stopIfTrue="1">
      <formula>$Z986="Verificar"</formula>
    </cfRule>
  </conditionalFormatting>
  <conditionalFormatting sqref="A987">
    <cfRule type="expression" dxfId="34" priority="27" stopIfTrue="1">
      <formula>$Z987="Inativo"</formula>
    </cfRule>
    <cfRule type="expression" dxfId="33" priority="28" stopIfTrue="1">
      <formula>$Z987="Verificar"</formula>
    </cfRule>
  </conditionalFormatting>
  <conditionalFormatting sqref="A988">
    <cfRule type="expression" dxfId="32" priority="25" stopIfTrue="1">
      <formula>$Z988="Inativo"</formula>
    </cfRule>
    <cfRule type="expression" dxfId="31" priority="26" stopIfTrue="1">
      <formula>$Z988="Verificar"</formula>
    </cfRule>
  </conditionalFormatting>
  <conditionalFormatting sqref="A989">
    <cfRule type="expression" dxfId="30" priority="23" stopIfTrue="1">
      <formula>$Z989="Inativo"</formula>
    </cfRule>
    <cfRule type="expression" dxfId="29" priority="24" stopIfTrue="1">
      <formula>$Z989="Verificar"</formula>
    </cfRule>
  </conditionalFormatting>
  <conditionalFormatting sqref="A990">
    <cfRule type="expression" dxfId="28" priority="21" stopIfTrue="1">
      <formula>$Z990="Inativo"</formula>
    </cfRule>
    <cfRule type="expression" dxfId="27" priority="22" stopIfTrue="1">
      <formula>$Z990="Verificar"</formula>
    </cfRule>
  </conditionalFormatting>
  <conditionalFormatting sqref="A991">
    <cfRule type="expression" dxfId="26" priority="19" stopIfTrue="1">
      <formula>$Z991="Inativo"</formula>
    </cfRule>
    <cfRule type="expression" dxfId="25" priority="20" stopIfTrue="1">
      <formula>$Z991="Verificar"</formula>
    </cfRule>
  </conditionalFormatting>
  <conditionalFormatting sqref="A992">
    <cfRule type="expression" dxfId="24" priority="17" stopIfTrue="1">
      <formula>$Z992="Inativo"</formula>
    </cfRule>
    <cfRule type="expression" dxfId="23" priority="18" stopIfTrue="1">
      <formula>$Z992="Verificar"</formula>
    </cfRule>
  </conditionalFormatting>
  <conditionalFormatting sqref="A993">
    <cfRule type="expression" dxfId="22" priority="15" stopIfTrue="1">
      <formula>$Z993="Inativo"</formula>
    </cfRule>
    <cfRule type="expression" dxfId="21" priority="16" stopIfTrue="1">
      <formula>$Z993="Verificar"</formula>
    </cfRule>
  </conditionalFormatting>
  <conditionalFormatting sqref="A994">
    <cfRule type="expression" dxfId="20" priority="13" stopIfTrue="1">
      <formula>$Z994="Inativo"</formula>
    </cfRule>
    <cfRule type="expression" dxfId="19" priority="14" stopIfTrue="1">
      <formula>$Z994="Verificar"</formula>
    </cfRule>
  </conditionalFormatting>
  <conditionalFormatting sqref="A995">
    <cfRule type="expression" dxfId="18" priority="11" stopIfTrue="1">
      <formula>$Z995="Inativo"</formula>
    </cfRule>
    <cfRule type="expression" dxfId="17" priority="12" stopIfTrue="1">
      <formula>$Z995="Verificar"</formula>
    </cfRule>
  </conditionalFormatting>
  <conditionalFormatting sqref="A996">
    <cfRule type="expression" dxfId="16" priority="9" stopIfTrue="1">
      <formula>$Z996="Inativo"</formula>
    </cfRule>
    <cfRule type="expression" dxfId="15" priority="10" stopIfTrue="1">
      <formula>$Z996="Verificar"</formula>
    </cfRule>
  </conditionalFormatting>
  <conditionalFormatting sqref="A997">
    <cfRule type="expression" dxfId="14" priority="7" stopIfTrue="1">
      <formula>$Z997="Inativo"</formula>
    </cfRule>
    <cfRule type="expression" dxfId="13" priority="8" stopIfTrue="1">
      <formula>$Z997="Verificar"</formula>
    </cfRule>
  </conditionalFormatting>
  <conditionalFormatting sqref="A998">
    <cfRule type="expression" dxfId="12" priority="5" stopIfTrue="1">
      <formula>$Z998="Inativo"</formula>
    </cfRule>
    <cfRule type="expression" dxfId="11" priority="6" stopIfTrue="1">
      <formula>$Z998="Verificar"</formula>
    </cfRule>
  </conditionalFormatting>
  <conditionalFormatting sqref="A999">
    <cfRule type="expression" dxfId="10" priority="3" stopIfTrue="1">
      <formula>$Z999="Inativo"</formula>
    </cfRule>
    <cfRule type="expression" dxfId="9" priority="4" stopIfTrue="1">
      <formula>$Z999="Verificar"</formula>
    </cfRule>
  </conditionalFormatting>
  <conditionalFormatting sqref="A1000">
    <cfRule type="expression" dxfId="8" priority="1" stopIfTrue="1">
      <formula>$Z1000="Inativo"</formula>
    </cfRule>
    <cfRule type="expression" dxfId="7" priority="2" stopIfTrue="1">
      <formula>$Z1000="Verificar"</formula>
    </cfRule>
  </conditionalFormatting>
  <dataValidations count="3">
    <dataValidation type="list" allowBlank="1" showInputMessage="1" showErrorMessage="1" sqref="Z3:Z1001" xr:uid="{00000000-0002-0000-0900-000000000000}">
      <formula1>"Ativo,Inativo,Verificar"</formula1>
    </dataValidation>
    <dataValidation type="list" allowBlank="1" showInputMessage="1" showErrorMessage="1" sqref="E3:E1001" xr:uid="{00000000-0002-0000-0900-000001000000}">
      <formula1>$AI$3:$AI$103</formula1>
    </dataValidation>
    <dataValidation type="list" allowBlank="1" showInputMessage="1" showErrorMessage="1" sqref="H3:H1001" xr:uid="{00000000-0002-0000-0900-000002000000}">
      <formula1>$AJ$3:$AJ$103</formula1>
    </dataValidation>
  </dataValidations>
  <pageMargins left="0.78740157499999996" right="0.78740157499999996" top="0.984251969" bottom="0.984251969" header="0.49212598499999999" footer="0.492125984999999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-0.499984740745262"/>
  </sheetPr>
  <dimension ref="A1:AB1002"/>
  <sheetViews>
    <sheetView workbookViewId="0">
      <pane xSplit="1" ySplit="2" topLeftCell="B3" activePane="bottomRight" state="frozen"/>
      <selection pane="topRight" activeCell="J9" sqref="J9"/>
      <selection pane="bottomLeft" activeCell="J9" sqref="J9"/>
      <selection pane="bottomRight" activeCell="B8" sqref="B8"/>
    </sheetView>
  </sheetViews>
  <sheetFormatPr defaultRowHeight="12.75" x14ac:dyDescent="0.2"/>
  <cols>
    <col min="1" max="1" width="4" bestFit="1" customWidth="1"/>
    <col min="2" max="2" width="38.42578125" bestFit="1" customWidth="1"/>
    <col min="3" max="3" width="13.85546875" bestFit="1" customWidth="1"/>
    <col min="4" max="4" width="11" bestFit="1" customWidth="1"/>
    <col min="5" max="5" width="3" bestFit="1" customWidth="1"/>
    <col min="6" max="6" width="12.140625" bestFit="1" customWidth="1"/>
    <col min="7" max="7" width="3" bestFit="1" customWidth="1"/>
    <col min="8" max="8" width="18.42578125" bestFit="1" customWidth="1"/>
    <col min="9" max="9" width="17.5703125" bestFit="1" customWidth="1"/>
    <col min="10" max="10" width="14.85546875" bestFit="1" customWidth="1"/>
    <col min="11" max="11" width="3.140625" bestFit="1" customWidth="1"/>
    <col min="12" max="12" width="4.140625" bestFit="1" customWidth="1"/>
    <col min="13" max="13" width="4.85546875" bestFit="1" customWidth="1"/>
    <col min="14" max="14" width="12.5703125" bestFit="1" customWidth="1"/>
    <col min="15" max="16" width="9.5703125" bestFit="1" customWidth="1"/>
    <col min="17" max="17" width="33.28515625" bestFit="1" customWidth="1"/>
    <col min="18" max="18" width="41.42578125" bestFit="1" customWidth="1"/>
    <col min="19" max="19" width="36.5703125" bestFit="1" customWidth="1"/>
    <col min="20" max="20" width="6.28515625" bestFit="1" customWidth="1"/>
    <col min="21" max="21" width="9.5703125" bestFit="1" customWidth="1"/>
    <col min="22" max="22" width="61.42578125" bestFit="1" customWidth="1"/>
    <col min="23" max="23" width="8.140625" bestFit="1" customWidth="1"/>
    <col min="24" max="24" width="18.42578125" bestFit="1" customWidth="1"/>
    <col min="25" max="25" width="35.42578125" bestFit="1" customWidth="1"/>
    <col min="26" max="26" width="9.42578125" bestFit="1" customWidth="1"/>
    <col min="27" max="27" width="8" bestFit="1" customWidth="1"/>
    <col min="28" max="28" width="9" bestFit="1" customWidth="1"/>
  </cols>
  <sheetData>
    <row r="1" spans="1:28" s="1" customFormat="1" x14ac:dyDescent="0.2">
      <c r="A1" s="332" t="s">
        <v>94</v>
      </c>
      <c r="B1" s="334" t="s">
        <v>65</v>
      </c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0"/>
      <c r="N1" s="331" t="s">
        <v>96</v>
      </c>
      <c r="O1" s="331"/>
      <c r="P1" s="331"/>
      <c r="Q1" s="331"/>
      <c r="R1" s="331"/>
      <c r="S1" s="331"/>
      <c r="T1" s="331"/>
      <c r="U1" s="331" t="s">
        <v>136</v>
      </c>
      <c r="V1" s="331"/>
      <c r="W1" s="331"/>
      <c r="X1" s="331"/>
      <c r="Y1" s="257"/>
      <c r="Z1" s="329" t="s">
        <v>137</v>
      </c>
      <c r="AA1" s="330"/>
      <c r="AB1" s="29"/>
    </row>
    <row r="2" spans="1:28" s="1" customFormat="1" ht="13.5" thickBot="1" x14ac:dyDescent="0.25">
      <c r="A2" s="333"/>
      <c r="B2" s="30" t="s">
        <v>138</v>
      </c>
      <c r="C2" s="30" t="s">
        <v>139</v>
      </c>
      <c r="D2" s="30" t="s">
        <v>140</v>
      </c>
      <c r="E2" s="30" t="s">
        <v>94</v>
      </c>
      <c r="F2" s="30" t="s">
        <v>141</v>
      </c>
      <c r="G2" s="30" t="s">
        <v>94</v>
      </c>
      <c r="H2" s="30" t="s">
        <v>44</v>
      </c>
      <c r="I2" s="30" t="s">
        <v>142</v>
      </c>
      <c r="J2" s="30" t="s">
        <v>143</v>
      </c>
      <c r="K2" s="30" t="s">
        <v>144</v>
      </c>
      <c r="L2" s="30" t="s">
        <v>108</v>
      </c>
      <c r="M2" s="30" t="s">
        <v>109</v>
      </c>
      <c r="N2" s="30" t="s">
        <v>110</v>
      </c>
      <c r="O2" s="30" t="s">
        <v>145</v>
      </c>
      <c r="P2" s="30" t="s">
        <v>146</v>
      </c>
      <c r="Q2" s="30" t="s">
        <v>113</v>
      </c>
      <c r="R2" s="30" t="s">
        <v>114</v>
      </c>
      <c r="S2" s="30" t="s">
        <v>147</v>
      </c>
      <c r="T2" s="30" t="s">
        <v>148</v>
      </c>
      <c r="U2" s="30" t="s">
        <v>116</v>
      </c>
      <c r="V2" s="30" t="s">
        <v>117</v>
      </c>
      <c r="W2" s="30" t="s">
        <v>118</v>
      </c>
      <c r="X2" s="30" t="s">
        <v>119</v>
      </c>
      <c r="Y2" s="30" t="s">
        <v>120</v>
      </c>
      <c r="Z2" s="75" t="s">
        <v>15</v>
      </c>
      <c r="AA2" s="75" t="s">
        <v>149</v>
      </c>
      <c r="AB2" s="31" t="s">
        <v>43</v>
      </c>
    </row>
    <row r="3" spans="1:28" x14ac:dyDescent="0.2">
      <c r="A3" s="37">
        <f>IF($B$3&lt;&gt;"",1,"")</f>
        <v>1</v>
      </c>
      <c r="B3" s="5" t="s">
        <v>466</v>
      </c>
      <c r="C3" s="5" t="s">
        <v>534</v>
      </c>
      <c r="D3" s="14" t="s">
        <v>534</v>
      </c>
      <c r="E3" s="14">
        <v>3</v>
      </c>
      <c r="F3" s="33" t="str">
        <f>IF($E3&lt;&gt;"",VLOOKUP($E3,Parametros!$A$3:$C$102,2,FALSE),"")</f>
        <v>Distribuidora</v>
      </c>
      <c r="G3" s="35">
        <v>2</v>
      </c>
      <c r="H3" s="33" t="str">
        <f>IF($G3&lt;&gt;"",VLOOKUP($G3,Parametros!$P$3:$R$102,2,FALSE),"")</f>
        <v>Fornecedor</v>
      </c>
      <c r="I3" s="5"/>
      <c r="J3" s="5"/>
      <c r="K3" s="5"/>
      <c r="L3" s="33" t="str">
        <f>IF($U3&lt;&gt;"",VLOOKUP(VLOOKUP(VLOOKUP($U3,Endereços!$B$3:$M$1002,8,FALSE),Parametros!$AG$3:$AJ$102,4,FALSE),Parametros!$U$3:$Z$102,4,FALSE),"")</f>
        <v/>
      </c>
      <c r="M3" s="33" t="str">
        <f>IF($U3&lt;&gt;"",VLOOKUP(VLOOKUP($U3,Endereços!$B$3:$M$1002,6,FALSE),Parametros!$I$3:$N$102,6,FALSE),"")</f>
        <v/>
      </c>
      <c r="N3" s="5"/>
      <c r="O3" s="5"/>
      <c r="P3" s="5"/>
      <c r="Q3" s="18"/>
      <c r="R3" s="18"/>
      <c r="S3" s="18"/>
      <c r="T3" s="5"/>
      <c r="U3" s="5"/>
      <c r="V3" s="32" t="str">
        <f>IF($U3&lt;&gt;"",VLOOKUP($U3,Endereços!$B$3:$M$1002,5,FALSE)&amp;" - "&amp;VLOOKUP($U3,Endereços!$B$3:$M$1002,7,FALSE)&amp;" - "&amp;VLOOKUP($U3,Endereços!$B$3:$M$1002,8,FALSE)&amp;", "&amp;VLOOKUP($U3,Endereços!$B$3:$M$1002,2,FALSE)&amp;" "&amp;VLOOKUP($U3,Endereços!$B$3:$M$1002,3,FALSE),"")</f>
        <v/>
      </c>
      <c r="W3" s="14"/>
      <c r="X3" s="5"/>
      <c r="Y3" s="14"/>
      <c r="Z3" s="15"/>
      <c r="AA3" s="15"/>
      <c r="AB3" s="71" t="s">
        <v>125</v>
      </c>
    </row>
    <row r="4" spans="1:28" x14ac:dyDescent="0.2">
      <c r="A4" s="38">
        <f t="shared" ref="A4:A35" si="0">IF($B4&lt;&gt;"",$A3+1,"")</f>
        <v>2</v>
      </c>
      <c r="B4" s="7" t="s">
        <v>530</v>
      </c>
      <c r="C4" s="7" t="s">
        <v>535</v>
      </c>
      <c r="D4" s="14"/>
      <c r="E4" s="14">
        <v>3</v>
      </c>
      <c r="F4" s="33" t="str">
        <f>IF($E4&lt;&gt;"",VLOOKUP($E4,Parametros!$A$3:$C$102,2,FALSE),"")</f>
        <v>Distribuidora</v>
      </c>
      <c r="G4" s="36">
        <v>2</v>
      </c>
      <c r="H4" s="33" t="str">
        <f>IF($G4&lt;&gt;"",VLOOKUP($G4,Parametros!$P$3:$R$102,2,FALSE),"")</f>
        <v>Fornecedor</v>
      </c>
      <c r="I4" s="9"/>
      <c r="J4" s="9"/>
      <c r="K4" s="9"/>
      <c r="L4" s="33" t="str">
        <f>IF($U4&lt;&gt;"",VLOOKUP(VLOOKUP(VLOOKUP($U4,Endereços!$B$3:$M$1002,8,FALSE),Parametros!$AG$3:$AJ$102,4,FALSE),Parametros!$U$3:$Z$102,4,FALSE),"")</f>
        <v/>
      </c>
      <c r="M4" s="33" t="str">
        <f>IF($U4&lt;&gt;"",VLOOKUP(VLOOKUP($U4,Endereços!$B$3:$M$1002,6,FALSE),Parametros!$I$3:$N$102,6,FALSE),"")</f>
        <v/>
      </c>
      <c r="N4" s="7"/>
      <c r="O4" s="9"/>
      <c r="P4" s="9"/>
      <c r="Q4" s="18"/>
      <c r="R4" s="55"/>
      <c r="S4" s="18"/>
      <c r="T4" s="9"/>
      <c r="U4" s="7"/>
      <c r="V4" s="32" t="str">
        <f>IF($U4&lt;&gt;"",VLOOKUP($U4,Endereços!$B$3:$M$1002,5,FALSE)&amp;" - "&amp;VLOOKUP($U4,Endereços!$B$3:$M$1002,7,FALSE)&amp;" - "&amp;VLOOKUP($U4,Endereços!$B$3:$M$1002,8,FALSE)&amp;", "&amp;VLOOKUP($U4,Endereços!$B$3:$M$1002,2,FALSE)&amp;" "&amp;VLOOKUP($U4,Endereços!$B$3:$M$1002,3,FALSE),"")</f>
        <v/>
      </c>
      <c r="W4" s="9"/>
      <c r="X4" s="7"/>
      <c r="Y4" s="9"/>
      <c r="Z4" s="16"/>
      <c r="AA4" s="16"/>
      <c r="AB4" s="72" t="s">
        <v>125</v>
      </c>
    </row>
    <row r="5" spans="1:28" x14ac:dyDescent="0.2">
      <c r="A5" s="38">
        <f t="shared" si="0"/>
        <v>3</v>
      </c>
      <c r="B5" s="7" t="s">
        <v>531</v>
      </c>
      <c r="C5" s="7" t="s">
        <v>536</v>
      </c>
      <c r="D5" s="14"/>
      <c r="E5" s="14">
        <v>3</v>
      </c>
      <c r="F5" s="33" t="str">
        <f>IF($E5&lt;&gt;"",VLOOKUP($E5,Parametros!$A$3:$C$102,2,FALSE),"")</f>
        <v>Distribuidora</v>
      </c>
      <c r="G5" s="36">
        <v>2</v>
      </c>
      <c r="H5" s="33" t="str">
        <f>IF($G5&lt;&gt;"",VLOOKUP($G5,Parametros!$P$3:$R$102,2,FALSE),"")</f>
        <v>Fornecedor</v>
      </c>
      <c r="I5" s="9"/>
      <c r="J5" s="9"/>
      <c r="K5" s="9"/>
      <c r="L5" s="33" t="str">
        <f>IF($U5&lt;&gt;"",VLOOKUP(VLOOKUP(VLOOKUP($U5,Endereços!$B$3:$M$1002,8,FALSE),Parametros!$AG$3:$AJ$102,4,FALSE),Parametros!$U$3:$Z$102,4,FALSE),"")</f>
        <v/>
      </c>
      <c r="M5" s="33" t="str">
        <f>IF($U5&lt;&gt;"",VLOOKUP(VLOOKUP($U5,Endereços!$B$3:$M$1002,6,FALSE),Parametros!$I$3:$N$102,6,FALSE),"")</f>
        <v/>
      </c>
      <c r="N5" s="9"/>
      <c r="O5" s="9"/>
      <c r="P5" s="9"/>
      <c r="Q5" s="18"/>
      <c r="R5" s="55"/>
      <c r="S5" s="18"/>
      <c r="T5" s="9"/>
      <c r="U5" s="9"/>
      <c r="V5" s="32" t="str">
        <f>IF($U5&lt;&gt;"",VLOOKUP($U5,Endereços!$B$3:$M$1002,5,FALSE)&amp;" - "&amp;VLOOKUP($U5,Endereços!$B$3:$M$1002,7,FALSE)&amp;" - "&amp;VLOOKUP($U5,Endereços!$B$3:$M$1002,8,FALSE)&amp;", "&amp;VLOOKUP($U5,Endereços!$B$3:$M$1002,2,FALSE)&amp;" "&amp;VLOOKUP($U5,Endereços!$B$3:$M$1002,3,FALSE),"")</f>
        <v/>
      </c>
      <c r="W5" s="9"/>
      <c r="X5" s="9"/>
      <c r="Y5" s="9"/>
      <c r="Z5" s="16"/>
      <c r="AA5" s="16"/>
      <c r="AB5" s="72" t="s">
        <v>125</v>
      </c>
    </row>
    <row r="6" spans="1:28" x14ac:dyDescent="0.2">
      <c r="A6" s="38">
        <f t="shared" si="0"/>
        <v>4</v>
      </c>
      <c r="B6" s="7" t="s">
        <v>532</v>
      </c>
      <c r="C6" s="7" t="s">
        <v>537</v>
      </c>
      <c r="D6" s="14"/>
      <c r="E6" s="14">
        <v>4</v>
      </c>
      <c r="F6" s="33" t="str">
        <f>IF($E6&lt;&gt;"",VLOOKUP($E6,Parametros!$A$3:$C$102,2,FALSE),"")</f>
        <v>Consultoria</v>
      </c>
      <c r="G6" s="36">
        <v>1</v>
      </c>
      <c r="H6" s="33" t="str">
        <f>IF($G6&lt;&gt;"",VLOOKUP($G6,Parametros!$P$3:$R$102,2,FALSE),"")</f>
        <v>Cliente</v>
      </c>
      <c r="I6" s="9"/>
      <c r="J6" s="74"/>
      <c r="K6" s="9"/>
      <c r="L6" s="33" t="str">
        <f>IF($U6&lt;&gt;"",VLOOKUP(VLOOKUP(VLOOKUP($U6,Endereços!$B$3:$M$1002,8,FALSE),Parametros!$AG$3:$AJ$102,4,FALSE),Parametros!$U$3:$Z$102,4,FALSE),"")</f>
        <v/>
      </c>
      <c r="M6" s="33" t="str">
        <f>IF($U6&lt;&gt;"",VLOOKUP(VLOOKUP($U6,Endereços!$B$3:$M$1002,6,FALSE),Parametros!$I$3:$N$102,6,FALSE),"")</f>
        <v/>
      </c>
      <c r="N6" s="9"/>
      <c r="O6" s="9"/>
      <c r="P6" s="9"/>
      <c r="Q6" s="18"/>
      <c r="R6" s="55"/>
      <c r="S6" s="18"/>
      <c r="T6" s="9"/>
      <c r="U6" s="9"/>
      <c r="V6" s="32" t="str">
        <f>IF($U6&lt;&gt;"",VLOOKUP($U6,Endereços!$B$3:$M$1002,5,FALSE)&amp;" - "&amp;VLOOKUP($U6,Endereços!$B$3:$M$1002,7,FALSE)&amp;" - "&amp;VLOOKUP($U6,Endereços!$B$3:$M$1002,8,FALSE)&amp;", "&amp;VLOOKUP($U6,Endereços!$B$3:$M$1002,2,FALSE)&amp;" "&amp;VLOOKUP($U6,Endereços!$B$3:$M$1002,3,FALSE),"")</f>
        <v/>
      </c>
      <c r="W6" s="9"/>
      <c r="X6" s="9"/>
      <c r="Y6" s="9"/>
      <c r="Z6" s="16"/>
      <c r="AA6" s="16"/>
      <c r="AB6" s="72" t="s">
        <v>125</v>
      </c>
    </row>
    <row r="7" spans="1:28" x14ac:dyDescent="0.2">
      <c r="A7" s="38">
        <f t="shared" si="0"/>
        <v>5</v>
      </c>
      <c r="B7" s="7" t="s">
        <v>533</v>
      </c>
      <c r="C7" s="7" t="s">
        <v>538</v>
      </c>
      <c r="D7" s="14"/>
      <c r="E7" s="14">
        <v>4</v>
      </c>
      <c r="F7" s="33" t="str">
        <f>IF($E7&lt;&gt;"",VLOOKUP($E7,Parametros!$A$3:$C$102,2,FALSE),"")</f>
        <v>Consultoria</v>
      </c>
      <c r="G7" s="36">
        <v>2</v>
      </c>
      <c r="H7" s="33" t="str">
        <f>IF($G7&lt;&gt;"",VLOOKUP($G7,Parametros!$P$3:$R$102,2,FALSE),"")</f>
        <v>Fornecedor</v>
      </c>
      <c r="I7" s="9"/>
      <c r="J7" s="74"/>
      <c r="K7" s="9"/>
      <c r="L7" s="33" t="str">
        <f>IF($U7&lt;&gt;"",VLOOKUP(VLOOKUP(VLOOKUP($U7,Endereços!$B$3:$M$1002,8,FALSE),Parametros!$AG$3:$AJ$102,4,FALSE),Parametros!$U$3:$Z$102,4,FALSE),"")</f>
        <v/>
      </c>
      <c r="M7" s="33" t="str">
        <f>IF($U7&lt;&gt;"",VLOOKUP(VLOOKUP($U7,Endereços!$B$3:$M$1002,6,FALSE),Parametros!$I$3:$N$102,6,FALSE),"")</f>
        <v/>
      </c>
      <c r="N7" s="9"/>
      <c r="O7" s="9"/>
      <c r="P7" s="9"/>
      <c r="Q7" s="18"/>
      <c r="R7" s="55"/>
      <c r="S7" s="18"/>
      <c r="T7" s="9"/>
      <c r="U7" s="9"/>
      <c r="V7" s="32" t="str">
        <f>IF($U7&lt;&gt;"",VLOOKUP($U7,Endereços!$B$3:$M$1002,5,FALSE)&amp;" - "&amp;VLOOKUP($U7,Endereços!$B$3:$M$1002,7,FALSE)&amp;" - "&amp;VLOOKUP($U7,Endereços!$B$3:$M$1002,8,FALSE)&amp;", "&amp;VLOOKUP($U7,Endereços!$B$3:$M$1002,2,FALSE)&amp;" "&amp;VLOOKUP($U7,Endereços!$B$3:$M$1002,3,FALSE),"")</f>
        <v/>
      </c>
      <c r="W7" s="9"/>
      <c r="X7" s="9"/>
      <c r="Y7" s="9"/>
      <c r="Z7" s="16"/>
      <c r="AA7" s="16"/>
      <c r="AB7" s="72" t="s">
        <v>125</v>
      </c>
    </row>
    <row r="8" spans="1:28" x14ac:dyDescent="0.2">
      <c r="A8" s="38" t="str">
        <f t="shared" si="0"/>
        <v/>
      </c>
      <c r="B8" s="9"/>
      <c r="C8" s="9"/>
      <c r="D8" s="14"/>
      <c r="E8" s="14"/>
      <c r="F8" s="33" t="str">
        <f>IF($E8&lt;&gt;"",VLOOKUP($E8,Parametros!$A$3:$C$102,2,FALSE),"")</f>
        <v/>
      </c>
      <c r="G8" s="36"/>
      <c r="H8" s="33" t="str">
        <f>IF($G8&lt;&gt;"",VLOOKUP($G8,Parametros!$P$3:$R$102,2,FALSE),"")</f>
        <v/>
      </c>
      <c r="I8" s="9"/>
      <c r="J8" s="9"/>
      <c r="K8" s="9"/>
      <c r="L8" s="33" t="str">
        <f>IF($U8&lt;&gt;"",VLOOKUP(VLOOKUP(VLOOKUP($U8,Endereços!$B$3:$M$1002,8,FALSE),Parametros!$AG$3:$AJ$102,4,FALSE),Parametros!$U$3:$Z$102,4,FALSE),"")</f>
        <v/>
      </c>
      <c r="M8" s="33" t="str">
        <f>IF($U8&lt;&gt;"",VLOOKUP(VLOOKUP($U8,Endereços!$B$3:$M$1002,6,FALSE),Parametros!$I$3:$N$102,6,FALSE),"")</f>
        <v/>
      </c>
      <c r="N8" s="9"/>
      <c r="O8" s="9"/>
      <c r="P8" s="9"/>
      <c r="Q8" s="18"/>
      <c r="R8" s="55"/>
      <c r="S8" s="18"/>
      <c r="T8" s="9"/>
      <c r="U8" s="9"/>
      <c r="V8" s="32" t="str">
        <f>IF($U8&lt;&gt;"",VLOOKUP($U8,Endereços!$B$3:$M$1002,5,FALSE)&amp;" - "&amp;VLOOKUP($U8,Endereços!$B$3:$M$1002,7,FALSE)&amp;" - "&amp;VLOOKUP($U8,Endereços!$B$3:$M$1002,8,FALSE)&amp;", "&amp;VLOOKUP($U8,Endereços!$B$3:$M$1002,2,FALSE)&amp;" "&amp;VLOOKUP($U8,Endereços!$B$3:$M$1002,3,FALSE),"")</f>
        <v/>
      </c>
      <c r="W8" s="74"/>
      <c r="X8" s="9"/>
      <c r="Y8" s="9"/>
      <c r="Z8" s="16"/>
      <c r="AA8" s="16"/>
      <c r="AB8" s="72"/>
    </row>
    <row r="9" spans="1:28" x14ac:dyDescent="0.2">
      <c r="A9" s="38" t="str">
        <f t="shared" si="0"/>
        <v/>
      </c>
      <c r="B9" s="9"/>
      <c r="C9" s="9"/>
      <c r="D9" s="14"/>
      <c r="E9" s="14"/>
      <c r="F9" s="33" t="str">
        <f>IF($E9&lt;&gt;"",VLOOKUP($E9,Parametros!$A$3:$C$102,2,FALSE),"")</f>
        <v/>
      </c>
      <c r="G9" s="36"/>
      <c r="H9" s="33" t="str">
        <f>IF($G9&lt;&gt;"",VLOOKUP($G9,Parametros!$P$3:$R$102,2,FALSE),"")</f>
        <v/>
      </c>
      <c r="I9" s="9"/>
      <c r="J9" s="9"/>
      <c r="K9" s="9"/>
      <c r="L9" s="33" t="str">
        <f>IF($U9&lt;&gt;"",VLOOKUP(VLOOKUP(VLOOKUP($U9,Endereços!$B$3:$M$1002,8,FALSE),Parametros!$AG$3:$AJ$102,4,FALSE),Parametros!$U$3:$Z$102,4,FALSE),"")</f>
        <v/>
      </c>
      <c r="M9" s="33" t="str">
        <f>IF($U9&lt;&gt;"",VLOOKUP(VLOOKUP($U9,Endereços!$B$3:$M$1002,6,FALSE),Parametros!$I$3:$N$102,6,FALSE),"")</f>
        <v/>
      </c>
      <c r="N9" s="9"/>
      <c r="O9" s="9"/>
      <c r="P9" s="9"/>
      <c r="Q9" s="18"/>
      <c r="R9" s="55"/>
      <c r="S9" s="18"/>
      <c r="T9" s="9"/>
      <c r="U9" s="9"/>
      <c r="V9" s="32" t="str">
        <f>IF($U9&lt;&gt;"",VLOOKUP($U9,Endereços!$B$3:$M$1002,5,FALSE)&amp;" - "&amp;VLOOKUP($U9,Endereços!$B$3:$M$1002,7,FALSE)&amp;" - "&amp;VLOOKUP($U9,Endereços!$B$3:$M$1002,8,FALSE)&amp;", "&amp;VLOOKUP($U9,Endereços!$B$3:$M$1002,2,FALSE)&amp;" "&amp;VLOOKUP($U9,Endereços!$B$3:$M$1002,3,FALSE),"")</f>
        <v/>
      </c>
      <c r="W9" s="9"/>
      <c r="X9" s="9"/>
      <c r="Y9" s="9"/>
      <c r="Z9" s="16"/>
      <c r="AA9" s="16"/>
      <c r="AB9" s="72"/>
    </row>
    <row r="10" spans="1:28" x14ac:dyDescent="0.2">
      <c r="A10" s="38" t="str">
        <f t="shared" si="0"/>
        <v/>
      </c>
      <c r="B10" s="9"/>
      <c r="C10" s="9"/>
      <c r="D10" s="14"/>
      <c r="E10" s="14"/>
      <c r="F10" s="33" t="str">
        <f>IF($E10&lt;&gt;"",VLOOKUP($E10,Parametros!$A$3:$C$102,2,FALSE),"")</f>
        <v/>
      </c>
      <c r="G10" s="36"/>
      <c r="H10" s="33" t="str">
        <f>IF($G10&lt;&gt;"",VLOOKUP($G10,Parametros!$P$3:$R$102,2,FALSE),"")</f>
        <v/>
      </c>
      <c r="I10" s="9"/>
      <c r="J10" s="9"/>
      <c r="K10" s="9"/>
      <c r="L10" s="33" t="str">
        <f>IF($U10&lt;&gt;"",VLOOKUP(VLOOKUP(VLOOKUP($U10,Endereços!$B$3:$M$1002,8,FALSE),Parametros!$AG$3:$AJ$102,4,FALSE),Parametros!$U$3:$Z$102,4,FALSE),"")</f>
        <v/>
      </c>
      <c r="M10" s="33" t="str">
        <f>IF($U10&lt;&gt;"",VLOOKUP(VLOOKUP($U10,Endereços!$B$3:$M$1002,6,FALSE),Parametros!$I$3:$N$102,6,FALSE),"")</f>
        <v/>
      </c>
      <c r="N10" s="9"/>
      <c r="O10" s="9"/>
      <c r="P10" s="9"/>
      <c r="Q10" s="18"/>
      <c r="R10" s="55"/>
      <c r="S10" s="18"/>
      <c r="T10" s="9"/>
      <c r="U10" s="9"/>
      <c r="V10" s="32" t="str">
        <f>IF($U10&lt;&gt;"",VLOOKUP($U10,Endereços!$B$3:$M$1002,5,FALSE)&amp;" - "&amp;VLOOKUP($U10,Endereços!$B$3:$M$1002,7,FALSE)&amp;" - "&amp;VLOOKUP($U10,Endereços!$B$3:$M$1002,8,FALSE)&amp;", "&amp;VLOOKUP($U10,Endereços!$B$3:$M$1002,2,FALSE)&amp;" "&amp;VLOOKUP($U10,Endereços!$B$3:$M$1002,3,FALSE),"")</f>
        <v/>
      </c>
      <c r="W10" s="9"/>
      <c r="X10" s="9"/>
      <c r="Y10" s="9"/>
      <c r="Z10" s="16"/>
      <c r="AA10" s="16"/>
      <c r="AB10" s="72"/>
    </row>
    <row r="11" spans="1:28" x14ac:dyDescent="0.2">
      <c r="A11" s="38" t="str">
        <f t="shared" si="0"/>
        <v/>
      </c>
      <c r="B11" s="9"/>
      <c r="C11" s="9"/>
      <c r="D11" s="14"/>
      <c r="E11" s="14"/>
      <c r="F11" s="33" t="str">
        <f>IF($E11&lt;&gt;"",VLOOKUP($E11,Parametros!$A$3:$C$102,2,FALSE),"")</f>
        <v/>
      </c>
      <c r="G11" s="36"/>
      <c r="H11" s="33" t="str">
        <f>IF($G11&lt;&gt;"",VLOOKUP($G11,Parametros!$P$3:$R$102,2,FALSE),"")</f>
        <v/>
      </c>
      <c r="I11" s="9"/>
      <c r="J11" s="9"/>
      <c r="K11" s="9"/>
      <c r="L11" s="33" t="str">
        <f>IF($U11&lt;&gt;"",VLOOKUP(VLOOKUP(VLOOKUP($U11,Endereços!$B$3:$M$1002,8,FALSE),Parametros!$AG$3:$AJ$102,4,FALSE),Parametros!$U$3:$Z$102,4,FALSE),"")</f>
        <v/>
      </c>
      <c r="M11" s="33" t="str">
        <f>IF($U11&lt;&gt;"",VLOOKUP(VLOOKUP($U11,Endereços!$B$3:$M$1002,6,FALSE),Parametros!$I$3:$N$102,6,FALSE),"")</f>
        <v/>
      </c>
      <c r="N11" s="9"/>
      <c r="O11" s="9"/>
      <c r="P11" s="9"/>
      <c r="Q11" s="18"/>
      <c r="R11" s="55"/>
      <c r="S11" s="18"/>
      <c r="T11" s="9"/>
      <c r="U11" s="9"/>
      <c r="V11" s="32" t="str">
        <f>IF($U11&lt;&gt;"",VLOOKUP($U11,Endereços!$B$3:$M$1002,5,FALSE)&amp;" - "&amp;VLOOKUP($U11,Endereços!$B$3:$M$1002,7,FALSE)&amp;" - "&amp;VLOOKUP($U11,Endereços!$B$3:$M$1002,8,FALSE)&amp;", "&amp;VLOOKUP($U11,Endereços!$B$3:$M$1002,2,FALSE)&amp;" "&amp;VLOOKUP($U11,Endereços!$B$3:$M$1002,3,FALSE),"")</f>
        <v/>
      </c>
      <c r="W11" s="9"/>
      <c r="X11" s="9"/>
      <c r="Y11" s="9"/>
      <c r="Z11" s="16"/>
      <c r="AA11" s="16"/>
      <c r="AB11" s="72"/>
    </row>
    <row r="12" spans="1:28" x14ac:dyDescent="0.2">
      <c r="A12" s="38" t="str">
        <f t="shared" si="0"/>
        <v/>
      </c>
      <c r="B12" s="9"/>
      <c r="C12" s="9"/>
      <c r="D12" s="14"/>
      <c r="E12" s="14"/>
      <c r="F12" s="33" t="str">
        <f>IF($E12&lt;&gt;"",VLOOKUP($E12,Parametros!$A$3:$C$102,2,FALSE),"")</f>
        <v/>
      </c>
      <c r="G12" s="36"/>
      <c r="H12" s="33" t="str">
        <f>IF($G12&lt;&gt;"",VLOOKUP($G12,Parametros!$P$3:$R$102,2,FALSE),"")</f>
        <v/>
      </c>
      <c r="I12" s="9"/>
      <c r="J12" s="9"/>
      <c r="K12" s="9"/>
      <c r="L12" s="33" t="str">
        <f>IF($U12&lt;&gt;"",VLOOKUP(VLOOKUP(VLOOKUP($U12,Endereços!$B$3:$M$1002,8,FALSE),Parametros!$AG$3:$AJ$102,4,FALSE),Parametros!$U$3:$Z$102,4,FALSE),"")</f>
        <v/>
      </c>
      <c r="M12" s="33" t="str">
        <f>IF($U12&lt;&gt;"",VLOOKUP(VLOOKUP($U12,Endereços!$B$3:$M$1002,6,FALSE),Parametros!$I$3:$N$102,6,FALSE),"")</f>
        <v/>
      </c>
      <c r="N12" s="9"/>
      <c r="O12" s="9"/>
      <c r="P12" s="9"/>
      <c r="Q12" s="18"/>
      <c r="R12" s="55"/>
      <c r="S12" s="18"/>
      <c r="T12" s="9"/>
      <c r="U12" s="9"/>
      <c r="V12" s="32" t="str">
        <f>IF($U12&lt;&gt;"",VLOOKUP($U12,Endereços!$B$3:$M$1002,5,FALSE)&amp;" - "&amp;VLOOKUP($U12,Endereços!$B$3:$M$1002,7,FALSE)&amp;" - "&amp;VLOOKUP($U12,Endereços!$B$3:$M$1002,8,FALSE)&amp;", "&amp;VLOOKUP($U12,Endereços!$B$3:$M$1002,2,FALSE)&amp;" "&amp;VLOOKUP($U12,Endereços!$B$3:$M$1002,3,FALSE),"")</f>
        <v/>
      </c>
      <c r="W12" s="9"/>
      <c r="X12" s="9"/>
      <c r="Y12" s="9"/>
      <c r="Z12" s="16"/>
      <c r="AA12" s="16"/>
      <c r="AB12" s="72"/>
    </row>
    <row r="13" spans="1:28" x14ac:dyDescent="0.2">
      <c r="A13" s="38" t="str">
        <f t="shared" si="0"/>
        <v/>
      </c>
      <c r="B13" s="9"/>
      <c r="C13" s="9"/>
      <c r="D13" s="14"/>
      <c r="E13" s="14"/>
      <c r="F13" s="33" t="str">
        <f>IF($E13&lt;&gt;"",VLOOKUP($E13,Parametros!$A$3:$C$102,2,FALSE),"")</f>
        <v/>
      </c>
      <c r="G13" s="36"/>
      <c r="H13" s="33" t="str">
        <f>IF($G13&lt;&gt;"",VLOOKUP($G13,Parametros!$P$3:$R$102,2,FALSE),"")</f>
        <v/>
      </c>
      <c r="I13" s="9"/>
      <c r="J13" s="74"/>
      <c r="K13" s="9"/>
      <c r="L13" s="33" t="str">
        <f>IF($U13&lt;&gt;"",VLOOKUP(VLOOKUP(VLOOKUP($U13,Endereços!$B$3:$M$1002,8,FALSE),Parametros!$AG$3:$AJ$102,4,FALSE),Parametros!$U$3:$Z$102,4,FALSE),"")</f>
        <v/>
      </c>
      <c r="M13" s="33" t="str">
        <f>IF($U13&lt;&gt;"",VLOOKUP(VLOOKUP($U13,Endereços!$B$3:$M$1002,6,FALSE),Parametros!$I$3:$N$102,6,FALSE),"")</f>
        <v/>
      </c>
      <c r="N13" s="9"/>
      <c r="O13" s="9"/>
      <c r="P13" s="9"/>
      <c r="Q13" s="18"/>
      <c r="R13" s="55"/>
      <c r="S13" s="18"/>
      <c r="T13" s="9"/>
      <c r="U13" s="9"/>
      <c r="V13" s="32" t="str">
        <f>IF($U13&lt;&gt;"",VLOOKUP($U13,Endereços!$B$3:$M$1002,5,FALSE)&amp;" - "&amp;VLOOKUP($U13,Endereços!$B$3:$M$1002,7,FALSE)&amp;" - "&amp;VLOOKUP($U13,Endereços!$B$3:$M$1002,8,FALSE)&amp;", "&amp;VLOOKUP($U13,Endereços!$B$3:$M$1002,2,FALSE)&amp;" "&amp;VLOOKUP($U13,Endereços!$B$3:$M$1002,3,FALSE),"")</f>
        <v/>
      </c>
      <c r="W13" s="9"/>
      <c r="X13" s="9"/>
      <c r="Y13" s="9"/>
      <c r="Z13" s="16"/>
      <c r="AA13" s="16"/>
      <c r="AB13" s="72"/>
    </row>
    <row r="14" spans="1:28" x14ac:dyDescent="0.2">
      <c r="A14" s="38" t="str">
        <f t="shared" si="0"/>
        <v/>
      </c>
      <c r="B14" s="9"/>
      <c r="C14" s="7"/>
      <c r="D14" s="5"/>
      <c r="E14" s="14"/>
      <c r="F14" s="33" t="str">
        <f>IF($E14&lt;&gt;"",VLOOKUP($E14,Parametros!$A$3:$C$102,2,FALSE),"")</f>
        <v/>
      </c>
      <c r="G14" s="36"/>
      <c r="H14" s="33" t="str">
        <f>IF($G14&lt;&gt;"",VLOOKUP($G14,Parametros!$P$3:$R$102,2,FALSE),"")</f>
        <v/>
      </c>
      <c r="I14" s="9"/>
      <c r="J14" s="74"/>
      <c r="K14" s="9"/>
      <c r="L14" s="33" t="str">
        <f>IF($U14&lt;&gt;"",VLOOKUP(VLOOKUP(VLOOKUP($U14,Endereços!$B$3:$M$1002,8,FALSE),Parametros!$AG$3:$AJ$102,4,FALSE),Parametros!$U$3:$Z$102,4,FALSE),"")</f>
        <v/>
      </c>
      <c r="M14" s="33" t="str">
        <f>IF($U14&lt;&gt;"",VLOOKUP(VLOOKUP($U14,Endereços!$B$3:$M$1002,6,FALSE),Parametros!$I$3:$N$102,6,FALSE),"")</f>
        <v/>
      </c>
      <c r="N14" s="9"/>
      <c r="O14" s="9"/>
      <c r="P14" s="9"/>
      <c r="Q14" s="18"/>
      <c r="R14" s="55"/>
      <c r="S14" s="18"/>
      <c r="T14" s="9"/>
      <c r="U14" s="9"/>
      <c r="V14" s="32" t="str">
        <f>IF($U14&lt;&gt;"",VLOOKUP($U14,Endereços!$B$3:$M$1002,5,FALSE)&amp;" - "&amp;VLOOKUP($U14,Endereços!$B$3:$M$1002,7,FALSE)&amp;" - "&amp;VLOOKUP($U14,Endereços!$B$3:$M$1002,8,FALSE)&amp;", "&amp;VLOOKUP($U14,Endereços!$B$3:$M$1002,2,FALSE)&amp;" "&amp;VLOOKUP($U14,Endereços!$B$3:$M$1002,3,FALSE),"")</f>
        <v/>
      </c>
      <c r="W14" s="9"/>
      <c r="X14" s="9"/>
      <c r="Y14" s="9"/>
      <c r="Z14" s="16"/>
      <c r="AA14" s="16"/>
      <c r="AB14" s="72"/>
    </row>
    <row r="15" spans="1:28" x14ac:dyDescent="0.2">
      <c r="A15" s="38" t="str">
        <f t="shared" si="0"/>
        <v/>
      </c>
      <c r="B15" s="9"/>
      <c r="C15" s="9"/>
      <c r="D15" s="14"/>
      <c r="E15" s="14"/>
      <c r="F15" s="33" t="str">
        <f>IF($E15&lt;&gt;"",VLOOKUP($E15,Parametros!$A$3:$C$102,2,FALSE),"")</f>
        <v/>
      </c>
      <c r="G15" s="36"/>
      <c r="H15" s="33" t="str">
        <f>IF($G15&lt;&gt;"",VLOOKUP($G15,Parametros!$P$3:$R$102,2,FALSE),"")</f>
        <v/>
      </c>
      <c r="I15" s="9"/>
      <c r="J15" s="9"/>
      <c r="K15" s="9"/>
      <c r="L15" s="33" t="str">
        <f>IF($U15&lt;&gt;"",VLOOKUP(VLOOKUP(VLOOKUP($U15,Endereços!$B$3:$M$1002,8,FALSE),Parametros!$AG$3:$AJ$102,4,FALSE),Parametros!$U$3:$Z$102,4,FALSE),"")</f>
        <v/>
      </c>
      <c r="M15" s="33" t="str">
        <f>IF($U15&lt;&gt;"",VLOOKUP(VLOOKUP($U15,Endereços!$B$3:$M$1002,6,FALSE),Parametros!$I$3:$N$102,6,FALSE),"")</f>
        <v/>
      </c>
      <c r="N15" s="9"/>
      <c r="O15" s="9"/>
      <c r="P15" s="9"/>
      <c r="Q15" s="18"/>
      <c r="R15" s="55"/>
      <c r="S15" s="18"/>
      <c r="T15" s="9"/>
      <c r="U15" s="9"/>
      <c r="V15" s="32" t="str">
        <f>IF($U15&lt;&gt;"",VLOOKUP($U15,Endereços!$B$3:$M$1002,5,FALSE)&amp;" - "&amp;VLOOKUP($U15,Endereços!$B$3:$M$1002,7,FALSE)&amp;" - "&amp;VLOOKUP($U15,Endereços!$B$3:$M$1002,8,FALSE)&amp;", "&amp;VLOOKUP($U15,Endereços!$B$3:$M$1002,2,FALSE)&amp;" "&amp;VLOOKUP($U15,Endereços!$B$3:$M$1002,3,FALSE),"")</f>
        <v/>
      </c>
      <c r="W15" s="9"/>
      <c r="X15" s="9"/>
      <c r="Y15" s="9"/>
      <c r="Z15" s="16"/>
      <c r="AA15" s="16"/>
      <c r="AB15" s="72"/>
    </row>
    <row r="16" spans="1:28" x14ac:dyDescent="0.2">
      <c r="A16" s="38" t="str">
        <f t="shared" si="0"/>
        <v/>
      </c>
      <c r="B16" s="9"/>
      <c r="C16" s="9"/>
      <c r="D16" s="14"/>
      <c r="E16" s="14"/>
      <c r="F16" s="33" t="str">
        <f>IF($E16&lt;&gt;"",VLOOKUP($E16,Parametros!$A$3:$C$102,2,FALSE),"")</f>
        <v/>
      </c>
      <c r="G16" s="36"/>
      <c r="H16" s="33" t="str">
        <f>IF($G16&lt;&gt;"",VLOOKUP($G16,Parametros!$P$3:$R$102,2,FALSE),"")</f>
        <v/>
      </c>
      <c r="I16" s="9"/>
      <c r="J16" s="9"/>
      <c r="K16" s="9"/>
      <c r="L16" s="33" t="str">
        <f>IF($U16&lt;&gt;"",VLOOKUP(VLOOKUP(VLOOKUP($U16,Endereços!$B$3:$M$1002,8,FALSE),Parametros!$AG$3:$AJ$102,4,FALSE),Parametros!$U$3:$Z$102,4,FALSE),"")</f>
        <v/>
      </c>
      <c r="M16" s="33" t="str">
        <f>IF($U16&lt;&gt;"",VLOOKUP(VLOOKUP($U16,Endereços!$B$3:$M$1002,6,FALSE),Parametros!$I$3:$N$102,6,FALSE),"")</f>
        <v/>
      </c>
      <c r="N16" s="9"/>
      <c r="O16" s="9"/>
      <c r="P16" s="9"/>
      <c r="Q16" s="18"/>
      <c r="R16" s="55"/>
      <c r="S16" s="18"/>
      <c r="T16" s="9"/>
      <c r="U16" s="9"/>
      <c r="V16" s="32" t="str">
        <f>IF($U16&lt;&gt;"",VLOOKUP($U16,Endereços!$B$3:$M$1002,5,FALSE)&amp;" - "&amp;VLOOKUP($U16,Endereços!$B$3:$M$1002,7,FALSE)&amp;" - "&amp;VLOOKUP($U16,Endereços!$B$3:$M$1002,8,FALSE)&amp;", "&amp;VLOOKUP($U16,Endereços!$B$3:$M$1002,2,FALSE)&amp;" "&amp;VLOOKUP($U16,Endereços!$B$3:$M$1002,3,FALSE),"")</f>
        <v/>
      </c>
      <c r="W16" s="9"/>
      <c r="X16" s="9"/>
      <c r="Y16" s="9"/>
      <c r="Z16" s="16"/>
      <c r="AA16" s="16"/>
      <c r="AB16" s="72"/>
    </row>
    <row r="17" spans="1:28" x14ac:dyDescent="0.2">
      <c r="A17" s="38" t="str">
        <f t="shared" si="0"/>
        <v/>
      </c>
      <c r="B17" s="9"/>
      <c r="C17" s="9"/>
      <c r="D17" s="14"/>
      <c r="E17" s="14"/>
      <c r="F17" s="33" t="str">
        <f>IF($E17&lt;&gt;"",VLOOKUP($E17,Parametros!$A$3:$C$102,2,FALSE),"")</f>
        <v/>
      </c>
      <c r="G17" s="36"/>
      <c r="H17" s="33" t="str">
        <f>IF($G17&lt;&gt;"",VLOOKUP($G17,Parametros!$P$3:$R$102,2,FALSE),"")</f>
        <v/>
      </c>
      <c r="I17" s="9"/>
      <c r="J17" s="9"/>
      <c r="K17" s="9"/>
      <c r="L17" s="33" t="str">
        <f>IF($U17&lt;&gt;"",VLOOKUP(VLOOKUP(VLOOKUP($U17,Endereços!$B$3:$M$1002,8,FALSE),Parametros!$AG$3:$AJ$102,4,FALSE),Parametros!$U$3:$Z$102,4,FALSE),"")</f>
        <v/>
      </c>
      <c r="M17" s="33" t="str">
        <f>IF($U17&lt;&gt;"",VLOOKUP(VLOOKUP($U17,Endereços!$B$3:$M$1002,6,FALSE),Parametros!$I$3:$N$102,6,FALSE),"")</f>
        <v/>
      </c>
      <c r="N17" s="9"/>
      <c r="O17" s="9"/>
      <c r="P17" s="9"/>
      <c r="Q17" s="18"/>
      <c r="R17" s="55"/>
      <c r="S17" s="18"/>
      <c r="T17" s="9"/>
      <c r="U17" s="9"/>
      <c r="V17" s="32" t="str">
        <f>IF($U17&lt;&gt;"",VLOOKUP($U17,Endereços!$B$3:$M$1002,5,FALSE)&amp;" - "&amp;VLOOKUP($U17,Endereços!$B$3:$M$1002,7,FALSE)&amp;" - "&amp;VLOOKUP($U17,Endereços!$B$3:$M$1002,8,FALSE)&amp;", "&amp;VLOOKUP($U17,Endereços!$B$3:$M$1002,2,FALSE)&amp;" "&amp;VLOOKUP($U17,Endereços!$B$3:$M$1002,3,FALSE),"")</f>
        <v/>
      </c>
      <c r="W17" s="9"/>
      <c r="X17" s="9"/>
      <c r="Y17" s="9"/>
      <c r="Z17" s="16"/>
      <c r="AA17" s="16"/>
      <c r="AB17" s="72"/>
    </row>
    <row r="18" spans="1:28" x14ac:dyDescent="0.2">
      <c r="A18" s="38" t="str">
        <f t="shared" si="0"/>
        <v/>
      </c>
      <c r="B18" s="9"/>
      <c r="C18" s="9"/>
      <c r="D18" s="14"/>
      <c r="E18" s="14"/>
      <c r="F18" s="33" t="str">
        <f>IF($E18&lt;&gt;"",VLOOKUP($E18,Parametros!$A$3:$C$102,2,FALSE),"")</f>
        <v/>
      </c>
      <c r="G18" s="36"/>
      <c r="H18" s="33" t="str">
        <f>IF($G18&lt;&gt;"",VLOOKUP($G18,Parametros!$P$3:$R$102,2,FALSE),"")</f>
        <v/>
      </c>
      <c r="I18" s="9"/>
      <c r="J18" s="9"/>
      <c r="K18" s="9"/>
      <c r="L18" s="33" t="str">
        <f>IF($U18&lt;&gt;"",VLOOKUP(VLOOKUP(VLOOKUP($U18,Endereços!$B$3:$M$1002,8,FALSE),Parametros!$AG$3:$AJ$102,4,FALSE),Parametros!$U$3:$Z$102,4,FALSE),"")</f>
        <v/>
      </c>
      <c r="M18" s="33" t="str">
        <f>IF($U18&lt;&gt;"",VLOOKUP(VLOOKUP($U18,Endereços!$B$3:$M$1002,6,FALSE),Parametros!$I$3:$N$102,6,FALSE),"")</f>
        <v/>
      </c>
      <c r="N18" s="9"/>
      <c r="O18" s="9"/>
      <c r="P18" s="9"/>
      <c r="Q18" s="18"/>
      <c r="R18" s="55"/>
      <c r="S18" s="18"/>
      <c r="T18" s="9"/>
      <c r="U18" s="9"/>
      <c r="V18" s="32" t="str">
        <f>IF($U18&lt;&gt;"",VLOOKUP($U18,Endereços!$B$3:$M$1002,5,FALSE)&amp;" - "&amp;VLOOKUP($U18,Endereços!$B$3:$M$1002,7,FALSE)&amp;" - "&amp;VLOOKUP($U18,Endereços!$B$3:$M$1002,8,FALSE)&amp;", "&amp;VLOOKUP($U18,Endereços!$B$3:$M$1002,2,FALSE)&amp;" "&amp;VLOOKUP($U18,Endereços!$B$3:$M$1002,3,FALSE),"")</f>
        <v/>
      </c>
      <c r="W18" s="9"/>
      <c r="X18" s="9"/>
      <c r="Y18" s="9"/>
      <c r="Z18" s="16"/>
      <c r="AA18" s="16"/>
      <c r="AB18" s="72"/>
    </row>
    <row r="19" spans="1:28" x14ac:dyDescent="0.2">
      <c r="A19" s="38" t="str">
        <f t="shared" si="0"/>
        <v/>
      </c>
      <c r="B19" s="9"/>
      <c r="C19" s="9"/>
      <c r="D19" s="14"/>
      <c r="E19" s="14"/>
      <c r="F19" s="33" t="str">
        <f>IF($E19&lt;&gt;"",VLOOKUP($E19,Parametros!$A$3:$C$102,2,FALSE),"")</f>
        <v/>
      </c>
      <c r="G19" s="36"/>
      <c r="H19" s="33" t="str">
        <f>IF($G19&lt;&gt;"",VLOOKUP($G19,Parametros!$P$3:$R$102,2,FALSE),"")</f>
        <v/>
      </c>
      <c r="I19" s="9"/>
      <c r="J19" s="9"/>
      <c r="K19" s="9"/>
      <c r="L19" s="33" t="str">
        <f>IF($U19&lt;&gt;"",VLOOKUP(VLOOKUP(VLOOKUP($U19,Endereços!$B$3:$M$1002,8,FALSE),Parametros!$AG$3:$AJ$102,4,FALSE),Parametros!$U$3:$Z$102,4,FALSE),"")</f>
        <v/>
      </c>
      <c r="M19" s="33" t="str">
        <f>IF($U19&lt;&gt;"",VLOOKUP(VLOOKUP($U19,Endereços!$B$3:$M$1002,6,FALSE),Parametros!$I$3:$N$102,6,FALSE),"")</f>
        <v/>
      </c>
      <c r="N19" s="9"/>
      <c r="O19" s="9"/>
      <c r="P19" s="9"/>
      <c r="Q19" s="18"/>
      <c r="R19" s="55"/>
      <c r="S19" s="18"/>
      <c r="T19" s="9"/>
      <c r="U19" s="9"/>
      <c r="V19" s="32" t="str">
        <f>IF($U19&lt;&gt;"",VLOOKUP($U19,Endereços!$B$3:$M$1002,5,FALSE)&amp;" - "&amp;VLOOKUP($U19,Endereços!$B$3:$M$1002,7,FALSE)&amp;" - "&amp;VLOOKUP($U19,Endereços!$B$3:$M$1002,8,FALSE)&amp;", "&amp;VLOOKUP($U19,Endereços!$B$3:$M$1002,2,FALSE)&amp;" "&amp;VLOOKUP($U19,Endereços!$B$3:$M$1002,3,FALSE),"")</f>
        <v/>
      </c>
      <c r="W19" s="9"/>
      <c r="X19" s="9"/>
      <c r="Y19" s="9"/>
      <c r="Z19" s="16"/>
      <c r="AA19" s="16"/>
      <c r="AB19" s="72"/>
    </row>
    <row r="20" spans="1:28" x14ac:dyDescent="0.2">
      <c r="A20" s="38" t="str">
        <f t="shared" si="0"/>
        <v/>
      </c>
      <c r="B20" s="9"/>
      <c r="C20" s="9"/>
      <c r="D20" s="14"/>
      <c r="E20" s="14"/>
      <c r="F20" s="33" t="str">
        <f>IF($E20&lt;&gt;"",VLOOKUP($E20,Parametros!$A$3:$C$102,2,FALSE),"")</f>
        <v/>
      </c>
      <c r="G20" s="36"/>
      <c r="H20" s="33" t="str">
        <f>IF($G20&lt;&gt;"",VLOOKUP($G20,Parametros!$P$3:$R$102,2,FALSE),"")</f>
        <v/>
      </c>
      <c r="I20" s="9"/>
      <c r="J20" s="9"/>
      <c r="K20" s="9"/>
      <c r="L20" s="33" t="str">
        <f>IF($U20&lt;&gt;"",VLOOKUP(VLOOKUP(VLOOKUP($U20,Endereços!$B$3:$M$1002,8,FALSE),Parametros!$AG$3:$AJ$102,4,FALSE),Parametros!$U$3:$Z$102,4,FALSE),"")</f>
        <v/>
      </c>
      <c r="M20" s="33" t="str">
        <f>IF($U20&lt;&gt;"",VLOOKUP(VLOOKUP($U20,Endereços!$B$3:$M$1002,6,FALSE),Parametros!$I$3:$N$102,6,FALSE),"")</f>
        <v/>
      </c>
      <c r="N20" s="9"/>
      <c r="O20" s="9"/>
      <c r="P20" s="9"/>
      <c r="Q20" s="18"/>
      <c r="R20" s="55"/>
      <c r="S20" s="18"/>
      <c r="T20" s="9"/>
      <c r="U20" s="9"/>
      <c r="V20" s="32" t="str">
        <f>IF($U20&lt;&gt;"",VLOOKUP($U20,Endereços!$B$3:$M$1002,5,FALSE)&amp;" - "&amp;VLOOKUP($U20,Endereços!$B$3:$M$1002,7,FALSE)&amp;" - "&amp;VLOOKUP($U20,Endereços!$B$3:$M$1002,8,FALSE)&amp;", "&amp;VLOOKUP($U20,Endereços!$B$3:$M$1002,2,FALSE)&amp;" "&amp;VLOOKUP($U20,Endereços!$B$3:$M$1002,3,FALSE),"")</f>
        <v/>
      </c>
      <c r="W20" s="9"/>
      <c r="X20" s="9"/>
      <c r="Y20" s="9"/>
      <c r="Z20" s="16"/>
      <c r="AA20" s="16"/>
      <c r="AB20" s="72"/>
    </row>
    <row r="21" spans="1:28" x14ac:dyDescent="0.2">
      <c r="A21" s="38" t="str">
        <f t="shared" si="0"/>
        <v/>
      </c>
      <c r="B21" s="9"/>
      <c r="C21" s="9"/>
      <c r="D21" s="14"/>
      <c r="E21" s="14"/>
      <c r="F21" s="33" t="str">
        <f>IF($E21&lt;&gt;"",VLOOKUP($E21,Parametros!$A$3:$C$102,2,FALSE),"")</f>
        <v/>
      </c>
      <c r="G21" s="36"/>
      <c r="H21" s="33" t="str">
        <f>IF($G21&lt;&gt;"",VLOOKUP($G21,Parametros!$P$3:$R$102,2,FALSE),"")</f>
        <v/>
      </c>
      <c r="I21" s="9"/>
      <c r="J21" s="9"/>
      <c r="K21" s="9"/>
      <c r="L21" s="33" t="str">
        <f>IF($U21&lt;&gt;"",VLOOKUP(VLOOKUP(VLOOKUP($U21,Endereços!$B$3:$M$1002,8,FALSE),Parametros!$AG$3:$AJ$102,4,FALSE),Parametros!$U$3:$Z$102,4,FALSE),"")</f>
        <v/>
      </c>
      <c r="M21" s="33" t="str">
        <f>IF($U21&lt;&gt;"",VLOOKUP(VLOOKUP($U21,Endereços!$B$3:$M$1002,6,FALSE),Parametros!$I$3:$N$102,6,FALSE),"")</f>
        <v/>
      </c>
      <c r="N21" s="9"/>
      <c r="O21" s="9"/>
      <c r="P21" s="9"/>
      <c r="Q21" s="18"/>
      <c r="R21" s="55"/>
      <c r="S21" s="18"/>
      <c r="T21" s="9"/>
      <c r="U21" s="9"/>
      <c r="V21" s="32" t="str">
        <f>IF($U21&lt;&gt;"",VLOOKUP($U21,Endereços!$B$3:$M$1002,5,FALSE)&amp;" - "&amp;VLOOKUP($U21,Endereços!$B$3:$M$1002,7,FALSE)&amp;" - "&amp;VLOOKUP($U21,Endereços!$B$3:$M$1002,8,FALSE)&amp;", "&amp;VLOOKUP($U21,Endereços!$B$3:$M$1002,2,FALSE)&amp;" "&amp;VLOOKUP($U21,Endereços!$B$3:$M$1002,3,FALSE),"")</f>
        <v/>
      </c>
      <c r="W21" s="9"/>
      <c r="X21" s="9"/>
      <c r="Y21" s="9"/>
      <c r="Z21" s="16"/>
      <c r="AA21" s="16"/>
      <c r="AB21" s="72"/>
    </row>
    <row r="22" spans="1:28" x14ac:dyDescent="0.2">
      <c r="A22" s="38" t="str">
        <f t="shared" si="0"/>
        <v/>
      </c>
      <c r="B22" s="9"/>
      <c r="C22" s="9"/>
      <c r="D22" s="14"/>
      <c r="E22" s="14"/>
      <c r="F22" s="33" t="str">
        <f>IF($E22&lt;&gt;"",VLOOKUP($E22,Parametros!$A$3:$C$102,2,FALSE),"")</f>
        <v/>
      </c>
      <c r="G22" s="36"/>
      <c r="H22" s="33" t="str">
        <f>IF($G22&lt;&gt;"",VLOOKUP($G22,Parametros!$P$3:$R$102,2,FALSE),"")</f>
        <v/>
      </c>
      <c r="I22" s="9"/>
      <c r="J22" s="9"/>
      <c r="K22" s="9"/>
      <c r="L22" s="33" t="str">
        <f>IF($U22&lt;&gt;"",VLOOKUP(VLOOKUP(VLOOKUP($U22,Endereços!$B$3:$M$1002,8,FALSE),Parametros!$AG$3:$AJ$102,4,FALSE),Parametros!$U$3:$Z$102,4,FALSE),"")</f>
        <v/>
      </c>
      <c r="M22" s="33" t="str">
        <f>IF($U22&lt;&gt;"",VLOOKUP(VLOOKUP($U22,Endereços!$B$3:$M$1002,6,FALSE),Parametros!$I$3:$N$102,6,FALSE),"")</f>
        <v/>
      </c>
      <c r="N22" s="9"/>
      <c r="O22" s="9"/>
      <c r="P22" s="9"/>
      <c r="Q22" s="18"/>
      <c r="R22" s="55"/>
      <c r="S22" s="18"/>
      <c r="T22" s="9"/>
      <c r="U22" s="9"/>
      <c r="V22" s="32" t="str">
        <f>IF($U22&lt;&gt;"",VLOOKUP($U22,Endereços!$B$3:$M$1002,5,FALSE)&amp;" - "&amp;VLOOKUP($U22,Endereços!$B$3:$M$1002,7,FALSE)&amp;" - "&amp;VLOOKUP($U22,Endereços!$B$3:$M$1002,8,FALSE)&amp;", "&amp;VLOOKUP($U22,Endereços!$B$3:$M$1002,2,FALSE)&amp;" "&amp;VLOOKUP($U22,Endereços!$B$3:$M$1002,3,FALSE),"")</f>
        <v/>
      </c>
      <c r="W22" s="9"/>
      <c r="X22" s="9"/>
      <c r="Y22" s="9"/>
      <c r="Z22" s="16"/>
      <c r="AA22" s="16"/>
      <c r="AB22" s="72"/>
    </row>
    <row r="23" spans="1:28" x14ac:dyDescent="0.2">
      <c r="A23" s="38" t="str">
        <f t="shared" si="0"/>
        <v/>
      </c>
      <c r="B23" s="9"/>
      <c r="C23" s="9"/>
      <c r="D23" s="14"/>
      <c r="E23" s="14"/>
      <c r="F23" s="33" t="str">
        <f>IF($E23&lt;&gt;"",VLOOKUP($E23,Parametros!$A$3:$C$102,2,FALSE),"")</f>
        <v/>
      </c>
      <c r="G23" s="36"/>
      <c r="H23" s="33" t="str">
        <f>IF($G23&lt;&gt;"",VLOOKUP($G23,Parametros!$P$3:$R$102,2,FALSE),"")</f>
        <v/>
      </c>
      <c r="I23" s="9"/>
      <c r="J23" s="9"/>
      <c r="K23" s="9"/>
      <c r="L23" s="33" t="str">
        <f>IF($U23&lt;&gt;"",VLOOKUP(VLOOKUP(VLOOKUP($U23,Endereços!$B$3:$M$1002,8,FALSE),Parametros!$AG$3:$AJ$102,4,FALSE),Parametros!$U$3:$Z$102,4,FALSE),"")</f>
        <v/>
      </c>
      <c r="M23" s="33" t="str">
        <f>IF($U23&lt;&gt;"",VLOOKUP(VLOOKUP($U23,Endereços!$B$3:$M$1002,6,FALSE),Parametros!$I$3:$N$102,6,FALSE),"")</f>
        <v/>
      </c>
      <c r="N23" s="9"/>
      <c r="O23" s="9"/>
      <c r="P23" s="9"/>
      <c r="Q23" s="18"/>
      <c r="R23" s="55"/>
      <c r="S23" s="18"/>
      <c r="T23" s="9"/>
      <c r="U23" s="9"/>
      <c r="V23" s="32" t="str">
        <f>IF($U23&lt;&gt;"",VLOOKUP($U23,Endereços!$B$3:$M$1002,5,FALSE)&amp;" - "&amp;VLOOKUP($U23,Endereços!$B$3:$M$1002,7,FALSE)&amp;" - "&amp;VLOOKUP($U23,Endereços!$B$3:$M$1002,8,FALSE)&amp;", "&amp;VLOOKUP($U23,Endereços!$B$3:$M$1002,2,FALSE)&amp;" "&amp;VLOOKUP($U23,Endereços!$B$3:$M$1002,3,FALSE),"")</f>
        <v/>
      </c>
      <c r="W23" s="9"/>
      <c r="X23" s="9"/>
      <c r="Y23" s="9"/>
      <c r="Z23" s="16"/>
      <c r="AA23" s="16"/>
      <c r="AB23" s="72"/>
    </row>
    <row r="24" spans="1:28" x14ac:dyDescent="0.2">
      <c r="A24" s="38" t="str">
        <f t="shared" si="0"/>
        <v/>
      </c>
      <c r="B24" s="9"/>
      <c r="C24" s="9"/>
      <c r="D24" s="14"/>
      <c r="E24" s="14"/>
      <c r="F24" s="33" t="str">
        <f>IF($E24&lt;&gt;"",VLOOKUP($E24,Parametros!$A$3:$C$102,2,FALSE),"")</f>
        <v/>
      </c>
      <c r="G24" s="36"/>
      <c r="H24" s="33" t="str">
        <f>IF($G24&lt;&gt;"",VLOOKUP($G24,Parametros!$P$3:$R$102,2,FALSE),"")</f>
        <v/>
      </c>
      <c r="I24" s="9"/>
      <c r="J24" s="9"/>
      <c r="K24" s="9"/>
      <c r="L24" s="33" t="str">
        <f>IF($U24&lt;&gt;"",VLOOKUP(VLOOKUP(VLOOKUP($U24,Endereços!$B$3:$M$1002,8,FALSE),Parametros!$AG$3:$AJ$102,4,FALSE),Parametros!$U$3:$Z$102,4,FALSE),"")</f>
        <v/>
      </c>
      <c r="M24" s="33" t="str">
        <f>IF($U24&lt;&gt;"",VLOOKUP(VLOOKUP($U24,Endereços!$B$3:$M$1002,6,FALSE),Parametros!$I$3:$N$102,6,FALSE),"")</f>
        <v/>
      </c>
      <c r="N24" s="9"/>
      <c r="O24" s="9"/>
      <c r="P24" s="9"/>
      <c r="Q24" s="18"/>
      <c r="R24" s="55"/>
      <c r="S24" s="18"/>
      <c r="T24" s="9"/>
      <c r="U24" s="9"/>
      <c r="V24" s="32" t="str">
        <f>IF($U24&lt;&gt;"",VLOOKUP($U24,Endereços!$B$3:$M$1002,5,FALSE)&amp;" - "&amp;VLOOKUP($U24,Endereços!$B$3:$M$1002,7,FALSE)&amp;" - "&amp;VLOOKUP($U24,Endereços!$B$3:$M$1002,8,FALSE)&amp;", "&amp;VLOOKUP($U24,Endereços!$B$3:$M$1002,2,FALSE)&amp;" "&amp;VLOOKUP($U24,Endereços!$B$3:$M$1002,3,FALSE),"")</f>
        <v/>
      </c>
      <c r="W24" s="9"/>
      <c r="X24" s="9"/>
      <c r="Y24" s="9"/>
      <c r="Z24" s="16"/>
      <c r="AA24" s="16"/>
      <c r="AB24" s="72"/>
    </row>
    <row r="25" spans="1:28" x14ac:dyDescent="0.2">
      <c r="A25" s="38" t="str">
        <f t="shared" si="0"/>
        <v/>
      </c>
      <c r="B25" s="9"/>
      <c r="C25" s="9"/>
      <c r="D25" s="14"/>
      <c r="E25" s="14"/>
      <c r="F25" s="33" t="str">
        <f>IF($E25&lt;&gt;"",VLOOKUP($E25,Parametros!$A$3:$C$102,2,FALSE),"")</f>
        <v/>
      </c>
      <c r="G25" s="36"/>
      <c r="H25" s="33" t="str">
        <f>IF($G25&lt;&gt;"",VLOOKUP($G25,Parametros!$P$3:$R$102,2,FALSE),"")</f>
        <v/>
      </c>
      <c r="I25" s="9"/>
      <c r="J25" s="9"/>
      <c r="K25" s="9"/>
      <c r="L25" s="33" t="str">
        <f>IF($U25&lt;&gt;"",VLOOKUP(VLOOKUP(VLOOKUP($U25,Endereços!$B$3:$M$1002,8,FALSE),Parametros!$AG$3:$AJ$102,4,FALSE),Parametros!$U$3:$Z$102,4,FALSE),"")</f>
        <v/>
      </c>
      <c r="M25" s="33" t="str">
        <f>IF($U25&lt;&gt;"",VLOOKUP(VLOOKUP($U25,Endereços!$B$3:$M$1002,6,FALSE),Parametros!$I$3:$N$102,6,FALSE),"")</f>
        <v/>
      </c>
      <c r="N25" s="9"/>
      <c r="O25" s="9"/>
      <c r="P25" s="9"/>
      <c r="Q25" s="18"/>
      <c r="R25" s="55"/>
      <c r="S25" s="18"/>
      <c r="T25" s="9"/>
      <c r="U25" s="9"/>
      <c r="V25" s="32" t="str">
        <f>IF($U25&lt;&gt;"",VLOOKUP($U25,Endereços!$B$3:$M$1002,5,FALSE)&amp;" - "&amp;VLOOKUP($U25,Endereços!$B$3:$M$1002,7,FALSE)&amp;" - "&amp;VLOOKUP($U25,Endereços!$B$3:$M$1002,8,FALSE)&amp;", "&amp;VLOOKUP($U25,Endereços!$B$3:$M$1002,2,FALSE)&amp;" "&amp;VLOOKUP($U25,Endereços!$B$3:$M$1002,3,FALSE),"")</f>
        <v/>
      </c>
      <c r="W25" s="9"/>
      <c r="X25" s="9"/>
      <c r="Y25" s="9"/>
      <c r="Z25" s="16"/>
      <c r="AA25" s="16"/>
      <c r="AB25" s="72"/>
    </row>
    <row r="26" spans="1:28" x14ac:dyDescent="0.2">
      <c r="A26" s="38" t="str">
        <f t="shared" si="0"/>
        <v/>
      </c>
      <c r="B26" s="9"/>
      <c r="C26" s="9"/>
      <c r="D26" s="14"/>
      <c r="E26" s="14"/>
      <c r="F26" s="33" t="str">
        <f>IF($E26&lt;&gt;"",VLOOKUP($E26,Parametros!$A$3:$C$102,2,FALSE),"")</f>
        <v/>
      </c>
      <c r="G26" s="36"/>
      <c r="H26" s="33" t="str">
        <f>IF($G26&lt;&gt;"",VLOOKUP($G26,Parametros!$P$3:$R$102,2,FALSE),"")</f>
        <v/>
      </c>
      <c r="I26" s="9"/>
      <c r="J26" s="9"/>
      <c r="K26" s="9"/>
      <c r="L26" s="33" t="str">
        <f>IF($U26&lt;&gt;"",VLOOKUP(VLOOKUP(VLOOKUP($U26,Endereços!$B$3:$M$1002,8,FALSE),Parametros!$AG$3:$AJ$102,4,FALSE),Parametros!$U$3:$Z$102,4,FALSE),"")</f>
        <v/>
      </c>
      <c r="M26" s="33" t="str">
        <f>IF($U26&lt;&gt;"",VLOOKUP(VLOOKUP($U26,Endereços!$B$3:$M$1002,6,FALSE),Parametros!$I$3:$N$102,6,FALSE),"")</f>
        <v/>
      </c>
      <c r="N26" s="9"/>
      <c r="O26" s="9"/>
      <c r="P26" s="9"/>
      <c r="Q26" s="18"/>
      <c r="R26" s="55"/>
      <c r="S26" s="18"/>
      <c r="T26" s="9"/>
      <c r="U26" s="9"/>
      <c r="V26" s="32" t="str">
        <f>IF($U26&lt;&gt;"",VLOOKUP($U26,Endereços!$B$3:$M$1002,5,FALSE)&amp;" - "&amp;VLOOKUP($U26,Endereços!$B$3:$M$1002,7,FALSE)&amp;" - "&amp;VLOOKUP($U26,Endereços!$B$3:$M$1002,8,FALSE)&amp;", "&amp;VLOOKUP($U26,Endereços!$B$3:$M$1002,2,FALSE)&amp;" "&amp;VLOOKUP($U26,Endereços!$B$3:$M$1002,3,FALSE),"")</f>
        <v/>
      </c>
      <c r="W26" s="9"/>
      <c r="X26" s="9"/>
      <c r="Y26" s="9"/>
      <c r="Z26" s="16"/>
      <c r="AA26" s="16"/>
      <c r="AB26" s="72"/>
    </row>
    <row r="27" spans="1:28" x14ac:dyDescent="0.2">
      <c r="A27" s="38" t="str">
        <f t="shared" si="0"/>
        <v/>
      </c>
      <c r="B27" s="9"/>
      <c r="C27" s="9"/>
      <c r="D27" s="14"/>
      <c r="E27" s="14"/>
      <c r="F27" s="33" t="str">
        <f>IF($E27&lt;&gt;"",VLOOKUP($E27,Parametros!$A$3:$C$102,2,FALSE),"")</f>
        <v/>
      </c>
      <c r="G27" s="36"/>
      <c r="H27" s="33" t="str">
        <f>IF($G27&lt;&gt;"",VLOOKUP($G27,Parametros!$P$3:$R$102,2,FALSE),"")</f>
        <v/>
      </c>
      <c r="I27" s="9"/>
      <c r="J27" s="9"/>
      <c r="K27" s="9"/>
      <c r="L27" s="33" t="str">
        <f>IF($U27&lt;&gt;"",VLOOKUP(VLOOKUP(VLOOKUP($U27,Endereços!$B$3:$M$1002,8,FALSE),Parametros!$AG$3:$AJ$102,4,FALSE),Parametros!$U$3:$Z$102,4,FALSE),"")</f>
        <v/>
      </c>
      <c r="M27" s="33" t="str">
        <f>IF($U27&lt;&gt;"",VLOOKUP(VLOOKUP($U27,Endereços!$B$3:$M$1002,6,FALSE),Parametros!$I$3:$N$102,6,FALSE),"")</f>
        <v/>
      </c>
      <c r="N27" s="9"/>
      <c r="O27" s="9"/>
      <c r="P27" s="9"/>
      <c r="Q27" s="18"/>
      <c r="R27" s="55"/>
      <c r="S27" s="18"/>
      <c r="T27" s="9"/>
      <c r="U27" s="9"/>
      <c r="V27" s="32" t="str">
        <f>IF($U27&lt;&gt;"",VLOOKUP($U27,Endereços!$B$3:$M$1002,5,FALSE)&amp;" - "&amp;VLOOKUP($U27,Endereços!$B$3:$M$1002,7,FALSE)&amp;" - "&amp;VLOOKUP($U27,Endereços!$B$3:$M$1002,8,FALSE)&amp;", "&amp;VLOOKUP($U27,Endereços!$B$3:$M$1002,2,FALSE)&amp;" "&amp;VLOOKUP($U27,Endereços!$B$3:$M$1002,3,FALSE),"")</f>
        <v/>
      </c>
      <c r="W27" s="9"/>
      <c r="X27" s="9"/>
      <c r="Y27" s="9"/>
      <c r="Z27" s="16"/>
      <c r="AA27" s="16"/>
      <c r="AB27" s="72"/>
    </row>
    <row r="28" spans="1:28" x14ac:dyDescent="0.2">
      <c r="A28" s="38" t="str">
        <f t="shared" si="0"/>
        <v/>
      </c>
      <c r="B28" s="9"/>
      <c r="C28" s="9"/>
      <c r="D28" s="14"/>
      <c r="E28" s="14"/>
      <c r="F28" s="33" t="str">
        <f>IF($E28&lt;&gt;"",VLOOKUP($E28,Parametros!$A$3:$C$102,2,FALSE),"")</f>
        <v/>
      </c>
      <c r="G28" s="36"/>
      <c r="H28" s="33" t="str">
        <f>IF($G28&lt;&gt;"",VLOOKUP($G28,Parametros!$P$3:$R$102,2,FALSE),"")</f>
        <v/>
      </c>
      <c r="I28" s="9"/>
      <c r="J28" s="9"/>
      <c r="K28" s="9"/>
      <c r="L28" s="33" t="str">
        <f>IF($U28&lt;&gt;"",VLOOKUP(VLOOKUP(VLOOKUP($U28,Endereços!$B$3:$M$1002,8,FALSE),Parametros!$AG$3:$AJ$102,4,FALSE),Parametros!$U$3:$Z$102,4,FALSE),"")</f>
        <v/>
      </c>
      <c r="M28" s="33" t="str">
        <f>IF($U28&lt;&gt;"",VLOOKUP(VLOOKUP($U28,Endereços!$B$3:$M$1002,6,FALSE),Parametros!$I$3:$N$102,6,FALSE),"")</f>
        <v/>
      </c>
      <c r="N28" s="9"/>
      <c r="O28" s="9"/>
      <c r="P28" s="9"/>
      <c r="Q28" s="18"/>
      <c r="R28" s="55"/>
      <c r="S28" s="18"/>
      <c r="T28" s="9"/>
      <c r="U28" s="9"/>
      <c r="V28" s="32" t="str">
        <f>IF($U28&lt;&gt;"",VLOOKUP($U28,Endereços!$B$3:$M$1002,5,FALSE)&amp;" - "&amp;VLOOKUP($U28,Endereços!$B$3:$M$1002,7,FALSE)&amp;" - "&amp;VLOOKUP($U28,Endereços!$B$3:$M$1002,8,FALSE)&amp;", "&amp;VLOOKUP($U28,Endereços!$B$3:$M$1002,2,FALSE)&amp;" "&amp;VLOOKUP($U28,Endereços!$B$3:$M$1002,3,FALSE),"")</f>
        <v/>
      </c>
      <c r="W28" s="9"/>
      <c r="X28" s="9"/>
      <c r="Y28" s="9"/>
      <c r="Z28" s="16"/>
      <c r="AA28" s="16"/>
      <c r="AB28" s="72"/>
    </row>
    <row r="29" spans="1:28" x14ac:dyDescent="0.2">
      <c r="A29" s="38" t="str">
        <f t="shared" si="0"/>
        <v/>
      </c>
      <c r="B29" s="9"/>
      <c r="C29" s="9"/>
      <c r="D29" s="14"/>
      <c r="E29" s="14"/>
      <c r="F29" s="33" t="str">
        <f>IF($E29&lt;&gt;"",VLOOKUP($E29,Parametros!$A$3:$C$102,2,FALSE),"")</f>
        <v/>
      </c>
      <c r="G29" s="36"/>
      <c r="H29" s="33" t="str">
        <f>IF($G29&lt;&gt;"",VLOOKUP($G29,Parametros!$P$3:$R$102,2,FALSE),"")</f>
        <v/>
      </c>
      <c r="I29" s="9"/>
      <c r="J29" s="9"/>
      <c r="K29" s="9"/>
      <c r="L29" s="33" t="str">
        <f>IF($U29&lt;&gt;"",VLOOKUP(VLOOKUP(VLOOKUP($U29,Endereços!$B$3:$M$1002,8,FALSE),Parametros!$AG$3:$AJ$102,4,FALSE),Parametros!$U$3:$Z$102,4,FALSE),"")</f>
        <v/>
      </c>
      <c r="M29" s="33" t="str">
        <f>IF($U29&lt;&gt;"",VLOOKUP(VLOOKUP($U29,Endereços!$B$3:$M$1002,6,FALSE),Parametros!$I$3:$N$102,6,FALSE),"")</f>
        <v/>
      </c>
      <c r="N29" s="9"/>
      <c r="O29" s="9"/>
      <c r="P29" s="9"/>
      <c r="Q29" s="18"/>
      <c r="R29" s="55"/>
      <c r="S29" s="18"/>
      <c r="T29" s="9"/>
      <c r="U29" s="9"/>
      <c r="V29" s="32" t="str">
        <f>IF($U29&lt;&gt;"",VLOOKUP($U29,Endereços!$B$3:$M$1002,5,FALSE)&amp;" - "&amp;VLOOKUP($U29,Endereços!$B$3:$M$1002,7,FALSE)&amp;" - "&amp;VLOOKUP($U29,Endereços!$B$3:$M$1002,8,FALSE)&amp;", "&amp;VLOOKUP($U29,Endereços!$B$3:$M$1002,2,FALSE)&amp;" "&amp;VLOOKUP($U29,Endereços!$B$3:$M$1002,3,FALSE),"")</f>
        <v/>
      </c>
      <c r="W29" s="9"/>
      <c r="X29" s="9"/>
      <c r="Y29" s="9"/>
      <c r="Z29" s="16"/>
      <c r="AA29" s="16"/>
      <c r="AB29" s="72"/>
    </row>
    <row r="30" spans="1:28" x14ac:dyDescent="0.2">
      <c r="A30" s="38" t="str">
        <f t="shared" si="0"/>
        <v/>
      </c>
      <c r="B30" s="9"/>
      <c r="C30" s="9"/>
      <c r="D30" s="14"/>
      <c r="E30" s="14"/>
      <c r="F30" s="33" t="str">
        <f>IF($E30&lt;&gt;"",VLOOKUP($E30,Parametros!$A$3:$C$102,2,FALSE),"")</f>
        <v/>
      </c>
      <c r="G30" s="36"/>
      <c r="H30" s="33" t="str">
        <f>IF($G30&lt;&gt;"",VLOOKUP($G30,Parametros!$P$3:$R$102,2,FALSE),"")</f>
        <v/>
      </c>
      <c r="I30" s="9"/>
      <c r="J30" s="9"/>
      <c r="K30" s="9"/>
      <c r="L30" s="33" t="str">
        <f>IF($U30&lt;&gt;"",VLOOKUP(VLOOKUP(VLOOKUP($U30,Endereços!$B$3:$M$1002,8,FALSE),Parametros!$AG$3:$AJ$102,4,FALSE),Parametros!$U$3:$Z$102,4,FALSE),"")</f>
        <v/>
      </c>
      <c r="M30" s="33" t="str">
        <f>IF($U30&lt;&gt;"",VLOOKUP(VLOOKUP($U30,Endereços!$B$3:$M$1002,6,FALSE),Parametros!$I$3:$N$102,6,FALSE),"")</f>
        <v/>
      </c>
      <c r="N30" s="9"/>
      <c r="O30" s="9"/>
      <c r="P30" s="9"/>
      <c r="Q30" s="18"/>
      <c r="R30" s="55"/>
      <c r="S30" s="18"/>
      <c r="T30" s="9"/>
      <c r="U30" s="9"/>
      <c r="V30" s="32" t="str">
        <f>IF($U30&lt;&gt;"",VLOOKUP($U30,Endereços!$B$3:$M$1002,5,FALSE)&amp;" - "&amp;VLOOKUP($U30,Endereços!$B$3:$M$1002,7,FALSE)&amp;" - "&amp;VLOOKUP($U30,Endereços!$B$3:$M$1002,8,FALSE)&amp;", "&amp;VLOOKUP($U30,Endereços!$B$3:$M$1002,2,FALSE)&amp;" "&amp;VLOOKUP($U30,Endereços!$B$3:$M$1002,3,FALSE),"")</f>
        <v/>
      </c>
      <c r="W30" s="9"/>
      <c r="X30" s="9"/>
      <c r="Y30" s="9"/>
      <c r="Z30" s="16"/>
      <c r="AA30" s="16"/>
      <c r="AB30" s="72"/>
    </row>
    <row r="31" spans="1:28" x14ac:dyDescent="0.2">
      <c r="A31" s="38" t="str">
        <f t="shared" si="0"/>
        <v/>
      </c>
      <c r="B31" s="7"/>
      <c r="C31" s="9"/>
      <c r="D31" s="14"/>
      <c r="E31" s="14"/>
      <c r="F31" s="33" t="str">
        <f>IF($E31&lt;&gt;"",VLOOKUP($E31,Parametros!$A$3:$C$102,2,FALSE),"")</f>
        <v/>
      </c>
      <c r="G31" s="36"/>
      <c r="H31" s="33" t="str">
        <f>IF($G31&lt;&gt;"",VLOOKUP($G31,Parametros!$P$3:$R$102,2,FALSE),"")</f>
        <v/>
      </c>
      <c r="I31" s="9"/>
      <c r="J31" s="9"/>
      <c r="K31" s="9"/>
      <c r="L31" s="33" t="str">
        <f>IF($U31&lt;&gt;"",VLOOKUP(VLOOKUP(VLOOKUP($U31,Endereços!$B$3:$M$1002,8,FALSE),Parametros!$AG$3:$AJ$102,4,FALSE),Parametros!$U$3:$Z$102,4,FALSE),"")</f>
        <v/>
      </c>
      <c r="M31" s="33" t="str">
        <f>IF($U31&lt;&gt;"",VLOOKUP(VLOOKUP($U31,Endereços!$B$3:$M$1002,6,FALSE),Parametros!$I$3:$N$102,6,FALSE),"")</f>
        <v/>
      </c>
      <c r="N31" s="9"/>
      <c r="O31" s="9"/>
      <c r="P31" s="9"/>
      <c r="Q31" s="18"/>
      <c r="R31" s="55"/>
      <c r="S31" s="18"/>
      <c r="T31" s="9"/>
      <c r="U31" s="9"/>
      <c r="V31" s="32" t="str">
        <f>IF($U31&lt;&gt;"",VLOOKUP($U31,Endereços!$B$3:$M$1002,5,FALSE)&amp;" - "&amp;VLOOKUP($U31,Endereços!$B$3:$M$1002,7,FALSE)&amp;" - "&amp;VLOOKUP($U31,Endereços!$B$3:$M$1002,8,FALSE)&amp;", "&amp;VLOOKUP($U31,Endereços!$B$3:$M$1002,2,FALSE)&amp;" "&amp;VLOOKUP($U31,Endereços!$B$3:$M$1002,3,FALSE),"")</f>
        <v/>
      </c>
      <c r="W31" s="9"/>
      <c r="X31" s="9"/>
      <c r="Y31" s="9"/>
      <c r="Z31" s="16"/>
      <c r="AA31" s="16"/>
      <c r="AB31" s="72"/>
    </row>
    <row r="32" spans="1:28" x14ac:dyDescent="0.2">
      <c r="A32" s="38" t="str">
        <f t="shared" si="0"/>
        <v/>
      </c>
      <c r="B32" s="9"/>
      <c r="C32" s="9"/>
      <c r="D32" s="14"/>
      <c r="E32" s="14"/>
      <c r="F32" s="33" t="str">
        <f>IF($E32&lt;&gt;"",VLOOKUP($E32,Parametros!$A$3:$C$102,2,FALSE),"")</f>
        <v/>
      </c>
      <c r="G32" s="36"/>
      <c r="H32" s="33" t="str">
        <f>IF($G32&lt;&gt;"",VLOOKUP($G32,Parametros!$P$3:$R$102,2,FALSE),"")</f>
        <v/>
      </c>
      <c r="I32" s="9"/>
      <c r="J32" s="9"/>
      <c r="K32" s="9"/>
      <c r="L32" s="33" t="str">
        <f>IF($U32&lt;&gt;"",VLOOKUP(VLOOKUP(VLOOKUP($U32,Endereços!$B$3:$M$1002,8,FALSE),Parametros!$AG$3:$AJ$102,4,FALSE),Parametros!$U$3:$Z$102,4,FALSE),"")</f>
        <v/>
      </c>
      <c r="M32" s="33" t="str">
        <f>IF($U32&lt;&gt;"",VLOOKUP(VLOOKUP($U32,Endereços!$B$3:$M$1002,6,FALSE),Parametros!$I$3:$N$102,6,FALSE),"")</f>
        <v/>
      </c>
      <c r="N32" s="9"/>
      <c r="O32" s="9"/>
      <c r="P32" s="9"/>
      <c r="Q32" s="18"/>
      <c r="R32" s="55"/>
      <c r="S32" s="18"/>
      <c r="T32" s="9"/>
      <c r="U32" s="9"/>
      <c r="V32" s="32" t="str">
        <f>IF($U32&lt;&gt;"",VLOOKUP($U32,Endereços!$B$3:$M$1002,5,FALSE)&amp;" - "&amp;VLOOKUP($U32,Endereços!$B$3:$M$1002,7,FALSE)&amp;" - "&amp;VLOOKUP($U32,Endereços!$B$3:$M$1002,8,FALSE)&amp;", "&amp;VLOOKUP($U32,Endereços!$B$3:$M$1002,2,FALSE)&amp;" "&amp;VLOOKUP($U32,Endereços!$B$3:$M$1002,3,FALSE),"")</f>
        <v/>
      </c>
      <c r="W32" s="9"/>
      <c r="X32" s="9"/>
      <c r="Y32" s="9"/>
      <c r="Z32" s="16"/>
      <c r="AA32" s="16"/>
      <c r="AB32" s="72"/>
    </row>
    <row r="33" spans="1:28" x14ac:dyDescent="0.2">
      <c r="A33" s="38" t="str">
        <f t="shared" si="0"/>
        <v/>
      </c>
      <c r="B33" s="9"/>
      <c r="C33" s="9"/>
      <c r="D33" s="14"/>
      <c r="E33" s="14"/>
      <c r="F33" s="33" t="str">
        <f>IF($E33&lt;&gt;"",VLOOKUP($E33,Parametros!$A$3:$C$102,2,FALSE),"")</f>
        <v/>
      </c>
      <c r="G33" s="36"/>
      <c r="H33" s="33" t="str">
        <f>IF($G33&lt;&gt;"",VLOOKUP($G33,Parametros!$P$3:$R$102,2,FALSE),"")</f>
        <v/>
      </c>
      <c r="I33" s="9"/>
      <c r="J33" s="9"/>
      <c r="K33" s="9"/>
      <c r="L33" s="33" t="str">
        <f>IF($U33&lt;&gt;"",VLOOKUP(VLOOKUP(VLOOKUP($U33,Endereços!$B$3:$M$1002,8,FALSE),Parametros!$AG$3:$AJ$102,4,FALSE),Parametros!$U$3:$Z$102,4,FALSE),"")</f>
        <v/>
      </c>
      <c r="M33" s="33" t="str">
        <f>IF($U33&lt;&gt;"",VLOOKUP(VLOOKUP($U33,Endereços!$B$3:$M$1002,6,FALSE),Parametros!$I$3:$N$102,6,FALSE),"")</f>
        <v/>
      </c>
      <c r="N33" s="9"/>
      <c r="O33" s="9"/>
      <c r="P33" s="9"/>
      <c r="Q33" s="18"/>
      <c r="R33" s="55"/>
      <c r="S33" s="18"/>
      <c r="T33" s="9"/>
      <c r="U33" s="9"/>
      <c r="V33" s="32" t="str">
        <f>IF($U33&lt;&gt;"",VLOOKUP($U33,Endereços!$B$3:$M$1002,5,FALSE)&amp;" - "&amp;VLOOKUP($U33,Endereços!$B$3:$M$1002,7,FALSE)&amp;" - "&amp;VLOOKUP($U33,Endereços!$B$3:$M$1002,8,FALSE)&amp;", "&amp;VLOOKUP($U33,Endereços!$B$3:$M$1002,2,FALSE)&amp;" "&amp;VLOOKUP($U33,Endereços!$B$3:$M$1002,3,FALSE),"")</f>
        <v/>
      </c>
      <c r="W33" s="9"/>
      <c r="X33" s="9"/>
      <c r="Y33" s="9"/>
      <c r="Z33" s="16"/>
      <c r="AA33" s="16"/>
      <c r="AB33" s="72"/>
    </row>
    <row r="34" spans="1:28" x14ac:dyDescent="0.2">
      <c r="A34" s="38" t="str">
        <f t="shared" si="0"/>
        <v/>
      </c>
      <c r="B34" s="9"/>
      <c r="C34" s="9"/>
      <c r="D34" s="14"/>
      <c r="E34" s="14"/>
      <c r="F34" s="33" t="str">
        <f>IF($E34&lt;&gt;"",VLOOKUP($E34,Parametros!$A$3:$C$102,2,FALSE),"")</f>
        <v/>
      </c>
      <c r="G34" s="36"/>
      <c r="H34" s="33" t="str">
        <f>IF($G34&lt;&gt;"",VLOOKUP($G34,Parametros!$P$3:$R$102,2,FALSE),"")</f>
        <v/>
      </c>
      <c r="I34" s="9"/>
      <c r="J34" s="9"/>
      <c r="K34" s="9"/>
      <c r="L34" s="33" t="str">
        <f>IF($U34&lt;&gt;"",VLOOKUP(VLOOKUP(VLOOKUP($U34,Endereços!$B$3:$M$1002,8,FALSE),Parametros!$AG$3:$AJ$102,4,FALSE),Parametros!$U$3:$Z$102,4,FALSE),"")</f>
        <v/>
      </c>
      <c r="M34" s="33" t="str">
        <f>IF($U34&lt;&gt;"",VLOOKUP(VLOOKUP($U34,Endereços!$B$3:$M$1002,6,FALSE),Parametros!$I$3:$N$102,6,FALSE),"")</f>
        <v/>
      </c>
      <c r="N34" s="9"/>
      <c r="O34" s="9"/>
      <c r="P34" s="9"/>
      <c r="Q34" s="9"/>
      <c r="R34" s="9"/>
      <c r="S34" s="9"/>
      <c r="T34" s="9"/>
      <c r="U34" s="9"/>
      <c r="V34" s="32" t="str">
        <f>IF($U34&lt;&gt;"",VLOOKUP($U34,Endereços!$B$3:$M$1002,5,FALSE)&amp;" - "&amp;VLOOKUP($U34,Endereços!$B$3:$M$1002,7,FALSE)&amp;" - "&amp;VLOOKUP($U34,Endereços!$B$3:$M$1002,8,FALSE)&amp;", "&amp;VLOOKUP($U34,Endereços!$B$3:$M$1002,2,FALSE)&amp;" "&amp;VLOOKUP($U34,Endereços!$B$3:$M$1002,3,FALSE),"")</f>
        <v/>
      </c>
      <c r="W34" s="9"/>
      <c r="X34" s="9"/>
      <c r="Y34" s="9"/>
      <c r="Z34" s="16"/>
      <c r="AA34" s="16"/>
      <c r="AB34" s="72"/>
    </row>
    <row r="35" spans="1:28" x14ac:dyDescent="0.2">
      <c r="A35" s="38" t="str">
        <f t="shared" si="0"/>
        <v/>
      </c>
      <c r="B35" s="9"/>
      <c r="C35" s="9"/>
      <c r="D35" s="14"/>
      <c r="E35" s="14"/>
      <c r="F35" s="33" t="str">
        <f>IF($E35&lt;&gt;"",VLOOKUP($E35,Parametros!$A$3:$C$102,2,FALSE),"")</f>
        <v/>
      </c>
      <c r="G35" s="36"/>
      <c r="H35" s="33" t="str">
        <f>IF($G35&lt;&gt;"",VLOOKUP($G35,Parametros!$P$3:$R$102,2,FALSE),"")</f>
        <v/>
      </c>
      <c r="I35" s="9"/>
      <c r="J35" s="9"/>
      <c r="K35" s="9"/>
      <c r="L35" s="33" t="str">
        <f>IF($U35&lt;&gt;"",VLOOKUP(VLOOKUP(VLOOKUP($U35,Endereços!$B$3:$M$1002,8,FALSE),Parametros!$AG$3:$AJ$102,4,FALSE),Parametros!$U$3:$Z$102,4,FALSE),"")</f>
        <v/>
      </c>
      <c r="M35" s="33" t="str">
        <f>IF($U35&lt;&gt;"",VLOOKUP(VLOOKUP($U35,Endereços!$B$3:$M$1002,6,FALSE),Parametros!$I$3:$N$102,6,FALSE),"")</f>
        <v/>
      </c>
      <c r="N35" s="9"/>
      <c r="O35" s="9"/>
      <c r="P35" s="9"/>
      <c r="Q35" s="9"/>
      <c r="R35" s="9"/>
      <c r="S35" s="9"/>
      <c r="T35" s="9"/>
      <c r="U35" s="9"/>
      <c r="V35" s="32" t="str">
        <f>IF($U35&lt;&gt;"",VLOOKUP($U35,Endereços!$B$3:$M$1002,5,FALSE)&amp;" - "&amp;VLOOKUP($U35,Endereços!$B$3:$M$1002,7,FALSE)&amp;" - "&amp;VLOOKUP($U35,Endereços!$B$3:$M$1002,8,FALSE)&amp;", "&amp;VLOOKUP($U35,Endereços!$B$3:$M$1002,2,FALSE)&amp;" "&amp;VLOOKUP($U35,Endereços!$B$3:$M$1002,3,FALSE),"")</f>
        <v/>
      </c>
      <c r="W35" s="9"/>
      <c r="X35" s="9"/>
      <c r="Y35" s="9"/>
      <c r="Z35" s="16"/>
      <c r="AA35" s="16"/>
      <c r="AB35" s="72"/>
    </row>
    <row r="36" spans="1:28" x14ac:dyDescent="0.2">
      <c r="A36" s="38" t="str">
        <f t="shared" ref="A36:A67" si="1">IF($B36&lt;&gt;"",$A35+1,"")</f>
        <v/>
      </c>
      <c r="B36" s="9"/>
      <c r="C36" s="9"/>
      <c r="D36" s="14"/>
      <c r="E36" s="14"/>
      <c r="F36" s="33" t="str">
        <f>IF($E36&lt;&gt;"",VLOOKUP($E36,Parametros!$A$3:$C$102,2,FALSE),"")</f>
        <v/>
      </c>
      <c r="G36" s="36"/>
      <c r="H36" s="33" t="str">
        <f>IF($G36&lt;&gt;"",VLOOKUP($G36,Parametros!$P$3:$R$102,2,FALSE),"")</f>
        <v/>
      </c>
      <c r="I36" s="9"/>
      <c r="J36" s="9"/>
      <c r="K36" s="9"/>
      <c r="L36" s="33" t="str">
        <f>IF($U36&lt;&gt;"",VLOOKUP(VLOOKUP(VLOOKUP($U36,Endereços!$B$3:$M$1002,8,FALSE),Parametros!$AG$3:$AJ$102,4,FALSE),Parametros!$U$3:$Z$102,4,FALSE),"")</f>
        <v/>
      </c>
      <c r="M36" s="33" t="str">
        <f>IF($U36&lt;&gt;"",VLOOKUP(VLOOKUP($U36,Endereços!$B$3:$M$1002,6,FALSE),Parametros!$I$3:$N$102,6,FALSE),"")</f>
        <v/>
      </c>
      <c r="N36" s="7"/>
      <c r="O36" s="9"/>
      <c r="P36" s="9"/>
      <c r="Q36" s="18"/>
      <c r="R36" s="18"/>
      <c r="S36" s="18"/>
      <c r="T36" s="9"/>
      <c r="U36" s="9"/>
      <c r="V36" s="32" t="str">
        <f>IF($U36&lt;&gt;"",VLOOKUP($U36,Endereços!$B$3:$M$1002,5,FALSE)&amp;" - "&amp;VLOOKUP($U36,Endereços!$B$3:$M$1002,7,FALSE)&amp;" - "&amp;VLOOKUP($U36,Endereços!$B$3:$M$1002,8,FALSE)&amp;", "&amp;VLOOKUP($U36,Endereços!$B$3:$M$1002,2,FALSE)&amp;" "&amp;VLOOKUP($U36,Endereços!$B$3:$M$1002,3,FALSE),"")</f>
        <v/>
      </c>
      <c r="W36" s="9"/>
      <c r="X36" s="7"/>
      <c r="Y36" s="9"/>
      <c r="Z36" s="16"/>
      <c r="AA36" s="16"/>
      <c r="AB36" s="72"/>
    </row>
    <row r="37" spans="1:28" x14ac:dyDescent="0.2">
      <c r="A37" s="38" t="str">
        <f t="shared" si="1"/>
        <v/>
      </c>
      <c r="B37" s="9"/>
      <c r="C37" s="9"/>
      <c r="D37" s="14"/>
      <c r="E37" s="14"/>
      <c r="F37" s="33" t="str">
        <f>IF($E37&lt;&gt;"",VLOOKUP($E37,Parametros!$A$3:$C$102,2,FALSE),"")</f>
        <v/>
      </c>
      <c r="G37" s="36"/>
      <c r="H37" s="33" t="str">
        <f>IF($G37&lt;&gt;"",VLOOKUP($G37,Parametros!$P$3:$R$102,2,FALSE),"")</f>
        <v/>
      </c>
      <c r="I37" s="9" t="s">
        <v>150</v>
      </c>
      <c r="J37" s="9"/>
      <c r="K37" s="9"/>
      <c r="L37" s="33" t="str">
        <f>IF($U37&lt;&gt;"",VLOOKUP(VLOOKUP(VLOOKUP($U37,Endereços!$B$3:$M$1002,8,FALSE),Parametros!$AG$3:$AJ$102,4,FALSE),Parametros!$U$3:$Z$102,4,FALSE),"")</f>
        <v/>
      </c>
      <c r="M37" s="33" t="str">
        <f>IF($U37&lt;&gt;"",VLOOKUP(VLOOKUP($U37,Endereços!$B$3:$M$1002,6,FALSE),Parametros!$I$3:$N$102,6,FALSE),"")</f>
        <v/>
      </c>
      <c r="N37" s="9"/>
      <c r="O37" s="9"/>
      <c r="P37" s="9"/>
      <c r="Q37" s="9"/>
      <c r="R37" s="9"/>
      <c r="S37" s="9"/>
      <c r="T37" s="9"/>
      <c r="U37" s="9"/>
      <c r="V37" s="32" t="str">
        <f>IF($U37&lt;&gt;"",VLOOKUP($U37,Endereços!$B$3:$M$1002,5,FALSE)&amp;" - "&amp;VLOOKUP($U37,Endereços!$B$3:$M$1002,7,FALSE)&amp;" - "&amp;VLOOKUP($U37,Endereços!$B$3:$M$1002,8,FALSE)&amp;", "&amp;VLOOKUP($U37,Endereços!$B$3:$M$1002,2,FALSE)&amp;" "&amp;VLOOKUP($U37,Endereços!$B$3:$M$1002,3,FALSE),"")</f>
        <v/>
      </c>
      <c r="W37" s="9"/>
      <c r="X37" s="9"/>
      <c r="Y37" s="9"/>
      <c r="Z37" s="16"/>
      <c r="AA37" s="16"/>
      <c r="AB37" s="72"/>
    </row>
    <row r="38" spans="1:28" x14ac:dyDescent="0.2">
      <c r="A38" s="38" t="str">
        <f t="shared" si="1"/>
        <v/>
      </c>
      <c r="B38" s="9"/>
      <c r="C38" s="9"/>
      <c r="D38" s="14"/>
      <c r="E38" s="14"/>
      <c r="F38" s="33" t="str">
        <f>IF($E38&lt;&gt;"",VLOOKUP($E38,Parametros!$A$3:$C$102,2,FALSE),"")</f>
        <v/>
      </c>
      <c r="G38" s="36"/>
      <c r="H38" s="33" t="str">
        <f>IF($G38&lt;&gt;"",VLOOKUP($G38,Parametros!$P$3:$R$102,2,FALSE),"")</f>
        <v/>
      </c>
      <c r="I38" s="9"/>
      <c r="J38" s="9"/>
      <c r="K38" s="9"/>
      <c r="L38" s="33" t="str">
        <f>IF($U38&lt;&gt;"",VLOOKUP(VLOOKUP(VLOOKUP($U38,Endereços!$B$3:$M$1002,8,FALSE),Parametros!$AG$3:$AJ$102,4,FALSE),Parametros!$U$3:$Z$102,4,FALSE),"")</f>
        <v/>
      </c>
      <c r="M38" s="33" t="str">
        <f>IF($U38&lt;&gt;"",VLOOKUP(VLOOKUP($U38,Endereços!$B$3:$M$1002,6,FALSE),Parametros!$I$3:$N$102,6,FALSE),"")</f>
        <v/>
      </c>
      <c r="N38" s="9"/>
      <c r="O38" s="9"/>
      <c r="P38" s="9"/>
      <c r="Q38" s="9"/>
      <c r="R38" s="9"/>
      <c r="S38" s="9"/>
      <c r="T38" s="9"/>
      <c r="U38" s="9"/>
      <c r="V38" s="32" t="str">
        <f>IF($U38&lt;&gt;"",VLOOKUP($U38,Endereços!$B$3:$M$1002,5,FALSE)&amp;" - "&amp;VLOOKUP($U38,Endereços!$B$3:$M$1002,7,FALSE)&amp;" - "&amp;VLOOKUP($U38,Endereços!$B$3:$M$1002,8,FALSE)&amp;", "&amp;VLOOKUP($U38,Endereços!$B$3:$M$1002,2,FALSE)&amp;" "&amp;VLOOKUP($U38,Endereços!$B$3:$M$1002,3,FALSE),"")</f>
        <v/>
      </c>
      <c r="W38" s="9"/>
      <c r="X38" s="9"/>
      <c r="Y38" s="9"/>
      <c r="Z38" s="16"/>
      <c r="AA38" s="16"/>
      <c r="AB38" s="72"/>
    </row>
    <row r="39" spans="1:28" x14ac:dyDescent="0.2">
      <c r="A39" s="38" t="str">
        <f t="shared" si="1"/>
        <v/>
      </c>
      <c r="B39" s="7"/>
      <c r="C39" s="7"/>
      <c r="D39" s="14"/>
      <c r="E39" s="14"/>
      <c r="F39" s="33" t="str">
        <f>IF($E39&lt;&gt;"",VLOOKUP($E39,Parametros!$A$3:$C$102,2,FALSE),"")</f>
        <v/>
      </c>
      <c r="G39" s="36"/>
      <c r="H39" s="33" t="str">
        <f>IF($G39&lt;&gt;"",VLOOKUP($G39,Parametros!$P$3:$R$102,2,FALSE),"")</f>
        <v/>
      </c>
      <c r="I39" s="9"/>
      <c r="J39" s="9"/>
      <c r="K39" s="9"/>
      <c r="L39" s="33" t="str">
        <f>IF($U39&lt;&gt;"",VLOOKUP(VLOOKUP(VLOOKUP($U39,Endereços!$B$3:$M$1002,8,FALSE),Parametros!$AG$3:$AJ$102,4,FALSE),Parametros!$U$3:$Z$102,4,FALSE),"")</f>
        <v/>
      </c>
      <c r="M39" s="33" t="str">
        <f>IF($U39&lt;&gt;"",VLOOKUP(VLOOKUP($U39,Endereços!$B$3:$M$1002,6,FALSE),Parametros!$I$3:$N$102,6,FALSE),"")</f>
        <v/>
      </c>
      <c r="N39" s="9"/>
      <c r="O39" s="9"/>
      <c r="P39" s="9"/>
      <c r="Q39" s="9"/>
      <c r="R39" s="9"/>
      <c r="S39" s="9"/>
      <c r="T39" s="9"/>
      <c r="U39" s="9"/>
      <c r="V39" s="32" t="str">
        <f>IF($U39&lt;&gt;"",VLOOKUP($U39,Endereços!$B$3:$M$1002,5,FALSE)&amp;" - "&amp;VLOOKUP($U39,Endereços!$B$3:$M$1002,7,FALSE)&amp;" - "&amp;VLOOKUP($U39,Endereços!$B$3:$M$1002,8,FALSE)&amp;", "&amp;VLOOKUP($U39,Endereços!$B$3:$M$1002,2,FALSE)&amp;" "&amp;VLOOKUP($U39,Endereços!$B$3:$M$1002,3,FALSE),"")</f>
        <v/>
      </c>
      <c r="W39" s="9"/>
      <c r="X39" s="9"/>
      <c r="Y39" s="9"/>
      <c r="Z39" s="16"/>
      <c r="AA39" s="16"/>
      <c r="AB39" s="72"/>
    </row>
    <row r="40" spans="1:28" x14ac:dyDescent="0.2">
      <c r="A40" s="38" t="str">
        <f t="shared" si="1"/>
        <v/>
      </c>
      <c r="B40" s="7"/>
      <c r="C40" s="7"/>
      <c r="D40" s="14"/>
      <c r="E40" s="14"/>
      <c r="F40" s="33" t="str">
        <f>IF($E40&lt;&gt;"",VLOOKUP($E40,Parametros!$A$3:$C$102,2,FALSE),"")</f>
        <v/>
      </c>
      <c r="G40" s="36"/>
      <c r="H40" s="33" t="str">
        <f>IF($G40&lt;&gt;"",VLOOKUP($G40,Parametros!$P$3:$R$102,2,FALSE),"")</f>
        <v/>
      </c>
      <c r="I40" s="9"/>
      <c r="J40" s="9"/>
      <c r="K40" s="9"/>
      <c r="L40" s="33" t="str">
        <f>IF($U40&lt;&gt;"",VLOOKUP(VLOOKUP(VLOOKUP($U40,Endereços!$B$3:$M$1002,8,FALSE),Parametros!$AG$3:$AJ$102,4,FALSE),Parametros!$U$3:$Z$102,4,FALSE),"")</f>
        <v/>
      </c>
      <c r="M40" s="33" t="str">
        <f>IF($U40&lt;&gt;"",VLOOKUP(VLOOKUP($U40,Endereços!$B$3:$M$1002,6,FALSE),Parametros!$I$3:$N$102,6,FALSE),"")</f>
        <v/>
      </c>
      <c r="N40" s="9"/>
      <c r="O40" s="9"/>
      <c r="P40" s="9"/>
      <c r="Q40" s="9"/>
      <c r="R40" s="9"/>
      <c r="S40" s="9"/>
      <c r="T40" s="9"/>
      <c r="U40" s="9"/>
      <c r="V40" s="32" t="str">
        <f>IF($U40&lt;&gt;"",VLOOKUP($U40,Endereços!$B$3:$M$1002,5,FALSE)&amp;" - "&amp;VLOOKUP($U40,Endereços!$B$3:$M$1002,7,FALSE)&amp;" - "&amp;VLOOKUP($U40,Endereços!$B$3:$M$1002,8,FALSE)&amp;", "&amp;VLOOKUP($U40,Endereços!$B$3:$M$1002,2,FALSE)&amp;" "&amp;VLOOKUP($U40,Endereços!$B$3:$M$1002,3,FALSE),"")</f>
        <v/>
      </c>
      <c r="W40" s="9"/>
      <c r="X40" s="9"/>
      <c r="Y40" s="9"/>
      <c r="Z40" s="16"/>
      <c r="AA40" s="16"/>
      <c r="AB40" s="72"/>
    </row>
    <row r="41" spans="1:28" x14ac:dyDescent="0.2">
      <c r="A41" s="38" t="str">
        <f t="shared" si="1"/>
        <v/>
      </c>
      <c r="B41" s="7"/>
      <c r="C41" s="7"/>
      <c r="D41" s="14"/>
      <c r="E41" s="14"/>
      <c r="F41" s="33" t="str">
        <f>IF($E41&lt;&gt;"",VLOOKUP($E41,Parametros!$A$3:$C$102,2,FALSE),"")</f>
        <v/>
      </c>
      <c r="G41" s="36"/>
      <c r="H41" s="33" t="str">
        <f>IF($G41&lt;&gt;"",VLOOKUP($G41,Parametros!$P$3:$R$102,2,FALSE),"")</f>
        <v/>
      </c>
      <c r="I41" s="9"/>
      <c r="J41" s="9"/>
      <c r="K41" s="9"/>
      <c r="L41" s="33" t="str">
        <f>IF($U41&lt;&gt;"",VLOOKUP(VLOOKUP(VLOOKUP($U41,Endereços!$B$3:$M$1002,8,FALSE),Parametros!$AG$3:$AJ$102,4,FALSE),Parametros!$U$3:$Z$102,4,FALSE),"")</f>
        <v/>
      </c>
      <c r="M41" s="33" t="str">
        <f>IF($U41&lt;&gt;"",VLOOKUP(VLOOKUP($U41,Endereços!$B$3:$M$1002,6,FALSE),Parametros!$I$3:$N$102,6,FALSE),"")</f>
        <v/>
      </c>
      <c r="N41" s="9"/>
      <c r="O41" s="9"/>
      <c r="P41" s="9"/>
      <c r="Q41" s="9"/>
      <c r="R41" s="9"/>
      <c r="S41" s="9"/>
      <c r="T41" s="9"/>
      <c r="U41" s="9"/>
      <c r="V41" s="32" t="str">
        <f>IF($U41&lt;&gt;"",VLOOKUP($U41,Endereços!$B$3:$M$1002,5,FALSE)&amp;" - "&amp;VLOOKUP($U41,Endereços!$B$3:$M$1002,7,FALSE)&amp;" - "&amp;VLOOKUP($U41,Endereços!$B$3:$M$1002,8,FALSE)&amp;", "&amp;VLOOKUP($U41,Endereços!$B$3:$M$1002,2,FALSE)&amp;" "&amp;VLOOKUP($U41,Endereços!$B$3:$M$1002,3,FALSE),"")</f>
        <v/>
      </c>
      <c r="W41" s="9"/>
      <c r="X41" s="9"/>
      <c r="Y41" s="9"/>
      <c r="Z41" s="16"/>
      <c r="AA41" s="16"/>
      <c r="AB41" s="72"/>
    </row>
    <row r="42" spans="1:28" x14ac:dyDescent="0.2">
      <c r="A42" s="38" t="str">
        <f t="shared" si="1"/>
        <v/>
      </c>
      <c r="B42" s="7"/>
      <c r="C42" s="7"/>
      <c r="D42" s="14"/>
      <c r="E42" s="14"/>
      <c r="F42" s="33" t="str">
        <f>IF($E42&lt;&gt;"",VLOOKUP($E42,Parametros!$A$3:$C$102,2,FALSE),"")</f>
        <v/>
      </c>
      <c r="G42" s="36"/>
      <c r="H42" s="33" t="str">
        <f>IF($G42&lt;&gt;"",VLOOKUP($G42,Parametros!$P$3:$R$102,2,FALSE),"")</f>
        <v/>
      </c>
      <c r="I42" s="9"/>
      <c r="J42" s="9"/>
      <c r="K42" s="9"/>
      <c r="L42" s="33" t="str">
        <f>IF($U42&lt;&gt;"",VLOOKUP(VLOOKUP(VLOOKUP($U42,Endereços!$B$3:$M$1002,8,FALSE),Parametros!$AG$3:$AJ$102,4,FALSE),Parametros!$U$3:$Z$102,4,FALSE),"")</f>
        <v/>
      </c>
      <c r="M42" s="33" t="str">
        <f>IF($U42&lt;&gt;"",VLOOKUP(VLOOKUP($U42,Endereços!$B$3:$M$1002,6,FALSE),Parametros!$I$3:$N$102,6,FALSE),"")</f>
        <v/>
      </c>
      <c r="N42" s="9"/>
      <c r="O42" s="9"/>
      <c r="P42" s="9"/>
      <c r="Q42" s="9"/>
      <c r="R42" s="9"/>
      <c r="S42" s="9"/>
      <c r="T42" s="9"/>
      <c r="U42" s="9"/>
      <c r="V42" s="32" t="str">
        <f>IF($U42&lt;&gt;"",VLOOKUP($U42,Endereços!$B$3:$M$1002,5,FALSE)&amp;" - "&amp;VLOOKUP($U42,Endereços!$B$3:$M$1002,7,FALSE)&amp;" - "&amp;VLOOKUP($U42,Endereços!$B$3:$M$1002,8,FALSE)&amp;", "&amp;VLOOKUP($U42,Endereços!$B$3:$M$1002,2,FALSE)&amp;" "&amp;VLOOKUP($U42,Endereços!$B$3:$M$1002,3,FALSE),"")</f>
        <v/>
      </c>
      <c r="W42" s="9"/>
      <c r="X42" s="9"/>
      <c r="Y42" s="9"/>
      <c r="Z42" s="16"/>
      <c r="AA42" s="16"/>
      <c r="AB42" s="72"/>
    </row>
    <row r="43" spans="1:28" x14ac:dyDescent="0.2">
      <c r="A43" s="38" t="str">
        <f t="shared" si="1"/>
        <v/>
      </c>
      <c r="B43" s="7"/>
      <c r="C43" s="7"/>
      <c r="D43" s="14"/>
      <c r="E43" s="14"/>
      <c r="F43" s="33" t="str">
        <f>IF($E43&lt;&gt;"",VLOOKUP($E43,Parametros!$A$3:$C$102,2,FALSE),"")</f>
        <v/>
      </c>
      <c r="G43" s="36"/>
      <c r="H43" s="33" t="str">
        <f>IF($G43&lt;&gt;"",VLOOKUP($G43,Parametros!$P$3:$R$102,2,FALSE),"")</f>
        <v/>
      </c>
      <c r="I43" s="7" t="s">
        <v>151</v>
      </c>
      <c r="J43" s="9"/>
      <c r="K43" s="9"/>
      <c r="L43" s="33" t="str">
        <f>IF($U43&lt;&gt;"",VLOOKUP(VLOOKUP(VLOOKUP($U43,Endereços!$B$3:$M$1002,8,FALSE),Parametros!$AG$3:$AJ$102,4,FALSE),Parametros!$U$3:$Z$102,4,FALSE),"")</f>
        <v/>
      </c>
      <c r="M43" s="33" t="str">
        <f>IF($U43&lt;&gt;"",VLOOKUP(VLOOKUP($U43,Endereços!$B$3:$M$1002,6,FALSE),Parametros!$I$3:$N$102,6,FALSE),"")</f>
        <v/>
      </c>
      <c r="N43" s="7"/>
      <c r="O43" s="9"/>
      <c r="P43" s="7"/>
      <c r="Q43" s="9"/>
      <c r="R43" s="9"/>
      <c r="S43" s="9"/>
      <c r="T43" s="9"/>
      <c r="U43" s="9"/>
      <c r="V43" s="32" t="str">
        <f>IF($U43&lt;&gt;"",VLOOKUP($U43,Endereços!$B$3:$M$1002,5,FALSE)&amp;" - "&amp;VLOOKUP($U43,Endereços!$B$3:$M$1002,7,FALSE)&amp;" - "&amp;VLOOKUP($U43,Endereços!$B$3:$M$1002,8,FALSE)&amp;", "&amp;VLOOKUP($U43,Endereços!$B$3:$M$1002,2,FALSE)&amp;" "&amp;VLOOKUP($U43,Endereços!$B$3:$M$1002,3,FALSE),"")</f>
        <v/>
      </c>
      <c r="W43" s="9"/>
      <c r="X43" s="9"/>
      <c r="Y43" s="7"/>
      <c r="Z43" s="16"/>
      <c r="AA43" s="16"/>
      <c r="AB43" s="72"/>
    </row>
    <row r="44" spans="1:28" x14ac:dyDescent="0.2">
      <c r="A44" s="38" t="str">
        <f t="shared" si="1"/>
        <v/>
      </c>
      <c r="B44" s="7"/>
      <c r="C44" s="7"/>
      <c r="D44" s="14"/>
      <c r="E44" s="14"/>
      <c r="F44" s="33" t="str">
        <f>IF($E44&lt;&gt;"",VLOOKUP($E44,Parametros!$A$3:$C$102,2,FALSE),"")</f>
        <v/>
      </c>
      <c r="G44" s="36"/>
      <c r="H44" s="33" t="str">
        <f>IF($G44&lt;&gt;"",VLOOKUP($G44,Parametros!$P$3:$R$102,2,FALSE),"")</f>
        <v/>
      </c>
      <c r="I44" s="9"/>
      <c r="J44" s="9"/>
      <c r="K44" s="9"/>
      <c r="L44" s="33" t="str">
        <f>IF($U44&lt;&gt;"",VLOOKUP(VLOOKUP(VLOOKUP($U44,Endereços!$B$3:$M$1002,8,FALSE),Parametros!$AG$3:$AJ$102,4,FALSE),Parametros!$U$3:$Z$102,4,FALSE),"")</f>
        <v/>
      </c>
      <c r="M44" s="33" t="str">
        <f>IF($U44&lt;&gt;"",VLOOKUP(VLOOKUP($U44,Endereços!$B$3:$M$1002,6,FALSE),Parametros!$I$3:$N$102,6,FALSE),"")</f>
        <v/>
      </c>
      <c r="N44" s="9"/>
      <c r="O44" s="9"/>
      <c r="P44" s="9"/>
      <c r="Q44" s="9"/>
      <c r="R44" s="9"/>
      <c r="S44" s="9"/>
      <c r="T44" s="9"/>
      <c r="U44" s="9"/>
      <c r="V44" s="32" t="str">
        <f>IF($U44&lt;&gt;"",VLOOKUP($U44,Endereços!$B$3:$M$1002,5,FALSE)&amp;" - "&amp;VLOOKUP($U44,Endereços!$B$3:$M$1002,7,FALSE)&amp;" - "&amp;VLOOKUP($U44,Endereços!$B$3:$M$1002,8,FALSE)&amp;", "&amp;VLOOKUP($U44,Endereços!$B$3:$M$1002,2,FALSE)&amp;" "&amp;VLOOKUP($U44,Endereços!$B$3:$M$1002,3,FALSE),"")</f>
        <v/>
      </c>
      <c r="W44" s="9"/>
      <c r="X44" s="9"/>
      <c r="Y44" s="9"/>
      <c r="Z44" s="16"/>
      <c r="AA44" s="16"/>
      <c r="AB44" s="72"/>
    </row>
    <row r="45" spans="1:28" x14ac:dyDescent="0.2">
      <c r="A45" s="38" t="str">
        <f t="shared" si="1"/>
        <v/>
      </c>
      <c r="B45" s="7"/>
      <c r="C45" s="7"/>
      <c r="D45" s="14"/>
      <c r="E45" s="14"/>
      <c r="F45" s="33" t="str">
        <f>IF($E45&lt;&gt;"",VLOOKUP($E45,Parametros!$A$3:$C$102,2,FALSE),"")</f>
        <v/>
      </c>
      <c r="G45" s="36"/>
      <c r="H45" s="33" t="str">
        <f>IF($G45&lt;&gt;"",VLOOKUP($G45,Parametros!$P$3:$R$102,2,FALSE),"")</f>
        <v/>
      </c>
      <c r="I45" s="9"/>
      <c r="J45" s="9"/>
      <c r="K45" s="9"/>
      <c r="L45" s="33" t="str">
        <f>IF($U45&lt;&gt;"",VLOOKUP(VLOOKUP(VLOOKUP($U45,Endereços!$B$3:$M$1002,8,FALSE),Parametros!$AG$3:$AJ$102,4,FALSE),Parametros!$U$3:$Z$102,4,FALSE),"")</f>
        <v/>
      </c>
      <c r="M45" s="33" t="str">
        <f>IF($U45&lt;&gt;"",VLOOKUP(VLOOKUP($U45,Endereços!$B$3:$M$1002,6,FALSE),Parametros!$I$3:$N$102,6,FALSE),"")</f>
        <v/>
      </c>
      <c r="N45" s="9"/>
      <c r="O45" s="9"/>
      <c r="P45" s="9"/>
      <c r="Q45" s="9"/>
      <c r="R45" s="9"/>
      <c r="S45" s="9"/>
      <c r="T45" s="9"/>
      <c r="U45" s="9"/>
      <c r="V45" s="32" t="str">
        <f>IF($U45&lt;&gt;"",VLOOKUP($U45,Endereços!$B$3:$M$1002,5,FALSE)&amp;" - "&amp;VLOOKUP($U45,Endereços!$B$3:$M$1002,7,FALSE)&amp;" - "&amp;VLOOKUP($U45,Endereços!$B$3:$M$1002,8,FALSE)&amp;", "&amp;VLOOKUP($U45,Endereços!$B$3:$M$1002,2,FALSE)&amp;" "&amp;VLOOKUP($U45,Endereços!$B$3:$M$1002,3,FALSE),"")</f>
        <v/>
      </c>
      <c r="W45" s="9"/>
      <c r="X45" s="9"/>
      <c r="Y45" s="9"/>
      <c r="Z45" s="16"/>
      <c r="AA45" s="16"/>
      <c r="AB45" s="72"/>
    </row>
    <row r="46" spans="1:28" x14ac:dyDescent="0.2">
      <c r="A46" s="38" t="str">
        <f t="shared" si="1"/>
        <v/>
      </c>
      <c r="B46" s="7"/>
      <c r="C46" s="7"/>
      <c r="D46" s="14"/>
      <c r="E46" s="14"/>
      <c r="F46" s="33" t="str">
        <f>IF($E46&lt;&gt;"",VLOOKUP($E46,Parametros!$A$3:$C$102,2,FALSE),"")</f>
        <v/>
      </c>
      <c r="G46" s="36"/>
      <c r="H46" s="33" t="str">
        <f>IF($G46&lt;&gt;"",VLOOKUP($G46,Parametros!$P$3:$R$102,2,FALSE),"")</f>
        <v/>
      </c>
      <c r="I46" s="9"/>
      <c r="J46" s="9"/>
      <c r="K46" s="9"/>
      <c r="L46" s="33" t="str">
        <f>IF($U46&lt;&gt;"",VLOOKUP(VLOOKUP(VLOOKUP($U46,Endereços!$B$3:$M$1002,8,FALSE),Parametros!$AG$3:$AJ$102,4,FALSE),Parametros!$U$3:$Z$102,4,FALSE),"")</f>
        <v/>
      </c>
      <c r="M46" s="33" t="str">
        <f>IF($U46&lt;&gt;"",VLOOKUP(VLOOKUP($U46,Endereços!$B$3:$M$1002,6,FALSE),Parametros!$I$3:$N$102,6,FALSE),"")</f>
        <v/>
      </c>
      <c r="N46" s="9"/>
      <c r="O46" s="9"/>
      <c r="P46" s="9"/>
      <c r="Q46" s="9"/>
      <c r="R46" s="9"/>
      <c r="S46" s="9"/>
      <c r="T46" s="9"/>
      <c r="U46" s="9"/>
      <c r="V46" s="32" t="str">
        <f>IF($U46&lt;&gt;"",VLOOKUP($U46,Endereços!$B$3:$M$1002,5,FALSE)&amp;" - "&amp;VLOOKUP($U46,Endereços!$B$3:$M$1002,7,FALSE)&amp;" - "&amp;VLOOKUP($U46,Endereços!$B$3:$M$1002,8,FALSE)&amp;", "&amp;VLOOKUP($U46,Endereços!$B$3:$M$1002,2,FALSE)&amp;" "&amp;VLOOKUP($U46,Endereços!$B$3:$M$1002,3,FALSE),"")</f>
        <v/>
      </c>
      <c r="W46" s="9"/>
      <c r="X46" s="9"/>
      <c r="Y46" s="9"/>
      <c r="Z46" s="16"/>
      <c r="AA46" s="16"/>
      <c r="AB46" s="72"/>
    </row>
    <row r="47" spans="1:28" x14ac:dyDescent="0.2">
      <c r="A47" s="38" t="str">
        <f t="shared" si="1"/>
        <v/>
      </c>
      <c r="B47" s="7"/>
      <c r="C47" s="7"/>
      <c r="D47" s="7"/>
      <c r="E47" s="14"/>
      <c r="F47" s="33" t="str">
        <f>IF($E47&lt;&gt;"",VLOOKUP($E47,Parametros!$A$3:$C$102,2,FALSE),"")</f>
        <v/>
      </c>
      <c r="G47" s="36"/>
      <c r="H47" s="33" t="str">
        <f>IF($G47&lt;&gt;"",VLOOKUP($G47,Parametros!$P$3:$R$102,2,FALSE),"")</f>
        <v/>
      </c>
      <c r="I47" s="9"/>
      <c r="J47" s="9"/>
      <c r="K47" s="9"/>
      <c r="L47" s="33" t="str">
        <f>IF($U47&lt;&gt;"",VLOOKUP(VLOOKUP(VLOOKUP($U47,Endereços!$B$3:$M$1002,8,FALSE),Parametros!$AG$3:$AJ$102,4,FALSE),Parametros!$U$3:$Z$102,4,FALSE),"")</f>
        <v/>
      </c>
      <c r="M47" s="33" t="str">
        <f>IF($U47&lt;&gt;"",VLOOKUP(VLOOKUP($U47,Endereços!$B$3:$M$1002,6,FALSE),Parametros!$I$3:$N$102,6,FALSE),"")</f>
        <v/>
      </c>
      <c r="N47" s="9"/>
      <c r="O47" s="9"/>
      <c r="P47" s="9"/>
      <c r="Q47" s="9"/>
      <c r="R47" s="9"/>
      <c r="S47" s="9"/>
      <c r="T47" s="9"/>
      <c r="U47" s="7"/>
      <c r="V47" s="32" t="str">
        <f>IF($U47&lt;&gt;"",VLOOKUP($U47,Endereços!$B$3:$M$1002,5,FALSE)&amp;" - "&amp;VLOOKUP($U47,Endereços!$B$3:$M$1002,7,FALSE)&amp;" - "&amp;VLOOKUP($U47,Endereços!$B$3:$M$1002,8,FALSE)&amp;", "&amp;VLOOKUP($U47,Endereços!$B$3:$M$1002,2,FALSE)&amp;" "&amp;VLOOKUP($U47,Endereços!$B$3:$M$1002,3,FALSE),"")</f>
        <v/>
      </c>
      <c r="W47" s="9"/>
      <c r="X47" s="9"/>
      <c r="Y47" s="7"/>
      <c r="Z47" s="16"/>
      <c r="AA47" s="16"/>
      <c r="AB47" s="72"/>
    </row>
    <row r="48" spans="1:28" x14ac:dyDescent="0.2">
      <c r="A48" s="38" t="str">
        <f t="shared" si="1"/>
        <v/>
      </c>
      <c r="B48" s="9"/>
      <c r="C48" s="9"/>
      <c r="D48" s="5"/>
      <c r="E48" s="14"/>
      <c r="F48" s="33" t="str">
        <f>IF($E48&lt;&gt;"",VLOOKUP($E48,Parametros!$A$3:$C$102,2,FALSE),"")</f>
        <v/>
      </c>
      <c r="G48" s="36"/>
      <c r="H48" s="33" t="str">
        <f>IF($G48&lt;&gt;"",VLOOKUP($G48,Parametros!$P$3:$R$102,2,FALSE),"")</f>
        <v/>
      </c>
      <c r="I48" s="9"/>
      <c r="J48" s="9"/>
      <c r="K48" s="9"/>
      <c r="L48" s="33" t="str">
        <f>IF($U48&lt;&gt;"",VLOOKUP(VLOOKUP(VLOOKUP($U48,Endereços!$B$3:$M$1002,8,FALSE),Parametros!$AG$3:$AJ$102,4,FALSE),Parametros!$U$3:$Z$102,4,FALSE),"")</f>
        <v/>
      </c>
      <c r="M48" s="33" t="str">
        <f>IF($U48&lt;&gt;"",VLOOKUP(VLOOKUP($U48,Endereços!$B$3:$M$1002,6,FALSE),Parametros!$I$3:$N$102,6,FALSE),"")</f>
        <v/>
      </c>
      <c r="N48" s="9"/>
      <c r="O48" s="9"/>
      <c r="P48" s="9"/>
      <c r="Q48" s="9"/>
      <c r="R48" s="9"/>
      <c r="S48" s="9"/>
      <c r="T48" s="9"/>
      <c r="U48" s="9"/>
      <c r="V48" s="32" t="str">
        <f>IF($U48&lt;&gt;"",VLOOKUP($U48,Endereços!$B$3:$M$1002,5,FALSE)&amp;" - "&amp;VLOOKUP($U48,Endereços!$B$3:$M$1002,7,FALSE)&amp;" - "&amp;VLOOKUP($U48,Endereços!$B$3:$M$1002,8,FALSE)&amp;", "&amp;VLOOKUP($U48,Endereços!$B$3:$M$1002,2,FALSE)&amp;" "&amp;VLOOKUP($U48,Endereços!$B$3:$M$1002,3,FALSE),"")</f>
        <v/>
      </c>
      <c r="W48" s="9"/>
      <c r="X48" s="9"/>
      <c r="Y48" s="9"/>
      <c r="Z48" s="16"/>
      <c r="AA48" s="16"/>
      <c r="AB48" s="72"/>
    </row>
    <row r="49" spans="1:28" x14ac:dyDescent="0.2">
      <c r="A49" s="38" t="str">
        <f t="shared" si="1"/>
        <v/>
      </c>
      <c r="B49" s="9"/>
      <c r="C49" s="9"/>
      <c r="D49" s="14"/>
      <c r="E49" s="14"/>
      <c r="F49" s="33" t="str">
        <f>IF($E49&lt;&gt;"",VLOOKUP($E49,Parametros!$A$3:$C$102,2,FALSE),"")</f>
        <v/>
      </c>
      <c r="G49" s="36"/>
      <c r="H49" s="33" t="str">
        <f>IF($G49&lt;&gt;"",VLOOKUP($G49,Parametros!$P$3:$R$102,2,FALSE),"")</f>
        <v/>
      </c>
      <c r="I49" s="9"/>
      <c r="J49" s="9"/>
      <c r="K49" s="9"/>
      <c r="L49" s="33" t="str">
        <f>IF($U49&lt;&gt;"",VLOOKUP(VLOOKUP(VLOOKUP($U49,Endereços!$B$3:$M$1002,8,FALSE),Parametros!$AG$3:$AJ$102,4,FALSE),Parametros!$U$3:$Z$102,4,FALSE),"")</f>
        <v/>
      </c>
      <c r="M49" s="33" t="str">
        <f>IF($U49&lt;&gt;"",VLOOKUP(VLOOKUP($U49,Endereços!$B$3:$M$1002,6,FALSE),Parametros!$I$3:$N$102,6,FALSE),"")</f>
        <v/>
      </c>
      <c r="N49" s="9"/>
      <c r="O49" s="9"/>
      <c r="P49" s="9"/>
      <c r="Q49" s="9"/>
      <c r="R49" s="9"/>
      <c r="S49" s="9"/>
      <c r="T49" s="9"/>
      <c r="U49" s="9"/>
      <c r="V49" s="32" t="str">
        <f>IF($U49&lt;&gt;"",VLOOKUP($U49,Endereços!$B$3:$M$1002,5,FALSE)&amp;" - "&amp;VLOOKUP($U49,Endereços!$B$3:$M$1002,7,FALSE)&amp;" - "&amp;VLOOKUP($U49,Endereços!$B$3:$M$1002,8,FALSE)&amp;", "&amp;VLOOKUP($U49,Endereços!$B$3:$M$1002,2,FALSE)&amp;" "&amp;VLOOKUP($U49,Endereços!$B$3:$M$1002,3,FALSE),"")</f>
        <v/>
      </c>
      <c r="W49" s="9"/>
      <c r="X49" s="9"/>
      <c r="Y49" s="9"/>
      <c r="Z49" s="16"/>
      <c r="AA49" s="16"/>
      <c r="AB49" s="72"/>
    </row>
    <row r="50" spans="1:28" x14ac:dyDescent="0.2">
      <c r="A50" s="38" t="str">
        <f t="shared" si="1"/>
        <v/>
      </c>
      <c r="B50" s="7"/>
      <c r="C50" s="7"/>
      <c r="D50" s="14"/>
      <c r="E50" s="14"/>
      <c r="F50" s="33" t="str">
        <f>IF($E50&lt;&gt;"",VLOOKUP($E50,Parametros!$A$3:$C$102,2,FALSE),"")</f>
        <v/>
      </c>
      <c r="G50" s="36"/>
      <c r="H50" s="33" t="str">
        <f>IF($G50&lt;&gt;"",VLOOKUP($G50,Parametros!$P$3:$R$102,2,FALSE),"")</f>
        <v/>
      </c>
      <c r="I50" s="9"/>
      <c r="J50" s="9"/>
      <c r="K50" s="9"/>
      <c r="L50" s="33" t="str">
        <f>IF($U50&lt;&gt;"",VLOOKUP(VLOOKUP(VLOOKUP($U50,Endereços!$B$3:$M$1002,8,FALSE),Parametros!$AG$3:$AJ$102,4,FALSE),Parametros!$U$3:$Z$102,4,FALSE),"")</f>
        <v/>
      </c>
      <c r="M50" s="33" t="str">
        <f>IF($U50&lt;&gt;"",VLOOKUP(VLOOKUP($U50,Endereços!$B$3:$M$1002,6,FALSE),Parametros!$I$3:$N$102,6,FALSE),"")</f>
        <v/>
      </c>
      <c r="N50" s="9"/>
      <c r="O50" s="9"/>
      <c r="P50" s="9"/>
      <c r="Q50" s="9"/>
      <c r="R50" s="9"/>
      <c r="S50" s="9"/>
      <c r="T50" s="9"/>
      <c r="U50" s="9"/>
      <c r="V50" s="32" t="str">
        <f>IF($U50&lt;&gt;"",VLOOKUP($U50,Endereços!$B$3:$M$1002,5,FALSE)&amp;" - "&amp;VLOOKUP($U50,Endereços!$B$3:$M$1002,7,FALSE)&amp;" - "&amp;VLOOKUP($U50,Endereços!$B$3:$M$1002,8,FALSE)&amp;", "&amp;VLOOKUP($U50,Endereços!$B$3:$M$1002,2,FALSE)&amp;" "&amp;VLOOKUP($U50,Endereços!$B$3:$M$1002,3,FALSE),"")</f>
        <v/>
      </c>
      <c r="W50" s="9"/>
      <c r="X50" s="9"/>
      <c r="Y50" s="9"/>
      <c r="Z50" s="16"/>
      <c r="AA50" s="16"/>
      <c r="AB50" s="72"/>
    </row>
    <row r="51" spans="1:28" x14ac:dyDescent="0.2">
      <c r="A51" s="38" t="str">
        <f t="shared" si="1"/>
        <v/>
      </c>
      <c r="B51" s="7"/>
      <c r="C51" s="7"/>
      <c r="D51" s="14"/>
      <c r="E51" s="14"/>
      <c r="F51" s="33" t="str">
        <f>IF($E51&lt;&gt;"",VLOOKUP($E51,Parametros!$A$3:$C$102,2,FALSE),"")</f>
        <v/>
      </c>
      <c r="G51" s="36"/>
      <c r="H51" s="33" t="str">
        <f>IF($G51&lt;&gt;"",VLOOKUP($G51,Parametros!$P$3:$R$102,2,FALSE),"")</f>
        <v/>
      </c>
      <c r="I51" s="9"/>
      <c r="J51" s="9"/>
      <c r="K51" s="9"/>
      <c r="L51" s="33" t="str">
        <f>IF($U51&lt;&gt;"",VLOOKUP(VLOOKUP(VLOOKUP($U51,Endereços!$B$3:$M$1002,8,FALSE),Parametros!$AG$3:$AJ$102,4,FALSE),Parametros!$U$3:$Z$102,4,FALSE),"")</f>
        <v/>
      </c>
      <c r="M51" s="33" t="str">
        <f>IF($U51&lt;&gt;"",VLOOKUP(VLOOKUP($U51,Endereços!$B$3:$M$1002,6,FALSE),Parametros!$I$3:$N$102,6,FALSE),"")</f>
        <v/>
      </c>
      <c r="N51" s="9"/>
      <c r="O51" s="9"/>
      <c r="P51" s="9"/>
      <c r="Q51" s="9"/>
      <c r="R51" s="9"/>
      <c r="S51" s="9"/>
      <c r="T51" s="9"/>
      <c r="U51" s="9"/>
      <c r="V51" s="32" t="str">
        <f>IF($U51&lt;&gt;"",VLOOKUP($U51,Endereços!$B$3:$M$1002,5,FALSE)&amp;" - "&amp;VLOOKUP($U51,Endereços!$B$3:$M$1002,7,FALSE)&amp;" - "&amp;VLOOKUP($U51,Endereços!$B$3:$M$1002,8,FALSE)&amp;", "&amp;VLOOKUP($U51,Endereços!$B$3:$M$1002,2,FALSE)&amp;" "&amp;VLOOKUP($U51,Endereços!$B$3:$M$1002,3,FALSE),"")</f>
        <v/>
      </c>
      <c r="W51" s="9"/>
      <c r="X51" s="9"/>
      <c r="Y51" s="9"/>
      <c r="Z51" s="16"/>
      <c r="AA51" s="16"/>
      <c r="AB51" s="72"/>
    </row>
    <row r="52" spans="1:28" x14ac:dyDescent="0.2">
      <c r="A52" s="38" t="str">
        <f t="shared" si="1"/>
        <v/>
      </c>
      <c r="B52" s="9"/>
      <c r="C52" s="7"/>
      <c r="D52" s="14"/>
      <c r="E52" s="14"/>
      <c r="F52" s="33" t="str">
        <f>IF($E52&lt;&gt;"",VLOOKUP($E52,Parametros!$A$3:$C$102,2,FALSE),"")</f>
        <v/>
      </c>
      <c r="G52" s="36"/>
      <c r="H52" s="33" t="str">
        <f>IF($G52&lt;&gt;"",VLOOKUP($G52,Parametros!$P$3:$R$102,2,FALSE),"")</f>
        <v/>
      </c>
      <c r="I52" s="9" t="s">
        <v>152</v>
      </c>
      <c r="J52" s="9" t="s">
        <v>153</v>
      </c>
      <c r="K52" s="9"/>
      <c r="L52" s="33" t="str">
        <f>IF($U52&lt;&gt;"",VLOOKUP(VLOOKUP(VLOOKUP($U52,Endereços!$B$3:$M$1002,8,FALSE),Parametros!$AG$3:$AJ$102,4,FALSE),Parametros!$U$3:$Z$102,4,FALSE),"")</f>
        <v/>
      </c>
      <c r="M52" s="33" t="str">
        <f>IF($U52&lt;&gt;"",VLOOKUP(VLOOKUP($U52,Endereços!$B$3:$M$1002,6,FALSE),Parametros!$I$3:$N$102,6,FALSE),"")</f>
        <v/>
      </c>
      <c r="N52" s="9"/>
      <c r="O52" s="9"/>
      <c r="P52" s="9"/>
      <c r="Q52" s="9"/>
      <c r="R52" s="9"/>
      <c r="S52" s="7"/>
      <c r="T52" s="9"/>
      <c r="U52" s="9"/>
      <c r="V52" s="32" t="str">
        <f>IF($U52&lt;&gt;"",VLOOKUP($U52,Endereços!$B$3:$M$1002,5,FALSE)&amp;" - "&amp;VLOOKUP($U52,Endereços!$B$3:$M$1002,7,FALSE)&amp;" - "&amp;VLOOKUP($U52,Endereços!$B$3:$M$1002,8,FALSE)&amp;", "&amp;VLOOKUP($U52,Endereços!$B$3:$M$1002,2,FALSE)&amp;" "&amp;VLOOKUP($U52,Endereços!$B$3:$M$1002,3,FALSE),"")</f>
        <v/>
      </c>
      <c r="W52" s="9"/>
      <c r="X52" s="9"/>
      <c r="Y52" s="252"/>
      <c r="Z52" s="16"/>
      <c r="AA52" s="16"/>
      <c r="AB52" s="72"/>
    </row>
    <row r="53" spans="1:28" x14ac:dyDescent="0.2">
      <c r="A53" s="38" t="str">
        <f t="shared" si="1"/>
        <v/>
      </c>
      <c r="B53" s="9"/>
      <c r="C53" s="7"/>
      <c r="D53" s="14"/>
      <c r="E53" s="14"/>
      <c r="F53" s="33" t="str">
        <f>IF($E53&lt;&gt;"",VLOOKUP($E53,Parametros!$A$3:$C$102,2,FALSE),"")</f>
        <v/>
      </c>
      <c r="G53" s="36"/>
      <c r="H53" s="33" t="str">
        <f>IF($G53&lt;&gt;"",VLOOKUP($G53,Parametros!$P$3:$R$102,2,FALSE),"")</f>
        <v/>
      </c>
      <c r="I53" s="9"/>
      <c r="J53" s="9"/>
      <c r="K53" s="9"/>
      <c r="L53" s="33" t="str">
        <f>IF($U53&lt;&gt;"",VLOOKUP(VLOOKUP(VLOOKUP($U53,Endereços!$B$3:$M$1002,8,FALSE),Parametros!$AG$3:$AJ$102,4,FALSE),Parametros!$U$3:$Z$102,4,FALSE),"")</f>
        <v/>
      </c>
      <c r="M53" s="33" t="str">
        <f>IF($U53&lt;&gt;"",VLOOKUP(VLOOKUP($U53,Endereços!$B$3:$M$1002,6,FALSE),Parametros!$I$3:$N$102,6,FALSE),"")</f>
        <v/>
      </c>
      <c r="N53" s="9"/>
      <c r="O53" s="9"/>
      <c r="P53" s="9"/>
      <c r="Q53" s="9"/>
      <c r="R53" s="9"/>
      <c r="S53" s="9"/>
      <c r="T53" s="9"/>
      <c r="U53" s="7"/>
      <c r="V53" s="32" t="str">
        <f>IF($U53&lt;&gt;"",VLOOKUP($U53,Endereços!$B$3:$M$1002,5,FALSE)&amp;" - "&amp;VLOOKUP($U53,Endereços!$B$3:$M$1002,7,FALSE)&amp;" - "&amp;VLOOKUP($U53,Endereços!$B$3:$M$1002,8,FALSE)&amp;", "&amp;VLOOKUP($U53,Endereços!$B$3:$M$1002,2,FALSE)&amp;" "&amp;VLOOKUP($U53,Endereços!$B$3:$M$1002,3,FALSE),"")</f>
        <v/>
      </c>
      <c r="W53" s="9"/>
      <c r="X53" s="7"/>
      <c r="Y53" s="9"/>
      <c r="Z53" s="16"/>
      <c r="AA53" s="16"/>
      <c r="AB53" s="72"/>
    </row>
    <row r="54" spans="1:28" x14ac:dyDescent="0.2">
      <c r="A54" s="38" t="str">
        <f t="shared" si="1"/>
        <v/>
      </c>
      <c r="B54" s="7"/>
      <c r="C54" s="7"/>
      <c r="D54" s="14"/>
      <c r="E54" s="14"/>
      <c r="F54" s="33" t="str">
        <f>IF($E54&lt;&gt;"",VLOOKUP($E54,Parametros!$A$3:$C$102,2,FALSE),"")</f>
        <v/>
      </c>
      <c r="G54" s="36"/>
      <c r="H54" s="33" t="str">
        <f>IF($G54&lt;&gt;"",VLOOKUP($G54,Parametros!$P$3:$R$102,2,FALSE),"")</f>
        <v/>
      </c>
      <c r="I54" s="9"/>
      <c r="J54" s="9"/>
      <c r="K54" s="9"/>
      <c r="L54" s="33" t="str">
        <f>IF($U54&lt;&gt;"",VLOOKUP(VLOOKUP(VLOOKUP($U54,Endereços!$B$3:$M$1002,8,FALSE),Parametros!$AG$3:$AJ$102,4,FALSE),Parametros!$U$3:$Z$102,4,FALSE),"")</f>
        <v/>
      </c>
      <c r="M54" s="33" t="str">
        <f>IF($U54&lt;&gt;"",VLOOKUP(VLOOKUP($U54,Endereços!$B$3:$M$1002,6,FALSE),Parametros!$I$3:$N$102,6,FALSE),"")</f>
        <v/>
      </c>
      <c r="N54" s="7"/>
      <c r="O54" s="9"/>
      <c r="P54" s="9"/>
      <c r="Q54" s="9"/>
      <c r="R54" s="9"/>
      <c r="S54" s="9"/>
      <c r="T54" s="9"/>
      <c r="U54" s="7"/>
      <c r="V54" s="32" t="str">
        <f>IF($U54&lt;&gt;"",VLOOKUP($U54,Endereços!$B$3:$M$1002,5,FALSE)&amp;" - "&amp;VLOOKUP($U54,Endereços!$B$3:$M$1002,7,FALSE)&amp;" - "&amp;VLOOKUP($U54,Endereços!$B$3:$M$1002,8,FALSE)&amp;", "&amp;VLOOKUP($U54,Endereços!$B$3:$M$1002,2,FALSE)&amp;" "&amp;VLOOKUP($U54,Endereços!$B$3:$M$1002,3,FALSE),"")</f>
        <v/>
      </c>
      <c r="W54" s="9"/>
      <c r="X54" s="7"/>
      <c r="Y54" s="9"/>
      <c r="Z54" s="16"/>
      <c r="AA54" s="16"/>
      <c r="AB54" s="72"/>
    </row>
    <row r="55" spans="1:28" x14ac:dyDescent="0.2">
      <c r="A55" s="38" t="str">
        <f t="shared" si="1"/>
        <v/>
      </c>
      <c r="B55" s="7"/>
      <c r="C55" s="7"/>
      <c r="D55" s="5"/>
      <c r="E55" s="14"/>
      <c r="F55" s="33" t="str">
        <f>IF($E55&lt;&gt;"",VLOOKUP($E55,Parametros!$A$3:$C$102,2,FALSE),"")</f>
        <v/>
      </c>
      <c r="G55" s="36"/>
      <c r="H55" s="33" t="str">
        <f>IF($G55&lt;&gt;"",VLOOKUP($G55,Parametros!$P$3:$R$102,2,FALSE),"")</f>
        <v/>
      </c>
      <c r="I55" s="7" t="s">
        <v>155</v>
      </c>
      <c r="J55" s="9"/>
      <c r="K55" s="9"/>
      <c r="L55" s="33" t="str">
        <f>IF($U55&lt;&gt;"",VLOOKUP(VLOOKUP(VLOOKUP($U55,Endereços!$B$3:$M$1002,8,FALSE),Parametros!$AG$3:$AJ$102,4,FALSE),Parametros!$U$3:$Z$102,4,FALSE),"")</f>
        <v/>
      </c>
      <c r="M55" s="33" t="str">
        <f>IF($U55&lt;&gt;"",VLOOKUP(VLOOKUP($U55,Endereços!$B$3:$M$1002,6,FALSE),Parametros!$I$3:$N$102,6,FALSE),"")</f>
        <v/>
      </c>
      <c r="N55" s="7"/>
      <c r="O55" s="9"/>
      <c r="P55" s="9"/>
      <c r="Q55" s="7"/>
      <c r="R55" s="7"/>
      <c r="S55" s="9"/>
      <c r="T55" s="9"/>
      <c r="U55" s="7"/>
      <c r="V55" s="32" t="str">
        <f>IF($U55&lt;&gt;"",VLOOKUP($U55,Endereços!$B$3:$M$1002,5,FALSE)&amp;" - "&amp;VLOOKUP($U55,Endereços!$B$3:$M$1002,7,FALSE)&amp;" - "&amp;VLOOKUP($U55,Endereços!$B$3:$M$1002,8,FALSE)&amp;", "&amp;VLOOKUP($U55,Endereços!$B$3:$M$1002,2,FALSE)&amp;" "&amp;VLOOKUP($U55,Endereços!$B$3:$M$1002,3,FALSE),"")</f>
        <v/>
      </c>
      <c r="W55" s="9"/>
      <c r="X55" s="9"/>
      <c r="Y55" s="9"/>
      <c r="Z55" s="16"/>
      <c r="AA55" s="16"/>
      <c r="AB55" s="72"/>
    </row>
    <row r="56" spans="1:28" x14ac:dyDescent="0.2">
      <c r="A56" s="38" t="str">
        <f t="shared" si="1"/>
        <v/>
      </c>
      <c r="B56" s="7"/>
      <c r="C56" s="7"/>
      <c r="D56" s="14"/>
      <c r="E56" s="14"/>
      <c r="F56" s="33" t="str">
        <f>IF($E56&lt;&gt;"",VLOOKUP($E56,Parametros!$A$3:$C$102,2,FALSE),"")</f>
        <v/>
      </c>
      <c r="G56" s="36"/>
      <c r="H56" s="33" t="str">
        <f>IF($G56&lt;&gt;"",VLOOKUP($G56,Parametros!$P$3:$R$102,2,FALSE),"")</f>
        <v/>
      </c>
      <c r="I56" s="9"/>
      <c r="J56" s="9"/>
      <c r="K56" s="9"/>
      <c r="L56" s="33" t="str">
        <f>IF($U56&lt;&gt;"",VLOOKUP(VLOOKUP(VLOOKUP($U56,Endereços!$B$3:$M$1002,8,FALSE),Parametros!$AG$3:$AJ$102,4,FALSE),Parametros!$U$3:$Z$102,4,FALSE),"")</f>
        <v/>
      </c>
      <c r="M56" s="33" t="str">
        <f>IF($U56&lt;&gt;"",VLOOKUP(VLOOKUP($U56,Endereços!$B$3:$M$1002,6,FALSE),Parametros!$I$3:$N$102,6,FALSE),"")</f>
        <v/>
      </c>
      <c r="N56" s="9"/>
      <c r="O56" s="7"/>
      <c r="P56" s="9"/>
      <c r="Q56" s="7"/>
      <c r="R56" s="7"/>
      <c r="S56" s="7"/>
      <c r="T56" s="9"/>
      <c r="U56" s="7"/>
      <c r="V56" s="32" t="str">
        <f>IF($U56&lt;&gt;"",VLOOKUP($U56,Endereços!$B$3:$M$1002,5,FALSE)&amp;" - "&amp;VLOOKUP($U56,Endereços!$B$3:$M$1002,7,FALSE)&amp;" - "&amp;VLOOKUP($U56,Endereços!$B$3:$M$1002,8,FALSE)&amp;", "&amp;VLOOKUP($U56,Endereços!$B$3:$M$1002,2,FALSE)&amp;" "&amp;VLOOKUP($U56,Endereços!$B$3:$M$1002,3,FALSE),"")</f>
        <v/>
      </c>
      <c r="W56" s="9"/>
      <c r="X56" s="7"/>
      <c r="Y56" s="7"/>
      <c r="Z56" s="16"/>
      <c r="AA56" s="16"/>
      <c r="AB56" s="72"/>
    </row>
    <row r="57" spans="1:28" x14ac:dyDescent="0.2">
      <c r="A57" s="38" t="str">
        <f t="shared" si="1"/>
        <v/>
      </c>
      <c r="B57" s="9"/>
      <c r="C57" s="7"/>
      <c r="D57" s="14"/>
      <c r="E57" s="14"/>
      <c r="F57" s="33" t="str">
        <f>IF($E57&lt;&gt;"",VLOOKUP($E57,Parametros!$A$3:$C$102,2,FALSE),"")</f>
        <v/>
      </c>
      <c r="G57" s="36"/>
      <c r="H57" s="33" t="str">
        <f>IF($G57&lt;&gt;"",VLOOKUP($G57,Parametros!$P$3:$R$102,2,FALSE),"")</f>
        <v/>
      </c>
      <c r="I57" s="9"/>
      <c r="J57" s="9"/>
      <c r="K57" s="9"/>
      <c r="L57" s="33" t="str">
        <f>IF($U57&lt;&gt;"",VLOOKUP(VLOOKUP(VLOOKUP($U57,Endereços!$B$3:$M$1002,8,FALSE),Parametros!$AG$3:$AJ$102,4,FALSE),Parametros!$U$3:$Z$102,4,FALSE),"")</f>
        <v/>
      </c>
      <c r="M57" s="33" t="str">
        <f>IF($U57&lt;&gt;"",VLOOKUP(VLOOKUP($U57,Endereços!$B$3:$M$1002,6,FALSE),Parametros!$I$3:$N$102,6,FALSE),"")</f>
        <v/>
      </c>
      <c r="N57" s="9"/>
      <c r="O57" s="9"/>
      <c r="P57" s="9"/>
      <c r="Q57" s="9"/>
      <c r="R57" s="9"/>
      <c r="S57" s="9"/>
      <c r="T57" s="9"/>
      <c r="U57" s="9"/>
      <c r="V57" s="32" t="str">
        <f>IF($U57&lt;&gt;"",VLOOKUP($U57,Endereços!$B$3:$M$1002,5,FALSE)&amp;" - "&amp;VLOOKUP($U57,Endereços!$B$3:$M$1002,7,FALSE)&amp;" - "&amp;VLOOKUP($U57,Endereços!$B$3:$M$1002,8,FALSE)&amp;", "&amp;VLOOKUP($U57,Endereços!$B$3:$M$1002,2,FALSE)&amp;" "&amp;VLOOKUP($U57,Endereços!$B$3:$M$1002,3,FALSE),"")</f>
        <v/>
      </c>
      <c r="W57" s="9"/>
      <c r="X57" s="9"/>
      <c r="Y57" s="9"/>
      <c r="Z57" s="16"/>
      <c r="AA57" s="16"/>
      <c r="AB57" s="72"/>
    </row>
    <row r="58" spans="1:28" x14ac:dyDescent="0.2">
      <c r="A58" s="38" t="str">
        <f t="shared" si="1"/>
        <v/>
      </c>
      <c r="B58" s="9"/>
      <c r="C58" s="7"/>
      <c r="D58" s="14"/>
      <c r="E58" s="14"/>
      <c r="F58" s="33" t="str">
        <f>IF($E58&lt;&gt;"",VLOOKUP($E58,Parametros!$A$3:$C$102,2,FALSE),"")</f>
        <v/>
      </c>
      <c r="G58" s="36"/>
      <c r="H58" s="33" t="str">
        <f>IF($G58&lt;&gt;"",VLOOKUP($G58,Parametros!$P$3:$R$102,2,FALSE),"")</f>
        <v/>
      </c>
      <c r="I58" s="9"/>
      <c r="J58" s="9"/>
      <c r="K58" s="9"/>
      <c r="L58" s="33" t="str">
        <f>IF($U58&lt;&gt;"",VLOOKUP(VLOOKUP(VLOOKUP($U58,Endereços!$B$3:$M$1002,8,FALSE),Parametros!$AG$3:$AJ$102,4,FALSE),Parametros!$U$3:$Z$102,4,FALSE),"")</f>
        <v/>
      </c>
      <c r="M58" s="33" t="str">
        <f>IF($U58&lt;&gt;"",VLOOKUP(VLOOKUP($U58,Endereços!$B$3:$M$1002,6,FALSE),Parametros!$I$3:$N$102,6,FALSE),"")</f>
        <v/>
      </c>
      <c r="N58" s="9"/>
      <c r="O58" s="9"/>
      <c r="P58" s="9"/>
      <c r="Q58" s="9"/>
      <c r="R58" s="9"/>
      <c r="S58" s="9"/>
      <c r="T58" s="9"/>
      <c r="U58" s="9"/>
      <c r="V58" s="32" t="str">
        <f>IF($U58&lt;&gt;"",VLOOKUP($U58,Endereços!$B$3:$M$1002,5,FALSE)&amp;" - "&amp;VLOOKUP($U58,Endereços!$B$3:$M$1002,7,FALSE)&amp;" - "&amp;VLOOKUP($U58,Endereços!$B$3:$M$1002,8,FALSE)&amp;", "&amp;VLOOKUP($U58,Endereços!$B$3:$M$1002,2,FALSE)&amp;" "&amp;VLOOKUP($U58,Endereços!$B$3:$M$1002,3,FALSE),"")</f>
        <v/>
      </c>
      <c r="W58" s="9"/>
      <c r="X58" s="9"/>
      <c r="Y58" s="9"/>
      <c r="Z58" s="16"/>
      <c r="AA58" s="16"/>
      <c r="AB58" s="72"/>
    </row>
    <row r="59" spans="1:28" x14ac:dyDescent="0.2">
      <c r="A59" s="38" t="str">
        <f t="shared" si="1"/>
        <v/>
      </c>
      <c r="B59" s="9"/>
      <c r="C59" s="7"/>
      <c r="D59" s="14"/>
      <c r="E59" s="14"/>
      <c r="F59" s="33" t="str">
        <f>IF($E59&lt;&gt;"",VLOOKUP($E59,Parametros!$A$3:$C$102,2,FALSE),"")</f>
        <v/>
      </c>
      <c r="G59" s="36"/>
      <c r="H59" s="33" t="str">
        <f>IF($G59&lt;&gt;"",VLOOKUP($G59,Parametros!$P$3:$R$102,2,FALSE),"")</f>
        <v/>
      </c>
      <c r="I59" s="9"/>
      <c r="J59" s="9"/>
      <c r="K59" s="9"/>
      <c r="L59" s="33" t="str">
        <f>IF($U59&lt;&gt;"",VLOOKUP(VLOOKUP(VLOOKUP($U59,Endereços!$B$3:$M$1002,8,FALSE),Parametros!$AG$3:$AJ$102,4,FALSE),Parametros!$U$3:$Z$102,4,FALSE),"")</f>
        <v/>
      </c>
      <c r="M59" s="33" t="str">
        <f>IF($U59&lt;&gt;"",VLOOKUP(VLOOKUP($U59,Endereços!$B$3:$M$1002,6,FALSE),Parametros!$I$3:$N$102,6,FALSE),"")</f>
        <v/>
      </c>
      <c r="N59" s="9"/>
      <c r="O59" s="9"/>
      <c r="P59" s="9"/>
      <c r="Q59" s="9"/>
      <c r="R59" s="9"/>
      <c r="S59" s="9"/>
      <c r="T59" s="9"/>
      <c r="U59" s="9"/>
      <c r="V59" s="32" t="str">
        <f>IF($U59&lt;&gt;"",VLOOKUP($U59,Endereços!$B$3:$M$1002,5,FALSE)&amp;" - "&amp;VLOOKUP($U59,Endereços!$B$3:$M$1002,7,FALSE)&amp;" - "&amp;VLOOKUP($U59,Endereços!$B$3:$M$1002,8,FALSE)&amp;", "&amp;VLOOKUP($U59,Endereços!$B$3:$M$1002,2,FALSE)&amp;" "&amp;VLOOKUP($U59,Endereços!$B$3:$M$1002,3,FALSE),"")</f>
        <v/>
      </c>
      <c r="W59" s="9"/>
      <c r="X59" s="9"/>
      <c r="Y59" s="9"/>
      <c r="Z59" s="16"/>
      <c r="AA59" s="16"/>
      <c r="AB59" s="72"/>
    </row>
    <row r="60" spans="1:28" x14ac:dyDescent="0.2">
      <c r="A60" s="38" t="str">
        <f t="shared" si="1"/>
        <v/>
      </c>
      <c r="B60" s="9"/>
      <c r="C60" s="7"/>
      <c r="D60" s="14"/>
      <c r="E60" s="14"/>
      <c r="F60" s="33" t="str">
        <f>IF($E60&lt;&gt;"",VLOOKUP($E60,Parametros!$A$3:$C$102,2,FALSE),"")</f>
        <v/>
      </c>
      <c r="G60" s="36"/>
      <c r="H60" s="33" t="str">
        <f>IF($G60&lt;&gt;"",VLOOKUP($G60,Parametros!$P$3:$R$102,2,FALSE),"")</f>
        <v/>
      </c>
      <c r="I60" s="9"/>
      <c r="J60" s="9"/>
      <c r="K60" s="9"/>
      <c r="L60" s="33" t="str">
        <f>IF($U60&lt;&gt;"",VLOOKUP(VLOOKUP(VLOOKUP($U60,Endereços!$B$3:$M$1002,8,FALSE),Parametros!$AG$3:$AJ$102,4,FALSE),Parametros!$U$3:$Z$102,4,FALSE),"")</f>
        <v/>
      </c>
      <c r="M60" s="33" t="str">
        <f>IF($U60&lt;&gt;"",VLOOKUP(VLOOKUP($U60,Endereços!$B$3:$M$1002,6,FALSE),Parametros!$I$3:$N$102,6,FALSE),"")</f>
        <v/>
      </c>
      <c r="N60" s="9"/>
      <c r="O60" s="9"/>
      <c r="P60" s="9"/>
      <c r="Q60" s="9"/>
      <c r="R60" s="9"/>
      <c r="S60" s="9"/>
      <c r="T60" s="9"/>
      <c r="U60" s="9"/>
      <c r="V60" s="32" t="str">
        <f>IF($U60&lt;&gt;"",VLOOKUP($U60,Endereços!$B$3:$M$1002,5,FALSE)&amp;" - "&amp;VLOOKUP($U60,Endereços!$B$3:$M$1002,7,FALSE)&amp;" - "&amp;VLOOKUP($U60,Endereços!$B$3:$M$1002,8,FALSE)&amp;", "&amp;VLOOKUP($U60,Endereços!$B$3:$M$1002,2,FALSE)&amp;" "&amp;VLOOKUP($U60,Endereços!$B$3:$M$1002,3,FALSE),"")</f>
        <v/>
      </c>
      <c r="W60" s="9"/>
      <c r="X60" s="9"/>
      <c r="Y60" s="9"/>
      <c r="Z60" s="16"/>
      <c r="AA60" s="16"/>
      <c r="AB60" s="72"/>
    </row>
    <row r="61" spans="1:28" x14ac:dyDescent="0.2">
      <c r="A61" s="38" t="str">
        <f t="shared" si="1"/>
        <v/>
      </c>
      <c r="B61" s="9"/>
      <c r="C61" s="7"/>
      <c r="D61" s="14"/>
      <c r="E61" s="14"/>
      <c r="F61" s="33" t="str">
        <f>IF($E61&lt;&gt;"",VLOOKUP($E61,Parametros!$A$3:$C$102,2,FALSE),"")</f>
        <v/>
      </c>
      <c r="G61" s="36"/>
      <c r="H61" s="33" t="str">
        <f>IF($G61&lt;&gt;"",VLOOKUP($G61,Parametros!$P$3:$R$102,2,FALSE),"")</f>
        <v/>
      </c>
      <c r="I61" s="9"/>
      <c r="J61" s="9"/>
      <c r="K61" s="9"/>
      <c r="L61" s="33" t="str">
        <f>IF($U61&lt;&gt;"",VLOOKUP(VLOOKUP(VLOOKUP($U61,Endereços!$B$3:$M$1002,8,FALSE),Parametros!$AG$3:$AJ$102,4,FALSE),Parametros!$U$3:$Z$102,4,FALSE),"")</f>
        <v/>
      </c>
      <c r="M61" s="33" t="str">
        <f>IF($U61&lt;&gt;"",VLOOKUP(VLOOKUP($U61,Endereços!$B$3:$M$1002,6,FALSE),Parametros!$I$3:$N$102,6,FALSE),"")</f>
        <v/>
      </c>
      <c r="N61" s="9"/>
      <c r="O61" s="9"/>
      <c r="P61" s="9"/>
      <c r="Q61" s="9"/>
      <c r="R61" s="9"/>
      <c r="S61" s="9"/>
      <c r="T61" s="9"/>
      <c r="U61" s="9"/>
      <c r="V61" s="32" t="str">
        <f>IF($U61&lt;&gt;"",VLOOKUP($U61,Endereços!$B$3:$M$1002,5,FALSE)&amp;" - "&amp;VLOOKUP($U61,Endereços!$B$3:$M$1002,7,FALSE)&amp;" - "&amp;VLOOKUP($U61,Endereços!$B$3:$M$1002,8,FALSE)&amp;", "&amp;VLOOKUP($U61,Endereços!$B$3:$M$1002,2,FALSE)&amp;" "&amp;VLOOKUP($U61,Endereços!$B$3:$M$1002,3,FALSE),"")</f>
        <v/>
      </c>
      <c r="W61" s="9"/>
      <c r="X61" s="9"/>
      <c r="Y61" s="9"/>
      <c r="Z61" s="16"/>
      <c r="AA61" s="16"/>
      <c r="AB61" s="72"/>
    </row>
    <row r="62" spans="1:28" x14ac:dyDescent="0.2">
      <c r="A62" s="38" t="str">
        <f t="shared" si="1"/>
        <v/>
      </c>
      <c r="B62" s="9"/>
      <c r="C62" s="7"/>
      <c r="D62" s="14"/>
      <c r="E62" s="14"/>
      <c r="F62" s="33" t="str">
        <f>IF($E62&lt;&gt;"",VLOOKUP($E62,Parametros!$A$3:$C$102,2,FALSE),"")</f>
        <v/>
      </c>
      <c r="G62" s="36"/>
      <c r="H62" s="33" t="str">
        <f>IF($G62&lt;&gt;"",VLOOKUP($G62,Parametros!$P$3:$R$102,2,FALSE),"")</f>
        <v/>
      </c>
      <c r="I62" s="9"/>
      <c r="J62" s="9"/>
      <c r="K62" s="9"/>
      <c r="L62" s="33" t="str">
        <f>IF($U62&lt;&gt;"",VLOOKUP(VLOOKUP(VLOOKUP($U62,Endereços!$B$3:$M$1002,8,FALSE),Parametros!$AG$3:$AJ$102,4,FALSE),Parametros!$U$3:$Z$102,4,FALSE),"")</f>
        <v/>
      </c>
      <c r="M62" s="33" t="str">
        <f>IF($U62&lt;&gt;"",VLOOKUP(VLOOKUP($U62,Endereços!$B$3:$M$1002,6,FALSE),Parametros!$I$3:$N$102,6,FALSE),"")</f>
        <v/>
      </c>
      <c r="N62" s="9"/>
      <c r="O62" s="9"/>
      <c r="P62" s="9"/>
      <c r="Q62" s="9"/>
      <c r="R62" s="9"/>
      <c r="S62" s="9"/>
      <c r="T62" s="9"/>
      <c r="U62" s="9"/>
      <c r="V62" s="32" t="str">
        <f>IF($U62&lt;&gt;"",VLOOKUP($U62,Endereços!$B$3:$M$1002,5,FALSE)&amp;" - "&amp;VLOOKUP($U62,Endereços!$B$3:$M$1002,7,FALSE)&amp;" - "&amp;VLOOKUP($U62,Endereços!$B$3:$M$1002,8,FALSE)&amp;", "&amp;VLOOKUP($U62,Endereços!$B$3:$M$1002,2,FALSE)&amp;" "&amp;VLOOKUP($U62,Endereços!$B$3:$M$1002,3,FALSE),"")</f>
        <v/>
      </c>
      <c r="W62" s="9"/>
      <c r="X62" s="9"/>
      <c r="Y62" s="9"/>
      <c r="Z62" s="16"/>
      <c r="AA62" s="16"/>
      <c r="AB62" s="72"/>
    </row>
    <row r="63" spans="1:28" x14ac:dyDescent="0.2">
      <c r="A63" s="38" t="str">
        <f t="shared" si="1"/>
        <v/>
      </c>
      <c r="B63" s="9"/>
      <c r="C63" s="7"/>
      <c r="D63" s="14"/>
      <c r="E63" s="14"/>
      <c r="F63" s="33" t="str">
        <f>IF($E63&lt;&gt;"",VLOOKUP($E63,Parametros!$A$3:$C$102,2,FALSE),"")</f>
        <v/>
      </c>
      <c r="G63" s="36"/>
      <c r="H63" s="33" t="str">
        <f>IF($G63&lt;&gt;"",VLOOKUP($G63,Parametros!$P$3:$R$102,2,FALSE),"")</f>
        <v/>
      </c>
      <c r="I63" s="9"/>
      <c r="J63" s="9"/>
      <c r="K63" s="9"/>
      <c r="L63" s="33" t="str">
        <f>IF($U63&lt;&gt;"",VLOOKUP(VLOOKUP(VLOOKUP($U63,Endereços!$B$3:$M$1002,8,FALSE),Parametros!$AG$3:$AJ$102,4,FALSE),Parametros!$U$3:$Z$102,4,FALSE),"")</f>
        <v/>
      </c>
      <c r="M63" s="33" t="str">
        <f>IF($U63&lt;&gt;"",VLOOKUP(VLOOKUP($U63,Endereços!$B$3:$M$1002,6,FALSE),Parametros!$I$3:$N$102,6,FALSE),"")</f>
        <v/>
      </c>
      <c r="N63" s="9"/>
      <c r="O63" s="9"/>
      <c r="P63" s="9"/>
      <c r="Q63" s="9"/>
      <c r="R63" s="9"/>
      <c r="S63" s="9"/>
      <c r="T63" s="9"/>
      <c r="U63" s="9"/>
      <c r="V63" s="32" t="str">
        <f>IF($U63&lt;&gt;"",VLOOKUP($U63,Endereços!$B$3:$M$1002,5,FALSE)&amp;" - "&amp;VLOOKUP($U63,Endereços!$B$3:$M$1002,7,FALSE)&amp;" - "&amp;VLOOKUP($U63,Endereços!$B$3:$M$1002,8,FALSE)&amp;", "&amp;VLOOKUP($U63,Endereços!$B$3:$M$1002,2,FALSE)&amp;" "&amp;VLOOKUP($U63,Endereços!$B$3:$M$1002,3,FALSE),"")</f>
        <v/>
      </c>
      <c r="W63" s="9"/>
      <c r="X63" s="9"/>
      <c r="Y63" s="9"/>
      <c r="Z63" s="16"/>
      <c r="AA63" s="16"/>
      <c r="AB63" s="72"/>
    </row>
    <row r="64" spans="1:28" x14ac:dyDescent="0.2">
      <c r="A64" s="38" t="str">
        <f t="shared" si="1"/>
        <v/>
      </c>
      <c r="B64" s="9"/>
      <c r="C64" s="7"/>
      <c r="D64" s="14"/>
      <c r="E64" s="14"/>
      <c r="F64" s="33" t="str">
        <f>IF($E64&lt;&gt;"",VLOOKUP($E64,Parametros!$A$3:$C$102,2,FALSE),"")</f>
        <v/>
      </c>
      <c r="G64" s="36"/>
      <c r="H64" s="33" t="str">
        <f>IF($G64&lt;&gt;"",VLOOKUP($G64,Parametros!$P$3:$R$102,2,FALSE),"")</f>
        <v/>
      </c>
      <c r="I64" s="9"/>
      <c r="J64" s="9"/>
      <c r="K64" s="9"/>
      <c r="L64" s="33" t="str">
        <f>IF($U64&lt;&gt;"",VLOOKUP(VLOOKUP(VLOOKUP($U64,Endereços!$B$3:$M$1002,8,FALSE),Parametros!$AG$3:$AJ$102,4,FALSE),Parametros!$U$3:$Z$102,4,FALSE),"")</f>
        <v/>
      </c>
      <c r="M64" s="33" t="str">
        <f>IF($U64&lt;&gt;"",VLOOKUP(VLOOKUP($U64,Endereços!$B$3:$M$1002,6,FALSE),Parametros!$I$3:$N$102,6,FALSE),"")</f>
        <v/>
      </c>
      <c r="N64" s="9"/>
      <c r="O64" s="9"/>
      <c r="P64" s="9"/>
      <c r="Q64" s="9"/>
      <c r="R64" s="9"/>
      <c r="S64" s="9"/>
      <c r="T64" s="9"/>
      <c r="U64" s="9"/>
      <c r="V64" s="32" t="str">
        <f>IF($U64&lt;&gt;"",VLOOKUP($U64,Endereços!$B$3:$M$1002,5,FALSE)&amp;" - "&amp;VLOOKUP($U64,Endereços!$B$3:$M$1002,7,FALSE)&amp;" - "&amp;VLOOKUP($U64,Endereços!$B$3:$M$1002,8,FALSE)&amp;", "&amp;VLOOKUP($U64,Endereços!$B$3:$M$1002,2,FALSE)&amp;" "&amp;VLOOKUP($U64,Endereços!$B$3:$M$1002,3,FALSE),"")</f>
        <v/>
      </c>
      <c r="W64" s="9"/>
      <c r="X64" s="9"/>
      <c r="Y64" s="9"/>
      <c r="Z64" s="16"/>
      <c r="AA64" s="16"/>
      <c r="AB64" s="72"/>
    </row>
    <row r="65" spans="1:28" x14ac:dyDescent="0.2">
      <c r="A65" s="38" t="str">
        <f t="shared" si="1"/>
        <v/>
      </c>
      <c r="B65" s="9"/>
      <c r="C65" s="7"/>
      <c r="D65" s="14"/>
      <c r="E65" s="14"/>
      <c r="F65" s="33" t="str">
        <f>IF($E65&lt;&gt;"",VLOOKUP($E65,Parametros!$A$3:$C$102,2,FALSE),"")</f>
        <v/>
      </c>
      <c r="G65" s="36"/>
      <c r="H65" s="33" t="str">
        <f>IF($G65&lt;&gt;"",VLOOKUP($G65,Parametros!$P$3:$R$102,2,FALSE),"")</f>
        <v/>
      </c>
      <c r="I65" s="9"/>
      <c r="J65" s="9"/>
      <c r="K65" s="9"/>
      <c r="L65" s="33" t="str">
        <f>IF($U65&lt;&gt;"",VLOOKUP(VLOOKUP(VLOOKUP($U65,Endereços!$B$3:$M$1002,8,FALSE),Parametros!$AG$3:$AJ$102,4,FALSE),Parametros!$U$3:$Z$102,4,FALSE),"")</f>
        <v/>
      </c>
      <c r="M65" s="33" t="str">
        <f>IF($U65&lt;&gt;"",VLOOKUP(VLOOKUP($U65,Endereços!$B$3:$M$1002,6,FALSE),Parametros!$I$3:$N$102,6,FALSE),"")</f>
        <v/>
      </c>
      <c r="N65" s="9"/>
      <c r="O65" s="9"/>
      <c r="P65" s="9"/>
      <c r="Q65" s="9"/>
      <c r="R65" s="9"/>
      <c r="S65" s="9"/>
      <c r="T65" s="9"/>
      <c r="U65" s="9"/>
      <c r="V65" s="32" t="str">
        <f>IF($U65&lt;&gt;"",VLOOKUP($U65,Endereços!$B$3:$M$1002,5,FALSE)&amp;" - "&amp;VLOOKUP($U65,Endereços!$B$3:$M$1002,7,FALSE)&amp;" - "&amp;VLOOKUP($U65,Endereços!$B$3:$M$1002,8,FALSE)&amp;", "&amp;VLOOKUP($U65,Endereços!$B$3:$M$1002,2,FALSE)&amp;" "&amp;VLOOKUP($U65,Endereços!$B$3:$M$1002,3,FALSE),"")</f>
        <v/>
      </c>
      <c r="W65" s="9"/>
      <c r="X65" s="9"/>
      <c r="Y65" s="9"/>
      <c r="Z65" s="16"/>
      <c r="AA65" s="16"/>
      <c r="AB65" s="72"/>
    </row>
    <row r="66" spans="1:28" x14ac:dyDescent="0.2">
      <c r="A66" s="38" t="str">
        <f t="shared" si="1"/>
        <v/>
      </c>
      <c r="B66" s="9"/>
      <c r="C66" s="7"/>
      <c r="D66" s="14"/>
      <c r="E66" s="14"/>
      <c r="F66" s="33" t="str">
        <f>IF($E66&lt;&gt;"",VLOOKUP($E66,Parametros!$A$3:$C$102,2,FALSE),"")</f>
        <v/>
      </c>
      <c r="G66" s="36"/>
      <c r="H66" s="33" t="str">
        <f>IF($G66&lt;&gt;"",VLOOKUP($G66,Parametros!$P$3:$R$102,2,FALSE),"")</f>
        <v/>
      </c>
      <c r="I66" s="9"/>
      <c r="J66" s="9"/>
      <c r="K66" s="9"/>
      <c r="L66" s="33" t="str">
        <f>IF($U66&lt;&gt;"",VLOOKUP(VLOOKUP(VLOOKUP($U66,Endereços!$B$3:$M$1002,8,FALSE),Parametros!$AG$3:$AJ$102,4,FALSE),Parametros!$U$3:$Z$102,4,FALSE),"")</f>
        <v/>
      </c>
      <c r="M66" s="33" t="str">
        <f>IF($U66&lt;&gt;"",VLOOKUP(VLOOKUP($U66,Endereços!$B$3:$M$1002,6,FALSE),Parametros!$I$3:$N$102,6,FALSE),"")</f>
        <v/>
      </c>
      <c r="N66" s="9"/>
      <c r="O66" s="9"/>
      <c r="P66" s="9"/>
      <c r="Q66" s="9"/>
      <c r="R66" s="9"/>
      <c r="S66" s="9"/>
      <c r="T66" s="9"/>
      <c r="U66" s="9"/>
      <c r="V66" s="32" t="str">
        <f>IF($U66&lt;&gt;"",VLOOKUP($U66,Endereços!$B$3:$M$1002,5,FALSE)&amp;" - "&amp;VLOOKUP($U66,Endereços!$B$3:$M$1002,7,FALSE)&amp;" - "&amp;VLOOKUP($U66,Endereços!$B$3:$M$1002,8,FALSE)&amp;", "&amp;VLOOKUP($U66,Endereços!$B$3:$M$1002,2,FALSE)&amp;" "&amp;VLOOKUP($U66,Endereços!$B$3:$M$1002,3,FALSE),"")</f>
        <v/>
      </c>
      <c r="W66" s="9"/>
      <c r="X66" s="9"/>
      <c r="Y66" s="9"/>
      <c r="Z66" s="16"/>
      <c r="AA66" s="16"/>
      <c r="AB66" s="72"/>
    </row>
    <row r="67" spans="1:28" x14ac:dyDescent="0.2">
      <c r="A67" s="38" t="str">
        <f t="shared" si="1"/>
        <v/>
      </c>
      <c r="B67" s="9"/>
      <c r="C67" s="7"/>
      <c r="D67" s="14"/>
      <c r="E67" s="14"/>
      <c r="F67" s="33" t="str">
        <f>IF($E67&lt;&gt;"",VLOOKUP($E67,Parametros!$A$3:$C$102,2,FALSE),"")</f>
        <v/>
      </c>
      <c r="G67" s="36"/>
      <c r="H67" s="33" t="str">
        <f>IF($G67&lt;&gt;"",VLOOKUP($G67,Parametros!$P$3:$R$102,2,FALSE),"")</f>
        <v/>
      </c>
      <c r="I67" s="9"/>
      <c r="J67" s="9"/>
      <c r="K67" s="9"/>
      <c r="L67" s="33" t="str">
        <f>IF($U67&lt;&gt;"",VLOOKUP(VLOOKUP(VLOOKUP($U67,Endereços!$B$3:$M$1002,8,FALSE),Parametros!$AG$3:$AJ$102,4,FALSE),Parametros!$U$3:$Z$102,4,FALSE),"")</f>
        <v/>
      </c>
      <c r="M67" s="33" t="str">
        <f>IF($U67&lt;&gt;"",VLOOKUP(VLOOKUP($U67,Endereços!$B$3:$M$1002,6,FALSE),Parametros!$I$3:$N$102,6,FALSE),"")</f>
        <v/>
      </c>
      <c r="N67" s="9"/>
      <c r="O67" s="9"/>
      <c r="P67" s="9"/>
      <c r="Q67" s="9"/>
      <c r="R67" s="9"/>
      <c r="S67" s="9"/>
      <c r="T67" s="9"/>
      <c r="U67" s="9"/>
      <c r="V67" s="32" t="str">
        <f>IF($U67&lt;&gt;"",VLOOKUP($U67,Endereços!$B$3:$M$1002,5,FALSE)&amp;" - "&amp;VLOOKUP($U67,Endereços!$B$3:$M$1002,7,FALSE)&amp;" - "&amp;VLOOKUP($U67,Endereços!$B$3:$M$1002,8,FALSE)&amp;", "&amp;VLOOKUP($U67,Endereços!$B$3:$M$1002,2,FALSE)&amp;" "&amp;VLOOKUP($U67,Endereços!$B$3:$M$1002,3,FALSE),"")</f>
        <v/>
      </c>
      <c r="W67" s="9"/>
      <c r="X67" s="9"/>
      <c r="Y67" s="9"/>
      <c r="Z67" s="16"/>
      <c r="AA67" s="16"/>
      <c r="AB67" s="72"/>
    </row>
    <row r="68" spans="1:28" x14ac:dyDescent="0.2">
      <c r="A68" s="38" t="str">
        <f t="shared" ref="A68:A74" si="2">IF($B68&lt;&gt;"",$A67+1,"")</f>
        <v/>
      </c>
      <c r="B68" s="9"/>
      <c r="C68" s="7"/>
      <c r="D68" s="14"/>
      <c r="E68" s="14"/>
      <c r="F68" s="33" t="str">
        <f>IF($E68&lt;&gt;"",VLOOKUP($E68,Parametros!$A$3:$C$102,2,FALSE),"")</f>
        <v/>
      </c>
      <c r="G68" s="36"/>
      <c r="H68" s="33" t="str">
        <f>IF($G68&lt;&gt;"",VLOOKUP($G68,Parametros!$P$3:$R$102,2,FALSE),"")</f>
        <v/>
      </c>
      <c r="I68" s="9"/>
      <c r="J68" s="9"/>
      <c r="K68" s="9"/>
      <c r="L68" s="33" t="str">
        <f>IF($U68&lt;&gt;"",VLOOKUP(VLOOKUP(VLOOKUP($U68,Endereços!$B$3:$M$1002,8,FALSE),Parametros!$AG$3:$AJ$102,4,FALSE),Parametros!$U$3:$Z$102,4,FALSE),"")</f>
        <v/>
      </c>
      <c r="M68" s="33" t="str">
        <f>IF($U68&lt;&gt;"",VLOOKUP(VLOOKUP($U68,Endereços!$B$3:$M$1002,6,FALSE),Parametros!$I$3:$N$102,6,FALSE),"")</f>
        <v/>
      </c>
      <c r="N68" s="9"/>
      <c r="O68" s="9"/>
      <c r="P68" s="9"/>
      <c r="Q68" s="9"/>
      <c r="R68" s="9"/>
      <c r="S68" s="9"/>
      <c r="T68" s="9"/>
      <c r="U68" s="9"/>
      <c r="V68" s="32" t="str">
        <f>IF($U68&lt;&gt;"",VLOOKUP($U68,Endereços!$B$3:$M$1002,5,FALSE)&amp;" - "&amp;VLOOKUP($U68,Endereços!$B$3:$M$1002,7,FALSE)&amp;" - "&amp;VLOOKUP($U68,Endereços!$B$3:$M$1002,8,FALSE)&amp;", "&amp;VLOOKUP($U68,Endereços!$B$3:$M$1002,2,FALSE)&amp;" "&amp;VLOOKUP($U68,Endereços!$B$3:$M$1002,3,FALSE),"")</f>
        <v/>
      </c>
      <c r="W68" s="9"/>
      <c r="X68" s="9"/>
      <c r="Y68" s="9"/>
      <c r="Z68" s="16"/>
      <c r="AA68" s="16"/>
      <c r="AB68" s="72"/>
    </row>
    <row r="69" spans="1:28" x14ac:dyDescent="0.2">
      <c r="A69" s="38" t="str">
        <f t="shared" si="2"/>
        <v/>
      </c>
      <c r="B69" s="9"/>
      <c r="C69" s="7"/>
      <c r="D69" s="14"/>
      <c r="E69" s="14"/>
      <c r="F69" s="33" t="str">
        <f>IF($E69&lt;&gt;"",VLOOKUP($E69,Parametros!$A$3:$C$102,2,FALSE),"")</f>
        <v/>
      </c>
      <c r="G69" s="36"/>
      <c r="H69" s="33" t="str">
        <f>IF($G69&lt;&gt;"",VLOOKUP($G69,Parametros!$P$3:$R$102,2,FALSE),"")</f>
        <v/>
      </c>
      <c r="I69" s="9"/>
      <c r="J69" s="9"/>
      <c r="K69" s="9"/>
      <c r="L69" s="33" t="str">
        <f>IF($U69&lt;&gt;"",VLOOKUP(VLOOKUP(VLOOKUP($U69,Endereços!$B$3:$M$1002,8,FALSE),Parametros!$AG$3:$AJ$102,4,FALSE),Parametros!$U$3:$Z$102,4,FALSE),"")</f>
        <v/>
      </c>
      <c r="M69" s="33" t="str">
        <f>IF($U69&lt;&gt;"",VLOOKUP(VLOOKUP($U69,Endereços!$B$3:$M$1002,6,FALSE),Parametros!$I$3:$N$102,6,FALSE),"")</f>
        <v/>
      </c>
      <c r="N69" s="9"/>
      <c r="O69" s="9"/>
      <c r="P69" s="9"/>
      <c r="Q69" s="9"/>
      <c r="R69" s="9"/>
      <c r="S69" s="9"/>
      <c r="T69" s="9"/>
      <c r="U69" s="9"/>
      <c r="V69" s="32" t="str">
        <f>IF($U69&lt;&gt;"",VLOOKUP($U69,Endereços!$B$3:$M$1002,5,FALSE)&amp;" - "&amp;VLOOKUP($U69,Endereços!$B$3:$M$1002,7,FALSE)&amp;" - "&amp;VLOOKUP($U69,Endereços!$B$3:$M$1002,8,FALSE)&amp;", "&amp;VLOOKUP($U69,Endereços!$B$3:$M$1002,2,FALSE)&amp;" "&amp;VLOOKUP($U69,Endereços!$B$3:$M$1002,3,FALSE),"")</f>
        <v/>
      </c>
      <c r="W69" s="9"/>
      <c r="X69" s="9"/>
      <c r="Y69" s="9"/>
      <c r="Z69" s="16"/>
      <c r="AA69" s="16"/>
      <c r="AB69" s="72"/>
    </row>
    <row r="70" spans="1:28" x14ac:dyDescent="0.2">
      <c r="A70" s="38" t="str">
        <f t="shared" si="2"/>
        <v/>
      </c>
      <c r="B70" s="9"/>
      <c r="C70" s="7"/>
      <c r="D70" s="14"/>
      <c r="E70" s="14"/>
      <c r="F70" s="33" t="str">
        <f>IF($E70&lt;&gt;"",VLOOKUP($E70,Parametros!$A$3:$C$102,2,FALSE),"")</f>
        <v/>
      </c>
      <c r="G70" s="36"/>
      <c r="H70" s="33" t="str">
        <f>IF($G70&lt;&gt;"",VLOOKUP($G70,Parametros!$P$3:$R$102,2,FALSE),"")</f>
        <v/>
      </c>
      <c r="I70" s="9"/>
      <c r="J70" s="9"/>
      <c r="K70" s="9"/>
      <c r="L70" s="33" t="str">
        <f>IF($U70&lt;&gt;"",VLOOKUP(VLOOKUP(VLOOKUP($U70,Endereços!$B$3:$M$1002,8,FALSE),Parametros!$AG$3:$AJ$102,4,FALSE),Parametros!$U$3:$Z$102,4,FALSE),"")</f>
        <v/>
      </c>
      <c r="M70" s="33" t="str">
        <f>IF($U70&lt;&gt;"",VLOOKUP(VLOOKUP($U70,Endereços!$B$3:$M$1002,6,FALSE),Parametros!$I$3:$N$102,6,FALSE),"")</f>
        <v/>
      </c>
      <c r="N70" s="9"/>
      <c r="O70" s="9"/>
      <c r="P70" s="9"/>
      <c r="Q70" s="9"/>
      <c r="R70" s="9"/>
      <c r="S70" s="9"/>
      <c r="T70" s="9"/>
      <c r="U70" s="9"/>
      <c r="V70" s="32" t="str">
        <f>IF($U70&lt;&gt;"",VLOOKUP($U70,Endereços!$B$3:$M$1002,5,FALSE)&amp;" - "&amp;VLOOKUP($U70,Endereços!$B$3:$M$1002,7,FALSE)&amp;" - "&amp;VLOOKUP($U70,Endereços!$B$3:$M$1002,8,FALSE)&amp;", "&amp;VLOOKUP($U70,Endereços!$B$3:$M$1002,2,FALSE)&amp;" "&amp;VLOOKUP($U70,Endereços!$B$3:$M$1002,3,FALSE),"")</f>
        <v/>
      </c>
      <c r="W70" s="9"/>
      <c r="X70" s="9"/>
      <c r="Y70" s="9"/>
      <c r="Z70" s="16"/>
      <c r="AA70" s="16"/>
      <c r="AB70" s="72"/>
    </row>
    <row r="71" spans="1:28" x14ac:dyDescent="0.2">
      <c r="A71" s="38" t="str">
        <f t="shared" si="2"/>
        <v/>
      </c>
      <c r="B71" s="9"/>
      <c r="C71" s="7"/>
      <c r="D71" s="14"/>
      <c r="E71" s="14"/>
      <c r="F71" s="33" t="str">
        <f>IF($E71&lt;&gt;"",VLOOKUP($E71,Parametros!$A$3:$C$102,2,FALSE),"")</f>
        <v/>
      </c>
      <c r="G71" s="36"/>
      <c r="H71" s="33" t="str">
        <f>IF($G71&lt;&gt;"",VLOOKUP($G71,Parametros!$P$3:$R$102,2,FALSE),"")</f>
        <v/>
      </c>
      <c r="I71" s="9"/>
      <c r="J71" s="9"/>
      <c r="K71" s="9"/>
      <c r="L71" s="33" t="str">
        <f>IF($U71&lt;&gt;"",VLOOKUP(VLOOKUP(VLOOKUP($U71,Endereços!$B$3:$M$1002,8,FALSE),Parametros!$AG$3:$AJ$102,4,FALSE),Parametros!$U$3:$Z$102,4,FALSE),"")</f>
        <v/>
      </c>
      <c r="M71" s="33" t="str">
        <f>IF($U71&lt;&gt;"",VLOOKUP(VLOOKUP($U71,Endereços!$B$3:$M$1002,6,FALSE),Parametros!$I$3:$N$102,6,FALSE),"")</f>
        <v/>
      </c>
      <c r="N71" s="9"/>
      <c r="O71" s="9"/>
      <c r="P71" s="9"/>
      <c r="Q71" s="9"/>
      <c r="R71" s="9"/>
      <c r="S71" s="9"/>
      <c r="T71" s="9"/>
      <c r="U71" s="9"/>
      <c r="V71" s="32" t="str">
        <f>IF($U71&lt;&gt;"",VLOOKUP($U71,Endereços!$B$3:$M$1002,5,FALSE)&amp;" - "&amp;VLOOKUP($U71,Endereços!$B$3:$M$1002,7,FALSE)&amp;" - "&amp;VLOOKUP($U71,Endereços!$B$3:$M$1002,8,FALSE)&amp;", "&amp;VLOOKUP($U71,Endereços!$B$3:$M$1002,2,FALSE)&amp;" "&amp;VLOOKUP($U71,Endereços!$B$3:$M$1002,3,FALSE),"")</f>
        <v/>
      </c>
      <c r="W71" s="9"/>
      <c r="X71" s="9"/>
      <c r="Y71" s="9"/>
      <c r="Z71" s="16"/>
      <c r="AA71" s="16"/>
      <c r="AB71" s="72"/>
    </row>
    <row r="72" spans="1:28" x14ac:dyDescent="0.2">
      <c r="A72" s="38" t="str">
        <f t="shared" si="2"/>
        <v/>
      </c>
      <c r="B72" s="9"/>
      <c r="C72" s="7"/>
      <c r="D72" s="14"/>
      <c r="E72" s="14"/>
      <c r="F72" s="33" t="str">
        <f>IF($E72&lt;&gt;"",VLOOKUP($E72,Parametros!$A$3:$C$102,2,FALSE),"")</f>
        <v/>
      </c>
      <c r="G72" s="36"/>
      <c r="H72" s="33" t="str">
        <f>IF($G72&lt;&gt;"",VLOOKUP($G72,Parametros!$P$3:$R$102,2,FALSE),"")</f>
        <v/>
      </c>
      <c r="I72" s="9"/>
      <c r="J72" s="9"/>
      <c r="K72" s="9"/>
      <c r="L72" s="33" t="str">
        <f>IF($U72&lt;&gt;"",VLOOKUP(VLOOKUP(VLOOKUP($U72,Endereços!$B$3:$M$1002,8,FALSE),Parametros!$AG$3:$AJ$102,4,FALSE),Parametros!$U$3:$Z$102,4,FALSE),"")</f>
        <v/>
      </c>
      <c r="M72" s="33" t="str">
        <f>IF($U72&lt;&gt;"",VLOOKUP(VLOOKUP($U72,Endereços!$B$3:$M$1002,6,FALSE),Parametros!$I$3:$N$102,6,FALSE),"")</f>
        <v/>
      </c>
      <c r="N72" s="9"/>
      <c r="O72" s="9"/>
      <c r="P72" s="9"/>
      <c r="Q72" s="9"/>
      <c r="R72" s="9"/>
      <c r="S72" s="9"/>
      <c r="T72" s="9"/>
      <c r="U72" s="9"/>
      <c r="V72" s="32" t="str">
        <f>IF($U72&lt;&gt;"",VLOOKUP($U72,Endereços!$B$3:$M$1002,5,FALSE)&amp;" - "&amp;VLOOKUP($U72,Endereços!$B$3:$M$1002,7,FALSE)&amp;" - "&amp;VLOOKUP($U72,Endereços!$B$3:$M$1002,8,FALSE)&amp;", "&amp;VLOOKUP($U72,Endereços!$B$3:$M$1002,2,FALSE)&amp;" "&amp;VLOOKUP($U72,Endereços!$B$3:$M$1002,3,FALSE),"")</f>
        <v/>
      </c>
      <c r="W72" s="9"/>
      <c r="X72" s="9"/>
      <c r="Y72" s="9"/>
      <c r="Z72" s="16"/>
      <c r="AA72" s="16"/>
      <c r="AB72" s="72"/>
    </row>
    <row r="73" spans="1:28" x14ac:dyDescent="0.2">
      <c r="A73" s="38" t="str">
        <f t="shared" si="2"/>
        <v/>
      </c>
      <c r="B73" s="9"/>
      <c r="C73" s="7"/>
      <c r="D73" s="14"/>
      <c r="E73" s="14"/>
      <c r="F73" s="33" t="str">
        <f>IF($E73&lt;&gt;"",VLOOKUP($E73,Parametros!$A$3:$C$102,2,FALSE),"")</f>
        <v/>
      </c>
      <c r="G73" s="36"/>
      <c r="H73" s="33" t="str">
        <f>IF($G73&lt;&gt;"",VLOOKUP($G73,Parametros!$P$3:$R$102,2,FALSE),"")</f>
        <v/>
      </c>
      <c r="I73" s="9"/>
      <c r="J73" s="9"/>
      <c r="K73" s="9"/>
      <c r="L73" s="33" t="str">
        <f>IF($U73&lt;&gt;"",VLOOKUP(VLOOKUP(VLOOKUP($U73,Endereços!$B$3:$M$1002,8,FALSE),Parametros!$AG$3:$AJ$102,4,FALSE),Parametros!$U$3:$Z$102,4,FALSE),"")</f>
        <v/>
      </c>
      <c r="M73" s="33" t="str">
        <f>IF($U73&lt;&gt;"",VLOOKUP(VLOOKUP($U73,Endereços!$B$3:$M$1002,6,FALSE),Parametros!$I$3:$N$102,6,FALSE),"")</f>
        <v/>
      </c>
      <c r="N73" s="9"/>
      <c r="O73" s="9"/>
      <c r="P73" s="9"/>
      <c r="Q73" s="9"/>
      <c r="R73" s="9"/>
      <c r="S73" s="9"/>
      <c r="T73" s="9"/>
      <c r="U73" s="9"/>
      <c r="V73" s="32" t="str">
        <f>IF($U73&lt;&gt;"",VLOOKUP($U73,Endereços!$B$3:$M$1002,5,FALSE)&amp;" - "&amp;VLOOKUP($U73,Endereços!$B$3:$M$1002,7,FALSE)&amp;" - "&amp;VLOOKUP($U73,Endereços!$B$3:$M$1002,8,FALSE)&amp;", "&amp;VLOOKUP($U73,Endereços!$B$3:$M$1002,2,FALSE)&amp;" "&amp;VLOOKUP($U73,Endereços!$B$3:$M$1002,3,FALSE),"")</f>
        <v/>
      </c>
      <c r="W73" s="9"/>
      <c r="X73" s="9"/>
      <c r="Y73" s="9"/>
      <c r="Z73" s="16"/>
      <c r="AA73" s="16"/>
      <c r="AB73" s="72"/>
    </row>
    <row r="74" spans="1:28" x14ac:dyDescent="0.2">
      <c r="A74" s="38" t="str">
        <f t="shared" si="2"/>
        <v/>
      </c>
      <c r="B74" s="9"/>
      <c r="C74" s="7"/>
      <c r="D74" s="14"/>
      <c r="E74" s="14"/>
      <c r="F74" s="33" t="str">
        <f>IF($E74&lt;&gt;"",VLOOKUP($E74,Parametros!$A$3:$C$102,2,FALSE),"")</f>
        <v/>
      </c>
      <c r="G74" s="36"/>
      <c r="H74" s="33" t="str">
        <f>IF($G74&lt;&gt;"",VLOOKUP($G74,Parametros!$P$3:$R$102,2,FALSE),"")</f>
        <v/>
      </c>
      <c r="I74" s="9"/>
      <c r="J74" s="9"/>
      <c r="K74" s="9"/>
      <c r="L74" s="33" t="str">
        <f>IF($U74&lt;&gt;"",VLOOKUP(VLOOKUP(VLOOKUP($U74,Endereços!$B$3:$M$1002,8,FALSE),Parametros!$AG$3:$AJ$102,4,FALSE),Parametros!$U$3:$Z$102,4,FALSE),"")</f>
        <v/>
      </c>
      <c r="M74" s="33" t="str">
        <f>IF($U74&lt;&gt;"",VLOOKUP(VLOOKUP($U74,Endereços!$B$3:$M$1002,6,FALSE),Parametros!$I$3:$N$102,6,FALSE),"")</f>
        <v/>
      </c>
      <c r="N74" s="9"/>
      <c r="O74" s="9"/>
      <c r="P74" s="9"/>
      <c r="Q74" s="9"/>
      <c r="R74" s="9"/>
      <c r="S74" s="9"/>
      <c r="T74" s="9"/>
      <c r="U74" s="9"/>
      <c r="V74" s="32" t="str">
        <f>IF($U74&lt;&gt;"",VLOOKUP($U74,Endereços!$B$3:$M$1002,5,FALSE)&amp;" - "&amp;VLOOKUP($U74,Endereços!$B$3:$M$1002,7,FALSE)&amp;" - "&amp;VLOOKUP($U74,Endereços!$B$3:$M$1002,8,FALSE)&amp;", "&amp;VLOOKUP($U74,Endereços!$B$3:$M$1002,2,FALSE)&amp;" "&amp;VLOOKUP($U74,Endereços!$B$3:$M$1002,3,FALSE),"")</f>
        <v/>
      </c>
      <c r="W74" s="9"/>
      <c r="X74" s="9"/>
      <c r="Y74" s="9"/>
      <c r="Z74" s="16"/>
      <c r="AA74" s="16"/>
      <c r="AB74" s="72"/>
    </row>
    <row r="75" spans="1:28" x14ac:dyDescent="0.2">
      <c r="A75" s="38" t="str">
        <f t="shared" ref="A75:A138" si="3">IF($B75&lt;&gt;"",$A74+1,"")</f>
        <v/>
      </c>
      <c r="B75" s="9"/>
      <c r="C75" s="7"/>
      <c r="D75" s="14"/>
      <c r="E75" s="14"/>
      <c r="F75" s="33" t="str">
        <f>IF($E75&lt;&gt;"",VLOOKUP($E75,Parametros!$A$3:$C$102,2,FALSE),"")</f>
        <v/>
      </c>
      <c r="G75" s="36"/>
      <c r="H75" s="33" t="str">
        <f>IF($G75&lt;&gt;"",VLOOKUP($G75,Parametros!$P$3:$R$102,2,FALSE),"")</f>
        <v/>
      </c>
      <c r="I75" s="9"/>
      <c r="J75" s="9"/>
      <c r="K75" s="9"/>
      <c r="L75" s="33" t="str">
        <f>IF($U75&lt;&gt;"",VLOOKUP(VLOOKUP(VLOOKUP($U75,Endereços!$B$3:$M$1002,8,FALSE),Parametros!$AG$3:$AJ$102,4,FALSE),Parametros!$U$3:$Z$102,4,FALSE),"")</f>
        <v/>
      </c>
      <c r="M75" s="33" t="str">
        <f>IF($U75&lt;&gt;"",VLOOKUP(VLOOKUP($U75,Endereços!$B$3:$M$1002,6,FALSE),Parametros!$I$3:$N$102,6,FALSE),"")</f>
        <v/>
      </c>
      <c r="N75" s="9"/>
      <c r="O75" s="9"/>
      <c r="P75" s="9"/>
      <c r="Q75" s="9"/>
      <c r="R75" s="9"/>
      <c r="S75" s="9"/>
      <c r="T75" s="9"/>
      <c r="U75" s="9"/>
      <c r="V75" s="32" t="str">
        <f>IF($U75&lt;&gt;"",VLOOKUP($U75,Endereços!$B$3:$M$1002,5,FALSE)&amp;" - "&amp;VLOOKUP($U75,Endereços!$B$3:$M$1002,7,FALSE)&amp;" - "&amp;VLOOKUP($U75,Endereços!$B$3:$M$1002,8,FALSE)&amp;", "&amp;VLOOKUP($U75,Endereços!$B$3:$M$1002,2,FALSE)&amp;" "&amp;VLOOKUP($U75,Endereços!$B$3:$M$1002,3,FALSE),"")</f>
        <v/>
      </c>
      <c r="W75" s="9"/>
      <c r="X75" s="9"/>
      <c r="Y75" s="9"/>
      <c r="Z75" s="16"/>
      <c r="AA75" s="16"/>
      <c r="AB75" s="72"/>
    </row>
    <row r="76" spans="1:28" x14ac:dyDescent="0.2">
      <c r="A76" s="38" t="str">
        <f t="shared" si="3"/>
        <v/>
      </c>
      <c r="B76" s="9"/>
      <c r="C76" s="7"/>
      <c r="D76" s="14"/>
      <c r="E76" s="14"/>
      <c r="F76" s="33" t="str">
        <f>IF($E76&lt;&gt;"",VLOOKUP($E76,Parametros!$A$3:$C$102,2,FALSE),"")</f>
        <v/>
      </c>
      <c r="G76" s="36"/>
      <c r="H76" s="33" t="str">
        <f>IF($G76&lt;&gt;"",VLOOKUP($G76,Parametros!$P$3:$R$102,2,FALSE),"")</f>
        <v/>
      </c>
      <c r="I76" s="9"/>
      <c r="J76" s="9"/>
      <c r="K76" s="9"/>
      <c r="L76" s="33" t="str">
        <f>IF($U76&lt;&gt;"",VLOOKUP(VLOOKUP(VLOOKUP($U76,Endereços!$B$3:$M$1002,8,FALSE),Parametros!$AG$3:$AJ$102,4,FALSE),Parametros!$U$3:$Z$102,4,FALSE),"")</f>
        <v/>
      </c>
      <c r="M76" s="33" t="str">
        <f>IF($U76&lt;&gt;"",VLOOKUP(VLOOKUP($U76,Endereços!$B$3:$M$1002,6,FALSE),Parametros!$I$3:$N$102,6,FALSE),"")</f>
        <v/>
      </c>
      <c r="N76" s="9"/>
      <c r="O76" s="9"/>
      <c r="P76" s="9"/>
      <c r="Q76" s="9"/>
      <c r="R76" s="9"/>
      <c r="S76" s="9"/>
      <c r="T76" s="9"/>
      <c r="U76" s="9"/>
      <c r="V76" s="32" t="str">
        <f>IF($U76&lt;&gt;"",VLOOKUP($U76,Endereços!$B$3:$M$1002,5,FALSE)&amp;" - "&amp;VLOOKUP($U76,Endereços!$B$3:$M$1002,7,FALSE)&amp;" - "&amp;VLOOKUP($U76,Endereços!$B$3:$M$1002,8,FALSE)&amp;", "&amp;VLOOKUP($U76,Endereços!$B$3:$M$1002,2,FALSE)&amp;" "&amp;VLOOKUP($U76,Endereços!$B$3:$M$1002,3,FALSE),"")</f>
        <v/>
      </c>
      <c r="W76" s="9"/>
      <c r="X76" s="9"/>
      <c r="Y76" s="9"/>
      <c r="Z76" s="16"/>
      <c r="AA76" s="16"/>
      <c r="AB76" s="72"/>
    </row>
    <row r="77" spans="1:28" x14ac:dyDescent="0.2">
      <c r="A77" s="38" t="str">
        <f t="shared" si="3"/>
        <v/>
      </c>
      <c r="B77" s="9"/>
      <c r="C77" s="7"/>
      <c r="D77" s="14"/>
      <c r="E77" s="14"/>
      <c r="F77" s="33" t="str">
        <f>IF($E77&lt;&gt;"",VLOOKUP($E77,Parametros!$A$3:$C$102,2,FALSE),"")</f>
        <v/>
      </c>
      <c r="G77" s="36"/>
      <c r="H77" s="33" t="str">
        <f>IF($G77&lt;&gt;"",VLOOKUP($G77,Parametros!$P$3:$R$102,2,FALSE),"")</f>
        <v/>
      </c>
      <c r="I77" s="9"/>
      <c r="J77" s="9"/>
      <c r="K77" s="9"/>
      <c r="L77" s="33" t="str">
        <f>IF($U77&lt;&gt;"",VLOOKUP(VLOOKUP(VLOOKUP($U77,Endereços!$B$3:$M$1002,8,FALSE),Parametros!$AG$3:$AJ$102,4,FALSE),Parametros!$U$3:$Z$102,4,FALSE),"")</f>
        <v/>
      </c>
      <c r="M77" s="33" t="str">
        <f>IF($U77&lt;&gt;"",VLOOKUP(VLOOKUP($U77,Endereços!$B$3:$M$1002,6,FALSE),Parametros!$I$3:$N$102,6,FALSE),"")</f>
        <v/>
      </c>
      <c r="N77" s="9"/>
      <c r="O77" s="9"/>
      <c r="P77" s="9"/>
      <c r="Q77" s="9"/>
      <c r="R77" s="9"/>
      <c r="S77" s="9"/>
      <c r="T77" s="9"/>
      <c r="U77" s="9"/>
      <c r="V77" s="32" t="str">
        <f>IF($U77&lt;&gt;"",VLOOKUP($U77,Endereços!$B$3:$M$1002,5,FALSE)&amp;" - "&amp;VLOOKUP($U77,Endereços!$B$3:$M$1002,7,FALSE)&amp;" - "&amp;VLOOKUP($U77,Endereços!$B$3:$M$1002,8,FALSE)&amp;", "&amp;VLOOKUP($U77,Endereços!$B$3:$M$1002,2,FALSE)&amp;" "&amp;VLOOKUP($U77,Endereços!$B$3:$M$1002,3,FALSE),"")</f>
        <v/>
      </c>
      <c r="W77" s="9"/>
      <c r="X77" s="9"/>
      <c r="Y77" s="9"/>
      <c r="Z77" s="16"/>
      <c r="AA77" s="16"/>
      <c r="AB77" s="72"/>
    </row>
    <row r="78" spans="1:28" x14ac:dyDescent="0.2">
      <c r="A78" s="38" t="str">
        <f t="shared" si="3"/>
        <v/>
      </c>
      <c r="B78" s="9"/>
      <c r="C78" s="7"/>
      <c r="D78" s="14"/>
      <c r="E78" s="14"/>
      <c r="F78" s="33" t="str">
        <f>IF($E78&lt;&gt;"",VLOOKUP($E78,Parametros!$A$3:$C$102,2,FALSE),"")</f>
        <v/>
      </c>
      <c r="G78" s="36"/>
      <c r="H78" s="33" t="str">
        <f>IF($G78&lt;&gt;"",VLOOKUP($G78,Parametros!$P$3:$R$102,2,FALSE),"")</f>
        <v/>
      </c>
      <c r="I78" s="9"/>
      <c r="J78" s="9"/>
      <c r="K78" s="9"/>
      <c r="L78" s="33" t="str">
        <f>IF($U78&lt;&gt;"",VLOOKUP(VLOOKUP(VLOOKUP($U78,Endereços!$B$3:$M$1002,8,FALSE),Parametros!$AG$3:$AJ$102,4,FALSE),Parametros!$U$3:$Z$102,4,FALSE),"")</f>
        <v/>
      </c>
      <c r="M78" s="33" t="str">
        <f>IF($U78&lt;&gt;"",VLOOKUP(VLOOKUP($U78,Endereços!$B$3:$M$1002,6,FALSE),Parametros!$I$3:$N$102,6,FALSE),"")</f>
        <v/>
      </c>
      <c r="N78" s="9"/>
      <c r="O78" s="9"/>
      <c r="P78" s="9"/>
      <c r="Q78" s="9"/>
      <c r="R78" s="9"/>
      <c r="S78" s="9"/>
      <c r="T78" s="9"/>
      <c r="U78" s="9"/>
      <c r="V78" s="32" t="str">
        <f>IF($U78&lt;&gt;"",VLOOKUP($U78,Endereços!$B$3:$M$1002,5,FALSE)&amp;" - "&amp;VLOOKUP($U78,Endereços!$B$3:$M$1002,7,FALSE)&amp;" - "&amp;VLOOKUP($U78,Endereços!$B$3:$M$1002,8,FALSE)&amp;", "&amp;VLOOKUP($U78,Endereços!$B$3:$M$1002,2,FALSE)&amp;" "&amp;VLOOKUP($U78,Endereços!$B$3:$M$1002,3,FALSE),"")</f>
        <v/>
      </c>
      <c r="W78" s="9"/>
      <c r="X78" s="9"/>
      <c r="Y78" s="9"/>
      <c r="Z78" s="16"/>
      <c r="AA78" s="16"/>
      <c r="AB78" s="72"/>
    </row>
    <row r="79" spans="1:28" x14ac:dyDescent="0.2">
      <c r="A79" s="38" t="str">
        <f t="shared" si="3"/>
        <v/>
      </c>
      <c r="B79" s="9"/>
      <c r="C79" s="7"/>
      <c r="D79" s="14"/>
      <c r="E79" s="14"/>
      <c r="F79" s="33" t="str">
        <f>IF($E79&lt;&gt;"",VLOOKUP($E79,Parametros!$A$3:$C$102,2,FALSE),"")</f>
        <v/>
      </c>
      <c r="G79" s="36"/>
      <c r="H79" s="33" t="str">
        <f>IF($G79&lt;&gt;"",VLOOKUP($G79,Parametros!$P$3:$R$102,2,FALSE),"")</f>
        <v/>
      </c>
      <c r="I79" s="9"/>
      <c r="J79" s="9"/>
      <c r="K79" s="9"/>
      <c r="L79" s="33" t="str">
        <f>IF($U79&lt;&gt;"",VLOOKUP(VLOOKUP(VLOOKUP($U79,Endereços!$B$3:$M$1002,8,FALSE),Parametros!$AG$3:$AJ$102,4,FALSE),Parametros!$U$3:$Z$102,4,FALSE),"")</f>
        <v/>
      </c>
      <c r="M79" s="33" t="str">
        <f>IF($U79&lt;&gt;"",VLOOKUP(VLOOKUP($U79,Endereços!$B$3:$M$1002,6,FALSE),Parametros!$I$3:$N$102,6,FALSE),"")</f>
        <v/>
      </c>
      <c r="N79" s="9"/>
      <c r="O79" s="9"/>
      <c r="P79" s="9"/>
      <c r="Q79" s="9"/>
      <c r="R79" s="9"/>
      <c r="S79" s="9"/>
      <c r="T79" s="9"/>
      <c r="U79" s="9"/>
      <c r="V79" s="32" t="str">
        <f>IF($U79&lt;&gt;"",VLOOKUP($U79,Endereços!$B$3:$M$1002,5,FALSE)&amp;" - "&amp;VLOOKUP($U79,Endereços!$B$3:$M$1002,7,FALSE)&amp;" - "&amp;VLOOKUP($U79,Endereços!$B$3:$M$1002,8,FALSE)&amp;", "&amp;VLOOKUP($U79,Endereços!$B$3:$M$1002,2,FALSE)&amp;" "&amp;VLOOKUP($U79,Endereços!$B$3:$M$1002,3,FALSE),"")</f>
        <v/>
      </c>
      <c r="W79" s="9"/>
      <c r="X79" s="9"/>
      <c r="Y79" s="9"/>
      <c r="Z79" s="16"/>
      <c r="AA79" s="16"/>
      <c r="AB79" s="72"/>
    </row>
    <row r="80" spans="1:28" x14ac:dyDescent="0.2">
      <c r="A80" s="38" t="str">
        <f t="shared" si="3"/>
        <v/>
      </c>
      <c r="B80" s="9"/>
      <c r="C80" s="7"/>
      <c r="D80" s="14"/>
      <c r="E80" s="14"/>
      <c r="F80" s="33" t="str">
        <f>IF($E80&lt;&gt;"",VLOOKUP($E80,Parametros!$A$3:$C$102,2,FALSE),"")</f>
        <v/>
      </c>
      <c r="G80" s="36"/>
      <c r="H80" s="33" t="str">
        <f>IF($G80&lt;&gt;"",VLOOKUP($G80,Parametros!$P$3:$R$102,2,FALSE),"")</f>
        <v/>
      </c>
      <c r="I80" s="9"/>
      <c r="J80" s="9"/>
      <c r="K80" s="9"/>
      <c r="L80" s="33" t="str">
        <f>IF($U80&lt;&gt;"",VLOOKUP(VLOOKUP(VLOOKUP($U80,Endereços!$B$3:$M$1002,8,FALSE),Parametros!$AG$3:$AJ$102,4,FALSE),Parametros!$U$3:$Z$102,4,FALSE),"")</f>
        <v/>
      </c>
      <c r="M80" s="33" t="str">
        <f>IF($U80&lt;&gt;"",VLOOKUP(VLOOKUP($U80,Endereços!$B$3:$M$1002,6,FALSE),Parametros!$I$3:$N$102,6,FALSE),"")</f>
        <v/>
      </c>
      <c r="N80" s="9"/>
      <c r="O80" s="9"/>
      <c r="P80" s="9"/>
      <c r="Q80" s="9"/>
      <c r="R80" s="9"/>
      <c r="S80" s="9"/>
      <c r="T80" s="9"/>
      <c r="U80" s="9"/>
      <c r="V80" s="32" t="str">
        <f>IF($U80&lt;&gt;"",VLOOKUP($U80,Endereços!$B$3:$M$1002,5,FALSE)&amp;" - "&amp;VLOOKUP($U80,Endereços!$B$3:$M$1002,7,FALSE)&amp;" - "&amp;VLOOKUP($U80,Endereços!$B$3:$M$1002,8,FALSE)&amp;", "&amp;VLOOKUP($U80,Endereços!$B$3:$M$1002,2,FALSE)&amp;" "&amp;VLOOKUP($U80,Endereços!$B$3:$M$1002,3,FALSE),"")</f>
        <v/>
      </c>
      <c r="W80" s="9"/>
      <c r="X80" s="9"/>
      <c r="Y80" s="9"/>
      <c r="Z80" s="16"/>
      <c r="AA80" s="16"/>
      <c r="AB80" s="72"/>
    </row>
    <row r="81" spans="1:28" x14ac:dyDescent="0.2">
      <c r="A81" s="38" t="str">
        <f t="shared" si="3"/>
        <v/>
      </c>
      <c r="B81" s="9"/>
      <c r="C81" s="7"/>
      <c r="D81" s="14"/>
      <c r="E81" s="14"/>
      <c r="F81" s="33" t="str">
        <f>IF($E81&lt;&gt;"",VLOOKUP($E81,Parametros!$A$3:$C$102,2,FALSE),"")</f>
        <v/>
      </c>
      <c r="G81" s="36"/>
      <c r="H81" s="33" t="str">
        <f>IF($G81&lt;&gt;"",VLOOKUP($G81,Parametros!$P$3:$R$102,2,FALSE),"")</f>
        <v/>
      </c>
      <c r="I81" s="9"/>
      <c r="J81" s="9"/>
      <c r="K81" s="9"/>
      <c r="L81" s="33" t="str">
        <f>IF($U81&lt;&gt;"",VLOOKUP(VLOOKUP(VLOOKUP($U81,Endereços!$B$3:$M$1002,8,FALSE),Parametros!$AG$3:$AJ$102,4,FALSE),Parametros!$U$3:$Z$102,4,FALSE),"")</f>
        <v/>
      </c>
      <c r="M81" s="33" t="str">
        <f>IF($U81&lt;&gt;"",VLOOKUP(VLOOKUP($U81,Endereços!$B$3:$M$1002,6,FALSE),Parametros!$I$3:$N$102,6,FALSE),"")</f>
        <v/>
      </c>
      <c r="N81" s="9"/>
      <c r="O81" s="9"/>
      <c r="P81" s="9"/>
      <c r="Q81" s="9"/>
      <c r="R81" s="9"/>
      <c r="S81" s="9"/>
      <c r="T81" s="9"/>
      <c r="U81" s="9"/>
      <c r="V81" s="32" t="str">
        <f>IF($U81&lt;&gt;"",VLOOKUP($U81,Endereços!$B$3:$M$1002,5,FALSE)&amp;" - "&amp;VLOOKUP($U81,Endereços!$B$3:$M$1002,7,FALSE)&amp;" - "&amp;VLOOKUP($U81,Endereços!$B$3:$M$1002,8,FALSE)&amp;", "&amp;VLOOKUP($U81,Endereços!$B$3:$M$1002,2,FALSE)&amp;" "&amp;VLOOKUP($U81,Endereços!$B$3:$M$1002,3,FALSE),"")</f>
        <v/>
      </c>
      <c r="W81" s="9"/>
      <c r="X81" s="9"/>
      <c r="Y81" s="9"/>
      <c r="Z81" s="16"/>
      <c r="AA81" s="16"/>
      <c r="AB81" s="72"/>
    </row>
    <row r="82" spans="1:28" x14ac:dyDescent="0.2">
      <c r="A82" s="38" t="str">
        <f t="shared" si="3"/>
        <v/>
      </c>
      <c r="B82" s="9"/>
      <c r="C82" s="7"/>
      <c r="D82" s="14"/>
      <c r="E82" s="14"/>
      <c r="F82" s="33" t="str">
        <f>IF($E82&lt;&gt;"",VLOOKUP($E82,Parametros!$A$3:$C$102,2,FALSE),"")</f>
        <v/>
      </c>
      <c r="G82" s="36"/>
      <c r="H82" s="33" t="str">
        <f>IF($G82&lt;&gt;"",VLOOKUP($G82,Parametros!$P$3:$R$102,2,FALSE),"")</f>
        <v/>
      </c>
      <c r="I82" s="9"/>
      <c r="J82" s="9"/>
      <c r="K82" s="9"/>
      <c r="L82" s="33" t="str">
        <f>IF($U82&lt;&gt;"",VLOOKUP(VLOOKUP(VLOOKUP($U82,Endereços!$B$3:$M$1002,8,FALSE),Parametros!$AG$3:$AJ$102,4,FALSE),Parametros!$U$3:$Z$102,4,FALSE),"")</f>
        <v/>
      </c>
      <c r="M82" s="33" t="str">
        <f>IF($U82&lt;&gt;"",VLOOKUP(VLOOKUP($U82,Endereços!$B$3:$M$1002,6,FALSE),Parametros!$I$3:$N$102,6,FALSE),"")</f>
        <v/>
      </c>
      <c r="N82" s="9"/>
      <c r="O82" s="9"/>
      <c r="P82" s="9"/>
      <c r="Q82" s="9"/>
      <c r="R82" s="9"/>
      <c r="S82" s="9"/>
      <c r="T82" s="9"/>
      <c r="U82" s="9"/>
      <c r="V82" s="32" t="str">
        <f>IF($U82&lt;&gt;"",VLOOKUP($U82,Endereços!$B$3:$M$1002,5,FALSE)&amp;" - "&amp;VLOOKUP($U82,Endereços!$B$3:$M$1002,7,FALSE)&amp;" - "&amp;VLOOKUP($U82,Endereços!$B$3:$M$1002,8,FALSE)&amp;", "&amp;VLOOKUP($U82,Endereços!$B$3:$M$1002,2,FALSE)&amp;" "&amp;VLOOKUP($U82,Endereços!$B$3:$M$1002,3,FALSE),"")</f>
        <v/>
      </c>
      <c r="W82" s="9"/>
      <c r="X82" s="9"/>
      <c r="Y82" s="9"/>
      <c r="Z82" s="16"/>
      <c r="AA82" s="16"/>
      <c r="AB82" s="72"/>
    </row>
    <row r="83" spans="1:28" x14ac:dyDescent="0.2">
      <c r="A83" s="38" t="str">
        <f t="shared" si="3"/>
        <v/>
      </c>
      <c r="B83" s="9"/>
      <c r="C83" s="7"/>
      <c r="D83" s="14"/>
      <c r="E83" s="14"/>
      <c r="F83" s="33" t="str">
        <f>IF($E83&lt;&gt;"",VLOOKUP($E83,Parametros!$A$3:$C$102,2,FALSE),"")</f>
        <v/>
      </c>
      <c r="G83" s="36"/>
      <c r="H83" s="33" t="str">
        <f>IF($G83&lt;&gt;"",VLOOKUP($G83,Parametros!$P$3:$R$102,2,FALSE),"")</f>
        <v/>
      </c>
      <c r="I83" s="9"/>
      <c r="J83" s="9"/>
      <c r="K83" s="9"/>
      <c r="L83" s="33" t="str">
        <f>IF($U83&lt;&gt;"",VLOOKUP(VLOOKUP(VLOOKUP($U83,Endereços!$B$3:$M$1002,8,FALSE),Parametros!$AG$3:$AJ$102,4,FALSE),Parametros!$U$3:$Z$102,4,FALSE),"")</f>
        <v/>
      </c>
      <c r="M83" s="33" t="str">
        <f>IF($U83&lt;&gt;"",VLOOKUP(VLOOKUP($U83,Endereços!$B$3:$M$1002,6,FALSE),Parametros!$I$3:$N$102,6,FALSE),"")</f>
        <v/>
      </c>
      <c r="N83" s="9"/>
      <c r="O83" s="9"/>
      <c r="P83" s="9"/>
      <c r="Q83" s="9"/>
      <c r="R83" s="9"/>
      <c r="S83" s="9"/>
      <c r="T83" s="9"/>
      <c r="U83" s="9"/>
      <c r="V83" s="32" t="str">
        <f>IF($U83&lt;&gt;"",VLOOKUP($U83,Endereços!$B$3:$M$1002,5,FALSE)&amp;" - "&amp;VLOOKUP($U83,Endereços!$B$3:$M$1002,7,FALSE)&amp;" - "&amp;VLOOKUP($U83,Endereços!$B$3:$M$1002,8,FALSE)&amp;", "&amp;VLOOKUP($U83,Endereços!$B$3:$M$1002,2,FALSE)&amp;" "&amp;VLOOKUP($U83,Endereços!$B$3:$M$1002,3,FALSE),"")</f>
        <v/>
      </c>
      <c r="W83" s="9"/>
      <c r="X83" s="9"/>
      <c r="Y83" s="9"/>
      <c r="Z83" s="16"/>
      <c r="AA83" s="16"/>
      <c r="AB83" s="72"/>
    </row>
    <row r="84" spans="1:28" x14ac:dyDescent="0.2">
      <c r="A84" s="38" t="str">
        <f t="shared" si="3"/>
        <v/>
      </c>
      <c r="B84" s="9"/>
      <c r="C84" s="7"/>
      <c r="D84" s="14"/>
      <c r="E84" s="14"/>
      <c r="F84" s="33" t="str">
        <f>IF($E84&lt;&gt;"",VLOOKUP($E84,Parametros!$A$3:$C$102,2,FALSE),"")</f>
        <v/>
      </c>
      <c r="G84" s="36"/>
      <c r="H84" s="33" t="str">
        <f>IF($G84&lt;&gt;"",VLOOKUP($G84,Parametros!$P$3:$R$102,2,FALSE),"")</f>
        <v/>
      </c>
      <c r="I84" s="9"/>
      <c r="J84" s="9"/>
      <c r="K84" s="9"/>
      <c r="L84" s="33" t="str">
        <f>IF($U84&lt;&gt;"",VLOOKUP(VLOOKUP(VLOOKUP($U84,Endereços!$B$3:$M$1002,8,FALSE),Parametros!$AG$3:$AJ$102,4,FALSE),Parametros!$U$3:$Z$102,4,FALSE),"")</f>
        <v/>
      </c>
      <c r="M84" s="33" t="str">
        <f>IF($U84&lt;&gt;"",VLOOKUP(VLOOKUP($U84,Endereços!$B$3:$M$1002,6,FALSE),Parametros!$I$3:$N$102,6,FALSE),"")</f>
        <v/>
      </c>
      <c r="N84" s="9"/>
      <c r="O84" s="9"/>
      <c r="P84" s="9"/>
      <c r="Q84" s="9"/>
      <c r="R84" s="9"/>
      <c r="S84" s="9"/>
      <c r="T84" s="9"/>
      <c r="U84" s="9"/>
      <c r="V84" s="32" t="str">
        <f>IF($U84&lt;&gt;"",VLOOKUP($U84,Endereços!$B$3:$M$1002,5,FALSE)&amp;" - "&amp;VLOOKUP($U84,Endereços!$B$3:$M$1002,7,FALSE)&amp;" - "&amp;VLOOKUP($U84,Endereços!$B$3:$M$1002,8,FALSE)&amp;", "&amp;VLOOKUP($U84,Endereços!$B$3:$M$1002,2,FALSE)&amp;" "&amp;VLOOKUP($U84,Endereços!$B$3:$M$1002,3,FALSE),"")</f>
        <v/>
      </c>
      <c r="W84" s="9"/>
      <c r="X84" s="9"/>
      <c r="Y84" s="9"/>
      <c r="Z84" s="16"/>
      <c r="AA84" s="16"/>
      <c r="AB84" s="72"/>
    </row>
    <row r="85" spans="1:28" x14ac:dyDescent="0.2">
      <c r="A85" s="38" t="str">
        <f t="shared" si="3"/>
        <v/>
      </c>
      <c r="B85" s="9"/>
      <c r="C85" s="7"/>
      <c r="D85" s="14"/>
      <c r="E85" s="14"/>
      <c r="F85" s="33" t="str">
        <f>IF($E85&lt;&gt;"",VLOOKUP($E85,Parametros!$A$3:$C$102,2,FALSE),"")</f>
        <v/>
      </c>
      <c r="G85" s="36"/>
      <c r="H85" s="33" t="str">
        <f>IF($G85&lt;&gt;"",VLOOKUP($G85,Parametros!$P$3:$R$102,2,FALSE),"")</f>
        <v/>
      </c>
      <c r="I85" s="9"/>
      <c r="J85" s="9"/>
      <c r="K85" s="9"/>
      <c r="L85" s="33" t="str">
        <f>IF($U85&lt;&gt;"",VLOOKUP(VLOOKUP(VLOOKUP($U85,Endereços!$B$3:$M$1002,8,FALSE),Parametros!$AG$3:$AJ$102,4,FALSE),Parametros!$U$3:$Z$102,4,FALSE),"")</f>
        <v/>
      </c>
      <c r="M85" s="33" t="str">
        <f>IF($U85&lt;&gt;"",VLOOKUP(VLOOKUP($U85,Endereços!$B$3:$M$1002,6,FALSE),Parametros!$I$3:$N$102,6,FALSE),"")</f>
        <v/>
      </c>
      <c r="N85" s="9"/>
      <c r="O85" s="9"/>
      <c r="P85" s="9"/>
      <c r="Q85" s="9"/>
      <c r="R85" s="9"/>
      <c r="S85" s="9"/>
      <c r="T85" s="9"/>
      <c r="U85" s="9"/>
      <c r="V85" s="32" t="str">
        <f>IF($U85&lt;&gt;"",VLOOKUP($U85,Endereços!$B$3:$M$1002,5,FALSE)&amp;" - "&amp;VLOOKUP($U85,Endereços!$B$3:$M$1002,7,FALSE)&amp;" - "&amp;VLOOKUP($U85,Endereços!$B$3:$M$1002,8,FALSE)&amp;", "&amp;VLOOKUP($U85,Endereços!$B$3:$M$1002,2,FALSE)&amp;" "&amp;VLOOKUP($U85,Endereços!$B$3:$M$1002,3,FALSE),"")</f>
        <v/>
      </c>
      <c r="W85" s="9"/>
      <c r="X85" s="9"/>
      <c r="Y85" s="9"/>
      <c r="Z85" s="16"/>
      <c r="AA85" s="16"/>
      <c r="AB85" s="72"/>
    </row>
    <row r="86" spans="1:28" x14ac:dyDescent="0.2">
      <c r="A86" s="38" t="str">
        <f t="shared" si="3"/>
        <v/>
      </c>
      <c r="B86" s="9"/>
      <c r="C86" s="7"/>
      <c r="D86" s="14"/>
      <c r="E86" s="14"/>
      <c r="F86" s="33" t="str">
        <f>IF($E86&lt;&gt;"",VLOOKUP($E86,Parametros!$A$3:$C$102,2,FALSE),"")</f>
        <v/>
      </c>
      <c r="G86" s="36"/>
      <c r="H86" s="33" t="str">
        <f>IF($G86&lt;&gt;"",VLOOKUP($G86,Parametros!$P$3:$R$102,2,FALSE),"")</f>
        <v/>
      </c>
      <c r="I86" s="9"/>
      <c r="J86" s="9"/>
      <c r="K86" s="9"/>
      <c r="L86" s="33" t="str">
        <f>IF($U86&lt;&gt;"",VLOOKUP(VLOOKUP(VLOOKUP($U86,Endereços!$B$3:$M$1002,8,FALSE),Parametros!$AG$3:$AJ$102,4,FALSE),Parametros!$U$3:$Z$102,4,FALSE),"")</f>
        <v/>
      </c>
      <c r="M86" s="33" t="str">
        <f>IF($U86&lt;&gt;"",VLOOKUP(VLOOKUP($U86,Endereços!$B$3:$M$1002,6,FALSE),Parametros!$I$3:$N$102,6,FALSE),"")</f>
        <v/>
      </c>
      <c r="N86" s="9"/>
      <c r="O86" s="9"/>
      <c r="P86" s="9"/>
      <c r="Q86" s="9"/>
      <c r="R86" s="9"/>
      <c r="S86" s="9"/>
      <c r="T86" s="9"/>
      <c r="U86" s="9"/>
      <c r="V86" s="32" t="str">
        <f>IF($U86&lt;&gt;"",VLOOKUP($U86,Endereços!$B$3:$M$1002,5,FALSE)&amp;" - "&amp;VLOOKUP($U86,Endereços!$B$3:$M$1002,7,FALSE)&amp;" - "&amp;VLOOKUP($U86,Endereços!$B$3:$M$1002,8,FALSE)&amp;", "&amp;VLOOKUP($U86,Endereços!$B$3:$M$1002,2,FALSE)&amp;" "&amp;VLOOKUP($U86,Endereços!$B$3:$M$1002,3,FALSE),"")</f>
        <v/>
      </c>
      <c r="W86" s="9"/>
      <c r="X86" s="9"/>
      <c r="Y86" s="9"/>
      <c r="Z86" s="16"/>
      <c r="AA86" s="16"/>
      <c r="AB86" s="72"/>
    </row>
    <row r="87" spans="1:28" x14ac:dyDescent="0.2">
      <c r="A87" s="38" t="str">
        <f t="shared" si="3"/>
        <v/>
      </c>
      <c r="B87" s="9"/>
      <c r="C87" s="7"/>
      <c r="D87" s="14"/>
      <c r="E87" s="14"/>
      <c r="F87" s="33" t="str">
        <f>IF($E87&lt;&gt;"",VLOOKUP($E87,Parametros!$A$3:$C$102,2,FALSE),"")</f>
        <v/>
      </c>
      <c r="G87" s="36"/>
      <c r="H87" s="33" t="str">
        <f>IF($G87&lt;&gt;"",VLOOKUP($G87,Parametros!$P$3:$R$102,2,FALSE),"")</f>
        <v/>
      </c>
      <c r="I87" s="9"/>
      <c r="J87" s="9"/>
      <c r="K87" s="9"/>
      <c r="L87" s="33" t="str">
        <f>IF($U87&lt;&gt;"",VLOOKUP(VLOOKUP(VLOOKUP($U87,Endereços!$B$3:$M$1002,8,FALSE),Parametros!$AG$3:$AJ$102,4,FALSE),Parametros!$U$3:$Z$102,4,FALSE),"")</f>
        <v/>
      </c>
      <c r="M87" s="33" t="str">
        <f>IF($U87&lt;&gt;"",VLOOKUP(VLOOKUP($U87,Endereços!$B$3:$M$1002,6,FALSE),Parametros!$I$3:$N$102,6,FALSE),"")</f>
        <v/>
      </c>
      <c r="N87" s="9"/>
      <c r="O87" s="9"/>
      <c r="P87" s="9"/>
      <c r="Q87" s="9"/>
      <c r="R87" s="9"/>
      <c r="S87" s="9"/>
      <c r="T87" s="9"/>
      <c r="U87" s="9"/>
      <c r="V87" s="32" t="str">
        <f>IF($U87&lt;&gt;"",VLOOKUP($U87,Endereços!$B$3:$M$1002,5,FALSE)&amp;" - "&amp;VLOOKUP($U87,Endereços!$B$3:$M$1002,7,FALSE)&amp;" - "&amp;VLOOKUP($U87,Endereços!$B$3:$M$1002,8,FALSE)&amp;", "&amp;VLOOKUP($U87,Endereços!$B$3:$M$1002,2,FALSE)&amp;" "&amp;VLOOKUP($U87,Endereços!$B$3:$M$1002,3,FALSE),"")</f>
        <v/>
      </c>
      <c r="W87" s="9"/>
      <c r="X87" s="9"/>
      <c r="Y87" s="9"/>
      <c r="Z87" s="16"/>
      <c r="AA87" s="16"/>
      <c r="AB87" s="72"/>
    </row>
    <row r="88" spans="1:28" x14ac:dyDescent="0.2">
      <c r="A88" s="38" t="str">
        <f t="shared" si="3"/>
        <v/>
      </c>
      <c r="B88" s="9"/>
      <c r="C88" s="7"/>
      <c r="D88" s="14"/>
      <c r="E88" s="14"/>
      <c r="F88" s="33" t="str">
        <f>IF($E88&lt;&gt;"",VLOOKUP($E88,Parametros!$A$3:$C$102,2,FALSE),"")</f>
        <v/>
      </c>
      <c r="G88" s="36"/>
      <c r="H88" s="33" t="str">
        <f>IF($G88&lt;&gt;"",VLOOKUP($G88,Parametros!$P$3:$R$102,2,FALSE),"")</f>
        <v/>
      </c>
      <c r="I88" s="9"/>
      <c r="J88" s="9"/>
      <c r="K88" s="9"/>
      <c r="L88" s="33" t="str">
        <f>IF($U88&lt;&gt;"",VLOOKUP(VLOOKUP(VLOOKUP($U88,Endereços!$B$3:$M$1002,8,FALSE),Parametros!$AG$3:$AJ$102,4,FALSE),Parametros!$U$3:$Z$102,4,FALSE),"")</f>
        <v/>
      </c>
      <c r="M88" s="33" t="str">
        <f>IF($U88&lt;&gt;"",VLOOKUP(VLOOKUP($U88,Endereços!$B$3:$M$1002,6,FALSE),Parametros!$I$3:$N$102,6,FALSE),"")</f>
        <v/>
      </c>
      <c r="N88" s="9"/>
      <c r="O88" s="9"/>
      <c r="P88" s="9"/>
      <c r="Q88" s="9"/>
      <c r="R88" s="9"/>
      <c r="S88" s="9"/>
      <c r="T88" s="9"/>
      <c r="U88" s="9"/>
      <c r="V88" s="32" t="str">
        <f>IF($U88&lt;&gt;"",VLOOKUP($U88,Endereços!$B$3:$M$1002,5,FALSE)&amp;" - "&amp;VLOOKUP($U88,Endereços!$B$3:$M$1002,7,FALSE)&amp;" - "&amp;VLOOKUP($U88,Endereços!$B$3:$M$1002,8,FALSE)&amp;", "&amp;VLOOKUP($U88,Endereços!$B$3:$M$1002,2,FALSE)&amp;" "&amp;VLOOKUP($U88,Endereços!$B$3:$M$1002,3,FALSE),"")</f>
        <v/>
      </c>
      <c r="W88" s="9"/>
      <c r="X88" s="9"/>
      <c r="Y88" s="9"/>
      <c r="Z88" s="16"/>
      <c r="AA88" s="16"/>
      <c r="AB88" s="72"/>
    </row>
    <row r="89" spans="1:28" x14ac:dyDescent="0.2">
      <c r="A89" s="38" t="str">
        <f t="shared" si="3"/>
        <v/>
      </c>
      <c r="B89" s="9"/>
      <c r="C89" s="7"/>
      <c r="D89" s="14"/>
      <c r="E89" s="14"/>
      <c r="F89" s="33" t="str">
        <f>IF($E89&lt;&gt;"",VLOOKUP($E89,Parametros!$A$3:$C$102,2,FALSE),"")</f>
        <v/>
      </c>
      <c r="G89" s="36"/>
      <c r="H89" s="33" t="str">
        <f>IF($G89&lt;&gt;"",VLOOKUP($G89,Parametros!$P$3:$R$102,2,FALSE),"")</f>
        <v/>
      </c>
      <c r="I89" s="9"/>
      <c r="J89" s="9"/>
      <c r="K89" s="9"/>
      <c r="L89" s="33" t="str">
        <f>IF($U89&lt;&gt;"",VLOOKUP(VLOOKUP(VLOOKUP($U89,Endereços!$B$3:$M$1002,8,FALSE),Parametros!$AG$3:$AJ$102,4,FALSE),Parametros!$U$3:$Z$102,4,FALSE),"")</f>
        <v/>
      </c>
      <c r="M89" s="33" t="str">
        <f>IF($U89&lt;&gt;"",VLOOKUP(VLOOKUP($U89,Endereços!$B$3:$M$1002,6,FALSE),Parametros!$I$3:$N$102,6,FALSE),"")</f>
        <v/>
      </c>
      <c r="N89" s="9"/>
      <c r="O89" s="9"/>
      <c r="P89" s="9"/>
      <c r="Q89" s="9"/>
      <c r="R89" s="9"/>
      <c r="S89" s="9"/>
      <c r="T89" s="9"/>
      <c r="U89" s="9"/>
      <c r="V89" s="32" t="str">
        <f>IF($U89&lt;&gt;"",VLOOKUP($U89,Endereços!$B$3:$M$1002,5,FALSE)&amp;" - "&amp;VLOOKUP($U89,Endereços!$B$3:$M$1002,7,FALSE)&amp;" - "&amp;VLOOKUP($U89,Endereços!$B$3:$M$1002,8,FALSE)&amp;", "&amp;VLOOKUP($U89,Endereços!$B$3:$M$1002,2,FALSE)&amp;" "&amp;VLOOKUP($U89,Endereços!$B$3:$M$1002,3,FALSE),"")</f>
        <v/>
      </c>
      <c r="W89" s="9"/>
      <c r="X89" s="9"/>
      <c r="Y89" s="9"/>
      <c r="Z89" s="16"/>
      <c r="AA89" s="16"/>
      <c r="AB89" s="72"/>
    </row>
    <row r="90" spans="1:28" x14ac:dyDescent="0.2">
      <c r="A90" s="38" t="str">
        <f t="shared" si="3"/>
        <v/>
      </c>
      <c r="B90" s="9"/>
      <c r="C90" s="7"/>
      <c r="D90" s="14"/>
      <c r="E90" s="14"/>
      <c r="F90" s="33" t="str">
        <f>IF($E90&lt;&gt;"",VLOOKUP($E90,Parametros!$A$3:$C$102,2,FALSE),"")</f>
        <v/>
      </c>
      <c r="G90" s="36"/>
      <c r="H90" s="33" t="str">
        <f>IF($G90&lt;&gt;"",VLOOKUP($G90,Parametros!$P$3:$R$102,2,FALSE),"")</f>
        <v/>
      </c>
      <c r="I90" s="9"/>
      <c r="J90" s="9"/>
      <c r="K90" s="9"/>
      <c r="L90" s="33" t="str">
        <f>IF($U90&lt;&gt;"",VLOOKUP(VLOOKUP(VLOOKUP($U90,Endereços!$B$3:$M$1002,8,FALSE),Parametros!$AG$3:$AJ$102,4,FALSE),Parametros!$U$3:$Z$102,4,FALSE),"")</f>
        <v/>
      </c>
      <c r="M90" s="33" t="str">
        <f>IF($U90&lt;&gt;"",VLOOKUP(VLOOKUP($U90,Endereços!$B$3:$M$1002,6,FALSE),Parametros!$I$3:$N$102,6,FALSE),"")</f>
        <v/>
      </c>
      <c r="N90" s="9"/>
      <c r="O90" s="9"/>
      <c r="P90" s="9"/>
      <c r="Q90" s="9"/>
      <c r="R90" s="9"/>
      <c r="S90" s="9"/>
      <c r="T90" s="9"/>
      <c r="U90" s="9"/>
      <c r="V90" s="32" t="str">
        <f>IF($U90&lt;&gt;"",VLOOKUP($U90,Endereços!$B$3:$M$1002,5,FALSE)&amp;" - "&amp;VLOOKUP($U90,Endereços!$B$3:$M$1002,7,FALSE)&amp;" - "&amp;VLOOKUP($U90,Endereços!$B$3:$M$1002,8,FALSE)&amp;", "&amp;VLOOKUP($U90,Endereços!$B$3:$M$1002,2,FALSE)&amp;" "&amp;VLOOKUP($U90,Endereços!$B$3:$M$1002,3,FALSE),"")</f>
        <v/>
      </c>
      <c r="W90" s="9"/>
      <c r="X90" s="9"/>
      <c r="Y90" s="9"/>
      <c r="Z90" s="16"/>
      <c r="AA90" s="16"/>
      <c r="AB90" s="72"/>
    </row>
    <row r="91" spans="1:28" x14ac:dyDescent="0.2">
      <c r="A91" s="38" t="str">
        <f t="shared" si="3"/>
        <v/>
      </c>
      <c r="B91" s="9"/>
      <c r="C91" s="7"/>
      <c r="D91" s="14"/>
      <c r="E91" s="14"/>
      <c r="F91" s="33" t="str">
        <f>IF($E91&lt;&gt;"",VLOOKUP($E91,Parametros!$A$3:$C$102,2,FALSE),"")</f>
        <v/>
      </c>
      <c r="G91" s="36"/>
      <c r="H91" s="33" t="str">
        <f>IF($G91&lt;&gt;"",VLOOKUP($G91,Parametros!$P$3:$R$102,2,FALSE),"")</f>
        <v/>
      </c>
      <c r="I91" s="9"/>
      <c r="J91" s="9"/>
      <c r="K91" s="9"/>
      <c r="L91" s="33" t="str">
        <f>IF($U91&lt;&gt;"",VLOOKUP(VLOOKUP(VLOOKUP($U91,Endereços!$B$3:$M$1002,8,FALSE),Parametros!$AG$3:$AJ$102,4,FALSE),Parametros!$U$3:$Z$102,4,FALSE),"")</f>
        <v/>
      </c>
      <c r="M91" s="33" t="str">
        <f>IF($U91&lt;&gt;"",VLOOKUP(VLOOKUP($U91,Endereços!$B$3:$M$1002,6,FALSE),Parametros!$I$3:$N$102,6,FALSE),"")</f>
        <v/>
      </c>
      <c r="N91" s="9"/>
      <c r="O91" s="9"/>
      <c r="P91" s="9"/>
      <c r="Q91" s="9"/>
      <c r="R91" s="9"/>
      <c r="S91" s="9"/>
      <c r="T91" s="9"/>
      <c r="U91" s="9"/>
      <c r="V91" s="32" t="str">
        <f>IF($U91&lt;&gt;"",VLOOKUP($U91,Endereços!$B$3:$M$1002,5,FALSE)&amp;" - "&amp;VLOOKUP($U91,Endereços!$B$3:$M$1002,7,FALSE)&amp;" - "&amp;VLOOKUP($U91,Endereços!$B$3:$M$1002,8,FALSE)&amp;", "&amp;VLOOKUP($U91,Endereços!$B$3:$M$1002,2,FALSE)&amp;" "&amp;VLOOKUP($U91,Endereços!$B$3:$M$1002,3,FALSE),"")</f>
        <v/>
      </c>
      <c r="W91" s="9"/>
      <c r="X91" s="9"/>
      <c r="Y91" s="9"/>
      <c r="Z91" s="16"/>
      <c r="AA91" s="16"/>
      <c r="AB91" s="72"/>
    </row>
    <row r="92" spans="1:28" x14ac:dyDescent="0.2">
      <c r="A92" s="38" t="str">
        <f t="shared" si="3"/>
        <v/>
      </c>
      <c r="B92" s="9"/>
      <c r="C92" s="7"/>
      <c r="D92" s="14"/>
      <c r="E92" s="14"/>
      <c r="F92" s="33" t="str">
        <f>IF($E92&lt;&gt;"",VLOOKUP($E92,Parametros!$A$3:$C$102,2,FALSE),"")</f>
        <v/>
      </c>
      <c r="G92" s="36"/>
      <c r="H92" s="33" t="str">
        <f>IF($G92&lt;&gt;"",VLOOKUP($G92,Parametros!$P$3:$R$102,2,FALSE),"")</f>
        <v/>
      </c>
      <c r="I92" s="9"/>
      <c r="J92" s="9"/>
      <c r="K92" s="9"/>
      <c r="L92" s="33" t="str">
        <f>IF($U92&lt;&gt;"",VLOOKUP(VLOOKUP(VLOOKUP($U92,Endereços!$B$3:$M$1002,8,FALSE),Parametros!$AG$3:$AJ$102,4,FALSE),Parametros!$U$3:$Z$102,4,FALSE),"")</f>
        <v/>
      </c>
      <c r="M92" s="33" t="str">
        <f>IF($U92&lt;&gt;"",VLOOKUP(VLOOKUP($U92,Endereços!$B$3:$M$1002,6,FALSE),Parametros!$I$3:$N$102,6,FALSE),"")</f>
        <v/>
      </c>
      <c r="N92" s="9"/>
      <c r="O92" s="9"/>
      <c r="P92" s="9"/>
      <c r="Q92" s="9"/>
      <c r="R92" s="9"/>
      <c r="S92" s="9"/>
      <c r="T92" s="9"/>
      <c r="U92" s="9"/>
      <c r="V92" s="32" t="str">
        <f>IF($U92&lt;&gt;"",VLOOKUP($U92,Endereços!$B$3:$M$1002,5,FALSE)&amp;" - "&amp;VLOOKUP($U92,Endereços!$B$3:$M$1002,7,FALSE)&amp;" - "&amp;VLOOKUP($U92,Endereços!$B$3:$M$1002,8,FALSE)&amp;", "&amp;VLOOKUP($U92,Endereços!$B$3:$M$1002,2,FALSE)&amp;" "&amp;VLOOKUP($U92,Endereços!$B$3:$M$1002,3,FALSE),"")</f>
        <v/>
      </c>
      <c r="W92" s="9"/>
      <c r="X92" s="9"/>
      <c r="Y92" s="9"/>
      <c r="Z92" s="16"/>
      <c r="AA92" s="16"/>
      <c r="AB92" s="72"/>
    </row>
    <row r="93" spans="1:28" x14ac:dyDescent="0.2">
      <c r="A93" s="38" t="str">
        <f t="shared" si="3"/>
        <v/>
      </c>
      <c r="B93" s="9"/>
      <c r="C93" s="7"/>
      <c r="D93" s="14"/>
      <c r="E93" s="14"/>
      <c r="F93" s="33" t="str">
        <f>IF($E93&lt;&gt;"",VLOOKUP($E93,Parametros!$A$3:$C$102,2,FALSE),"")</f>
        <v/>
      </c>
      <c r="G93" s="36"/>
      <c r="H93" s="33" t="str">
        <f>IF($G93&lt;&gt;"",VLOOKUP($G93,Parametros!$P$3:$R$102,2,FALSE),"")</f>
        <v/>
      </c>
      <c r="I93" s="9"/>
      <c r="J93" s="9"/>
      <c r="K93" s="9"/>
      <c r="L93" s="33" t="str">
        <f>IF($U93&lt;&gt;"",VLOOKUP(VLOOKUP(VLOOKUP($U93,Endereços!$B$3:$M$1002,8,FALSE),Parametros!$AG$3:$AJ$102,4,FALSE),Parametros!$U$3:$Z$102,4,FALSE),"")</f>
        <v/>
      </c>
      <c r="M93" s="33" t="str">
        <f>IF($U93&lt;&gt;"",VLOOKUP(VLOOKUP($U93,Endereços!$B$3:$M$1002,6,FALSE),Parametros!$I$3:$N$102,6,FALSE),"")</f>
        <v/>
      </c>
      <c r="N93" s="9"/>
      <c r="O93" s="9"/>
      <c r="P93" s="9"/>
      <c r="Q93" s="9"/>
      <c r="R93" s="9"/>
      <c r="S93" s="9"/>
      <c r="T93" s="9"/>
      <c r="U93" s="9"/>
      <c r="V93" s="32" t="str">
        <f>IF($U93&lt;&gt;"",VLOOKUP($U93,Endereços!$B$3:$M$1002,5,FALSE)&amp;" - "&amp;VLOOKUP($U93,Endereços!$B$3:$M$1002,7,FALSE)&amp;" - "&amp;VLOOKUP($U93,Endereços!$B$3:$M$1002,8,FALSE)&amp;", "&amp;VLOOKUP($U93,Endereços!$B$3:$M$1002,2,FALSE)&amp;" "&amp;VLOOKUP($U93,Endereços!$B$3:$M$1002,3,FALSE),"")</f>
        <v/>
      </c>
      <c r="W93" s="9"/>
      <c r="X93" s="9"/>
      <c r="Y93" s="9"/>
      <c r="Z93" s="16"/>
      <c r="AA93" s="16"/>
      <c r="AB93" s="72"/>
    </row>
    <row r="94" spans="1:28" x14ac:dyDescent="0.2">
      <c r="A94" s="38" t="str">
        <f t="shared" si="3"/>
        <v/>
      </c>
      <c r="B94" s="9"/>
      <c r="C94" s="7"/>
      <c r="D94" s="14"/>
      <c r="E94" s="14"/>
      <c r="F94" s="33" t="str">
        <f>IF($E94&lt;&gt;"",VLOOKUP($E94,Parametros!$A$3:$C$102,2,FALSE),"")</f>
        <v/>
      </c>
      <c r="G94" s="36"/>
      <c r="H94" s="33" t="str">
        <f>IF($G94&lt;&gt;"",VLOOKUP($G94,Parametros!$P$3:$R$102,2,FALSE),"")</f>
        <v/>
      </c>
      <c r="I94" s="9"/>
      <c r="J94" s="9"/>
      <c r="K94" s="9"/>
      <c r="L94" s="33" t="str">
        <f>IF($U94&lt;&gt;"",VLOOKUP(VLOOKUP(VLOOKUP($U94,Endereços!$B$3:$M$1002,8,FALSE),Parametros!$AG$3:$AJ$102,4,FALSE),Parametros!$U$3:$Z$102,4,FALSE),"")</f>
        <v/>
      </c>
      <c r="M94" s="33" t="str">
        <f>IF($U94&lt;&gt;"",VLOOKUP(VLOOKUP($U94,Endereços!$B$3:$M$1002,6,FALSE),Parametros!$I$3:$N$102,6,FALSE),"")</f>
        <v/>
      </c>
      <c r="N94" s="9"/>
      <c r="O94" s="9"/>
      <c r="P94" s="9"/>
      <c r="Q94" s="9"/>
      <c r="R94" s="9"/>
      <c r="S94" s="9"/>
      <c r="T94" s="9"/>
      <c r="U94" s="9"/>
      <c r="V94" s="32" t="str">
        <f>IF($U94&lt;&gt;"",VLOOKUP($U94,Endereços!$B$3:$M$1002,5,FALSE)&amp;" - "&amp;VLOOKUP($U94,Endereços!$B$3:$M$1002,7,FALSE)&amp;" - "&amp;VLOOKUP($U94,Endereços!$B$3:$M$1002,8,FALSE)&amp;", "&amp;VLOOKUP($U94,Endereços!$B$3:$M$1002,2,FALSE)&amp;" "&amp;VLOOKUP($U94,Endereços!$B$3:$M$1002,3,FALSE),"")</f>
        <v/>
      </c>
      <c r="W94" s="9"/>
      <c r="X94" s="9"/>
      <c r="Y94" s="9"/>
      <c r="Z94" s="16"/>
      <c r="AA94" s="16"/>
      <c r="AB94" s="72"/>
    </row>
    <row r="95" spans="1:28" x14ac:dyDescent="0.2">
      <c r="A95" s="38" t="str">
        <f t="shared" si="3"/>
        <v/>
      </c>
      <c r="B95" s="9"/>
      <c r="C95" s="7"/>
      <c r="D95" s="14"/>
      <c r="E95" s="14"/>
      <c r="F95" s="33" t="str">
        <f>IF($E95&lt;&gt;"",VLOOKUP($E95,Parametros!$A$3:$C$102,2,FALSE),"")</f>
        <v/>
      </c>
      <c r="G95" s="36"/>
      <c r="H95" s="33" t="str">
        <f>IF($G95&lt;&gt;"",VLOOKUP($G95,Parametros!$P$3:$R$102,2,FALSE),"")</f>
        <v/>
      </c>
      <c r="I95" s="9"/>
      <c r="J95" s="9"/>
      <c r="K95" s="9"/>
      <c r="L95" s="33" t="str">
        <f>IF($U95&lt;&gt;"",VLOOKUP(VLOOKUP(VLOOKUP($U95,Endereços!$B$3:$M$1002,8,FALSE),Parametros!$AG$3:$AJ$102,4,FALSE),Parametros!$U$3:$Z$102,4,FALSE),"")</f>
        <v/>
      </c>
      <c r="M95" s="33" t="str">
        <f>IF($U95&lt;&gt;"",VLOOKUP(VLOOKUP($U95,Endereços!$B$3:$M$1002,6,FALSE),Parametros!$I$3:$N$102,6,FALSE),"")</f>
        <v/>
      </c>
      <c r="N95" s="9"/>
      <c r="O95" s="9"/>
      <c r="P95" s="9"/>
      <c r="Q95" s="9"/>
      <c r="R95" s="9"/>
      <c r="S95" s="9"/>
      <c r="T95" s="9"/>
      <c r="U95" s="9"/>
      <c r="V95" s="32" t="str">
        <f>IF($U95&lt;&gt;"",VLOOKUP($U95,Endereços!$B$3:$M$1002,5,FALSE)&amp;" - "&amp;VLOOKUP($U95,Endereços!$B$3:$M$1002,7,FALSE)&amp;" - "&amp;VLOOKUP($U95,Endereços!$B$3:$M$1002,8,FALSE)&amp;", "&amp;VLOOKUP($U95,Endereços!$B$3:$M$1002,2,FALSE)&amp;" "&amp;VLOOKUP($U95,Endereços!$B$3:$M$1002,3,FALSE),"")</f>
        <v/>
      </c>
      <c r="W95" s="9"/>
      <c r="X95" s="9"/>
      <c r="Y95" s="9"/>
      <c r="Z95" s="16"/>
      <c r="AA95" s="16"/>
      <c r="AB95" s="72"/>
    </row>
    <row r="96" spans="1:28" x14ac:dyDescent="0.2">
      <c r="A96" s="38" t="str">
        <f t="shared" si="3"/>
        <v/>
      </c>
      <c r="B96" s="9"/>
      <c r="C96" s="7"/>
      <c r="D96" s="14"/>
      <c r="E96" s="14"/>
      <c r="F96" s="33" t="str">
        <f>IF($E96&lt;&gt;"",VLOOKUP($E96,Parametros!$A$3:$C$102,2,FALSE),"")</f>
        <v/>
      </c>
      <c r="G96" s="36"/>
      <c r="H96" s="33" t="str">
        <f>IF($G96&lt;&gt;"",VLOOKUP($G96,Parametros!$P$3:$R$102,2,FALSE),"")</f>
        <v/>
      </c>
      <c r="I96" s="9"/>
      <c r="J96" s="9"/>
      <c r="K96" s="9"/>
      <c r="L96" s="33" t="str">
        <f>IF($U96&lt;&gt;"",VLOOKUP(VLOOKUP(VLOOKUP($U96,Endereços!$B$3:$M$1002,8,FALSE),Parametros!$AG$3:$AJ$102,4,FALSE),Parametros!$U$3:$Z$102,4,FALSE),"")</f>
        <v/>
      </c>
      <c r="M96" s="33" t="str">
        <f>IF($U96&lt;&gt;"",VLOOKUP(VLOOKUP($U96,Endereços!$B$3:$M$1002,6,FALSE),Parametros!$I$3:$N$102,6,FALSE),"")</f>
        <v/>
      </c>
      <c r="N96" s="9"/>
      <c r="O96" s="9"/>
      <c r="P96" s="9"/>
      <c r="Q96" s="9"/>
      <c r="R96" s="9"/>
      <c r="S96" s="9"/>
      <c r="T96" s="9"/>
      <c r="U96" s="9"/>
      <c r="V96" s="32" t="str">
        <f>IF($U96&lt;&gt;"",VLOOKUP($U96,Endereços!$B$3:$M$1002,5,FALSE)&amp;" - "&amp;VLOOKUP($U96,Endereços!$B$3:$M$1002,7,FALSE)&amp;" - "&amp;VLOOKUP($U96,Endereços!$B$3:$M$1002,8,FALSE)&amp;", "&amp;VLOOKUP($U96,Endereços!$B$3:$M$1002,2,FALSE)&amp;" "&amp;VLOOKUP($U96,Endereços!$B$3:$M$1002,3,FALSE),"")</f>
        <v/>
      </c>
      <c r="W96" s="9"/>
      <c r="X96" s="9"/>
      <c r="Y96" s="9"/>
      <c r="Z96" s="16"/>
      <c r="AA96" s="16"/>
      <c r="AB96" s="72"/>
    </row>
    <row r="97" spans="1:28" x14ac:dyDescent="0.2">
      <c r="A97" s="38" t="str">
        <f t="shared" si="3"/>
        <v/>
      </c>
      <c r="B97" s="9"/>
      <c r="C97" s="7"/>
      <c r="D97" s="14"/>
      <c r="E97" s="14"/>
      <c r="F97" s="33" t="str">
        <f>IF($E97&lt;&gt;"",VLOOKUP($E97,Parametros!$A$3:$C$102,2,FALSE),"")</f>
        <v/>
      </c>
      <c r="G97" s="36"/>
      <c r="H97" s="33" t="str">
        <f>IF($G97&lt;&gt;"",VLOOKUP($G97,Parametros!$P$3:$R$102,2,FALSE),"")</f>
        <v/>
      </c>
      <c r="I97" s="9"/>
      <c r="J97" s="9"/>
      <c r="K97" s="9"/>
      <c r="L97" s="33" t="str">
        <f>IF($U97&lt;&gt;"",VLOOKUP(VLOOKUP(VLOOKUP($U97,Endereços!$B$3:$M$1002,8,FALSE),Parametros!$AG$3:$AJ$102,4,FALSE),Parametros!$U$3:$Z$102,4,FALSE),"")</f>
        <v/>
      </c>
      <c r="M97" s="33" t="str">
        <f>IF($U97&lt;&gt;"",VLOOKUP(VLOOKUP($U97,Endereços!$B$3:$M$1002,6,FALSE),Parametros!$I$3:$N$102,6,FALSE),"")</f>
        <v/>
      </c>
      <c r="N97" s="9"/>
      <c r="O97" s="9"/>
      <c r="P97" s="9"/>
      <c r="Q97" s="9"/>
      <c r="R97" s="9"/>
      <c r="S97" s="9"/>
      <c r="T97" s="9"/>
      <c r="U97" s="9"/>
      <c r="V97" s="32" t="str">
        <f>IF($U97&lt;&gt;"",VLOOKUP($U97,Endereços!$B$3:$M$1002,5,FALSE)&amp;" - "&amp;VLOOKUP($U97,Endereços!$B$3:$M$1002,7,FALSE)&amp;" - "&amp;VLOOKUP($U97,Endereços!$B$3:$M$1002,8,FALSE)&amp;", "&amp;VLOOKUP($U97,Endereços!$B$3:$M$1002,2,FALSE)&amp;" "&amp;VLOOKUP($U97,Endereços!$B$3:$M$1002,3,FALSE),"")</f>
        <v/>
      </c>
      <c r="W97" s="9"/>
      <c r="X97" s="9"/>
      <c r="Y97" s="9"/>
      <c r="Z97" s="16"/>
      <c r="AA97" s="16"/>
      <c r="AB97" s="72"/>
    </row>
    <row r="98" spans="1:28" x14ac:dyDescent="0.2">
      <c r="A98" s="38" t="str">
        <f t="shared" si="3"/>
        <v/>
      </c>
      <c r="B98" s="9"/>
      <c r="C98" s="7"/>
      <c r="D98" s="14"/>
      <c r="E98" s="14"/>
      <c r="F98" s="33" t="str">
        <f>IF($E98&lt;&gt;"",VLOOKUP($E98,Parametros!$A$3:$C$102,2,FALSE),"")</f>
        <v/>
      </c>
      <c r="G98" s="36"/>
      <c r="H98" s="33" t="str">
        <f>IF($G98&lt;&gt;"",VLOOKUP($G98,Parametros!$P$3:$R$102,2,FALSE),"")</f>
        <v/>
      </c>
      <c r="I98" s="9"/>
      <c r="J98" s="9"/>
      <c r="K98" s="9"/>
      <c r="L98" s="33" t="str">
        <f>IF($U98&lt;&gt;"",VLOOKUP(VLOOKUP(VLOOKUP($U98,Endereços!$B$3:$M$1002,8,FALSE),Parametros!$AG$3:$AJ$102,4,FALSE),Parametros!$U$3:$Z$102,4,FALSE),"")</f>
        <v/>
      </c>
      <c r="M98" s="33" t="str">
        <f>IF($U98&lt;&gt;"",VLOOKUP(VLOOKUP($U98,Endereços!$B$3:$M$1002,6,FALSE),Parametros!$I$3:$N$102,6,FALSE),"")</f>
        <v/>
      </c>
      <c r="N98" s="9"/>
      <c r="O98" s="9"/>
      <c r="P98" s="9"/>
      <c r="Q98" s="9"/>
      <c r="R98" s="9"/>
      <c r="S98" s="9"/>
      <c r="T98" s="9"/>
      <c r="U98" s="9"/>
      <c r="V98" s="32" t="str">
        <f>IF($U98&lt;&gt;"",VLOOKUP($U98,Endereços!$B$3:$M$1002,5,FALSE)&amp;" - "&amp;VLOOKUP($U98,Endereços!$B$3:$M$1002,7,FALSE)&amp;" - "&amp;VLOOKUP($U98,Endereços!$B$3:$M$1002,8,FALSE)&amp;", "&amp;VLOOKUP($U98,Endereços!$B$3:$M$1002,2,FALSE)&amp;" "&amp;VLOOKUP($U98,Endereços!$B$3:$M$1002,3,FALSE),"")</f>
        <v/>
      </c>
      <c r="W98" s="9"/>
      <c r="X98" s="9"/>
      <c r="Y98" s="9"/>
      <c r="Z98" s="16"/>
      <c r="AA98" s="16"/>
      <c r="AB98" s="72"/>
    </row>
    <row r="99" spans="1:28" x14ac:dyDescent="0.2">
      <c r="A99" s="38" t="str">
        <f t="shared" si="3"/>
        <v/>
      </c>
      <c r="B99" s="9"/>
      <c r="C99" s="7"/>
      <c r="D99" s="14"/>
      <c r="E99" s="14"/>
      <c r="F99" s="33" t="str">
        <f>IF($E99&lt;&gt;"",VLOOKUP($E99,Parametros!$A$3:$C$102,2,FALSE),"")</f>
        <v/>
      </c>
      <c r="G99" s="36"/>
      <c r="H99" s="33" t="str">
        <f>IF($G99&lt;&gt;"",VLOOKUP($G99,Parametros!$P$3:$R$102,2,FALSE),"")</f>
        <v/>
      </c>
      <c r="I99" s="9"/>
      <c r="J99" s="9"/>
      <c r="K99" s="9"/>
      <c r="L99" s="33" t="str">
        <f>IF($U99&lt;&gt;"",VLOOKUP(VLOOKUP(VLOOKUP($U99,Endereços!$B$3:$M$1002,8,FALSE),Parametros!$AG$3:$AJ$102,4,FALSE),Parametros!$U$3:$Z$102,4,FALSE),"")</f>
        <v/>
      </c>
      <c r="M99" s="33" t="str">
        <f>IF($U99&lt;&gt;"",VLOOKUP(VLOOKUP($U99,Endereços!$B$3:$M$1002,6,FALSE),Parametros!$I$3:$N$102,6,FALSE),"")</f>
        <v/>
      </c>
      <c r="N99" s="9"/>
      <c r="O99" s="9"/>
      <c r="P99" s="9"/>
      <c r="Q99" s="9"/>
      <c r="R99" s="9"/>
      <c r="S99" s="9"/>
      <c r="T99" s="9"/>
      <c r="U99" s="9"/>
      <c r="V99" s="32" t="str">
        <f>IF($U99&lt;&gt;"",VLOOKUP($U99,Endereços!$B$3:$M$1002,5,FALSE)&amp;" - "&amp;VLOOKUP($U99,Endereços!$B$3:$M$1002,7,FALSE)&amp;" - "&amp;VLOOKUP($U99,Endereços!$B$3:$M$1002,8,FALSE)&amp;", "&amp;VLOOKUP($U99,Endereços!$B$3:$M$1002,2,FALSE)&amp;" "&amp;VLOOKUP($U99,Endereços!$B$3:$M$1002,3,FALSE),"")</f>
        <v/>
      </c>
      <c r="W99" s="9"/>
      <c r="X99" s="9"/>
      <c r="Y99" s="9"/>
      <c r="Z99" s="16"/>
      <c r="AA99" s="16"/>
      <c r="AB99" s="72"/>
    </row>
    <row r="100" spans="1:28" x14ac:dyDescent="0.2">
      <c r="A100" s="38" t="str">
        <f t="shared" si="3"/>
        <v/>
      </c>
      <c r="B100" s="9"/>
      <c r="C100" s="7"/>
      <c r="D100" s="14"/>
      <c r="E100" s="14"/>
      <c r="F100" s="33" t="str">
        <f>IF($E100&lt;&gt;"",VLOOKUP($E100,Parametros!$A$3:$C$102,2,FALSE),"")</f>
        <v/>
      </c>
      <c r="G100" s="36"/>
      <c r="H100" s="33" t="str">
        <f>IF($G100&lt;&gt;"",VLOOKUP($G100,Parametros!$P$3:$R$102,2,FALSE),"")</f>
        <v/>
      </c>
      <c r="I100" s="9"/>
      <c r="J100" s="9"/>
      <c r="K100" s="9"/>
      <c r="L100" s="33" t="str">
        <f>IF($U100&lt;&gt;"",VLOOKUP(VLOOKUP(VLOOKUP($U100,Endereços!$B$3:$M$1002,8,FALSE),Parametros!$AG$3:$AJ$102,4,FALSE),Parametros!$U$3:$Z$102,4,FALSE),"")</f>
        <v/>
      </c>
      <c r="M100" s="33" t="str">
        <f>IF($U100&lt;&gt;"",VLOOKUP(VLOOKUP($U100,Endereços!$B$3:$M$1002,6,FALSE),Parametros!$I$3:$N$102,6,FALSE),"")</f>
        <v/>
      </c>
      <c r="N100" s="9"/>
      <c r="O100" s="9"/>
      <c r="P100" s="9"/>
      <c r="Q100" s="9"/>
      <c r="R100" s="9"/>
      <c r="S100" s="9"/>
      <c r="T100" s="9"/>
      <c r="U100" s="9"/>
      <c r="V100" s="32" t="str">
        <f>IF($U100&lt;&gt;"",VLOOKUP($U100,Endereços!$B$3:$M$1002,5,FALSE)&amp;" - "&amp;VLOOKUP($U100,Endereços!$B$3:$M$1002,7,FALSE)&amp;" - "&amp;VLOOKUP($U100,Endereços!$B$3:$M$1002,8,FALSE)&amp;", "&amp;VLOOKUP($U100,Endereços!$B$3:$M$1002,2,FALSE)&amp;" "&amp;VLOOKUP($U100,Endereços!$B$3:$M$1002,3,FALSE),"")</f>
        <v/>
      </c>
      <c r="W100" s="9"/>
      <c r="X100" s="9"/>
      <c r="Y100" s="9"/>
      <c r="Z100" s="16"/>
      <c r="AA100" s="16"/>
      <c r="AB100" s="72"/>
    </row>
    <row r="101" spans="1:28" x14ac:dyDescent="0.2">
      <c r="A101" s="38" t="str">
        <f t="shared" si="3"/>
        <v/>
      </c>
      <c r="B101" s="9"/>
      <c r="C101" s="7"/>
      <c r="D101" s="14"/>
      <c r="E101" s="14"/>
      <c r="F101" s="33" t="str">
        <f>IF($E101&lt;&gt;"",VLOOKUP($E101,Parametros!$A$3:$C$102,2,FALSE),"")</f>
        <v/>
      </c>
      <c r="G101" s="36"/>
      <c r="H101" s="33" t="str">
        <f>IF($G101&lt;&gt;"",VLOOKUP($G101,Parametros!$P$3:$R$102,2,FALSE),"")</f>
        <v/>
      </c>
      <c r="I101" s="9"/>
      <c r="J101" s="9"/>
      <c r="K101" s="9"/>
      <c r="L101" s="33" t="str">
        <f>IF($U101&lt;&gt;"",VLOOKUP(VLOOKUP(VLOOKUP($U101,Endereços!$B$3:$M$1002,8,FALSE),Parametros!$AG$3:$AJ$102,4,FALSE),Parametros!$U$3:$Z$102,4,FALSE),"")</f>
        <v/>
      </c>
      <c r="M101" s="33" t="str">
        <f>IF($U101&lt;&gt;"",VLOOKUP(VLOOKUP($U101,Endereços!$B$3:$M$1002,6,FALSE),Parametros!$I$3:$N$102,6,FALSE),"")</f>
        <v/>
      </c>
      <c r="N101" s="9"/>
      <c r="O101" s="9"/>
      <c r="P101" s="9"/>
      <c r="Q101" s="9"/>
      <c r="R101" s="9"/>
      <c r="S101" s="9"/>
      <c r="T101" s="9"/>
      <c r="U101" s="9"/>
      <c r="V101" s="32" t="str">
        <f>IF($U101&lt;&gt;"",VLOOKUP($U101,Endereços!$B$3:$M$1002,5,FALSE)&amp;" - "&amp;VLOOKUP($U101,Endereços!$B$3:$M$1002,7,FALSE)&amp;" - "&amp;VLOOKUP($U101,Endereços!$B$3:$M$1002,8,FALSE)&amp;", "&amp;VLOOKUP($U101,Endereços!$B$3:$M$1002,2,FALSE)&amp;" "&amp;VLOOKUP($U101,Endereços!$B$3:$M$1002,3,FALSE),"")</f>
        <v/>
      </c>
      <c r="W101" s="9"/>
      <c r="X101" s="9"/>
      <c r="Y101" s="9"/>
      <c r="Z101" s="16"/>
      <c r="AA101" s="16"/>
      <c r="AB101" s="72"/>
    </row>
    <row r="102" spans="1:28" x14ac:dyDescent="0.2">
      <c r="A102" s="38" t="str">
        <f t="shared" si="3"/>
        <v/>
      </c>
      <c r="B102" s="9"/>
      <c r="C102" s="7"/>
      <c r="D102" s="14"/>
      <c r="E102" s="14"/>
      <c r="F102" s="33" t="str">
        <f>IF($E102&lt;&gt;"",VLOOKUP($E102,Parametros!$A$3:$C$102,2,FALSE),"")</f>
        <v/>
      </c>
      <c r="G102" s="36"/>
      <c r="H102" s="33" t="str">
        <f>IF($G102&lt;&gt;"",VLOOKUP($G102,Parametros!$P$3:$R$102,2,FALSE),"")</f>
        <v/>
      </c>
      <c r="I102" s="9"/>
      <c r="J102" s="9"/>
      <c r="K102" s="9"/>
      <c r="L102" s="33" t="str">
        <f>IF($U102&lt;&gt;"",VLOOKUP(VLOOKUP(VLOOKUP($U102,Endereços!$B$3:$M$1002,8,FALSE),Parametros!$AG$3:$AJ$102,4,FALSE),Parametros!$U$3:$Z$102,4,FALSE),"")</f>
        <v/>
      </c>
      <c r="M102" s="33" t="str">
        <f>IF($U102&lt;&gt;"",VLOOKUP(VLOOKUP($U102,Endereços!$B$3:$M$1002,6,FALSE),Parametros!$I$3:$N$102,6,FALSE),"")</f>
        <v/>
      </c>
      <c r="N102" s="9"/>
      <c r="O102" s="9"/>
      <c r="P102" s="9"/>
      <c r="Q102" s="9"/>
      <c r="R102" s="9"/>
      <c r="S102" s="9"/>
      <c r="T102" s="9"/>
      <c r="U102" s="9"/>
      <c r="V102" s="32" t="str">
        <f>IF($U102&lt;&gt;"",VLOOKUP($U102,Endereços!$B$3:$M$1002,5,FALSE)&amp;" - "&amp;VLOOKUP($U102,Endereços!$B$3:$M$1002,7,FALSE)&amp;" - "&amp;VLOOKUP($U102,Endereços!$B$3:$M$1002,8,FALSE)&amp;", "&amp;VLOOKUP($U102,Endereços!$B$3:$M$1002,2,FALSE)&amp;" "&amp;VLOOKUP($U102,Endereços!$B$3:$M$1002,3,FALSE),"")</f>
        <v/>
      </c>
      <c r="W102" s="9"/>
      <c r="X102" s="9"/>
      <c r="Y102" s="9"/>
      <c r="Z102" s="16"/>
      <c r="AA102" s="16"/>
      <c r="AB102" s="72"/>
    </row>
    <row r="103" spans="1:28" x14ac:dyDescent="0.2">
      <c r="A103" s="38" t="str">
        <f t="shared" si="3"/>
        <v/>
      </c>
      <c r="B103" s="9"/>
      <c r="C103" s="7"/>
      <c r="D103" s="14"/>
      <c r="E103" s="14"/>
      <c r="F103" s="33" t="str">
        <f>IF($E103&lt;&gt;"",VLOOKUP($E103,Parametros!$A$3:$C$102,2,FALSE),"")</f>
        <v/>
      </c>
      <c r="G103" s="36"/>
      <c r="H103" s="33" t="str">
        <f>IF($G103&lt;&gt;"",VLOOKUP($G103,Parametros!$P$3:$R$102,2,FALSE),"")</f>
        <v/>
      </c>
      <c r="I103" s="9"/>
      <c r="J103" s="9"/>
      <c r="K103" s="9"/>
      <c r="L103" s="33" t="str">
        <f>IF($U103&lt;&gt;"",VLOOKUP(VLOOKUP(VLOOKUP($U103,Endereços!$B$3:$M$1002,8,FALSE),Parametros!$AG$3:$AJ$102,4,FALSE),Parametros!$U$3:$Z$102,4,FALSE),"")</f>
        <v/>
      </c>
      <c r="M103" s="33" t="str">
        <f>IF($U103&lt;&gt;"",VLOOKUP(VLOOKUP($U103,Endereços!$B$3:$M$1002,6,FALSE),Parametros!$I$3:$N$102,6,FALSE),"")</f>
        <v/>
      </c>
      <c r="N103" s="9"/>
      <c r="O103" s="9"/>
      <c r="P103" s="9"/>
      <c r="Q103" s="9"/>
      <c r="R103" s="9"/>
      <c r="S103" s="9"/>
      <c r="T103" s="9"/>
      <c r="U103" s="9"/>
      <c r="V103" s="32" t="str">
        <f>IF($U103&lt;&gt;"",VLOOKUP($U103,Endereços!$B$3:$M$1002,5,FALSE)&amp;" - "&amp;VLOOKUP($U103,Endereços!$B$3:$M$1002,7,FALSE)&amp;" - "&amp;VLOOKUP($U103,Endereços!$B$3:$M$1002,8,FALSE)&amp;", "&amp;VLOOKUP($U103,Endereços!$B$3:$M$1002,2,FALSE)&amp;" "&amp;VLOOKUP($U103,Endereços!$B$3:$M$1002,3,FALSE),"")</f>
        <v/>
      </c>
      <c r="W103" s="9"/>
      <c r="X103" s="9"/>
      <c r="Y103" s="9"/>
      <c r="Z103" s="16"/>
      <c r="AA103" s="16"/>
      <c r="AB103" s="72"/>
    </row>
    <row r="104" spans="1:28" x14ac:dyDescent="0.2">
      <c r="A104" s="38" t="str">
        <f t="shared" si="3"/>
        <v/>
      </c>
      <c r="B104" s="9"/>
      <c r="C104" s="7"/>
      <c r="D104" s="14"/>
      <c r="E104" s="14"/>
      <c r="F104" s="33" t="str">
        <f>IF($E104&lt;&gt;"",VLOOKUP($E104,Parametros!$A$3:$C$102,2,FALSE),"")</f>
        <v/>
      </c>
      <c r="G104" s="36"/>
      <c r="H104" s="33" t="str">
        <f>IF($G104&lt;&gt;"",VLOOKUP($G104,Parametros!$P$3:$R$102,2,FALSE),"")</f>
        <v/>
      </c>
      <c r="I104" s="9"/>
      <c r="J104" s="9"/>
      <c r="K104" s="9"/>
      <c r="L104" s="33" t="str">
        <f>IF($U104&lt;&gt;"",VLOOKUP(VLOOKUP(VLOOKUP($U104,Endereços!$B$3:$M$1002,8,FALSE),Parametros!$AG$3:$AJ$102,4,FALSE),Parametros!$U$3:$Z$102,4,FALSE),"")</f>
        <v/>
      </c>
      <c r="M104" s="33" t="str">
        <f>IF($U104&lt;&gt;"",VLOOKUP(VLOOKUP($U104,Endereços!$B$3:$M$1002,6,FALSE),Parametros!$I$3:$N$102,6,FALSE),"")</f>
        <v/>
      </c>
      <c r="N104" s="9"/>
      <c r="O104" s="9"/>
      <c r="P104" s="9"/>
      <c r="Q104" s="9"/>
      <c r="R104" s="9"/>
      <c r="S104" s="9"/>
      <c r="T104" s="9"/>
      <c r="U104" s="9"/>
      <c r="V104" s="32" t="str">
        <f>IF($U104&lt;&gt;"",VLOOKUP($U104,Endereços!$B$3:$M$1002,5,FALSE)&amp;" - "&amp;VLOOKUP($U104,Endereços!$B$3:$M$1002,7,FALSE)&amp;" - "&amp;VLOOKUP($U104,Endereços!$B$3:$M$1002,8,FALSE)&amp;", "&amp;VLOOKUP($U104,Endereços!$B$3:$M$1002,2,FALSE)&amp;" "&amp;VLOOKUP($U104,Endereços!$B$3:$M$1002,3,FALSE),"")</f>
        <v/>
      </c>
      <c r="W104" s="9"/>
      <c r="X104" s="9"/>
      <c r="Y104" s="9"/>
      <c r="Z104" s="16"/>
      <c r="AA104" s="16"/>
      <c r="AB104" s="72"/>
    </row>
    <row r="105" spans="1:28" x14ac:dyDescent="0.2">
      <c r="A105" s="38" t="str">
        <f t="shared" si="3"/>
        <v/>
      </c>
      <c r="B105" s="9"/>
      <c r="C105" s="7"/>
      <c r="D105" s="14"/>
      <c r="E105" s="14"/>
      <c r="F105" s="33" t="str">
        <f>IF($E105&lt;&gt;"",VLOOKUP($E105,Parametros!$A$3:$C$102,2,FALSE),"")</f>
        <v/>
      </c>
      <c r="G105" s="36"/>
      <c r="H105" s="33" t="str">
        <f>IF($G105&lt;&gt;"",VLOOKUP($G105,Parametros!$P$3:$R$102,2,FALSE),"")</f>
        <v/>
      </c>
      <c r="I105" s="9"/>
      <c r="J105" s="9"/>
      <c r="K105" s="9"/>
      <c r="L105" s="33" t="str">
        <f>IF($U105&lt;&gt;"",VLOOKUP(VLOOKUP(VLOOKUP($U105,Endereços!$B$3:$M$1002,8,FALSE),Parametros!$AG$3:$AJ$102,4,FALSE),Parametros!$U$3:$Z$102,4,FALSE),"")</f>
        <v/>
      </c>
      <c r="M105" s="33" t="str">
        <f>IF($U105&lt;&gt;"",VLOOKUP(VLOOKUP($U105,Endereços!$B$3:$M$1002,6,FALSE),Parametros!$I$3:$N$102,6,FALSE),"")</f>
        <v/>
      </c>
      <c r="N105" s="9"/>
      <c r="O105" s="9"/>
      <c r="P105" s="9"/>
      <c r="Q105" s="9"/>
      <c r="R105" s="9"/>
      <c r="S105" s="9"/>
      <c r="T105" s="9"/>
      <c r="U105" s="9"/>
      <c r="V105" s="32" t="str">
        <f>IF($U105&lt;&gt;"",VLOOKUP($U105,Endereços!$B$3:$M$1002,5,FALSE)&amp;" - "&amp;VLOOKUP($U105,Endereços!$B$3:$M$1002,7,FALSE)&amp;" - "&amp;VLOOKUP($U105,Endereços!$B$3:$M$1002,8,FALSE)&amp;", "&amp;VLOOKUP($U105,Endereços!$B$3:$M$1002,2,FALSE)&amp;" "&amp;VLOOKUP($U105,Endereços!$B$3:$M$1002,3,FALSE),"")</f>
        <v/>
      </c>
      <c r="W105" s="9"/>
      <c r="X105" s="9"/>
      <c r="Y105" s="9"/>
      <c r="Z105" s="16"/>
      <c r="AA105" s="16"/>
      <c r="AB105" s="72"/>
    </row>
    <row r="106" spans="1:28" x14ac:dyDescent="0.2">
      <c r="A106" s="38" t="str">
        <f t="shared" si="3"/>
        <v/>
      </c>
      <c r="B106" s="9"/>
      <c r="C106" s="7"/>
      <c r="D106" s="14"/>
      <c r="E106" s="14"/>
      <c r="F106" s="33" t="str">
        <f>IF($E106&lt;&gt;"",VLOOKUP($E106,Parametros!$A$3:$C$102,2,FALSE),"")</f>
        <v/>
      </c>
      <c r="G106" s="36"/>
      <c r="H106" s="33" t="str">
        <f>IF($G106&lt;&gt;"",VLOOKUP($G106,Parametros!$P$3:$R$102,2,FALSE),"")</f>
        <v/>
      </c>
      <c r="I106" s="9"/>
      <c r="J106" s="9"/>
      <c r="K106" s="9"/>
      <c r="L106" s="33" t="str">
        <f>IF($U106&lt;&gt;"",VLOOKUP(VLOOKUP(VLOOKUP($U106,Endereços!$B$3:$M$1002,8,FALSE),Parametros!$AG$3:$AJ$102,4,FALSE),Parametros!$U$3:$Z$102,4,FALSE),"")</f>
        <v/>
      </c>
      <c r="M106" s="33" t="str">
        <f>IF($U106&lt;&gt;"",VLOOKUP(VLOOKUP($U106,Endereços!$B$3:$M$1002,6,FALSE),Parametros!$I$3:$N$102,6,FALSE),"")</f>
        <v/>
      </c>
      <c r="N106" s="9"/>
      <c r="O106" s="9"/>
      <c r="P106" s="9"/>
      <c r="Q106" s="9"/>
      <c r="R106" s="9"/>
      <c r="S106" s="9"/>
      <c r="T106" s="9"/>
      <c r="U106" s="9"/>
      <c r="V106" s="32" t="str">
        <f>IF($U106&lt;&gt;"",VLOOKUP($U106,Endereços!$B$3:$M$1002,5,FALSE)&amp;" - "&amp;VLOOKUP($U106,Endereços!$B$3:$M$1002,7,FALSE)&amp;" - "&amp;VLOOKUP($U106,Endereços!$B$3:$M$1002,8,FALSE)&amp;", "&amp;VLOOKUP($U106,Endereços!$B$3:$M$1002,2,FALSE)&amp;" "&amp;VLOOKUP($U106,Endereços!$B$3:$M$1002,3,FALSE),"")</f>
        <v/>
      </c>
      <c r="W106" s="9"/>
      <c r="X106" s="9"/>
      <c r="Y106" s="9"/>
      <c r="Z106" s="16"/>
      <c r="AA106" s="16"/>
      <c r="AB106" s="72"/>
    </row>
    <row r="107" spans="1:28" x14ac:dyDescent="0.2">
      <c r="A107" s="38" t="str">
        <f t="shared" si="3"/>
        <v/>
      </c>
      <c r="B107" s="9"/>
      <c r="C107" s="7"/>
      <c r="D107" s="14"/>
      <c r="E107" s="14"/>
      <c r="F107" s="33" t="str">
        <f>IF($E107&lt;&gt;"",VLOOKUP($E107,Parametros!$A$3:$C$102,2,FALSE),"")</f>
        <v/>
      </c>
      <c r="G107" s="36"/>
      <c r="H107" s="33" t="str">
        <f>IF($G107&lt;&gt;"",VLOOKUP($G107,Parametros!$P$3:$R$102,2,FALSE),"")</f>
        <v/>
      </c>
      <c r="I107" s="9"/>
      <c r="J107" s="9"/>
      <c r="K107" s="9"/>
      <c r="L107" s="33" t="str">
        <f>IF($U107&lt;&gt;"",VLOOKUP(VLOOKUP(VLOOKUP($U107,Endereços!$B$3:$M$1002,8,FALSE),Parametros!$AG$3:$AJ$102,4,FALSE),Parametros!$U$3:$Z$102,4,FALSE),"")</f>
        <v/>
      </c>
      <c r="M107" s="33" t="str">
        <f>IF($U107&lt;&gt;"",VLOOKUP(VLOOKUP($U107,Endereços!$B$3:$M$1002,6,FALSE),Parametros!$I$3:$N$102,6,FALSE),"")</f>
        <v/>
      </c>
      <c r="N107" s="9"/>
      <c r="O107" s="9"/>
      <c r="P107" s="9"/>
      <c r="Q107" s="9"/>
      <c r="R107" s="9"/>
      <c r="S107" s="9"/>
      <c r="T107" s="9"/>
      <c r="U107" s="9"/>
      <c r="V107" s="32" t="str">
        <f>IF($U107&lt;&gt;"",VLOOKUP($U107,Endereços!$B$3:$M$1002,5,FALSE)&amp;" - "&amp;VLOOKUP($U107,Endereços!$B$3:$M$1002,7,FALSE)&amp;" - "&amp;VLOOKUP($U107,Endereços!$B$3:$M$1002,8,FALSE)&amp;", "&amp;VLOOKUP($U107,Endereços!$B$3:$M$1002,2,FALSE)&amp;" "&amp;VLOOKUP($U107,Endereços!$B$3:$M$1002,3,FALSE),"")</f>
        <v/>
      </c>
      <c r="W107" s="9"/>
      <c r="X107" s="9"/>
      <c r="Y107" s="9"/>
      <c r="Z107" s="16"/>
      <c r="AA107" s="16"/>
      <c r="AB107" s="72"/>
    </row>
    <row r="108" spans="1:28" x14ac:dyDescent="0.2">
      <c r="A108" s="38" t="str">
        <f t="shared" si="3"/>
        <v/>
      </c>
      <c r="B108" s="9"/>
      <c r="C108" s="7"/>
      <c r="D108" s="14"/>
      <c r="E108" s="14"/>
      <c r="F108" s="33" t="str">
        <f>IF($E108&lt;&gt;"",VLOOKUP($E108,Parametros!$A$3:$C$102,2,FALSE),"")</f>
        <v/>
      </c>
      <c r="G108" s="36"/>
      <c r="H108" s="33" t="str">
        <f>IF($G108&lt;&gt;"",VLOOKUP($G108,Parametros!$P$3:$R$102,2,FALSE),"")</f>
        <v/>
      </c>
      <c r="I108" s="9"/>
      <c r="J108" s="9"/>
      <c r="K108" s="9"/>
      <c r="L108" s="33" t="str">
        <f>IF($U108&lt;&gt;"",VLOOKUP(VLOOKUP(VLOOKUP($U108,Endereços!$B$3:$M$1002,8,FALSE),Parametros!$AG$3:$AJ$102,4,FALSE),Parametros!$U$3:$Z$102,4,FALSE),"")</f>
        <v/>
      </c>
      <c r="M108" s="33" t="str">
        <f>IF($U108&lt;&gt;"",VLOOKUP(VLOOKUP($U108,Endereços!$B$3:$M$1002,6,FALSE),Parametros!$I$3:$N$102,6,FALSE),"")</f>
        <v/>
      </c>
      <c r="N108" s="9"/>
      <c r="O108" s="9"/>
      <c r="P108" s="9"/>
      <c r="Q108" s="9"/>
      <c r="R108" s="9"/>
      <c r="S108" s="9"/>
      <c r="T108" s="9"/>
      <c r="U108" s="9"/>
      <c r="V108" s="32" t="str">
        <f>IF($U108&lt;&gt;"",VLOOKUP($U108,Endereços!$B$3:$M$1002,5,FALSE)&amp;" - "&amp;VLOOKUP($U108,Endereços!$B$3:$M$1002,7,FALSE)&amp;" - "&amp;VLOOKUP($U108,Endereços!$B$3:$M$1002,8,FALSE)&amp;", "&amp;VLOOKUP($U108,Endereços!$B$3:$M$1002,2,FALSE)&amp;" "&amp;VLOOKUP($U108,Endereços!$B$3:$M$1002,3,FALSE),"")</f>
        <v/>
      </c>
      <c r="W108" s="9"/>
      <c r="X108" s="9"/>
      <c r="Y108" s="9"/>
      <c r="Z108" s="16"/>
      <c r="AA108" s="16"/>
      <c r="AB108" s="72"/>
    </row>
    <row r="109" spans="1:28" x14ac:dyDescent="0.2">
      <c r="A109" s="38" t="str">
        <f t="shared" si="3"/>
        <v/>
      </c>
      <c r="B109" s="9"/>
      <c r="C109" s="7"/>
      <c r="D109" s="14"/>
      <c r="E109" s="14"/>
      <c r="F109" s="33" t="str">
        <f>IF($E109&lt;&gt;"",VLOOKUP($E109,Parametros!$A$3:$C$102,2,FALSE),"")</f>
        <v/>
      </c>
      <c r="G109" s="36"/>
      <c r="H109" s="33" t="str">
        <f>IF($G109&lt;&gt;"",VLOOKUP($G109,Parametros!$P$3:$R$102,2,FALSE),"")</f>
        <v/>
      </c>
      <c r="I109" s="9"/>
      <c r="J109" s="9"/>
      <c r="K109" s="9"/>
      <c r="L109" s="33" t="str">
        <f>IF($U109&lt;&gt;"",VLOOKUP(VLOOKUP(VLOOKUP($U109,Endereços!$B$3:$M$1002,8,FALSE),Parametros!$AG$3:$AJ$102,4,FALSE),Parametros!$U$3:$Z$102,4,FALSE),"")</f>
        <v/>
      </c>
      <c r="M109" s="33" t="str">
        <f>IF($U109&lt;&gt;"",VLOOKUP(VLOOKUP($U109,Endereços!$B$3:$M$1002,6,FALSE),Parametros!$I$3:$N$102,6,FALSE),"")</f>
        <v/>
      </c>
      <c r="N109" s="9"/>
      <c r="O109" s="9"/>
      <c r="P109" s="9"/>
      <c r="Q109" s="9"/>
      <c r="R109" s="9"/>
      <c r="S109" s="9"/>
      <c r="T109" s="9"/>
      <c r="U109" s="9"/>
      <c r="V109" s="32" t="str">
        <f>IF($U109&lt;&gt;"",VLOOKUP($U109,Endereços!$B$3:$M$1002,5,FALSE)&amp;" - "&amp;VLOOKUP($U109,Endereços!$B$3:$M$1002,7,FALSE)&amp;" - "&amp;VLOOKUP($U109,Endereços!$B$3:$M$1002,8,FALSE)&amp;", "&amp;VLOOKUP($U109,Endereços!$B$3:$M$1002,2,FALSE)&amp;" "&amp;VLOOKUP($U109,Endereços!$B$3:$M$1002,3,FALSE),"")</f>
        <v/>
      </c>
      <c r="W109" s="9"/>
      <c r="X109" s="9"/>
      <c r="Y109" s="9"/>
      <c r="Z109" s="16"/>
      <c r="AA109" s="16"/>
      <c r="AB109" s="72"/>
    </row>
    <row r="110" spans="1:28" x14ac:dyDescent="0.2">
      <c r="A110" s="38" t="str">
        <f t="shared" si="3"/>
        <v/>
      </c>
      <c r="B110" s="9"/>
      <c r="C110" s="7"/>
      <c r="D110" s="14"/>
      <c r="E110" s="14"/>
      <c r="F110" s="33" t="str">
        <f>IF($E110&lt;&gt;"",VLOOKUP($E110,Parametros!$A$3:$C$102,2,FALSE),"")</f>
        <v/>
      </c>
      <c r="G110" s="36"/>
      <c r="H110" s="33" t="str">
        <f>IF($G110&lt;&gt;"",VLOOKUP($G110,Parametros!$P$3:$R$102,2,FALSE),"")</f>
        <v/>
      </c>
      <c r="I110" s="9"/>
      <c r="J110" s="9"/>
      <c r="K110" s="9"/>
      <c r="L110" s="33" t="str">
        <f>IF($U110&lt;&gt;"",VLOOKUP(VLOOKUP(VLOOKUP($U110,Endereços!$B$3:$M$1002,8,FALSE),Parametros!$AG$3:$AJ$102,4,FALSE),Parametros!$U$3:$Z$102,4,FALSE),"")</f>
        <v/>
      </c>
      <c r="M110" s="33" t="str">
        <f>IF($U110&lt;&gt;"",VLOOKUP(VLOOKUP($U110,Endereços!$B$3:$M$1002,6,FALSE),Parametros!$I$3:$N$102,6,FALSE),"")</f>
        <v/>
      </c>
      <c r="N110" s="9"/>
      <c r="O110" s="9"/>
      <c r="P110" s="9"/>
      <c r="Q110" s="9"/>
      <c r="R110" s="9"/>
      <c r="S110" s="9"/>
      <c r="T110" s="9"/>
      <c r="U110" s="9"/>
      <c r="V110" s="32" t="str">
        <f>IF($U110&lt;&gt;"",VLOOKUP($U110,Endereços!$B$3:$M$1002,5,FALSE)&amp;" - "&amp;VLOOKUP($U110,Endereços!$B$3:$M$1002,7,FALSE)&amp;" - "&amp;VLOOKUP($U110,Endereços!$B$3:$M$1002,8,FALSE)&amp;", "&amp;VLOOKUP($U110,Endereços!$B$3:$M$1002,2,FALSE)&amp;" "&amp;VLOOKUP($U110,Endereços!$B$3:$M$1002,3,FALSE),"")</f>
        <v/>
      </c>
      <c r="W110" s="9"/>
      <c r="X110" s="9"/>
      <c r="Y110" s="9"/>
      <c r="Z110" s="16"/>
      <c r="AA110" s="16"/>
      <c r="AB110" s="72"/>
    </row>
    <row r="111" spans="1:28" x14ac:dyDescent="0.2">
      <c r="A111" s="38" t="str">
        <f t="shared" si="3"/>
        <v/>
      </c>
      <c r="B111" s="9"/>
      <c r="C111" s="7"/>
      <c r="D111" s="14"/>
      <c r="E111" s="14"/>
      <c r="F111" s="33" t="str">
        <f>IF($E111&lt;&gt;"",VLOOKUP($E111,Parametros!$A$3:$C$102,2,FALSE),"")</f>
        <v/>
      </c>
      <c r="G111" s="36"/>
      <c r="H111" s="33" t="str">
        <f>IF($G111&lt;&gt;"",VLOOKUP($G111,Parametros!$P$3:$R$102,2,FALSE),"")</f>
        <v/>
      </c>
      <c r="I111" s="9"/>
      <c r="J111" s="9"/>
      <c r="K111" s="9"/>
      <c r="L111" s="33" t="str">
        <f>IF($U111&lt;&gt;"",VLOOKUP(VLOOKUP(VLOOKUP($U111,Endereços!$B$3:$M$1002,8,FALSE),Parametros!$AG$3:$AJ$102,4,FALSE),Parametros!$U$3:$Z$102,4,FALSE),"")</f>
        <v/>
      </c>
      <c r="M111" s="33" t="str">
        <f>IF($U111&lt;&gt;"",VLOOKUP(VLOOKUP($U111,Endereços!$B$3:$M$1002,6,FALSE),Parametros!$I$3:$N$102,6,FALSE),"")</f>
        <v/>
      </c>
      <c r="N111" s="9"/>
      <c r="O111" s="9"/>
      <c r="P111" s="9"/>
      <c r="Q111" s="9"/>
      <c r="R111" s="9"/>
      <c r="S111" s="9"/>
      <c r="T111" s="9"/>
      <c r="U111" s="9"/>
      <c r="V111" s="32" t="str">
        <f>IF($U111&lt;&gt;"",VLOOKUP($U111,Endereços!$B$3:$M$1002,5,FALSE)&amp;" - "&amp;VLOOKUP($U111,Endereços!$B$3:$M$1002,7,FALSE)&amp;" - "&amp;VLOOKUP($U111,Endereços!$B$3:$M$1002,8,FALSE)&amp;", "&amp;VLOOKUP($U111,Endereços!$B$3:$M$1002,2,FALSE)&amp;" "&amp;VLOOKUP($U111,Endereços!$B$3:$M$1002,3,FALSE),"")</f>
        <v/>
      </c>
      <c r="W111" s="9"/>
      <c r="X111" s="9"/>
      <c r="Y111" s="9"/>
      <c r="Z111" s="16"/>
      <c r="AA111" s="16"/>
      <c r="AB111" s="72"/>
    </row>
    <row r="112" spans="1:28" x14ac:dyDescent="0.2">
      <c r="A112" s="38" t="str">
        <f t="shared" si="3"/>
        <v/>
      </c>
      <c r="B112" s="9"/>
      <c r="C112" s="7"/>
      <c r="D112" s="14"/>
      <c r="E112" s="14"/>
      <c r="F112" s="33" t="str">
        <f>IF($E112&lt;&gt;"",VLOOKUP($E112,Parametros!$A$3:$C$102,2,FALSE),"")</f>
        <v/>
      </c>
      <c r="G112" s="36"/>
      <c r="H112" s="33" t="str">
        <f>IF($G112&lt;&gt;"",VLOOKUP($G112,Parametros!$P$3:$R$102,2,FALSE),"")</f>
        <v/>
      </c>
      <c r="I112" s="9"/>
      <c r="J112" s="9"/>
      <c r="K112" s="9"/>
      <c r="L112" s="33" t="str">
        <f>IF($U112&lt;&gt;"",VLOOKUP(VLOOKUP(VLOOKUP($U112,Endereços!$B$3:$M$1002,8,FALSE),Parametros!$AG$3:$AJ$102,4,FALSE),Parametros!$U$3:$Z$102,4,FALSE),"")</f>
        <v/>
      </c>
      <c r="M112" s="33" t="str">
        <f>IF($U112&lt;&gt;"",VLOOKUP(VLOOKUP($U112,Endereços!$B$3:$M$1002,6,FALSE),Parametros!$I$3:$N$102,6,FALSE),"")</f>
        <v/>
      </c>
      <c r="N112" s="9"/>
      <c r="O112" s="9"/>
      <c r="P112" s="9"/>
      <c r="Q112" s="9"/>
      <c r="R112" s="9"/>
      <c r="S112" s="9"/>
      <c r="T112" s="9"/>
      <c r="U112" s="9"/>
      <c r="V112" s="32" t="str">
        <f>IF($U112&lt;&gt;"",VLOOKUP($U112,Endereços!$B$3:$M$1002,5,FALSE)&amp;" - "&amp;VLOOKUP($U112,Endereços!$B$3:$M$1002,7,FALSE)&amp;" - "&amp;VLOOKUP($U112,Endereços!$B$3:$M$1002,8,FALSE)&amp;", "&amp;VLOOKUP($U112,Endereços!$B$3:$M$1002,2,FALSE)&amp;" "&amp;VLOOKUP($U112,Endereços!$B$3:$M$1002,3,FALSE),"")</f>
        <v/>
      </c>
      <c r="W112" s="9"/>
      <c r="X112" s="9"/>
      <c r="Y112" s="9"/>
      <c r="Z112" s="16"/>
      <c r="AA112" s="16"/>
      <c r="AB112" s="72"/>
    </row>
    <row r="113" spans="1:28" x14ac:dyDescent="0.2">
      <c r="A113" s="38" t="str">
        <f t="shared" si="3"/>
        <v/>
      </c>
      <c r="B113" s="9"/>
      <c r="C113" s="7"/>
      <c r="D113" s="14"/>
      <c r="E113" s="14"/>
      <c r="F113" s="33" t="str">
        <f>IF($E113&lt;&gt;"",VLOOKUP($E113,Parametros!$A$3:$C$102,2,FALSE),"")</f>
        <v/>
      </c>
      <c r="G113" s="36"/>
      <c r="H113" s="33" t="str">
        <f>IF($G113&lt;&gt;"",VLOOKUP($G113,Parametros!$P$3:$R$102,2,FALSE),"")</f>
        <v/>
      </c>
      <c r="I113" s="9"/>
      <c r="J113" s="9"/>
      <c r="K113" s="9"/>
      <c r="L113" s="33" t="str">
        <f>IF($U113&lt;&gt;"",VLOOKUP(VLOOKUP(VLOOKUP($U113,Endereços!$B$3:$M$1002,8,FALSE),Parametros!$AG$3:$AJ$102,4,FALSE),Parametros!$U$3:$Z$102,4,FALSE),"")</f>
        <v/>
      </c>
      <c r="M113" s="33" t="str">
        <f>IF($U113&lt;&gt;"",VLOOKUP(VLOOKUP($U113,Endereços!$B$3:$M$1002,6,FALSE),Parametros!$I$3:$N$102,6,FALSE),"")</f>
        <v/>
      </c>
      <c r="N113" s="9"/>
      <c r="O113" s="9"/>
      <c r="P113" s="9"/>
      <c r="Q113" s="9"/>
      <c r="R113" s="9"/>
      <c r="S113" s="9"/>
      <c r="T113" s="9"/>
      <c r="U113" s="9"/>
      <c r="V113" s="32" t="str">
        <f>IF($U113&lt;&gt;"",VLOOKUP($U113,Endereços!$B$3:$M$1002,5,FALSE)&amp;" - "&amp;VLOOKUP($U113,Endereços!$B$3:$M$1002,7,FALSE)&amp;" - "&amp;VLOOKUP($U113,Endereços!$B$3:$M$1002,8,FALSE)&amp;", "&amp;VLOOKUP($U113,Endereços!$B$3:$M$1002,2,FALSE)&amp;" "&amp;VLOOKUP($U113,Endereços!$B$3:$M$1002,3,FALSE),"")</f>
        <v/>
      </c>
      <c r="W113" s="9"/>
      <c r="X113" s="9"/>
      <c r="Y113" s="9"/>
      <c r="Z113" s="16"/>
      <c r="AA113" s="16"/>
      <c r="AB113" s="72"/>
    </row>
    <row r="114" spans="1:28" x14ac:dyDescent="0.2">
      <c r="A114" s="38" t="str">
        <f t="shared" si="3"/>
        <v/>
      </c>
      <c r="B114" s="9"/>
      <c r="C114" s="7"/>
      <c r="D114" s="14"/>
      <c r="E114" s="14"/>
      <c r="F114" s="33" t="str">
        <f>IF($E114&lt;&gt;"",VLOOKUP($E114,Parametros!$A$3:$C$102,2,FALSE),"")</f>
        <v/>
      </c>
      <c r="G114" s="36"/>
      <c r="H114" s="33" t="str">
        <f>IF($G114&lt;&gt;"",VLOOKUP($G114,Parametros!$P$3:$R$102,2,FALSE),"")</f>
        <v/>
      </c>
      <c r="I114" s="9"/>
      <c r="J114" s="9"/>
      <c r="K114" s="9"/>
      <c r="L114" s="33" t="str">
        <f>IF($U114&lt;&gt;"",VLOOKUP(VLOOKUP(VLOOKUP($U114,Endereços!$B$3:$M$1002,8,FALSE),Parametros!$AG$3:$AJ$102,4,FALSE),Parametros!$U$3:$Z$102,4,FALSE),"")</f>
        <v/>
      </c>
      <c r="M114" s="33" t="str">
        <f>IF($U114&lt;&gt;"",VLOOKUP(VLOOKUP($U114,Endereços!$B$3:$M$1002,6,FALSE),Parametros!$I$3:$N$102,6,FALSE),"")</f>
        <v/>
      </c>
      <c r="N114" s="9"/>
      <c r="O114" s="9"/>
      <c r="P114" s="9"/>
      <c r="Q114" s="9"/>
      <c r="R114" s="9"/>
      <c r="S114" s="9"/>
      <c r="T114" s="9"/>
      <c r="U114" s="9"/>
      <c r="V114" s="32" t="str">
        <f>IF($U114&lt;&gt;"",VLOOKUP($U114,Endereços!$B$3:$M$1002,5,FALSE)&amp;" - "&amp;VLOOKUP($U114,Endereços!$B$3:$M$1002,7,FALSE)&amp;" - "&amp;VLOOKUP($U114,Endereços!$B$3:$M$1002,8,FALSE)&amp;", "&amp;VLOOKUP($U114,Endereços!$B$3:$M$1002,2,FALSE)&amp;" "&amp;VLOOKUP($U114,Endereços!$B$3:$M$1002,3,FALSE),"")</f>
        <v/>
      </c>
      <c r="W114" s="9"/>
      <c r="X114" s="9"/>
      <c r="Y114" s="9"/>
      <c r="Z114" s="16"/>
      <c r="AA114" s="16"/>
      <c r="AB114" s="72"/>
    </row>
    <row r="115" spans="1:28" x14ac:dyDescent="0.2">
      <c r="A115" s="38" t="str">
        <f t="shared" si="3"/>
        <v/>
      </c>
      <c r="B115" s="9"/>
      <c r="C115" s="7"/>
      <c r="D115" s="14"/>
      <c r="E115" s="14"/>
      <c r="F115" s="33" t="str">
        <f>IF($E115&lt;&gt;"",VLOOKUP($E115,Parametros!$A$3:$C$102,2,FALSE),"")</f>
        <v/>
      </c>
      <c r="G115" s="36"/>
      <c r="H115" s="33" t="str">
        <f>IF($G115&lt;&gt;"",VLOOKUP($G115,Parametros!$P$3:$R$102,2,FALSE),"")</f>
        <v/>
      </c>
      <c r="I115" s="9"/>
      <c r="J115" s="9"/>
      <c r="K115" s="9"/>
      <c r="L115" s="33" t="str">
        <f>IF($U115&lt;&gt;"",VLOOKUP(VLOOKUP(VLOOKUP($U115,Endereços!$B$3:$M$1002,8,FALSE),Parametros!$AG$3:$AJ$102,4,FALSE),Parametros!$U$3:$Z$102,4,FALSE),"")</f>
        <v/>
      </c>
      <c r="M115" s="33" t="str">
        <f>IF($U115&lt;&gt;"",VLOOKUP(VLOOKUP($U115,Endereços!$B$3:$M$1002,6,FALSE),Parametros!$I$3:$N$102,6,FALSE),"")</f>
        <v/>
      </c>
      <c r="N115" s="9"/>
      <c r="O115" s="9"/>
      <c r="P115" s="9"/>
      <c r="Q115" s="9"/>
      <c r="R115" s="9"/>
      <c r="S115" s="9"/>
      <c r="T115" s="9"/>
      <c r="U115" s="9"/>
      <c r="V115" s="32" t="str">
        <f>IF($U115&lt;&gt;"",VLOOKUP($U115,Endereços!$B$3:$M$1002,5,FALSE)&amp;" - "&amp;VLOOKUP($U115,Endereços!$B$3:$M$1002,7,FALSE)&amp;" - "&amp;VLOOKUP($U115,Endereços!$B$3:$M$1002,8,FALSE)&amp;", "&amp;VLOOKUP($U115,Endereços!$B$3:$M$1002,2,FALSE)&amp;" "&amp;VLOOKUP($U115,Endereços!$B$3:$M$1002,3,FALSE),"")</f>
        <v/>
      </c>
      <c r="W115" s="9"/>
      <c r="X115" s="9"/>
      <c r="Y115" s="9"/>
      <c r="Z115" s="16"/>
      <c r="AA115" s="16"/>
      <c r="AB115" s="72"/>
    </row>
    <row r="116" spans="1:28" x14ac:dyDescent="0.2">
      <c r="A116" s="38" t="str">
        <f t="shared" si="3"/>
        <v/>
      </c>
      <c r="B116" s="9"/>
      <c r="C116" s="7"/>
      <c r="D116" s="14"/>
      <c r="E116" s="14"/>
      <c r="F116" s="33" t="str">
        <f>IF($E116&lt;&gt;"",VLOOKUP($E116,Parametros!$A$3:$C$102,2,FALSE),"")</f>
        <v/>
      </c>
      <c r="G116" s="36"/>
      <c r="H116" s="33" t="str">
        <f>IF($G116&lt;&gt;"",VLOOKUP($G116,Parametros!$P$3:$R$102,2,FALSE),"")</f>
        <v/>
      </c>
      <c r="I116" s="9"/>
      <c r="J116" s="9"/>
      <c r="K116" s="9"/>
      <c r="L116" s="33" t="str">
        <f>IF($U116&lt;&gt;"",VLOOKUP(VLOOKUP(VLOOKUP($U116,Endereços!$B$3:$M$1002,8,FALSE),Parametros!$AG$3:$AJ$102,4,FALSE),Parametros!$U$3:$Z$102,4,FALSE),"")</f>
        <v/>
      </c>
      <c r="M116" s="33" t="str">
        <f>IF($U116&lt;&gt;"",VLOOKUP(VLOOKUP($U116,Endereços!$B$3:$M$1002,6,FALSE),Parametros!$I$3:$N$102,6,FALSE),"")</f>
        <v/>
      </c>
      <c r="N116" s="9"/>
      <c r="O116" s="9"/>
      <c r="P116" s="9"/>
      <c r="Q116" s="9"/>
      <c r="R116" s="9"/>
      <c r="S116" s="9"/>
      <c r="T116" s="9"/>
      <c r="U116" s="9"/>
      <c r="V116" s="32" t="str">
        <f>IF($U116&lt;&gt;"",VLOOKUP($U116,Endereços!$B$3:$M$1002,5,FALSE)&amp;" - "&amp;VLOOKUP($U116,Endereços!$B$3:$M$1002,7,FALSE)&amp;" - "&amp;VLOOKUP($U116,Endereços!$B$3:$M$1002,8,FALSE)&amp;", "&amp;VLOOKUP($U116,Endereços!$B$3:$M$1002,2,FALSE)&amp;" "&amp;VLOOKUP($U116,Endereços!$B$3:$M$1002,3,FALSE),"")</f>
        <v/>
      </c>
      <c r="W116" s="9"/>
      <c r="X116" s="9"/>
      <c r="Y116" s="9"/>
      <c r="Z116" s="16"/>
      <c r="AA116" s="16"/>
      <c r="AB116" s="72"/>
    </row>
    <row r="117" spans="1:28" x14ac:dyDescent="0.2">
      <c r="A117" s="38" t="str">
        <f t="shared" si="3"/>
        <v/>
      </c>
      <c r="B117" s="9"/>
      <c r="C117" s="7"/>
      <c r="D117" s="14"/>
      <c r="E117" s="14"/>
      <c r="F117" s="33" t="str">
        <f>IF($E117&lt;&gt;"",VLOOKUP($E117,Parametros!$A$3:$C$102,2,FALSE),"")</f>
        <v/>
      </c>
      <c r="G117" s="36"/>
      <c r="H117" s="33" t="str">
        <f>IF($G117&lt;&gt;"",VLOOKUP($G117,Parametros!$P$3:$R$102,2,FALSE),"")</f>
        <v/>
      </c>
      <c r="I117" s="9"/>
      <c r="J117" s="9"/>
      <c r="K117" s="9"/>
      <c r="L117" s="33" t="str">
        <f>IF($U117&lt;&gt;"",VLOOKUP(VLOOKUP(VLOOKUP($U117,Endereços!$B$3:$M$1002,8,FALSE),Parametros!$AG$3:$AJ$102,4,FALSE),Parametros!$U$3:$Z$102,4,FALSE),"")</f>
        <v/>
      </c>
      <c r="M117" s="33" t="str">
        <f>IF($U117&lt;&gt;"",VLOOKUP(VLOOKUP($U117,Endereços!$B$3:$M$1002,6,FALSE),Parametros!$I$3:$N$102,6,FALSE),"")</f>
        <v/>
      </c>
      <c r="N117" s="9"/>
      <c r="O117" s="9"/>
      <c r="P117" s="9"/>
      <c r="Q117" s="9"/>
      <c r="R117" s="9"/>
      <c r="S117" s="9"/>
      <c r="T117" s="9"/>
      <c r="U117" s="9"/>
      <c r="V117" s="32" t="str">
        <f>IF($U117&lt;&gt;"",VLOOKUP($U117,Endereços!$B$3:$M$1002,5,FALSE)&amp;" - "&amp;VLOOKUP($U117,Endereços!$B$3:$M$1002,7,FALSE)&amp;" - "&amp;VLOOKUP($U117,Endereços!$B$3:$M$1002,8,FALSE)&amp;", "&amp;VLOOKUP($U117,Endereços!$B$3:$M$1002,2,FALSE)&amp;" "&amp;VLOOKUP($U117,Endereços!$B$3:$M$1002,3,FALSE),"")</f>
        <v/>
      </c>
      <c r="W117" s="9"/>
      <c r="X117" s="9"/>
      <c r="Y117" s="9"/>
      <c r="Z117" s="16"/>
      <c r="AA117" s="16"/>
      <c r="AB117" s="72"/>
    </row>
    <row r="118" spans="1:28" x14ac:dyDescent="0.2">
      <c r="A118" s="38" t="str">
        <f t="shared" si="3"/>
        <v/>
      </c>
      <c r="B118" s="9"/>
      <c r="C118" s="7"/>
      <c r="D118" s="14"/>
      <c r="E118" s="14"/>
      <c r="F118" s="33" t="str">
        <f>IF($E118&lt;&gt;"",VLOOKUP($E118,Parametros!$A$3:$C$102,2,FALSE),"")</f>
        <v/>
      </c>
      <c r="G118" s="36"/>
      <c r="H118" s="33" t="str">
        <f>IF($G118&lt;&gt;"",VLOOKUP($G118,Parametros!$P$3:$R$102,2,FALSE),"")</f>
        <v/>
      </c>
      <c r="I118" s="9"/>
      <c r="J118" s="9"/>
      <c r="K118" s="9"/>
      <c r="L118" s="33" t="str">
        <f>IF($U118&lt;&gt;"",VLOOKUP(VLOOKUP(VLOOKUP($U118,Endereços!$B$3:$M$1002,8,FALSE),Parametros!$AG$3:$AJ$102,4,FALSE),Parametros!$U$3:$Z$102,4,FALSE),"")</f>
        <v/>
      </c>
      <c r="M118" s="33" t="str">
        <f>IF($U118&lt;&gt;"",VLOOKUP(VLOOKUP($U118,Endereços!$B$3:$M$1002,6,FALSE),Parametros!$I$3:$N$102,6,FALSE),"")</f>
        <v/>
      </c>
      <c r="N118" s="9"/>
      <c r="O118" s="9"/>
      <c r="P118" s="9"/>
      <c r="Q118" s="9"/>
      <c r="R118" s="9"/>
      <c r="S118" s="9"/>
      <c r="T118" s="9"/>
      <c r="U118" s="9"/>
      <c r="V118" s="32" t="str">
        <f>IF($U118&lt;&gt;"",VLOOKUP($U118,Endereços!$B$3:$M$1002,5,FALSE)&amp;" - "&amp;VLOOKUP($U118,Endereços!$B$3:$M$1002,7,FALSE)&amp;" - "&amp;VLOOKUP($U118,Endereços!$B$3:$M$1002,8,FALSE)&amp;", "&amp;VLOOKUP($U118,Endereços!$B$3:$M$1002,2,FALSE)&amp;" "&amp;VLOOKUP($U118,Endereços!$B$3:$M$1002,3,FALSE),"")</f>
        <v/>
      </c>
      <c r="W118" s="9"/>
      <c r="X118" s="9"/>
      <c r="Y118" s="9"/>
      <c r="Z118" s="16"/>
      <c r="AA118" s="16"/>
      <c r="AB118" s="72"/>
    </row>
    <row r="119" spans="1:28" x14ac:dyDescent="0.2">
      <c r="A119" s="38" t="str">
        <f t="shared" si="3"/>
        <v/>
      </c>
      <c r="B119" s="9"/>
      <c r="C119" s="7"/>
      <c r="D119" s="14"/>
      <c r="E119" s="14"/>
      <c r="F119" s="33" t="str">
        <f>IF($E119&lt;&gt;"",VLOOKUP($E119,Parametros!$A$3:$C$102,2,FALSE),"")</f>
        <v/>
      </c>
      <c r="G119" s="36"/>
      <c r="H119" s="33" t="str">
        <f>IF($G119&lt;&gt;"",VLOOKUP($G119,Parametros!$P$3:$R$102,2,FALSE),"")</f>
        <v/>
      </c>
      <c r="I119" s="9"/>
      <c r="J119" s="9"/>
      <c r="K119" s="9"/>
      <c r="L119" s="33" t="str">
        <f>IF($U119&lt;&gt;"",VLOOKUP(VLOOKUP(VLOOKUP($U119,Endereços!$B$3:$M$1002,8,FALSE),Parametros!$AG$3:$AJ$102,4,FALSE),Parametros!$U$3:$Z$102,4,FALSE),"")</f>
        <v/>
      </c>
      <c r="M119" s="33" t="str">
        <f>IF($U119&lt;&gt;"",VLOOKUP(VLOOKUP($U119,Endereços!$B$3:$M$1002,6,FALSE),Parametros!$I$3:$N$102,6,FALSE),"")</f>
        <v/>
      </c>
      <c r="N119" s="9"/>
      <c r="O119" s="9"/>
      <c r="P119" s="9"/>
      <c r="Q119" s="9"/>
      <c r="R119" s="9"/>
      <c r="S119" s="9"/>
      <c r="T119" s="9"/>
      <c r="U119" s="9"/>
      <c r="V119" s="32" t="str">
        <f>IF($U119&lt;&gt;"",VLOOKUP($U119,Endereços!$B$3:$M$1002,5,FALSE)&amp;" - "&amp;VLOOKUP($U119,Endereços!$B$3:$M$1002,7,FALSE)&amp;" - "&amp;VLOOKUP($U119,Endereços!$B$3:$M$1002,8,FALSE)&amp;", "&amp;VLOOKUP($U119,Endereços!$B$3:$M$1002,2,FALSE)&amp;" "&amp;VLOOKUP($U119,Endereços!$B$3:$M$1002,3,FALSE),"")</f>
        <v/>
      </c>
      <c r="W119" s="9"/>
      <c r="X119" s="9"/>
      <c r="Y119" s="9"/>
      <c r="Z119" s="16"/>
      <c r="AA119" s="16"/>
      <c r="AB119" s="72"/>
    </row>
    <row r="120" spans="1:28" x14ac:dyDescent="0.2">
      <c r="A120" s="38" t="str">
        <f t="shared" si="3"/>
        <v/>
      </c>
      <c r="B120" s="9"/>
      <c r="C120" s="7"/>
      <c r="D120" s="14"/>
      <c r="E120" s="14"/>
      <c r="F120" s="33" t="str">
        <f>IF($E120&lt;&gt;"",VLOOKUP($E120,Parametros!$A$3:$C$102,2,FALSE),"")</f>
        <v/>
      </c>
      <c r="G120" s="36"/>
      <c r="H120" s="33" t="str">
        <f>IF($G120&lt;&gt;"",VLOOKUP($G120,Parametros!$P$3:$R$102,2,FALSE),"")</f>
        <v/>
      </c>
      <c r="I120" s="9"/>
      <c r="J120" s="9"/>
      <c r="K120" s="9"/>
      <c r="L120" s="33" t="str">
        <f>IF($U120&lt;&gt;"",VLOOKUP(VLOOKUP(VLOOKUP($U120,Endereços!$B$3:$M$1002,8,FALSE),Parametros!$AG$3:$AJ$102,4,FALSE),Parametros!$U$3:$Z$102,4,FALSE),"")</f>
        <v/>
      </c>
      <c r="M120" s="33" t="str">
        <f>IF($U120&lt;&gt;"",VLOOKUP(VLOOKUP($U120,Endereços!$B$3:$M$1002,6,FALSE),Parametros!$I$3:$N$102,6,FALSE),"")</f>
        <v/>
      </c>
      <c r="N120" s="9"/>
      <c r="O120" s="9"/>
      <c r="P120" s="9"/>
      <c r="Q120" s="9"/>
      <c r="R120" s="9"/>
      <c r="S120" s="9"/>
      <c r="T120" s="9"/>
      <c r="U120" s="9"/>
      <c r="V120" s="32" t="str">
        <f>IF($U120&lt;&gt;"",VLOOKUP($U120,Endereços!$B$3:$M$1002,5,FALSE)&amp;" - "&amp;VLOOKUP($U120,Endereços!$B$3:$M$1002,7,FALSE)&amp;" - "&amp;VLOOKUP($U120,Endereços!$B$3:$M$1002,8,FALSE)&amp;", "&amp;VLOOKUP($U120,Endereços!$B$3:$M$1002,2,FALSE)&amp;" "&amp;VLOOKUP($U120,Endereços!$B$3:$M$1002,3,FALSE),"")</f>
        <v/>
      </c>
      <c r="W120" s="9"/>
      <c r="X120" s="9"/>
      <c r="Y120" s="9"/>
      <c r="Z120" s="16"/>
      <c r="AA120" s="16"/>
      <c r="AB120" s="72"/>
    </row>
    <row r="121" spans="1:28" x14ac:dyDescent="0.2">
      <c r="A121" s="38" t="str">
        <f t="shared" si="3"/>
        <v/>
      </c>
      <c r="B121" s="9"/>
      <c r="C121" s="7"/>
      <c r="D121" s="14"/>
      <c r="E121" s="14"/>
      <c r="F121" s="33" t="str">
        <f>IF($E121&lt;&gt;"",VLOOKUP($E121,Parametros!$A$3:$C$102,2,FALSE),"")</f>
        <v/>
      </c>
      <c r="G121" s="36"/>
      <c r="H121" s="33" t="str">
        <f>IF($G121&lt;&gt;"",VLOOKUP($G121,Parametros!$P$3:$R$102,2,FALSE),"")</f>
        <v/>
      </c>
      <c r="I121" s="9"/>
      <c r="J121" s="9"/>
      <c r="K121" s="9"/>
      <c r="L121" s="33" t="str">
        <f>IF($U121&lt;&gt;"",VLOOKUP(VLOOKUP(VLOOKUP($U121,Endereços!$B$3:$M$1002,8,FALSE),Parametros!$AG$3:$AJ$102,4,FALSE),Parametros!$U$3:$Z$102,4,FALSE),"")</f>
        <v/>
      </c>
      <c r="M121" s="33" t="str">
        <f>IF($U121&lt;&gt;"",VLOOKUP(VLOOKUP($U121,Endereços!$B$3:$M$1002,6,FALSE),Parametros!$I$3:$N$102,6,FALSE),"")</f>
        <v/>
      </c>
      <c r="N121" s="9"/>
      <c r="O121" s="9"/>
      <c r="P121" s="9"/>
      <c r="Q121" s="9"/>
      <c r="R121" s="9"/>
      <c r="S121" s="9"/>
      <c r="T121" s="9"/>
      <c r="U121" s="9"/>
      <c r="V121" s="32" t="str">
        <f>IF($U121&lt;&gt;"",VLOOKUP($U121,Endereços!$B$3:$M$1002,5,FALSE)&amp;" - "&amp;VLOOKUP($U121,Endereços!$B$3:$M$1002,7,FALSE)&amp;" - "&amp;VLOOKUP($U121,Endereços!$B$3:$M$1002,8,FALSE)&amp;", "&amp;VLOOKUP($U121,Endereços!$B$3:$M$1002,2,FALSE)&amp;" "&amp;VLOOKUP($U121,Endereços!$B$3:$M$1002,3,FALSE),"")</f>
        <v/>
      </c>
      <c r="W121" s="9"/>
      <c r="X121" s="9"/>
      <c r="Y121" s="9"/>
      <c r="Z121" s="16"/>
      <c r="AA121" s="16"/>
      <c r="AB121" s="72"/>
    </row>
    <row r="122" spans="1:28" x14ac:dyDescent="0.2">
      <c r="A122" s="38" t="str">
        <f t="shared" si="3"/>
        <v/>
      </c>
      <c r="B122" s="9"/>
      <c r="C122" s="7"/>
      <c r="D122" s="14"/>
      <c r="E122" s="14"/>
      <c r="F122" s="33" t="str">
        <f>IF($E122&lt;&gt;"",VLOOKUP($E122,Parametros!$A$3:$C$102,2,FALSE),"")</f>
        <v/>
      </c>
      <c r="G122" s="36"/>
      <c r="H122" s="33" t="str">
        <f>IF($G122&lt;&gt;"",VLOOKUP($G122,Parametros!$P$3:$R$102,2,FALSE),"")</f>
        <v/>
      </c>
      <c r="I122" s="9"/>
      <c r="J122" s="9"/>
      <c r="K122" s="9"/>
      <c r="L122" s="33" t="str">
        <f>IF($U122&lt;&gt;"",VLOOKUP(VLOOKUP(VLOOKUP($U122,Endereços!$B$3:$M$1002,8,FALSE),Parametros!$AG$3:$AJ$102,4,FALSE),Parametros!$U$3:$Z$102,4,FALSE),"")</f>
        <v/>
      </c>
      <c r="M122" s="33" t="str">
        <f>IF($U122&lt;&gt;"",VLOOKUP(VLOOKUP($U122,Endereços!$B$3:$M$1002,6,FALSE),Parametros!$I$3:$N$102,6,FALSE),"")</f>
        <v/>
      </c>
      <c r="N122" s="9"/>
      <c r="O122" s="9"/>
      <c r="P122" s="9"/>
      <c r="Q122" s="9"/>
      <c r="R122" s="9"/>
      <c r="S122" s="9"/>
      <c r="T122" s="9"/>
      <c r="U122" s="9"/>
      <c r="V122" s="32" t="str">
        <f>IF($U122&lt;&gt;"",VLOOKUP($U122,Endereços!$B$3:$M$1002,5,FALSE)&amp;" - "&amp;VLOOKUP($U122,Endereços!$B$3:$M$1002,7,FALSE)&amp;" - "&amp;VLOOKUP($U122,Endereços!$B$3:$M$1002,8,FALSE)&amp;", "&amp;VLOOKUP($U122,Endereços!$B$3:$M$1002,2,FALSE)&amp;" "&amp;VLOOKUP($U122,Endereços!$B$3:$M$1002,3,FALSE),"")</f>
        <v/>
      </c>
      <c r="W122" s="9"/>
      <c r="X122" s="9"/>
      <c r="Y122" s="9"/>
      <c r="Z122" s="16"/>
      <c r="AA122" s="16"/>
      <c r="AB122" s="72"/>
    </row>
    <row r="123" spans="1:28" x14ac:dyDescent="0.2">
      <c r="A123" s="38" t="str">
        <f t="shared" si="3"/>
        <v/>
      </c>
      <c r="B123" s="9"/>
      <c r="C123" s="7"/>
      <c r="D123" s="14"/>
      <c r="E123" s="14"/>
      <c r="F123" s="33" t="str">
        <f>IF($E123&lt;&gt;"",VLOOKUP($E123,Parametros!$A$3:$C$102,2,FALSE),"")</f>
        <v/>
      </c>
      <c r="G123" s="36"/>
      <c r="H123" s="33" t="str">
        <f>IF($G123&lt;&gt;"",VLOOKUP($G123,Parametros!$P$3:$R$102,2,FALSE),"")</f>
        <v/>
      </c>
      <c r="I123" s="9"/>
      <c r="J123" s="9"/>
      <c r="K123" s="9"/>
      <c r="L123" s="33" t="str">
        <f>IF($U123&lt;&gt;"",VLOOKUP(VLOOKUP(VLOOKUP($U123,Endereços!$B$3:$M$1002,8,FALSE),Parametros!$AG$3:$AJ$102,4,FALSE),Parametros!$U$3:$Z$102,4,FALSE),"")</f>
        <v/>
      </c>
      <c r="M123" s="33" t="str">
        <f>IF($U123&lt;&gt;"",VLOOKUP(VLOOKUP($U123,Endereços!$B$3:$M$1002,6,FALSE),Parametros!$I$3:$N$102,6,FALSE),"")</f>
        <v/>
      </c>
      <c r="N123" s="9"/>
      <c r="O123" s="9"/>
      <c r="P123" s="9"/>
      <c r="Q123" s="9"/>
      <c r="R123" s="9"/>
      <c r="S123" s="9"/>
      <c r="T123" s="9"/>
      <c r="U123" s="9"/>
      <c r="V123" s="32" t="str">
        <f>IF($U123&lt;&gt;"",VLOOKUP($U123,Endereços!$B$3:$M$1002,5,FALSE)&amp;" - "&amp;VLOOKUP($U123,Endereços!$B$3:$M$1002,7,FALSE)&amp;" - "&amp;VLOOKUP($U123,Endereços!$B$3:$M$1002,8,FALSE)&amp;", "&amp;VLOOKUP($U123,Endereços!$B$3:$M$1002,2,FALSE)&amp;" "&amp;VLOOKUP($U123,Endereços!$B$3:$M$1002,3,FALSE),"")</f>
        <v/>
      </c>
      <c r="W123" s="9"/>
      <c r="X123" s="9"/>
      <c r="Y123" s="9"/>
      <c r="Z123" s="16"/>
      <c r="AA123" s="16"/>
      <c r="AB123" s="72"/>
    </row>
    <row r="124" spans="1:28" x14ac:dyDescent="0.2">
      <c r="A124" s="38" t="str">
        <f t="shared" si="3"/>
        <v/>
      </c>
      <c r="B124" s="9"/>
      <c r="C124" s="7"/>
      <c r="D124" s="14"/>
      <c r="E124" s="14"/>
      <c r="F124" s="33" t="str">
        <f>IF($E124&lt;&gt;"",VLOOKUP($E124,Parametros!$A$3:$C$102,2,FALSE),"")</f>
        <v/>
      </c>
      <c r="G124" s="36"/>
      <c r="H124" s="33" t="str">
        <f>IF($G124&lt;&gt;"",VLOOKUP($G124,Parametros!$P$3:$R$102,2,FALSE),"")</f>
        <v/>
      </c>
      <c r="I124" s="9"/>
      <c r="J124" s="9"/>
      <c r="K124" s="9"/>
      <c r="L124" s="33" t="str">
        <f>IF($U124&lt;&gt;"",VLOOKUP(VLOOKUP(VLOOKUP($U124,Endereços!$B$3:$M$1002,8,FALSE),Parametros!$AG$3:$AJ$102,4,FALSE),Parametros!$U$3:$Z$102,4,FALSE),"")</f>
        <v/>
      </c>
      <c r="M124" s="33" t="str">
        <f>IF($U124&lt;&gt;"",VLOOKUP(VLOOKUP($U124,Endereços!$B$3:$M$1002,6,FALSE),Parametros!$I$3:$N$102,6,FALSE),"")</f>
        <v/>
      </c>
      <c r="N124" s="9"/>
      <c r="O124" s="9"/>
      <c r="P124" s="9"/>
      <c r="Q124" s="9"/>
      <c r="R124" s="9"/>
      <c r="S124" s="9"/>
      <c r="T124" s="9"/>
      <c r="U124" s="9"/>
      <c r="V124" s="32" t="str">
        <f>IF($U124&lt;&gt;"",VLOOKUP($U124,Endereços!$B$3:$M$1002,5,FALSE)&amp;" - "&amp;VLOOKUP($U124,Endereços!$B$3:$M$1002,7,FALSE)&amp;" - "&amp;VLOOKUP($U124,Endereços!$B$3:$M$1002,8,FALSE)&amp;", "&amp;VLOOKUP($U124,Endereços!$B$3:$M$1002,2,FALSE)&amp;" "&amp;VLOOKUP($U124,Endereços!$B$3:$M$1002,3,FALSE),"")</f>
        <v/>
      </c>
      <c r="W124" s="9"/>
      <c r="X124" s="9"/>
      <c r="Y124" s="9"/>
      <c r="Z124" s="16"/>
      <c r="AA124" s="16"/>
      <c r="AB124" s="72"/>
    </row>
    <row r="125" spans="1:28" x14ac:dyDescent="0.2">
      <c r="A125" s="38" t="str">
        <f t="shared" si="3"/>
        <v/>
      </c>
      <c r="B125" s="9"/>
      <c r="C125" s="7"/>
      <c r="D125" s="14"/>
      <c r="E125" s="14"/>
      <c r="F125" s="33" t="str">
        <f>IF($E125&lt;&gt;"",VLOOKUP($E125,Parametros!$A$3:$C$102,2,FALSE),"")</f>
        <v/>
      </c>
      <c r="G125" s="36"/>
      <c r="H125" s="33" t="str">
        <f>IF($G125&lt;&gt;"",VLOOKUP($G125,Parametros!$P$3:$R$102,2,FALSE),"")</f>
        <v/>
      </c>
      <c r="I125" s="9"/>
      <c r="J125" s="9"/>
      <c r="K125" s="9"/>
      <c r="L125" s="33" t="str">
        <f>IF($U125&lt;&gt;"",VLOOKUP(VLOOKUP(VLOOKUP($U125,Endereços!$B$3:$M$1002,8,FALSE),Parametros!$AG$3:$AJ$102,4,FALSE),Parametros!$U$3:$Z$102,4,FALSE),"")</f>
        <v/>
      </c>
      <c r="M125" s="33" t="str">
        <f>IF($U125&lt;&gt;"",VLOOKUP(VLOOKUP($U125,Endereços!$B$3:$M$1002,6,FALSE),Parametros!$I$3:$N$102,6,FALSE),"")</f>
        <v/>
      </c>
      <c r="N125" s="9"/>
      <c r="O125" s="9"/>
      <c r="P125" s="9"/>
      <c r="Q125" s="9"/>
      <c r="R125" s="9"/>
      <c r="S125" s="9"/>
      <c r="T125" s="9"/>
      <c r="U125" s="9"/>
      <c r="V125" s="32" t="str">
        <f>IF($U125&lt;&gt;"",VLOOKUP($U125,Endereços!$B$3:$M$1002,5,FALSE)&amp;" - "&amp;VLOOKUP($U125,Endereços!$B$3:$M$1002,7,FALSE)&amp;" - "&amp;VLOOKUP($U125,Endereços!$B$3:$M$1002,8,FALSE)&amp;", "&amp;VLOOKUP($U125,Endereços!$B$3:$M$1002,2,FALSE)&amp;" "&amp;VLOOKUP($U125,Endereços!$B$3:$M$1002,3,FALSE),"")</f>
        <v/>
      </c>
      <c r="W125" s="9"/>
      <c r="X125" s="9"/>
      <c r="Y125" s="9"/>
      <c r="Z125" s="16"/>
      <c r="AA125" s="16"/>
      <c r="AB125" s="72"/>
    </row>
    <row r="126" spans="1:28" x14ac:dyDescent="0.2">
      <c r="A126" s="38" t="str">
        <f t="shared" si="3"/>
        <v/>
      </c>
      <c r="B126" s="9"/>
      <c r="C126" s="7"/>
      <c r="D126" s="14"/>
      <c r="E126" s="14"/>
      <c r="F126" s="33" t="str">
        <f>IF($E126&lt;&gt;"",VLOOKUP($E126,Parametros!$A$3:$C$102,2,FALSE),"")</f>
        <v/>
      </c>
      <c r="G126" s="36"/>
      <c r="H126" s="33" t="str">
        <f>IF($G126&lt;&gt;"",VLOOKUP($G126,Parametros!$P$3:$R$102,2,FALSE),"")</f>
        <v/>
      </c>
      <c r="I126" s="9"/>
      <c r="J126" s="9"/>
      <c r="K126" s="9"/>
      <c r="L126" s="33" t="str">
        <f>IF($U126&lt;&gt;"",VLOOKUP(VLOOKUP(VLOOKUP($U126,Endereços!$B$3:$M$1002,8,FALSE),Parametros!$AG$3:$AJ$102,4,FALSE),Parametros!$U$3:$Z$102,4,FALSE),"")</f>
        <v/>
      </c>
      <c r="M126" s="33" t="str">
        <f>IF($U126&lt;&gt;"",VLOOKUP(VLOOKUP($U126,Endereços!$B$3:$M$1002,6,FALSE),Parametros!$I$3:$N$102,6,FALSE),"")</f>
        <v/>
      </c>
      <c r="N126" s="9"/>
      <c r="O126" s="9"/>
      <c r="P126" s="9"/>
      <c r="Q126" s="9"/>
      <c r="R126" s="9"/>
      <c r="S126" s="9"/>
      <c r="T126" s="9"/>
      <c r="U126" s="9"/>
      <c r="V126" s="32" t="str">
        <f>IF($U126&lt;&gt;"",VLOOKUP($U126,Endereços!$B$3:$M$1002,5,FALSE)&amp;" - "&amp;VLOOKUP($U126,Endereços!$B$3:$M$1002,7,FALSE)&amp;" - "&amp;VLOOKUP($U126,Endereços!$B$3:$M$1002,8,FALSE)&amp;", "&amp;VLOOKUP($U126,Endereços!$B$3:$M$1002,2,FALSE)&amp;" "&amp;VLOOKUP($U126,Endereços!$B$3:$M$1002,3,FALSE),"")</f>
        <v/>
      </c>
      <c r="W126" s="9"/>
      <c r="X126" s="9"/>
      <c r="Y126" s="9"/>
      <c r="Z126" s="16"/>
      <c r="AA126" s="16"/>
      <c r="AB126" s="72"/>
    </row>
    <row r="127" spans="1:28" x14ac:dyDescent="0.2">
      <c r="A127" s="38" t="str">
        <f t="shared" si="3"/>
        <v/>
      </c>
      <c r="B127" s="9"/>
      <c r="C127" s="7"/>
      <c r="D127" s="14"/>
      <c r="E127" s="14"/>
      <c r="F127" s="33" t="str">
        <f>IF($E127&lt;&gt;"",VLOOKUP($E127,Parametros!$A$3:$C$102,2,FALSE),"")</f>
        <v/>
      </c>
      <c r="G127" s="36"/>
      <c r="H127" s="33" t="str">
        <f>IF($G127&lt;&gt;"",VLOOKUP($G127,Parametros!$P$3:$R$102,2,FALSE),"")</f>
        <v/>
      </c>
      <c r="I127" s="9"/>
      <c r="J127" s="9"/>
      <c r="K127" s="9"/>
      <c r="L127" s="33" t="str">
        <f>IF($U127&lt;&gt;"",VLOOKUP(VLOOKUP(VLOOKUP($U127,Endereços!$B$3:$M$1002,8,FALSE),Parametros!$AG$3:$AJ$102,4,FALSE),Parametros!$U$3:$Z$102,4,FALSE),"")</f>
        <v/>
      </c>
      <c r="M127" s="33" t="str">
        <f>IF($U127&lt;&gt;"",VLOOKUP(VLOOKUP($U127,Endereços!$B$3:$M$1002,6,FALSE),Parametros!$I$3:$N$102,6,FALSE),"")</f>
        <v/>
      </c>
      <c r="N127" s="9"/>
      <c r="O127" s="9"/>
      <c r="P127" s="9"/>
      <c r="Q127" s="9"/>
      <c r="R127" s="9"/>
      <c r="S127" s="9"/>
      <c r="T127" s="9"/>
      <c r="U127" s="9"/>
      <c r="V127" s="32" t="str">
        <f>IF($U127&lt;&gt;"",VLOOKUP($U127,Endereços!$B$3:$M$1002,5,FALSE)&amp;" - "&amp;VLOOKUP($U127,Endereços!$B$3:$M$1002,7,FALSE)&amp;" - "&amp;VLOOKUP($U127,Endereços!$B$3:$M$1002,8,FALSE)&amp;", "&amp;VLOOKUP($U127,Endereços!$B$3:$M$1002,2,FALSE)&amp;" "&amp;VLOOKUP($U127,Endereços!$B$3:$M$1002,3,FALSE),"")</f>
        <v/>
      </c>
      <c r="W127" s="9"/>
      <c r="X127" s="9"/>
      <c r="Y127" s="9"/>
      <c r="Z127" s="16"/>
      <c r="AA127" s="16"/>
      <c r="AB127" s="72"/>
    </row>
    <row r="128" spans="1:28" x14ac:dyDescent="0.2">
      <c r="A128" s="38" t="str">
        <f t="shared" si="3"/>
        <v/>
      </c>
      <c r="B128" s="9"/>
      <c r="C128" s="7"/>
      <c r="D128" s="14"/>
      <c r="E128" s="14"/>
      <c r="F128" s="33" t="str">
        <f>IF($E128&lt;&gt;"",VLOOKUP($E128,Parametros!$A$3:$C$102,2,FALSE),"")</f>
        <v/>
      </c>
      <c r="G128" s="36"/>
      <c r="H128" s="33" t="str">
        <f>IF($G128&lt;&gt;"",VLOOKUP($G128,Parametros!$P$3:$R$102,2,FALSE),"")</f>
        <v/>
      </c>
      <c r="I128" s="9"/>
      <c r="J128" s="9"/>
      <c r="K128" s="9"/>
      <c r="L128" s="33" t="str">
        <f>IF($U128&lt;&gt;"",VLOOKUP(VLOOKUP(VLOOKUP($U128,Endereços!$B$3:$M$1002,8,FALSE),Parametros!$AG$3:$AJ$102,4,FALSE),Parametros!$U$3:$Z$102,4,FALSE),"")</f>
        <v/>
      </c>
      <c r="M128" s="33" t="str">
        <f>IF($U128&lt;&gt;"",VLOOKUP(VLOOKUP($U128,Endereços!$B$3:$M$1002,6,FALSE),Parametros!$I$3:$N$102,6,FALSE),"")</f>
        <v/>
      </c>
      <c r="N128" s="9"/>
      <c r="O128" s="9"/>
      <c r="P128" s="9"/>
      <c r="Q128" s="9"/>
      <c r="R128" s="9"/>
      <c r="S128" s="9"/>
      <c r="T128" s="9"/>
      <c r="U128" s="9"/>
      <c r="V128" s="32" t="str">
        <f>IF($U128&lt;&gt;"",VLOOKUP($U128,Endereços!$B$3:$M$1002,5,FALSE)&amp;" - "&amp;VLOOKUP($U128,Endereços!$B$3:$M$1002,7,FALSE)&amp;" - "&amp;VLOOKUP($U128,Endereços!$B$3:$M$1002,8,FALSE)&amp;", "&amp;VLOOKUP($U128,Endereços!$B$3:$M$1002,2,FALSE)&amp;" "&amp;VLOOKUP($U128,Endereços!$B$3:$M$1002,3,FALSE),"")</f>
        <v/>
      </c>
      <c r="W128" s="9"/>
      <c r="X128" s="9"/>
      <c r="Y128" s="9"/>
      <c r="Z128" s="16"/>
      <c r="AA128" s="16"/>
      <c r="AB128" s="72"/>
    </row>
    <row r="129" spans="1:28" x14ac:dyDescent="0.2">
      <c r="A129" s="38" t="str">
        <f t="shared" si="3"/>
        <v/>
      </c>
      <c r="B129" s="9"/>
      <c r="C129" s="7"/>
      <c r="D129" s="14"/>
      <c r="E129" s="14"/>
      <c r="F129" s="33" t="str">
        <f>IF($E129&lt;&gt;"",VLOOKUP($E129,Parametros!$A$3:$C$102,2,FALSE),"")</f>
        <v/>
      </c>
      <c r="G129" s="36"/>
      <c r="H129" s="33" t="str">
        <f>IF($G129&lt;&gt;"",VLOOKUP($G129,Parametros!$P$3:$R$102,2,FALSE),"")</f>
        <v/>
      </c>
      <c r="I129" s="9"/>
      <c r="J129" s="9"/>
      <c r="K129" s="9"/>
      <c r="L129" s="33" t="str">
        <f>IF($U129&lt;&gt;"",VLOOKUP(VLOOKUP(VLOOKUP($U129,Endereços!$B$3:$M$1002,8,FALSE),Parametros!$AG$3:$AJ$102,4,FALSE),Parametros!$U$3:$Z$102,4,FALSE),"")</f>
        <v/>
      </c>
      <c r="M129" s="33" t="str">
        <f>IF($U129&lt;&gt;"",VLOOKUP(VLOOKUP($U129,Endereços!$B$3:$M$1002,6,FALSE),Parametros!$I$3:$N$102,6,FALSE),"")</f>
        <v/>
      </c>
      <c r="N129" s="9"/>
      <c r="O129" s="9"/>
      <c r="P129" s="9"/>
      <c r="Q129" s="9"/>
      <c r="R129" s="9"/>
      <c r="S129" s="9"/>
      <c r="T129" s="9"/>
      <c r="U129" s="9"/>
      <c r="V129" s="32" t="str">
        <f>IF($U129&lt;&gt;"",VLOOKUP($U129,Endereços!$B$3:$M$1002,5,FALSE)&amp;" - "&amp;VLOOKUP($U129,Endereços!$B$3:$M$1002,7,FALSE)&amp;" - "&amp;VLOOKUP($U129,Endereços!$B$3:$M$1002,8,FALSE)&amp;", "&amp;VLOOKUP($U129,Endereços!$B$3:$M$1002,2,FALSE)&amp;" "&amp;VLOOKUP($U129,Endereços!$B$3:$M$1002,3,FALSE),"")</f>
        <v/>
      </c>
      <c r="W129" s="9"/>
      <c r="X129" s="9"/>
      <c r="Y129" s="9"/>
      <c r="Z129" s="16"/>
      <c r="AA129" s="16"/>
      <c r="AB129" s="72"/>
    </row>
    <row r="130" spans="1:28" x14ac:dyDescent="0.2">
      <c r="A130" s="38" t="str">
        <f t="shared" si="3"/>
        <v/>
      </c>
      <c r="B130" s="9"/>
      <c r="C130" s="7"/>
      <c r="D130" s="14"/>
      <c r="E130" s="14"/>
      <c r="F130" s="33" t="str">
        <f>IF($E130&lt;&gt;"",VLOOKUP($E130,Parametros!$A$3:$C$102,2,FALSE),"")</f>
        <v/>
      </c>
      <c r="G130" s="36"/>
      <c r="H130" s="33" t="str">
        <f>IF($G130&lt;&gt;"",VLOOKUP($G130,Parametros!$P$3:$R$102,2,FALSE),"")</f>
        <v/>
      </c>
      <c r="I130" s="9"/>
      <c r="J130" s="9"/>
      <c r="K130" s="9"/>
      <c r="L130" s="33" t="str">
        <f>IF($U130&lt;&gt;"",VLOOKUP(VLOOKUP(VLOOKUP($U130,Endereços!$B$3:$M$1002,8,FALSE),Parametros!$AG$3:$AJ$102,4,FALSE),Parametros!$U$3:$Z$102,4,FALSE),"")</f>
        <v/>
      </c>
      <c r="M130" s="33" t="str">
        <f>IF($U130&lt;&gt;"",VLOOKUP(VLOOKUP($U130,Endereços!$B$3:$M$1002,6,FALSE),Parametros!$I$3:$N$102,6,FALSE),"")</f>
        <v/>
      </c>
      <c r="N130" s="9"/>
      <c r="O130" s="9"/>
      <c r="P130" s="9"/>
      <c r="Q130" s="9"/>
      <c r="R130" s="9"/>
      <c r="S130" s="9"/>
      <c r="T130" s="9"/>
      <c r="U130" s="9"/>
      <c r="V130" s="32" t="str">
        <f>IF($U130&lt;&gt;"",VLOOKUP($U130,Endereços!$B$3:$M$1002,5,FALSE)&amp;" - "&amp;VLOOKUP($U130,Endereços!$B$3:$M$1002,7,FALSE)&amp;" - "&amp;VLOOKUP($U130,Endereços!$B$3:$M$1002,8,FALSE)&amp;", "&amp;VLOOKUP($U130,Endereços!$B$3:$M$1002,2,FALSE)&amp;" "&amp;VLOOKUP($U130,Endereços!$B$3:$M$1002,3,FALSE),"")</f>
        <v/>
      </c>
      <c r="W130" s="9"/>
      <c r="X130" s="9"/>
      <c r="Y130" s="9"/>
      <c r="Z130" s="16"/>
      <c r="AA130" s="16"/>
      <c r="AB130" s="72"/>
    </row>
    <row r="131" spans="1:28" x14ac:dyDescent="0.2">
      <c r="A131" s="38" t="str">
        <f t="shared" si="3"/>
        <v/>
      </c>
      <c r="B131" s="9"/>
      <c r="C131" s="7"/>
      <c r="D131" s="14"/>
      <c r="E131" s="14"/>
      <c r="F131" s="33" t="str">
        <f>IF($E131&lt;&gt;"",VLOOKUP($E131,Parametros!$A$3:$C$102,2,FALSE),"")</f>
        <v/>
      </c>
      <c r="G131" s="36"/>
      <c r="H131" s="33" t="str">
        <f>IF($G131&lt;&gt;"",VLOOKUP($G131,Parametros!$P$3:$R$102,2,FALSE),"")</f>
        <v/>
      </c>
      <c r="I131" s="9"/>
      <c r="J131" s="9"/>
      <c r="K131" s="9"/>
      <c r="L131" s="33" t="str">
        <f>IF($U131&lt;&gt;"",VLOOKUP(VLOOKUP(VLOOKUP($U131,Endereços!$B$3:$M$1002,8,FALSE),Parametros!$AG$3:$AJ$102,4,FALSE),Parametros!$U$3:$Z$102,4,FALSE),"")</f>
        <v/>
      </c>
      <c r="M131" s="33" t="str">
        <f>IF($U131&lt;&gt;"",VLOOKUP(VLOOKUP($U131,Endereços!$B$3:$M$1002,6,FALSE),Parametros!$I$3:$N$102,6,FALSE),"")</f>
        <v/>
      </c>
      <c r="N131" s="9"/>
      <c r="O131" s="9"/>
      <c r="P131" s="9"/>
      <c r="Q131" s="9"/>
      <c r="R131" s="9"/>
      <c r="S131" s="9"/>
      <c r="T131" s="9"/>
      <c r="U131" s="9"/>
      <c r="V131" s="32" t="str">
        <f>IF($U131&lt;&gt;"",VLOOKUP($U131,Endereços!$B$3:$M$1002,5,FALSE)&amp;" - "&amp;VLOOKUP($U131,Endereços!$B$3:$M$1002,7,FALSE)&amp;" - "&amp;VLOOKUP($U131,Endereços!$B$3:$M$1002,8,FALSE)&amp;", "&amp;VLOOKUP($U131,Endereços!$B$3:$M$1002,2,FALSE)&amp;" "&amp;VLOOKUP($U131,Endereços!$B$3:$M$1002,3,FALSE),"")</f>
        <v/>
      </c>
      <c r="W131" s="9"/>
      <c r="X131" s="9"/>
      <c r="Y131" s="9"/>
      <c r="Z131" s="16"/>
      <c r="AA131" s="16"/>
      <c r="AB131" s="72"/>
    </row>
    <row r="132" spans="1:28" x14ac:dyDescent="0.2">
      <c r="A132" s="38" t="str">
        <f t="shared" si="3"/>
        <v/>
      </c>
      <c r="B132" s="9"/>
      <c r="C132" s="7"/>
      <c r="D132" s="14"/>
      <c r="E132" s="14"/>
      <c r="F132" s="33" t="str">
        <f>IF($E132&lt;&gt;"",VLOOKUP($E132,Parametros!$A$3:$C$102,2,FALSE),"")</f>
        <v/>
      </c>
      <c r="G132" s="36"/>
      <c r="H132" s="33" t="str">
        <f>IF($G132&lt;&gt;"",VLOOKUP($G132,Parametros!$P$3:$R$102,2,FALSE),"")</f>
        <v/>
      </c>
      <c r="I132" s="9"/>
      <c r="J132" s="9"/>
      <c r="K132" s="9"/>
      <c r="L132" s="33" t="str">
        <f>IF($U132&lt;&gt;"",VLOOKUP(VLOOKUP(VLOOKUP($U132,Endereços!$B$3:$M$1002,8,FALSE),Parametros!$AG$3:$AJ$102,4,FALSE),Parametros!$U$3:$Z$102,4,FALSE),"")</f>
        <v/>
      </c>
      <c r="M132" s="33" t="str">
        <f>IF($U132&lt;&gt;"",VLOOKUP(VLOOKUP($U132,Endereços!$B$3:$M$1002,6,FALSE),Parametros!$I$3:$N$102,6,FALSE),"")</f>
        <v/>
      </c>
      <c r="N132" s="9"/>
      <c r="O132" s="9"/>
      <c r="P132" s="9"/>
      <c r="Q132" s="9"/>
      <c r="R132" s="9"/>
      <c r="S132" s="9"/>
      <c r="T132" s="9"/>
      <c r="U132" s="9"/>
      <c r="V132" s="32" t="str">
        <f>IF($U132&lt;&gt;"",VLOOKUP($U132,Endereços!$B$3:$M$1002,5,FALSE)&amp;" - "&amp;VLOOKUP($U132,Endereços!$B$3:$M$1002,7,FALSE)&amp;" - "&amp;VLOOKUP($U132,Endereços!$B$3:$M$1002,8,FALSE)&amp;", "&amp;VLOOKUP($U132,Endereços!$B$3:$M$1002,2,FALSE)&amp;" "&amp;VLOOKUP($U132,Endereços!$B$3:$M$1002,3,FALSE),"")</f>
        <v/>
      </c>
      <c r="W132" s="9"/>
      <c r="X132" s="9"/>
      <c r="Y132" s="9"/>
      <c r="Z132" s="16"/>
      <c r="AA132" s="16"/>
      <c r="AB132" s="72"/>
    </row>
    <row r="133" spans="1:28" x14ac:dyDescent="0.2">
      <c r="A133" s="38" t="str">
        <f t="shared" si="3"/>
        <v/>
      </c>
      <c r="B133" s="9"/>
      <c r="C133" s="7"/>
      <c r="D133" s="14"/>
      <c r="E133" s="14"/>
      <c r="F133" s="33" t="str">
        <f>IF($E133&lt;&gt;"",VLOOKUP($E133,Parametros!$A$3:$C$102,2,FALSE),"")</f>
        <v/>
      </c>
      <c r="G133" s="36"/>
      <c r="H133" s="33" t="str">
        <f>IF($G133&lt;&gt;"",VLOOKUP($G133,Parametros!$P$3:$R$102,2,FALSE),"")</f>
        <v/>
      </c>
      <c r="I133" s="9"/>
      <c r="J133" s="9"/>
      <c r="K133" s="9"/>
      <c r="L133" s="33" t="str">
        <f>IF($U133&lt;&gt;"",VLOOKUP(VLOOKUP(VLOOKUP($U133,Endereços!$B$3:$M$1002,8,FALSE),Parametros!$AG$3:$AJ$102,4,FALSE),Parametros!$U$3:$Z$102,4,FALSE),"")</f>
        <v/>
      </c>
      <c r="M133" s="33" t="str">
        <f>IF($U133&lt;&gt;"",VLOOKUP(VLOOKUP($U133,Endereços!$B$3:$M$1002,6,FALSE),Parametros!$I$3:$N$102,6,FALSE),"")</f>
        <v/>
      </c>
      <c r="N133" s="9"/>
      <c r="O133" s="9"/>
      <c r="P133" s="9"/>
      <c r="Q133" s="9"/>
      <c r="R133" s="9"/>
      <c r="S133" s="9"/>
      <c r="T133" s="9"/>
      <c r="U133" s="9"/>
      <c r="V133" s="32" t="str">
        <f>IF($U133&lt;&gt;"",VLOOKUP($U133,Endereços!$B$3:$M$1002,5,FALSE)&amp;" - "&amp;VLOOKUP($U133,Endereços!$B$3:$M$1002,7,FALSE)&amp;" - "&amp;VLOOKUP($U133,Endereços!$B$3:$M$1002,8,FALSE)&amp;", "&amp;VLOOKUP($U133,Endereços!$B$3:$M$1002,2,FALSE)&amp;" "&amp;VLOOKUP($U133,Endereços!$B$3:$M$1002,3,FALSE),"")</f>
        <v/>
      </c>
      <c r="W133" s="9"/>
      <c r="X133" s="9"/>
      <c r="Y133" s="9"/>
      <c r="Z133" s="16"/>
      <c r="AA133" s="16"/>
      <c r="AB133" s="72"/>
    </row>
    <row r="134" spans="1:28" x14ac:dyDescent="0.2">
      <c r="A134" s="38" t="str">
        <f t="shared" si="3"/>
        <v/>
      </c>
      <c r="B134" s="9"/>
      <c r="C134" s="7"/>
      <c r="D134" s="14"/>
      <c r="E134" s="14"/>
      <c r="F134" s="33" t="str">
        <f>IF($E134&lt;&gt;"",VLOOKUP($E134,Parametros!$A$3:$C$102,2,FALSE),"")</f>
        <v/>
      </c>
      <c r="G134" s="36"/>
      <c r="H134" s="33" t="str">
        <f>IF($G134&lt;&gt;"",VLOOKUP($G134,Parametros!$P$3:$R$102,2,FALSE),"")</f>
        <v/>
      </c>
      <c r="I134" s="9"/>
      <c r="J134" s="9"/>
      <c r="K134" s="9"/>
      <c r="L134" s="33" t="str">
        <f>IF($U134&lt;&gt;"",VLOOKUP(VLOOKUP(VLOOKUP($U134,Endereços!$B$3:$M$1002,8,FALSE),Parametros!$AG$3:$AJ$102,4,FALSE),Parametros!$U$3:$Z$102,4,FALSE),"")</f>
        <v/>
      </c>
      <c r="M134" s="33" t="str">
        <f>IF($U134&lt;&gt;"",VLOOKUP(VLOOKUP($U134,Endereços!$B$3:$M$1002,6,FALSE),Parametros!$I$3:$N$102,6,FALSE),"")</f>
        <v/>
      </c>
      <c r="N134" s="9"/>
      <c r="O134" s="9"/>
      <c r="P134" s="9"/>
      <c r="Q134" s="9"/>
      <c r="R134" s="9"/>
      <c r="S134" s="9"/>
      <c r="T134" s="9"/>
      <c r="U134" s="9"/>
      <c r="V134" s="32" t="str">
        <f>IF($U134&lt;&gt;"",VLOOKUP($U134,Endereços!$B$3:$M$1002,5,FALSE)&amp;" - "&amp;VLOOKUP($U134,Endereços!$B$3:$M$1002,7,FALSE)&amp;" - "&amp;VLOOKUP($U134,Endereços!$B$3:$M$1002,8,FALSE)&amp;", "&amp;VLOOKUP($U134,Endereços!$B$3:$M$1002,2,FALSE)&amp;" "&amp;VLOOKUP($U134,Endereços!$B$3:$M$1002,3,FALSE),"")</f>
        <v/>
      </c>
      <c r="W134" s="9"/>
      <c r="X134" s="9"/>
      <c r="Y134" s="9"/>
      <c r="Z134" s="16"/>
      <c r="AA134" s="16"/>
      <c r="AB134" s="72"/>
    </row>
    <row r="135" spans="1:28" x14ac:dyDescent="0.2">
      <c r="A135" s="38" t="str">
        <f t="shared" si="3"/>
        <v/>
      </c>
      <c r="B135" s="9"/>
      <c r="C135" s="7"/>
      <c r="D135" s="14"/>
      <c r="E135" s="14"/>
      <c r="F135" s="33" t="str">
        <f>IF($E135&lt;&gt;"",VLOOKUP($E135,Parametros!$A$3:$C$102,2,FALSE),"")</f>
        <v/>
      </c>
      <c r="G135" s="36"/>
      <c r="H135" s="33" t="str">
        <f>IF($G135&lt;&gt;"",VLOOKUP($G135,Parametros!$P$3:$R$102,2,FALSE),"")</f>
        <v/>
      </c>
      <c r="I135" s="9"/>
      <c r="J135" s="9"/>
      <c r="K135" s="9"/>
      <c r="L135" s="33" t="str">
        <f>IF($U135&lt;&gt;"",VLOOKUP(VLOOKUP(VLOOKUP($U135,Endereços!$B$3:$M$1002,8,FALSE),Parametros!$AG$3:$AJ$102,4,FALSE),Parametros!$U$3:$Z$102,4,FALSE),"")</f>
        <v/>
      </c>
      <c r="M135" s="33" t="str">
        <f>IF($U135&lt;&gt;"",VLOOKUP(VLOOKUP($U135,Endereços!$B$3:$M$1002,6,FALSE),Parametros!$I$3:$N$102,6,FALSE),"")</f>
        <v/>
      </c>
      <c r="N135" s="9"/>
      <c r="O135" s="9"/>
      <c r="P135" s="9"/>
      <c r="Q135" s="9"/>
      <c r="R135" s="9"/>
      <c r="S135" s="9"/>
      <c r="T135" s="9"/>
      <c r="U135" s="9"/>
      <c r="V135" s="32" t="str">
        <f>IF($U135&lt;&gt;"",VLOOKUP($U135,Endereços!$B$3:$M$1002,5,FALSE)&amp;" - "&amp;VLOOKUP($U135,Endereços!$B$3:$M$1002,7,FALSE)&amp;" - "&amp;VLOOKUP($U135,Endereços!$B$3:$M$1002,8,FALSE)&amp;", "&amp;VLOOKUP($U135,Endereços!$B$3:$M$1002,2,FALSE)&amp;" "&amp;VLOOKUP($U135,Endereços!$B$3:$M$1002,3,FALSE),"")</f>
        <v/>
      </c>
      <c r="W135" s="9"/>
      <c r="X135" s="9"/>
      <c r="Y135" s="9"/>
      <c r="Z135" s="16"/>
      <c r="AA135" s="16"/>
      <c r="AB135" s="72"/>
    </row>
    <row r="136" spans="1:28" x14ac:dyDescent="0.2">
      <c r="A136" s="38" t="str">
        <f t="shared" si="3"/>
        <v/>
      </c>
      <c r="B136" s="9"/>
      <c r="C136" s="7"/>
      <c r="D136" s="14"/>
      <c r="E136" s="14"/>
      <c r="F136" s="33" t="str">
        <f>IF($E136&lt;&gt;"",VLOOKUP($E136,Parametros!$A$3:$C$102,2,FALSE),"")</f>
        <v/>
      </c>
      <c r="G136" s="36"/>
      <c r="H136" s="33" t="str">
        <f>IF($G136&lt;&gt;"",VLOOKUP($G136,Parametros!$P$3:$R$102,2,FALSE),"")</f>
        <v/>
      </c>
      <c r="I136" s="9"/>
      <c r="J136" s="9"/>
      <c r="K136" s="9"/>
      <c r="L136" s="33" t="str">
        <f>IF($U136&lt;&gt;"",VLOOKUP(VLOOKUP(VLOOKUP($U136,Endereços!$B$3:$M$1002,8,FALSE),Parametros!$AG$3:$AJ$102,4,FALSE),Parametros!$U$3:$Z$102,4,FALSE),"")</f>
        <v/>
      </c>
      <c r="M136" s="33" t="str">
        <f>IF($U136&lt;&gt;"",VLOOKUP(VLOOKUP($U136,Endereços!$B$3:$M$1002,6,FALSE),Parametros!$I$3:$N$102,6,FALSE),"")</f>
        <v/>
      </c>
      <c r="N136" s="9"/>
      <c r="O136" s="9"/>
      <c r="P136" s="9"/>
      <c r="Q136" s="9"/>
      <c r="R136" s="9"/>
      <c r="S136" s="9"/>
      <c r="T136" s="9"/>
      <c r="U136" s="9"/>
      <c r="V136" s="32" t="str">
        <f>IF($U136&lt;&gt;"",VLOOKUP($U136,Endereços!$B$3:$M$1002,5,FALSE)&amp;" - "&amp;VLOOKUP($U136,Endereços!$B$3:$M$1002,7,FALSE)&amp;" - "&amp;VLOOKUP($U136,Endereços!$B$3:$M$1002,8,FALSE)&amp;", "&amp;VLOOKUP($U136,Endereços!$B$3:$M$1002,2,FALSE)&amp;" "&amp;VLOOKUP($U136,Endereços!$B$3:$M$1002,3,FALSE),"")</f>
        <v/>
      </c>
      <c r="W136" s="9"/>
      <c r="X136" s="9"/>
      <c r="Y136" s="9"/>
      <c r="Z136" s="16"/>
      <c r="AA136" s="16"/>
      <c r="AB136" s="72"/>
    </row>
    <row r="137" spans="1:28" x14ac:dyDescent="0.2">
      <c r="A137" s="38" t="str">
        <f t="shared" si="3"/>
        <v/>
      </c>
      <c r="B137" s="9"/>
      <c r="C137" s="7"/>
      <c r="D137" s="14"/>
      <c r="E137" s="14"/>
      <c r="F137" s="33" t="str">
        <f>IF($E137&lt;&gt;"",VLOOKUP($E137,Parametros!$A$3:$C$102,2,FALSE),"")</f>
        <v/>
      </c>
      <c r="G137" s="36"/>
      <c r="H137" s="33" t="str">
        <f>IF($G137&lt;&gt;"",VLOOKUP($G137,Parametros!$P$3:$R$102,2,FALSE),"")</f>
        <v/>
      </c>
      <c r="I137" s="9"/>
      <c r="J137" s="9"/>
      <c r="K137" s="9"/>
      <c r="L137" s="33" t="str">
        <f>IF($U137&lt;&gt;"",VLOOKUP(VLOOKUP(VLOOKUP($U137,Endereços!$B$3:$M$1002,8,FALSE),Parametros!$AG$3:$AJ$102,4,FALSE),Parametros!$U$3:$Z$102,4,FALSE),"")</f>
        <v/>
      </c>
      <c r="M137" s="33" t="str">
        <f>IF($U137&lt;&gt;"",VLOOKUP(VLOOKUP($U137,Endereços!$B$3:$M$1002,6,FALSE),Parametros!$I$3:$N$102,6,FALSE),"")</f>
        <v/>
      </c>
      <c r="N137" s="9"/>
      <c r="O137" s="9"/>
      <c r="P137" s="9"/>
      <c r="Q137" s="9"/>
      <c r="R137" s="9"/>
      <c r="S137" s="9"/>
      <c r="T137" s="9"/>
      <c r="U137" s="9"/>
      <c r="V137" s="32" t="str">
        <f>IF($U137&lt;&gt;"",VLOOKUP($U137,Endereços!$B$3:$M$1002,5,FALSE)&amp;" - "&amp;VLOOKUP($U137,Endereços!$B$3:$M$1002,7,FALSE)&amp;" - "&amp;VLOOKUP($U137,Endereços!$B$3:$M$1002,8,FALSE)&amp;", "&amp;VLOOKUP($U137,Endereços!$B$3:$M$1002,2,FALSE)&amp;" "&amp;VLOOKUP($U137,Endereços!$B$3:$M$1002,3,FALSE),"")</f>
        <v/>
      </c>
      <c r="W137" s="9"/>
      <c r="X137" s="9"/>
      <c r="Y137" s="9"/>
      <c r="Z137" s="16"/>
      <c r="AA137" s="16"/>
      <c r="AB137" s="72"/>
    </row>
    <row r="138" spans="1:28" x14ac:dyDescent="0.2">
      <c r="A138" s="38" t="str">
        <f t="shared" si="3"/>
        <v/>
      </c>
      <c r="B138" s="9"/>
      <c r="C138" s="7"/>
      <c r="D138" s="14"/>
      <c r="E138" s="14"/>
      <c r="F138" s="33" t="str">
        <f>IF($E138&lt;&gt;"",VLOOKUP($E138,Parametros!$A$3:$C$102,2,FALSE),"")</f>
        <v/>
      </c>
      <c r="G138" s="36"/>
      <c r="H138" s="33" t="str">
        <f>IF($G138&lt;&gt;"",VLOOKUP($G138,Parametros!$P$3:$R$102,2,FALSE),"")</f>
        <v/>
      </c>
      <c r="I138" s="9"/>
      <c r="J138" s="9"/>
      <c r="K138" s="9"/>
      <c r="L138" s="33" t="str">
        <f>IF($U138&lt;&gt;"",VLOOKUP(VLOOKUP(VLOOKUP($U138,Endereços!$B$3:$M$1002,8,FALSE),Parametros!$AG$3:$AJ$102,4,FALSE),Parametros!$U$3:$Z$102,4,FALSE),"")</f>
        <v/>
      </c>
      <c r="M138" s="33" t="str">
        <f>IF($U138&lt;&gt;"",VLOOKUP(VLOOKUP($U138,Endereços!$B$3:$M$1002,6,FALSE),Parametros!$I$3:$N$102,6,FALSE),"")</f>
        <v/>
      </c>
      <c r="N138" s="9"/>
      <c r="O138" s="9"/>
      <c r="P138" s="9"/>
      <c r="Q138" s="9"/>
      <c r="R138" s="9"/>
      <c r="S138" s="9"/>
      <c r="T138" s="9"/>
      <c r="U138" s="9"/>
      <c r="V138" s="32" t="str">
        <f>IF($U138&lt;&gt;"",VLOOKUP($U138,Endereços!$B$3:$M$1002,5,FALSE)&amp;" - "&amp;VLOOKUP($U138,Endereços!$B$3:$M$1002,7,FALSE)&amp;" - "&amp;VLOOKUP($U138,Endereços!$B$3:$M$1002,8,FALSE)&amp;", "&amp;VLOOKUP($U138,Endereços!$B$3:$M$1002,2,FALSE)&amp;" "&amp;VLOOKUP($U138,Endereços!$B$3:$M$1002,3,FALSE),"")</f>
        <v/>
      </c>
      <c r="W138" s="9"/>
      <c r="X138" s="9"/>
      <c r="Y138" s="9"/>
      <c r="Z138" s="16"/>
      <c r="AA138" s="16"/>
      <c r="AB138" s="72"/>
    </row>
    <row r="139" spans="1:28" x14ac:dyDescent="0.2">
      <c r="A139" s="38" t="str">
        <f t="shared" ref="A139:A202" si="4">IF($B139&lt;&gt;"",$A138+1,"")</f>
        <v/>
      </c>
      <c r="B139" s="9"/>
      <c r="C139" s="7"/>
      <c r="D139" s="14"/>
      <c r="E139" s="14"/>
      <c r="F139" s="33" t="str">
        <f>IF($E139&lt;&gt;"",VLOOKUP($E139,Parametros!$A$3:$C$102,2,FALSE),"")</f>
        <v/>
      </c>
      <c r="G139" s="36"/>
      <c r="H139" s="33" t="str">
        <f>IF($G139&lt;&gt;"",VLOOKUP($G139,Parametros!$P$3:$R$102,2,FALSE),"")</f>
        <v/>
      </c>
      <c r="I139" s="9"/>
      <c r="J139" s="9"/>
      <c r="K139" s="9"/>
      <c r="L139" s="33" t="str">
        <f>IF($U139&lt;&gt;"",VLOOKUP(VLOOKUP(VLOOKUP($U139,Endereços!$B$3:$M$1002,8,FALSE),Parametros!$AG$3:$AJ$102,4,FALSE),Parametros!$U$3:$Z$102,4,FALSE),"")</f>
        <v/>
      </c>
      <c r="M139" s="33" t="str">
        <f>IF($U139&lt;&gt;"",VLOOKUP(VLOOKUP($U139,Endereços!$B$3:$M$1002,6,FALSE),Parametros!$I$3:$N$102,6,FALSE),"")</f>
        <v/>
      </c>
      <c r="N139" s="9"/>
      <c r="O139" s="9"/>
      <c r="P139" s="9"/>
      <c r="Q139" s="9"/>
      <c r="R139" s="9"/>
      <c r="S139" s="9"/>
      <c r="T139" s="9"/>
      <c r="U139" s="9"/>
      <c r="V139" s="32" t="str">
        <f>IF($U139&lt;&gt;"",VLOOKUP($U139,Endereços!$B$3:$M$1002,5,FALSE)&amp;" - "&amp;VLOOKUP($U139,Endereços!$B$3:$M$1002,7,FALSE)&amp;" - "&amp;VLOOKUP($U139,Endereços!$B$3:$M$1002,8,FALSE)&amp;", "&amp;VLOOKUP($U139,Endereços!$B$3:$M$1002,2,FALSE)&amp;" "&amp;VLOOKUP($U139,Endereços!$B$3:$M$1002,3,FALSE),"")</f>
        <v/>
      </c>
      <c r="W139" s="9"/>
      <c r="X139" s="9"/>
      <c r="Y139" s="9"/>
      <c r="Z139" s="16"/>
      <c r="AA139" s="16"/>
      <c r="AB139" s="72"/>
    </row>
    <row r="140" spans="1:28" x14ac:dyDescent="0.2">
      <c r="A140" s="38" t="str">
        <f t="shared" si="4"/>
        <v/>
      </c>
      <c r="B140" s="9"/>
      <c r="C140" s="7"/>
      <c r="D140" s="14"/>
      <c r="E140" s="14"/>
      <c r="F140" s="33" t="str">
        <f>IF($E140&lt;&gt;"",VLOOKUP($E140,Parametros!$A$3:$C$102,2,FALSE),"")</f>
        <v/>
      </c>
      <c r="G140" s="36"/>
      <c r="H140" s="33" t="str">
        <f>IF($G140&lt;&gt;"",VLOOKUP($G140,Parametros!$P$3:$R$102,2,FALSE),"")</f>
        <v/>
      </c>
      <c r="I140" s="9"/>
      <c r="J140" s="9"/>
      <c r="K140" s="9"/>
      <c r="L140" s="33" t="str">
        <f>IF($U140&lt;&gt;"",VLOOKUP(VLOOKUP(VLOOKUP($U140,Endereços!$B$3:$M$1002,8,FALSE),Parametros!$AG$3:$AJ$102,4,FALSE),Parametros!$U$3:$Z$102,4,FALSE),"")</f>
        <v/>
      </c>
      <c r="M140" s="33" t="str">
        <f>IF($U140&lt;&gt;"",VLOOKUP(VLOOKUP($U140,Endereços!$B$3:$M$1002,6,FALSE),Parametros!$I$3:$N$102,6,FALSE),"")</f>
        <v/>
      </c>
      <c r="N140" s="9"/>
      <c r="O140" s="9"/>
      <c r="P140" s="9"/>
      <c r="Q140" s="9"/>
      <c r="R140" s="9"/>
      <c r="S140" s="9"/>
      <c r="T140" s="9"/>
      <c r="U140" s="9"/>
      <c r="V140" s="32" t="str">
        <f>IF($U140&lt;&gt;"",VLOOKUP($U140,Endereços!$B$3:$M$1002,5,FALSE)&amp;" - "&amp;VLOOKUP($U140,Endereços!$B$3:$M$1002,7,FALSE)&amp;" - "&amp;VLOOKUP($U140,Endereços!$B$3:$M$1002,8,FALSE)&amp;", "&amp;VLOOKUP($U140,Endereços!$B$3:$M$1002,2,FALSE)&amp;" "&amp;VLOOKUP($U140,Endereços!$B$3:$M$1002,3,FALSE),"")</f>
        <v/>
      </c>
      <c r="W140" s="9"/>
      <c r="X140" s="9"/>
      <c r="Y140" s="9"/>
      <c r="Z140" s="16"/>
      <c r="AA140" s="16"/>
      <c r="AB140" s="72"/>
    </row>
    <row r="141" spans="1:28" x14ac:dyDescent="0.2">
      <c r="A141" s="38" t="str">
        <f t="shared" si="4"/>
        <v/>
      </c>
      <c r="B141" s="9"/>
      <c r="C141" s="7"/>
      <c r="D141" s="14"/>
      <c r="E141" s="14"/>
      <c r="F141" s="33" t="str">
        <f>IF($E141&lt;&gt;"",VLOOKUP($E141,Parametros!$A$3:$C$102,2,FALSE),"")</f>
        <v/>
      </c>
      <c r="G141" s="36"/>
      <c r="H141" s="33" t="str">
        <f>IF($G141&lt;&gt;"",VLOOKUP($G141,Parametros!$P$3:$R$102,2,FALSE),"")</f>
        <v/>
      </c>
      <c r="I141" s="9"/>
      <c r="J141" s="9"/>
      <c r="K141" s="9"/>
      <c r="L141" s="33" t="str">
        <f>IF($U141&lt;&gt;"",VLOOKUP(VLOOKUP(VLOOKUP($U141,Endereços!$B$3:$M$1002,8,FALSE),Parametros!$AG$3:$AJ$102,4,FALSE),Parametros!$U$3:$Z$102,4,FALSE),"")</f>
        <v/>
      </c>
      <c r="M141" s="33" t="str">
        <f>IF($U141&lt;&gt;"",VLOOKUP(VLOOKUP($U141,Endereços!$B$3:$M$1002,6,FALSE),Parametros!$I$3:$N$102,6,FALSE),"")</f>
        <v/>
      </c>
      <c r="N141" s="9"/>
      <c r="O141" s="9"/>
      <c r="P141" s="9"/>
      <c r="Q141" s="9"/>
      <c r="R141" s="9"/>
      <c r="S141" s="9"/>
      <c r="T141" s="9"/>
      <c r="U141" s="9"/>
      <c r="V141" s="32" t="str">
        <f>IF($U141&lt;&gt;"",VLOOKUP($U141,Endereços!$B$3:$M$1002,5,FALSE)&amp;" - "&amp;VLOOKUP($U141,Endereços!$B$3:$M$1002,7,FALSE)&amp;" - "&amp;VLOOKUP($U141,Endereços!$B$3:$M$1002,8,FALSE)&amp;", "&amp;VLOOKUP($U141,Endereços!$B$3:$M$1002,2,FALSE)&amp;" "&amp;VLOOKUP($U141,Endereços!$B$3:$M$1002,3,FALSE),"")</f>
        <v/>
      </c>
      <c r="W141" s="9"/>
      <c r="X141" s="9"/>
      <c r="Y141" s="9"/>
      <c r="Z141" s="16"/>
      <c r="AA141" s="16"/>
      <c r="AB141" s="72"/>
    </row>
    <row r="142" spans="1:28" x14ac:dyDescent="0.2">
      <c r="A142" s="38" t="str">
        <f t="shared" si="4"/>
        <v/>
      </c>
      <c r="B142" s="9"/>
      <c r="C142" s="7"/>
      <c r="D142" s="14"/>
      <c r="E142" s="14"/>
      <c r="F142" s="33" t="str">
        <f>IF($E142&lt;&gt;"",VLOOKUP($E142,Parametros!$A$3:$C$102,2,FALSE),"")</f>
        <v/>
      </c>
      <c r="G142" s="36"/>
      <c r="H142" s="33" t="str">
        <f>IF($G142&lt;&gt;"",VLOOKUP($G142,Parametros!$P$3:$R$102,2,FALSE),"")</f>
        <v/>
      </c>
      <c r="I142" s="9"/>
      <c r="J142" s="9"/>
      <c r="K142" s="9"/>
      <c r="L142" s="33" t="str">
        <f>IF($U142&lt;&gt;"",VLOOKUP(VLOOKUP(VLOOKUP($U142,Endereços!$B$3:$M$1002,8,FALSE),Parametros!$AG$3:$AJ$102,4,FALSE),Parametros!$U$3:$Z$102,4,FALSE),"")</f>
        <v/>
      </c>
      <c r="M142" s="33" t="str">
        <f>IF($U142&lt;&gt;"",VLOOKUP(VLOOKUP($U142,Endereços!$B$3:$M$1002,6,FALSE),Parametros!$I$3:$N$102,6,FALSE),"")</f>
        <v/>
      </c>
      <c r="N142" s="9"/>
      <c r="O142" s="9"/>
      <c r="P142" s="9"/>
      <c r="Q142" s="9"/>
      <c r="R142" s="9"/>
      <c r="S142" s="9"/>
      <c r="T142" s="9"/>
      <c r="U142" s="9"/>
      <c r="V142" s="32" t="str">
        <f>IF($U142&lt;&gt;"",VLOOKUP($U142,Endereços!$B$3:$M$1002,5,FALSE)&amp;" - "&amp;VLOOKUP($U142,Endereços!$B$3:$M$1002,7,FALSE)&amp;" - "&amp;VLOOKUP($U142,Endereços!$B$3:$M$1002,8,FALSE)&amp;", "&amp;VLOOKUP($U142,Endereços!$B$3:$M$1002,2,FALSE)&amp;" "&amp;VLOOKUP($U142,Endereços!$B$3:$M$1002,3,FALSE),"")</f>
        <v/>
      </c>
      <c r="W142" s="9"/>
      <c r="X142" s="9"/>
      <c r="Y142" s="9"/>
      <c r="Z142" s="16"/>
      <c r="AA142" s="16"/>
      <c r="AB142" s="72"/>
    </row>
    <row r="143" spans="1:28" x14ac:dyDescent="0.2">
      <c r="A143" s="38" t="str">
        <f t="shared" si="4"/>
        <v/>
      </c>
      <c r="B143" s="9"/>
      <c r="C143" s="7"/>
      <c r="D143" s="14"/>
      <c r="E143" s="14"/>
      <c r="F143" s="33" t="str">
        <f>IF($E143&lt;&gt;"",VLOOKUP($E143,Parametros!$A$3:$C$102,2,FALSE),"")</f>
        <v/>
      </c>
      <c r="G143" s="36"/>
      <c r="H143" s="33" t="str">
        <f>IF($G143&lt;&gt;"",VLOOKUP($G143,Parametros!$P$3:$R$102,2,FALSE),"")</f>
        <v/>
      </c>
      <c r="I143" s="9"/>
      <c r="J143" s="9"/>
      <c r="K143" s="9"/>
      <c r="L143" s="33" t="str">
        <f>IF($U143&lt;&gt;"",VLOOKUP(VLOOKUP(VLOOKUP($U143,Endereços!$B$3:$M$1002,8,FALSE),Parametros!$AG$3:$AJ$102,4,FALSE),Parametros!$U$3:$Z$102,4,FALSE),"")</f>
        <v/>
      </c>
      <c r="M143" s="33" t="str">
        <f>IF($U143&lt;&gt;"",VLOOKUP(VLOOKUP($U143,Endereços!$B$3:$M$1002,6,FALSE),Parametros!$I$3:$N$102,6,FALSE),"")</f>
        <v/>
      </c>
      <c r="N143" s="9"/>
      <c r="O143" s="9"/>
      <c r="P143" s="9"/>
      <c r="Q143" s="9"/>
      <c r="R143" s="9"/>
      <c r="S143" s="9"/>
      <c r="T143" s="9"/>
      <c r="U143" s="9"/>
      <c r="V143" s="32" t="str">
        <f>IF($U143&lt;&gt;"",VLOOKUP($U143,Endereços!$B$3:$M$1002,5,FALSE)&amp;" - "&amp;VLOOKUP($U143,Endereços!$B$3:$M$1002,7,FALSE)&amp;" - "&amp;VLOOKUP($U143,Endereços!$B$3:$M$1002,8,FALSE)&amp;", "&amp;VLOOKUP($U143,Endereços!$B$3:$M$1002,2,FALSE)&amp;" "&amp;VLOOKUP($U143,Endereços!$B$3:$M$1002,3,FALSE),"")</f>
        <v/>
      </c>
      <c r="W143" s="9"/>
      <c r="X143" s="9"/>
      <c r="Y143" s="9"/>
      <c r="Z143" s="16"/>
      <c r="AA143" s="16"/>
      <c r="AB143" s="72"/>
    </row>
    <row r="144" spans="1:28" x14ac:dyDescent="0.2">
      <c r="A144" s="38" t="str">
        <f t="shared" si="4"/>
        <v/>
      </c>
      <c r="B144" s="9"/>
      <c r="C144" s="7"/>
      <c r="D144" s="14"/>
      <c r="E144" s="14"/>
      <c r="F144" s="33" t="str">
        <f>IF($E144&lt;&gt;"",VLOOKUP($E144,Parametros!$A$3:$C$102,2,FALSE),"")</f>
        <v/>
      </c>
      <c r="G144" s="36"/>
      <c r="H144" s="33" t="str">
        <f>IF($G144&lt;&gt;"",VLOOKUP($G144,Parametros!$P$3:$R$102,2,FALSE),"")</f>
        <v/>
      </c>
      <c r="I144" s="9"/>
      <c r="J144" s="9"/>
      <c r="K144" s="9"/>
      <c r="L144" s="33" t="str">
        <f>IF($U144&lt;&gt;"",VLOOKUP(VLOOKUP(VLOOKUP($U144,Endereços!$B$3:$M$1002,8,FALSE),Parametros!$AG$3:$AJ$102,4,FALSE),Parametros!$U$3:$Z$102,4,FALSE),"")</f>
        <v/>
      </c>
      <c r="M144" s="33" t="str">
        <f>IF($U144&lt;&gt;"",VLOOKUP(VLOOKUP($U144,Endereços!$B$3:$M$1002,6,FALSE),Parametros!$I$3:$N$102,6,FALSE),"")</f>
        <v/>
      </c>
      <c r="N144" s="9"/>
      <c r="O144" s="9"/>
      <c r="P144" s="9"/>
      <c r="Q144" s="9"/>
      <c r="R144" s="9"/>
      <c r="S144" s="9"/>
      <c r="T144" s="9"/>
      <c r="U144" s="9"/>
      <c r="V144" s="32" t="str">
        <f>IF($U144&lt;&gt;"",VLOOKUP($U144,Endereços!$B$3:$M$1002,5,FALSE)&amp;" - "&amp;VLOOKUP($U144,Endereços!$B$3:$M$1002,7,FALSE)&amp;" - "&amp;VLOOKUP($U144,Endereços!$B$3:$M$1002,8,FALSE)&amp;", "&amp;VLOOKUP($U144,Endereços!$B$3:$M$1002,2,FALSE)&amp;" "&amp;VLOOKUP($U144,Endereços!$B$3:$M$1002,3,FALSE),"")</f>
        <v/>
      </c>
      <c r="W144" s="9"/>
      <c r="X144" s="9"/>
      <c r="Y144" s="9"/>
      <c r="Z144" s="16"/>
      <c r="AA144" s="16"/>
      <c r="AB144" s="72"/>
    </row>
    <row r="145" spans="1:28" x14ac:dyDescent="0.2">
      <c r="A145" s="38" t="str">
        <f t="shared" si="4"/>
        <v/>
      </c>
      <c r="B145" s="9"/>
      <c r="C145" s="7"/>
      <c r="D145" s="14"/>
      <c r="E145" s="14"/>
      <c r="F145" s="33" t="str">
        <f>IF($E145&lt;&gt;"",VLOOKUP($E145,Parametros!$A$3:$C$102,2,FALSE),"")</f>
        <v/>
      </c>
      <c r="G145" s="36"/>
      <c r="H145" s="33" t="str">
        <f>IF($G145&lt;&gt;"",VLOOKUP($G145,Parametros!$P$3:$R$102,2,FALSE),"")</f>
        <v/>
      </c>
      <c r="I145" s="9"/>
      <c r="J145" s="9"/>
      <c r="K145" s="9"/>
      <c r="L145" s="33" t="str">
        <f>IF($U145&lt;&gt;"",VLOOKUP(VLOOKUP(VLOOKUP($U145,Endereços!$B$3:$M$1002,8,FALSE),Parametros!$AG$3:$AJ$102,4,FALSE),Parametros!$U$3:$Z$102,4,FALSE),"")</f>
        <v/>
      </c>
      <c r="M145" s="33" t="str">
        <f>IF($U145&lt;&gt;"",VLOOKUP(VLOOKUP($U145,Endereços!$B$3:$M$1002,6,FALSE),Parametros!$I$3:$N$102,6,FALSE),"")</f>
        <v/>
      </c>
      <c r="N145" s="9"/>
      <c r="O145" s="9"/>
      <c r="P145" s="9"/>
      <c r="Q145" s="9"/>
      <c r="R145" s="9"/>
      <c r="S145" s="9"/>
      <c r="T145" s="9"/>
      <c r="U145" s="9"/>
      <c r="V145" s="32" t="str">
        <f>IF($U145&lt;&gt;"",VLOOKUP($U145,Endereços!$B$3:$M$1002,5,FALSE)&amp;" - "&amp;VLOOKUP($U145,Endereços!$B$3:$M$1002,7,FALSE)&amp;" - "&amp;VLOOKUP($U145,Endereços!$B$3:$M$1002,8,FALSE)&amp;", "&amp;VLOOKUP($U145,Endereços!$B$3:$M$1002,2,FALSE)&amp;" "&amp;VLOOKUP($U145,Endereços!$B$3:$M$1002,3,FALSE),"")</f>
        <v/>
      </c>
      <c r="W145" s="9"/>
      <c r="X145" s="9"/>
      <c r="Y145" s="9"/>
      <c r="Z145" s="16"/>
      <c r="AA145" s="16"/>
      <c r="AB145" s="72"/>
    </row>
    <row r="146" spans="1:28" x14ac:dyDescent="0.2">
      <c r="A146" s="38" t="str">
        <f t="shared" si="4"/>
        <v/>
      </c>
      <c r="B146" s="9"/>
      <c r="C146" s="7"/>
      <c r="D146" s="14"/>
      <c r="E146" s="14"/>
      <c r="F146" s="33" t="str">
        <f>IF($E146&lt;&gt;"",VLOOKUP($E146,Parametros!$A$3:$C$102,2,FALSE),"")</f>
        <v/>
      </c>
      <c r="G146" s="36"/>
      <c r="H146" s="33" t="str">
        <f>IF($G146&lt;&gt;"",VLOOKUP($G146,Parametros!$P$3:$R$102,2,FALSE),"")</f>
        <v/>
      </c>
      <c r="I146" s="9"/>
      <c r="J146" s="9"/>
      <c r="K146" s="9"/>
      <c r="L146" s="33" t="str">
        <f>IF($U146&lt;&gt;"",VLOOKUP(VLOOKUP(VLOOKUP($U146,Endereços!$B$3:$M$1002,8,FALSE),Parametros!$AG$3:$AJ$102,4,FALSE),Parametros!$U$3:$Z$102,4,FALSE),"")</f>
        <v/>
      </c>
      <c r="M146" s="33" t="str">
        <f>IF($U146&lt;&gt;"",VLOOKUP(VLOOKUP($U146,Endereços!$B$3:$M$1002,6,FALSE),Parametros!$I$3:$N$102,6,FALSE),"")</f>
        <v/>
      </c>
      <c r="N146" s="9"/>
      <c r="O146" s="9"/>
      <c r="P146" s="9"/>
      <c r="Q146" s="9"/>
      <c r="R146" s="9"/>
      <c r="S146" s="9"/>
      <c r="T146" s="9"/>
      <c r="U146" s="9"/>
      <c r="V146" s="32" t="str">
        <f>IF($U146&lt;&gt;"",VLOOKUP($U146,Endereços!$B$3:$M$1002,5,FALSE)&amp;" - "&amp;VLOOKUP($U146,Endereços!$B$3:$M$1002,7,FALSE)&amp;" - "&amp;VLOOKUP($U146,Endereços!$B$3:$M$1002,8,FALSE)&amp;", "&amp;VLOOKUP($U146,Endereços!$B$3:$M$1002,2,FALSE)&amp;" "&amp;VLOOKUP($U146,Endereços!$B$3:$M$1002,3,FALSE),"")</f>
        <v/>
      </c>
      <c r="W146" s="9"/>
      <c r="X146" s="9"/>
      <c r="Y146" s="9"/>
      <c r="Z146" s="16"/>
      <c r="AA146" s="16"/>
      <c r="AB146" s="72"/>
    </row>
    <row r="147" spans="1:28" x14ac:dyDescent="0.2">
      <c r="A147" s="38" t="str">
        <f t="shared" si="4"/>
        <v/>
      </c>
      <c r="B147" s="9"/>
      <c r="C147" s="7"/>
      <c r="D147" s="14"/>
      <c r="E147" s="14"/>
      <c r="F147" s="33" t="str">
        <f>IF($E147&lt;&gt;"",VLOOKUP($E147,Parametros!$A$3:$C$102,2,FALSE),"")</f>
        <v/>
      </c>
      <c r="G147" s="36"/>
      <c r="H147" s="33" t="str">
        <f>IF($G147&lt;&gt;"",VLOOKUP($G147,Parametros!$P$3:$R$102,2,FALSE),"")</f>
        <v/>
      </c>
      <c r="I147" s="9"/>
      <c r="J147" s="9"/>
      <c r="K147" s="9"/>
      <c r="L147" s="33" t="str">
        <f>IF($U147&lt;&gt;"",VLOOKUP(VLOOKUP(VLOOKUP($U147,Endereços!$B$3:$M$1002,8,FALSE),Parametros!$AG$3:$AJ$102,4,FALSE),Parametros!$U$3:$Z$102,4,FALSE),"")</f>
        <v/>
      </c>
      <c r="M147" s="33" t="str">
        <f>IF($U147&lt;&gt;"",VLOOKUP(VLOOKUP($U147,Endereços!$B$3:$M$1002,6,FALSE),Parametros!$I$3:$N$102,6,FALSE),"")</f>
        <v/>
      </c>
      <c r="N147" s="9"/>
      <c r="O147" s="9"/>
      <c r="P147" s="9"/>
      <c r="Q147" s="9"/>
      <c r="R147" s="9"/>
      <c r="S147" s="9"/>
      <c r="T147" s="9"/>
      <c r="U147" s="9"/>
      <c r="V147" s="32" t="str">
        <f>IF($U147&lt;&gt;"",VLOOKUP($U147,Endereços!$B$3:$M$1002,5,FALSE)&amp;" - "&amp;VLOOKUP($U147,Endereços!$B$3:$M$1002,7,FALSE)&amp;" - "&amp;VLOOKUP($U147,Endereços!$B$3:$M$1002,8,FALSE)&amp;", "&amp;VLOOKUP($U147,Endereços!$B$3:$M$1002,2,FALSE)&amp;" "&amp;VLOOKUP($U147,Endereços!$B$3:$M$1002,3,FALSE),"")</f>
        <v/>
      </c>
      <c r="W147" s="9"/>
      <c r="X147" s="9"/>
      <c r="Y147" s="9"/>
      <c r="Z147" s="16"/>
      <c r="AA147" s="16"/>
      <c r="AB147" s="72"/>
    </row>
    <row r="148" spans="1:28" x14ac:dyDescent="0.2">
      <c r="A148" s="38" t="str">
        <f t="shared" si="4"/>
        <v/>
      </c>
      <c r="B148" s="9"/>
      <c r="C148" s="7"/>
      <c r="D148" s="14"/>
      <c r="E148" s="14"/>
      <c r="F148" s="33" t="str">
        <f>IF($E148&lt;&gt;"",VLOOKUP($E148,Parametros!$A$3:$C$102,2,FALSE),"")</f>
        <v/>
      </c>
      <c r="G148" s="36"/>
      <c r="H148" s="33" t="str">
        <f>IF($G148&lt;&gt;"",VLOOKUP($G148,Parametros!$P$3:$R$102,2,FALSE),"")</f>
        <v/>
      </c>
      <c r="I148" s="9"/>
      <c r="J148" s="9"/>
      <c r="K148" s="9"/>
      <c r="L148" s="33" t="str">
        <f>IF($U148&lt;&gt;"",VLOOKUP(VLOOKUP(VLOOKUP($U148,Endereços!$B$3:$M$1002,8,FALSE),Parametros!$AG$3:$AJ$102,4,FALSE),Parametros!$U$3:$Z$102,4,FALSE),"")</f>
        <v/>
      </c>
      <c r="M148" s="33" t="str">
        <f>IF($U148&lt;&gt;"",VLOOKUP(VLOOKUP($U148,Endereços!$B$3:$M$1002,6,FALSE),Parametros!$I$3:$N$102,6,FALSE),"")</f>
        <v/>
      </c>
      <c r="N148" s="9"/>
      <c r="O148" s="9"/>
      <c r="P148" s="9"/>
      <c r="Q148" s="9"/>
      <c r="R148" s="9"/>
      <c r="S148" s="9"/>
      <c r="T148" s="9"/>
      <c r="U148" s="9"/>
      <c r="V148" s="32" t="str">
        <f>IF($U148&lt;&gt;"",VLOOKUP($U148,Endereços!$B$3:$M$1002,5,FALSE)&amp;" - "&amp;VLOOKUP($U148,Endereços!$B$3:$M$1002,7,FALSE)&amp;" - "&amp;VLOOKUP($U148,Endereços!$B$3:$M$1002,8,FALSE)&amp;", "&amp;VLOOKUP($U148,Endereços!$B$3:$M$1002,2,FALSE)&amp;" "&amp;VLOOKUP($U148,Endereços!$B$3:$M$1002,3,FALSE),"")</f>
        <v/>
      </c>
      <c r="W148" s="9"/>
      <c r="X148" s="9"/>
      <c r="Y148" s="9"/>
      <c r="Z148" s="16"/>
      <c r="AA148" s="16"/>
      <c r="AB148" s="72"/>
    </row>
    <row r="149" spans="1:28" x14ac:dyDescent="0.2">
      <c r="A149" s="38" t="str">
        <f t="shared" si="4"/>
        <v/>
      </c>
      <c r="B149" s="9"/>
      <c r="C149" s="7"/>
      <c r="D149" s="14"/>
      <c r="E149" s="14"/>
      <c r="F149" s="33" t="str">
        <f>IF($E149&lt;&gt;"",VLOOKUP($E149,Parametros!$A$3:$C$102,2,FALSE),"")</f>
        <v/>
      </c>
      <c r="G149" s="36"/>
      <c r="H149" s="33" t="str">
        <f>IF($G149&lt;&gt;"",VLOOKUP($G149,Parametros!$P$3:$R$102,2,FALSE),"")</f>
        <v/>
      </c>
      <c r="I149" s="9"/>
      <c r="J149" s="9"/>
      <c r="K149" s="9"/>
      <c r="L149" s="33" t="str">
        <f>IF($U149&lt;&gt;"",VLOOKUP(VLOOKUP(VLOOKUP($U149,Endereços!$B$3:$M$1002,8,FALSE),Parametros!$AG$3:$AJ$102,4,FALSE),Parametros!$U$3:$Z$102,4,FALSE),"")</f>
        <v/>
      </c>
      <c r="M149" s="33" t="str">
        <f>IF($U149&lt;&gt;"",VLOOKUP(VLOOKUP($U149,Endereços!$B$3:$M$1002,6,FALSE),Parametros!$I$3:$N$102,6,FALSE),"")</f>
        <v/>
      </c>
      <c r="N149" s="9"/>
      <c r="O149" s="9"/>
      <c r="P149" s="9"/>
      <c r="Q149" s="9"/>
      <c r="R149" s="9"/>
      <c r="S149" s="9"/>
      <c r="T149" s="9"/>
      <c r="U149" s="9"/>
      <c r="V149" s="32" t="str">
        <f>IF($U149&lt;&gt;"",VLOOKUP($U149,Endereços!$B$3:$M$1002,5,FALSE)&amp;" - "&amp;VLOOKUP($U149,Endereços!$B$3:$M$1002,7,FALSE)&amp;" - "&amp;VLOOKUP($U149,Endereços!$B$3:$M$1002,8,FALSE)&amp;", "&amp;VLOOKUP($U149,Endereços!$B$3:$M$1002,2,FALSE)&amp;" "&amp;VLOOKUP($U149,Endereços!$B$3:$M$1002,3,FALSE),"")</f>
        <v/>
      </c>
      <c r="W149" s="9"/>
      <c r="X149" s="9"/>
      <c r="Y149" s="9"/>
      <c r="Z149" s="16"/>
      <c r="AA149" s="16"/>
      <c r="AB149" s="72"/>
    </row>
    <row r="150" spans="1:28" x14ac:dyDescent="0.2">
      <c r="A150" s="38" t="str">
        <f t="shared" si="4"/>
        <v/>
      </c>
      <c r="B150" s="9"/>
      <c r="C150" s="7"/>
      <c r="D150" s="14"/>
      <c r="E150" s="14"/>
      <c r="F150" s="33" t="str">
        <f>IF($E150&lt;&gt;"",VLOOKUP($E150,Parametros!$A$3:$C$102,2,FALSE),"")</f>
        <v/>
      </c>
      <c r="G150" s="36"/>
      <c r="H150" s="33" t="str">
        <f>IF($G150&lt;&gt;"",VLOOKUP($G150,Parametros!$P$3:$R$102,2,FALSE),"")</f>
        <v/>
      </c>
      <c r="I150" s="9"/>
      <c r="J150" s="9"/>
      <c r="K150" s="9"/>
      <c r="L150" s="33" t="str">
        <f>IF($U150&lt;&gt;"",VLOOKUP(VLOOKUP(VLOOKUP($U150,Endereços!$B$3:$M$1002,8,FALSE),Parametros!$AG$3:$AJ$102,4,FALSE),Parametros!$U$3:$Z$102,4,FALSE),"")</f>
        <v/>
      </c>
      <c r="M150" s="33" t="str">
        <f>IF($U150&lt;&gt;"",VLOOKUP(VLOOKUP($U150,Endereços!$B$3:$M$1002,6,FALSE),Parametros!$I$3:$N$102,6,FALSE),"")</f>
        <v/>
      </c>
      <c r="N150" s="9"/>
      <c r="O150" s="9"/>
      <c r="P150" s="9"/>
      <c r="Q150" s="9"/>
      <c r="R150" s="9"/>
      <c r="S150" s="9"/>
      <c r="T150" s="9"/>
      <c r="U150" s="9"/>
      <c r="V150" s="32" t="str">
        <f>IF($U150&lt;&gt;"",VLOOKUP($U150,Endereços!$B$3:$M$1002,5,FALSE)&amp;" - "&amp;VLOOKUP($U150,Endereços!$B$3:$M$1002,7,FALSE)&amp;" - "&amp;VLOOKUP($U150,Endereços!$B$3:$M$1002,8,FALSE)&amp;", "&amp;VLOOKUP($U150,Endereços!$B$3:$M$1002,2,FALSE)&amp;" "&amp;VLOOKUP($U150,Endereços!$B$3:$M$1002,3,FALSE),"")</f>
        <v/>
      </c>
      <c r="W150" s="9"/>
      <c r="X150" s="9"/>
      <c r="Y150" s="9"/>
      <c r="Z150" s="16"/>
      <c r="AA150" s="16"/>
      <c r="AB150" s="72"/>
    </row>
    <row r="151" spans="1:28" x14ac:dyDescent="0.2">
      <c r="A151" s="38" t="str">
        <f t="shared" si="4"/>
        <v/>
      </c>
      <c r="B151" s="9"/>
      <c r="C151" s="7"/>
      <c r="D151" s="14"/>
      <c r="E151" s="14"/>
      <c r="F151" s="33" t="str">
        <f>IF($E151&lt;&gt;"",VLOOKUP($E151,Parametros!$A$3:$C$102,2,FALSE),"")</f>
        <v/>
      </c>
      <c r="G151" s="36"/>
      <c r="H151" s="33" t="str">
        <f>IF($G151&lt;&gt;"",VLOOKUP($G151,Parametros!$P$3:$R$102,2,FALSE),"")</f>
        <v/>
      </c>
      <c r="I151" s="9"/>
      <c r="J151" s="9"/>
      <c r="K151" s="9"/>
      <c r="L151" s="33" t="str">
        <f>IF($U151&lt;&gt;"",VLOOKUP(VLOOKUP(VLOOKUP($U151,Endereços!$B$3:$M$1002,8,FALSE),Parametros!$AG$3:$AJ$102,4,FALSE),Parametros!$U$3:$Z$102,4,FALSE),"")</f>
        <v/>
      </c>
      <c r="M151" s="33" t="str">
        <f>IF($U151&lt;&gt;"",VLOOKUP(VLOOKUP($U151,Endereços!$B$3:$M$1002,6,FALSE),Parametros!$I$3:$N$102,6,FALSE),"")</f>
        <v/>
      </c>
      <c r="N151" s="9"/>
      <c r="O151" s="9"/>
      <c r="P151" s="9"/>
      <c r="Q151" s="9"/>
      <c r="R151" s="9"/>
      <c r="S151" s="9"/>
      <c r="T151" s="9"/>
      <c r="U151" s="9"/>
      <c r="V151" s="32" t="str">
        <f>IF($U151&lt;&gt;"",VLOOKUP($U151,Endereços!$B$3:$M$1002,5,FALSE)&amp;" - "&amp;VLOOKUP($U151,Endereços!$B$3:$M$1002,7,FALSE)&amp;" - "&amp;VLOOKUP($U151,Endereços!$B$3:$M$1002,8,FALSE)&amp;", "&amp;VLOOKUP($U151,Endereços!$B$3:$M$1002,2,FALSE)&amp;" "&amp;VLOOKUP($U151,Endereços!$B$3:$M$1002,3,FALSE),"")</f>
        <v/>
      </c>
      <c r="W151" s="9"/>
      <c r="X151" s="9"/>
      <c r="Y151" s="9"/>
      <c r="Z151" s="16"/>
      <c r="AA151" s="16"/>
      <c r="AB151" s="72"/>
    </row>
    <row r="152" spans="1:28" x14ac:dyDescent="0.2">
      <c r="A152" s="38" t="str">
        <f t="shared" si="4"/>
        <v/>
      </c>
      <c r="B152" s="9"/>
      <c r="C152" s="7"/>
      <c r="D152" s="14"/>
      <c r="E152" s="14"/>
      <c r="F152" s="33" t="str">
        <f>IF($E152&lt;&gt;"",VLOOKUP($E152,Parametros!$A$3:$C$102,2,FALSE),"")</f>
        <v/>
      </c>
      <c r="G152" s="36"/>
      <c r="H152" s="33" t="str">
        <f>IF($G152&lt;&gt;"",VLOOKUP($G152,Parametros!$P$3:$R$102,2,FALSE),"")</f>
        <v/>
      </c>
      <c r="I152" s="9"/>
      <c r="J152" s="9"/>
      <c r="K152" s="9"/>
      <c r="L152" s="33" t="str">
        <f>IF($U152&lt;&gt;"",VLOOKUP(VLOOKUP(VLOOKUP($U152,Endereços!$B$3:$M$1002,8,FALSE),Parametros!$AG$3:$AJ$102,4,FALSE),Parametros!$U$3:$Z$102,4,FALSE),"")</f>
        <v/>
      </c>
      <c r="M152" s="33" t="str">
        <f>IF($U152&lt;&gt;"",VLOOKUP(VLOOKUP($U152,Endereços!$B$3:$M$1002,6,FALSE),Parametros!$I$3:$N$102,6,FALSE),"")</f>
        <v/>
      </c>
      <c r="N152" s="9"/>
      <c r="O152" s="9"/>
      <c r="P152" s="9"/>
      <c r="Q152" s="9"/>
      <c r="R152" s="9"/>
      <c r="S152" s="9"/>
      <c r="T152" s="9"/>
      <c r="U152" s="9"/>
      <c r="V152" s="32" t="str">
        <f>IF($U152&lt;&gt;"",VLOOKUP($U152,Endereços!$B$3:$M$1002,5,FALSE)&amp;" - "&amp;VLOOKUP($U152,Endereços!$B$3:$M$1002,7,FALSE)&amp;" - "&amp;VLOOKUP($U152,Endereços!$B$3:$M$1002,8,FALSE)&amp;", "&amp;VLOOKUP($U152,Endereços!$B$3:$M$1002,2,FALSE)&amp;" "&amp;VLOOKUP($U152,Endereços!$B$3:$M$1002,3,FALSE),"")</f>
        <v/>
      </c>
      <c r="W152" s="9"/>
      <c r="X152" s="9"/>
      <c r="Y152" s="9"/>
      <c r="Z152" s="16"/>
      <c r="AA152" s="16"/>
      <c r="AB152" s="72"/>
    </row>
    <row r="153" spans="1:28" x14ac:dyDescent="0.2">
      <c r="A153" s="38" t="str">
        <f t="shared" si="4"/>
        <v/>
      </c>
      <c r="B153" s="9"/>
      <c r="C153" s="7"/>
      <c r="D153" s="14"/>
      <c r="E153" s="14"/>
      <c r="F153" s="33" t="str">
        <f>IF($E153&lt;&gt;"",VLOOKUP($E153,Parametros!$A$3:$C$102,2,FALSE),"")</f>
        <v/>
      </c>
      <c r="G153" s="36"/>
      <c r="H153" s="33" t="str">
        <f>IF($G153&lt;&gt;"",VLOOKUP($G153,Parametros!$P$3:$R$102,2,FALSE),"")</f>
        <v/>
      </c>
      <c r="I153" s="9"/>
      <c r="J153" s="9"/>
      <c r="K153" s="9"/>
      <c r="L153" s="33" t="str">
        <f>IF($U153&lt;&gt;"",VLOOKUP(VLOOKUP(VLOOKUP($U153,Endereços!$B$3:$M$1002,8,FALSE),Parametros!$AG$3:$AJ$102,4,FALSE),Parametros!$U$3:$Z$102,4,FALSE),"")</f>
        <v/>
      </c>
      <c r="M153" s="33" t="str">
        <f>IF($U153&lt;&gt;"",VLOOKUP(VLOOKUP($U153,Endereços!$B$3:$M$1002,6,FALSE),Parametros!$I$3:$N$102,6,FALSE),"")</f>
        <v/>
      </c>
      <c r="N153" s="9"/>
      <c r="O153" s="9"/>
      <c r="P153" s="9"/>
      <c r="Q153" s="9"/>
      <c r="R153" s="9"/>
      <c r="S153" s="9"/>
      <c r="T153" s="9"/>
      <c r="U153" s="9"/>
      <c r="V153" s="32" t="str">
        <f>IF($U153&lt;&gt;"",VLOOKUP($U153,Endereços!$B$3:$M$1002,5,FALSE)&amp;" - "&amp;VLOOKUP($U153,Endereços!$B$3:$M$1002,7,FALSE)&amp;" - "&amp;VLOOKUP($U153,Endereços!$B$3:$M$1002,8,FALSE)&amp;", "&amp;VLOOKUP($U153,Endereços!$B$3:$M$1002,2,FALSE)&amp;" "&amp;VLOOKUP($U153,Endereços!$B$3:$M$1002,3,FALSE),"")</f>
        <v/>
      </c>
      <c r="W153" s="9"/>
      <c r="X153" s="9"/>
      <c r="Y153" s="9"/>
      <c r="Z153" s="16"/>
      <c r="AA153" s="16"/>
      <c r="AB153" s="72"/>
    </row>
    <row r="154" spans="1:28" x14ac:dyDescent="0.2">
      <c r="A154" s="38" t="str">
        <f t="shared" si="4"/>
        <v/>
      </c>
      <c r="B154" s="9"/>
      <c r="C154" s="7"/>
      <c r="D154" s="14"/>
      <c r="E154" s="14"/>
      <c r="F154" s="33" t="str">
        <f>IF($E154&lt;&gt;"",VLOOKUP($E154,Parametros!$A$3:$C$102,2,FALSE),"")</f>
        <v/>
      </c>
      <c r="G154" s="36"/>
      <c r="H154" s="33" t="str">
        <f>IF($G154&lt;&gt;"",VLOOKUP($G154,Parametros!$P$3:$R$102,2,FALSE),"")</f>
        <v/>
      </c>
      <c r="I154" s="9"/>
      <c r="J154" s="9"/>
      <c r="K154" s="9"/>
      <c r="L154" s="33" t="str">
        <f>IF($U154&lt;&gt;"",VLOOKUP(VLOOKUP(VLOOKUP($U154,Endereços!$B$3:$M$1002,8,FALSE),Parametros!$AG$3:$AJ$102,4,FALSE),Parametros!$U$3:$Z$102,4,FALSE),"")</f>
        <v/>
      </c>
      <c r="M154" s="33" t="str">
        <f>IF($U154&lt;&gt;"",VLOOKUP(VLOOKUP($U154,Endereços!$B$3:$M$1002,6,FALSE),Parametros!$I$3:$N$102,6,FALSE),"")</f>
        <v/>
      </c>
      <c r="N154" s="9"/>
      <c r="O154" s="9"/>
      <c r="P154" s="9"/>
      <c r="Q154" s="9"/>
      <c r="R154" s="9"/>
      <c r="S154" s="9"/>
      <c r="T154" s="9"/>
      <c r="U154" s="9"/>
      <c r="V154" s="32" t="str">
        <f>IF($U154&lt;&gt;"",VLOOKUP($U154,Endereços!$B$3:$M$1002,5,FALSE)&amp;" - "&amp;VLOOKUP($U154,Endereços!$B$3:$M$1002,7,FALSE)&amp;" - "&amp;VLOOKUP($U154,Endereços!$B$3:$M$1002,8,FALSE)&amp;", "&amp;VLOOKUP($U154,Endereços!$B$3:$M$1002,2,FALSE)&amp;" "&amp;VLOOKUP($U154,Endereços!$B$3:$M$1002,3,FALSE),"")</f>
        <v/>
      </c>
      <c r="W154" s="9"/>
      <c r="X154" s="9"/>
      <c r="Y154" s="9"/>
      <c r="Z154" s="16"/>
      <c r="AA154" s="16"/>
      <c r="AB154" s="72"/>
    </row>
    <row r="155" spans="1:28" x14ac:dyDescent="0.2">
      <c r="A155" s="38" t="str">
        <f t="shared" si="4"/>
        <v/>
      </c>
      <c r="B155" s="9"/>
      <c r="C155" s="7"/>
      <c r="D155" s="14"/>
      <c r="E155" s="14"/>
      <c r="F155" s="33" t="str">
        <f>IF($E155&lt;&gt;"",VLOOKUP($E155,Parametros!$A$3:$C$102,2,FALSE),"")</f>
        <v/>
      </c>
      <c r="G155" s="36"/>
      <c r="H155" s="33" t="str">
        <f>IF($G155&lt;&gt;"",VLOOKUP($G155,Parametros!$P$3:$R$102,2,FALSE),"")</f>
        <v/>
      </c>
      <c r="I155" s="9"/>
      <c r="J155" s="9"/>
      <c r="K155" s="9"/>
      <c r="L155" s="33" t="str">
        <f>IF($U155&lt;&gt;"",VLOOKUP(VLOOKUP(VLOOKUP($U155,Endereços!$B$3:$M$1002,8,FALSE),Parametros!$AG$3:$AJ$102,4,FALSE),Parametros!$U$3:$Z$102,4,FALSE),"")</f>
        <v/>
      </c>
      <c r="M155" s="33" t="str">
        <f>IF($U155&lt;&gt;"",VLOOKUP(VLOOKUP($U155,Endereços!$B$3:$M$1002,6,FALSE),Parametros!$I$3:$N$102,6,FALSE),"")</f>
        <v/>
      </c>
      <c r="N155" s="9"/>
      <c r="O155" s="9"/>
      <c r="P155" s="9"/>
      <c r="Q155" s="9"/>
      <c r="R155" s="9"/>
      <c r="S155" s="9"/>
      <c r="T155" s="9"/>
      <c r="U155" s="9"/>
      <c r="V155" s="32" t="str">
        <f>IF($U155&lt;&gt;"",VLOOKUP($U155,Endereços!$B$3:$M$1002,5,FALSE)&amp;" - "&amp;VLOOKUP($U155,Endereços!$B$3:$M$1002,7,FALSE)&amp;" - "&amp;VLOOKUP($U155,Endereços!$B$3:$M$1002,8,FALSE)&amp;", "&amp;VLOOKUP($U155,Endereços!$B$3:$M$1002,2,FALSE)&amp;" "&amp;VLOOKUP($U155,Endereços!$B$3:$M$1002,3,FALSE),"")</f>
        <v/>
      </c>
      <c r="W155" s="9"/>
      <c r="X155" s="9"/>
      <c r="Y155" s="9"/>
      <c r="Z155" s="16"/>
      <c r="AA155" s="16"/>
      <c r="AB155" s="72"/>
    </row>
    <row r="156" spans="1:28" x14ac:dyDescent="0.2">
      <c r="A156" s="38" t="str">
        <f t="shared" si="4"/>
        <v/>
      </c>
      <c r="B156" s="9"/>
      <c r="C156" s="7"/>
      <c r="D156" s="14"/>
      <c r="E156" s="14"/>
      <c r="F156" s="33" t="str">
        <f>IF($E156&lt;&gt;"",VLOOKUP($E156,Parametros!$A$3:$C$102,2,FALSE),"")</f>
        <v/>
      </c>
      <c r="G156" s="36"/>
      <c r="H156" s="33" t="str">
        <f>IF($G156&lt;&gt;"",VLOOKUP($G156,Parametros!$P$3:$R$102,2,FALSE),"")</f>
        <v/>
      </c>
      <c r="I156" s="9"/>
      <c r="J156" s="9"/>
      <c r="K156" s="9"/>
      <c r="L156" s="33" t="str">
        <f>IF($U156&lt;&gt;"",VLOOKUP(VLOOKUP(VLOOKUP($U156,Endereços!$B$3:$M$1002,8,FALSE),Parametros!$AG$3:$AJ$102,4,FALSE),Parametros!$U$3:$Z$102,4,FALSE),"")</f>
        <v/>
      </c>
      <c r="M156" s="33" t="str">
        <f>IF($U156&lt;&gt;"",VLOOKUP(VLOOKUP($U156,Endereços!$B$3:$M$1002,6,FALSE),Parametros!$I$3:$N$102,6,FALSE),"")</f>
        <v/>
      </c>
      <c r="N156" s="9"/>
      <c r="O156" s="9"/>
      <c r="P156" s="9"/>
      <c r="Q156" s="9"/>
      <c r="R156" s="9"/>
      <c r="S156" s="9"/>
      <c r="T156" s="9"/>
      <c r="U156" s="9"/>
      <c r="V156" s="32" t="str">
        <f>IF($U156&lt;&gt;"",VLOOKUP($U156,Endereços!$B$3:$M$1002,5,FALSE)&amp;" - "&amp;VLOOKUP($U156,Endereços!$B$3:$M$1002,7,FALSE)&amp;" - "&amp;VLOOKUP($U156,Endereços!$B$3:$M$1002,8,FALSE)&amp;", "&amp;VLOOKUP($U156,Endereços!$B$3:$M$1002,2,FALSE)&amp;" "&amp;VLOOKUP($U156,Endereços!$B$3:$M$1002,3,FALSE),"")</f>
        <v/>
      </c>
      <c r="W156" s="9"/>
      <c r="X156" s="9"/>
      <c r="Y156" s="9"/>
      <c r="Z156" s="16"/>
      <c r="AA156" s="16"/>
      <c r="AB156" s="72"/>
    </row>
    <row r="157" spans="1:28" x14ac:dyDescent="0.2">
      <c r="A157" s="38" t="str">
        <f t="shared" si="4"/>
        <v/>
      </c>
      <c r="B157" s="9"/>
      <c r="C157" s="7"/>
      <c r="D157" s="14"/>
      <c r="E157" s="14"/>
      <c r="F157" s="33" t="str">
        <f>IF($E157&lt;&gt;"",VLOOKUP($E157,Parametros!$A$3:$C$102,2,FALSE),"")</f>
        <v/>
      </c>
      <c r="G157" s="36"/>
      <c r="H157" s="33" t="str">
        <f>IF($G157&lt;&gt;"",VLOOKUP($G157,Parametros!$P$3:$R$102,2,FALSE),"")</f>
        <v/>
      </c>
      <c r="I157" s="9"/>
      <c r="J157" s="9"/>
      <c r="K157" s="9"/>
      <c r="L157" s="33" t="str">
        <f>IF($U157&lt;&gt;"",VLOOKUP(VLOOKUP(VLOOKUP($U157,Endereços!$B$3:$M$1002,8,FALSE),Parametros!$AG$3:$AJ$102,4,FALSE),Parametros!$U$3:$Z$102,4,FALSE),"")</f>
        <v/>
      </c>
      <c r="M157" s="33" t="str">
        <f>IF($U157&lt;&gt;"",VLOOKUP(VLOOKUP($U157,Endereços!$B$3:$M$1002,6,FALSE),Parametros!$I$3:$N$102,6,FALSE),"")</f>
        <v/>
      </c>
      <c r="N157" s="9"/>
      <c r="O157" s="9"/>
      <c r="P157" s="9"/>
      <c r="Q157" s="9"/>
      <c r="R157" s="9"/>
      <c r="S157" s="9"/>
      <c r="T157" s="9"/>
      <c r="U157" s="9"/>
      <c r="V157" s="32" t="str">
        <f>IF($U157&lt;&gt;"",VLOOKUP($U157,Endereços!$B$3:$M$1002,5,FALSE)&amp;" - "&amp;VLOOKUP($U157,Endereços!$B$3:$M$1002,7,FALSE)&amp;" - "&amp;VLOOKUP($U157,Endereços!$B$3:$M$1002,8,FALSE)&amp;", "&amp;VLOOKUP($U157,Endereços!$B$3:$M$1002,2,FALSE)&amp;" "&amp;VLOOKUP($U157,Endereços!$B$3:$M$1002,3,FALSE),"")</f>
        <v/>
      </c>
      <c r="W157" s="9"/>
      <c r="X157" s="9"/>
      <c r="Y157" s="9"/>
      <c r="Z157" s="16"/>
      <c r="AA157" s="16"/>
      <c r="AB157" s="72"/>
    </row>
    <row r="158" spans="1:28" x14ac:dyDescent="0.2">
      <c r="A158" s="38" t="str">
        <f t="shared" si="4"/>
        <v/>
      </c>
      <c r="B158" s="9"/>
      <c r="C158" s="7"/>
      <c r="D158" s="14"/>
      <c r="E158" s="14"/>
      <c r="F158" s="33" t="str">
        <f>IF($E158&lt;&gt;"",VLOOKUP($E158,Parametros!$A$3:$C$102,2,FALSE),"")</f>
        <v/>
      </c>
      <c r="G158" s="36"/>
      <c r="H158" s="33" t="str">
        <f>IF($G158&lt;&gt;"",VLOOKUP($G158,Parametros!$P$3:$R$102,2,FALSE),"")</f>
        <v/>
      </c>
      <c r="I158" s="9"/>
      <c r="J158" s="9"/>
      <c r="K158" s="9"/>
      <c r="L158" s="33" t="str">
        <f>IF($U158&lt;&gt;"",VLOOKUP(VLOOKUP(VLOOKUP($U158,Endereços!$B$3:$M$1002,8,FALSE),Parametros!$AG$3:$AJ$102,4,FALSE),Parametros!$U$3:$Z$102,4,FALSE),"")</f>
        <v/>
      </c>
      <c r="M158" s="33" t="str">
        <f>IF($U158&lt;&gt;"",VLOOKUP(VLOOKUP($U158,Endereços!$B$3:$M$1002,6,FALSE),Parametros!$I$3:$N$102,6,FALSE),"")</f>
        <v/>
      </c>
      <c r="N158" s="9"/>
      <c r="O158" s="9"/>
      <c r="P158" s="9"/>
      <c r="Q158" s="9"/>
      <c r="R158" s="9"/>
      <c r="S158" s="9"/>
      <c r="T158" s="9"/>
      <c r="U158" s="9"/>
      <c r="V158" s="32" t="str">
        <f>IF($U158&lt;&gt;"",VLOOKUP($U158,Endereços!$B$3:$M$1002,5,FALSE)&amp;" - "&amp;VLOOKUP($U158,Endereços!$B$3:$M$1002,7,FALSE)&amp;" - "&amp;VLOOKUP($U158,Endereços!$B$3:$M$1002,8,FALSE)&amp;", "&amp;VLOOKUP($U158,Endereços!$B$3:$M$1002,2,FALSE)&amp;" "&amp;VLOOKUP($U158,Endereços!$B$3:$M$1002,3,FALSE),"")</f>
        <v/>
      </c>
      <c r="W158" s="9"/>
      <c r="X158" s="9"/>
      <c r="Y158" s="9"/>
      <c r="Z158" s="16"/>
      <c r="AA158" s="16"/>
      <c r="AB158" s="72"/>
    </row>
    <row r="159" spans="1:28" x14ac:dyDescent="0.2">
      <c r="A159" s="38" t="str">
        <f t="shared" si="4"/>
        <v/>
      </c>
      <c r="B159" s="9"/>
      <c r="C159" s="7"/>
      <c r="D159" s="14"/>
      <c r="E159" s="14"/>
      <c r="F159" s="33" t="str">
        <f>IF($E159&lt;&gt;"",VLOOKUP($E159,Parametros!$A$3:$C$102,2,FALSE),"")</f>
        <v/>
      </c>
      <c r="G159" s="36"/>
      <c r="H159" s="33" t="str">
        <f>IF($G159&lt;&gt;"",VLOOKUP($G159,Parametros!$P$3:$R$102,2,FALSE),"")</f>
        <v/>
      </c>
      <c r="I159" s="9"/>
      <c r="J159" s="9"/>
      <c r="K159" s="9"/>
      <c r="L159" s="33" t="str">
        <f>IF($U159&lt;&gt;"",VLOOKUP(VLOOKUP(VLOOKUP($U159,Endereços!$B$3:$M$1002,8,FALSE),Parametros!$AG$3:$AJ$102,4,FALSE),Parametros!$U$3:$Z$102,4,FALSE),"")</f>
        <v/>
      </c>
      <c r="M159" s="33" t="str">
        <f>IF($U159&lt;&gt;"",VLOOKUP(VLOOKUP($U159,Endereços!$B$3:$M$1002,6,FALSE),Parametros!$I$3:$N$102,6,FALSE),"")</f>
        <v/>
      </c>
      <c r="N159" s="9"/>
      <c r="O159" s="9"/>
      <c r="P159" s="9"/>
      <c r="Q159" s="9"/>
      <c r="R159" s="9"/>
      <c r="S159" s="9"/>
      <c r="T159" s="9"/>
      <c r="U159" s="9"/>
      <c r="V159" s="32" t="str">
        <f>IF($U159&lt;&gt;"",VLOOKUP($U159,Endereços!$B$3:$M$1002,5,FALSE)&amp;" - "&amp;VLOOKUP($U159,Endereços!$B$3:$M$1002,7,FALSE)&amp;" - "&amp;VLOOKUP($U159,Endereços!$B$3:$M$1002,8,FALSE)&amp;", "&amp;VLOOKUP($U159,Endereços!$B$3:$M$1002,2,FALSE)&amp;" "&amp;VLOOKUP($U159,Endereços!$B$3:$M$1002,3,FALSE),"")</f>
        <v/>
      </c>
      <c r="W159" s="9"/>
      <c r="X159" s="9"/>
      <c r="Y159" s="9"/>
      <c r="Z159" s="16"/>
      <c r="AA159" s="16"/>
      <c r="AB159" s="72"/>
    </row>
    <row r="160" spans="1:28" x14ac:dyDescent="0.2">
      <c r="A160" s="38" t="str">
        <f t="shared" si="4"/>
        <v/>
      </c>
      <c r="B160" s="9"/>
      <c r="C160" s="7"/>
      <c r="D160" s="14"/>
      <c r="E160" s="14"/>
      <c r="F160" s="33" t="str">
        <f>IF($E160&lt;&gt;"",VLOOKUP($E160,Parametros!$A$3:$C$102,2,FALSE),"")</f>
        <v/>
      </c>
      <c r="G160" s="36"/>
      <c r="H160" s="33" t="str">
        <f>IF($G160&lt;&gt;"",VLOOKUP($G160,Parametros!$P$3:$R$102,2,FALSE),"")</f>
        <v/>
      </c>
      <c r="I160" s="9"/>
      <c r="J160" s="9"/>
      <c r="K160" s="9"/>
      <c r="L160" s="33" t="str">
        <f>IF($U160&lt;&gt;"",VLOOKUP(VLOOKUP(VLOOKUP($U160,Endereços!$B$3:$M$1002,8,FALSE),Parametros!$AG$3:$AJ$102,4,FALSE),Parametros!$U$3:$Z$102,4,FALSE),"")</f>
        <v/>
      </c>
      <c r="M160" s="33" t="str">
        <f>IF($U160&lt;&gt;"",VLOOKUP(VLOOKUP($U160,Endereços!$B$3:$M$1002,6,FALSE),Parametros!$I$3:$N$102,6,FALSE),"")</f>
        <v/>
      </c>
      <c r="N160" s="9"/>
      <c r="O160" s="9"/>
      <c r="P160" s="9"/>
      <c r="Q160" s="9"/>
      <c r="R160" s="9"/>
      <c r="S160" s="9"/>
      <c r="T160" s="9"/>
      <c r="U160" s="9"/>
      <c r="V160" s="32" t="str">
        <f>IF($U160&lt;&gt;"",VLOOKUP($U160,Endereços!$B$3:$M$1002,5,FALSE)&amp;" - "&amp;VLOOKUP($U160,Endereços!$B$3:$M$1002,7,FALSE)&amp;" - "&amp;VLOOKUP($U160,Endereços!$B$3:$M$1002,8,FALSE)&amp;", "&amp;VLOOKUP($U160,Endereços!$B$3:$M$1002,2,FALSE)&amp;" "&amp;VLOOKUP($U160,Endereços!$B$3:$M$1002,3,FALSE),"")</f>
        <v/>
      </c>
      <c r="W160" s="9"/>
      <c r="X160" s="9"/>
      <c r="Y160" s="9"/>
      <c r="Z160" s="16"/>
      <c r="AA160" s="16"/>
      <c r="AB160" s="72"/>
    </row>
    <row r="161" spans="1:28" x14ac:dyDescent="0.2">
      <c r="A161" s="38" t="str">
        <f t="shared" si="4"/>
        <v/>
      </c>
      <c r="B161" s="9"/>
      <c r="C161" s="7"/>
      <c r="D161" s="14"/>
      <c r="E161" s="14"/>
      <c r="F161" s="33" t="str">
        <f>IF($E161&lt;&gt;"",VLOOKUP($E161,Parametros!$A$3:$C$102,2,FALSE),"")</f>
        <v/>
      </c>
      <c r="G161" s="36"/>
      <c r="H161" s="33" t="str">
        <f>IF($G161&lt;&gt;"",VLOOKUP($G161,Parametros!$P$3:$R$102,2,FALSE),"")</f>
        <v/>
      </c>
      <c r="I161" s="9"/>
      <c r="J161" s="9"/>
      <c r="K161" s="9"/>
      <c r="L161" s="33" t="str">
        <f>IF($U161&lt;&gt;"",VLOOKUP(VLOOKUP(VLOOKUP($U161,Endereços!$B$3:$M$1002,8,FALSE),Parametros!$AG$3:$AJ$102,4,FALSE),Parametros!$U$3:$Z$102,4,FALSE),"")</f>
        <v/>
      </c>
      <c r="M161" s="33" t="str">
        <f>IF($U161&lt;&gt;"",VLOOKUP(VLOOKUP($U161,Endereços!$B$3:$M$1002,6,FALSE),Parametros!$I$3:$N$102,6,FALSE),"")</f>
        <v/>
      </c>
      <c r="N161" s="9"/>
      <c r="O161" s="9"/>
      <c r="P161" s="9"/>
      <c r="Q161" s="9"/>
      <c r="R161" s="9"/>
      <c r="S161" s="9"/>
      <c r="T161" s="9"/>
      <c r="U161" s="9"/>
      <c r="V161" s="32" t="str">
        <f>IF($U161&lt;&gt;"",VLOOKUP($U161,Endereços!$B$3:$M$1002,5,FALSE)&amp;" - "&amp;VLOOKUP($U161,Endereços!$B$3:$M$1002,7,FALSE)&amp;" - "&amp;VLOOKUP($U161,Endereços!$B$3:$M$1002,8,FALSE)&amp;", "&amp;VLOOKUP($U161,Endereços!$B$3:$M$1002,2,FALSE)&amp;" "&amp;VLOOKUP($U161,Endereços!$B$3:$M$1002,3,FALSE),"")</f>
        <v/>
      </c>
      <c r="W161" s="9"/>
      <c r="X161" s="9"/>
      <c r="Y161" s="9"/>
      <c r="Z161" s="16"/>
      <c r="AA161" s="16"/>
      <c r="AB161" s="72"/>
    </row>
    <row r="162" spans="1:28" x14ac:dyDescent="0.2">
      <c r="A162" s="38" t="str">
        <f t="shared" si="4"/>
        <v/>
      </c>
      <c r="B162" s="9"/>
      <c r="C162" s="7"/>
      <c r="D162" s="14"/>
      <c r="E162" s="14"/>
      <c r="F162" s="33" t="str">
        <f>IF($E162&lt;&gt;"",VLOOKUP($E162,Parametros!$A$3:$C$102,2,FALSE),"")</f>
        <v/>
      </c>
      <c r="G162" s="36"/>
      <c r="H162" s="33" t="str">
        <f>IF($G162&lt;&gt;"",VLOOKUP($G162,Parametros!$P$3:$R$102,2,FALSE),"")</f>
        <v/>
      </c>
      <c r="I162" s="9"/>
      <c r="J162" s="9"/>
      <c r="K162" s="9"/>
      <c r="L162" s="33" t="str">
        <f>IF($U162&lt;&gt;"",VLOOKUP(VLOOKUP(VLOOKUP($U162,Endereços!$B$3:$M$1002,8,FALSE),Parametros!$AG$3:$AJ$102,4,FALSE),Parametros!$U$3:$Z$102,4,FALSE),"")</f>
        <v/>
      </c>
      <c r="M162" s="33" t="str">
        <f>IF($U162&lt;&gt;"",VLOOKUP(VLOOKUP($U162,Endereços!$B$3:$M$1002,6,FALSE),Parametros!$I$3:$N$102,6,FALSE),"")</f>
        <v/>
      </c>
      <c r="N162" s="9"/>
      <c r="O162" s="9"/>
      <c r="P162" s="9"/>
      <c r="Q162" s="9"/>
      <c r="R162" s="9"/>
      <c r="S162" s="9"/>
      <c r="T162" s="9"/>
      <c r="U162" s="9"/>
      <c r="V162" s="32" t="str">
        <f>IF($U162&lt;&gt;"",VLOOKUP($U162,Endereços!$B$3:$M$1002,5,FALSE)&amp;" - "&amp;VLOOKUP($U162,Endereços!$B$3:$M$1002,7,FALSE)&amp;" - "&amp;VLOOKUP($U162,Endereços!$B$3:$M$1002,8,FALSE)&amp;", "&amp;VLOOKUP($U162,Endereços!$B$3:$M$1002,2,FALSE)&amp;" "&amp;VLOOKUP($U162,Endereços!$B$3:$M$1002,3,FALSE),"")</f>
        <v/>
      </c>
      <c r="W162" s="9"/>
      <c r="X162" s="9"/>
      <c r="Y162" s="9"/>
      <c r="Z162" s="16"/>
      <c r="AA162" s="16"/>
      <c r="AB162" s="72"/>
    </row>
    <row r="163" spans="1:28" x14ac:dyDescent="0.2">
      <c r="A163" s="38" t="str">
        <f t="shared" si="4"/>
        <v/>
      </c>
      <c r="B163" s="9"/>
      <c r="C163" s="7"/>
      <c r="D163" s="14"/>
      <c r="E163" s="14"/>
      <c r="F163" s="33" t="str">
        <f>IF($E163&lt;&gt;"",VLOOKUP($E163,Parametros!$A$3:$C$102,2,FALSE),"")</f>
        <v/>
      </c>
      <c r="G163" s="36"/>
      <c r="H163" s="33" t="str">
        <f>IF($G163&lt;&gt;"",VLOOKUP($G163,Parametros!$P$3:$R$102,2,FALSE),"")</f>
        <v/>
      </c>
      <c r="I163" s="9"/>
      <c r="J163" s="9"/>
      <c r="K163" s="9"/>
      <c r="L163" s="33" t="str">
        <f>IF($U163&lt;&gt;"",VLOOKUP(VLOOKUP(VLOOKUP($U163,Endereços!$B$3:$M$1002,8,FALSE),Parametros!$AG$3:$AJ$102,4,FALSE),Parametros!$U$3:$Z$102,4,FALSE),"")</f>
        <v/>
      </c>
      <c r="M163" s="33" t="str">
        <f>IF($U163&lt;&gt;"",VLOOKUP(VLOOKUP($U163,Endereços!$B$3:$M$1002,6,FALSE),Parametros!$I$3:$N$102,6,FALSE),"")</f>
        <v/>
      </c>
      <c r="N163" s="9"/>
      <c r="O163" s="9"/>
      <c r="P163" s="9"/>
      <c r="Q163" s="9"/>
      <c r="R163" s="9"/>
      <c r="S163" s="9"/>
      <c r="T163" s="9"/>
      <c r="U163" s="9"/>
      <c r="V163" s="32" t="str">
        <f>IF($U163&lt;&gt;"",VLOOKUP($U163,Endereços!$B$3:$M$1002,5,FALSE)&amp;" - "&amp;VLOOKUP($U163,Endereços!$B$3:$M$1002,7,FALSE)&amp;" - "&amp;VLOOKUP($U163,Endereços!$B$3:$M$1002,8,FALSE)&amp;", "&amp;VLOOKUP($U163,Endereços!$B$3:$M$1002,2,FALSE)&amp;" "&amp;VLOOKUP($U163,Endereços!$B$3:$M$1002,3,FALSE),"")</f>
        <v/>
      </c>
      <c r="W163" s="9"/>
      <c r="X163" s="9"/>
      <c r="Y163" s="9"/>
      <c r="Z163" s="16"/>
      <c r="AA163" s="16"/>
      <c r="AB163" s="72"/>
    </row>
    <row r="164" spans="1:28" x14ac:dyDescent="0.2">
      <c r="A164" s="38" t="str">
        <f t="shared" si="4"/>
        <v/>
      </c>
      <c r="B164" s="9"/>
      <c r="C164" s="7"/>
      <c r="D164" s="14"/>
      <c r="E164" s="14"/>
      <c r="F164" s="33" t="str">
        <f>IF($E164&lt;&gt;"",VLOOKUP($E164,Parametros!$A$3:$C$102,2,FALSE),"")</f>
        <v/>
      </c>
      <c r="G164" s="36"/>
      <c r="H164" s="33" t="str">
        <f>IF($G164&lt;&gt;"",VLOOKUP($G164,Parametros!$P$3:$R$102,2,FALSE),"")</f>
        <v/>
      </c>
      <c r="I164" s="9"/>
      <c r="J164" s="9"/>
      <c r="K164" s="9"/>
      <c r="L164" s="33" t="str">
        <f>IF($U164&lt;&gt;"",VLOOKUP(VLOOKUP(VLOOKUP($U164,Endereços!$B$3:$M$1002,8,FALSE),Parametros!$AG$3:$AJ$102,4,FALSE),Parametros!$U$3:$Z$102,4,FALSE),"")</f>
        <v/>
      </c>
      <c r="M164" s="33" t="str">
        <f>IF($U164&lt;&gt;"",VLOOKUP(VLOOKUP($U164,Endereços!$B$3:$M$1002,6,FALSE),Parametros!$I$3:$N$102,6,FALSE),"")</f>
        <v/>
      </c>
      <c r="N164" s="9"/>
      <c r="O164" s="9"/>
      <c r="P164" s="9"/>
      <c r="Q164" s="9"/>
      <c r="R164" s="9"/>
      <c r="S164" s="9"/>
      <c r="T164" s="9"/>
      <c r="U164" s="9"/>
      <c r="V164" s="32" t="str">
        <f>IF($U164&lt;&gt;"",VLOOKUP($U164,Endereços!$B$3:$M$1002,5,FALSE)&amp;" - "&amp;VLOOKUP($U164,Endereços!$B$3:$M$1002,7,FALSE)&amp;" - "&amp;VLOOKUP($U164,Endereços!$B$3:$M$1002,8,FALSE)&amp;", "&amp;VLOOKUP($U164,Endereços!$B$3:$M$1002,2,FALSE)&amp;" "&amp;VLOOKUP($U164,Endereços!$B$3:$M$1002,3,FALSE),"")</f>
        <v/>
      </c>
      <c r="W164" s="9"/>
      <c r="X164" s="9"/>
      <c r="Y164" s="9"/>
      <c r="Z164" s="16"/>
      <c r="AA164" s="16"/>
      <c r="AB164" s="72"/>
    </row>
    <row r="165" spans="1:28" x14ac:dyDescent="0.2">
      <c r="A165" s="38" t="str">
        <f t="shared" si="4"/>
        <v/>
      </c>
      <c r="B165" s="9"/>
      <c r="C165" s="7"/>
      <c r="D165" s="14"/>
      <c r="E165" s="14"/>
      <c r="F165" s="33" t="str">
        <f>IF($E165&lt;&gt;"",VLOOKUP($E165,Parametros!$A$3:$C$102,2,FALSE),"")</f>
        <v/>
      </c>
      <c r="G165" s="36"/>
      <c r="H165" s="33" t="str">
        <f>IF($G165&lt;&gt;"",VLOOKUP($G165,Parametros!$P$3:$R$102,2,FALSE),"")</f>
        <v/>
      </c>
      <c r="I165" s="9"/>
      <c r="J165" s="9"/>
      <c r="K165" s="9"/>
      <c r="L165" s="33" t="str">
        <f>IF($U165&lt;&gt;"",VLOOKUP(VLOOKUP(VLOOKUP($U165,Endereços!$B$3:$M$1002,8,FALSE),Parametros!$AG$3:$AJ$102,4,FALSE),Parametros!$U$3:$Z$102,4,FALSE),"")</f>
        <v/>
      </c>
      <c r="M165" s="33" t="str">
        <f>IF($U165&lt;&gt;"",VLOOKUP(VLOOKUP($U165,Endereços!$B$3:$M$1002,6,FALSE),Parametros!$I$3:$N$102,6,FALSE),"")</f>
        <v/>
      </c>
      <c r="N165" s="9"/>
      <c r="O165" s="9"/>
      <c r="P165" s="9"/>
      <c r="Q165" s="9"/>
      <c r="R165" s="9"/>
      <c r="S165" s="9"/>
      <c r="T165" s="9"/>
      <c r="U165" s="9"/>
      <c r="V165" s="32" t="str">
        <f>IF($U165&lt;&gt;"",VLOOKUP($U165,Endereços!$B$3:$M$1002,5,FALSE)&amp;" - "&amp;VLOOKUP($U165,Endereços!$B$3:$M$1002,7,FALSE)&amp;" - "&amp;VLOOKUP($U165,Endereços!$B$3:$M$1002,8,FALSE)&amp;", "&amp;VLOOKUP($U165,Endereços!$B$3:$M$1002,2,FALSE)&amp;" "&amp;VLOOKUP($U165,Endereços!$B$3:$M$1002,3,FALSE),"")</f>
        <v/>
      </c>
      <c r="W165" s="9"/>
      <c r="X165" s="9"/>
      <c r="Y165" s="9"/>
      <c r="Z165" s="16"/>
      <c r="AA165" s="16"/>
      <c r="AB165" s="72"/>
    </row>
    <row r="166" spans="1:28" x14ac:dyDescent="0.2">
      <c r="A166" s="38" t="str">
        <f t="shared" si="4"/>
        <v/>
      </c>
      <c r="B166" s="9"/>
      <c r="C166" s="7"/>
      <c r="D166" s="14"/>
      <c r="E166" s="14"/>
      <c r="F166" s="33" t="str">
        <f>IF($E166&lt;&gt;"",VLOOKUP($E166,Parametros!$A$3:$C$102,2,FALSE),"")</f>
        <v/>
      </c>
      <c r="G166" s="36"/>
      <c r="H166" s="33" t="str">
        <f>IF($G166&lt;&gt;"",VLOOKUP($G166,Parametros!$P$3:$R$102,2,FALSE),"")</f>
        <v/>
      </c>
      <c r="I166" s="9"/>
      <c r="J166" s="9"/>
      <c r="K166" s="9"/>
      <c r="L166" s="33" t="str">
        <f>IF($U166&lt;&gt;"",VLOOKUP(VLOOKUP(VLOOKUP($U166,Endereços!$B$3:$M$1002,8,FALSE),Parametros!$AG$3:$AJ$102,4,FALSE),Parametros!$U$3:$Z$102,4,FALSE),"")</f>
        <v/>
      </c>
      <c r="M166" s="33" t="str">
        <f>IF($U166&lt;&gt;"",VLOOKUP(VLOOKUP($U166,Endereços!$B$3:$M$1002,6,FALSE),Parametros!$I$3:$N$102,6,FALSE),"")</f>
        <v/>
      </c>
      <c r="N166" s="9"/>
      <c r="O166" s="9"/>
      <c r="P166" s="9"/>
      <c r="Q166" s="9"/>
      <c r="R166" s="9"/>
      <c r="S166" s="9"/>
      <c r="T166" s="9"/>
      <c r="U166" s="9"/>
      <c r="V166" s="32" t="str">
        <f>IF($U166&lt;&gt;"",VLOOKUP($U166,Endereços!$B$3:$M$1002,5,FALSE)&amp;" - "&amp;VLOOKUP($U166,Endereços!$B$3:$M$1002,7,FALSE)&amp;" - "&amp;VLOOKUP($U166,Endereços!$B$3:$M$1002,8,FALSE)&amp;", "&amp;VLOOKUP($U166,Endereços!$B$3:$M$1002,2,FALSE)&amp;" "&amp;VLOOKUP($U166,Endereços!$B$3:$M$1002,3,FALSE),"")</f>
        <v/>
      </c>
      <c r="W166" s="9"/>
      <c r="X166" s="9"/>
      <c r="Y166" s="9"/>
      <c r="Z166" s="16"/>
      <c r="AA166" s="16"/>
      <c r="AB166" s="72"/>
    </row>
    <row r="167" spans="1:28" x14ac:dyDescent="0.2">
      <c r="A167" s="38" t="str">
        <f t="shared" si="4"/>
        <v/>
      </c>
      <c r="B167" s="9"/>
      <c r="C167" s="7"/>
      <c r="D167" s="14"/>
      <c r="E167" s="14"/>
      <c r="F167" s="33" t="str">
        <f>IF($E167&lt;&gt;"",VLOOKUP($E167,Parametros!$A$3:$C$102,2,FALSE),"")</f>
        <v/>
      </c>
      <c r="G167" s="36"/>
      <c r="H167" s="33" t="str">
        <f>IF($G167&lt;&gt;"",VLOOKUP($G167,Parametros!$P$3:$R$102,2,FALSE),"")</f>
        <v/>
      </c>
      <c r="I167" s="9"/>
      <c r="J167" s="9"/>
      <c r="K167" s="9"/>
      <c r="L167" s="33" t="str">
        <f>IF($U167&lt;&gt;"",VLOOKUP(VLOOKUP(VLOOKUP($U167,Endereços!$B$3:$M$1002,8,FALSE),Parametros!$AG$3:$AJ$102,4,FALSE),Parametros!$U$3:$Z$102,4,FALSE),"")</f>
        <v/>
      </c>
      <c r="M167" s="33" t="str">
        <f>IF($U167&lt;&gt;"",VLOOKUP(VLOOKUP($U167,Endereços!$B$3:$M$1002,6,FALSE),Parametros!$I$3:$N$102,6,FALSE),"")</f>
        <v/>
      </c>
      <c r="N167" s="9"/>
      <c r="O167" s="9"/>
      <c r="P167" s="9"/>
      <c r="Q167" s="9"/>
      <c r="R167" s="9"/>
      <c r="S167" s="9"/>
      <c r="T167" s="9"/>
      <c r="U167" s="9"/>
      <c r="V167" s="32" t="str">
        <f>IF($U167&lt;&gt;"",VLOOKUP($U167,Endereços!$B$3:$M$1002,5,FALSE)&amp;" - "&amp;VLOOKUP($U167,Endereços!$B$3:$M$1002,7,FALSE)&amp;" - "&amp;VLOOKUP($U167,Endereços!$B$3:$M$1002,8,FALSE)&amp;", "&amp;VLOOKUP($U167,Endereços!$B$3:$M$1002,2,FALSE)&amp;" "&amp;VLOOKUP($U167,Endereços!$B$3:$M$1002,3,FALSE),"")</f>
        <v/>
      </c>
      <c r="W167" s="9"/>
      <c r="X167" s="9"/>
      <c r="Y167" s="9"/>
      <c r="Z167" s="16"/>
      <c r="AA167" s="16"/>
      <c r="AB167" s="72"/>
    </row>
    <row r="168" spans="1:28" x14ac:dyDescent="0.2">
      <c r="A168" s="38" t="str">
        <f t="shared" si="4"/>
        <v/>
      </c>
      <c r="B168" s="9"/>
      <c r="C168" s="7"/>
      <c r="D168" s="14"/>
      <c r="E168" s="14"/>
      <c r="F168" s="33" t="str">
        <f>IF($E168&lt;&gt;"",VLOOKUP($E168,Parametros!$A$3:$C$102,2,FALSE),"")</f>
        <v/>
      </c>
      <c r="G168" s="36"/>
      <c r="H168" s="33" t="str">
        <f>IF($G168&lt;&gt;"",VLOOKUP($G168,Parametros!$P$3:$R$102,2,FALSE),"")</f>
        <v/>
      </c>
      <c r="I168" s="9"/>
      <c r="J168" s="9"/>
      <c r="K168" s="9"/>
      <c r="L168" s="33" t="str">
        <f>IF($U168&lt;&gt;"",VLOOKUP(VLOOKUP(VLOOKUP($U168,Endereços!$B$3:$M$1002,8,FALSE),Parametros!$AG$3:$AJ$102,4,FALSE),Parametros!$U$3:$Z$102,4,FALSE),"")</f>
        <v/>
      </c>
      <c r="M168" s="33" t="str">
        <f>IF($U168&lt;&gt;"",VLOOKUP(VLOOKUP($U168,Endereços!$B$3:$M$1002,6,FALSE),Parametros!$I$3:$N$102,6,FALSE),"")</f>
        <v/>
      </c>
      <c r="N168" s="9"/>
      <c r="O168" s="9"/>
      <c r="P168" s="9"/>
      <c r="Q168" s="9"/>
      <c r="R168" s="9"/>
      <c r="S168" s="9"/>
      <c r="T168" s="9"/>
      <c r="U168" s="9"/>
      <c r="V168" s="32" t="str">
        <f>IF($U168&lt;&gt;"",VLOOKUP($U168,Endereços!$B$3:$M$1002,5,FALSE)&amp;" - "&amp;VLOOKUP($U168,Endereços!$B$3:$M$1002,7,FALSE)&amp;" - "&amp;VLOOKUP($U168,Endereços!$B$3:$M$1002,8,FALSE)&amp;", "&amp;VLOOKUP($U168,Endereços!$B$3:$M$1002,2,FALSE)&amp;" "&amp;VLOOKUP($U168,Endereços!$B$3:$M$1002,3,FALSE),"")</f>
        <v/>
      </c>
      <c r="W168" s="9"/>
      <c r="X168" s="9"/>
      <c r="Y168" s="9"/>
      <c r="Z168" s="16"/>
      <c r="AA168" s="16"/>
      <c r="AB168" s="72"/>
    </row>
    <row r="169" spans="1:28" x14ac:dyDescent="0.2">
      <c r="A169" s="38" t="str">
        <f t="shared" si="4"/>
        <v/>
      </c>
      <c r="B169" s="9"/>
      <c r="C169" s="7"/>
      <c r="D169" s="14"/>
      <c r="E169" s="14"/>
      <c r="F169" s="33" t="str">
        <f>IF($E169&lt;&gt;"",VLOOKUP($E169,Parametros!$A$3:$C$102,2,FALSE),"")</f>
        <v/>
      </c>
      <c r="G169" s="36"/>
      <c r="H169" s="33" t="str">
        <f>IF($G169&lt;&gt;"",VLOOKUP($G169,Parametros!$P$3:$R$102,2,FALSE),"")</f>
        <v/>
      </c>
      <c r="I169" s="9"/>
      <c r="J169" s="9"/>
      <c r="K169" s="9"/>
      <c r="L169" s="33" t="str">
        <f>IF($U169&lt;&gt;"",VLOOKUP(VLOOKUP(VLOOKUP($U169,Endereços!$B$3:$M$1002,8,FALSE),Parametros!$AG$3:$AJ$102,4,FALSE),Parametros!$U$3:$Z$102,4,FALSE),"")</f>
        <v/>
      </c>
      <c r="M169" s="33" t="str">
        <f>IF($U169&lt;&gt;"",VLOOKUP(VLOOKUP($U169,Endereços!$B$3:$M$1002,6,FALSE),Parametros!$I$3:$N$102,6,FALSE),"")</f>
        <v/>
      </c>
      <c r="N169" s="9"/>
      <c r="O169" s="9"/>
      <c r="P169" s="9"/>
      <c r="Q169" s="9"/>
      <c r="R169" s="9"/>
      <c r="S169" s="9"/>
      <c r="T169" s="9"/>
      <c r="U169" s="9"/>
      <c r="V169" s="32" t="str">
        <f>IF($U169&lt;&gt;"",VLOOKUP($U169,Endereços!$B$3:$M$1002,5,FALSE)&amp;" - "&amp;VLOOKUP($U169,Endereços!$B$3:$M$1002,7,FALSE)&amp;" - "&amp;VLOOKUP($U169,Endereços!$B$3:$M$1002,8,FALSE)&amp;", "&amp;VLOOKUP($U169,Endereços!$B$3:$M$1002,2,FALSE)&amp;" "&amp;VLOOKUP($U169,Endereços!$B$3:$M$1002,3,FALSE),"")</f>
        <v/>
      </c>
      <c r="W169" s="9"/>
      <c r="X169" s="9"/>
      <c r="Y169" s="9"/>
      <c r="Z169" s="16"/>
      <c r="AA169" s="16"/>
      <c r="AB169" s="72"/>
    </row>
    <row r="170" spans="1:28" x14ac:dyDescent="0.2">
      <c r="A170" s="38" t="str">
        <f t="shared" si="4"/>
        <v/>
      </c>
      <c r="B170" s="9"/>
      <c r="C170" s="7"/>
      <c r="D170" s="14"/>
      <c r="E170" s="14"/>
      <c r="F170" s="33" t="str">
        <f>IF($E170&lt;&gt;"",VLOOKUP($E170,Parametros!$A$3:$C$102,2,FALSE),"")</f>
        <v/>
      </c>
      <c r="G170" s="36"/>
      <c r="H170" s="33" t="str">
        <f>IF($G170&lt;&gt;"",VLOOKUP($G170,Parametros!$P$3:$R$102,2,FALSE),"")</f>
        <v/>
      </c>
      <c r="I170" s="9"/>
      <c r="J170" s="9"/>
      <c r="K170" s="9"/>
      <c r="L170" s="33" t="str">
        <f>IF($U170&lt;&gt;"",VLOOKUP(VLOOKUP(VLOOKUP($U170,Endereços!$B$3:$M$1002,8,FALSE),Parametros!$AG$3:$AJ$102,4,FALSE),Parametros!$U$3:$Z$102,4,FALSE),"")</f>
        <v/>
      </c>
      <c r="M170" s="33" t="str">
        <f>IF($U170&lt;&gt;"",VLOOKUP(VLOOKUP($U170,Endereços!$B$3:$M$1002,6,FALSE),Parametros!$I$3:$N$102,6,FALSE),"")</f>
        <v/>
      </c>
      <c r="N170" s="9"/>
      <c r="O170" s="9"/>
      <c r="P170" s="9"/>
      <c r="Q170" s="9"/>
      <c r="R170" s="9"/>
      <c r="S170" s="9"/>
      <c r="T170" s="9"/>
      <c r="U170" s="9"/>
      <c r="V170" s="32" t="str">
        <f>IF($U170&lt;&gt;"",VLOOKUP($U170,Endereços!$B$3:$M$1002,5,FALSE)&amp;" - "&amp;VLOOKUP($U170,Endereços!$B$3:$M$1002,7,FALSE)&amp;" - "&amp;VLOOKUP($U170,Endereços!$B$3:$M$1002,8,FALSE)&amp;", "&amp;VLOOKUP($U170,Endereços!$B$3:$M$1002,2,FALSE)&amp;" "&amp;VLOOKUP($U170,Endereços!$B$3:$M$1002,3,FALSE),"")</f>
        <v/>
      </c>
      <c r="W170" s="9"/>
      <c r="X170" s="9"/>
      <c r="Y170" s="9"/>
      <c r="Z170" s="16"/>
      <c r="AA170" s="16"/>
      <c r="AB170" s="72"/>
    </row>
    <row r="171" spans="1:28" x14ac:dyDescent="0.2">
      <c r="A171" s="38" t="str">
        <f t="shared" si="4"/>
        <v/>
      </c>
      <c r="B171" s="9"/>
      <c r="C171" s="7"/>
      <c r="D171" s="14"/>
      <c r="E171" s="14"/>
      <c r="F171" s="33" t="str">
        <f>IF($E171&lt;&gt;"",VLOOKUP($E171,Parametros!$A$3:$C$102,2,FALSE),"")</f>
        <v/>
      </c>
      <c r="G171" s="36"/>
      <c r="H171" s="33" t="str">
        <f>IF($G171&lt;&gt;"",VLOOKUP($G171,Parametros!$P$3:$R$102,2,FALSE),"")</f>
        <v/>
      </c>
      <c r="I171" s="9"/>
      <c r="J171" s="9"/>
      <c r="K171" s="9"/>
      <c r="L171" s="33" t="str">
        <f>IF($U171&lt;&gt;"",VLOOKUP(VLOOKUP(VLOOKUP($U171,Endereços!$B$3:$M$1002,8,FALSE),Parametros!$AG$3:$AJ$102,4,FALSE),Parametros!$U$3:$Z$102,4,FALSE),"")</f>
        <v/>
      </c>
      <c r="M171" s="33" t="str">
        <f>IF($U171&lt;&gt;"",VLOOKUP(VLOOKUP($U171,Endereços!$B$3:$M$1002,6,FALSE),Parametros!$I$3:$N$102,6,FALSE),"")</f>
        <v/>
      </c>
      <c r="N171" s="9"/>
      <c r="O171" s="9"/>
      <c r="P171" s="9"/>
      <c r="Q171" s="9"/>
      <c r="R171" s="9"/>
      <c r="S171" s="9"/>
      <c r="T171" s="9"/>
      <c r="U171" s="9"/>
      <c r="V171" s="32" t="str">
        <f>IF($U171&lt;&gt;"",VLOOKUP($U171,Endereços!$B$3:$M$1002,5,FALSE)&amp;" - "&amp;VLOOKUP($U171,Endereços!$B$3:$M$1002,7,FALSE)&amp;" - "&amp;VLOOKUP($U171,Endereços!$B$3:$M$1002,8,FALSE)&amp;", "&amp;VLOOKUP($U171,Endereços!$B$3:$M$1002,2,FALSE)&amp;" "&amp;VLOOKUP($U171,Endereços!$B$3:$M$1002,3,FALSE),"")</f>
        <v/>
      </c>
      <c r="W171" s="9"/>
      <c r="X171" s="9"/>
      <c r="Y171" s="9"/>
      <c r="Z171" s="16"/>
      <c r="AA171" s="16"/>
      <c r="AB171" s="72"/>
    </row>
    <row r="172" spans="1:28" x14ac:dyDescent="0.2">
      <c r="A172" s="38" t="str">
        <f t="shared" si="4"/>
        <v/>
      </c>
      <c r="B172" s="9"/>
      <c r="C172" s="7"/>
      <c r="D172" s="14"/>
      <c r="E172" s="14"/>
      <c r="F172" s="33" t="str">
        <f>IF($E172&lt;&gt;"",VLOOKUP($E172,Parametros!$A$3:$C$102,2,FALSE),"")</f>
        <v/>
      </c>
      <c r="G172" s="36"/>
      <c r="H172" s="33" t="str">
        <f>IF($G172&lt;&gt;"",VLOOKUP($G172,Parametros!$P$3:$R$102,2,FALSE),"")</f>
        <v/>
      </c>
      <c r="I172" s="9"/>
      <c r="J172" s="9"/>
      <c r="K172" s="9"/>
      <c r="L172" s="33" t="str">
        <f>IF($U172&lt;&gt;"",VLOOKUP(VLOOKUP(VLOOKUP($U172,Endereços!$B$3:$M$1002,8,FALSE),Parametros!$AG$3:$AJ$102,4,FALSE),Parametros!$U$3:$Z$102,4,FALSE),"")</f>
        <v/>
      </c>
      <c r="M172" s="33" t="str">
        <f>IF($U172&lt;&gt;"",VLOOKUP(VLOOKUP($U172,Endereços!$B$3:$M$1002,6,FALSE),Parametros!$I$3:$N$102,6,FALSE),"")</f>
        <v/>
      </c>
      <c r="N172" s="9"/>
      <c r="O172" s="9"/>
      <c r="P172" s="9"/>
      <c r="Q172" s="9"/>
      <c r="R172" s="9"/>
      <c r="S172" s="9"/>
      <c r="T172" s="9"/>
      <c r="U172" s="9"/>
      <c r="V172" s="32" t="str">
        <f>IF($U172&lt;&gt;"",VLOOKUP($U172,Endereços!$B$3:$M$1002,5,FALSE)&amp;" - "&amp;VLOOKUP($U172,Endereços!$B$3:$M$1002,7,FALSE)&amp;" - "&amp;VLOOKUP($U172,Endereços!$B$3:$M$1002,8,FALSE)&amp;", "&amp;VLOOKUP($U172,Endereços!$B$3:$M$1002,2,FALSE)&amp;" "&amp;VLOOKUP($U172,Endereços!$B$3:$M$1002,3,FALSE),"")</f>
        <v/>
      </c>
      <c r="W172" s="9"/>
      <c r="X172" s="9"/>
      <c r="Y172" s="9"/>
      <c r="Z172" s="16"/>
      <c r="AA172" s="16"/>
      <c r="AB172" s="72"/>
    </row>
    <row r="173" spans="1:28" x14ac:dyDescent="0.2">
      <c r="A173" s="38" t="str">
        <f t="shared" si="4"/>
        <v/>
      </c>
      <c r="B173" s="9"/>
      <c r="C173" s="7"/>
      <c r="D173" s="14"/>
      <c r="E173" s="14"/>
      <c r="F173" s="33" t="str">
        <f>IF($E173&lt;&gt;"",VLOOKUP($E173,Parametros!$A$3:$C$102,2,FALSE),"")</f>
        <v/>
      </c>
      <c r="G173" s="36"/>
      <c r="H173" s="33" t="str">
        <f>IF($G173&lt;&gt;"",VLOOKUP($G173,Parametros!$P$3:$R$102,2,FALSE),"")</f>
        <v/>
      </c>
      <c r="I173" s="9"/>
      <c r="J173" s="9"/>
      <c r="K173" s="9"/>
      <c r="L173" s="33" t="str">
        <f>IF($U173&lt;&gt;"",VLOOKUP(VLOOKUP(VLOOKUP($U173,Endereços!$B$3:$M$1002,8,FALSE),Parametros!$AG$3:$AJ$102,4,FALSE),Parametros!$U$3:$Z$102,4,FALSE),"")</f>
        <v/>
      </c>
      <c r="M173" s="33" t="str">
        <f>IF($U173&lt;&gt;"",VLOOKUP(VLOOKUP($U173,Endereços!$B$3:$M$1002,6,FALSE),Parametros!$I$3:$N$102,6,FALSE),"")</f>
        <v/>
      </c>
      <c r="N173" s="9"/>
      <c r="O173" s="9"/>
      <c r="P173" s="9"/>
      <c r="Q173" s="9"/>
      <c r="R173" s="9"/>
      <c r="S173" s="9"/>
      <c r="T173" s="9"/>
      <c r="U173" s="9"/>
      <c r="V173" s="32" t="str">
        <f>IF($U173&lt;&gt;"",VLOOKUP($U173,Endereços!$B$3:$M$1002,5,FALSE)&amp;" - "&amp;VLOOKUP($U173,Endereços!$B$3:$M$1002,7,FALSE)&amp;" - "&amp;VLOOKUP($U173,Endereços!$B$3:$M$1002,8,FALSE)&amp;", "&amp;VLOOKUP($U173,Endereços!$B$3:$M$1002,2,FALSE)&amp;" "&amp;VLOOKUP($U173,Endereços!$B$3:$M$1002,3,FALSE),"")</f>
        <v/>
      </c>
      <c r="W173" s="9"/>
      <c r="X173" s="9"/>
      <c r="Y173" s="9"/>
      <c r="Z173" s="16"/>
      <c r="AA173" s="16"/>
      <c r="AB173" s="72"/>
    </row>
    <row r="174" spans="1:28" x14ac:dyDescent="0.2">
      <c r="A174" s="38" t="str">
        <f t="shared" si="4"/>
        <v/>
      </c>
      <c r="B174" s="9"/>
      <c r="C174" s="7"/>
      <c r="D174" s="14"/>
      <c r="E174" s="14"/>
      <c r="F174" s="33" t="str">
        <f>IF($E174&lt;&gt;"",VLOOKUP($E174,Parametros!$A$3:$C$102,2,FALSE),"")</f>
        <v/>
      </c>
      <c r="G174" s="36"/>
      <c r="H174" s="33" t="str">
        <f>IF($G174&lt;&gt;"",VLOOKUP($G174,Parametros!$P$3:$R$102,2,FALSE),"")</f>
        <v/>
      </c>
      <c r="I174" s="9"/>
      <c r="J174" s="9"/>
      <c r="K174" s="9"/>
      <c r="L174" s="33" t="str">
        <f>IF($U174&lt;&gt;"",VLOOKUP(VLOOKUP(VLOOKUP($U174,Endereços!$B$3:$M$1002,8,FALSE),Parametros!$AG$3:$AJ$102,4,FALSE),Parametros!$U$3:$Z$102,4,FALSE),"")</f>
        <v/>
      </c>
      <c r="M174" s="33" t="str">
        <f>IF($U174&lt;&gt;"",VLOOKUP(VLOOKUP($U174,Endereços!$B$3:$M$1002,6,FALSE),Parametros!$I$3:$N$102,6,FALSE),"")</f>
        <v/>
      </c>
      <c r="N174" s="9"/>
      <c r="O174" s="9"/>
      <c r="P174" s="9"/>
      <c r="Q174" s="9"/>
      <c r="R174" s="9"/>
      <c r="S174" s="9"/>
      <c r="T174" s="9"/>
      <c r="U174" s="9"/>
      <c r="V174" s="32" t="str">
        <f>IF($U174&lt;&gt;"",VLOOKUP($U174,Endereços!$B$3:$M$1002,5,FALSE)&amp;" - "&amp;VLOOKUP($U174,Endereços!$B$3:$M$1002,7,FALSE)&amp;" - "&amp;VLOOKUP($U174,Endereços!$B$3:$M$1002,8,FALSE)&amp;", "&amp;VLOOKUP($U174,Endereços!$B$3:$M$1002,2,FALSE)&amp;" "&amp;VLOOKUP($U174,Endereços!$B$3:$M$1002,3,FALSE),"")</f>
        <v/>
      </c>
      <c r="W174" s="9"/>
      <c r="X174" s="9"/>
      <c r="Y174" s="9"/>
      <c r="Z174" s="16"/>
      <c r="AA174" s="16"/>
      <c r="AB174" s="72"/>
    </row>
    <row r="175" spans="1:28" x14ac:dyDescent="0.2">
      <c r="A175" s="38" t="str">
        <f t="shared" si="4"/>
        <v/>
      </c>
      <c r="B175" s="9"/>
      <c r="C175" s="7"/>
      <c r="D175" s="14"/>
      <c r="E175" s="14"/>
      <c r="F175" s="33" t="str">
        <f>IF($E175&lt;&gt;"",VLOOKUP($E175,Parametros!$A$3:$C$102,2,FALSE),"")</f>
        <v/>
      </c>
      <c r="G175" s="36"/>
      <c r="H175" s="33" t="str">
        <f>IF($G175&lt;&gt;"",VLOOKUP($G175,Parametros!$P$3:$R$102,2,FALSE),"")</f>
        <v/>
      </c>
      <c r="I175" s="9"/>
      <c r="J175" s="9"/>
      <c r="K175" s="9"/>
      <c r="L175" s="33" t="str">
        <f>IF($U175&lt;&gt;"",VLOOKUP(VLOOKUP(VLOOKUP($U175,Endereços!$B$3:$M$1002,8,FALSE),Parametros!$AG$3:$AJ$102,4,FALSE),Parametros!$U$3:$Z$102,4,FALSE),"")</f>
        <v/>
      </c>
      <c r="M175" s="33" t="str">
        <f>IF($U175&lt;&gt;"",VLOOKUP(VLOOKUP($U175,Endereços!$B$3:$M$1002,6,FALSE),Parametros!$I$3:$N$102,6,FALSE),"")</f>
        <v/>
      </c>
      <c r="N175" s="9"/>
      <c r="O175" s="9"/>
      <c r="P175" s="9"/>
      <c r="Q175" s="9"/>
      <c r="R175" s="9"/>
      <c r="S175" s="9"/>
      <c r="T175" s="9"/>
      <c r="U175" s="9"/>
      <c r="V175" s="32" t="str">
        <f>IF($U175&lt;&gt;"",VLOOKUP($U175,Endereços!$B$3:$M$1002,5,FALSE)&amp;" - "&amp;VLOOKUP($U175,Endereços!$B$3:$M$1002,7,FALSE)&amp;" - "&amp;VLOOKUP($U175,Endereços!$B$3:$M$1002,8,FALSE)&amp;", "&amp;VLOOKUP($U175,Endereços!$B$3:$M$1002,2,FALSE)&amp;" "&amp;VLOOKUP($U175,Endereços!$B$3:$M$1002,3,FALSE),"")</f>
        <v/>
      </c>
      <c r="W175" s="9"/>
      <c r="X175" s="9"/>
      <c r="Y175" s="9"/>
      <c r="Z175" s="16"/>
      <c r="AA175" s="16"/>
      <c r="AB175" s="72"/>
    </row>
    <row r="176" spans="1:28" x14ac:dyDescent="0.2">
      <c r="A176" s="38" t="str">
        <f t="shared" si="4"/>
        <v/>
      </c>
      <c r="B176" s="9"/>
      <c r="C176" s="7"/>
      <c r="D176" s="14"/>
      <c r="E176" s="14"/>
      <c r="F176" s="33" t="str">
        <f>IF($E176&lt;&gt;"",VLOOKUP($E176,Parametros!$A$3:$C$102,2,FALSE),"")</f>
        <v/>
      </c>
      <c r="G176" s="36"/>
      <c r="H176" s="33" t="str">
        <f>IF($G176&lt;&gt;"",VLOOKUP($G176,Parametros!$P$3:$R$102,2,FALSE),"")</f>
        <v/>
      </c>
      <c r="I176" s="9"/>
      <c r="J176" s="9"/>
      <c r="K176" s="9"/>
      <c r="L176" s="33" t="str">
        <f>IF($U176&lt;&gt;"",VLOOKUP(VLOOKUP(VLOOKUP($U176,Endereços!$B$3:$M$1002,8,FALSE),Parametros!$AG$3:$AJ$102,4,FALSE),Parametros!$U$3:$Z$102,4,FALSE),"")</f>
        <v/>
      </c>
      <c r="M176" s="33" t="str">
        <f>IF($U176&lt;&gt;"",VLOOKUP(VLOOKUP($U176,Endereços!$B$3:$M$1002,6,FALSE),Parametros!$I$3:$N$102,6,FALSE),"")</f>
        <v/>
      </c>
      <c r="N176" s="9"/>
      <c r="O176" s="9"/>
      <c r="P176" s="9"/>
      <c r="Q176" s="9"/>
      <c r="R176" s="9"/>
      <c r="S176" s="9"/>
      <c r="T176" s="9"/>
      <c r="U176" s="9"/>
      <c r="V176" s="32" t="str">
        <f>IF($U176&lt;&gt;"",VLOOKUP($U176,Endereços!$B$3:$M$1002,5,FALSE)&amp;" - "&amp;VLOOKUP($U176,Endereços!$B$3:$M$1002,7,FALSE)&amp;" - "&amp;VLOOKUP($U176,Endereços!$B$3:$M$1002,8,FALSE)&amp;", "&amp;VLOOKUP($U176,Endereços!$B$3:$M$1002,2,FALSE)&amp;" "&amp;VLOOKUP($U176,Endereços!$B$3:$M$1002,3,FALSE),"")</f>
        <v/>
      </c>
      <c r="W176" s="9"/>
      <c r="X176" s="9"/>
      <c r="Y176" s="9"/>
      <c r="Z176" s="16"/>
      <c r="AA176" s="16"/>
      <c r="AB176" s="72"/>
    </row>
    <row r="177" spans="1:28" x14ac:dyDescent="0.2">
      <c r="A177" s="38" t="str">
        <f t="shared" si="4"/>
        <v/>
      </c>
      <c r="B177" s="9"/>
      <c r="C177" s="7"/>
      <c r="D177" s="14"/>
      <c r="E177" s="14"/>
      <c r="F177" s="33" t="str">
        <f>IF($E177&lt;&gt;"",VLOOKUP($E177,Parametros!$A$3:$C$102,2,FALSE),"")</f>
        <v/>
      </c>
      <c r="G177" s="36"/>
      <c r="H177" s="33" t="str">
        <f>IF($G177&lt;&gt;"",VLOOKUP($G177,Parametros!$P$3:$R$102,2,FALSE),"")</f>
        <v/>
      </c>
      <c r="I177" s="9"/>
      <c r="J177" s="9"/>
      <c r="K177" s="9"/>
      <c r="L177" s="33" t="str">
        <f>IF($U177&lt;&gt;"",VLOOKUP(VLOOKUP(VLOOKUP($U177,Endereços!$B$3:$M$1002,8,FALSE),Parametros!$AG$3:$AJ$102,4,FALSE),Parametros!$U$3:$Z$102,4,FALSE),"")</f>
        <v/>
      </c>
      <c r="M177" s="33" t="str">
        <f>IF($U177&lt;&gt;"",VLOOKUP(VLOOKUP($U177,Endereços!$B$3:$M$1002,6,FALSE),Parametros!$I$3:$N$102,6,FALSE),"")</f>
        <v/>
      </c>
      <c r="N177" s="9"/>
      <c r="O177" s="9"/>
      <c r="P177" s="9"/>
      <c r="Q177" s="9"/>
      <c r="R177" s="9"/>
      <c r="S177" s="9"/>
      <c r="T177" s="9"/>
      <c r="U177" s="9"/>
      <c r="V177" s="32" t="str">
        <f>IF($U177&lt;&gt;"",VLOOKUP($U177,Endereços!$B$3:$M$1002,5,FALSE)&amp;" - "&amp;VLOOKUP($U177,Endereços!$B$3:$M$1002,7,FALSE)&amp;" - "&amp;VLOOKUP($U177,Endereços!$B$3:$M$1002,8,FALSE)&amp;", "&amp;VLOOKUP($U177,Endereços!$B$3:$M$1002,2,FALSE)&amp;" "&amp;VLOOKUP($U177,Endereços!$B$3:$M$1002,3,FALSE),"")</f>
        <v/>
      </c>
      <c r="W177" s="9"/>
      <c r="X177" s="9"/>
      <c r="Y177" s="9"/>
      <c r="Z177" s="16"/>
      <c r="AA177" s="16"/>
      <c r="AB177" s="72"/>
    </row>
    <row r="178" spans="1:28" x14ac:dyDescent="0.2">
      <c r="A178" s="38" t="str">
        <f t="shared" si="4"/>
        <v/>
      </c>
      <c r="B178" s="9"/>
      <c r="C178" s="7"/>
      <c r="D178" s="14"/>
      <c r="E178" s="14"/>
      <c r="F178" s="33" t="str">
        <f>IF($E178&lt;&gt;"",VLOOKUP($E178,Parametros!$A$3:$C$102,2,FALSE),"")</f>
        <v/>
      </c>
      <c r="G178" s="36"/>
      <c r="H178" s="33" t="str">
        <f>IF($G178&lt;&gt;"",VLOOKUP($G178,Parametros!$P$3:$R$102,2,FALSE),"")</f>
        <v/>
      </c>
      <c r="I178" s="9"/>
      <c r="J178" s="9"/>
      <c r="K178" s="9"/>
      <c r="L178" s="33" t="str">
        <f>IF($U178&lt;&gt;"",VLOOKUP(VLOOKUP(VLOOKUP($U178,Endereços!$B$3:$M$1002,8,FALSE),Parametros!$AG$3:$AJ$102,4,FALSE),Parametros!$U$3:$Z$102,4,FALSE),"")</f>
        <v/>
      </c>
      <c r="M178" s="33" t="str">
        <f>IF($U178&lt;&gt;"",VLOOKUP(VLOOKUP($U178,Endereços!$B$3:$M$1002,6,FALSE),Parametros!$I$3:$N$102,6,FALSE),"")</f>
        <v/>
      </c>
      <c r="N178" s="9"/>
      <c r="O178" s="9"/>
      <c r="P178" s="9"/>
      <c r="Q178" s="9"/>
      <c r="R178" s="9"/>
      <c r="S178" s="9"/>
      <c r="T178" s="9"/>
      <c r="U178" s="9"/>
      <c r="V178" s="32" t="str">
        <f>IF($U178&lt;&gt;"",VLOOKUP($U178,Endereços!$B$3:$M$1002,5,FALSE)&amp;" - "&amp;VLOOKUP($U178,Endereços!$B$3:$M$1002,7,FALSE)&amp;" - "&amp;VLOOKUP($U178,Endereços!$B$3:$M$1002,8,FALSE)&amp;", "&amp;VLOOKUP($U178,Endereços!$B$3:$M$1002,2,FALSE)&amp;" "&amp;VLOOKUP($U178,Endereços!$B$3:$M$1002,3,FALSE),"")</f>
        <v/>
      </c>
      <c r="W178" s="9"/>
      <c r="X178" s="9"/>
      <c r="Y178" s="9"/>
      <c r="Z178" s="16"/>
      <c r="AA178" s="16"/>
      <c r="AB178" s="72"/>
    </row>
    <row r="179" spans="1:28" x14ac:dyDescent="0.2">
      <c r="A179" s="38" t="str">
        <f t="shared" si="4"/>
        <v/>
      </c>
      <c r="B179" s="9"/>
      <c r="C179" s="7"/>
      <c r="D179" s="14"/>
      <c r="E179" s="14"/>
      <c r="F179" s="33" t="str">
        <f>IF($E179&lt;&gt;"",VLOOKUP($E179,Parametros!$A$3:$C$102,2,FALSE),"")</f>
        <v/>
      </c>
      <c r="G179" s="36"/>
      <c r="H179" s="33" t="str">
        <f>IF($G179&lt;&gt;"",VLOOKUP($G179,Parametros!$P$3:$R$102,2,FALSE),"")</f>
        <v/>
      </c>
      <c r="I179" s="9"/>
      <c r="J179" s="9"/>
      <c r="K179" s="9"/>
      <c r="L179" s="33" t="str">
        <f>IF($U179&lt;&gt;"",VLOOKUP(VLOOKUP(VLOOKUP($U179,Endereços!$B$3:$M$1002,8,FALSE),Parametros!$AG$3:$AJ$102,4,FALSE),Parametros!$U$3:$Z$102,4,FALSE),"")</f>
        <v/>
      </c>
      <c r="M179" s="33" t="str">
        <f>IF($U179&lt;&gt;"",VLOOKUP(VLOOKUP($U179,Endereços!$B$3:$M$1002,6,FALSE),Parametros!$I$3:$N$102,6,FALSE),"")</f>
        <v/>
      </c>
      <c r="N179" s="9"/>
      <c r="O179" s="9"/>
      <c r="P179" s="9"/>
      <c r="Q179" s="9"/>
      <c r="R179" s="9"/>
      <c r="S179" s="9"/>
      <c r="T179" s="9"/>
      <c r="U179" s="9"/>
      <c r="V179" s="32" t="str">
        <f>IF($U179&lt;&gt;"",VLOOKUP($U179,Endereços!$B$3:$M$1002,5,FALSE)&amp;" - "&amp;VLOOKUP($U179,Endereços!$B$3:$M$1002,7,FALSE)&amp;" - "&amp;VLOOKUP($U179,Endereços!$B$3:$M$1002,8,FALSE)&amp;", "&amp;VLOOKUP($U179,Endereços!$B$3:$M$1002,2,FALSE)&amp;" "&amp;VLOOKUP($U179,Endereços!$B$3:$M$1002,3,FALSE),"")</f>
        <v/>
      </c>
      <c r="W179" s="9"/>
      <c r="X179" s="9"/>
      <c r="Y179" s="9"/>
      <c r="Z179" s="16"/>
      <c r="AA179" s="16"/>
      <c r="AB179" s="72"/>
    </row>
    <row r="180" spans="1:28" x14ac:dyDescent="0.2">
      <c r="A180" s="38" t="str">
        <f t="shared" si="4"/>
        <v/>
      </c>
      <c r="B180" s="9"/>
      <c r="C180" s="7"/>
      <c r="D180" s="14"/>
      <c r="E180" s="14"/>
      <c r="F180" s="33" t="str">
        <f>IF($E180&lt;&gt;"",VLOOKUP($E180,Parametros!$A$3:$C$102,2,FALSE),"")</f>
        <v/>
      </c>
      <c r="G180" s="36"/>
      <c r="H180" s="33" t="str">
        <f>IF($G180&lt;&gt;"",VLOOKUP($G180,Parametros!$P$3:$R$102,2,FALSE),"")</f>
        <v/>
      </c>
      <c r="I180" s="9"/>
      <c r="J180" s="9"/>
      <c r="K180" s="9"/>
      <c r="L180" s="33" t="str">
        <f>IF($U180&lt;&gt;"",VLOOKUP(VLOOKUP(VLOOKUP($U180,Endereços!$B$3:$M$1002,8,FALSE),Parametros!$AG$3:$AJ$102,4,FALSE),Parametros!$U$3:$Z$102,4,FALSE),"")</f>
        <v/>
      </c>
      <c r="M180" s="33" t="str">
        <f>IF($U180&lt;&gt;"",VLOOKUP(VLOOKUP($U180,Endereços!$B$3:$M$1002,6,FALSE),Parametros!$I$3:$N$102,6,FALSE),"")</f>
        <v/>
      </c>
      <c r="N180" s="9"/>
      <c r="O180" s="9"/>
      <c r="P180" s="9"/>
      <c r="Q180" s="9"/>
      <c r="R180" s="9"/>
      <c r="S180" s="9"/>
      <c r="T180" s="9"/>
      <c r="U180" s="9"/>
      <c r="V180" s="32" t="str">
        <f>IF($U180&lt;&gt;"",VLOOKUP($U180,Endereços!$B$3:$M$1002,5,FALSE)&amp;" - "&amp;VLOOKUP($U180,Endereços!$B$3:$M$1002,7,FALSE)&amp;" - "&amp;VLOOKUP($U180,Endereços!$B$3:$M$1002,8,FALSE)&amp;", "&amp;VLOOKUP($U180,Endereços!$B$3:$M$1002,2,FALSE)&amp;" "&amp;VLOOKUP($U180,Endereços!$B$3:$M$1002,3,FALSE),"")</f>
        <v/>
      </c>
      <c r="W180" s="9"/>
      <c r="X180" s="9"/>
      <c r="Y180" s="9"/>
      <c r="Z180" s="16"/>
      <c r="AA180" s="16"/>
      <c r="AB180" s="72"/>
    </row>
    <row r="181" spans="1:28" x14ac:dyDescent="0.2">
      <c r="A181" s="38" t="str">
        <f t="shared" si="4"/>
        <v/>
      </c>
      <c r="B181" s="9"/>
      <c r="C181" s="7"/>
      <c r="D181" s="14"/>
      <c r="E181" s="14"/>
      <c r="F181" s="33" t="str">
        <f>IF($E181&lt;&gt;"",VLOOKUP($E181,Parametros!$A$3:$C$102,2,FALSE),"")</f>
        <v/>
      </c>
      <c r="G181" s="36"/>
      <c r="H181" s="33" t="str">
        <f>IF($G181&lt;&gt;"",VLOOKUP($G181,Parametros!$P$3:$R$102,2,FALSE),"")</f>
        <v/>
      </c>
      <c r="I181" s="9"/>
      <c r="J181" s="9"/>
      <c r="K181" s="9"/>
      <c r="L181" s="33" t="str">
        <f>IF($U181&lt;&gt;"",VLOOKUP(VLOOKUP(VLOOKUP($U181,Endereços!$B$3:$M$1002,8,FALSE),Parametros!$AG$3:$AJ$102,4,FALSE),Parametros!$U$3:$Z$102,4,FALSE),"")</f>
        <v/>
      </c>
      <c r="M181" s="33" t="str">
        <f>IF($U181&lt;&gt;"",VLOOKUP(VLOOKUP($U181,Endereços!$B$3:$M$1002,6,FALSE),Parametros!$I$3:$N$102,6,FALSE),"")</f>
        <v/>
      </c>
      <c r="N181" s="9"/>
      <c r="O181" s="9"/>
      <c r="P181" s="9"/>
      <c r="Q181" s="9"/>
      <c r="R181" s="9"/>
      <c r="S181" s="9"/>
      <c r="T181" s="9"/>
      <c r="U181" s="9"/>
      <c r="V181" s="32" t="str">
        <f>IF($U181&lt;&gt;"",VLOOKUP($U181,Endereços!$B$3:$M$1002,5,FALSE)&amp;" - "&amp;VLOOKUP($U181,Endereços!$B$3:$M$1002,7,FALSE)&amp;" - "&amp;VLOOKUP($U181,Endereços!$B$3:$M$1002,8,FALSE)&amp;", "&amp;VLOOKUP($U181,Endereços!$B$3:$M$1002,2,FALSE)&amp;" "&amp;VLOOKUP($U181,Endereços!$B$3:$M$1002,3,FALSE),"")</f>
        <v/>
      </c>
      <c r="W181" s="9"/>
      <c r="X181" s="9"/>
      <c r="Y181" s="9"/>
      <c r="Z181" s="16"/>
      <c r="AA181" s="16"/>
      <c r="AB181" s="72"/>
    </row>
    <row r="182" spans="1:28" x14ac:dyDescent="0.2">
      <c r="A182" s="38" t="str">
        <f t="shared" si="4"/>
        <v/>
      </c>
      <c r="B182" s="9"/>
      <c r="C182" s="7"/>
      <c r="D182" s="14"/>
      <c r="E182" s="14"/>
      <c r="F182" s="33" t="str">
        <f>IF($E182&lt;&gt;"",VLOOKUP($E182,Parametros!$A$3:$C$102,2,FALSE),"")</f>
        <v/>
      </c>
      <c r="G182" s="36"/>
      <c r="H182" s="33" t="str">
        <f>IF($G182&lt;&gt;"",VLOOKUP($G182,Parametros!$P$3:$R$102,2,FALSE),"")</f>
        <v/>
      </c>
      <c r="I182" s="9"/>
      <c r="J182" s="9"/>
      <c r="K182" s="9"/>
      <c r="L182" s="33" t="str">
        <f>IF($U182&lt;&gt;"",VLOOKUP(VLOOKUP(VLOOKUP($U182,Endereços!$B$3:$M$1002,8,FALSE),Parametros!$AG$3:$AJ$102,4,FALSE),Parametros!$U$3:$Z$102,4,FALSE),"")</f>
        <v/>
      </c>
      <c r="M182" s="33" t="str">
        <f>IF($U182&lt;&gt;"",VLOOKUP(VLOOKUP($U182,Endereços!$B$3:$M$1002,6,FALSE),Parametros!$I$3:$N$102,6,FALSE),"")</f>
        <v/>
      </c>
      <c r="N182" s="9"/>
      <c r="O182" s="9"/>
      <c r="P182" s="9"/>
      <c r="Q182" s="9"/>
      <c r="R182" s="9"/>
      <c r="S182" s="9"/>
      <c r="T182" s="9"/>
      <c r="U182" s="9"/>
      <c r="V182" s="32" t="str">
        <f>IF($U182&lt;&gt;"",VLOOKUP($U182,Endereços!$B$3:$M$1002,5,FALSE)&amp;" - "&amp;VLOOKUP($U182,Endereços!$B$3:$M$1002,7,FALSE)&amp;" - "&amp;VLOOKUP($U182,Endereços!$B$3:$M$1002,8,FALSE)&amp;", "&amp;VLOOKUP($U182,Endereços!$B$3:$M$1002,2,FALSE)&amp;" "&amp;VLOOKUP($U182,Endereços!$B$3:$M$1002,3,FALSE),"")</f>
        <v/>
      </c>
      <c r="W182" s="9"/>
      <c r="X182" s="9"/>
      <c r="Y182" s="9"/>
      <c r="Z182" s="16"/>
      <c r="AA182" s="16"/>
      <c r="AB182" s="72"/>
    </row>
    <row r="183" spans="1:28" x14ac:dyDescent="0.2">
      <c r="A183" s="38" t="str">
        <f t="shared" si="4"/>
        <v/>
      </c>
      <c r="B183" s="9"/>
      <c r="C183" s="7"/>
      <c r="D183" s="14"/>
      <c r="E183" s="14"/>
      <c r="F183" s="33" t="str">
        <f>IF($E183&lt;&gt;"",VLOOKUP($E183,Parametros!$A$3:$C$102,2,FALSE),"")</f>
        <v/>
      </c>
      <c r="G183" s="36"/>
      <c r="H183" s="33" t="str">
        <f>IF($G183&lt;&gt;"",VLOOKUP($G183,Parametros!$P$3:$R$102,2,FALSE),"")</f>
        <v/>
      </c>
      <c r="I183" s="9"/>
      <c r="J183" s="9"/>
      <c r="K183" s="9"/>
      <c r="L183" s="33" t="str">
        <f>IF($U183&lt;&gt;"",VLOOKUP(VLOOKUP(VLOOKUP($U183,Endereços!$B$3:$M$1002,8,FALSE),Parametros!$AG$3:$AJ$102,4,FALSE),Parametros!$U$3:$Z$102,4,FALSE),"")</f>
        <v/>
      </c>
      <c r="M183" s="33" t="str">
        <f>IF($U183&lt;&gt;"",VLOOKUP(VLOOKUP($U183,Endereços!$B$3:$M$1002,6,FALSE),Parametros!$I$3:$N$102,6,FALSE),"")</f>
        <v/>
      </c>
      <c r="N183" s="9"/>
      <c r="O183" s="9"/>
      <c r="P183" s="9"/>
      <c r="Q183" s="9"/>
      <c r="R183" s="9"/>
      <c r="S183" s="9"/>
      <c r="T183" s="9"/>
      <c r="U183" s="9"/>
      <c r="V183" s="32" t="str">
        <f>IF($U183&lt;&gt;"",VLOOKUP($U183,Endereços!$B$3:$M$1002,5,FALSE)&amp;" - "&amp;VLOOKUP($U183,Endereços!$B$3:$M$1002,7,FALSE)&amp;" - "&amp;VLOOKUP($U183,Endereços!$B$3:$M$1002,8,FALSE)&amp;", "&amp;VLOOKUP($U183,Endereços!$B$3:$M$1002,2,FALSE)&amp;" "&amp;VLOOKUP($U183,Endereços!$B$3:$M$1002,3,FALSE),"")</f>
        <v/>
      </c>
      <c r="W183" s="9"/>
      <c r="X183" s="9"/>
      <c r="Y183" s="9"/>
      <c r="Z183" s="16"/>
      <c r="AA183" s="16"/>
      <c r="AB183" s="72"/>
    </row>
    <row r="184" spans="1:28" x14ac:dyDescent="0.2">
      <c r="A184" s="38" t="str">
        <f t="shared" si="4"/>
        <v/>
      </c>
      <c r="B184" s="9"/>
      <c r="C184" s="7"/>
      <c r="D184" s="14"/>
      <c r="E184" s="14"/>
      <c r="F184" s="33" t="str">
        <f>IF($E184&lt;&gt;"",VLOOKUP($E184,Parametros!$A$3:$C$102,2,FALSE),"")</f>
        <v/>
      </c>
      <c r="G184" s="36"/>
      <c r="H184" s="33" t="str">
        <f>IF($G184&lt;&gt;"",VLOOKUP($G184,Parametros!$P$3:$R$102,2,FALSE),"")</f>
        <v/>
      </c>
      <c r="I184" s="9"/>
      <c r="J184" s="9"/>
      <c r="K184" s="9"/>
      <c r="L184" s="33" t="str">
        <f>IF($U184&lt;&gt;"",VLOOKUP(VLOOKUP(VLOOKUP($U184,Endereços!$B$3:$M$1002,8,FALSE),Parametros!$AG$3:$AJ$102,4,FALSE),Parametros!$U$3:$Z$102,4,FALSE),"")</f>
        <v/>
      </c>
      <c r="M184" s="33" t="str">
        <f>IF($U184&lt;&gt;"",VLOOKUP(VLOOKUP($U184,Endereços!$B$3:$M$1002,6,FALSE),Parametros!$I$3:$N$102,6,FALSE),"")</f>
        <v/>
      </c>
      <c r="N184" s="9"/>
      <c r="O184" s="9"/>
      <c r="P184" s="9"/>
      <c r="Q184" s="9"/>
      <c r="R184" s="9"/>
      <c r="S184" s="9"/>
      <c r="T184" s="9"/>
      <c r="U184" s="9"/>
      <c r="V184" s="32" t="str">
        <f>IF($U184&lt;&gt;"",VLOOKUP($U184,Endereços!$B$3:$M$1002,5,FALSE)&amp;" - "&amp;VLOOKUP($U184,Endereços!$B$3:$M$1002,7,FALSE)&amp;" - "&amp;VLOOKUP($U184,Endereços!$B$3:$M$1002,8,FALSE)&amp;", "&amp;VLOOKUP($U184,Endereços!$B$3:$M$1002,2,FALSE)&amp;" "&amp;VLOOKUP($U184,Endereços!$B$3:$M$1002,3,FALSE),"")</f>
        <v/>
      </c>
      <c r="W184" s="9"/>
      <c r="X184" s="9"/>
      <c r="Y184" s="9"/>
      <c r="Z184" s="16"/>
      <c r="AA184" s="16"/>
      <c r="AB184" s="72"/>
    </row>
    <row r="185" spans="1:28" x14ac:dyDescent="0.2">
      <c r="A185" s="38" t="str">
        <f t="shared" si="4"/>
        <v/>
      </c>
      <c r="B185" s="9"/>
      <c r="C185" s="7"/>
      <c r="D185" s="14"/>
      <c r="E185" s="14"/>
      <c r="F185" s="33" t="str">
        <f>IF($E185&lt;&gt;"",VLOOKUP($E185,Parametros!$A$3:$C$102,2,FALSE),"")</f>
        <v/>
      </c>
      <c r="G185" s="36"/>
      <c r="H185" s="33" t="str">
        <f>IF($G185&lt;&gt;"",VLOOKUP($G185,Parametros!$P$3:$R$102,2,FALSE),"")</f>
        <v/>
      </c>
      <c r="I185" s="9"/>
      <c r="J185" s="9"/>
      <c r="K185" s="9"/>
      <c r="L185" s="33" t="str">
        <f>IF($U185&lt;&gt;"",VLOOKUP(VLOOKUP(VLOOKUP($U185,Endereços!$B$3:$M$1002,8,FALSE),Parametros!$AG$3:$AJ$102,4,FALSE),Parametros!$U$3:$Z$102,4,FALSE),"")</f>
        <v/>
      </c>
      <c r="M185" s="33" t="str">
        <f>IF($U185&lt;&gt;"",VLOOKUP(VLOOKUP($U185,Endereços!$B$3:$M$1002,6,FALSE),Parametros!$I$3:$N$102,6,FALSE),"")</f>
        <v/>
      </c>
      <c r="N185" s="9"/>
      <c r="O185" s="9"/>
      <c r="P185" s="9"/>
      <c r="Q185" s="9"/>
      <c r="R185" s="9"/>
      <c r="S185" s="9"/>
      <c r="T185" s="9"/>
      <c r="U185" s="9"/>
      <c r="V185" s="32" t="str">
        <f>IF($U185&lt;&gt;"",VLOOKUP($U185,Endereços!$B$3:$M$1002,5,FALSE)&amp;" - "&amp;VLOOKUP($U185,Endereços!$B$3:$M$1002,7,FALSE)&amp;" - "&amp;VLOOKUP($U185,Endereços!$B$3:$M$1002,8,FALSE)&amp;", "&amp;VLOOKUP($U185,Endereços!$B$3:$M$1002,2,FALSE)&amp;" "&amp;VLOOKUP($U185,Endereços!$B$3:$M$1002,3,FALSE),"")</f>
        <v/>
      </c>
      <c r="W185" s="9"/>
      <c r="X185" s="9"/>
      <c r="Y185" s="9"/>
      <c r="Z185" s="16"/>
      <c r="AA185" s="16"/>
      <c r="AB185" s="72"/>
    </row>
    <row r="186" spans="1:28" x14ac:dyDescent="0.2">
      <c r="A186" s="38" t="str">
        <f t="shared" si="4"/>
        <v/>
      </c>
      <c r="B186" s="9"/>
      <c r="C186" s="7"/>
      <c r="D186" s="14"/>
      <c r="E186" s="14"/>
      <c r="F186" s="33" t="str">
        <f>IF($E186&lt;&gt;"",VLOOKUP($E186,Parametros!$A$3:$C$102,2,FALSE),"")</f>
        <v/>
      </c>
      <c r="G186" s="36"/>
      <c r="H186" s="33" t="str">
        <f>IF($G186&lt;&gt;"",VLOOKUP($G186,Parametros!$P$3:$R$102,2,FALSE),"")</f>
        <v/>
      </c>
      <c r="I186" s="9"/>
      <c r="J186" s="9"/>
      <c r="K186" s="9"/>
      <c r="L186" s="33" t="str">
        <f>IF($U186&lt;&gt;"",VLOOKUP(VLOOKUP(VLOOKUP($U186,Endereços!$B$3:$M$1002,8,FALSE),Parametros!$AG$3:$AJ$102,4,FALSE),Parametros!$U$3:$Z$102,4,FALSE),"")</f>
        <v/>
      </c>
      <c r="M186" s="33" t="str">
        <f>IF($U186&lt;&gt;"",VLOOKUP(VLOOKUP($U186,Endereços!$B$3:$M$1002,6,FALSE),Parametros!$I$3:$N$102,6,FALSE),"")</f>
        <v/>
      </c>
      <c r="N186" s="9"/>
      <c r="O186" s="9"/>
      <c r="P186" s="9"/>
      <c r="Q186" s="9"/>
      <c r="R186" s="9"/>
      <c r="S186" s="9"/>
      <c r="T186" s="9"/>
      <c r="U186" s="9"/>
      <c r="V186" s="32" t="str">
        <f>IF($U186&lt;&gt;"",VLOOKUP($U186,Endereços!$B$3:$M$1002,5,FALSE)&amp;" - "&amp;VLOOKUP($U186,Endereços!$B$3:$M$1002,7,FALSE)&amp;" - "&amp;VLOOKUP($U186,Endereços!$B$3:$M$1002,8,FALSE)&amp;", "&amp;VLOOKUP($U186,Endereços!$B$3:$M$1002,2,FALSE)&amp;" "&amp;VLOOKUP($U186,Endereços!$B$3:$M$1002,3,FALSE),"")</f>
        <v/>
      </c>
      <c r="W186" s="9"/>
      <c r="X186" s="9"/>
      <c r="Y186" s="9"/>
      <c r="Z186" s="16"/>
      <c r="AA186" s="16"/>
      <c r="AB186" s="72"/>
    </row>
    <row r="187" spans="1:28" x14ac:dyDescent="0.2">
      <c r="A187" s="38" t="str">
        <f t="shared" si="4"/>
        <v/>
      </c>
      <c r="B187" s="9"/>
      <c r="C187" s="7"/>
      <c r="D187" s="14"/>
      <c r="E187" s="14"/>
      <c r="F187" s="33" t="str">
        <f>IF($E187&lt;&gt;"",VLOOKUP($E187,Parametros!$A$3:$C$102,2,FALSE),"")</f>
        <v/>
      </c>
      <c r="G187" s="36"/>
      <c r="H187" s="33" t="str">
        <f>IF($G187&lt;&gt;"",VLOOKUP($G187,Parametros!$P$3:$R$102,2,FALSE),"")</f>
        <v/>
      </c>
      <c r="I187" s="9"/>
      <c r="J187" s="9"/>
      <c r="K187" s="9"/>
      <c r="L187" s="33" t="str">
        <f>IF($U187&lt;&gt;"",VLOOKUP(VLOOKUP(VLOOKUP($U187,Endereços!$B$3:$M$1002,8,FALSE),Parametros!$AG$3:$AJ$102,4,FALSE),Parametros!$U$3:$Z$102,4,FALSE),"")</f>
        <v/>
      </c>
      <c r="M187" s="33" t="str">
        <f>IF($U187&lt;&gt;"",VLOOKUP(VLOOKUP($U187,Endereços!$B$3:$M$1002,6,FALSE),Parametros!$I$3:$N$102,6,FALSE),"")</f>
        <v/>
      </c>
      <c r="N187" s="9"/>
      <c r="O187" s="9"/>
      <c r="P187" s="9"/>
      <c r="Q187" s="9"/>
      <c r="R187" s="9"/>
      <c r="S187" s="9"/>
      <c r="T187" s="9"/>
      <c r="U187" s="9"/>
      <c r="V187" s="32" t="str">
        <f>IF($U187&lt;&gt;"",VLOOKUP($U187,Endereços!$B$3:$M$1002,5,FALSE)&amp;" - "&amp;VLOOKUP($U187,Endereços!$B$3:$M$1002,7,FALSE)&amp;" - "&amp;VLOOKUP($U187,Endereços!$B$3:$M$1002,8,FALSE)&amp;", "&amp;VLOOKUP($U187,Endereços!$B$3:$M$1002,2,FALSE)&amp;" "&amp;VLOOKUP($U187,Endereços!$B$3:$M$1002,3,FALSE),"")</f>
        <v/>
      </c>
      <c r="W187" s="9"/>
      <c r="X187" s="9"/>
      <c r="Y187" s="9"/>
      <c r="Z187" s="16"/>
      <c r="AA187" s="16"/>
      <c r="AB187" s="72"/>
    </row>
    <row r="188" spans="1:28" x14ac:dyDescent="0.2">
      <c r="A188" s="38" t="str">
        <f t="shared" si="4"/>
        <v/>
      </c>
      <c r="B188" s="9"/>
      <c r="C188" s="7"/>
      <c r="D188" s="14"/>
      <c r="E188" s="14"/>
      <c r="F188" s="33" t="str">
        <f>IF($E188&lt;&gt;"",VLOOKUP($E188,Parametros!$A$3:$C$102,2,FALSE),"")</f>
        <v/>
      </c>
      <c r="G188" s="36"/>
      <c r="H188" s="33" t="str">
        <f>IF($G188&lt;&gt;"",VLOOKUP($G188,Parametros!$P$3:$R$102,2,FALSE),"")</f>
        <v/>
      </c>
      <c r="I188" s="9"/>
      <c r="J188" s="9"/>
      <c r="K188" s="9"/>
      <c r="L188" s="33" t="str">
        <f>IF($U188&lt;&gt;"",VLOOKUP(VLOOKUP(VLOOKUP($U188,Endereços!$B$3:$M$1002,8,FALSE),Parametros!$AG$3:$AJ$102,4,FALSE),Parametros!$U$3:$Z$102,4,FALSE),"")</f>
        <v/>
      </c>
      <c r="M188" s="33" t="str">
        <f>IF($U188&lt;&gt;"",VLOOKUP(VLOOKUP($U188,Endereços!$B$3:$M$1002,6,FALSE),Parametros!$I$3:$N$102,6,FALSE),"")</f>
        <v/>
      </c>
      <c r="N188" s="9"/>
      <c r="O188" s="9"/>
      <c r="P188" s="9"/>
      <c r="Q188" s="9"/>
      <c r="R188" s="9"/>
      <c r="S188" s="9"/>
      <c r="T188" s="9"/>
      <c r="U188" s="9"/>
      <c r="V188" s="32" t="str">
        <f>IF($U188&lt;&gt;"",VLOOKUP($U188,Endereços!$B$3:$M$1002,5,FALSE)&amp;" - "&amp;VLOOKUP($U188,Endereços!$B$3:$M$1002,7,FALSE)&amp;" - "&amp;VLOOKUP($U188,Endereços!$B$3:$M$1002,8,FALSE)&amp;", "&amp;VLOOKUP($U188,Endereços!$B$3:$M$1002,2,FALSE)&amp;" "&amp;VLOOKUP($U188,Endereços!$B$3:$M$1002,3,FALSE),"")</f>
        <v/>
      </c>
      <c r="W188" s="9"/>
      <c r="X188" s="9"/>
      <c r="Y188" s="9"/>
      <c r="Z188" s="16"/>
      <c r="AA188" s="16"/>
      <c r="AB188" s="72"/>
    </row>
    <row r="189" spans="1:28" x14ac:dyDescent="0.2">
      <c r="A189" s="38" t="str">
        <f t="shared" si="4"/>
        <v/>
      </c>
      <c r="B189" s="9"/>
      <c r="C189" s="7"/>
      <c r="D189" s="14"/>
      <c r="E189" s="14"/>
      <c r="F189" s="33" t="str">
        <f>IF($E189&lt;&gt;"",VLOOKUP($E189,Parametros!$A$3:$C$102,2,FALSE),"")</f>
        <v/>
      </c>
      <c r="G189" s="36"/>
      <c r="H189" s="33" t="str">
        <f>IF($G189&lt;&gt;"",VLOOKUP($G189,Parametros!$P$3:$R$102,2,FALSE),"")</f>
        <v/>
      </c>
      <c r="I189" s="9"/>
      <c r="J189" s="9"/>
      <c r="K189" s="9"/>
      <c r="L189" s="33" t="str">
        <f>IF($U189&lt;&gt;"",VLOOKUP(VLOOKUP(VLOOKUP($U189,Endereços!$B$3:$M$1002,8,FALSE),Parametros!$AG$3:$AJ$102,4,FALSE),Parametros!$U$3:$Z$102,4,FALSE),"")</f>
        <v/>
      </c>
      <c r="M189" s="33" t="str">
        <f>IF($U189&lt;&gt;"",VLOOKUP(VLOOKUP($U189,Endereços!$B$3:$M$1002,6,FALSE),Parametros!$I$3:$N$102,6,FALSE),"")</f>
        <v/>
      </c>
      <c r="N189" s="9"/>
      <c r="O189" s="9"/>
      <c r="P189" s="9"/>
      <c r="Q189" s="9"/>
      <c r="R189" s="9"/>
      <c r="S189" s="9"/>
      <c r="T189" s="9"/>
      <c r="U189" s="9"/>
      <c r="V189" s="32" t="str">
        <f>IF($U189&lt;&gt;"",VLOOKUP($U189,Endereços!$B$3:$M$1002,5,FALSE)&amp;" - "&amp;VLOOKUP($U189,Endereços!$B$3:$M$1002,7,FALSE)&amp;" - "&amp;VLOOKUP($U189,Endereços!$B$3:$M$1002,8,FALSE)&amp;", "&amp;VLOOKUP($U189,Endereços!$B$3:$M$1002,2,FALSE)&amp;" "&amp;VLOOKUP($U189,Endereços!$B$3:$M$1002,3,FALSE),"")</f>
        <v/>
      </c>
      <c r="W189" s="9"/>
      <c r="X189" s="9"/>
      <c r="Y189" s="9"/>
      <c r="Z189" s="16"/>
      <c r="AA189" s="16"/>
      <c r="AB189" s="72"/>
    </row>
    <row r="190" spans="1:28" x14ac:dyDescent="0.2">
      <c r="A190" s="38" t="str">
        <f t="shared" si="4"/>
        <v/>
      </c>
      <c r="B190" s="9"/>
      <c r="C190" s="7"/>
      <c r="D190" s="14"/>
      <c r="E190" s="14"/>
      <c r="F190" s="33" t="str">
        <f>IF($E190&lt;&gt;"",VLOOKUP($E190,Parametros!$A$3:$C$102,2,FALSE),"")</f>
        <v/>
      </c>
      <c r="G190" s="36"/>
      <c r="H190" s="33" t="str">
        <f>IF($G190&lt;&gt;"",VLOOKUP($G190,Parametros!$P$3:$R$102,2,FALSE),"")</f>
        <v/>
      </c>
      <c r="I190" s="9"/>
      <c r="J190" s="9"/>
      <c r="K190" s="9"/>
      <c r="L190" s="33" t="str">
        <f>IF($U190&lt;&gt;"",VLOOKUP(VLOOKUP(VLOOKUP($U190,Endereços!$B$3:$M$1002,8,FALSE),Parametros!$AG$3:$AJ$102,4,FALSE),Parametros!$U$3:$Z$102,4,FALSE),"")</f>
        <v/>
      </c>
      <c r="M190" s="33" t="str">
        <f>IF($U190&lt;&gt;"",VLOOKUP(VLOOKUP($U190,Endereços!$B$3:$M$1002,6,FALSE),Parametros!$I$3:$N$102,6,FALSE),"")</f>
        <v/>
      </c>
      <c r="N190" s="9"/>
      <c r="O190" s="9"/>
      <c r="P190" s="9"/>
      <c r="Q190" s="9"/>
      <c r="R190" s="9"/>
      <c r="S190" s="9"/>
      <c r="T190" s="9"/>
      <c r="U190" s="9"/>
      <c r="V190" s="32" t="str">
        <f>IF($U190&lt;&gt;"",VLOOKUP($U190,Endereços!$B$3:$M$1002,5,FALSE)&amp;" - "&amp;VLOOKUP($U190,Endereços!$B$3:$M$1002,7,FALSE)&amp;" - "&amp;VLOOKUP($U190,Endereços!$B$3:$M$1002,8,FALSE)&amp;", "&amp;VLOOKUP($U190,Endereços!$B$3:$M$1002,2,FALSE)&amp;" "&amp;VLOOKUP($U190,Endereços!$B$3:$M$1002,3,FALSE),"")</f>
        <v/>
      </c>
      <c r="W190" s="9"/>
      <c r="X190" s="9"/>
      <c r="Y190" s="9"/>
      <c r="Z190" s="16"/>
      <c r="AA190" s="16"/>
      <c r="AB190" s="72"/>
    </row>
    <row r="191" spans="1:28" x14ac:dyDescent="0.2">
      <c r="A191" s="38" t="str">
        <f t="shared" si="4"/>
        <v/>
      </c>
      <c r="B191" s="9"/>
      <c r="C191" s="7"/>
      <c r="D191" s="14"/>
      <c r="E191" s="14"/>
      <c r="F191" s="33" t="str">
        <f>IF($E191&lt;&gt;"",VLOOKUP($E191,Parametros!$A$3:$C$102,2,FALSE),"")</f>
        <v/>
      </c>
      <c r="G191" s="36"/>
      <c r="H191" s="33" t="str">
        <f>IF($G191&lt;&gt;"",VLOOKUP($G191,Parametros!$P$3:$R$102,2,FALSE),"")</f>
        <v/>
      </c>
      <c r="I191" s="9"/>
      <c r="J191" s="9"/>
      <c r="K191" s="9"/>
      <c r="L191" s="33" t="str">
        <f>IF($U191&lt;&gt;"",VLOOKUP(VLOOKUP(VLOOKUP($U191,Endereços!$B$3:$M$1002,8,FALSE),Parametros!$AG$3:$AJ$102,4,FALSE),Parametros!$U$3:$Z$102,4,FALSE),"")</f>
        <v/>
      </c>
      <c r="M191" s="33" t="str">
        <f>IF($U191&lt;&gt;"",VLOOKUP(VLOOKUP($U191,Endereços!$B$3:$M$1002,6,FALSE),Parametros!$I$3:$N$102,6,FALSE),"")</f>
        <v/>
      </c>
      <c r="N191" s="9"/>
      <c r="O191" s="9"/>
      <c r="P191" s="9"/>
      <c r="Q191" s="9"/>
      <c r="R191" s="9"/>
      <c r="S191" s="9"/>
      <c r="T191" s="9"/>
      <c r="U191" s="9"/>
      <c r="V191" s="32" t="str">
        <f>IF($U191&lt;&gt;"",VLOOKUP($U191,Endereços!$B$3:$M$1002,5,FALSE)&amp;" - "&amp;VLOOKUP($U191,Endereços!$B$3:$M$1002,7,FALSE)&amp;" - "&amp;VLOOKUP($U191,Endereços!$B$3:$M$1002,8,FALSE)&amp;", "&amp;VLOOKUP($U191,Endereços!$B$3:$M$1002,2,FALSE)&amp;" "&amp;VLOOKUP($U191,Endereços!$B$3:$M$1002,3,FALSE),"")</f>
        <v/>
      </c>
      <c r="W191" s="9"/>
      <c r="X191" s="9"/>
      <c r="Y191" s="9"/>
      <c r="Z191" s="16"/>
      <c r="AA191" s="16"/>
      <c r="AB191" s="72"/>
    </row>
    <row r="192" spans="1:28" x14ac:dyDescent="0.2">
      <c r="A192" s="38" t="str">
        <f t="shared" si="4"/>
        <v/>
      </c>
      <c r="B192" s="9"/>
      <c r="C192" s="7"/>
      <c r="D192" s="14"/>
      <c r="E192" s="14"/>
      <c r="F192" s="33" t="str">
        <f>IF($E192&lt;&gt;"",VLOOKUP($E192,Parametros!$A$3:$C$102,2,FALSE),"")</f>
        <v/>
      </c>
      <c r="G192" s="36"/>
      <c r="H192" s="33" t="str">
        <f>IF($G192&lt;&gt;"",VLOOKUP($G192,Parametros!$P$3:$R$102,2,FALSE),"")</f>
        <v/>
      </c>
      <c r="I192" s="9"/>
      <c r="J192" s="9"/>
      <c r="K192" s="9"/>
      <c r="L192" s="33" t="str">
        <f>IF($U192&lt;&gt;"",VLOOKUP(VLOOKUP(VLOOKUP($U192,Endereços!$B$3:$M$1002,8,FALSE),Parametros!$AG$3:$AJ$102,4,FALSE),Parametros!$U$3:$Z$102,4,FALSE),"")</f>
        <v/>
      </c>
      <c r="M192" s="33" t="str">
        <f>IF($U192&lt;&gt;"",VLOOKUP(VLOOKUP($U192,Endereços!$B$3:$M$1002,6,FALSE),Parametros!$I$3:$N$102,6,FALSE),"")</f>
        <v/>
      </c>
      <c r="N192" s="9"/>
      <c r="O192" s="9"/>
      <c r="P192" s="9"/>
      <c r="Q192" s="9"/>
      <c r="R192" s="9"/>
      <c r="S192" s="9"/>
      <c r="T192" s="9"/>
      <c r="U192" s="9"/>
      <c r="V192" s="32" t="str">
        <f>IF($U192&lt;&gt;"",VLOOKUP($U192,Endereços!$B$3:$M$1002,5,FALSE)&amp;" - "&amp;VLOOKUP($U192,Endereços!$B$3:$M$1002,7,FALSE)&amp;" - "&amp;VLOOKUP($U192,Endereços!$B$3:$M$1002,8,FALSE)&amp;", "&amp;VLOOKUP($U192,Endereços!$B$3:$M$1002,2,FALSE)&amp;" "&amp;VLOOKUP($U192,Endereços!$B$3:$M$1002,3,FALSE),"")</f>
        <v/>
      </c>
      <c r="W192" s="9"/>
      <c r="X192" s="9"/>
      <c r="Y192" s="9"/>
      <c r="Z192" s="16"/>
      <c r="AA192" s="16"/>
      <c r="AB192" s="72"/>
    </row>
    <row r="193" spans="1:28" x14ac:dyDescent="0.2">
      <c r="A193" s="38" t="str">
        <f t="shared" si="4"/>
        <v/>
      </c>
      <c r="B193" s="9"/>
      <c r="C193" s="7"/>
      <c r="D193" s="14"/>
      <c r="E193" s="14"/>
      <c r="F193" s="33" t="str">
        <f>IF($E193&lt;&gt;"",VLOOKUP($E193,Parametros!$A$3:$C$102,2,FALSE),"")</f>
        <v/>
      </c>
      <c r="G193" s="36"/>
      <c r="H193" s="33" t="str">
        <f>IF($G193&lt;&gt;"",VLOOKUP($G193,Parametros!$P$3:$R$102,2,FALSE),"")</f>
        <v/>
      </c>
      <c r="I193" s="9"/>
      <c r="J193" s="9"/>
      <c r="K193" s="9"/>
      <c r="L193" s="33" t="str">
        <f>IF($U193&lt;&gt;"",VLOOKUP(VLOOKUP(VLOOKUP($U193,Endereços!$B$3:$M$1002,8,FALSE),Parametros!$AG$3:$AJ$102,4,FALSE),Parametros!$U$3:$Z$102,4,FALSE),"")</f>
        <v/>
      </c>
      <c r="M193" s="33" t="str">
        <f>IF($U193&lt;&gt;"",VLOOKUP(VLOOKUP($U193,Endereços!$B$3:$M$1002,6,FALSE),Parametros!$I$3:$N$102,6,FALSE),"")</f>
        <v/>
      </c>
      <c r="N193" s="9"/>
      <c r="O193" s="9"/>
      <c r="P193" s="9"/>
      <c r="Q193" s="9"/>
      <c r="R193" s="9"/>
      <c r="S193" s="9"/>
      <c r="T193" s="9"/>
      <c r="U193" s="9"/>
      <c r="V193" s="32" t="str">
        <f>IF($U193&lt;&gt;"",VLOOKUP($U193,Endereços!$B$3:$M$1002,5,FALSE)&amp;" - "&amp;VLOOKUP($U193,Endereços!$B$3:$M$1002,7,FALSE)&amp;" - "&amp;VLOOKUP($U193,Endereços!$B$3:$M$1002,8,FALSE)&amp;", "&amp;VLOOKUP($U193,Endereços!$B$3:$M$1002,2,FALSE)&amp;" "&amp;VLOOKUP($U193,Endereços!$B$3:$M$1002,3,FALSE),"")</f>
        <v/>
      </c>
      <c r="W193" s="9"/>
      <c r="X193" s="9"/>
      <c r="Y193" s="9"/>
      <c r="Z193" s="16"/>
      <c r="AA193" s="16"/>
      <c r="AB193" s="72"/>
    </row>
    <row r="194" spans="1:28" x14ac:dyDescent="0.2">
      <c r="A194" s="38" t="str">
        <f t="shared" si="4"/>
        <v/>
      </c>
      <c r="B194" s="9"/>
      <c r="C194" s="7"/>
      <c r="D194" s="14"/>
      <c r="E194" s="14"/>
      <c r="F194" s="33" t="str">
        <f>IF($E194&lt;&gt;"",VLOOKUP($E194,Parametros!$A$3:$C$102,2,FALSE),"")</f>
        <v/>
      </c>
      <c r="G194" s="36"/>
      <c r="H194" s="33" t="str">
        <f>IF($G194&lt;&gt;"",VLOOKUP($G194,Parametros!$P$3:$R$102,2,FALSE),"")</f>
        <v/>
      </c>
      <c r="I194" s="9"/>
      <c r="J194" s="9"/>
      <c r="K194" s="9"/>
      <c r="L194" s="33" t="str">
        <f>IF($U194&lt;&gt;"",VLOOKUP(VLOOKUP(VLOOKUP($U194,Endereços!$B$3:$M$1002,8,FALSE),Parametros!$AG$3:$AJ$102,4,FALSE),Parametros!$U$3:$Z$102,4,FALSE),"")</f>
        <v/>
      </c>
      <c r="M194" s="33" t="str">
        <f>IF($U194&lt;&gt;"",VLOOKUP(VLOOKUP($U194,Endereços!$B$3:$M$1002,6,FALSE),Parametros!$I$3:$N$102,6,FALSE),"")</f>
        <v/>
      </c>
      <c r="N194" s="9"/>
      <c r="O194" s="9"/>
      <c r="P194" s="9"/>
      <c r="Q194" s="9"/>
      <c r="R194" s="9"/>
      <c r="S194" s="9"/>
      <c r="T194" s="9"/>
      <c r="U194" s="9"/>
      <c r="V194" s="32" t="str">
        <f>IF($U194&lt;&gt;"",VLOOKUP($U194,Endereços!$B$3:$M$1002,5,FALSE)&amp;" - "&amp;VLOOKUP($U194,Endereços!$B$3:$M$1002,7,FALSE)&amp;" - "&amp;VLOOKUP($U194,Endereços!$B$3:$M$1002,8,FALSE)&amp;", "&amp;VLOOKUP($U194,Endereços!$B$3:$M$1002,2,FALSE)&amp;" "&amp;VLOOKUP($U194,Endereços!$B$3:$M$1002,3,FALSE),"")</f>
        <v/>
      </c>
      <c r="W194" s="9"/>
      <c r="X194" s="9"/>
      <c r="Y194" s="9"/>
      <c r="Z194" s="16"/>
      <c r="AA194" s="16"/>
      <c r="AB194" s="72"/>
    </row>
    <row r="195" spans="1:28" x14ac:dyDescent="0.2">
      <c r="A195" s="38" t="str">
        <f t="shared" si="4"/>
        <v/>
      </c>
      <c r="B195" s="9"/>
      <c r="C195" s="7"/>
      <c r="D195" s="14"/>
      <c r="E195" s="14"/>
      <c r="F195" s="33" t="str">
        <f>IF($E195&lt;&gt;"",VLOOKUP($E195,Parametros!$A$3:$C$102,2,FALSE),"")</f>
        <v/>
      </c>
      <c r="G195" s="36"/>
      <c r="H195" s="33" t="str">
        <f>IF($G195&lt;&gt;"",VLOOKUP($G195,Parametros!$P$3:$R$102,2,FALSE),"")</f>
        <v/>
      </c>
      <c r="I195" s="9"/>
      <c r="J195" s="9"/>
      <c r="K195" s="9"/>
      <c r="L195" s="33" t="str">
        <f>IF($U195&lt;&gt;"",VLOOKUP(VLOOKUP(VLOOKUP($U195,Endereços!$B$3:$M$1002,8,FALSE),Parametros!$AG$3:$AJ$102,4,FALSE),Parametros!$U$3:$Z$102,4,FALSE),"")</f>
        <v/>
      </c>
      <c r="M195" s="33" t="str">
        <f>IF($U195&lt;&gt;"",VLOOKUP(VLOOKUP($U195,Endereços!$B$3:$M$1002,6,FALSE),Parametros!$I$3:$N$102,6,FALSE),"")</f>
        <v/>
      </c>
      <c r="N195" s="9"/>
      <c r="O195" s="9"/>
      <c r="P195" s="9"/>
      <c r="Q195" s="9"/>
      <c r="R195" s="9"/>
      <c r="S195" s="9"/>
      <c r="T195" s="9"/>
      <c r="U195" s="9"/>
      <c r="V195" s="32" t="str">
        <f>IF($U195&lt;&gt;"",VLOOKUP($U195,Endereços!$B$3:$M$1002,5,FALSE)&amp;" - "&amp;VLOOKUP($U195,Endereços!$B$3:$M$1002,7,FALSE)&amp;" - "&amp;VLOOKUP($U195,Endereços!$B$3:$M$1002,8,FALSE)&amp;", "&amp;VLOOKUP($U195,Endereços!$B$3:$M$1002,2,FALSE)&amp;" "&amp;VLOOKUP($U195,Endereços!$B$3:$M$1002,3,FALSE),"")</f>
        <v/>
      </c>
      <c r="W195" s="9"/>
      <c r="X195" s="9"/>
      <c r="Y195" s="9"/>
      <c r="Z195" s="16"/>
      <c r="AA195" s="16"/>
      <c r="AB195" s="72"/>
    </row>
    <row r="196" spans="1:28" x14ac:dyDescent="0.2">
      <c r="A196" s="38" t="str">
        <f t="shared" si="4"/>
        <v/>
      </c>
      <c r="B196" s="9"/>
      <c r="C196" s="7"/>
      <c r="D196" s="14"/>
      <c r="E196" s="14"/>
      <c r="F196" s="33" t="str">
        <f>IF($E196&lt;&gt;"",VLOOKUP($E196,Parametros!$A$3:$C$102,2,FALSE),"")</f>
        <v/>
      </c>
      <c r="G196" s="36"/>
      <c r="H196" s="33" t="str">
        <f>IF($G196&lt;&gt;"",VLOOKUP($G196,Parametros!$P$3:$R$102,2,FALSE),"")</f>
        <v/>
      </c>
      <c r="I196" s="9"/>
      <c r="J196" s="9"/>
      <c r="K196" s="9"/>
      <c r="L196" s="33" t="str">
        <f>IF($U196&lt;&gt;"",VLOOKUP(VLOOKUP(VLOOKUP($U196,Endereços!$B$3:$M$1002,8,FALSE),Parametros!$AG$3:$AJ$102,4,FALSE),Parametros!$U$3:$Z$102,4,FALSE),"")</f>
        <v/>
      </c>
      <c r="M196" s="33" t="str">
        <f>IF($U196&lt;&gt;"",VLOOKUP(VLOOKUP($U196,Endereços!$B$3:$M$1002,6,FALSE),Parametros!$I$3:$N$102,6,FALSE),"")</f>
        <v/>
      </c>
      <c r="N196" s="9"/>
      <c r="O196" s="9"/>
      <c r="P196" s="9"/>
      <c r="Q196" s="9"/>
      <c r="R196" s="9"/>
      <c r="S196" s="9"/>
      <c r="T196" s="9"/>
      <c r="U196" s="9"/>
      <c r="V196" s="32" t="str">
        <f>IF($U196&lt;&gt;"",VLOOKUP($U196,Endereços!$B$3:$M$1002,5,FALSE)&amp;" - "&amp;VLOOKUP($U196,Endereços!$B$3:$M$1002,7,FALSE)&amp;" - "&amp;VLOOKUP($U196,Endereços!$B$3:$M$1002,8,FALSE)&amp;", "&amp;VLOOKUP($U196,Endereços!$B$3:$M$1002,2,FALSE)&amp;" "&amp;VLOOKUP($U196,Endereços!$B$3:$M$1002,3,FALSE),"")</f>
        <v/>
      </c>
      <c r="W196" s="9"/>
      <c r="X196" s="9"/>
      <c r="Y196" s="9"/>
      <c r="Z196" s="16"/>
      <c r="AA196" s="16"/>
      <c r="AB196" s="72"/>
    </row>
    <row r="197" spans="1:28" x14ac:dyDescent="0.2">
      <c r="A197" s="38" t="str">
        <f t="shared" si="4"/>
        <v/>
      </c>
      <c r="B197" s="9"/>
      <c r="C197" s="7"/>
      <c r="D197" s="14"/>
      <c r="E197" s="14"/>
      <c r="F197" s="33" t="str">
        <f>IF($E197&lt;&gt;"",VLOOKUP($E197,Parametros!$A$3:$C$102,2,FALSE),"")</f>
        <v/>
      </c>
      <c r="G197" s="36"/>
      <c r="H197" s="33" t="str">
        <f>IF($G197&lt;&gt;"",VLOOKUP($G197,Parametros!$P$3:$R$102,2,FALSE),"")</f>
        <v/>
      </c>
      <c r="I197" s="9"/>
      <c r="J197" s="9"/>
      <c r="K197" s="9"/>
      <c r="L197" s="33" t="str">
        <f>IF($U197&lt;&gt;"",VLOOKUP(VLOOKUP(VLOOKUP($U197,Endereços!$B$3:$M$1002,8,FALSE),Parametros!$AG$3:$AJ$102,4,FALSE),Parametros!$U$3:$Z$102,4,FALSE),"")</f>
        <v/>
      </c>
      <c r="M197" s="33" t="str">
        <f>IF($U197&lt;&gt;"",VLOOKUP(VLOOKUP($U197,Endereços!$B$3:$M$1002,6,FALSE),Parametros!$I$3:$N$102,6,FALSE),"")</f>
        <v/>
      </c>
      <c r="N197" s="9"/>
      <c r="O197" s="9"/>
      <c r="P197" s="9"/>
      <c r="Q197" s="9"/>
      <c r="R197" s="9"/>
      <c r="S197" s="9"/>
      <c r="T197" s="9"/>
      <c r="U197" s="9"/>
      <c r="V197" s="32" t="str">
        <f>IF($U197&lt;&gt;"",VLOOKUP($U197,Endereços!$B$3:$M$1002,5,FALSE)&amp;" - "&amp;VLOOKUP($U197,Endereços!$B$3:$M$1002,7,FALSE)&amp;" - "&amp;VLOOKUP($U197,Endereços!$B$3:$M$1002,8,FALSE)&amp;", "&amp;VLOOKUP($U197,Endereços!$B$3:$M$1002,2,FALSE)&amp;" "&amp;VLOOKUP($U197,Endereços!$B$3:$M$1002,3,FALSE),"")</f>
        <v/>
      </c>
      <c r="W197" s="9"/>
      <c r="X197" s="9"/>
      <c r="Y197" s="9"/>
      <c r="Z197" s="16"/>
      <c r="AA197" s="16"/>
      <c r="AB197" s="72"/>
    </row>
    <row r="198" spans="1:28" x14ac:dyDescent="0.2">
      <c r="A198" s="38" t="str">
        <f t="shared" si="4"/>
        <v/>
      </c>
      <c r="B198" s="9"/>
      <c r="C198" s="7"/>
      <c r="D198" s="14"/>
      <c r="E198" s="14"/>
      <c r="F198" s="33" t="str">
        <f>IF($E198&lt;&gt;"",VLOOKUP($E198,Parametros!$A$3:$C$102,2,FALSE),"")</f>
        <v/>
      </c>
      <c r="G198" s="36"/>
      <c r="H198" s="33" t="str">
        <f>IF($G198&lt;&gt;"",VLOOKUP($G198,Parametros!$P$3:$R$102,2,FALSE),"")</f>
        <v/>
      </c>
      <c r="I198" s="9"/>
      <c r="J198" s="9"/>
      <c r="K198" s="9"/>
      <c r="L198" s="33" t="str">
        <f>IF($U198&lt;&gt;"",VLOOKUP(VLOOKUP(VLOOKUP($U198,Endereços!$B$3:$M$1002,8,FALSE),Parametros!$AG$3:$AJ$102,4,FALSE),Parametros!$U$3:$Z$102,4,FALSE),"")</f>
        <v/>
      </c>
      <c r="M198" s="33" t="str">
        <f>IF($U198&lt;&gt;"",VLOOKUP(VLOOKUP($U198,Endereços!$B$3:$M$1002,6,FALSE),Parametros!$I$3:$N$102,6,FALSE),"")</f>
        <v/>
      </c>
      <c r="N198" s="9"/>
      <c r="O198" s="9"/>
      <c r="P198" s="9"/>
      <c r="Q198" s="9"/>
      <c r="R198" s="9"/>
      <c r="S198" s="9"/>
      <c r="T198" s="9"/>
      <c r="U198" s="9"/>
      <c r="V198" s="32" t="str">
        <f>IF($U198&lt;&gt;"",VLOOKUP($U198,Endereços!$B$3:$M$1002,5,FALSE)&amp;" - "&amp;VLOOKUP($U198,Endereços!$B$3:$M$1002,7,FALSE)&amp;" - "&amp;VLOOKUP($U198,Endereços!$B$3:$M$1002,8,FALSE)&amp;", "&amp;VLOOKUP($U198,Endereços!$B$3:$M$1002,2,FALSE)&amp;" "&amp;VLOOKUP($U198,Endereços!$B$3:$M$1002,3,FALSE),"")</f>
        <v/>
      </c>
      <c r="W198" s="9"/>
      <c r="X198" s="9"/>
      <c r="Y198" s="9"/>
      <c r="Z198" s="16"/>
      <c r="AA198" s="16"/>
      <c r="AB198" s="72"/>
    </row>
    <row r="199" spans="1:28" x14ac:dyDescent="0.2">
      <c r="A199" s="38" t="str">
        <f t="shared" si="4"/>
        <v/>
      </c>
      <c r="B199" s="9"/>
      <c r="C199" s="7"/>
      <c r="D199" s="14"/>
      <c r="E199" s="14"/>
      <c r="F199" s="33" t="str">
        <f>IF($E199&lt;&gt;"",VLOOKUP($E199,Parametros!$A$3:$C$102,2,FALSE),"")</f>
        <v/>
      </c>
      <c r="G199" s="36"/>
      <c r="H199" s="33" t="str">
        <f>IF($G199&lt;&gt;"",VLOOKUP($G199,Parametros!$P$3:$R$102,2,FALSE),"")</f>
        <v/>
      </c>
      <c r="I199" s="9"/>
      <c r="J199" s="9"/>
      <c r="K199" s="9"/>
      <c r="L199" s="33" t="str">
        <f>IF($U199&lt;&gt;"",VLOOKUP(VLOOKUP(VLOOKUP($U199,Endereços!$B$3:$M$1002,8,FALSE),Parametros!$AG$3:$AJ$102,4,FALSE),Parametros!$U$3:$Z$102,4,FALSE),"")</f>
        <v/>
      </c>
      <c r="M199" s="33" t="str">
        <f>IF($U199&lt;&gt;"",VLOOKUP(VLOOKUP($U199,Endereços!$B$3:$M$1002,6,FALSE),Parametros!$I$3:$N$102,6,FALSE),"")</f>
        <v/>
      </c>
      <c r="N199" s="9"/>
      <c r="O199" s="9"/>
      <c r="P199" s="9"/>
      <c r="Q199" s="9"/>
      <c r="R199" s="9"/>
      <c r="S199" s="9"/>
      <c r="T199" s="9"/>
      <c r="U199" s="9"/>
      <c r="V199" s="32" t="str">
        <f>IF($U199&lt;&gt;"",VLOOKUP($U199,Endereços!$B$3:$M$1002,5,FALSE)&amp;" - "&amp;VLOOKUP($U199,Endereços!$B$3:$M$1002,7,FALSE)&amp;" - "&amp;VLOOKUP($U199,Endereços!$B$3:$M$1002,8,FALSE)&amp;", "&amp;VLOOKUP($U199,Endereços!$B$3:$M$1002,2,FALSE)&amp;" "&amp;VLOOKUP($U199,Endereços!$B$3:$M$1002,3,FALSE),"")</f>
        <v/>
      </c>
      <c r="W199" s="9"/>
      <c r="X199" s="9"/>
      <c r="Y199" s="9"/>
      <c r="Z199" s="16"/>
      <c r="AA199" s="16"/>
      <c r="AB199" s="72"/>
    </row>
    <row r="200" spans="1:28" x14ac:dyDescent="0.2">
      <c r="A200" s="38" t="str">
        <f t="shared" si="4"/>
        <v/>
      </c>
      <c r="B200" s="9"/>
      <c r="C200" s="7"/>
      <c r="D200" s="14"/>
      <c r="E200" s="14"/>
      <c r="F200" s="33" t="str">
        <f>IF($E200&lt;&gt;"",VLOOKUP($E200,Parametros!$A$3:$C$102,2,FALSE),"")</f>
        <v/>
      </c>
      <c r="G200" s="36"/>
      <c r="H200" s="33" t="str">
        <f>IF($G200&lt;&gt;"",VLOOKUP($G200,Parametros!$P$3:$R$102,2,FALSE),"")</f>
        <v/>
      </c>
      <c r="I200" s="9"/>
      <c r="J200" s="9"/>
      <c r="K200" s="9"/>
      <c r="L200" s="33" t="str">
        <f>IF($U200&lt;&gt;"",VLOOKUP(VLOOKUP(VLOOKUP($U200,Endereços!$B$3:$M$1002,8,FALSE),Parametros!$AG$3:$AJ$102,4,FALSE),Parametros!$U$3:$Z$102,4,FALSE),"")</f>
        <v/>
      </c>
      <c r="M200" s="33" t="str">
        <f>IF($U200&lt;&gt;"",VLOOKUP(VLOOKUP($U200,Endereços!$B$3:$M$1002,6,FALSE),Parametros!$I$3:$N$102,6,FALSE),"")</f>
        <v/>
      </c>
      <c r="N200" s="9"/>
      <c r="O200" s="9"/>
      <c r="P200" s="9"/>
      <c r="Q200" s="9"/>
      <c r="R200" s="9"/>
      <c r="S200" s="9"/>
      <c r="T200" s="9"/>
      <c r="U200" s="9"/>
      <c r="V200" s="32" t="str">
        <f>IF($U200&lt;&gt;"",VLOOKUP($U200,Endereços!$B$3:$M$1002,5,FALSE)&amp;" - "&amp;VLOOKUP($U200,Endereços!$B$3:$M$1002,7,FALSE)&amp;" - "&amp;VLOOKUP($U200,Endereços!$B$3:$M$1002,8,FALSE)&amp;", "&amp;VLOOKUP($U200,Endereços!$B$3:$M$1002,2,FALSE)&amp;" "&amp;VLOOKUP($U200,Endereços!$B$3:$M$1002,3,FALSE),"")</f>
        <v/>
      </c>
      <c r="W200" s="9"/>
      <c r="X200" s="9"/>
      <c r="Y200" s="9"/>
      <c r="Z200" s="16"/>
      <c r="AA200" s="16"/>
      <c r="AB200" s="72"/>
    </row>
    <row r="201" spans="1:28" x14ac:dyDescent="0.2">
      <c r="A201" s="38" t="str">
        <f t="shared" si="4"/>
        <v/>
      </c>
      <c r="B201" s="9"/>
      <c r="C201" s="7"/>
      <c r="D201" s="14"/>
      <c r="E201" s="14"/>
      <c r="F201" s="33" t="str">
        <f>IF($E201&lt;&gt;"",VLOOKUP($E201,Parametros!$A$3:$C$102,2,FALSE),"")</f>
        <v/>
      </c>
      <c r="G201" s="36"/>
      <c r="H201" s="33" t="str">
        <f>IF($G201&lt;&gt;"",VLOOKUP($G201,Parametros!$P$3:$R$102,2,FALSE),"")</f>
        <v/>
      </c>
      <c r="I201" s="9"/>
      <c r="J201" s="9"/>
      <c r="K201" s="9"/>
      <c r="L201" s="33" t="str">
        <f>IF($U201&lt;&gt;"",VLOOKUP(VLOOKUP(VLOOKUP($U201,Endereços!$B$3:$M$1002,8,FALSE),Parametros!$AG$3:$AJ$102,4,FALSE),Parametros!$U$3:$Z$102,4,FALSE),"")</f>
        <v/>
      </c>
      <c r="M201" s="33" t="str">
        <f>IF($U201&lt;&gt;"",VLOOKUP(VLOOKUP($U201,Endereços!$B$3:$M$1002,6,FALSE),Parametros!$I$3:$N$102,6,FALSE),"")</f>
        <v/>
      </c>
      <c r="N201" s="9"/>
      <c r="O201" s="9"/>
      <c r="P201" s="9"/>
      <c r="Q201" s="9"/>
      <c r="R201" s="9"/>
      <c r="S201" s="9"/>
      <c r="T201" s="9"/>
      <c r="U201" s="9"/>
      <c r="V201" s="32" t="str">
        <f>IF($U201&lt;&gt;"",VLOOKUP($U201,Endereços!$B$3:$M$1002,5,FALSE)&amp;" - "&amp;VLOOKUP($U201,Endereços!$B$3:$M$1002,7,FALSE)&amp;" - "&amp;VLOOKUP($U201,Endereços!$B$3:$M$1002,8,FALSE)&amp;", "&amp;VLOOKUP($U201,Endereços!$B$3:$M$1002,2,FALSE)&amp;" "&amp;VLOOKUP($U201,Endereços!$B$3:$M$1002,3,FALSE),"")</f>
        <v/>
      </c>
      <c r="W201" s="9"/>
      <c r="X201" s="9"/>
      <c r="Y201" s="9"/>
      <c r="Z201" s="16"/>
      <c r="AA201" s="16"/>
      <c r="AB201" s="72"/>
    </row>
    <row r="202" spans="1:28" x14ac:dyDescent="0.2">
      <c r="A202" s="38" t="str">
        <f t="shared" si="4"/>
        <v/>
      </c>
      <c r="B202" s="9"/>
      <c r="C202" s="7"/>
      <c r="D202" s="14"/>
      <c r="E202" s="14"/>
      <c r="F202" s="33" t="str">
        <f>IF($E202&lt;&gt;"",VLOOKUP($E202,Parametros!$A$3:$C$102,2,FALSE),"")</f>
        <v/>
      </c>
      <c r="G202" s="36"/>
      <c r="H202" s="33" t="str">
        <f>IF($G202&lt;&gt;"",VLOOKUP($G202,Parametros!$P$3:$R$102,2,FALSE),"")</f>
        <v/>
      </c>
      <c r="I202" s="9"/>
      <c r="J202" s="9"/>
      <c r="K202" s="9"/>
      <c r="L202" s="33" t="str">
        <f>IF($U202&lt;&gt;"",VLOOKUP(VLOOKUP(VLOOKUP($U202,Endereços!$B$3:$M$1002,8,FALSE),Parametros!$AG$3:$AJ$102,4,FALSE),Parametros!$U$3:$Z$102,4,FALSE),"")</f>
        <v/>
      </c>
      <c r="M202" s="33" t="str">
        <f>IF($U202&lt;&gt;"",VLOOKUP(VLOOKUP($U202,Endereços!$B$3:$M$1002,6,FALSE),Parametros!$I$3:$N$102,6,FALSE),"")</f>
        <v/>
      </c>
      <c r="N202" s="9"/>
      <c r="O202" s="9"/>
      <c r="P202" s="9"/>
      <c r="Q202" s="9"/>
      <c r="R202" s="9"/>
      <c r="S202" s="9"/>
      <c r="T202" s="9"/>
      <c r="U202" s="9"/>
      <c r="V202" s="32" t="str">
        <f>IF($U202&lt;&gt;"",VLOOKUP($U202,Endereços!$B$3:$M$1002,5,FALSE)&amp;" - "&amp;VLOOKUP($U202,Endereços!$B$3:$M$1002,7,FALSE)&amp;" - "&amp;VLOOKUP($U202,Endereços!$B$3:$M$1002,8,FALSE)&amp;", "&amp;VLOOKUP($U202,Endereços!$B$3:$M$1002,2,FALSE)&amp;" "&amp;VLOOKUP($U202,Endereços!$B$3:$M$1002,3,FALSE),"")</f>
        <v/>
      </c>
      <c r="W202" s="9"/>
      <c r="X202" s="9"/>
      <c r="Y202" s="9"/>
      <c r="Z202" s="16"/>
      <c r="AA202" s="16"/>
      <c r="AB202" s="72"/>
    </row>
    <row r="203" spans="1:28" x14ac:dyDescent="0.2">
      <c r="A203" s="38" t="str">
        <f t="shared" ref="A203:A266" si="5">IF($B203&lt;&gt;"",$A202+1,"")</f>
        <v/>
      </c>
      <c r="B203" s="9"/>
      <c r="C203" s="7"/>
      <c r="D203" s="14"/>
      <c r="E203" s="14"/>
      <c r="F203" s="33" t="str">
        <f>IF($E203&lt;&gt;"",VLOOKUP($E203,Parametros!$A$3:$C$102,2,FALSE),"")</f>
        <v/>
      </c>
      <c r="G203" s="36"/>
      <c r="H203" s="33" t="str">
        <f>IF($G203&lt;&gt;"",VLOOKUP($G203,Parametros!$P$3:$R$102,2,FALSE),"")</f>
        <v/>
      </c>
      <c r="I203" s="9"/>
      <c r="J203" s="9"/>
      <c r="K203" s="9"/>
      <c r="L203" s="33" t="str">
        <f>IF($U203&lt;&gt;"",VLOOKUP(VLOOKUP(VLOOKUP($U203,Endereços!$B$3:$M$1002,8,FALSE),Parametros!$AG$3:$AJ$102,4,FALSE),Parametros!$U$3:$Z$102,4,FALSE),"")</f>
        <v/>
      </c>
      <c r="M203" s="33" t="str">
        <f>IF($U203&lt;&gt;"",VLOOKUP(VLOOKUP($U203,Endereços!$B$3:$M$1002,6,FALSE),Parametros!$I$3:$N$102,6,FALSE),"")</f>
        <v/>
      </c>
      <c r="N203" s="9"/>
      <c r="O203" s="9"/>
      <c r="P203" s="9"/>
      <c r="Q203" s="9"/>
      <c r="R203" s="9"/>
      <c r="S203" s="9"/>
      <c r="T203" s="9"/>
      <c r="U203" s="9"/>
      <c r="V203" s="32" t="str">
        <f>IF($U203&lt;&gt;"",VLOOKUP($U203,Endereços!$B$3:$M$1002,5,FALSE)&amp;" - "&amp;VLOOKUP($U203,Endereços!$B$3:$M$1002,7,FALSE)&amp;" - "&amp;VLOOKUP($U203,Endereços!$B$3:$M$1002,8,FALSE)&amp;", "&amp;VLOOKUP($U203,Endereços!$B$3:$M$1002,2,FALSE)&amp;" "&amp;VLOOKUP($U203,Endereços!$B$3:$M$1002,3,FALSE),"")</f>
        <v/>
      </c>
      <c r="W203" s="9"/>
      <c r="X203" s="9"/>
      <c r="Y203" s="9"/>
      <c r="Z203" s="16"/>
      <c r="AA203" s="16"/>
      <c r="AB203" s="72"/>
    </row>
    <row r="204" spans="1:28" x14ac:dyDescent="0.2">
      <c r="A204" s="38" t="str">
        <f t="shared" si="5"/>
        <v/>
      </c>
      <c r="B204" s="9"/>
      <c r="C204" s="7"/>
      <c r="D204" s="14"/>
      <c r="E204" s="14"/>
      <c r="F204" s="33" t="str">
        <f>IF($E204&lt;&gt;"",VLOOKUP($E204,Parametros!$A$3:$C$102,2,FALSE),"")</f>
        <v/>
      </c>
      <c r="G204" s="36"/>
      <c r="H204" s="33" t="str">
        <f>IF($G204&lt;&gt;"",VLOOKUP($G204,Parametros!$P$3:$R$102,2,FALSE),"")</f>
        <v/>
      </c>
      <c r="I204" s="9"/>
      <c r="J204" s="9"/>
      <c r="K204" s="9"/>
      <c r="L204" s="33" t="str">
        <f>IF($U204&lt;&gt;"",VLOOKUP(VLOOKUP(VLOOKUP($U204,Endereços!$B$3:$M$1002,8,FALSE),Parametros!$AG$3:$AJ$102,4,FALSE),Parametros!$U$3:$Z$102,4,FALSE),"")</f>
        <v/>
      </c>
      <c r="M204" s="33" t="str">
        <f>IF($U204&lt;&gt;"",VLOOKUP(VLOOKUP($U204,Endereços!$B$3:$M$1002,6,FALSE),Parametros!$I$3:$N$102,6,FALSE),"")</f>
        <v/>
      </c>
      <c r="N204" s="9"/>
      <c r="O204" s="9"/>
      <c r="P204" s="9"/>
      <c r="Q204" s="9"/>
      <c r="R204" s="9"/>
      <c r="S204" s="9"/>
      <c r="T204" s="9"/>
      <c r="U204" s="9"/>
      <c r="V204" s="32" t="str">
        <f>IF($U204&lt;&gt;"",VLOOKUP($U204,Endereços!$B$3:$M$1002,5,FALSE)&amp;" - "&amp;VLOOKUP($U204,Endereços!$B$3:$M$1002,7,FALSE)&amp;" - "&amp;VLOOKUP($U204,Endereços!$B$3:$M$1002,8,FALSE)&amp;", "&amp;VLOOKUP($U204,Endereços!$B$3:$M$1002,2,FALSE)&amp;" "&amp;VLOOKUP($U204,Endereços!$B$3:$M$1002,3,FALSE),"")</f>
        <v/>
      </c>
      <c r="W204" s="9"/>
      <c r="X204" s="9"/>
      <c r="Y204" s="9"/>
      <c r="Z204" s="16"/>
      <c r="AA204" s="16"/>
      <c r="AB204" s="72"/>
    </row>
    <row r="205" spans="1:28" x14ac:dyDescent="0.2">
      <c r="A205" s="38" t="str">
        <f t="shared" si="5"/>
        <v/>
      </c>
      <c r="B205" s="9"/>
      <c r="C205" s="7"/>
      <c r="D205" s="14"/>
      <c r="E205" s="14"/>
      <c r="F205" s="33" t="str">
        <f>IF($E205&lt;&gt;"",VLOOKUP($E205,Parametros!$A$3:$C$102,2,FALSE),"")</f>
        <v/>
      </c>
      <c r="G205" s="36"/>
      <c r="H205" s="33" t="str">
        <f>IF($G205&lt;&gt;"",VLOOKUP($G205,Parametros!$P$3:$R$102,2,FALSE),"")</f>
        <v/>
      </c>
      <c r="I205" s="9"/>
      <c r="J205" s="9"/>
      <c r="K205" s="9"/>
      <c r="L205" s="33" t="str">
        <f>IF($U205&lt;&gt;"",VLOOKUP(VLOOKUP(VLOOKUP($U205,Endereços!$B$3:$M$1002,8,FALSE),Parametros!$AG$3:$AJ$102,4,FALSE),Parametros!$U$3:$Z$102,4,FALSE),"")</f>
        <v/>
      </c>
      <c r="M205" s="33" t="str">
        <f>IF($U205&lt;&gt;"",VLOOKUP(VLOOKUP($U205,Endereços!$B$3:$M$1002,6,FALSE),Parametros!$I$3:$N$102,6,FALSE),"")</f>
        <v/>
      </c>
      <c r="N205" s="9"/>
      <c r="O205" s="9"/>
      <c r="P205" s="9"/>
      <c r="Q205" s="9"/>
      <c r="R205" s="9"/>
      <c r="S205" s="9"/>
      <c r="T205" s="9"/>
      <c r="U205" s="9"/>
      <c r="V205" s="32" t="str">
        <f>IF($U205&lt;&gt;"",VLOOKUP($U205,Endereços!$B$3:$M$1002,5,FALSE)&amp;" - "&amp;VLOOKUP($U205,Endereços!$B$3:$M$1002,7,FALSE)&amp;" - "&amp;VLOOKUP($U205,Endereços!$B$3:$M$1002,8,FALSE)&amp;", "&amp;VLOOKUP($U205,Endereços!$B$3:$M$1002,2,FALSE)&amp;" "&amp;VLOOKUP($U205,Endereços!$B$3:$M$1002,3,FALSE),"")</f>
        <v/>
      </c>
      <c r="W205" s="9"/>
      <c r="X205" s="9"/>
      <c r="Y205" s="9"/>
      <c r="Z205" s="16"/>
      <c r="AA205" s="16"/>
      <c r="AB205" s="72"/>
    </row>
    <row r="206" spans="1:28" x14ac:dyDescent="0.2">
      <c r="A206" s="38" t="str">
        <f t="shared" si="5"/>
        <v/>
      </c>
      <c r="B206" s="9"/>
      <c r="C206" s="7"/>
      <c r="D206" s="14"/>
      <c r="E206" s="14"/>
      <c r="F206" s="33" t="str">
        <f>IF($E206&lt;&gt;"",VLOOKUP($E206,Parametros!$A$3:$C$102,2,FALSE),"")</f>
        <v/>
      </c>
      <c r="G206" s="36"/>
      <c r="H206" s="33" t="str">
        <f>IF($G206&lt;&gt;"",VLOOKUP($G206,Parametros!$P$3:$R$102,2,FALSE),"")</f>
        <v/>
      </c>
      <c r="I206" s="9"/>
      <c r="J206" s="9"/>
      <c r="K206" s="9"/>
      <c r="L206" s="33" t="str">
        <f>IF($U206&lt;&gt;"",VLOOKUP(VLOOKUP(VLOOKUP($U206,Endereços!$B$3:$M$1002,8,FALSE),Parametros!$AG$3:$AJ$102,4,FALSE),Parametros!$U$3:$Z$102,4,FALSE),"")</f>
        <v/>
      </c>
      <c r="M206" s="33" t="str">
        <f>IF($U206&lt;&gt;"",VLOOKUP(VLOOKUP($U206,Endereços!$B$3:$M$1002,6,FALSE),Parametros!$I$3:$N$102,6,FALSE),"")</f>
        <v/>
      </c>
      <c r="N206" s="9"/>
      <c r="O206" s="9"/>
      <c r="P206" s="9"/>
      <c r="Q206" s="9"/>
      <c r="R206" s="9"/>
      <c r="S206" s="9"/>
      <c r="T206" s="9"/>
      <c r="U206" s="9"/>
      <c r="V206" s="32" t="str">
        <f>IF($U206&lt;&gt;"",VLOOKUP($U206,Endereços!$B$3:$M$1002,5,FALSE)&amp;" - "&amp;VLOOKUP($U206,Endereços!$B$3:$M$1002,7,FALSE)&amp;" - "&amp;VLOOKUP($U206,Endereços!$B$3:$M$1002,8,FALSE)&amp;", "&amp;VLOOKUP($U206,Endereços!$B$3:$M$1002,2,FALSE)&amp;" "&amp;VLOOKUP($U206,Endereços!$B$3:$M$1002,3,FALSE),"")</f>
        <v/>
      </c>
      <c r="W206" s="9"/>
      <c r="X206" s="9"/>
      <c r="Y206" s="9"/>
      <c r="Z206" s="16"/>
      <c r="AA206" s="16"/>
      <c r="AB206" s="72"/>
    </row>
    <row r="207" spans="1:28" x14ac:dyDescent="0.2">
      <c r="A207" s="38" t="str">
        <f t="shared" si="5"/>
        <v/>
      </c>
      <c r="B207" s="9"/>
      <c r="C207" s="7"/>
      <c r="D207" s="14"/>
      <c r="E207" s="14"/>
      <c r="F207" s="33" t="str">
        <f>IF($E207&lt;&gt;"",VLOOKUP($E207,Parametros!$A$3:$C$102,2,FALSE),"")</f>
        <v/>
      </c>
      <c r="G207" s="36"/>
      <c r="H207" s="33" t="str">
        <f>IF($G207&lt;&gt;"",VLOOKUP($G207,Parametros!$P$3:$R$102,2,FALSE),"")</f>
        <v/>
      </c>
      <c r="I207" s="9"/>
      <c r="J207" s="9"/>
      <c r="K207" s="9"/>
      <c r="L207" s="33" t="str">
        <f>IF($U207&lt;&gt;"",VLOOKUP(VLOOKUP(VLOOKUP($U207,Endereços!$B$3:$M$1002,8,FALSE),Parametros!$AG$3:$AJ$102,4,FALSE),Parametros!$U$3:$Z$102,4,FALSE),"")</f>
        <v/>
      </c>
      <c r="M207" s="33" t="str">
        <f>IF($U207&lt;&gt;"",VLOOKUP(VLOOKUP($U207,Endereços!$B$3:$M$1002,6,FALSE),Parametros!$I$3:$N$102,6,FALSE),"")</f>
        <v/>
      </c>
      <c r="N207" s="9"/>
      <c r="O207" s="9"/>
      <c r="P207" s="9"/>
      <c r="Q207" s="9"/>
      <c r="R207" s="9"/>
      <c r="S207" s="9"/>
      <c r="T207" s="9"/>
      <c r="U207" s="9"/>
      <c r="V207" s="32" t="str">
        <f>IF($U207&lt;&gt;"",VLOOKUP($U207,Endereços!$B$3:$M$1002,5,FALSE)&amp;" - "&amp;VLOOKUP($U207,Endereços!$B$3:$M$1002,7,FALSE)&amp;" - "&amp;VLOOKUP($U207,Endereços!$B$3:$M$1002,8,FALSE)&amp;", "&amp;VLOOKUP($U207,Endereços!$B$3:$M$1002,2,FALSE)&amp;" "&amp;VLOOKUP($U207,Endereços!$B$3:$M$1002,3,FALSE),"")</f>
        <v/>
      </c>
      <c r="W207" s="9"/>
      <c r="X207" s="9"/>
      <c r="Y207" s="9"/>
      <c r="Z207" s="16"/>
      <c r="AA207" s="16"/>
      <c r="AB207" s="72"/>
    </row>
    <row r="208" spans="1:28" x14ac:dyDescent="0.2">
      <c r="A208" s="38" t="str">
        <f t="shared" si="5"/>
        <v/>
      </c>
      <c r="B208" s="9"/>
      <c r="C208" s="7"/>
      <c r="D208" s="14"/>
      <c r="E208" s="14"/>
      <c r="F208" s="33" t="str">
        <f>IF($E208&lt;&gt;"",VLOOKUP($E208,Parametros!$A$3:$C$102,2,FALSE),"")</f>
        <v/>
      </c>
      <c r="G208" s="36"/>
      <c r="H208" s="33" t="str">
        <f>IF($G208&lt;&gt;"",VLOOKUP($G208,Parametros!$P$3:$R$102,2,FALSE),"")</f>
        <v/>
      </c>
      <c r="I208" s="9"/>
      <c r="J208" s="9"/>
      <c r="K208" s="9"/>
      <c r="L208" s="33" t="str">
        <f>IF($U208&lt;&gt;"",VLOOKUP(VLOOKUP(VLOOKUP($U208,Endereços!$B$3:$M$1002,8,FALSE),Parametros!$AG$3:$AJ$102,4,FALSE),Parametros!$U$3:$Z$102,4,FALSE),"")</f>
        <v/>
      </c>
      <c r="M208" s="33" t="str">
        <f>IF($U208&lt;&gt;"",VLOOKUP(VLOOKUP($U208,Endereços!$B$3:$M$1002,6,FALSE),Parametros!$I$3:$N$102,6,FALSE),"")</f>
        <v/>
      </c>
      <c r="N208" s="9"/>
      <c r="O208" s="9"/>
      <c r="P208" s="9"/>
      <c r="Q208" s="9"/>
      <c r="R208" s="9"/>
      <c r="S208" s="9"/>
      <c r="T208" s="9"/>
      <c r="U208" s="9"/>
      <c r="V208" s="32" t="str">
        <f>IF($U208&lt;&gt;"",VLOOKUP($U208,Endereços!$B$3:$M$1002,5,FALSE)&amp;" - "&amp;VLOOKUP($U208,Endereços!$B$3:$M$1002,7,FALSE)&amp;" - "&amp;VLOOKUP($U208,Endereços!$B$3:$M$1002,8,FALSE)&amp;", "&amp;VLOOKUP($U208,Endereços!$B$3:$M$1002,2,FALSE)&amp;" "&amp;VLOOKUP($U208,Endereços!$B$3:$M$1002,3,FALSE),"")</f>
        <v/>
      </c>
      <c r="W208" s="9"/>
      <c r="X208" s="9"/>
      <c r="Y208" s="9"/>
      <c r="Z208" s="16"/>
      <c r="AA208" s="16"/>
      <c r="AB208" s="72"/>
    </row>
    <row r="209" spans="1:28" x14ac:dyDescent="0.2">
      <c r="A209" s="38" t="str">
        <f t="shared" si="5"/>
        <v/>
      </c>
      <c r="B209" s="9"/>
      <c r="C209" s="7"/>
      <c r="D209" s="14"/>
      <c r="E209" s="14"/>
      <c r="F209" s="33" t="str">
        <f>IF($E209&lt;&gt;"",VLOOKUP($E209,Parametros!$A$3:$C$102,2,FALSE),"")</f>
        <v/>
      </c>
      <c r="G209" s="36"/>
      <c r="H209" s="33" t="str">
        <f>IF($G209&lt;&gt;"",VLOOKUP($G209,Parametros!$P$3:$R$102,2,FALSE),"")</f>
        <v/>
      </c>
      <c r="I209" s="9"/>
      <c r="J209" s="9"/>
      <c r="K209" s="9"/>
      <c r="L209" s="33" t="str">
        <f>IF($U209&lt;&gt;"",VLOOKUP(VLOOKUP(VLOOKUP($U209,Endereços!$B$3:$M$1002,8,FALSE),Parametros!$AG$3:$AJ$102,4,FALSE),Parametros!$U$3:$Z$102,4,FALSE),"")</f>
        <v/>
      </c>
      <c r="M209" s="33" t="str">
        <f>IF($U209&lt;&gt;"",VLOOKUP(VLOOKUP($U209,Endereços!$B$3:$M$1002,6,FALSE),Parametros!$I$3:$N$102,6,FALSE),"")</f>
        <v/>
      </c>
      <c r="N209" s="9"/>
      <c r="O209" s="9"/>
      <c r="P209" s="9"/>
      <c r="Q209" s="9"/>
      <c r="R209" s="9"/>
      <c r="S209" s="9"/>
      <c r="T209" s="9"/>
      <c r="U209" s="9"/>
      <c r="V209" s="32" t="str">
        <f>IF($U209&lt;&gt;"",VLOOKUP($U209,Endereços!$B$3:$M$1002,5,FALSE)&amp;" - "&amp;VLOOKUP($U209,Endereços!$B$3:$M$1002,7,FALSE)&amp;" - "&amp;VLOOKUP($U209,Endereços!$B$3:$M$1002,8,FALSE)&amp;", "&amp;VLOOKUP($U209,Endereços!$B$3:$M$1002,2,FALSE)&amp;" "&amp;VLOOKUP($U209,Endereços!$B$3:$M$1002,3,FALSE),"")</f>
        <v/>
      </c>
      <c r="W209" s="9"/>
      <c r="X209" s="9"/>
      <c r="Y209" s="9"/>
      <c r="Z209" s="16"/>
      <c r="AA209" s="16"/>
      <c r="AB209" s="72"/>
    </row>
    <row r="210" spans="1:28" x14ac:dyDescent="0.2">
      <c r="A210" s="38" t="str">
        <f t="shared" si="5"/>
        <v/>
      </c>
      <c r="B210" s="9"/>
      <c r="C210" s="7"/>
      <c r="D210" s="14"/>
      <c r="E210" s="14"/>
      <c r="F210" s="33" t="str">
        <f>IF($E210&lt;&gt;"",VLOOKUP($E210,Parametros!$A$3:$C$102,2,FALSE),"")</f>
        <v/>
      </c>
      <c r="G210" s="36"/>
      <c r="H210" s="33" t="str">
        <f>IF($G210&lt;&gt;"",VLOOKUP($G210,Parametros!$P$3:$R$102,2,FALSE),"")</f>
        <v/>
      </c>
      <c r="I210" s="9"/>
      <c r="J210" s="9"/>
      <c r="K210" s="9"/>
      <c r="L210" s="33" t="str">
        <f>IF($U210&lt;&gt;"",VLOOKUP(VLOOKUP(VLOOKUP($U210,Endereços!$B$3:$M$1002,8,FALSE),Parametros!$AG$3:$AJ$102,4,FALSE),Parametros!$U$3:$Z$102,4,FALSE),"")</f>
        <v/>
      </c>
      <c r="M210" s="33" t="str">
        <f>IF($U210&lt;&gt;"",VLOOKUP(VLOOKUP($U210,Endereços!$B$3:$M$1002,6,FALSE),Parametros!$I$3:$N$102,6,FALSE),"")</f>
        <v/>
      </c>
      <c r="N210" s="9"/>
      <c r="O210" s="9"/>
      <c r="P210" s="9"/>
      <c r="Q210" s="9"/>
      <c r="R210" s="9"/>
      <c r="S210" s="9"/>
      <c r="T210" s="9"/>
      <c r="U210" s="9"/>
      <c r="V210" s="32" t="str">
        <f>IF($U210&lt;&gt;"",VLOOKUP($U210,Endereços!$B$3:$M$1002,5,FALSE)&amp;" - "&amp;VLOOKUP($U210,Endereços!$B$3:$M$1002,7,FALSE)&amp;" - "&amp;VLOOKUP($U210,Endereços!$B$3:$M$1002,8,FALSE)&amp;", "&amp;VLOOKUP($U210,Endereços!$B$3:$M$1002,2,FALSE)&amp;" "&amp;VLOOKUP($U210,Endereços!$B$3:$M$1002,3,FALSE),"")</f>
        <v/>
      </c>
      <c r="W210" s="9"/>
      <c r="X210" s="9"/>
      <c r="Y210" s="9"/>
      <c r="Z210" s="16"/>
      <c r="AA210" s="16"/>
      <c r="AB210" s="72"/>
    </row>
    <row r="211" spans="1:28" x14ac:dyDescent="0.2">
      <c r="A211" s="38" t="str">
        <f t="shared" si="5"/>
        <v/>
      </c>
      <c r="B211" s="9"/>
      <c r="C211" s="7"/>
      <c r="D211" s="14"/>
      <c r="E211" s="14"/>
      <c r="F211" s="33" t="str">
        <f>IF($E211&lt;&gt;"",VLOOKUP($E211,Parametros!$A$3:$C$102,2,FALSE),"")</f>
        <v/>
      </c>
      <c r="G211" s="36"/>
      <c r="H211" s="33" t="str">
        <f>IF($G211&lt;&gt;"",VLOOKUP($G211,Parametros!$P$3:$R$102,2,FALSE),"")</f>
        <v/>
      </c>
      <c r="I211" s="9"/>
      <c r="J211" s="9"/>
      <c r="K211" s="9"/>
      <c r="L211" s="33" t="str">
        <f>IF($U211&lt;&gt;"",VLOOKUP(VLOOKUP(VLOOKUP($U211,Endereços!$B$3:$M$1002,8,FALSE),Parametros!$AG$3:$AJ$102,4,FALSE),Parametros!$U$3:$Z$102,4,FALSE),"")</f>
        <v/>
      </c>
      <c r="M211" s="33" t="str">
        <f>IF($U211&lt;&gt;"",VLOOKUP(VLOOKUP($U211,Endereços!$B$3:$M$1002,6,FALSE),Parametros!$I$3:$N$102,6,FALSE),"")</f>
        <v/>
      </c>
      <c r="N211" s="9"/>
      <c r="O211" s="9"/>
      <c r="P211" s="9"/>
      <c r="Q211" s="9"/>
      <c r="R211" s="9"/>
      <c r="S211" s="9"/>
      <c r="T211" s="9"/>
      <c r="U211" s="9"/>
      <c r="V211" s="32" t="str">
        <f>IF($U211&lt;&gt;"",VLOOKUP($U211,Endereços!$B$3:$M$1002,5,FALSE)&amp;" - "&amp;VLOOKUP($U211,Endereços!$B$3:$M$1002,7,FALSE)&amp;" - "&amp;VLOOKUP($U211,Endereços!$B$3:$M$1002,8,FALSE)&amp;", "&amp;VLOOKUP($U211,Endereços!$B$3:$M$1002,2,FALSE)&amp;" "&amp;VLOOKUP($U211,Endereços!$B$3:$M$1002,3,FALSE),"")</f>
        <v/>
      </c>
      <c r="W211" s="9"/>
      <c r="X211" s="9"/>
      <c r="Y211" s="9"/>
      <c r="Z211" s="16"/>
      <c r="AA211" s="16"/>
      <c r="AB211" s="72"/>
    </row>
    <row r="212" spans="1:28" x14ac:dyDescent="0.2">
      <c r="A212" s="38" t="str">
        <f t="shared" si="5"/>
        <v/>
      </c>
      <c r="B212" s="9"/>
      <c r="C212" s="7"/>
      <c r="D212" s="14"/>
      <c r="E212" s="14"/>
      <c r="F212" s="33" t="str">
        <f>IF($E212&lt;&gt;"",VLOOKUP($E212,Parametros!$A$3:$C$102,2,FALSE),"")</f>
        <v/>
      </c>
      <c r="G212" s="36"/>
      <c r="H212" s="33" t="str">
        <f>IF($G212&lt;&gt;"",VLOOKUP($G212,Parametros!$P$3:$R$102,2,FALSE),"")</f>
        <v/>
      </c>
      <c r="I212" s="9"/>
      <c r="J212" s="9"/>
      <c r="K212" s="9"/>
      <c r="L212" s="33" t="str">
        <f>IF($U212&lt;&gt;"",VLOOKUP(VLOOKUP(VLOOKUP($U212,Endereços!$B$3:$M$1002,8,FALSE),Parametros!$AG$3:$AJ$102,4,FALSE),Parametros!$U$3:$Z$102,4,FALSE),"")</f>
        <v/>
      </c>
      <c r="M212" s="33" t="str">
        <f>IF($U212&lt;&gt;"",VLOOKUP(VLOOKUP($U212,Endereços!$B$3:$M$1002,6,FALSE),Parametros!$I$3:$N$102,6,FALSE),"")</f>
        <v/>
      </c>
      <c r="N212" s="9"/>
      <c r="O212" s="9"/>
      <c r="P212" s="9"/>
      <c r="Q212" s="9"/>
      <c r="R212" s="9"/>
      <c r="S212" s="9"/>
      <c r="T212" s="9"/>
      <c r="U212" s="9"/>
      <c r="V212" s="32" t="str">
        <f>IF($U212&lt;&gt;"",VLOOKUP($U212,Endereços!$B$3:$M$1002,5,FALSE)&amp;" - "&amp;VLOOKUP($U212,Endereços!$B$3:$M$1002,7,FALSE)&amp;" - "&amp;VLOOKUP($U212,Endereços!$B$3:$M$1002,8,FALSE)&amp;", "&amp;VLOOKUP($U212,Endereços!$B$3:$M$1002,2,FALSE)&amp;" "&amp;VLOOKUP($U212,Endereços!$B$3:$M$1002,3,FALSE),"")</f>
        <v/>
      </c>
      <c r="W212" s="9"/>
      <c r="X212" s="9"/>
      <c r="Y212" s="9"/>
      <c r="Z212" s="16"/>
      <c r="AA212" s="16"/>
      <c r="AB212" s="72"/>
    </row>
    <row r="213" spans="1:28" x14ac:dyDescent="0.2">
      <c r="A213" s="38" t="str">
        <f t="shared" si="5"/>
        <v/>
      </c>
      <c r="B213" s="9"/>
      <c r="C213" s="7"/>
      <c r="D213" s="14"/>
      <c r="E213" s="14"/>
      <c r="F213" s="33" t="str">
        <f>IF($E213&lt;&gt;"",VLOOKUP($E213,Parametros!$A$3:$C$102,2,FALSE),"")</f>
        <v/>
      </c>
      <c r="G213" s="36"/>
      <c r="H213" s="33" t="str">
        <f>IF($G213&lt;&gt;"",VLOOKUP($G213,Parametros!$P$3:$R$102,2,FALSE),"")</f>
        <v/>
      </c>
      <c r="I213" s="9"/>
      <c r="J213" s="9"/>
      <c r="K213" s="9"/>
      <c r="L213" s="33" t="str">
        <f>IF($U213&lt;&gt;"",VLOOKUP(VLOOKUP(VLOOKUP($U213,Endereços!$B$3:$M$1002,8,FALSE),Parametros!$AG$3:$AJ$102,4,FALSE),Parametros!$U$3:$Z$102,4,FALSE),"")</f>
        <v/>
      </c>
      <c r="M213" s="33" t="str">
        <f>IF($U213&lt;&gt;"",VLOOKUP(VLOOKUP($U213,Endereços!$B$3:$M$1002,6,FALSE),Parametros!$I$3:$N$102,6,FALSE),"")</f>
        <v/>
      </c>
      <c r="N213" s="9"/>
      <c r="O213" s="9"/>
      <c r="P213" s="9"/>
      <c r="Q213" s="9"/>
      <c r="R213" s="9"/>
      <c r="S213" s="9"/>
      <c r="T213" s="9"/>
      <c r="U213" s="9"/>
      <c r="V213" s="32" t="str">
        <f>IF($U213&lt;&gt;"",VLOOKUP($U213,Endereços!$B$3:$M$1002,5,FALSE)&amp;" - "&amp;VLOOKUP($U213,Endereços!$B$3:$M$1002,7,FALSE)&amp;" - "&amp;VLOOKUP($U213,Endereços!$B$3:$M$1002,8,FALSE)&amp;", "&amp;VLOOKUP($U213,Endereços!$B$3:$M$1002,2,FALSE)&amp;" "&amp;VLOOKUP($U213,Endereços!$B$3:$M$1002,3,FALSE),"")</f>
        <v/>
      </c>
      <c r="W213" s="9"/>
      <c r="X213" s="9"/>
      <c r="Y213" s="9"/>
      <c r="Z213" s="16"/>
      <c r="AA213" s="16"/>
      <c r="AB213" s="72"/>
    </row>
    <row r="214" spans="1:28" x14ac:dyDescent="0.2">
      <c r="A214" s="38" t="str">
        <f t="shared" si="5"/>
        <v/>
      </c>
      <c r="B214" s="9"/>
      <c r="C214" s="7"/>
      <c r="D214" s="14"/>
      <c r="E214" s="14"/>
      <c r="F214" s="33" t="str">
        <f>IF($E214&lt;&gt;"",VLOOKUP($E214,Parametros!$A$3:$C$102,2,FALSE),"")</f>
        <v/>
      </c>
      <c r="G214" s="36"/>
      <c r="H214" s="33" t="str">
        <f>IF($G214&lt;&gt;"",VLOOKUP($G214,Parametros!$P$3:$R$102,2,FALSE),"")</f>
        <v/>
      </c>
      <c r="I214" s="9"/>
      <c r="J214" s="9"/>
      <c r="K214" s="9"/>
      <c r="L214" s="33" t="str">
        <f>IF($U214&lt;&gt;"",VLOOKUP(VLOOKUP(VLOOKUP($U214,Endereços!$B$3:$M$1002,8,FALSE),Parametros!$AG$3:$AJ$102,4,FALSE),Parametros!$U$3:$Z$102,4,FALSE),"")</f>
        <v/>
      </c>
      <c r="M214" s="33" t="str">
        <f>IF($U214&lt;&gt;"",VLOOKUP(VLOOKUP($U214,Endereços!$B$3:$M$1002,6,FALSE),Parametros!$I$3:$N$102,6,FALSE),"")</f>
        <v/>
      </c>
      <c r="N214" s="9"/>
      <c r="O214" s="9"/>
      <c r="P214" s="9"/>
      <c r="Q214" s="9"/>
      <c r="R214" s="9"/>
      <c r="S214" s="9"/>
      <c r="T214" s="9"/>
      <c r="U214" s="9"/>
      <c r="V214" s="32" t="str">
        <f>IF($U214&lt;&gt;"",VLOOKUP($U214,Endereços!$B$3:$M$1002,5,FALSE)&amp;" - "&amp;VLOOKUP($U214,Endereços!$B$3:$M$1002,7,FALSE)&amp;" - "&amp;VLOOKUP($U214,Endereços!$B$3:$M$1002,8,FALSE)&amp;", "&amp;VLOOKUP($U214,Endereços!$B$3:$M$1002,2,FALSE)&amp;" "&amp;VLOOKUP($U214,Endereços!$B$3:$M$1002,3,FALSE),"")</f>
        <v/>
      </c>
      <c r="W214" s="9"/>
      <c r="X214" s="9"/>
      <c r="Y214" s="9"/>
      <c r="Z214" s="16"/>
      <c r="AA214" s="16"/>
      <c r="AB214" s="72"/>
    </row>
    <row r="215" spans="1:28" x14ac:dyDescent="0.2">
      <c r="A215" s="38" t="str">
        <f t="shared" si="5"/>
        <v/>
      </c>
      <c r="B215" s="9"/>
      <c r="C215" s="7"/>
      <c r="D215" s="14"/>
      <c r="E215" s="14"/>
      <c r="F215" s="33" t="str">
        <f>IF($E215&lt;&gt;"",VLOOKUP($E215,Parametros!$A$3:$C$102,2,FALSE),"")</f>
        <v/>
      </c>
      <c r="G215" s="36"/>
      <c r="H215" s="33" t="str">
        <f>IF($G215&lt;&gt;"",VLOOKUP($G215,Parametros!$P$3:$R$102,2,FALSE),"")</f>
        <v/>
      </c>
      <c r="I215" s="9"/>
      <c r="J215" s="9"/>
      <c r="K215" s="9"/>
      <c r="L215" s="33" t="str">
        <f>IF($U215&lt;&gt;"",VLOOKUP(VLOOKUP(VLOOKUP($U215,Endereços!$B$3:$M$1002,8,FALSE),Parametros!$AG$3:$AJ$102,4,FALSE),Parametros!$U$3:$Z$102,4,FALSE),"")</f>
        <v/>
      </c>
      <c r="M215" s="33" t="str">
        <f>IF($U215&lt;&gt;"",VLOOKUP(VLOOKUP($U215,Endereços!$B$3:$M$1002,6,FALSE),Parametros!$I$3:$N$102,6,FALSE),"")</f>
        <v/>
      </c>
      <c r="N215" s="9"/>
      <c r="O215" s="9"/>
      <c r="P215" s="9"/>
      <c r="Q215" s="9"/>
      <c r="R215" s="9"/>
      <c r="S215" s="9"/>
      <c r="T215" s="9"/>
      <c r="U215" s="9"/>
      <c r="V215" s="32" t="str">
        <f>IF($U215&lt;&gt;"",VLOOKUP($U215,Endereços!$B$3:$M$1002,5,FALSE)&amp;" - "&amp;VLOOKUP($U215,Endereços!$B$3:$M$1002,7,FALSE)&amp;" - "&amp;VLOOKUP($U215,Endereços!$B$3:$M$1002,8,FALSE)&amp;", "&amp;VLOOKUP($U215,Endereços!$B$3:$M$1002,2,FALSE)&amp;" "&amp;VLOOKUP($U215,Endereços!$B$3:$M$1002,3,FALSE),"")</f>
        <v/>
      </c>
      <c r="W215" s="9"/>
      <c r="X215" s="9"/>
      <c r="Y215" s="9"/>
      <c r="Z215" s="16"/>
      <c r="AA215" s="16"/>
      <c r="AB215" s="72"/>
    </row>
    <row r="216" spans="1:28" x14ac:dyDescent="0.2">
      <c r="A216" s="38" t="str">
        <f t="shared" si="5"/>
        <v/>
      </c>
      <c r="B216" s="9"/>
      <c r="C216" s="7"/>
      <c r="D216" s="14"/>
      <c r="E216" s="14"/>
      <c r="F216" s="33" t="str">
        <f>IF($E216&lt;&gt;"",VLOOKUP($E216,Parametros!$A$3:$C$102,2,FALSE),"")</f>
        <v/>
      </c>
      <c r="G216" s="36"/>
      <c r="H216" s="33" t="str">
        <f>IF($G216&lt;&gt;"",VLOOKUP($G216,Parametros!$P$3:$R$102,2,FALSE),"")</f>
        <v/>
      </c>
      <c r="I216" s="9"/>
      <c r="J216" s="9"/>
      <c r="K216" s="9"/>
      <c r="L216" s="33" t="str">
        <f>IF($U216&lt;&gt;"",VLOOKUP(VLOOKUP(VLOOKUP($U216,Endereços!$B$3:$M$1002,8,FALSE),Parametros!$AG$3:$AJ$102,4,FALSE),Parametros!$U$3:$Z$102,4,FALSE),"")</f>
        <v/>
      </c>
      <c r="M216" s="33" t="str">
        <f>IF($U216&lt;&gt;"",VLOOKUP(VLOOKUP($U216,Endereços!$B$3:$M$1002,6,FALSE),Parametros!$I$3:$N$102,6,FALSE),"")</f>
        <v/>
      </c>
      <c r="N216" s="9"/>
      <c r="O216" s="9"/>
      <c r="P216" s="9"/>
      <c r="Q216" s="9"/>
      <c r="R216" s="9"/>
      <c r="S216" s="9"/>
      <c r="T216" s="9"/>
      <c r="U216" s="9"/>
      <c r="V216" s="32" t="str">
        <f>IF($U216&lt;&gt;"",VLOOKUP($U216,Endereços!$B$3:$M$1002,5,FALSE)&amp;" - "&amp;VLOOKUP($U216,Endereços!$B$3:$M$1002,7,FALSE)&amp;" - "&amp;VLOOKUP($U216,Endereços!$B$3:$M$1002,8,FALSE)&amp;", "&amp;VLOOKUP($U216,Endereços!$B$3:$M$1002,2,FALSE)&amp;" "&amp;VLOOKUP($U216,Endereços!$B$3:$M$1002,3,FALSE),"")</f>
        <v/>
      </c>
      <c r="W216" s="9"/>
      <c r="X216" s="9"/>
      <c r="Y216" s="9"/>
      <c r="Z216" s="16"/>
      <c r="AA216" s="16"/>
      <c r="AB216" s="72"/>
    </row>
    <row r="217" spans="1:28" x14ac:dyDescent="0.2">
      <c r="A217" s="38" t="str">
        <f t="shared" si="5"/>
        <v/>
      </c>
      <c r="B217" s="9"/>
      <c r="C217" s="7"/>
      <c r="D217" s="14"/>
      <c r="E217" s="14"/>
      <c r="F217" s="33" t="str">
        <f>IF($E217&lt;&gt;"",VLOOKUP($E217,Parametros!$A$3:$C$102,2,FALSE),"")</f>
        <v/>
      </c>
      <c r="G217" s="36"/>
      <c r="H217" s="33" t="str">
        <f>IF($G217&lt;&gt;"",VLOOKUP($G217,Parametros!$P$3:$R$102,2,FALSE),"")</f>
        <v/>
      </c>
      <c r="I217" s="9"/>
      <c r="J217" s="9"/>
      <c r="K217" s="9"/>
      <c r="L217" s="33" t="str">
        <f>IF($U217&lt;&gt;"",VLOOKUP(VLOOKUP(VLOOKUP($U217,Endereços!$B$3:$M$1002,8,FALSE),Parametros!$AG$3:$AJ$102,4,FALSE),Parametros!$U$3:$Z$102,4,FALSE),"")</f>
        <v/>
      </c>
      <c r="M217" s="33" t="str">
        <f>IF($U217&lt;&gt;"",VLOOKUP(VLOOKUP($U217,Endereços!$B$3:$M$1002,6,FALSE),Parametros!$I$3:$N$102,6,FALSE),"")</f>
        <v/>
      </c>
      <c r="N217" s="9"/>
      <c r="O217" s="9"/>
      <c r="P217" s="9"/>
      <c r="Q217" s="9"/>
      <c r="R217" s="9"/>
      <c r="S217" s="9"/>
      <c r="T217" s="9"/>
      <c r="U217" s="9"/>
      <c r="V217" s="32" t="str">
        <f>IF($U217&lt;&gt;"",VLOOKUP($U217,Endereços!$B$3:$M$1002,5,FALSE)&amp;" - "&amp;VLOOKUP($U217,Endereços!$B$3:$M$1002,7,FALSE)&amp;" - "&amp;VLOOKUP($U217,Endereços!$B$3:$M$1002,8,FALSE)&amp;", "&amp;VLOOKUP($U217,Endereços!$B$3:$M$1002,2,FALSE)&amp;" "&amp;VLOOKUP($U217,Endereços!$B$3:$M$1002,3,FALSE),"")</f>
        <v/>
      </c>
      <c r="W217" s="9"/>
      <c r="X217" s="9"/>
      <c r="Y217" s="9"/>
      <c r="Z217" s="16"/>
      <c r="AA217" s="16"/>
      <c r="AB217" s="72"/>
    </row>
    <row r="218" spans="1:28" x14ac:dyDescent="0.2">
      <c r="A218" s="38" t="str">
        <f t="shared" si="5"/>
        <v/>
      </c>
      <c r="B218" s="9"/>
      <c r="C218" s="7"/>
      <c r="D218" s="14"/>
      <c r="E218" s="14"/>
      <c r="F218" s="33" t="str">
        <f>IF($E218&lt;&gt;"",VLOOKUP($E218,Parametros!$A$3:$C$102,2,FALSE),"")</f>
        <v/>
      </c>
      <c r="G218" s="36"/>
      <c r="H218" s="33" t="str">
        <f>IF($G218&lt;&gt;"",VLOOKUP($G218,Parametros!$P$3:$R$102,2,FALSE),"")</f>
        <v/>
      </c>
      <c r="I218" s="9"/>
      <c r="J218" s="9"/>
      <c r="K218" s="9"/>
      <c r="L218" s="33" t="str">
        <f>IF($U218&lt;&gt;"",VLOOKUP(VLOOKUP(VLOOKUP($U218,Endereços!$B$3:$M$1002,8,FALSE),Parametros!$AG$3:$AJ$102,4,FALSE),Parametros!$U$3:$Z$102,4,FALSE),"")</f>
        <v/>
      </c>
      <c r="M218" s="33" t="str">
        <f>IF($U218&lt;&gt;"",VLOOKUP(VLOOKUP($U218,Endereços!$B$3:$M$1002,6,FALSE),Parametros!$I$3:$N$102,6,FALSE),"")</f>
        <v/>
      </c>
      <c r="N218" s="9"/>
      <c r="O218" s="9"/>
      <c r="P218" s="9"/>
      <c r="Q218" s="9"/>
      <c r="R218" s="9"/>
      <c r="S218" s="9"/>
      <c r="T218" s="9"/>
      <c r="U218" s="9"/>
      <c r="V218" s="32" t="str">
        <f>IF($U218&lt;&gt;"",VLOOKUP($U218,Endereços!$B$3:$M$1002,5,FALSE)&amp;" - "&amp;VLOOKUP($U218,Endereços!$B$3:$M$1002,7,FALSE)&amp;" - "&amp;VLOOKUP($U218,Endereços!$B$3:$M$1002,8,FALSE)&amp;", "&amp;VLOOKUP($U218,Endereços!$B$3:$M$1002,2,FALSE)&amp;" "&amp;VLOOKUP($U218,Endereços!$B$3:$M$1002,3,FALSE),"")</f>
        <v/>
      </c>
      <c r="W218" s="9"/>
      <c r="X218" s="9"/>
      <c r="Y218" s="9"/>
      <c r="Z218" s="16"/>
      <c r="AA218" s="16"/>
      <c r="AB218" s="72"/>
    </row>
    <row r="219" spans="1:28" x14ac:dyDescent="0.2">
      <c r="A219" s="38" t="str">
        <f t="shared" si="5"/>
        <v/>
      </c>
      <c r="B219" s="9"/>
      <c r="C219" s="7"/>
      <c r="D219" s="14"/>
      <c r="E219" s="14"/>
      <c r="F219" s="33" t="str">
        <f>IF($E219&lt;&gt;"",VLOOKUP($E219,Parametros!$A$3:$C$102,2,FALSE),"")</f>
        <v/>
      </c>
      <c r="G219" s="36"/>
      <c r="H219" s="33" t="str">
        <f>IF($G219&lt;&gt;"",VLOOKUP($G219,Parametros!$P$3:$R$102,2,FALSE),"")</f>
        <v/>
      </c>
      <c r="I219" s="9"/>
      <c r="J219" s="9"/>
      <c r="K219" s="9"/>
      <c r="L219" s="33" t="str">
        <f>IF($U219&lt;&gt;"",VLOOKUP(VLOOKUP(VLOOKUP($U219,Endereços!$B$3:$M$1002,8,FALSE),Parametros!$AG$3:$AJ$102,4,FALSE),Parametros!$U$3:$Z$102,4,FALSE),"")</f>
        <v/>
      </c>
      <c r="M219" s="33" t="str">
        <f>IF($U219&lt;&gt;"",VLOOKUP(VLOOKUP($U219,Endereços!$B$3:$M$1002,6,FALSE),Parametros!$I$3:$N$102,6,FALSE),"")</f>
        <v/>
      </c>
      <c r="N219" s="9"/>
      <c r="O219" s="9"/>
      <c r="P219" s="9"/>
      <c r="Q219" s="9"/>
      <c r="R219" s="9"/>
      <c r="S219" s="9"/>
      <c r="T219" s="9"/>
      <c r="U219" s="9"/>
      <c r="V219" s="32" t="str">
        <f>IF($U219&lt;&gt;"",VLOOKUP($U219,Endereços!$B$3:$M$1002,5,FALSE)&amp;" - "&amp;VLOOKUP($U219,Endereços!$B$3:$M$1002,7,FALSE)&amp;" - "&amp;VLOOKUP($U219,Endereços!$B$3:$M$1002,8,FALSE)&amp;", "&amp;VLOOKUP($U219,Endereços!$B$3:$M$1002,2,FALSE)&amp;" "&amp;VLOOKUP($U219,Endereços!$B$3:$M$1002,3,FALSE),"")</f>
        <v/>
      </c>
      <c r="W219" s="9"/>
      <c r="X219" s="9"/>
      <c r="Y219" s="9"/>
      <c r="Z219" s="16"/>
      <c r="AA219" s="16"/>
      <c r="AB219" s="72"/>
    </row>
    <row r="220" spans="1:28" x14ac:dyDescent="0.2">
      <c r="A220" s="38" t="str">
        <f t="shared" si="5"/>
        <v/>
      </c>
      <c r="B220" s="9"/>
      <c r="C220" s="7"/>
      <c r="D220" s="14"/>
      <c r="E220" s="14"/>
      <c r="F220" s="33" t="str">
        <f>IF($E220&lt;&gt;"",VLOOKUP($E220,Parametros!$A$3:$C$102,2,FALSE),"")</f>
        <v/>
      </c>
      <c r="G220" s="36"/>
      <c r="H220" s="33" t="str">
        <f>IF($G220&lt;&gt;"",VLOOKUP($G220,Parametros!$P$3:$R$102,2,FALSE),"")</f>
        <v/>
      </c>
      <c r="I220" s="9"/>
      <c r="J220" s="9"/>
      <c r="K220" s="9"/>
      <c r="L220" s="33" t="str">
        <f>IF($U220&lt;&gt;"",VLOOKUP(VLOOKUP(VLOOKUP($U220,Endereços!$B$3:$M$1002,8,FALSE),Parametros!$AG$3:$AJ$102,4,FALSE),Parametros!$U$3:$Z$102,4,FALSE),"")</f>
        <v/>
      </c>
      <c r="M220" s="33" t="str">
        <f>IF($U220&lt;&gt;"",VLOOKUP(VLOOKUP($U220,Endereços!$B$3:$M$1002,6,FALSE),Parametros!$I$3:$N$102,6,FALSE),"")</f>
        <v/>
      </c>
      <c r="N220" s="9"/>
      <c r="O220" s="9"/>
      <c r="P220" s="9"/>
      <c r="Q220" s="9"/>
      <c r="R220" s="9"/>
      <c r="S220" s="9"/>
      <c r="T220" s="9"/>
      <c r="U220" s="9"/>
      <c r="V220" s="32" t="str">
        <f>IF($U220&lt;&gt;"",VLOOKUP($U220,Endereços!$B$3:$M$1002,5,FALSE)&amp;" - "&amp;VLOOKUP($U220,Endereços!$B$3:$M$1002,7,FALSE)&amp;" - "&amp;VLOOKUP($U220,Endereços!$B$3:$M$1002,8,FALSE)&amp;", "&amp;VLOOKUP($U220,Endereços!$B$3:$M$1002,2,FALSE)&amp;" "&amp;VLOOKUP($U220,Endereços!$B$3:$M$1002,3,FALSE),"")</f>
        <v/>
      </c>
      <c r="W220" s="9"/>
      <c r="X220" s="9"/>
      <c r="Y220" s="9"/>
      <c r="Z220" s="16"/>
      <c r="AA220" s="16"/>
      <c r="AB220" s="72"/>
    </row>
    <row r="221" spans="1:28" x14ac:dyDescent="0.2">
      <c r="A221" s="38" t="str">
        <f t="shared" si="5"/>
        <v/>
      </c>
      <c r="B221" s="9"/>
      <c r="C221" s="7"/>
      <c r="D221" s="14"/>
      <c r="E221" s="14"/>
      <c r="F221" s="33" t="str">
        <f>IF($E221&lt;&gt;"",VLOOKUP($E221,Parametros!$A$3:$C$102,2,FALSE),"")</f>
        <v/>
      </c>
      <c r="G221" s="36"/>
      <c r="H221" s="33" t="str">
        <f>IF($G221&lt;&gt;"",VLOOKUP($G221,Parametros!$P$3:$R$102,2,FALSE),"")</f>
        <v/>
      </c>
      <c r="I221" s="9"/>
      <c r="J221" s="9"/>
      <c r="K221" s="9"/>
      <c r="L221" s="33" t="str">
        <f>IF($U221&lt;&gt;"",VLOOKUP(VLOOKUP(VLOOKUP($U221,Endereços!$B$3:$M$1002,8,FALSE),Parametros!$AG$3:$AJ$102,4,FALSE),Parametros!$U$3:$Z$102,4,FALSE),"")</f>
        <v/>
      </c>
      <c r="M221" s="33" t="str">
        <f>IF($U221&lt;&gt;"",VLOOKUP(VLOOKUP($U221,Endereços!$B$3:$M$1002,6,FALSE),Parametros!$I$3:$N$102,6,FALSE),"")</f>
        <v/>
      </c>
      <c r="N221" s="9"/>
      <c r="O221" s="9"/>
      <c r="P221" s="9"/>
      <c r="Q221" s="9"/>
      <c r="R221" s="9"/>
      <c r="S221" s="9"/>
      <c r="T221" s="9"/>
      <c r="U221" s="9"/>
      <c r="V221" s="32" t="str">
        <f>IF($U221&lt;&gt;"",VLOOKUP($U221,Endereços!$B$3:$M$1002,5,FALSE)&amp;" - "&amp;VLOOKUP($U221,Endereços!$B$3:$M$1002,7,FALSE)&amp;" - "&amp;VLOOKUP($U221,Endereços!$B$3:$M$1002,8,FALSE)&amp;", "&amp;VLOOKUP($U221,Endereços!$B$3:$M$1002,2,FALSE)&amp;" "&amp;VLOOKUP($U221,Endereços!$B$3:$M$1002,3,FALSE),"")</f>
        <v/>
      </c>
      <c r="W221" s="9"/>
      <c r="X221" s="9"/>
      <c r="Y221" s="9"/>
      <c r="Z221" s="16"/>
      <c r="AA221" s="16"/>
      <c r="AB221" s="72"/>
    </row>
    <row r="222" spans="1:28" x14ac:dyDescent="0.2">
      <c r="A222" s="38" t="str">
        <f t="shared" si="5"/>
        <v/>
      </c>
      <c r="B222" s="9"/>
      <c r="C222" s="7"/>
      <c r="D222" s="14"/>
      <c r="E222" s="14"/>
      <c r="F222" s="33" t="str">
        <f>IF($E222&lt;&gt;"",VLOOKUP($E222,Parametros!$A$3:$C$102,2,FALSE),"")</f>
        <v/>
      </c>
      <c r="G222" s="36"/>
      <c r="H222" s="33" t="str">
        <f>IF($G222&lt;&gt;"",VLOOKUP($G222,Parametros!$P$3:$R$102,2,FALSE),"")</f>
        <v/>
      </c>
      <c r="I222" s="9"/>
      <c r="J222" s="9"/>
      <c r="K222" s="9"/>
      <c r="L222" s="33" t="str">
        <f>IF($U222&lt;&gt;"",VLOOKUP(VLOOKUP(VLOOKUP($U222,Endereços!$B$3:$M$1002,8,FALSE),Parametros!$AG$3:$AJ$102,4,FALSE),Parametros!$U$3:$Z$102,4,FALSE),"")</f>
        <v/>
      </c>
      <c r="M222" s="33" t="str">
        <f>IF($U222&lt;&gt;"",VLOOKUP(VLOOKUP($U222,Endereços!$B$3:$M$1002,6,FALSE),Parametros!$I$3:$N$102,6,FALSE),"")</f>
        <v/>
      </c>
      <c r="N222" s="9"/>
      <c r="O222" s="9"/>
      <c r="P222" s="9"/>
      <c r="Q222" s="9"/>
      <c r="R222" s="9"/>
      <c r="S222" s="9"/>
      <c r="T222" s="9"/>
      <c r="U222" s="9"/>
      <c r="V222" s="32" t="str">
        <f>IF($U222&lt;&gt;"",VLOOKUP($U222,Endereços!$B$3:$M$1002,5,FALSE)&amp;" - "&amp;VLOOKUP($U222,Endereços!$B$3:$M$1002,7,FALSE)&amp;" - "&amp;VLOOKUP($U222,Endereços!$B$3:$M$1002,8,FALSE)&amp;", "&amp;VLOOKUP($U222,Endereços!$B$3:$M$1002,2,FALSE)&amp;" "&amp;VLOOKUP($U222,Endereços!$B$3:$M$1002,3,FALSE),"")</f>
        <v/>
      </c>
      <c r="W222" s="9"/>
      <c r="X222" s="9"/>
      <c r="Y222" s="9"/>
      <c r="Z222" s="16"/>
      <c r="AA222" s="16"/>
      <c r="AB222" s="72"/>
    </row>
    <row r="223" spans="1:28" x14ac:dyDescent="0.2">
      <c r="A223" s="38" t="str">
        <f t="shared" si="5"/>
        <v/>
      </c>
      <c r="B223" s="9"/>
      <c r="C223" s="7"/>
      <c r="D223" s="14"/>
      <c r="E223" s="14"/>
      <c r="F223" s="33" t="str">
        <f>IF($E223&lt;&gt;"",VLOOKUP($E223,Parametros!$A$3:$C$102,2,FALSE),"")</f>
        <v/>
      </c>
      <c r="G223" s="36"/>
      <c r="H223" s="33" t="str">
        <f>IF($G223&lt;&gt;"",VLOOKUP($G223,Parametros!$P$3:$R$102,2,FALSE),"")</f>
        <v/>
      </c>
      <c r="I223" s="9"/>
      <c r="J223" s="9"/>
      <c r="K223" s="9"/>
      <c r="L223" s="33" t="str">
        <f>IF($U223&lt;&gt;"",VLOOKUP(VLOOKUP(VLOOKUP($U223,Endereços!$B$3:$M$1002,8,FALSE),Parametros!$AG$3:$AJ$102,4,FALSE),Parametros!$U$3:$Z$102,4,FALSE),"")</f>
        <v/>
      </c>
      <c r="M223" s="33" t="str">
        <f>IF($U223&lt;&gt;"",VLOOKUP(VLOOKUP($U223,Endereços!$B$3:$M$1002,6,FALSE),Parametros!$I$3:$N$102,6,FALSE),"")</f>
        <v/>
      </c>
      <c r="N223" s="9"/>
      <c r="O223" s="9"/>
      <c r="P223" s="9"/>
      <c r="Q223" s="9"/>
      <c r="R223" s="9"/>
      <c r="S223" s="9"/>
      <c r="T223" s="9"/>
      <c r="U223" s="9"/>
      <c r="V223" s="32" t="str">
        <f>IF($U223&lt;&gt;"",VLOOKUP($U223,Endereços!$B$3:$M$1002,5,FALSE)&amp;" - "&amp;VLOOKUP($U223,Endereços!$B$3:$M$1002,7,FALSE)&amp;" - "&amp;VLOOKUP($U223,Endereços!$B$3:$M$1002,8,FALSE)&amp;", "&amp;VLOOKUP($U223,Endereços!$B$3:$M$1002,2,FALSE)&amp;" "&amp;VLOOKUP($U223,Endereços!$B$3:$M$1002,3,FALSE),"")</f>
        <v/>
      </c>
      <c r="W223" s="9"/>
      <c r="X223" s="9"/>
      <c r="Y223" s="9"/>
      <c r="Z223" s="16"/>
      <c r="AA223" s="16"/>
      <c r="AB223" s="72"/>
    </row>
    <row r="224" spans="1:28" x14ac:dyDescent="0.2">
      <c r="A224" s="38" t="str">
        <f t="shared" si="5"/>
        <v/>
      </c>
      <c r="B224" s="9"/>
      <c r="C224" s="7"/>
      <c r="D224" s="14"/>
      <c r="E224" s="14"/>
      <c r="F224" s="33" t="str">
        <f>IF($E224&lt;&gt;"",VLOOKUP($E224,Parametros!$A$3:$C$102,2,FALSE),"")</f>
        <v/>
      </c>
      <c r="G224" s="36"/>
      <c r="H224" s="33" t="str">
        <f>IF($G224&lt;&gt;"",VLOOKUP($G224,Parametros!$P$3:$R$102,2,FALSE),"")</f>
        <v/>
      </c>
      <c r="I224" s="9"/>
      <c r="J224" s="9"/>
      <c r="K224" s="9"/>
      <c r="L224" s="33" t="str">
        <f>IF($U224&lt;&gt;"",VLOOKUP(VLOOKUP(VLOOKUP($U224,Endereços!$B$3:$M$1002,8,FALSE),Parametros!$AG$3:$AJ$102,4,FALSE),Parametros!$U$3:$Z$102,4,FALSE),"")</f>
        <v/>
      </c>
      <c r="M224" s="33" t="str">
        <f>IF($U224&lt;&gt;"",VLOOKUP(VLOOKUP($U224,Endereços!$B$3:$M$1002,6,FALSE),Parametros!$I$3:$N$102,6,FALSE),"")</f>
        <v/>
      </c>
      <c r="N224" s="9"/>
      <c r="O224" s="9"/>
      <c r="P224" s="9"/>
      <c r="Q224" s="9"/>
      <c r="R224" s="9"/>
      <c r="S224" s="9"/>
      <c r="T224" s="9"/>
      <c r="U224" s="9"/>
      <c r="V224" s="32" t="str">
        <f>IF($U224&lt;&gt;"",VLOOKUP($U224,Endereços!$B$3:$M$1002,5,FALSE)&amp;" - "&amp;VLOOKUP($U224,Endereços!$B$3:$M$1002,7,FALSE)&amp;" - "&amp;VLOOKUP($U224,Endereços!$B$3:$M$1002,8,FALSE)&amp;", "&amp;VLOOKUP($U224,Endereços!$B$3:$M$1002,2,FALSE)&amp;" "&amp;VLOOKUP($U224,Endereços!$B$3:$M$1002,3,FALSE),"")</f>
        <v/>
      </c>
      <c r="W224" s="9"/>
      <c r="X224" s="9"/>
      <c r="Y224" s="9"/>
      <c r="Z224" s="16"/>
      <c r="AA224" s="16"/>
      <c r="AB224" s="72"/>
    </row>
    <row r="225" spans="1:28" x14ac:dyDescent="0.2">
      <c r="A225" s="38" t="str">
        <f t="shared" si="5"/>
        <v/>
      </c>
      <c r="B225" s="9"/>
      <c r="C225" s="7"/>
      <c r="D225" s="14"/>
      <c r="E225" s="14"/>
      <c r="F225" s="33" t="str">
        <f>IF($E225&lt;&gt;"",VLOOKUP($E225,Parametros!$A$3:$C$102,2,FALSE),"")</f>
        <v/>
      </c>
      <c r="G225" s="36"/>
      <c r="H225" s="33" t="str">
        <f>IF($G225&lt;&gt;"",VLOOKUP($G225,Parametros!$P$3:$R$102,2,FALSE),"")</f>
        <v/>
      </c>
      <c r="I225" s="9"/>
      <c r="J225" s="9"/>
      <c r="K225" s="9"/>
      <c r="L225" s="33" t="str">
        <f>IF($U225&lt;&gt;"",VLOOKUP(VLOOKUP(VLOOKUP($U225,Endereços!$B$3:$M$1002,8,FALSE),Parametros!$AG$3:$AJ$102,4,FALSE),Parametros!$U$3:$Z$102,4,FALSE),"")</f>
        <v/>
      </c>
      <c r="M225" s="33" t="str">
        <f>IF($U225&lt;&gt;"",VLOOKUP(VLOOKUP($U225,Endereços!$B$3:$M$1002,6,FALSE),Parametros!$I$3:$N$102,6,FALSE),"")</f>
        <v/>
      </c>
      <c r="N225" s="9"/>
      <c r="O225" s="9"/>
      <c r="P225" s="9"/>
      <c r="Q225" s="9"/>
      <c r="R225" s="9"/>
      <c r="S225" s="9"/>
      <c r="T225" s="9"/>
      <c r="U225" s="9"/>
      <c r="V225" s="32" t="str">
        <f>IF($U225&lt;&gt;"",VLOOKUP($U225,Endereços!$B$3:$M$1002,5,FALSE)&amp;" - "&amp;VLOOKUP($U225,Endereços!$B$3:$M$1002,7,FALSE)&amp;" - "&amp;VLOOKUP($U225,Endereços!$B$3:$M$1002,8,FALSE)&amp;", "&amp;VLOOKUP($U225,Endereços!$B$3:$M$1002,2,FALSE)&amp;" "&amp;VLOOKUP($U225,Endereços!$B$3:$M$1002,3,FALSE),"")</f>
        <v/>
      </c>
      <c r="W225" s="9"/>
      <c r="X225" s="9"/>
      <c r="Y225" s="9"/>
      <c r="Z225" s="16"/>
      <c r="AA225" s="16"/>
      <c r="AB225" s="72"/>
    </row>
    <row r="226" spans="1:28" x14ac:dyDescent="0.2">
      <c r="A226" s="38" t="str">
        <f t="shared" si="5"/>
        <v/>
      </c>
      <c r="B226" s="9"/>
      <c r="C226" s="7"/>
      <c r="D226" s="14"/>
      <c r="E226" s="14"/>
      <c r="F226" s="33" t="str">
        <f>IF($E226&lt;&gt;"",VLOOKUP($E226,Parametros!$A$3:$C$102,2,FALSE),"")</f>
        <v/>
      </c>
      <c r="G226" s="36"/>
      <c r="H226" s="33" t="str">
        <f>IF($G226&lt;&gt;"",VLOOKUP($G226,Parametros!$P$3:$R$102,2,FALSE),"")</f>
        <v/>
      </c>
      <c r="I226" s="9"/>
      <c r="J226" s="9"/>
      <c r="K226" s="9"/>
      <c r="L226" s="33" t="str">
        <f>IF($U226&lt;&gt;"",VLOOKUP(VLOOKUP(VLOOKUP($U226,Endereços!$B$3:$M$1002,8,FALSE),Parametros!$AG$3:$AJ$102,4,FALSE),Parametros!$U$3:$Z$102,4,FALSE),"")</f>
        <v/>
      </c>
      <c r="M226" s="33" t="str">
        <f>IF($U226&lt;&gt;"",VLOOKUP(VLOOKUP($U226,Endereços!$B$3:$M$1002,6,FALSE),Parametros!$I$3:$N$102,6,FALSE),"")</f>
        <v/>
      </c>
      <c r="N226" s="9"/>
      <c r="O226" s="9"/>
      <c r="P226" s="9"/>
      <c r="Q226" s="9"/>
      <c r="R226" s="9"/>
      <c r="S226" s="9"/>
      <c r="T226" s="9"/>
      <c r="U226" s="9"/>
      <c r="V226" s="32" t="str">
        <f>IF($U226&lt;&gt;"",VLOOKUP($U226,Endereços!$B$3:$M$1002,5,FALSE)&amp;" - "&amp;VLOOKUP($U226,Endereços!$B$3:$M$1002,7,FALSE)&amp;" - "&amp;VLOOKUP($U226,Endereços!$B$3:$M$1002,8,FALSE)&amp;", "&amp;VLOOKUP($U226,Endereços!$B$3:$M$1002,2,FALSE)&amp;" "&amp;VLOOKUP($U226,Endereços!$B$3:$M$1002,3,FALSE),"")</f>
        <v/>
      </c>
      <c r="W226" s="9"/>
      <c r="X226" s="9"/>
      <c r="Y226" s="9"/>
      <c r="Z226" s="16"/>
      <c r="AA226" s="16"/>
      <c r="AB226" s="72"/>
    </row>
    <row r="227" spans="1:28" x14ac:dyDescent="0.2">
      <c r="A227" s="38" t="str">
        <f t="shared" si="5"/>
        <v/>
      </c>
      <c r="B227" s="9"/>
      <c r="C227" s="7"/>
      <c r="D227" s="14"/>
      <c r="E227" s="14"/>
      <c r="F227" s="33" t="str">
        <f>IF($E227&lt;&gt;"",VLOOKUP($E227,Parametros!$A$3:$C$102,2,FALSE),"")</f>
        <v/>
      </c>
      <c r="G227" s="36"/>
      <c r="H227" s="33" t="str">
        <f>IF($G227&lt;&gt;"",VLOOKUP($G227,Parametros!$P$3:$R$102,2,FALSE),"")</f>
        <v/>
      </c>
      <c r="I227" s="9"/>
      <c r="J227" s="9"/>
      <c r="K227" s="9"/>
      <c r="L227" s="33" t="str">
        <f>IF($U227&lt;&gt;"",VLOOKUP(VLOOKUP(VLOOKUP($U227,Endereços!$B$3:$M$1002,8,FALSE),Parametros!$AG$3:$AJ$102,4,FALSE),Parametros!$U$3:$Z$102,4,FALSE),"")</f>
        <v/>
      </c>
      <c r="M227" s="33" t="str">
        <f>IF($U227&lt;&gt;"",VLOOKUP(VLOOKUP($U227,Endereços!$B$3:$M$1002,6,FALSE),Parametros!$I$3:$N$102,6,FALSE),"")</f>
        <v/>
      </c>
      <c r="N227" s="9"/>
      <c r="O227" s="9"/>
      <c r="P227" s="9"/>
      <c r="Q227" s="9"/>
      <c r="R227" s="9"/>
      <c r="S227" s="9"/>
      <c r="T227" s="9"/>
      <c r="U227" s="9"/>
      <c r="V227" s="32" t="str">
        <f>IF($U227&lt;&gt;"",VLOOKUP($U227,Endereços!$B$3:$M$1002,5,FALSE)&amp;" - "&amp;VLOOKUP($U227,Endereços!$B$3:$M$1002,7,FALSE)&amp;" - "&amp;VLOOKUP($U227,Endereços!$B$3:$M$1002,8,FALSE)&amp;", "&amp;VLOOKUP($U227,Endereços!$B$3:$M$1002,2,FALSE)&amp;" "&amp;VLOOKUP($U227,Endereços!$B$3:$M$1002,3,FALSE),"")</f>
        <v/>
      </c>
      <c r="W227" s="9"/>
      <c r="X227" s="9"/>
      <c r="Y227" s="9"/>
      <c r="Z227" s="16"/>
      <c r="AA227" s="16"/>
      <c r="AB227" s="72"/>
    </row>
    <row r="228" spans="1:28" x14ac:dyDescent="0.2">
      <c r="A228" s="38" t="str">
        <f t="shared" si="5"/>
        <v/>
      </c>
      <c r="B228" s="9"/>
      <c r="C228" s="7"/>
      <c r="D228" s="14"/>
      <c r="E228" s="14"/>
      <c r="F228" s="33" t="str">
        <f>IF($E228&lt;&gt;"",VLOOKUP($E228,Parametros!$A$3:$C$102,2,FALSE),"")</f>
        <v/>
      </c>
      <c r="G228" s="36"/>
      <c r="H228" s="33" t="str">
        <f>IF($G228&lt;&gt;"",VLOOKUP($G228,Parametros!$P$3:$R$102,2,FALSE),"")</f>
        <v/>
      </c>
      <c r="I228" s="9"/>
      <c r="J228" s="9"/>
      <c r="K228" s="9"/>
      <c r="L228" s="33" t="str">
        <f>IF($U228&lt;&gt;"",VLOOKUP(VLOOKUP(VLOOKUP($U228,Endereços!$B$3:$M$1002,8,FALSE),Parametros!$AG$3:$AJ$102,4,FALSE),Parametros!$U$3:$Z$102,4,FALSE),"")</f>
        <v/>
      </c>
      <c r="M228" s="33" t="str">
        <f>IF($U228&lt;&gt;"",VLOOKUP(VLOOKUP($U228,Endereços!$B$3:$M$1002,6,FALSE),Parametros!$I$3:$N$102,6,FALSE),"")</f>
        <v/>
      </c>
      <c r="N228" s="9"/>
      <c r="O228" s="9"/>
      <c r="P228" s="9"/>
      <c r="Q228" s="9"/>
      <c r="R228" s="9"/>
      <c r="S228" s="9"/>
      <c r="T228" s="9"/>
      <c r="U228" s="9"/>
      <c r="V228" s="32" t="str">
        <f>IF($U228&lt;&gt;"",VLOOKUP($U228,Endereços!$B$3:$M$1002,5,FALSE)&amp;" - "&amp;VLOOKUP($U228,Endereços!$B$3:$M$1002,7,FALSE)&amp;" - "&amp;VLOOKUP($U228,Endereços!$B$3:$M$1002,8,FALSE)&amp;", "&amp;VLOOKUP($U228,Endereços!$B$3:$M$1002,2,FALSE)&amp;" "&amp;VLOOKUP($U228,Endereços!$B$3:$M$1002,3,FALSE),"")</f>
        <v/>
      </c>
      <c r="W228" s="9"/>
      <c r="X228" s="9"/>
      <c r="Y228" s="9"/>
      <c r="Z228" s="16"/>
      <c r="AA228" s="16"/>
      <c r="AB228" s="72"/>
    </row>
    <row r="229" spans="1:28" x14ac:dyDescent="0.2">
      <c r="A229" s="38" t="str">
        <f t="shared" si="5"/>
        <v/>
      </c>
      <c r="B229" s="9"/>
      <c r="C229" s="7"/>
      <c r="D229" s="14"/>
      <c r="E229" s="14"/>
      <c r="F229" s="33" t="str">
        <f>IF($E229&lt;&gt;"",VLOOKUP($E229,Parametros!$A$3:$C$102,2,FALSE),"")</f>
        <v/>
      </c>
      <c r="G229" s="36"/>
      <c r="H229" s="33" t="str">
        <f>IF($G229&lt;&gt;"",VLOOKUP($G229,Parametros!$P$3:$R$102,2,FALSE),"")</f>
        <v/>
      </c>
      <c r="I229" s="9"/>
      <c r="J229" s="9"/>
      <c r="K229" s="9"/>
      <c r="L229" s="33" t="str">
        <f>IF($U229&lt;&gt;"",VLOOKUP(VLOOKUP(VLOOKUP($U229,Endereços!$B$3:$M$1002,8,FALSE),Parametros!$AG$3:$AJ$102,4,FALSE),Parametros!$U$3:$Z$102,4,FALSE),"")</f>
        <v/>
      </c>
      <c r="M229" s="33" t="str">
        <f>IF($U229&lt;&gt;"",VLOOKUP(VLOOKUP($U229,Endereços!$B$3:$M$1002,6,FALSE),Parametros!$I$3:$N$102,6,FALSE),"")</f>
        <v/>
      </c>
      <c r="N229" s="9"/>
      <c r="O229" s="9"/>
      <c r="P229" s="9"/>
      <c r="Q229" s="9"/>
      <c r="R229" s="9"/>
      <c r="S229" s="9"/>
      <c r="T229" s="9"/>
      <c r="U229" s="9"/>
      <c r="V229" s="32" t="str">
        <f>IF($U229&lt;&gt;"",VLOOKUP($U229,Endereços!$B$3:$M$1002,5,FALSE)&amp;" - "&amp;VLOOKUP($U229,Endereços!$B$3:$M$1002,7,FALSE)&amp;" - "&amp;VLOOKUP($U229,Endereços!$B$3:$M$1002,8,FALSE)&amp;", "&amp;VLOOKUP($U229,Endereços!$B$3:$M$1002,2,FALSE)&amp;" "&amp;VLOOKUP($U229,Endereços!$B$3:$M$1002,3,FALSE),"")</f>
        <v/>
      </c>
      <c r="W229" s="9"/>
      <c r="X229" s="9"/>
      <c r="Y229" s="9"/>
      <c r="Z229" s="16"/>
      <c r="AA229" s="16"/>
      <c r="AB229" s="72"/>
    </row>
    <row r="230" spans="1:28" x14ac:dyDescent="0.2">
      <c r="A230" s="38" t="str">
        <f t="shared" si="5"/>
        <v/>
      </c>
      <c r="B230" s="9"/>
      <c r="C230" s="7"/>
      <c r="D230" s="14"/>
      <c r="E230" s="14"/>
      <c r="F230" s="33" t="str">
        <f>IF($E230&lt;&gt;"",VLOOKUP($E230,Parametros!$A$3:$C$102,2,FALSE),"")</f>
        <v/>
      </c>
      <c r="G230" s="36"/>
      <c r="H230" s="33" t="str">
        <f>IF($G230&lt;&gt;"",VLOOKUP($G230,Parametros!$P$3:$R$102,2,FALSE),"")</f>
        <v/>
      </c>
      <c r="I230" s="9"/>
      <c r="J230" s="9"/>
      <c r="K230" s="9"/>
      <c r="L230" s="33" t="str">
        <f>IF($U230&lt;&gt;"",VLOOKUP(VLOOKUP(VLOOKUP($U230,Endereços!$B$3:$M$1002,8,FALSE),Parametros!$AG$3:$AJ$102,4,FALSE),Parametros!$U$3:$Z$102,4,FALSE),"")</f>
        <v/>
      </c>
      <c r="M230" s="33" t="str">
        <f>IF($U230&lt;&gt;"",VLOOKUP(VLOOKUP($U230,Endereços!$B$3:$M$1002,6,FALSE),Parametros!$I$3:$N$102,6,FALSE),"")</f>
        <v/>
      </c>
      <c r="N230" s="9"/>
      <c r="O230" s="9"/>
      <c r="P230" s="9"/>
      <c r="Q230" s="9"/>
      <c r="R230" s="9"/>
      <c r="S230" s="9"/>
      <c r="T230" s="9"/>
      <c r="U230" s="9"/>
      <c r="V230" s="32" t="str">
        <f>IF($U230&lt;&gt;"",VLOOKUP($U230,Endereços!$B$3:$M$1002,5,FALSE)&amp;" - "&amp;VLOOKUP($U230,Endereços!$B$3:$M$1002,7,FALSE)&amp;" - "&amp;VLOOKUP($U230,Endereços!$B$3:$M$1002,8,FALSE)&amp;", "&amp;VLOOKUP($U230,Endereços!$B$3:$M$1002,2,FALSE)&amp;" "&amp;VLOOKUP($U230,Endereços!$B$3:$M$1002,3,FALSE),"")</f>
        <v/>
      </c>
      <c r="W230" s="9"/>
      <c r="X230" s="9"/>
      <c r="Y230" s="9"/>
      <c r="Z230" s="16"/>
      <c r="AA230" s="16"/>
      <c r="AB230" s="72"/>
    </row>
    <row r="231" spans="1:28" x14ac:dyDescent="0.2">
      <c r="A231" s="38" t="str">
        <f t="shared" si="5"/>
        <v/>
      </c>
      <c r="B231" s="9"/>
      <c r="C231" s="7"/>
      <c r="D231" s="14"/>
      <c r="E231" s="14"/>
      <c r="F231" s="33" t="str">
        <f>IF($E231&lt;&gt;"",VLOOKUP($E231,Parametros!$A$3:$C$102,2,FALSE),"")</f>
        <v/>
      </c>
      <c r="G231" s="36"/>
      <c r="H231" s="33" t="str">
        <f>IF($G231&lt;&gt;"",VLOOKUP($G231,Parametros!$P$3:$R$102,2,FALSE),"")</f>
        <v/>
      </c>
      <c r="I231" s="9"/>
      <c r="J231" s="9"/>
      <c r="K231" s="9"/>
      <c r="L231" s="33" t="str">
        <f>IF($U231&lt;&gt;"",VLOOKUP(VLOOKUP(VLOOKUP($U231,Endereços!$B$3:$M$1002,8,FALSE),Parametros!$AG$3:$AJ$102,4,FALSE),Parametros!$U$3:$Z$102,4,FALSE),"")</f>
        <v/>
      </c>
      <c r="M231" s="33" t="str">
        <f>IF($U231&lt;&gt;"",VLOOKUP(VLOOKUP($U231,Endereços!$B$3:$M$1002,6,FALSE),Parametros!$I$3:$N$102,6,FALSE),"")</f>
        <v/>
      </c>
      <c r="N231" s="9"/>
      <c r="O231" s="9"/>
      <c r="P231" s="9"/>
      <c r="Q231" s="9"/>
      <c r="R231" s="9"/>
      <c r="S231" s="9"/>
      <c r="T231" s="9"/>
      <c r="U231" s="9"/>
      <c r="V231" s="32" t="str">
        <f>IF($U231&lt;&gt;"",VLOOKUP($U231,Endereços!$B$3:$M$1002,5,FALSE)&amp;" - "&amp;VLOOKUP($U231,Endereços!$B$3:$M$1002,7,FALSE)&amp;" - "&amp;VLOOKUP($U231,Endereços!$B$3:$M$1002,8,FALSE)&amp;", "&amp;VLOOKUP($U231,Endereços!$B$3:$M$1002,2,FALSE)&amp;" "&amp;VLOOKUP($U231,Endereços!$B$3:$M$1002,3,FALSE),"")</f>
        <v/>
      </c>
      <c r="W231" s="9"/>
      <c r="X231" s="9"/>
      <c r="Y231" s="9"/>
      <c r="Z231" s="16"/>
      <c r="AA231" s="16"/>
      <c r="AB231" s="72"/>
    </row>
    <row r="232" spans="1:28" x14ac:dyDescent="0.2">
      <c r="A232" s="38" t="str">
        <f t="shared" si="5"/>
        <v/>
      </c>
      <c r="B232" s="9"/>
      <c r="C232" s="7"/>
      <c r="D232" s="14"/>
      <c r="E232" s="14"/>
      <c r="F232" s="33" t="str">
        <f>IF($E232&lt;&gt;"",VLOOKUP($E232,Parametros!$A$3:$C$102,2,FALSE),"")</f>
        <v/>
      </c>
      <c r="G232" s="36"/>
      <c r="H232" s="33" t="str">
        <f>IF($G232&lt;&gt;"",VLOOKUP($G232,Parametros!$P$3:$R$102,2,FALSE),"")</f>
        <v/>
      </c>
      <c r="I232" s="9"/>
      <c r="J232" s="9"/>
      <c r="K232" s="9"/>
      <c r="L232" s="33" t="str">
        <f>IF($U232&lt;&gt;"",VLOOKUP(VLOOKUP(VLOOKUP($U232,Endereços!$B$3:$M$1002,8,FALSE),Parametros!$AG$3:$AJ$102,4,FALSE),Parametros!$U$3:$Z$102,4,FALSE),"")</f>
        <v/>
      </c>
      <c r="M232" s="33" t="str">
        <f>IF($U232&lt;&gt;"",VLOOKUP(VLOOKUP($U232,Endereços!$B$3:$M$1002,6,FALSE),Parametros!$I$3:$N$102,6,FALSE),"")</f>
        <v/>
      </c>
      <c r="N232" s="9"/>
      <c r="O232" s="9"/>
      <c r="P232" s="9"/>
      <c r="Q232" s="9"/>
      <c r="R232" s="9"/>
      <c r="S232" s="9"/>
      <c r="T232" s="9"/>
      <c r="U232" s="9"/>
      <c r="V232" s="32" t="str">
        <f>IF($U232&lt;&gt;"",VLOOKUP($U232,Endereços!$B$3:$M$1002,5,FALSE)&amp;" - "&amp;VLOOKUP($U232,Endereços!$B$3:$M$1002,7,FALSE)&amp;" - "&amp;VLOOKUP($U232,Endereços!$B$3:$M$1002,8,FALSE)&amp;", "&amp;VLOOKUP($U232,Endereços!$B$3:$M$1002,2,FALSE)&amp;" "&amp;VLOOKUP($U232,Endereços!$B$3:$M$1002,3,FALSE),"")</f>
        <v/>
      </c>
      <c r="W232" s="9"/>
      <c r="X232" s="9"/>
      <c r="Y232" s="9"/>
      <c r="Z232" s="16"/>
      <c r="AA232" s="16"/>
      <c r="AB232" s="72"/>
    </row>
    <row r="233" spans="1:28" x14ac:dyDescent="0.2">
      <c r="A233" s="38" t="str">
        <f t="shared" si="5"/>
        <v/>
      </c>
      <c r="B233" s="9"/>
      <c r="C233" s="7"/>
      <c r="D233" s="14"/>
      <c r="E233" s="14"/>
      <c r="F233" s="33" t="str">
        <f>IF($E233&lt;&gt;"",VLOOKUP($E233,Parametros!$A$3:$C$102,2,FALSE),"")</f>
        <v/>
      </c>
      <c r="G233" s="36"/>
      <c r="H233" s="33" t="str">
        <f>IF($G233&lt;&gt;"",VLOOKUP($G233,Parametros!$P$3:$R$102,2,FALSE),"")</f>
        <v/>
      </c>
      <c r="I233" s="9"/>
      <c r="J233" s="9"/>
      <c r="K233" s="9"/>
      <c r="L233" s="33" t="str">
        <f>IF($U233&lt;&gt;"",VLOOKUP(VLOOKUP(VLOOKUP($U233,Endereços!$B$3:$M$1002,8,FALSE),Parametros!$AG$3:$AJ$102,4,FALSE),Parametros!$U$3:$Z$102,4,FALSE),"")</f>
        <v/>
      </c>
      <c r="M233" s="33" t="str">
        <f>IF($U233&lt;&gt;"",VLOOKUP(VLOOKUP($U233,Endereços!$B$3:$M$1002,6,FALSE),Parametros!$I$3:$N$102,6,FALSE),"")</f>
        <v/>
      </c>
      <c r="N233" s="9"/>
      <c r="O233" s="9"/>
      <c r="P233" s="9"/>
      <c r="Q233" s="9"/>
      <c r="R233" s="9"/>
      <c r="S233" s="9"/>
      <c r="T233" s="9"/>
      <c r="U233" s="9"/>
      <c r="V233" s="32" t="str">
        <f>IF($U233&lt;&gt;"",VLOOKUP($U233,Endereços!$B$3:$M$1002,5,FALSE)&amp;" - "&amp;VLOOKUP($U233,Endereços!$B$3:$M$1002,7,FALSE)&amp;" - "&amp;VLOOKUP($U233,Endereços!$B$3:$M$1002,8,FALSE)&amp;", "&amp;VLOOKUP($U233,Endereços!$B$3:$M$1002,2,FALSE)&amp;" "&amp;VLOOKUP($U233,Endereços!$B$3:$M$1002,3,FALSE),"")</f>
        <v/>
      </c>
      <c r="W233" s="9"/>
      <c r="X233" s="9"/>
      <c r="Y233" s="9"/>
      <c r="Z233" s="16"/>
      <c r="AA233" s="16"/>
      <c r="AB233" s="72"/>
    </row>
    <row r="234" spans="1:28" x14ac:dyDescent="0.2">
      <c r="A234" s="38" t="str">
        <f t="shared" si="5"/>
        <v/>
      </c>
      <c r="B234" s="9"/>
      <c r="C234" s="7"/>
      <c r="D234" s="14"/>
      <c r="E234" s="14"/>
      <c r="F234" s="33" t="str">
        <f>IF($E234&lt;&gt;"",VLOOKUP($E234,Parametros!$A$3:$C$102,2,FALSE),"")</f>
        <v/>
      </c>
      <c r="G234" s="36"/>
      <c r="H234" s="33" t="str">
        <f>IF($G234&lt;&gt;"",VLOOKUP($G234,Parametros!$P$3:$R$102,2,FALSE),"")</f>
        <v/>
      </c>
      <c r="I234" s="9"/>
      <c r="J234" s="9"/>
      <c r="K234" s="9"/>
      <c r="L234" s="33" t="str">
        <f>IF($U234&lt;&gt;"",VLOOKUP(VLOOKUP(VLOOKUP($U234,Endereços!$B$3:$M$1002,8,FALSE),Parametros!$AG$3:$AJ$102,4,FALSE),Parametros!$U$3:$Z$102,4,FALSE),"")</f>
        <v/>
      </c>
      <c r="M234" s="33" t="str">
        <f>IF($U234&lt;&gt;"",VLOOKUP(VLOOKUP($U234,Endereços!$B$3:$M$1002,6,FALSE),Parametros!$I$3:$N$102,6,FALSE),"")</f>
        <v/>
      </c>
      <c r="N234" s="9"/>
      <c r="O234" s="9"/>
      <c r="P234" s="9"/>
      <c r="Q234" s="9"/>
      <c r="R234" s="9"/>
      <c r="S234" s="9"/>
      <c r="T234" s="9"/>
      <c r="U234" s="9"/>
      <c r="V234" s="32" t="str">
        <f>IF($U234&lt;&gt;"",VLOOKUP($U234,Endereços!$B$3:$M$1002,5,FALSE)&amp;" - "&amp;VLOOKUP($U234,Endereços!$B$3:$M$1002,7,FALSE)&amp;" - "&amp;VLOOKUP($U234,Endereços!$B$3:$M$1002,8,FALSE)&amp;", "&amp;VLOOKUP($U234,Endereços!$B$3:$M$1002,2,FALSE)&amp;" "&amp;VLOOKUP($U234,Endereços!$B$3:$M$1002,3,FALSE),"")</f>
        <v/>
      </c>
      <c r="W234" s="9"/>
      <c r="X234" s="9"/>
      <c r="Y234" s="9"/>
      <c r="Z234" s="16"/>
      <c r="AA234" s="16"/>
      <c r="AB234" s="72"/>
    </row>
    <row r="235" spans="1:28" x14ac:dyDescent="0.2">
      <c r="A235" s="38" t="str">
        <f t="shared" si="5"/>
        <v/>
      </c>
      <c r="B235" s="9"/>
      <c r="C235" s="7"/>
      <c r="D235" s="14"/>
      <c r="E235" s="14"/>
      <c r="F235" s="33" t="str">
        <f>IF($E235&lt;&gt;"",VLOOKUP($E235,Parametros!$A$3:$C$102,2,FALSE),"")</f>
        <v/>
      </c>
      <c r="G235" s="36"/>
      <c r="H235" s="33" t="str">
        <f>IF($G235&lt;&gt;"",VLOOKUP($G235,Parametros!$P$3:$R$102,2,FALSE),"")</f>
        <v/>
      </c>
      <c r="I235" s="9"/>
      <c r="J235" s="9"/>
      <c r="K235" s="9"/>
      <c r="L235" s="33" t="str">
        <f>IF($U235&lt;&gt;"",VLOOKUP(VLOOKUP(VLOOKUP($U235,Endereços!$B$3:$M$1002,8,FALSE),Parametros!$AG$3:$AJ$102,4,FALSE),Parametros!$U$3:$Z$102,4,FALSE),"")</f>
        <v/>
      </c>
      <c r="M235" s="33" t="str">
        <f>IF($U235&lt;&gt;"",VLOOKUP(VLOOKUP($U235,Endereços!$B$3:$M$1002,6,FALSE),Parametros!$I$3:$N$102,6,FALSE),"")</f>
        <v/>
      </c>
      <c r="N235" s="9"/>
      <c r="O235" s="9"/>
      <c r="P235" s="9"/>
      <c r="Q235" s="9"/>
      <c r="R235" s="9"/>
      <c r="S235" s="9"/>
      <c r="T235" s="9"/>
      <c r="U235" s="9"/>
      <c r="V235" s="32" t="str">
        <f>IF($U235&lt;&gt;"",VLOOKUP($U235,Endereços!$B$3:$M$1002,5,FALSE)&amp;" - "&amp;VLOOKUP($U235,Endereços!$B$3:$M$1002,7,FALSE)&amp;" - "&amp;VLOOKUP($U235,Endereços!$B$3:$M$1002,8,FALSE)&amp;", "&amp;VLOOKUP($U235,Endereços!$B$3:$M$1002,2,FALSE)&amp;" "&amp;VLOOKUP($U235,Endereços!$B$3:$M$1002,3,FALSE),"")</f>
        <v/>
      </c>
      <c r="W235" s="9"/>
      <c r="X235" s="9"/>
      <c r="Y235" s="9"/>
      <c r="Z235" s="16"/>
      <c r="AA235" s="16"/>
      <c r="AB235" s="72"/>
    </row>
    <row r="236" spans="1:28" x14ac:dyDescent="0.2">
      <c r="A236" s="38" t="str">
        <f t="shared" si="5"/>
        <v/>
      </c>
      <c r="B236" s="9"/>
      <c r="C236" s="7"/>
      <c r="D236" s="14"/>
      <c r="E236" s="14"/>
      <c r="F236" s="33" t="str">
        <f>IF($E236&lt;&gt;"",VLOOKUP($E236,Parametros!$A$3:$C$102,2,FALSE),"")</f>
        <v/>
      </c>
      <c r="G236" s="36"/>
      <c r="H236" s="33" t="str">
        <f>IF($G236&lt;&gt;"",VLOOKUP($G236,Parametros!$P$3:$R$102,2,FALSE),"")</f>
        <v/>
      </c>
      <c r="I236" s="9"/>
      <c r="J236" s="9"/>
      <c r="K236" s="9"/>
      <c r="L236" s="33" t="str">
        <f>IF($U236&lt;&gt;"",VLOOKUP(VLOOKUP(VLOOKUP($U236,Endereços!$B$3:$M$1002,8,FALSE),Parametros!$AG$3:$AJ$102,4,FALSE),Parametros!$U$3:$Z$102,4,FALSE),"")</f>
        <v/>
      </c>
      <c r="M236" s="33" t="str">
        <f>IF($U236&lt;&gt;"",VLOOKUP(VLOOKUP($U236,Endereços!$B$3:$M$1002,6,FALSE),Parametros!$I$3:$N$102,6,FALSE),"")</f>
        <v/>
      </c>
      <c r="N236" s="9"/>
      <c r="O236" s="9"/>
      <c r="P236" s="9"/>
      <c r="Q236" s="9"/>
      <c r="R236" s="9"/>
      <c r="S236" s="9"/>
      <c r="T236" s="9"/>
      <c r="U236" s="9"/>
      <c r="V236" s="32" t="str">
        <f>IF($U236&lt;&gt;"",VLOOKUP($U236,Endereços!$B$3:$M$1002,5,FALSE)&amp;" - "&amp;VLOOKUP($U236,Endereços!$B$3:$M$1002,7,FALSE)&amp;" - "&amp;VLOOKUP($U236,Endereços!$B$3:$M$1002,8,FALSE)&amp;", "&amp;VLOOKUP($U236,Endereços!$B$3:$M$1002,2,FALSE)&amp;" "&amp;VLOOKUP($U236,Endereços!$B$3:$M$1002,3,FALSE),"")</f>
        <v/>
      </c>
      <c r="W236" s="9"/>
      <c r="X236" s="9"/>
      <c r="Y236" s="9"/>
      <c r="Z236" s="16"/>
      <c r="AA236" s="16"/>
      <c r="AB236" s="72"/>
    </row>
    <row r="237" spans="1:28" x14ac:dyDescent="0.2">
      <c r="A237" s="38" t="str">
        <f t="shared" si="5"/>
        <v/>
      </c>
      <c r="B237" s="9"/>
      <c r="C237" s="7"/>
      <c r="D237" s="14"/>
      <c r="E237" s="14"/>
      <c r="F237" s="33" t="str">
        <f>IF($E237&lt;&gt;"",VLOOKUP($E237,Parametros!$A$3:$C$102,2,FALSE),"")</f>
        <v/>
      </c>
      <c r="G237" s="36"/>
      <c r="H237" s="33" t="str">
        <f>IF($G237&lt;&gt;"",VLOOKUP($G237,Parametros!$P$3:$R$102,2,FALSE),"")</f>
        <v/>
      </c>
      <c r="I237" s="9"/>
      <c r="J237" s="9"/>
      <c r="K237" s="9"/>
      <c r="L237" s="33" t="str">
        <f>IF($U237&lt;&gt;"",VLOOKUP(VLOOKUP(VLOOKUP($U237,Endereços!$B$3:$M$1002,8,FALSE),Parametros!$AG$3:$AJ$102,4,FALSE),Parametros!$U$3:$Z$102,4,FALSE),"")</f>
        <v/>
      </c>
      <c r="M237" s="33" t="str">
        <f>IF($U237&lt;&gt;"",VLOOKUP(VLOOKUP($U237,Endereços!$B$3:$M$1002,6,FALSE),Parametros!$I$3:$N$102,6,FALSE),"")</f>
        <v/>
      </c>
      <c r="N237" s="9"/>
      <c r="O237" s="9"/>
      <c r="P237" s="9"/>
      <c r="Q237" s="9"/>
      <c r="R237" s="9"/>
      <c r="S237" s="9"/>
      <c r="T237" s="9"/>
      <c r="U237" s="9"/>
      <c r="V237" s="32" t="str">
        <f>IF($U237&lt;&gt;"",VLOOKUP($U237,Endereços!$B$3:$M$1002,5,FALSE)&amp;" - "&amp;VLOOKUP($U237,Endereços!$B$3:$M$1002,7,FALSE)&amp;" - "&amp;VLOOKUP($U237,Endereços!$B$3:$M$1002,8,FALSE)&amp;", "&amp;VLOOKUP($U237,Endereços!$B$3:$M$1002,2,FALSE)&amp;" "&amp;VLOOKUP($U237,Endereços!$B$3:$M$1002,3,FALSE),"")</f>
        <v/>
      </c>
      <c r="W237" s="9"/>
      <c r="X237" s="9"/>
      <c r="Y237" s="9"/>
      <c r="Z237" s="16"/>
      <c r="AA237" s="16"/>
      <c r="AB237" s="72"/>
    </row>
    <row r="238" spans="1:28" x14ac:dyDescent="0.2">
      <c r="A238" s="38" t="str">
        <f t="shared" si="5"/>
        <v/>
      </c>
      <c r="B238" s="9"/>
      <c r="C238" s="7"/>
      <c r="D238" s="14"/>
      <c r="E238" s="14"/>
      <c r="F238" s="33" t="str">
        <f>IF($E238&lt;&gt;"",VLOOKUP($E238,Parametros!$A$3:$C$102,2,FALSE),"")</f>
        <v/>
      </c>
      <c r="G238" s="36"/>
      <c r="H238" s="33" t="str">
        <f>IF($G238&lt;&gt;"",VLOOKUP($G238,Parametros!$P$3:$R$102,2,FALSE),"")</f>
        <v/>
      </c>
      <c r="I238" s="9"/>
      <c r="J238" s="9"/>
      <c r="K238" s="9"/>
      <c r="L238" s="33" t="str">
        <f>IF($U238&lt;&gt;"",VLOOKUP(VLOOKUP(VLOOKUP($U238,Endereços!$B$3:$M$1002,8,FALSE),Parametros!$AG$3:$AJ$102,4,FALSE),Parametros!$U$3:$Z$102,4,FALSE),"")</f>
        <v/>
      </c>
      <c r="M238" s="33" t="str">
        <f>IF($U238&lt;&gt;"",VLOOKUP(VLOOKUP($U238,Endereços!$B$3:$M$1002,6,FALSE),Parametros!$I$3:$N$102,6,FALSE),"")</f>
        <v/>
      </c>
      <c r="N238" s="9"/>
      <c r="O238" s="9"/>
      <c r="P238" s="9"/>
      <c r="Q238" s="9"/>
      <c r="R238" s="9"/>
      <c r="S238" s="9"/>
      <c r="T238" s="9"/>
      <c r="U238" s="9"/>
      <c r="V238" s="32" t="str">
        <f>IF($U238&lt;&gt;"",VLOOKUP($U238,Endereços!$B$3:$M$1002,5,FALSE)&amp;" - "&amp;VLOOKUP($U238,Endereços!$B$3:$M$1002,7,FALSE)&amp;" - "&amp;VLOOKUP($U238,Endereços!$B$3:$M$1002,8,FALSE)&amp;", "&amp;VLOOKUP($U238,Endereços!$B$3:$M$1002,2,FALSE)&amp;" "&amp;VLOOKUP($U238,Endereços!$B$3:$M$1002,3,FALSE),"")</f>
        <v/>
      </c>
      <c r="W238" s="9"/>
      <c r="X238" s="9"/>
      <c r="Y238" s="9"/>
      <c r="Z238" s="16"/>
      <c r="AA238" s="16"/>
      <c r="AB238" s="72"/>
    </row>
    <row r="239" spans="1:28" x14ac:dyDescent="0.2">
      <c r="A239" s="38" t="str">
        <f t="shared" si="5"/>
        <v/>
      </c>
      <c r="B239" s="9"/>
      <c r="C239" s="7"/>
      <c r="D239" s="14"/>
      <c r="E239" s="14"/>
      <c r="F239" s="33" t="str">
        <f>IF($E239&lt;&gt;"",VLOOKUP($E239,Parametros!$A$3:$C$102,2,FALSE),"")</f>
        <v/>
      </c>
      <c r="G239" s="36"/>
      <c r="H239" s="33" t="str">
        <f>IF($G239&lt;&gt;"",VLOOKUP($G239,Parametros!$P$3:$R$102,2,FALSE),"")</f>
        <v/>
      </c>
      <c r="I239" s="9"/>
      <c r="J239" s="9"/>
      <c r="K239" s="9"/>
      <c r="L239" s="33" t="str">
        <f>IF($U239&lt;&gt;"",VLOOKUP(VLOOKUP(VLOOKUP($U239,Endereços!$B$3:$M$1002,8,FALSE),Parametros!$AG$3:$AJ$102,4,FALSE),Parametros!$U$3:$Z$102,4,FALSE),"")</f>
        <v/>
      </c>
      <c r="M239" s="33" t="str">
        <f>IF($U239&lt;&gt;"",VLOOKUP(VLOOKUP($U239,Endereços!$B$3:$M$1002,6,FALSE),Parametros!$I$3:$N$102,6,FALSE),"")</f>
        <v/>
      </c>
      <c r="N239" s="9"/>
      <c r="O239" s="9"/>
      <c r="P239" s="9"/>
      <c r="Q239" s="9"/>
      <c r="R239" s="9"/>
      <c r="S239" s="9"/>
      <c r="T239" s="9"/>
      <c r="U239" s="9"/>
      <c r="V239" s="32" t="str">
        <f>IF($U239&lt;&gt;"",VLOOKUP($U239,Endereços!$B$3:$M$1002,5,FALSE)&amp;" - "&amp;VLOOKUP($U239,Endereços!$B$3:$M$1002,7,FALSE)&amp;" - "&amp;VLOOKUP($U239,Endereços!$B$3:$M$1002,8,FALSE)&amp;", "&amp;VLOOKUP($U239,Endereços!$B$3:$M$1002,2,FALSE)&amp;" "&amp;VLOOKUP($U239,Endereços!$B$3:$M$1002,3,FALSE),"")</f>
        <v/>
      </c>
      <c r="W239" s="9"/>
      <c r="X239" s="9"/>
      <c r="Y239" s="9"/>
      <c r="Z239" s="16"/>
      <c r="AA239" s="16"/>
      <c r="AB239" s="72"/>
    </row>
    <row r="240" spans="1:28" x14ac:dyDescent="0.2">
      <c r="A240" s="38" t="str">
        <f t="shared" si="5"/>
        <v/>
      </c>
      <c r="B240" s="9"/>
      <c r="C240" s="7"/>
      <c r="D240" s="14"/>
      <c r="E240" s="14"/>
      <c r="F240" s="33" t="str">
        <f>IF($E240&lt;&gt;"",VLOOKUP($E240,Parametros!$A$3:$C$102,2,FALSE),"")</f>
        <v/>
      </c>
      <c r="G240" s="36"/>
      <c r="H240" s="33" t="str">
        <f>IF($G240&lt;&gt;"",VLOOKUP($G240,Parametros!$P$3:$R$102,2,FALSE),"")</f>
        <v/>
      </c>
      <c r="I240" s="9"/>
      <c r="J240" s="9"/>
      <c r="K240" s="9"/>
      <c r="L240" s="33" t="str">
        <f>IF($U240&lt;&gt;"",VLOOKUP(VLOOKUP(VLOOKUP($U240,Endereços!$B$3:$M$1002,8,FALSE),Parametros!$AG$3:$AJ$102,4,FALSE),Parametros!$U$3:$Z$102,4,FALSE),"")</f>
        <v/>
      </c>
      <c r="M240" s="33" t="str">
        <f>IF($U240&lt;&gt;"",VLOOKUP(VLOOKUP($U240,Endereços!$B$3:$M$1002,6,FALSE),Parametros!$I$3:$N$102,6,FALSE),"")</f>
        <v/>
      </c>
      <c r="N240" s="9"/>
      <c r="O240" s="9"/>
      <c r="P240" s="9"/>
      <c r="Q240" s="9"/>
      <c r="R240" s="9"/>
      <c r="S240" s="9"/>
      <c r="T240" s="9"/>
      <c r="U240" s="9"/>
      <c r="V240" s="32" t="str">
        <f>IF($U240&lt;&gt;"",VLOOKUP($U240,Endereços!$B$3:$M$1002,5,FALSE)&amp;" - "&amp;VLOOKUP($U240,Endereços!$B$3:$M$1002,7,FALSE)&amp;" - "&amp;VLOOKUP($U240,Endereços!$B$3:$M$1002,8,FALSE)&amp;", "&amp;VLOOKUP($U240,Endereços!$B$3:$M$1002,2,FALSE)&amp;" "&amp;VLOOKUP($U240,Endereços!$B$3:$M$1002,3,FALSE),"")</f>
        <v/>
      </c>
      <c r="W240" s="9"/>
      <c r="X240" s="9"/>
      <c r="Y240" s="9"/>
      <c r="Z240" s="16"/>
      <c r="AA240" s="16"/>
      <c r="AB240" s="72"/>
    </row>
    <row r="241" spans="1:28" x14ac:dyDescent="0.2">
      <c r="A241" s="38" t="str">
        <f t="shared" si="5"/>
        <v/>
      </c>
      <c r="B241" s="9"/>
      <c r="C241" s="7"/>
      <c r="D241" s="14"/>
      <c r="E241" s="14"/>
      <c r="F241" s="33" t="str">
        <f>IF($E241&lt;&gt;"",VLOOKUP($E241,Parametros!$A$3:$C$102,2,FALSE),"")</f>
        <v/>
      </c>
      <c r="G241" s="36"/>
      <c r="H241" s="33" t="str">
        <f>IF($G241&lt;&gt;"",VLOOKUP($G241,Parametros!$P$3:$R$102,2,FALSE),"")</f>
        <v/>
      </c>
      <c r="I241" s="9"/>
      <c r="J241" s="9"/>
      <c r="K241" s="9"/>
      <c r="L241" s="33" t="str">
        <f>IF($U241&lt;&gt;"",VLOOKUP(VLOOKUP(VLOOKUP($U241,Endereços!$B$3:$M$1002,8,FALSE),Parametros!$AG$3:$AJ$102,4,FALSE),Parametros!$U$3:$Z$102,4,FALSE),"")</f>
        <v/>
      </c>
      <c r="M241" s="33" t="str">
        <f>IF($U241&lt;&gt;"",VLOOKUP(VLOOKUP($U241,Endereços!$B$3:$M$1002,6,FALSE),Parametros!$I$3:$N$102,6,FALSE),"")</f>
        <v/>
      </c>
      <c r="N241" s="9"/>
      <c r="O241" s="9"/>
      <c r="P241" s="9"/>
      <c r="Q241" s="9"/>
      <c r="R241" s="9"/>
      <c r="S241" s="9"/>
      <c r="T241" s="9"/>
      <c r="U241" s="9"/>
      <c r="V241" s="32" t="str">
        <f>IF($U241&lt;&gt;"",VLOOKUP($U241,Endereços!$B$3:$M$1002,5,FALSE)&amp;" - "&amp;VLOOKUP($U241,Endereços!$B$3:$M$1002,7,FALSE)&amp;" - "&amp;VLOOKUP($U241,Endereços!$B$3:$M$1002,8,FALSE)&amp;", "&amp;VLOOKUP($U241,Endereços!$B$3:$M$1002,2,FALSE)&amp;" "&amp;VLOOKUP($U241,Endereços!$B$3:$M$1002,3,FALSE),"")</f>
        <v/>
      </c>
      <c r="W241" s="9"/>
      <c r="X241" s="9"/>
      <c r="Y241" s="9"/>
      <c r="Z241" s="16"/>
      <c r="AA241" s="16"/>
      <c r="AB241" s="72"/>
    </row>
    <row r="242" spans="1:28" x14ac:dyDescent="0.2">
      <c r="A242" s="38" t="str">
        <f t="shared" si="5"/>
        <v/>
      </c>
      <c r="B242" s="9"/>
      <c r="C242" s="7"/>
      <c r="D242" s="14"/>
      <c r="E242" s="14"/>
      <c r="F242" s="33" t="str">
        <f>IF($E242&lt;&gt;"",VLOOKUP($E242,Parametros!$A$3:$C$102,2,FALSE),"")</f>
        <v/>
      </c>
      <c r="G242" s="36"/>
      <c r="H242" s="33" t="str">
        <f>IF($G242&lt;&gt;"",VLOOKUP($G242,Parametros!$P$3:$R$102,2,FALSE),"")</f>
        <v/>
      </c>
      <c r="I242" s="9"/>
      <c r="J242" s="9"/>
      <c r="K242" s="9"/>
      <c r="L242" s="33" t="str">
        <f>IF($U242&lt;&gt;"",VLOOKUP(VLOOKUP(VLOOKUP($U242,Endereços!$B$3:$M$1002,8,FALSE),Parametros!$AG$3:$AJ$102,4,FALSE),Parametros!$U$3:$Z$102,4,FALSE),"")</f>
        <v/>
      </c>
      <c r="M242" s="33" t="str">
        <f>IF($U242&lt;&gt;"",VLOOKUP(VLOOKUP($U242,Endereços!$B$3:$M$1002,6,FALSE),Parametros!$I$3:$N$102,6,FALSE),"")</f>
        <v/>
      </c>
      <c r="N242" s="9"/>
      <c r="O242" s="9"/>
      <c r="P242" s="9"/>
      <c r="Q242" s="9"/>
      <c r="R242" s="9"/>
      <c r="S242" s="9"/>
      <c r="T242" s="9"/>
      <c r="U242" s="9"/>
      <c r="V242" s="32" t="str">
        <f>IF($U242&lt;&gt;"",VLOOKUP($U242,Endereços!$B$3:$M$1002,5,FALSE)&amp;" - "&amp;VLOOKUP($U242,Endereços!$B$3:$M$1002,7,FALSE)&amp;" - "&amp;VLOOKUP($U242,Endereços!$B$3:$M$1002,8,FALSE)&amp;", "&amp;VLOOKUP($U242,Endereços!$B$3:$M$1002,2,FALSE)&amp;" "&amp;VLOOKUP($U242,Endereços!$B$3:$M$1002,3,FALSE),"")</f>
        <v/>
      </c>
      <c r="W242" s="9"/>
      <c r="X242" s="9"/>
      <c r="Y242" s="9"/>
      <c r="Z242" s="16"/>
      <c r="AA242" s="16"/>
      <c r="AB242" s="72"/>
    </row>
    <row r="243" spans="1:28" x14ac:dyDescent="0.2">
      <c r="A243" s="38" t="str">
        <f t="shared" si="5"/>
        <v/>
      </c>
      <c r="B243" s="9"/>
      <c r="C243" s="7"/>
      <c r="D243" s="14"/>
      <c r="E243" s="14"/>
      <c r="F243" s="33" t="str">
        <f>IF($E243&lt;&gt;"",VLOOKUP($E243,Parametros!$A$3:$C$102,2,FALSE),"")</f>
        <v/>
      </c>
      <c r="G243" s="36"/>
      <c r="H243" s="33" t="str">
        <f>IF($G243&lt;&gt;"",VLOOKUP($G243,Parametros!$P$3:$R$102,2,FALSE),"")</f>
        <v/>
      </c>
      <c r="I243" s="9"/>
      <c r="J243" s="9"/>
      <c r="K243" s="9"/>
      <c r="L243" s="33" t="str">
        <f>IF($U243&lt;&gt;"",VLOOKUP(VLOOKUP(VLOOKUP($U243,Endereços!$B$3:$M$1002,8,FALSE),Parametros!$AG$3:$AJ$102,4,FALSE),Parametros!$U$3:$Z$102,4,FALSE),"")</f>
        <v/>
      </c>
      <c r="M243" s="33" t="str">
        <f>IF($U243&lt;&gt;"",VLOOKUP(VLOOKUP($U243,Endereços!$B$3:$M$1002,6,FALSE),Parametros!$I$3:$N$102,6,FALSE),"")</f>
        <v/>
      </c>
      <c r="N243" s="9"/>
      <c r="O243" s="9"/>
      <c r="P243" s="9"/>
      <c r="Q243" s="9"/>
      <c r="R243" s="9"/>
      <c r="S243" s="9"/>
      <c r="T243" s="9"/>
      <c r="U243" s="9"/>
      <c r="V243" s="32" t="str">
        <f>IF($U243&lt;&gt;"",VLOOKUP($U243,Endereços!$B$3:$M$1002,5,FALSE)&amp;" - "&amp;VLOOKUP($U243,Endereços!$B$3:$M$1002,7,FALSE)&amp;" - "&amp;VLOOKUP($U243,Endereços!$B$3:$M$1002,8,FALSE)&amp;", "&amp;VLOOKUP($U243,Endereços!$B$3:$M$1002,2,FALSE)&amp;" "&amp;VLOOKUP($U243,Endereços!$B$3:$M$1002,3,FALSE),"")</f>
        <v/>
      </c>
      <c r="W243" s="9"/>
      <c r="X243" s="9"/>
      <c r="Y243" s="9"/>
      <c r="Z243" s="16"/>
      <c r="AA243" s="16"/>
      <c r="AB243" s="72"/>
    </row>
    <row r="244" spans="1:28" x14ac:dyDescent="0.2">
      <c r="A244" s="38" t="str">
        <f t="shared" si="5"/>
        <v/>
      </c>
      <c r="B244" s="9"/>
      <c r="C244" s="7"/>
      <c r="D244" s="14"/>
      <c r="E244" s="14"/>
      <c r="F244" s="33" t="str">
        <f>IF($E244&lt;&gt;"",VLOOKUP($E244,Parametros!$A$3:$C$102,2,FALSE),"")</f>
        <v/>
      </c>
      <c r="G244" s="36"/>
      <c r="H244" s="33" t="str">
        <f>IF($G244&lt;&gt;"",VLOOKUP($G244,Parametros!$P$3:$R$102,2,FALSE),"")</f>
        <v/>
      </c>
      <c r="I244" s="9"/>
      <c r="J244" s="9"/>
      <c r="K244" s="9"/>
      <c r="L244" s="33" t="str">
        <f>IF($U244&lt;&gt;"",VLOOKUP(VLOOKUP(VLOOKUP($U244,Endereços!$B$3:$M$1002,8,FALSE),Parametros!$AG$3:$AJ$102,4,FALSE),Parametros!$U$3:$Z$102,4,FALSE),"")</f>
        <v/>
      </c>
      <c r="M244" s="33" t="str">
        <f>IF($U244&lt;&gt;"",VLOOKUP(VLOOKUP($U244,Endereços!$B$3:$M$1002,6,FALSE),Parametros!$I$3:$N$102,6,FALSE),"")</f>
        <v/>
      </c>
      <c r="N244" s="9"/>
      <c r="O244" s="9"/>
      <c r="P244" s="9"/>
      <c r="Q244" s="9"/>
      <c r="R244" s="9"/>
      <c r="S244" s="9"/>
      <c r="T244" s="9"/>
      <c r="U244" s="9"/>
      <c r="V244" s="32" t="str">
        <f>IF($U244&lt;&gt;"",VLOOKUP($U244,Endereços!$B$3:$M$1002,5,FALSE)&amp;" - "&amp;VLOOKUP($U244,Endereços!$B$3:$M$1002,7,FALSE)&amp;" - "&amp;VLOOKUP($U244,Endereços!$B$3:$M$1002,8,FALSE)&amp;", "&amp;VLOOKUP($U244,Endereços!$B$3:$M$1002,2,FALSE)&amp;" "&amp;VLOOKUP($U244,Endereços!$B$3:$M$1002,3,FALSE),"")</f>
        <v/>
      </c>
      <c r="W244" s="9"/>
      <c r="X244" s="9"/>
      <c r="Y244" s="9"/>
      <c r="Z244" s="16"/>
      <c r="AA244" s="16"/>
      <c r="AB244" s="72"/>
    </row>
    <row r="245" spans="1:28" x14ac:dyDescent="0.2">
      <c r="A245" s="38" t="str">
        <f t="shared" si="5"/>
        <v/>
      </c>
      <c r="B245" s="9"/>
      <c r="C245" s="7"/>
      <c r="D245" s="14"/>
      <c r="E245" s="14"/>
      <c r="F245" s="33" t="str">
        <f>IF($E245&lt;&gt;"",VLOOKUP($E245,Parametros!$A$3:$C$102,2,FALSE),"")</f>
        <v/>
      </c>
      <c r="G245" s="36"/>
      <c r="H245" s="33" t="str">
        <f>IF($G245&lt;&gt;"",VLOOKUP($G245,Parametros!$P$3:$R$102,2,FALSE),"")</f>
        <v/>
      </c>
      <c r="I245" s="9"/>
      <c r="J245" s="9"/>
      <c r="K245" s="9"/>
      <c r="L245" s="33" t="str">
        <f>IF($U245&lt;&gt;"",VLOOKUP(VLOOKUP(VLOOKUP($U245,Endereços!$B$3:$M$1002,8,FALSE),Parametros!$AG$3:$AJ$102,4,FALSE),Parametros!$U$3:$Z$102,4,FALSE),"")</f>
        <v/>
      </c>
      <c r="M245" s="33" t="str">
        <f>IF($U245&lt;&gt;"",VLOOKUP(VLOOKUP($U245,Endereços!$B$3:$M$1002,6,FALSE),Parametros!$I$3:$N$102,6,FALSE),"")</f>
        <v/>
      </c>
      <c r="N245" s="9"/>
      <c r="O245" s="9"/>
      <c r="P245" s="9"/>
      <c r="Q245" s="9"/>
      <c r="R245" s="9"/>
      <c r="S245" s="9"/>
      <c r="T245" s="9"/>
      <c r="U245" s="9"/>
      <c r="V245" s="32" t="str">
        <f>IF($U245&lt;&gt;"",VLOOKUP($U245,Endereços!$B$3:$M$1002,5,FALSE)&amp;" - "&amp;VLOOKUP($U245,Endereços!$B$3:$M$1002,7,FALSE)&amp;" - "&amp;VLOOKUP($U245,Endereços!$B$3:$M$1002,8,FALSE)&amp;", "&amp;VLOOKUP($U245,Endereços!$B$3:$M$1002,2,FALSE)&amp;" "&amp;VLOOKUP($U245,Endereços!$B$3:$M$1002,3,FALSE),"")</f>
        <v/>
      </c>
      <c r="W245" s="9"/>
      <c r="X245" s="9"/>
      <c r="Y245" s="9"/>
      <c r="Z245" s="16"/>
      <c r="AA245" s="16"/>
      <c r="AB245" s="72"/>
    </row>
    <row r="246" spans="1:28" x14ac:dyDescent="0.2">
      <c r="A246" s="38" t="str">
        <f t="shared" si="5"/>
        <v/>
      </c>
      <c r="B246" s="9"/>
      <c r="C246" s="7"/>
      <c r="D246" s="14"/>
      <c r="E246" s="14"/>
      <c r="F246" s="33" t="str">
        <f>IF($E246&lt;&gt;"",VLOOKUP($E246,Parametros!$A$3:$C$102,2,FALSE),"")</f>
        <v/>
      </c>
      <c r="G246" s="36"/>
      <c r="H246" s="33" t="str">
        <f>IF($G246&lt;&gt;"",VLOOKUP($G246,Parametros!$P$3:$R$102,2,FALSE),"")</f>
        <v/>
      </c>
      <c r="I246" s="9"/>
      <c r="J246" s="9"/>
      <c r="K246" s="9"/>
      <c r="L246" s="33" t="str">
        <f>IF($U246&lt;&gt;"",VLOOKUP(VLOOKUP(VLOOKUP($U246,Endereços!$B$3:$M$1002,8,FALSE),Parametros!$AG$3:$AJ$102,4,FALSE),Parametros!$U$3:$Z$102,4,FALSE),"")</f>
        <v/>
      </c>
      <c r="M246" s="33" t="str">
        <f>IF($U246&lt;&gt;"",VLOOKUP(VLOOKUP($U246,Endereços!$B$3:$M$1002,6,FALSE),Parametros!$I$3:$N$102,6,FALSE),"")</f>
        <v/>
      </c>
      <c r="N246" s="9"/>
      <c r="O246" s="9"/>
      <c r="P246" s="9"/>
      <c r="Q246" s="9"/>
      <c r="R246" s="9"/>
      <c r="S246" s="9"/>
      <c r="T246" s="9"/>
      <c r="U246" s="9"/>
      <c r="V246" s="32" t="str">
        <f>IF($U246&lt;&gt;"",VLOOKUP($U246,Endereços!$B$3:$M$1002,5,FALSE)&amp;" - "&amp;VLOOKUP($U246,Endereços!$B$3:$M$1002,7,FALSE)&amp;" - "&amp;VLOOKUP($U246,Endereços!$B$3:$M$1002,8,FALSE)&amp;", "&amp;VLOOKUP($U246,Endereços!$B$3:$M$1002,2,FALSE)&amp;" "&amp;VLOOKUP($U246,Endereços!$B$3:$M$1002,3,FALSE),"")</f>
        <v/>
      </c>
      <c r="W246" s="9"/>
      <c r="X246" s="9"/>
      <c r="Y246" s="9"/>
      <c r="Z246" s="16"/>
      <c r="AA246" s="16"/>
      <c r="AB246" s="72"/>
    </row>
    <row r="247" spans="1:28" x14ac:dyDescent="0.2">
      <c r="A247" s="38" t="str">
        <f t="shared" si="5"/>
        <v/>
      </c>
      <c r="B247" s="9"/>
      <c r="C247" s="7"/>
      <c r="D247" s="14"/>
      <c r="E247" s="14"/>
      <c r="F247" s="33" t="str">
        <f>IF($E247&lt;&gt;"",VLOOKUP($E247,Parametros!$A$3:$C$102,2,FALSE),"")</f>
        <v/>
      </c>
      <c r="G247" s="36"/>
      <c r="H247" s="33" t="str">
        <f>IF($G247&lt;&gt;"",VLOOKUP($G247,Parametros!$P$3:$R$102,2,FALSE),"")</f>
        <v/>
      </c>
      <c r="I247" s="9"/>
      <c r="J247" s="9"/>
      <c r="K247" s="9"/>
      <c r="L247" s="33" t="str">
        <f>IF($U247&lt;&gt;"",VLOOKUP(VLOOKUP(VLOOKUP($U247,Endereços!$B$3:$M$1002,8,FALSE),Parametros!$AG$3:$AJ$102,4,FALSE),Parametros!$U$3:$Z$102,4,FALSE),"")</f>
        <v/>
      </c>
      <c r="M247" s="33" t="str">
        <f>IF($U247&lt;&gt;"",VLOOKUP(VLOOKUP($U247,Endereços!$B$3:$M$1002,6,FALSE),Parametros!$I$3:$N$102,6,FALSE),"")</f>
        <v/>
      </c>
      <c r="N247" s="9"/>
      <c r="O247" s="9"/>
      <c r="P247" s="9"/>
      <c r="Q247" s="9"/>
      <c r="R247" s="9"/>
      <c r="S247" s="9"/>
      <c r="T247" s="9"/>
      <c r="U247" s="9"/>
      <c r="V247" s="32" t="str">
        <f>IF($U247&lt;&gt;"",VLOOKUP($U247,Endereços!$B$3:$M$1002,5,FALSE)&amp;" - "&amp;VLOOKUP($U247,Endereços!$B$3:$M$1002,7,FALSE)&amp;" - "&amp;VLOOKUP($U247,Endereços!$B$3:$M$1002,8,FALSE)&amp;", "&amp;VLOOKUP($U247,Endereços!$B$3:$M$1002,2,FALSE)&amp;" "&amp;VLOOKUP($U247,Endereços!$B$3:$M$1002,3,FALSE),"")</f>
        <v/>
      </c>
      <c r="W247" s="9"/>
      <c r="X247" s="9"/>
      <c r="Y247" s="9"/>
      <c r="Z247" s="16"/>
      <c r="AA247" s="16"/>
      <c r="AB247" s="72"/>
    </row>
    <row r="248" spans="1:28" x14ac:dyDescent="0.2">
      <c r="A248" s="38" t="str">
        <f t="shared" si="5"/>
        <v/>
      </c>
      <c r="B248" s="9"/>
      <c r="C248" s="7"/>
      <c r="D248" s="14"/>
      <c r="E248" s="14"/>
      <c r="F248" s="33" t="str">
        <f>IF($E248&lt;&gt;"",VLOOKUP($E248,Parametros!$A$3:$C$102,2,FALSE),"")</f>
        <v/>
      </c>
      <c r="G248" s="36"/>
      <c r="H248" s="33" t="str">
        <f>IF($G248&lt;&gt;"",VLOOKUP($G248,Parametros!$P$3:$R$102,2,FALSE),"")</f>
        <v/>
      </c>
      <c r="I248" s="9"/>
      <c r="J248" s="9"/>
      <c r="K248" s="9"/>
      <c r="L248" s="33" t="str">
        <f>IF($U248&lt;&gt;"",VLOOKUP(VLOOKUP(VLOOKUP($U248,Endereços!$B$3:$M$1002,8,FALSE),Parametros!$AG$3:$AJ$102,4,FALSE),Parametros!$U$3:$Z$102,4,FALSE),"")</f>
        <v/>
      </c>
      <c r="M248" s="33" t="str">
        <f>IF($U248&lt;&gt;"",VLOOKUP(VLOOKUP($U248,Endereços!$B$3:$M$1002,6,FALSE),Parametros!$I$3:$N$102,6,FALSE),"")</f>
        <v/>
      </c>
      <c r="N248" s="9"/>
      <c r="O248" s="9"/>
      <c r="P248" s="9"/>
      <c r="Q248" s="9"/>
      <c r="R248" s="9"/>
      <c r="S248" s="9"/>
      <c r="T248" s="9"/>
      <c r="U248" s="9"/>
      <c r="V248" s="32" t="str">
        <f>IF($U248&lt;&gt;"",VLOOKUP($U248,Endereços!$B$3:$M$1002,5,FALSE)&amp;" - "&amp;VLOOKUP($U248,Endereços!$B$3:$M$1002,7,FALSE)&amp;" - "&amp;VLOOKUP($U248,Endereços!$B$3:$M$1002,8,FALSE)&amp;", "&amp;VLOOKUP($U248,Endereços!$B$3:$M$1002,2,FALSE)&amp;" "&amp;VLOOKUP($U248,Endereços!$B$3:$M$1002,3,FALSE),"")</f>
        <v/>
      </c>
      <c r="W248" s="9"/>
      <c r="X248" s="9"/>
      <c r="Y248" s="9"/>
      <c r="Z248" s="16"/>
      <c r="AA248" s="16"/>
      <c r="AB248" s="72"/>
    </row>
    <row r="249" spans="1:28" x14ac:dyDescent="0.2">
      <c r="A249" s="38" t="str">
        <f t="shared" si="5"/>
        <v/>
      </c>
      <c r="B249" s="9"/>
      <c r="C249" s="7"/>
      <c r="D249" s="14"/>
      <c r="E249" s="14"/>
      <c r="F249" s="33" t="str">
        <f>IF($E249&lt;&gt;"",VLOOKUP($E249,Parametros!$A$3:$C$102,2,FALSE),"")</f>
        <v/>
      </c>
      <c r="G249" s="36"/>
      <c r="H249" s="33" t="str">
        <f>IF($G249&lt;&gt;"",VLOOKUP($G249,Parametros!$P$3:$R$102,2,FALSE),"")</f>
        <v/>
      </c>
      <c r="I249" s="9"/>
      <c r="J249" s="9"/>
      <c r="K249" s="9"/>
      <c r="L249" s="33" t="str">
        <f>IF($U249&lt;&gt;"",VLOOKUP(VLOOKUP(VLOOKUP($U249,Endereços!$B$3:$M$1002,8,FALSE),Parametros!$AG$3:$AJ$102,4,FALSE),Parametros!$U$3:$Z$102,4,FALSE),"")</f>
        <v/>
      </c>
      <c r="M249" s="33" t="str">
        <f>IF($U249&lt;&gt;"",VLOOKUP(VLOOKUP($U249,Endereços!$B$3:$M$1002,6,FALSE),Parametros!$I$3:$N$102,6,FALSE),"")</f>
        <v/>
      </c>
      <c r="N249" s="9"/>
      <c r="O249" s="9"/>
      <c r="P249" s="9"/>
      <c r="Q249" s="9"/>
      <c r="R249" s="9"/>
      <c r="S249" s="9"/>
      <c r="T249" s="9"/>
      <c r="U249" s="9"/>
      <c r="V249" s="32" t="str">
        <f>IF($U249&lt;&gt;"",VLOOKUP($U249,Endereços!$B$3:$M$1002,5,FALSE)&amp;" - "&amp;VLOOKUP($U249,Endereços!$B$3:$M$1002,7,FALSE)&amp;" - "&amp;VLOOKUP($U249,Endereços!$B$3:$M$1002,8,FALSE)&amp;", "&amp;VLOOKUP($U249,Endereços!$B$3:$M$1002,2,FALSE)&amp;" "&amp;VLOOKUP($U249,Endereços!$B$3:$M$1002,3,FALSE),"")</f>
        <v/>
      </c>
      <c r="W249" s="9"/>
      <c r="X249" s="9"/>
      <c r="Y249" s="9"/>
      <c r="Z249" s="16"/>
      <c r="AA249" s="16"/>
      <c r="AB249" s="72"/>
    </row>
    <row r="250" spans="1:28" x14ac:dyDescent="0.2">
      <c r="A250" s="38" t="str">
        <f t="shared" si="5"/>
        <v/>
      </c>
      <c r="B250" s="9"/>
      <c r="C250" s="7"/>
      <c r="D250" s="14"/>
      <c r="E250" s="14"/>
      <c r="F250" s="33" t="str">
        <f>IF($E250&lt;&gt;"",VLOOKUP($E250,Parametros!$A$3:$C$102,2,FALSE),"")</f>
        <v/>
      </c>
      <c r="G250" s="36"/>
      <c r="H250" s="33" t="str">
        <f>IF($G250&lt;&gt;"",VLOOKUP($G250,Parametros!$P$3:$R$102,2,FALSE),"")</f>
        <v/>
      </c>
      <c r="I250" s="9"/>
      <c r="J250" s="9"/>
      <c r="K250" s="9"/>
      <c r="L250" s="33" t="str">
        <f>IF($U250&lt;&gt;"",VLOOKUP(VLOOKUP(VLOOKUP($U250,Endereços!$B$3:$M$1002,8,FALSE),Parametros!$AG$3:$AJ$102,4,FALSE),Parametros!$U$3:$Z$102,4,FALSE),"")</f>
        <v/>
      </c>
      <c r="M250" s="33" t="str">
        <f>IF($U250&lt;&gt;"",VLOOKUP(VLOOKUP($U250,Endereços!$B$3:$M$1002,6,FALSE),Parametros!$I$3:$N$102,6,FALSE),"")</f>
        <v/>
      </c>
      <c r="N250" s="9"/>
      <c r="O250" s="9"/>
      <c r="P250" s="9"/>
      <c r="Q250" s="9"/>
      <c r="R250" s="9"/>
      <c r="S250" s="9"/>
      <c r="T250" s="9"/>
      <c r="U250" s="9"/>
      <c r="V250" s="32" t="str">
        <f>IF($U250&lt;&gt;"",VLOOKUP($U250,Endereços!$B$3:$M$1002,5,FALSE)&amp;" - "&amp;VLOOKUP($U250,Endereços!$B$3:$M$1002,7,FALSE)&amp;" - "&amp;VLOOKUP($U250,Endereços!$B$3:$M$1002,8,FALSE)&amp;", "&amp;VLOOKUP($U250,Endereços!$B$3:$M$1002,2,FALSE)&amp;" "&amp;VLOOKUP($U250,Endereços!$B$3:$M$1002,3,FALSE),"")</f>
        <v/>
      </c>
      <c r="W250" s="9"/>
      <c r="X250" s="9"/>
      <c r="Y250" s="9"/>
      <c r="Z250" s="16"/>
      <c r="AA250" s="16"/>
      <c r="AB250" s="72"/>
    </row>
    <row r="251" spans="1:28" x14ac:dyDescent="0.2">
      <c r="A251" s="38" t="str">
        <f t="shared" si="5"/>
        <v/>
      </c>
      <c r="B251" s="9"/>
      <c r="C251" s="7"/>
      <c r="D251" s="14"/>
      <c r="E251" s="14"/>
      <c r="F251" s="33" t="str">
        <f>IF($E251&lt;&gt;"",VLOOKUP($E251,Parametros!$A$3:$C$102,2,FALSE),"")</f>
        <v/>
      </c>
      <c r="G251" s="36"/>
      <c r="H251" s="33" t="str">
        <f>IF($G251&lt;&gt;"",VLOOKUP($G251,Parametros!$P$3:$R$102,2,FALSE),"")</f>
        <v/>
      </c>
      <c r="I251" s="9"/>
      <c r="J251" s="9"/>
      <c r="K251" s="9"/>
      <c r="L251" s="33" t="str">
        <f>IF($U251&lt;&gt;"",VLOOKUP(VLOOKUP(VLOOKUP($U251,Endereços!$B$3:$M$1002,8,FALSE),Parametros!$AG$3:$AJ$102,4,FALSE),Parametros!$U$3:$Z$102,4,FALSE),"")</f>
        <v/>
      </c>
      <c r="M251" s="33" t="str">
        <f>IF($U251&lt;&gt;"",VLOOKUP(VLOOKUP($U251,Endereços!$B$3:$M$1002,6,FALSE),Parametros!$I$3:$N$102,6,FALSE),"")</f>
        <v/>
      </c>
      <c r="N251" s="9"/>
      <c r="O251" s="9"/>
      <c r="P251" s="9"/>
      <c r="Q251" s="9"/>
      <c r="R251" s="9"/>
      <c r="S251" s="9"/>
      <c r="T251" s="9"/>
      <c r="U251" s="9"/>
      <c r="V251" s="32" t="str">
        <f>IF($U251&lt;&gt;"",VLOOKUP($U251,Endereços!$B$3:$M$1002,5,FALSE)&amp;" - "&amp;VLOOKUP($U251,Endereços!$B$3:$M$1002,7,FALSE)&amp;" - "&amp;VLOOKUP($U251,Endereços!$B$3:$M$1002,8,FALSE)&amp;", "&amp;VLOOKUP($U251,Endereços!$B$3:$M$1002,2,FALSE)&amp;" "&amp;VLOOKUP($U251,Endereços!$B$3:$M$1002,3,FALSE),"")</f>
        <v/>
      </c>
      <c r="W251" s="9"/>
      <c r="X251" s="9"/>
      <c r="Y251" s="9"/>
      <c r="Z251" s="16"/>
      <c r="AA251" s="16"/>
      <c r="AB251" s="72"/>
    </row>
    <row r="252" spans="1:28" x14ac:dyDescent="0.2">
      <c r="A252" s="38" t="str">
        <f t="shared" si="5"/>
        <v/>
      </c>
      <c r="B252" s="9"/>
      <c r="C252" s="7"/>
      <c r="D252" s="14"/>
      <c r="E252" s="14"/>
      <c r="F252" s="33" t="str">
        <f>IF($E252&lt;&gt;"",VLOOKUP($E252,Parametros!$A$3:$C$102,2,FALSE),"")</f>
        <v/>
      </c>
      <c r="G252" s="36"/>
      <c r="H252" s="33" t="str">
        <f>IF($G252&lt;&gt;"",VLOOKUP($G252,Parametros!$P$3:$R$102,2,FALSE),"")</f>
        <v/>
      </c>
      <c r="I252" s="9"/>
      <c r="J252" s="9"/>
      <c r="K252" s="9"/>
      <c r="L252" s="33" t="str">
        <f>IF($U252&lt;&gt;"",VLOOKUP(VLOOKUP(VLOOKUP($U252,Endereços!$B$3:$M$1002,8,FALSE),Parametros!$AG$3:$AJ$102,4,FALSE),Parametros!$U$3:$Z$102,4,FALSE),"")</f>
        <v/>
      </c>
      <c r="M252" s="33" t="str">
        <f>IF($U252&lt;&gt;"",VLOOKUP(VLOOKUP($U252,Endereços!$B$3:$M$1002,6,FALSE),Parametros!$I$3:$N$102,6,FALSE),"")</f>
        <v/>
      </c>
      <c r="N252" s="9"/>
      <c r="O252" s="9"/>
      <c r="P252" s="9"/>
      <c r="Q252" s="9"/>
      <c r="R252" s="9"/>
      <c r="S252" s="9"/>
      <c r="T252" s="9"/>
      <c r="U252" s="9"/>
      <c r="V252" s="32" t="str">
        <f>IF($U252&lt;&gt;"",VLOOKUP($U252,Endereços!$B$3:$M$1002,5,FALSE)&amp;" - "&amp;VLOOKUP($U252,Endereços!$B$3:$M$1002,7,FALSE)&amp;" - "&amp;VLOOKUP($U252,Endereços!$B$3:$M$1002,8,FALSE)&amp;", "&amp;VLOOKUP($U252,Endereços!$B$3:$M$1002,2,FALSE)&amp;" "&amp;VLOOKUP($U252,Endereços!$B$3:$M$1002,3,FALSE),"")</f>
        <v/>
      </c>
      <c r="W252" s="9"/>
      <c r="X252" s="9"/>
      <c r="Y252" s="9"/>
      <c r="Z252" s="16"/>
      <c r="AA252" s="16"/>
      <c r="AB252" s="72"/>
    </row>
    <row r="253" spans="1:28" x14ac:dyDescent="0.2">
      <c r="A253" s="38" t="str">
        <f t="shared" si="5"/>
        <v/>
      </c>
      <c r="B253" s="9"/>
      <c r="C253" s="7"/>
      <c r="D253" s="14"/>
      <c r="E253" s="14"/>
      <c r="F253" s="33" t="str">
        <f>IF($E253&lt;&gt;"",VLOOKUP($E253,Parametros!$A$3:$C$102,2,FALSE),"")</f>
        <v/>
      </c>
      <c r="G253" s="36"/>
      <c r="H253" s="33" t="str">
        <f>IF($G253&lt;&gt;"",VLOOKUP($G253,Parametros!$P$3:$R$102,2,FALSE),"")</f>
        <v/>
      </c>
      <c r="I253" s="9"/>
      <c r="J253" s="9"/>
      <c r="K253" s="9"/>
      <c r="L253" s="33" t="str">
        <f>IF($U253&lt;&gt;"",VLOOKUP(VLOOKUP(VLOOKUP($U253,Endereços!$B$3:$M$1002,8,FALSE),Parametros!$AG$3:$AJ$102,4,FALSE),Parametros!$U$3:$Z$102,4,FALSE),"")</f>
        <v/>
      </c>
      <c r="M253" s="33" t="str">
        <f>IF($U253&lt;&gt;"",VLOOKUP(VLOOKUP($U253,Endereços!$B$3:$M$1002,6,FALSE),Parametros!$I$3:$N$102,6,FALSE),"")</f>
        <v/>
      </c>
      <c r="N253" s="9"/>
      <c r="O253" s="9"/>
      <c r="P253" s="9"/>
      <c r="Q253" s="9"/>
      <c r="R253" s="9"/>
      <c r="S253" s="9"/>
      <c r="T253" s="9"/>
      <c r="U253" s="9"/>
      <c r="V253" s="32" t="str">
        <f>IF($U253&lt;&gt;"",VLOOKUP($U253,Endereços!$B$3:$M$1002,5,FALSE)&amp;" - "&amp;VLOOKUP($U253,Endereços!$B$3:$M$1002,7,FALSE)&amp;" - "&amp;VLOOKUP($U253,Endereços!$B$3:$M$1002,8,FALSE)&amp;", "&amp;VLOOKUP($U253,Endereços!$B$3:$M$1002,2,FALSE)&amp;" "&amp;VLOOKUP($U253,Endereços!$B$3:$M$1002,3,FALSE),"")</f>
        <v/>
      </c>
      <c r="W253" s="9"/>
      <c r="X253" s="9"/>
      <c r="Y253" s="9"/>
      <c r="Z253" s="16"/>
      <c r="AA253" s="16"/>
      <c r="AB253" s="72"/>
    </row>
    <row r="254" spans="1:28" x14ac:dyDescent="0.2">
      <c r="A254" s="38" t="str">
        <f t="shared" si="5"/>
        <v/>
      </c>
      <c r="B254" s="9"/>
      <c r="C254" s="7"/>
      <c r="D254" s="14"/>
      <c r="E254" s="14"/>
      <c r="F254" s="33" t="str">
        <f>IF($E254&lt;&gt;"",VLOOKUP($E254,Parametros!$A$3:$C$102,2,FALSE),"")</f>
        <v/>
      </c>
      <c r="G254" s="36"/>
      <c r="H254" s="33" t="str">
        <f>IF($G254&lt;&gt;"",VLOOKUP($G254,Parametros!$P$3:$R$102,2,FALSE),"")</f>
        <v/>
      </c>
      <c r="I254" s="9"/>
      <c r="J254" s="9"/>
      <c r="K254" s="9"/>
      <c r="L254" s="33" t="str">
        <f>IF($U254&lt;&gt;"",VLOOKUP(VLOOKUP(VLOOKUP($U254,Endereços!$B$3:$M$1002,8,FALSE),Parametros!$AG$3:$AJ$102,4,FALSE),Parametros!$U$3:$Z$102,4,FALSE),"")</f>
        <v/>
      </c>
      <c r="M254" s="33" t="str">
        <f>IF($U254&lt;&gt;"",VLOOKUP(VLOOKUP($U254,Endereços!$B$3:$M$1002,6,FALSE),Parametros!$I$3:$N$102,6,FALSE),"")</f>
        <v/>
      </c>
      <c r="N254" s="9"/>
      <c r="O254" s="9"/>
      <c r="P254" s="9"/>
      <c r="Q254" s="9"/>
      <c r="R254" s="9"/>
      <c r="S254" s="9"/>
      <c r="T254" s="9"/>
      <c r="U254" s="9"/>
      <c r="V254" s="32" t="str">
        <f>IF($U254&lt;&gt;"",VLOOKUP($U254,Endereços!$B$3:$M$1002,5,FALSE)&amp;" - "&amp;VLOOKUP($U254,Endereços!$B$3:$M$1002,7,FALSE)&amp;" - "&amp;VLOOKUP($U254,Endereços!$B$3:$M$1002,8,FALSE)&amp;", "&amp;VLOOKUP($U254,Endereços!$B$3:$M$1002,2,FALSE)&amp;" "&amp;VLOOKUP($U254,Endereços!$B$3:$M$1002,3,FALSE),"")</f>
        <v/>
      </c>
      <c r="W254" s="9"/>
      <c r="X254" s="9"/>
      <c r="Y254" s="9"/>
      <c r="Z254" s="16"/>
      <c r="AA254" s="16"/>
      <c r="AB254" s="72"/>
    </row>
    <row r="255" spans="1:28" x14ac:dyDescent="0.2">
      <c r="A255" s="38" t="str">
        <f t="shared" si="5"/>
        <v/>
      </c>
      <c r="B255" s="9"/>
      <c r="C255" s="7"/>
      <c r="D255" s="14"/>
      <c r="E255" s="14"/>
      <c r="F255" s="33" t="str">
        <f>IF($E255&lt;&gt;"",VLOOKUP($E255,Parametros!$A$3:$C$102,2,FALSE),"")</f>
        <v/>
      </c>
      <c r="G255" s="36"/>
      <c r="H255" s="33" t="str">
        <f>IF($G255&lt;&gt;"",VLOOKUP($G255,Parametros!$P$3:$R$102,2,FALSE),"")</f>
        <v/>
      </c>
      <c r="I255" s="9"/>
      <c r="J255" s="9"/>
      <c r="K255" s="9"/>
      <c r="L255" s="33" t="str">
        <f>IF($U255&lt;&gt;"",VLOOKUP(VLOOKUP(VLOOKUP($U255,Endereços!$B$3:$M$1002,8,FALSE),Parametros!$AG$3:$AJ$102,4,FALSE),Parametros!$U$3:$Z$102,4,FALSE),"")</f>
        <v/>
      </c>
      <c r="M255" s="33" t="str">
        <f>IF($U255&lt;&gt;"",VLOOKUP(VLOOKUP($U255,Endereços!$B$3:$M$1002,6,FALSE),Parametros!$I$3:$N$102,6,FALSE),"")</f>
        <v/>
      </c>
      <c r="N255" s="9"/>
      <c r="O255" s="9"/>
      <c r="P255" s="9"/>
      <c r="Q255" s="9"/>
      <c r="R255" s="9"/>
      <c r="S255" s="9"/>
      <c r="T255" s="9"/>
      <c r="U255" s="9"/>
      <c r="V255" s="32" t="str">
        <f>IF($U255&lt;&gt;"",VLOOKUP($U255,Endereços!$B$3:$M$1002,5,FALSE)&amp;" - "&amp;VLOOKUP($U255,Endereços!$B$3:$M$1002,7,FALSE)&amp;" - "&amp;VLOOKUP($U255,Endereços!$B$3:$M$1002,8,FALSE)&amp;", "&amp;VLOOKUP($U255,Endereços!$B$3:$M$1002,2,FALSE)&amp;" "&amp;VLOOKUP($U255,Endereços!$B$3:$M$1002,3,FALSE),"")</f>
        <v/>
      </c>
      <c r="W255" s="9"/>
      <c r="X255" s="9"/>
      <c r="Y255" s="9"/>
      <c r="Z255" s="16"/>
      <c r="AA255" s="16"/>
      <c r="AB255" s="72"/>
    </row>
    <row r="256" spans="1:28" x14ac:dyDescent="0.2">
      <c r="A256" s="38" t="str">
        <f t="shared" si="5"/>
        <v/>
      </c>
      <c r="B256" s="9"/>
      <c r="C256" s="7"/>
      <c r="D256" s="14"/>
      <c r="E256" s="14"/>
      <c r="F256" s="33" t="str">
        <f>IF($E256&lt;&gt;"",VLOOKUP($E256,Parametros!$A$3:$C$102,2,FALSE),"")</f>
        <v/>
      </c>
      <c r="G256" s="36"/>
      <c r="H256" s="33" t="str">
        <f>IF($G256&lt;&gt;"",VLOOKUP($G256,Parametros!$P$3:$R$102,2,FALSE),"")</f>
        <v/>
      </c>
      <c r="I256" s="9"/>
      <c r="J256" s="9"/>
      <c r="K256" s="9"/>
      <c r="L256" s="33" t="str">
        <f>IF($U256&lt;&gt;"",VLOOKUP(VLOOKUP(VLOOKUP($U256,Endereços!$B$3:$M$1002,8,FALSE),Parametros!$AG$3:$AJ$102,4,FALSE),Parametros!$U$3:$Z$102,4,FALSE),"")</f>
        <v/>
      </c>
      <c r="M256" s="33" t="str">
        <f>IF($U256&lt;&gt;"",VLOOKUP(VLOOKUP($U256,Endereços!$B$3:$M$1002,6,FALSE),Parametros!$I$3:$N$102,6,FALSE),"")</f>
        <v/>
      </c>
      <c r="N256" s="9"/>
      <c r="O256" s="9"/>
      <c r="P256" s="9"/>
      <c r="Q256" s="9"/>
      <c r="R256" s="9"/>
      <c r="S256" s="9"/>
      <c r="T256" s="9"/>
      <c r="U256" s="9"/>
      <c r="V256" s="32" t="str">
        <f>IF($U256&lt;&gt;"",VLOOKUP($U256,Endereços!$B$3:$M$1002,5,FALSE)&amp;" - "&amp;VLOOKUP($U256,Endereços!$B$3:$M$1002,7,FALSE)&amp;" - "&amp;VLOOKUP($U256,Endereços!$B$3:$M$1002,8,FALSE)&amp;", "&amp;VLOOKUP($U256,Endereços!$B$3:$M$1002,2,FALSE)&amp;" "&amp;VLOOKUP($U256,Endereços!$B$3:$M$1002,3,FALSE),"")</f>
        <v/>
      </c>
      <c r="W256" s="9"/>
      <c r="X256" s="9"/>
      <c r="Y256" s="9"/>
      <c r="Z256" s="16"/>
      <c r="AA256" s="16"/>
      <c r="AB256" s="72"/>
    </row>
    <row r="257" spans="1:28" x14ac:dyDescent="0.2">
      <c r="A257" s="38" t="str">
        <f t="shared" si="5"/>
        <v/>
      </c>
      <c r="B257" s="9"/>
      <c r="C257" s="7"/>
      <c r="D257" s="14"/>
      <c r="E257" s="14"/>
      <c r="F257" s="33" t="str">
        <f>IF($E257&lt;&gt;"",VLOOKUP($E257,Parametros!$A$3:$C$102,2,FALSE),"")</f>
        <v/>
      </c>
      <c r="G257" s="36"/>
      <c r="H257" s="33" t="str">
        <f>IF($G257&lt;&gt;"",VLOOKUP($G257,Parametros!$P$3:$R$102,2,FALSE),"")</f>
        <v/>
      </c>
      <c r="I257" s="9"/>
      <c r="J257" s="9"/>
      <c r="K257" s="9"/>
      <c r="L257" s="33" t="str">
        <f>IF($U257&lt;&gt;"",VLOOKUP(VLOOKUP(VLOOKUP($U257,Endereços!$B$3:$M$1002,8,FALSE),Parametros!$AG$3:$AJ$102,4,FALSE),Parametros!$U$3:$Z$102,4,FALSE),"")</f>
        <v/>
      </c>
      <c r="M257" s="33" t="str">
        <f>IF($U257&lt;&gt;"",VLOOKUP(VLOOKUP($U257,Endereços!$B$3:$M$1002,6,FALSE),Parametros!$I$3:$N$102,6,FALSE),"")</f>
        <v/>
      </c>
      <c r="N257" s="9"/>
      <c r="O257" s="9"/>
      <c r="P257" s="9"/>
      <c r="Q257" s="9"/>
      <c r="R257" s="9"/>
      <c r="S257" s="9"/>
      <c r="T257" s="9"/>
      <c r="U257" s="9"/>
      <c r="V257" s="32" t="str">
        <f>IF($U257&lt;&gt;"",VLOOKUP($U257,Endereços!$B$3:$M$1002,5,FALSE)&amp;" - "&amp;VLOOKUP($U257,Endereços!$B$3:$M$1002,7,FALSE)&amp;" - "&amp;VLOOKUP($U257,Endereços!$B$3:$M$1002,8,FALSE)&amp;", "&amp;VLOOKUP($U257,Endereços!$B$3:$M$1002,2,FALSE)&amp;" "&amp;VLOOKUP($U257,Endereços!$B$3:$M$1002,3,FALSE),"")</f>
        <v/>
      </c>
      <c r="W257" s="9"/>
      <c r="X257" s="9"/>
      <c r="Y257" s="9"/>
      <c r="Z257" s="16"/>
      <c r="AA257" s="16"/>
      <c r="AB257" s="72"/>
    </row>
    <row r="258" spans="1:28" x14ac:dyDescent="0.2">
      <c r="A258" s="38" t="str">
        <f t="shared" si="5"/>
        <v/>
      </c>
      <c r="B258" s="9"/>
      <c r="C258" s="7"/>
      <c r="D258" s="14"/>
      <c r="E258" s="14"/>
      <c r="F258" s="33" t="str">
        <f>IF($E258&lt;&gt;"",VLOOKUP($E258,Parametros!$A$3:$C$102,2,FALSE),"")</f>
        <v/>
      </c>
      <c r="G258" s="36"/>
      <c r="H258" s="33" t="str">
        <f>IF($G258&lt;&gt;"",VLOOKUP($G258,Parametros!$P$3:$R$102,2,FALSE),"")</f>
        <v/>
      </c>
      <c r="I258" s="9"/>
      <c r="J258" s="9"/>
      <c r="K258" s="9"/>
      <c r="L258" s="33" t="str">
        <f>IF($U258&lt;&gt;"",VLOOKUP(VLOOKUP(VLOOKUP($U258,Endereços!$B$3:$M$1002,8,FALSE),Parametros!$AG$3:$AJ$102,4,FALSE),Parametros!$U$3:$Z$102,4,FALSE),"")</f>
        <v/>
      </c>
      <c r="M258" s="33" t="str">
        <f>IF($U258&lt;&gt;"",VLOOKUP(VLOOKUP($U258,Endereços!$B$3:$M$1002,6,FALSE),Parametros!$I$3:$N$102,6,FALSE),"")</f>
        <v/>
      </c>
      <c r="N258" s="9"/>
      <c r="O258" s="9"/>
      <c r="P258" s="9"/>
      <c r="Q258" s="9"/>
      <c r="R258" s="9"/>
      <c r="S258" s="9"/>
      <c r="T258" s="9"/>
      <c r="U258" s="9"/>
      <c r="V258" s="32" t="str">
        <f>IF($U258&lt;&gt;"",VLOOKUP($U258,Endereços!$B$3:$M$1002,5,FALSE)&amp;" - "&amp;VLOOKUP($U258,Endereços!$B$3:$M$1002,7,FALSE)&amp;" - "&amp;VLOOKUP($U258,Endereços!$B$3:$M$1002,8,FALSE)&amp;", "&amp;VLOOKUP($U258,Endereços!$B$3:$M$1002,2,FALSE)&amp;" "&amp;VLOOKUP($U258,Endereços!$B$3:$M$1002,3,FALSE),"")</f>
        <v/>
      </c>
      <c r="W258" s="9"/>
      <c r="X258" s="9"/>
      <c r="Y258" s="9"/>
      <c r="Z258" s="16"/>
      <c r="AA258" s="16"/>
      <c r="AB258" s="72"/>
    </row>
    <row r="259" spans="1:28" x14ac:dyDescent="0.2">
      <c r="A259" s="38" t="str">
        <f t="shared" si="5"/>
        <v/>
      </c>
      <c r="B259" s="9"/>
      <c r="C259" s="7"/>
      <c r="D259" s="14"/>
      <c r="E259" s="14"/>
      <c r="F259" s="33" t="str">
        <f>IF($E259&lt;&gt;"",VLOOKUP($E259,Parametros!$A$3:$C$102,2,FALSE),"")</f>
        <v/>
      </c>
      <c r="G259" s="36"/>
      <c r="H259" s="33" t="str">
        <f>IF($G259&lt;&gt;"",VLOOKUP($G259,Parametros!$P$3:$R$102,2,FALSE),"")</f>
        <v/>
      </c>
      <c r="I259" s="9"/>
      <c r="J259" s="9"/>
      <c r="K259" s="9"/>
      <c r="L259" s="33" t="str">
        <f>IF($U259&lt;&gt;"",VLOOKUP(VLOOKUP(VLOOKUP($U259,Endereços!$B$3:$M$1002,8,FALSE),Parametros!$AG$3:$AJ$102,4,FALSE),Parametros!$U$3:$Z$102,4,FALSE),"")</f>
        <v/>
      </c>
      <c r="M259" s="33" t="str">
        <f>IF($U259&lt;&gt;"",VLOOKUP(VLOOKUP($U259,Endereços!$B$3:$M$1002,6,FALSE),Parametros!$I$3:$N$102,6,FALSE),"")</f>
        <v/>
      </c>
      <c r="N259" s="9"/>
      <c r="O259" s="9"/>
      <c r="P259" s="9"/>
      <c r="Q259" s="9"/>
      <c r="R259" s="9"/>
      <c r="S259" s="9"/>
      <c r="T259" s="9"/>
      <c r="U259" s="9"/>
      <c r="V259" s="32" t="str">
        <f>IF($U259&lt;&gt;"",VLOOKUP($U259,Endereços!$B$3:$M$1002,5,FALSE)&amp;" - "&amp;VLOOKUP($U259,Endereços!$B$3:$M$1002,7,FALSE)&amp;" - "&amp;VLOOKUP($U259,Endereços!$B$3:$M$1002,8,FALSE)&amp;", "&amp;VLOOKUP($U259,Endereços!$B$3:$M$1002,2,FALSE)&amp;" "&amp;VLOOKUP($U259,Endereços!$B$3:$M$1002,3,FALSE),"")</f>
        <v/>
      </c>
      <c r="W259" s="9"/>
      <c r="X259" s="9"/>
      <c r="Y259" s="9"/>
      <c r="Z259" s="16"/>
      <c r="AA259" s="16"/>
      <c r="AB259" s="72"/>
    </row>
    <row r="260" spans="1:28" x14ac:dyDescent="0.2">
      <c r="A260" s="38" t="str">
        <f t="shared" si="5"/>
        <v/>
      </c>
      <c r="B260" s="9"/>
      <c r="C260" s="7"/>
      <c r="D260" s="14"/>
      <c r="E260" s="14"/>
      <c r="F260" s="33" t="str">
        <f>IF($E260&lt;&gt;"",VLOOKUP($E260,Parametros!$A$3:$C$102,2,FALSE),"")</f>
        <v/>
      </c>
      <c r="G260" s="36"/>
      <c r="H260" s="33" t="str">
        <f>IF($G260&lt;&gt;"",VLOOKUP($G260,Parametros!$P$3:$R$102,2,FALSE),"")</f>
        <v/>
      </c>
      <c r="I260" s="9"/>
      <c r="J260" s="9"/>
      <c r="K260" s="9"/>
      <c r="L260" s="33" t="str">
        <f>IF($U260&lt;&gt;"",VLOOKUP(VLOOKUP(VLOOKUP($U260,Endereços!$B$3:$M$1002,8,FALSE),Parametros!$AG$3:$AJ$102,4,FALSE),Parametros!$U$3:$Z$102,4,FALSE),"")</f>
        <v/>
      </c>
      <c r="M260" s="33" t="str">
        <f>IF($U260&lt;&gt;"",VLOOKUP(VLOOKUP($U260,Endereços!$B$3:$M$1002,6,FALSE),Parametros!$I$3:$N$102,6,FALSE),"")</f>
        <v/>
      </c>
      <c r="N260" s="9"/>
      <c r="O260" s="9"/>
      <c r="P260" s="9"/>
      <c r="Q260" s="9"/>
      <c r="R260" s="9"/>
      <c r="S260" s="9"/>
      <c r="T260" s="9"/>
      <c r="U260" s="9"/>
      <c r="V260" s="32" t="str">
        <f>IF($U260&lt;&gt;"",VLOOKUP($U260,Endereços!$B$3:$M$1002,5,FALSE)&amp;" - "&amp;VLOOKUP($U260,Endereços!$B$3:$M$1002,7,FALSE)&amp;" - "&amp;VLOOKUP($U260,Endereços!$B$3:$M$1002,8,FALSE)&amp;", "&amp;VLOOKUP($U260,Endereços!$B$3:$M$1002,2,FALSE)&amp;" "&amp;VLOOKUP($U260,Endereços!$B$3:$M$1002,3,FALSE),"")</f>
        <v/>
      </c>
      <c r="W260" s="9"/>
      <c r="X260" s="9"/>
      <c r="Y260" s="9"/>
      <c r="Z260" s="16"/>
      <c r="AA260" s="16"/>
      <c r="AB260" s="72"/>
    </row>
    <row r="261" spans="1:28" x14ac:dyDescent="0.2">
      <c r="A261" s="38" t="str">
        <f t="shared" si="5"/>
        <v/>
      </c>
      <c r="B261" s="9"/>
      <c r="C261" s="7"/>
      <c r="D261" s="14"/>
      <c r="E261" s="14"/>
      <c r="F261" s="33" t="str">
        <f>IF($E261&lt;&gt;"",VLOOKUP($E261,Parametros!$A$3:$C$102,2,FALSE),"")</f>
        <v/>
      </c>
      <c r="G261" s="36"/>
      <c r="H261" s="33" t="str">
        <f>IF($G261&lt;&gt;"",VLOOKUP($G261,Parametros!$P$3:$R$102,2,FALSE),"")</f>
        <v/>
      </c>
      <c r="I261" s="9"/>
      <c r="J261" s="9"/>
      <c r="K261" s="9"/>
      <c r="L261" s="33" t="str">
        <f>IF($U261&lt;&gt;"",VLOOKUP(VLOOKUP(VLOOKUP($U261,Endereços!$B$3:$M$1002,8,FALSE),Parametros!$AG$3:$AJ$102,4,FALSE),Parametros!$U$3:$Z$102,4,FALSE),"")</f>
        <v/>
      </c>
      <c r="M261" s="33" t="str">
        <f>IF($U261&lt;&gt;"",VLOOKUP(VLOOKUP($U261,Endereços!$B$3:$M$1002,6,FALSE),Parametros!$I$3:$N$102,6,FALSE),"")</f>
        <v/>
      </c>
      <c r="N261" s="9"/>
      <c r="O261" s="9"/>
      <c r="P261" s="9"/>
      <c r="Q261" s="9"/>
      <c r="R261" s="9"/>
      <c r="S261" s="9"/>
      <c r="T261" s="9"/>
      <c r="U261" s="9"/>
      <c r="V261" s="32" t="str">
        <f>IF($U261&lt;&gt;"",VLOOKUP($U261,Endereços!$B$3:$M$1002,5,FALSE)&amp;" - "&amp;VLOOKUP($U261,Endereços!$B$3:$M$1002,7,FALSE)&amp;" - "&amp;VLOOKUP($U261,Endereços!$B$3:$M$1002,8,FALSE)&amp;", "&amp;VLOOKUP($U261,Endereços!$B$3:$M$1002,2,FALSE)&amp;" "&amp;VLOOKUP($U261,Endereços!$B$3:$M$1002,3,FALSE),"")</f>
        <v/>
      </c>
      <c r="W261" s="9"/>
      <c r="X261" s="9"/>
      <c r="Y261" s="9"/>
      <c r="Z261" s="16"/>
      <c r="AA261" s="16"/>
      <c r="AB261" s="72"/>
    </row>
    <row r="262" spans="1:28" x14ac:dyDescent="0.2">
      <c r="A262" s="38" t="str">
        <f t="shared" si="5"/>
        <v/>
      </c>
      <c r="B262" s="9"/>
      <c r="C262" s="7"/>
      <c r="D262" s="14"/>
      <c r="E262" s="14"/>
      <c r="F262" s="33" t="str">
        <f>IF($E262&lt;&gt;"",VLOOKUP($E262,Parametros!$A$3:$C$102,2,FALSE),"")</f>
        <v/>
      </c>
      <c r="G262" s="36"/>
      <c r="H262" s="33" t="str">
        <f>IF($G262&lt;&gt;"",VLOOKUP($G262,Parametros!$P$3:$R$102,2,FALSE),"")</f>
        <v/>
      </c>
      <c r="I262" s="9"/>
      <c r="J262" s="9"/>
      <c r="K262" s="9"/>
      <c r="L262" s="33" t="str">
        <f>IF($U262&lt;&gt;"",VLOOKUP(VLOOKUP(VLOOKUP($U262,Endereços!$B$3:$M$1002,8,FALSE),Parametros!$AG$3:$AJ$102,4,FALSE),Parametros!$U$3:$Z$102,4,FALSE),"")</f>
        <v/>
      </c>
      <c r="M262" s="33" t="str">
        <f>IF($U262&lt;&gt;"",VLOOKUP(VLOOKUP($U262,Endereços!$B$3:$M$1002,6,FALSE),Parametros!$I$3:$N$102,6,FALSE),"")</f>
        <v/>
      </c>
      <c r="N262" s="9"/>
      <c r="O262" s="9"/>
      <c r="P262" s="9"/>
      <c r="Q262" s="9"/>
      <c r="R262" s="9"/>
      <c r="S262" s="9"/>
      <c r="T262" s="9"/>
      <c r="U262" s="9"/>
      <c r="V262" s="32" t="str">
        <f>IF($U262&lt;&gt;"",VLOOKUP($U262,Endereços!$B$3:$M$1002,5,FALSE)&amp;" - "&amp;VLOOKUP($U262,Endereços!$B$3:$M$1002,7,FALSE)&amp;" - "&amp;VLOOKUP($U262,Endereços!$B$3:$M$1002,8,FALSE)&amp;", "&amp;VLOOKUP($U262,Endereços!$B$3:$M$1002,2,FALSE)&amp;" "&amp;VLOOKUP($U262,Endereços!$B$3:$M$1002,3,FALSE),"")</f>
        <v/>
      </c>
      <c r="W262" s="9"/>
      <c r="X262" s="9"/>
      <c r="Y262" s="9"/>
      <c r="Z262" s="16"/>
      <c r="AA262" s="16"/>
      <c r="AB262" s="72"/>
    </row>
    <row r="263" spans="1:28" x14ac:dyDescent="0.2">
      <c r="A263" s="38" t="str">
        <f t="shared" si="5"/>
        <v/>
      </c>
      <c r="B263" s="9"/>
      <c r="C263" s="7"/>
      <c r="D263" s="14"/>
      <c r="E263" s="14"/>
      <c r="F263" s="33" t="str">
        <f>IF($E263&lt;&gt;"",VLOOKUP($E263,Parametros!$A$3:$C$102,2,FALSE),"")</f>
        <v/>
      </c>
      <c r="G263" s="36"/>
      <c r="H263" s="33" t="str">
        <f>IF($G263&lt;&gt;"",VLOOKUP($G263,Parametros!$P$3:$R$102,2,FALSE),"")</f>
        <v/>
      </c>
      <c r="I263" s="9"/>
      <c r="J263" s="9"/>
      <c r="K263" s="9"/>
      <c r="L263" s="33" t="str">
        <f>IF($U263&lt;&gt;"",VLOOKUP(VLOOKUP(VLOOKUP($U263,Endereços!$B$3:$M$1002,8,FALSE),Parametros!$AG$3:$AJ$102,4,FALSE),Parametros!$U$3:$Z$102,4,FALSE),"")</f>
        <v/>
      </c>
      <c r="M263" s="33" t="str">
        <f>IF($U263&lt;&gt;"",VLOOKUP(VLOOKUP($U263,Endereços!$B$3:$M$1002,6,FALSE),Parametros!$I$3:$N$102,6,FALSE),"")</f>
        <v/>
      </c>
      <c r="N263" s="9"/>
      <c r="O263" s="9"/>
      <c r="P263" s="9"/>
      <c r="Q263" s="9"/>
      <c r="R263" s="9"/>
      <c r="S263" s="9"/>
      <c r="T263" s="9"/>
      <c r="U263" s="9"/>
      <c r="V263" s="32" t="str">
        <f>IF($U263&lt;&gt;"",VLOOKUP($U263,Endereços!$B$3:$M$1002,5,FALSE)&amp;" - "&amp;VLOOKUP($U263,Endereços!$B$3:$M$1002,7,FALSE)&amp;" - "&amp;VLOOKUP($U263,Endereços!$B$3:$M$1002,8,FALSE)&amp;", "&amp;VLOOKUP($U263,Endereços!$B$3:$M$1002,2,FALSE)&amp;" "&amp;VLOOKUP($U263,Endereços!$B$3:$M$1002,3,FALSE),"")</f>
        <v/>
      </c>
      <c r="W263" s="9"/>
      <c r="X263" s="9"/>
      <c r="Y263" s="9"/>
      <c r="Z263" s="16"/>
      <c r="AA263" s="16"/>
      <c r="AB263" s="72"/>
    </row>
    <row r="264" spans="1:28" x14ac:dyDescent="0.2">
      <c r="A264" s="38" t="str">
        <f t="shared" si="5"/>
        <v/>
      </c>
      <c r="B264" s="9"/>
      <c r="C264" s="7"/>
      <c r="D264" s="14"/>
      <c r="E264" s="14"/>
      <c r="F264" s="33" t="str">
        <f>IF($E264&lt;&gt;"",VLOOKUP($E264,Parametros!$A$3:$C$102,2,FALSE),"")</f>
        <v/>
      </c>
      <c r="G264" s="36"/>
      <c r="H264" s="33" t="str">
        <f>IF($G264&lt;&gt;"",VLOOKUP($G264,Parametros!$P$3:$R$102,2,FALSE),"")</f>
        <v/>
      </c>
      <c r="I264" s="9"/>
      <c r="J264" s="9"/>
      <c r="K264" s="9"/>
      <c r="L264" s="33" t="str">
        <f>IF($U264&lt;&gt;"",VLOOKUP(VLOOKUP(VLOOKUP($U264,Endereços!$B$3:$M$1002,8,FALSE),Parametros!$AG$3:$AJ$102,4,FALSE),Parametros!$U$3:$Z$102,4,FALSE),"")</f>
        <v/>
      </c>
      <c r="M264" s="33" t="str">
        <f>IF($U264&lt;&gt;"",VLOOKUP(VLOOKUP($U264,Endereços!$B$3:$M$1002,6,FALSE),Parametros!$I$3:$N$102,6,FALSE),"")</f>
        <v/>
      </c>
      <c r="N264" s="9"/>
      <c r="O264" s="9"/>
      <c r="P264" s="9"/>
      <c r="Q264" s="9"/>
      <c r="R264" s="9"/>
      <c r="S264" s="9"/>
      <c r="T264" s="9"/>
      <c r="U264" s="9"/>
      <c r="V264" s="32" t="str">
        <f>IF($U264&lt;&gt;"",VLOOKUP($U264,Endereços!$B$3:$M$1002,5,FALSE)&amp;" - "&amp;VLOOKUP($U264,Endereços!$B$3:$M$1002,7,FALSE)&amp;" - "&amp;VLOOKUP($U264,Endereços!$B$3:$M$1002,8,FALSE)&amp;", "&amp;VLOOKUP($U264,Endereços!$B$3:$M$1002,2,FALSE)&amp;" "&amp;VLOOKUP($U264,Endereços!$B$3:$M$1002,3,FALSE),"")</f>
        <v/>
      </c>
      <c r="W264" s="9"/>
      <c r="X264" s="9"/>
      <c r="Y264" s="9"/>
      <c r="Z264" s="16"/>
      <c r="AA264" s="16"/>
      <c r="AB264" s="72"/>
    </row>
    <row r="265" spans="1:28" x14ac:dyDescent="0.2">
      <c r="A265" s="38" t="str">
        <f t="shared" si="5"/>
        <v/>
      </c>
      <c r="B265" s="9"/>
      <c r="C265" s="7"/>
      <c r="D265" s="14"/>
      <c r="E265" s="14"/>
      <c r="F265" s="33" t="str">
        <f>IF($E265&lt;&gt;"",VLOOKUP($E265,Parametros!$A$3:$C$102,2,FALSE),"")</f>
        <v/>
      </c>
      <c r="G265" s="36"/>
      <c r="H265" s="33" t="str">
        <f>IF($G265&lt;&gt;"",VLOOKUP($G265,Parametros!$P$3:$R$102,2,FALSE),"")</f>
        <v/>
      </c>
      <c r="I265" s="9"/>
      <c r="J265" s="9"/>
      <c r="K265" s="9"/>
      <c r="L265" s="33" t="str">
        <f>IF($U265&lt;&gt;"",VLOOKUP(VLOOKUP(VLOOKUP($U265,Endereços!$B$3:$M$1002,8,FALSE),Parametros!$AG$3:$AJ$102,4,FALSE),Parametros!$U$3:$Z$102,4,FALSE),"")</f>
        <v/>
      </c>
      <c r="M265" s="33" t="str">
        <f>IF($U265&lt;&gt;"",VLOOKUP(VLOOKUP($U265,Endereços!$B$3:$M$1002,6,FALSE),Parametros!$I$3:$N$102,6,FALSE),"")</f>
        <v/>
      </c>
      <c r="N265" s="9"/>
      <c r="O265" s="9"/>
      <c r="P265" s="9"/>
      <c r="Q265" s="9"/>
      <c r="R265" s="9"/>
      <c r="S265" s="9"/>
      <c r="T265" s="9"/>
      <c r="U265" s="9"/>
      <c r="V265" s="32" t="str">
        <f>IF($U265&lt;&gt;"",VLOOKUP($U265,Endereços!$B$3:$M$1002,5,FALSE)&amp;" - "&amp;VLOOKUP($U265,Endereços!$B$3:$M$1002,7,FALSE)&amp;" - "&amp;VLOOKUP($U265,Endereços!$B$3:$M$1002,8,FALSE)&amp;", "&amp;VLOOKUP($U265,Endereços!$B$3:$M$1002,2,FALSE)&amp;" "&amp;VLOOKUP($U265,Endereços!$B$3:$M$1002,3,FALSE),"")</f>
        <v/>
      </c>
      <c r="W265" s="9"/>
      <c r="X265" s="9"/>
      <c r="Y265" s="9"/>
      <c r="Z265" s="16"/>
      <c r="AA265" s="16"/>
      <c r="AB265" s="72"/>
    </row>
    <row r="266" spans="1:28" x14ac:dyDescent="0.2">
      <c r="A266" s="38" t="str">
        <f t="shared" si="5"/>
        <v/>
      </c>
      <c r="B266" s="9"/>
      <c r="C266" s="7"/>
      <c r="D266" s="14"/>
      <c r="E266" s="14"/>
      <c r="F266" s="33" t="str">
        <f>IF($E266&lt;&gt;"",VLOOKUP($E266,Parametros!$A$3:$C$102,2,FALSE),"")</f>
        <v/>
      </c>
      <c r="G266" s="36"/>
      <c r="H266" s="33" t="str">
        <f>IF($G266&lt;&gt;"",VLOOKUP($G266,Parametros!$P$3:$R$102,2,FALSE),"")</f>
        <v/>
      </c>
      <c r="I266" s="9"/>
      <c r="J266" s="9"/>
      <c r="K266" s="9"/>
      <c r="L266" s="33" t="str">
        <f>IF($U266&lt;&gt;"",VLOOKUP(VLOOKUP(VLOOKUP($U266,Endereços!$B$3:$M$1002,8,FALSE),Parametros!$AG$3:$AJ$102,4,FALSE),Parametros!$U$3:$Z$102,4,FALSE),"")</f>
        <v/>
      </c>
      <c r="M266" s="33" t="str">
        <f>IF($U266&lt;&gt;"",VLOOKUP(VLOOKUP($U266,Endereços!$B$3:$M$1002,6,FALSE),Parametros!$I$3:$N$102,6,FALSE),"")</f>
        <v/>
      </c>
      <c r="N266" s="9"/>
      <c r="O266" s="9"/>
      <c r="P266" s="9"/>
      <c r="Q266" s="9"/>
      <c r="R266" s="9"/>
      <c r="S266" s="9"/>
      <c r="T266" s="9"/>
      <c r="U266" s="9"/>
      <c r="V266" s="32" t="str">
        <f>IF($U266&lt;&gt;"",VLOOKUP($U266,Endereços!$B$3:$M$1002,5,FALSE)&amp;" - "&amp;VLOOKUP($U266,Endereços!$B$3:$M$1002,7,FALSE)&amp;" - "&amp;VLOOKUP($U266,Endereços!$B$3:$M$1002,8,FALSE)&amp;", "&amp;VLOOKUP($U266,Endereços!$B$3:$M$1002,2,FALSE)&amp;" "&amp;VLOOKUP($U266,Endereços!$B$3:$M$1002,3,FALSE),"")</f>
        <v/>
      </c>
      <c r="W266" s="9"/>
      <c r="X266" s="9"/>
      <c r="Y266" s="9"/>
      <c r="Z266" s="16"/>
      <c r="AA266" s="16"/>
      <c r="AB266" s="72"/>
    </row>
    <row r="267" spans="1:28" x14ac:dyDescent="0.2">
      <c r="A267" s="38" t="str">
        <f t="shared" ref="A267:A330" si="6">IF($B267&lt;&gt;"",$A266+1,"")</f>
        <v/>
      </c>
      <c r="B267" s="9"/>
      <c r="C267" s="7"/>
      <c r="D267" s="14"/>
      <c r="E267" s="14"/>
      <c r="F267" s="33" t="str">
        <f>IF($E267&lt;&gt;"",VLOOKUP($E267,Parametros!$A$3:$C$102,2,FALSE),"")</f>
        <v/>
      </c>
      <c r="G267" s="36"/>
      <c r="H267" s="33" t="str">
        <f>IF($G267&lt;&gt;"",VLOOKUP($G267,Parametros!$P$3:$R$102,2,FALSE),"")</f>
        <v/>
      </c>
      <c r="I267" s="9"/>
      <c r="J267" s="9"/>
      <c r="K267" s="9"/>
      <c r="L267" s="33" t="str">
        <f>IF($U267&lt;&gt;"",VLOOKUP(VLOOKUP(VLOOKUP($U267,Endereços!$B$3:$M$1002,8,FALSE),Parametros!$AG$3:$AJ$102,4,FALSE),Parametros!$U$3:$Z$102,4,FALSE),"")</f>
        <v/>
      </c>
      <c r="M267" s="33" t="str">
        <f>IF($U267&lt;&gt;"",VLOOKUP(VLOOKUP($U267,Endereços!$B$3:$M$1002,6,FALSE),Parametros!$I$3:$N$102,6,FALSE),"")</f>
        <v/>
      </c>
      <c r="N267" s="9"/>
      <c r="O267" s="9"/>
      <c r="P267" s="9"/>
      <c r="Q267" s="9"/>
      <c r="R267" s="9"/>
      <c r="S267" s="9"/>
      <c r="T267" s="9"/>
      <c r="U267" s="9"/>
      <c r="V267" s="32" t="str">
        <f>IF($U267&lt;&gt;"",VLOOKUP($U267,Endereços!$B$3:$M$1002,5,FALSE)&amp;" - "&amp;VLOOKUP($U267,Endereços!$B$3:$M$1002,7,FALSE)&amp;" - "&amp;VLOOKUP($U267,Endereços!$B$3:$M$1002,8,FALSE)&amp;", "&amp;VLOOKUP($U267,Endereços!$B$3:$M$1002,2,FALSE)&amp;" "&amp;VLOOKUP($U267,Endereços!$B$3:$M$1002,3,FALSE),"")</f>
        <v/>
      </c>
      <c r="W267" s="9"/>
      <c r="X267" s="9"/>
      <c r="Y267" s="9"/>
      <c r="Z267" s="16"/>
      <c r="AA267" s="16"/>
      <c r="AB267" s="72"/>
    </row>
    <row r="268" spans="1:28" x14ac:dyDescent="0.2">
      <c r="A268" s="38" t="str">
        <f t="shared" si="6"/>
        <v/>
      </c>
      <c r="B268" s="9"/>
      <c r="C268" s="7"/>
      <c r="D268" s="14"/>
      <c r="E268" s="14"/>
      <c r="F268" s="33" t="str">
        <f>IF($E268&lt;&gt;"",VLOOKUP($E268,Parametros!$A$3:$C$102,2,FALSE),"")</f>
        <v/>
      </c>
      <c r="G268" s="36"/>
      <c r="H268" s="33" t="str">
        <f>IF($G268&lt;&gt;"",VLOOKUP($G268,Parametros!$P$3:$R$102,2,FALSE),"")</f>
        <v/>
      </c>
      <c r="I268" s="9"/>
      <c r="J268" s="9"/>
      <c r="K268" s="9"/>
      <c r="L268" s="33" t="str">
        <f>IF($U268&lt;&gt;"",VLOOKUP(VLOOKUP(VLOOKUP($U268,Endereços!$B$3:$M$1002,8,FALSE),Parametros!$AG$3:$AJ$102,4,FALSE),Parametros!$U$3:$Z$102,4,FALSE),"")</f>
        <v/>
      </c>
      <c r="M268" s="33" t="str">
        <f>IF($U268&lt;&gt;"",VLOOKUP(VLOOKUP($U268,Endereços!$B$3:$M$1002,6,FALSE),Parametros!$I$3:$N$102,6,FALSE),"")</f>
        <v/>
      </c>
      <c r="N268" s="9"/>
      <c r="O268" s="9"/>
      <c r="P268" s="9"/>
      <c r="Q268" s="9"/>
      <c r="R268" s="9"/>
      <c r="S268" s="9"/>
      <c r="T268" s="9"/>
      <c r="U268" s="9"/>
      <c r="V268" s="32" t="str">
        <f>IF($U268&lt;&gt;"",VLOOKUP($U268,Endereços!$B$3:$M$1002,5,FALSE)&amp;" - "&amp;VLOOKUP($U268,Endereços!$B$3:$M$1002,7,FALSE)&amp;" - "&amp;VLOOKUP($U268,Endereços!$B$3:$M$1002,8,FALSE)&amp;", "&amp;VLOOKUP($U268,Endereços!$B$3:$M$1002,2,FALSE)&amp;" "&amp;VLOOKUP($U268,Endereços!$B$3:$M$1002,3,FALSE),"")</f>
        <v/>
      </c>
      <c r="W268" s="9"/>
      <c r="X268" s="9"/>
      <c r="Y268" s="9"/>
      <c r="Z268" s="16"/>
      <c r="AA268" s="16"/>
      <c r="AB268" s="72"/>
    </row>
    <row r="269" spans="1:28" x14ac:dyDescent="0.2">
      <c r="A269" s="38" t="str">
        <f t="shared" si="6"/>
        <v/>
      </c>
      <c r="B269" s="9"/>
      <c r="C269" s="7"/>
      <c r="D269" s="14"/>
      <c r="E269" s="14"/>
      <c r="F269" s="33" t="str">
        <f>IF($E269&lt;&gt;"",VLOOKUP($E269,Parametros!$A$3:$C$102,2,FALSE),"")</f>
        <v/>
      </c>
      <c r="G269" s="36"/>
      <c r="H269" s="33" t="str">
        <f>IF($G269&lt;&gt;"",VLOOKUP($G269,Parametros!$P$3:$R$102,2,FALSE),"")</f>
        <v/>
      </c>
      <c r="I269" s="9"/>
      <c r="J269" s="9"/>
      <c r="K269" s="9"/>
      <c r="L269" s="33" t="str">
        <f>IF($U269&lt;&gt;"",VLOOKUP(VLOOKUP(VLOOKUP($U269,Endereços!$B$3:$M$1002,8,FALSE),Parametros!$AG$3:$AJ$102,4,FALSE),Parametros!$U$3:$Z$102,4,FALSE),"")</f>
        <v/>
      </c>
      <c r="M269" s="33" t="str">
        <f>IF($U269&lt;&gt;"",VLOOKUP(VLOOKUP($U269,Endereços!$B$3:$M$1002,6,FALSE),Parametros!$I$3:$N$102,6,FALSE),"")</f>
        <v/>
      </c>
      <c r="N269" s="9"/>
      <c r="O269" s="9"/>
      <c r="P269" s="9"/>
      <c r="Q269" s="9"/>
      <c r="R269" s="9"/>
      <c r="S269" s="9"/>
      <c r="T269" s="9"/>
      <c r="U269" s="9"/>
      <c r="V269" s="32" t="str">
        <f>IF($U269&lt;&gt;"",VLOOKUP($U269,Endereços!$B$3:$M$1002,5,FALSE)&amp;" - "&amp;VLOOKUP($U269,Endereços!$B$3:$M$1002,7,FALSE)&amp;" - "&amp;VLOOKUP($U269,Endereços!$B$3:$M$1002,8,FALSE)&amp;", "&amp;VLOOKUP($U269,Endereços!$B$3:$M$1002,2,FALSE)&amp;" "&amp;VLOOKUP($U269,Endereços!$B$3:$M$1002,3,FALSE),"")</f>
        <v/>
      </c>
      <c r="W269" s="9"/>
      <c r="X269" s="9"/>
      <c r="Y269" s="9"/>
      <c r="Z269" s="16"/>
      <c r="AA269" s="16"/>
      <c r="AB269" s="72"/>
    </row>
    <row r="270" spans="1:28" x14ac:dyDescent="0.2">
      <c r="A270" s="38" t="str">
        <f t="shared" si="6"/>
        <v/>
      </c>
      <c r="B270" s="9"/>
      <c r="C270" s="7"/>
      <c r="D270" s="14"/>
      <c r="E270" s="14"/>
      <c r="F270" s="33" t="str">
        <f>IF($E270&lt;&gt;"",VLOOKUP($E270,Parametros!$A$3:$C$102,2,FALSE),"")</f>
        <v/>
      </c>
      <c r="G270" s="36"/>
      <c r="H270" s="33" t="str">
        <f>IF($G270&lt;&gt;"",VLOOKUP($G270,Parametros!$P$3:$R$102,2,FALSE),"")</f>
        <v/>
      </c>
      <c r="I270" s="9"/>
      <c r="J270" s="9"/>
      <c r="K270" s="9"/>
      <c r="L270" s="33" t="str">
        <f>IF($U270&lt;&gt;"",VLOOKUP(VLOOKUP(VLOOKUP($U270,Endereços!$B$3:$M$1002,8,FALSE),Parametros!$AG$3:$AJ$102,4,FALSE),Parametros!$U$3:$Z$102,4,FALSE),"")</f>
        <v/>
      </c>
      <c r="M270" s="33" t="str">
        <f>IF($U270&lt;&gt;"",VLOOKUP(VLOOKUP($U270,Endereços!$B$3:$M$1002,6,FALSE),Parametros!$I$3:$N$102,6,FALSE),"")</f>
        <v/>
      </c>
      <c r="N270" s="9"/>
      <c r="O270" s="9"/>
      <c r="P270" s="9"/>
      <c r="Q270" s="9"/>
      <c r="R270" s="9"/>
      <c r="S270" s="9"/>
      <c r="T270" s="9"/>
      <c r="U270" s="9"/>
      <c r="V270" s="32" t="str">
        <f>IF($U270&lt;&gt;"",VLOOKUP($U270,Endereços!$B$3:$M$1002,5,FALSE)&amp;" - "&amp;VLOOKUP($U270,Endereços!$B$3:$M$1002,7,FALSE)&amp;" - "&amp;VLOOKUP($U270,Endereços!$B$3:$M$1002,8,FALSE)&amp;", "&amp;VLOOKUP($U270,Endereços!$B$3:$M$1002,2,FALSE)&amp;" "&amp;VLOOKUP($U270,Endereços!$B$3:$M$1002,3,FALSE),"")</f>
        <v/>
      </c>
      <c r="W270" s="9"/>
      <c r="X270" s="9"/>
      <c r="Y270" s="9"/>
      <c r="Z270" s="16"/>
      <c r="AA270" s="16"/>
      <c r="AB270" s="72"/>
    </row>
    <row r="271" spans="1:28" x14ac:dyDescent="0.2">
      <c r="A271" s="38" t="str">
        <f t="shared" si="6"/>
        <v/>
      </c>
      <c r="B271" s="9"/>
      <c r="C271" s="7"/>
      <c r="D271" s="14"/>
      <c r="E271" s="14"/>
      <c r="F271" s="33" t="str">
        <f>IF($E271&lt;&gt;"",VLOOKUP($E271,Parametros!$A$3:$C$102,2,FALSE),"")</f>
        <v/>
      </c>
      <c r="G271" s="36"/>
      <c r="H271" s="33" t="str">
        <f>IF($G271&lt;&gt;"",VLOOKUP($G271,Parametros!$P$3:$R$102,2,FALSE),"")</f>
        <v/>
      </c>
      <c r="I271" s="9"/>
      <c r="J271" s="9"/>
      <c r="K271" s="9"/>
      <c r="L271" s="33" t="str">
        <f>IF($U271&lt;&gt;"",VLOOKUP(VLOOKUP(VLOOKUP($U271,Endereços!$B$3:$M$1002,8,FALSE),Parametros!$AG$3:$AJ$102,4,FALSE),Parametros!$U$3:$Z$102,4,FALSE),"")</f>
        <v/>
      </c>
      <c r="M271" s="33" t="str">
        <f>IF($U271&lt;&gt;"",VLOOKUP(VLOOKUP($U271,Endereços!$B$3:$M$1002,6,FALSE),Parametros!$I$3:$N$102,6,FALSE),"")</f>
        <v/>
      </c>
      <c r="N271" s="9"/>
      <c r="O271" s="9"/>
      <c r="P271" s="9"/>
      <c r="Q271" s="9"/>
      <c r="R271" s="9"/>
      <c r="S271" s="9"/>
      <c r="T271" s="9"/>
      <c r="U271" s="9"/>
      <c r="V271" s="32" t="str">
        <f>IF($U271&lt;&gt;"",VLOOKUP($U271,Endereços!$B$3:$M$1002,5,FALSE)&amp;" - "&amp;VLOOKUP($U271,Endereços!$B$3:$M$1002,7,FALSE)&amp;" - "&amp;VLOOKUP($U271,Endereços!$B$3:$M$1002,8,FALSE)&amp;", "&amp;VLOOKUP($U271,Endereços!$B$3:$M$1002,2,FALSE)&amp;" "&amp;VLOOKUP($U271,Endereços!$B$3:$M$1002,3,FALSE),"")</f>
        <v/>
      </c>
      <c r="W271" s="9"/>
      <c r="X271" s="9"/>
      <c r="Y271" s="9"/>
      <c r="Z271" s="16"/>
      <c r="AA271" s="16"/>
      <c r="AB271" s="72"/>
    </row>
    <row r="272" spans="1:28" x14ac:dyDescent="0.2">
      <c r="A272" s="38" t="str">
        <f t="shared" si="6"/>
        <v/>
      </c>
      <c r="B272" s="9"/>
      <c r="C272" s="7"/>
      <c r="D272" s="14"/>
      <c r="E272" s="14"/>
      <c r="F272" s="33" t="str">
        <f>IF($E272&lt;&gt;"",VLOOKUP($E272,Parametros!$A$3:$C$102,2,FALSE),"")</f>
        <v/>
      </c>
      <c r="G272" s="36"/>
      <c r="H272" s="33" t="str">
        <f>IF($G272&lt;&gt;"",VLOOKUP($G272,Parametros!$P$3:$R$102,2,FALSE),"")</f>
        <v/>
      </c>
      <c r="I272" s="9"/>
      <c r="J272" s="9"/>
      <c r="K272" s="9"/>
      <c r="L272" s="33" t="str">
        <f>IF($U272&lt;&gt;"",VLOOKUP(VLOOKUP(VLOOKUP($U272,Endereços!$B$3:$M$1002,8,FALSE),Parametros!$AG$3:$AJ$102,4,FALSE),Parametros!$U$3:$Z$102,4,FALSE),"")</f>
        <v/>
      </c>
      <c r="M272" s="33" t="str">
        <f>IF($U272&lt;&gt;"",VLOOKUP(VLOOKUP($U272,Endereços!$B$3:$M$1002,6,FALSE),Parametros!$I$3:$N$102,6,FALSE),"")</f>
        <v/>
      </c>
      <c r="N272" s="9"/>
      <c r="O272" s="9"/>
      <c r="P272" s="9"/>
      <c r="Q272" s="9"/>
      <c r="R272" s="9"/>
      <c r="S272" s="9"/>
      <c r="T272" s="9"/>
      <c r="U272" s="9"/>
      <c r="V272" s="32" t="str">
        <f>IF($U272&lt;&gt;"",VLOOKUP($U272,Endereços!$B$3:$M$1002,5,FALSE)&amp;" - "&amp;VLOOKUP($U272,Endereços!$B$3:$M$1002,7,FALSE)&amp;" - "&amp;VLOOKUP($U272,Endereços!$B$3:$M$1002,8,FALSE)&amp;", "&amp;VLOOKUP($U272,Endereços!$B$3:$M$1002,2,FALSE)&amp;" "&amp;VLOOKUP($U272,Endereços!$B$3:$M$1002,3,FALSE),"")</f>
        <v/>
      </c>
      <c r="W272" s="9"/>
      <c r="X272" s="9"/>
      <c r="Y272" s="9"/>
      <c r="Z272" s="16"/>
      <c r="AA272" s="16"/>
      <c r="AB272" s="72"/>
    </row>
    <row r="273" spans="1:28" x14ac:dyDescent="0.2">
      <c r="A273" s="38" t="str">
        <f t="shared" si="6"/>
        <v/>
      </c>
      <c r="B273" s="9"/>
      <c r="C273" s="7"/>
      <c r="D273" s="14"/>
      <c r="E273" s="14"/>
      <c r="F273" s="33" t="str">
        <f>IF($E273&lt;&gt;"",VLOOKUP($E273,Parametros!$A$3:$C$102,2,FALSE),"")</f>
        <v/>
      </c>
      <c r="G273" s="36"/>
      <c r="H273" s="33" t="str">
        <f>IF($G273&lt;&gt;"",VLOOKUP($G273,Parametros!$P$3:$R$102,2,FALSE),"")</f>
        <v/>
      </c>
      <c r="I273" s="9"/>
      <c r="J273" s="9"/>
      <c r="K273" s="9"/>
      <c r="L273" s="33" t="str">
        <f>IF($U273&lt;&gt;"",VLOOKUP(VLOOKUP(VLOOKUP($U273,Endereços!$B$3:$M$1002,8,FALSE),Parametros!$AG$3:$AJ$102,4,FALSE),Parametros!$U$3:$Z$102,4,FALSE),"")</f>
        <v/>
      </c>
      <c r="M273" s="33" t="str">
        <f>IF($U273&lt;&gt;"",VLOOKUP(VLOOKUP($U273,Endereços!$B$3:$M$1002,6,FALSE),Parametros!$I$3:$N$102,6,FALSE),"")</f>
        <v/>
      </c>
      <c r="N273" s="9"/>
      <c r="O273" s="9"/>
      <c r="P273" s="9"/>
      <c r="Q273" s="9"/>
      <c r="R273" s="9"/>
      <c r="S273" s="9"/>
      <c r="T273" s="9"/>
      <c r="U273" s="9"/>
      <c r="V273" s="32" t="str">
        <f>IF($U273&lt;&gt;"",VLOOKUP($U273,Endereços!$B$3:$M$1002,5,FALSE)&amp;" - "&amp;VLOOKUP($U273,Endereços!$B$3:$M$1002,7,FALSE)&amp;" - "&amp;VLOOKUP($U273,Endereços!$B$3:$M$1002,8,FALSE)&amp;", "&amp;VLOOKUP($U273,Endereços!$B$3:$M$1002,2,FALSE)&amp;" "&amp;VLOOKUP($U273,Endereços!$B$3:$M$1002,3,FALSE),"")</f>
        <v/>
      </c>
      <c r="W273" s="9"/>
      <c r="X273" s="9"/>
      <c r="Y273" s="9"/>
      <c r="Z273" s="16"/>
      <c r="AA273" s="16"/>
      <c r="AB273" s="72"/>
    </row>
    <row r="274" spans="1:28" x14ac:dyDescent="0.2">
      <c r="A274" s="38" t="str">
        <f t="shared" si="6"/>
        <v/>
      </c>
      <c r="B274" s="9"/>
      <c r="C274" s="7"/>
      <c r="D274" s="14"/>
      <c r="E274" s="14"/>
      <c r="F274" s="33" t="str">
        <f>IF($E274&lt;&gt;"",VLOOKUP($E274,Parametros!$A$3:$C$102,2,FALSE),"")</f>
        <v/>
      </c>
      <c r="G274" s="36"/>
      <c r="H274" s="33" t="str">
        <f>IF($G274&lt;&gt;"",VLOOKUP($G274,Parametros!$P$3:$R$102,2,FALSE),"")</f>
        <v/>
      </c>
      <c r="I274" s="9"/>
      <c r="J274" s="9"/>
      <c r="K274" s="9"/>
      <c r="L274" s="33" t="str">
        <f>IF($U274&lt;&gt;"",VLOOKUP(VLOOKUP(VLOOKUP($U274,Endereços!$B$3:$M$1002,8,FALSE),Parametros!$AG$3:$AJ$102,4,FALSE),Parametros!$U$3:$Z$102,4,FALSE),"")</f>
        <v/>
      </c>
      <c r="M274" s="33" t="str">
        <f>IF($U274&lt;&gt;"",VLOOKUP(VLOOKUP($U274,Endereços!$B$3:$M$1002,6,FALSE),Parametros!$I$3:$N$102,6,FALSE),"")</f>
        <v/>
      </c>
      <c r="N274" s="9"/>
      <c r="O274" s="9"/>
      <c r="P274" s="9"/>
      <c r="Q274" s="9"/>
      <c r="R274" s="9"/>
      <c r="S274" s="9"/>
      <c r="T274" s="9"/>
      <c r="U274" s="9"/>
      <c r="V274" s="32" t="str">
        <f>IF($U274&lt;&gt;"",VLOOKUP($U274,Endereços!$B$3:$M$1002,5,FALSE)&amp;" - "&amp;VLOOKUP($U274,Endereços!$B$3:$M$1002,7,FALSE)&amp;" - "&amp;VLOOKUP($U274,Endereços!$B$3:$M$1002,8,FALSE)&amp;", "&amp;VLOOKUP($U274,Endereços!$B$3:$M$1002,2,FALSE)&amp;" "&amp;VLOOKUP($U274,Endereços!$B$3:$M$1002,3,FALSE),"")</f>
        <v/>
      </c>
      <c r="W274" s="9"/>
      <c r="X274" s="9"/>
      <c r="Y274" s="9"/>
      <c r="Z274" s="16"/>
      <c r="AA274" s="16"/>
      <c r="AB274" s="72"/>
    </row>
    <row r="275" spans="1:28" x14ac:dyDescent="0.2">
      <c r="A275" s="38" t="str">
        <f t="shared" si="6"/>
        <v/>
      </c>
      <c r="B275" s="9"/>
      <c r="C275" s="7"/>
      <c r="D275" s="14"/>
      <c r="E275" s="14"/>
      <c r="F275" s="33" t="str">
        <f>IF($E275&lt;&gt;"",VLOOKUP($E275,Parametros!$A$3:$C$102,2,FALSE),"")</f>
        <v/>
      </c>
      <c r="G275" s="36"/>
      <c r="H275" s="33" t="str">
        <f>IF($G275&lt;&gt;"",VLOOKUP($G275,Parametros!$P$3:$R$102,2,FALSE),"")</f>
        <v/>
      </c>
      <c r="I275" s="9"/>
      <c r="J275" s="9"/>
      <c r="K275" s="9"/>
      <c r="L275" s="33" t="str">
        <f>IF($U275&lt;&gt;"",VLOOKUP(VLOOKUP(VLOOKUP($U275,Endereços!$B$3:$M$1002,8,FALSE),Parametros!$AG$3:$AJ$102,4,FALSE),Parametros!$U$3:$Z$102,4,FALSE),"")</f>
        <v/>
      </c>
      <c r="M275" s="33" t="str">
        <f>IF($U275&lt;&gt;"",VLOOKUP(VLOOKUP($U275,Endereços!$B$3:$M$1002,6,FALSE),Parametros!$I$3:$N$102,6,FALSE),"")</f>
        <v/>
      </c>
      <c r="N275" s="9"/>
      <c r="O275" s="9"/>
      <c r="P275" s="9"/>
      <c r="Q275" s="9"/>
      <c r="R275" s="9"/>
      <c r="S275" s="9"/>
      <c r="T275" s="9"/>
      <c r="U275" s="9"/>
      <c r="V275" s="32" t="str">
        <f>IF($U275&lt;&gt;"",VLOOKUP($U275,Endereços!$B$3:$M$1002,5,FALSE)&amp;" - "&amp;VLOOKUP($U275,Endereços!$B$3:$M$1002,7,FALSE)&amp;" - "&amp;VLOOKUP($U275,Endereços!$B$3:$M$1002,8,FALSE)&amp;", "&amp;VLOOKUP($U275,Endereços!$B$3:$M$1002,2,FALSE)&amp;" "&amp;VLOOKUP($U275,Endereços!$B$3:$M$1002,3,FALSE),"")</f>
        <v/>
      </c>
      <c r="W275" s="9"/>
      <c r="X275" s="9"/>
      <c r="Y275" s="9"/>
      <c r="Z275" s="16"/>
      <c r="AA275" s="16"/>
      <c r="AB275" s="72"/>
    </row>
    <row r="276" spans="1:28" x14ac:dyDescent="0.2">
      <c r="A276" s="38" t="str">
        <f t="shared" si="6"/>
        <v/>
      </c>
      <c r="B276" s="9"/>
      <c r="C276" s="7"/>
      <c r="D276" s="14"/>
      <c r="E276" s="14"/>
      <c r="F276" s="33" t="str">
        <f>IF($E276&lt;&gt;"",VLOOKUP($E276,Parametros!$A$3:$C$102,2,FALSE),"")</f>
        <v/>
      </c>
      <c r="G276" s="36"/>
      <c r="H276" s="33" t="str">
        <f>IF($G276&lt;&gt;"",VLOOKUP($G276,Parametros!$P$3:$R$102,2,FALSE),"")</f>
        <v/>
      </c>
      <c r="I276" s="9"/>
      <c r="J276" s="9"/>
      <c r="K276" s="9"/>
      <c r="L276" s="33" t="str">
        <f>IF($U276&lt;&gt;"",VLOOKUP(VLOOKUP(VLOOKUP($U276,Endereços!$B$3:$M$1002,8,FALSE),Parametros!$AG$3:$AJ$102,4,FALSE),Parametros!$U$3:$Z$102,4,FALSE),"")</f>
        <v/>
      </c>
      <c r="M276" s="33" t="str">
        <f>IF($U276&lt;&gt;"",VLOOKUP(VLOOKUP($U276,Endereços!$B$3:$M$1002,6,FALSE),Parametros!$I$3:$N$102,6,FALSE),"")</f>
        <v/>
      </c>
      <c r="N276" s="9"/>
      <c r="O276" s="9"/>
      <c r="P276" s="9"/>
      <c r="Q276" s="9"/>
      <c r="R276" s="9"/>
      <c r="S276" s="9"/>
      <c r="T276" s="9"/>
      <c r="U276" s="9"/>
      <c r="V276" s="32" t="str">
        <f>IF($U276&lt;&gt;"",VLOOKUP($U276,Endereços!$B$3:$M$1002,5,FALSE)&amp;" - "&amp;VLOOKUP($U276,Endereços!$B$3:$M$1002,7,FALSE)&amp;" - "&amp;VLOOKUP($U276,Endereços!$B$3:$M$1002,8,FALSE)&amp;", "&amp;VLOOKUP($U276,Endereços!$B$3:$M$1002,2,FALSE)&amp;" "&amp;VLOOKUP($U276,Endereços!$B$3:$M$1002,3,FALSE),"")</f>
        <v/>
      </c>
      <c r="W276" s="9"/>
      <c r="X276" s="9"/>
      <c r="Y276" s="9"/>
      <c r="Z276" s="16"/>
      <c r="AA276" s="16"/>
      <c r="AB276" s="72"/>
    </row>
    <row r="277" spans="1:28" x14ac:dyDescent="0.2">
      <c r="A277" s="38" t="str">
        <f t="shared" si="6"/>
        <v/>
      </c>
      <c r="B277" s="9"/>
      <c r="C277" s="7"/>
      <c r="D277" s="14"/>
      <c r="E277" s="14"/>
      <c r="F277" s="33" t="str">
        <f>IF($E277&lt;&gt;"",VLOOKUP($E277,Parametros!$A$3:$C$102,2,FALSE),"")</f>
        <v/>
      </c>
      <c r="G277" s="36"/>
      <c r="H277" s="33" t="str">
        <f>IF($G277&lt;&gt;"",VLOOKUP($G277,Parametros!$P$3:$R$102,2,FALSE),"")</f>
        <v/>
      </c>
      <c r="I277" s="9"/>
      <c r="J277" s="9"/>
      <c r="K277" s="9"/>
      <c r="L277" s="33" t="str">
        <f>IF($U277&lt;&gt;"",VLOOKUP(VLOOKUP(VLOOKUP($U277,Endereços!$B$3:$M$1002,8,FALSE),Parametros!$AG$3:$AJ$102,4,FALSE),Parametros!$U$3:$Z$102,4,FALSE),"")</f>
        <v/>
      </c>
      <c r="M277" s="33" t="str">
        <f>IF($U277&lt;&gt;"",VLOOKUP(VLOOKUP($U277,Endereços!$B$3:$M$1002,6,FALSE),Parametros!$I$3:$N$102,6,FALSE),"")</f>
        <v/>
      </c>
      <c r="N277" s="9"/>
      <c r="O277" s="9"/>
      <c r="P277" s="9"/>
      <c r="Q277" s="9"/>
      <c r="R277" s="9"/>
      <c r="S277" s="9"/>
      <c r="T277" s="9"/>
      <c r="U277" s="9"/>
      <c r="V277" s="32" t="str">
        <f>IF($U277&lt;&gt;"",VLOOKUP($U277,Endereços!$B$3:$M$1002,5,FALSE)&amp;" - "&amp;VLOOKUP($U277,Endereços!$B$3:$M$1002,7,FALSE)&amp;" - "&amp;VLOOKUP($U277,Endereços!$B$3:$M$1002,8,FALSE)&amp;", "&amp;VLOOKUP($U277,Endereços!$B$3:$M$1002,2,FALSE)&amp;" "&amp;VLOOKUP($U277,Endereços!$B$3:$M$1002,3,FALSE),"")</f>
        <v/>
      </c>
      <c r="W277" s="9"/>
      <c r="X277" s="9"/>
      <c r="Y277" s="9"/>
      <c r="Z277" s="16"/>
      <c r="AA277" s="16"/>
      <c r="AB277" s="72"/>
    </row>
    <row r="278" spans="1:28" x14ac:dyDescent="0.2">
      <c r="A278" s="38" t="str">
        <f t="shared" si="6"/>
        <v/>
      </c>
      <c r="B278" s="9"/>
      <c r="C278" s="7"/>
      <c r="D278" s="14"/>
      <c r="E278" s="14"/>
      <c r="F278" s="33" t="str">
        <f>IF($E278&lt;&gt;"",VLOOKUP($E278,Parametros!$A$3:$C$102,2,FALSE),"")</f>
        <v/>
      </c>
      <c r="G278" s="36"/>
      <c r="H278" s="33" t="str">
        <f>IF($G278&lt;&gt;"",VLOOKUP($G278,Parametros!$P$3:$R$102,2,FALSE),"")</f>
        <v/>
      </c>
      <c r="I278" s="9"/>
      <c r="J278" s="9"/>
      <c r="K278" s="9"/>
      <c r="L278" s="33" t="str">
        <f>IF($U278&lt;&gt;"",VLOOKUP(VLOOKUP(VLOOKUP($U278,Endereços!$B$3:$M$1002,8,FALSE),Parametros!$AG$3:$AJ$102,4,FALSE),Parametros!$U$3:$Z$102,4,FALSE),"")</f>
        <v/>
      </c>
      <c r="M278" s="33" t="str">
        <f>IF($U278&lt;&gt;"",VLOOKUP(VLOOKUP($U278,Endereços!$B$3:$M$1002,6,FALSE),Parametros!$I$3:$N$102,6,FALSE),"")</f>
        <v/>
      </c>
      <c r="N278" s="9"/>
      <c r="O278" s="9"/>
      <c r="P278" s="9"/>
      <c r="Q278" s="9"/>
      <c r="R278" s="9"/>
      <c r="S278" s="9"/>
      <c r="T278" s="9"/>
      <c r="U278" s="9"/>
      <c r="V278" s="32" t="str">
        <f>IF($U278&lt;&gt;"",VLOOKUP($U278,Endereços!$B$3:$M$1002,5,FALSE)&amp;" - "&amp;VLOOKUP($U278,Endereços!$B$3:$M$1002,7,FALSE)&amp;" - "&amp;VLOOKUP($U278,Endereços!$B$3:$M$1002,8,FALSE)&amp;", "&amp;VLOOKUP($U278,Endereços!$B$3:$M$1002,2,FALSE)&amp;" "&amp;VLOOKUP($U278,Endereços!$B$3:$M$1002,3,FALSE),"")</f>
        <v/>
      </c>
      <c r="W278" s="9"/>
      <c r="X278" s="9"/>
      <c r="Y278" s="9"/>
      <c r="Z278" s="16"/>
      <c r="AA278" s="16"/>
      <c r="AB278" s="72"/>
    </row>
    <row r="279" spans="1:28" x14ac:dyDescent="0.2">
      <c r="A279" s="38" t="str">
        <f t="shared" si="6"/>
        <v/>
      </c>
      <c r="B279" s="9"/>
      <c r="C279" s="7"/>
      <c r="D279" s="14"/>
      <c r="E279" s="14"/>
      <c r="F279" s="33" t="str">
        <f>IF($E279&lt;&gt;"",VLOOKUP($E279,Parametros!$A$3:$C$102,2,FALSE),"")</f>
        <v/>
      </c>
      <c r="G279" s="36"/>
      <c r="H279" s="33" t="str">
        <f>IF($G279&lt;&gt;"",VLOOKUP($G279,Parametros!$P$3:$R$102,2,FALSE),"")</f>
        <v/>
      </c>
      <c r="I279" s="9"/>
      <c r="J279" s="9"/>
      <c r="K279" s="9"/>
      <c r="L279" s="33" t="str">
        <f>IF($U279&lt;&gt;"",VLOOKUP(VLOOKUP(VLOOKUP($U279,Endereços!$B$3:$M$1002,8,FALSE),Parametros!$AG$3:$AJ$102,4,FALSE),Parametros!$U$3:$Z$102,4,FALSE),"")</f>
        <v/>
      </c>
      <c r="M279" s="33" t="str">
        <f>IF($U279&lt;&gt;"",VLOOKUP(VLOOKUP($U279,Endereços!$B$3:$M$1002,6,FALSE),Parametros!$I$3:$N$102,6,FALSE),"")</f>
        <v/>
      </c>
      <c r="N279" s="9"/>
      <c r="O279" s="9"/>
      <c r="P279" s="9"/>
      <c r="Q279" s="9"/>
      <c r="R279" s="9"/>
      <c r="S279" s="9"/>
      <c r="T279" s="9"/>
      <c r="U279" s="9"/>
      <c r="V279" s="32" t="str">
        <f>IF($U279&lt;&gt;"",VLOOKUP($U279,Endereços!$B$3:$M$1002,5,FALSE)&amp;" - "&amp;VLOOKUP($U279,Endereços!$B$3:$M$1002,7,FALSE)&amp;" - "&amp;VLOOKUP($U279,Endereços!$B$3:$M$1002,8,FALSE)&amp;", "&amp;VLOOKUP($U279,Endereços!$B$3:$M$1002,2,FALSE)&amp;" "&amp;VLOOKUP($U279,Endereços!$B$3:$M$1002,3,FALSE),"")</f>
        <v/>
      </c>
      <c r="W279" s="9"/>
      <c r="X279" s="9"/>
      <c r="Y279" s="9"/>
      <c r="Z279" s="16"/>
      <c r="AA279" s="16"/>
      <c r="AB279" s="72"/>
    </row>
    <row r="280" spans="1:28" x14ac:dyDescent="0.2">
      <c r="A280" s="38" t="str">
        <f t="shared" si="6"/>
        <v/>
      </c>
      <c r="B280" s="9"/>
      <c r="C280" s="7"/>
      <c r="D280" s="14"/>
      <c r="E280" s="14"/>
      <c r="F280" s="33" t="str">
        <f>IF($E280&lt;&gt;"",VLOOKUP($E280,Parametros!$A$3:$C$102,2,FALSE),"")</f>
        <v/>
      </c>
      <c r="G280" s="36"/>
      <c r="H280" s="33" t="str">
        <f>IF($G280&lt;&gt;"",VLOOKUP($G280,Parametros!$P$3:$R$102,2,FALSE),"")</f>
        <v/>
      </c>
      <c r="I280" s="9"/>
      <c r="J280" s="9"/>
      <c r="K280" s="9"/>
      <c r="L280" s="33" t="str">
        <f>IF($U280&lt;&gt;"",VLOOKUP(VLOOKUP(VLOOKUP($U280,Endereços!$B$3:$M$1002,8,FALSE),Parametros!$AG$3:$AJ$102,4,FALSE),Parametros!$U$3:$Z$102,4,FALSE),"")</f>
        <v/>
      </c>
      <c r="M280" s="33" t="str">
        <f>IF($U280&lt;&gt;"",VLOOKUP(VLOOKUP($U280,Endereços!$B$3:$M$1002,6,FALSE),Parametros!$I$3:$N$102,6,FALSE),"")</f>
        <v/>
      </c>
      <c r="N280" s="9"/>
      <c r="O280" s="9"/>
      <c r="P280" s="9"/>
      <c r="Q280" s="9"/>
      <c r="R280" s="9"/>
      <c r="S280" s="9"/>
      <c r="T280" s="9"/>
      <c r="U280" s="9"/>
      <c r="V280" s="32" t="str">
        <f>IF($U280&lt;&gt;"",VLOOKUP($U280,Endereços!$B$3:$M$1002,5,FALSE)&amp;" - "&amp;VLOOKUP($U280,Endereços!$B$3:$M$1002,7,FALSE)&amp;" - "&amp;VLOOKUP($U280,Endereços!$B$3:$M$1002,8,FALSE)&amp;", "&amp;VLOOKUP($U280,Endereços!$B$3:$M$1002,2,FALSE)&amp;" "&amp;VLOOKUP($U280,Endereços!$B$3:$M$1002,3,FALSE),"")</f>
        <v/>
      </c>
      <c r="W280" s="9"/>
      <c r="X280" s="9"/>
      <c r="Y280" s="9"/>
      <c r="Z280" s="16"/>
      <c r="AA280" s="16"/>
      <c r="AB280" s="72"/>
    </row>
    <row r="281" spans="1:28" x14ac:dyDescent="0.2">
      <c r="A281" s="38" t="str">
        <f t="shared" si="6"/>
        <v/>
      </c>
      <c r="B281" s="9"/>
      <c r="C281" s="7"/>
      <c r="D281" s="14"/>
      <c r="E281" s="14"/>
      <c r="F281" s="33" t="str">
        <f>IF($E281&lt;&gt;"",VLOOKUP($E281,Parametros!$A$3:$C$102,2,FALSE),"")</f>
        <v/>
      </c>
      <c r="G281" s="36"/>
      <c r="H281" s="33" t="str">
        <f>IF($G281&lt;&gt;"",VLOOKUP($G281,Parametros!$P$3:$R$102,2,FALSE),"")</f>
        <v/>
      </c>
      <c r="I281" s="9"/>
      <c r="J281" s="9"/>
      <c r="K281" s="9"/>
      <c r="L281" s="33" t="str">
        <f>IF($U281&lt;&gt;"",VLOOKUP(VLOOKUP(VLOOKUP($U281,Endereços!$B$3:$M$1002,8,FALSE),Parametros!$AG$3:$AJ$102,4,FALSE),Parametros!$U$3:$Z$102,4,FALSE),"")</f>
        <v/>
      </c>
      <c r="M281" s="33" t="str">
        <f>IF($U281&lt;&gt;"",VLOOKUP(VLOOKUP($U281,Endereços!$B$3:$M$1002,6,FALSE),Parametros!$I$3:$N$102,6,FALSE),"")</f>
        <v/>
      </c>
      <c r="N281" s="9"/>
      <c r="O281" s="9"/>
      <c r="P281" s="9"/>
      <c r="Q281" s="9"/>
      <c r="R281" s="9"/>
      <c r="S281" s="9"/>
      <c r="T281" s="9"/>
      <c r="U281" s="9"/>
      <c r="V281" s="32" t="str">
        <f>IF($U281&lt;&gt;"",VLOOKUP($U281,Endereços!$B$3:$M$1002,5,FALSE)&amp;" - "&amp;VLOOKUP($U281,Endereços!$B$3:$M$1002,7,FALSE)&amp;" - "&amp;VLOOKUP($U281,Endereços!$B$3:$M$1002,8,FALSE)&amp;", "&amp;VLOOKUP($U281,Endereços!$B$3:$M$1002,2,FALSE)&amp;" "&amp;VLOOKUP($U281,Endereços!$B$3:$M$1002,3,FALSE),"")</f>
        <v/>
      </c>
      <c r="W281" s="9"/>
      <c r="X281" s="9"/>
      <c r="Y281" s="9"/>
      <c r="Z281" s="16"/>
      <c r="AA281" s="16"/>
      <c r="AB281" s="72"/>
    </row>
    <row r="282" spans="1:28" x14ac:dyDescent="0.2">
      <c r="A282" s="38" t="str">
        <f t="shared" si="6"/>
        <v/>
      </c>
      <c r="B282" s="9"/>
      <c r="C282" s="7"/>
      <c r="D282" s="14"/>
      <c r="E282" s="14"/>
      <c r="F282" s="33" t="str">
        <f>IF($E282&lt;&gt;"",VLOOKUP($E282,Parametros!$A$3:$C$102,2,FALSE),"")</f>
        <v/>
      </c>
      <c r="G282" s="36"/>
      <c r="H282" s="33" t="str">
        <f>IF($G282&lt;&gt;"",VLOOKUP($G282,Parametros!$P$3:$R$102,2,FALSE),"")</f>
        <v/>
      </c>
      <c r="I282" s="9"/>
      <c r="J282" s="9"/>
      <c r="K282" s="9"/>
      <c r="L282" s="33" t="str">
        <f>IF($U282&lt;&gt;"",VLOOKUP(VLOOKUP(VLOOKUP($U282,Endereços!$B$3:$M$1002,8,FALSE),Parametros!$AG$3:$AJ$102,4,FALSE),Parametros!$U$3:$Z$102,4,FALSE),"")</f>
        <v/>
      </c>
      <c r="M282" s="33" t="str">
        <f>IF($U282&lt;&gt;"",VLOOKUP(VLOOKUP($U282,Endereços!$B$3:$M$1002,6,FALSE),Parametros!$I$3:$N$102,6,FALSE),"")</f>
        <v/>
      </c>
      <c r="N282" s="9"/>
      <c r="O282" s="9"/>
      <c r="P282" s="9"/>
      <c r="Q282" s="9"/>
      <c r="R282" s="9"/>
      <c r="S282" s="9"/>
      <c r="T282" s="9"/>
      <c r="U282" s="9"/>
      <c r="V282" s="32" t="str">
        <f>IF($U282&lt;&gt;"",VLOOKUP($U282,Endereços!$B$3:$M$1002,5,FALSE)&amp;" - "&amp;VLOOKUP($U282,Endereços!$B$3:$M$1002,7,FALSE)&amp;" - "&amp;VLOOKUP($U282,Endereços!$B$3:$M$1002,8,FALSE)&amp;", "&amp;VLOOKUP($U282,Endereços!$B$3:$M$1002,2,FALSE)&amp;" "&amp;VLOOKUP($U282,Endereços!$B$3:$M$1002,3,FALSE),"")</f>
        <v/>
      </c>
      <c r="W282" s="9"/>
      <c r="X282" s="9"/>
      <c r="Y282" s="9"/>
      <c r="Z282" s="16"/>
      <c r="AA282" s="16"/>
      <c r="AB282" s="72"/>
    </row>
    <row r="283" spans="1:28" x14ac:dyDescent="0.2">
      <c r="A283" s="38" t="str">
        <f t="shared" si="6"/>
        <v/>
      </c>
      <c r="B283" s="9"/>
      <c r="C283" s="7"/>
      <c r="D283" s="14"/>
      <c r="E283" s="14"/>
      <c r="F283" s="33" t="str">
        <f>IF($E283&lt;&gt;"",VLOOKUP($E283,Parametros!$A$3:$C$102,2,FALSE),"")</f>
        <v/>
      </c>
      <c r="G283" s="36"/>
      <c r="H283" s="33" t="str">
        <f>IF($G283&lt;&gt;"",VLOOKUP($G283,Parametros!$P$3:$R$102,2,FALSE),"")</f>
        <v/>
      </c>
      <c r="I283" s="9"/>
      <c r="J283" s="9"/>
      <c r="K283" s="9"/>
      <c r="L283" s="33" t="str">
        <f>IF($U283&lt;&gt;"",VLOOKUP(VLOOKUP(VLOOKUP($U283,Endereços!$B$3:$M$1002,8,FALSE),Parametros!$AG$3:$AJ$102,4,FALSE),Parametros!$U$3:$Z$102,4,FALSE),"")</f>
        <v/>
      </c>
      <c r="M283" s="33" t="str">
        <f>IF($U283&lt;&gt;"",VLOOKUP(VLOOKUP($U283,Endereços!$B$3:$M$1002,6,FALSE),Parametros!$I$3:$N$102,6,FALSE),"")</f>
        <v/>
      </c>
      <c r="N283" s="9"/>
      <c r="O283" s="9"/>
      <c r="P283" s="9"/>
      <c r="Q283" s="9"/>
      <c r="R283" s="9"/>
      <c r="S283" s="9"/>
      <c r="T283" s="9"/>
      <c r="U283" s="9"/>
      <c r="V283" s="32" t="str">
        <f>IF($U283&lt;&gt;"",VLOOKUP($U283,Endereços!$B$3:$M$1002,5,FALSE)&amp;" - "&amp;VLOOKUP($U283,Endereços!$B$3:$M$1002,7,FALSE)&amp;" - "&amp;VLOOKUP($U283,Endereços!$B$3:$M$1002,8,FALSE)&amp;", "&amp;VLOOKUP($U283,Endereços!$B$3:$M$1002,2,FALSE)&amp;" "&amp;VLOOKUP($U283,Endereços!$B$3:$M$1002,3,FALSE),"")</f>
        <v/>
      </c>
      <c r="W283" s="9"/>
      <c r="X283" s="9"/>
      <c r="Y283" s="9"/>
      <c r="Z283" s="16"/>
      <c r="AA283" s="16"/>
      <c r="AB283" s="72"/>
    </row>
    <row r="284" spans="1:28" x14ac:dyDescent="0.2">
      <c r="A284" s="38" t="str">
        <f t="shared" si="6"/>
        <v/>
      </c>
      <c r="B284" s="9"/>
      <c r="C284" s="7"/>
      <c r="D284" s="14"/>
      <c r="E284" s="14"/>
      <c r="F284" s="33" t="str">
        <f>IF($E284&lt;&gt;"",VLOOKUP($E284,Parametros!$A$3:$C$102,2,FALSE),"")</f>
        <v/>
      </c>
      <c r="G284" s="36"/>
      <c r="H284" s="33" t="str">
        <f>IF($G284&lt;&gt;"",VLOOKUP($G284,Parametros!$P$3:$R$102,2,FALSE),"")</f>
        <v/>
      </c>
      <c r="I284" s="9"/>
      <c r="J284" s="9"/>
      <c r="K284" s="9"/>
      <c r="L284" s="33" t="str">
        <f>IF($U284&lt;&gt;"",VLOOKUP(VLOOKUP(VLOOKUP($U284,Endereços!$B$3:$M$1002,8,FALSE),Parametros!$AG$3:$AJ$102,4,FALSE),Parametros!$U$3:$Z$102,4,FALSE),"")</f>
        <v/>
      </c>
      <c r="M284" s="33" t="str">
        <f>IF($U284&lt;&gt;"",VLOOKUP(VLOOKUP($U284,Endereços!$B$3:$M$1002,6,FALSE),Parametros!$I$3:$N$102,6,FALSE),"")</f>
        <v/>
      </c>
      <c r="N284" s="9"/>
      <c r="O284" s="9"/>
      <c r="P284" s="9"/>
      <c r="Q284" s="9"/>
      <c r="R284" s="9"/>
      <c r="S284" s="9"/>
      <c r="T284" s="9"/>
      <c r="U284" s="9"/>
      <c r="V284" s="32" t="str">
        <f>IF($U284&lt;&gt;"",VLOOKUP($U284,Endereços!$B$3:$M$1002,5,FALSE)&amp;" - "&amp;VLOOKUP($U284,Endereços!$B$3:$M$1002,7,FALSE)&amp;" - "&amp;VLOOKUP($U284,Endereços!$B$3:$M$1002,8,FALSE)&amp;", "&amp;VLOOKUP($U284,Endereços!$B$3:$M$1002,2,FALSE)&amp;" "&amp;VLOOKUP($U284,Endereços!$B$3:$M$1002,3,FALSE),"")</f>
        <v/>
      </c>
      <c r="W284" s="9"/>
      <c r="X284" s="9"/>
      <c r="Y284" s="9"/>
      <c r="Z284" s="16"/>
      <c r="AA284" s="16"/>
      <c r="AB284" s="72"/>
    </row>
    <row r="285" spans="1:28" x14ac:dyDescent="0.2">
      <c r="A285" s="38" t="str">
        <f t="shared" si="6"/>
        <v/>
      </c>
      <c r="B285" s="9"/>
      <c r="C285" s="7"/>
      <c r="D285" s="14"/>
      <c r="E285" s="14"/>
      <c r="F285" s="33" t="str">
        <f>IF($E285&lt;&gt;"",VLOOKUP($E285,Parametros!$A$3:$C$102,2,FALSE),"")</f>
        <v/>
      </c>
      <c r="G285" s="36"/>
      <c r="H285" s="33" t="str">
        <f>IF($G285&lt;&gt;"",VLOOKUP($G285,Parametros!$P$3:$R$102,2,FALSE),"")</f>
        <v/>
      </c>
      <c r="I285" s="9"/>
      <c r="J285" s="9"/>
      <c r="K285" s="9"/>
      <c r="L285" s="33" t="str">
        <f>IF($U285&lt;&gt;"",VLOOKUP(VLOOKUP(VLOOKUP($U285,Endereços!$B$3:$M$1002,8,FALSE),Parametros!$AG$3:$AJ$102,4,FALSE),Parametros!$U$3:$Z$102,4,FALSE),"")</f>
        <v/>
      </c>
      <c r="M285" s="33" t="str">
        <f>IF($U285&lt;&gt;"",VLOOKUP(VLOOKUP($U285,Endereços!$B$3:$M$1002,6,FALSE),Parametros!$I$3:$N$102,6,FALSE),"")</f>
        <v/>
      </c>
      <c r="N285" s="9"/>
      <c r="O285" s="9"/>
      <c r="P285" s="9"/>
      <c r="Q285" s="9"/>
      <c r="R285" s="9"/>
      <c r="S285" s="9"/>
      <c r="T285" s="9"/>
      <c r="U285" s="9"/>
      <c r="V285" s="32" t="str">
        <f>IF($U285&lt;&gt;"",VLOOKUP($U285,Endereços!$B$3:$M$1002,5,FALSE)&amp;" - "&amp;VLOOKUP($U285,Endereços!$B$3:$M$1002,7,FALSE)&amp;" - "&amp;VLOOKUP($U285,Endereços!$B$3:$M$1002,8,FALSE)&amp;", "&amp;VLOOKUP($U285,Endereços!$B$3:$M$1002,2,FALSE)&amp;" "&amp;VLOOKUP($U285,Endereços!$B$3:$M$1002,3,FALSE),"")</f>
        <v/>
      </c>
      <c r="W285" s="9"/>
      <c r="X285" s="9"/>
      <c r="Y285" s="9"/>
      <c r="Z285" s="16"/>
      <c r="AA285" s="16"/>
      <c r="AB285" s="72"/>
    </row>
    <row r="286" spans="1:28" x14ac:dyDescent="0.2">
      <c r="A286" s="38" t="str">
        <f t="shared" si="6"/>
        <v/>
      </c>
      <c r="B286" s="9"/>
      <c r="C286" s="7"/>
      <c r="D286" s="14"/>
      <c r="E286" s="14"/>
      <c r="F286" s="33" t="str">
        <f>IF($E286&lt;&gt;"",VLOOKUP($E286,Parametros!$A$3:$C$102,2,FALSE),"")</f>
        <v/>
      </c>
      <c r="G286" s="36"/>
      <c r="H286" s="33" t="str">
        <f>IF($G286&lt;&gt;"",VLOOKUP($G286,Parametros!$P$3:$R$102,2,FALSE),"")</f>
        <v/>
      </c>
      <c r="I286" s="9"/>
      <c r="J286" s="9"/>
      <c r="K286" s="9"/>
      <c r="L286" s="33" t="str">
        <f>IF($U286&lt;&gt;"",VLOOKUP(VLOOKUP(VLOOKUP($U286,Endereços!$B$3:$M$1002,8,FALSE),Parametros!$AG$3:$AJ$102,4,FALSE),Parametros!$U$3:$Z$102,4,FALSE),"")</f>
        <v/>
      </c>
      <c r="M286" s="33" t="str">
        <f>IF($U286&lt;&gt;"",VLOOKUP(VLOOKUP($U286,Endereços!$B$3:$M$1002,6,FALSE),Parametros!$I$3:$N$102,6,FALSE),"")</f>
        <v/>
      </c>
      <c r="N286" s="9"/>
      <c r="O286" s="9"/>
      <c r="P286" s="9"/>
      <c r="Q286" s="9"/>
      <c r="R286" s="9"/>
      <c r="S286" s="9"/>
      <c r="T286" s="9"/>
      <c r="U286" s="9"/>
      <c r="V286" s="32" t="str">
        <f>IF($U286&lt;&gt;"",VLOOKUP($U286,Endereços!$B$3:$M$1002,5,FALSE)&amp;" - "&amp;VLOOKUP($U286,Endereços!$B$3:$M$1002,7,FALSE)&amp;" - "&amp;VLOOKUP($U286,Endereços!$B$3:$M$1002,8,FALSE)&amp;", "&amp;VLOOKUP($U286,Endereços!$B$3:$M$1002,2,FALSE)&amp;" "&amp;VLOOKUP($U286,Endereços!$B$3:$M$1002,3,FALSE),"")</f>
        <v/>
      </c>
      <c r="W286" s="9"/>
      <c r="X286" s="9"/>
      <c r="Y286" s="9"/>
      <c r="Z286" s="16"/>
      <c r="AA286" s="16"/>
      <c r="AB286" s="72"/>
    </row>
    <row r="287" spans="1:28" x14ac:dyDescent="0.2">
      <c r="A287" s="38" t="str">
        <f t="shared" si="6"/>
        <v/>
      </c>
      <c r="B287" s="9"/>
      <c r="C287" s="7"/>
      <c r="D287" s="14"/>
      <c r="E287" s="14"/>
      <c r="F287" s="33" t="str">
        <f>IF($E287&lt;&gt;"",VLOOKUP($E287,Parametros!$A$3:$C$102,2,FALSE),"")</f>
        <v/>
      </c>
      <c r="G287" s="36"/>
      <c r="H287" s="33" t="str">
        <f>IF($G287&lt;&gt;"",VLOOKUP($G287,Parametros!$P$3:$R$102,2,FALSE),"")</f>
        <v/>
      </c>
      <c r="I287" s="9"/>
      <c r="J287" s="9"/>
      <c r="K287" s="9"/>
      <c r="L287" s="33" t="str">
        <f>IF($U287&lt;&gt;"",VLOOKUP(VLOOKUP(VLOOKUP($U287,Endereços!$B$3:$M$1002,8,FALSE),Parametros!$AG$3:$AJ$102,4,FALSE),Parametros!$U$3:$Z$102,4,FALSE),"")</f>
        <v/>
      </c>
      <c r="M287" s="33" t="str">
        <f>IF($U287&lt;&gt;"",VLOOKUP(VLOOKUP($U287,Endereços!$B$3:$M$1002,6,FALSE),Parametros!$I$3:$N$102,6,FALSE),"")</f>
        <v/>
      </c>
      <c r="N287" s="9"/>
      <c r="O287" s="9"/>
      <c r="P287" s="9"/>
      <c r="Q287" s="9"/>
      <c r="R287" s="9"/>
      <c r="S287" s="9"/>
      <c r="T287" s="9"/>
      <c r="U287" s="9"/>
      <c r="V287" s="32" t="str">
        <f>IF($U287&lt;&gt;"",VLOOKUP($U287,Endereços!$B$3:$M$1002,5,FALSE)&amp;" - "&amp;VLOOKUP($U287,Endereços!$B$3:$M$1002,7,FALSE)&amp;" - "&amp;VLOOKUP($U287,Endereços!$B$3:$M$1002,8,FALSE)&amp;", "&amp;VLOOKUP($U287,Endereços!$B$3:$M$1002,2,FALSE)&amp;" "&amp;VLOOKUP($U287,Endereços!$B$3:$M$1002,3,FALSE),"")</f>
        <v/>
      </c>
      <c r="W287" s="9"/>
      <c r="X287" s="9"/>
      <c r="Y287" s="9"/>
      <c r="Z287" s="16"/>
      <c r="AA287" s="16"/>
      <c r="AB287" s="72"/>
    </row>
    <row r="288" spans="1:28" x14ac:dyDescent="0.2">
      <c r="A288" s="38" t="str">
        <f t="shared" si="6"/>
        <v/>
      </c>
      <c r="B288" s="9"/>
      <c r="C288" s="7"/>
      <c r="D288" s="14"/>
      <c r="E288" s="14"/>
      <c r="F288" s="33" t="str">
        <f>IF($E288&lt;&gt;"",VLOOKUP($E288,Parametros!$A$3:$C$102,2,FALSE),"")</f>
        <v/>
      </c>
      <c r="G288" s="36"/>
      <c r="H288" s="33" t="str">
        <f>IF($G288&lt;&gt;"",VLOOKUP($G288,Parametros!$P$3:$R$102,2,FALSE),"")</f>
        <v/>
      </c>
      <c r="I288" s="9"/>
      <c r="J288" s="9"/>
      <c r="K288" s="9"/>
      <c r="L288" s="33" t="str">
        <f>IF($U288&lt;&gt;"",VLOOKUP(VLOOKUP(VLOOKUP($U288,Endereços!$B$3:$M$1002,8,FALSE),Parametros!$AG$3:$AJ$102,4,FALSE),Parametros!$U$3:$Z$102,4,FALSE),"")</f>
        <v/>
      </c>
      <c r="M288" s="33" t="str">
        <f>IF($U288&lt;&gt;"",VLOOKUP(VLOOKUP($U288,Endereços!$B$3:$M$1002,6,FALSE),Parametros!$I$3:$N$102,6,FALSE),"")</f>
        <v/>
      </c>
      <c r="N288" s="9"/>
      <c r="O288" s="9"/>
      <c r="P288" s="9"/>
      <c r="Q288" s="9"/>
      <c r="R288" s="9"/>
      <c r="S288" s="9"/>
      <c r="T288" s="9"/>
      <c r="U288" s="9"/>
      <c r="V288" s="32" t="str">
        <f>IF($U288&lt;&gt;"",VLOOKUP($U288,Endereços!$B$3:$M$1002,5,FALSE)&amp;" - "&amp;VLOOKUP($U288,Endereços!$B$3:$M$1002,7,FALSE)&amp;" - "&amp;VLOOKUP($U288,Endereços!$B$3:$M$1002,8,FALSE)&amp;", "&amp;VLOOKUP($U288,Endereços!$B$3:$M$1002,2,FALSE)&amp;" "&amp;VLOOKUP($U288,Endereços!$B$3:$M$1002,3,FALSE),"")</f>
        <v/>
      </c>
      <c r="W288" s="9"/>
      <c r="X288" s="9"/>
      <c r="Y288" s="9"/>
      <c r="Z288" s="16"/>
      <c r="AA288" s="16"/>
      <c r="AB288" s="72"/>
    </row>
    <row r="289" spans="1:28" x14ac:dyDescent="0.2">
      <c r="A289" s="38" t="str">
        <f t="shared" si="6"/>
        <v/>
      </c>
      <c r="B289" s="9"/>
      <c r="C289" s="7"/>
      <c r="D289" s="14"/>
      <c r="E289" s="14"/>
      <c r="F289" s="33" t="str">
        <f>IF($E289&lt;&gt;"",VLOOKUP($E289,Parametros!$A$3:$C$102,2,FALSE),"")</f>
        <v/>
      </c>
      <c r="G289" s="36"/>
      <c r="H289" s="33" t="str">
        <f>IF($G289&lt;&gt;"",VLOOKUP($G289,Parametros!$P$3:$R$102,2,FALSE),"")</f>
        <v/>
      </c>
      <c r="I289" s="9"/>
      <c r="J289" s="9"/>
      <c r="K289" s="9"/>
      <c r="L289" s="33" t="str">
        <f>IF($U289&lt;&gt;"",VLOOKUP(VLOOKUP(VLOOKUP($U289,Endereços!$B$3:$M$1002,8,FALSE),Parametros!$AG$3:$AJ$102,4,FALSE),Parametros!$U$3:$Z$102,4,FALSE),"")</f>
        <v/>
      </c>
      <c r="M289" s="33" t="str">
        <f>IF($U289&lt;&gt;"",VLOOKUP(VLOOKUP($U289,Endereços!$B$3:$M$1002,6,FALSE),Parametros!$I$3:$N$102,6,FALSE),"")</f>
        <v/>
      </c>
      <c r="N289" s="9"/>
      <c r="O289" s="9"/>
      <c r="P289" s="9"/>
      <c r="Q289" s="9"/>
      <c r="R289" s="9"/>
      <c r="S289" s="9"/>
      <c r="T289" s="9"/>
      <c r="U289" s="9"/>
      <c r="V289" s="32" t="str">
        <f>IF($U289&lt;&gt;"",VLOOKUP($U289,Endereços!$B$3:$M$1002,5,FALSE)&amp;" - "&amp;VLOOKUP($U289,Endereços!$B$3:$M$1002,7,FALSE)&amp;" - "&amp;VLOOKUP($U289,Endereços!$B$3:$M$1002,8,FALSE)&amp;", "&amp;VLOOKUP($U289,Endereços!$B$3:$M$1002,2,FALSE)&amp;" "&amp;VLOOKUP($U289,Endereços!$B$3:$M$1002,3,FALSE),"")</f>
        <v/>
      </c>
      <c r="W289" s="9"/>
      <c r="X289" s="9"/>
      <c r="Y289" s="9"/>
      <c r="Z289" s="16"/>
      <c r="AA289" s="16"/>
      <c r="AB289" s="72"/>
    </row>
    <row r="290" spans="1:28" x14ac:dyDescent="0.2">
      <c r="A290" s="38" t="str">
        <f t="shared" si="6"/>
        <v/>
      </c>
      <c r="B290" s="9"/>
      <c r="C290" s="7"/>
      <c r="D290" s="14"/>
      <c r="E290" s="14"/>
      <c r="F290" s="33" t="str">
        <f>IF($E290&lt;&gt;"",VLOOKUP($E290,Parametros!$A$3:$C$102,2,FALSE),"")</f>
        <v/>
      </c>
      <c r="G290" s="36"/>
      <c r="H290" s="33" t="str">
        <f>IF($G290&lt;&gt;"",VLOOKUP($G290,Parametros!$P$3:$R$102,2,FALSE),"")</f>
        <v/>
      </c>
      <c r="I290" s="9"/>
      <c r="J290" s="9"/>
      <c r="K290" s="9"/>
      <c r="L290" s="33" t="str">
        <f>IF($U290&lt;&gt;"",VLOOKUP(VLOOKUP(VLOOKUP($U290,Endereços!$B$3:$M$1002,8,FALSE),Parametros!$AG$3:$AJ$102,4,FALSE),Parametros!$U$3:$Z$102,4,FALSE),"")</f>
        <v/>
      </c>
      <c r="M290" s="33" t="str">
        <f>IF($U290&lt;&gt;"",VLOOKUP(VLOOKUP($U290,Endereços!$B$3:$M$1002,6,FALSE),Parametros!$I$3:$N$102,6,FALSE),"")</f>
        <v/>
      </c>
      <c r="N290" s="9"/>
      <c r="O290" s="9"/>
      <c r="P290" s="9"/>
      <c r="Q290" s="9"/>
      <c r="R290" s="9"/>
      <c r="S290" s="9"/>
      <c r="T290" s="9"/>
      <c r="U290" s="9"/>
      <c r="V290" s="32" t="str">
        <f>IF($U290&lt;&gt;"",VLOOKUP($U290,Endereços!$B$3:$M$1002,5,FALSE)&amp;" - "&amp;VLOOKUP($U290,Endereços!$B$3:$M$1002,7,FALSE)&amp;" - "&amp;VLOOKUP($U290,Endereços!$B$3:$M$1002,8,FALSE)&amp;", "&amp;VLOOKUP($U290,Endereços!$B$3:$M$1002,2,FALSE)&amp;" "&amp;VLOOKUP($U290,Endereços!$B$3:$M$1002,3,FALSE),"")</f>
        <v/>
      </c>
      <c r="W290" s="9"/>
      <c r="X290" s="9"/>
      <c r="Y290" s="9"/>
      <c r="Z290" s="16"/>
      <c r="AA290" s="16"/>
      <c r="AB290" s="72"/>
    </row>
    <row r="291" spans="1:28" x14ac:dyDescent="0.2">
      <c r="A291" s="38" t="str">
        <f t="shared" si="6"/>
        <v/>
      </c>
      <c r="B291" s="9"/>
      <c r="C291" s="7"/>
      <c r="D291" s="14"/>
      <c r="E291" s="14"/>
      <c r="F291" s="33" t="str">
        <f>IF($E291&lt;&gt;"",VLOOKUP($E291,Parametros!$A$3:$C$102,2,FALSE),"")</f>
        <v/>
      </c>
      <c r="G291" s="36"/>
      <c r="H291" s="33" t="str">
        <f>IF($G291&lt;&gt;"",VLOOKUP($G291,Parametros!$P$3:$R$102,2,FALSE),"")</f>
        <v/>
      </c>
      <c r="I291" s="9"/>
      <c r="J291" s="9"/>
      <c r="K291" s="9"/>
      <c r="L291" s="33" t="str">
        <f>IF($U291&lt;&gt;"",VLOOKUP(VLOOKUP(VLOOKUP($U291,Endereços!$B$3:$M$1002,8,FALSE),Parametros!$AG$3:$AJ$102,4,FALSE),Parametros!$U$3:$Z$102,4,FALSE),"")</f>
        <v/>
      </c>
      <c r="M291" s="33" t="str">
        <f>IF($U291&lt;&gt;"",VLOOKUP(VLOOKUP($U291,Endereços!$B$3:$M$1002,6,FALSE),Parametros!$I$3:$N$102,6,FALSE),"")</f>
        <v/>
      </c>
      <c r="N291" s="9"/>
      <c r="O291" s="9"/>
      <c r="P291" s="9"/>
      <c r="Q291" s="9"/>
      <c r="R291" s="9"/>
      <c r="S291" s="9"/>
      <c r="T291" s="9"/>
      <c r="U291" s="9"/>
      <c r="V291" s="32" t="str">
        <f>IF($U291&lt;&gt;"",VLOOKUP($U291,Endereços!$B$3:$M$1002,5,FALSE)&amp;" - "&amp;VLOOKUP($U291,Endereços!$B$3:$M$1002,7,FALSE)&amp;" - "&amp;VLOOKUP($U291,Endereços!$B$3:$M$1002,8,FALSE)&amp;", "&amp;VLOOKUP($U291,Endereços!$B$3:$M$1002,2,FALSE)&amp;" "&amp;VLOOKUP($U291,Endereços!$B$3:$M$1002,3,FALSE),"")</f>
        <v/>
      </c>
      <c r="W291" s="9"/>
      <c r="X291" s="9"/>
      <c r="Y291" s="9"/>
      <c r="Z291" s="16"/>
      <c r="AA291" s="16"/>
      <c r="AB291" s="72"/>
    </row>
    <row r="292" spans="1:28" x14ac:dyDescent="0.2">
      <c r="A292" s="38" t="str">
        <f t="shared" si="6"/>
        <v/>
      </c>
      <c r="B292" s="9"/>
      <c r="C292" s="7"/>
      <c r="D292" s="14"/>
      <c r="E292" s="14"/>
      <c r="F292" s="33" t="str">
        <f>IF($E292&lt;&gt;"",VLOOKUP($E292,Parametros!$A$3:$C$102,2,FALSE),"")</f>
        <v/>
      </c>
      <c r="G292" s="36"/>
      <c r="H292" s="33" t="str">
        <f>IF($G292&lt;&gt;"",VLOOKUP($G292,Parametros!$P$3:$R$102,2,FALSE),"")</f>
        <v/>
      </c>
      <c r="I292" s="9"/>
      <c r="J292" s="9"/>
      <c r="K292" s="9"/>
      <c r="L292" s="33" t="str">
        <f>IF($U292&lt;&gt;"",VLOOKUP(VLOOKUP(VLOOKUP($U292,Endereços!$B$3:$M$1002,8,FALSE),Parametros!$AG$3:$AJ$102,4,FALSE),Parametros!$U$3:$Z$102,4,FALSE),"")</f>
        <v/>
      </c>
      <c r="M292" s="33" t="str">
        <f>IF($U292&lt;&gt;"",VLOOKUP(VLOOKUP($U292,Endereços!$B$3:$M$1002,6,FALSE),Parametros!$I$3:$N$102,6,FALSE),"")</f>
        <v/>
      </c>
      <c r="N292" s="9"/>
      <c r="O292" s="9"/>
      <c r="P292" s="9"/>
      <c r="Q292" s="9"/>
      <c r="R292" s="9"/>
      <c r="S292" s="9"/>
      <c r="T292" s="9"/>
      <c r="U292" s="9"/>
      <c r="V292" s="32" t="str">
        <f>IF($U292&lt;&gt;"",VLOOKUP($U292,Endereços!$B$3:$M$1002,5,FALSE)&amp;" - "&amp;VLOOKUP($U292,Endereços!$B$3:$M$1002,7,FALSE)&amp;" - "&amp;VLOOKUP($U292,Endereços!$B$3:$M$1002,8,FALSE)&amp;", "&amp;VLOOKUP($U292,Endereços!$B$3:$M$1002,2,FALSE)&amp;" "&amp;VLOOKUP($U292,Endereços!$B$3:$M$1002,3,FALSE),"")</f>
        <v/>
      </c>
      <c r="W292" s="9"/>
      <c r="X292" s="9"/>
      <c r="Y292" s="9"/>
      <c r="Z292" s="16"/>
      <c r="AA292" s="16"/>
      <c r="AB292" s="72"/>
    </row>
    <row r="293" spans="1:28" x14ac:dyDescent="0.2">
      <c r="A293" s="38" t="str">
        <f t="shared" si="6"/>
        <v/>
      </c>
      <c r="B293" s="9"/>
      <c r="C293" s="7"/>
      <c r="D293" s="14"/>
      <c r="E293" s="14"/>
      <c r="F293" s="33" t="str">
        <f>IF($E293&lt;&gt;"",VLOOKUP($E293,Parametros!$A$3:$C$102,2,FALSE),"")</f>
        <v/>
      </c>
      <c r="G293" s="36"/>
      <c r="H293" s="33" t="str">
        <f>IF($G293&lt;&gt;"",VLOOKUP($G293,Parametros!$P$3:$R$102,2,FALSE),"")</f>
        <v/>
      </c>
      <c r="I293" s="9"/>
      <c r="J293" s="9"/>
      <c r="K293" s="9"/>
      <c r="L293" s="33" t="str">
        <f>IF($U293&lt;&gt;"",VLOOKUP(VLOOKUP(VLOOKUP($U293,Endereços!$B$3:$M$1002,8,FALSE),Parametros!$AG$3:$AJ$102,4,FALSE),Parametros!$U$3:$Z$102,4,FALSE),"")</f>
        <v/>
      </c>
      <c r="M293" s="33" t="str">
        <f>IF($U293&lt;&gt;"",VLOOKUP(VLOOKUP($U293,Endereços!$B$3:$M$1002,6,FALSE),Parametros!$I$3:$N$102,6,FALSE),"")</f>
        <v/>
      </c>
      <c r="N293" s="9"/>
      <c r="O293" s="9"/>
      <c r="P293" s="9"/>
      <c r="Q293" s="9"/>
      <c r="R293" s="9"/>
      <c r="S293" s="9"/>
      <c r="T293" s="9"/>
      <c r="U293" s="9"/>
      <c r="V293" s="32" t="str">
        <f>IF($U293&lt;&gt;"",VLOOKUP($U293,Endereços!$B$3:$M$1002,5,FALSE)&amp;" - "&amp;VLOOKUP($U293,Endereços!$B$3:$M$1002,7,FALSE)&amp;" - "&amp;VLOOKUP($U293,Endereços!$B$3:$M$1002,8,FALSE)&amp;", "&amp;VLOOKUP($U293,Endereços!$B$3:$M$1002,2,FALSE)&amp;" "&amp;VLOOKUP($U293,Endereços!$B$3:$M$1002,3,FALSE),"")</f>
        <v/>
      </c>
      <c r="W293" s="9"/>
      <c r="X293" s="9"/>
      <c r="Y293" s="9"/>
      <c r="Z293" s="16"/>
      <c r="AA293" s="16"/>
      <c r="AB293" s="72"/>
    </row>
    <row r="294" spans="1:28" x14ac:dyDescent="0.2">
      <c r="A294" s="38" t="str">
        <f t="shared" si="6"/>
        <v/>
      </c>
      <c r="B294" s="9"/>
      <c r="C294" s="7"/>
      <c r="D294" s="14"/>
      <c r="E294" s="14"/>
      <c r="F294" s="33" t="str">
        <f>IF($E294&lt;&gt;"",VLOOKUP($E294,Parametros!$A$3:$C$102,2,FALSE),"")</f>
        <v/>
      </c>
      <c r="G294" s="36"/>
      <c r="H294" s="33" t="str">
        <f>IF($G294&lt;&gt;"",VLOOKUP($G294,Parametros!$P$3:$R$102,2,FALSE),"")</f>
        <v/>
      </c>
      <c r="I294" s="9"/>
      <c r="J294" s="9"/>
      <c r="K294" s="9"/>
      <c r="L294" s="33" t="str">
        <f>IF($U294&lt;&gt;"",VLOOKUP(VLOOKUP(VLOOKUP($U294,Endereços!$B$3:$M$1002,8,FALSE),Parametros!$AG$3:$AJ$102,4,FALSE),Parametros!$U$3:$Z$102,4,FALSE),"")</f>
        <v/>
      </c>
      <c r="M294" s="33" t="str">
        <f>IF($U294&lt;&gt;"",VLOOKUP(VLOOKUP($U294,Endereços!$B$3:$M$1002,6,FALSE),Parametros!$I$3:$N$102,6,FALSE),"")</f>
        <v/>
      </c>
      <c r="N294" s="9"/>
      <c r="O294" s="9"/>
      <c r="P294" s="9"/>
      <c r="Q294" s="9"/>
      <c r="R294" s="9"/>
      <c r="S294" s="9"/>
      <c r="T294" s="9"/>
      <c r="U294" s="9"/>
      <c r="V294" s="32" t="str">
        <f>IF($U294&lt;&gt;"",VLOOKUP($U294,Endereços!$B$3:$M$1002,5,FALSE)&amp;" - "&amp;VLOOKUP($U294,Endereços!$B$3:$M$1002,7,FALSE)&amp;" - "&amp;VLOOKUP($U294,Endereços!$B$3:$M$1002,8,FALSE)&amp;", "&amp;VLOOKUP($U294,Endereços!$B$3:$M$1002,2,FALSE)&amp;" "&amp;VLOOKUP($U294,Endereços!$B$3:$M$1002,3,FALSE),"")</f>
        <v/>
      </c>
      <c r="W294" s="9"/>
      <c r="X294" s="9"/>
      <c r="Y294" s="9"/>
      <c r="Z294" s="16"/>
      <c r="AA294" s="16"/>
      <c r="AB294" s="72"/>
    </row>
    <row r="295" spans="1:28" x14ac:dyDescent="0.2">
      <c r="A295" s="38" t="str">
        <f t="shared" si="6"/>
        <v/>
      </c>
      <c r="B295" s="9"/>
      <c r="C295" s="7"/>
      <c r="D295" s="14"/>
      <c r="E295" s="14"/>
      <c r="F295" s="33" t="str">
        <f>IF($E295&lt;&gt;"",VLOOKUP($E295,Parametros!$A$3:$C$102,2,FALSE),"")</f>
        <v/>
      </c>
      <c r="G295" s="36"/>
      <c r="H295" s="33" t="str">
        <f>IF($G295&lt;&gt;"",VLOOKUP($G295,Parametros!$P$3:$R$102,2,FALSE),"")</f>
        <v/>
      </c>
      <c r="I295" s="9"/>
      <c r="J295" s="9"/>
      <c r="K295" s="9"/>
      <c r="L295" s="33" t="str">
        <f>IF($U295&lt;&gt;"",VLOOKUP(VLOOKUP(VLOOKUP($U295,Endereços!$B$3:$M$1002,8,FALSE),Parametros!$AG$3:$AJ$102,4,FALSE),Parametros!$U$3:$Z$102,4,FALSE),"")</f>
        <v/>
      </c>
      <c r="M295" s="33" t="str">
        <f>IF($U295&lt;&gt;"",VLOOKUP(VLOOKUP($U295,Endereços!$B$3:$M$1002,6,FALSE),Parametros!$I$3:$N$102,6,FALSE),"")</f>
        <v/>
      </c>
      <c r="N295" s="9"/>
      <c r="O295" s="9"/>
      <c r="P295" s="9"/>
      <c r="Q295" s="9"/>
      <c r="R295" s="9"/>
      <c r="S295" s="9"/>
      <c r="T295" s="9"/>
      <c r="U295" s="9"/>
      <c r="V295" s="32" t="str">
        <f>IF($U295&lt;&gt;"",VLOOKUP($U295,Endereços!$B$3:$M$1002,5,FALSE)&amp;" - "&amp;VLOOKUP($U295,Endereços!$B$3:$M$1002,7,FALSE)&amp;" - "&amp;VLOOKUP($U295,Endereços!$B$3:$M$1002,8,FALSE)&amp;", "&amp;VLOOKUP($U295,Endereços!$B$3:$M$1002,2,FALSE)&amp;" "&amp;VLOOKUP($U295,Endereços!$B$3:$M$1002,3,FALSE),"")</f>
        <v/>
      </c>
      <c r="W295" s="9"/>
      <c r="X295" s="9"/>
      <c r="Y295" s="9"/>
      <c r="Z295" s="16"/>
      <c r="AA295" s="16"/>
      <c r="AB295" s="72"/>
    </row>
    <row r="296" spans="1:28" x14ac:dyDescent="0.2">
      <c r="A296" s="38" t="str">
        <f t="shared" si="6"/>
        <v/>
      </c>
      <c r="B296" s="9"/>
      <c r="C296" s="7"/>
      <c r="D296" s="14"/>
      <c r="E296" s="14"/>
      <c r="F296" s="33" t="str">
        <f>IF($E296&lt;&gt;"",VLOOKUP($E296,Parametros!$A$3:$C$102,2,FALSE),"")</f>
        <v/>
      </c>
      <c r="G296" s="36"/>
      <c r="H296" s="33" t="str">
        <f>IF($G296&lt;&gt;"",VLOOKUP($G296,Parametros!$P$3:$R$102,2,FALSE),"")</f>
        <v/>
      </c>
      <c r="I296" s="9"/>
      <c r="J296" s="9"/>
      <c r="K296" s="9"/>
      <c r="L296" s="33" t="str">
        <f>IF($U296&lt;&gt;"",VLOOKUP(VLOOKUP(VLOOKUP($U296,Endereços!$B$3:$M$1002,8,FALSE),Parametros!$AG$3:$AJ$102,4,FALSE),Parametros!$U$3:$Z$102,4,FALSE),"")</f>
        <v/>
      </c>
      <c r="M296" s="33" t="str">
        <f>IF($U296&lt;&gt;"",VLOOKUP(VLOOKUP($U296,Endereços!$B$3:$M$1002,6,FALSE),Parametros!$I$3:$N$102,6,FALSE),"")</f>
        <v/>
      </c>
      <c r="N296" s="9"/>
      <c r="O296" s="9"/>
      <c r="P296" s="9"/>
      <c r="Q296" s="9"/>
      <c r="R296" s="9"/>
      <c r="S296" s="9"/>
      <c r="T296" s="9"/>
      <c r="U296" s="9"/>
      <c r="V296" s="32" t="str">
        <f>IF($U296&lt;&gt;"",VLOOKUP($U296,Endereços!$B$3:$M$1002,5,FALSE)&amp;" - "&amp;VLOOKUP($U296,Endereços!$B$3:$M$1002,7,FALSE)&amp;" - "&amp;VLOOKUP($U296,Endereços!$B$3:$M$1002,8,FALSE)&amp;", "&amp;VLOOKUP($U296,Endereços!$B$3:$M$1002,2,FALSE)&amp;" "&amp;VLOOKUP($U296,Endereços!$B$3:$M$1002,3,FALSE),"")</f>
        <v/>
      </c>
      <c r="W296" s="9"/>
      <c r="X296" s="9"/>
      <c r="Y296" s="9"/>
      <c r="Z296" s="16"/>
      <c r="AA296" s="16"/>
      <c r="AB296" s="72"/>
    </row>
    <row r="297" spans="1:28" x14ac:dyDescent="0.2">
      <c r="A297" s="38" t="str">
        <f t="shared" si="6"/>
        <v/>
      </c>
      <c r="B297" s="9"/>
      <c r="C297" s="7"/>
      <c r="D297" s="14"/>
      <c r="E297" s="14"/>
      <c r="F297" s="33" t="str">
        <f>IF($E297&lt;&gt;"",VLOOKUP($E297,Parametros!$A$3:$C$102,2,FALSE),"")</f>
        <v/>
      </c>
      <c r="G297" s="36"/>
      <c r="H297" s="33" t="str">
        <f>IF($G297&lt;&gt;"",VLOOKUP($G297,Parametros!$P$3:$R$102,2,FALSE),"")</f>
        <v/>
      </c>
      <c r="I297" s="9"/>
      <c r="J297" s="9"/>
      <c r="K297" s="9"/>
      <c r="L297" s="33" t="str">
        <f>IF($U297&lt;&gt;"",VLOOKUP(VLOOKUP(VLOOKUP($U297,Endereços!$B$3:$M$1002,8,FALSE),Parametros!$AG$3:$AJ$102,4,FALSE),Parametros!$U$3:$Z$102,4,FALSE),"")</f>
        <v/>
      </c>
      <c r="M297" s="33" t="str">
        <f>IF($U297&lt;&gt;"",VLOOKUP(VLOOKUP($U297,Endereços!$B$3:$M$1002,6,FALSE),Parametros!$I$3:$N$102,6,FALSE),"")</f>
        <v/>
      </c>
      <c r="N297" s="9"/>
      <c r="O297" s="9"/>
      <c r="P297" s="9"/>
      <c r="Q297" s="9"/>
      <c r="R297" s="9"/>
      <c r="S297" s="9"/>
      <c r="T297" s="9"/>
      <c r="U297" s="9"/>
      <c r="V297" s="32" t="str">
        <f>IF($U297&lt;&gt;"",VLOOKUP($U297,Endereços!$B$3:$M$1002,5,FALSE)&amp;" - "&amp;VLOOKUP($U297,Endereços!$B$3:$M$1002,7,FALSE)&amp;" - "&amp;VLOOKUP($U297,Endereços!$B$3:$M$1002,8,FALSE)&amp;", "&amp;VLOOKUP($U297,Endereços!$B$3:$M$1002,2,FALSE)&amp;" "&amp;VLOOKUP($U297,Endereços!$B$3:$M$1002,3,FALSE),"")</f>
        <v/>
      </c>
      <c r="W297" s="9"/>
      <c r="X297" s="9"/>
      <c r="Y297" s="9"/>
      <c r="Z297" s="16"/>
      <c r="AA297" s="16"/>
      <c r="AB297" s="72"/>
    </row>
    <row r="298" spans="1:28" x14ac:dyDescent="0.2">
      <c r="A298" s="38" t="str">
        <f t="shared" si="6"/>
        <v/>
      </c>
      <c r="B298" s="9"/>
      <c r="C298" s="7"/>
      <c r="D298" s="14"/>
      <c r="E298" s="14"/>
      <c r="F298" s="33" t="str">
        <f>IF($E298&lt;&gt;"",VLOOKUP($E298,Parametros!$A$3:$C$102,2,FALSE),"")</f>
        <v/>
      </c>
      <c r="G298" s="36"/>
      <c r="H298" s="33" t="str">
        <f>IF($G298&lt;&gt;"",VLOOKUP($G298,Parametros!$P$3:$R$102,2,FALSE),"")</f>
        <v/>
      </c>
      <c r="I298" s="9"/>
      <c r="J298" s="9"/>
      <c r="K298" s="9"/>
      <c r="L298" s="33" t="str">
        <f>IF($U298&lt;&gt;"",VLOOKUP(VLOOKUP(VLOOKUP($U298,Endereços!$B$3:$M$1002,8,FALSE),Parametros!$AG$3:$AJ$102,4,FALSE),Parametros!$U$3:$Z$102,4,FALSE),"")</f>
        <v/>
      </c>
      <c r="M298" s="33" t="str">
        <f>IF($U298&lt;&gt;"",VLOOKUP(VLOOKUP($U298,Endereços!$B$3:$M$1002,6,FALSE),Parametros!$I$3:$N$102,6,FALSE),"")</f>
        <v/>
      </c>
      <c r="N298" s="9"/>
      <c r="O298" s="9"/>
      <c r="P298" s="9"/>
      <c r="Q298" s="9"/>
      <c r="R298" s="9"/>
      <c r="S298" s="9"/>
      <c r="T298" s="9"/>
      <c r="U298" s="9"/>
      <c r="V298" s="32" t="str">
        <f>IF($U298&lt;&gt;"",VLOOKUP($U298,Endereços!$B$3:$M$1002,5,FALSE)&amp;" - "&amp;VLOOKUP($U298,Endereços!$B$3:$M$1002,7,FALSE)&amp;" - "&amp;VLOOKUP($U298,Endereços!$B$3:$M$1002,8,FALSE)&amp;", "&amp;VLOOKUP($U298,Endereços!$B$3:$M$1002,2,FALSE)&amp;" "&amp;VLOOKUP($U298,Endereços!$B$3:$M$1002,3,FALSE),"")</f>
        <v/>
      </c>
      <c r="W298" s="9"/>
      <c r="X298" s="9"/>
      <c r="Y298" s="9"/>
      <c r="Z298" s="16"/>
      <c r="AA298" s="16"/>
      <c r="AB298" s="72"/>
    </row>
    <row r="299" spans="1:28" x14ac:dyDescent="0.2">
      <c r="A299" s="38" t="str">
        <f t="shared" si="6"/>
        <v/>
      </c>
      <c r="B299" s="9"/>
      <c r="C299" s="7"/>
      <c r="D299" s="14"/>
      <c r="E299" s="14"/>
      <c r="F299" s="33" t="str">
        <f>IF($E299&lt;&gt;"",VLOOKUP($E299,Parametros!$A$3:$C$102,2,FALSE),"")</f>
        <v/>
      </c>
      <c r="G299" s="36"/>
      <c r="H299" s="33" t="str">
        <f>IF($G299&lt;&gt;"",VLOOKUP($G299,Parametros!$P$3:$R$102,2,FALSE),"")</f>
        <v/>
      </c>
      <c r="I299" s="9"/>
      <c r="J299" s="9"/>
      <c r="K299" s="9"/>
      <c r="L299" s="33" t="str">
        <f>IF($U299&lt;&gt;"",VLOOKUP(VLOOKUP(VLOOKUP($U299,Endereços!$B$3:$M$1002,8,FALSE),Parametros!$AG$3:$AJ$102,4,FALSE),Parametros!$U$3:$Z$102,4,FALSE),"")</f>
        <v/>
      </c>
      <c r="M299" s="33" t="str">
        <f>IF($U299&lt;&gt;"",VLOOKUP(VLOOKUP($U299,Endereços!$B$3:$M$1002,6,FALSE),Parametros!$I$3:$N$102,6,FALSE),"")</f>
        <v/>
      </c>
      <c r="N299" s="9"/>
      <c r="O299" s="9"/>
      <c r="P299" s="9"/>
      <c r="Q299" s="9"/>
      <c r="R299" s="9"/>
      <c r="S299" s="9"/>
      <c r="T299" s="9"/>
      <c r="U299" s="9"/>
      <c r="V299" s="32" t="str">
        <f>IF($U299&lt;&gt;"",VLOOKUP($U299,Endereços!$B$3:$M$1002,5,FALSE)&amp;" - "&amp;VLOOKUP($U299,Endereços!$B$3:$M$1002,7,FALSE)&amp;" - "&amp;VLOOKUP($U299,Endereços!$B$3:$M$1002,8,FALSE)&amp;", "&amp;VLOOKUP($U299,Endereços!$B$3:$M$1002,2,FALSE)&amp;" "&amp;VLOOKUP($U299,Endereços!$B$3:$M$1002,3,FALSE),"")</f>
        <v/>
      </c>
      <c r="W299" s="9"/>
      <c r="X299" s="9"/>
      <c r="Y299" s="9"/>
      <c r="Z299" s="16"/>
      <c r="AA299" s="16"/>
      <c r="AB299" s="72"/>
    </row>
    <row r="300" spans="1:28" x14ac:dyDescent="0.2">
      <c r="A300" s="38" t="str">
        <f t="shared" si="6"/>
        <v/>
      </c>
      <c r="B300" s="9"/>
      <c r="C300" s="7"/>
      <c r="D300" s="14"/>
      <c r="E300" s="14"/>
      <c r="F300" s="33" t="str">
        <f>IF($E300&lt;&gt;"",VLOOKUP($E300,Parametros!$A$3:$C$102,2,FALSE),"")</f>
        <v/>
      </c>
      <c r="G300" s="36"/>
      <c r="H300" s="33" t="str">
        <f>IF($G300&lt;&gt;"",VLOOKUP($G300,Parametros!$P$3:$R$102,2,FALSE),"")</f>
        <v/>
      </c>
      <c r="I300" s="9"/>
      <c r="J300" s="9"/>
      <c r="K300" s="9"/>
      <c r="L300" s="33" t="str">
        <f>IF($U300&lt;&gt;"",VLOOKUP(VLOOKUP(VLOOKUP($U300,Endereços!$B$3:$M$1002,8,FALSE),Parametros!$AG$3:$AJ$102,4,FALSE),Parametros!$U$3:$Z$102,4,FALSE),"")</f>
        <v/>
      </c>
      <c r="M300" s="33" t="str">
        <f>IF($U300&lt;&gt;"",VLOOKUP(VLOOKUP($U300,Endereços!$B$3:$M$1002,6,FALSE),Parametros!$I$3:$N$102,6,FALSE),"")</f>
        <v/>
      </c>
      <c r="N300" s="9"/>
      <c r="O300" s="9"/>
      <c r="P300" s="9"/>
      <c r="Q300" s="9"/>
      <c r="R300" s="9"/>
      <c r="S300" s="9"/>
      <c r="T300" s="9"/>
      <c r="U300" s="9"/>
      <c r="V300" s="32" t="str">
        <f>IF($U300&lt;&gt;"",VLOOKUP($U300,Endereços!$B$3:$M$1002,5,FALSE)&amp;" - "&amp;VLOOKUP($U300,Endereços!$B$3:$M$1002,7,FALSE)&amp;" - "&amp;VLOOKUP($U300,Endereços!$B$3:$M$1002,8,FALSE)&amp;", "&amp;VLOOKUP($U300,Endereços!$B$3:$M$1002,2,FALSE)&amp;" "&amp;VLOOKUP($U300,Endereços!$B$3:$M$1002,3,FALSE),"")</f>
        <v/>
      </c>
      <c r="W300" s="9"/>
      <c r="X300" s="9"/>
      <c r="Y300" s="9"/>
      <c r="Z300" s="16"/>
      <c r="AA300" s="16"/>
      <c r="AB300" s="72"/>
    </row>
    <row r="301" spans="1:28" x14ac:dyDescent="0.2">
      <c r="A301" s="38" t="str">
        <f t="shared" si="6"/>
        <v/>
      </c>
      <c r="B301" s="9"/>
      <c r="C301" s="7"/>
      <c r="D301" s="14"/>
      <c r="E301" s="14"/>
      <c r="F301" s="33" t="str">
        <f>IF($E301&lt;&gt;"",VLOOKUP($E301,Parametros!$A$3:$C$102,2,FALSE),"")</f>
        <v/>
      </c>
      <c r="G301" s="36"/>
      <c r="H301" s="33" t="str">
        <f>IF($G301&lt;&gt;"",VLOOKUP($G301,Parametros!$P$3:$R$102,2,FALSE),"")</f>
        <v/>
      </c>
      <c r="I301" s="9"/>
      <c r="J301" s="9"/>
      <c r="K301" s="9"/>
      <c r="L301" s="33" t="str">
        <f>IF($U301&lt;&gt;"",VLOOKUP(VLOOKUP(VLOOKUP($U301,Endereços!$B$3:$M$1002,8,FALSE),Parametros!$AG$3:$AJ$102,4,FALSE),Parametros!$U$3:$Z$102,4,FALSE),"")</f>
        <v/>
      </c>
      <c r="M301" s="33" t="str">
        <f>IF($U301&lt;&gt;"",VLOOKUP(VLOOKUP($U301,Endereços!$B$3:$M$1002,6,FALSE),Parametros!$I$3:$N$102,6,FALSE),"")</f>
        <v/>
      </c>
      <c r="N301" s="9"/>
      <c r="O301" s="9"/>
      <c r="P301" s="9"/>
      <c r="Q301" s="9"/>
      <c r="R301" s="9"/>
      <c r="S301" s="9"/>
      <c r="T301" s="9"/>
      <c r="U301" s="9"/>
      <c r="V301" s="32" t="str">
        <f>IF($U301&lt;&gt;"",VLOOKUP($U301,Endereços!$B$3:$M$1002,5,FALSE)&amp;" - "&amp;VLOOKUP($U301,Endereços!$B$3:$M$1002,7,FALSE)&amp;" - "&amp;VLOOKUP($U301,Endereços!$B$3:$M$1002,8,FALSE)&amp;", "&amp;VLOOKUP($U301,Endereços!$B$3:$M$1002,2,FALSE)&amp;" "&amp;VLOOKUP($U301,Endereços!$B$3:$M$1002,3,FALSE),"")</f>
        <v/>
      </c>
      <c r="W301" s="9"/>
      <c r="X301" s="9"/>
      <c r="Y301" s="9"/>
      <c r="Z301" s="16"/>
      <c r="AA301" s="16"/>
      <c r="AB301" s="72"/>
    </row>
    <row r="302" spans="1:28" x14ac:dyDescent="0.2">
      <c r="A302" s="38" t="str">
        <f t="shared" si="6"/>
        <v/>
      </c>
      <c r="B302" s="9"/>
      <c r="C302" s="7"/>
      <c r="D302" s="14"/>
      <c r="E302" s="14"/>
      <c r="F302" s="33" t="str">
        <f>IF($E302&lt;&gt;"",VLOOKUP($E302,Parametros!$A$3:$C$102,2,FALSE),"")</f>
        <v/>
      </c>
      <c r="G302" s="36"/>
      <c r="H302" s="33" t="str">
        <f>IF($G302&lt;&gt;"",VLOOKUP($G302,Parametros!$P$3:$R$102,2,FALSE),"")</f>
        <v/>
      </c>
      <c r="I302" s="9"/>
      <c r="J302" s="9"/>
      <c r="K302" s="9"/>
      <c r="L302" s="33" t="str">
        <f>IF($U302&lt;&gt;"",VLOOKUP(VLOOKUP(VLOOKUP($U302,Endereços!$B$3:$M$1002,8,FALSE),Parametros!$AG$3:$AJ$102,4,FALSE),Parametros!$U$3:$Z$102,4,FALSE),"")</f>
        <v/>
      </c>
      <c r="M302" s="33" t="str">
        <f>IF($U302&lt;&gt;"",VLOOKUP(VLOOKUP($U302,Endereços!$B$3:$M$1002,6,FALSE),Parametros!$I$3:$N$102,6,FALSE),"")</f>
        <v/>
      </c>
      <c r="N302" s="9"/>
      <c r="O302" s="9"/>
      <c r="P302" s="9"/>
      <c r="Q302" s="9"/>
      <c r="R302" s="9"/>
      <c r="S302" s="9"/>
      <c r="T302" s="9"/>
      <c r="U302" s="9"/>
      <c r="V302" s="32" t="str">
        <f>IF($U302&lt;&gt;"",VLOOKUP($U302,Endereços!$B$3:$M$1002,5,FALSE)&amp;" - "&amp;VLOOKUP($U302,Endereços!$B$3:$M$1002,7,FALSE)&amp;" - "&amp;VLOOKUP($U302,Endereços!$B$3:$M$1002,8,FALSE)&amp;", "&amp;VLOOKUP($U302,Endereços!$B$3:$M$1002,2,FALSE)&amp;" "&amp;VLOOKUP($U302,Endereços!$B$3:$M$1002,3,FALSE),"")</f>
        <v/>
      </c>
      <c r="W302" s="9"/>
      <c r="X302" s="9"/>
      <c r="Y302" s="9"/>
      <c r="Z302" s="16"/>
      <c r="AA302" s="16"/>
      <c r="AB302" s="72"/>
    </row>
    <row r="303" spans="1:28" x14ac:dyDescent="0.2">
      <c r="A303" s="38" t="str">
        <f t="shared" si="6"/>
        <v/>
      </c>
      <c r="B303" s="9"/>
      <c r="C303" s="7"/>
      <c r="D303" s="14"/>
      <c r="E303" s="14"/>
      <c r="F303" s="33" t="str">
        <f>IF($E303&lt;&gt;"",VLOOKUP($E303,Parametros!$A$3:$C$102,2,FALSE),"")</f>
        <v/>
      </c>
      <c r="G303" s="36"/>
      <c r="H303" s="33" t="str">
        <f>IF($G303&lt;&gt;"",VLOOKUP($G303,Parametros!$P$3:$R$102,2,FALSE),"")</f>
        <v/>
      </c>
      <c r="I303" s="9"/>
      <c r="J303" s="9"/>
      <c r="K303" s="9"/>
      <c r="L303" s="33" t="str">
        <f>IF($U303&lt;&gt;"",VLOOKUP(VLOOKUP(VLOOKUP($U303,Endereços!$B$3:$M$1002,8,FALSE),Parametros!$AG$3:$AJ$102,4,FALSE),Parametros!$U$3:$Z$102,4,FALSE),"")</f>
        <v/>
      </c>
      <c r="M303" s="33" t="str">
        <f>IF($U303&lt;&gt;"",VLOOKUP(VLOOKUP($U303,Endereços!$B$3:$M$1002,6,FALSE),Parametros!$I$3:$N$102,6,FALSE),"")</f>
        <v/>
      </c>
      <c r="N303" s="9"/>
      <c r="O303" s="9"/>
      <c r="P303" s="9"/>
      <c r="Q303" s="9"/>
      <c r="R303" s="9"/>
      <c r="S303" s="9"/>
      <c r="T303" s="9"/>
      <c r="U303" s="9"/>
      <c r="V303" s="32" t="str">
        <f>IF($U303&lt;&gt;"",VLOOKUP($U303,Endereços!$B$3:$M$1002,5,FALSE)&amp;" - "&amp;VLOOKUP($U303,Endereços!$B$3:$M$1002,7,FALSE)&amp;" - "&amp;VLOOKUP($U303,Endereços!$B$3:$M$1002,8,FALSE)&amp;", "&amp;VLOOKUP($U303,Endereços!$B$3:$M$1002,2,FALSE)&amp;" "&amp;VLOOKUP($U303,Endereços!$B$3:$M$1002,3,FALSE),"")</f>
        <v/>
      </c>
      <c r="W303" s="9"/>
      <c r="X303" s="9"/>
      <c r="Y303" s="9"/>
      <c r="Z303" s="16"/>
      <c r="AA303" s="16"/>
      <c r="AB303" s="72"/>
    </row>
    <row r="304" spans="1:28" x14ac:dyDescent="0.2">
      <c r="A304" s="38" t="str">
        <f t="shared" si="6"/>
        <v/>
      </c>
      <c r="B304" s="9"/>
      <c r="C304" s="7"/>
      <c r="D304" s="14"/>
      <c r="E304" s="14"/>
      <c r="F304" s="33" t="str">
        <f>IF($E304&lt;&gt;"",VLOOKUP($E304,Parametros!$A$3:$C$102,2,FALSE),"")</f>
        <v/>
      </c>
      <c r="G304" s="36"/>
      <c r="H304" s="33" t="str">
        <f>IF($G304&lt;&gt;"",VLOOKUP($G304,Parametros!$P$3:$R$102,2,FALSE),"")</f>
        <v/>
      </c>
      <c r="I304" s="9"/>
      <c r="J304" s="9"/>
      <c r="K304" s="9"/>
      <c r="L304" s="33" t="str">
        <f>IF($U304&lt;&gt;"",VLOOKUP(VLOOKUP(VLOOKUP($U304,Endereços!$B$3:$M$1002,8,FALSE),Parametros!$AG$3:$AJ$102,4,FALSE),Parametros!$U$3:$Z$102,4,FALSE),"")</f>
        <v/>
      </c>
      <c r="M304" s="33" t="str">
        <f>IF($U304&lt;&gt;"",VLOOKUP(VLOOKUP($U304,Endereços!$B$3:$M$1002,6,FALSE),Parametros!$I$3:$N$102,6,FALSE),"")</f>
        <v/>
      </c>
      <c r="N304" s="9"/>
      <c r="O304" s="9"/>
      <c r="P304" s="9"/>
      <c r="Q304" s="9"/>
      <c r="R304" s="9"/>
      <c r="S304" s="9"/>
      <c r="T304" s="9"/>
      <c r="U304" s="9"/>
      <c r="V304" s="32" t="str">
        <f>IF($U304&lt;&gt;"",VLOOKUP($U304,Endereços!$B$3:$M$1002,5,FALSE)&amp;" - "&amp;VLOOKUP($U304,Endereços!$B$3:$M$1002,7,FALSE)&amp;" - "&amp;VLOOKUP($U304,Endereços!$B$3:$M$1002,8,FALSE)&amp;", "&amp;VLOOKUP($U304,Endereços!$B$3:$M$1002,2,FALSE)&amp;" "&amp;VLOOKUP($U304,Endereços!$B$3:$M$1002,3,FALSE),"")</f>
        <v/>
      </c>
      <c r="W304" s="9"/>
      <c r="X304" s="9"/>
      <c r="Y304" s="9"/>
      <c r="Z304" s="16"/>
      <c r="AA304" s="16"/>
      <c r="AB304" s="72"/>
    </row>
    <row r="305" spans="1:28" x14ac:dyDescent="0.2">
      <c r="A305" s="38" t="str">
        <f t="shared" si="6"/>
        <v/>
      </c>
      <c r="B305" s="9"/>
      <c r="C305" s="7"/>
      <c r="D305" s="14"/>
      <c r="E305" s="14"/>
      <c r="F305" s="33" t="str">
        <f>IF($E305&lt;&gt;"",VLOOKUP($E305,Parametros!$A$3:$C$102,2,FALSE),"")</f>
        <v/>
      </c>
      <c r="G305" s="36"/>
      <c r="H305" s="33" t="str">
        <f>IF($G305&lt;&gt;"",VLOOKUP($G305,Parametros!$P$3:$R$102,2,FALSE),"")</f>
        <v/>
      </c>
      <c r="I305" s="9"/>
      <c r="J305" s="9"/>
      <c r="K305" s="9"/>
      <c r="L305" s="33" t="str">
        <f>IF($U305&lt;&gt;"",VLOOKUP(VLOOKUP(VLOOKUP($U305,Endereços!$B$3:$M$1002,8,FALSE),Parametros!$AG$3:$AJ$102,4,FALSE),Parametros!$U$3:$Z$102,4,FALSE),"")</f>
        <v/>
      </c>
      <c r="M305" s="33" t="str">
        <f>IF($U305&lt;&gt;"",VLOOKUP(VLOOKUP($U305,Endereços!$B$3:$M$1002,6,FALSE),Parametros!$I$3:$N$102,6,FALSE),"")</f>
        <v/>
      </c>
      <c r="N305" s="9"/>
      <c r="O305" s="9"/>
      <c r="P305" s="9"/>
      <c r="Q305" s="9"/>
      <c r="R305" s="9"/>
      <c r="S305" s="9"/>
      <c r="T305" s="9"/>
      <c r="U305" s="9"/>
      <c r="V305" s="32" t="str">
        <f>IF($U305&lt;&gt;"",VLOOKUP($U305,Endereços!$B$3:$M$1002,5,FALSE)&amp;" - "&amp;VLOOKUP($U305,Endereços!$B$3:$M$1002,7,FALSE)&amp;" - "&amp;VLOOKUP($U305,Endereços!$B$3:$M$1002,8,FALSE)&amp;", "&amp;VLOOKUP($U305,Endereços!$B$3:$M$1002,2,FALSE)&amp;" "&amp;VLOOKUP($U305,Endereços!$B$3:$M$1002,3,FALSE),"")</f>
        <v/>
      </c>
      <c r="W305" s="9"/>
      <c r="X305" s="9"/>
      <c r="Y305" s="9"/>
      <c r="Z305" s="16"/>
      <c r="AA305" s="16"/>
      <c r="AB305" s="72"/>
    </row>
    <row r="306" spans="1:28" x14ac:dyDescent="0.2">
      <c r="A306" s="38" t="str">
        <f t="shared" si="6"/>
        <v/>
      </c>
      <c r="B306" s="9"/>
      <c r="C306" s="7"/>
      <c r="D306" s="14"/>
      <c r="E306" s="14"/>
      <c r="F306" s="33" t="str">
        <f>IF($E306&lt;&gt;"",VLOOKUP($E306,Parametros!$A$3:$C$102,2,FALSE),"")</f>
        <v/>
      </c>
      <c r="G306" s="36"/>
      <c r="H306" s="33" t="str">
        <f>IF($G306&lt;&gt;"",VLOOKUP($G306,Parametros!$P$3:$R$102,2,FALSE),"")</f>
        <v/>
      </c>
      <c r="I306" s="9"/>
      <c r="J306" s="9"/>
      <c r="K306" s="9"/>
      <c r="L306" s="33" t="str">
        <f>IF($U306&lt;&gt;"",VLOOKUP(VLOOKUP(VLOOKUP($U306,Endereços!$B$3:$M$1002,8,FALSE),Parametros!$AG$3:$AJ$102,4,FALSE),Parametros!$U$3:$Z$102,4,FALSE),"")</f>
        <v/>
      </c>
      <c r="M306" s="33" t="str">
        <f>IF($U306&lt;&gt;"",VLOOKUP(VLOOKUP($U306,Endereços!$B$3:$M$1002,6,FALSE),Parametros!$I$3:$N$102,6,FALSE),"")</f>
        <v/>
      </c>
      <c r="N306" s="9"/>
      <c r="O306" s="9"/>
      <c r="P306" s="9"/>
      <c r="Q306" s="9"/>
      <c r="R306" s="9"/>
      <c r="S306" s="9"/>
      <c r="T306" s="9"/>
      <c r="U306" s="9"/>
      <c r="V306" s="32" t="str">
        <f>IF($U306&lt;&gt;"",VLOOKUP($U306,Endereços!$B$3:$M$1002,5,FALSE)&amp;" - "&amp;VLOOKUP($U306,Endereços!$B$3:$M$1002,7,FALSE)&amp;" - "&amp;VLOOKUP($U306,Endereços!$B$3:$M$1002,8,FALSE)&amp;", "&amp;VLOOKUP($U306,Endereços!$B$3:$M$1002,2,FALSE)&amp;" "&amp;VLOOKUP($U306,Endereços!$B$3:$M$1002,3,FALSE),"")</f>
        <v/>
      </c>
      <c r="W306" s="9"/>
      <c r="X306" s="9"/>
      <c r="Y306" s="9"/>
      <c r="Z306" s="16"/>
      <c r="AA306" s="16"/>
      <c r="AB306" s="72"/>
    </row>
    <row r="307" spans="1:28" x14ac:dyDescent="0.2">
      <c r="A307" s="38" t="str">
        <f t="shared" si="6"/>
        <v/>
      </c>
      <c r="B307" s="9"/>
      <c r="C307" s="7"/>
      <c r="D307" s="14"/>
      <c r="E307" s="14"/>
      <c r="F307" s="33" t="str">
        <f>IF($E307&lt;&gt;"",VLOOKUP($E307,Parametros!$A$3:$C$102,2,FALSE),"")</f>
        <v/>
      </c>
      <c r="G307" s="36"/>
      <c r="H307" s="33" t="str">
        <f>IF($G307&lt;&gt;"",VLOOKUP($G307,Parametros!$P$3:$R$102,2,FALSE),"")</f>
        <v/>
      </c>
      <c r="I307" s="9"/>
      <c r="J307" s="9"/>
      <c r="K307" s="9"/>
      <c r="L307" s="33" t="str">
        <f>IF($U307&lt;&gt;"",VLOOKUP(VLOOKUP(VLOOKUP($U307,Endereços!$B$3:$M$1002,8,FALSE),Parametros!$AG$3:$AJ$102,4,FALSE),Parametros!$U$3:$Z$102,4,FALSE),"")</f>
        <v/>
      </c>
      <c r="M307" s="33" t="str">
        <f>IF($U307&lt;&gt;"",VLOOKUP(VLOOKUP($U307,Endereços!$B$3:$M$1002,6,FALSE),Parametros!$I$3:$N$102,6,FALSE),"")</f>
        <v/>
      </c>
      <c r="N307" s="9"/>
      <c r="O307" s="9"/>
      <c r="P307" s="9"/>
      <c r="Q307" s="9"/>
      <c r="R307" s="9"/>
      <c r="S307" s="9"/>
      <c r="T307" s="9"/>
      <c r="U307" s="9"/>
      <c r="V307" s="32" t="str">
        <f>IF($U307&lt;&gt;"",VLOOKUP($U307,Endereços!$B$3:$M$1002,5,FALSE)&amp;" - "&amp;VLOOKUP($U307,Endereços!$B$3:$M$1002,7,FALSE)&amp;" - "&amp;VLOOKUP($U307,Endereços!$B$3:$M$1002,8,FALSE)&amp;", "&amp;VLOOKUP($U307,Endereços!$B$3:$M$1002,2,FALSE)&amp;" "&amp;VLOOKUP($U307,Endereços!$B$3:$M$1002,3,FALSE),"")</f>
        <v/>
      </c>
      <c r="W307" s="9"/>
      <c r="X307" s="9"/>
      <c r="Y307" s="9"/>
      <c r="Z307" s="16"/>
      <c r="AA307" s="16"/>
      <c r="AB307" s="72"/>
    </row>
    <row r="308" spans="1:28" x14ac:dyDescent="0.2">
      <c r="A308" s="38" t="str">
        <f t="shared" si="6"/>
        <v/>
      </c>
      <c r="B308" s="9"/>
      <c r="C308" s="7"/>
      <c r="D308" s="14"/>
      <c r="E308" s="14"/>
      <c r="F308" s="33" t="str">
        <f>IF($E308&lt;&gt;"",VLOOKUP($E308,Parametros!$A$3:$C$102,2,FALSE),"")</f>
        <v/>
      </c>
      <c r="G308" s="36"/>
      <c r="H308" s="33" t="str">
        <f>IF($G308&lt;&gt;"",VLOOKUP($G308,Parametros!$P$3:$R$102,2,FALSE),"")</f>
        <v/>
      </c>
      <c r="I308" s="9"/>
      <c r="J308" s="9"/>
      <c r="K308" s="9"/>
      <c r="L308" s="33" t="str">
        <f>IF($U308&lt;&gt;"",VLOOKUP(VLOOKUP(VLOOKUP($U308,Endereços!$B$3:$M$1002,8,FALSE),Parametros!$AG$3:$AJ$102,4,FALSE),Parametros!$U$3:$Z$102,4,FALSE),"")</f>
        <v/>
      </c>
      <c r="M308" s="33" t="str">
        <f>IF($U308&lt;&gt;"",VLOOKUP(VLOOKUP($U308,Endereços!$B$3:$M$1002,6,FALSE),Parametros!$I$3:$N$102,6,FALSE),"")</f>
        <v/>
      </c>
      <c r="N308" s="9"/>
      <c r="O308" s="9"/>
      <c r="P308" s="9"/>
      <c r="Q308" s="9"/>
      <c r="R308" s="9"/>
      <c r="S308" s="9"/>
      <c r="T308" s="9"/>
      <c r="U308" s="9"/>
      <c r="V308" s="32" t="str">
        <f>IF($U308&lt;&gt;"",VLOOKUP($U308,Endereços!$B$3:$M$1002,5,FALSE)&amp;" - "&amp;VLOOKUP($U308,Endereços!$B$3:$M$1002,7,FALSE)&amp;" - "&amp;VLOOKUP($U308,Endereços!$B$3:$M$1002,8,FALSE)&amp;", "&amp;VLOOKUP($U308,Endereços!$B$3:$M$1002,2,FALSE)&amp;" "&amp;VLOOKUP($U308,Endereços!$B$3:$M$1002,3,FALSE),"")</f>
        <v/>
      </c>
      <c r="W308" s="9"/>
      <c r="X308" s="9"/>
      <c r="Y308" s="9"/>
      <c r="Z308" s="16"/>
      <c r="AA308" s="16"/>
      <c r="AB308" s="72"/>
    </row>
    <row r="309" spans="1:28" x14ac:dyDescent="0.2">
      <c r="A309" s="38" t="str">
        <f t="shared" si="6"/>
        <v/>
      </c>
      <c r="B309" s="9"/>
      <c r="C309" s="7"/>
      <c r="D309" s="14"/>
      <c r="E309" s="14"/>
      <c r="F309" s="33" t="str">
        <f>IF($E309&lt;&gt;"",VLOOKUP($E309,Parametros!$A$3:$C$102,2,FALSE),"")</f>
        <v/>
      </c>
      <c r="G309" s="36"/>
      <c r="H309" s="33" t="str">
        <f>IF($G309&lt;&gt;"",VLOOKUP($G309,Parametros!$P$3:$R$102,2,FALSE),"")</f>
        <v/>
      </c>
      <c r="I309" s="9"/>
      <c r="J309" s="9"/>
      <c r="K309" s="9"/>
      <c r="L309" s="33" t="str">
        <f>IF($U309&lt;&gt;"",VLOOKUP(VLOOKUP(VLOOKUP($U309,Endereços!$B$3:$M$1002,8,FALSE),Parametros!$AG$3:$AJ$102,4,FALSE),Parametros!$U$3:$Z$102,4,FALSE),"")</f>
        <v/>
      </c>
      <c r="M309" s="33" t="str">
        <f>IF($U309&lt;&gt;"",VLOOKUP(VLOOKUP($U309,Endereços!$B$3:$M$1002,6,FALSE),Parametros!$I$3:$N$102,6,FALSE),"")</f>
        <v/>
      </c>
      <c r="N309" s="9"/>
      <c r="O309" s="9"/>
      <c r="P309" s="9"/>
      <c r="Q309" s="9"/>
      <c r="R309" s="9"/>
      <c r="S309" s="9"/>
      <c r="T309" s="9"/>
      <c r="U309" s="9"/>
      <c r="V309" s="32" t="str">
        <f>IF($U309&lt;&gt;"",VLOOKUP($U309,Endereços!$B$3:$M$1002,5,FALSE)&amp;" - "&amp;VLOOKUP($U309,Endereços!$B$3:$M$1002,7,FALSE)&amp;" - "&amp;VLOOKUP($U309,Endereços!$B$3:$M$1002,8,FALSE)&amp;", "&amp;VLOOKUP($U309,Endereços!$B$3:$M$1002,2,FALSE)&amp;" "&amp;VLOOKUP($U309,Endereços!$B$3:$M$1002,3,FALSE),"")</f>
        <v/>
      </c>
      <c r="W309" s="9"/>
      <c r="X309" s="9"/>
      <c r="Y309" s="9"/>
      <c r="Z309" s="16"/>
      <c r="AA309" s="16"/>
      <c r="AB309" s="72"/>
    </row>
    <row r="310" spans="1:28" x14ac:dyDescent="0.2">
      <c r="A310" s="38" t="str">
        <f t="shared" si="6"/>
        <v/>
      </c>
      <c r="B310" s="9"/>
      <c r="C310" s="7"/>
      <c r="D310" s="14"/>
      <c r="E310" s="14"/>
      <c r="F310" s="33" t="str">
        <f>IF($E310&lt;&gt;"",VLOOKUP($E310,Parametros!$A$3:$C$102,2,FALSE),"")</f>
        <v/>
      </c>
      <c r="G310" s="36"/>
      <c r="H310" s="33" t="str">
        <f>IF($G310&lt;&gt;"",VLOOKUP($G310,Parametros!$P$3:$R$102,2,FALSE),"")</f>
        <v/>
      </c>
      <c r="I310" s="9"/>
      <c r="J310" s="9"/>
      <c r="K310" s="9"/>
      <c r="L310" s="33" t="str">
        <f>IF($U310&lt;&gt;"",VLOOKUP(VLOOKUP(VLOOKUP($U310,Endereços!$B$3:$M$1002,8,FALSE),Parametros!$AG$3:$AJ$102,4,FALSE),Parametros!$U$3:$Z$102,4,FALSE),"")</f>
        <v/>
      </c>
      <c r="M310" s="33" t="str">
        <f>IF($U310&lt;&gt;"",VLOOKUP(VLOOKUP($U310,Endereços!$B$3:$M$1002,6,FALSE),Parametros!$I$3:$N$102,6,FALSE),"")</f>
        <v/>
      </c>
      <c r="N310" s="9"/>
      <c r="O310" s="9"/>
      <c r="P310" s="9"/>
      <c r="Q310" s="9"/>
      <c r="R310" s="9"/>
      <c r="S310" s="9"/>
      <c r="T310" s="9"/>
      <c r="U310" s="9"/>
      <c r="V310" s="32" t="str">
        <f>IF($U310&lt;&gt;"",VLOOKUP($U310,Endereços!$B$3:$M$1002,5,FALSE)&amp;" - "&amp;VLOOKUP($U310,Endereços!$B$3:$M$1002,7,FALSE)&amp;" - "&amp;VLOOKUP($U310,Endereços!$B$3:$M$1002,8,FALSE)&amp;", "&amp;VLOOKUP($U310,Endereços!$B$3:$M$1002,2,FALSE)&amp;" "&amp;VLOOKUP($U310,Endereços!$B$3:$M$1002,3,FALSE),"")</f>
        <v/>
      </c>
      <c r="W310" s="9"/>
      <c r="X310" s="9"/>
      <c r="Y310" s="9"/>
      <c r="Z310" s="16"/>
      <c r="AA310" s="16"/>
      <c r="AB310" s="72"/>
    </row>
    <row r="311" spans="1:28" x14ac:dyDescent="0.2">
      <c r="A311" s="38" t="str">
        <f t="shared" si="6"/>
        <v/>
      </c>
      <c r="B311" s="9"/>
      <c r="C311" s="7"/>
      <c r="D311" s="14"/>
      <c r="E311" s="14"/>
      <c r="F311" s="33" t="str">
        <f>IF($E311&lt;&gt;"",VLOOKUP($E311,Parametros!$A$3:$C$102,2,FALSE),"")</f>
        <v/>
      </c>
      <c r="G311" s="36"/>
      <c r="H311" s="33" t="str">
        <f>IF($G311&lt;&gt;"",VLOOKUP($G311,Parametros!$P$3:$R$102,2,FALSE),"")</f>
        <v/>
      </c>
      <c r="I311" s="9"/>
      <c r="J311" s="9"/>
      <c r="K311" s="9"/>
      <c r="L311" s="33" t="str">
        <f>IF($U311&lt;&gt;"",VLOOKUP(VLOOKUP(VLOOKUP($U311,Endereços!$B$3:$M$1002,8,FALSE),Parametros!$AG$3:$AJ$102,4,FALSE),Parametros!$U$3:$Z$102,4,FALSE),"")</f>
        <v/>
      </c>
      <c r="M311" s="33" t="str">
        <f>IF($U311&lt;&gt;"",VLOOKUP(VLOOKUP($U311,Endereços!$B$3:$M$1002,6,FALSE),Parametros!$I$3:$N$102,6,FALSE),"")</f>
        <v/>
      </c>
      <c r="N311" s="9"/>
      <c r="O311" s="9"/>
      <c r="P311" s="9"/>
      <c r="Q311" s="9"/>
      <c r="R311" s="9"/>
      <c r="S311" s="9"/>
      <c r="T311" s="9"/>
      <c r="U311" s="9"/>
      <c r="V311" s="32" t="str">
        <f>IF($U311&lt;&gt;"",VLOOKUP($U311,Endereços!$B$3:$M$1002,5,FALSE)&amp;" - "&amp;VLOOKUP($U311,Endereços!$B$3:$M$1002,7,FALSE)&amp;" - "&amp;VLOOKUP($U311,Endereços!$B$3:$M$1002,8,FALSE)&amp;", "&amp;VLOOKUP($U311,Endereços!$B$3:$M$1002,2,FALSE)&amp;" "&amp;VLOOKUP($U311,Endereços!$B$3:$M$1002,3,FALSE),"")</f>
        <v/>
      </c>
      <c r="W311" s="9"/>
      <c r="X311" s="9"/>
      <c r="Y311" s="9"/>
      <c r="Z311" s="16"/>
      <c r="AA311" s="16"/>
      <c r="AB311" s="72"/>
    </row>
    <row r="312" spans="1:28" x14ac:dyDescent="0.2">
      <c r="A312" s="38" t="str">
        <f t="shared" si="6"/>
        <v/>
      </c>
      <c r="B312" s="9"/>
      <c r="C312" s="7"/>
      <c r="D312" s="14"/>
      <c r="E312" s="14"/>
      <c r="F312" s="33" t="str">
        <f>IF($E312&lt;&gt;"",VLOOKUP($E312,Parametros!$A$3:$C$102,2,FALSE),"")</f>
        <v/>
      </c>
      <c r="G312" s="36"/>
      <c r="H312" s="33" t="str">
        <f>IF($G312&lt;&gt;"",VLOOKUP($G312,Parametros!$P$3:$R$102,2,FALSE),"")</f>
        <v/>
      </c>
      <c r="I312" s="9"/>
      <c r="J312" s="9"/>
      <c r="K312" s="9"/>
      <c r="L312" s="33" t="str">
        <f>IF($U312&lt;&gt;"",VLOOKUP(VLOOKUP(VLOOKUP($U312,Endereços!$B$3:$M$1002,8,FALSE),Parametros!$AG$3:$AJ$102,4,FALSE),Parametros!$U$3:$Z$102,4,FALSE),"")</f>
        <v/>
      </c>
      <c r="M312" s="33" t="str">
        <f>IF($U312&lt;&gt;"",VLOOKUP(VLOOKUP($U312,Endereços!$B$3:$M$1002,6,FALSE),Parametros!$I$3:$N$102,6,FALSE),"")</f>
        <v/>
      </c>
      <c r="N312" s="9"/>
      <c r="O312" s="9"/>
      <c r="P312" s="9"/>
      <c r="Q312" s="9"/>
      <c r="R312" s="9"/>
      <c r="S312" s="9"/>
      <c r="T312" s="9"/>
      <c r="U312" s="9"/>
      <c r="V312" s="32" t="str">
        <f>IF($U312&lt;&gt;"",VLOOKUP($U312,Endereços!$B$3:$M$1002,5,FALSE)&amp;" - "&amp;VLOOKUP($U312,Endereços!$B$3:$M$1002,7,FALSE)&amp;" - "&amp;VLOOKUP($U312,Endereços!$B$3:$M$1002,8,FALSE)&amp;", "&amp;VLOOKUP($U312,Endereços!$B$3:$M$1002,2,FALSE)&amp;" "&amp;VLOOKUP($U312,Endereços!$B$3:$M$1002,3,FALSE),"")</f>
        <v/>
      </c>
      <c r="W312" s="9"/>
      <c r="X312" s="9"/>
      <c r="Y312" s="9"/>
      <c r="Z312" s="16"/>
      <c r="AA312" s="16"/>
      <c r="AB312" s="72"/>
    </row>
    <row r="313" spans="1:28" x14ac:dyDescent="0.2">
      <c r="A313" s="38" t="str">
        <f t="shared" si="6"/>
        <v/>
      </c>
      <c r="B313" s="9"/>
      <c r="C313" s="7"/>
      <c r="D313" s="14"/>
      <c r="E313" s="14"/>
      <c r="F313" s="33" t="str">
        <f>IF($E313&lt;&gt;"",VLOOKUP($E313,Parametros!$A$3:$C$102,2,FALSE),"")</f>
        <v/>
      </c>
      <c r="G313" s="36"/>
      <c r="H313" s="33" t="str">
        <f>IF($G313&lt;&gt;"",VLOOKUP($G313,Parametros!$P$3:$R$102,2,FALSE),"")</f>
        <v/>
      </c>
      <c r="I313" s="9"/>
      <c r="J313" s="9"/>
      <c r="K313" s="9"/>
      <c r="L313" s="33" t="str">
        <f>IF($U313&lt;&gt;"",VLOOKUP(VLOOKUP(VLOOKUP($U313,Endereços!$B$3:$M$1002,8,FALSE),Parametros!$AG$3:$AJ$102,4,FALSE),Parametros!$U$3:$Z$102,4,FALSE),"")</f>
        <v/>
      </c>
      <c r="M313" s="33" t="str">
        <f>IF($U313&lt;&gt;"",VLOOKUP(VLOOKUP($U313,Endereços!$B$3:$M$1002,6,FALSE),Parametros!$I$3:$N$102,6,FALSE),"")</f>
        <v/>
      </c>
      <c r="N313" s="9"/>
      <c r="O313" s="9"/>
      <c r="P313" s="9"/>
      <c r="Q313" s="9"/>
      <c r="R313" s="9"/>
      <c r="S313" s="9"/>
      <c r="T313" s="9"/>
      <c r="U313" s="9"/>
      <c r="V313" s="32" t="str">
        <f>IF($U313&lt;&gt;"",VLOOKUP($U313,Endereços!$B$3:$M$1002,5,FALSE)&amp;" - "&amp;VLOOKUP($U313,Endereços!$B$3:$M$1002,7,FALSE)&amp;" - "&amp;VLOOKUP($U313,Endereços!$B$3:$M$1002,8,FALSE)&amp;", "&amp;VLOOKUP($U313,Endereços!$B$3:$M$1002,2,FALSE)&amp;" "&amp;VLOOKUP($U313,Endereços!$B$3:$M$1002,3,FALSE),"")</f>
        <v/>
      </c>
      <c r="W313" s="9"/>
      <c r="X313" s="9"/>
      <c r="Y313" s="9"/>
      <c r="Z313" s="16"/>
      <c r="AA313" s="16"/>
      <c r="AB313" s="72"/>
    </row>
    <row r="314" spans="1:28" x14ac:dyDescent="0.2">
      <c r="A314" s="38" t="str">
        <f t="shared" si="6"/>
        <v/>
      </c>
      <c r="B314" s="9"/>
      <c r="C314" s="7"/>
      <c r="D314" s="14"/>
      <c r="E314" s="14"/>
      <c r="F314" s="33" t="str">
        <f>IF($E314&lt;&gt;"",VLOOKUP($E314,Parametros!$A$3:$C$102,2,FALSE),"")</f>
        <v/>
      </c>
      <c r="G314" s="36"/>
      <c r="H314" s="33" t="str">
        <f>IF($G314&lt;&gt;"",VLOOKUP($G314,Parametros!$P$3:$R$102,2,FALSE),"")</f>
        <v/>
      </c>
      <c r="I314" s="9"/>
      <c r="J314" s="9"/>
      <c r="K314" s="9"/>
      <c r="L314" s="33" t="str">
        <f>IF($U314&lt;&gt;"",VLOOKUP(VLOOKUP(VLOOKUP($U314,Endereços!$B$3:$M$1002,8,FALSE),Parametros!$AG$3:$AJ$102,4,FALSE),Parametros!$U$3:$Z$102,4,FALSE),"")</f>
        <v/>
      </c>
      <c r="M314" s="33" t="str">
        <f>IF($U314&lt;&gt;"",VLOOKUP(VLOOKUP($U314,Endereços!$B$3:$M$1002,6,FALSE),Parametros!$I$3:$N$102,6,FALSE),"")</f>
        <v/>
      </c>
      <c r="N314" s="9"/>
      <c r="O314" s="9"/>
      <c r="P314" s="9"/>
      <c r="Q314" s="9"/>
      <c r="R314" s="9"/>
      <c r="S314" s="9"/>
      <c r="T314" s="9"/>
      <c r="U314" s="9"/>
      <c r="V314" s="32" t="str">
        <f>IF($U314&lt;&gt;"",VLOOKUP($U314,Endereços!$B$3:$M$1002,5,FALSE)&amp;" - "&amp;VLOOKUP($U314,Endereços!$B$3:$M$1002,7,FALSE)&amp;" - "&amp;VLOOKUP($U314,Endereços!$B$3:$M$1002,8,FALSE)&amp;", "&amp;VLOOKUP($U314,Endereços!$B$3:$M$1002,2,FALSE)&amp;" "&amp;VLOOKUP($U314,Endereços!$B$3:$M$1002,3,FALSE),"")</f>
        <v/>
      </c>
      <c r="W314" s="9"/>
      <c r="X314" s="9"/>
      <c r="Y314" s="9"/>
      <c r="Z314" s="16"/>
      <c r="AA314" s="16"/>
      <c r="AB314" s="72"/>
    </row>
    <row r="315" spans="1:28" x14ac:dyDescent="0.2">
      <c r="A315" s="38" t="str">
        <f t="shared" si="6"/>
        <v/>
      </c>
      <c r="B315" s="9"/>
      <c r="C315" s="7"/>
      <c r="D315" s="14"/>
      <c r="E315" s="14"/>
      <c r="F315" s="33" t="str">
        <f>IF($E315&lt;&gt;"",VLOOKUP($E315,Parametros!$A$3:$C$102,2,FALSE),"")</f>
        <v/>
      </c>
      <c r="G315" s="36"/>
      <c r="H315" s="33" t="str">
        <f>IF($G315&lt;&gt;"",VLOOKUP($G315,Parametros!$P$3:$R$102,2,FALSE),"")</f>
        <v/>
      </c>
      <c r="I315" s="9"/>
      <c r="J315" s="9"/>
      <c r="K315" s="9"/>
      <c r="L315" s="33" t="str">
        <f>IF($U315&lt;&gt;"",VLOOKUP(VLOOKUP(VLOOKUP($U315,Endereços!$B$3:$M$1002,8,FALSE),Parametros!$AG$3:$AJ$102,4,FALSE),Parametros!$U$3:$Z$102,4,FALSE),"")</f>
        <v/>
      </c>
      <c r="M315" s="33" t="str">
        <f>IF($U315&lt;&gt;"",VLOOKUP(VLOOKUP($U315,Endereços!$B$3:$M$1002,6,FALSE),Parametros!$I$3:$N$102,6,FALSE),"")</f>
        <v/>
      </c>
      <c r="N315" s="9"/>
      <c r="O315" s="9"/>
      <c r="P315" s="9"/>
      <c r="Q315" s="9"/>
      <c r="R315" s="9"/>
      <c r="S315" s="9"/>
      <c r="T315" s="9"/>
      <c r="U315" s="9"/>
      <c r="V315" s="32" t="str">
        <f>IF($U315&lt;&gt;"",VLOOKUP($U315,Endereços!$B$3:$M$1002,5,FALSE)&amp;" - "&amp;VLOOKUP($U315,Endereços!$B$3:$M$1002,7,FALSE)&amp;" - "&amp;VLOOKUP($U315,Endereços!$B$3:$M$1002,8,FALSE)&amp;", "&amp;VLOOKUP($U315,Endereços!$B$3:$M$1002,2,FALSE)&amp;" "&amp;VLOOKUP($U315,Endereços!$B$3:$M$1002,3,FALSE),"")</f>
        <v/>
      </c>
      <c r="W315" s="9"/>
      <c r="X315" s="9"/>
      <c r="Y315" s="9"/>
      <c r="Z315" s="16"/>
      <c r="AA315" s="16"/>
      <c r="AB315" s="72"/>
    </row>
    <row r="316" spans="1:28" x14ac:dyDescent="0.2">
      <c r="A316" s="38" t="str">
        <f t="shared" si="6"/>
        <v/>
      </c>
      <c r="B316" s="9"/>
      <c r="C316" s="7"/>
      <c r="D316" s="14"/>
      <c r="E316" s="14"/>
      <c r="F316" s="33" t="str">
        <f>IF($E316&lt;&gt;"",VLOOKUP($E316,Parametros!$A$3:$C$102,2,FALSE),"")</f>
        <v/>
      </c>
      <c r="G316" s="36"/>
      <c r="H316" s="33" t="str">
        <f>IF($G316&lt;&gt;"",VLOOKUP($G316,Parametros!$P$3:$R$102,2,FALSE),"")</f>
        <v/>
      </c>
      <c r="I316" s="9"/>
      <c r="J316" s="9"/>
      <c r="K316" s="9"/>
      <c r="L316" s="33" t="str">
        <f>IF($U316&lt;&gt;"",VLOOKUP(VLOOKUP(VLOOKUP($U316,Endereços!$B$3:$M$1002,8,FALSE),Parametros!$AG$3:$AJ$102,4,FALSE),Parametros!$U$3:$Z$102,4,FALSE),"")</f>
        <v/>
      </c>
      <c r="M316" s="33" t="str">
        <f>IF($U316&lt;&gt;"",VLOOKUP(VLOOKUP($U316,Endereços!$B$3:$M$1002,6,FALSE),Parametros!$I$3:$N$102,6,FALSE),"")</f>
        <v/>
      </c>
      <c r="N316" s="9"/>
      <c r="O316" s="9"/>
      <c r="P316" s="9"/>
      <c r="Q316" s="9"/>
      <c r="R316" s="9"/>
      <c r="S316" s="9"/>
      <c r="T316" s="9"/>
      <c r="U316" s="9"/>
      <c r="V316" s="32" t="str">
        <f>IF($U316&lt;&gt;"",VLOOKUP($U316,Endereços!$B$3:$M$1002,5,FALSE)&amp;" - "&amp;VLOOKUP($U316,Endereços!$B$3:$M$1002,7,FALSE)&amp;" - "&amp;VLOOKUP($U316,Endereços!$B$3:$M$1002,8,FALSE)&amp;", "&amp;VLOOKUP($U316,Endereços!$B$3:$M$1002,2,FALSE)&amp;" "&amp;VLOOKUP($U316,Endereços!$B$3:$M$1002,3,FALSE),"")</f>
        <v/>
      </c>
      <c r="W316" s="9"/>
      <c r="X316" s="9"/>
      <c r="Y316" s="9"/>
      <c r="Z316" s="16"/>
      <c r="AA316" s="16"/>
      <c r="AB316" s="72"/>
    </row>
    <row r="317" spans="1:28" x14ac:dyDescent="0.2">
      <c r="A317" s="38" t="str">
        <f t="shared" si="6"/>
        <v/>
      </c>
      <c r="B317" s="9"/>
      <c r="C317" s="7"/>
      <c r="D317" s="14"/>
      <c r="E317" s="14"/>
      <c r="F317" s="33" t="str">
        <f>IF($E317&lt;&gt;"",VLOOKUP($E317,Parametros!$A$3:$C$102,2,FALSE),"")</f>
        <v/>
      </c>
      <c r="G317" s="36"/>
      <c r="H317" s="33" t="str">
        <f>IF($G317&lt;&gt;"",VLOOKUP($G317,Parametros!$P$3:$R$102,2,FALSE),"")</f>
        <v/>
      </c>
      <c r="I317" s="9"/>
      <c r="J317" s="9"/>
      <c r="K317" s="9"/>
      <c r="L317" s="33" t="str">
        <f>IF($U317&lt;&gt;"",VLOOKUP(VLOOKUP(VLOOKUP($U317,Endereços!$B$3:$M$1002,8,FALSE),Parametros!$AG$3:$AJ$102,4,FALSE),Parametros!$U$3:$Z$102,4,FALSE),"")</f>
        <v/>
      </c>
      <c r="M317" s="33" t="str">
        <f>IF($U317&lt;&gt;"",VLOOKUP(VLOOKUP($U317,Endereços!$B$3:$M$1002,6,FALSE),Parametros!$I$3:$N$102,6,FALSE),"")</f>
        <v/>
      </c>
      <c r="N317" s="9"/>
      <c r="O317" s="9"/>
      <c r="P317" s="9"/>
      <c r="Q317" s="9"/>
      <c r="R317" s="9"/>
      <c r="S317" s="9"/>
      <c r="T317" s="9"/>
      <c r="U317" s="9"/>
      <c r="V317" s="32" t="str">
        <f>IF($U317&lt;&gt;"",VLOOKUP($U317,Endereços!$B$3:$M$1002,5,FALSE)&amp;" - "&amp;VLOOKUP($U317,Endereços!$B$3:$M$1002,7,FALSE)&amp;" - "&amp;VLOOKUP($U317,Endereços!$B$3:$M$1002,8,FALSE)&amp;", "&amp;VLOOKUP($U317,Endereços!$B$3:$M$1002,2,FALSE)&amp;" "&amp;VLOOKUP($U317,Endereços!$B$3:$M$1002,3,FALSE),"")</f>
        <v/>
      </c>
      <c r="W317" s="9"/>
      <c r="X317" s="9"/>
      <c r="Y317" s="9"/>
      <c r="Z317" s="16"/>
      <c r="AA317" s="16"/>
      <c r="AB317" s="72"/>
    </row>
    <row r="318" spans="1:28" x14ac:dyDescent="0.2">
      <c r="A318" s="38" t="str">
        <f t="shared" si="6"/>
        <v/>
      </c>
      <c r="B318" s="9"/>
      <c r="C318" s="7"/>
      <c r="D318" s="14"/>
      <c r="E318" s="14"/>
      <c r="F318" s="33" t="str">
        <f>IF($E318&lt;&gt;"",VLOOKUP($E318,Parametros!$A$3:$C$102,2,FALSE),"")</f>
        <v/>
      </c>
      <c r="G318" s="36"/>
      <c r="H318" s="33" t="str">
        <f>IF($G318&lt;&gt;"",VLOOKUP($G318,Parametros!$P$3:$R$102,2,FALSE),"")</f>
        <v/>
      </c>
      <c r="I318" s="9"/>
      <c r="J318" s="9"/>
      <c r="K318" s="9"/>
      <c r="L318" s="33" t="str">
        <f>IF($U318&lt;&gt;"",VLOOKUP(VLOOKUP(VLOOKUP($U318,Endereços!$B$3:$M$1002,8,FALSE),Parametros!$AG$3:$AJ$102,4,FALSE),Parametros!$U$3:$Z$102,4,FALSE),"")</f>
        <v/>
      </c>
      <c r="M318" s="33" t="str">
        <f>IF($U318&lt;&gt;"",VLOOKUP(VLOOKUP($U318,Endereços!$B$3:$M$1002,6,FALSE),Parametros!$I$3:$N$102,6,FALSE),"")</f>
        <v/>
      </c>
      <c r="N318" s="9"/>
      <c r="O318" s="9"/>
      <c r="P318" s="9"/>
      <c r="Q318" s="9"/>
      <c r="R318" s="9"/>
      <c r="S318" s="9"/>
      <c r="T318" s="9"/>
      <c r="U318" s="9"/>
      <c r="V318" s="32" t="str">
        <f>IF($U318&lt;&gt;"",VLOOKUP($U318,Endereços!$B$3:$M$1002,5,FALSE)&amp;" - "&amp;VLOOKUP($U318,Endereços!$B$3:$M$1002,7,FALSE)&amp;" - "&amp;VLOOKUP($U318,Endereços!$B$3:$M$1002,8,FALSE)&amp;", "&amp;VLOOKUP($U318,Endereços!$B$3:$M$1002,2,FALSE)&amp;" "&amp;VLOOKUP($U318,Endereços!$B$3:$M$1002,3,FALSE),"")</f>
        <v/>
      </c>
      <c r="W318" s="9"/>
      <c r="X318" s="9"/>
      <c r="Y318" s="9"/>
      <c r="Z318" s="16"/>
      <c r="AA318" s="16"/>
      <c r="AB318" s="72"/>
    </row>
    <row r="319" spans="1:28" x14ac:dyDescent="0.2">
      <c r="A319" s="38" t="str">
        <f t="shared" si="6"/>
        <v/>
      </c>
      <c r="B319" s="9"/>
      <c r="C319" s="7"/>
      <c r="D319" s="14"/>
      <c r="E319" s="14"/>
      <c r="F319" s="33" t="str">
        <f>IF($E319&lt;&gt;"",VLOOKUP($E319,Parametros!$A$3:$C$102,2,FALSE),"")</f>
        <v/>
      </c>
      <c r="G319" s="36"/>
      <c r="H319" s="33" t="str">
        <f>IF($G319&lt;&gt;"",VLOOKUP($G319,Parametros!$P$3:$R$102,2,FALSE),"")</f>
        <v/>
      </c>
      <c r="I319" s="9"/>
      <c r="J319" s="9"/>
      <c r="K319" s="9"/>
      <c r="L319" s="33" t="str">
        <f>IF($U319&lt;&gt;"",VLOOKUP(VLOOKUP(VLOOKUP($U319,Endereços!$B$3:$M$1002,8,FALSE),Parametros!$AG$3:$AJ$102,4,FALSE),Parametros!$U$3:$Z$102,4,FALSE),"")</f>
        <v/>
      </c>
      <c r="M319" s="33" t="str">
        <f>IF($U319&lt;&gt;"",VLOOKUP(VLOOKUP($U319,Endereços!$B$3:$M$1002,6,FALSE),Parametros!$I$3:$N$102,6,FALSE),"")</f>
        <v/>
      </c>
      <c r="N319" s="9"/>
      <c r="O319" s="9"/>
      <c r="P319" s="9"/>
      <c r="Q319" s="9"/>
      <c r="R319" s="9"/>
      <c r="S319" s="9"/>
      <c r="T319" s="9"/>
      <c r="U319" s="9"/>
      <c r="V319" s="32" t="str">
        <f>IF($U319&lt;&gt;"",VLOOKUP($U319,Endereços!$B$3:$M$1002,5,FALSE)&amp;" - "&amp;VLOOKUP($U319,Endereços!$B$3:$M$1002,7,FALSE)&amp;" - "&amp;VLOOKUP($U319,Endereços!$B$3:$M$1002,8,FALSE)&amp;", "&amp;VLOOKUP($U319,Endereços!$B$3:$M$1002,2,FALSE)&amp;" "&amp;VLOOKUP($U319,Endereços!$B$3:$M$1002,3,FALSE),"")</f>
        <v/>
      </c>
      <c r="W319" s="9"/>
      <c r="X319" s="9"/>
      <c r="Y319" s="9"/>
      <c r="Z319" s="16"/>
      <c r="AA319" s="16"/>
      <c r="AB319" s="72"/>
    </row>
    <row r="320" spans="1:28" x14ac:dyDescent="0.2">
      <c r="A320" s="38" t="str">
        <f t="shared" si="6"/>
        <v/>
      </c>
      <c r="B320" s="9"/>
      <c r="C320" s="7"/>
      <c r="D320" s="14"/>
      <c r="E320" s="14"/>
      <c r="F320" s="33" t="str">
        <f>IF($E320&lt;&gt;"",VLOOKUP($E320,Parametros!$A$3:$C$102,2,FALSE),"")</f>
        <v/>
      </c>
      <c r="G320" s="36"/>
      <c r="H320" s="33" t="str">
        <f>IF($G320&lt;&gt;"",VLOOKUP($G320,Parametros!$P$3:$R$102,2,FALSE),"")</f>
        <v/>
      </c>
      <c r="I320" s="9"/>
      <c r="J320" s="9"/>
      <c r="K320" s="9"/>
      <c r="L320" s="33" t="str">
        <f>IF($U320&lt;&gt;"",VLOOKUP(VLOOKUP(VLOOKUP($U320,Endereços!$B$3:$M$1002,8,FALSE),Parametros!$AG$3:$AJ$102,4,FALSE),Parametros!$U$3:$Z$102,4,FALSE),"")</f>
        <v/>
      </c>
      <c r="M320" s="33" t="str">
        <f>IF($U320&lt;&gt;"",VLOOKUP(VLOOKUP($U320,Endereços!$B$3:$M$1002,6,FALSE),Parametros!$I$3:$N$102,6,FALSE),"")</f>
        <v/>
      </c>
      <c r="N320" s="9"/>
      <c r="O320" s="9"/>
      <c r="P320" s="9"/>
      <c r="Q320" s="9"/>
      <c r="R320" s="9"/>
      <c r="S320" s="9"/>
      <c r="T320" s="9"/>
      <c r="U320" s="9"/>
      <c r="V320" s="32" t="str">
        <f>IF($U320&lt;&gt;"",VLOOKUP($U320,Endereços!$B$3:$M$1002,5,FALSE)&amp;" - "&amp;VLOOKUP($U320,Endereços!$B$3:$M$1002,7,FALSE)&amp;" - "&amp;VLOOKUP($U320,Endereços!$B$3:$M$1002,8,FALSE)&amp;", "&amp;VLOOKUP($U320,Endereços!$B$3:$M$1002,2,FALSE)&amp;" "&amp;VLOOKUP($U320,Endereços!$B$3:$M$1002,3,FALSE),"")</f>
        <v/>
      </c>
      <c r="W320" s="9"/>
      <c r="X320" s="9"/>
      <c r="Y320" s="9"/>
      <c r="Z320" s="16"/>
      <c r="AA320" s="16"/>
      <c r="AB320" s="72"/>
    </row>
    <row r="321" spans="1:28" x14ac:dyDescent="0.2">
      <c r="A321" s="38" t="str">
        <f t="shared" si="6"/>
        <v/>
      </c>
      <c r="B321" s="9"/>
      <c r="C321" s="7"/>
      <c r="D321" s="14"/>
      <c r="E321" s="14"/>
      <c r="F321" s="33" t="str">
        <f>IF($E321&lt;&gt;"",VLOOKUP($E321,Parametros!$A$3:$C$102,2,FALSE),"")</f>
        <v/>
      </c>
      <c r="G321" s="36"/>
      <c r="H321" s="33" t="str">
        <f>IF($G321&lt;&gt;"",VLOOKUP($G321,Parametros!$P$3:$R$102,2,FALSE),"")</f>
        <v/>
      </c>
      <c r="I321" s="9"/>
      <c r="J321" s="9"/>
      <c r="K321" s="9"/>
      <c r="L321" s="33" t="str">
        <f>IF($U321&lt;&gt;"",VLOOKUP(VLOOKUP(VLOOKUP($U321,Endereços!$B$3:$M$1002,8,FALSE),Parametros!$AG$3:$AJ$102,4,FALSE),Parametros!$U$3:$Z$102,4,FALSE),"")</f>
        <v/>
      </c>
      <c r="M321" s="33" t="str">
        <f>IF($U321&lt;&gt;"",VLOOKUP(VLOOKUP($U321,Endereços!$B$3:$M$1002,6,FALSE),Parametros!$I$3:$N$102,6,FALSE),"")</f>
        <v/>
      </c>
      <c r="N321" s="9"/>
      <c r="O321" s="9"/>
      <c r="P321" s="9"/>
      <c r="Q321" s="9"/>
      <c r="R321" s="9"/>
      <c r="S321" s="9"/>
      <c r="T321" s="9"/>
      <c r="U321" s="9"/>
      <c r="V321" s="32" t="str">
        <f>IF($U321&lt;&gt;"",VLOOKUP($U321,Endereços!$B$3:$M$1002,5,FALSE)&amp;" - "&amp;VLOOKUP($U321,Endereços!$B$3:$M$1002,7,FALSE)&amp;" - "&amp;VLOOKUP($U321,Endereços!$B$3:$M$1002,8,FALSE)&amp;", "&amp;VLOOKUP($U321,Endereços!$B$3:$M$1002,2,FALSE)&amp;" "&amp;VLOOKUP($U321,Endereços!$B$3:$M$1002,3,FALSE),"")</f>
        <v/>
      </c>
      <c r="W321" s="9"/>
      <c r="X321" s="9"/>
      <c r="Y321" s="9"/>
      <c r="Z321" s="16"/>
      <c r="AA321" s="16"/>
      <c r="AB321" s="72"/>
    </row>
    <row r="322" spans="1:28" x14ac:dyDescent="0.2">
      <c r="A322" s="38" t="str">
        <f t="shared" si="6"/>
        <v/>
      </c>
      <c r="B322" s="9"/>
      <c r="C322" s="7"/>
      <c r="D322" s="14"/>
      <c r="E322" s="14"/>
      <c r="F322" s="33" t="str">
        <f>IF($E322&lt;&gt;"",VLOOKUP($E322,Parametros!$A$3:$C$102,2,FALSE),"")</f>
        <v/>
      </c>
      <c r="G322" s="36"/>
      <c r="H322" s="33" t="str">
        <f>IF($G322&lt;&gt;"",VLOOKUP($G322,Parametros!$P$3:$R$102,2,FALSE),"")</f>
        <v/>
      </c>
      <c r="I322" s="9"/>
      <c r="J322" s="9"/>
      <c r="K322" s="9"/>
      <c r="L322" s="33" t="str">
        <f>IF($U322&lt;&gt;"",VLOOKUP(VLOOKUP(VLOOKUP($U322,Endereços!$B$3:$M$1002,8,FALSE),Parametros!$AG$3:$AJ$102,4,FALSE),Parametros!$U$3:$Z$102,4,FALSE),"")</f>
        <v/>
      </c>
      <c r="M322" s="33" t="str">
        <f>IF($U322&lt;&gt;"",VLOOKUP(VLOOKUP($U322,Endereços!$B$3:$M$1002,6,FALSE),Parametros!$I$3:$N$102,6,FALSE),"")</f>
        <v/>
      </c>
      <c r="N322" s="9"/>
      <c r="O322" s="9"/>
      <c r="P322" s="9"/>
      <c r="Q322" s="9"/>
      <c r="R322" s="9"/>
      <c r="S322" s="9"/>
      <c r="T322" s="9"/>
      <c r="U322" s="9"/>
      <c r="V322" s="32" t="str">
        <f>IF($U322&lt;&gt;"",VLOOKUP($U322,Endereços!$B$3:$M$1002,5,FALSE)&amp;" - "&amp;VLOOKUP($U322,Endereços!$B$3:$M$1002,7,FALSE)&amp;" - "&amp;VLOOKUP($U322,Endereços!$B$3:$M$1002,8,FALSE)&amp;", "&amp;VLOOKUP($U322,Endereços!$B$3:$M$1002,2,FALSE)&amp;" "&amp;VLOOKUP($U322,Endereços!$B$3:$M$1002,3,FALSE),"")</f>
        <v/>
      </c>
      <c r="W322" s="9"/>
      <c r="X322" s="9"/>
      <c r="Y322" s="9"/>
      <c r="Z322" s="16"/>
      <c r="AA322" s="16"/>
      <c r="AB322" s="72"/>
    </row>
    <row r="323" spans="1:28" x14ac:dyDescent="0.2">
      <c r="A323" s="38" t="str">
        <f t="shared" si="6"/>
        <v/>
      </c>
      <c r="B323" s="9"/>
      <c r="C323" s="7"/>
      <c r="D323" s="14"/>
      <c r="E323" s="14"/>
      <c r="F323" s="33" t="str">
        <f>IF($E323&lt;&gt;"",VLOOKUP($E323,Parametros!$A$3:$C$102,2,FALSE),"")</f>
        <v/>
      </c>
      <c r="G323" s="36"/>
      <c r="H323" s="33" t="str">
        <f>IF($G323&lt;&gt;"",VLOOKUP($G323,Parametros!$P$3:$R$102,2,FALSE),"")</f>
        <v/>
      </c>
      <c r="I323" s="9"/>
      <c r="J323" s="9"/>
      <c r="K323" s="9"/>
      <c r="L323" s="33" t="str">
        <f>IF($U323&lt;&gt;"",VLOOKUP(VLOOKUP(VLOOKUP($U323,Endereços!$B$3:$M$1002,8,FALSE),Parametros!$AG$3:$AJ$102,4,FALSE),Parametros!$U$3:$Z$102,4,FALSE),"")</f>
        <v/>
      </c>
      <c r="M323" s="33" t="str">
        <f>IF($U323&lt;&gt;"",VLOOKUP(VLOOKUP($U323,Endereços!$B$3:$M$1002,6,FALSE),Parametros!$I$3:$N$102,6,FALSE),"")</f>
        <v/>
      </c>
      <c r="N323" s="9"/>
      <c r="O323" s="9"/>
      <c r="P323" s="9"/>
      <c r="Q323" s="9"/>
      <c r="R323" s="9"/>
      <c r="S323" s="9"/>
      <c r="T323" s="9"/>
      <c r="U323" s="9"/>
      <c r="V323" s="32" t="str">
        <f>IF($U323&lt;&gt;"",VLOOKUP($U323,Endereços!$B$3:$M$1002,5,FALSE)&amp;" - "&amp;VLOOKUP($U323,Endereços!$B$3:$M$1002,7,FALSE)&amp;" - "&amp;VLOOKUP($U323,Endereços!$B$3:$M$1002,8,FALSE)&amp;", "&amp;VLOOKUP($U323,Endereços!$B$3:$M$1002,2,FALSE)&amp;" "&amp;VLOOKUP($U323,Endereços!$B$3:$M$1002,3,FALSE),"")</f>
        <v/>
      </c>
      <c r="W323" s="9"/>
      <c r="X323" s="9"/>
      <c r="Y323" s="9"/>
      <c r="Z323" s="16"/>
      <c r="AA323" s="16"/>
      <c r="AB323" s="72"/>
    </row>
    <row r="324" spans="1:28" x14ac:dyDescent="0.2">
      <c r="A324" s="38" t="str">
        <f t="shared" si="6"/>
        <v/>
      </c>
      <c r="B324" s="9"/>
      <c r="C324" s="7"/>
      <c r="D324" s="14"/>
      <c r="E324" s="14"/>
      <c r="F324" s="33" t="str">
        <f>IF($E324&lt;&gt;"",VLOOKUP($E324,Parametros!$A$3:$C$102,2,FALSE),"")</f>
        <v/>
      </c>
      <c r="G324" s="36"/>
      <c r="H324" s="33" t="str">
        <f>IF($G324&lt;&gt;"",VLOOKUP($G324,Parametros!$P$3:$R$102,2,FALSE),"")</f>
        <v/>
      </c>
      <c r="I324" s="9"/>
      <c r="J324" s="9"/>
      <c r="K324" s="9"/>
      <c r="L324" s="33" t="str">
        <f>IF($U324&lt;&gt;"",VLOOKUP(VLOOKUP(VLOOKUP($U324,Endereços!$B$3:$M$1002,8,FALSE),Parametros!$AG$3:$AJ$102,4,FALSE),Parametros!$U$3:$Z$102,4,FALSE),"")</f>
        <v/>
      </c>
      <c r="M324" s="33" t="str">
        <f>IF($U324&lt;&gt;"",VLOOKUP(VLOOKUP($U324,Endereços!$B$3:$M$1002,6,FALSE),Parametros!$I$3:$N$102,6,FALSE),"")</f>
        <v/>
      </c>
      <c r="N324" s="9"/>
      <c r="O324" s="9"/>
      <c r="P324" s="9"/>
      <c r="Q324" s="9"/>
      <c r="R324" s="9"/>
      <c r="S324" s="9"/>
      <c r="T324" s="9"/>
      <c r="U324" s="9"/>
      <c r="V324" s="32" t="str">
        <f>IF($U324&lt;&gt;"",VLOOKUP($U324,Endereços!$B$3:$M$1002,5,FALSE)&amp;" - "&amp;VLOOKUP($U324,Endereços!$B$3:$M$1002,7,FALSE)&amp;" - "&amp;VLOOKUP($U324,Endereços!$B$3:$M$1002,8,FALSE)&amp;", "&amp;VLOOKUP($U324,Endereços!$B$3:$M$1002,2,FALSE)&amp;" "&amp;VLOOKUP($U324,Endereços!$B$3:$M$1002,3,FALSE),"")</f>
        <v/>
      </c>
      <c r="W324" s="9"/>
      <c r="X324" s="9"/>
      <c r="Y324" s="9"/>
      <c r="Z324" s="16"/>
      <c r="AA324" s="16"/>
      <c r="AB324" s="72"/>
    </row>
    <row r="325" spans="1:28" x14ac:dyDescent="0.2">
      <c r="A325" s="38" t="str">
        <f t="shared" si="6"/>
        <v/>
      </c>
      <c r="B325" s="9"/>
      <c r="C325" s="7"/>
      <c r="D325" s="14"/>
      <c r="E325" s="14"/>
      <c r="F325" s="33" t="str">
        <f>IF($E325&lt;&gt;"",VLOOKUP($E325,Parametros!$A$3:$C$102,2,FALSE),"")</f>
        <v/>
      </c>
      <c r="G325" s="36"/>
      <c r="H325" s="33" t="str">
        <f>IF($G325&lt;&gt;"",VLOOKUP($G325,Parametros!$P$3:$R$102,2,FALSE),"")</f>
        <v/>
      </c>
      <c r="I325" s="9"/>
      <c r="J325" s="9"/>
      <c r="K325" s="9"/>
      <c r="L325" s="33" t="str">
        <f>IF($U325&lt;&gt;"",VLOOKUP(VLOOKUP(VLOOKUP($U325,Endereços!$B$3:$M$1002,8,FALSE),Parametros!$AG$3:$AJ$102,4,FALSE),Parametros!$U$3:$Z$102,4,FALSE),"")</f>
        <v/>
      </c>
      <c r="M325" s="33" t="str">
        <f>IF($U325&lt;&gt;"",VLOOKUP(VLOOKUP($U325,Endereços!$B$3:$M$1002,6,FALSE),Parametros!$I$3:$N$102,6,FALSE),"")</f>
        <v/>
      </c>
      <c r="N325" s="9"/>
      <c r="O325" s="9"/>
      <c r="P325" s="9"/>
      <c r="Q325" s="9"/>
      <c r="R325" s="9"/>
      <c r="S325" s="9"/>
      <c r="T325" s="9"/>
      <c r="U325" s="9"/>
      <c r="V325" s="32" t="str">
        <f>IF($U325&lt;&gt;"",VLOOKUP($U325,Endereços!$B$3:$M$1002,5,FALSE)&amp;" - "&amp;VLOOKUP($U325,Endereços!$B$3:$M$1002,7,FALSE)&amp;" - "&amp;VLOOKUP($U325,Endereços!$B$3:$M$1002,8,FALSE)&amp;", "&amp;VLOOKUP($U325,Endereços!$B$3:$M$1002,2,FALSE)&amp;" "&amp;VLOOKUP($U325,Endereços!$B$3:$M$1002,3,FALSE),"")</f>
        <v/>
      </c>
      <c r="W325" s="9"/>
      <c r="X325" s="9"/>
      <c r="Y325" s="9"/>
      <c r="Z325" s="16"/>
      <c r="AA325" s="16"/>
      <c r="AB325" s="72"/>
    </row>
    <row r="326" spans="1:28" x14ac:dyDescent="0.2">
      <c r="A326" s="38" t="str">
        <f t="shared" si="6"/>
        <v/>
      </c>
      <c r="B326" s="9"/>
      <c r="C326" s="7"/>
      <c r="D326" s="14"/>
      <c r="E326" s="14"/>
      <c r="F326" s="33" t="str">
        <f>IF($E326&lt;&gt;"",VLOOKUP($E326,Parametros!$A$3:$C$102,2,FALSE),"")</f>
        <v/>
      </c>
      <c r="G326" s="36"/>
      <c r="H326" s="33" t="str">
        <f>IF($G326&lt;&gt;"",VLOOKUP($G326,Parametros!$P$3:$R$102,2,FALSE),"")</f>
        <v/>
      </c>
      <c r="I326" s="9"/>
      <c r="J326" s="9"/>
      <c r="K326" s="9"/>
      <c r="L326" s="33" t="str">
        <f>IF($U326&lt;&gt;"",VLOOKUP(VLOOKUP(VLOOKUP($U326,Endereços!$B$3:$M$1002,8,FALSE),Parametros!$AG$3:$AJ$102,4,FALSE),Parametros!$U$3:$Z$102,4,FALSE),"")</f>
        <v/>
      </c>
      <c r="M326" s="33" t="str">
        <f>IF($U326&lt;&gt;"",VLOOKUP(VLOOKUP($U326,Endereços!$B$3:$M$1002,6,FALSE),Parametros!$I$3:$N$102,6,FALSE),"")</f>
        <v/>
      </c>
      <c r="N326" s="9"/>
      <c r="O326" s="9"/>
      <c r="P326" s="9"/>
      <c r="Q326" s="9"/>
      <c r="R326" s="9"/>
      <c r="S326" s="9"/>
      <c r="T326" s="9"/>
      <c r="U326" s="9"/>
      <c r="V326" s="32" t="str">
        <f>IF($U326&lt;&gt;"",VLOOKUP($U326,Endereços!$B$3:$M$1002,5,FALSE)&amp;" - "&amp;VLOOKUP($U326,Endereços!$B$3:$M$1002,7,FALSE)&amp;" - "&amp;VLOOKUP($U326,Endereços!$B$3:$M$1002,8,FALSE)&amp;", "&amp;VLOOKUP($U326,Endereços!$B$3:$M$1002,2,FALSE)&amp;" "&amp;VLOOKUP($U326,Endereços!$B$3:$M$1002,3,FALSE),"")</f>
        <v/>
      </c>
      <c r="W326" s="9"/>
      <c r="X326" s="9"/>
      <c r="Y326" s="9"/>
      <c r="Z326" s="16"/>
      <c r="AA326" s="16"/>
      <c r="AB326" s="72"/>
    </row>
    <row r="327" spans="1:28" x14ac:dyDescent="0.2">
      <c r="A327" s="38" t="str">
        <f t="shared" si="6"/>
        <v/>
      </c>
      <c r="B327" s="9"/>
      <c r="C327" s="7"/>
      <c r="D327" s="14"/>
      <c r="E327" s="14"/>
      <c r="F327" s="33" t="str">
        <f>IF($E327&lt;&gt;"",VLOOKUP($E327,Parametros!$A$3:$C$102,2,FALSE),"")</f>
        <v/>
      </c>
      <c r="G327" s="36"/>
      <c r="H327" s="33" t="str">
        <f>IF($G327&lt;&gt;"",VLOOKUP($G327,Parametros!$P$3:$R$102,2,FALSE),"")</f>
        <v/>
      </c>
      <c r="I327" s="9"/>
      <c r="J327" s="9"/>
      <c r="K327" s="9"/>
      <c r="L327" s="33" t="str">
        <f>IF($U327&lt;&gt;"",VLOOKUP(VLOOKUP(VLOOKUP($U327,Endereços!$B$3:$M$1002,8,FALSE),Parametros!$AG$3:$AJ$102,4,FALSE),Parametros!$U$3:$Z$102,4,FALSE),"")</f>
        <v/>
      </c>
      <c r="M327" s="33" t="str">
        <f>IF($U327&lt;&gt;"",VLOOKUP(VLOOKUP($U327,Endereços!$B$3:$M$1002,6,FALSE),Parametros!$I$3:$N$102,6,FALSE),"")</f>
        <v/>
      </c>
      <c r="N327" s="9"/>
      <c r="O327" s="9"/>
      <c r="P327" s="9"/>
      <c r="Q327" s="9"/>
      <c r="R327" s="9"/>
      <c r="S327" s="9"/>
      <c r="T327" s="9"/>
      <c r="U327" s="9"/>
      <c r="V327" s="32" t="str">
        <f>IF($U327&lt;&gt;"",VLOOKUP($U327,Endereços!$B$3:$M$1002,5,FALSE)&amp;" - "&amp;VLOOKUP($U327,Endereços!$B$3:$M$1002,7,FALSE)&amp;" - "&amp;VLOOKUP($U327,Endereços!$B$3:$M$1002,8,FALSE)&amp;", "&amp;VLOOKUP($U327,Endereços!$B$3:$M$1002,2,FALSE)&amp;" "&amp;VLOOKUP($U327,Endereços!$B$3:$M$1002,3,FALSE),"")</f>
        <v/>
      </c>
      <c r="W327" s="9"/>
      <c r="X327" s="9"/>
      <c r="Y327" s="9"/>
      <c r="Z327" s="16"/>
      <c r="AA327" s="16"/>
      <c r="AB327" s="72"/>
    </row>
    <row r="328" spans="1:28" x14ac:dyDescent="0.2">
      <c r="A328" s="38" t="str">
        <f t="shared" si="6"/>
        <v/>
      </c>
      <c r="B328" s="9"/>
      <c r="C328" s="7"/>
      <c r="D328" s="14"/>
      <c r="E328" s="14"/>
      <c r="F328" s="33" t="str">
        <f>IF($E328&lt;&gt;"",VLOOKUP($E328,Parametros!$A$3:$C$102,2,FALSE),"")</f>
        <v/>
      </c>
      <c r="G328" s="36"/>
      <c r="H328" s="33" t="str">
        <f>IF($G328&lt;&gt;"",VLOOKUP($G328,Parametros!$P$3:$R$102,2,FALSE),"")</f>
        <v/>
      </c>
      <c r="I328" s="9"/>
      <c r="J328" s="9"/>
      <c r="K328" s="9"/>
      <c r="L328" s="33" t="str">
        <f>IF($U328&lt;&gt;"",VLOOKUP(VLOOKUP(VLOOKUP($U328,Endereços!$B$3:$M$1002,8,FALSE),Parametros!$AG$3:$AJ$102,4,FALSE),Parametros!$U$3:$Z$102,4,FALSE),"")</f>
        <v/>
      </c>
      <c r="M328" s="33" t="str">
        <f>IF($U328&lt;&gt;"",VLOOKUP(VLOOKUP($U328,Endereços!$B$3:$M$1002,6,FALSE),Parametros!$I$3:$N$102,6,FALSE),"")</f>
        <v/>
      </c>
      <c r="N328" s="9"/>
      <c r="O328" s="9"/>
      <c r="P328" s="9"/>
      <c r="Q328" s="9"/>
      <c r="R328" s="9"/>
      <c r="S328" s="9"/>
      <c r="T328" s="9"/>
      <c r="U328" s="9"/>
      <c r="V328" s="32" t="str">
        <f>IF($U328&lt;&gt;"",VLOOKUP($U328,Endereços!$B$3:$M$1002,5,FALSE)&amp;" - "&amp;VLOOKUP($U328,Endereços!$B$3:$M$1002,7,FALSE)&amp;" - "&amp;VLOOKUP($U328,Endereços!$B$3:$M$1002,8,FALSE)&amp;", "&amp;VLOOKUP($U328,Endereços!$B$3:$M$1002,2,FALSE)&amp;" "&amp;VLOOKUP($U328,Endereços!$B$3:$M$1002,3,FALSE),"")</f>
        <v/>
      </c>
      <c r="W328" s="9"/>
      <c r="X328" s="9"/>
      <c r="Y328" s="9"/>
      <c r="Z328" s="16"/>
      <c r="AA328" s="16"/>
      <c r="AB328" s="72"/>
    </row>
    <row r="329" spans="1:28" x14ac:dyDescent="0.2">
      <c r="A329" s="38" t="str">
        <f t="shared" si="6"/>
        <v/>
      </c>
      <c r="B329" s="9"/>
      <c r="C329" s="7"/>
      <c r="D329" s="14"/>
      <c r="E329" s="14"/>
      <c r="F329" s="33" t="str">
        <f>IF($E329&lt;&gt;"",VLOOKUP($E329,Parametros!$A$3:$C$102,2,FALSE),"")</f>
        <v/>
      </c>
      <c r="G329" s="36"/>
      <c r="H329" s="33" t="str">
        <f>IF($G329&lt;&gt;"",VLOOKUP($G329,Parametros!$P$3:$R$102,2,FALSE),"")</f>
        <v/>
      </c>
      <c r="I329" s="9"/>
      <c r="J329" s="9"/>
      <c r="K329" s="9"/>
      <c r="L329" s="33" t="str">
        <f>IF($U329&lt;&gt;"",VLOOKUP(VLOOKUP(VLOOKUP($U329,Endereços!$B$3:$M$1002,8,FALSE),Parametros!$AG$3:$AJ$102,4,FALSE),Parametros!$U$3:$Z$102,4,FALSE),"")</f>
        <v/>
      </c>
      <c r="M329" s="33" t="str">
        <f>IF($U329&lt;&gt;"",VLOOKUP(VLOOKUP($U329,Endereços!$B$3:$M$1002,6,FALSE),Parametros!$I$3:$N$102,6,FALSE),"")</f>
        <v/>
      </c>
      <c r="N329" s="9"/>
      <c r="O329" s="9"/>
      <c r="P329" s="9"/>
      <c r="Q329" s="9"/>
      <c r="R329" s="9"/>
      <c r="S329" s="9"/>
      <c r="T329" s="9"/>
      <c r="U329" s="9"/>
      <c r="V329" s="32" t="str">
        <f>IF($U329&lt;&gt;"",VLOOKUP($U329,Endereços!$B$3:$M$1002,5,FALSE)&amp;" - "&amp;VLOOKUP($U329,Endereços!$B$3:$M$1002,7,FALSE)&amp;" - "&amp;VLOOKUP($U329,Endereços!$B$3:$M$1002,8,FALSE)&amp;", "&amp;VLOOKUP($U329,Endereços!$B$3:$M$1002,2,FALSE)&amp;" "&amp;VLOOKUP($U329,Endereços!$B$3:$M$1002,3,FALSE),"")</f>
        <v/>
      </c>
      <c r="W329" s="9"/>
      <c r="X329" s="9"/>
      <c r="Y329" s="9"/>
      <c r="Z329" s="16"/>
      <c r="AA329" s="16"/>
      <c r="AB329" s="72"/>
    </row>
    <row r="330" spans="1:28" x14ac:dyDescent="0.2">
      <c r="A330" s="38" t="str">
        <f t="shared" si="6"/>
        <v/>
      </c>
      <c r="B330" s="9"/>
      <c r="C330" s="7"/>
      <c r="D330" s="14"/>
      <c r="E330" s="14"/>
      <c r="F330" s="33" t="str">
        <f>IF($E330&lt;&gt;"",VLOOKUP($E330,Parametros!$A$3:$C$102,2,FALSE),"")</f>
        <v/>
      </c>
      <c r="G330" s="36"/>
      <c r="H330" s="33" t="str">
        <f>IF($G330&lt;&gt;"",VLOOKUP($G330,Parametros!$P$3:$R$102,2,FALSE),"")</f>
        <v/>
      </c>
      <c r="I330" s="9"/>
      <c r="J330" s="9"/>
      <c r="K330" s="9"/>
      <c r="L330" s="33" t="str">
        <f>IF($U330&lt;&gt;"",VLOOKUP(VLOOKUP(VLOOKUP($U330,Endereços!$B$3:$M$1002,8,FALSE),Parametros!$AG$3:$AJ$102,4,FALSE),Parametros!$U$3:$Z$102,4,FALSE),"")</f>
        <v/>
      </c>
      <c r="M330" s="33" t="str">
        <f>IF($U330&lt;&gt;"",VLOOKUP(VLOOKUP($U330,Endereços!$B$3:$M$1002,6,FALSE),Parametros!$I$3:$N$102,6,FALSE),"")</f>
        <v/>
      </c>
      <c r="N330" s="9"/>
      <c r="O330" s="9"/>
      <c r="P330" s="9"/>
      <c r="Q330" s="9"/>
      <c r="R330" s="9"/>
      <c r="S330" s="9"/>
      <c r="T330" s="9"/>
      <c r="U330" s="9"/>
      <c r="V330" s="32" t="str">
        <f>IF($U330&lt;&gt;"",VLOOKUP($U330,Endereços!$B$3:$M$1002,5,FALSE)&amp;" - "&amp;VLOOKUP($U330,Endereços!$B$3:$M$1002,7,FALSE)&amp;" - "&amp;VLOOKUP($U330,Endereços!$B$3:$M$1002,8,FALSE)&amp;", "&amp;VLOOKUP($U330,Endereços!$B$3:$M$1002,2,FALSE)&amp;" "&amp;VLOOKUP($U330,Endereços!$B$3:$M$1002,3,FALSE),"")</f>
        <v/>
      </c>
      <c r="W330" s="9"/>
      <c r="X330" s="9"/>
      <c r="Y330" s="9"/>
      <c r="Z330" s="16"/>
      <c r="AA330" s="16"/>
      <c r="AB330" s="72"/>
    </row>
    <row r="331" spans="1:28" x14ac:dyDescent="0.2">
      <c r="A331" s="38" t="str">
        <f t="shared" ref="A331:A394" si="7">IF($B331&lt;&gt;"",$A330+1,"")</f>
        <v/>
      </c>
      <c r="B331" s="9"/>
      <c r="C331" s="7"/>
      <c r="D331" s="14"/>
      <c r="E331" s="14"/>
      <c r="F331" s="33" t="str">
        <f>IF($E331&lt;&gt;"",VLOOKUP($E331,Parametros!$A$3:$C$102,2,FALSE),"")</f>
        <v/>
      </c>
      <c r="G331" s="36"/>
      <c r="H331" s="33" t="str">
        <f>IF($G331&lt;&gt;"",VLOOKUP($G331,Parametros!$P$3:$R$102,2,FALSE),"")</f>
        <v/>
      </c>
      <c r="I331" s="9"/>
      <c r="J331" s="9"/>
      <c r="K331" s="9"/>
      <c r="L331" s="33" t="str">
        <f>IF($U331&lt;&gt;"",VLOOKUP(VLOOKUP(VLOOKUP($U331,Endereços!$B$3:$M$1002,8,FALSE),Parametros!$AG$3:$AJ$102,4,FALSE),Parametros!$U$3:$Z$102,4,FALSE),"")</f>
        <v/>
      </c>
      <c r="M331" s="33" t="str">
        <f>IF($U331&lt;&gt;"",VLOOKUP(VLOOKUP($U331,Endereços!$B$3:$M$1002,6,FALSE),Parametros!$I$3:$N$102,6,FALSE),"")</f>
        <v/>
      </c>
      <c r="N331" s="9"/>
      <c r="O331" s="9"/>
      <c r="P331" s="9"/>
      <c r="Q331" s="9"/>
      <c r="R331" s="9"/>
      <c r="S331" s="9"/>
      <c r="T331" s="9"/>
      <c r="U331" s="9"/>
      <c r="V331" s="32" t="str">
        <f>IF($U331&lt;&gt;"",VLOOKUP($U331,Endereços!$B$3:$M$1002,5,FALSE)&amp;" - "&amp;VLOOKUP($U331,Endereços!$B$3:$M$1002,7,FALSE)&amp;" - "&amp;VLOOKUP($U331,Endereços!$B$3:$M$1002,8,FALSE)&amp;", "&amp;VLOOKUP($U331,Endereços!$B$3:$M$1002,2,FALSE)&amp;" "&amp;VLOOKUP($U331,Endereços!$B$3:$M$1002,3,FALSE),"")</f>
        <v/>
      </c>
      <c r="W331" s="9"/>
      <c r="X331" s="9"/>
      <c r="Y331" s="9"/>
      <c r="Z331" s="16"/>
      <c r="AA331" s="16"/>
      <c r="AB331" s="72"/>
    </row>
    <row r="332" spans="1:28" x14ac:dyDescent="0.2">
      <c r="A332" s="38" t="str">
        <f t="shared" si="7"/>
        <v/>
      </c>
      <c r="B332" s="9"/>
      <c r="C332" s="7"/>
      <c r="D332" s="14"/>
      <c r="E332" s="14"/>
      <c r="F332" s="33" t="str">
        <f>IF($E332&lt;&gt;"",VLOOKUP($E332,Parametros!$A$3:$C$102,2,FALSE),"")</f>
        <v/>
      </c>
      <c r="G332" s="36"/>
      <c r="H332" s="33" t="str">
        <f>IF($G332&lt;&gt;"",VLOOKUP($G332,Parametros!$P$3:$R$102,2,FALSE),"")</f>
        <v/>
      </c>
      <c r="I332" s="9"/>
      <c r="J332" s="9"/>
      <c r="K332" s="9"/>
      <c r="L332" s="33" t="str">
        <f>IF($U332&lt;&gt;"",VLOOKUP(VLOOKUP(VLOOKUP($U332,Endereços!$B$3:$M$1002,8,FALSE),Parametros!$AG$3:$AJ$102,4,FALSE),Parametros!$U$3:$Z$102,4,FALSE),"")</f>
        <v/>
      </c>
      <c r="M332" s="33" t="str">
        <f>IF($U332&lt;&gt;"",VLOOKUP(VLOOKUP($U332,Endereços!$B$3:$M$1002,6,FALSE),Parametros!$I$3:$N$102,6,FALSE),"")</f>
        <v/>
      </c>
      <c r="N332" s="9"/>
      <c r="O332" s="9"/>
      <c r="P332" s="9"/>
      <c r="Q332" s="9"/>
      <c r="R332" s="9"/>
      <c r="S332" s="9"/>
      <c r="T332" s="9"/>
      <c r="U332" s="9"/>
      <c r="V332" s="32" t="str">
        <f>IF($U332&lt;&gt;"",VLOOKUP($U332,Endereços!$B$3:$M$1002,5,FALSE)&amp;" - "&amp;VLOOKUP($U332,Endereços!$B$3:$M$1002,7,FALSE)&amp;" - "&amp;VLOOKUP($U332,Endereços!$B$3:$M$1002,8,FALSE)&amp;", "&amp;VLOOKUP($U332,Endereços!$B$3:$M$1002,2,FALSE)&amp;" "&amp;VLOOKUP($U332,Endereços!$B$3:$M$1002,3,FALSE),"")</f>
        <v/>
      </c>
      <c r="W332" s="9"/>
      <c r="X332" s="9"/>
      <c r="Y332" s="9"/>
      <c r="Z332" s="16"/>
      <c r="AA332" s="16"/>
      <c r="AB332" s="72"/>
    </row>
    <row r="333" spans="1:28" x14ac:dyDescent="0.2">
      <c r="A333" s="38" t="str">
        <f t="shared" si="7"/>
        <v/>
      </c>
      <c r="B333" s="9"/>
      <c r="C333" s="7"/>
      <c r="D333" s="14"/>
      <c r="E333" s="14"/>
      <c r="F333" s="33" t="str">
        <f>IF($E333&lt;&gt;"",VLOOKUP($E333,Parametros!$A$3:$C$102,2,FALSE),"")</f>
        <v/>
      </c>
      <c r="G333" s="36"/>
      <c r="H333" s="33" t="str">
        <f>IF($G333&lt;&gt;"",VLOOKUP($G333,Parametros!$P$3:$R$102,2,FALSE),"")</f>
        <v/>
      </c>
      <c r="I333" s="9"/>
      <c r="J333" s="9"/>
      <c r="K333" s="9"/>
      <c r="L333" s="33" t="str">
        <f>IF($U333&lt;&gt;"",VLOOKUP(VLOOKUP(VLOOKUP($U333,Endereços!$B$3:$M$1002,8,FALSE),Parametros!$AG$3:$AJ$102,4,FALSE),Parametros!$U$3:$Z$102,4,FALSE),"")</f>
        <v/>
      </c>
      <c r="M333" s="33" t="str">
        <f>IF($U333&lt;&gt;"",VLOOKUP(VLOOKUP($U333,Endereços!$B$3:$M$1002,6,FALSE),Parametros!$I$3:$N$102,6,FALSE),"")</f>
        <v/>
      </c>
      <c r="N333" s="9"/>
      <c r="O333" s="9"/>
      <c r="P333" s="9"/>
      <c r="Q333" s="9"/>
      <c r="R333" s="9"/>
      <c r="S333" s="9"/>
      <c r="T333" s="9"/>
      <c r="U333" s="9"/>
      <c r="V333" s="32" t="str">
        <f>IF($U333&lt;&gt;"",VLOOKUP($U333,Endereços!$B$3:$M$1002,5,FALSE)&amp;" - "&amp;VLOOKUP($U333,Endereços!$B$3:$M$1002,7,FALSE)&amp;" - "&amp;VLOOKUP($U333,Endereços!$B$3:$M$1002,8,FALSE)&amp;", "&amp;VLOOKUP($U333,Endereços!$B$3:$M$1002,2,FALSE)&amp;" "&amp;VLOOKUP($U333,Endereços!$B$3:$M$1002,3,FALSE),"")</f>
        <v/>
      </c>
      <c r="W333" s="9"/>
      <c r="X333" s="9"/>
      <c r="Y333" s="9"/>
      <c r="Z333" s="16"/>
      <c r="AA333" s="16"/>
      <c r="AB333" s="72"/>
    </row>
    <row r="334" spans="1:28" x14ac:dyDescent="0.2">
      <c r="A334" s="38" t="str">
        <f t="shared" si="7"/>
        <v/>
      </c>
      <c r="B334" s="9"/>
      <c r="C334" s="7"/>
      <c r="D334" s="14"/>
      <c r="E334" s="14"/>
      <c r="F334" s="33" t="str">
        <f>IF($E334&lt;&gt;"",VLOOKUP($E334,Parametros!$A$3:$C$102,2,FALSE),"")</f>
        <v/>
      </c>
      <c r="G334" s="36"/>
      <c r="H334" s="33" t="str">
        <f>IF($G334&lt;&gt;"",VLOOKUP($G334,Parametros!$P$3:$R$102,2,FALSE),"")</f>
        <v/>
      </c>
      <c r="I334" s="9"/>
      <c r="J334" s="9"/>
      <c r="K334" s="9"/>
      <c r="L334" s="33" t="str">
        <f>IF($U334&lt;&gt;"",VLOOKUP(VLOOKUP(VLOOKUP($U334,Endereços!$B$3:$M$1002,8,FALSE),Parametros!$AG$3:$AJ$102,4,FALSE),Parametros!$U$3:$Z$102,4,FALSE),"")</f>
        <v/>
      </c>
      <c r="M334" s="33" t="str">
        <f>IF($U334&lt;&gt;"",VLOOKUP(VLOOKUP($U334,Endereços!$B$3:$M$1002,6,FALSE),Parametros!$I$3:$N$102,6,FALSE),"")</f>
        <v/>
      </c>
      <c r="N334" s="9"/>
      <c r="O334" s="9"/>
      <c r="P334" s="9"/>
      <c r="Q334" s="9"/>
      <c r="R334" s="9"/>
      <c r="S334" s="9"/>
      <c r="T334" s="9"/>
      <c r="U334" s="9"/>
      <c r="V334" s="32" t="str">
        <f>IF($U334&lt;&gt;"",VLOOKUP($U334,Endereços!$B$3:$M$1002,5,FALSE)&amp;" - "&amp;VLOOKUP($U334,Endereços!$B$3:$M$1002,7,FALSE)&amp;" - "&amp;VLOOKUP($U334,Endereços!$B$3:$M$1002,8,FALSE)&amp;", "&amp;VLOOKUP($U334,Endereços!$B$3:$M$1002,2,FALSE)&amp;" "&amp;VLOOKUP($U334,Endereços!$B$3:$M$1002,3,FALSE),"")</f>
        <v/>
      </c>
      <c r="W334" s="9"/>
      <c r="X334" s="9"/>
      <c r="Y334" s="9"/>
      <c r="Z334" s="16"/>
      <c r="AA334" s="16"/>
      <c r="AB334" s="72"/>
    </row>
    <row r="335" spans="1:28" x14ac:dyDescent="0.2">
      <c r="A335" s="38" t="str">
        <f t="shared" si="7"/>
        <v/>
      </c>
      <c r="B335" s="9"/>
      <c r="C335" s="7"/>
      <c r="D335" s="14"/>
      <c r="E335" s="14"/>
      <c r="F335" s="33" t="str">
        <f>IF($E335&lt;&gt;"",VLOOKUP($E335,Parametros!$A$3:$C$102,2,FALSE),"")</f>
        <v/>
      </c>
      <c r="G335" s="36"/>
      <c r="H335" s="33" t="str">
        <f>IF($G335&lt;&gt;"",VLOOKUP($G335,Parametros!$P$3:$R$102,2,FALSE),"")</f>
        <v/>
      </c>
      <c r="I335" s="9"/>
      <c r="J335" s="9"/>
      <c r="K335" s="9"/>
      <c r="L335" s="33" t="str">
        <f>IF($U335&lt;&gt;"",VLOOKUP(VLOOKUP(VLOOKUP($U335,Endereços!$B$3:$M$1002,8,FALSE),Parametros!$AG$3:$AJ$102,4,FALSE),Parametros!$U$3:$Z$102,4,FALSE),"")</f>
        <v/>
      </c>
      <c r="M335" s="33" t="str">
        <f>IF($U335&lt;&gt;"",VLOOKUP(VLOOKUP($U335,Endereços!$B$3:$M$1002,6,FALSE),Parametros!$I$3:$N$102,6,FALSE),"")</f>
        <v/>
      </c>
      <c r="N335" s="9"/>
      <c r="O335" s="9"/>
      <c r="P335" s="9"/>
      <c r="Q335" s="9"/>
      <c r="R335" s="9"/>
      <c r="S335" s="9"/>
      <c r="T335" s="9"/>
      <c r="U335" s="9"/>
      <c r="V335" s="32" t="str">
        <f>IF($U335&lt;&gt;"",VLOOKUP($U335,Endereços!$B$3:$M$1002,5,FALSE)&amp;" - "&amp;VLOOKUP($U335,Endereços!$B$3:$M$1002,7,FALSE)&amp;" - "&amp;VLOOKUP($U335,Endereços!$B$3:$M$1002,8,FALSE)&amp;", "&amp;VLOOKUP($U335,Endereços!$B$3:$M$1002,2,FALSE)&amp;" "&amp;VLOOKUP($U335,Endereços!$B$3:$M$1002,3,FALSE),"")</f>
        <v/>
      </c>
      <c r="W335" s="9"/>
      <c r="X335" s="9"/>
      <c r="Y335" s="9"/>
      <c r="Z335" s="16"/>
      <c r="AA335" s="16"/>
      <c r="AB335" s="72"/>
    </row>
    <row r="336" spans="1:28" x14ac:dyDescent="0.2">
      <c r="A336" s="38" t="str">
        <f t="shared" si="7"/>
        <v/>
      </c>
      <c r="B336" s="9"/>
      <c r="C336" s="7"/>
      <c r="D336" s="14"/>
      <c r="E336" s="14"/>
      <c r="F336" s="33" t="str">
        <f>IF($E336&lt;&gt;"",VLOOKUP($E336,Parametros!$A$3:$C$102,2,FALSE),"")</f>
        <v/>
      </c>
      <c r="G336" s="36"/>
      <c r="H336" s="33" t="str">
        <f>IF($G336&lt;&gt;"",VLOOKUP($G336,Parametros!$P$3:$R$102,2,FALSE),"")</f>
        <v/>
      </c>
      <c r="I336" s="9"/>
      <c r="J336" s="9"/>
      <c r="K336" s="9"/>
      <c r="L336" s="33" t="str">
        <f>IF($U336&lt;&gt;"",VLOOKUP(VLOOKUP(VLOOKUP($U336,Endereços!$B$3:$M$1002,8,FALSE),Parametros!$AG$3:$AJ$102,4,FALSE),Parametros!$U$3:$Z$102,4,FALSE),"")</f>
        <v/>
      </c>
      <c r="M336" s="33" t="str">
        <f>IF($U336&lt;&gt;"",VLOOKUP(VLOOKUP($U336,Endereços!$B$3:$M$1002,6,FALSE),Parametros!$I$3:$N$102,6,FALSE),"")</f>
        <v/>
      </c>
      <c r="N336" s="9"/>
      <c r="O336" s="9"/>
      <c r="P336" s="9"/>
      <c r="Q336" s="9"/>
      <c r="R336" s="9"/>
      <c r="S336" s="9"/>
      <c r="T336" s="9"/>
      <c r="U336" s="9"/>
      <c r="V336" s="32" t="str">
        <f>IF($U336&lt;&gt;"",VLOOKUP($U336,Endereços!$B$3:$M$1002,5,FALSE)&amp;" - "&amp;VLOOKUP($U336,Endereços!$B$3:$M$1002,7,FALSE)&amp;" - "&amp;VLOOKUP($U336,Endereços!$B$3:$M$1002,8,FALSE)&amp;", "&amp;VLOOKUP($U336,Endereços!$B$3:$M$1002,2,FALSE)&amp;" "&amp;VLOOKUP($U336,Endereços!$B$3:$M$1002,3,FALSE),"")</f>
        <v/>
      </c>
      <c r="W336" s="9"/>
      <c r="X336" s="9"/>
      <c r="Y336" s="9"/>
      <c r="Z336" s="16"/>
      <c r="AA336" s="16"/>
      <c r="AB336" s="72"/>
    </row>
    <row r="337" spans="1:28" x14ac:dyDescent="0.2">
      <c r="A337" s="38" t="str">
        <f t="shared" si="7"/>
        <v/>
      </c>
      <c r="B337" s="9"/>
      <c r="C337" s="7"/>
      <c r="D337" s="14"/>
      <c r="E337" s="14"/>
      <c r="F337" s="33" t="str">
        <f>IF($E337&lt;&gt;"",VLOOKUP($E337,Parametros!$A$3:$C$102,2,FALSE),"")</f>
        <v/>
      </c>
      <c r="G337" s="36"/>
      <c r="H337" s="33" t="str">
        <f>IF($G337&lt;&gt;"",VLOOKUP($G337,Parametros!$P$3:$R$102,2,FALSE),"")</f>
        <v/>
      </c>
      <c r="I337" s="9"/>
      <c r="J337" s="9"/>
      <c r="K337" s="9"/>
      <c r="L337" s="33" t="str">
        <f>IF($U337&lt;&gt;"",VLOOKUP(VLOOKUP(VLOOKUP($U337,Endereços!$B$3:$M$1002,8,FALSE),Parametros!$AG$3:$AJ$102,4,FALSE),Parametros!$U$3:$Z$102,4,FALSE),"")</f>
        <v/>
      </c>
      <c r="M337" s="33" t="str">
        <f>IF($U337&lt;&gt;"",VLOOKUP(VLOOKUP($U337,Endereços!$B$3:$M$1002,6,FALSE),Parametros!$I$3:$N$102,6,FALSE),"")</f>
        <v/>
      </c>
      <c r="N337" s="9"/>
      <c r="O337" s="9"/>
      <c r="P337" s="9"/>
      <c r="Q337" s="9"/>
      <c r="R337" s="9"/>
      <c r="S337" s="9"/>
      <c r="T337" s="9"/>
      <c r="U337" s="9"/>
      <c r="V337" s="32" t="str">
        <f>IF($U337&lt;&gt;"",VLOOKUP($U337,Endereços!$B$3:$M$1002,5,FALSE)&amp;" - "&amp;VLOOKUP($U337,Endereços!$B$3:$M$1002,7,FALSE)&amp;" - "&amp;VLOOKUP($U337,Endereços!$B$3:$M$1002,8,FALSE)&amp;", "&amp;VLOOKUP($U337,Endereços!$B$3:$M$1002,2,FALSE)&amp;" "&amp;VLOOKUP($U337,Endereços!$B$3:$M$1002,3,FALSE),"")</f>
        <v/>
      </c>
      <c r="W337" s="9"/>
      <c r="X337" s="9"/>
      <c r="Y337" s="9"/>
      <c r="Z337" s="16"/>
      <c r="AA337" s="16"/>
      <c r="AB337" s="72"/>
    </row>
    <row r="338" spans="1:28" x14ac:dyDescent="0.2">
      <c r="A338" s="38" t="str">
        <f t="shared" si="7"/>
        <v/>
      </c>
      <c r="B338" s="9"/>
      <c r="C338" s="7"/>
      <c r="D338" s="14"/>
      <c r="E338" s="14"/>
      <c r="F338" s="33" t="str">
        <f>IF($E338&lt;&gt;"",VLOOKUP($E338,Parametros!$A$3:$C$102,2,FALSE),"")</f>
        <v/>
      </c>
      <c r="G338" s="36"/>
      <c r="H338" s="33" t="str">
        <f>IF($G338&lt;&gt;"",VLOOKUP($G338,Parametros!$P$3:$R$102,2,FALSE),"")</f>
        <v/>
      </c>
      <c r="I338" s="9"/>
      <c r="J338" s="9"/>
      <c r="K338" s="9"/>
      <c r="L338" s="33" t="str">
        <f>IF($U338&lt;&gt;"",VLOOKUP(VLOOKUP(VLOOKUP($U338,Endereços!$B$3:$M$1002,8,FALSE),Parametros!$AG$3:$AJ$102,4,FALSE),Parametros!$U$3:$Z$102,4,FALSE),"")</f>
        <v/>
      </c>
      <c r="M338" s="33" t="str">
        <f>IF($U338&lt;&gt;"",VLOOKUP(VLOOKUP($U338,Endereços!$B$3:$M$1002,6,FALSE),Parametros!$I$3:$N$102,6,FALSE),"")</f>
        <v/>
      </c>
      <c r="N338" s="9"/>
      <c r="O338" s="9"/>
      <c r="P338" s="9"/>
      <c r="Q338" s="9"/>
      <c r="R338" s="9"/>
      <c r="S338" s="9"/>
      <c r="T338" s="9"/>
      <c r="U338" s="9"/>
      <c r="V338" s="32" t="str">
        <f>IF($U338&lt;&gt;"",VLOOKUP($U338,Endereços!$B$3:$M$1002,5,FALSE)&amp;" - "&amp;VLOOKUP($U338,Endereços!$B$3:$M$1002,7,FALSE)&amp;" - "&amp;VLOOKUP($U338,Endereços!$B$3:$M$1002,8,FALSE)&amp;", "&amp;VLOOKUP($U338,Endereços!$B$3:$M$1002,2,FALSE)&amp;" "&amp;VLOOKUP($U338,Endereços!$B$3:$M$1002,3,FALSE),"")</f>
        <v/>
      </c>
      <c r="W338" s="9"/>
      <c r="X338" s="9"/>
      <c r="Y338" s="9"/>
      <c r="Z338" s="16"/>
      <c r="AA338" s="16"/>
      <c r="AB338" s="72"/>
    </row>
    <row r="339" spans="1:28" x14ac:dyDescent="0.2">
      <c r="A339" s="38" t="str">
        <f t="shared" si="7"/>
        <v/>
      </c>
      <c r="B339" s="9"/>
      <c r="C339" s="7"/>
      <c r="D339" s="14"/>
      <c r="E339" s="14"/>
      <c r="F339" s="33" t="str">
        <f>IF($E339&lt;&gt;"",VLOOKUP($E339,Parametros!$A$3:$C$102,2,FALSE),"")</f>
        <v/>
      </c>
      <c r="G339" s="36"/>
      <c r="H339" s="33" t="str">
        <f>IF($G339&lt;&gt;"",VLOOKUP($G339,Parametros!$P$3:$R$102,2,FALSE),"")</f>
        <v/>
      </c>
      <c r="I339" s="9"/>
      <c r="J339" s="9"/>
      <c r="K339" s="9"/>
      <c r="L339" s="33" t="str">
        <f>IF($U339&lt;&gt;"",VLOOKUP(VLOOKUP(VLOOKUP($U339,Endereços!$B$3:$M$1002,8,FALSE),Parametros!$AG$3:$AJ$102,4,FALSE),Parametros!$U$3:$Z$102,4,FALSE),"")</f>
        <v/>
      </c>
      <c r="M339" s="33" t="str">
        <f>IF($U339&lt;&gt;"",VLOOKUP(VLOOKUP($U339,Endereços!$B$3:$M$1002,6,FALSE),Parametros!$I$3:$N$102,6,FALSE),"")</f>
        <v/>
      </c>
      <c r="N339" s="9"/>
      <c r="O339" s="9"/>
      <c r="P339" s="9"/>
      <c r="Q339" s="9"/>
      <c r="R339" s="9"/>
      <c r="S339" s="9"/>
      <c r="T339" s="9"/>
      <c r="U339" s="9"/>
      <c r="V339" s="32" t="str">
        <f>IF($U339&lt;&gt;"",VLOOKUP($U339,Endereços!$B$3:$M$1002,5,FALSE)&amp;" - "&amp;VLOOKUP($U339,Endereços!$B$3:$M$1002,7,FALSE)&amp;" - "&amp;VLOOKUP($U339,Endereços!$B$3:$M$1002,8,FALSE)&amp;", "&amp;VLOOKUP($U339,Endereços!$B$3:$M$1002,2,FALSE)&amp;" "&amp;VLOOKUP($U339,Endereços!$B$3:$M$1002,3,FALSE),"")</f>
        <v/>
      </c>
      <c r="W339" s="9"/>
      <c r="X339" s="9"/>
      <c r="Y339" s="9"/>
      <c r="Z339" s="16"/>
      <c r="AA339" s="16"/>
      <c r="AB339" s="72"/>
    </row>
    <row r="340" spans="1:28" x14ac:dyDescent="0.2">
      <c r="A340" s="38" t="str">
        <f t="shared" si="7"/>
        <v/>
      </c>
      <c r="B340" s="9"/>
      <c r="C340" s="7"/>
      <c r="D340" s="14"/>
      <c r="E340" s="14"/>
      <c r="F340" s="33" t="str">
        <f>IF($E340&lt;&gt;"",VLOOKUP($E340,Parametros!$A$3:$C$102,2,FALSE),"")</f>
        <v/>
      </c>
      <c r="G340" s="36"/>
      <c r="H340" s="33" t="str">
        <f>IF($G340&lt;&gt;"",VLOOKUP($G340,Parametros!$P$3:$R$102,2,FALSE),"")</f>
        <v/>
      </c>
      <c r="I340" s="9"/>
      <c r="J340" s="9"/>
      <c r="K340" s="9"/>
      <c r="L340" s="33" t="str">
        <f>IF($U340&lt;&gt;"",VLOOKUP(VLOOKUP(VLOOKUP($U340,Endereços!$B$3:$M$1002,8,FALSE),Parametros!$AG$3:$AJ$102,4,FALSE),Parametros!$U$3:$Z$102,4,FALSE),"")</f>
        <v/>
      </c>
      <c r="M340" s="33" t="str">
        <f>IF($U340&lt;&gt;"",VLOOKUP(VLOOKUP($U340,Endereços!$B$3:$M$1002,6,FALSE),Parametros!$I$3:$N$102,6,FALSE),"")</f>
        <v/>
      </c>
      <c r="N340" s="9"/>
      <c r="O340" s="9"/>
      <c r="P340" s="9"/>
      <c r="Q340" s="9"/>
      <c r="R340" s="9"/>
      <c r="S340" s="9"/>
      <c r="T340" s="9"/>
      <c r="U340" s="9"/>
      <c r="V340" s="32" t="str">
        <f>IF($U340&lt;&gt;"",VLOOKUP($U340,Endereços!$B$3:$M$1002,5,FALSE)&amp;" - "&amp;VLOOKUP($U340,Endereços!$B$3:$M$1002,7,FALSE)&amp;" - "&amp;VLOOKUP($U340,Endereços!$B$3:$M$1002,8,FALSE)&amp;", "&amp;VLOOKUP($U340,Endereços!$B$3:$M$1002,2,FALSE)&amp;" "&amp;VLOOKUP($U340,Endereços!$B$3:$M$1002,3,FALSE),"")</f>
        <v/>
      </c>
      <c r="W340" s="9"/>
      <c r="X340" s="9"/>
      <c r="Y340" s="9"/>
      <c r="Z340" s="16"/>
      <c r="AA340" s="16"/>
      <c r="AB340" s="72"/>
    </row>
    <row r="341" spans="1:28" x14ac:dyDescent="0.2">
      <c r="A341" s="38" t="str">
        <f t="shared" si="7"/>
        <v/>
      </c>
      <c r="B341" s="9"/>
      <c r="C341" s="7"/>
      <c r="D341" s="14"/>
      <c r="E341" s="14"/>
      <c r="F341" s="33" t="str">
        <f>IF($E341&lt;&gt;"",VLOOKUP($E341,Parametros!$A$3:$C$102,2,FALSE),"")</f>
        <v/>
      </c>
      <c r="G341" s="36"/>
      <c r="H341" s="33" t="str">
        <f>IF($G341&lt;&gt;"",VLOOKUP($G341,Parametros!$P$3:$R$102,2,FALSE),"")</f>
        <v/>
      </c>
      <c r="I341" s="9"/>
      <c r="J341" s="9"/>
      <c r="K341" s="9"/>
      <c r="L341" s="33" t="str">
        <f>IF($U341&lt;&gt;"",VLOOKUP(VLOOKUP(VLOOKUP($U341,Endereços!$B$3:$M$1002,8,FALSE),Parametros!$AG$3:$AJ$102,4,FALSE),Parametros!$U$3:$Z$102,4,FALSE),"")</f>
        <v/>
      </c>
      <c r="M341" s="33" t="str">
        <f>IF($U341&lt;&gt;"",VLOOKUP(VLOOKUP($U341,Endereços!$B$3:$M$1002,6,FALSE),Parametros!$I$3:$N$102,6,FALSE),"")</f>
        <v/>
      </c>
      <c r="N341" s="9"/>
      <c r="O341" s="9"/>
      <c r="P341" s="9"/>
      <c r="Q341" s="9"/>
      <c r="R341" s="9"/>
      <c r="S341" s="9"/>
      <c r="T341" s="9"/>
      <c r="U341" s="9"/>
      <c r="V341" s="32" t="str">
        <f>IF($U341&lt;&gt;"",VLOOKUP($U341,Endereços!$B$3:$M$1002,5,FALSE)&amp;" - "&amp;VLOOKUP($U341,Endereços!$B$3:$M$1002,7,FALSE)&amp;" - "&amp;VLOOKUP($U341,Endereços!$B$3:$M$1002,8,FALSE)&amp;", "&amp;VLOOKUP($U341,Endereços!$B$3:$M$1002,2,FALSE)&amp;" "&amp;VLOOKUP($U341,Endereços!$B$3:$M$1002,3,FALSE),"")</f>
        <v/>
      </c>
      <c r="W341" s="9"/>
      <c r="X341" s="9"/>
      <c r="Y341" s="9"/>
      <c r="Z341" s="16"/>
      <c r="AA341" s="16"/>
      <c r="AB341" s="72"/>
    </row>
    <row r="342" spans="1:28" x14ac:dyDescent="0.2">
      <c r="A342" s="38" t="str">
        <f t="shared" si="7"/>
        <v/>
      </c>
      <c r="B342" s="9"/>
      <c r="C342" s="7"/>
      <c r="D342" s="14"/>
      <c r="E342" s="14"/>
      <c r="F342" s="33" t="str">
        <f>IF($E342&lt;&gt;"",VLOOKUP($E342,Parametros!$A$3:$C$102,2,FALSE),"")</f>
        <v/>
      </c>
      <c r="G342" s="36"/>
      <c r="H342" s="33" t="str">
        <f>IF($G342&lt;&gt;"",VLOOKUP($G342,Parametros!$P$3:$R$102,2,FALSE),"")</f>
        <v/>
      </c>
      <c r="I342" s="9"/>
      <c r="J342" s="9"/>
      <c r="K342" s="9"/>
      <c r="L342" s="33" t="str">
        <f>IF($U342&lt;&gt;"",VLOOKUP(VLOOKUP(VLOOKUP($U342,Endereços!$B$3:$M$1002,8,FALSE),Parametros!$AG$3:$AJ$102,4,FALSE),Parametros!$U$3:$Z$102,4,FALSE),"")</f>
        <v/>
      </c>
      <c r="M342" s="33" t="str">
        <f>IF($U342&lt;&gt;"",VLOOKUP(VLOOKUP($U342,Endereços!$B$3:$M$1002,6,FALSE),Parametros!$I$3:$N$102,6,FALSE),"")</f>
        <v/>
      </c>
      <c r="N342" s="9"/>
      <c r="O342" s="9"/>
      <c r="P342" s="9"/>
      <c r="Q342" s="9"/>
      <c r="R342" s="9"/>
      <c r="S342" s="9"/>
      <c r="T342" s="9"/>
      <c r="U342" s="9"/>
      <c r="V342" s="32" t="str">
        <f>IF($U342&lt;&gt;"",VLOOKUP($U342,Endereços!$B$3:$M$1002,5,FALSE)&amp;" - "&amp;VLOOKUP($U342,Endereços!$B$3:$M$1002,7,FALSE)&amp;" - "&amp;VLOOKUP($U342,Endereços!$B$3:$M$1002,8,FALSE)&amp;", "&amp;VLOOKUP($U342,Endereços!$B$3:$M$1002,2,FALSE)&amp;" "&amp;VLOOKUP($U342,Endereços!$B$3:$M$1002,3,FALSE),"")</f>
        <v/>
      </c>
      <c r="W342" s="9"/>
      <c r="X342" s="9"/>
      <c r="Y342" s="9"/>
      <c r="Z342" s="16"/>
      <c r="AA342" s="16"/>
      <c r="AB342" s="72"/>
    </row>
    <row r="343" spans="1:28" x14ac:dyDescent="0.2">
      <c r="A343" s="38" t="str">
        <f t="shared" si="7"/>
        <v/>
      </c>
      <c r="B343" s="9"/>
      <c r="C343" s="7"/>
      <c r="D343" s="14"/>
      <c r="E343" s="14"/>
      <c r="F343" s="33" t="str">
        <f>IF($E343&lt;&gt;"",VLOOKUP($E343,Parametros!$A$3:$C$102,2,FALSE),"")</f>
        <v/>
      </c>
      <c r="G343" s="36"/>
      <c r="H343" s="33" t="str">
        <f>IF($G343&lt;&gt;"",VLOOKUP($G343,Parametros!$P$3:$R$102,2,FALSE),"")</f>
        <v/>
      </c>
      <c r="I343" s="9"/>
      <c r="J343" s="9"/>
      <c r="K343" s="9"/>
      <c r="L343" s="33" t="str">
        <f>IF($U343&lt;&gt;"",VLOOKUP(VLOOKUP(VLOOKUP($U343,Endereços!$B$3:$M$1002,8,FALSE),Parametros!$AG$3:$AJ$102,4,FALSE),Parametros!$U$3:$Z$102,4,FALSE),"")</f>
        <v/>
      </c>
      <c r="M343" s="33" t="str">
        <f>IF($U343&lt;&gt;"",VLOOKUP(VLOOKUP($U343,Endereços!$B$3:$M$1002,6,FALSE),Parametros!$I$3:$N$102,6,FALSE),"")</f>
        <v/>
      </c>
      <c r="N343" s="9"/>
      <c r="O343" s="9"/>
      <c r="P343" s="9"/>
      <c r="Q343" s="9"/>
      <c r="R343" s="9"/>
      <c r="S343" s="9"/>
      <c r="T343" s="9"/>
      <c r="U343" s="9"/>
      <c r="V343" s="32" t="str">
        <f>IF($U343&lt;&gt;"",VLOOKUP($U343,Endereços!$B$3:$M$1002,5,FALSE)&amp;" - "&amp;VLOOKUP($U343,Endereços!$B$3:$M$1002,7,FALSE)&amp;" - "&amp;VLOOKUP($U343,Endereços!$B$3:$M$1002,8,FALSE)&amp;", "&amp;VLOOKUP($U343,Endereços!$B$3:$M$1002,2,FALSE)&amp;" "&amp;VLOOKUP($U343,Endereços!$B$3:$M$1002,3,FALSE),"")</f>
        <v/>
      </c>
      <c r="W343" s="9"/>
      <c r="X343" s="9"/>
      <c r="Y343" s="9"/>
      <c r="Z343" s="16"/>
      <c r="AA343" s="16"/>
      <c r="AB343" s="72"/>
    </row>
    <row r="344" spans="1:28" x14ac:dyDescent="0.2">
      <c r="A344" s="38" t="str">
        <f t="shared" si="7"/>
        <v/>
      </c>
      <c r="B344" s="9"/>
      <c r="C344" s="7"/>
      <c r="D344" s="14"/>
      <c r="E344" s="14"/>
      <c r="F344" s="33" t="str">
        <f>IF($E344&lt;&gt;"",VLOOKUP($E344,Parametros!$A$3:$C$102,2,FALSE),"")</f>
        <v/>
      </c>
      <c r="G344" s="36"/>
      <c r="H344" s="33" t="str">
        <f>IF($G344&lt;&gt;"",VLOOKUP($G344,Parametros!$P$3:$R$102,2,FALSE),"")</f>
        <v/>
      </c>
      <c r="I344" s="9"/>
      <c r="J344" s="9"/>
      <c r="K344" s="9"/>
      <c r="L344" s="33" t="str">
        <f>IF($U344&lt;&gt;"",VLOOKUP(VLOOKUP(VLOOKUP($U344,Endereços!$B$3:$M$1002,8,FALSE),Parametros!$AG$3:$AJ$102,4,FALSE),Parametros!$U$3:$Z$102,4,FALSE),"")</f>
        <v/>
      </c>
      <c r="M344" s="33" t="str">
        <f>IF($U344&lt;&gt;"",VLOOKUP(VLOOKUP($U344,Endereços!$B$3:$M$1002,6,FALSE),Parametros!$I$3:$N$102,6,FALSE),"")</f>
        <v/>
      </c>
      <c r="N344" s="9"/>
      <c r="O344" s="9"/>
      <c r="P344" s="9"/>
      <c r="Q344" s="9"/>
      <c r="R344" s="9"/>
      <c r="S344" s="9"/>
      <c r="T344" s="9"/>
      <c r="U344" s="9"/>
      <c r="V344" s="32" t="str">
        <f>IF($U344&lt;&gt;"",VLOOKUP($U344,Endereços!$B$3:$M$1002,5,FALSE)&amp;" - "&amp;VLOOKUP($U344,Endereços!$B$3:$M$1002,7,FALSE)&amp;" - "&amp;VLOOKUP($U344,Endereços!$B$3:$M$1002,8,FALSE)&amp;", "&amp;VLOOKUP($U344,Endereços!$B$3:$M$1002,2,FALSE)&amp;" "&amp;VLOOKUP($U344,Endereços!$B$3:$M$1002,3,FALSE),"")</f>
        <v/>
      </c>
      <c r="W344" s="9"/>
      <c r="X344" s="9"/>
      <c r="Y344" s="9"/>
      <c r="Z344" s="16"/>
      <c r="AA344" s="16"/>
      <c r="AB344" s="72"/>
    </row>
    <row r="345" spans="1:28" x14ac:dyDescent="0.2">
      <c r="A345" s="38" t="str">
        <f t="shared" si="7"/>
        <v/>
      </c>
      <c r="B345" s="9"/>
      <c r="C345" s="7"/>
      <c r="D345" s="14"/>
      <c r="E345" s="14"/>
      <c r="F345" s="33" t="str">
        <f>IF($E345&lt;&gt;"",VLOOKUP($E345,Parametros!$A$3:$C$102,2,FALSE),"")</f>
        <v/>
      </c>
      <c r="G345" s="36"/>
      <c r="H345" s="33" t="str">
        <f>IF($G345&lt;&gt;"",VLOOKUP($G345,Parametros!$P$3:$R$102,2,FALSE),"")</f>
        <v/>
      </c>
      <c r="I345" s="9"/>
      <c r="J345" s="9"/>
      <c r="K345" s="9"/>
      <c r="L345" s="33" t="str">
        <f>IF($U345&lt;&gt;"",VLOOKUP(VLOOKUP(VLOOKUP($U345,Endereços!$B$3:$M$1002,8,FALSE),Parametros!$AG$3:$AJ$102,4,FALSE),Parametros!$U$3:$Z$102,4,FALSE),"")</f>
        <v/>
      </c>
      <c r="M345" s="33" t="str">
        <f>IF($U345&lt;&gt;"",VLOOKUP(VLOOKUP($U345,Endereços!$B$3:$M$1002,6,FALSE),Parametros!$I$3:$N$102,6,FALSE),"")</f>
        <v/>
      </c>
      <c r="N345" s="9"/>
      <c r="O345" s="9"/>
      <c r="P345" s="9"/>
      <c r="Q345" s="9"/>
      <c r="R345" s="9"/>
      <c r="S345" s="9"/>
      <c r="T345" s="9"/>
      <c r="U345" s="9"/>
      <c r="V345" s="32" t="str">
        <f>IF($U345&lt;&gt;"",VLOOKUP($U345,Endereços!$B$3:$M$1002,5,FALSE)&amp;" - "&amp;VLOOKUP($U345,Endereços!$B$3:$M$1002,7,FALSE)&amp;" - "&amp;VLOOKUP($U345,Endereços!$B$3:$M$1002,8,FALSE)&amp;", "&amp;VLOOKUP($U345,Endereços!$B$3:$M$1002,2,FALSE)&amp;" "&amp;VLOOKUP($U345,Endereços!$B$3:$M$1002,3,FALSE),"")</f>
        <v/>
      </c>
      <c r="W345" s="9"/>
      <c r="X345" s="9"/>
      <c r="Y345" s="9"/>
      <c r="Z345" s="16"/>
      <c r="AA345" s="16"/>
      <c r="AB345" s="72"/>
    </row>
    <row r="346" spans="1:28" x14ac:dyDescent="0.2">
      <c r="A346" s="38" t="str">
        <f t="shared" si="7"/>
        <v/>
      </c>
      <c r="B346" s="9"/>
      <c r="C346" s="7"/>
      <c r="D346" s="14"/>
      <c r="E346" s="14"/>
      <c r="F346" s="33" t="str">
        <f>IF($E346&lt;&gt;"",VLOOKUP($E346,Parametros!$A$3:$C$102,2,FALSE),"")</f>
        <v/>
      </c>
      <c r="G346" s="36"/>
      <c r="H346" s="33" t="str">
        <f>IF($G346&lt;&gt;"",VLOOKUP($G346,Parametros!$P$3:$R$102,2,FALSE),"")</f>
        <v/>
      </c>
      <c r="I346" s="9"/>
      <c r="J346" s="9"/>
      <c r="K346" s="9"/>
      <c r="L346" s="33" t="str">
        <f>IF($U346&lt;&gt;"",VLOOKUP(VLOOKUP(VLOOKUP($U346,Endereços!$B$3:$M$1002,8,FALSE),Parametros!$AG$3:$AJ$102,4,FALSE),Parametros!$U$3:$Z$102,4,FALSE),"")</f>
        <v/>
      </c>
      <c r="M346" s="33" t="str">
        <f>IF($U346&lt;&gt;"",VLOOKUP(VLOOKUP($U346,Endereços!$B$3:$M$1002,6,FALSE),Parametros!$I$3:$N$102,6,FALSE),"")</f>
        <v/>
      </c>
      <c r="N346" s="9"/>
      <c r="O346" s="9"/>
      <c r="P346" s="9"/>
      <c r="Q346" s="9"/>
      <c r="R346" s="9"/>
      <c r="S346" s="9"/>
      <c r="T346" s="9"/>
      <c r="U346" s="9"/>
      <c r="V346" s="32" t="str">
        <f>IF($U346&lt;&gt;"",VLOOKUP($U346,Endereços!$B$3:$M$1002,5,FALSE)&amp;" - "&amp;VLOOKUP($U346,Endereços!$B$3:$M$1002,7,FALSE)&amp;" - "&amp;VLOOKUP($U346,Endereços!$B$3:$M$1002,8,FALSE)&amp;", "&amp;VLOOKUP($U346,Endereços!$B$3:$M$1002,2,FALSE)&amp;" "&amp;VLOOKUP($U346,Endereços!$B$3:$M$1002,3,FALSE),"")</f>
        <v/>
      </c>
      <c r="W346" s="9"/>
      <c r="X346" s="9"/>
      <c r="Y346" s="9"/>
      <c r="Z346" s="16"/>
      <c r="AA346" s="16"/>
      <c r="AB346" s="72"/>
    </row>
    <row r="347" spans="1:28" x14ac:dyDescent="0.2">
      <c r="A347" s="38" t="str">
        <f t="shared" si="7"/>
        <v/>
      </c>
      <c r="B347" s="9"/>
      <c r="C347" s="7"/>
      <c r="D347" s="14"/>
      <c r="E347" s="14"/>
      <c r="F347" s="33" t="str">
        <f>IF($E347&lt;&gt;"",VLOOKUP($E347,Parametros!$A$3:$C$102,2,FALSE),"")</f>
        <v/>
      </c>
      <c r="G347" s="36"/>
      <c r="H347" s="33" t="str">
        <f>IF($G347&lt;&gt;"",VLOOKUP($G347,Parametros!$P$3:$R$102,2,FALSE),"")</f>
        <v/>
      </c>
      <c r="I347" s="9"/>
      <c r="J347" s="9"/>
      <c r="K347" s="9"/>
      <c r="L347" s="33" t="str">
        <f>IF($U347&lt;&gt;"",VLOOKUP(VLOOKUP(VLOOKUP($U347,Endereços!$B$3:$M$1002,8,FALSE),Parametros!$AG$3:$AJ$102,4,FALSE),Parametros!$U$3:$Z$102,4,FALSE),"")</f>
        <v/>
      </c>
      <c r="M347" s="33" t="str">
        <f>IF($U347&lt;&gt;"",VLOOKUP(VLOOKUP($U347,Endereços!$B$3:$M$1002,6,FALSE),Parametros!$I$3:$N$102,6,FALSE),"")</f>
        <v/>
      </c>
      <c r="N347" s="9"/>
      <c r="O347" s="9"/>
      <c r="P347" s="9"/>
      <c r="Q347" s="9"/>
      <c r="R347" s="9"/>
      <c r="S347" s="9"/>
      <c r="T347" s="9"/>
      <c r="U347" s="9"/>
      <c r="V347" s="32" t="str">
        <f>IF($U347&lt;&gt;"",VLOOKUP($U347,Endereços!$B$3:$M$1002,5,FALSE)&amp;" - "&amp;VLOOKUP($U347,Endereços!$B$3:$M$1002,7,FALSE)&amp;" - "&amp;VLOOKUP($U347,Endereços!$B$3:$M$1002,8,FALSE)&amp;", "&amp;VLOOKUP($U347,Endereços!$B$3:$M$1002,2,FALSE)&amp;" "&amp;VLOOKUP($U347,Endereços!$B$3:$M$1002,3,FALSE),"")</f>
        <v/>
      </c>
      <c r="W347" s="9"/>
      <c r="X347" s="9"/>
      <c r="Y347" s="9"/>
      <c r="Z347" s="16"/>
      <c r="AA347" s="16"/>
      <c r="AB347" s="72"/>
    </row>
    <row r="348" spans="1:28" x14ac:dyDescent="0.2">
      <c r="A348" s="38" t="str">
        <f t="shared" si="7"/>
        <v/>
      </c>
      <c r="B348" s="9"/>
      <c r="C348" s="7"/>
      <c r="D348" s="14"/>
      <c r="E348" s="14"/>
      <c r="F348" s="33" t="str">
        <f>IF($E348&lt;&gt;"",VLOOKUP($E348,Parametros!$A$3:$C$102,2,FALSE),"")</f>
        <v/>
      </c>
      <c r="G348" s="36"/>
      <c r="H348" s="33" t="str">
        <f>IF($G348&lt;&gt;"",VLOOKUP($G348,Parametros!$P$3:$R$102,2,FALSE),"")</f>
        <v/>
      </c>
      <c r="I348" s="9"/>
      <c r="J348" s="9"/>
      <c r="K348" s="9"/>
      <c r="L348" s="33" t="str">
        <f>IF($U348&lt;&gt;"",VLOOKUP(VLOOKUP(VLOOKUP($U348,Endereços!$B$3:$M$1002,8,FALSE),Parametros!$AG$3:$AJ$102,4,FALSE),Parametros!$U$3:$Z$102,4,FALSE),"")</f>
        <v/>
      </c>
      <c r="M348" s="33" t="str">
        <f>IF($U348&lt;&gt;"",VLOOKUP(VLOOKUP($U348,Endereços!$B$3:$M$1002,6,FALSE),Parametros!$I$3:$N$102,6,FALSE),"")</f>
        <v/>
      </c>
      <c r="N348" s="9"/>
      <c r="O348" s="9"/>
      <c r="P348" s="9"/>
      <c r="Q348" s="9"/>
      <c r="R348" s="9"/>
      <c r="S348" s="9"/>
      <c r="T348" s="9"/>
      <c r="U348" s="9"/>
      <c r="V348" s="32" t="str">
        <f>IF($U348&lt;&gt;"",VLOOKUP($U348,Endereços!$B$3:$M$1002,5,FALSE)&amp;" - "&amp;VLOOKUP($U348,Endereços!$B$3:$M$1002,7,FALSE)&amp;" - "&amp;VLOOKUP($U348,Endereços!$B$3:$M$1002,8,FALSE)&amp;", "&amp;VLOOKUP($U348,Endereços!$B$3:$M$1002,2,FALSE)&amp;" "&amp;VLOOKUP($U348,Endereços!$B$3:$M$1002,3,FALSE),"")</f>
        <v/>
      </c>
      <c r="W348" s="9"/>
      <c r="X348" s="9"/>
      <c r="Y348" s="9"/>
      <c r="Z348" s="16"/>
      <c r="AA348" s="16"/>
      <c r="AB348" s="72"/>
    </row>
    <row r="349" spans="1:28" x14ac:dyDescent="0.2">
      <c r="A349" s="38" t="str">
        <f t="shared" si="7"/>
        <v/>
      </c>
      <c r="B349" s="9"/>
      <c r="C349" s="7"/>
      <c r="D349" s="14"/>
      <c r="E349" s="14"/>
      <c r="F349" s="33" t="str">
        <f>IF($E349&lt;&gt;"",VLOOKUP($E349,Parametros!$A$3:$C$102,2,FALSE),"")</f>
        <v/>
      </c>
      <c r="G349" s="36"/>
      <c r="H349" s="33" t="str">
        <f>IF($G349&lt;&gt;"",VLOOKUP($G349,Parametros!$P$3:$R$102,2,FALSE),"")</f>
        <v/>
      </c>
      <c r="I349" s="9"/>
      <c r="J349" s="9"/>
      <c r="K349" s="9"/>
      <c r="L349" s="33" t="str">
        <f>IF($U349&lt;&gt;"",VLOOKUP(VLOOKUP(VLOOKUP($U349,Endereços!$B$3:$M$1002,8,FALSE),Parametros!$AG$3:$AJ$102,4,FALSE),Parametros!$U$3:$Z$102,4,FALSE),"")</f>
        <v/>
      </c>
      <c r="M349" s="33" t="str">
        <f>IF($U349&lt;&gt;"",VLOOKUP(VLOOKUP($U349,Endereços!$B$3:$M$1002,6,FALSE),Parametros!$I$3:$N$102,6,FALSE),"")</f>
        <v/>
      </c>
      <c r="N349" s="9"/>
      <c r="O349" s="9"/>
      <c r="P349" s="9"/>
      <c r="Q349" s="9"/>
      <c r="R349" s="9"/>
      <c r="S349" s="9"/>
      <c r="T349" s="9"/>
      <c r="U349" s="9"/>
      <c r="V349" s="32" t="str">
        <f>IF($U349&lt;&gt;"",VLOOKUP($U349,Endereços!$B$3:$M$1002,5,FALSE)&amp;" - "&amp;VLOOKUP($U349,Endereços!$B$3:$M$1002,7,FALSE)&amp;" - "&amp;VLOOKUP($U349,Endereços!$B$3:$M$1002,8,FALSE)&amp;", "&amp;VLOOKUP($U349,Endereços!$B$3:$M$1002,2,FALSE)&amp;" "&amp;VLOOKUP($U349,Endereços!$B$3:$M$1002,3,FALSE),"")</f>
        <v/>
      </c>
      <c r="W349" s="9"/>
      <c r="X349" s="9"/>
      <c r="Y349" s="9"/>
      <c r="Z349" s="16"/>
      <c r="AA349" s="16"/>
      <c r="AB349" s="72"/>
    </row>
    <row r="350" spans="1:28" x14ac:dyDescent="0.2">
      <c r="A350" s="38" t="str">
        <f t="shared" si="7"/>
        <v/>
      </c>
      <c r="B350" s="9"/>
      <c r="C350" s="7"/>
      <c r="D350" s="14"/>
      <c r="E350" s="14"/>
      <c r="F350" s="33" t="str">
        <f>IF($E350&lt;&gt;"",VLOOKUP($E350,Parametros!$A$3:$C$102,2,FALSE),"")</f>
        <v/>
      </c>
      <c r="G350" s="36"/>
      <c r="H350" s="33" t="str">
        <f>IF($G350&lt;&gt;"",VLOOKUP($G350,Parametros!$P$3:$R$102,2,FALSE),"")</f>
        <v/>
      </c>
      <c r="I350" s="9"/>
      <c r="J350" s="9"/>
      <c r="K350" s="9"/>
      <c r="L350" s="33" t="str">
        <f>IF($U350&lt;&gt;"",VLOOKUP(VLOOKUP(VLOOKUP($U350,Endereços!$B$3:$M$1002,8,FALSE),Parametros!$AG$3:$AJ$102,4,FALSE),Parametros!$U$3:$Z$102,4,FALSE),"")</f>
        <v/>
      </c>
      <c r="M350" s="33" t="str">
        <f>IF($U350&lt;&gt;"",VLOOKUP(VLOOKUP($U350,Endereços!$B$3:$M$1002,6,FALSE),Parametros!$I$3:$N$102,6,FALSE),"")</f>
        <v/>
      </c>
      <c r="N350" s="9"/>
      <c r="O350" s="9"/>
      <c r="P350" s="9"/>
      <c r="Q350" s="9"/>
      <c r="R350" s="9"/>
      <c r="S350" s="9"/>
      <c r="T350" s="9"/>
      <c r="U350" s="9"/>
      <c r="V350" s="32" t="str">
        <f>IF($U350&lt;&gt;"",VLOOKUP($U350,Endereços!$B$3:$M$1002,5,FALSE)&amp;" - "&amp;VLOOKUP($U350,Endereços!$B$3:$M$1002,7,FALSE)&amp;" - "&amp;VLOOKUP($U350,Endereços!$B$3:$M$1002,8,FALSE)&amp;", "&amp;VLOOKUP($U350,Endereços!$B$3:$M$1002,2,FALSE)&amp;" "&amp;VLOOKUP($U350,Endereços!$B$3:$M$1002,3,FALSE),"")</f>
        <v/>
      </c>
      <c r="W350" s="9"/>
      <c r="X350" s="9"/>
      <c r="Y350" s="9"/>
      <c r="Z350" s="16"/>
      <c r="AA350" s="16"/>
      <c r="AB350" s="72"/>
    </row>
    <row r="351" spans="1:28" x14ac:dyDescent="0.2">
      <c r="A351" s="38" t="str">
        <f t="shared" si="7"/>
        <v/>
      </c>
      <c r="B351" s="9"/>
      <c r="C351" s="7"/>
      <c r="D351" s="14"/>
      <c r="E351" s="14"/>
      <c r="F351" s="33" t="str">
        <f>IF($E351&lt;&gt;"",VLOOKUP($E351,Parametros!$A$3:$C$102,2,FALSE),"")</f>
        <v/>
      </c>
      <c r="G351" s="36"/>
      <c r="H351" s="33" t="str">
        <f>IF($G351&lt;&gt;"",VLOOKUP($G351,Parametros!$P$3:$R$102,2,FALSE),"")</f>
        <v/>
      </c>
      <c r="I351" s="9"/>
      <c r="J351" s="9"/>
      <c r="K351" s="9"/>
      <c r="L351" s="33" t="str">
        <f>IF($U351&lt;&gt;"",VLOOKUP(VLOOKUP(VLOOKUP($U351,Endereços!$B$3:$M$1002,8,FALSE),Parametros!$AG$3:$AJ$102,4,FALSE),Parametros!$U$3:$Z$102,4,FALSE),"")</f>
        <v/>
      </c>
      <c r="M351" s="33" t="str">
        <f>IF($U351&lt;&gt;"",VLOOKUP(VLOOKUP($U351,Endereços!$B$3:$M$1002,6,FALSE),Parametros!$I$3:$N$102,6,FALSE),"")</f>
        <v/>
      </c>
      <c r="N351" s="9"/>
      <c r="O351" s="9"/>
      <c r="P351" s="9"/>
      <c r="Q351" s="9"/>
      <c r="R351" s="9"/>
      <c r="S351" s="9"/>
      <c r="T351" s="9"/>
      <c r="U351" s="9"/>
      <c r="V351" s="32" t="str">
        <f>IF($U351&lt;&gt;"",VLOOKUP($U351,Endereços!$B$3:$M$1002,5,FALSE)&amp;" - "&amp;VLOOKUP($U351,Endereços!$B$3:$M$1002,7,FALSE)&amp;" - "&amp;VLOOKUP($U351,Endereços!$B$3:$M$1002,8,FALSE)&amp;", "&amp;VLOOKUP($U351,Endereços!$B$3:$M$1002,2,FALSE)&amp;" "&amp;VLOOKUP($U351,Endereços!$B$3:$M$1002,3,FALSE),"")</f>
        <v/>
      </c>
      <c r="W351" s="9"/>
      <c r="X351" s="9"/>
      <c r="Y351" s="9"/>
      <c r="Z351" s="16"/>
      <c r="AA351" s="16"/>
      <c r="AB351" s="72"/>
    </row>
    <row r="352" spans="1:28" x14ac:dyDescent="0.2">
      <c r="A352" s="38" t="str">
        <f t="shared" si="7"/>
        <v/>
      </c>
      <c r="B352" s="9"/>
      <c r="C352" s="7"/>
      <c r="D352" s="14"/>
      <c r="E352" s="14"/>
      <c r="F352" s="33" t="str">
        <f>IF($E352&lt;&gt;"",VLOOKUP($E352,Parametros!$A$3:$C$102,2,FALSE),"")</f>
        <v/>
      </c>
      <c r="G352" s="36"/>
      <c r="H352" s="33" t="str">
        <f>IF($G352&lt;&gt;"",VLOOKUP($G352,Parametros!$P$3:$R$102,2,FALSE),"")</f>
        <v/>
      </c>
      <c r="I352" s="9"/>
      <c r="J352" s="9"/>
      <c r="K352" s="9"/>
      <c r="L352" s="33" t="str">
        <f>IF($U352&lt;&gt;"",VLOOKUP(VLOOKUP(VLOOKUP($U352,Endereços!$B$3:$M$1002,8,FALSE),Parametros!$AG$3:$AJ$102,4,FALSE),Parametros!$U$3:$Z$102,4,FALSE),"")</f>
        <v/>
      </c>
      <c r="M352" s="33" t="str">
        <f>IF($U352&lt;&gt;"",VLOOKUP(VLOOKUP($U352,Endereços!$B$3:$M$1002,6,FALSE),Parametros!$I$3:$N$102,6,FALSE),"")</f>
        <v/>
      </c>
      <c r="N352" s="9"/>
      <c r="O352" s="9"/>
      <c r="P352" s="9"/>
      <c r="Q352" s="9"/>
      <c r="R352" s="9"/>
      <c r="S352" s="9"/>
      <c r="T352" s="9"/>
      <c r="U352" s="9"/>
      <c r="V352" s="32" t="str">
        <f>IF($U352&lt;&gt;"",VLOOKUP($U352,Endereços!$B$3:$M$1002,5,FALSE)&amp;" - "&amp;VLOOKUP($U352,Endereços!$B$3:$M$1002,7,FALSE)&amp;" - "&amp;VLOOKUP($U352,Endereços!$B$3:$M$1002,8,FALSE)&amp;", "&amp;VLOOKUP($U352,Endereços!$B$3:$M$1002,2,FALSE)&amp;" "&amp;VLOOKUP($U352,Endereços!$B$3:$M$1002,3,FALSE),"")</f>
        <v/>
      </c>
      <c r="W352" s="9"/>
      <c r="X352" s="9"/>
      <c r="Y352" s="9"/>
      <c r="Z352" s="16"/>
      <c r="AA352" s="16"/>
      <c r="AB352" s="72"/>
    </row>
    <row r="353" spans="1:28" x14ac:dyDescent="0.2">
      <c r="A353" s="38" t="str">
        <f t="shared" si="7"/>
        <v/>
      </c>
      <c r="B353" s="9"/>
      <c r="C353" s="7"/>
      <c r="D353" s="14"/>
      <c r="E353" s="14"/>
      <c r="F353" s="33" t="str">
        <f>IF($E353&lt;&gt;"",VLOOKUP($E353,Parametros!$A$3:$C$102,2,FALSE),"")</f>
        <v/>
      </c>
      <c r="G353" s="36"/>
      <c r="H353" s="33" t="str">
        <f>IF($G353&lt;&gt;"",VLOOKUP($G353,Parametros!$P$3:$R$102,2,FALSE),"")</f>
        <v/>
      </c>
      <c r="I353" s="9"/>
      <c r="J353" s="9"/>
      <c r="K353" s="9"/>
      <c r="L353" s="33" t="str">
        <f>IF($U353&lt;&gt;"",VLOOKUP(VLOOKUP(VLOOKUP($U353,Endereços!$B$3:$M$1002,8,FALSE),Parametros!$AG$3:$AJ$102,4,FALSE),Parametros!$U$3:$Z$102,4,FALSE),"")</f>
        <v/>
      </c>
      <c r="M353" s="33" t="str">
        <f>IF($U353&lt;&gt;"",VLOOKUP(VLOOKUP($U353,Endereços!$B$3:$M$1002,6,FALSE),Parametros!$I$3:$N$102,6,FALSE),"")</f>
        <v/>
      </c>
      <c r="N353" s="9"/>
      <c r="O353" s="9"/>
      <c r="P353" s="9"/>
      <c r="Q353" s="9"/>
      <c r="R353" s="9"/>
      <c r="S353" s="9"/>
      <c r="T353" s="9"/>
      <c r="U353" s="9"/>
      <c r="V353" s="32" t="str">
        <f>IF($U353&lt;&gt;"",VLOOKUP($U353,Endereços!$B$3:$M$1002,5,FALSE)&amp;" - "&amp;VLOOKUP($U353,Endereços!$B$3:$M$1002,7,FALSE)&amp;" - "&amp;VLOOKUP($U353,Endereços!$B$3:$M$1002,8,FALSE)&amp;", "&amp;VLOOKUP($U353,Endereços!$B$3:$M$1002,2,FALSE)&amp;" "&amp;VLOOKUP($U353,Endereços!$B$3:$M$1002,3,FALSE),"")</f>
        <v/>
      </c>
      <c r="W353" s="9"/>
      <c r="X353" s="9"/>
      <c r="Y353" s="9"/>
      <c r="Z353" s="16"/>
      <c r="AA353" s="16"/>
      <c r="AB353" s="72"/>
    </row>
    <row r="354" spans="1:28" x14ac:dyDescent="0.2">
      <c r="A354" s="38" t="str">
        <f t="shared" si="7"/>
        <v/>
      </c>
      <c r="B354" s="9"/>
      <c r="C354" s="7"/>
      <c r="D354" s="14"/>
      <c r="E354" s="14"/>
      <c r="F354" s="33" t="str">
        <f>IF($E354&lt;&gt;"",VLOOKUP($E354,Parametros!$A$3:$C$102,2,FALSE),"")</f>
        <v/>
      </c>
      <c r="G354" s="36"/>
      <c r="H354" s="33" t="str">
        <f>IF($G354&lt;&gt;"",VLOOKUP($G354,Parametros!$P$3:$R$102,2,FALSE),"")</f>
        <v/>
      </c>
      <c r="I354" s="9"/>
      <c r="J354" s="9"/>
      <c r="K354" s="9"/>
      <c r="L354" s="33" t="str">
        <f>IF($U354&lt;&gt;"",VLOOKUP(VLOOKUP(VLOOKUP($U354,Endereços!$B$3:$M$1002,8,FALSE),Parametros!$AG$3:$AJ$102,4,FALSE),Parametros!$U$3:$Z$102,4,FALSE),"")</f>
        <v/>
      </c>
      <c r="M354" s="33" t="str">
        <f>IF($U354&lt;&gt;"",VLOOKUP(VLOOKUP($U354,Endereços!$B$3:$M$1002,6,FALSE),Parametros!$I$3:$N$102,6,FALSE),"")</f>
        <v/>
      </c>
      <c r="N354" s="9"/>
      <c r="O354" s="9"/>
      <c r="P354" s="9"/>
      <c r="Q354" s="9"/>
      <c r="R354" s="9"/>
      <c r="S354" s="9"/>
      <c r="T354" s="9"/>
      <c r="U354" s="9"/>
      <c r="V354" s="32" t="str">
        <f>IF($U354&lt;&gt;"",VLOOKUP($U354,Endereços!$B$3:$M$1002,5,FALSE)&amp;" - "&amp;VLOOKUP($U354,Endereços!$B$3:$M$1002,7,FALSE)&amp;" - "&amp;VLOOKUP($U354,Endereços!$B$3:$M$1002,8,FALSE)&amp;", "&amp;VLOOKUP($U354,Endereços!$B$3:$M$1002,2,FALSE)&amp;" "&amp;VLOOKUP($U354,Endereços!$B$3:$M$1002,3,FALSE),"")</f>
        <v/>
      </c>
      <c r="W354" s="9"/>
      <c r="X354" s="9"/>
      <c r="Y354" s="9"/>
      <c r="Z354" s="16"/>
      <c r="AA354" s="16"/>
      <c r="AB354" s="72"/>
    </row>
    <row r="355" spans="1:28" x14ac:dyDescent="0.2">
      <c r="A355" s="38" t="str">
        <f t="shared" si="7"/>
        <v/>
      </c>
      <c r="B355" s="9"/>
      <c r="C355" s="7"/>
      <c r="D355" s="14"/>
      <c r="E355" s="14"/>
      <c r="F355" s="33" t="str">
        <f>IF($E355&lt;&gt;"",VLOOKUP($E355,Parametros!$A$3:$C$102,2,FALSE),"")</f>
        <v/>
      </c>
      <c r="G355" s="36"/>
      <c r="H355" s="33" t="str">
        <f>IF($G355&lt;&gt;"",VLOOKUP($G355,Parametros!$P$3:$R$102,2,FALSE),"")</f>
        <v/>
      </c>
      <c r="I355" s="9"/>
      <c r="J355" s="9"/>
      <c r="K355" s="9"/>
      <c r="L355" s="33" t="str">
        <f>IF($U355&lt;&gt;"",VLOOKUP(VLOOKUP(VLOOKUP($U355,Endereços!$B$3:$M$1002,8,FALSE),Parametros!$AG$3:$AJ$102,4,FALSE),Parametros!$U$3:$Z$102,4,FALSE),"")</f>
        <v/>
      </c>
      <c r="M355" s="33" t="str">
        <f>IF($U355&lt;&gt;"",VLOOKUP(VLOOKUP($U355,Endereços!$B$3:$M$1002,6,FALSE),Parametros!$I$3:$N$102,6,FALSE),"")</f>
        <v/>
      </c>
      <c r="N355" s="9"/>
      <c r="O355" s="9"/>
      <c r="P355" s="9"/>
      <c r="Q355" s="9"/>
      <c r="R355" s="9"/>
      <c r="S355" s="9"/>
      <c r="T355" s="9"/>
      <c r="U355" s="9"/>
      <c r="V355" s="32" t="str">
        <f>IF($U355&lt;&gt;"",VLOOKUP($U355,Endereços!$B$3:$M$1002,5,FALSE)&amp;" - "&amp;VLOOKUP($U355,Endereços!$B$3:$M$1002,7,FALSE)&amp;" - "&amp;VLOOKUP($U355,Endereços!$B$3:$M$1002,8,FALSE)&amp;", "&amp;VLOOKUP($U355,Endereços!$B$3:$M$1002,2,FALSE)&amp;" "&amp;VLOOKUP($U355,Endereços!$B$3:$M$1002,3,FALSE),"")</f>
        <v/>
      </c>
      <c r="W355" s="9"/>
      <c r="X355" s="9"/>
      <c r="Y355" s="9"/>
      <c r="Z355" s="16"/>
      <c r="AA355" s="16"/>
      <c r="AB355" s="72"/>
    </row>
    <row r="356" spans="1:28" x14ac:dyDescent="0.2">
      <c r="A356" s="38" t="str">
        <f t="shared" si="7"/>
        <v/>
      </c>
      <c r="B356" s="9"/>
      <c r="C356" s="7"/>
      <c r="D356" s="14"/>
      <c r="E356" s="14"/>
      <c r="F356" s="33" t="str">
        <f>IF($E356&lt;&gt;"",VLOOKUP($E356,Parametros!$A$3:$C$102,2,FALSE),"")</f>
        <v/>
      </c>
      <c r="G356" s="36"/>
      <c r="H356" s="33" t="str">
        <f>IF($G356&lt;&gt;"",VLOOKUP($G356,Parametros!$P$3:$R$102,2,FALSE),"")</f>
        <v/>
      </c>
      <c r="I356" s="9"/>
      <c r="J356" s="9"/>
      <c r="K356" s="9"/>
      <c r="L356" s="33" t="str">
        <f>IF($U356&lt;&gt;"",VLOOKUP(VLOOKUP(VLOOKUP($U356,Endereços!$B$3:$M$1002,8,FALSE),Parametros!$AG$3:$AJ$102,4,FALSE),Parametros!$U$3:$Z$102,4,FALSE),"")</f>
        <v/>
      </c>
      <c r="M356" s="33" t="str">
        <f>IF($U356&lt;&gt;"",VLOOKUP(VLOOKUP($U356,Endereços!$B$3:$M$1002,6,FALSE),Parametros!$I$3:$N$102,6,FALSE),"")</f>
        <v/>
      </c>
      <c r="N356" s="9"/>
      <c r="O356" s="9"/>
      <c r="P356" s="9"/>
      <c r="Q356" s="9"/>
      <c r="R356" s="9"/>
      <c r="S356" s="9"/>
      <c r="T356" s="9"/>
      <c r="U356" s="9"/>
      <c r="V356" s="32" t="str">
        <f>IF($U356&lt;&gt;"",VLOOKUP($U356,Endereços!$B$3:$M$1002,5,FALSE)&amp;" - "&amp;VLOOKUP($U356,Endereços!$B$3:$M$1002,7,FALSE)&amp;" - "&amp;VLOOKUP($U356,Endereços!$B$3:$M$1002,8,FALSE)&amp;", "&amp;VLOOKUP($U356,Endereços!$B$3:$M$1002,2,FALSE)&amp;" "&amp;VLOOKUP($U356,Endereços!$B$3:$M$1002,3,FALSE),"")</f>
        <v/>
      </c>
      <c r="W356" s="9"/>
      <c r="X356" s="9"/>
      <c r="Y356" s="9"/>
      <c r="Z356" s="16"/>
      <c r="AA356" s="16"/>
      <c r="AB356" s="72"/>
    </row>
    <row r="357" spans="1:28" x14ac:dyDescent="0.2">
      <c r="A357" s="38" t="str">
        <f t="shared" si="7"/>
        <v/>
      </c>
      <c r="B357" s="9"/>
      <c r="C357" s="7"/>
      <c r="D357" s="14"/>
      <c r="E357" s="14"/>
      <c r="F357" s="33" t="str">
        <f>IF($E357&lt;&gt;"",VLOOKUP($E357,Parametros!$A$3:$C$102,2,FALSE),"")</f>
        <v/>
      </c>
      <c r="G357" s="36"/>
      <c r="H357" s="33" t="str">
        <f>IF($G357&lt;&gt;"",VLOOKUP($G357,Parametros!$P$3:$R$102,2,FALSE),"")</f>
        <v/>
      </c>
      <c r="I357" s="9"/>
      <c r="J357" s="9"/>
      <c r="K357" s="9"/>
      <c r="L357" s="33" t="str">
        <f>IF($U357&lt;&gt;"",VLOOKUP(VLOOKUP(VLOOKUP($U357,Endereços!$B$3:$M$1002,8,FALSE),Parametros!$AG$3:$AJ$102,4,FALSE),Parametros!$U$3:$Z$102,4,FALSE),"")</f>
        <v/>
      </c>
      <c r="M357" s="33" t="str">
        <f>IF($U357&lt;&gt;"",VLOOKUP(VLOOKUP($U357,Endereços!$B$3:$M$1002,6,FALSE),Parametros!$I$3:$N$102,6,FALSE),"")</f>
        <v/>
      </c>
      <c r="N357" s="9"/>
      <c r="O357" s="9"/>
      <c r="P357" s="9"/>
      <c r="Q357" s="9"/>
      <c r="R357" s="9"/>
      <c r="S357" s="9"/>
      <c r="T357" s="9"/>
      <c r="U357" s="9"/>
      <c r="V357" s="32" t="str">
        <f>IF($U357&lt;&gt;"",VLOOKUP($U357,Endereços!$B$3:$M$1002,5,FALSE)&amp;" - "&amp;VLOOKUP($U357,Endereços!$B$3:$M$1002,7,FALSE)&amp;" - "&amp;VLOOKUP($U357,Endereços!$B$3:$M$1002,8,FALSE)&amp;", "&amp;VLOOKUP($U357,Endereços!$B$3:$M$1002,2,FALSE)&amp;" "&amp;VLOOKUP($U357,Endereços!$B$3:$M$1002,3,FALSE),"")</f>
        <v/>
      </c>
      <c r="W357" s="9"/>
      <c r="X357" s="9"/>
      <c r="Y357" s="9"/>
      <c r="Z357" s="16"/>
      <c r="AA357" s="16"/>
      <c r="AB357" s="72"/>
    </row>
    <row r="358" spans="1:28" x14ac:dyDescent="0.2">
      <c r="A358" s="38" t="str">
        <f t="shared" si="7"/>
        <v/>
      </c>
      <c r="B358" s="9"/>
      <c r="C358" s="7"/>
      <c r="D358" s="14"/>
      <c r="E358" s="14"/>
      <c r="F358" s="33" t="str">
        <f>IF($E358&lt;&gt;"",VLOOKUP($E358,Parametros!$A$3:$C$102,2,FALSE),"")</f>
        <v/>
      </c>
      <c r="G358" s="36"/>
      <c r="H358" s="33" t="str">
        <f>IF($G358&lt;&gt;"",VLOOKUP($G358,Parametros!$P$3:$R$102,2,FALSE),"")</f>
        <v/>
      </c>
      <c r="I358" s="9"/>
      <c r="J358" s="9"/>
      <c r="K358" s="9"/>
      <c r="L358" s="33" t="str">
        <f>IF($U358&lt;&gt;"",VLOOKUP(VLOOKUP(VLOOKUP($U358,Endereços!$B$3:$M$1002,8,FALSE),Parametros!$AG$3:$AJ$102,4,FALSE),Parametros!$U$3:$Z$102,4,FALSE),"")</f>
        <v/>
      </c>
      <c r="M358" s="33" t="str">
        <f>IF($U358&lt;&gt;"",VLOOKUP(VLOOKUP($U358,Endereços!$B$3:$M$1002,6,FALSE),Parametros!$I$3:$N$102,6,FALSE),"")</f>
        <v/>
      </c>
      <c r="N358" s="9"/>
      <c r="O358" s="9"/>
      <c r="P358" s="9"/>
      <c r="Q358" s="9"/>
      <c r="R358" s="9"/>
      <c r="S358" s="9"/>
      <c r="T358" s="9"/>
      <c r="U358" s="9"/>
      <c r="V358" s="32" t="str">
        <f>IF($U358&lt;&gt;"",VLOOKUP($U358,Endereços!$B$3:$M$1002,5,FALSE)&amp;" - "&amp;VLOOKUP($U358,Endereços!$B$3:$M$1002,7,FALSE)&amp;" - "&amp;VLOOKUP($U358,Endereços!$B$3:$M$1002,8,FALSE)&amp;", "&amp;VLOOKUP($U358,Endereços!$B$3:$M$1002,2,FALSE)&amp;" "&amp;VLOOKUP($U358,Endereços!$B$3:$M$1002,3,FALSE),"")</f>
        <v/>
      </c>
      <c r="W358" s="9"/>
      <c r="X358" s="9"/>
      <c r="Y358" s="9"/>
      <c r="Z358" s="16"/>
      <c r="AA358" s="16"/>
      <c r="AB358" s="72"/>
    </row>
    <row r="359" spans="1:28" x14ac:dyDescent="0.2">
      <c r="A359" s="38" t="str">
        <f t="shared" si="7"/>
        <v/>
      </c>
      <c r="B359" s="9"/>
      <c r="C359" s="7"/>
      <c r="D359" s="14"/>
      <c r="E359" s="14"/>
      <c r="F359" s="33" t="str">
        <f>IF($E359&lt;&gt;"",VLOOKUP($E359,Parametros!$A$3:$C$102,2,FALSE),"")</f>
        <v/>
      </c>
      <c r="G359" s="36"/>
      <c r="H359" s="33" t="str">
        <f>IF($G359&lt;&gt;"",VLOOKUP($G359,Parametros!$P$3:$R$102,2,FALSE),"")</f>
        <v/>
      </c>
      <c r="I359" s="9"/>
      <c r="J359" s="9"/>
      <c r="K359" s="9"/>
      <c r="L359" s="33" t="str">
        <f>IF($U359&lt;&gt;"",VLOOKUP(VLOOKUP(VLOOKUP($U359,Endereços!$B$3:$M$1002,8,FALSE),Parametros!$AG$3:$AJ$102,4,FALSE),Parametros!$U$3:$Z$102,4,FALSE),"")</f>
        <v/>
      </c>
      <c r="M359" s="33" t="str">
        <f>IF($U359&lt;&gt;"",VLOOKUP(VLOOKUP($U359,Endereços!$B$3:$M$1002,6,FALSE),Parametros!$I$3:$N$102,6,FALSE),"")</f>
        <v/>
      </c>
      <c r="N359" s="9"/>
      <c r="O359" s="9"/>
      <c r="P359" s="9"/>
      <c r="Q359" s="9"/>
      <c r="R359" s="9"/>
      <c r="S359" s="9"/>
      <c r="T359" s="9"/>
      <c r="U359" s="9"/>
      <c r="V359" s="32" t="str">
        <f>IF($U359&lt;&gt;"",VLOOKUP($U359,Endereços!$B$3:$M$1002,5,FALSE)&amp;" - "&amp;VLOOKUP($U359,Endereços!$B$3:$M$1002,7,FALSE)&amp;" - "&amp;VLOOKUP($U359,Endereços!$B$3:$M$1002,8,FALSE)&amp;", "&amp;VLOOKUP($U359,Endereços!$B$3:$M$1002,2,FALSE)&amp;" "&amp;VLOOKUP($U359,Endereços!$B$3:$M$1002,3,FALSE),"")</f>
        <v/>
      </c>
      <c r="W359" s="9"/>
      <c r="X359" s="9"/>
      <c r="Y359" s="9"/>
      <c r="Z359" s="16"/>
      <c r="AA359" s="16"/>
      <c r="AB359" s="72"/>
    </row>
    <row r="360" spans="1:28" x14ac:dyDescent="0.2">
      <c r="A360" s="38" t="str">
        <f t="shared" si="7"/>
        <v/>
      </c>
      <c r="B360" s="9"/>
      <c r="C360" s="7"/>
      <c r="D360" s="14"/>
      <c r="E360" s="14"/>
      <c r="F360" s="33" t="str">
        <f>IF($E360&lt;&gt;"",VLOOKUP($E360,Parametros!$A$3:$C$102,2,FALSE),"")</f>
        <v/>
      </c>
      <c r="G360" s="36"/>
      <c r="H360" s="33" t="str">
        <f>IF($G360&lt;&gt;"",VLOOKUP($G360,Parametros!$P$3:$R$102,2,FALSE),"")</f>
        <v/>
      </c>
      <c r="I360" s="9"/>
      <c r="J360" s="9"/>
      <c r="K360" s="9"/>
      <c r="L360" s="33" t="str">
        <f>IF($U360&lt;&gt;"",VLOOKUP(VLOOKUP(VLOOKUP($U360,Endereços!$B$3:$M$1002,8,FALSE),Parametros!$AG$3:$AJ$102,4,FALSE),Parametros!$U$3:$Z$102,4,FALSE),"")</f>
        <v/>
      </c>
      <c r="M360" s="33" t="str">
        <f>IF($U360&lt;&gt;"",VLOOKUP(VLOOKUP($U360,Endereços!$B$3:$M$1002,6,FALSE),Parametros!$I$3:$N$102,6,FALSE),"")</f>
        <v/>
      </c>
      <c r="N360" s="9"/>
      <c r="O360" s="9"/>
      <c r="P360" s="9"/>
      <c r="Q360" s="9"/>
      <c r="R360" s="9"/>
      <c r="S360" s="9"/>
      <c r="T360" s="9"/>
      <c r="U360" s="9"/>
      <c r="V360" s="32" t="str">
        <f>IF($U360&lt;&gt;"",VLOOKUP($U360,Endereços!$B$3:$M$1002,5,FALSE)&amp;" - "&amp;VLOOKUP($U360,Endereços!$B$3:$M$1002,7,FALSE)&amp;" - "&amp;VLOOKUP($U360,Endereços!$B$3:$M$1002,8,FALSE)&amp;", "&amp;VLOOKUP($U360,Endereços!$B$3:$M$1002,2,FALSE)&amp;" "&amp;VLOOKUP($U360,Endereços!$B$3:$M$1002,3,FALSE),"")</f>
        <v/>
      </c>
      <c r="W360" s="9"/>
      <c r="X360" s="9"/>
      <c r="Y360" s="9"/>
      <c r="Z360" s="16"/>
      <c r="AA360" s="16"/>
      <c r="AB360" s="72"/>
    </row>
    <row r="361" spans="1:28" x14ac:dyDescent="0.2">
      <c r="A361" s="38" t="str">
        <f t="shared" si="7"/>
        <v/>
      </c>
      <c r="B361" s="9"/>
      <c r="C361" s="7"/>
      <c r="D361" s="14"/>
      <c r="E361" s="14"/>
      <c r="F361" s="33" t="str">
        <f>IF($E361&lt;&gt;"",VLOOKUP($E361,Parametros!$A$3:$C$102,2,FALSE),"")</f>
        <v/>
      </c>
      <c r="G361" s="36"/>
      <c r="H361" s="33" t="str">
        <f>IF($G361&lt;&gt;"",VLOOKUP($G361,Parametros!$P$3:$R$102,2,FALSE),"")</f>
        <v/>
      </c>
      <c r="I361" s="9"/>
      <c r="J361" s="9"/>
      <c r="K361" s="9"/>
      <c r="L361" s="33" t="str">
        <f>IF($U361&lt;&gt;"",VLOOKUP(VLOOKUP(VLOOKUP($U361,Endereços!$B$3:$M$1002,8,FALSE),Parametros!$AG$3:$AJ$102,4,FALSE),Parametros!$U$3:$Z$102,4,FALSE),"")</f>
        <v/>
      </c>
      <c r="M361" s="33" t="str">
        <f>IF($U361&lt;&gt;"",VLOOKUP(VLOOKUP($U361,Endereços!$B$3:$M$1002,6,FALSE),Parametros!$I$3:$N$102,6,FALSE),"")</f>
        <v/>
      </c>
      <c r="N361" s="9"/>
      <c r="O361" s="9"/>
      <c r="P361" s="9"/>
      <c r="Q361" s="9"/>
      <c r="R361" s="9"/>
      <c r="S361" s="9"/>
      <c r="T361" s="9"/>
      <c r="U361" s="9"/>
      <c r="V361" s="32" t="str">
        <f>IF($U361&lt;&gt;"",VLOOKUP($U361,Endereços!$B$3:$M$1002,5,FALSE)&amp;" - "&amp;VLOOKUP($U361,Endereços!$B$3:$M$1002,7,FALSE)&amp;" - "&amp;VLOOKUP($U361,Endereços!$B$3:$M$1002,8,FALSE)&amp;", "&amp;VLOOKUP($U361,Endereços!$B$3:$M$1002,2,FALSE)&amp;" "&amp;VLOOKUP($U361,Endereços!$B$3:$M$1002,3,FALSE),"")</f>
        <v/>
      </c>
      <c r="W361" s="9"/>
      <c r="X361" s="9"/>
      <c r="Y361" s="9"/>
      <c r="Z361" s="16"/>
      <c r="AA361" s="16"/>
      <c r="AB361" s="72"/>
    </row>
    <row r="362" spans="1:28" x14ac:dyDescent="0.2">
      <c r="A362" s="38" t="str">
        <f t="shared" si="7"/>
        <v/>
      </c>
      <c r="B362" s="9"/>
      <c r="C362" s="7"/>
      <c r="D362" s="14"/>
      <c r="E362" s="14"/>
      <c r="F362" s="33" t="str">
        <f>IF($E362&lt;&gt;"",VLOOKUP($E362,Parametros!$A$3:$C$102,2,FALSE),"")</f>
        <v/>
      </c>
      <c r="G362" s="36"/>
      <c r="H362" s="33" t="str">
        <f>IF($G362&lt;&gt;"",VLOOKUP($G362,Parametros!$P$3:$R$102,2,FALSE),"")</f>
        <v/>
      </c>
      <c r="I362" s="9"/>
      <c r="J362" s="9"/>
      <c r="K362" s="9"/>
      <c r="L362" s="33" t="str">
        <f>IF($U362&lt;&gt;"",VLOOKUP(VLOOKUP(VLOOKUP($U362,Endereços!$B$3:$M$1002,8,FALSE),Parametros!$AG$3:$AJ$102,4,FALSE),Parametros!$U$3:$Z$102,4,FALSE),"")</f>
        <v/>
      </c>
      <c r="M362" s="33" t="str">
        <f>IF($U362&lt;&gt;"",VLOOKUP(VLOOKUP($U362,Endereços!$B$3:$M$1002,6,FALSE),Parametros!$I$3:$N$102,6,FALSE),"")</f>
        <v/>
      </c>
      <c r="N362" s="9"/>
      <c r="O362" s="9"/>
      <c r="P362" s="9"/>
      <c r="Q362" s="9"/>
      <c r="R362" s="9"/>
      <c r="S362" s="9"/>
      <c r="T362" s="9"/>
      <c r="U362" s="9"/>
      <c r="V362" s="32" t="str">
        <f>IF($U362&lt;&gt;"",VLOOKUP($U362,Endereços!$B$3:$M$1002,5,FALSE)&amp;" - "&amp;VLOOKUP($U362,Endereços!$B$3:$M$1002,7,FALSE)&amp;" - "&amp;VLOOKUP($U362,Endereços!$B$3:$M$1002,8,FALSE)&amp;", "&amp;VLOOKUP($U362,Endereços!$B$3:$M$1002,2,FALSE)&amp;" "&amp;VLOOKUP($U362,Endereços!$B$3:$M$1002,3,FALSE),"")</f>
        <v/>
      </c>
      <c r="W362" s="9"/>
      <c r="X362" s="9"/>
      <c r="Y362" s="9"/>
      <c r="Z362" s="16"/>
      <c r="AA362" s="16"/>
      <c r="AB362" s="72"/>
    </row>
    <row r="363" spans="1:28" x14ac:dyDescent="0.2">
      <c r="A363" s="38" t="str">
        <f t="shared" si="7"/>
        <v/>
      </c>
      <c r="B363" s="9"/>
      <c r="C363" s="7"/>
      <c r="D363" s="14"/>
      <c r="E363" s="14"/>
      <c r="F363" s="33" t="str">
        <f>IF($E363&lt;&gt;"",VLOOKUP($E363,Parametros!$A$3:$C$102,2,FALSE),"")</f>
        <v/>
      </c>
      <c r="G363" s="36"/>
      <c r="H363" s="33" t="str">
        <f>IF($G363&lt;&gt;"",VLOOKUP($G363,Parametros!$P$3:$R$102,2,FALSE),"")</f>
        <v/>
      </c>
      <c r="I363" s="9"/>
      <c r="J363" s="9"/>
      <c r="K363" s="9"/>
      <c r="L363" s="33" t="str">
        <f>IF($U363&lt;&gt;"",VLOOKUP(VLOOKUP(VLOOKUP($U363,Endereços!$B$3:$M$1002,8,FALSE),Parametros!$AG$3:$AJ$102,4,FALSE),Parametros!$U$3:$Z$102,4,FALSE),"")</f>
        <v/>
      </c>
      <c r="M363" s="33" t="str">
        <f>IF($U363&lt;&gt;"",VLOOKUP(VLOOKUP($U363,Endereços!$B$3:$M$1002,6,FALSE),Parametros!$I$3:$N$102,6,FALSE),"")</f>
        <v/>
      </c>
      <c r="N363" s="9"/>
      <c r="O363" s="9"/>
      <c r="P363" s="9"/>
      <c r="Q363" s="9"/>
      <c r="R363" s="9"/>
      <c r="S363" s="9"/>
      <c r="T363" s="9"/>
      <c r="U363" s="9"/>
      <c r="V363" s="32" t="str">
        <f>IF($U363&lt;&gt;"",VLOOKUP($U363,Endereços!$B$3:$M$1002,5,FALSE)&amp;" - "&amp;VLOOKUP($U363,Endereços!$B$3:$M$1002,7,FALSE)&amp;" - "&amp;VLOOKUP($U363,Endereços!$B$3:$M$1002,8,FALSE)&amp;", "&amp;VLOOKUP($U363,Endereços!$B$3:$M$1002,2,FALSE)&amp;" "&amp;VLOOKUP($U363,Endereços!$B$3:$M$1002,3,FALSE),"")</f>
        <v/>
      </c>
      <c r="W363" s="9"/>
      <c r="X363" s="9"/>
      <c r="Y363" s="9"/>
      <c r="Z363" s="16"/>
      <c r="AA363" s="16"/>
      <c r="AB363" s="72"/>
    </row>
    <row r="364" spans="1:28" x14ac:dyDescent="0.2">
      <c r="A364" s="38" t="str">
        <f t="shared" si="7"/>
        <v/>
      </c>
      <c r="B364" s="9"/>
      <c r="C364" s="7"/>
      <c r="D364" s="14"/>
      <c r="E364" s="14"/>
      <c r="F364" s="33" t="str">
        <f>IF($E364&lt;&gt;"",VLOOKUP($E364,Parametros!$A$3:$C$102,2,FALSE),"")</f>
        <v/>
      </c>
      <c r="G364" s="36"/>
      <c r="H364" s="33" t="str">
        <f>IF($G364&lt;&gt;"",VLOOKUP($G364,Parametros!$P$3:$R$102,2,FALSE),"")</f>
        <v/>
      </c>
      <c r="I364" s="9"/>
      <c r="J364" s="9"/>
      <c r="K364" s="9"/>
      <c r="L364" s="33" t="str">
        <f>IF($U364&lt;&gt;"",VLOOKUP(VLOOKUP(VLOOKUP($U364,Endereços!$B$3:$M$1002,8,FALSE),Parametros!$AG$3:$AJ$102,4,FALSE),Parametros!$U$3:$Z$102,4,FALSE),"")</f>
        <v/>
      </c>
      <c r="M364" s="33" t="str">
        <f>IF($U364&lt;&gt;"",VLOOKUP(VLOOKUP($U364,Endereços!$B$3:$M$1002,6,FALSE),Parametros!$I$3:$N$102,6,FALSE),"")</f>
        <v/>
      </c>
      <c r="N364" s="9"/>
      <c r="O364" s="9"/>
      <c r="P364" s="9"/>
      <c r="Q364" s="9"/>
      <c r="R364" s="9"/>
      <c r="S364" s="9"/>
      <c r="T364" s="9"/>
      <c r="U364" s="9"/>
      <c r="V364" s="32" t="str">
        <f>IF($U364&lt;&gt;"",VLOOKUP($U364,Endereços!$B$3:$M$1002,5,FALSE)&amp;" - "&amp;VLOOKUP($U364,Endereços!$B$3:$M$1002,7,FALSE)&amp;" - "&amp;VLOOKUP($U364,Endereços!$B$3:$M$1002,8,FALSE)&amp;", "&amp;VLOOKUP($U364,Endereços!$B$3:$M$1002,2,FALSE)&amp;" "&amp;VLOOKUP($U364,Endereços!$B$3:$M$1002,3,FALSE),"")</f>
        <v/>
      </c>
      <c r="W364" s="9"/>
      <c r="X364" s="9"/>
      <c r="Y364" s="9"/>
      <c r="Z364" s="16"/>
      <c r="AA364" s="16"/>
      <c r="AB364" s="72"/>
    </row>
    <row r="365" spans="1:28" x14ac:dyDescent="0.2">
      <c r="A365" s="38" t="str">
        <f t="shared" si="7"/>
        <v/>
      </c>
      <c r="B365" s="9"/>
      <c r="C365" s="7"/>
      <c r="D365" s="14"/>
      <c r="E365" s="14"/>
      <c r="F365" s="33" t="str">
        <f>IF($E365&lt;&gt;"",VLOOKUP($E365,Parametros!$A$3:$C$102,2,FALSE),"")</f>
        <v/>
      </c>
      <c r="G365" s="36"/>
      <c r="H365" s="33" t="str">
        <f>IF($G365&lt;&gt;"",VLOOKUP($G365,Parametros!$P$3:$R$102,2,FALSE),"")</f>
        <v/>
      </c>
      <c r="I365" s="9"/>
      <c r="J365" s="9"/>
      <c r="K365" s="9"/>
      <c r="L365" s="33" t="str">
        <f>IF($U365&lt;&gt;"",VLOOKUP(VLOOKUP(VLOOKUP($U365,Endereços!$B$3:$M$1002,8,FALSE),Parametros!$AG$3:$AJ$102,4,FALSE),Parametros!$U$3:$Z$102,4,FALSE),"")</f>
        <v/>
      </c>
      <c r="M365" s="33" t="str">
        <f>IF($U365&lt;&gt;"",VLOOKUP(VLOOKUP($U365,Endereços!$B$3:$M$1002,6,FALSE),Parametros!$I$3:$N$102,6,FALSE),"")</f>
        <v/>
      </c>
      <c r="N365" s="9"/>
      <c r="O365" s="9"/>
      <c r="P365" s="9"/>
      <c r="Q365" s="9"/>
      <c r="R365" s="9"/>
      <c r="S365" s="9"/>
      <c r="T365" s="9"/>
      <c r="U365" s="9"/>
      <c r="V365" s="32" t="str">
        <f>IF($U365&lt;&gt;"",VLOOKUP($U365,Endereços!$B$3:$M$1002,5,FALSE)&amp;" - "&amp;VLOOKUP($U365,Endereços!$B$3:$M$1002,7,FALSE)&amp;" - "&amp;VLOOKUP($U365,Endereços!$B$3:$M$1002,8,FALSE)&amp;", "&amp;VLOOKUP($U365,Endereços!$B$3:$M$1002,2,FALSE)&amp;" "&amp;VLOOKUP($U365,Endereços!$B$3:$M$1002,3,FALSE),"")</f>
        <v/>
      </c>
      <c r="W365" s="9"/>
      <c r="X365" s="9"/>
      <c r="Y365" s="9"/>
      <c r="Z365" s="16"/>
      <c r="AA365" s="16"/>
      <c r="AB365" s="72"/>
    </row>
    <row r="366" spans="1:28" x14ac:dyDescent="0.2">
      <c r="A366" s="38" t="str">
        <f t="shared" si="7"/>
        <v/>
      </c>
      <c r="B366" s="9"/>
      <c r="C366" s="7"/>
      <c r="D366" s="14"/>
      <c r="E366" s="14"/>
      <c r="F366" s="33" t="str">
        <f>IF($E366&lt;&gt;"",VLOOKUP($E366,Parametros!$A$3:$C$102,2,FALSE),"")</f>
        <v/>
      </c>
      <c r="G366" s="36"/>
      <c r="H366" s="33" t="str">
        <f>IF($G366&lt;&gt;"",VLOOKUP($G366,Parametros!$P$3:$R$102,2,FALSE),"")</f>
        <v/>
      </c>
      <c r="I366" s="9"/>
      <c r="J366" s="9"/>
      <c r="K366" s="9"/>
      <c r="L366" s="33" t="str">
        <f>IF($U366&lt;&gt;"",VLOOKUP(VLOOKUP(VLOOKUP($U366,Endereços!$B$3:$M$1002,8,FALSE),Parametros!$AG$3:$AJ$102,4,FALSE),Parametros!$U$3:$Z$102,4,FALSE),"")</f>
        <v/>
      </c>
      <c r="M366" s="33" t="str">
        <f>IF($U366&lt;&gt;"",VLOOKUP(VLOOKUP($U366,Endereços!$B$3:$M$1002,6,FALSE),Parametros!$I$3:$N$102,6,FALSE),"")</f>
        <v/>
      </c>
      <c r="N366" s="9"/>
      <c r="O366" s="9"/>
      <c r="P366" s="9"/>
      <c r="Q366" s="9"/>
      <c r="R366" s="9"/>
      <c r="S366" s="9"/>
      <c r="T366" s="9"/>
      <c r="U366" s="9"/>
      <c r="V366" s="32" t="str">
        <f>IF($U366&lt;&gt;"",VLOOKUP($U366,Endereços!$B$3:$M$1002,5,FALSE)&amp;" - "&amp;VLOOKUP($U366,Endereços!$B$3:$M$1002,7,FALSE)&amp;" - "&amp;VLOOKUP($U366,Endereços!$B$3:$M$1002,8,FALSE)&amp;", "&amp;VLOOKUP($U366,Endereços!$B$3:$M$1002,2,FALSE)&amp;" "&amp;VLOOKUP($U366,Endereços!$B$3:$M$1002,3,FALSE),"")</f>
        <v/>
      </c>
      <c r="W366" s="9"/>
      <c r="X366" s="9"/>
      <c r="Y366" s="9"/>
      <c r="Z366" s="16"/>
      <c r="AA366" s="16"/>
      <c r="AB366" s="72"/>
    </row>
    <row r="367" spans="1:28" x14ac:dyDescent="0.2">
      <c r="A367" s="38" t="str">
        <f t="shared" si="7"/>
        <v/>
      </c>
      <c r="B367" s="9"/>
      <c r="C367" s="7"/>
      <c r="D367" s="14"/>
      <c r="E367" s="14"/>
      <c r="F367" s="33" t="str">
        <f>IF($E367&lt;&gt;"",VLOOKUP($E367,Parametros!$A$3:$C$102,2,FALSE),"")</f>
        <v/>
      </c>
      <c r="G367" s="36"/>
      <c r="H367" s="33" t="str">
        <f>IF($G367&lt;&gt;"",VLOOKUP($G367,Parametros!$P$3:$R$102,2,FALSE),"")</f>
        <v/>
      </c>
      <c r="I367" s="9"/>
      <c r="J367" s="9"/>
      <c r="K367" s="9"/>
      <c r="L367" s="33" t="str">
        <f>IF($U367&lt;&gt;"",VLOOKUP(VLOOKUP(VLOOKUP($U367,Endereços!$B$3:$M$1002,8,FALSE),Parametros!$AG$3:$AJ$102,4,FALSE),Parametros!$U$3:$Z$102,4,FALSE),"")</f>
        <v/>
      </c>
      <c r="M367" s="33" t="str">
        <f>IF($U367&lt;&gt;"",VLOOKUP(VLOOKUP($U367,Endereços!$B$3:$M$1002,6,FALSE),Parametros!$I$3:$N$102,6,FALSE),"")</f>
        <v/>
      </c>
      <c r="N367" s="9"/>
      <c r="O367" s="9"/>
      <c r="P367" s="9"/>
      <c r="Q367" s="9"/>
      <c r="R367" s="9"/>
      <c r="S367" s="9"/>
      <c r="T367" s="9"/>
      <c r="U367" s="9"/>
      <c r="V367" s="32" t="str">
        <f>IF($U367&lt;&gt;"",VLOOKUP($U367,Endereços!$B$3:$M$1002,5,FALSE)&amp;" - "&amp;VLOOKUP($U367,Endereços!$B$3:$M$1002,7,FALSE)&amp;" - "&amp;VLOOKUP($U367,Endereços!$B$3:$M$1002,8,FALSE)&amp;", "&amp;VLOOKUP($U367,Endereços!$B$3:$M$1002,2,FALSE)&amp;" "&amp;VLOOKUP($U367,Endereços!$B$3:$M$1002,3,FALSE),"")</f>
        <v/>
      </c>
      <c r="W367" s="9"/>
      <c r="X367" s="9"/>
      <c r="Y367" s="9"/>
      <c r="Z367" s="16"/>
      <c r="AA367" s="16"/>
      <c r="AB367" s="72"/>
    </row>
    <row r="368" spans="1:28" x14ac:dyDescent="0.2">
      <c r="A368" s="38" t="str">
        <f t="shared" si="7"/>
        <v/>
      </c>
      <c r="B368" s="9"/>
      <c r="C368" s="7"/>
      <c r="D368" s="14"/>
      <c r="E368" s="14"/>
      <c r="F368" s="33" t="str">
        <f>IF($E368&lt;&gt;"",VLOOKUP($E368,Parametros!$A$3:$C$102,2,FALSE),"")</f>
        <v/>
      </c>
      <c r="G368" s="36"/>
      <c r="H368" s="33" t="str">
        <f>IF($G368&lt;&gt;"",VLOOKUP($G368,Parametros!$P$3:$R$102,2,FALSE),"")</f>
        <v/>
      </c>
      <c r="I368" s="9"/>
      <c r="J368" s="9"/>
      <c r="K368" s="9"/>
      <c r="L368" s="33" t="str">
        <f>IF($U368&lt;&gt;"",VLOOKUP(VLOOKUP(VLOOKUP($U368,Endereços!$B$3:$M$1002,8,FALSE),Parametros!$AG$3:$AJ$102,4,FALSE),Parametros!$U$3:$Z$102,4,FALSE),"")</f>
        <v/>
      </c>
      <c r="M368" s="33" t="str">
        <f>IF($U368&lt;&gt;"",VLOOKUP(VLOOKUP($U368,Endereços!$B$3:$M$1002,6,FALSE),Parametros!$I$3:$N$102,6,FALSE),"")</f>
        <v/>
      </c>
      <c r="N368" s="9"/>
      <c r="O368" s="9"/>
      <c r="P368" s="9"/>
      <c r="Q368" s="9"/>
      <c r="R368" s="9"/>
      <c r="S368" s="9"/>
      <c r="T368" s="9"/>
      <c r="U368" s="9"/>
      <c r="V368" s="32" t="str">
        <f>IF($U368&lt;&gt;"",VLOOKUP($U368,Endereços!$B$3:$M$1002,5,FALSE)&amp;" - "&amp;VLOOKUP($U368,Endereços!$B$3:$M$1002,7,FALSE)&amp;" - "&amp;VLOOKUP($U368,Endereços!$B$3:$M$1002,8,FALSE)&amp;", "&amp;VLOOKUP($U368,Endereços!$B$3:$M$1002,2,FALSE)&amp;" "&amp;VLOOKUP($U368,Endereços!$B$3:$M$1002,3,FALSE),"")</f>
        <v/>
      </c>
      <c r="W368" s="9"/>
      <c r="X368" s="9"/>
      <c r="Y368" s="9"/>
      <c r="Z368" s="16"/>
      <c r="AA368" s="16"/>
      <c r="AB368" s="72"/>
    </row>
    <row r="369" spans="1:28" x14ac:dyDescent="0.2">
      <c r="A369" s="38" t="str">
        <f t="shared" si="7"/>
        <v/>
      </c>
      <c r="B369" s="9"/>
      <c r="C369" s="7"/>
      <c r="D369" s="14"/>
      <c r="E369" s="14"/>
      <c r="F369" s="33" t="str">
        <f>IF($E369&lt;&gt;"",VLOOKUP($E369,Parametros!$A$3:$C$102,2,FALSE),"")</f>
        <v/>
      </c>
      <c r="G369" s="36"/>
      <c r="H369" s="33" t="str">
        <f>IF($G369&lt;&gt;"",VLOOKUP($G369,Parametros!$P$3:$R$102,2,FALSE),"")</f>
        <v/>
      </c>
      <c r="I369" s="9"/>
      <c r="J369" s="9"/>
      <c r="K369" s="9"/>
      <c r="L369" s="33" t="str">
        <f>IF($U369&lt;&gt;"",VLOOKUP(VLOOKUP(VLOOKUP($U369,Endereços!$B$3:$M$1002,8,FALSE),Parametros!$AG$3:$AJ$102,4,FALSE),Parametros!$U$3:$Z$102,4,FALSE),"")</f>
        <v/>
      </c>
      <c r="M369" s="33" t="str">
        <f>IF($U369&lt;&gt;"",VLOOKUP(VLOOKUP($U369,Endereços!$B$3:$M$1002,6,FALSE),Parametros!$I$3:$N$102,6,FALSE),"")</f>
        <v/>
      </c>
      <c r="N369" s="9"/>
      <c r="O369" s="9"/>
      <c r="P369" s="9"/>
      <c r="Q369" s="9"/>
      <c r="R369" s="9"/>
      <c r="S369" s="9"/>
      <c r="T369" s="9"/>
      <c r="U369" s="9"/>
      <c r="V369" s="32" t="str">
        <f>IF($U369&lt;&gt;"",VLOOKUP($U369,Endereços!$B$3:$M$1002,5,FALSE)&amp;" - "&amp;VLOOKUP($U369,Endereços!$B$3:$M$1002,7,FALSE)&amp;" - "&amp;VLOOKUP($U369,Endereços!$B$3:$M$1002,8,FALSE)&amp;", "&amp;VLOOKUP($U369,Endereços!$B$3:$M$1002,2,FALSE)&amp;" "&amp;VLOOKUP($U369,Endereços!$B$3:$M$1002,3,FALSE),"")</f>
        <v/>
      </c>
      <c r="W369" s="9"/>
      <c r="X369" s="9"/>
      <c r="Y369" s="9"/>
      <c r="Z369" s="16"/>
      <c r="AA369" s="16"/>
      <c r="AB369" s="72"/>
    </row>
    <row r="370" spans="1:28" x14ac:dyDescent="0.2">
      <c r="A370" s="38" t="str">
        <f t="shared" si="7"/>
        <v/>
      </c>
      <c r="B370" s="9"/>
      <c r="C370" s="7"/>
      <c r="D370" s="14"/>
      <c r="E370" s="14"/>
      <c r="F370" s="33" t="str">
        <f>IF($E370&lt;&gt;"",VLOOKUP($E370,Parametros!$A$3:$C$102,2,FALSE),"")</f>
        <v/>
      </c>
      <c r="G370" s="36"/>
      <c r="H370" s="33" t="str">
        <f>IF($G370&lt;&gt;"",VLOOKUP($G370,Parametros!$P$3:$R$102,2,FALSE),"")</f>
        <v/>
      </c>
      <c r="I370" s="9"/>
      <c r="J370" s="9"/>
      <c r="K370" s="9"/>
      <c r="L370" s="33" t="str">
        <f>IF($U370&lt;&gt;"",VLOOKUP(VLOOKUP(VLOOKUP($U370,Endereços!$B$3:$M$1002,8,FALSE),Parametros!$AG$3:$AJ$102,4,FALSE),Parametros!$U$3:$Z$102,4,FALSE),"")</f>
        <v/>
      </c>
      <c r="M370" s="33" t="str">
        <f>IF($U370&lt;&gt;"",VLOOKUP(VLOOKUP($U370,Endereços!$B$3:$M$1002,6,FALSE),Parametros!$I$3:$N$102,6,FALSE),"")</f>
        <v/>
      </c>
      <c r="N370" s="9"/>
      <c r="O370" s="9"/>
      <c r="P370" s="9"/>
      <c r="Q370" s="9"/>
      <c r="R370" s="9"/>
      <c r="S370" s="9"/>
      <c r="T370" s="9"/>
      <c r="U370" s="9"/>
      <c r="V370" s="32" t="str">
        <f>IF($U370&lt;&gt;"",VLOOKUP($U370,Endereços!$B$3:$M$1002,5,FALSE)&amp;" - "&amp;VLOOKUP($U370,Endereços!$B$3:$M$1002,7,FALSE)&amp;" - "&amp;VLOOKUP($U370,Endereços!$B$3:$M$1002,8,FALSE)&amp;", "&amp;VLOOKUP($U370,Endereços!$B$3:$M$1002,2,FALSE)&amp;" "&amp;VLOOKUP($U370,Endereços!$B$3:$M$1002,3,FALSE),"")</f>
        <v/>
      </c>
      <c r="W370" s="9"/>
      <c r="X370" s="9"/>
      <c r="Y370" s="9"/>
      <c r="Z370" s="16"/>
      <c r="AA370" s="16"/>
      <c r="AB370" s="72"/>
    </row>
    <row r="371" spans="1:28" x14ac:dyDescent="0.2">
      <c r="A371" s="38" t="str">
        <f t="shared" si="7"/>
        <v/>
      </c>
      <c r="B371" s="9"/>
      <c r="C371" s="7"/>
      <c r="D371" s="14"/>
      <c r="E371" s="14"/>
      <c r="F371" s="33" t="str">
        <f>IF($E371&lt;&gt;"",VLOOKUP($E371,Parametros!$A$3:$C$102,2,FALSE),"")</f>
        <v/>
      </c>
      <c r="G371" s="36"/>
      <c r="H371" s="33" t="str">
        <f>IF($G371&lt;&gt;"",VLOOKUP($G371,Parametros!$P$3:$R$102,2,FALSE),"")</f>
        <v/>
      </c>
      <c r="I371" s="9"/>
      <c r="J371" s="9"/>
      <c r="K371" s="9"/>
      <c r="L371" s="33" t="str">
        <f>IF($U371&lt;&gt;"",VLOOKUP(VLOOKUP(VLOOKUP($U371,Endereços!$B$3:$M$1002,8,FALSE),Parametros!$AG$3:$AJ$102,4,FALSE),Parametros!$U$3:$Z$102,4,FALSE),"")</f>
        <v/>
      </c>
      <c r="M371" s="33" t="str">
        <f>IF($U371&lt;&gt;"",VLOOKUP(VLOOKUP($U371,Endereços!$B$3:$M$1002,6,FALSE),Parametros!$I$3:$N$102,6,FALSE),"")</f>
        <v/>
      </c>
      <c r="N371" s="9"/>
      <c r="O371" s="9"/>
      <c r="P371" s="9"/>
      <c r="Q371" s="9"/>
      <c r="R371" s="9"/>
      <c r="S371" s="9"/>
      <c r="T371" s="9"/>
      <c r="U371" s="9"/>
      <c r="V371" s="32" t="str">
        <f>IF($U371&lt;&gt;"",VLOOKUP($U371,Endereços!$B$3:$M$1002,5,FALSE)&amp;" - "&amp;VLOOKUP($U371,Endereços!$B$3:$M$1002,7,FALSE)&amp;" - "&amp;VLOOKUP($U371,Endereços!$B$3:$M$1002,8,FALSE)&amp;", "&amp;VLOOKUP($U371,Endereços!$B$3:$M$1002,2,FALSE)&amp;" "&amp;VLOOKUP($U371,Endereços!$B$3:$M$1002,3,FALSE),"")</f>
        <v/>
      </c>
      <c r="W371" s="9"/>
      <c r="X371" s="9"/>
      <c r="Y371" s="9"/>
      <c r="Z371" s="16"/>
      <c r="AA371" s="16"/>
      <c r="AB371" s="72"/>
    </row>
    <row r="372" spans="1:28" x14ac:dyDescent="0.2">
      <c r="A372" s="38" t="str">
        <f t="shared" si="7"/>
        <v/>
      </c>
      <c r="B372" s="9"/>
      <c r="C372" s="7"/>
      <c r="D372" s="14"/>
      <c r="E372" s="14"/>
      <c r="F372" s="33" t="str">
        <f>IF($E372&lt;&gt;"",VLOOKUP($E372,Parametros!$A$3:$C$102,2,FALSE),"")</f>
        <v/>
      </c>
      <c r="G372" s="36"/>
      <c r="H372" s="33" t="str">
        <f>IF($G372&lt;&gt;"",VLOOKUP($G372,Parametros!$P$3:$R$102,2,FALSE),"")</f>
        <v/>
      </c>
      <c r="I372" s="9"/>
      <c r="J372" s="9"/>
      <c r="K372" s="9"/>
      <c r="L372" s="33" t="str">
        <f>IF($U372&lt;&gt;"",VLOOKUP(VLOOKUP(VLOOKUP($U372,Endereços!$B$3:$M$1002,8,FALSE),Parametros!$AG$3:$AJ$102,4,FALSE),Parametros!$U$3:$Z$102,4,FALSE),"")</f>
        <v/>
      </c>
      <c r="M372" s="33" t="str">
        <f>IF($U372&lt;&gt;"",VLOOKUP(VLOOKUP($U372,Endereços!$B$3:$M$1002,6,FALSE),Parametros!$I$3:$N$102,6,FALSE),"")</f>
        <v/>
      </c>
      <c r="N372" s="9"/>
      <c r="O372" s="9"/>
      <c r="P372" s="9"/>
      <c r="Q372" s="9"/>
      <c r="R372" s="9"/>
      <c r="S372" s="9"/>
      <c r="T372" s="9"/>
      <c r="U372" s="9"/>
      <c r="V372" s="32" t="str">
        <f>IF($U372&lt;&gt;"",VLOOKUP($U372,Endereços!$B$3:$M$1002,5,FALSE)&amp;" - "&amp;VLOOKUP($U372,Endereços!$B$3:$M$1002,7,FALSE)&amp;" - "&amp;VLOOKUP($U372,Endereços!$B$3:$M$1002,8,FALSE)&amp;", "&amp;VLOOKUP($U372,Endereços!$B$3:$M$1002,2,FALSE)&amp;" "&amp;VLOOKUP($U372,Endereços!$B$3:$M$1002,3,FALSE),"")</f>
        <v/>
      </c>
      <c r="W372" s="9"/>
      <c r="X372" s="9"/>
      <c r="Y372" s="9"/>
      <c r="Z372" s="16"/>
      <c r="AA372" s="16"/>
      <c r="AB372" s="72"/>
    </row>
    <row r="373" spans="1:28" x14ac:dyDescent="0.2">
      <c r="A373" s="38" t="str">
        <f t="shared" si="7"/>
        <v/>
      </c>
      <c r="B373" s="9"/>
      <c r="C373" s="7"/>
      <c r="D373" s="14"/>
      <c r="E373" s="14"/>
      <c r="F373" s="33" t="str">
        <f>IF($E373&lt;&gt;"",VLOOKUP($E373,Parametros!$A$3:$C$102,2,FALSE),"")</f>
        <v/>
      </c>
      <c r="G373" s="36"/>
      <c r="H373" s="33" t="str">
        <f>IF($G373&lt;&gt;"",VLOOKUP($G373,Parametros!$P$3:$R$102,2,FALSE),"")</f>
        <v/>
      </c>
      <c r="I373" s="9"/>
      <c r="J373" s="9"/>
      <c r="K373" s="9"/>
      <c r="L373" s="33" t="str">
        <f>IF($U373&lt;&gt;"",VLOOKUP(VLOOKUP(VLOOKUP($U373,Endereços!$B$3:$M$1002,8,FALSE),Parametros!$AG$3:$AJ$102,4,FALSE),Parametros!$U$3:$Z$102,4,FALSE),"")</f>
        <v/>
      </c>
      <c r="M373" s="33" t="str">
        <f>IF($U373&lt;&gt;"",VLOOKUP(VLOOKUP($U373,Endereços!$B$3:$M$1002,6,FALSE),Parametros!$I$3:$N$102,6,FALSE),"")</f>
        <v/>
      </c>
      <c r="N373" s="9"/>
      <c r="O373" s="9"/>
      <c r="P373" s="9"/>
      <c r="Q373" s="9"/>
      <c r="R373" s="9"/>
      <c r="S373" s="9"/>
      <c r="T373" s="9"/>
      <c r="U373" s="9"/>
      <c r="V373" s="32" t="str">
        <f>IF($U373&lt;&gt;"",VLOOKUP($U373,Endereços!$B$3:$M$1002,5,FALSE)&amp;" - "&amp;VLOOKUP($U373,Endereços!$B$3:$M$1002,7,FALSE)&amp;" - "&amp;VLOOKUP($U373,Endereços!$B$3:$M$1002,8,FALSE)&amp;", "&amp;VLOOKUP($U373,Endereços!$B$3:$M$1002,2,FALSE)&amp;" "&amp;VLOOKUP($U373,Endereços!$B$3:$M$1002,3,FALSE),"")</f>
        <v/>
      </c>
      <c r="W373" s="9"/>
      <c r="X373" s="9"/>
      <c r="Y373" s="9"/>
      <c r="Z373" s="16"/>
      <c r="AA373" s="16"/>
      <c r="AB373" s="72"/>
    </row>
    <row r="374" spans="1:28" x14ac:dyDescent="0.2">
      <c r="A374" s="38" t="str">
        <f t="shared" si="7"/>
        <v/>
      </c>
      <c r="B374" s="9"/>
      <c r="C374" s="7"/>
      <c r="D374" s="14"/>
      <c r="E374" s="14"/>
      <c r="F374" s="33" t="str">
        <f>IF($E374&lt;&gt;"",VLOOKUP($E374,Parametros!$A$3:$C$102,2,FALSE),"")</f>
        <v/>
      </c>
      <c r="G374" s="36"/>
      <c r="H374" s="33" t="str">
        <f>IF($G374&lt;&gt;"",VLOOKUP($G374,Parametros!$P$3:$R$102,2,FALSE),"")</f>
        <v/>
      </c>
      <c r="I374" s="9"/>
      <c r="J374" s="9"/>
      <c r="K374" s="9"/>
      <c r="L374" s="33" t="str">
        <f>IF($U374&lt;&gt;"",VLOOKUP(VLOOKUP(VLOOKUP($U374,Endereços!$B$3:$M$1002,8,FALSE),Parametros!$AG$3:$AJ$102,4,FALSE),Parametros!$U$3:$Z$102,4,FALSE),"")</f>
        <v/>
      </c>
      <c r="M374" s="33" t="str">
        <f>IF($U374&lt;&gt;"",VLOOKUP(VLOOKUP($U374,Endereços!$B$3:$M$1002,6,FALSE),Parametros!$I$3:$N$102,6,FALSE),"")</f>
        <v/>
      </c>
      <c r="N374" s="9"/>
      <c r="O374" s="9"/>
      <c r="P374" s="9"/>
      <c r="Q374" s="9"/>
      <c r="R374" s="9"/>
      <c r="S374" s="9"/>
      <c r="T374" s="9"/>
      <c r="U374" s="9"/>
      <c r="V374" s="32" t="str">
        <f>IF($U374&lt;&gt;"",VLOOKUP($U374,Endereços!$B$3:$M$1002,5,FALSE)&amp;" - "&amp;VLOOKUP($U374,Endereços!$B$3:$M$1002,7,FALSE)&amp;" - "&amp;VLOOKUP($U374,Endereços!$B$3:$M$1002,8,FALSE)&amp;", "&amp;VLOOKUP($U374,Endereços!$B$3:$M$1002,2,FALSE)&amp;" "&amp;VLOOKUP($U374,Endereços!$B$3:$M$1002,3,FALSE),"")</f>
        <v/>
      </c>
      <c r="W374" s="9"/>
      <c r="X374" s="9"/>
      <c r="Y374" s="9"/>
      <c r="Z374" s="16"/>
      <c r="AA374" s="16"/>
      <c r="AB374" s="72"/>
    </row>
    <row r="375" spans="1:28" x14ac:dyDescent="0.2">
      <c r="A375" s="38" t="str">
        <f t="shared" si="7"/>
        <v/>
      </c>
      <c r="B375" s="9"/>
      <c r="C375" s="7"/>
      <c r="D375" s="14"/>
      <c r="E375" s="14"/>
      <c r="F375" s="33" t="str">
        <f>IF($E375&lt;&gt;"",VLOOKUP($E375,Parametros!$A$3:$C$102,2,FALSE),"")</f>
        <v/>
      </c>
      <c r="G375" s="36"/>
      <c r="H375" s="33" t="str">
        <f>IF($G375&lt;&gt;"",VLOOKUP($G375,Parametros!$P$3:$R$102,2,FALSE),"")</f>
        <v/>
      </c>
      <c r="I375" s="9"/>
      <c r="J375" s="9"/>
      <c r="K375" s="9"/>
      <c r="L375" s="33" t="str">
        <f>IF($U375&lt;&gt;"",VLOOKUP(VLOOKUP(VLOOKUP($U375,Endereços!$B$3:$M$1002,8,FALSE),Parametros!$AG$3:$AJ$102,4,FALSE),Parametros!$U$3:$Z$102,4,FALSE),"")</f>
        <v/>
      </c>
      <c r="M375" s="33" t="str">
        <f>IF($U375&lt;&gt;"",VLOOKUP(VLOOKUP($U375,Endereços!$B$3:$M$1002,6,FALSE),Parametros!$I$3:$N$102,6,FALSE),"")</f>
        <v/>
      </c>
      <c r="N375" s="9"/>
      <c r="O375" s="9"/>
      <c r="P375" s="9"/>
      <c r="Q375" s="9"/>
      <c r="R375" s="9"/>
      <c r="S375" s="9"/>
      <c r="T375" s="9"/>
      <c r="U375" s="9"/>
      <c r="V375" s="32" t="str">
        <f>IF($U375&lt;&gt;"",VLOOKUP($U375,Endereços!$B$3:$M$1002,5,FALSE)&amp;" - "&amp;VLOOKUP($U375,Endereços!$B$3:$M$1002,7,FALSE)&amp;" - "&amp;VLOOKUP($U375,Endereços!$B$3:$M$1002,8,FALSE)&amp;", "&amp;VLOOKUP($U375,Endereços!$B$3:$M$1002,2,FALSE)&amp;" "&amp;VLOOKUP($U375,Endereços!$B$3:$M$1002,3,FALSE),"")</f>
        <v/>
      </c>
      <c r="W375" s="9"/>
      <c r="X375" s="9"/>
      <c r="Y375" s="9"/>
      <c r="Z375" s="16"/>
      <c r="AA375" s="16"/>
      <c r="AB375" s="72"/>
    </row>
    <row r="376" spans="1:28" x14ac:dyDescent="0.2">
      <c r="A376" s="38" t="str">
        <f t="shared" si="7"/>
        <v/>
      </c>
      <c r="B376" s="9"/>
      <c r="C376" s="7"/>
      <c r="D376" s="14"/>
      <c r="E376" s="14"/>
      <c r="F376" s="33" t="str">
        <f>IF($E376&lt;&gt;"",VLOOKUP($E376,Parametros!$A$3:$C$102,2,FALSE),"")</f>
        <v/>
      </c>
      <c r="G376" s="36"/>
      <c r="H376" s="33" t="str">
        <f>IF($G376&lt;&gt;"",VLOOKUP($G376,Parametros!$P$3:$R$102,2,FALSE),"")</f>
        <v/>
      </c>
      <c r="I376" s="9"/>
      <c r="J376" s="9"/>
      <c r="K376" s="9"/>
      <c r="L376" s="33" t="str">
        <f>IF($U376&lt;&gt;"",VLOOKUP(VLOOKUP(VLOOKUP($U376,Endereços!$B$3:$M$1002,8,FALSE),Parametros!$AG$3:$AJ$102,4,FALSE),Parametros!$U$3:$Z$102,4,FALSE),"")</f>
        <v/>
      </c>
      <c r="M376" s="33" t="str">
        <f>IF($U376&lt;&gt;"",VLOOKUP(VLOOKUP($U376,Endereços!$B$3:$M$1002,6,FALSE),Parametros!$I$3:$N$102,6,FALSE),"")</f>
        <v/>
      </c>
      <c r="N376" s="9"/>
      <c r="O376" s="9"/>
      <c r="P376" s="9"/>
      <c r="Q376" s="9"/>
      <c r="R376" s="9"/>
      <c r="S376" s="9"/>
      <c r="T376" s="9"/>
      <c r="U376" s="9"/>
      <c r="V376" s="32" t="str">
        <f>IF($U376&lt;&gt;"",VLOOKUP($U376,Endereços!$B$3:$M$1002,5,FALSE)&amp;" - "&amp;VLOOKUP($U376,Endereços!$B$3:$M$1002,7,FALSE)&amp;" - "&amp;VLOOKUP($U376,Endereços!$B$3:$M$1002,8,FALSE)&amp;", "&amp;VLOOKUP($U376,Endereços!$B$3:$M$1002,2,FALSE)&amp;" "&amp;VLOOKUP($U376,Endereços!$B$3:$M$1002,3,FALSE),"")</f>
        <v/>
      </c>
      <c r="W376" s="9"/>
      <c r="X376" s="9"/>
      <c r="Y376" s="9"/>
      <c r="Z376" s="16"/>
      <c r="AA376" s="16"/>
      <c r="AB376" s="72"/>
    </row>
    <row r="377" spans="1:28" x14ac:dyDescent="0.2">
      <c r="A377" s="38" t="str">
        <f t="shared" si="7"/>
        <v/>
      </c>
      <c r="B377" s="9"/>
      <c r="C377" s="7"/>
      <c r="D377" s="14"/>
      <c r="E377" s="14"/>
      <c r="F377" s="33" t="str">
        <f>IF($E377&lt;&gt;"",VLOOKUP($E377,Parametros!$A$3:$C$102,2,FALSE),"")</f>
        <v/>
      </c>
      <c r="G377" s="36"/>
      <c r="H377" s="33" t="str">
        <f>IF($G377&lt;&gt;"",VLOOKUP($G377,Parametros!$P$3:$R$102,2,FALSE),"")</f>
        <v/>
      </c>
      <c r="I377" s="9"/>
      <c r="J377" s="9"/>
      <c r="K377" s="9"/>
      <c r="L377" s="33" t="str">
        <f>IF($U377&lt;&gt;"",VLOOKUP(VLOOKUP(VLOOKUP($U377,Endereços!$B$3:$M$1002,8,FALSE),Parametros!$AG$3:$AJ$102,4,FALSE),Parametros!$U$3:$Z$102,4,FALSE),"")</f>
        <v/>
      </c>
      <c r="M377" s="33" t="str">
        <f>IF($U377&lt;&gt;"",VLOOKUP(VLOOKUP($U377,Endereços!$B$3:$M$1002,6,FALSE),Parametros!$I$3:$N$102,6,FALSE),"")</f>
        <v/>
      </c>
      <c r="N377" s="9"/>
      <c r="O377" s="9"/>
      <c r="P377" s="9"/>
      <c r="Q377" s="9"/>
      <c r="R377" s="9"/>
      <c r="S377" s="9"/>
      <c r="T377" s="9"/>
      <c r="U377" s="9"/>
      <c r="V377" s="32" t="str">
        <f>IF($U377&lt;&gt;"",VLOOKUP($U377,Endereços!$B$3:$M$1002,5,FALSE)&amp;" - "&amp;VLOOKUP($U377,Endereços!$B$3:$M$1002,7,FALSE)&amp;" - "&amp;VLOOKUP($U377,Endereços!$B$3:$M$1002,8,FALSE)&amp;", "&amp;VLOOKUP($U377,Endereços!$B$3:$M$1002,2,FALSE)&amp;" "&amp;VLOOKUP($U377,Endereços!$B$3:$M$1002,3,FALSE),"")</f>
        <v/>
      </c>
      <c r="W377" s="9"/>
      <c r="X377" s="9"/>
      <c r="Y377" s="9"/>
      <c r="Z377" s="16"/>
      <c r="AA377" s="16"/>
      <c r="AB377" s="72"/>
    </row>
    <row r="378" spans="1:28" x14ac:dyDescent="0.2">
      <c r="A378" s="38" t="str">
        <f t="shared" si="7"/>
        <v/>
      </c>
      <c r="B378" s="9"/>
      <c r="C378" s="7"/>
      <c r="D378" s="14"/>
      <c r="E378" s="14"/>
      <c r="F378" s="33" t="str">
        <f>IF($E378&lt;&gt;"",VLOOKUP($E378,Parametros!$A$3:$C$102,2,FALSE),"")</f>
        <v/>
      </c>
      <c r="G378" s="36"/>
      <c r="H378" s="33" t="str">
        <f>IF($G378&lt;&gt;"",VLOOKUP($G378,Parametros!$P$3:$R$102,2,FALSE),"")</f>
        <v/>
      </c>
      <c r="I378" s="9"/>
      <c r="J378" s="9"/>
      <c r="K378" s="9"/>
      <c r="L378" s="33" t="str">
        <f>IF($U378&lt;&gt;"",VLOOKUP(VLOOKUP(VLOOKUP($U378,Endereços!$B$3:$M$1002,8,FALSE),Parametros!$AG$3:$AJ$102,4,FALSE),Parametros!$U$3:$Z$102,4,FALSE),"")</f>
        <v/>
      </c>
      <c r="M378" s="33" t="str">
        <f>IF($U378&lt;&gt;"",VLOOKUP(VLOOKUP($U378,Endereços!$B$3:$M$1002,6,FALSE),Parametros!$I$3:$N$102,6,FALSE),"")</f>
        <v/>
      </c>
      <c r="N378" s="9"/>
      <c r="O378" s="9"/>
      <c r="P378" s="9"/>
      <c r="Q378" s="9"/>
      <c r="R378" s="9"/>
      <c r="S378" s="9"/>
      <c r="T378" s="9"/>
      <c r="U378" s="9"/>
      <c r="V378" s="32" t="str">
        <f>IF($U378&lt;&gt;"",VLOOKUP($U378,Endereços!$B$3:$M$1002,5,FALSE)&amp;" - "&amp;VLOOKUP($U378,Endereços!$B$3:$M$1002,7,FALSE)&amp;" - "&amp;VLOOKUP($U378,Endereços!$B$3:$M$1002,8,FALSE)&amp;", "&amp;VLOOKUP($U378,Endereços!$B$3:$M$1002,2,FALSE)&amp;" "&amp;VLOOKUP($U378,Endereços!$B$3:$M$1002,3,FALSE),"")</f>
        <v/>
      </c>
      <c r="W378" s="9"/>
      <c r="X378" s="9"/>
      <c r="Y378" s="9"/>
      <c r="Z378" s="16"/>
      <c r="AA378" s="16"/>
      <c r="AB378" s="72"/>
    </row>
    <row r="379" spans="1:28" x14ac:dyDescent="0.2">
      <c r="A379" s="38" t="str">
        <f t="shared" si="7"/>
        <v/>
      </c>
      <c r="B379" s="9"/>
      <c r="C379" s="7"/>
      <c r="D379" s="14"/>
      <c r="E379" s="14"/>
      <c r="F379" s="33" t="str">
        <f>IF($E379&lt;&gt;"",VLOOKUP($E379,Parametros!$A$3:$C$102,2,FALSE),"")</f>
        <v/>
      </c>
      <c r="G379" s="36"/>
      <c r="H379" s="33" t="str">
        <f>IF($G379&lt;&gt;"",VLOOKUP($G379,Parametros!$P$3:$R$102,2,FALSE),"")</f>
        <v/>
      </c>
      <c r="I379" s="9"/>
      <c r="J379" s="9"/>
      <c r="K379" s="9"/>
      <c r="L379" s="33" t="str">
        <f>IF($U379&lt;&gt;"",VLOOKUP(VLOOKUP(VLOOKUP($U379,Endereços!$B$3:$M$1002,8,FALSE),Parametros!$AG$3:$AJ$102,4,FALSE),Parametros!$U$3:$Z$102,4,FALSE),"")</f>
        <v/>
      </c>
      <c r="M379" s="33" t="str">
        <f>IF($U379&lt;&gt;"",VLOOKUP(VLOOKUP($U379,Endereços!$B$3:$M$1002,6,FALSE),Parametros!$I$3:$N$102,6,FALSE),"")</f>
        <v/>
      </c>
      <c r="N379" s="9"/>
      <c r="O379" s="9"/>
      <c r="P379" s="9"/>
      <c r="Q379" s="9"/>
      <c r="R379" s="9"/>
      <c r="S379" s="9"/>
      <c r="T379" s="9"/>
      <c r="U379" s="9"/>
      <c r="V379" s="32" t="str">
        <f>IF($U379&lt;&gt;"",VLOOKUP($U379,Endereços!$B$3:$M$1002,5,FALSE)&amp;" - "&amp;VLOOKUP($U379,Endereços!$B$3:$M$1002,7,FALSE)&amp;" - "&amp;VLOOKUP($U379,Endereços!$B$3:$M$1002,8,FALSE)&amp;", "&amp;VLOOKUP($U379,Endereços!$B$3:$M$1002,2,FALSE)&amp;" "&amp;VLOOKUP($U379,Endereços!$B$3:$M$1002,3,FALSE),"")</f>
        <v/>
      </c>
      <c r="W379" s="9"/>
      <c r="X379" s="9"/>
      <c r="Y379" s="9"/>
      <c r="Z379" s="16"/>
      <c r="AA379" s="16"/>
      <c r="AB379" s="72"/>
    </row>
    <row r="380" spans="1:28" x14ac:dyDescent="0.2">
      <c r="A380" s="38" t="str">
        <f t="shared" si="7"/>
        <v/>
      </c>
      <c r="B380" s="9"/>
      <c r="C380" s="7"/>
      <c r="D380" s="14"/>
      <c r="E380" s="14"/>
      <c r="F380" s="33" t="str">
        <f>IF($E380&lt;&gt;"",VLOOKUP($E380,Parametros!$A$3:$C$102,2,FALSE),"")</f>
        <v/>
      </c>
      <c r="G380" s="36"/>
      <c r="H380" s="33" t="str">
        <f>IF($G380&lt;&gt;"",VLOOKUP($G380,Parametros!$P$3:$R$102,2,FALSE),"")</f>
        <v/>
      </c>
      <c r="I380" s="9"/>
      <c r="J380" s="9"/>
      <c r="K380" s="9"/>
      <c r="L380" s="33" t="str">
        <f>IF($U380&lt;&gt;"",VLOOKUP(VLOOKUP(VLOOKUP($U380,Endereços!$B$3:$M$1002,8,FALSE),Parametros!$AG$3:$AJ$102,4,FALSE),Parametros!$U$3:$Z$102,4,FALSE),"")</f>
        <v/>
      </c>
      <c r="M380" s="33" t="str">
        <f>IF($U380&lt;&gt;"",VLOOKUP(VLOOKUP($U380,Endereços!$B$3:$M$1002,6,FALSE),Parametros!$I$3:$N$102,6,FALSE),"")</f>
        <v/>
      </c>
      <c r="N380" s="9"/>
      <c r="O380" s="9"/>
      <c r="P380" s="9"/>
      <c r="Q380" s="9"/>
      <c r="R380" s="9"/>
      <c r="S380" s="9"/>
      <c r="T380" s="9"/>
      <c r="U380" s="9"/>
      <c r="V380" s="32" t="str">
        <f>IF($U380&lt;&gt;"",VLOOKUP($U380,Endereços!$B$3:$M$1002,5,FALSE)&amp;" - "&amp;VLOOKUP($U380,Endereços!$B$3:$M$1002,7,FALSE)&amp;" - "&amp;VLOOKUP($U380,Endereços!$B$3:$M$1002,8,FALSE)&amp;", "&amp;VLOOKUP($U380,Endereços!$B$3:$M$1002,2,FALSE)&amp;" "&amp;VLOOKUP($U380,Endereços!$B$3:$M$1002,3,FALSE),"")</f>
        <v/>
      </c>
      <c r="W380" s="9"/>
      <c r="X380" s="9"/>
      <c r="Y380" s="9"/>
      <c r="Z380" s="16"/>
      <c r="AA380" s="16"/>
      <c r="AB380" s="72"/>
    </row>
    <row r="381" spans="1:28" x14ac:dyDescent="0.2">
      <c r="A381" s="38" t="str">
        <f t="shared" si="7"/>
        <v/>
      </c>
      <c r="B381" s="9"/>
      <c r="C381" s="7"/>
      <c r="D381" s="14"/>
      <c r="E381" s="14"/>
      <c r="F381" s="33" t="str">
        <f>IF($E381&lt;&gt;"",VLOOKUP($E381,Parametros!$A$3:$C$102,2,FALSE),"")</f>
        <v/>
      </c>
      <c r="G381" s="36"/>
      <c r="H381" s="33" t="str">
        <f>IF($G381&lt;&gt;"",VLOOKUP($G381,Parametros!$P$3:$R$102,2,FALSE),"")</f>
        <v/>
      </c>
      <c r="I381" s="9"/>
      <c r="J381" s="9"/>
      <c r="K381" s="9"/>
      <c r="L381" s="33" t="str">
        <f>IF($U381&lt;&gt;"",VLOOKUP(VLOOKUP(VLOOKUP($U381,Endereços!$B$3:$M$1002,8,FALSE),Parametros!$AG$3:$AJ$102,4,FALSE),Parametros!$U$3:$Z$102,4,FALSE),"")</f>
        <v/>
      </c>
      <c r="M381" s="33" t="str">
        <f>IF($U381&lt;&gt;"",VLOOKUP(VLOOKUP($U381,Endereços!$B$3:$M$1002,6,FALSE),Parametros!$I$3:$N$102,6,FALSE),"")</f>
        <v/>
      </c>
      <c r="N381" s="9"/>
      <c r="O381" s="9"/>
      <c r="P381" s="9"/>
      <c r="Q381" s="9"/>
      <c r="R381" s="9"/>
      <c r="S381" s="9"/>
      <c r="T381" s="9"/>
      <c r="U381" s="9"/>
      <c r="V381" s="32" t="str">
        <f>IF($U381&lt;&gt;"",VLOOKUP($U381,Endereços!$B$3:$M$1002,5,FALSE)&amp;" - "&amp;VLOOKUP($U381,Endereços!$B$3:$M$1002,7,FALSE)&amp;" - "&amp;VLOOKUP($U381,Endereços!$B$3:$M$1002,8,FALSE)&amp;", "&amp;VLOOKUP($U381,Endereços!$B$3:$M$1002,2,FALSE)&amp;" "&amp;VLOOKUP($U381,Endereços!$B$3:$M$1002,3,FALSE),"")</f>
        <v/>
      </c>
      <c r="W381" s="9"/>
      <c r="X381" s="9"/>
      <c r="Y381" s="9"/>
      <c r="Z381" s="16"/>
      <c r="AA381" s="16"/>
      <c r="AB381" s="72"/>
    </row>
    <row r="382" spans="1:28" x14ac:dyDescent="0.2">
      <c r="A382" s="38" t="str">
        <f t="shared" si="7"/>
        <v/>
      </c>
      <c r="B382" s="9"/>
      <c r="C382" s="7"/>
      <c r="D382" s="14"/>
      <c r="E382" s="14"/>
      <c r="F382" s="33" t="str">
        <f>IF($E382&lt;&gt;"",VLOOKUP($E382,Parametros!$A$3:$C$102,2,FALSE),"")</f>
        <v/>
      </c>
      <c r="G382" s="36"/>
      <c r="H382" s="33" t="str">
        <f>IF($G382&lt;&gt;"",VLOOKUP($G382,Parametros!$P$3:$R$102,2,FALSE),"")</f>
        <v/>
      </c>
      <c r="I382" s="9"/>
      <c r="J382" s="9"/>
      <c r="K382" s="9"/>
      <c r="L382" s="33" t="str">
        <f>IF($U382&lt;&gt;"",VLOOKUP(VLOOKUP(VLOOKUP($U382,Endereços!$B$3:$M$1002,8,FALSE),Parametros!$AG$3:$AJ$102,4,FALSE),Parametros!$U$3:$Z$102,4,FALSE),"")</f>
        <v/>
      </c>
      <c r="M382" s="33" t="str">
        <f>IF($U382&lt;&gt;"",VLOOKUP(VLOOKUP($U382,Endereços!$B$3:$M$1002,6,FALSE),Parametros!$I$3:$N$102,6,FALSE),"")</f>
        <v/>
      </c>
      <c r="N382" s="9"/>
      <c r="O382" s="9"/>
      <c r="P382" s="9"/>
      <c r="Q382" s="9"/>
      <c r="R382" s="9"/>
      <c r="S382" s="9"/>
      <c r="T382" s="9"/>
      <c r="U382" s="9"/>
      <c r="V382" s="32" t="str">
        <f>IF($U382&lt;&gt;"",VLOOKUP($U382,Endereços!$B$3:$M$1002,5,FALSE)&amp;" - "&amp;VLOOKUP($U382,Endereços!$B$3:$M$1002,7,FALSE)&amp;" - "&amp;VLOOKUP($U382,Endereços!$B$3:$M$1002,8,FALSE)&amp;", "&amp;VLOOKUP($U382,Endereços!$B$3:$M$1002,2,FALSE)&amp;" "&amp;VLOOKUP($U382,Endereços!$B$3:$M$1002,3,FALSE),"")</f>
        <v/>
      </c>
      <c r="W382" s="9"/>
      <c r="X382" s="9"/>
      <c r="Y382" s="9"/>
      <c r="Z382" s="16"/>
      <c r="AA382" s="16"/>
      <c r="AB382" s="72"/>
    </row>
    <row r="383" spans="1:28" x14ac:dyDescent="0.2">
      <c r="A383" s="38" t="str">
        <f t="shared" si="7"/>
        <v/>
      </c>
      <c r="B383" s="9"/>
      <c r="C383" s="7"/>
      <c r="D383" s="14"/>
      <c r="E383" s="14"/>
      <c r="F383" s="33" t="str">
        <f>IF($E383&lt;&gt;"",VLOOKUP($E383,Parametros!$A$3:$C$102,2,FALSE),"")</f>
        <v/>
      </c>
      <c r="G383" s="36"/>
      <c r="H383" s="33" t="str">
        <f>IF($G383&lt;&gt;"",VLOOKUP($G383,Parametros!$P$3:$R$102,2,FALSE),"")</f>
        <v/>
      </c>
      <c r="I383" s="9"/>
      <c r="J383" s="9"/>
      <c r="K383" s="9"/>
      <c r="L383" s="33" t="str">
        <f>IF($U383&lt;&gt;"",VLOOKUP(VLOOKUP(VLOOKUP($U383,Endereços!$B$3:$M$1002,8,FALSE),Parametros!$AG$3:$AJ$102,4,FALSE),Parametros!$U$3:$Z$102,4,FALSE),"")</f>
        <v/>
      </c>
      <c r="M383" s="33" t="str">
        <f>IF($U383&lt;&gt;"",VLOOKUP(VLOOKUP($U383,Endereços!$B$3:$M$1002,6,FALSE),Parametros!$I$3:$N$102,6,FALSE),"")</f>
        <v/>
      </c>
      <c r="N383" s="9"/>
      <c r="O383" s="9"/>
      <c r="P383" s="9"/>
      <c r="Q383" s="9"/>
      <c r="R383" s="9"/>
      <c r="S383" s="9"/>
      <c r="T383" s="9"/>
      <c r="U383" s="9"/>
      <c r="V383" s="32" t="str">
        <f>IF($U383&lt;&gt;"",VLOOKUP($U383,Endereços!$B$3:$M$1002,5,FALSE)&amp;" - "&amp;VLOOKUP($U383,Endereços!$B$3:$M$1002,7,FALSE)&amp;" - "&amp;VLOOKUP($U383,Endereços!$B$3:$M$1002,8,FALSE)&amp;", "&amp;VLOOKUP($U383,Endereços!$B$3:$M$1002,2,FALSE)&amp;" "&amp;VLOOKUP($U383,Endereços!$B$3:$M$1002,3,FALSE),"")</f>
        <v/>
      </c>
      <c r="W383" s="9"/>
      <c r="X383" s="9"/>
      <c r="Y383" s="9"/>
      <c r="Z383" s="16"/>
      <c r="AA383" s="16"/>
      <c r="AB383" s="72"/>
    </row>
    <row r="384" spans="1:28" x14ac:dyDescent="0.2">
      <c r="A384" s="38" t="str">
        <f t="shared" si="7"/>
        <v/>
      </c>
      <c r="B384" s="9"/>
      <c r="C384" s="7"/>
      <c r="D384" s="14"/>
      <c r="E384" s="14"/>
      <c r="F384" s="33" t="str">
        <f>IF($E384&lt;&gt;"",VLOOKUP($E384,Parametros!$A$3:$C$102,2,FALSE),"")</f>
        <v/>
      </c>
      <c r="G384" s="36"/>
      <c r="H384" s="33" t="str">
        <f>IF($G384&lt;&gt;"",VLOOKUP($G384,Parametros!$P$3:$R$102,2,FALSE),"")</f>
        <v/>
      </c>
      <c r="I384" s="9"/>
      <c r="J384" s="9"/>
      <c r="K384" s="9"/>
      <c r="L384" s="33" t="str">
        <f>IF($U384&lt;&gt;"",VLOOKUP(VLOOKUP(VLOOKUP($U384,Endereços!$B$3:$M$1002,8,FALSE),Parametros!$AG$3:$AJ$102,4,FALSE),Parametros!$U$3:$Z$102,4,FALSE),"")</f>
        <v/>
      </c>
      <c r="M384" s="33" t="str">
        <f>IF($U384&lt;&gt;"",VLOOKUP(VLOOKUP($U384,Endereços!$B$3:$M$1002,6,FALSE),Parametros!$I$3:$N$102,6,FALSE),"")</f>
        <v/>
      </c>
      <c r="N384" s="9"/>
      <c r="O384" s="9"/>
      <c r="P384" s="9"/>
      <c r="Q384" s="9"/>
      <c r="R384" s="9"/>
      <c r="S384" s="9"/>
      <c r="T384" s="9"/>
      <c r="U384" s="9"/>
      <c r="V384" s="32" t="str">
        <f>IF($U384&lt;&gt;"",VLOOKUP($U384,Endereços!$B$3:$M$1002,5,FALSE)&amp;" - "&amp;VLOOKUP($U384,Endereços!$B$3:$M$1002,7,FALSE)&amp;" - "&amp;VLOOKUP($U384,Endereços!$B$3:$M$1002,8,FALSE)&amp;", "&amp;VLOOKUP($U384,Endereços!$B$3:$M$1002,2,FALSE)&amp;" "&amp;VLOOKUP($U384,Endereços!$B$3:$M$1002,3,FALSE),"")</f>
        <v/>
      </c>
      <c r="W384" s="9"/>
      <c r="X384" s="9"/>
      <c r="Y384" s="9"/>
      <c r="Z384" s="16"/>
      <c r="AA384" s="16"/>
      <c r="AB384" s="72"/>
    </row>
    <row r="385" spans="1:28" x14ac:dyDescent="0.2">
      <c r="A385" s="38" t="str">
        <f t="shared" si="7"/>
        <v/>
      </c>
      <c r="B385" s="9"/>
      <c r="C385" s="7"/>
      <c r="D385" s="14"/>
      <c r="E385" s="14"/>
      <c r="F385" s="33" t="str">
        <f>IF($E385&lt;&gt;"",VLOOKUP($E385,Parametros!$A$3:$C$102,2,FALSE),"")</f>
        <v/>
      </c>
      <c r="G385" s="36"/>
      <c r="H385" s="33" t="str">
        <f>IF($G385&lt;&gt;"",VLOOKUP($G385,Parametros!$P$3:$R$102,2,FALSE),"")</f>
        <v/>
      </c>
      <c r="I385" s="9"/>
      <c r="J385" s="9"/>
      <c r="K385" s="9"/>
      <c r="L385" s="33" t="str">
        <f>IF($U385&lt;&gt;"",VLOOKUP(VLOOKUP(VLOOKUP($U385,Endereços!$B$3:$M$1002,8,FALSE),Parametros!$AG$3:$AJ$102,4,FALSE),Parametros!$U$3:$Z$102,4,FALSE),"")</f>
        <v/>
      </c>
      <c r="M385" s="33" t="str">
        <f>IF($U385&lt;&gt;"",VLOOKUP(VLOOKUP($U385,Endereços!$B$3:$M$1002,6,FALSE),Parametros!$I$3:$N$102,6,FALSE),"")</f>
        <v/>
      </c>
      <c r="N385" s="9"/>
      <c r="O385" s="9"/>
      <c r="P385" s="9"/>
      <c r="Q385" s="9"/>
      <c r="R385" s="9"/>
      <c r="S385" s="9"/>
      <c r="T385" s="9"/>
      <c r="U385" s="9"/>
      <c r="V385" s="32" t="str">
        <f>IF($U385&lt;&gt;"",VLOOKUP($U385,Endereços!$B$3:$M$1002,5,FALSE)&amp;" - "&amp;VLOOKUP($U385,Endereços!$B$3:$M$1002,7,FALSE)&amp;" - "&amp;VLOOKUP($U385,Endereços!$B$3:$M$1002,8,FALSE)&amp;", "&amp;VLOOKUP($U385,Endereços!$B$3:$M$1002,2,FALSE)&amp;" "&amp;VLOOKUP($U385,Endereços!$B$3:$M$1002,3,FALSE),"")</f>
        <v/>
      </c>
      <c r="W385" s="9"/>
      <c r="X385" s="9"/>
      <c r="Y385" s="9"/>
      <c r="Z385" s="16"/>
      <c r="AA385" s="16"/>
      <c r="AB385" s="72"/>
    </row>
    <row r="386" spans="1:28" x14ac:dyDescent="0.2">
      <c r="A386" s="38" t="str">
        <f t="shared" si="7"/>
        <v/>
      </c>
      <c r="B386" s="9"/>
      <c r="C386" s="7"/>
      <c r="D386" s="14"/>
      <c r="E386" s="14"/>
      <c r="F386" s="33" t="str">
        <f>IF($E386&lt;&gt;"",VLOOKUP($E386,Parametros!$A$3:$C$102,2,FALSE),"")</f>
        <v/>
      </c>
      <c r="G386" s="36"/>
      <c r="H386" s="33" t="str">
        <f>IF($G386&lt;&gt;"",VLOOKUP($G386,Parametros!$P$3:$R$102,2,FALSE),"")</f>
        <v/>
      </c>
      <c r="I386" s="9"/>
      <c r="J386" s="9"/>
      <c r="K386" s="9"/>
      <c r="L386" s="33" t="str">
        <f>IF($U386&lt;&gt;"",VLOOKUP(VLOOKUP(VLOOKUP($U386,Endereços!$B$3:$M$1002,8,FALSE),Parametros!$AG$3:$AJ$102,4,FALSE),Parametros!$U$3:$Z$102,4,FALSE),"")</f>
        <v/>
      </c>
      <c r="M386" s="33" t="str">
        <f>IF($U386&lt;&gt;"",VLOOKUP(VLOOKUP($U386,Endereços!$B$3:$M$1002,6,FALSE),Parametros!$I$3:$N$102,6,FALSE),"")</f>
        <v/>
      </c>
      <c r="N386" s="9"/>
      <c r="O386" s="9"/>
      <c r="P386" s="9"/>
      <c r="Q386" s="9"/>
      <c r="R386" s="9"/>
      <c r="S386" s="9"/>
      <c r="T386" s="9"/>
      <c r="U386" s="9"/>
      <c r="V386" s="32" t="str">
        <f>IF($U386&lt;&gt;"",VLOOKUP($U386,Endereços!$B$3:$M$1002,5,FALSE)&amp;" - "&amp;VLOOKUP($U386,Endereços!$B$3:$M$1002,7,FALSE)&amp;" - "&amp;VLOOKUP($U386,Endereços!$B$3:$M$1002,8,FALSE)&amp;", "&amp;VLOOKUP($U386,Endereços!$B$3:$M$1002,2,FALSE)&amp;" "&amp;VLOOKUP($U386,Endereços!$B$3:$M$1002,3,FALSE),"")</f>
        <v/>
      </c>
      <c r="W386" s="9"/>
      <c r="X386" s="9"/>
      <c r="Y386" s="9"/>
      <c r="Z386" s="16"/>
      <c r="AA386" s="16"/>
      <c r="AB386" s="72"/>
    </row>
    <row r="387" spans="1:28" x14ac:dyDescent="0.2">
      <c r="A387" s="38" t="str">
        <f t="shared" si="7"/>
        <v/>
      </c>
      <c r="B387" s="9"/>
      <c r="C387" s="7"/>
      <c r="D387" s="14"/>
      <c r="E387" s="14"/>
      <c r="F387" s="33" t="str">
        <f>IF($E387&lt;&gt;"",VLOOKUP($E387,Parametros!$A$3:$C$102,2,FALSE),"")</f>
        <v/>
      </c>
      <c r="G387" s="36"/>
      <c r="H387" s="33" t="str">
        <f>IF($G387&lt;&gt;"",VLOOKUP($G387,Parametros!$P$3:$R$102,2,FALSE),"")</f>
        <v/>
      </c>
      <c r="I387" s="9"/>
      <c r="J387" s="9"/>
      <c r="K387" s="9"/>
      <c r="L387" s="33" t="str">
        <f>IF($U387&lt;&gt;"",VLOOKUP(VLOOKUP(VLOOKUP($U387,Endereços!$B$3:$M$1002,8,FALSE),Parametros!$AG$3:$AJ$102,4,FALSE),Parametros!$U$3:$Z$102,4,FALSE),"")</f>
        <v/>
      </c>
      <c r="M387" s="33" t="str">
        <f>IF($U387&lt;&gt;"",VLOOKUP(VLOOKUP($U387,Endereços!$B$3:$M$1002,6,FALSE),Parametros!$I$3:$N$102,6,FALSE),"")</f>
        <v/>
      </c>
      <c r="N387" s="9"/>
      <c r="O387" s="9"/>
      <c r="P387" s="9"/>
      <c r="Q387" s="9"/>
      <c r="R387" s="9"/>
      <c r="S387" s="9"/>
      <c r="T387" s="9"/>
      <c r="U387" s="9"/>
      <c r="V387" s="32" t="str">
        <f>IF($U387&lt;&gt;"",VLOOKUP($U387,Endereços!$B$3:$M$1002,5,FALSE)&amp;" - "&amp;VLOOKUP($U387,Endereços!$B$3:$M$1002,7,FALSE)&amp;" - "&amp;VLOOKUP($U387,Endereços!$B$3:$M$1002,8,FALSE)&amp;", "&amp;VLOOKUP($U387,Endereços!$B$3:$M$1002,2,FALSE)&amp;" "&amp;VLOOKUP($U387,Endereços!$B$3:$M$1002,3,FALSE),"")</f>
        <v/>
      </c>
      <c r="W387" s="9"/>
      <c r="X387" s="9"/>
      <c r="Y387" s="9"/>
      <c r="Z387" s="16"/>
      <c r="AA387" s="16"/>
      <c r="AB387" s="72"/>
    </row>
    <row r="388" spans="1:28" x14ac:dyDescent="0.2">
      <c r="A388" s="38" t="str">
        <f t="shared" si="7"/>
        <v/>
      </c>
      <c r="B388" s="9"/>
      <c r="C388" s="7"/>
      <c r="D388" s="14"/>
      <c r="E388" s="14"/>
      <c r="F388" s="33" t="str">
        <f>IF($E388&lt;&gt;"",VLOOKUP($E388,Parametros!$A$3:$C$102,2,FALSE),"")</f>
        <v/>
      </c>
      <c r="G388" s="36"/>
      <c r="H388" s="33" t="str">
        <f>IF($G388&lt;&gt;"",VLOOKUP($G388,Parametros!$P$3:$R$102,2,FALSE),"")</f>
        <v/>
      </c>
      <c r="I388" s="9"/>
      <c r="J388" s="9"/>
      <c r="K388" s="9"/>
      <c r="L388" s="33" t="str">
        <f>IF($U388&lt;&gt;"",VLOOKUP(VLOOKUP(VLOOKUP($U388,Endereços!$B$3:$M$1002,8,FALSE),Parametros!$AG$3:$AJ$102,4,FALSE),Parametros!$U$3:$Z$102,4,FALSE),"")</f>
        <v/>
      </c>
      <c r="M388" s="33" t="str">
        <f>IF($U388&lt;&gt;"",VLOOKUP(VLOOKUP($U388,Endereços!$B$3:$M$1002,6,FALSE),Parametros!$I$3:$N$102,6,FALSE),"")</f>
        <v/>
      </c>
      <c r="N388" s="9"/>
      <c r="O388" s="9"/>
      <c r="P388" s="9"/>
      <c r="Q388" s="9"/>
      <c r="R388" s="9"/>
      <c r="S388" s="9"/>
      <c r="T388" s="9"/>
      <c r="U388" s="9"/>
      <c r="V388" s="32" t="str">
        <f>IF($U388&lt;&gt;"",VLOOKUP($U388,Endereços!$B$3:$M$1002,5,FALSE)&amp;" - "&amp;VLOOKUP($U388,Endereços!$B$3:$M$1002,7,FALSE)&amp;" - "&amp;VLOOKUP($U388,Endereços!$B$3:$M$1002,8,FALSE)&amp;", "&amp;VLOOKUP($U388,Endereços!$B$3:$M$1002,2,FALSE)&amp;" "&amp;VLOOKUP($U388,Endereços!$B$3:$M$1002,3,FALSE),"")</f>
        <v/>
      </c>
      <c r="W388" s="9"/>
      <c r="X388" s="9"/>
      <c r="Y388" s="9"/>
      <c r="Z388" s="16"/>
      <c r="AA388" s="16"/>
      <c r="AB388" s="72"/>
    </row>
    <row r="389" spans="1:28" x14ac:dyDescent="0.2">
      <c r="A389" s="38" t="str">
        <f t="shared" si="7"/>
        <v/>
      </c>
      <c r="B389" s="9"/>
      <c r="C389" s="7"/>
      <c r="D389" s="14"/>
      <c r="E389" s="14"/>
      <c r="F389" s="33" t="str">
        <f>IF($E389&lt;&gt;"",VLOOKUP($E389,Parametros!$A$3:$C$102,2,FALSE),"")</f>
        <v/>
      </c>
      <c r="G389" s="36"/>
      <c r="H389" s="33" t="str">
        <f>IF($G389&lt;&gt;"",VLOOKUP($G389,Parametros!$P$3:$R$102,2,FALSE),"")</f>
        <v/>
      </c>
      <c r="I389" s="9"/>
      <c r="J389" s="9"/>
      <c r="K389" s="9"/>
      <c r="L389" s="33" t="str">
        <f>IF($U389&lt;&gt;"",VLOOKUP(VLOOKUP(VLOOKUP($U389,Endereços!$B$3:$M$1002,8,FALSE),Parametros!$AG$3:$AJ$102,4,FALSE),Parametros!$U$3:$Z$102,4,FALSE),"")</f>
        <v/>
      </c>
      <c r="M389" s="33" t="str">
        <f>IF($U389&lt;&gt;"",VLOOKUP(VLOOKUP($U389,Endereços!$B$3:$M$1002,6,FALSE),Parametros!$I$3:$N$102,6,FALSE),"")</f>
        <v/>
      </c>
      <c r="N389" s="9"/>
      <c r="O389" s="9"/>
      <c r="P389" s="9"/>
      <c r="Q389" s="9"/>
      <c r="R389" s="9"/>
      <c r="S389" s="9"/>
      <c r="T389" s="9"/>
      <c r="U389" s="9"/>
      <c r="V389" s="32" t="str">
        <f>IF($U389&lt;&gt;"",VLOOKUP($U389,Endereços!$B$3:$M$1002,5,FALSE)&amp;" - "&amp;VLOOKUP($U389,Endereços!$B$3:$M$1002,7,FALSE)&amp;" - "&amp;VLOOKUP($U389,Endereços!$B$3:$M$1002,8,FALSE)&amp;", "&amp;VLOOKUP($U389,Endereços!$B$3:$M$1002,2,FALSE)&amp;" "&amp;VLOOKUP($U389,Endereços!$B$3:$M$1002,3,FALSE),"")</f>
        <v/>
      </c>
      <c r="W389" s="9"/>
      <c r="X389" s="9"/>
      <c r="Y389" s="9"/>
      <c r="Z389" s="16"/>
      <c r="AA389" s="16"/>
      <c r="AB389" s="72"/>
    </row>
    <row r="390" spans="1:28" x14ac:dyDescent="0.2">
      <c r="A390" s="38" t="str">
        <f t="shared" si="7"/>
        <v/>
      </c>
      <c r="B390" s="9"/>
      <c r="C390" s="7"/>
      <c r="D390" s="14"/>
      <c r="E390" s="14"/>
      <c r="F390" s="33" t="str">
        <f>IF($E390&lt;&gt;"",VLOOKUP($E390,Parametros!$A$3:$C$102,2,FALSE),"")</f>
        <v/>
      </c>
      <c r="G390" s="36"/>
      <c r="H390" s="33" t="str">
        <f>IF($G390&lt;&gt;"",VLOOKUP($G390,Parametros!$P$3:$R$102,2,FALSE),"")</f>
        <v/>
      </c>
      <c r="I390" s="9"/>
      <c r="J390" s="9"/>
      <c r="K390" s="9"/>
      <c r="L390" s="33" t="str">
        <f>IF($U390&lt;&gt;"",VLOOKUP(VLOOKUP(VLOOKUP($U390,Endereços!$B$3:$M$1002,8,FALSE),Parametros!$AG$3:$AJ$102,4,FALSE),Parametros!$U$3:$Z$102,4,FALSE),"")</f>
        <v/>
      </c>
      <c r="M390" s="33" t="str">
        <f>IF($U390&lt;&gt;"",VLOOKUP(VLOOKUP($U390,Endereços!$B$3:$M$1002,6,FALSE),Parametros!$I$3:$N$102,6,FALSE),"")</f>
        <v/>
      </c>
      <c r="N390" s="9"/>
      <c r="O390" s="9"/>
      <c r="P390" s="9"/>
      <c r="Q390" s="9"/>
      <c r="R390" s="9"/>
      <c r="S390" s="9"/>
      <c r="T390" s="9"/>
      <c r="U390" s="9"/>
      <c r="V390" s="32" t="str">
        <f>IF($U390&lt;&gt;"",VLOOKUP($U390,Endereços!$B$3:$M$1002,5,FALSE)&amp;" - "&amp;VLOOKUP($U390,Endereços!$B$3:$M$1002,7,FALSE)&amp;" - "&amp;VLOOKUP($U390,Endereços!$B$3:$M$1002,8,FALSE)&amp;", "&amp;VLOOKUP($U390,Endereços!$B$3:$M$1002,2,FALSE)&amp;" "&amp;VLOOKUP($U390,Endereços!$B$3:$M$1002,3,FALSE),"")</f>
        <v/>
      </c>
      <c r="W390" s="9"/>
      <c r="X390" s="9"/>
      <c r="Y390" s="9"/>
      <c r="Z390" s="16"/>
      <c r="AA390" s="16"/>
      <c r="AB390" s="72"/>
    </row>
    <row r="391" spans="1:28" x14ac:dyDescent="0.2">
      <c r="A391" s="38" t="str">
        <f t="shared" si="7"/>
        <v/>
      </c>
      <c r="B391" s="9"/>
      <c r="C391" s="7"/>
      <c r="D391" s="14"/>
      <c r="E391" s="14"/>
      <c r="F391" s="33" t="str">
        <f>IF($E391&lt;&gt;"",VLOOKUP($E391,Parametros!$A$3:$C$102,2,FALSE),"")</f>
        <v/>
      </c>
      <c r="G391" s="36"/>
      <c r="H391" s="33" t="str">
        <f>IF($G391&lt;&gt;"",VLOOKUP($G391,Parametros!$P$3:$R$102,2,FALSE),"")</f>
        <v/>
      </c>
      <c r="I391" s="9"/>
      <c r="J391" s="9"/>
      <c r="K391" s="9"/>
      <c r="L391" s="33" t="str">
        <f>IF($U391&lt;&gt;"",VLOOKUP(VLOOKUP(VLOOKUP($U391,Endereços!$B$3:$M$1002,8,FALSE),Parametros!$AG$3:$AJ$102,4,FALSE),Parametros!$U$3:$Z$102,4,FALSE),"")</f>
        <v/>
      </c>
      <c r="M391" s="33" t="str">
        <f>IF($U391&lt;&gt;"",VLOOKUP(VLOOKUP($U391,Endereços!$B$3:$M$1002,6,FALSE),Parametros!$I$3:$N$102,6,FALSE),"")</f>
        <v/>
      </c>
      <c r="N391" s="9"/>
      <c r="O391" s="9"/>
      <c r="P391" s="9"/>
      <c r="Q391" s="9"/>
      <c r="R391" s="9"/>
      <c r="S391" s="9"/>
      <c r="T391" s="9"/>
      <c r="U391" s="9"/>
      <c r="V391" s="32" t="str">
        <f>IF($U391&lt;&gt;"",VLOOKUP($U391,Endereços!$B$3:$M$1002,5,FALSE)&amp;" - "&amp;VLOOKUP($U391,Endereços!$B$3:$M$1002,7,FALSE)&amp;" - "&amp;VLOOKUP($U391,Endereços!$B$3:$M$1002,8,FALSE)&amp;", "&amp;VLOOKUP($U391,Endereços!$B$3:$M$1002,2,FALSE)&amp;" "&amp;VLOOKUP($U391,Endereços!$B$3:$M$1002,3,FALSE),"")</f>
        <v/>
      </c>
      <c r="W391" s="9"/>
      <c r="X391" s="9"/>
      <c r="Y391" s="9"/>
      <c r="Z391" s="16"/>
      <c r="AA391" s="16"/>
      <c r="AB391" s="72"/>
    </row>
    <row r="392" spans="1:28" x14ac:dyDescent="0.2">
      <c r="A392" s="38" t="str">
        <f t="shared" si="7"/>
        <v/>
      </c>
      <c r="B392" s="9"/>
      <c r="C392" s="7"/>
      <c r="D392" s="14"/>
      <c r="E392" s="14"/>
      <c r="F392" s="33" t="str">
        <f>IF($E392&lt;&gt;"",VLOOKUP($E392,Parametros!$A$3:$C$102,2,FALSE),"")</f>
        <v/>
      </c>
      <c r="G392" s="36"/>
      <c r="H392" s="33" t="str">
        <f>IF($G392&lt;&gt;"",VLOOKUP($G392,Parametros!$P$3:$R$102,2,FALSE),"")</f>
        <v/>
      </c>
      <c r="I392" s="9"/>
      <c r="J392" s="9"/>
      <c r="K392" s="9"/>
      <c r="L392" s="33" t="str">
        <f>IF($U392&lt;&gt;"",VLOOKUP(VLOOKUP(VLOOKUP($U392,Endereços!$B$3:$M$1002,8,FALSE),Parametros!$AG$3:$AJ$102,4,FALSE),Parametros!$U$3:$Z$102,4,FALSE),"")</f>
        <v/>
      </c>
      <c r="M392" s="33" t="str">
        <f>IF($U392&lt;&gt;"",VLOOKUP(VLOOKUP($U392,Endereços!$B$3:$M$1002,6,FALSE),Parametros!$I$3:$N$102,6,FALSE),"")</f>
        <v/>
      </c>
      <c r="N392" s="9"/>
      <c r="O392" s="9"/>
      <c r="P392" s="9"/>
      <c r="Q392" s="9"/>
      <c r="R392" s="9"/>
      <c r="S392" s="9"/>
      <c r="T392" s="9"/>
      <c r="U392" s="9"/>
      <c r="V392" s="32" t="str">
        <f>IF($U392&lt;&gt;"",VLOOKUP($U392,Endereços!$B$3:$M$1002,5,FALSE)&amp;" - "&amp;VLOOKUP($U392,Endereços!$B$3:$M$1002,7,FALSE)&amp;" - "&amp;VLOOKUP($U392,Endereços!$B$3:$M$1002,8,FALSE)&amp;", "&amp;VLOOKUP($U392,Endereços!$B$3:$M$1002,2,FALSE)&amp;" "&amp;VLOOKUP($U392,Endereços!$B$3:$M$1002,3,FALSE),"")</f>
        <v/>
      </c>
      <c r="W392" s="9"/>
      <c r="X392" s="9"/>
      <c r="Y392" s="9"/>
      <c r="Z392" s="16"/>
      <c r="AA392" s="16"/>
      <c r="AB392" s="72"/>
    </row>
    <row r="393" spans="1:28" x14ac:dyDescent="0.2">
      <c r="A393" s="38" t="str">
        <f t="shared" si="7"/>
        <v/>
      </c>
      <c r="B393" s="9"/>
      <c r="C393" s="7"/>
      <c r="D393" s="14"/>
      <c r="E393" s="14"/>
      <c r="F393" s="33" t="str">
        <f>IF($E393&lt;&gt;"",VLOOKUP($E393,Parametros!$A$3:$C$102,2,FALSE),"")</f>
        <v/>
      </c>
      <c r="G393" s="36"/>
      <c r="H393" s="33" t="str">
        <f>IF($G393&lt;&gt;"",VLOOKUP($G393,Parametros!$P$3:$R$102,2,FALSE),"")</f>
        <v/>
      </c>
      <c r="I393" s="9"/>
      <c r="J393" s="9"/>
      <c r="K393" s="9"/>
      <c r="L393" s="33" t="str">
        <f>IF($U393&lt;&gt;"",VLOOKUP(VLOOKUP(VLOOKUP($U393,Endereços!$B$3:$M$1002,8,FALSE),Parametros!$AG$3:$AJ$102,4,FALSE),Parametros!$U$3:$Z$102,4,FALSE),"")</f>
        <v/>
      </c>
      <c r="M393" s="33" t="str">
        <f>IF($U393&lt;&gt;"",VLOOKUP(VLOOKUP($U393,Endereços!$B$3:$M$1002,6,FALSE),Parametros!$I$3:$N$102,6,FALSE),"")</f>
        <v/>
      </c>
      <c r="N393" s="9"/>
      <c r="O393" s="9"/>
      <c r="P393" s="9"/>
      <c r="Q393" s="9"/>
      <c r="R393" s="9"/>
      <c r="S393" s="9"/>
      <c r="T393" s="9"/>
      <c r="U393" s="9"/>
      <c r="V393" s="32" t="str">
        <f>IF($U393&lt;&gt;"",VLOOKUP($U393,Endereços!$B$3:$M$1002,5,FALSE)&amp;" - "&amp;VLOOKUP($U393,Endereços!$B$3:$M$1002,7,FALSE)&amp;" - "&amp;VLOOKUP($U393,Endereços!$B$3:$M$1002,8,FALSE)&amp;", "&amp;VLOOKUP($U393,Endereços!$B$3:$M$1002,2,FALSE)&amp;" "&amp;VLOOKUP($U393,Endereços!$B$3:$M$1002,3,FALSE),"")</f>
        <v/>
      </c>
      <c r="W393" s="9"/>
      <c r="X393" s="9"/>
      <c r="Y393" s="9"/>
      <c r="Z393" s="16"/>
      <c r="AA393" s="16"/>
      <c r="AB393" s="72"/>
    </row>
    <row r="394" spans="1:28" x14ac:dyDescent="0.2">
      <c r="A394" s="38" t="str">
        <f t="shared" si="7"/>
        <v/>
      </c>
      <c r="B394" s="9"/>
      <c r="C394" s="7"/>
      <c r="D394" s="14"/>
      <c r="E394" s="14"/>
      <c r="F394" s="33" t="str">
        <f>IF($E394&lt;&gt;"",VLOOKUP($E394,Parametros!$A$3:$C$102,2,FALSE),"")</f>
        <v/>
      </c>
      <c r="G394" s="36"/>
      <c r="H394" s="33" t="str">
        <f>IF($G394&lt;&gt;"",VLOOKUP($G394,Parametros!$P$3:$R$102,2,FALSE),"")</f>
        <v/>
      </c>
      <c r="I394" s="9"/>
      <c r="J394" s="9"/>
      <c r="K394" s="9"/>
      <c r="L394" s="33" t="str">
        <f>IF($U394&lt;&gt;"",VLOOKUP(VLOOKUP(VLOOKUP($U394,Endereços!$B$3:$M$1002,8,FALSE),Parametros!$AG$3:$AJ$102,4,FALSE),Parametros!$U$3:$Z$102,4,FALSE),"")</f>
        <v/>
      </c>
      <c r="M394" s="33" t="str">
        <f>IF($U394&lt;&gt;"",VLOOKUP(VLOOKUP($U394,Endereços!$B$3:$M$1002,6,FALSE),Parametros!$I$3:$N$102,6,FALSE),"")</f>
        <v/>
      </c>
      <c r="N394" s="9"/>
      <c r="O394" s="9"/>
      <c r="P394" s="9"/>
      <c r="Q394" s="9"/>
      <c r="R394" s="9"/>
      <c r="S394" s="9"/>
      <c r="T394" s="9"/>
      <c r="U394" s="9"/>
      <c r="V394" s="32" t="str">
        <f>IF($U394&lt;&gt;"",VLOOKUP($U394,Endereços!$B$3:$M$1002,5,FALSE)&amp;" - "&amp;VLOOKUP($U394,Endereços!$B$3:$M$1002,7,FALSE)&amp;" - "&amp;VLOOKUP($U394,Endereços!$B$3:$M$1002,8,FALSE)&amp;", "&amp;VLOOKUP($U394,Endereços!$B$3:$M$1002,2,FALSE)&amp;" "&amp;VLOOKUP($U394,Endereços!$B$3:$M$1002,3,FALSE),"")</f>
        <v/>
      </c>
      <c r="W394" s="9"/>
      <c r="X394" s="9"/>
      <c r="Y394" s="9"/>
      <c r="Z394" s="16"/>
      <c r="AA394" s="16"/>
      <c r="AB394" s="72"/>
    </row>
    <row r="395" spans="1:28" x14ac:dyDescent="0.2">
      <c r="A395" s="38" t="str">
        <f t="shared" ref="A395:A458" si="8">IF($B395&lt;&gt;"",$A394+1,"")</f>
        <v/>
      </c>
      <c r="B395" s="9"/>
      <c r="C395" s="7"/>
      <c r="D395" s="14"/>
      <c r="E395" s="14"/>
      <c r="F395" s="33" t="str">
        <f>IF($E395&lt;&gt;"",VLOOKUP($E395,Parametros!$A$3:$C$102,2,FALSE),"")</f>
        <v/>
      </c>
      <c r="G395" s="36"/>
      <c r="H395" s="33" t="str">
        <f>IF($G395&lt;&gt;"",VLOOKUP($G395,Parametros!$P$3:$R$102,2,FALSE),"")</f>
        <v/>
      </c>
      <c r="I395" s="9"/>
      <c r="J395" s="9"/>
      <c r="K395" s="9"/>
      <c r="L395" s="33" t="str">
        <f>IF($U395&lt;&gt;"",VLOOKUP(VLOOKUP(VLOOKUP($U395,Endereços!$B$3:$M$1002,8,FALSE),Parametros!$AG$3:$AJ$102,4,FALSE),Parametros!$U$3:$Z$102,4,FALSE),"")</f>
        <v/>
      </c>
      <c r="M395" s="33" t="str">
        <f>IF($U395&lt;&gt;"",VLOOKUP(VLOOKUP($U395,Endereços!$B$3:$M$1002,6,FALSE),Parametros!$I$3:$N$102,6,FALSE),"")</f>
        <v/>
      </c>
      <c r="N395" s="9"/>
      <c r="O395" s="9"/>
      <c r="P395" s="9"/>
      <c r="Q395" s="9"/>
      <c r="R395" s="9"/>
      <c r="S395" s="9"/>
      <c r="T395" s="9"/>
      <c r="U395" s="9"/>
      <c r="V395" s="32" t="str">
        <f>IF($U395&lt;&gt;"",VLOOKUP($U395,Endereços!$B$3:$M$1002,5,FALSE)&amp;" - "&amp;VLOOKUP($U395,Endereços!$B$3:$M$1002,7,FALSE)&amp;" - "&amp;VLOOKUP($U395,Endereços!$B$3:$M$1002,8,FALSE)&amp;", "&amp;VLOOKUP($U395,Endereços!$B$3:$M$1002,2,FALSE)&amp;" "&amp;VLOOKUP($U395,Endereços!$B$3:$M$1002,3,FALSE),"")</f>
        <v/>
      </c>
      <c r="W395" s="9"/>
      <c r="X395" s="9"/>
      <c r="Y395" s="9"/>
      <c r="Z395" s="16"/>
      <c r="AA395" s="16"/>
      <c r="AB395" s="72"/>
    </row>
    <row r="396" spans="1:28" x14ac:dyDescent="0.2">
      <c r="A396" s="38" t="str">
        <f t="shared" si="8"/>
        <v/>
      </c>
      <c r="B396" s="9"/>
      <c r="C396" s="7"/>
      <c r="D396" s="14"/>
      <c r="E396" s="14"/>
      <c r="F396" s="33" t="str">
        <f>IF($E396&lt;&gt;"",VLOOKUP($E396,Parametros!$A$3:$C$102,2,FALSE),"")</f>
        <v/>
      </c>
      <c r="G396" s="36"/>
      <c r="H396" s="33" t="str">
        <f>IF($G396&lt;&gt;"",VLOOKUP($G396,Parametros!$P$3:$R$102,2,FALSE),"")</f>
        <v/>
      </c>
      <c r="I396" s="9"/>
      <c r="J396" s="9"/>
      <c r="K396" s="9"/>
      <c r="L396" s="33" t="str">
        <f>IF($U396&lt;&gt;"",VLOOKUP(VLOOKUP(VLOOKUP($U396,Endereços!$B$3:$M$1002,8,FALSE),Parametros!$AG$3:$AJ$102,4,FALSE),Parametros!$U$3:$Z$102,4,FALSE),"")</f>
        <v/>
      </c>
      <c r="M396" s="33" t="str">
        <f>IF($U396&lt;&gt;"",VLOOKUP(VLOOKUP($U396,Endereços!$B$3:$M$1002,6,FALSE),Parametros!$I$3:$N$102,6,FALSE),"")</f>
        <v/>
      </c>
      <c r="N396" s="9"/>
      <c r="O396" s="9"/>
      <c r="P396" s="9"/>
      <c r="Q396" s="9"/>
      <c r="R396" s="9"/>
      <c r="S396" s="9"/>
      <c r="T396" s="9"/>
      <c r="U396" s="9"/>
      <c r="V396" s="32" t="str">
        <f>IF($U396&lt;&gt;"",VLOOKUP($U396,Endereços!$B$3:$M$1002,5,FALSE)&amp;" - "&amp;VLOOKUP($U396,Endereços!$B$3:$M$1002,7,FALSE)&amp;" - "&amp;VLOOKUP($U396,Endereços!$B$3:$M$1002,8,FALSE)&amp;", "&amp;VLOOKUP($U396,Endereços!$B$3:$M$1002,2,FALSE)&amp;" "&amp;VLOOKUP($U396,Endereços!$B$3:$M$1002,3,FALSE),"")</f>
        <v/>
      </c>
      <c r="W396" s="9"/>
      <c r="X396" s="9"/>
      <c r="Y396" s="9"/>
      <c r="Z396" s="16"/>
      <c r="AA396" s="16"/>
      <c r="AB396" s="72"/>
    </row>
    <row r="397" spans="1:28" x14ac:dyDescent="0.2">
      <c r="A397" s="38" t="str">
        <f t="shared" si="8"/>
        <v/>
      </c>
      <c r="B397" s="9"/>
      <c r="C397" s="7"/>
      <c r="D397" s="14"/>
      <c r="E397" s="14"/>
      <c r="F397" s="33" t="str">
        <f>IF($E397&lt;&gt;"",VLOOKUP($E397,Parametros!$A$3:$C$102,2,FALSE),"")</f>
        <v/>
      </c>
      <c r="G397" s="36"/>
      <c r="H397" s="33" t="str">
        <f>IF($G397&lt;&gt;"",VLOOKUP($G397,Parametros!$P$3:$R$102,2,FALSE),"")</f>
        <v/>
      </c>
      <c r="I397" s="9"/>
      <c r="J397" s="9"/>
      <c r="K397" s="9"/>
      <c r="L397" s="33" t="str">
        <f>IF($U397&lt;&gt;"",VLOOKUP(VLOOKUP(VLOOKUP($U397,Endereços!$B$3:$M$1002,8,FALSE),Parametros!$AG$3:$AJ$102,4,FALSE),Parametros!$U$3:$Z$102,4,FALSE),"")</f>
        <v/>
      </c>
      <c r="M397" s="33" t="str">
        <f>IF($U397&lt;&gt;"",VLOOKUP(VLOOKUP($U397,Endereços!$B$3:$M$1002,6,FALSE),Parametros!$I$3:$N$102,6,FALSE),"")</f>
        <v/>
      </c>
      <c r="N397" s="9"/>
      <c r="O397" s="9"/>
      <c r="P397" s="9"/>
      <c r="Q397" s="9"/>
      <c r="R397" s="9"/>
      <c r="S397" s="9"/>
      <c r="T397" s="9"/>
      <c r="U397" s="9"/>
      <c r="V397" s="32" t="str">
        <f>IF($U397&lt;&gt;"",VLOOKUP($U397,Endereços!$B$3:$M$1002,5,FALSE)&amp;" - "&amp;VLOOKUP($U397,Endereços!$B$3:$M$1002,7,FALSE)&amp;" - "&amp;VLOOKUP($U397,Endereços!$B$3:$M$1002,8,FALSE)&amp;", "&amp;VLOOKUP($U397,Endereços!$B$3:$M$1002,2,FALSE)&amp;" "&amp;VLOOKUP($U397,Endereços!$B$3:$M$1002,3,FALSE),"")</f>
        <v/>
      </c>
      <c r="W397" s="9"/>
      <c r="X397" s="9"/>
      <c r="Y397" s="9"/>
      <c r="Z397" s="16"/>
      <c r="AA397" s="16"/>
      <c r="AB397" s="72"/>
    </row>
    <row r="398" spans="1:28" x14ac:dyDescent="0.2">
      <c r="A398" s="38" t="str">
        <f t="shared" si="8"/>
        <v/>
      </c>
      <c r="B398" s="9"/>
      <c r="C398" s="7"/>
      <c r="D398" s="14"/>
      <c r="E398" s="14"/>
      <c r="F398" s="33" t="str">
        <f>IF($E398&lt;&gt;"",VLOOKUP($E398,Parametros!$A$3:$C$102,2,FALSE),"")</f>
        <v/>
      </c>
      <c r="G398" s="36"/>
      <c r="H398" s="33" t="str">
        <f>IF($G398&lt;&gt;"",VLOOKUP($G398,Parametros!$P$3:$R$102,2,FALSE),"")</f>
        <v/>
      </c>
      <c r="I398" s="9"/>
      <c r="J398" s="9"/>
      <c r="K398" s="9"/>
      <c r="L398" s="33" t="str">
        <f>IF($U398&lt;&gt;"",VLOOKUP(VLOOKUP(VLOOKUP($U398,Endereços!$B$3:$M$1002,8,FALSE),Parametros!$AG$3:$AJ$102,4,FALSE),Parametros!$U$3:$Z$102,4,FALSE),"")</f>
        <v/>
      </c>
      <c r="M398" s="33" t="str">
        <f>IF($U398&lt;&gt;"",VLOOKUP(VLOOKUP($U398,Endereços!$B$3:$M$1002,6,FALSE),Parametros!$I$3:$N$102,6,FALSE),"")</f>
        <v/>
      </c>
      <c r="N398" s="9"/>
      <c r="O398" s="9"/>
      <c r="P398" s="9"/>
      <c r="Q398" s="9"/>
      <c r="R398" s="9"/>
      <c r="S398" s="9"/>
      <c r="T398" s="9"/>
      <c r="U398" s="9"/>
      <c r="V398" s="32" t="str">
        <f>IF($U398&lt;&gt;"",VLOOKUP($U398,Endereços!$B$3:$M$1002,5,FALSE)&amp;" - "&amp;VLOOKUP($U398,Endereços!$B$3:$M$1002,7,FALSE)&amp;" - "&amp;VLOOKUP($U398,Endereços!$B$3:$M$1002,8,FALSE)&amp;", "&amp;VLOOKUP($U398,Endereços!$B$3:$M$1002,2,FALSE)&amp;" "&amp;VLOOKUP($U398,Endereços!$B$3:$M$1002,3,FALSE),"")</f>
        <v/>
      </c>
      <c r="W398" s="9"/>
      <c r="X398" s="9"/>
      <c r="Y398" s="9"/>
      <c r="Z398" s="16"/>
      <c r="AA398" s="16"/>
      <c r="AB398" s="72"/>
    </row>
    <row r="399" spans="1:28" x14ac:dyDescent="0.2">
      <c r="A399" s="38" t="str">
        <f t="shared" si="8"/>
        <v/>
      </c>
      <c r="B399" s="9"/>
      <c r="C399" s="7"/>
      <c r="D399" s="14"/>
      <c r="E399" s="14"/>
      <c r="F399" s="33" t="str">
        <f>IF($E399&lt;&gt;"",VLOOKUP($E399,Parametros!$A$3:$C$102,2,FALSE),"")</f>
        <v/>
      </c>
      <c r="G399" s="36"/>
      <c r="H399" s="33" t="str">
        <f>IF($G399&lt;&gt;"",VLOOKUP($G399,Parametros!$P$3:$R$102,2,FALSE),"")</f>
        <v/>
      </c>
      <c r="I399" s="9"/>
      <c r="J399" s="9"/>
      <c r="K399" s="9"/>
      <c r="L399" s="33" t="str">
        <f>IF($U399&lt;&gt;"",VLOOKUP(VLOOKUP(VLOOKUP($U399,Endereços!$B$3:$M$1002,8,FALSE),Parametros!$AG$3:$AJ$102,4,FALSE),Parametros!$U$3:$Z$102,4,FALSE),"")</f>
        <v/>
      </c>
      <c r="M399" s="33" t="str">
        <f>IF($U399&lt;&gt;"",VLOOKUP(VLOOKUP($U399,Endereços!$B$3:$M$1002,6,FALSE),Parametros!$I$3:$N$102,6,FALSE),"")</f>
        <v/>
      </c>
      <c r="N399" s="9"/>
      <c r="O399" s="9"/>
      <c r="P399" s="9"/>
      <c r="Q399" s="9"/>
      <c r="R399" s="9"/>
      <c r="S399" s="9"/>
      <c r="T399" s="9"/>
      <c r="U399" s="9"/>
      <c r="V399" s="32" t="str">
        <f>IF($U399&lt;&gt;"",VLOOKUP($U399,Endereços!$B$3:$M$1002,5,FALSE)&amp;" - "&amp;VLOOKUP($U399,Endereços!$B$3:$M$1002,7,FALSE)&amp;" - "&amp;VLOOKUP($U399,Endereços!$B$3:$M$1002,8,FALSE)&amp;", "&amp;VLOOKUP($U399,Endereços!$B$3:$M$1002,2,FALSE)&amp;" "&amp;VLOOKUP($U399,Endereços!$B$3:$M$1002,3,FALSE),"")</f>
        <v/>
      </c>
      <c r="W399" s="9"/>
      <c r="X399" s="9"/>
      <c r="Y399" s="9"/>
      <c r="Z399" s="16"/>
      <c r="AA399" s="16"/>
      <c r="AB399" s="72"/>
    </row>
    <row r="400" spans="1:28" x14ac:dyDescent="0.2">
      <c r="A400" s="38" t="str">
        <f t="shared" si="8"/>
        <v/>
      </c>
      <c r="B400" s="9"/>
      <c r="C400" s="7"/>
      <c r="D400" s="14"/>
      <c r="E400" s="14"/>
      <c r="F400" s="33" t="str">
        <f>IF($E400&lt;&gt;"",VLOOKUP($E400,Parametros!$A$3:$C$102,2,FALSE),"")</f>
        <v/>
      </c>
      <c r="G400" s="36"/>
      <c r="H400" s="33" t="str">
        <f>IF($G400&lt;&gt;"",VLOOKUP($G400,Parametros!$P$3:$R$102,2,FALSE),"")</f>
        <v/>
      </c>
      <c r="I400" s="9"/>
      <c r="J400" s="9"/>
      <c r="K400" s="9"/>
      <c r="L400" s="33" t="str">
        <f>IF($U400&lt;&gt;"",VLOOKUP(VLOOKUP(VLOOKUP($U400,Endereços!$B$3:$M$1002,8,FALSE),Parametros!$AG$3:$AJ$102,4,FALSE),Parametros!$U$3:$Z$102,4,FALSE),"")</f>
        <v/>
      </c>
      <c r="M400" s="33" t="str">
        <f>IF($U400&lt;&gt;"",VLOOKUP(VLOOKUP($U400,Endereços!$B$3:$M$1002,6,FALSE),Parametros!$I$3:$N$102,6,FALSE),"")</f>
        <v/>
      </c>
      <c r="N400" s="9"/>
      <c r="O400" s="9"/>
      <c r="P400" s="9"/>
      <c r="Q400" s="9"/>
      <c r="R400" s="9"/>
      <c r="S400" s="9"/>
      <c r="T400" s="9"/>
      <c r="U400" s="9"/>
      <c r="V400" s="32" t="str">
        <f>IF($U400&lt;&gt;"",VLOOKUP($U400,Endereços!$B$3:$M$1002,5,FALSE)&amp;" - "&amp;VLOOKUP($U400,Endereços!$B$3:$M$1002,7,FALSE)&amp;" - "&amp;VLOOKUP($U400,Endereços!$B$3:$M$1002,8,FALSE)&amp;", "&amp;VLOOKUP($U400,Endereços!$B$3:$M$1002,2,FALSE)&amp;" "&amp;VLOOKUP($U400,Endereços!$B$3:$M$1002,3,FALSE),"")</f>
        <v/>
      </c>
      <c r="W400" s="9"/>
      <c r="X400" s="9"/>
      <c r="Y400" s="9"/>
      <c r="Z400" s="16"/>
      <c r="AA400" s="16"/>
      <c r="AB400" s="72"/>
    </row>
    <row r="401" spans="1:28" x14ac:dyDescent="0.2">
      <c r="A401" s="38" t="str">
        <f t="shared" si="8"/>
        <v/>
      </c>
      <c r="B401" s="9"/>
      <c r="C401" s="7"/>
      <c r="D401" s="14"/>
      <c r="E401" s="14"/>
      <c r="F401" s="33" t="str">
        <f>IF($E401&lt;&gt;"",VLOOKUP($E401,Parametros!$A$3:$C$102,2,FALSE),"")</f>
        <v/>
      </c>
      <c r="G401" s="36"/>
      <c r="H401" s="33" t="str">
        <f>IF($G401&lt;&gt;"",VLOOKUP($G401,Parametros!$P$3:$R$102,2,FALSE),"")</f>
        <v/>
      </c>
      <c r="I401" s="9"/>
      <c r="J401" s="9"/>
      <c r="K401" s="9"/>
      <c r="L401" s="33" t="str">
        <f>IF($U401&lt;&gt;"",VLOOKUP(VLOOKUP(VLOOKUP($U401,Endereços!$B$3:$M$1002,8,FALSE),Parametros!$AG$3:$AJ$102,4,FALSE),Parametros!$U$3:$Z$102,4,FALSE),"")</f>
        <v/>
      </c>
      <c r="M401" s="33" t="str">
        <f>IF($U401&lt;&gt;"",VLOOKUP(VLOOKUP($U401,Endereços!$B$3:$M$1002,6,FALSE),Parametros!$I$3:$N$102,6,FALSE),"")</f>
        <v/>
      </c>
      <c r="N401" s="9"/>
      <c r="O401" s="9"/>
      <c r="P401" s="9"/>
      <c r="Q401" s="9"/>
      <c r="R401" s="9"/>
      <c r="S401" s="9"/>
      <c r="T401" s="9"/>
      <c r="U401" s="9"/>
      <c r="V401" s="32" t="str">
        <f>IF($U401&lt;&gt;"",VLOOKUP($U401,Endereços!$B$3:$M$1002,5,FALSE)&amp;" - "&amp;VLOOKUP($U401,Endereços!$B$3:$M$1002,7,FALSE)&amp;" - "&amp;VLOOKUP($U401,Endereços!$B$3:$M$1002,8,FALSE)&amp;", "&amp;VLOOKUP($U401,Endereços!$B$3:$M$1002,2,FALSE)&amp;" "&amp;VLOOKUP($U401,Endereços!$B$3:$M$1002,3,FALSE),"")</f>
        <v/>
      </c>
      <c r="W401" s="9"/>
      <c r="X401" s="9"/>
      <c r="Y401" s="9"/>
      <c r="Z401" s="16"/>
      <c r="AA401" s="16"/>
      <c r="AB401" s="72"/>
    </row>
    <row r="402" spans="1:28" x14ac:dyDescent="0.2">
      <c r="A402" s="38" t="str">
        <f t="shared" si="8"/>
        <v/>
      </c>
      <c r="B402" s="9"/>
      <c r="C402" s="7"/>
      <c r="D402" s="14"/>
      <c r="E402" s="14"/>
      <c r="F402" s="33" t="str">
        <f>IF($E402&lt;&gt;"",VLOOKUP($E402,Parametros!$A$3:$C$102,2,FALSE),"")</f>
        <v/>
      </c>
      <c r="G402" s="36"/>
      <c r="H402" s="33" t="str">
        <f>IF($G402&lt;&gt;"",VLOOKUP($G402,Parametros!$P$3:$R$102,2,FALSE),"")</f>
        <v/>
      </c>
      <c r="I402" s="9"/>
      <c r="J402" s="9"/>
      <c r="K402" s="9"/>
      <c r="L402" s="33" t="str">
        <f>IF($U402&lt;&gt;"",VLOOKUP(VLOOKUP(VLOOKUP($U402,Endereços!$B$3:$M$1002,8,FALSE),Parametros!$AG$3:$AJ$102,4,FALSE),Parametros!$U$3:$Z$102,4,FALSE),"")</f>
        <v/>
      </c>
      <c r="M402" s="33" t="str">
        <f>IF($U402&lt;&gt;"",VLOOKUP(VLOOKUP($U402,Endereços!$B$3:$M$1002,6,FALSE),Parametros!$I$3:$N$102,6,FALSE),"")</f>
        <v/>
      </c>
      <c r="N402" s="9"/>
      <c r="O402" s="9"/>
      <c r="P402" s="9"/>
      <c r="Q402" s="9"/>
      <c r="R402" s="9"/>
      <c r="S402" s="9"/>
      <c r="T402" s="9"/>
      <c r="U402" s="9"/>
      <c r="V402" s="32" t="str">
        <f>IF($U402&lt;&gt;"",VLOOKUP($U402,Endereços!$B$3:$M$1002,5,FALSE)&amp;" - "&amp;VLOOKUP($U402,Endereços!$B$3:$M$1002,7,FALSE)&amp;" - "&amp;VLOOKUP($U402,Endereços!$B$3:$M$1002,8,FALSE)&amp;", "&amp;VLOOKUP($U402,Endereços!$B$3:$M$1002,2,FALSE)&amp;" "&amp;VLOOKUP($U402,Endereços!$B$3:$M$1002,3,FALSE),"")</f>
        <v/>
      </c>
      <c r="W402" s="9"/>
      <c r="X402" s="9"/>
      <c r="Y402" s="9"/>
      <c r="Z402" s="16"/>
      <c r="AA402" s="16"/>
      <c r="AB402" s="72"/>
    </row>
    <row r="403" spans="1:28" x14ac:dyDescent="0.2">
      <c r="A403" s="38" t="str">
        <f t="shared" si="8"/>
        <v/>
      </c>
      <c r="B403" s="9"/>
      <c r="C403" s="7"/>
      <c r="D403" s="14"/>
      <c r="E403" s="14"/>
      <c r="F403" s="33" t="str">
        <f>IF($E403&lt;&gt;"",VLOOKUP($E403,Parametros!$A$3:$C$102,2,FALSE),"")</f>
        <v/>
      </c>
      <c r="G403" s="36"/>
      <c r="H403" s="33" t="str">
        <f>IF($G403&lt;&gt;"",VLOOKUP($G403,Parametros!$P$3:$R$102,2,FALSE),"")</f>
        <v/>
      </c>
      <c r="I403" s="9"/>
      <c r="J403" s="9"/>
      <c r="K403" s="9"/>
      <c r="L403" s="33" t="str">
        <f>IF($U403&lt;&gt;"",VLOOKUP(VLOOKUP(VLOOKUP($U403,Endereços!$B$3:$M$1002,8,FALSE),Parametros!$AG$3:$AJ$102,4,FALSE),Parametros!$U$3:$Z$102,4,FALSE),"")</f>
        <v/>
      </c>
      <c r="M403" s="33" t="str">
        <f>IF($U403&lt;&gt;"",VLOOKUP(VLOOKUP($U403,Endereços!$B$3:$M$1002,6,FALSE),Parametros!$I$3:$N$102,6,FALSE),"")</f>
        <v/>
      </c>
      <c r="N403" s="9"/>
      <c r="O403" s="9"/>
      <c r="P403" s="9"/>
      <c r="Q403" s="9"/>
      <c r="R403" s="9"/>
      <c r="S403" s="9"/>
      <c r="T403" s="9"/>
      <c r="U403" s="9"/>
      <c r="V403" s="32" t="str">
        <f>IF($U403&lt;&gt;"",VLOOKUP($U403,Endereços!$B$3:$M$1002,5,FALSE)&amp;" - "&amp;VLOOKUP($U403,Endereços!$B$3:$M$1002,7,FALSE)&amp;" - "&amp;VLOOKUP($U403,Endereços!$B$3:$M$1002,8,FALSE)&amp;", "&amp;VLOOKUP($U403,Endereços!$B$3:$M$1002,2,FALSE)&amp;" "&amp;VLOOKUP($U403,Endereços!$B$3:$M$1002,3,FALSE),"")</f>
        <v/>
      </c>
      <c r="W403" s="9"/>
      <c r="X403" s="9"/>
      <c r="Y403" s="9"/>
      <c r="Z403" s="16"/>
      <c r="AA403" s="16"/>
      <c r="AB403" s="72"/>
    </row>
    <row r="404" spans="1:28" x14ac:dyDescent="0.2">
      <c r="A404" s="38" t="str">
        <f t="shared" si="8"/>
        <v/>
      </c>
      <c r="B404" s="9"/>
      <c r="C404" s="7"/>
      <c r="D404" s="14"/>
      <c r="E404" s="14"/>
      <c r="F404" s="33" t="str">
        <f>IF($E404&lt;&gt;"",VLOOKUP($E404,Parametros!$A$3:$C$102,2,FALSE),"")</f>
        <v/>
      </c>
      <c r="G404" s="36"/>
      <c r="H404" s="33" t="str">
        <f>IF($G404&lt;&gt;"",VLOOKUP($G404,Parametros!$P$3:$R$102,2,FALSE),"")</f>
        <v/>
      </c>
      <c r="I404" s="9"/>
      <c r="J404" s="9"/>
      <c r="K404" s="9"/>
      <c r="L404" s="33" t="str">
        <f>IF($U404&lt;&gt;"",VLOOKUP(VLOOKUP(VLOOKUP($U404,Endereços!$B$3:$M$1002,8,FALSE),Parametros!$AG$3:$AJ$102,4,FALSE),Parametros!$U$3:$Z$102,4,FALSE),"")</f>
        <v/>
      </c>
      <c r="M404" s="33" t="str">
        <f>IF($U404&lt;&gt;"",VLOOKUP(VLOOKUP($U404,Endereços!$B$3:$M$1002,6,FALSE),Parametros!$I$3:$N$102,6,FALSE),"")</f>
        <v/>
      </c>
      <c r="N404" s="9"/>
      <c r="O404" s="9"/>
      <c r="P404" s="9"/>
      <c r="Q404" s="9"/>
      <c r="R404" s="9"/>
      <c r="S404" s="9"/>
      <c r="T404" s="9"/>
      <c r="U404" s="9"/>
      <c r="V404" s="32" t="str">
        <f>IF($U404&lt;&gt;"",VLOOKUP($U404,Endereços!$B$3:$M$1002,5,FALSE)&amp;" - "&amp;VLOOKUP($U404,Endereços!$B$3:$M$1002,7,FALSE)&amp;" - "&amp;VLOOKUP($U404,Endereços!$B$3:$M$1002,8,FALSE)&amp;", "&amp;VLOOKUP($U404,Endereços!$B$3:$M$1002,2,FALSE)&amp;" "&amp;VLOOKUP($U404,Endereços!$B$3:$M$1002,3,FALSE),"")</f>
        <v/>
      </c>
      <c r="W404" s="9"/>
      <c r="X404" s="9"/>
      <c r="Y404" s="9"/>
      <c r="Z404" s="16"/>
      <c r="AA404" s="16"/>
      <c r="AB404" s="72"/>
    </row>
    <row r="405" spans="1:28" x14ac:dyDescent="0.2">
      <c r="A405" s="38" t="str">
        <f t="shared" si="8"/>
        <v/>
      </c>
      <c r="B405" s="9"/>
      <c r="C405" s="7"/>
      <c r="D405" s="14"/>
      <c r="E405" s="14"/>
      <c r="F405" s="33" t="str">
        <f>IF($E405&lt;&gt;"",VLOOKUP($E405,Parametros!$A$3:$C$102,2,FALSE),"")</f>
        <v/>
      </c>
      <c r="G405" s="36"/>
      <c r="H405" s="33" t="str">
        <f>IF($G405&lt;&gt;"",VLOOKUP($G405,Parametros!$P$3:$R$102,2,FALSE),"")</f>
        <v/>
      </c>
      <c r="I405" s="9"/>
      <c r="J405" s="9"/>
      <c r="K405" s="9"/>
      <c r="L405" s="33" t="str">
        <f>IF($U405&lt;&gt;"",VLOOKUP(VLOOKUP(VLOOKUP($U405,Endereços!$B$3:$M$1002,8,FALSE),Parametros!$AG$3:$AJ$102,4,FALSE),Parametros!$U$3:$Z$102,4,FALSE),"")</f>
        <v/>
      </c>
      <c r="M405" s="33" t="str">
        <f>IF($U405&lt;&gt;"",VLOOKUP(VLOOKUP($U405,Endereços!$B$3:$M$1002,6,FALSE),Parametros!$I$3:$N$102,6,FALSE),"")</f>
        <v/>
      </c>
      <c r="N405" s="9"/>
      <c r="O405" s="9"/>
      <c r="P405" s="9"/>
      <c r="Q405" s="9"/>
      <c r="R405" s="9"/>
      <c r="S405" s="9"/>
      <c r="T405" s="9"/>
      <c r="U405" s="9"/>
      <c r="V405" s="32" t="str">
        <f>IF($U405&lt;&gt;"",VLOOKUP($U405,Endereços!$B$3:$M$1002,5,FALSE)&amp;" - "&amp;VLOOKUP($U405,Endereços!$B$3:$M$1002,7,FALSE)&amp;" - "&amp;VLOOKUP($U405,Endereços!$B$3:$M$1002,8,FALSE)&amp;", "&amp;VLOOKUP($U405,Endereços!$B$3:$M$1002,2,FALSE)&amp;" "&amp;VLOOKUP($U405,Endereços!$B$3:$M$1002,3,FALSE),"")</f>
        <v/>
      </c>
      <c r="W405" s="9"/>
      <c r="X405" s="9"/>
      <c r="Y405" s="9"/>
      <c r="Z405" s="16"/>
      <c r="AA405" s="16"/>
      <c r="AB405" s="72"/>
    </row>
    <row r="406" spans="1:28" x14ac:dyDescent="0.2">
      <c r="A406" s="38" t="str">
        <f t="shared" si="8"/>
        <v/>
      </c>
      <c r="B406" s="9"/>
      <c r="C406" s="7"/>
      <c r="D406" s="14"/>
      <c r="E406" s="14"/>
      <c r="F406" s="33" t="str">
        <f>IF($E406&lt;&gt;"",VLOOKUP($E406,Parametros!$A$3:$C$102,2,FALSE),"")</f>
        <v/>
      </c>
      <c r="G406" s="36"/>
      <c r="H406" s="33" t="str">
        <f>IF($G406&lt;&gt;"",VLOOKUP($G406,Parametros!$P$3:$R$102,2,FALSE),"")</f>
        <v/>
      </c>
      <c r="I406" s="9"/>
      <c r="J406" s="9"/>
      <c r="K406" s="9"/>
      <c r="L406" s="33" t="str">
        <f>IF($U406&lt;&gt;"",VLOOKUP(VLOOKUP(VLOOKUP($U406,Endereços!$B$3:$M$1002,8,FALSE),Parametros!$AG$3:$AJ$102,4,FALSE),Parametros!$U$3:$Z$102,4,FALSE),"")</f>
        <v/>
      </c>
      <c r="M406" s="33" t="str">
        <f>IF($U406&lt;&gt;"",VLOOKUP(VLOOKUP($U406,Endereços!$B$3:$M$1002,6,FALSE),Parametros!$I$3:$N$102,6,FALSE),"")</f>
        <v/>
      </c>
      <c r="N406" s="9"/>
      <c r="O406" s="9"/>
      <c r="P406" s="9"/>
      <c r="Q406" s="9"/>
      <c r="R406" s="9"/>
      <c r="S406" s="9"/>
      <c r="T406" s="9"/>
      <c r="U406" s="9"/>
      <c r="V406" s="32" t="str">
        <f>IF($U406&lt;&gt;"",VLOOKUP($U406,Endereços!$B$3:$M$1002,5,FALSE)&amp;" - "&amp;VLOOKUP($U406,Endereços!$B$3:$M$1002,7,FALSE)&amp;" - "&amp;VLOOKUP($U406,Endereços!$B$3:$M$1002,8,FALSE)&amp;", "&amp;VLOOKUP($U406,Endereços!$B$3:$M$1002,2,FALSE)&amp;" "&amp;VLOOKUP($U406,Endereços!$B$3:$M$1002,3,FALSE),"")</f>
        <v/>
      </c>
      <c r="W406" s="9"/>
      <c r="X406" s="9"/>
      <c r="Y406" s="9"/>
      <c r="Z406" s="16"/>
      <c r="AA406" s="16"/>
      <c r="AB406" s="72"/>
    </row>
    <row r="407" spans="1:28" x14ac:dyDescent="0.2">
      <c r="A407" s="38" t="str">
        <f t="shared" si="8"/>
        <v/>
      </c>
      <c r="B407" s="9"/>
      <c r="C407" s="7"/>
      <c r="D407" s="14"/>
      <c r="E407" s="14"/>
      <c r="F407" s="33" t="str">
        <f>IF($E407&lt;&gt;"",VLOOKUP($E407,Parametros!$A$3:$C$102,2,FALSE),"")</f>
        <v/>
      </c>
      <c r="G407" s="36"/>
      <c r="H407" s="33" t="str">
        <f>IF($G407&lt;&gt;"",VLOOKUP($G407,Parametros!$P$3:$R$102,2,FALSE),"")</f>
        <v/>
      </c>
      <c r="I407" s="9"/>
      <c r="J407" s="9"/>
      <c r="K407" s="9"/>
      <c r="L407" s="33" t="str">
        <f>IF($U407&lt;&gt;"",VLOOKUP(VLOOKUP(VLOOKUP($U407,Endereços!$B$3:$M$1002,8,FALSE),Parametros!$AG$3:$AJ$102,4,FALSE),Parametros!$U$3:$Z$102,4,FALSE),"")</f>
        <v/>
      </c>
      <c r="M407" s="33" t="str">
        <f>IF($U407&lt;&gt;"",VLOOKUP(VLOOKUP($U407,Endereços!$B$3:$M$1002,6,FALSE),Parametros!$I$3:$N$102,6,FALSE),"")</f>
        <v/>
      </c>
      <c r="N407" s="9"/>
      <c r="O407" s="9"/>
      <c r="P407" s="9"/>
      <c r="Q407" s="9"/>
      <c r="R407" s="9"/>
      <c r="S407" s="9"/>
      <c r="T407" s="9"/>
      <c r="U407" s="9"/>
      <c r="V407" s="32" t="str">
        <f>IF($U407&lt;&gt;"",VLOOKUP($U407,Endereços!$B$3:$M$1002,5,FALSE)&amp;" - "&amp;VLOOKUP($U407,Endereços!$B$3:$M$1002,7,FALSE)&amp;" - "&amp;VLOOKUP($U407,Endereços!$B$3:$M$1002,8,FALSE)&amp;", "&amp;VLOOKUP($U407,Endereços!$B$3:$M$1002,2,FALSE)&amp;" "&amp;VLOOKUP($U407,Endereços!$B$3:$M$1002,3,FALSE),"")</f>
        <v/>
      </c>
      <c r="W407" s="9"/>
      <c r="X407" s="9"/>
      <c r="Y407" s="9"/>
      <c r="Z407" s="16"/>
      <c r="AA407" s="16"/>
      <c r="AB407" s="72"/>
    </row>
    <row r="408" spans="1:28" x14ac:dyDescent="0.2">
      <c r="A408" s="38" t="str">
        <f t="shared" si="8"/>
        <v/>
      </c>
      <c r="B408" s="9"/>
      <c r="C408" s="7"/>
      <c r="D408" s="14"/>
      <c r="E408" s="14"/>
      <c r="F408" s="33" t="str">
        <f>IF($E408&lt;&gt;"",VLOOKUP($E408,Parametros!$A$3:$C$102,2,FALSE),"")</f>
        <v/>
      </c>
      <c r="G408" s="36"/>
      <c r="H408" s="33" t="str">
        <f>IF($G408&lt;&gt;"",VLOOKUP($G408,Parametros!$P$3:$R$102,2,FALSE),"")</f>
        <v/>
      </c>
      <c r="I408" s="9"/>
      <c r="J408" s="9"/>
      <c r="K408" s="9"/>
      <c r="L408" s="33" t="str">
        <f>IF($U408&lt;&gt;"",VLOOKUP(VLOOKUP(VLOOKUP($U408,Endereços!$B$3:$M$1002,8,FALSE),Parametros!$AG$3:$AJ$102,4,FALSE),Parametros!$U$3:$Z$102,4,FALSE),"")</f>
        <v/>
      </c>
      <c r="M408" s="33" t="str">
        <f>IF($U408&lt;&gt;"",VLOOKUP(VLOOKUP($U408,Endereços!$B$3:$M$1002,6,FALSE),Parametros!$I$3:$N$102,6,FALSE),"")</f>
        <v/>
      </c>
      <c r="N408" s="9"/>
      <c r="O408" s="9"/>
      <c r="P408" s="9"/>
      <c r="Q408" s="9"/>
      <c r="R408" s="9"/>
      <c r="S408" s="9"/>
      <c r="T408" s="9"/>
      <c r="U408" s="9"/>
      <c r="V408" s="32" t="str">
        <f>IF($U408&lt;&gt;"",VLOOKUP($U408,Endereços!$B$3:$M$1002,5,FALSE)&amp;" - "&amp;VLOOKUP($U408,Endereços!$B$3:$M$1002,7,FALSE)&amp;" - "&amp;VLOOKUP($U408,Endereços!$B$3:$M$1002,8,FALSE)&amp;", "&amp;VLOOKUP($U408,Endereços!$B$3:$M$1002,2,FALSE)&amp;" "&amp;VLOOKUP($U408,Endereços!$B$3:$M$1002,3,FALSE),"")</f>
        <v/>
      </c>
      <c r="W408" s="9"/>
      <c r="X408" s="9"/>
      <c r="Y408" s="9"/>
      <c r="Z408" s="16"/>
      <c r="AA408" s="16"/>
      <c r="AB408" s="72"/>
    </row>
    <row r="409" spans="1:28" x14ac:dyDescent="0.2">
      <c r="A409" s="38" t="str">
        <f t="shared" si="8"/>
        <v/>
      </c>
      <c r="B409" s="9"/>
      <c r="C409" s="7"/>
      <c r="D409" s="14"/>
      <c r="E409" s="14"/>
      <c r="F409" s="33" t="str">
        <f>IF($E409&lt;&gt;"",VLOOKUP($E409,Parametros!$A$3:$C$102,2,FALSE),"")</f>
        <v/>
      </c>
      <c r="G409" s="36"/>
      <c r="H409" s="33" t="str">
        <f>IF($G409&lt;&gt;"",VLOOKUP($G409,Parametros!$P$3:$R$102,2,FALSE),"")</f>
        <v/>
      </c>
      <c r="I409" s="9"/>
      <c r="J409" s="9"/>
      <c r="K409" s="9"/>
      <c r="L409" s="33" t="str">
        <f>IF($U409&lt;&gt;"",VLOOKUP(VLOOKUP(VLOOKUP($U409,Endereços!$B$3:$M$1002,8,FALSE),Parametros!$AG$3:$AJ$102,4,FALSE),Parametros!$U$3:$Z$102,4,FALSE),"")</f>
        <v/>
      </c>
      <c r="M409" s="33" t="str">
        <f>IF($U409&lt;&gt;"",VLOOKUP(VLOOKUP($U409,Endereços!$B$3:$M$1002,6,FALSE),Parametros!$I$3:$N$102,6,FALSE),"")</f>
        <v/>
      </c>
      <c r="N409" s="9"/>
      <c r="O409" s="9"/>
      <c r="P409" s="9"/>
      <c r="Q409" s="9"/>
      <c r="R409" s="9"/>
      <c r="S409" s="9"/>
      <c r="T409" s="9"/>
      <c r="U409" s="9"/>
      <c r="V409" s="32" t="str">
        <f>IF($U409&lt;&gt;"",VLOOKUP($U409,Endereços!$B$3:$M$1002,5,FALSE)&amp;" - "&amp;VLOOKUP($U409,Endereços!$B$3:$M$1002,7,FALSE)&amp;" - "&amp;VLOOKUP($U409,Endereços!$B$3:$M$1002,8,FALSE)&amp;", "&amp;VLOOKUP($U409,Endereços!$B$3:$M$1002,2,FALSE)&amp;" "&amp;VLOOKUP($U409,Endereços!$B$3:$M$1002,3,FALSE),"")</f>
        <v/>
      </c>
      <c r="W409" s="9"/>
      <c r="X409" s="9"/>
      <c r="Y409" s="9"/>
      <c r="Z409" s="16"/>
      <c r="AA409" s="16"/>
      <c r="AB409" s="72"/>
    </row>
    <row r="410" spans="1:28" x14ac:dyDescent="0.2">
      <c r="A410" s="38" t="str">
        <f t="shared" si="8"/>
        <v/>
      </c>
      <c r="B410" s="9"/>
      <c r="C410" s="7"/>
      <c r="D410" s="14"/>
      <c r="E410" s="14"/>
      <c r="F410" s="33" t="str">
        <f>IF($E410&lt;&gt;"",VLOOKUP($E410,Parametros!$A$3:$C$102,2,FALSE),"")</f>
        <v/>
      </c>
      <c r="G410" s="36"/>
      <c r="H410" s="33" t="str">
        <f>IF($G410&lt;&gt;"",VLOOKUP($G410,Parametros!$P$3:$R$102,2,FALSE),"")</f>
        <v/>
      </c>
      <c r="I410" s="9"/>
      <c r="J410" s="9"/>
      <c r="K410" s="9"/>
      <c r="L410" s="33" t="str">
        <f>IF($U410&lt;&gt;"",VLOOKUP(VLOOKUP(VLOOKUP($U410,Endereços!$B$3:$M$1002,8,FALSE),Parametros!$AG$3:$AJ$102,4,FALSE),Parametros!$U$3:$Z$102,4,FALSE),"")</f>
        <v/>
      </c>
      <c r="M410" s="33" t="str">
        <f>IF($U410&lt;&gt;"",VLOOKUP(VLOOKUP($U410,Endereços!$B$3:$M$1002,6,FALSE),Parametros!$I$3:$N$102,6,FALSE),"")</f>
        <v/>
      </c>
      <c r="N410" s="9"/>
      <c r="O410" s="9"/>
      <c r="P410" s="9"/>
      <c r="Q410" s="9"/>
      <c r="R410" s="9"/>
      <c r="S410" s="9"/>
      <c r="T410" s="9"/>
      <c r="U410" s="9"/>
      <c r="V410" s="32" t="str">
        <f>IF($U410&lt;&gt;"",VLOOKUP($U410,Endereços!$B$3:$M$1002,5,FALSE)&amp;" - "&amp;VLOOKUP($U410,Endereços!$B$3:$M$1002,7,FALSE)&amp;" - "&amp;VLOOKUP($U410,Endereços!$B$3:$M$1002,8,FALSE)&amp;", "&amp;VLOOKUP($U410,Endereços!$B$3:$M$1002,2,FALSE)&amp;" "&amp;VLOOKUP($U410,Endereços!$B$3:$M$1002,3,FALSE),"")</f>
        <v/>
      </c>
      <c r="W410" s="9"/>
      <c r="X410" s="9"/>
      <c r="Y410" s="9"/>
      <c r="Z410" s="16"/>
      <c r="AA410" s="16"/>
      <c r="AB410" s="72"/>
    </row>
    <row r="411" spans="1:28" x14ac:dyDescent="0.2">
      <c r="A411" s="38" t="str">
        <f t="shared" si="8"/>
        <v/>
      </c>
      <c r="B411" s="9"/>
      <c r="C411" s="7"/>
      <c r="D411" s="14"/>
      <c r="E411" s="14"/>
      <c r="F411" s="33" t="str">
        <f>IF($E411&lt;&gt;"",VLOOKUP($E411,Parametros!$A$3:$C$102,2,FALSE),"")</f>
        <v/>
      </c>
      <c r="G411" s="36"/>
      <c r="H411" s="33" t="str">
        <f>IF($G411&lt;&gt;"",VLOOKUP($G411,Parametros!$P$3:$R$102,2,FALSE),"")</f>
        <v/>
      </c>
      <c r="I411" s="9"/>
      <c r="J411" s="9"/>
      <c r="K411" s="9"/>
      <c r="L411" s="33" t="str">
        <f>IF($U411&lt;&gt;"",VLOOKUP(VLOOKUP(VLOOKUP($U411,Endereços!$B$3:$M$1002,8,FALSE),Parametros!$AG$3:$AJ$102,4,FALSE),Parametros!$U$3:$Z$102,4,FALSE),"")</f>
        <v/>
      </c>
      <c r="M411" s="33" t="str">
        <f>IF($U411&lt;&gt;"",VLOOKUP(VLOOKUP($U411,Endereços!$B$3:$M$1002,6,FALSE),Parametros!$I$3:$N$102,6,FALSE),"")</f>
        <v/>
      </c>
      <c r="N411" s="9"/>
      <c r="O411" s="9"/>
      <c r="P411" s="9"/>
      <c r="Q411" s="9"/>
      <c r="R411" s="9"/>
      <c r="S411" s="9"/>
      <c r="T411" s="9"/>
      <c r="U411" s="9"/>
      <c r="V411" s="32" t="str">
        <f>IF($U411&lt;&gt;"",VLOOKUP($U411,Endereços!$B$3:$M$1002,5,FALSE)&amp;" - "&amp;VLOOKUP($U411,Endereços!$B$3:$M$1002,7,FALSE)&amp;" - "&amp;VLOOKUP($U411,Endereços!$B$3:$M$1002,8,FALSE)&amp;", "&amp;VLOOKUP($U411,Endereços!$B$3:$M$1002,2,FALSE)&amp;" "&amp;VLOOKUP($U411,Endereços!$B$3:$M$1002,3,FALSE),"")</f>
        <v/>
      </c>
      <c r="W411" s="9"/>
      <c r="X411" s="9"/>
      <c r="Y411" s="9"/>
      <c r="Z411" s="16"/>
      <c r="AA411" s="16"/>
      <c r="AB411" s="72"/>
    </row>
    <row r="412" spans="1:28" x14ac:dyDescent="0.2">
      <c r="A412" s="38" t="str">
        <f t="shared" si="8"/>
        <v/>
      </c>
      <c r="B412" s="9"/>
      <c r="C412" s="7"/>
      <c r="D412" s="14"/>
      <c r="E412" s="14"/>
      <c r="F412" s="33" t="str">
        <f>IF($E412&lt;&gt;"",VLOOKUP($E412,Parametros!$A$3:$C$102,2,FALSE),"")</f>
        <v/>
      </c>
      <c r="G412" s="36"/>
      <c r="H412" s="33" t="str">
        <f>IF($G412&lt;&gt;"",VLOOKUP($G412,Parametros!$P$3:$R$102,2,FALSE),"")</f>
        <v/>
      </c>
      <c r="I412" s="9"/>
      <c r="J412" s="9"/>
      <c r="K412" s="9"/>
      <c r="L412" s="33" t="str">
        <f>IF($U412&lt;&gt;"",VLOOKUP(VLOOKUP(VLOOKUP($U412,Endereços!$B$3:$M$1002,8,FALSE),Parametros!$AG$3:$AJ$102,4,FALSE),Parametros!$U$3:$Z$102,4,FALSE),"")</f>
        <v/>
      </c>
      <c r="M412" s="33" t="str">
        <f>IF($U412&lt;&gt;"",VLOOKUP(VLOOKUP($U412,Endereços!$B$3:$M$1002,6,FALSE),Parametros!$I$3:$N$102,6,FALSE),"")</f>
        <v/>
      </c>
      <c r="N412" s="9"/>
      <c r="O412" s="9"/>
      <c r="P412" s="9"/>
      <c r="Q412" s="9"/>
      <c r="R412" s="9"/>
      <c r="S412" s="9"/>
      <c r="T412" s="9"/>
      <c r="U412" s="9"/>
      <c r="V412" s="32" t="str">
        <f>IF($U412&lt;&gt;"",VLOOKUP($U412,Endereços!$B$3:$M$1002,5,FALSE)&amp;" - "&amp;VLOOKUP($U412,Endereços!$B$3:$M$1002,7,FALSE)&amp;" - "&amp;VLOOKUP($U412,Endereços!$B$3:$M$1002,8,FALSE)&amp;", "&amp;VLOOKUP($U412,Endereços!$B$3:$M$1002,2,FALSE)&amp;" "&amp;VLOOKUP($U412,Endereços!$B$3:$M$1002,3,FALSE),"")</f>
        <v/>
      </c>
      <c r="W412" s="9"/>
      <c r="X412" s="9"/>
      <c r="Y412" s="9"/>
      <c r="Z412" s="16"/>
      <c r="AA412" s="16"/>
      <c r="AB412" s="72"/>
    </row>
    <row r="413" spans="1:28" x14ac:dyDescent="0.2">
      <c r="A413" s="38" t="str">
        <f t="shared" si="8"/>
        <v/>
      </c>
      <c r="B413" s="9"/>
      <c r="C413" s="7"/>
      <c r="D413" s="14"/>
      <c r="E413" s="14"/>
      <c r="F413" s="33" t="str">
        <f>IF($E413&lt;&gt;"",VLOOKUP($E413,Parametros!$A$3:$C$102,2,FALSE),"")</f>
        <v/>
      </c>
      <c r="G413" s="36"/>
      <c r="H413" s="33" t="str">
        <f>IF($G413&lt;&gt;"",VLOOKUP($G413,Parametros!$P$3:$R$102,2,FALSE),"")</f>
        <v/>
      </c>
      <c r="I413" s="9"/>
      <c r="J413" s="9"/>
      <c r="K413" s="9"/>
      <c r="L413" s="33" t="str">
        <f>IF($U413&lt;&gt;"",VLOOKUP(VLOOKUP(VLOOKUP($U413,Endereços!$B$3:$M$1002,8,FALSE),Parametros!$AG$3:$AJ$102,4,FALSE),Parametros!$U$3:$Z$102,4,FALSE),"")</f>
        <v/>
      </c>
      <c r="M413" s="33" t="str">
        <f>IF($U413&lt;&gt;"",VLOOKUP(VLOOKUP($U413,Endereços!$B$3:$M$1002,6,FALSE),Parametros!$I$3:$N$102,6,FALSE),"")</f>
        <v/>
      </c>
      <c r="N413" s="9"/>
      <c r="O413" s="9"/>
      <c r="P413" s="9"/>
      <c r="Q413" s="9"/>
      <c r="R413" s="9"/>
      <c r="S413" s="9"/>
      <c r="T413" s="9"/>
      <c r="U413" s="9"/>
      <c r="V413" s="32" t="str">
        <f>IF($U413&lt;&gt;"",VLOOKUP($U413,Endereços!$B$3:$M$1002,5,FALSE)&amp;" - "&amp;VLOOKUP($U413,Endereços!$B$3:$M$1002,7,FALSE)&amp;" - "&amp;VLOOKUP($U413,Endereços!$B$3:$M$1002,8,FALSE)&amp;", "&amp;VLOOKUP($U413,Endereços!$B$3:$M$1002,2,FALSE)&amp;" "&amp;VLOOKUP($U413,Endereços!$B$3:$M$1002,3,FALSE),"")</f>
        <v/>
      </c>
      <c r="W413" s="9"/>
      <c r="X413" s="9"/>
      <c r="Y413" s="9"/>
      <c r="Z413" s="16"/>
      <c r="AA413" s="16"/>
      <c r="AB413" s="72"/>
    </row>
    <row r="414" spans="1:28" x14ac:dyDescent="0.2">
      <c r="A414" s="38" t="str">
        <f t="shared" si="8"/>
        <v/>
      </c>
      <c r="B414" s="9"/>
      <c r="C414" s="7"/>
      <c r="D414" s="14"/>
      <c r="E414" s="14"/>
      <c r="F414" s="33" t="str">
        <f>IF($E414&lt;&gt;"",VLOOKUP($E414,Parametros!$A$3:$C$102,2,FALSE),"")</f>
        <v/>
      </c>
      <c r="G414" s="36"/>
      <c r="H414" s="33" t="str">
        <f>IF($G414&lt;&gt;"",VLOOKUP($G414,Parametros!$P$3:$R$102,2,FALSE),"")</f>
        <v/>
      </c>
      <c r="I414" s="9"/>
      <c r="J414" s="9"/>
      <c r="K414" s="9"/>
      <c r="L414" s="33" t="str">
        <f>IF($U414&lt;&gt;"",VLOOKUP(VLOOKUP(VLOOKUP($U414,Endereços!$B$3:$M$1002,8,FALSE),Parametros!$AG$3:$AJ$102,4,FALSE),Parametros!$U$3:$Z$102,4,FALSE),"")</f>
        <v/>
      </c>
      <c r="M414" s="33" t="str">
        <f>IF($U414&lt;&gt;"",VLOOKUP(VLOOKUP($U414,Endereços!$B$3:$M$1002,6,FALSE),Parametros!$I$3:$N$102,6,FALSE),"")</f>
        <v/>
      </c>
      <c r="N414" s="9"/>
      <c r="O414" s="9"/>
      <c r="P414" s="9"/>
      <c r="Q414" s="9"/>
      <c r="R414" s="9"/>
      <c r="S414" s="9"/>
      <c r="T414" s="9"/>
      <c r="U414" s="9"/>
      <c r="V414" s="32" t="str">
        <f>IF($U414&lt;&gt;"",VLOOKUP($U414,Endereços!$B$3:$M$1002,5,FALSE)&amp;" - "&amp;VLOOKUP($U414,Endereços!$B$3:$M$1002,7,FALSE)&amp;" - "&amp;VLOOKUP($U414,Endereços!$B$3:$M$1002,8,FALSE)&amp;", "&amp;VLOOKUP($U414,Endereços!$B$3:$M$1002,2,FALSE)&amp;" "&amp;VLOOKUP($U414,Endereços!$B$3:$M$1002,3,FALSE),"")</f>
        <v/>
      </c>
      <c r="W414" s="9"/>
      <c r="X414" s="9"/>
      <c r="Y414" s="9"/>
      <c r="Z414" s="16"/>
      <c r="AA414" s="16"/>
      <c r="AB414" s="72"/>
    </row>
    <row r="415" spans="1:28" x14ac:dyDescent="0.2">
      <c r="A415" s="38" t="str">
        <f t="shared" si="8"/>
        <v/>
      </c>
      <c r="B415" s="9"/>
      <c r="C415" s="7"/>
      <c r="D415" s="14"/>
      <c r="E415" s="14"/>
      <c r="F415" s="33" t="str">
        <f>IF($E415&lt;&gt;"",VLOOKUP($E415,Parametros!$A$3:$C$102,2,FALSE),"")</f>
        <v/>
      </c>
      <c r="G415" s="36"/>
      <c r="H415" s="33" t="str">
        <f>IF($G415&lt;&gt;"",VLOOKUP($G415,Parametros!$P$3:$R$102,2,FALSE),"")</f>
        <v/>
      </c>
      <c r="I415" s="9"/>
      <c r="J415" s="9"/>
      <c r="K415" s="9"/>
      <c r="L415" s="33" t="str">
        <f>IF($U415&lt;&gt;"",VLOOKUP(VLOOKUP(VLOOKUP($U415,Endereços!$B$3:$M$1002,8,FALSE),Parametros!$AG$3:$AJ$102,4,FALSE),Parametros!$U$3:$Z$102,4,FALSE),"")</f>
        <v/>
      </c>
      <c r="M415" s="33" t="str">
        <f>IF($U415&lt;&gt;"",VLOOKUP(VLOOKUP($U415,Endereços!$B$3:$M$1002,6,FALSE),Parametros!$I$3:$N$102,6,FALSE),"")</f>
        <v/>
      </c>
      <c r="N415" s="9"/>
      <c r="O415" s="9"/>
      <c r="P415" s="9"/>
      <c r="Q415" s="9"/>
      <c r="R415" s="9"/>
      <c r="S415" s="9"/>
      <c r="T415" s="9"/>
      <c r="U415" s="9"/>
      <c r="V415" s="32" t="str">
        <f>IF($U415&lt;&gt;"",VLOOKUP($U415,Endereços!$B$3:$M$1002,5,FALSE)&amp;" - "&amp;VLOOKUP($U415,Endereços!$B$3:$M$1002,7,FALSE)&amp;" - "&amp;VLOOKUP($U415,Endereços!$B$3:$M$1002,8,FALSE)&amp;", "&amp;VLOOKUP($U415,Endereços!$B$3:$M$1002,2,FALSE)&amp;" "&amp;VLOOKUP($U415,Endereços!$B$3:$M$1002,3,FALSE),"")</f>
        <v/>
      </c>
      <c r="W415" s="9"/>
      <c r="X415" s="9"/>
      <c r="Y415" s="9"/>
      <c r="Z415" s="16"/>
      <c r="AA415" s="16"/>
      <c r="AB415" s="72"/>
    </row>
    <row r="416" spans="1:28" x14ac:dyDescent="0.2">
      <c r="A416" s="38" t="str">
        <f t="shared" si="8"/>
        <v/>
      </c>
      <c r="B416" s="9"/>
      <c r="C416" s="7"/>
      <c r="D416" s="14"/>
      <c r="E416" s="14"/>
      <c r="F416" s="33" t="str">
        <f>IF($E416&lt;&gt;"",VLOOKUP($E416,Parametros!$A$3:$C$102,2,FALSE),"")</f>
        <v/>
      </c>
      <c r="G416" s="36"/>
      <c r="H416" s="33" t="str">
        <f>IF($G416&lt;&gt;"",VLOOKUP($G416,Parametros!$P$3:$R$102,2,FALSE),"")</f>
        <v/>
      </c>
      <c r="I416" s="9"/>
      <c r="J416" s="9"/>
      <c r="K416" s="9"/>
      <c r="L416" s="33" t="str">
        <f>IF($U416&lt;&gt;"",VLOOKUP(VLOOKUP(VLOOKUP($U416,Endereços!$B$3:$M$1002,8,FALSE),Parametros!$AG$3:$AJ$102,4,FALSE),Parametros!$U$3:$Z$102,4,FALSE),"")</f>
        <v/>
      </c>
      <c r="M416" s="33" t="str">
        <f>IF($U416&lt;&gt;"",VLOOKUP(VLOOKUP($U416,Endereços!$B$3:$M$1002,6,FALSE),Parametros!$I$3:$N$102,6,FALSE),"")</f>
        <v/>
      </c>
      <c r="N416" s="9"/>
      <c r="O416" s="9"/>
      <c r="P416" s="9"/>
      <c r="Q416" s="9"/>
      <c r="R416" s="9"/>
      <c r="S416" s="9"/>
      <c r="T416" s="9"/>
      <c r="U416" s="9"/>
      <c r="V416" s="32" t="str">
        <f>IF($U416&lt;&gt;"",VLOOKUP($U416,Endereços!$B$3:$M$1002,5,FALSE)&amp;" - "&amp;VLOOKUP($U416,Endereços!$B$3:$M$1002,7,FALSE)&amp;" - "&amp;VLOOKUP($U416,Endereços!$B$3:$M$1002,8,FALSE)&amp;", "&amp;VLOOKUP($U416,Endereços!$B$3:$M$1002,2,FALSE)&amp;" "&amp;VLOOKUP($U416,Endereços!$B$3:$M$1002,3,FALSE),"")</f>
        <v/>
      </c>
      <c r="W416" s="9"/>
      <c r="X416" s="9"/>
      <c r="Y416" s="9"/>
      <c r="Z416" s="16"/>
      <c r="AA416" s="16"/>
      <c r="AB416" s="72"/>
    </row>
    <row r="417" spans="1:28" x14ac:dyDescent="0.2">
      <c r="A417" s="38" t="str">
        <f t="shared" si="8"/>
        <v/>
      </c>
      <c r="B417" s="9"/>
      <c r="C417" s="7"/>
      <c r="D417" s="14"/>
      <c r="E417" s="14"/>
      <c r="F417" s="33" t="str">
        <f>IF($E417&lt;&gt;"",VLOOKUP($E417,Parametros!$A$3:$C$102,2,FALSE),"")</f>
        <v/>
      </c>
      <c r="G417" s="36"/>
      <c r="H417" s="33" t="str">
        <f>IF($G417&lt;&gt;"",VLOOKUP($G417,Parametros!$P$3:$R$102,2,FALSE),"")</f>
        <v/>
      </c>
      <c r="I417" s="9"/>
      <c r="J417" s="9"/>
      <c r="K417" s="9"/>
      <c r="L417" s="33" t="str">
        <f>IF($U417&lt;&gt;"",VLOOKUP(VLOOKUP(VLOOKUP($U417,Endereços!$B$3:$M$1002,8,FALSE),Parametros!$AG$3:$AJ$102,4,FALSE),Parametros!$U$3:$Z$102,4,FALSE),"")</f>
        <v/>
      </c>
      <c r="M417" s="33" t="str">
        <f>IF($U417&lt;&gt;"",VLOOKUP(VLOOKUP($U417,Endereços!$B$3:$M$1002,6,FALSE),Parametros!$I$3:$N$102,6,FALSE),"")</f>
        <v/>
      </c>
      <c r="N417" s="9"/>
      <c r="O417" s="9"/>
      <c r="P417" s="9"/>
      <c r="Q417" s="9"/>
      <c r="R417" s="9"/>
      <c r="S417" s="9"/>
      <c r="T417" s="9"/>
      <c r="U417" s="9"/>
      <c r="V417" s="32" t="str">
        <f>IF($U417&lt;&gt;"",VLOOKUP($U417,Endereços!$B$3:$M$1002,5,FALSE)&amp;" - "&amp;VLOOKUP($U417,Endereços!$B$3:$M$1002,7,FALSE)&amp;" - "&amp;VLOOKUP($U417,Endereços!$B$3:$M$1002,8,FALSE)&amp;", "&amp;VLOOKUP($U417,Endereços!$B$3:$M$1002,2,FALSE)&amp;" "&amp;VLOOKUP($U417,Endereços!$B$3:$M$1002,3,FALSE),"")</f>
        <v/>
      </c>
      <c r="W417" s="9"/>
      <c r="X417" s="9"/>
      <c r="Y417" s="9"/>
      <c r="Z417" s="16"/>
      <c r="AA417" s="16"/>
      <c r="AB417" s="72"/>
    </row>
    <row r="418" spans="1:28" x14ac:dyDescent="0.2">
      <c r="A418" s="38" t="str">
        <f t="shared" si="8"/>
        <v/>
      </c>
      <c r="B418" s="9"/>
      <c r="C418" s="7"/>
      <c r="D418" s="14"/>
      <c r="E418" s="14"/>
      <c r="F418" s="33" t="str">
        <f>IF($E418&lt;&gt;"",VLOOKUP($E418,Parametros!$A$3:$C$102,2,FALSE),"")</f>
        <v/>
      </c>
      <c r="G418" s="36"/>
      <c r="H418" s="33" t="str">
        <f>IF($G418&lt;&gt;"",VLOOKUP($G418,Parametros!$P$3:$R$102,2,FALSE),"")</f>
        <v/>
      </c>
      <c r="I418" s="9"/>
      <c r="J418" s="9"/>
      <c r="K418" s="9"/>
      <c r="L418" s="33" t="str">
        <f>IF($U418&lt;&gt;"",VLOOKUP(VLOOKUP(VLOOKUP($U418,Endereços!$B$3:$M$1002,8,FALSE),Parametros!$AG$3:$AJ$102,4,FALSE),Parametros!$U$3:$Z$102,4,FALSE),"")</f>
        <v/>
      </c>
      <c r="M418" s="33" t="str">
        <f>IF($U418&lt;&gt;"",VLOOKUP(VLOOKUP($U418,Endereços!$B$3:$M$1002,6,FALSE),Parametros!$I$3:$N$102,6,FALSE),"")</f>
        <v/>
      </c>
      <c r="N418" s="9"/>
      <c r="O418" s="9"/>
      <c r="P418" s="9"/>
      <c r="Q418" s="9"/>
      <c r="R418" s="9"/>
      <c r="S418" s="9"/>
      <c r="T418" s="9"/>
      <c r="U418" s="9"/>
      <c r="V418" s="32" t="str">
        <f>IF($U418&lt;&gt;"",VLOOKUP($U418,Endereços!$B$3:$M$1002,5,FALSE)&amp;" - "&amp;VLOOKUP($U418,Endereços!$B$3:$M$1002,7,FALSE)&amp;" - "&amp;VLOOKUP($U418,Endereços!$B$3:$M$1002,8,FALSE)&amp;", "&amp;VLOOKUP($U418,Endereços!$B$3:$M$1002,2,FALSE)&amp;" "&amp;VLOOKUP($U418,Endereços!$B$3:$M$1002,3,FALSE),"")</f>
        <v/>
      </c>
      <c r="W418" s="9"/>
      <c r="X418" s="9"/>
      <c r="Y418" s="9"/>
      <c r="Z418" s="16"/>
      <c r="AA418" s="16"/>
      <c r="AB418" s="72"/>
    </row>
    <row r="419" spans="1:28" x14ac:dyDescent="0.2">
      <c r="A419" s="38" t="str">
        <f t="shared" si="8"/>
        <v/>
      </c>
      <c r="B419" s="9"/>
      <c r="C419" s="7"/>
      <c r="D419" s="14"/>
      <c r="E419" s="14"/>
      <c r="F419" s="33" t="str">
        <f>IF($E419&lt;&gt;"",VLOOKUP($E419,Parametros!$A$3:$C$102,2,FALSE),"")</f>
        <v/>
      </c>
      <c r="G419" s="36"/>
      <c r="H419" s="33" t="str">
        <f>IF($G419&lt;&gt;"",VLOOKUP($G419,Parametros!$P$3:$R$102,2,FALSE),"")</f>
        <v/>
      </c>
      <c r="I419" s="9"/>
      <c r="J419" s="9"/>
      <c r="K419" s="9"/>
      <c r="L419" s="33" t="str">
        <f>IF($U419&lt;&gt;"",VLOOKUP(VLOOKUP(VLOOKUP($U419,Endereços!$B$3:$M$1002,8,FALSE),Parametros!$AG$3:$AJ$102,4,FALSE),Parametros!$U$3:$Z$102,4,FALSE),"")</f>
        <v/>
      </c>
      <c r="M419" s="33" t="str">
        <f>IF($U419&lt;&gt;"",VLOOKUP(VLOOKUP($U419,Endereços!$B$3:$M$1002,6,FALSE),Parametros!$I$3:$N$102,6,FALSE),"")</f>
        <v/>
      </c>
      <c r="N419" s="9"/>
      <c r="O419" s="9"/>
      <c r="P419" s="9"/>
      <c r="Q419" s="9"/>
      <c r="R419" s="9"/>
      <c r="S419" s="9"/>
      <c r="T419" s="9"/>
      <c r="U419" s="9"/>
      <c r="V419" s="32" t="str">
        <f>IF($U419&lt;&gt;"",VLOOKUP($U419,Endereços!$B$3:$M$1002,5,FALSE)&amp;" - "&amp;VLOOKUP($U419,Endereços!$B$3:$M$1002,7,FALSE)&amp;" - "&amp;VLOOKUP($U419,Endereços!$B$3:$M$1002,8,FALSE)&amp;", "&amp;VLOOKUP($U419,Endereços!$B$3:$M$1002,2,FALSE)&amp;" "&amp;VLOOKUP($U419,Endereços!$B$3:$M$1002,3,FALSE),"")</f>
        <v/>
      </c>
      <c r="W419" s="9"/>
      <c r="X419" s="9"/>
      <c r="Y419" s="9"/>
      <c r="Z419" s="16"/>
      <c r="AA419" s="16"/>
      <c r="AB419" s="72"/>
    </row>
    <row r="420" spans="1:28" x14ac:dyDescent="0.2">
      <c r="A420" s="38" t="str">
        <f t="shared" si="8"/>
        <v/>
      </c>
      <c r="B420" s="9"/>
      <c r="C420" s="7"/>
      <c r="D420" s="14"/>
      <c r="E420" s="14"/>
      <c r="F420" s="33" t="str">
        <f>IF($E420&lt;&gt;"",VLOOKUP($E420,Parametros!$A$3:$C$102,2,FALSE),"")</f>
        <v/>
      </c>
      <c r="G420" s="36"/>
      <c r="H420" s="33" t="str">
        <f>IF($G420&lt;&gt;"",VLOOKUP($G420,Parametros!$P$3:$R$102,2,FALSE),"")</f>
        <v/>
      </c>
      <c r="I420" s="9"/>
      <c r="J420" s="9"/>
      <c r="K420" s="9"/>
      <c r="L420" s="33" t="str">
        <f>IF($U420&lt;&gt;"",VLOOKUP(VLOOKUP(VLOOKUP($U420,Endereços!$B$3:$M$1002,8,FALSE),Parametros!$AG$3:$AJ$102,4,FALSE),Parametros!$U$3:$Z$102,4,FALSE),"")</f>
        <v/>
      </c>
      <c r="M420" s="33" t="str">
        <f>IF($U420&lt;&gt;"",VLOOKUP(VLOOKUP($U420,Endereços!$B$3:$M$1002,6,FALSE),Parametros!$I$3:$N$102,6,FALSE),"")</f>
        <v/>
      </c>
      <c r="N420" s="9"/>
      <c r="O420" s="9"/>
      <c r="P420" s="9"/>
      <c r="Q420" s="9"/>
      <c r="R420" s="9"/>
      <c r="S420" s="9"/>
      <c r="T420" s="9"/>
      <c r="U420" s="9"/>
      <c r="V420" s="32" t="str">
        <f>IF($U420&lt;&gt;"",VLOOKUP($U420,Endereços!$B$3:$M$1002,5,FALSE)&amp;" - "&amp;VLOOKUP($U420,Endereços!$B$3:$M$1002,7,FALSE)&amp;" - "&amp;VLOOKUP($U420,Endereços!$B$3:$M$1002,8,FALSE)&amp;", "&amp;VLOOKUP($U420,Endereços!$B$3:$M$1002,2,FALSE)&amp;" "&amp;VLOOKUP($U420,Endereços!$B$3:$M$1002,3,FALSE),"")</f>
        <v/>
      </c>
      <c r="W420" s="9"/>
      <c r="X420" s="9"/>
      <c r="Y420" s="9"/>
      <c r="Z420" s="16"/>
      <c r="AA420" s="16"/>
      <c r="AB420" s="72"/>
    </row>
    <row r="421" spans="1:28" x14ac:dyDescent="0.2">
      <c r="A421" s="38" t="str">
        <f t="shared" si="8"/>
        <v/>
      </c>
      <c r="B421" s="9"/>
      <c r="C421" s="7"/>
      <c r="D421" s="14"/>
      <c r="E421" s="14"/>
      <c r="F421" s="33" t="str">
        <f>IF($E421&lt;&gt;"",VLOOKUP($E421,Parametros!$A$3:$C$102,2,FALSE),"")</f>
        <v/>
      </c>
      <c r="G421" s="36"/>
      <c r="H421" s="33" t="str">
        <f>IF($G421&lt;&gt;"",VLOOKUP($G421,Parametros!$P$3:$R$102,2,FALSE),"")</f>
        <v/>
      </c>
      <c r="I421" s="9"/>
      <c r="J421" s="9"/>
      <c r="K421" s="9"/>
      <c r="L421" s="33" t="str">
        <f>IF($U421&lt;&gt;"",VLOOKUP(VLOOKUP(VLOOKUP($U421,Endereços!$B$3:$M$1002,8,FALSE),Parametros!$AG$3:$AJ$102,4,FALSE),Parametros!$U$3:$Z$102,4,FALSE),"")</f>
        <v/>
      </c>
      <c r="M421" s="33" t="str">
        <f>IF($U421&lt;&gt;"",VLOOKUP(VLOOKUP($U421,Endereços!$B$3:$M$1002,6,FALSE),Parametros!$I$3:$N$102,6,FALSE),"")</f>
        <v/>
      </c>
      <c r="N421" s="9"/>
      <c r="O421" s="9"/>
      <c r="P421" s="9"/>
      <c r="Q421" s="9"/>
      <c r="R421" s="9"/>
      <c r="S421" s="9"/>
      <c r="T421" s="9"/>
      <c r="U421" s="9"/>
      <c r="V421" s="32" t="str">
        <f>IF($U421&lt;&gt;"",VLOOKUP($U421,Endereços!$B$3:$M$1002,5,FALSE)&amp;" - "&amp;VLOOKUP($U421,Endereços!$B$3:$M$1002,7,FALSE)&amp;" - "&amp;VLOOKUP($U421,Endereços!$B$3:$M$1002,8,FALSE)&amp;", "&amp;VLOOKUP($U421,Endereços!$B$3:$M$1002,2,FALSE)&amp;" "&amp;VLOOKUP($U421,Endereços!$B$3:$M$1002,3,FALSE),"")</f>
        <v/>
      </c>
      <c r="W421" s="9"/>
      <c r="X421" s="9"/>
      <c r="Y421" s="9"/>
      <c r="Z421" s="16"/>
      <c r="AA421" s="16"/>
      <c r="AB421" s="72"/>
    </row>
    <row r="422" spans="1:28" x14ac:dyDescent="0.2">
      <c r="A422" s="38" t="str">
        <f t="shared" si="8"/>
        <v/>
      </c>
      <c r="B422" s="9"/>
      <c r="C422" s="7"/>
      <c r="D422" s="14"/>
      <c r="E422" s="14"/>
      <c r="F422" s="33" t="str">
        <f>IF($E422&lt;&gt;"",VLOOKUP($E422,Parametros!$A$3:$C$102,2,FALSE),"")</f>
        <v/>
      </c>
      <c r="G422" s="36"/>
      <c r="H422" s="33" t="str">
        <f>IF($G422&lt;&gt;"",VLOOKUP($G422,Parametros!$P$3:$R$102,2,FALSE),"")</f>
        <v/>
      </c>
      <c r="I422" s="9"/>
      <c r="J422" s="9"/>
      <c r="K422" s="9"/>
      <c r="L422" s="33" t="str">
        <f>IF($U422&lt;&gt;"",VLOOKUP(VLOOKUP(VLOOKUP($U422,Endereços!$B$3:$M$1002,8,FALSE),Parametros!$AG$3:$AJ$102,4,FALSE),Parametros!$U$3:$Z$102,4,FALSE),"")</f>
        <v/>
      </c>
      <c r="M422" s="33" t="str">
        <f>IF($U422&lt;&gt;"",VLOOKUP(VLOOKUP($U422,Endereços!$B$3:$M$1002,6,FALSE),Parametros!$I$3:$N$102,6,FALSE),"")</f>
        <v/>
      </c>
      <c r="N422" s="9"/>
      <c r="O422" s="9"/>
      <c r="P422" s="9"/>
      <c r="Q422" s="9"/>
      <c r="R422" s="9"/>
      <c r="S422" s="9"/>
      <c r="T422" s="9"/>
      <c r="U422" s="9"/>
      <c r="V422" s="32" t="str">
        <f>IF($U422&lt;&gt;"",VLOOKUP($U422,Endereços!$B$3:$M$1002,5,FALSE)&amp;" - "&amp;VLOOKUP($U422,Endereços!$B$3:$M$1002,7,FALSE)&amp;" - "&amp;VLOOKUP($U422,Endereços!$B$3:$M$1002,8,FALSE)&amp;", "&amp;VLOOKUP($U422,Endereços!$B$3:$M$1002,2,FALSE)&amp;" "&amp;VLOOKUP($U422,Endereços!$B$3:$M$1002,3,FALSE),"")</f>
        <v/>
      </c>
      <c r="W422" s="9"/>
      <c r="X422" s="9"/>
      <c r="Y422" s="9"/>
      <c r="Z422" s="16"/>
      <c r="AA422" s="16"/>
      <c r="AB422" s="72"/>
    </row>
    <row r="423" spans="1:28" x14ac:dyDescent="0.2">
      <c r="A423" s="38" t="str">
        <f t="shared" si="8"/>
        <v/>
      </c>
      <c r="B423" s="9"/>
      <c r="C423" s="7"/>
      <c r="D423" s="14"/>
      <c r="E423" s="14"/>
      <c r="F423" s="33" t="str">
        <f>IF($E423&lt;&gt;"",VLOOKUP($E423,Parametros!$A$3:$C$102,2,FALSE),"")</f>
        <v/>
      </c>
      <c r="G423" s="36"/>
      <c r="H423" s="33" t="str">
        <f>IF($G423&lt;&gt;"",VLOOKUP($G423,Parametros!$P$3:$R$102,2,FALSE),"")</f>
        <v/>
      </c>
      <c r="I423" s="9"/>
      <c r="J423" s="9"/>
      <c r="K423" s="9"/>
      <c r="L423" s="33" t="str">
        <f>IF($U423&lt;&gt;"",VLOOKUP(VLOOKUP(VLOOKUP($U423,Endereços!$B$3:$M$1002,8,FALSE),Parametros!$AG$3:$AJ$102,4,FALSE),Parametros!$U$3:$Z$102,4,FALSE),"")</f>
        <v/>
      </c>
      <c r="M423" s="33" t="str">
        <f>IF($U423&lt;&gt;"",VLOOKUP(VLOOKUP($U423,Endereços!$B$3:$M$1002,6,FALSE),Parametros!$I$3:$N$102,6,FALSE),"")</f>
        <v/>
      </c>
      <c r="N423" s="9"/>
      <c r="O423" s="9"/>
      <c r="P423" s="9"/>
      <c r="Q423" s="9"/>
      <c r="R423" s="9"/>
      <c r="S423" s="9"/>
      <c r="T423" s="9"/>
      <c r="U423" s="9"/>
      <c r="V423" s="32" t="str">
        <f>IF($U423&lt;&gt;"",VLOOKUP($U423,Endereços!$B$3:$M$1002,5,FALSE)&amp;" - "&amp;VLOOKUP($U423,Endereços!$B$3:$M$1002,7,FALSE)&amp;" - "&amp;VLOOKUP($U423,Endereços!$B$3:$M$1002,8,FALSE)&amp;", "&amp;VLOOKUP($U423,Endereços!$B$3:$M$1002,2,FALSE)&amp;" "&amp;VLOOKUP($U423,Endereços!$B$3:$M$1002,3,FALSE),"")</f>
        <v/>
      </c>
      <c r="W423" s="9"/>
      <c r="X423" s="9"/>
      <c r="Y423" s="9"/>
      <c r="Z423" s="16"/>
      <c r="AA423" s="16"/>
      <c r="AB423" s="72"/>
    </row>
    <row r="424" spans="1:28" x14ac:dyDescent="0.2">
      <c r="A424" s="38" t="str">
        <f t="shared" si="8"/>
        <v/>
      </c>
      <c r="B424" s="9"/>
      <c r="C424" s="7"/>
      <c r="D424" s="14"/>
      <c r="E424" s="14"/>
      <c r="F424" s="33" t="str">
        <f>IF($E424&lt;&gt;"",VLOOKUP($E424,Parametros!$A$3:$C$102,2,FALSE),"")</f>
        <v/>
      </c>
      <c r="G424" s="36"/>
      <c r="H424" s="33" t="str">
        <f>IF($G424&lt;&gt;"",VLOOKUP($G424,Parametros!$P$3:$R$102,2,FALSE),"")</f>
        <v/>
      </c>
      <c r="I424" s="9"/>
      <c r="J424" s="9"/>
      <c r="K424" s="9"/>
      <c r="L424" s="33" t="str">
        <f>IF($U424&lt;&gt;"",VLOOKUP(VLOOKUP(VLOOKUP($U424,Endereços!$B$3:$M$1002,8,FALSE),Parametros!$AG$3:$AJ$102,4,FALSE),Parametros!$U$3:$Z$102,4,FALSE),"")</f>
        <v/>
      </c>
      <c r="M424" s="33" t="str">
        <f>IF($U424&lt;&gt;"",VLOOKUP(VLOOKUP($U424,Endereços!$B$3:$M$1002,6,FALSE),Parametros!$I$3:$N$102,6,FALSE),"")</f>
        <v/>
      </c>
      <c r="N424" s="9"/>
      <c r="O424" s="9"/>
      <c r="P424" s="9"/>
      <c r="Q424" s="9"/>
      <c r="R424" s="9"/>
      <c r="S424" s="9"/>
      <c r="T424" s="9"/>
      <c r="U424" s="9"/>
      <c r="V424" s="32" t="str">
        <f>IF($U424&lt;&gt;"",VLOOKUP($U424,Endereços!$B$3:$M$1002,5,FALSE)&amp;" - "&amp;VLOOKUP($U424,Endereços!$B$3:$M$1002,7,FALSE)&amp;" - "&amp;VLOOKUP($U424,Endereços!$B$3:$M$1002,8,FALSE)&amp;", "&amp;VLOOKUP($U424,Endereços!$B$3:$M$1002,2,FALSE)&amp;" "&amp;VLOOKUP($U424,Endereços!$B$3:$M$1002,3,FALSE),"")</f>
        <v/>
      </c>
      <c r="W424" s="9"/>
      <c r="X424" s="9"/>
      <c r="Y424" s="9"/>
      <c r="Z424" s="16"/>
      <c r="AA424" s="16"/>
      <c r="AB424" s="72"/>
    </row>
    <row r="425" spans="1:28" x14ac:dyDescent="0.2">
      <c r="A425" s="38" t="str">
        <f t="shared" si="8"/>
        <v/>
      </c>
      <c r="B425" s="9"/>
      <c r="C425" s="7"/>
      <c r="D425" s="14"/>
      <c r="E425" s="14"/>
      <c r="F425" s="33" t="str">
        <f>IF($E425&lt;&gt;"",VLOOKUP($E425,Parametros!$A$3:$C$102,2,FALSE),"")</f>
        <v/>
      </c>
      <c r="G425" s="36"/>
      <c r="H425" s="33" t="str">
        <f>IF($G425&lt;&gt;"",VLOOKUP($G425,Parametros!$P$3:$R$102,2,FALSE),"")</f>
        <v/>
      </c>
      <c r="I425" s="9"/>
      <c r="J425" s="9"/>
      <c r="K425" s="9"/>
      <c r="L425" s="33" t="str">
        <f>IF($U425&lt;&gt;"",VLOOKUP(VLOOKUP(VLOOKUP($U425,Endereços!$B$3:$M$1002,8,FALSE),Parametros!$AG$3:$AJ$102,4,FALSE),Parametros!$U$3:$Z$102,4,FALSE),"")</f>
        <v/>
      </c>
      <c r="M425" s="33" t="str">
        <f>IF($U425&lt;&gt;"",VLOOKUP(VLOOKUP($U425,Endereços!$B$3:$M$1002,6,FALSE),Parametros!$I$3:$N$102,6,FALSE),"")</f>
        <v/>
      </c>
      <c r="N425" s="9"/>
      <c r="O425" s="9"/>
      <c r="P425" s="9"/>
      <c r="Q425" s="9"/>
      <c r="R425" s="9"/>
      <c r="S425" s="9"/>
      <c r="T425" s="9"/>
      <c r="U425" s="9"/>
      <c r="V425" s="32" t="str">
        <f>IF($U425&lt;&gt;"",VLOOKUP($U425,Endereços!$B$3:$M$1002,5,FALSE)&amp;" - "&amp;VLOOKUP($U425,Endereços!$B$3:$M$1002,7,FALSE)&amp;" - "&amp;VLOOKUP($U425,Endereços!$B$3:$M$1002,8,FALSE)&amp;", "&amp;VLOOKUP($U425,Endereços!$B$3:$M$1002,2,FALSE)&amp;" "&amp;VLOOKUP($U425,Endereços!$B$3:$M$1002,3,FALSE),"")</f>
        <v/>
      </c>
      <c r="W425" s="9"/>
      <c r="X425" s="9"/>
      <c r="Y425" s="9"/>
      <c r="Z425" s="16"/>
      <c r="AA425" s="16"/>
      <c r="AB425" s="72"/>
    </row>
    <row r="426" spans="1:28" x14ac:dyDescent="0.2">
      <c r="A426" s="38" t="str">
        <f t="shared" si="8"/>
        <v/>
      </c>
      <c r="B426" s="9"/>
      <c r="C426" s="7"/>
      <c r="D426" s="14"/>
      <c r="E426" s="14"/>
      <c r="F426" s="33" t="str">
        <f>IF($E426&lt;&gt;"",VLOOKUP($E426,Parametros!$A$3:$C$102,2,FALSE),"")</f>
        <v/>
      </c>
      <c r="G426" s="36"/>
      <c r="H426" s="33" t="str">
        <f>IF($G426&lt;&gt;"",VLOOKUP($G426,Parametros!$P$3:$R$102,2,FALSE),"")</f>
        <v/>
      </c>
      <c r="I426" s="9"/>
      <c r="J426" s="9"/>
      <c r="K426" s="9"/>
      <c r="L426" s="33" t="str">
        <f>IF($U426&lt;&gt;"",VLOOKUP(VLOOKUP(VLOOKUP($U426,Endereços!$B$3:$M$1002,8,FALSE),Parametros!$AG$3:$AJ$102,4,FALSE),Parametros!$U$3:$Z$102,4,FALSE),"")</f>
        <v/>
      </c>
      <c r="M426" s="33" t="str">
        <f>IF($U426&lt;&gt;"",VLOOKUP(VLOOKUP($U426,Endereços!$B$3:$M$1002,6,FALSE),Parametros!$I$3:$N$102,6,FALSE),"")</f>
        <v/>
      </c>
      <c r="N426" s="9"/>
      <c r="O426" s="9"/>
      <c r="P426" s="9"/>
      <c r="Q426" s="9"/>
      <c r="R426" s="9"/>
      <c r="S426" s="9"/>
      <c r="T426" s="9"/>
      <c r="U426" s="9"/>
      <c r="V426" s="32" t="str">
        <f>IF($U426&lt;&gt;"",VLOOKUP($U426,Endereços!$B$3:$M$1002,5,FALSE)&amp;" - "&amp;VLOOKUP($U426,Endereços!$B$3:$M$1002,7,FALSE)&amp;" - "&amp;VLOOKUP($U426,Endereços!$B$3:$M$1002,8,FALSE)&amp;", "&amp;VLOOKUP($U426,Endereços!$B$3:$M$1002,2,FALSE)&amp;" "&amp;VLOOKUP($U426,Endereços!$B$3:$M$1002,3,FALSE),"")</f>
        <v/>
      </c>
      <c r="W426" s="9"/>
      <c r="X426" s="9"/>
      <c r="Y426" s="9"/>
      <c r="Z426" s="16"/>
      <c r="AA426" s="16"/>
      <c r="AB426" s="72"/>
    </row>
    <row r="427" spans="1:28" x14ac:dyDescent="0.2">
      <c r="A427" s="38" t="str">
        <f t="shared" si="8"/>
        <v/>
      </c>
      <c r="B427" s="9"/>
      <c r="C427" s="7"/>
      <c r="D427" s="14"/>
      <c r="E427" s="14"/>
      <c r="F427" s="33" t="str">
        <f>IF($E427&lt;&gt;"",VLOOKUP($E427,Parametros!$A$3:$C$102,2,FALSE),"")</f>
        <v/>
      </c>
      <c r="G427" s="36"/>
      <c r="H427" s="33" t="str">
        <f>IF($G427&lt;&gt;"",VLOOKUP($G427,Parametros!$P$3:$R$102,2,FALSE),"")</f>
        <v/>
      </c>
      <c r="I427" s="9"/>
      <c r="J427" s="9"/>
      <c r="K427" s="9"/>
      <c r="L427" s="33" t="str">
        <f>IF($U427&lt;&gt;"",VLOOKUP(VLOOKUP(VLOOKUP($U427,Endereços!$B$3:$M$1002,8,FALSE),Parametros!$AG$3:$AJ$102,4,FALSE),Parametros!$U$3:$Z$102,4,FALSE),"")</f>
        <v/>
      </c>
      <c r="M427" s="33" t="str">
        <f>IF($U427&lt;&gt;"",VLOOKUP(VLOOKUP($U427,Endereços!$B$3:$M$1002,6,FALSE),Parametros!$I$3:$N$102,6,FALSE),"")</f>
        <v/>
      </c>
      <c r="N427" s="9"/>
      <c r="O427" s="9"/>
      <c r="P427" s="9"/>
      <c r="Q427" s="9"/>
      <c r="R427" s="9"/>
      <c r="S427" s="9"/>
      <c r="T427" s="9"/>
      <c r="U427" s="9"/>
      <c r="V427" s="32" t="str">
        <f>IF($U427&lt;&gt;"",VLOOKUP($U427,Endereços!$B$3:$M$1002,5,FALSE)&amp;" - "&amp;VLOOKUP($U427,Endereços!$B$3:$M$1002,7,FALSE)&amp;" - "&amp;VLOOKUP($U427,Endereços!$B$3:$M$1002,8,FALSE)&amp;", "&amp;VLOOKUP($U427,Endereços!$B$3:$M$1002,2,FALSE)&amp;" "&amp;VLOOKUP($U427,Endereços!$B$3:$M$1002,3,FALSE),"")</f>
        <v/>
      </c>
      <c r="W427" s="9"/>
      <c r="X427" s="9"/>
      <c r="Y427" s="9"/>
      <c r="Z427" s="16"/>
      <c r="AA427" s="16"/>
      <c r="AB427" s="72"/>
    </row>
    <row r="428" spans="1:28" x14ac:dyDescent="0.2">
      <c r="A428" s="38" t="str">
        <f t="shared" si="8"/>
        <v/>
      </c>
      <c r="B428" s="9"/>
      <c r="C428" s="7"/>
      <c r="D428" s="14"/>
      <c r="E428" s="14"/>
      <c r="F428" s="33" t="str">
        <f>IF($E428&lt;&gt;"",VLOOKUP($E428,Parametros!$A$3:$C$102,2,FALSE),"")</f>
        <v/>
      </c>
      <c r="G428" s="36"/>
      <c r="H428" s="33" t="str">
        <f>IF($G428&lt;&gt;"",VLOOKUP($G428,Parametros!$P$3:$R$102,2,FALSE),"")</f>
        <v/>
      </c>
      <c r="I428" s="9"/>
      <c r="J428" s="9"/>
      <c r="K428" s="9"/>
      <c r="L428" s="33" t="str">
        <f>IF($U428&lt;&gt;"",VLOOKUP(VLOOKUP(VLOOKUP($U428,Endereços!$B$3:$M$1002,8,FALSE),Parametros!$AG$3:$AJ$102,4,FALSE),Parametros!$U$3:$Z$102,4,FALSE),"")</f>
        <v/>
      </c>
      <c r="M428" s="33" t="str">
        <f>IF($U428&lt;&gt;"",VLOOKUP(VLOOKUP($U428,Endereços!$B$3:$M$1002,6,FALSE),Parametros!$I$3:$N$102,6,FALSE),"")</f>
        <v/>
      </c>
      <c r="N428" s="9"/>
      <c r="O428" s="9"/>
      <c r="P428" s="9"/>
      <c r="Q428" s="9"/>
      <c r="R428" s="9"/>
      <c r="S428" s="9"/>
      <c r="T428" s="9"/>
      <c r="U428" s="9"/>
      <c r="V428" s="32" t="str">
        <f>IF($U428&lt;&gt;"",VLOOKUP($U428,Endereços!$B$3:$M$1002,5,FALSE)&amp;" - "&amp;VLOOKUP($U428,Endereços!$B$3:$M$1002,7,FALSE)&amp;" - "&amp;VLOOKUP($U428,Endereços!$B$3:$M$1002,8,FALSE)&amp;", "&amp;VLOOKUP($U428,Endereços!$B$3:$M$1002,2,FALSE)&amp;" "&amp;VLOOKUP($U428,Endereços!$B$3:$M$1002,3,FALSE),"")</f>
        <v/>
      </c>
      <c r="W428" s="9"/>
      <c r="X428" s="9"/>
      <c r="Y428" s="9"/>
      <c r="Z428" s="16"/>
      <c r="AA428" s="16"/>
      <c r="AB428" s="72"/>
    </row>
    <row r="429" spans="1:28" x14ac:dyDescent="0.2">
      <c r="A429" s="38" t="str">
        <f t="shared" si="8"/>
        <v/>
      </c>
      <c r="B429" s="9"/>
      <c r="C429" s="7"/>
      <c r="D429" s="14"/>
      <c r="E429" s="14"/>
      <c r="F429" s="33" t="str">
        <f>IF($E429&lt;&gt;"",VLOOKUP($E429,Parametros!$A$3:$C$102,2,FALSE),"")</f>
        <v/>
      </c>
      <c r="G429" s="36"/>
      <c r="H429" s="33" t="str">
        <f>IF($G429&lt;&gt;"",VLOOKUP($G429,Parametros!$P$3:$R$102,2,FALSE),"")</f>
        <v/>
      </c>
      <c r="I429" s="9"/>
      <c r="J429" s="9"/>
      <c r="K429" s="9"/>
      <c r="L429" s="33" t="str">
        <f>IF($U429&lt;&gt;"",VLOOKUP(VLOOKUP(VLOOKUP($U429,Endereços!$B$3:$M$1002,8,FALSE),Parametros!$AG$3:$AJ$102,4,FALSE),Parametros!$U$3:$Z$102,4,FALSE),"")</f>
        <v/>
      </c>
      <c r="M429" s="33" t="str">
        <f>IF($U429&lt;&gt;"",VLOOKUP(VLOOKUP($U429,Endereços!$B$3:$M$1002,6,FALSE),Parametros!$I$3:$N$102,6,FALSE),"")</f>
        <v/>
      </c>
      <c r="N429" s="9"/>
      <c r="O429" s="9"/>
      <c r="P429" s="9"/>
      <c r="Q429" s="9"/>
      <c r="R429" s="9"/>
      <c r="S429" s="9"/>
      <c r="T429" s="9"/>
      <c r="U429" s="9"/>
      <c r="V429" s="32" t="str">
        <f>IF($U429&lt;&gt;"",VLOOKUP($U429,Endereços!$B$3:$M$1002,5,FALSE)&amp;" - "&amp;VLOOKUP($U429,Endereços!$B$3:$M$1002,7,FALSE)&amp;" - "&amp;VLOOKUP($U429,Endereços!$B$3:$M$1002,8,FALSE)&amp;", "&amp;VLOOKUP($U429,Endereços!$B$3:$M$1002,2,FALSE)&amp;" "&amp;VLOOKUP($U429,Endereços!$B$3:$M$1002,3,FALSE),"")</f>
        <v/>
      </c>
      <c r="W429" s="9"/>
      <c r="X429" s="9"/>
      <c r="Y429" s="9"/>
      <c r="Z429" s="16"/>
      <c r="AA429" s="16"/>
      <c r="AB429" s="72"/>
    </row>
    <row r="430" spans="1:28" x14ac:dyDescent="0.2">
      <c r="A430" s="38" t="str">
        <f t="shared" si="8"/>
        <v/>
      </c>
      <c r="B430" s="9"/>
      <c r="C430" s="7"/>
      <c r="D430" s="14"/>
      <c r="E430" s="14"/>
      <c r="F430" s="33" t="str">
        <f>IF($E430&lt;&gt;"",VLOOKUP($E430,Parametros!$A$3:$C$102,2,FALSE),"")</f>
        <v/>
      </c>
      <c r="G430" s="36"/>
      <c r="H430" s="33" t="str">
        <f>IF($G430&lt;&gt;"",VLOOKUP($G430,Parametros!$P$3:$R$102,2,FALSE),"")</f>
        <v/>
      </c>
      <c r="I430" s="9"/>
      <c r="J430" s="9"/>
      <c r="K430" s="9"/>
      <c r="L430" s="33" t="str">
        <f>IF($U430&lt;&gt;"",VLOOKUP(VLOOKUP(VLOOKUP($U430,Endereços!$B$3:$M$1002,8,FALSE),Parametros!$AG$3:$AJ$102,4,FALSE),Parametros!$U$3:$Z$102,4,FALSE),"")</f>
        <v/>
      </c>
      <c r="M430" s="33" t="str">
        <f>IF($U430&lt;&gt;"",VLOOKUP(VLOOKUP($U430,Endereços!$B$3:$M$1002,6,FALSE),Parametros!$I$3:$N$102,6,FALSE),"")</f>
        <v/>
      </c>
      <c r="N430" s="9"/>
      <c r="O430" s="9"/>
      <c r="P430" s="9"/>
      <c r="Q430" s="9"/>
      <c r="R430" s="9"/>
      <c r="S430" s="9"/>
      <c r="T430" s="9"/>
      <c r="U430" s="9"/>
      <c r="V430" s="32" t="str">
        <f>IF($U430&lt;&gt;"",VLOOKUP($U430,Endereços!$B$3:$M$1002,5,FALSE)&amp;" - "&amp;VLOOKUP($U430,Endereços!$B$3:$M$1002,7,FALSE)&amp;" - "&amp;VLOOKUP($U430,Endereços!$B$3:$M$1002,8,FALSE)&amp;", "&amp;VLOOKUP($U430,Endereços!$B$3:$M$1002,2,FALSE)&amp;" "&amp;VLOOKUP($U430,Endereços!$B$3:$M$1002,3,FALSE),"")</f>
        <v/>
      </c>
      <c r="W430" s="9"/>
      <c r="X430" s="9"/>
      <c r="Y430" s="9"/>
      <c r="Z430" s="16"/>
      <c r="AA430" s="16"/>
      <c r="AB430" s="72"/>
    </row>
    <row r="431" spans="1:28" x14ac:dyDescent="0.2">
      <c r="A431" s="38" t="str">
        <f t="shared" si="8"/>
        <v/>
      </c>
      <c r="B431" s="9"/>
      <c r="C431" s="7"/>
      <c r="D431" s="14"/>
      <c r="E431" s="14"/>
      <c r="F431" s="33" t="str">
        <f>IF($E431&lt;&gt;"",VLOOKUP($E431,Parametros!$A$3:$C$102,2,FALSE),"")</f>
        <v/>
      </c>
      <c r="G431" s="36"/>
      <c r="H431" s="33" t="str">
        <f>IF($G431&lt;&gt;"",VLOOKUP($G431,Parametros!$P$3:$R$102,2,FALSE),"")</f>
        <v/>
      </c>
      <c r="I431" s="9"/>
      <c r="J431" s="9"/>
      <c r="K431" s="9"/>
      <c r="L431" s="33" t="str">
        <f>IF($U431&lt;&gt;"",VLOOKUP(VLOOKUP(VLOOKUP($U431,Endereços!$B$3:$M$1002,8,FALSE),Parametros!$AG$3:$AJ$102,4,FALSE),Parametros!$U$3:$Z$102,4,FALSE),"")</f>
        <v/>
      </c>
      <c r="M431" s="33" t="str">
        <f>IF($U431&lt;&gt;"",VLOOKUP(VLOOKUP($U431,Endereços!$B$3:$M$1002,6,FALSE),Parametros!$I$3:$N$102,6,FALSE),"")</f>
        <v/>
      </c>
      <c r="N431" s="9"/>
      <c r="O431" s="9"/>
      <c r="P431" s="9"/>
      <c r="Q431" s="9"/>
      <c r="R431" s="9"/>
      <c r="S431" s="9"/>
      <c r="T431" s="9"/>
      <c r="U431" s="9"/>
      <c r="V431" s="32" t="str">
        <f>IF($U431&lt;&gt;"",VLOOKUP($U431,Endereços!$B$3:$M$1002,5,FALSE)&amp;" - "&amp;VLOOKUP($U431,Endereços!$B$3:$M$1002,7,FALSE)&amp;" - "&amp;VLOOKUP($U431,Endereços!$B$3:$M$1002,8,FALSE)&amp;", "&amp;VLOOKUP($U431,Endereços!$B$3:$M$1002,2,FALSE)&amp;" "&amp;VLOOKUP($U431,Endereços!$B$3:$M$1002,3,FALSE),"")</f>
        <v/>
      </c>
      <c r="W431" s="9"/>
      <c r="X431" s="9"/>
      <c r="Y431" s="9"/>
      <c r="Z431" s="16"/>
      <c r="AA431" s="16"/>
      <c r="AB431" s="72"/>
    </row>
    <row r="432" spans="1:28" x14ac:dyDescent="0.2">
      <c r="A432" s="38" t="str">
        <f t="shared" si="8"/>
        <v/>
      </c>
      <c r="B432" s="9"/>
      <c r="C432" s="7"/>
      <c r="D432" s="14"/>
      <c r="E432" s="14"/>
      <c r="F432" s="33" t="str">
        <f>IF($E432&lt;&gt;"",VLOOKUP($E432,Parametros!$A$3:$C$102,2,FALSE),"")</f>
        <v/>
      </c>
      <c r="G432" s="36"/>
      <c r="H432" s="33" t="str">
        <f>IF($G432&lt;&gt;"",VLOOKUP($G432,Parametros!$P$3:$R$102,2,FALSE),"")</f>
        <v/>
      </c>
      <c r="I432" s="9"/>
      <c r="J432" s="9"/>
      <c r="K432" s="9"/>
      <c r="L432" s="33" t="str">
        <f>IF($U432&lt;&gt;"",VLOOKUP(VLOOKUP(VLOOKUP($U432,Endereços!$B$3:$M$1002,8,FALSE),Parametros!$AG$3:$AJ$102,4,FALSE),Parametros!$U$3:$Z$102,4,FALSE),"")</f>
        <v/>
      </c>
      <c r="M432" s="33" t="str">
        <f>IF($U432&lt;&gt;"",VLOOKUP(VLOOKUP($U432,Endereços!$B$3:$M$1002,6,FALSE),Parametros!$I$3:$N$102,6,FALSE),"")</f>
        <v/>
      </c>
      <c r="N432" s="9"/>
      <c r="O432" s="9"/>
      <c r="P432" s="9"/>
      <c r="Q432" s="9"/>
      <c r="R432" s="9"/>
      <c r="S432" s="9"/>
      <c r="T432" s="9"/>
      <c r="U432" s="9"/>
      <c r="V432" s="32" t="str">
        <f>IF($U432&lt;&gt;"",VLOOKUP($U432,Endereços!$B$3:$M$1002,5,FALSE)&amp;" - "&amp;VLOOKUP($U432,Endereços!$B$3:$M$1002,7,FALSE)&amp;" - "&amp;VLOOKUP($U432,Endereços!$B$3:$M$1002,8,FALSE)&amp;", "&amp;VLOOKUP($U432,Endereços!$B$3:$M$1002,2,FALSE)&amp;" "&amp;VLOOKUP($U432,Endereços!$B$3:$M$1002,3,FALSE),"")</f>
        <v/>
      </c>
      <c r="W432" s="9"/>
      <c r="X432" s="9"/>
      <c r="Y432" s="9"/>
      <c r="Z432" s="16"/>
      <c r="AA432" s="16"/>
      <c r="AB432" s="72"/>
    </row>
    <row r="433" spans="1:28" x14ac:dyDescent="0.2">
      <c r="A433" s="38" t="str">
        <f t="shared" si="8"/>
        <v/>
      </c>
      <c r="B433" s="9"/>
      <c r="C433" s="7"/>
      <c r="D433" s="14"/>
      <c r="E433" s="14"/>
      <c r="F433" s="33" t="str">
        <f>IF($E433&lt;&gt;"",VLOOKUP($E433,Parametros!$A$3:$C$102,2,FALSE),"")</f>
        <v/>
      </c>
      <c r="G433" s="36"/>
      <c r="H433" s="33" t="str">
        <f>IF($G433&lt;&gt;"",VLOOKUP($G433,Parametros!$P$3:$R$102,2,FALSE),"")</f>
        <v/>
      </c>
      <c r="I433" s="9"/>
      <c r="J433" s="9"/>
      <c r="K433" s="9"/>
      <c r="L433" s="33" t="str">
        <f>IF($U433&lt;&gt;"",VLOOKUP(VLOOKUP(VLOOKUP($U433,Endereços!$B$3:$M$1002,8,FALSE),Parametros!$AG$3:$AJ$102,4,FALSE),Parametros!$U$3:$Z$102,4,FALSE),"")</f>
        <v/>
      </c>
      <c r="M433" s="33" t="str">
        <f>IF($U433&lt;&gt;"",VLOOKUP(VLOOKUP($U433,Endereços!$B$3:$M$1002,6,FALSE),Parametros!$I$3:$N$102,6,FALSE),"")</f>
        <v/>
      </c>
      <c r="N433" s="9"/>
      <c r="O433" s="9"/>
      <c r="P433" s="9"/>
      <c r="Q433" s="9"/>
      <c r="R433" s="9"/>
      <c r="S433" s="9"/>
      <c r="T433" s="9"/>
      <c r="U433" s="9"/>
      <c r="V433" s="32" t="str">
        <f>IF($U433&lt;&gt;"",VLOOKUP($U433,Endereços!$B$3:$M$1002,5,FALSE)&amp;" - "&amp;VLOOKUP($U433,Endereços!$B$3:$M$1002,7,FALSE)&amp;" - "&amp;VLOOKUP($U433,Endereços!$B$3:$M$1002,8,FALSE)&amp;", "&amp;VLOOKUP($U433,Endereços!$B$3:$M$1002,2,FALSE)&amp;" "&amp;VLOOKUP($U433,Endereços!$B$3:$M$1002,3,FALSE),"")</f>
        <v/>
      </c>
      <c r="W433" s="9"/>
      <c r="X433" s="9"/>
      <c r="Y433" s="9"/>
      <c r="Z433" s="16"/>
      <c r="AA433" s="16"/>
      <c r="AB433" s="72"/>
    </row>
    <row r="434" spans="1:28" x14ac:dyDescent="0.2">
      <c r="A434" s="38" t="str">
        <f t="shared" si="8"/>
        <v/>
      </c>
      <c r="B434" s="9"/>
      <c r="C434" s="7"/>
      <c r="D434" s="14"/>
      <c r="E434" s="14"/>
      <c r="F434" s="33" t="str">
        <f>IF($E434&lt;&gt;"",VLOOKUP($E434,Parametros!$A$3:$C$102,2,FALSE),"")</f>
        <v/>
      </c>
      <c r="G434" s="36"/>
      <c r="H434" s="33" t="str">
        <f>IF($G434&lt;&gt;"",VLOOKUP($G434,Parametros!$P$3:$R$102,2,FALSE),"")</f>
        <v/>
      </c>
      <c r="I434" s="9"/>
      <c r="J434" s="9"/>
      <c r="K434" s="9"/>
      <c r="L434" s="33" t="str">
        <f>IF($U434&lt;&gt;"",VLOOKUP(VLOOKUP(VLOOKUP($U434,Endereços!$B$3:$M$1002,8,FALSE),Parametros!$AG$3:$AJ$102,4,FALSE),Parametros!$U$3:$Z$102,4,FALSE),"")</f>
        <v/>
      </c>
      <c r="M434" s="33" t="str">
        <f>IF($U434&lt;&gt;"",VLOOKUP(VLOOKUP($U434,Endereços!$B$3:$M$1002,6,FALSE),Parametros!$I$3:$N$102,6,FALSE),"")</f>
        <v/>
      </c>
      <c r="N434" s="9"/>
      <c r="O434" s="9"/>
      <c r="P434" s="9"/>
      <c r="Q434" s="9"/>
      <c r="R434" s="9"/>
      <c r="S434" s="9"/>
      <c r="T434" s="9"/>
      <c r="U434" s="9"/>
      <c r="V434" s="32" t="str">
        <f>IF($U434&lt;&gt;"",VLOOKUP($U434,Endereços!$B$3:$M$1002,5,FALSE)&amp;" - "&amp;VLOOKUP($U434,Endereços!$B$3:$M$1002,7,FALSE)&amp;" - "&amp;VLOOKUP($U434,Endereços!$B$3:$M$1002,8,FALSE)&amp;", "&amp;VLOOKUP($U434,Endereços!$B$3:$M$1002,2,FALSE)&amp;" "&amp;VLOOKUP($U434,Endereços!$B$3:$M$1002,3,FALSE),"")</f>
        <v/>
      </c>
      <c r="W434" s="9"/>
      <c r="X434" s="9"/>
      <c r="Y434" s="9"/>
      <c r="Z434" s="16"/>
      <c r="AA434" s="16"/>
      <c r="AB434" s="72"/>
    </row>
    <row r="435" spans="1:28" x14ac:dyDescent="0.2">
      <c r="A435" s="38" t="str">
        <f t="shared" si="8"/>
        <v/>
      </c>
      <c r="B435" s="9"/>
      <c r="C435" s="7"/>
      <c r="D435" s="14"/>
      <c r="E435" s="14"/>
      <c r="F435" s="33" t="str">
        <f>IF($E435&lt;&gt;"",VLOOKUP($E435,Parametros!$A$3:$C$102,2,FALSE),"")</f>
        <v/>
      </c>
      <c r="G435" s="36"/>
      <c r="H435" s="33" t="str">
        <f>IF($G435&lt;&gt;"",VLOOKUP($G435,Parametros!$P$3:$R$102,2,FALSE),"")</f>
        <v/>
      </c>
      <c r="I435" s="9"/>
      <c r="J435" s="9"/>
      <c r="K435" s="9"/>
      <c r="L435" s="33" t="str">
        <f>IF($U435&lt;&gt;"",VLOOKUP(VLOOKUP(VLOOKUP($U435,Endereços!$B$3:$M$1002,8,FALSE),Parametros!$AG$3:$AJ$102,4,FALSE),Parametros!$U$3:$Z$102,4,FALSE),"")</f>
        <v/>
      </c>
      <c r="M435" s="33" t="str">
        <f>IF($U435&lt;&gt;"",VLOOKUP(VLOOKUP($U435,Endereços!$B$3:$M$1002,6,FALSE),Parametros!$I$3:$N$102,6,FALSE),"")</f>
        <v/>
      </c>
      <c r="N435" s="9"/>
      <c r="O435" s="9"/>
      <c r="P435" s="9"/>
      <c r="Q435" s="9"/>
      <c r="R435" s="9"/>
      <c r="S435" s="9"/>
      <c r="T435" s="9"/>
      <c r="U435" s="9"/>
      <c r="V435" s="32" t="str">
        <f>IF($U435&lt;&gt;"",VLOOKUP($U435,Endereços!$B$3:$M$1002,5,FALSE)&amp;" - "&amp;VLOOKUP($U435,Endereços!$B$3:$M$1002,7,FALSE)&amp;" - "&amp;VLOOKUP($U435,Endereços!$B$3:$M$1002,8,FALSE)&amp;", "&amp;VLOOKUP($U435,Endereços!$B$3:$M$1002,2,FALSE)&amp;" "&amp;VLOOKUP($U435,Endereços!$B$3:$M$1002,3,FALSE),"")</f>
        <v/>
      </c>
      <c r="W435" s="9"/>
      <c r="X435" s="9"/>
      <c r="Y435" s="9"/>
      <c r="Z435" s="16"/>
      <c r="AA435" s="16"/>
      <c r="AB435" s="72"/>
    </row>
    <row r="436" spans="1:28" x14ac:dyDescent="0.2">
      <c r="A436" s="38" t="str">
        <f t="shared" si="8"/>
        <v/>
      </c>
      <c r="B436" s="9"/>
      <c r="C436" s="7"/>
      <c r="D436" s="14"/>
      <c r="E436" s="14"/>
      <c r="F436" s="33" t="str">
        <f>IF($E436&lt;&gt;"",VLOOKUP($E436,Parametros!$A$3:$C$102,2,FALSE),"")</f>
        <v/>
      </c>
      <c r="G436" s="36"/>
      <c r="H436" s="33" t="str">
        <f>IF($G436&lt;&gt;"",VLOOKUP($G436,Parametros!$P$3:$R$102,2,FALSE),"")</f>
        <v/>
      </c>
      <c r="I436" s="9"/>
      <c r="J436" s="9"/>
      <c r="K436" s="9"/>
      <c r="L436" s="33" t="str">
        <f>IF($U436&lt;&gt;"",VLOOKUP(VLOOKUP(VLOOKUP($U436,Endereços!$B$3:$M$1002,8,FALSE),Parametros!$AG$3:$AJ$102,4,FALSE),Parametros!$U$3:$Z$102,4,FALSE),"")</f>
        <v/>
      </c>
      <c r="M436" s="33" t="str">
        <f>IF($U436&lt;&gt;"",VLOOKUP(VLOOKUP($U436,Endereços!$B$3:$M$1002,6,FALSE),Parametros!$I$3:$N$102,6,FALSE),"")</f>
        <v/>
      </c>
      <c r="N436" s="9"/>
      <c r="O436" s="9"/>
      <c r="P436" s="9"/>
      <c r="Q436" s="9"/>
      <c r="R436" s="9"/>
      <c r="S436" s="9"/>
      <c r="T436" s="9"/>
      <c r="U436" s="9"/>
      <c r="V436" s="32" t="str">
        <f>IF($U436&lt;&gt;"",VLOOKUP($U436,Endereços!$B$3:$M$1002,5,FALSE)&amp;" - "&amp;VLOOKUP($U436,Endereços!$B$3:$M$1002,7,FALSE)&amp;" - "&amp;VLOOKUP($U436,Endereços!$B$3:$M$1002,8,FALSE)&amp;", "&amp;VLOOKUP($U436,Endereços!$B$3:$M$1002,2,FALSE)&amp;" "&amp;VLOOKUP($U436,Endereços!$B$3:$M$1002,3,FALSE),"")</f>
        <v/>
      </c>
      <c r="W436" s="9"/>
      <c r="X436" s="9"/>
      <c r="Y436" s="9"/>
      <c r="Z436" s="16"/>
      <c r="AA436" s="16"/>
      <c r="AB436" s="72"/>
    </row>
    <row r="437" spans="1:28" x14ac:dyDescent="0.2">
      <c r="A437" s="38" t="str">
        <f t="shared" si="8"/>
        <v/>
      </c>
      <c r="B437" s="9"/>
      <c r="C437" s="7"/>
      <c r="D437" s="14"/>
      <c r="E437" s="14"/>
      <c r="F437" s="33" t="str">
        <f>IF($E437&lt;&gt;"",VLOOKUP($E437,Parametros!$A$3:$C$102,2,FALSE),"")</f>
        <v/>
      </c>
      <c r="G437" s="36"/>
      <c r="H437" s="33" t="str">
        <f>IF($G437&lt;&gt;"",VLOOKUP($G437,Parametros!$P$3:$R$102,2,FALSE),"")</f>
        <v/>
      </c>
      <c r="I437" s="9"/>
      <c r="J437" s="9"/>
      <c r="K437" s="9"/>
      <c r="L437" s="33" t="str">
        <f>IF($U437&lt;&gt;"",VLOOKUP(VLOOKUP(VLOOKUP($U437,Endereços!$B$3:$M$1002,8,FALSE),Parametros!$AG$3:$AJ$102,4,FALSE),Parametros!$U$3:$Z$102,4,FALSE),"")</f>
        <v/>
      </c>
      <c r="M437" s="33" t="str">
        <f>IF($U437&lt;&gt;"",VLOOKUP(VLOOKUP($U437,Endereços!$B$3:$M$1002,6,FALSE),Parametros!$I$3:$N$102,6,FALSE),"")</f>
        <v/>
      </c>
      <c r="N437" s="9"/>
      <c r="O437" s="9"/>
      <c r="P437" s="9"/>
      <c r="Q437" s="9"/>
      <c r="R437" s="9"/>
      <c r="S437" s="9"/>
      <c r="T437" s="9"/>
      <c r="U437" s="9"/>
      <c r="V437" s="32" t="str">
        <f>IF($U437&lt;&gt;"",VLOOKUP($U437,Endereços!$B$3:$M$1002,5,FALSE)&amp;" - "&amp;VLOOKUP($U437,Endereços!$B$3:$M$1002,7,FALSE)&amp;" - "&amp;VLOOKUP($U437,Endereços!$B$3:$M$1002,8,FALSE)&amp;", "&amp;VLOOKUP($U437,Endereços!$B$3:$M$1002,2,FALSE)&amp;" "&amp;VLOOKUP($U437,Endereços!$B$3:$M$1002,3,FALSE),"")</f>
        <v/>
      </c>
      <c r="W437" s="9"/>
      <c r="X437" s="9"/>
      <c r="Y437" s="9"/>
      <c r="Z437" s="16"/>
      <c r="AA437" s="16"/>
      <c r="AB437" s="72"/>
    </row>
    <row r="438" spans="1:28" x14ac:dyDescent="0.2">
      <c r="A438" s="38" t="str">
        <f t="shared" si="8"/>
        <v/>
      </c>
      <c r="B438" s="9"/>
      <c r="C438" s="7"/>
      <c r="D438" s="14"/>
      <c r="E438" s="14"/>
      <c r="F438" s="33" t="str">
        <f>IF($E438&lt;&gt;"",VLOOKUP($E438,Parametros!$A$3:$C$102,2,FALSE),"")</f>
        <v/>
      </c>
      <c r="G438" s="36"/>
      <c r="H438" s="33" t="str">
        <f>IF($G438&lt;&gt;"",VLOOKUP($G438,Parametros!$P$3:$R$102,2,FALSE),"")</f>
        <v/>
      </c>
      <c r="I438" s="9"/>
      <c r="J438" s="9"/>
      <c r="K438" s="9"/>
      <c r="L438" s="33" t="str">
        <f>IF($U438&lt;&gt;"",VLOOKUP(VLOOKUP(VLOOKUP($U438,Endereços!$B$3:$M$1002,8,FALSE),Parametros!$AG$3:$AJ$102,4,FALSE),Parametros!$U$3:$Z$102,4,FALSE),"")</f>
        <v/>
      </c>
      <c r="M438" s="33" t="str">
        <f>IF($U438&lt;&gt;"",VLOOKUP(VLOOKUP($U438,Endereços!$B$3:$M$1002,6,FALSE),Parametros!$I$3:$N$102,6,FALSE),"")</f>
        <v/>
      </c>
      <c r="N438" s="9"/>
      <c r="O438" s="9"/>
      <c r="P438" s="9"/>
      <c r="Q438" s="9"/>
      <c r="R438" s="9"/>
      <c r="S438" s="9"/>
      <c r="T438" s="9"/>
      <c r="U438" s="9"/>
      <c r="V438" s="32" t="str">
        <f>IF($U438&lt;&gt;"",VLOOKUP($U438,Endereços!$B$3:$M$1002,5,FALSE)&amp;" - "&amp;VLOOKUP($U438,Endereços!$B$3:$M$1002,7,FALSE)&amp;" - "&amp;VLOOKUP($U438,Endereços!$B$3:$M$1002,8,FALSE)&amp;", "&amp;VLOOKUP($U438,Endereços!$B$3:$M$1002,2,FALSE)&amp;" "&amp;VLOOKUP($U438,Endereços!$B$3:$M$1002,3,FALSE),"")</f>
        <v/>
      </c>
      <c r="W438" s="9"/>
      <c r="X438" s="9"/>
      <c r="Y438" s="9"/>
      <c r="Z438" s="16"/>
      <c r="AA438" s="16"/>
      <c r="AB438" s="72"/>
    </row>
    <row r="439" spans="1:28" x14ac:dyDescent="0.2">
      <c r="A439" s="38" t="str">
        <f t="shared" si="8"/>
        <v/>
      </c>
      <c r="B439" s="9"/>
      <c r="C439" s="7"/>
      <c r="D439" s="14"/>
      <c r="E439" s="14"/>
      <c r="F439" s="33" t="str">
        <f>IF($E439&lt;&gt;"",VLOOKUP($E439,Parametros!$A$3:$C$102,2,FALSE),"")</f>
        <v/>
      </c>
      <c r="G439" s="36"/>
      <c r="H439" s="33" t="str">
        <f>IF($G439&lt;&gt;"",VLOOKUP($G439,Parametros!$P$3:$R$102,2,FALSE),"")</f>
        <v/>
      </c>
      <c r="I439" s="9"/>
      <c r="J439" s="9"/>
      <c r="K439" s="9"/>
      <c r="L439" s="33" t="str">
        <f>IF($U439&lt;&gt;"",VLOOKUP(VLOOKUP(VLOOKUP($U439,Endereços!$B$3:$M$1002,8,FALSE),Parametros!$AG$3:$AJ$102,4,FALSE),Parametros!$U$3:$Z$102,4,FALSE),"")</f>
        <v/>
      </c>
      <c r="M439" s="33" t="str">
        <f>IF($U439&lt;&gt;"",VLOOKUP(VLOOKUP($U439,Endereços!$B$3:$M$1002,6,FALSE),Parametros!$I$3:$N$102,6,FALSE),"")</f>
        <v/>
      </c>
      <c r="N439" s="9"/>
      <c r="O439" s="9"/>
      <c r="P439" s="9"/>
      <c r="Q439" s="9"/>
      <c r="R439" s="9"/>
      <c r="S439" s="9"/>
      <c r="T439" s="9"/>
      <c r="U439" s="9"/>
      <c r="V439" s="32" t="str">
        <f>IF($U439&lt;&gt;"",VLOOKUP($U439,Endereços!$B$3:$M$1002,5,FALSE)&amp;" - "&amp;VLOOKUP($U439,Endereços!$B$3:$M$1002,7,FALSE)&amp;" - "&amp;VLOOKUP($U439,Endereços!$B$3:$M$1002,8,FALSE)&amp;", "&amp;VLOOKUP($U439,Endereços!$B$3:$M$1002,2,FALSE)&amp;" "&amp;VLOOKUP($U439,Endereços!$B$3:$M$1002,3,FALSE),"")</f>
        <v/>
      </c>
      <c r="W439" s="9"/>
      <c r="X439" s="9"/>
      <c r="Y439" s="9"/>
      <c r="Z439" s="16"/>
      <c r="AA439" s="16"/>
      <c r="AB439" s="72"/>
    </row>
    <row r="440" spans="1:28" x14ac:dyDescent="0.2">
      <c r="A440" s="38" t="str">
        <f t="shared" si="8"/>
        <v/>
      </c>
      <c r="B440" s="9"/>
      <c r="C440" s="7"/>
      <c r="D440" s="14"/>
      <c r="E440" s="14"/>
      <c r="F440" s="33" t="str">
        <f>IF($E440&lt;&gt;"",VLOOKUP($E440,Parametros!$A$3:$C$102,2,FALSE),"")</f>
        <v/>
      </c>
      <c r="G440" s="36"/>
      <c r="H440" s="33" t="str">
        <f>IF($G440&lt;&gt;"",VLOOKUP($G440,Parametros!$P$3:$R$102,2,FALSE),"")</f>
        <v/>
      </c>
      <c r="I440" s="9"/>
      <c r="J440" s="9"/>
      <c r="K440" s="9"/>
      <c r="L440" s="33" t="str">
        <f>IF($U440&lt;&gt;"",VLOOKUP(VLOOKUP(VLOOKUP($U440,Endereços!$B$3:$M$1002,8,FALSE),Parametros!$AG$3:$AJ$102,4,FALSE),Parametros!$U$3:$Z$102,4,FALSE),"")</f>
        <v/>
      </c>
      <c r="M440" s="33" t="str">
        <f>IF($U440&lt;&gt;"",VLOOKUP(VLOOKUP($U440,Endereços!$B$3:$M$1002,6,FALSE),Parametros!$I$3:$N$102,6,FALSE),"")</f>
        <v/>
      </c>
      <c r="N440" s="9"/>
      <c r="O440" s="9"/>
      <c r="P440" s="9"/>
      <c r="Q440" s="9"/>
      <c r="R440" s="9"/>
      <c r="S440" s="9"/>
      <c r="T440" s="9"/>
      <c r="U440" s="9"/>
      <c r="V440" s="32" t="str">
        <f>IF($U440&lt;&gt;"",VLOOKUP($U440,Endereços!$B$3:$M$1002,5,FALSE)&amp;" - "&amp;VLOOKUP($U440,Endereços!$B$3:$M$1002,7,FALSE)&amp;" - "&amp;VLOOKUP($U440,Endereços!$B$3:$M$1002,8,FALSE)&amp;", "&amp;VLOOKUP($U440,Endereços!$B$3:$M$1002,2,FALSE)&amp;" "&amp;VLOOKUP($U440,Endereços!$B$3:$M$1002,3,FALSE),"")</f>
        <v/>
      </c>
      <c r="W440" s="9"/>
      <c r="X440" s="9"/>
      <c r="Y440" s="9"/>
      <c r="Z440" s="16"/>
      <c r="AA440" s="16"/>
      <c r="AB440" s="72"/>
    </row>
    <row r="441" spans="1:28" x14ac:dyDescent="0.2">
      <c r="A441" s="38" t="str">
        <f t="shared" si="8"/>
        <v/>
      </c>
      <c r="B441" s="9"/>
      <c r="C441" s="7"/>
      <c r="D441" s="14"/>
      <c r="E441" s="14"/>
      <c r="F441" s="33" t="str">
        <f>IF($E441&lt;&gt;"",VLOOKUP($E441,Parametros!$A$3:$C$102,2,FALSE),"")</f>
        <v/>
      </c>
      <c r="G441" s="36"/>
      <c r="H441" s="33" t="str">
        <f>IF($G441&lt;&gt;"",VLOOKUP($G441,Parametros!$P$3:$R$102,2,FALSE),"")</f>
        <v/>
      </c>
      <c r="I441" s="9"/>
      <c r="J441" s="9"/>
      <c r="K441" s="9"/>
      <c r="L441" s="33" t="str">
        <f>IF($U441&lt;&gt;"",VLOOKUP(VLOOKUP(VLOOKUP($U441,Endereços!$B$3:$M$1002,8,FALSE),Parametros!$AG$3:$AJ$102,4,FALSE),Parametros!$U$3:$Z$102,4,FALSE),"")</f>
        <v/>
      </c>
      <c r="M441" s="33" t="str">
        <f>IF($U441&lt;&gt;"",VLOOKUP(VLOOKUP($U441,Endereços!$B$3:$M$1002,6,FALSE),Parametros!$I$3:$N$102,6,FALSE),"")</f>
        <v/>
      </c>
      <c r="N441" s="9"/>
      <c r="O441" s="9"/>
      <c r="P441" s="9"/>
      <c r="Q441" s="9"/>
      <c r="R441" s="9"/>
      <c r="S441" s="9"/>
      <c r="T441" s="9"/>
      <c r="U441" s="9"/>
      <c r="V441" s="32" t="str">
        <f>IF($U441&lt;&gt;"",VLOOKUP($U441,Endereços!$B$3:$M$1002,5,FALSE)&amp;" - "&amp;VLOOKUP($U441,Endereços!$B$3:$M$1002,7,FALSE)&amp;" - "&amp;VLOOKUP($U441,Endereços!$B$3:$M$1002,8,FALSE)&amp;", "&amp;VLOOKUP($U441,Endereços!$B$3:$M$1002,2,FALSE)&amp;" "&amp;VLOOKUP($U441,Endereços!$B$3:$M$1002,3,FALSE),"")</f>
        <v/>
      </c>
      <c r="W441" s="9"/>
      <c r="X441" s="9"/>
      <c r="Y441" s="9"/>
      <c r="Z441" s="16"/>
      <c r="AA441" s="16"/>
      <c r="AB441" s="72"/>
    </row>
    <row r="442" spans="1:28" x14ac:dyDescent="0.2">
      <c r="A442" s="38" t="str">
        <f t="shared" si="8"/>
        <v/>
      </c>
      <c r="B442" s="9"/>
      <c r="C442" s="7"/>
      <c r="D442" s="14"/>
      <c r="E442" s="14"/>
      <c r="F442" s="33" t="str">
        <f>IF($E442&lt;&gt;"",VLOOKUP($E442,Parametros!$A$3:$C$102,2,FALSE),"")</f>
        <v/>
      </c>
      <c r="G442" s="36"/>
      <c r="H442" s="33" t="str">
        <f>IF($G442&lt;&gt;"",VLOOKUP($G442,Parametros!$P$3:$R$102,2,FALSE),"")</f>
        <v/>
      </c>
      <c r="I442" s="9"/>
      <c r="J442" s="9"/>
      <c r="K442" s="9"/>
      <c r="L442" s="33" t="str">
        <f>IF($U442&lt;&gt;"",VLOOKUP(VLOOKUP(VLOOKUP($U442,Endereços!$B$3:$M$1002,8,FALSE),Parametros!$AG$3:$AJ$102,4,FALSE),Parametros!$U$3:$Z$102,4,FALSE),"")</f>
        <v/>
      </c>
      <c r="M442" s="33" t="str">
        <f>IF($U442&lt;&gt;"",VLOOKUP(VLOOKUP($U442,Endereços!$B$3:$M$1002,6,FALSE),Parametros!$I$3:$N$102,6,FALSE),"")</f>
        <v/>
      </c>
      <c r="N442" s="9"/>
      <c r="O442" s="9"/>
      <c r="P442" s="9"/>
      <c r="Q442" s="9"/>
      <c r="R442" s="9"/>
      <c r="S442" s="9"/>
      <c r="T442" s="9"/>
      <c r="U442" s="9"/>
      <c r="V442" s="32" t="str">
        <f>IF($U442&lt;&gt;"",VLOOKUP($U442,Endereços!$B$3:$M$1002,5,FALSE)&amp;" - "&amp;VLOOKUP($U442,Endereços!$B$3:$M$1002,7,FALSE)&amp;" - "&amp;VLOOKUP($U442,Endereços!$B$3:$M$1002,8,FALSE)&amp;", "&amp;VLOOKUP($U442,Endereços!$B$3:$M$1002,2,FALSE)&amp;" "&amp;VLOOKUP($U442,Endereços!$B$3:$M$1002,3,FALSE),"")</f>
        <v/>
      </c>
      <c r="W442" s="9"/>
      <c r="X442" s="9"/>
      <c r="Y442" s="9"/>
      <c r="Z442" s="16"/>
      <c r="AA442" s="16"/>
      <c r="AB442" s="72"/>
    </row>
    <row r="443" spans="1:28" x14ac:dyDescent="0.2">
      <c r="A443" s="38" t="str">
        <f t="shared" si="8"/>
        <v/>
      </c>
      <c r="B443" s="9"/>
      <c r="C443" s="7"/>
      <c r="D443" s="14"/>
      <c r="E443" s="14"/>
      <c r="F443" s="33" t="str">
        <f>IF($E443&lt;&gt;"",VLOOKUP($E443,Parametros!$A$3:$C$102,2,FALSE),"")</f>
        <v/>
      </c>
      <c r="G443" s="36"/>
      <c r="H443" s="33" t="str">
        <f>IF($G443&lt;&gt;"",VLOOKUP($G443,Parametros!$P$3:$R$102,2,FALSE),"")</f>
        <v/>
      </c>
      <c r="I443" s="9"/>
      <c r="J443" s="9"/>
      <c r="K443" s="9"/>
      <c r="L443" s="33" t="str">
        <f>IF($U443&lt;&gt;"",VLOOKUP(VLOOKUP(VLOOKUP($U443,Endereços!$B$3:$M$1002,8,FALSE),Parametros!$AG$3:$AJ$102,4,FALSE),Parametros!$U$3:$Z$102,4,FALSE),"")</f>
        <v/>
      </c>
      <c r="M443" s="33" t="str">
        <f>IF($U443&lt;&gt;"",VLOOKUP(VLOOKUP($U443,Endereços!$B$3:$M$1002,6,FALSE),Parametros!$I$3:$N$102,6,FALSE),"")</f>
        <v/>
      </c>
      <c r="N443" s="9"/>
      <c r="O443" s="9"/>
      <c r="P443" s="9"/>
      <c r="Q443" s="9"/>
      <c r="R443" s="9"/>
      <c r="S443" s="9"/>
      <c r="T443" s="9"/>
      <c r="U443" s="9"/>
      <c r="V443" s="32" t="str">
        <f>IF($U443&lt;&gt;"",VLOOKUP($U443,Endereços!$B$3:$M$1002,5,FALSE)&amp;" - "&amp;VLOOKUP($U443,Endereços!$B$3:$M$1002,7,FALSE)&amp;" - "&amp;VLOOKUP($U443,Endereços!$B$3:$M$1002,8,FALSE)&amp;", "&amp;VLOOKUP($U443,Endereços!$B$3:$M$1002,2,FALSE)&amp;" "&amp;VLOOKUP($U443,Endereços!$B$3:$M$1002,3,FALSE),"")</f>
        <v/>
      </c>
      <c r="W443" s="9"/>
      <c r="X443" s="9"/>
      <c r="Y443" s="9"/>
      <c r="Z443" s="16"/>
      <c r="AA443" s="16"/>
      <c r="AB443" s="72"/>
    </row>
    <row r="444" spans="1:28" x14ac:dyDescent="0.2">
      <c r="A444" s="38" t="str">
        <f t="shared" si="8"/>
        <v/>
      </c>
      <c r="B444" s="9"/>
      <c r="C444" s="7"/>
      <c r="D444" s="14"/>
      <c r="E444" s="14"/>
      <c r="F444" s="33" t="str">
        <f>IF($E444&lt;&gt;"",VLOOKUP($E444,Parametros!$A$3:$C$102,2,FALSE),"")</f>
        <v/>
      </c>
      <c r="G444" s="36"/>
      <c r="H444" s="33" t="str">
        <f>IF($G444&lt;&gt;"",VLOOKUP($G444,Parametros!$P$3:$R$102,2,FALSE),"")</f>
        <v/>
      </c>
      <c r="I444" s="9"/>
      <c r="J444" s="9"/>
      <c r="K444" s="9"/>
      <c r="L444" s="33" t="str">
        <f>IF($U444&lt;&gt;"",VLOOKUP(VLOOKUP(VLOOKUP($U444,Endereços!$B$3:$M$1002,8,FALSE),Parametros!$AG$3:$AJ$102,4,FALSE),Parametros!$U$3:$Z$102,4,FALSE),"")</f>
        <v/>
      </c>
      <c r="M444" s="33" t="str">
        <f>IF($U444&lt;&gt;"",VLOOKUP(VLOOKUP($U444,Endereços!$B$3:$M$1002,6,FALSE),Parametros!$I$3:$N$102,6,FALSE),"")</f>
        <v/>
      </c>
      <c r="N444" s="9"/>
      <c r="O444" s="9"/>
      <c r="P444" s="9"/>
      <c r="Q444" s="9"/>
      <c r="R444" s="9"/>
      <c r="S444" s="9"/>
      <c r="T444" s="9"/>
      <c r="U444" s="9"/>
      <c r="V444" s="32" t="str">
        <f>IF($U444&lt;&gt;"",VLOOKUP($U444,Endereços!$B$3:$M$1002,5,FALSE)&amp;" - "&amp;VLOOKUP($U444,Endereços!$B$3:$M$1002,7,FALSE)&amp;" - "&amp;VLOOKUP($U444,Endereços!$B$3:$M$1002,8,FALSE)&amp;", "&amp;VLOOKUP($U444,Endereços!$B$3:$M$1002,2,FALSE)&amp;" "&amp;VLOOKUP($U444,Endereços!$B$3:$M$1002,3,FALSE),"")</f>
        <v/>
      </c>
      <c r="W444" s="9"/>
      <c r="X444" s="9"/>
      <c r="Y444" s="9"/>
      <c r="Z444" s="16"/>
      <c r="AA444" s="16"/>
      <c r="AB444" s="72"/>
    </row>
    <row r="445" spans="1:28" x14ac:dyDescent="0.2">
      <c r="A445" s="38" t="str">
        <f t="shared" si="8"/>
        <v/>
      </c>
      <c r="B445" s="9"/>
      <c r="C445" s="7"/>
      <c r="D445" s="14"/>
      <c r="E445" s="14"/>
      <c r="F445" s="33" t="str">
        <f>IF($E445&lt;&gt;"",VLOOKUP($E445,Parametros!$A$3:$C$102,2,FALSE),"")</f>
        <v/>
      </c>
      <c r="G445" s="36"/>
      <c r="H445" s="33" t="str">
        <f>IF($G445&lt;&gt;"",VLOOKUP($G445,Parametros!$P$3:$R$102,2,FALSE),"")</f>
        <v/>
      </c>
      <c r="I445" s="9"/>
      <c r="J445" s="9"/>
      <c r="K445" s="9"/>
      <c r="L445" s="33" t="str">
        <f>IF($U445&lt;&gt;"",VLOOKUP(VLOOKUP(VLOOKUP($U445,Endereços!$B$3:$M$1002,8,FALSE),Parametros!$AG$3:$AJ$102,4,FALSE),Parametros!$U$3:$Z$102,4,FALSE),"")</f>
        <v/>
      </c>
      <c r="M445" s="33" t="str">
        <f>IF($U445&lt;&gt;"",VLOOKUP(VLOOKUP($U445,Endereços!$B$3:$M$1002,6,FALSE),Parametros!$I$3:$N$102,6,FALSE),"")</f>
        <v/>
      </c>
      <c r="N445" s="9"/>
      <c r="O445" s="9"/>
      <c r="P445" s="9"/>
      <c r="Q445" s="9"/>
      <c r="R445" s="9"/>
      <c r="S445" s="9"/>
      <c r="T445" s="9"/>
      <c r="U445" s="9"/>
      <c r="V445" s="32" t="str">
        <f>IF($U445&lt;&gt;"",VLOOKUP($U445,Endereços!$B$3:$M$1002,5,FALSE)&amp;" - "&amp;VLOOKUP($U445,Endereços!$B$3:$M$1002,7,FALSE)&amp;" - "&amp;VLOOKUP($U445,Endereços!$B$3:$M$1002,8,FALSE)&amp;", "&amp;VLOOKUP($U445,Endereços!$B$3:$M$1002,2,FALSE)&amp;" "&amp;VLOOKUP($U445,Endereços!$B$3:$M$1002,3,FALSE),"")</f>
        <v/>
      </c>
      <c r="W445" s="9"/>
      <c r="X445" s="9"/>
      <c r="Y445" s="9"/>
      <c r="Z445" s="16"/>
      <c r="AA445" s="16"/>
      <c r="AB445" s="72"/>
    </row>
    <row r="446" spans="1:28" x14ac:dyDescent="0.2">
      <c r="A446" s="38" t="str">
        <f t="shared" si="8"/>
        <v/>
      </c>
      <c r="B446" s="9"/>
      <c r="C446" s="7"/>
      <c r="D446" s="14"/>
      <c r="E446" s="14"/>
      <c r="F446" s="33" t="str">
        <f>IF($E446&lt;&gt;"",VLOOKUP($E446,Parametros!$A$3:$C$102,2,FALSE),"")</f>
        <v/>
      </c>
      <c r="G446" s="36"/>
      <c r="H446" s="33" t="str">
        <f>IF($G446&lt;&gt;"",VLOOKUP($G446,Parametros!$P$3:$R$102,2,FALSE),"")</f>
        <v/>
      </c>
      <c r="I446" s="9"/>
      <c r="J446" s="9"/>
      <c r="K446" s="9"/>
      <c r="L446" s="33" t="str">
        <f>IF($U446&lt;&gt;"",VLOOKUP(VLOOKUP(VLOOKUP($U446,Endereços!$B$3:$M$1002,8,FALSE),Parametros!$AG$3:$AJ$102,4,FALSE),Parametros!$U$3:$Z$102,4,FALSE),"")</f>
        <v/>
      </c>
      <c r="M446" s="33" t="str">
        <f>IF($U446&lt;&gt;"",VLOOKUP(VLOOKUP($U446,Endereços!$B$3:$M$1002,6,FALSE),Parametros!$I$3:$N$102,6,FALSE),"")</f>
        <v/>
      </c>
      <c r="N446" s="9"/>
      <c r="O446" s="9"/>
      <c r="P446" s="9"/>
      <c r="Q446" s="9"/>
      <c r="R446" s="9"/>
      <c r="S446" s="9"/>
      <c r="T446" s="9"/>
      <c r="U446" s="9"/>
      <c r="V446" s="32" t="str">
        <f>IF($U446&lt;&gt;"",VLOOKUP($U446,Endereços!$B$3:$M$1002,5,FALSE)&amp;" - "&amp;VLOOKUP($U446,Endereços!$B$3:$M$1002,7,FALSE)&amp;" - "&amp;VLOOKUP($U446,Endereços!$B$3:$M$1002,8,FALSE)&amp;", "&amp;VLOOKUP($U446,Endereços!$B$3:$M$1002,2,FALSE)&amp;" "&amp;VLOOKUP($U446,Endereços!$B$3:$M$1002,3,FALSE),"")</f>
        <v/>
      </c>
      <c r="W446" s="9"/>
      <c r="X446" s="9"/>
      <c r="Y446" s="9"/>
      <c r="Z446" s="16"/>
      <c r="AA446" s="16"/>
      <c r="AB446" s="72"/>
    </row>
    <row r="447" spans="1:28" x14ac:dyDescent="0.2">
      <c r="A447" s="38" t="str">
        <f t="shared" si="8"/>
        <v/>
      </c>
      <c r="B447" s="9"/>
      <c r="C447" s="7"/>
      <c r="D447" s="14"/>
      <c r="E447" s="14"/>
      <c r="F447" s="33" t="str">
        <f>IF($E447&lt;&gt;"",VLOOKUP($E447,Parametros!$A$3:$C$102,2,FALSE),"")</f>
        <v/>
      </c>
      <c r="G447" s="36"/>
      <c r="H447" s="33" t="str">
        <f>IF($G447&lt;&gt;"",VLOOKUP($G447,Parametros!$P$3:$R$102,2,FALSE),"")</f>
        <v/>
      </c>
      <c r="I447" s="9"/>
      <c r="J447" s="9"/>
      <c r="K447" s="9"/>
      <c r="L447" s="33" t="str">
        <f>IF($U447&lt;&gt;"",VLOOKUP(VLOOKUP(VLOOKUP($U447,Endereços!$B$3:$M$1002,8,FALSE),Parametros!$AG$3:$AJ$102,4,FALSE),Parametros!$U$3:$Z$102,4,FALSE),"")</f>
        <v/>
      </c>
      <c r="M447" s="33" t="str">
        <f>IF($U447&lt;&gt;"",VLOOKUP(VLOOKUP($U447,Endereços!$B$3:$M$1002,6,FALSE),Parametros!$I$3:$N$102,6,FALSE),"")</f>
        <v/>
      </c>
      <c r="N447" s="9"/>
      <c r="O447" s="9"/>
      <c r="P447" s="9"/>
      <c r="Q447" s="9"/>
      <c r="R447" s="9"/>
      <c r="S447" s="9"/>
      <c r="T447" s="9"/>
      <c r="U447" s="9"/>
      <c r="V447" s="32" t="str">
        <f>IF($U447&lt;&gt;"",VLOOKUP($U447,Endereços!$B$3:$M$1002,5,FALSE)&amp;" - "&amp;VLOOKUP($U447,Endereços!$B$3:$M$1002,7,FALSE)&amp;" - "&amp;VLOOKUP($U447,Endereços!$B$3:$M$1002,8,FALSE)&amp;", "&amp;VLOOKUP($U447,Endereços!$B$3:$M$1002,2,FALSE)&amp;" "&amp;VLOOKUP($U447,Endereços!$B$3:$M$1002,3,FALSE),"")</f>
        <v/>
      </c>
      <c r="W447" s="9"/>
      <c r="X447" s="9"/>
      <c r="Y447" s="9"/>
      <c r="Z447" s="16"/>
      <c r="AA447" s="16"/>
      <c r="AB447" s="72"/>
    </row>
    <row r="448" spans="1:28" x14ac:dyDescent="0.2">
      <c r="A448" s="38" t="str">
        <f t="shared" si="8"/>
        <v/>
      </c>
      <c r="B448" s="9"/>
      <c r="C448" s="7"/>
      <c r="D448" s="14"/>
      <c r="E448" s="14"/>
      <c r="F448" s="33" t="str">
        <f>IF($E448&lt;&gt;"",VLOOKUP($E448,Parametros!$A$3:$C$102,2,FALSE),"")</f>
        <v/>
      </c>
      <c r="G448" s="36"/>
      <c r="H448" s="33" t="str">
        <f>IF($G448&lt;&gt;"",VLOOKUP($G448,Parametros!$P$3:$R$102,2,FALSE),"")</f>
        <v/>
      </c>
      <c r="I448" s="9"/>
      <c r="J448" s="9"/>
      <c r="K448" s="9"/>
      <c r="L448" s="33" t="str">
        <f>IF($U448&lt;&gt;"",VLOOKUP(VLOOKUP(VLOOKUP($U448,Endereços!$B$3:$M$1002,8,FALSE),Parametros!$AG$3:$AJ$102,4,FALSE),Parametros!$U$3:$Z$102,4,FALSE),"")</f>
        <v/>
      </c>
      <c r="M448" s="33" t="str">
        <f>IF($U448&lt;&gt;"",VLOOKUP(VLOOKUP($U448,Endereços!$B$3:$M$1002,6,FALSE),Parametros!$I$3:$N$102,6,FALSE),"")</f>
        <v/>
      </c>
      <c r="N448" s="9"/>
      <c r="O448" s="9"/>
      <c r="P448" s="9"/>
      <c r="Q448" s="9"/>
      <c r="R448" s="9"/>
      <c r="S448" s="9"/>
      <c r="T448" s="9"/>
      <c r="U448" s="9"/>
      <c r="V448" s="32" t="str">
        <f>IF($U448&lt;&gt;"",VLOOKUP($U448,Endereços!$B$3:$M$1002,5,FALSE)&amp;" - "&amp;VLOOKUP($U448,Endereços!$B$3:$M$1002,7,FALSE)&amp;" - "&amp;VLOOKUP($U448,Endereços!$B$3:$M$1002,8,FALSE)&amp;", "&amp;VLOOKUP($U448,Endereços!$B$3:$M$1002,2,FALSE)&amp;" "&amp;VLOOKUP($U448,Endereços!$B$3:$M$1002,3,FALSE),"")</f>
        <v/>
      </c>
      <c r="W448" s="9"/>
      <c r="X448" s="9"/>
      <c r="Y448" s="9"/>
      <c r="Z448" s="16"/>
      <c r="AA448" s="16"/>
      <c r="AB448" s="72"/>
    </row>
    <row r="449" spans="1:28" x14ac:dyDescent="0.2">
      <c r="A449" s="38" t="str">
        <f t="shared" si="8"/>
        <v/>
      </c>
      <c r="B449" s="9"/>
      <c r="C449" s="7"/>
      <c r="D449" s="14"/>
      <c r="E449" s="14"/>
      <c r="F449" s="33" t="str">
        <f>IF($E449&lt;&gt;"",VLOOKUP($E449,Parametros!$A$3:$C$102,2,FALSE),"")</f>
        <v/>
      </c>
      <c r="G449" s="36"/>
      <c r="H449" s="33" t="str">
        <f>IF($G449&lt;&gt;"",VLOOKUP($G449,Parametros!$P$3:$R$102,2,FALSE),"")</f>
        <v/>
      </c>
      <c r="I449" s="9"/>
      <c r="J449" s="9"/>
      <c r="K449" s="9"/>
      <c r="L449" s="33" t="str">
        <f>IF($U449&lt;&gt;"",VLOOKUP(VLOOKUP(VLOOKUP($U449,Endereços!$B$3:$M$1002,8,FALSE),Parametros!$AG$3:$AJ$102,4,FALSE),Parametros!$U$3:$Z$102,4,FALSE),"")</f>
        <v/>
      </c>
      <c r="M449" s="33" t="str">
        <f>IF($U449&lt;&gt;"",VLOOKUP(VLOOKUP($U449,Endereços!$B$3:$M$1002,6,FALSE),Parametros!$I$3:$N$102,6,FALSE),"")</f>
        <v/>
      </c>
      <c r="N449" s="9"/>
      <c r="O449" s="9"/>
      <c r="P449" s="9"/>
      <c r="Q449" s="9"/>
      <c r="R449" s="9"/>
      <c r="S449" s="9"/>
      <c r="T449" s="9"/>
      <c r="U449" s="9"/>
      <c r="V449" s="32" t="str">
        <f>IF($U449&lt;&gt;"",VLOOKUP($U449,Endereços!$B$3:$M$1002,5,FALSE)&amp;" - "&amp;VLOOKUP($U449,Endereços!$B$3:$M$1002,7,FALSE)&amp;" - "&amp;VLOOKUP($U449,Endereços!$B$3:$M$1002,8,FALSE)&amp;", "&amp;VLOOKUP($U449,Endereços!$B$3:$M$1002,2,FALSE)&amp;" "&amp;VLOOKUP($U449,Endereços!$B$3:$M$1002,3,FALSE),"")</f>
        <v/>
      </c>
      <c r="W449" s="9"/>
      <c r="X449" s="9"/>
      <c r="Y449" s="9"/>
      <c r="Z449" s="16"/>
      <c r="AA449" s="16"/>
      <c r="AB449" s="72"/>
    </row>
    <row r="450" spans="1:28" x14ac:dyDescent="0.2">
      <c r="A450" s="38" t="str">
        <f t="shared" si="8"/>
        <v/>
      </c>
      <c r="B450" s="9"/>
      <c r="C450" s="7"/>
      <c r="D450" s="14"/>
      <c r="E450" s="14"/>
      <c r="F450" s="33" t="str">
        <f>IF($E450&lt;&gt;"",VLOOKUP($E450,Parametros!$A$3:$C$102,2,FALSE),"")</f>
        <v/>
      </c>
      <c r="G450" s="36"/>
      <c r="H450" s="33" t="str">
        <f>IF($G450&lt;&gt;"",VLOOKUP($G450,Parametros!$P$3:$R$102,2,FALSE),"")</f>
        <v/>
      </c>
      <c r="I450" s="9"/>
      <c r="J450" s="9"/>
      <c r="K450" s="9"/>
      <c r="L450" s="33" t="str">
        <f>IF($U450&lt;&gt;"",VLOOKUP(VLOOKUP(VLOOKUP($U450,Endereços!$B$3:$M$1002,8,FALSE),Parametros!$AG$3:$AJ$102,4,FALSE),Parametros!$U$3:$Z$102,4,FALSE),"")</f>
        <v/>
      </c>
      <c r="M450" s="33" t="str">
        <f>IF($U450&lt;&gt;"",VLOOKUP(VLOOKUP($U450,Endereços!$B$3:$M$1002,6,FALSE),Parametros!$I$3:$N$102,6,FALSE),"")</f>
        <v/>
      </c>
      <c r="N450" s="9"/>
      <c r="O450" s="9"/>
      <c r="P450" s="9"/>
      <c r="Q450" s="9"/>
      <c r="R450" s="9"/>
      <c r="S450" s="9"/>
      <c r="T450" s="9"/>
      <c r="U450" s="9"/>
      <c r="V450" s="32" t="str">
        <f>IF($U450&lt;&gt;"",VLOOKUP($U450,Endereços!$B$3:$M$1002,5,FALSE)&amp;" - "&amp;VLOOKUP($U450,Endereços!$B$3:$M$1002,7,FALSE)&amp;" - "&amp;VLOOKUP($U450,Endereços!$B$3:$M$1002,8,FALSE)&amp;", "&amp;VLOOKUP($U450,Endereços!$B$3:$M$1002,2,FALSE)&amp;" "&amp;VLOOKUP($U450,Endereços!$B$3:$M$1002,3,FALSE),"")</f>
        <v/>
      </c>
      <c r="W450" s="9"/>
      <c r="X450" s="9"/>
      <c r="Y450" s="9"/>
      <c r="Z450" s="16"/>
      <c r="AA450" s="16"/>
      <c r="AB450" s="72"/>
    </row>
    <row r="451" spans="1:28" x14ac:dyDescent="0.2">
      <c r="A451" s="38" t="str">
        <f t="shared" si="8"/>
        <v/>
      </c>
      <c r="B451" s="9"/>
      <c r="C451" s="7"/>
      <c r="D451" s="14"/>
      <c r="E451" s="14"/>
      <c r="F451" s="33" t="str">
        <f>IF($E451&lt;&gt;"",VLOOKUP($E451,Parametros!$A$3:$C$102,2,FALSE),"")</f>
        <v/>
      </c>
      <c r="G451" s="36"/>
      <c r="H451" s="33" t="str">
        <f>IF($G451&lt;&gt;"",VLOOKUP($G451,Parametros!$P$3:$R$102,2,FALSE),"")</f>
        <v/>
      </c>
      <c r="I451" s="9"/>
      <c r="J451" s="9"/>
      <c r="K451" s="9"/>
      <c r="L451" s="33" t="str">
        <f>IF($U451&lt;&gt;"",VLOOKUP(VLOOKUP(VLOOKUP($U451,Endereços!$B$3:$M$1002,8,FALSE),Parametros!$AG$3:$AJ$102,4,FALSE),Parametros!$U$3:$Z$102,4,FALSE),"")</f>
        <v/>
      </c>
      <c r="M451" s="33" t="str">
        <f>IF($U451&lt;&gt;"",VLOOKUP(VLOOKUP($U451,Endereços!$B$3:$M$1002,6,FALSE),Parametros!$I$3:$N$102,6,FALSE),"")</f>
        <v/>
      </c>
      <c r="N451" s="9"/>
      <c r="O451" s="9"/>
      <c r="P451" s="9"/>
      <c r="Q451" s="9"/>
      <c r="R451" s="9"/>
      <c r="S451" s="9"/>
      <c r="T451" s="9"/>
      <c r="U451" s="9"/>
      <c r="V451" s="32" t="str">
        <f>IF($U451&lt;&gt;"",VLOOKUP($U451,Endereços!$B$3:$M$1002,5,FALSE)&amp;" - "&amp;VLOOKUP($U451,Endereços!$B$3:$M$1002,7,FALSE)&amp;" - "&amp;VLOOKUP($U451,Endereços!$B$3:$M$1002,8,FALSE)&amp;", "&amp;VLOOKUP($U451,Endereços!$B$3:$M$1002,2,FALSE)&amp;" "&amp;VLOOKUP($U451,Endereços!$B$3:$M$1002,3,FALSE),"")</f>
        <v/>
      </c>
      <c r="W451" s="9"/>
      <c r="X451" s="9"/>
      <c r="Y451" s="9"/>
      <c r="Z451" s="16"/>
      <c r="AA451" s="16"/>
      <c r="AB451" s="72"/>
    </row>
    <row r="452" spans="1:28" x14ac:dyDescent="0.2">
      <c r="A452" s="38" t="str">
        <f t="shared" si="8"/>
        <v/>
      </c>
      <c r="B452" s="9"/>
      <c r="C452" s="7"/>
      <c r="D452" s="14"/>
      <c r="E452" s="14"/>
      <c r="F452" s="33" t="str">
        <f>IF($E452&lt;&gt;"",VLOOKUP($E452,Parametros!$A$3:$C$102,2,FALSE),"")</f>
        <v/>
      </c>
      <c r="G452" s="36"/>
      <c r="H452" s="33" t="str">
        <f>IF($G452&lt;&gt;"",VLOOKUP($G452,Parametros!$P$3:$R$102,2,FALSE),"")</f>
        <v/>
      </c>
      <c r="I452" s="9"/>
      <c r="J452" s="9"/>
      <c r="K452" s="9"/>
      <c r="L452" s="33" t="str">
        <f>IF($U452&lt;&gt;"",VLOOKUP(VLOOKUP(VLOOKUP($U452,Endereços!$B$3:$M$1002,8,FALSE),Parametros!$AG$3:$AJ$102,4,FALSE),Parametros!$U$3:$Z$102,4,FALSE),"")</f>
        <v/>
      </c>
      <c r="M452" s="33" t="str">
        <f>IF($U452&lt;&gt;"",VLOOKUP(VLOOKUP($U452,Endereços!$B$3:$M$1002,6,FALSE),Parametros!$I$3:$N$102,6,FALSE),"")</f>
        <v/>
      </c>
      <c r="N452" s="9"/>
      <c r="O452" s="9"/>
      <c r="P452" s="9"/>
      <c r="Q452" s="9"/>
      <c r="R452" s="9"/>
      <c r="S452" s="9"/>
      <c r="T452" s="9"/>
      <c r="U452" s="9"/>
      <c r="V452" s="32" t="str">
        <f>IF($U452&lt;&gt;"",VLOOKUP($U452,Endereços!$B$3:$M$1002,5,FALSE)&amp;" - "&amp;VLOOKUP($U452,Endereços!$B$3:$M$1002,7,FALSE)&amp;" - "&amp;VLOOKUP($U452,Endereços!$B$3:$M$1002,8,FALSE)&amp;", "&amp;VLOOKUP($U452,Endereços!$B$3:$M$1002,2,FALSE)&amp;" "&amp;VLOOKUP($U452,Endereços!$B$3:$M$1002,3,FALSE),"")</f>
        <v/>
      </c>
      <c r="W452" s="9"/>
      <c r="X452" s="9"/>
      <c r="Y452" s="9"/>
      <c r="Z452" s="16"/>
      <c r="AA452" s="16"/>
      <c r="AB452" s="72"/>
    </row>
    <row r="453" spans="1:28" x14ac:dyDescent="0.2">
      <c r="A453" s="38" t="str">
        <f t="shared" si="8"/>
        <v/>
      </c>
      <c r="B453" s="9"/>
      <c r="C453" s="7"/>
      <c r="D453" s="14"/>
      <c r="E453" s="14"/>
      <c r="F453" s="33" t="str">
        <f>IF($E453&lt;&gt;"",VLOOKUP($E453,Parametros!$A$3:$C$102,2,FALSE),"")</f>
        <v/>
      </c>
      <c r="G453" s="36"/>
      <c r="H453" s="33" t="str">
        <f>IF($G453&lt;&gt;"",VLOOKUP($G453,Parametros!$P$3:$R$102,2,FALSE),"")</f>
        <v/>
      </c>
      <c r="I453" s="9"/>
      <c r="J453" s="9"/>
      <c r="K453" s="9"/>
      <c r="L453" s="33" t="str">
        <f>IF($U453&lt;&gt;"",VLOOKUP(VLOOKUP(VLOOKUP($U453,Endereços!$B$3:$M$1002,8,FALSE),Parametros!$AG$3:$AJ$102,4,FALSE),Parametros!$U$3:$Z$102,4,FALSE),"")</f>
        <v/>
      </c>
      <c r="M453" s="33" t="str">
        <f>IF($U453&lt;&gt;"",VLOOKUP(VLOOKUP($U453,Endereços!$B$3:$M$1002,6,FALSE),Parametros!$I$3:$N$102,6,FALSE),"")</f>
        <v/>
      </c>
      <c r="N453" s="9"/>
      <c r="O453" s="9"/>
      <c r="P453" s="9"/>
      <c r="Q453" s="9"/>
      <c r="R453" s="9"/>
      <c r="S453" s="9"/>
      <c r="T453" s="9"/>
      <c r="U453" s="9"/>
      <c r="V453" s="32" t="str">
        <f>IF($U453&lt;&gt;"",VLOOKUP($U453,Endereços!$B$3:$M$1002,5,FALSE)&amp;" - "&amp;VLOOKUP($U453,Endereços!$B$3:$M$1002,7,FALSE)&amp;" - "&amp;VLOOKUP($U453,Endereços!$B$3:$M$1002,8,FALSE)&amp;", "&amp;VLOOKUP($U453,Endereços!$B$3:$M$1002,2,FALSE)&amp;" "&amp;VLOOKUP($U453,Endereços!$B$3:$M$1002,3,FALSE),"")</f>
        <v/>
      </c>
      <c r="W453" s="9"/>
      <c r="X453" s="9"/>
      <c r="Y453" s="9"/>
      <c r="Z453" s="16"/>
      <c r="AA453" s="16"/>
      <c r="AB453" s="72"/>
    </row>
    <row r="454" spans="1:28" x14ac:dyDescent="0.2">
      <c r="A454" s="38" t="str">
        <f t="shared" si="8"/>
        <v/>
      </c>
      <c r="B454" s="9"/>
      <c r="C454" s="7"/>
      <c r="D454" s="14"/>
      <c r="E454" s="14"/>
      <c r="F454" s="33" t="str">
        <f>IF($E454&lt;&gt;"",VLOOKUP($E454,Parametros!$A$3:$C$102,2,FALSE),"")</f>
        <v/>
      </c>
      <c r="G454" s="36"/>
      <c r="H454" s="33" t="str">
        <f>IF($G454&lt;&gt;"",VLOOKUP($G454,Parametros!$P$3:$R$102,2,FALSE),"")</f>
        <v/>
      </c>
      <c r="I454" s="9"/>
      <c r="J454" s="9"/>
      <c r="K454" s="9"/>
      <c r="L454" s="33" t="str">
        <f>IF($U454&lt;&gt;"",VLOOKUP(VLOOKUP(VLOOKUP($U454,Endereços!$B$3:$M$1002,8,FALSE),Parametros!$AG$3:$AJ$102,4,FALSE),Parametros!$U$3:$Z$102,4,FALSE),"")</f>
        <v/>
      </c>
      <c r="M454" s="33" t="str">
        <f>IF($U454&lt;&gt;"",VLOOKUP(VLOOKUP($U454,Endereços!$B$3:$M$1002,6,FALSE),Parametros!$I$3:$N$102,6,FALSE),"")</f>
        <v/>
      </c>
      <c r="N454" s="9"/>
      <c r="O454" s="9"/>
      <c r="P454" s="9"/>
      <c r="Q454" s="9"/>
      <c r="R454" s="9"/>
      <c r="S454" s="9"/>
      <c r="T454" s="9"/>
      <c r="U454" s="9"/>
      <c r="V454" s="32" t="str">
        <f>IF($U454&lt;&gt;"",VLOOKUP($U454,Endereços!$B$3:$M$1002,5,FALSE)&amp;" - "&amp;VLOOKUP($U454,Endereços!$B$3:$M$1002,7,FALSE)&amp;" - "&amp;VLOOKUP($U454,Endereços!$B$3:$M$1002,8,FALSE)&amp;", "&amp;VLOOKUP($U454,Endereços!$B$3:$M$1002,2,FALSE)&amp;" "&amp;VLOOKUP($U454,Endereços!$B$3:$M$1002,3,FALSE),"")</f>
        <v/>
      </c>
      <c r="W454" s="9"/>
      <c r="X454" s="9"/>
      <c r="Y454" s="9"/>
      <c r="Z454" s="16"/>
      <c r="AA454" s="16"/>
      <c r="AB454" s="72"/>
    </row>
    <row r="455" spans="1:28" x14ac:dyDescent="0.2">
      <c r="A455" s="38" t="str">
        <f t="shared" si="8"/>
        <v/>
      </c>
      <c r="B455" s="9"/>
      <c r="C455" s="7"/>
      <c r="D455" s="14"/>
      <c r="E455" s="14"/>
      <c r="F455" s="33" t="str">
        <f>IF($E455&lt;&gt;"",VLOOKUP($E455,Parametros!$A$3:$C$102,2,FALSE),"")</f>
        <v/>
      </c>
      <c r="G455" s="36"/>
      <c r="H455" s="33" t="str">
        <f>IF($G455&lt;&gt;"",VLOOKUP($G455,Parametros!$P$3:$R$102,2,FALSE),"")</f>
        <v/>
      </c>
      <c r="I455" s="9"/>
      <c r="J455" s="9"/>
      <c r="K455" s="9"/>
      <c r="L455" s="33" t="str">
        <f>IF($U455&lt;&gt;"",VLOOKUP(VLOOKUP(VLOOKUP($U455,Endereços!$B$3:$M$1002,8,FALSE),Parametros!$AG$3:$AJ$102,4,FALSE),Parametros!$U$3:$Z$102,4,FALSE),"")</f>
        <v/>
      </c>
      <c r="M455" s="33" t="str">
        <f>IF($U455&lt;&gt;"",VLOOKUP(VLOOKUP($U455,Endereços!$B$3:$M$1002,6,FALSE),Parametros!$I$3:$N$102,6,FALSE),"")</f>
        <v/>
      </c>
      <c r="N455" s="9"/>
      <c r="O455" s="9"/>
      <c r="P455" s="9"/>
      <c r="Q455" s="9"/>
      <c r="R455" s="9"/>
      <c r="S455" s="9"/>
      <c r="T455" s="9"/>
      <c r="U455" s="9"/>
      <c r="V455" s="32" t="str">
        <f>IF($U455&lt;&gt;"",VLOOKUP($U455,Endereços!$B$3:$M$1002,5,FALSE)&amp;" - "&amp;VLOOKUP($U455,Endereços!$B$3:$M$1002,7,FALSE)&amp;" - "&amp;VLOOKUP($U455,Endereços!$B$3:$M$1002,8,FALSE)&amp;", "&amp;VLOOKUP($U455,Endereços!$B$3:$M$1002,2,FALSE)&amp;" "&amp;VLOOKUP($U455,Endereços!$B$3:$M$1002,3,FALSE),"")</f>
        <v/>
      </c>
      <c r="W455" s="9"/>
      <c r="X455" s="9"/>
      <c r="Y455" s="9"/>
      <c r="Z455" s="16"/>
      <c r="AA455" s="16"/>
      <c r="AB455" s="72"/>
    </row>
    <row r="456" spans="1:28" x14ac:dyDescent="0.2">
      <c r="A456" s="38" t="str">
        <f t="shared" si="8"/>
        <v/>
      </c>
      <c r="B456" s="9"/>
      <c r="C456" s="7"/>
      <c r="D456" s="14"/>
      <c r="E456" s="14"/>
      <c r="F456" s="33" t="str">
        <f>IF($E456&lt;&gt;"",VLOOKUP($E456,Parametros!$A$3:$C$102,2,FALSE),"")</f>
        <v/>
      </c>
      <c r="G456" s="36"/>
      <c r="H456" s="33" t="str">
        <f>IF($G456&lt;&gt;"",VLOOKUP($G456,Parametros!$P$3:$R$102,2,FALSE),"")</f>
        <v/>
      </c>
      <c r="I456" s="9"/>
      <c r="J456" s="9"/>
      <c r="K456" s="9"/>
      <c r="L456" s="33" t="str">
        <f>IF($U456&lt;&gt;"",VLOOKUP(VLOOKUP(VLOOKUP($U456,Endereços!$B$3:$M$1002,8,FALSE),Parametros!$AG$3:$AJ$102,4,FALSE),Parametros!$U$3:$Z$102,4,FALSE),"")</f>
        <v/>
      </c>
      <c r="M456" s="33" t="str">
        <f>IF($U456&lt;&gt;"",VLOOKUP(VLOOKUP($U456,Endereços!$B$3:$M$1002,6,FALSE),Parametros!$I$3:$N$102,6,FALSE),"")</f>
        <v/>
      </c>
      <c r="N456" s="9"/>
      <c r="O456" s="9"/>
      <c r="P456" s="9"/>
      <c r="Q456" s="9"/>
      <c r="R456" s="9"/>
      <c r="S456" s="9"/>
      <c r="T456" s="9"/>
      <c r="U456" s="9"/>
      <c r="V456" s="32" t="str">
        <f>IF($U456&lt;&gt;"",VLOOKUP($U456,Endereços!$B$3:$M$1002,5,FALSE)&amp;" - "&amp;VLOOKUP($U456,Endereços!$B$3:$M$1002,7,FALSE)&amp;" - "&amp;VLOOKUP($U456,Endereços!$B$3:$M$1002,8,FALSE)&amp;", "&amp;VLOOKUP($U456,Endereços!$B$3:$M$1002,2,FALSE)&amp;" "&amp;VLOOKUP($U456,Endereços!$B$3:$M$1002,3,FALSE),"")</f>
        <v/>
      </c>
      <c r="W456" s="9"/>
      <c r="X456" s="9"/>
      <c r="Y456" s="9"/>
      <c r="Z456" s="16"/>
      <c r="AA456" s="16"/>
      <c r="AB456" s="72"/>
    </row>
    <row r="457" spans="1:28" x14ac:dyDescent="0.2">
      <c r="A457" s="38" t="str">
        <f t="shared" si="8"/>
        <v/>
      </c>
      <c r="B457" s="9"/>
      <c r="C457" s="7"/>
      <c r="D457" s="14"/>
      <c r="E457" s="14"/>
      <c r="F457" s="33" t="str">
        <f>IF($E457&lt;&gt;"",VLOOKUP($E457,Parametros!$A$3:$C$102,2,FALSE),"")</f>
        <v/>
      </c>
      <c r="G457" s="36"/>
      <c r="H457" s="33" t="str">
        <f>IF($G457&lt;&gt;"",VLOOKUP($G457,Parametros!$P$3:$R$102,2,FALSE),"")</f>
        <v/>
      </c>
      <c r="I457" s="9"/>
      <c r="J457" s="9"/>
      <c r="K457" s="9"/>
      <c r="L457" s="33" t="str">
        <f>IF($U457&lt;&gt;"",VLOOKUP(VLOOKUP(VLOOKUP($U457,Endereços!$B$3:$M$1002,8,FALSE),Parametros!$AG$3:$AJ$102,4,FALSE),Parametros!$U$3:$Z$102,4,FALSE),"")</f>
        <v/>
      </c>
      <c r="M457" s="33" t="str">
        <f>IF($U457&lt;&gt;"",VLOOKUP(VLOOKUP($U457,Endereços!$B$3:$M$1002,6,FALSE),Parametros!$I$3:$N$102,6,FALSE),"")</f>
        <v/>
      </c>
      <c r="N457" s="9"/>
      <c r="O457" s="9"/>
      <c r="P457" s="9"/>
      <c r="Q457" s="9"/>
      <c r="R457" s="9"/>
      <c r="S457" s="9"/>
      <c r="T457" s="9"/>
      <c r="U457" s="9"/>
      <c r="V457" s="32" t="str">
        <f>IF($U457&lt;&gt;"",VLOOKUP($U457,Endereços!$B$3:$M$1002,5,FALSE)&amp;" - "&amp;VLOOKUP($U457,Endereços!$B$3:$M$1002,7,FALSE)&amp;" - "&amp;VLOOKUP($U457,Endereços!$B$3:$M$1002,8,FALSE)&amp;", "&amp;VLOOKUP($U457,Endereços!$B$3:$M$1002,2,FALSE)&amp;" "&amp;VLOOKUP($U457,Endereços!$B$3:$M$1002,3,FALSE),"")</f>
        <v/>
      </c>
      <c r="W457" s="9"/>
      <c r="X457" s="9"/>
      <c r="Y457" s="9"/>
      <c r="Z457" s="16"/>
      <c r="AA457" s="16"/>
      <c r="AB457" s="72"/>
    </row>
    <row r="458" spans="1:28" x14ac:dyDescent="0.2">
      <c r="A458" s="38" t="str">
        <f t="shared" si="8"/>
        <v/>
      </c>
      <c r="B458" s="9"/>
      <c r="C458" s="7"/>
      <c r="D458" s="14"/>
      <c r="E458" s="14"/>
      <c r="F458" s="33" t="str">
        <f>IF($E458&lt;&gt;"",VLOOKUP($E458,Parametros!$A$3:$C$102,2,FALSE),"")</f>
        <v/>
      </c>
      <c r="G458" s="36"/>
      <c r="H458" s="33" t="str">
        <f>IF($G458&lt;&gt;"",VLOOKUP($G458,Parametros!$P$3:$R$102,2,FALSE),"")</f>
        <v/>
      </c>
      <c r="I458" s="9"/>
      <c r="J458" s="9"/>
      <c r="K458" s="9"/>
      <c r="L458" s="33" t="str">
        <f>IF($U458&lt;&gt;"",VLOOKUP(VLOOKUP(VLOOKUP($U458,Endereços!$B$3:$M$1002,8,FALSE),Parametros!$AG$3:$AJ$102,4,FALSE),Parametros!$U$3:$Z$102,4,FALSE),"")</f>
        <v/>
      </c>
      <c r="M458" s="33" t="str">
        <f>IF($U458&lt;&gt;"",VLOOKUP(VLOOKUP($U458,Endereços!$B$3:$M$1002,6,FALSE),Parametros!$I$3:$N$102,6,FALSE),"")</f>
        <v/>
      </c>
      <c r="N458" s="9"/>
      <c r="O458" s="9"/>
      <c r="P458" s="9"/>
      <c r="Q458" s="9"/>
      <c r="R458" s="9"/>
      <c r="S458" s="9"/>
      <c r="T458" s="9"/>
      <c r="U458" s="9"/>
      <c r="V458" s="32" t="str">
        <f>IF($U458&lt;&gt;"",VLOOKUP($U458,Endereços!$B$3:$M$1002,5,FALSE)&amp;" - "&amp;VLOOKUP($U458,Endereços!$B$3:$M$1002,7,FALSE)&amp;" - "&amp;VLOOKUP($U458,Endereços!$B$3:$M$1002,8,FALSE)&amp;", "&amp;VLOOKUP($U458,Endereços!$B$3:$M$1002,2,FALSE)&amp;" "&amp;VLOOKUP($U458,Endereços!$B$3:$M$1002,3,FALSE),"")</f>
        <v/>
      </c>
      <c r="W458" s="9"/>
      <c r="X458" s="9"/>
      <c r="Y458" s="9"/>
      <c r="Z458" s="16"/>
      <c r="AA458" s="16"/>
      <c r="AB458" s="72"/>
    </row>
    <row r="459" spans="1:28" x14ac:dyDescent="0.2">
      <c r="A459" s="38" t="str">
        <f t="shared" ref="A459:A522" si="9">IF($B459&lt;&gt;"",$A458+1,"")</f>
        <v/>
      </c>
      <c r="B459" s="9"/>
      <c r="C459" s="7"/>
      <c r="D459" s="14"/>
      <c r="E459" s="14"/>
      <c r="F459" s="33" t="str">
        <f>IF($E459&lt;&gt;"",VLOOKUP($E459,Parametros!$A$3:$C$102,2,FALSE),"")</f>
        <v/>
      </c>
      <c r="G459" s="36"/>
      <c r="H459" s="33" t="str">
        <f>IF($G459&lt;&gt;"",VLOOKUP($G459,Parametros!$P$3:$R$102,2,FALSE),"")</f>
        <v/>
      </c>
      <c r="I459" s="9"/>
      <c r="J459" s="9"/>
      <c r="K459" s="9"/>
      <c r="L459" s="33" t="str">
        <f>IF($U459&lt;&gt;"",VLOOKUP(VLOOKUP(VLOOKUP($U459,Endereços!$B$3:$M$1002,8,FALSE),Parametros!$AG$3:$AJ$102,4,FALSE),Parametros!$U$3:$Z$102,4,FALSE),"")</f>
        <v/>
      </c>
      <c r="M459" s="33" t="str">
        <f>IF($U459&lt;&gt;"",VLOOKUP(VLOOKUP($U459,Endereços!$B$3:$M$1002,6,FALSE),Parametros!$I$3:$N$102,6,FALSE),"")</f>
        <v/>
      </c>
      <c r="N459" s="9"/>
      <c r="O459" s="9"/>
      <c r="P459" s="9"/>
      <c r="Q459" s="9"/>
      <c r="R459" s="9"/>
      <c r="S459" s="9"/>
      <c r="T459" s="9"/>
      <c r="U459" s="9"/>
      <c r="V459" s="32" t="str">
        <f>IF($U459&lt;&gt;"",VLOOKUP($U459,Endereços!$B$3:$M$1002,5,FALSE)&amp;" - "&amp;VLOOKUP($U459,Endereços!$B$3:$M$1002,7,FALSE)&amp;" - "&amp;VLOOKUP($U459,Endereços!$B$3:$M$1002,8,FALSE)&amp;", "&amp;VLOOKUP($U459,Endereços!$B$3:$M$1002,2,FALSE)&amp;" "&amp;VLOOKUP($U459,Endereços!$B$3:$M$1002,3,FALSE),"")</f>
        <v/>
      </c>
      <c r="W459" s="9"/>
      <c r="X459" s="9"/>
      <c r="Y459" s="9"/>
      <c r="Z459" s="16"/>
      <c r="AA459" s="16"/>
      <c r="AB459" s="72"/>
    </row>
    <row r="460" spans="1:28" x14ac:dyDescent="0.2">
      <c r="A460" s="38" t="str">
        <f t="shared" si="9"/>
        <v/>
      </c>
      <c r="B460" s="9"/>
      <c r="C460" s="7"/>
      <c r="D460" s="14"/>
      <c r="E460" s="14"/>
      <c r="F460" s="33" t="str">
        <f>IF($E460&lt;&gt;"",VLOOKUP($E460,Parametros!$A$3:$C$102,2,FALSE),"")</f>
        <v/>
      </c>
      <c r="G460" s="36"/>
      <c r="H460" s="33" t="str">
        <f>IF($G460&lt;&gt;"",VLOOKUP($G460,Parametros!$P$3:$R$102,2,FALSE),"")</f>
        <v/>
      </c>
      <c r="I460" s="9"/>
      <c r="J460" s="9"/>
      <c r="K460" s="9"/>
      <c r="L460" s="33" t="str">
        <f>IF($U460&lt;&gt;"",VLOOKUP(VLOOKUP(VLOOKUP($U460,Endereços!$B$3:$M$1002,8,FALSE),Parametros!$AG$3:$AJ$102,4,FALSE),Parametros!$U$3:$Z$102,4,FALSE),"")</f>
        <v/>
      </c>
      <c r="M460" s="33" t="str">
        <f>IF($U460&lt;&gt;"",VLOOKUP(VLOOKUP($U460,Endereços!$B$3:$M$1002,6,FALSE),Parametros!$I$3:$N$102,6,FALSE),"")</f>
        <v/>
      </c>
      <c r="N460" s="9"/>
      <c r="O460" s="9"/>
      <c r="P460" s="9"/>
      <c r="Q460" s="9"/>
      <c r="R460" s="9"/>
      <c r="S460" s="9"/>
      <c r="T460" s="9"/>
      <c r="U460" s="9"/>
      <c r="V460" s="32" t="str">
        <f>IF($U460&lt;&gt;"",VLOOKUP($U460,Endereços!$B$3:$M$1002,5,FALSE)&amp;" - "&amp;VLOOKUP($U460,Endereços!$B$3:$M$1002,7,FALSE)&amp;" - "&amp;VLOOKUP($U460,Endereços!$B$3:$M$1002,8,FALSE)&amp;", "&amp;VLOOKUP($U460,Endereços!$B$3:$M$1002,2,FALSE)&amp;" "&amp;VLOOKUP($U460,Endereços!$B$3:$M$1002,3,FALSE),"")</f>
        <v/>
      </c>
      <c r="W460" s="9"/>
      <c r="X460" s="9"/>
      <c r="Y460" s="9"/>
      <c r="Z460" s="16"/>
      <c r="AA460" s="16"/>
      <c r="AB460" s="72"/>
    </row>
    <row r="461" spans="1:28" x14ac:dyDescent="0.2">
      <c r="A461" s="38" t="str">
        <f t="shared" si="9"/>
        <v/>
      </c>
      <c r="B461" s="9"/>
      <c r="C461" s="7"/>
      <c r="D461" s="14"/>
      <c r="E461" s="14"/>
      <c r="F461" s="33" t="str">
        <f>IF($E461&lt;&gt;"",VLOOKUP($E461,Parametros!$A$3:$C$102,2,FALSE),"")</f>
        <v/>
      </c>
      <c r="G461" s="36"/>
      <c r="H461" s="33" t="str">
        <f>IF($G461&lt;&gt;"",VLOOKUP($G461,Parametros!$P$3:$R$102,2,FALSE),"")</f>
        <v/>
      </c>
      <c r="I461" s="9"/>
      <c r="J461" s="9"/>
      <c r="K461" s="9"/>
      <c r="L461" s="33" t="str">
        <f>IF($U461&lt;&gt;"",VLOOKUP(VLOOKUP(VLOOKUP($U461,Endereços!$B$3:$M$1002,8,FALSE),Parametros!$AG$3:$AJ$102,4,FALSE),Parametros!$U$3:$Z$102,4,FALSE),"")</f>
        <v/>
      </c>
      <c r="M461" s="33" t="str">
        <f>IF($U461&lt;&gt;"",VLOOKUP(VLOOKUP($U461,Endereços!$B$3:$M$1002,6,FALSE),Parametros!$I$3:$N$102,6,FALSE),"")</f>
        <v/>
      </c>
      <c r="N461" s="9"/>
      <c r="O461" s="9"/>
      <c r="P461" s="9"/>
      <c r="Q461" s="9"/>
      <c r="R461" s="9"/>
      <c r="S461" s="9"/>
      <c r="T461" s="9"/>
      <c r="U461" s="9"/>
      <c r="V461" s="32" t="str">
        <f>IF($U461&lt;&gt;"",VLOOKUP($U461,Endereços!$B$3:$M$1002,5,FALSE)&amp;" - "&amp;VLOOKUP($U461,Endereços!$B$3:$M$1002,7,FALSE)&amp;" - "&amp;VLOOKUP($U461,Endereços!$B$3:$M$1002,8,FALSE)&amp;", "&amp;VLOOKUP($U461,Endereços!$B$3:$M$1002,2,FALSE)&amp;" "&amp;VLOOKUP($U461,Endereços!$B$3:$M$1002,3,FALSE),"")</f>
        <v/>
      </c>
      <c r="W461" s="9"/>
      <c r="X461" s="9"/>
      <c r="Y461" s="9"/>
      <c r="Z461" s="16"/>
      <c r="AA461" s="16"/>
      <c r="AB461" s="72"/>
    </row>
    <row r="462" spans="1:28" x14ac:dyDescent="0.2">
      <c r="A462" s="38" t="str">
        <f t="shared" si="9"/>
        <v/>
      </c>
      <c r="B462" s="9"/>
      <c r="C462" s="7"/>
      <c r="D462" s="14"/>
      <c r="E462" s="14"/>
      <c r="F462" s="33" t="str">
        <f>IF($E462&lt;&gt;"",VLOOKUP($E462,Parametros!$A$3:$C$102,2,FALSE),"")</f>
        <v/>
      </c>
      <c r="G462" s="36"/>
      <c r="H462" s="33" t="str">
        <f>IF($G462&lt;&gt;"",VLOOKUP($G462,Parametros!$P$3:$R$102,2,FALSE),"")</f>
        <v/>
      </c>
      <c r="I462" s="9"/>
      <c r="J462" s="9"/>
      <c r="K462" s="9"/>
      <c r="L462" s="33" t="str">
        <f>IF($U462&lt;&gt;"",VLOOKUP(VLOOKUP(VLOOKUP($U462,Endereços!$B$3:$M$1002,8,FALSE),Parametros!$AG$3:$AJ$102,4,FALSE),Parametros!$U$3:$Z$102,4,FALSE),"")</f>
        <v/>
      </c>
      <c r="M462" s="33" t="str">
        <f>IF($U462&lt;&gt;"",VLOOKUP(VLOOKUP($U462,Endereços!$B$3:$M$1002,6,FALSE),Parametros!$I$3:$N$102,6,FALSE),"")</f>
        <v/>
      </c>
      <c r="N462" s="9"/>
      <c r="O462" s="9"/>
      <c r="P462" s="9"/>
      <c r="Q462" s="9"/>
      <c r="R462" s="9"/>
      <c r="S462" s="9"/>
      <c r="T462" s="9"/>
      <c r="U462" s="9"/>
      <c r="V462" s="32" t="str">
        <f>IF($U462&lt;&gt;"",VLOOKUP($U462,Endereços!$B$3:$M$1002,5,FALSE)&amp;" - "&amp;VLOOKUP($U462,Endereços!$B$3:$M$1002,7,FALSE)&amp;" - "&amp;VLOOKUP($U462,Endereços!$B$3:$M$1002,8,FALSE)&amp;", "&amp;VLOOKUP($U462,Endereços!$B$3:$M$1002,2,FALSE)&amp;" "&amp;VLOOKUP($U462,Endereços!$B$3:$M$1002,3,FALSE),"")</f>
        <v/>
      </c>
      <c r="W462" s="9"/>
      <c r="X462" s="9"/>
      <c r="Y462" s="9"/>
      <c r="Z462" s="16"/>
      <c r="AA462" s="16"/>
      <c r="AB462" s="72"/>
    </row>
    <row r="463" spans="1:28" x14ac:dyDescent="0.2">
      <c r="A463" s="38" t="str">
        <f t="shared" si="9"/>
        <v/>
      </c>
      <c r="B463" s="9"/>
      <c r="C463" s="7"/>
      <c r="D463" s="14"/>
      <c r="E463" s="14"/>
      <c r="F463" s="33" t="str">
        <f>IF($E463&lt;&gt;"",VLOOKUP($E463,Parametros!$A$3:$C$102,2,FALSE),"")</f>
        <v/>
      </c>
      <c r="G463" s="36"/>
      <c r="H463" s="33" t="str">
        <f>IF($G463&lt;&gt;"",VLOOKUP($G463,Parametros!$P$3:$R$102,2,FALSE),"")</f>
        <v/>
      </c>
      <c r="I463" s="9"/>
      <c r="J463" s="9"/>
      <c r="K463" s="9"/>
      <c r="L463" s="33" t="str">
        <f>IF($U463&lt;&gt;"",VLOOKUP(VLOOKUP(VLOOKUP($U463,Endereços!$B$3:$M$1002,8,FALSE),Parametros!$AG$3:$AJ$102,4,FALSE),Parametros!$U$3:$Z$102,4,FALSE),"")</f>
        <v/>
      </c>
      <c r="M463" s="33" t="str">
        <f>IF($U463&lt;&gt;"",VLOOKUP(VLOOKUP($U463,Endereços!$B$3:$M$1002,6,FALSE),Parametros!$I$3:$N$102,6,FALSE),"")</f>
        <v/>
      </c>
      <c r="N463" s="9"/>
      <c r="O463" s="9"/>
      <c r="P463" s="9"/>
      <c r="Q463" s="9"/>
      <c r="R463" s="9"/>
      <c r="S463" s="9"/>
      <c r="T463" s="9"/>
      <c r="U463" s="9"/>
      <c r="V463" s="32" t="str">
        <f>IF($U463&lt;&gt;"",VLOOKUP($U463,Endereços!$B$3:$M$1002,5,FALSE)&amp;" - "&amp;VLOOKUP($U463,Endereços!$B$3:$M$1002,7,FALSE)&amp;" - "&amp;VLOOKUP($U463,Endereços!$B$3:$M$1002,8,FALSE)&amp;", "&amp;VLOOKUP($U463,Endereços!$B$3:$M$1002,2,FALSE)&amp;" "&amp;VLOOKUP($U463,Endereços!$B$3:$M$1002,3,FALSE),"")</f>
        <v/>
      </c>
      <c r="W463" s="9"/>
      <c r="X463" s="9"/>
      <c r="Y463" s="9"/>
      <c r="Z463" s="16"/>
      <c r="AA463" s="16"/>
      <c r="AB463" s="72"/>
    </row>
    <row r="464" spans="1:28" x14ac:dyDescent="0.2">
      <c r="A464" s="38" t="str">
        <f t="shared" si="9"/>
        <v/>
      </c>
      <c r="B464" s="9"/>
      <c r="C464" s="7"/>
      <c r="D464" s="14"/>
      <c r="E464" s="14"/>
      <c r="F464" s="33" t="str">
        <f>IF($E464&lt;&gt;"",VLOOKUP($E464,Parametros!$A$3:$C$102,2,FALSE),"")</f>
        <v/>
      </c>
      <c r="G464" s="36"/>
      <c r="H464" s="33" t="str">
        <f>IF($G464&lt;&gt;"",VLOOKUP($G464,Parametros!$P$3:$R$102,2,FALSE),"")</f>
        <v/>
      </c>
      <c r="I464" s="9"/>
      <c r="J464" s="9"/>
      <c r="K464" s="9"/>
      <c r="L464" s="33" t="str">
        <f>IF($U464&lt;&gt;"",VLOOKUP(VLOOKUP(VLOOKUP($U464,Endereços!$B$3:$M$1002,8,FALSE),Parametros!$AG$3:$AJ$102,4,FALSE),Parametros!$U$3:$Z$102,4,FALSE),"")</f>
        <v/>
      </c>
      <c r="M464" s="33" t="str">
        <f>IF($U464&lt;&gt;"",VLOOKUP(VLOOKUP($U464,Endereços!$B$3:$M$1002,6,FALSE),Parametros!$I$3:$N$102,6,FALSE),"")</f>
        <v/>
      </c>
      <c r="N464" s="9"/>
      <c r="O464" s="9"/>
      <c r="P464" s="9"/>
      <c r="Q464" s="9"/>
      <c r="R464" s="9"/>
      <c r="S464" s="9"/>
      <c r="T464" s="9"/>
      <c r="U464" s="9"/>
      <c r="V464" s="32" t="str">
        <f>IF($U464&lt;&gt;"",VLOOKUP($U464,Endereços!$B$3:$M$1002,5,FALSE)&amp;" - "&amp;VLOOKUP($U464,Endereços!$B$3:$M$1002,7,FALSE)&amp;" - "&amp;VLOOKUP($U464,Endereços!$B$3:$M$1002,8,FALSE)&amp;", "&amp;VLOOKUP($U464,Endereços!$B$3:$M$1002,2,FALSE)&amp;" "&amp;VLOOKUP($U464,Endereços!$B$3:$M$1002,3,FALSE),"")</f>
        <v/>
      </c>
      <c r="W464" s="9"/>
      <c r="X464" s="9"/>
      <c r="Y464" s="9"/>
      <c r="Z464" s="16"/>
      <c r="AA464" s="16"/>
      <c r="AB464" s="72"/>
    </row>
    <row r="465" spans="1:28" x14ac:dyDescent="0.2">
      <c r="A465" s="38" t="str">
        <f t="shared" si="9"/>
        <v/>
      </c>
      <c r="B465" s="9"/>
      <c r="C465" s="7"/>
      <c r="D465" s="14"/>
      <c r="E465" s="14"/>
      <c r="F465" s="33" t="str">
        <f>IF($E465&lt;&gt;"",VLOOKUP($E465,Parametros!$A$3:$C$102,2,FALSE),"")</f>
        <v/>
      </c>
      <c r="G465" s="36"/>
      <c r="H465" s="33" t="str">
        <f>IF($G465&lt;&gt;"",VLOOKUP($G465,Parametros!$P$3:$R$102,2,FALSE),"")</f>
        <v/>
      </c>
      <c r="I465" s="9"/>
      <c r="J465" s="9"/>
      <c r="K465" s="9"/>
      <c r="L465" s="33" t="str">
        <f>IF($U465&lt;&gt;"",VLOOKUP(VLOOKUP(VLOOKUP($U465,Endereços!$B$3:$M$1002,8,FALSE),Parametros!$AG$3:$AJ$102,4,FALSE),Parametros!$U$3:$Z$102,4,FALSE),"")</f>
        <v/>
      </c>
      <c r="M465" s="33" t="str">
        <f>IF($U465&lt;&gt;"",VLOOKUP(VLOOKUP($U465,Endereços!$B$3:$M$1002,6,FALSE),Parametros!$I$3:$N$102,6,FALSE),"")</f>
        <v/>
      </c>
      <c r="N465" s="9"/>
      <c r="O465" s="9"/>
      <c r="P465" s="9"/>
      <c r="Q465" s="9"/>
      <c r="R465" s="9"/>
      <c r="S465" s="9"/>
      <c r="T465" s="9"/>
      <c r="U465" s="9"/>
      <c r="V465" s="32" t="str">
        <f>IF($U465&lt;&gt;"",VLOOKUP($U465,Endereços!$B$3:$M$1002,5,FALSE)&amp;" - "&amp;VLOOKUP($U465,Endereços!$B$3:$M$1002,7,FALSE)&amp;" - "&amp;VLOOKUP($U465,Endereços!$B$3:$M$1002,8,FALSE)&amp;", "&amp;VLOOKUP($U465,Endereços!$B$3:$M$1002,2,FALSE)&amp;" "&amp;VLOOKUP($U465,Endereços!$B$3:$M$1002,3,FALSE),"")</f>
        <v/>
      </c>
      <c r="W465" s="9"/>
      <c r="X465" s="9"/>
      <c r="Y465" s="9"/>
      <c r="Z465" s="16"/>
      <c r="AA465" s="16"/>
      <c r="AB465" s="72"/>
    </row>
    <row r="466" spans="1:28" x14ac:dyDescent="0.2">
      <c r="A466" s="38" t="str">
        <f t="shared" si="9"/>
        <v/>
      </c>
      <c r="B466" s="9"/>
      <c r="C466" s="7"/>
      <c r="D466" s="14"/>
      <c r="E466" s="14"/>
      <c r="F466" s="33" t="str">
        <f>IF($E466&lt;&gt;"",VLOOKUP($E466,Parametros!$A$3:$C$102,2,FALSE),"")</f>
        <v/>
      </c>
      <c r="G466" s="36"/>
      <c r="H466" s="33" t="str">
        <f>IF($G466&lt;&gt;"",VLOOKUP($G466,Parametros!$P$3:$R$102,2,FALSE),"")</f>
        <v/>
      </c>
      <c r="I466" s="9"/>
      <c r="J466" s="9"/>
      <c r="K466" s="9"/>
      <c r="L466" s="33" t="str">
        <f>IF($U466&lt;&gt;"",VLOOKUP(VLOOKUP(VLOOKUP($U466,Endereços!$B$3:$M$1002,8,FALSE),Parametros!$AG$3:$AJ$102,4,FALSE),Parametros!$U$3:$Z$102,4,FALSE),"")</f>
        <v/>
      </c>
      <c r="M466" s="33" t="str">
        <f>IF($U466&lt;&gt;"",VLOOKUP(VLOOKUP($U466,Endereços!$B$3:$M$1002,6,FALSE),Parametros!$I$3:$N$102,6,FALSE),"")</f>
        <v/>
      </c>
      <c r="N466" s="9"/>
      <c r="O466" s="9"/>
      <c r="P466" s="9"/>
      <c r="Q466" s="9"/>
      <c r="R466" s="9"/>
      <c r="S466" s="9"/>
      <c r="T466" s="9"/>
      <c r="U466" s="9"/>
      <c r="V466" s="32" t="str">
        <f>IF($U466&lt;&gt;"",VLOOKUP($U466,Endereços!$B$3:$M$1002,5,FALSE)&amp;" - "&amp;VLOOKUP($U466,Endereços!$B$3:$M$1002,7,FALSE)&amp;" - "&amp;VLOOKUP($U466,Endereços!$B$3:$M$1002,8,FALSE)&amp;", "&amp;VLOOKUP($U466,Endereços!$B$3:$M$1002,2,FALSE)&amp;" "&amp;VLOOKUP($U466,Endereços!$B$3:$M$1002,3,FALSE),"")</f>
        <v/>
      </c>
      <c r="W466" s="9"/>
      <c r="X466" s="9"/>
      <c r="Y466" s="9"/>
      <c r="Z466" s="16"/>
      <c r="AA466" s="16"/>
      <c r="AB466" s="72"/>
    </row>
    <row r="467" spans="1:28" x14ac:dyDescent="0.2">
      <c r="A467" s="38" t="str">
        <f t="shared" si="9"/>
        <v/>
      </c>
      <c r="B467" s="9"/>
      <c r="C467" s="7"/>
      <c r="D467" s="14"/>
      <c r="E467" s="14"/>
      <c r="F467" s="33" t="str">
        <f>IF($E467&lt;&gt;"",VLOOKUP($E467,Parametros!$A$3:$C$102,2,FALSE),"")</f>
        <v/>
      </c>
      <c r="G467" s="36"/>
      <c r="H467" s="33" t="str">
        <f>IF($G467&lt;&gt;"",VLOOKUP($G467,Parametros!$P$3:$R$102,2,FALSE),"")</f>
        <v/>
      </c>
      <c r="I467" s="9"/>
      <c r="J467" s="9"/>
      <c r="K467" s="9"/>
      <c r="L467" s="33" t="str">
        <f>IF($U467&lt;&gt;"",VLOOKUP(VLOOKUP(VLOOKUP($U467,Endereços!$B$3:$M$1002,8,FALSE),Parametros!$AG$3:$AJ$102,4,FALSE),Parametros!$U$3:$Z$102,4,FALSE),"")</f>
        <v/>
      </c>
      <c r="M467" s="33" t="str">
        <f>IF($U467&lt;&gt;"",VLOOKUP(VLOOKUP($U467,Endereços!$B$3:$M$1002,6,FALSE),Parametros!$I$3:$N$102,6,FALSE),"")</f>
        <v/>
      </c>
      <c r="N467" s="9"/>
      <c r="O467" s="9"/>
      <c r="P467" s="9"/>
      <c r="Q467" s="9"/>
      <c r="R467" s="9"/>
      <c r="S467" s="9"/>
      <c r="T467" s="9"/>
      <c r="U467" s="9"/>
      <c r="V467" s="32" t="str">
        <f>IF($U467&lt;&gt;"",VLOOKUP($U467,Endereços!$B$3:$M$1002,5,FALSE)&amp;" - "&amp;VLOOKUP($U467,Endereços!$B$3:$M$1002,7,FALSE)&amp;" - "&amp;VLOOKUP($U467,Endereços!$B$3:$M$1002,8,FALSE)&amp;", "&amp;VLOOKUP($U467,Endereços!$B$3:$M$1002,2,FALSE)&amp;" "&amp;VLOOKUP($U467,Endereços!$B$3:$M$1002,3,FALSE),"")</f>
        <v/>
      </c>
      <c r="W467" s="9"/>
      <c r="X467" s="9"/>
      <c r="Y467" s="9"/>
      <c r="Z467" s="16"/>
      <c r="AA467" s="16"/>
      <c r="AB467" s="72"/>
    </row>
    <row r="468" spans="1:28" x14ac:dyDescent="0.2">
      <c r="A468" s="38" t="str">
        <f t="shared" si="9"/>
        <v/>
      </c>
      <c r="B468" s="9"/>
      <c r="C468" s="7"/>
      <c r="D468" s="14"/>
      <c r="E468" s="14"/>
      <c r="F468" s="33" t="str">
        <f>IF($E468&lt;&gt;"",VLOOKUP($E468,Parametros!$A$3:$C$102,2,FALSE),"")</f>
        <v/>
      </c>
      <c r="G468" s="36"/>
      <c r="H468" s="33" t="str">
        <f>IF($G468&lt;&gt;"",VLOOKUP($G468,Parametros!$P$3:$R$102,2,FALSE),"")</f>
        <v/>
      </c>
      <c r="I468" s="9"/>
      <c r="J468" s="9"/>
      <c r="K468" s="9"/>
      <c r="L468" s="33" t="str">
        <f>IF($U468&lt;&gt;"",VLOOKUP(VLOOKUP(VLOOKUP($U468,Endereços!$B$3:$M$1002,8,FALSE),Parametros!$AG$3:$AJ$102,4,FALSE),Parametros!$U$3:$Z$102,4,FALSE),"")</f>
        <v/>
      </c>
      <c r="M468" s="33" t="str">
        <f>IF($U468&lt;&gt;"",VLOOKUP(VLOOKUP($U468,Endereços!$B$3:$M$1002,6,FALSE),Parametros!$I$3:$N$102,6,FALSE),"")</f>
        <v/>
      </c>
      <c r="N468" s="9"/>
      <c r="O468" s="9"/>
      <c r="P468" s="9"/>
      <c r="Q468" s="9"/>
      <c r="R468" s="9"/>
      <c r="S468" s="9"/>
      <c r="T468" s="9"/>
      <c r="U468" s="9"/>
      <c r="V468" s="32" t="str">
        <f>IF($U468&lt;&gt;"",VLOOKUP($U468,Endereços!$B$3:$M$1002,5,FALSE)&amp;" - "&amp;VLOOKUP($U468,Endereços!$B$3:$M$1002,7,FALSE)&amp;" - "&amp;VLOOKUP($U468,Endereços!$B$3:$M$1002,8,FALSE)&amp;", "&amp;VLOOKUP($U468,Endereços!$B$3:$M$1002,2,FALSE)&amp;" "&amp;VLOOKUP($U468,Endereços!$B$3:$M$1002,3,FALSE),"")</f>
        <v/>
      </c>
      <c r="W468" s="9"/>
      <c r="X468" s="9"/>
      <c r="Y468" s="9"/>
      <c r="Z468" s="16"/>
      <c r="AA468" s="16"/>
      <c r="AB468" s="72"/>
    </row>
    <row r="469" spans="1:28" x14ac:dyDescent="0.2">
      <c r="A469" s="38" t="str">
        <f t="shared" si="9"/>
        <v/>
      </c>
      <c r="B469" s="9"/>
      <c r="C469" s="7"/>
      <c r="D469" s="14"/>
      <c r="E469" s="14"/>
      <c r="F469" s="33" t="str">
        <f>IF($E469&lt;&gt;"",VLOOKUP($E469,Parametros!$A$3:$C$102,2,FALSE),"")</f>
        <v/>
      </c>
      <c r="G469" s="36"/>
      <c r="H469" s="33" t="str">
        <f>IF($G469&lt;&gt;"",VLOOKUP($G469,Parametros!$P$3:$R$102,2,FALSE),"")</f>
        <v/>
      </c>
      <c r="I469" s="9"/>
      <c r="J469" s="9"/>
      <c r="K469" s="9"/>
      <c r="L469" s="33" t="str">
        <f>IF($U469&lt;&gt;"",VLOOKUP(VLOOKUP(VLOOKUP($U469,Endereços!$B$3:$M$1002,8,FALSE),Parametros!$AG$3:$AJ$102,4,FALSE),Parametros!$U$3:$Z$102,4,FALSE),"")</f>
        <v/>
      </c>
      <c r="M469" s="33" t="str">
        <f>IF($U469&lt;&gt;"",VLOOKUP(VLOOKUP($U469,Endereços!$B$3:$M$1002,6,FALSE),Parametros!$I$3:$N$102,6,FALSE),"")</f>
        <v/>
      </c>
      <c r="N469" s="9"/>
      <c r="O469" s="9"/>
      <c r="P469" s="9"/>
      <c r="Q469" s="9"/>
      <c r="R469" s="9"/>
      <c r="S469" s="9"/>
      <c r="T469" s="9"/>
      <c r="U469" s="9"/>
      <c r="V469" s="32" t="str">
        <f>IF($U469&lt;&gt;"",VLOOKUP($U469,Endereços!$B$3:$M$1002,5,FALSE)&amp;" - "&amp;VLOOKUP($U469,Endereços!$B$3:$M$1002,7,FALSE)&amp;" - "&amp;VLOOKUP($U469,Endereços!$B$3:$M$1002,8,FALSE)&amp;", "&amp;VLOOKUP($U469,Endereços!$B$3:$M$1002,2,FALSE)&amp;" "&amp;VLOOKUP($U469,Endereços!$B$3:$M$1002,3,FALSE),"")</f>
        <v/>
      </c>
      <c r="W469" s="9"/>
      <c r="X469" s="9"/>
      <c r="Y469" s="9"/>
      <c r="Z469" s="16"/>
      <c r="AA469" s="16"/>
      <c r="AB469" s="72"/>
    </row>
    <row r="470" spans="1:28" x14ac:dyDescent="0.2">
      <c r="A470" s="38" t="str">
        <f t="shared" si="9"/>
        <v/>
      </c>
      <c r="B470" s="9"/>
      <c r="C470" s="7"/>
      <c r="D470" s="14"/>
      <c r="E470" s="14"/>
      <c r="F470" s="33" t="str">
        <f>IF($E470&lt;&gt;"",VLOOKUP($E470,Parametros!$A$3:$C$102,2,FALSE),"")</f>
        <v/>
      </c>
      <c r="G470" s="36"/>
      <c r="H470" s="33" t="str">
        <f>IF($G470&lt;&gt;"",VLOOKUP($G470,Parametros!$P$3:$R$102,2,FALSE),"")</f>
        <v/>
      </c>
      <c r="I470" s="9"/>
      <c r="J470" s="9"/>
      <c r="K470" s="9"/>
      <c r="L470" s="33" t="str">
        <f>IF($U470&lt;&gt;"",VLOOKUP(VLOOKUP(VLOOKUP($U470,Endereços!$B$3:$M$1002,8,FALSE),Parametros!$AG$3:$AJ$102,4,FALSE),Parametros!$U$3:$Z$102,4,FALSE),"")</f>
        <v/>
      </c>
      <c r="M470" s="33" t="str">
        <f>IF($U470&lt;&gt;"",VLOOKUP(VLOOKUP($U470,Endereços!$B$3:$M$1002,6,FALSE),Parametros!$I$3:$N$102,6,FALSE),"")</f>
        <v/>
      </c>
      <c r="N470" s="9"/>
      <c r="O470" s="9"/>
      <c r="P470" s="9"/>
      <c r="Q470" s="9"/>
      <c r="R470" s="9"/>
      <c r="S470" s="9"/>
      <c r="T470" s="9"/>
      <c r="U470" s="9"/>
      <c r="V470" s="32" t="str">
        <f>IF($U470&lt;&gt;"",VLOOKUP($U470,Endereços!$B$3:$M$1002,5,FALSE)&amp;" - "&amp;VLOOKUP($U470,Endereços!$B$3:$M$1002,7,FALSE)&amp;" - "&amp;VLOOKUP($U470,Endereços!$B$3:$M$1002,8,FALSE)&amp;", "&amp;VLOOKUP($U470,Endereços!$B$3:$M$1002,2,FALSE)&amp;" "&amp;VLOOKUP($U470,Endereços!$B$3:$M$1002,3,FALSE),"")</f>
        <v/>
      </c>
      <c r="W470" s="9"/>
      <c r="X470" s="9"/>
      <c r="Y470" s="9"/>
      <c r="Z470" s="16"/>
      <c r="AA470" s="16"/>
      <c r="AB470" s="72"/>
    </row>
    <row r="471" spans="1:28" x14ac:dyDescent="0.2">
      <c r="A471" s="38" t="str">
        <f t="shared" si="9"/>
        <v/>
      </c>
      <c r="B471" s="9"/>
      <c r="C471" s="7"/>
      <c r="D471" s="14"/>
      <c r="E471" s="14"/>
      <c r="F471" s="33" t="str">
        <f>IF($E471&lt;&gt;"",VLOOKUP($E471,Parametros!$A$3:$C$102,2,FALSE),"")</f>
        <v/>
      </c>
      <c r="G471" s="36"/>
      <c r="H471" s="33" t="str">
        <f>IF($G471&lt;&gt;"",VLOOKUP($G471,Parametros!$P$3:$R$102,2,FALSE),"")</f>
        <v/>
      </c>
      <c r="I471" s="9"/>
      <c r="J471" s="9"/>
      <c r="K471" s="9"/>
      <c r="L471" s="33" t="str">
        <f>IF($U471&lt;&gt;"",VLOOKUP(VLOOKUP(VLOOKUP($U471,Endereços!$B$3:$M$1002,8,FALSE),Parametros!$AG$3:$AJ$102,4,FALSE),Parametros!$U$3:$Z$102,4,FALSE),"")</f>
        <v/>
      </c>
      <c r="M471" s="33" t="str">
        <f>IF($U471&lt;&gt;"",VLOOKUP(VLOOKUP($U471,Endereços!$B$3:$M$1002,6,FALSE),Parametros!$I$3:$N$102,6,FALSE),"")</f>
        <v/>
      </c>
      <c r="N471" s="9"/>
      <c r="O471" s="9"/>
      <c r="P471" s="9"/>
      <c r="Q471" s="9"/>
      <c r="R471" s="9"/>
      <c r="S471" s="9"/>
      <c r="T471" s="9"/>
      <c r="U471" s="9"/>
      <c r="V471" s="32" t="str">
        <f>IF($U471&lt;&gt;"",VLOOKUP($U471,Endereços!$B$3:$M$1002,5,FALSE)&amp;" - "&amp;VLOOKUP($U471,Endereços!$B$3:$M$1002,7,FALSE)&amp;" - "&amp;VLOOKUP($U471,Endereços!$B$3:$M$1002,8,FALSE)&amp;", "&amp;VLOOKUP($U471,Endereços!$B$3:$M$1002,2,FALSE)&amp;" "&amp;VLOOKUP($U471,Endereços!$B$3:$M$1002,3,FALSE),"")</f>
        <v/>
      </c>
      <c r="W471" s="9"/>
      <c r="X471" s="9"/>
      <c r="Y471" s="9"/>
      <c r="Z471" s="16"/>
      <c r="AA471" s="16"/>
      <c r="AB471" s="72"/>
    </row>
    <row r="472" spans="1:28" x14ac:dyDescent="0.2">
      <c r="A472" s="38" t="str">
        <f t="shared" si="9"/>
        <v/>
      </c>
      <c r="B472" s="9"/>
      <c r="C472" s="7"/>
      <c r="D472" s="14"/>
      <c r="E472" s="14"/>
      <c r="F472" s="33" t="str">
        <f>IF($E472&lt;&gt;"",VLOOKUP($E472,Parametros!$A$3:$C$102,2,FALSE),"")</f>
        <v/>
      </c>
      <c r="G472" s="36"/>
      <c r="H472" s="33" t="str">
        <f>IF($G472&lt;&gt;"",VLOOKUP($G472,Parametros!$P$3:$R$102,2,FALSE),"")</f>
        <v/>
      </c>
      <c r="I472" s="9"/>
      <c r="J472" s="9"/>
      <c r="K472" s="9"/>
      <c r="L472" s="33" t="str">
        <f>IF($U472&lt;&gt;"",VLOOKUP(VLOOKUP(VLOOKUP($U472,Endereços!$B$3:$M$1002,8,FALSE),Parametros!$AG$3:$AJ$102,4,FALSE),Parametros!$U$3:$Z$102,4,FALSE),"")</f>
        <v/>
      </c>
      <c r="M472" s="33" t="str">
        <f>IF($U472&lt;&gt;"",VLOOKUP(VLOOKUP($U472,Endereços!$B$3:$M$1002,6,FALSE),Parametros!$I$3:$N$102,6,FALSE),"")</f>
        <v/>
      </c>
      <c r="N472" s="9"/>
      <c r="O472" s="9"/>
      <c r="P472" s="9"/>
      <c r="Q472" s="9"/>
      <c r="R472" s="9"/>
      <c r="S472" s="9"/>
      <c r="T472" s="9"/>
      <c r="U472" s="9"/>
      <c r="V472" s="32" t="str">
        <f>IF($U472&lt;&gt;"",VLOOKUP($U472,Endereços!$B$3:$M$1002,5,FALSE)&amp;" - "&amp;VLOOKUP($U472,Endereços!$B$3:$M$1002,7,FALSE)&amp;" - "&amp;VLOOKUP($U472,Endereços!$B$3:$M$1002,8,FALSE)&amp;", "&amp;VLOOKUP($U472,Endereços!$B$3:$M$1002,2,FALSE)&amp;" "&amp;VLOOKUP($U472,Endereços!$B$3:$M$1002,3,FALSE),"")</f>
        <v/>
      </c>
      <c r="W472" s="9"/>
      <c r="X472" s="9"/>
      <c r="Y472" s="9"/>
      <c r="Z472" s="16"/>
      <c r="AA472" s="16"/>
      <c r="AB472" s="72"/>
    </row>
    <row r="473" spans="1:28" x14ac:dyDescent="0.2">
      <c r="A473" s="38" t="str">
        <f t="shared" si="9"/>
        <v/>
      </c>
      <c r="B473" s="9"/>
      <c r="C473" s="7"/>
      <c r="D473" s="14"/>
      <c r="E473" s="14"/>
      <c r="F473" s="33" t="str">
        <f>IF($E473&lt;&gt;"",VLOOKUP($E473,Parametros!$A$3:$C$102,2,FALSE),"")</f>
        <v/>
      </c>
      <c r="G473" s="36"/>
      <c r="H473" s="33" t="str">
        <f>IF($G473&lt;&gt;"",VLOOKUP($G473,Parametros!$P$3:$R$102,2,FALSE),"")</f>
        <v/>
      </c>
      <c r="I473" s="9"/>
      <c r="J473" s="9"/>
      <c r="K473" s="9"/>
      <c r="L473" s="33" t="str">
        <f>IF($U473&lt;&gt;"",VLOOKUP(VLOOKUP(VLOOKUP($U473,Endereços!$B$3:$M$1002,8,FALSE),Parametros!$AG$3:$AJ$102,4,FALSE),Parametros!$U$3:$Z$102,4,FALSE),"")</f>
        <v/>
      </c>
      <c r="M473" s="33" t="str">
        <f>IF($U473&lt;&gt;"",VLOOKUP(VLOOKUP($U473,Endereços!$B$3:$M$1002,6,FALSE),Parametros!$I$3:$N$102,6,FALSE),"")</f>
        <v/>
      </c>
      <c r="N473" s="9"/>
      <c r="O473" s="9"/>
      <c r="P473" s="9"/>
      <c r="Q473" s="9"/>
      <c r="R473" s="9"/>
      <c r="S473" s="9"/>
      <c r="T473" s="9"/>
      <c r="U473" s="9"/>
      <c r="V473" s="32" t="str">
        <f>IF($U473&lt;&gt;"",VLOOKUP($U473,Endereços!$B$3:$M$1002,5,FALSE)&amp;" - "&amp;VLOOKUP($U473,Endereços!$B$3:$M$1002,7,FALSE)&amp;" - "&amp;VLOOKUP($U473,Endereços!$B$3:$M$1002,8,FALSE)&amp;", "&amp;VLOOKUP($U473,Endereços!$B$3:$M$1002,2,FALSE)&amp;" "&amp;VLOOKUP($U473,Endereços!$B$3:$M$1002,3,FALSE),"")</f>
        <v/>
      </c>
      <c r="W473" s="9"/>
      <c r="X473" s="9"/>
      <c r="Y473" s="9"/>
      <c r="Z473" s="16"/>
      <c r="AA473" s="16"/>
      <c r="AB473" s="72"/>
    </row>
    <row r="474" spans="1:28" x14ac:dyDescent="0.2">
      <c r="A474" s="38" t="str">
        <f t="shared" si="9"/>
        <v/>
      </c>
      <c r="B474" s="9"/>
      <c r="C474" s="7"/>
      <c r="D474" s="14"/>
      <c r="E474" s="14"/>
      <c r="F474" s="33" t="str">
        <f>IF($E474&lt;&gt;"",VLOOKUP($E474,Parametros!$A$3:$C$102,2,FALSE),"")</f>
        <v/>
      </c>
      <c r="G474" s="36"/>
      <c r="H474" s="33" t="str">
        <f>IF($G474&lt;&gt;"",VLOOKUP($G474,Parametros!$P$3:$R$102,2,FALSE),"")</f>
        <v/>
      </c>
      <c r="I474" s="9"/>
      <c r="J474" s="9"/>
      <c r="K474" s="9"/>
      <c r="L474" s="33" t="str">
        <f>IF($U474&lt;&gt;"",VLOOKUP(VLOOKUP(VLOOKUP($U474,Endereços!$B$3:$M$1002,8,FALSE),Parametros!$AG$3:$AJ$102,4,FALSE),Parametros!$U$3:$Z$102,4,FALSE),"")</f>
        <v/>
      </c>
      <c r="M474" s="33" t="str">
        <f>IF($U474&lt;&gt;"",VLOOKUP(VLOOKUP($U474,Endereços!$B$3:$M$1002,6,FALSE),Parametros!$I$3:$N$102,6,FALSE),"")</f>
        <v/>
      </c>
      <c r="N474" s="9"/>
      <c r="O474" s="9"/>
      <c r="P474" s="9"/>
      <c r="Q474" s="9"/>
      <c r="R474" s="9"/>
      <c r="S474" s="9"/>
      <c r="T474" s="9"/>
      <c r="U474" s="9"/>
      <c r="V474" s="32" t="str">
        <f>IF($U474&lt;&gt;"",VLOOKUP($U474,Endereços!$B$3:$M$1002,5,FALSE)&amp;" - "&amp;VLOOKUP($U474,Endereços!$B$3:$M$1002,7,FALSE)&amp;" - "&amp;VLOOKUP($U474,Endereços!$B$3:$M$1002,8,FALSE)&amp;", "&amp;VLOOKUP($U474,Endereços!$B$3:$M$1002,2,FALSE)&amp;" "&amp;VLOOKUP($U474,Endereços!$B$3:$M$1002,3,FALSE),"")</f>
        <v/>
      </c>
      <c r="W474" s="9"/>
      <c r="X474" s="9"/>
      <c r="Y474" s="9"/>
      <c r="Z474" s="16"/>
      <c r="AA474" s="16"/>
      <c r="AB474" s="72"/>
    </row>
    <row r="475" spans="1:28" x14ac:dyDescent="0.2">
      <c r="A475" s="38" t="str">
        <f t="shared" si="9"/>
        <v/>
      </c>
      <c r="B475" s="9"/>
      <c r="C475" s="7"/>
      <c r="D475" s="14"/>
      <c r="E475" s="14"/>
      <c r="F475" s="33" t="str">
        <f>IF($E475&lt;&gt;"",VLOOKUP($E475,Parametros!$A$3:$C$102,2,FALSE),"")</f>
        <v/>
      </c>
      <c r="G475" s="36"/>
      <c r="H475" s="33" t="str">
        <f>IF($G475&lt;&gt;"",VLOOKUP($G475,Parametros!$P$3:$R$102,2,FALSE),"")</f>
        <v/>
      </c>
      <c r="I475" s="9"/>
      <c r="J475" s="9"/>
      <c r="K475" s="9"/>
      <c r="L475" s="33" t="str">
        <f>IF($U475&lt;&gt;"",VLOOKUP(VLOOKUP(VLOOKUP($U475,Endereços!$B$3:$M$1002,8,FALSE),Parametros!$AG$3:$AJ$102,4,FALSE),Parametros!$U$3:$Z$102,4,FALSE),"")</f>
        <v/>
      </c>
      <c r="M475" s="33" t="str">
        <f>IF($U475&lt;&gt;"",VLOOKUP(VLOOKUP($U475,Endereços!$B$3:$M$1002,6,FALSE),Parametros!$I$3:$N$102,6,FALSE),"")</f>
        <v/>
      </c>
      <c r="N475" s="9"/>
      <c r="O475" s="9"/>
      <c r="P475" s="9"/>
      <c r="Q475" s="9"/>
      <c r="R475" s="9"/>
      <c r="S475" s="9"/>
      <c r="T475" s="9"/>
      <c r="U475" s="9"/>
      <c r="V475" s="32" t="str">
        <f>IF($U475&lt;&gt;"",VLOOKUP($U475,Endereços!$B$3:$M$1002,5,FALSE)&amp;" - "&amp;VLOOKUP($U475,Endereços!$B$3:$M$1002,7,FALSE)&amp;" - "&amp;VLOOKUP($U475,Endereços!$B$3:$M$1002,8,FALSE)&amp;", "&amp;VLOOKUP($U475,Endereços!$B$3:$M$1002,2,FALSE)&amp;" "&amp;VLOOKUP($U475,Endereços!$B$3:$M$1002,3,FALSE),"")</f>
        <v/>
      </c>
      <c r="W475" s="9"/>
      <c r="X475" s="9"/>
      <c r="Y475" s="9"/>
      <c r="Z475" s="16"/>
      <c r="AA475" s="16"/>
      <c r="AB475" s="72"/>
    </row>
    <row r="476" spans="1:28" x14ac:dyDescent="0.2">
      <c r="A476" s="38" t="str">
        <f t="shared" si="9"/>
        <v/>
      </c>
      <c r="B476" s="9"/>
      <c r="C476" s="7"/>
      <c r="D476" s="14"/>
      <c r="E476" s="14"/>
      <c r="F476" s="33" t="str">
        <f>IF($E476&lt;&gt;"",VLOOKUP($E476,Parametros!$A$3:$C$102,2,FALSE),"")</f>
        <v/>
      </c>
      <c r="G476" s="36"/>
      <c r="H476" s="33" t="str">
        <f>IF($G476&lt;&gt;"",VLOOKUP($G476,Parametros!$P$3:$R$102,2,FALSE),"")</f>
        <v/>
      </c>
      <c r="I476" s="9"/>
      <c r="J476" s="9"/>
      <c r="K476" s="9"/>
      <c r="L476" s="33" t="str">
        <f>IF($U476&lt;&gt;"",VLOOKUP(VLOOKUP(VLOOKUP($U476,Endereços!$B$3:$M$1002,8,FALSE),Parametros!$AG$3:$AJ$102,4,FALSE),Parametros!$U$3:$Z$102,4,FALSE),"")</f>
        <v/>
      </c>
      <c r="M476" s="33" t="str">
        <f>IF($U476&lt;&gt;"",VLOOKUP(VLOOKUP($U476,Endereços!$B$3:$M$1002,6,FALSE),Parametros!$I$3:$N$102,6,FALSE),"")</f>
        <v/>
      </c>
      <c r="N476" s="9"/>
      <c r="O476" s="9"/>
      <c r="P476" s="9"/>
      <c r="Q476" s="9"/>
      <c r="R476" s="9"/>
      <c r="S476" s="9"/>
      <c r="T476" s="9"/>
      <c r="U476" s="9"/>
      <c r="V476" s="32" t="str">
        <f>IF($U476&lt;&gt;"",VLOOKUP($U476,Endereços!$B$3:$M$1002,5,FALSE)&amp;" - "&amp;VLOOKUP($U476,Endereços!$B$3:$M$1002,7,FALSE)&amp;" - "&amp;VLOOKUP($U476,Endereços!$B$3:$M$1002,8,FALSE)&amp;", "&amp;VLOOKUP($U476,Endereços!$B$3:$M$1002,2,FALSE)&amp;" "&amp;VLOOKUP($U476,Endereços!$B$3:$M$1002,3,FALSE),"")</f>
        <v/>
      </c>
      <c r="W476" s="9"/>
      <c r="X476" s="9"/>
      <c r="Y476" s="9"/>
      <c r="Z476" s="16"/>
      <c r="AA476" s="16"/>
      <c r="AB476" s="72"/>
    </row>
    <row r="477" spans="1:28" x14ac:dyDescent="0.2">
      <c r="A477" s="38" t="str">
        <f t="shared" si="9"/>
        <v/>
      </c>
      <c r="B477" s="9"/>
      <c r="C477" s="7"/>
      <c r="D477" s="14"/>
      <c r="E477" s="14"/>
      <c r="F477" s="33" t="str">
        <f>IF($E477&lt;&gt;"",VLOOKUP($E477,Parametros!$A$3:$C$102,2,FALSE),"")</f>
        <v/>
      </c>
      <c r="G477" s="36"/>
      <c r="H477" s="33" t="str">
        <f>IF($G477&lt;&gt;"",VLOOKUP($G477,Parametros!$P$3:$R$102,2,FALSE),"")</f>
        <v/>
      </c>
      <c r="I477" s="9"/>
      <c r="J477" s="9"/>
      <c r="K477" s="9"/>
      <c r="L477" s="33" t="str">
        <f>IF($U477&lt;&gt;"",VLOOKUP(VLOOKUP(VLOOKUP($U477,Endereços!$B$3:$M$1002,8,FALSE),Parametros!$AG$3:$AJ$102,4,FALSE),Parametros!$U$3:$Z$102,4,FALSE),"")</f>
        <v/>
      </c>
      <c r="M477" s="33" t="str">
        <f>IF($U477&lt;&gt;"",VLOOKUP(VLOOKUP($U477,Endereços!$B$3:$M$1002,6,FALSE),Parametros!$I$3:$N$102,6,FALSE),"")</f>
        <v/>
      </c>
      <c r="N477" s="9"/>
      <c r="O477" s="9"/>
      <c r="P477" s="9"/>
      <c r="Q477" s="9"/>
      <c r="R477" s="9"/>
      <c r="S477" s="9"/>
      <c r="T477" s="9"/>
      <c r="U477" s="9"/>
      <c r="V477" s="32" t="str">
        <f>IF($U477&lt;&gt;"",VLOOKUP($U477,Endereços!$B$3:$M$1002,5,FALSE)&amp;" - "&amp;VLOOKUP($U477,Endereços!$B$3:$M$1002,7,FALSE)&amp;" - "&amp;VLOOKUP($U477,Endereços!$B$3:$M$1002,8,FALSE)&amp;", "&amp;VLOOKUP($U477,Endereços!$B$3:$M$1002,2,FALSE)&amp;" "&amp;VLOOKUP($U477,Endereços!$B$3:$M$1002,3,FALSE),"")</f>
        <v/>
      </c>
      <c r="W477" s="9"/>
      <c r="X477" s="9"/>
      <c r="Y477" s="9"/>
      <c r="Z477" s="16"/>
      <c r="AA477" s="16"/>
      <c r="AB477" s="72"/>
    </row>
    <row r="478" spans="1:28" x14ac:dyDescent="0.2">
      <c r="A478" s="38" t="str">
        <f t="shared" si="9"/>
        <v/>
      </c>
      <c r="B478" s="9"/>
      <c r="C478" s="7"/>
      <c r="D478" s="14"/>
      <c r="E478" s="14"/>
      <c r="F478" s="33" t="str">
        <f>IF($E478&lt;&gt;"",VLOOKUP($E478,Parametros!$A$3:$C$102,2,FALSE),"")</f>
        <v/>
      </c>
      <c r="G478" s="36"/>
      <c r="H478" s="33" t="str">
        <f>IF($G478&lt;&gt;"",VLOOKUP($G478,Parametros!$P$3:$R$102,2,FALSE),"")</f>
        <v/>
      </c>
      <c r="I478" s="9"/>
      <c r="J478" s="9"/>
      <c r="K478" s="9"/>
      <c r="L478" s="33" t="str">
        <f>IF($U478&lt;&gt;"",VLOOKUP(VLOOKUP(VLOOKUP($U478,Endereços!$B$3:$M$1002,8,FALSE),Parametros!$AG$3:$AJ$102,4,FALSE),Parametros!$U$3:$Z$102,4,FALSE),"")</f>
        <v/>
      </c>
      <c r="M478" s="33" t="str">
        <f>IF($U478&lt;&gt;"",VLOOKUP(VLOOKUP($U478,Endereços!$B$3:$M$1002,6,FALSE),Parametros!$I$3:$N$102,6,FALSE),"")</f>
        <v/>
      </c>
      <c r="N478" s="9"/>
      <c r="O478" s="9"/>
      <c r="P478" s="9"/>
      <c r="Q478" s="9"/>
      <c r="R478" s="9"/>
      <c r="S478" s="9"/>
      <c r="T478" s="9"/>
      <c r="U478" s="9"/>
      <c r="V478" s="32" t="str">
        <f>IF($U478&lt;&gt;"",VLOOKUP($U478,Endereços!$B$3:$M$1002,5,FALSE)&amp;" - "&amp;VLOOKUP($U478,Endereços!$B$3:$M$1002,7,FALSE)&amp;" - "&amp;VLOOKUP($U478,Endereços!$B$3:$M$1002,8,FALSE)&amp;", "&amp;VLOOKUP($U478,Endereços!$B$3:$M$1002,2,FALSE)&amp;" "&amp;VLOOKUP($U478,Endereços!$B$3:$M$1002,3,FALSE),"")</f>
        <v/>
      </c>
      <c r="W478" s="9"/>
      <c r="X478" s="9"/>
      <c r="Y478" s="9"/>
      <c r="Z478" s="16"/>
      <c r="AA478" s="16"/>
      <c r="AB478" s="72"/>
    </row>
    <row r="479" spans="1:28" x14ac:dyDescent="0.2">
      <c r="A479" s="38" t="str">
        <f t="shared" si="9"/>
        <v/>
      </c>
      <c r="B479" s="9"/>
      <c r="C479" s="7"/>
      <c r="D479" s="14"/>
      <c r="E479" s="14"/>
      <c r="F479" s="33" t="str">
        <f>IF($E479&lt;&gt;"",VLOOKUP($E479,Parametros!$A$3:$C$102,2,FALSE),"")</f>
        <v/>
      </c>
      <c r="G479" s="36"/>
      <c r="H479" s="33" t="str">
        <f>IF($G479&lt;&gt;"",VLOOKUP($G479,Parametros!$P$3:$R$102,2,FALSE),"")</f>
        <v/>
      </c>
      <c r="I479" s="9"/>
      <c r="J479" s="9"/>
      <c r="K479" s="9"/>
      <c r="L479" s="33" t="str">
        <f>IF($U479&lt;&gt;"",VLOOKUP(VLOOKUP(VLOOKUP($U479,Endereços!$B$3:$M$1002,8,FALSE),Parametros!$AG$3:$AJ$102,4,FALSE),Parametros!$U$3:$Z$102,4,FALSE),"")</f>
        <v/>
      </c>
      <c r="M479" s="33" t="str">
        <f>IF($U479&lt;&gt;"",VLOOKUP(VLOOKUP($U479,Endereços!$B$3:$M$1002,6,FALSE),Parametros!$I$3:$N$102,6,FALSE),"")</f>
        <v/>
      </c>
      <c r="N479" s="9"/>
      <c r="O479" s="9"/>
      <c r="P479" s="9"/>
      <c r="Q479" s="9"/>
      <c r="R479" s="9"/>
      <c r="S479" s="9"/>
      <c r="T479" s="9"/>
      <c r="U479" s="9"/>
      <c r="V479" s="32" t="str">
        <f>IF($U479&lt;&gt;"",VLOOKUP($U479,Endereços!$B$3:$M$1002,5,FALSE)&amp;" - "&amp;VLOOKUP($U479,Endereços!$B$3:$M$1002,7,FALSE)&amp;" - "&amp;VLOOKUP($U479,Endereços!$B$3:$M$1002,8,FALSE)&amp;", "&amp;VLOOKUP($U479,Endereços!$B$3:$M$1002,2,FALSE)&amp;" "&amp;VLOOKUP($U479,Endereços!$B$3:$M$1002,3,FALSE),"")</f>
        <v/>
      </c>
      <c r="W479" s="9"/>
      <c r="X479" s="9"/>
      <c r="Y479" s="9"/>
      <c r="Z479" s="16"/>
      <c r="AA479" s="16"/>
      <c r="AB479" s="72"/>
    </row>
    <row r="480" spans="1:28" x14ac:dyDescent="0.2">
      <c r="A480" s="38" t="str">
        <f t="shared" si="9"/>
        <v/>
      </c>
      <c r="B480" s="9"/>
      <c r="C480" s="7"/>
      <c r="D480" s="14"/>
      <c r="E480" s="14"/>
      <c r="F480" s="33" t="str">
        <f>IF($E480&lt;&gt;"",VLOOKUP($E480,Parametros!$A$3:$C$102,2,FALSE),"")</f>
        <v/>
      </c>
      <c r="G480" s="36"/>
      <c r="H480" s="33" t="str">
        <f>IF($G480&lt;&gt;"",VLOOKUP($G480,Parametros!$P$3:$R$102,2,FALSE),"")</f>
        <v/>
      </c>
      <c r="I480" s="9"/>
      <c r="J480" s="9"/>
      <c r="K480" s="9"/>
      <c r="L480" s="33" t="str">
        <f>IF($U480&lt;&gt;"",VLOOKUP(VLOOKUP(VLOOKUP($U480,Endereços!$B$3:$M$1002,8,FALSE),Parametros!$AG$3:$AJ$102,4,FALSE),Parametros!$U$3:$Z$102,4,FALSE),"")</f>
        <v/>
      </c>
      <c r="M480" s="33" t="str">
        <f>IF($U480&lt;&gt;"",VLOOKUP(VLOOKUP($U480,Endereços!$B$3:$M$1002,6,FALSE),Parametros!$I$3:$N$102,6,FALSE),"")</f>
        <v/>
      </c>
      <c r="N480" s="9"/>
      <c r="O480" s="9"/>
      <c r="P480" s="9"/>
      <c r="Q480" s="9"/>
      <c r="R480" s="9"/>
      <c r="S480" s="9"/>
      <c r="T480" s="9"/>
      <c r="U480" s="9"/>
      <c r="V480" s="32" t="str">
        <f>IF($U480&lt;&gt;"",VLOOKUP($U480,Endereços!$B$3:$M$1002,5,FALSE)&amp;" - "&amp;VLOOKUP($U480,Endereços!$B$3:$M$1002,7,FALSE)&amp;" - "&amp;VLOOKUP($U480,Endereços!$B$3:$M$1002,8,FALSE)&amp;", "&amp;VLOOKUP($U480,Endereços!$B$3:$M$1002,2,FALSE)&amp;" "&amp;VLOOKUP($U480,Endereços!$B$3:$M$1002,3,FALSE),"")</f>
        <v/>
      </c>
      <c r="W480" s="9"/>
      <c r="X480" s="9"/>
      <c r="Y480" s="9"/>
      <c r="Z480" s="16"/>
      <c r="AA480" s="16"/>
      <c r="AB480" s="72"/>
    </row>
    <row r="481" spans="1:28" x14ac:dyDescent="0.2">
      <c r="A481" s="38" t="str">
        <f t="shared" si="9"/>
        <v/>
      </c>
      <c r="B481" s="9"/>
      <c r="C481" s="7"/>
      <c r="D481" s="14"/>
      <c r="E481" s="14"/>
      <c r="F481" s="33" t="str">
        <f>IF($E481&lt;&gt;"",VLOOKUP($E481,Parametros!$A$3:$C$102,2,FALSE),"")</f>
        <v/>
      </c>
      <c r="G481" s="36"/>
      <c r="H481" s="33" t="str">
        <f>IF($G481&lt;&gt;"",VLOOKUP($G481,Parametros!$P$3:$R$102,2,FALSE),"")</f>
        <v/>
      </c>
      <c r="I481" s="9"/>
      <c r="J481" s="9"/>
      <c r="K481" s="9"/>
      <c r="L481" s="33" t="str">
        <f>IF($U481&lt;&gt;"",VLOOKUP(VLOOKUP(VLOOKUP($U481,Endereços!$B$3:$M$1002,8,FALSE),Parametros!$AG$3:$AJ$102,4,FALSE),Parametros!$U$3:$Z$102,4,FALSE),"")</f>
        <v/>
      </c>
      <c r="M481" s="33" t="str">
        <f>IF($U481&lt;&gt;"",VLOOKUP(VLOOKUP($U481,Endereços!$B$3:$M$1002,6,FALSE),Parametros!$I$3:$N$102,6,FALSE),"")</f>
        <v/>
      </c>
      <c r="N481" s="9"/>
      <c r="O481" s="9"/>
      <c r="P481" s="9"/>
      <c r="Q481" s="9"/>
      <c r="R481" s="9"/>
      <c r="S481" s="9"/>
      <c r="T481" s="9"/>
      <c r="U481" s="9"/>
      <c r="V481" s="32" t="str">
        <f>IF($U481&lt;&gt;"",VLOOKUP($U481,Endereços!$B$3:$M$1002,5,FALSE)&amp;" - "&amp;VLOOKUP($U481,Endereços!$B$3:$M$1002,7,FALSE)&amp;" - "&amp;VLOOKUP($U481,Endereços!$B$3:$M$1002,8,FALSE)&amp;", "&amp;VLOOKUP($U481,Endereços!$B$3:$M$1002,2,FALSE)&amp;" "&amp;VLOOKUP($U481,Endereços!$B$3:$M$1002,3,FALSE),"")</f>
        <v/>
      </c>
      <c r="W481" s="9"/>
      <c r="X481" s="9"/>
      <c r="Y481" s="9"/>
      <c r="Z481" s="16"/>
      <c r="AA481" s="16"/>
      <c r="AB481" s="72"/>
    </row>
    <row r="482" spans="1:28" x14ac:dyDescent="0.2">
      <c r="A482" s="38" t="str">
        <f t="shared" si="9"/>
        <v/>
      </c>
      <c r="B482" s="9"/>
      <c r="C482" s="7"/>
      <c r="D482" s="14"/>
      <c r="E482" s="14"/>
      <c r="F482" s="33" t="str">
        <f>IF($E482&lt;&gt;"",VLOOKUP($E482,Parametros!$A$3:$C$102,2,FALSE),"")</f>
        <v/>
      </c>
      <c r="G482" s="36"/>
      <c r="H482" s="33" t="str">
        <f>IF($G482&lt;&gt;"",VLOOKUP($G482,Parametros!$P$3:$R$102,2,FALSE),"")</f>
        <v/>
      </c>
      <c r="I482" s="9"/>
      <c r="J482" s="9"/>
      <c r="K482" s="9"/>
      <c r="L482" s="33" t="str">
        <f>IF($U482&lt;&gt;"",VLOOKUP(VLOOKUP(VLOOKUP($U482,Endereços!$B$3:$M$1002,8,FALSE),Parametros!$AG$3:$AJ$102,4,FALSE),Parametros!$U$3:$Z$102,4,FALSE),"")</f>
        <v/>
      </c>
      <c r="M482" s="33" t="str">
        <f>IF($U482&lt;&gt;"",VLOOKUP(VLOOKUP($U482,Endereços!$B$3:$M$1002,6,FALSE),Parametros!$I$3:$N$102,6,FALSE),"")</f>
        <v/>
      </c>
      <c r="N482" s="9"/>
      <c r="O482" s="9"/>
      <c r="P482" s="9"/>
      <c r="Q482" s="9"/>
      <c r="R482" s="9"/>
      <c r="S482" s="9"/>
      <c r="T482" s="9"/>
      <c r="U482" s="9"/>
      <c r="V482" s="32" t="str">
        <f>IF($U482&lt;&gt;"",VLOOKUP($U482,Endereços!$B$3:$M$1002,5,FALSE)&amp;" - "&amp;VLOOKUP($U482,Endereços!$B$3:$M$1002,7,FALSE)&amp;" - "&amp;VLOOKUP($U482,Endereços!$B$3:$M$1002,8,FALSE)&amp;", "&amp;VLOOKUP($U482,Endereços!$B$3:$M$1002,2,FALSE)&amp;" "&amp;VLOOKUP($U482,Endereços!$B$3:$M$1002,3,FALSE),"")</f>
        <v/>
      </c>
      <c r="W482" s="9"/>
      <c r="X482" s="9"/>
      <c r="Y482" s="9"/>
      <c r="Z482" s="16"/>
      <c r="AA482" s="16"/>
      <c r="AB482" s="72"/>
    </row>
    <row r="483" spans="1:28" x14ac:dyDescent="0.2">
      <c r="A483" s="38" t="str">
        <f t="shared" si="9"/>
        <v/>
      </c>
      <c r="B483" s="9"/>
      <c r="C483" s="7"/>
      <c r="D483" s="14"/>
      <c r="E483" s="14"/>
      <c r="F483" s="33" t="str">
        <f>IF($E483&lt;&gt;"",VLOOKUP($E483,Parametros!$A$3:$C$102,2,FALSE),"")</f>
        <v/>
      </c>
      <c r="G483" s="36"/>
      <c r="H483" s="33" t="str">
        <f>IF($G483&lt;&gt;"",VLOOKUP($G483,Parametros!$P$3:$R$102,2,FALSE),"")</f>
        <v/>
      </c>
      <c r="I483" s="9"/>
      <c r="J483" s="9"/>
      <c r="K483" s="9"/>
      <c r="L483" s="33" t="str">
        <f>IF($U483&lt;&gt;"",VLOOKUP(VLOOKUP(VLOOKUP($U483,Endereços!$B$3:$M$1002,8,FALSE),Parametros!$AG$3:$AJ$102,4,FALSE),Parametros!$U$3:$Z$102,4,FALSE),"")</f>
        <v/>
      </c>
      <c r="M483" s="33" t="str">
        <f>IF($U483&lt;&gt;"",VLOOKUP(VLOOKUP($U483,Endereços!$B$3:$M$1002,6,FALSE),Parametros!$I$3:$N$102,6,FALSE),"")</f>
        <v/>
      </c>
      <c r="N483" s="9"/>
      <c r="O483" s="9"/>
      <c r="P483" s="9"/>
      <c r="Q483" s="9"/>
      <c r="R483" s="9"/>
      <c r="S483" s="9"/>
      <c r="T483" s="9"/>
      <c r="U483" s="9"/>
      <c r="V483" s="32" t="str">
        <f>IF($U483&lt;&gt;"",VLOOKUP($U483,Endereços!$B$3:$M$1002,5,FALSE)&amp;" - "&amp;VLOOKUP($U483,Endereços!$B$3:$M$1002,7,FALSE)&amp;" - "&amp;VLOOKUP($U483,Endereços!$B$3:$M$1002,8,FALSE)&amp;", "&amp;VLOOKUP($U483,Endereços!$B$3:$M$1002,2,FALSE)&amp;" "&amp;VLOOKUP($U483,Endereços!$B$3:$M$1002,3,FALSE),"")</f>
        <v/>
      </c>
      <c r="W483" s="9"/>
      <c r="X483" s="9"/>
      <c r="Y483" s="9"/>
      <c r="Z483" s="16"/>
      <c r="AA483" s="16"/>
      <c r="AB483" s="72"/>
    </row>
    <row r="484" spans="1:28" x14ac:dyDescent="0.2">
      <c r="A484" s="38" t="str">
        <f t="shared" si="9"/>
        <v/>
      </c>
      <c r="B484" s="9"/>
      <c r="C484" s="7"/>
      <c r="D484" s="14"/>
      <c r="E484" s="14"/>
      <c r="F484" s="33" t="str">
        <f>IF($E484&lt;&gt;"",VLOOKUP($E484,Parametros!$A$3:$C$102,2,FALSE),"")</f>
        <v/>
      </c>
      <c r="G484" s="36"/>
      <c r="H484" s="33" t="str">
        <f>IF($G484&lt;&gt;"",VLOOKUP($G484,Parametros!$P$3:$R$102,2,FALSE),"")</f>
        <v/>
      </c>
      <c r="I484" s="9"/>
      <c r="J484" s="9"/>
      <c r="K484" s="9"/>
      <c r="L484" s="33" t="str">
        <f>IF($U484&lt;&gt;"",VLOOKUP(VLOOKUP(VLOOKUP($U484,Endereços!$B$3:$M$1002,8,FALSE),Parametros!$AG$3:$AJ$102,4,FALSE),Parametros!$U$3:$Z$102,4,FALSE),"")</f>
        <v/>
      </c>
      <c r="M484" s="33" t="str">
        <f>IF($U484&lt;&gt;"",VLOOKUP(VLOOKUP($U484,Endereços!$B$3:$M$1002,6,FALSE),Parametros!$I$3:$N$102,6,FALSE),"")</f>
        <v/>
      </c>
      <c r="N484" s="9"/>
      <c r="O484" s="9"/>
      <c r="P484" s="9"/>
      <c r="Q484" s="9"/>
      <c r="R484" s="9"/>
      <c r="S484" s="9"/>
      <c r="T484" s="9"/>
      <c r="U484" s="9"/>
      <c r="V484" s="32" t="str">
        <f>IF($U484&lt;&gt;"",VLOOKUP($U484,Endereços!$B$3:$M$1002,5,FALSE)&amp;" - "&amp;VLOOKUP($U484,Endereços!$B$3:$M$1002,7,FALSE)&amp;" - "&amp;VLOOKUP($U484,Endereços!$B$3:$M$1002,8,FALSE)&amp;", "&amp;VLOOKUP($U484,Endereços!$B$3:$M$1002,2,FALSE)&amp;" "&amp;VLOOKUP($U484,Endereços!$B$3:$M$1002,3,FALSE),"")</f>
        <v/>
      </c>
      <c r="W484" s="9"/>
      <c r="X484" s="9"/>
      <c r="Y484" s="9"/>
      <c r="Z484" s="16"/>
      <c r="AA484" s="16"/>
      <c r="AB484" s="72"/>
    </row>
    <row r="485" spans="1:28" x14ac:dyDescent="0.2">
      <c r="A485" s="38" t="str">
        <f t="shared" si="9"/>
        <v/>
      </c>
      <c r="B485" s="9"/>
      <c r="C485" s="7"/>
      <c r="D485" s="14"/>
      <c r="E485" s="14"/>
      <c r="F485" s="33" t="str">
        <f>IF($E485&lt;&gt;"",VLOOKUP($E485,Parametros!$A$3:$C$102,2,FALSE),"")</f>
        <v/>
      </c>
      <c r="G485" s="36"/>
      <c r="H485" s="33" t="str">
        <f>IF($G485&lt;&gt;"",VLOOKUP($G485,Parametros!$P$3:$R$102,2,FALSE),"")</f>
        <v/>
      </c>
      <c r="I485" s="9"/>
      <c r="J485" s="9"/>
      <c r="K485" s="9"/>
      <c r="L485" s="33" t="str">
        <f>IF($U485&lt;&gt;"",VLOOKUP(VLOOKUP(VLOOKUP($U485,Endereços!$B$3:$M$1002,8,FALSE),Parametros!$AG$3:$AJ$102,4,FALSE),Parametros!$U$3:$Z$102,4,FALSE),"")</f>
        <v/>
      </c>
      <c r="M485" s="33" t="str">
        <f>IF($U485&lt;&gt;"",VLOOKUP(VLOOKUP($U485,Endereços!$B$3:$M$1002,6,FALSE),Parametros!$I$3:$N$102,6,FALSE),"")</f>
        <v/>
      </c>
      <c r="N485" s="9"/>
      <c r="O485" s="9"/>
      <c r="P485" s="9"/>
      <c r="Q485" s="9"/>
      <c r="R485" s="9"/>
      <c r="S485" s="9"/>
      <c r="T485" s="9"/>
      <c r="U485" s="9"/>
      <c r="V485" s="32" t="str">
        <f>IF($U485&lt;&gt;"",VLOOKUP($U485,Endereços!$B$3:$M$1002,5,FALSE)&amp;" - "&amp;VLOOKUP($U485,Endereços!$B$3:$M$1002,7,FALSE)&amp;" - "&amp;VLOOKUP($U485,Endereços!$B$3:$M$1002,8,FALSE)&amp;", "&amp;VLOOKUP($U485,Endereços!$B$3:$M$1002,2,FALSE)&amp;" "&amp;VLOOKUP($U485,Endereços!$B$3:$M$1002,3,FALSE),"")</f>
        <v/>
      </c>
      <c r="W485" s="9"/>
      <c r="X485" s="9"/>
      <c r="Y485" s="9"/>
      <c r="Z485" s="16"/>
      <c r="AA485" s="16"/>
      <c r="AB485" s="72"/>
    </row>
    <row r="486" spans="1:28" x14ac:dyDescent="0.2">
      <c r="A486" s="38" t="str">
        <f t="shared" si="9"/>
        <v/>
      </c>
      <c r="B486" s="9"/>
      <c r="C486" s="7"/>
      <c r="D486" s="14"/>
      <c r="E486" s="14"/>
      <c r="F486" s="33" t="str">
        <f>IF($E486&lt;&gt;"",VLOOKUP($E486,Parametros!$A$3:$C$102,2,FALSE),"")</f>
        <v/>
      </c>
      <c r="G486" s="36"/>
      <c r="H486" s="33" t="str">
        <f>IF($G486&lt;&gt;"",VLOOKUP($G486,Parametros!$P$3:$R$102,2,FALSE),"")</f>
        <v/>
      </c>
      <c r="I486" s="9"/>
      <c r="J486" s="9"/>
      <c r="K486" s="9"/>
      <c r="L486" s="33" t="str">
        <f>IF($U486&lt;&gt;"",VLOOKUP(VLOOKUP(VLOOKUP($U486,Endereços!$B$3:$M$1002,8,FALSE),Parametros!$AG$3:$AJ$102,4,FALSE),Parametros!$U$3:$Z$102,4,FALSE),"")</f>
        <v/>
      </c>
      <c r="M486" s="33" t="str">
        <f>IF($U486&lt;&gt;"",VLOOKUP(VLOOKUP($U486,Endereços!$B$3:$M$1002,6,FALSE),Parametros!$I$3:$N$102,6,FALSE),"")</f>
        <v/>
      </c>
      <c r="N486" s="9"/>
      <c r="O486" s="9"/>
      <c r="P486" s="9"/>
      <c r="Q486" s="9"/>
      <c r="R486" s="9"/>
      <c r="S486" s="9"/>
      <c r="T486" s="9"/>
      <c r="U486" s="9"/>
      <c r="V486" s="32" t="str">
        <f>IF($U486&lt;&gt;"",VLOOKUP($U486,Endereços!$B$3:$M$1002,5,FALSE)&amp;" - "&amp;VLOOKUP($U486,Endereços!$B$3:$M$1002,7,FALSE)&amp;" - "&amp;VLOOKUP($U486,Endereços!$B$3:$M$1002,8,FALSE)&amp;", "&amp;VLOOKUP($U486,Endereços!$B$3:$M$1002,2,FALSE)&amp;" "&amp;VLOOKUP($U486,Endereços!$B$3:$M$1002,3,FALSE),"")</f>
        <v/>
      </c>
      <c r="W486" s="9"/>
      <c r="X486" s="9"/>
      <c r="Y486" s="9"/>
      <c r="Z486" s="16"/>
      <c r="AA486" s="16"/>
      <c r="AB486" s="72"/>
    </row>
    <row r="487" spans="1:28" x14ac:dyDescent="0.2">
      <c r="A487" s="38" t="str">
        <f t="shared" si="9"/>
        <v/>
      </c>
      <c r="B487" s="9"/>
      <c r="C487" s="7"/>
      <c r="D487" s="14"/>
      <c r="E487" s="14"/>
      <c r="F487" s="33" t="str">
        <f>IF($E487&lt;&gt;"",VLOOKUP($E487,Parametros!$A$3:$C$102,2,FALSE),"")</f>
        <v/>
      </c>
      <c r="G487" s="36"/>
      <c r="H487" s="33" t="str">
        <f>IF($G487&lt;&gt;"",VLOOKUP($G487,Parametros!$P$3:$R$102,2,FALSE),"")</f>
        <v/>
      </c>
      <c r="I487" s="9"/>
      <c r="J487" s="9"/>
      <c r="K487" s="9"/>
      <c r="L487" s="33" t="str">
        <f>IF($U487&lt;&gt;"",VLOOKUP(VLOOKUP(VLOOKUP($U487,Endereços!$B$3:$M$1002,8,FALSE),Parametros!$AG$3:$AJ$102,4,FALSE),Parametros!$U$3:$Z$102,4,FALSE),"")</f>
        <v/>
      </c>
      <c r="M487" s="33" t="str">
        <f>IF($U487&lt;&gt;"",VLOOKUP(VLOOKUP($U487,Endereços!$B$3:$M$1002,6,FALSE),Parametros!$I$3:$N$102,6,FALSE),"")</f>
        <v/>
      </c>
      <c r="N487" s="9"/>
      <c r="O487" s="9"/>
      <c r="P487" s="9"/>
      <c r="Q487" s="9"/>
      <c r="R487" s="9"/>
      <c r="S487" s="9"/>
      <c r="T487" s="9"/>
      <c r="U487" s="9"/>
      <c r="V487" s="32" t="str">
        <f>IF($U487&lt;&gt;"",VLOOKUP($U487,Endereços!$B$3:$M$1002,5,FALSE)&amp;" - "&amp;VLOOKUP($U487,Endereços!$B$3:$M$1002,7,FALSE)&amp;" - "&amp;VLOOKUP($U487,Endereços!$B$3:$M$1002,8,FALSE)&amp;", "&amp;VLOOKUP($U487,Endereços!$B$3:$M$1002,2,FALSE)&amp;" "&amp;VLOOKUP($U487,Endereços!$B$3:$M$1002,3,FALSE),"")</f>
        <v/>
      </c>
      <c r="W487" s="9"/>
      <c r="X487" s="9"/>
      <c r="Y487" s="9"/>
      <c r="Z487" s="16"/>
      <c r="AA487" s="16"/>
      <c r="AB487" s="72"/>
    </row>
    <row r="488" spans="1:28" x14ac:dyDescent="0.2">
      <c r="A488" s="38" t="str">
        <f t="shared" si="9"/>
        <v/>
      </c>
      <c r="B488" s="9"/>
      <c r="C488" s="7"/>
      <c r="D488" s="14"/>
      <c r="E488" s="14"/>
      <c r="F488" s="33" t="str">
        <f>IF($E488&lt;&gt;"",VLOOKUP($E488,Parametros!$A$3:$C$102,2,FALSE),"")</f>
        <v/>
      </c>
      <c r="G488" s="36"/>
      <c r="H488" s="33" t="str">
        <f>IF($G488&lt;&gt;"",VLOOKUP($G488,Parametros!$P$3:$R$102,2,FALSE),"")</f>
        <v/>
      </c>
      <c r="I488" s="9"/>
      <c r="J488" s="9"/>
      <c r="K488" s="9"/>
      <c r="L488" s="33" t="str">
        <f>IF($U488&lt;&gt;"",VLOOKUP(VLOOKUP(VLOOKUP($U488,Endereços!$B$3:$M$1002,8,FALSE),Parametros!$AG$3:$AJ$102,4,FALSE),Parametros!$U$3:$Z$102,4,FALSE),"")</f>
        <v/>
      </c>
      <c r="M488" s="33" t="str">
        <f>IF($U488&lt;&gt;"",VLOOKUP(VLOOKUP($U488,Endereços!$B$3:$M$1002,6,FALSE),Parametros!$I$3:$N$102,6,FALSE),"")</f>
        <v/>
      </c>
      <c r="N488" s="9"/>
      <c r="O488" s="9"/>
      <c r="P488" s="9"/>
      <c r="Q488" s="9"/>
      <c r="R488" s="9"/>
      <c r="S488" s="9"/>
      <c r="T488" s="9"/>
      <c r="U488" s="9"/>
      <c r="V488" s="32" t="str">
        <f>IF($U488&lt;&gt;"",VLOOKUP($U488,Endereços!$B$3:$M$1002,5,FALSE)&amp;" - "&amp;VLOOKUP($U488,Endereços!$B$3:$M$1002,7,FALSE)&amp;" - "&amp;VLOOKUP($U488,Endereços!$B$3:$M$1002,8,FALSE)&amp;", "&amp;VLOOKUP($U488,Endereços!$B$3:$M$1002,2,FALSE)&amp;" "&amp;VLOOKUP($U488,Endereços!$B$3:$M$1002,3,FALSE),"")</f>
        <v/>
      </c>
      <c r="W488" s="9"/>
      <c r="X488" s="9"/>
      <c r="Y488" s="9"/>
      <c r="Z488" s="16"/>
      <c r="AA488" s="16"/>
      <c r="AB488" s="72"/>
    </row>
    <row r="489" spans="1:28" x14ac:dyDescent="0.2">
      <c r="A489" s="38" t="str">
        <f t="shared" si="9"/>
        <v/>
      </c>
      <c r="B489" s="9"/>
      <c r="C489" s="7"/>
      <c r="D489" s="14"/>
      <c r="E489" s="14"/>
      <c r="F489" s="33" t="str">
        <f>IF($E489&lt;&gt;"",VLOOKUP($E489,Parametros!$A$3:$C$102,2,FALSE),"")</f>
        <v/>
      </c>
      <c r="G489" s="36"/>
      <c r="H489" s="33" t="str">
        <f>IF($G489&lt;&gt;"",VLOOKUP($G489,Parametros!$P$3:$R$102,2,FALSE),"")</f>
        <v/>
      </c>
      <c r="I489" s="9"/>
      <c r="J489" s="9"/>
      <c r="K489" s="9"/>
      <c r="L489" s="33" t="str">
        <f>IF($U489&lt;&gt;"",VLOOKUP(VLOOKUP(VLOOKUP($U489,Endereços!$B$3:$M$1002,8,FALSE),Parametros!$AG$3:$AJ$102,4,FALSE),Parametros!$U$3:$Z$102,4,FALSE),"")</f>
        <v/>
      </c>
      <c r="M489" s="33" t="str">
        <f>IF($U489&lt;&gt;"",VLOOKUP(VLOOKUP($U489,Endereços!$B$3:$M$1002,6,FALSE),Parametros!$I$3:$N$102,6,FALSE),"")</f>
        <v/>
      </c>
      <c r="N489" s="9"/>
      <c r="O489" s="9"/>
      <c r="P489" s="9"/>
      <c r="Q489" s="9"/>
      <c r="R489" s="9"/>
      <c r="S489" s="9"/>
      <c r="T489" s="9"/>
      <c r="U489" s="9"/>
      <c r="V489" s="32" t="str">
        <f>IF($U489&lt;&gt;"",VLOOKUP($U489,Endereços!$B$3:$M$1002,5,FALSE)&amp;" - "&amp;VLOOKUP($U489,Endereços!$B$3:$M$1002,7,FALSE)&amp;" - "&amp;VLOOKUP($U489,Endereços!$B$3:$M$1002,8,FALSE)&amp;", "&amp;VLOOKUP($U489,Endereços!$B$3:$M$1002,2,FALSE)&amp;" "&amp;VLOOKUP($U489,Endereços!$B$3:$M$1002,3,FALSE),"")</f>
        <v/>
      </c>
      <c r="W489" s="9"/>
      <c r="X489" s="9"/>
      <c r="Y489" s="9"/>
      <c r="Z489" s="16"/>
      <c r="AA489" s="16"/>
      <c r="AB489" s="72"/>
    </row>
    <row r="490" spans="1:28" x14ac:dyDescent="0.2">
      <c r="A490" s="38" t="str">
        <f t="shared" si="9"/>
        <v/>
      </c>
      <c r="B490" s="9"/>
      <c r="C490" s="7"/>
      <c r="D490" s="14"/>
      <c r="E490" s="14"/>
      <c r="F490" s="33" t="str">
        <f>IF($E490&lt;&gt;"",VLOOKUP($E490,Parametros!$A$3:$C$102,2,FALSE),"")</f>
        <v/>
      </c>
      <c r="G490" s="36"/>
      <c r="H490" s="33" t="str">
        <f>IF($G490&lt;&gt;"",VLOOKUP($G490,Parametros!$P$3:$R$102,2,FALSE),"")</f>
        <v/>
      </c>
      <c r="I490" s="9"/>
      <c r="J490" s="9"/>
      <c r="K490" s="9"/>
      <c r="L490" s="33" t="str">
        <f>IF($U490&lt;&gt;"",VLOOKUP(VLOOKUP(VLOOKUP($U490,Endereços!$B$3:$M$1002,8,FALSE),Parametros!$AG$3:$AJ$102,4,FALSE),Parametros!$U$3:$Z$102,4,FALSE),"")</f>
        <v/>
      </c>
      <c r="M490" s="33" t="str">
        <f>IF($U490&lt;&gt;"",VLOOKUP(VLOOKUP($U490,Endereços!$B$3:$M$1002,6,FALSE),Parametros!$I$3:$N$102,6,FALSE),"")</f>
        <v/>
      </c>
      <c r="N490" s="9"/>
      <c r="O490" s="9"/>
      <c r="P490" s="9"/>
      <c r="Q490" s="9"/>
      <c r="R490" s="9"/>
      <c r="S490" s="9"/>
      <c r="T490" s="9"/>
      <c r="U490" s="9"/>
      <c r="V490" s="32" t="str">
        <f>IF($U490&lt;&gt;"",VLOOKUP($U490,Endereços!$B$3:$M$1002,5,FALSE)&amp;" - "&amp;VLOOKUP($U490,Endereços!$B$3:$M$1002,7,FALSE)&amp;" - "&amp;VLOOKUP($U490,Endereços!$B$3:$M$1002,8,FALSE)&amp;", "&amp;VLOOKUP($U490,Endereços!$B$3:$M$1002,2,FALSE)&amp;" "&amp;VLOOKUP($U490,Endereços!$B$3:$M$1002,3,FALSE),"")</f>
        <v/>
      </c>
      <c r="W490" s="9"/>
      <c r="X490" s="9"/>
      <c r="Y490" s="9"/>
      <c r="Z490" s="16"/>
      <c r="AA490" s="16"/>
      <c r="AB490" s="72"/>
    </row>
    <row r="491" spans="1:28" x14ac:dyDescent="0.2">
      <c r="A491" s="38" t="str">
        <f t="shared" si="9"/>
        <v/>
      </c>
      <c r="B491" s="9"/>
      <c r="C491" s="7"/>
      <c r="D491" s="14"/>
      <c r="E491" s="14"/>
      <c r="F491" s="33" t="str">
        <f>IF($E491&lt;&gt;"",VLOOKUP($E491,Parametros!$A$3:$C$102,2,FALSE),"")</f>
        <v/>
      </c>
      <c r="G491" s="36"/>
      <c r="H491" s="33" t="str">
        <f>IF($G491&lt;&gt;"",VLOOKUP($G491,Parametros!$P$3:$R$102,2,FALSE),"")</f>
        <v/>
      </c>
      <c r="I491" s="9"/>
      <c r="J491" s="9"/>
      <c r="K491" s="9"/>
      <c r="L491" s="33" t="str">
        <f>IF($U491&lt;&gt;"",VLOOKUP(VLOOKUP(VLOOKUP($U491,Endereços!$B$3:$M$1002,8,FALSE),Parametros!$AG$3:$AJ$102,4,FALSE),Parametros!$U$3:$Z$102,4,FALSE),"")</f>
        <v/>
      </c>
      <c r="M491" s="33" t="str">
        <f>IF($U491&lt;&gt;"",VLOOKUP(VLOOKUP($U491,Endereços!$B$3:$M$1002,6,FALSE),Parametros!$I$3:$N$102,6,FALSE),"")</f>
        <v/>
      </c>
      <c r="N491" s="9"/>
      <c r="O491" s="9"/>
      <c r="P491" s="9"/>
      <c r="Q491" s="9"/>
      <c r="R491" s="9"/>
      <c r="S491" s="9"/>
      <c r="T491" s="9"/>
      <c r="U491" s="9"/>
      <c r="V491" s="32" t="str">
        <f>IF($U491&lt;&gt;"",VLOOKUP($U491,Endereços!$B$3:$M$1002,5,FALSE)&amp;" - "&amp;VLOOKUP($U491,Endereços!$B$3:$M$1002,7,FALSE)&amp;" - "&amp;VLOOKUP($U491,Endereços!$B$3:$M$1002,8,FALSE)&amp;", "&amp;VLOOKUP($U491,Endereços!$B$3:$M$1002,2,FALSE)&amp;" "&amp;VLOOKUP($U491,Endereços!$B$3:$M$1002,3,FALSE),"")</f>
        <v/>
      </c>
      <c r="W491" s="9"/>
      <c r="X491" s="9"/>
      <c r="Y491" s="9"/>
      <c r="Z491" s="16"/>
      <c r="AA491" s="16"/>
      <c r="AB491" s="72"/>
    </row>
    <row r="492" spans="1:28" x14ac:dyDescent="0.2">
      <c r="A492" s="38" t="str">
        <f t="shared" si="9"/>
        <v/>
      </c>
      <c r="B492" s="9"/>
      <c r="C492" s="7"/>
      <c r="D492" s="14"/>
      <c r="E492" s="14"/>
      <c r="F492" s="33" t="str">
        <f>IF($E492&lt;&gt;"",VLOOKUP($E492,Parametros!$A$3:$C$102,2,FALSE),"")</f>
        <v/>
      </c>
      <c r="G492" s="36"/>
      <c r="H492" s="33" t="str">
        <f>IF($G492&lt;&gt;"",VLOOKUP($G492,Parametros!$P$3:$R$102,2,FALSE),"")</f>
        <v/>
      </c>
      <c r="I492" s="9"/>
      <c r="J492" s="9"/>
      <c r="K492" s="9"/>
      <c r="L492" s="33" t="str">
        <f>IF($U492&lt;&gt;"",VLOOKUP(VLOOKUP(VLOOKUP($U492,Endereços!$B$3:$M$1002,8,FALSE),Parametros!$AG$3:$AJ$102,4,FALSE),Parametros!$U$3:$Z$102,4,FALSE),"")</f>
        <v/>
      </c>
      <c r="M492" s="33" t="str">
        <f>IF($U492&lt;&gt;"",VLOOKUP(VLOOKUP($U492,Endereços!$B$3:$M$1002,6,FALSE),Parametros!$I$3:$N$102,6,FALSE),"")</f>
        <v/>
      </c>
      <c r="N492" s="9"/>
      <c r="O492" s="9"/>
      <c r="P492" s="9"/>
      <c r="Q492" s="9"/>
      <c r="R492" s="9"/>
      <c r="S492" s="9"/>
      <c r="T492" s="9"/>
      <c r="U492" s="9"/>
      <c r="V492" s="32" t="str">
        <f>IF($U492&lt;&gt;"",VLOOKUP($U492,Endereços!$B$3:$M$1002,5,FALSE)&amp;" - "&amp;VLOOKUP($U492,Endereços!$B$3:$M$1002,7,FALSE)&amp;" - "&amp;VLOOKUP($U492,Endereços!$B$3:$M$1002,8,FALSE)&amp;", "&amp;VLOOKUP($U492,Endereços!$B$3:$M$1002,2,FALSE)&amp;" "&amp;VLOOKUP($U492,Endereços!$B$3:$M$1002,3,FALSE),"")</f>
        <v/>
      </c>
      <c r="W492" s="9"/>
      <c r="X492" s="9"/>
      <c r="Y492" s="9"/>
      <c r="Z492" s="16"/>
      <c r="AA492" s="16"/>
      <c r="AB492" s="72"/>
    </row>
    <row r="493" spans="1:28" x14ac:dyDescent="0.2">
      <c r="A493" s="38" t="str">
        <f t="shared" si="9"/>
        <v/>
      </c>
      <c r="B493" s="9"/>
      <c r="C493" s="7"/>
      <c r="D493" s="14"/>
      <c r="E493" s="14"/>
      <c r="F493" s="33" t="str">
        <f>IF($E493&lt;&gt;"",VLOOKUP($E493,Parametros!$A$3:$C$102,2,FALSE),"")</f>
        <v/>
      </c>
      <c r="G493" s="36"/>
      <c r="H493" s="33" t="str">
        <f>IF($G493&lt;&gt;"",VLOOKUP($G493,Parametros!$P$3:$R$102,2,FALSE),"")</f>
        <v/>
      </c>
      <c r="I493" s="9"/>
      <c r="J493" s="9"/>
      <c r="K493" s="9"/>
      <c r="L493" s="33" t="str">
        <f>IF($U493&lt;&gt;"",VLOOKUP(VLOOKUP(VLOOKUP($U493,Endereços!$B$3:$M$1002,8,FALSE),Parametros!$AG$3:$AJ$102,4,FALSE),Parametros!$U$3:$Z$102,4,FALSE),"")</f>
        <v/>
      </c>
      <c r="M493" s="33" t="str">
        <f>IF($U493&lt;&gt;"",VLOOKUP(VLOOKUP($U493,Endereços!$B$3:$M$1002,6,FALSE),Parametros!$I$3:$N$102,6,FALSE),"")</f>
        <v/>
      </c>
      <c r="N493" s="9"/>
      <c r="O493" s="9"/>
      <c r="P493" s="9"/>
      <c r="Q493" s="9"/>
      <c r="R493" s="9"/>
      <c r="S493" s="9"/>
      <c r="T493" s="9"/>
      <c r="U493" s="9"/>
      <c r="V493" s="32" t="str">
        <f>IF($U493&lt;&gt;"",VLOOKUP($U493,Endereços!$B$3:$M$1002,5,FALSE)&amp;" - "&amp;VLOOKUP($U493,Endereços!$B$3:$M$1002,7,FALSE)&amp;" - "&amp;VLOOKUP($U493,Endereços!$B$3:$M$1002,8,FALSE)&amp;", "&amp;VLOOKUP($U493,Endereços!$B$3:$M$1002,2,FALSE)&amp;" "&amp;VLOOKUP($U493,Endereços!$B$3:$M$1002,3,FALSE),"")</f>
        <v/>
      </c>
      <c r="W493" s="9"/>
      <c r="X493" s="9"/>
      <c r="Y493" s="9"/>
      <c r="Z493" s="16"/>
      <c r="AA493" s="16"/>
      <c r="AB493" s="72"/>
    </row>
    <row r="494" spans="1:28" x14ac:dyDescent="0.2">
      <c r="A494" s="38" t="str">
        <f t="shared" si="9"/>
        <v/>
      </c>
      <c r="B494" s="9"/>
      <c r="C494" s="7"/>
      <c r="D494" s="14"/>
      <c r="E494" s="14"/>
      <c r="F494" s="33" t="str">
        <f>IF($E494&lt;&gt;"",VLOOKUP($E494,Parametros!$A$3:$C$102,2,FALSE),"")</f>
        <v/>
      </c>
      <c r="G494" s="36"/>
      <c r="H494" s="33" t="str">
        <f>IF($G494&lt;&gt;"",VLOOKUP($G494,Parametros!$P$3:$R$102,2,FALSE),"")</f>
        <v/>
      </c>
      <c r="I494" s="9"/>
      <c r="J494" s="9"/>
      <c r="K494" s="9"/>
      <c r="L494" s="33" t="str">
        <f>IF($U494&lt;&gt;"",VLOOKUP(VLOOKUP(VLOOKUP($U494,Endereços!$B$3:$M$1002,8,FALSE),Parametros!$AG$3:$AJ$102,4,FALSE),Parametros!$U$3:$Z$102,4,FALSE),"")</f>
        <v/>
      </c>
      <c r="M494" s="33" t="str">
        <f>IF($U494&lt;&gt;"",VLOOKUP(VLOOKUP($U494,Endereços!$B$3:$M$1002,6,FALSE),Parametros!$I$3:$N$102,6,FALSE),"")</f>
        <v/>
      </c>
      <c r="N494" s="9"/>
      <c r="O494" s="9"/>
      <c r="P494" s="9"/>
      <c r="Q494" s="9"/>
      <c r="R494" s="9"/>
      <c r="S494" s="9"/>
      <c r="T494" s="9"/>
      <c r="U494" s="9"/>
      <c r="V494" s="32" t="str">
        <f>IF($U494&lt;&gt;"",VLOOKUP($U494,Endereços!$B$3:$M$1002,5,FALSE)&amp;" - "&amp;VLOOKUP($U494,Endereços!$B$3:$M$1002,7,FALSE)&amp;" - "&amp;VLOOKUP($U494,Endereços!$B$3:$M$1002,8,FALSE)&amp;", "&amp;VLOOKUP($U494,Endereços!$B$3:$M$1002,2,FALSE)&amp;" "&amp;VLOOKUP($U494,Endereços!$B$3:$M$1002,3,FALSE),"")</f>
        <v/>
      </c>
      <c r="W494" s="9"/>
      <c r="X494" s="9"/>
      <c r="Y494" s="9"/>
      <c r="Z494" s="16"/>
      <c r="AA494" s="16"/>
      <c r="AB494" s="72"/>
    </row>
    <row r="495" spans="1:28" x14ac:dyDescent="0.2">
      <c r="A495" s="38" t="str">
        <f t="shared" si="9"/>
        <v/>
      </c>
      <c r="B495" s="9"/>
      <c r="C495" s="7"/>
      <c r="D495" s="14"/>
      <c r="E495" s="14"/>
      <c r="F495" s="33" t="str">
        <f>IF($E495&lt;&gt;"",VLOOKUP($E495,Parametros!$A$3:$C$102,2,FALSE),"")</f>
        <v/>
      </c>
      <c r="G495" s="36"/>
      <c r="H495" s="33" t="str">
        <f>IF($G495&lt;&gt;"",VLOOKUP($G495,Parametros!$P$3:$R$102,2,FALSE),"")</f>
        <v/>
      </c>
      <c r="I495" s="9"/>
      <c r="J495" s="9"/>
      <c r="K495" s="9"/>
      <c r="L495" s="33" t="str">
        <f>IF($U495&lt;&gt;"",VLOOKUP(VLOOKUP(VLOOKUP($U495,Endereços!$B$3:$M$1002,8,FALSE),Parametros!$AG$3:$AJ$102,4,FALSE),Parametros!$U$3:$Z$102,4,FALSE),"")</f>
        <v/>
      </c>
      <c r="M495" s="33" t="str">
        <f>IF($U495&lt;&gt;"",VLOOKUP(VLOOKUP($U495,Endereços!$B$3:$M$1002,6,FALSE),Parametros!$I$3:$N$102,6,FALSE),"")</f>
        <v/>
      </c>
      <c r="N495" s="9"/>
      <c r="O495" s="9"/>
      <c r="P495" s="9"/>
      <c r="Q495" s="9"/>
      <c r="R495" s="9"/>
      <c r="S495" s="9"/>
      <c r="T495" s="9"/>
      <c r="U495" s="9"/>
      <c r="V495" s="32" t="str">
        <f>IF($U495&lt;&gt;"",VLOOKUP($U495,Endereços!$B$3:$M$1002,5,FALSE)&amp;" - "&amp;VLOOKUP($U495,Endereços!$B$3:$M$1002,7,FALSE)&amp;" - "&amp;VLOOKUP($U495,Endereços!$B$3:$M$1002,8,FALSE)&amp;", "&amp;VLOOKUP($U495,Endereços!$B$3:$M$1002,2,FALSE)&amp;" "&amp;VLOOKUP($U495,Endereços!$B$3:$M$1002,3,FALSE),"")</f>
        <v/>
      </c>
      <c r="W495" s="9"/>
      <c r="X495" s="9"/>
      <c r="Y495" s="9"/>
      <c r="Z495" s="16"/>
      <c r="AA495" s="16"/>
      <c r="AB495" s="72"/>
    </row>
    <row r="496" spans="1:28" x14ac:dyDescent="0.2">
      <c r="A496" s="38" t="str">
        <f t="shared" si="9"/>
        <v/>
      </c>
      <c r="B496" s="9"/>
      <c r="C496" s="7"/>
      <c r="D496" s="14"/>
      <c r="E496" s="14"/>
      <c r="F496" s="33" t="str">
        <f>IF($E496&lt;&gt;"",VLOOKUP($E496,Parametros!$A$3:$C$102,2,FALSE),"")</f>
        <v/>
      </c>
      <c r="G496" s="36"/>
      <c r="H496" s="33" t="str">
        <f>IF($G496&lt;&gt;"",VLOOKUP($G496,Parametros!$P$3:$R$102,2,FALSE),"")</f>
        <v/>
      </c>
      <c r="I496" s="9"/>
      <c r="J496" s="9"/>
      <c r="K496" s="9"/>
      <c r="L496" s="33" t="str">
        <f>IF($U496&lt;&gt;"",VLOOKUP(VLOOKUP(VLOOKUP($U496,Endereços!$B$3:$M$1002,8,FALSE),Parametros!$AG$3:$AJ$102,4,FALSE),Parametros!$U$3:$Z$102,4,FALSE),"")</f>
        <v/>
      </c>
      <c r="M496" s="33" t="str">
        <f>IF($U496&lt;&gt;"",VLOOKUP(VLOOKUP($U496,Endereços!$B$3:$M$1002,6,FALSE),Parametros!$I$3:$N$102,6,FALSE),"")</f>
        <v/>
      </c>
      <c r="N496" s="9"/>
      <c r="O496" s="9"/>
      <c r="P496" s="9"/>
      <c r="Q496" s="9"/>
      <c r="R496" s="9"/>
      <c r="S496" s="9"/>
      <c r="T496" s="9"/>
      <c r="U496" s="9"/>
      <c r="V496" s="32" t="str">
        <f>IF($U496&lt;&gt;"",VLOOKUP($U496,Endereços!$B$3:$M$1002,5,FALSE)&amp;" - "&amp;VLOOKUP($U496,Endereços!$B$3:$M$1002,7,FALSE)&amp;" - "&amp;VLOOKUP($U496,Endereços!$B$3:$M$1002,8,FALSE)&amp;", "&amp;VLOOKUP($U496,Endereços!$B$3:$M$1002,2,FALSE)&amp;" "&amp;VLOOKUP($U496,Endereços!$B$3:$M$1002,3,FALSE),"")</f>
        <v/>
      </c>
      <c r="W496" s="9"/>
      <c r="X496" s="9"/>
      <c r="Y496" s="9"/>
      <c r="Z496" s="16"/>
      <c r="AA496" s="16"/>
      <c r="AB496" s="72"/>
    </row>
    <row r="497" spans="1:28" x14ac:dyDescent="0.2">
      <c r="A497" s="38" t="str">
        <f t="shared" si="9"/>
        <v/>
      </c>
      <c r="B497" s="9"/>
      <c r="C497" s="7"/>
      <c r="D497" s="14"/>
      <c r="E497" s="14"/>
      <c r="F497" s="33" t="str">
        <f>IF($E497&lt;&gt;"",VLOOKUP($E497,Parametros!$A$3:$C$102,2,FALSE),"")</f>
        <v/>
      </c>
      <c r="G497" s="36"/>
      <c r="H497" s="33" t="str">
        <f>IF($G497&lt;&gt;"",VLOOKUP($G497,Parametros!$P$3:$R$102,2,FALSE),"")</f>
        <v/>
      </c>
      <c r="I497" s="9"/>
      <c r="J497" s="9"/>
      <c r="K497" s="9"/>
      <c r="L497" s="33" t="str">
        <f>IF($U497&lt;&gt;"",VLOOKUP(VLOOKUP(VLOOKUP($U497,Endereços!$B$3:$M$1002,8,FALSE),Parametros!$AG$3:$AJ$102,4,FALSE),Parametros!$U$3:$Z$102,4,FALSE),"")</f>
        <v/>
      </c>
      <c r="M497" s="33" t="str">
        <f>IF($U497&lt;&gt;"",VLOOKUP(VLOOKUP($U497,Endereços!$B$3:$M$1002,6,FALSE),Parametros!$I$3:$N$102,6,FALSE),"")</f>
        <v/>
      </c>
      <c r="N497" s="9"/>
      <c r="O497" s="9"/>
      <c r="P497" s="9"/>
      <c r="Q497" s="9"/>
      <c r="R497" s="9"/>
      <c r="S497" s="9"/>
      <c r="T497" s="9"/>
      <c r="U497" s="9"/>
      <c r="V497" s="32" t="str">
        <f>IF($U497&lt;&gt;"",VLOOKUP($U497,Endereços!$B$3:$M$1002,5,FALSE)&amp;" - "&amp;VLOOKUP($U497,Endereços!$B$3:$M$1002,7,FALSE)&amp;" - "&amp;VLOOKUP($U497,Endereços!$B$3:$M$1002,8,FALSE)&amp;", "&amp;VLOOKUP($U497,Endereços!$B$3:$M$1002,2,FALSE)&amp;" "&amp;VLOOKUP($U497,Endereços!$B$3:$M$1002,3,FALSE),"")</f>
        <v/>
      </c>
      <c r="W497" s="9"/>
      <c r="X497" s="9"/>
      <c r="Y497" s="9"/>
      <c r="Z497" s="16"/>
      <c r="AA497" s="16"/>
      <c r="AB497" s="72"/>
    </row>
    <row r="498" spans="1:28" x14ac:dyDescent="0.2">
      <c r="A498" s="38" t="str">
        <f t="shared" si="9"/>
        <v/>
      </c>
      <c r="B498" s="9"/>
      <c r="C498" s="7"/>
      <c r="D498" s="14"/>
      <c r="E498" s="14"/>
      <c r="F498" s="33" t="str">
        <f>IF($E498&lt;&gt;"",VLOOKUP($E498,Parametros!$A$3:$C$102,2,FALSE),"")</f>
        <v/>
      </c>
      <c r="G498" s="36"/>
      <c r="H498" s="33" t="str">
        <f>IF($G498&lt;&gt;"",VLOOKUP($G498,Parametros!$P$3:$R$102,2,FALSE),"")</f>
        <v/>
      </c>
      <c r="I498" s="9"/>
      <c r="J498" s="9"/>
      <c r="K498" s="9"/>
      <c r="L498" s="33" t="str">
        <f>IF($U498&lt;&gt;"",VLOOKUP(VLOOKUP(VLOOKUP($U498,Endereços!$B$3:$M$1002,8,FALSE),Parametros!$AG$3:$AJ$102,4,FALSE),Parametros!$U$3:$Z$102,4,FALSE),"")</f>
        <v/>
      </c>
      <c r="M498" s="33" t="str">
        <f>IF($U498&lt;&gt;"",VLOOKUP(VLOOKUP($U498,Endereços!$B$3:$M$1002,6,FALSE),Parametros!$I$3:$N$102,6,FALSE),"")</f>
        <v/>
      </c>
      <c r="N498" s="9"/>
      <c r="O498" s="9"/>
      <c r="P498" s="9"/>
      <c r="Q498" s="9"/>
      <c r="R498" s="9"/>
      <c r="S498" s="9"/>
      <c r="T498" s="9"/>
      <c r="U498" s="9"/>
      <c r="V498" s="32" t="str">
        <f>IF($U498&lt;&gt;"",VLOOKUP($U498,Endereços!$B$3:$M$1002,5,FALSE)&amp;" - "&amp;VLOOKUP($U498,Endereços!$B$3:$M$1002,7,FALSE)&amp;" - "&amp;VLOOKUP($U498,Endereços!$B$3:$M$1002,8,FALSE)&amp;", "&amp;VLOOKUP($U498,Endereços!$B$3:$M$1002,2,FALSE)&amp;" "&amp;VLOOKUP($U498,Endereços!$B$3:$M$1002,3,FALSE),"")</f>
        <v/>
      </c>
      <c r="W498" s="9"/>
      <c r="X498" s="9"/>
      <c r="Y498" s="9"/>
      <c r="Z498" s="16"/>
      <c r="AA498" s="16"/>
      <c r="AB498" s="72"/>
    </row>
    <row r="499" spans="1:28" x14ac:dyDescent="0.2">
      <c r="A499" s="38" t="str">
        <f t="shared" si="9"/>
        <v/>
      </c>
      <c r="B499" s="9"/>
      <c r="C499" s="7"/>
      <c r="D499" s="14"/>
      <c r="E499" s="14"/>
      <c r="F499" s="33" t="str">
        <f>IF($E499&lt;&gt;"",VLOOKUP($E499,Parametros!$A$3:$C$102,2,FALSE),"")</f>
        <v/>
      </c>
      <c r="G499" s="36"/>
      <c r="H499" s="33" t="str">
        <f>IF($G499&lt;&gt;"",VLOOKUP($G499,Parametros!$P$3:$R$102,2,FALSE),"")</f>
        <v/>
      </c>
      <c r="I499" s="9"/>
      <c r="J499" s="9"/>
      <c r="K499" s="9"/>
      <c r="L499" s="33" t="str">
        <f>IF($U499&lt;&gt;"",VLOOKUP(VLOOKUP(VLOOKUP($U499,Endereços!$B$3:$M$1002,8,FALSE),Parametros!$AG$3:$AJ$102,4,FALSE),Parametros!$U$3:$Z$102,4,FALSE),"")</f>
        <v/>
      </c>
      <c r="M499" s="33" t="str">
        <f>IF($U499&lt;&gt;"",VLOOKUP(VLOOKUP($U499,Endereços!$B$3:$M$1002,6,FALSE),Parametros!$I$3:$N$102,6,FALSE),"")</f>
        <v/>
      </c>
      <c r="N499" s="9"/>
      <c r="O499" s="9"/>
      <c r="P499" s="9"/>
      <c r="Q499" s="9"/>
      <c r="R499" s="9"/>
      <c r="S499" s="9"/>
      <c r="T499" s="9"/>
      <c r="U499" s="9"/>
      <c r="V499" s="32" t="str">
        <f>IF($U499&lt;&gt;"",VLOOKUP($U499,Endereços!$B$3:$M$1002,5,FALSE)&amp;" - "&amp;VLOOKUP($U499,Endereços!$B$3:$M$1002,7,FALSE)&amp;" - "&amp;VLOOKUP($U499,Endereços!$B$3:$M$1002,8,FALSE)&amp;", "&amp;VLOOKUP($U499,Endereços!$B$3:$M$1002,2,FALSE)&amp;" "&amp;VLOOKUP($U499,Endereços!$B$3:$M$1002,3,FALSE),"")</f>
        <v/>
      </c>
      <c r="W499" s="9"/>
      <c r="X499" s="9"/>
      <c r="Y499" s="9"/>
      <c r="Z499" s="16"/>
      <c r="AA499" s="16"/>
      <c r="AB499" s="72"/>
    </row>
    <row r="500" spans="1:28" x14ac:dyDescent="0.2">
      <c r="A500" s="38" t="str">
        <f t="shared" si="9"/>
        <v/>
      </c>
      <c r="B500" s="9"/>
      <c r="C500" s="7"/>
      <c r="D500" s="14"/>
      <c r="E500" s="14"/>
      <c r="F500" s="33" t="str">
        <f>IF($E500&lt;&gt;"",VLOOKUP($E500,Parametros!$A$3:$C$102,2,FALSE),"")</f>
        <v/>
      </c>
      <c r="G500" s="36"/>
      <c r="H500" s="33" t="str">
        <f>IF($G500&lt;&gt;"",VLOOKUP($G500,Parametros!$P$3:$R$102,2,FALSE),"")</f>
        <v/>
      </c>
      <c r="I500" s="9"/>
      <c r="J500" s="9"/>
      <c r="K500" s="9"/>
      <c r="L500" s="33" t="str">
        <f>IF($U500&lt;&gt;"",VLOOKUP(VLOOKUP(VLOOKUP($U500,Endereços!$B$3:$M$1002,8,FALSE),Parametros!$AG$3:$AJ$102,4,FALSE),Parametros!$U$3:$Z$102,4,FALSE),"")</f>
        <v/>
      </c>
      <c r="M500" s="33" t="str">
        <f>IF($U500&lt;&gt;"",VLOOKUP(VLOOKUP($U500,Endereços!$B$3:$M$1002,6,FALSE),Parametros!$I$3:$N$102,6,FALSE),"")</f>
        <v/>
      </c>
      <c r="N500" s="9"/>
      <c r="O500" s="9"/>
      <c r="P500" s="9"/>
      <c r="Q500" s="9"/>
      <c r="R500" s="9"/>
      <c r="S500" s="9"/>
      <c r="T500" s="9"/>
      <c r="U500" s="9"/>
      <c r="V500" s="32" t="str">
        <f>IF($U500&lt;&gt;"",VLOOKUP($U500,Endereços!$B$3:$M$1002,5,FALSE)&amp;" - "&amp;VLOOKUP($U500,Endereços!$B$3:$M$1002,7,FALSE)&amp;" - "&amp;VLOOKUP($U500,Endereços!$B$3:$M$1002,8,FALSE)&amp;", "&amp;VLOOKUP($U500,Endereços!$B$3:$M$1002,2,FALSE)&amp;" "&amp;VLOOKUP($U500,Endereços!$B$3:$M$1002,3,FALSE),"")</f>
        <v/>
      </c>
      <c r="W500" s="9"/>
      <c r="X500" s="9"/>
      <c r="Y500" s="9"/>
      <c r="Z500" s="16"/>
      <c r="AA500" s="16"/>
      <c r="AB500" s="72"/>
    </row>
    <row r="501" spans="1:28" x14ac:dyDescent="0.2">
      <c r="A501" s="38" t="str">
        <f t="shared" si="9"/>
        <v/>
      </c>
      <c r="B501" s="9"/>
      <c r="C501" s="7"/>
      <c r="D501" s="14"/>
      <c r="E501" s="14"/>
      <c r="F501" s="33" t="str">
        <f>IF($E501&lt;&gt;"",VLOOKUP($E501,Parametros!$A$3:$C$102,2,FALSE),"")</f>
        <v/>
      </c>
      <c r="G501" s="36"/>
      <c r="H501" s="33" t="str">
        <f>IF($G501&lt;&gt;"",VLOOKUP($G501,Parametros!$P$3:$R$102,2,FALSE),"")</f>
        <v/>
      </c>
      <c r="I501" s="9"/>
      <c r="J501" s="9"/>
      <c r="K501" s="9"/>
      <c r="L501" s="33" t="str">
        <f>IF($U501&lt;&gt;"",VLOOKUP(VLOOKUP(VLOOKUP($U501,Endereços!$B$3:$M$1002,8,FALSE),Parametros!$AG$3:$AJ$102,4,FALSE),Parametros!$U$3:$Z$102,4,FALSE),"")</f>
        <v/>
      </c>
      <c r="M501" s="33" t="str">
        <f>IF($U501&lt;&gt;"",VLOOKUP(VLOOKUP($U501,Endereços!$B$3:$M$1002,6,FALSE),Parametros!$I$3:$N$102,6,FALSE),"")</f>
        <v/>
      </c>
      <c r="N501" s="9"/>
      <c r="O501" s="9"/>
      <c r="P501" s="9"/>
      <c r="Q501" s="9"/>
      <c r="R501" s="9"/>
      <c r="S501" s="9"/>
      <c r="T501" s="9"/>
      <c r="U501" s="9"/>
      <c r="V501" s="32" t="str">
        <f>IF($U501&lt;&gt;"",VLOOKUP($U501,Endereços!$B$3:$M$1002,5,FALSE)&amp;" - "&amp;VLOOKUP($U501,Endereços!$B$3:$M$1002,7,FALSE)&amp;" - "&amp;VLOOKUP($U501,Endereços!$B$3:$M$1002,8,FALSE)&amp;", "&amp;VLOOKUP($U501,Endereços!$B$3:$M$1002,2,FALSE)&amp;" "&amp;VLOOKUP($U501,Endereços!$B$3:$M$1002,3,FALSE),"")</f>
        <v/>
      </c>
      <c r="W501" s="9"/>
      <c r="X501" s="9"/>
      <c r="Y501" s="9"/>
      <c r="Z501" s="16"/>
      <c r="AA501" s="16"/>
      <c r="AB501" s="72"/>
    </row>
    <row r="502" spans="1:28" x14ac:dyDescent="0.2">
      <c r="A502" s="38" t="str">
        <f t="shared" si="9"/>
        <v/>
      </c>
      <c r="B502" s="9"/>
      <c r="C502" s="7"/>
      <c r="D502" s="14"/>
      <c r="E502" s="14"/>
      <c r="F502" s="33" t="str">
        <f>IF($E502&lt;&gt;"",VLOOKUP($E502,Parametros!$A$3:$C$102,2,FALSE),"")</f>
        <v/>
      </c>
      <c r="G502" s="36"/>
      <c r="H502" s="33" t="str">
        <f>IF($G502&lt;&gt;"",VLOOKUP($G502,Parametros!$P$3:$R$102,2,FALSE),"")</f>
        <v/>
      </c>
      <c r="I502" s="9"/>
      <c r="J502" s="9"/>
      <c r="K502" s="9"/>
      <c r="L502" s="33" t="str">
        <f>IF($U502&lt;&gt;"",VLOOKUP(VLOOKUP(VLOOKUP($U502,Endereços!$B$3:$M$1002,8,FALSE),Parametros!$AG$3:$AJ$102,4,FALSE),Parametros!$U$3:$Z$102,4,FALSE),"")</f>
        <v/>
      </c>
      <c r="M502" s="33" t="str">
        <f>IF($U502&lt;&gt;"",VLOOKUP(VLOOKUP($U502,Endereços!$B$3:$M$1002,6,FALSE),Parametros!$I$3:$N$102,6,FALSE),"")</f>
        <v/>
      </c>
      <c r="N502" s="9"/>
      <c r="O502" s="9"/>
      <c r="P502" s="9"/>
      <c r="Q502" s="9"/>
      <c r="R502" s="9"/>
      <c r="S502" s="9"/>
      <c r="T502" s="9"/>
      <c r="U502" s="9"/>
      <c r="V502" s="32" t="str">
        <f>IF($U502&lt;&gt;"",VLOOKUP($U502,Endereços!$B$3:$M$1002,5,FALSE)&amp;" - "&amp;VLOOKUP($U502,Endereços!$B$3:$M$1002,7,FALSE)&amp;" - "&amp;VLOOKUP($U502,Endereços!$B$3:$M$1002,8,FALSE)&amp;", "&amp;VLOOKUP($U502,Endereços!$B$3:$M$1002,2,FALSE)&amp;" "&amp;VLOOKUP($U502,Endereços!$B$3:$M$1002,3,FALSE),"")</f>
        <v/>
      </c>
      <c r="W502" s="9"/>
      <c r="X502" s="9"/>
      <c r="Y502" s="9"/>
      <c r="Z502" s="16"/>
      <c r="AA502" s="16"/>
      <c r="AB502" s="72"/>
    </row>
    <row r="503" spans="1:28" x14ac:dyDescent="0.2">
      <c r="A503" s="38" t="str">
        <f t="shared" si="9"/>
        <v/>
      </c>
      <c r="B503" s="9"/>
      <c r="C503" s="7"/>
      <c r="D503" s="14"/>
      <c r="E503" s="14"/>
      <c r="F503" s="33" t="str">
        <f>IF($E503&lt;&gt;"",VLOOKUP($E503,Parametros!$A$3:$C$102,2,FALSE),"")</f>
        <v/>
      </c>
      <c r="G503" s="36"/>
      <c r="H503" s="33" t="str">
        <f>IF($G503&lt;&gt;"",VLOOKUP($G503,Parametros!$P$3:$R$102,2,FALSE),"")</f>
        <v/>
      </c>
      <c r="I503" s="9"/>
      <c r="J503" s="9"/>
      <c r="K503" s="9"/>
      <c r="L503" s="33" t="str">
        <f>IF($U503&lt;&gt;"",VLOOKUP(VLOOKUP(VLOOKUP($U503,Endereços!$B$3:$M$1002,8,FALSE),Parametros!$AG$3:$AJ$102,4,FALSE),Parametros!$U$3:$Z$102,4,FALSE),"")</f>
        <v/>
      </c>
      <c r="M503" s="33" t="str">
        <f>IF($U503&lt;&gt;"",VLOOKUP(VLOOKUP($U503,Endereços!$B$3:$M$1002,6,FALSE),Parametros!$I$3:$N$102,6,FALSE),"")</f>
        <v/>
      </c>
      <c r="N503" s="9"/>
      <c r="O503" s="9"/>
      <c r="P503" s="9"/>
      <c r="Q503" s="9"/>
      <c r="R503" s="9"/>
      <c r="S503" s="9"/>
      <c r="T503" s="9"/>
      <c r="U503" s="9"/>
      <c r="V503" s="32" t="str">
        <f>IF($U503&lt;&gt;"",VLOOKUP($U503,Endereços!$B$3:$M$1002,5,FALSE)&amp;" - "&amp;VLOOKUP($U503,Endereços!$B$3:$M$1002,7,FALSE)&amp;" - "&amp;VLOOKUP($U503,Endereços!$B$3:$M$1002,8,FALSE)&amp;", "&amp;VLOOKUP($U503,Endereços!$B$3:$M$1002,2,FALSE)&amp;" "&amp;VLOOKUP($U503,Endereços!$B$3:$M$1002,3,FALSE),"")</f>
        <v/>
      </c>
      <c r="W503" s="9"/>
      <c r="X503" s="9"/>
      <c r="Y503" s="9"/>
      <c r="Z503" s="16"/>
      <c r="AA503" s="16"/>
      <c r="AB503" s="72"/>
    </row>
    <row r="504" spans="1:28" x14ac:dyDescent="0.2">
      <c r="A504" s="38" t="str">
        <f t="shared" si="9"/>
        <v/>
      </c>
      <c r="B504" s="9"/>
      <c r="C504" s="7"/>
      <c r="D504" s="14"/>
      <c r="E504" s="14"/>
      <c r="F504" s="33" t="str">
        <f>IF($E504&lt;&gt;"",VLOOKUP($E504,Parametros!$A$3:$C$102,2,FALSE),"")</f>
        <v/>
      </c>
      <c r="G504" s="36"/>
      <c r="H504" s="33" t="str">
        <f>IF($G504&lt;&gt;"",VLOOKUP($G504,Parametros!$P$3:$R$102,2,FALSE),"")</f>
        <v/>
      </c>
      <c r="I504" s="9"/>
      <c r="J504" s="9"/>
      <c r="K504" s="9"/>
      <c r="L504" s="33" t="str">
        <f>IF($U504&lt;&gt;"",VLOOKUP(VLOOKUP(VLOOKUP($U504,Endereços!$B$3:$M$1002,8,FALSE),Parametros!$AG$3:$AJ$102,4,FALSE),Parametros!$U$3:$Z$102,4,FALSE),"")</f>
        <v/>
      </c>
      <c r="M504" s="33" t="str">
        <f>IF($U504&lt;&gt;"",VLOOKUP(VLOOKUP($U504,Endereços!$B$3:$M$1002,6,FALSE),Parametros!$I$3:$N$102,6,FALSE),"")</f>
        <v/>
      </c>
      <c r="N504" s="9"/>
      <c r="O504" s="9"/>
      <c r="P504" s="9"/>
      <c r="Q504" s="9"/>
      <c r="R504" s="9"/>
      <c r="S504" s="9"/>
      <c r="T504" s="9"/>
      <c r="U504" s="9"/>
      <c r="V504" s="32" t="str">
        <f>IF($U504&lt;&gt;"",VLOOKUP($U504,Endereços!$B$3:$M$1002,5,FALSE)&amp;" - "&amp;VLOOKUP($U504,Endereços!$B$3:$M$1002,7,FALSE)&amp;" - "&amp;VLOOKUP($U504,Endereços!$B$3:$M$1002,8,FALSE)&amp;", "&amp;VLOOKUP($U504,Endereços!$B$3:$M$1002,2,FALSE)&amp;" "&amp;VLOOKUP($U504,Endereços!$B$3:$M$1002,3,FALSE),"")</f>
        <v/>
      </c>
      <c r="W504" s="9"/>
      <c r="X504" s="9"/>
      <c r="Y504" s="9"/>
      <c r="Z504" s="16"/>
      <c r="AA504" s="16"/>
      <c r="AB504" s="72"/>
    </row>
    <row r="505" spans="1:28" x14ac:dyDescent="0.2">
      <c r="A505" s="38" t="str">
        <f t="shared" si="9"/>
        <v/>
      </c>
      <c r="B505" s="9"/>
      <c r="C505" s="7"/>
      <c r="D505" s="14"/>
      <c r="E505" s="14"/>
      <c r="F505" s="33" t="str">
        <f>IF($E505&lt;&gt;"",VLOOKUP($E505,Parametros!$A$3:$C$102,2,FALSE),"")</f>
        <v/>
      </c>
      <c r="G505" s="36"/>
      <c r="H505" s="33" t="str">
        <f>IF($G505&lt;&gt;"",VLOOKUP($G505,Parametros!$P$3:$R$102,2,FALSE),"")</f>
        <v/>
      </c>
      <c r="I505" s="9"/>
      <c r="J505" s="9"/>
      <c r="K505" s="9"/>
      <c r="L505" s="33" t="str">
        <f>IF($U505&lt;&gt;"",VLOOKUP(VLOOKUP(VLOOKUP($U505,Endereços!$B$3:$M$1002,8,FALSE),Parametros!$AG$3:$AJ$102,4,FALSE),Parametros!$U$3:$Z$102,4,FALSE),"")</f>
        <v/>
      </c>
      <c r="M505" s="33" t="str">
        <f>IF($U505&lt;&gt;"",VLOOKUP(VLOOKUP($U505,Endereços!$B$3:$M$1002,6,FALSE),Parametros!$I$3:$N$102,6,FALSE),"")</f>
        <v/>
      </c>
      <c r="N505" s="9"/>
      <c r="O505" s="9"/>
      <c r="P505" s="9"/>
      <c r="Q505" s="9"/>
      <c r="R505" s="9"/>
      <c r="S505" s="9"/>
      <c r="T505" s="9"/>
      <c r="U505" s="9"/>
      <c r="V505" s="32" t="str">
        <f>IF($U505&lt;&gt;"",VLOOKUP($U505,Endereços!$B$3:$M$1002,5,FALSE)&amp;" - "&amp;VLOOKUP($U505,Endereços!$B$3:$M$1002,7,FALSE)&amp;" - "&amp;VLOOKUP($U505,Endereços!$B$3:$M$1002,8,FALSE)&amp;", "&amp;VLOOKUP($U505,Endereços!$B$3:$M$1002,2,FALSE)&amp;" "&amp;VLOOKUP($U505,Endereços!$B$3:$M$1002,3,FALSE),"")</f>
        <v/>
      </c>
      <c r="W505" s="9"/>
      <c r="X505" s="9"/>
      <c r="Y505" s="9"/>
      <c r="Z505" s="16"/>
      <c r="AA505" s="16"/>
      <c r="AB505" s="72"/>
    </row>
    <row r="506" spans="1:28" x14ac:dyDescent="0.2">
      <c r="A506" s="38" t="str">
        <f t="shared" si="9"/>
        <v/>
      </c>
      <c r="B506" s="9"/>
      <c r="C506" s="7"/>
      <c r="D506" s="14"/>
      <c r="E506" s="14"/>
      <c r="F506" s="33" t="str">
        <f>IF($E506&lt;&gt;"",VLOOKUP($E506,Parametros!$A$3:$C$102,2,FALSE),"")</f>
        <v/>
      </c>
      <c r="G506" s="36"/>
      <c r="H506" s="33" t="str">
        <f>IF($G506&lt;&gt;"",VLOOKUP($G506,Parametros!$P$3:$R$102,2,FALSE),"")</f>
        <v/>
      </c>
      <c r="I506" s="9"/>
      <c r="J506" s="9"/>
      <c r="K506" s="9"/>
      <c r="L506" s="33" t="str">
        <f>IF($U506&lt;&gt;"",VLOOKUP(VLOOKUP(VLOOKUP($U506,Endereços!$B$3:$M$1002,8,FALSE),Parametros!$AG$3:$AJ$102,4,FALSE),Parametros!$U$3:$Z$102,4,FALSE),"")</f>
        <v/>
      </c>
      <c r="M506" s="33" t="str">
        <f>IF($U506&lt;&gt;"",VLOOKUP(VLOOKUP($U506,Endereços!$B$3:$M$1002,6,FALSE),Parametros!$I$3:$N$102,6,FALSE),"")</f>
        <v/>
      </c>
      <c r="N506" s="9"/>
      <c r="O506" s="9"/>
      <c r="P506" s="9"/>
      <c r="Q506" s="9"/>
      <c r="R506" s="9"/>
      <c r="S506" s="9"/>
      <c r="T506" s="9"/>
      <c r="U506" s="9"/>
      <c r="V506" s="32" t="str">
        <f>IF($U506&lt;&gt;"",VLOOKUP($U506,Endereços!$B$3:$M$1002,5,FALSE)&amp;" - "&amp;VLOOKUP($U506,Endereços!$B$3:$M$1002,7,FALSE)&amp;" - "&amp;VLOOKUP($U506,Endereços!$B$3:$M$1002,8,FALSE)&amp;", "&amp;VLOOKUP($U506,Endereços!$B$3:$M$1002,2,FALSE)&amp;" "&amp;VLOOKUP($U506,Endereços!$B$3:$M$1002,3,FALSE),"")</f>
        <v/>
      </c>
      <c r="W506" s="9"/>
      <c r="X506" s="9"/>
      <c r="Y506" s="9"/>
      <c r="Z506" s="16"/>
      <c r="AA506" s="16"/>
      <c r="AB506" s="72"/>
    </row>
    <row r="507" spans="1:28" x14ac:dyDescent="0.2">
      <c r="A507" s="38" t="str">
        <f t="shared" si="9"/>
        <v/>
      </c>
      <c r="B507" s="9"/>
      <c r="C507" s="7"/>
      <c r="D507" s="14"/>
      <c r="E507" s="14"/>
      <c r="F507" s="33" t="str">
        <f>IF($E507&lt;&gt;"",VLOOKUP($E507,Parametros!$A$3:$C$102,2,FALSE),"")</f>
        <v/>
      </c>
      <c r="G507" s="36"/>
      <c r="H507" s="33" t="str">
        <f>IF($G507&lt;&gt;"",VLOOKUP($G507,Parametros!$P$3:$R$102,2,FALSE),"")</f>
        <v/>
      </c>
      <c r="I507" s="9"/>
      <c r="J507" s="9"/>
      <c r="K507" s="9"/>
      <c r="L507" s="33" t="str">
        <f>IF($U507&lt;&gt;"",VLOOKUP(VLOOKUP(VLOOKUP($U507,Endereços!$B$3:$M$1002,8,FALSE),Parametros!$AG$3:$AJ$102,4,FALSE),Parametros!$U$3:$Z$102,4,FALSE),"")</f>
        <v/>
      </c>
      <c r="M507" s="33" t="str">
        <f>IF($U507&lt;&gt;"",VLOOKUP(VLOOKUP($U507,Endereços!$B$3:$M$1002,6,FALSE),Parametros!$I$3:$N$102,6,FALSE),"")</f>
        <v/>
      </c>
      <c r="N507" s="9"/>
      <c r="O507" s="9"/>
      <c r="P507" s="9"/>
      <c r="Q507" s="9"/>
      <c r="R507" s="9"/>
      <c r="S507" s="9"/>
      <c r="T507" s="9"/>
      <c r="U507" s="9"/>
      <c r="V507" s="32" t="str">
        <f>IF($U507&lt;&gt;"",VLOOKUP($U507,Endereços!$B$3:$M$1002,5,FALSE)&amp;" - "&amp;VLOOKUP($U507,Endereços!$B$3:$M$1002,7,FALSE)&amp;" - "&amp;VLOOKUP($U507,Endereços!$B$3:$M$1002,8,FALSE)&amp;", "&amp;VLOOKUP($U507,Endereços!$B$3:$M$1002,2,FALSE)&amp;" "&amp;VLOOKUP($U507,Endereços!$B$3:$M$1002,3,FALSE),"")</f>
        <v/>
      </c>
      <c r="W507" s="9"/>
      <c r="X507" s="9"/>
      <c r="Y507" s="9"/>
      <c r="Z507" s="16"/>
      <c r="AA507" s="16"/>
      <c r="AB507" s="72"/>
    </row>
    <row r="508" spans="1:28" x14ac:dyDescent="0.2">
      <c r="A508" s="38" t="str">
        <f t="shared" si="9"/>
        <v/>
      </c>
      <c r="B508" s="9"/>
      <c r="C508" s="7"/>
      <c r="D508" s="14"/>
      <c r="E508" s="14"/>
      <c r="F508" s="33" t="str">
        <f>IF($E508&lt;&gt;"",VLOOKUP($E508,Parametros!$A$3:$C$102,2,FALSE),"")</f>
        <v/>
      </c>
      <c r="G508" s="36"/>
      <c r="H508" s="33" t="str">
        <f>IF($G508&lt;&gt;"",VLOOKUP($G508,Parametros!$P$3:$R$102,2,FALSE),"")</f>
        <v/>
      </c>
      <c r="I508" s="9"/>
      <c r="J508" s="9"/>
      <c r="K508" s="9"/>
      <c r="L508" s="33" t="str">
        <f>IF($U508&lt;&gt;"",VLOOKUP(VLOOKUP(VLOOKUP($U508,Endereços!$B$3:$M$1002,8,FALSE),Parametros!$AG$3:$AJ$102,4,FALSE),Parametros!$U$3:$Z$102,4,FALSE),"")</f>
        <v/>
      </c>
      <c r="M508" s="33" t="str">
        <f>IF($U508&lt;&gt;"",VLOOKUP(VLOOKUP($U508,Endereços!$B$3:$M$1002,6,FALSE),Parametros!$I$3:$N$102,6,FALSE),"")</f>
        <v/>
      </c>
      <c r="N508" s="9"/>
      <c r="O508" s="9"/>
      <c r="P508" s="9"/>
      <c r="Q508" s="9"/>
      <c r="R508" s="9"/>
      <c r="S508" s="9"/>
      <c r="T508" s="9"/>
      <c r="U508" s="9"/>
      <c r="V508" s="32" t="str">
        <f>IF($U508&lt;&gt;"",VLOOKUP($U508,Endereços!$B$3:$M$1002,5,FALSE)&amp;" - "&amp;VLOOKUP($U508,Endereços!$B$3:$M$1002,7,FALSE)&amp;" - "&amp;VLOOKUP($U508,Endereços!$B$3:$M$1002,8,FALSE)&amp;", "&amp;VLOOKUP($U508,Endereços!$B$3:$M$1002,2,FALSE)&amp;" "&amp;VLOOKUP($U508,Endereços!$B$3:$M$1002,3,FALSE),"")</f>
        <v/>
      </c>
      <c r="W508" s="9"/>
      <c r="X508" s="9"/>
      <c r="Y508" s="9"/>
      <c r="Z508" s="16"/>
      <c r="AA508" s="16"/>
      <c r="AB508" s="72"/>
    </row>
    <row r="509" spans="1:28" x14ac:dyDescent="0.2">
      <c r="A509" s="38" t="str">
        <f t="shared" si="9"/>
        <v/>
      </c>
      <c r="B509" s="9"/>
      <c r="C509" s="7"/>
      <c r="D509" s="14"/>
      <c r="E509" s="14"/>
      <c r="F509" s="33" t="str">
        <f>IF($E509&lt;&gt;"",VLOOKUP($E509,Parametros!$A$3:$C$102,2,FALSE),"")</f>
        <v/>
      </c>
      <c r="G509" s="36"/>
      <c r="H509" s="33" t="str">
        <f>IF($G509&lt;&gt;"",VLOOKUP($G509,Parametros!$P$3:$R$102,2,FALSE),"")</f>
        <v/>
      </c>
      <c r="I509" s="9"/>
      <c r="J509" s="9"/>
      <c r="K509" s="9"/>
      <c r="L509" s="33" t="str">
        <f>IF($U509&lt;&gt;"",VLOOKUP(VLOOKUP(VLOOKUP($U509,Endereços!$B$3:$M$1002,8,FALSE),Parametros!$AG$3:$AJ$102,4,FALSE),Parametros!$U$3:$Z$102,4,FALSE),"")</f>
        <v/>
      </c>
      <c r="M509" s="33" t="str">
        <f>IF($U509&lt;&gt;"",VLOOKUP(VLOOKUP($U509,Endereços!$B$3:$M$1002,6,FALSE),Parametros!$I$3:$N$102,6,FALSE),"")</f>
        <v/>
      </c>
      <c r="N509" s="9"/>
      <c r="O509" s="9"/>
      <c r="P509" s="9"/>
      <c r="Q509" s="9"/>
      <c r="R509" s="9"/>
      <c r="S509" s="9"/>
      <c r="T509" s="9"/>
      <c r="U509" s="9"/>
      <c r="V509" s="32" t="str">
        <f>IF($U509&lt;&gt;"",VLOOKUP($U509,Endereços!$B$3:$M$1002,5,FALSE)&amp;" - "&amp;VLOOKUP($U509,Endereços!$B$3:$M$1002,7,FALSE)&amp;" - "&amp;VLOOKUP($U509,Endereços!$B$3:$M$1002,8,FALSE)&amp;", "&amp;VLOOKUP($U509,Endereços!$B$3:$M$1002,2,FALSE)&amp;" "&amp;VLOOKUP($U509,Endereços!$B$3:$M$1002,3,FALSE),"")</f>
        <v/>
      </c>
      <c r="W509" s="9"/>
      <c r="X509" s="9"/>
      <c r="Y509" s="9"/>
      <c r="Z509" s="16"/>
      <c r="AA509" s="16"/>
      <c r="AB509" s="72"/>
    </row>
    <row r="510" spans="1:28" x14ac:dyDescent="0.2">
      <c r="A510" s="38" t="str">
        <f t="shared" si="9"/>
        <v/>
      </c>
      <c r="B510" s="9"/>
      <c r="C510" s="7"/>
      <c r="D510" s="14"/>
      <c r="E510" s="14"/>
      <c r="F510" s="33" t="str">
        <f>IF($E510&lt;&gt;"",VLOOKUP($E510,Parametros!$A$3:$C$102,2,FALSE),"")</f>
        <v/>
      </c>
      <c r="G510" s="36"/>
      <c r="H510" s="33" t="str">
        <f>IF($G510&lt;&gt;"",VLOOKUP($G510,Parametros!$P$3:$R$102,2,FALSE),"")</f>
        <v/>
      </c>
      <c r="I510" s="9"/>
      <c r="J510" s="9"/>
      <c r="K510" s="9"/>
      <c r="L510" s="33" t="str">
        <f>IF($U510&lt;&gt;"",VLOOKUP(VLOOKUP(VLOOKUP($U510,Endereços!$B$3:$M$1002,8,FALSE),Parametros!$AG$3:$AJ$102,4,FALSE),Parametros!$U$3:$Z$102,4,FALSE),"")</f>
        <v/>
      </c>
      <c r="M510" s="33" t="str">
        <f>IF($U510&lt;&gt;"",VLOOKUP(VLOOKUP($U510,Endereços!$B$3:$M$1002,6,FALSE),Parametros!$I$3:$N$102,6,FALSE),"")</f>
        <v/>
      </c>
      <c r="N510" s="9"/>
      <c r="O510" s="9"/>
      <c r="P510" s="9"/>
      <c r="Q510" s="9"/>
      <c r="R510" s="9"/>
      <c r="S510" s="9"/>
      <c r="T510" s="9"/>
      <c r="U510" s="9"/>
      <c r="V510" s="32" t="str">
        <f>IF($U510&lt;&gt;"",VLOOKUP($U510,Endereços!$B$3:$M$1002,5,FALSE)&amp;" - "&amp;VLOOKUP($U510,Endereços!$B$3:$M$1002,7,FALSE)&amp;" - "&amp;VLOOKUP($U510,Endereços!$B$3:$M$1002,8,FALSE)&amp;", "&amp;VLOOKUP($U510,Endereços!$B$3:$M$1002,2,FALSE)&amp;" "&amp;VLOOKUP($U510,Endereços!$B$3:$M$1002,3,FALSE),"")</f>
        <v/>
      </c>
      <c r="W510" s="9"/>
      <c r="X510" s="9"/>
      <c r="Y510" s="9"/>
      <c r="Z510" s="16"/>
      <c r="AA510" s="16"/>
      <c r="AB510" s="72"/>
    </row>
    <row r="511" spans="1:28" x14ac:dyDescent="0.2">
      <c r="A511" s="38" t="str">
        <f t="shared" si="9"/>
        <v/>
      </c>
      <c r="B511" s="9"/>
      <c r="C511" s="7"/>
      <c r="D511" s="14"/>
      <c r="E511" s="14"/>
      <c r="F511" s="33" t="str">
        <f>IF($E511&lt;&gt;"",VLOOKUP($E511,Parametros!$A$3:$C$102,2,FALSE),"")</f>
        <v/>
      </c>
      <c r="G511" s="36"/>
      <c r="H511" s="33" t="str">
        <f>IF($G511&lt;&gt;"",VLOOKUP($G511,Parametros!$P$3:$R$102,2,FALSE),"")</f>
        <v/>
      </c>
      <c r="I511" s="9"/>
      <c r="J511" s="9"/>
      <c r="K511" s="9"/>
      <c r="L511" s="33" t="str">
        <f>IF($U511&lt;&gt;"",VLOOKUP(VLOOKUP(VLOOKUP($U511,Endereços!$B$3:$M$1002,8,FALSE),Parametros!$AG$3:$AJ$102,4,FALSE),Parametros!$U$3:$Z$102,4,FALSE),"")</f>
        <v/>
      </c>
      <c r="M511" s="33" t="str">
        <f>IF($U511&lt;&gt;"",VLOOKUP(VLOOKUP($U511,Endereços!$B$3:$M$1002,6,FALSE),Parametros!$I$3:$N$102,6,FALSE),"")</f>
        <v/>
      </c>
      <c r="N511" s="9"/>
      <c r="O511" s="9"/>
      <c r="P511" s="9"/>
      <c r="Q511" s="9"/>
      <c r="R511" s="9"/>
      <c r="S511" s="9"/>
      <c r="T511" s="9"/>
      <c r="U511" s="9"/>
      <c r="V511" s="32" t="str">
        <f>IF($U511&lt;&gt;"",VLOOKUP($U511,Endereços!$B$3:$M$1002,5,FALSE)&amp;" - "&amp;VLOOKUP($U511,Endereços!$B$3:$M$1002,7,FALSE)&amp;" - "&amp;VLOOKUP($U511,Endereços!$B$3:$M$1002,8,FALSE)&amp;", "&amp;VLOOKUP($U511,Endereços!$B$3:$M$1002,2,FALSE)&amp;" "&amp;VLOOKUP($U511,Endereços!$B$3:$M$1002,3,FALSE),"")</f>
        <v/>
      </c>
      <c r="W511" s="9"/>
      <c r="X511" s="9"/>
      <c r="Y511" s="9"/>
      <c r="Z511" s="16"/>
      <c r="AA511" s="16"/>
      <c r="AB511" s="72"/>
    </row>
    <row r="512" spans="1:28" x14ac:dyDescent="0.2">
      <c r="A512" s="38" t="str">
        <f t="shared" si="9"/>
        <v/>
      </c>
      <c r="B512" s="9"/>
      <c r="C512" s="7"/>
      <c r="D512" s="14"/>
      <c r="E512" s="14"/>
      <c r="F512" s="33" t="str">
        <f>IF($E512&lt;&gt;"",VLOOKUP($E512,Parametros!$A$3:$C$102,2,FALSE),"")</f>
        <v/>
      </c>
      <c r="G512" s="36"/>
      <c r="H512" s="33" t="str">
        <f>IF($G512&lt;&gt;"",VLOOKUP($G512,Parametros!$P$3:$R$102,2,FALSE),"")</f>
        <v/>
      </c>
      <c r="I512" s="9"/>
      <c r="J512" s="9"/>
      <c r="K512" s="9"/>
      <c r="L512" s="33" t="str">
        <f>IF($U512&lt;&gt;"",VLOOKUP(VLOOKUP(VLOOKUP($U512,Endereços!$B$3:$M$1002,8,FALSE),Parametros!$AG$3:$AJ$102,4,FALSE),Parametros!$U$3:$Z$102,4,FALSE),"")</f>
        <v/>
      </c>
      <c r="M512" s="33" t="str">
        <f>IF($U512&lt;&gt;"",VLOOKUP(VLOOKUP($U512,Endereços!$B$3:$M$1002,6,FALSE),Parametros!$I$3:$N$102,6,FALSE),"")</f>
        <v/>
      </c>
      <c r="N512" s="9"/>
      <c r="O512" s="9"/>
      <c r="P512" s="9"/>
      <c r="Q512" s="9"/>
      <c r="R512" s="9"/>
      <c r="S512" s="9"/>
      <c r="T512" s="9"/>
      <c r="U512" s="9"/>
      <c r="V512" s="32" t="str">
        <f>IF($U512&lt;&gt;"",VLOOKUP($U512,Endereços!$B$3:$M$1002,5,FALSE)&amp;" - "&amp;VLOOKUP($U512,Endereços!$B$3:$M$1002,7,FALSE)&amp;" - "&amp;VLOOKUP($U512,Endereços!$B$3:$M$1002,8,FALSE)&amp;", "&amp;VLOOKUP($U512,Endereços!$B$3:$M$1002,2,FALSE)&amp;" "&amp;VLOOKUP($U512,Endereços!$B$3:$M$1002,3,FALSE),"")</f>
        <v/>
      </c>
      <c r="W512" s="9"/>
      <c r="X512" s="9"/>
      <c r="Y512" s="9"/>
      <c r="Z512" s="16"/>
      <c r="AA512" s="16"/>
      <c r="AB512" s="72"/>
    </row>
    <row r="513" spans="1:28" x14ac:dyDescent="0.2">
      <c r="A513" s="38" t="str">
        <f t="shared" si="9"/>
        <v/>
      </c>
      <c r="B513" s="9"/>
      <c r="C513" s="7"/>
      <c r="D513" s="14"/>
      <c r="E513" s="14"/>
      <c r="F513" s="33" t="str">
        <f>IF($E513&lt;&gt;"",VLOOKUP($E513,Parametros!$A$3:$C$102,2,FALSE),"")</f>
        <v/>
      </c>
      <c r="G513" s="36"/>
      <c r="H513" s="33" t="str">
        <f>IF($G513&lt;&gt;"",VLOOKUP($G513,Parametros!$P$3:$R$102,2,FALSE),"")</f>
        <v/>
      </c>
      <c r="I513" s="9"/>
      <c r="J513" s="9"/>
      <c r="K513" s="9"/>
      <c r="L513" s="33" t="str">
        <f>IF($U513&lt;&gt;"",VLOOKUP(VLOOKUP(VLOOKUP($U513,Endereços!$B$3:$M$1002,8,FALSE),Parametros!$AG$3:$AJ$102,4,FALSE),Parametros!$U$3:$Z$102,4,FALSE),"")</f>
        <v/>
      </c>
      <c r="M513" s="33" t="str">
        <f>IF($U513&lt;&gt;"",VLOOKUP(VLOOKUP($U513,Endereços!$B$3:$M$1002,6,FALSE),Parametros!$I$3:$N$102,6,FALSE),"")</f>
        <v/>
      </c>
      <c r="N513" s="9"/>
      <c r="O513" s="9"/>
      <c r="P513" s="9"/>
      <c r="Q513" s="9"/>
      <c r="R513" s="9"/>
      <c r="S513" s="9"/>
      <c r="T513" s="9"/>
      <c r="U513" s="9"/>
      <c r="V513" s="32" t="str">
        <f>IF($U513&lt;&gt;"",VLOOKUP($U513,Endereços!$B$3:$M$1002,5,FALSE)&amp;" - "&amp;VLOOKUP($U513,Endereços!$B$3:$M$1002,7,FALSE)&amp;" - "&amp;VLOOKUP($U513,Endereços!$B$3:$M$1002,8,FALSE)&amp;", "&amp;VLOOKUP($U513,Endereços!$B$3:$M$1002,2,FALSE)&amp;" "&amp;VLOOKUP($U513,Endereços!$B$3:$M$1002,3,FALSE),"")</f>
        <v/>
      </c>
      <c r="W513" s="9"/>
      <c r="X513" s="9"/>
      <c r="Y513" s="9"/>
      <c r="Z513" s="16"/>
      <c r="AA513" s="16"/>
      <c r="AB513" s="72"/>
    </row>
    <row r="514" spans="1:28" x14ac:dyDescent="0.2">
      <c r="A514" s="38" t="str">
        <f t="shared" si="9"/>
        <v/>
      </c>
      <c r="B514" s="9"/>
      <c r="C514" s="7"/>
      <c r="D514" s="14"/>
      <c r="E514" s="14"/>
      <c r="F514" s="33" t="str">
        <f>IF($E514&lt;&gt;"",VLOOKUP($E514,Parametros!$A$3:$C$102,2,FALSE),"")</f>
        <v/>
      </c>
      <c r="G514" s="36"/>
      <c r="H514" s="33" t="str">
        <f>IF($G514&lt;&gt;"",VLOOKUP($G514,Parametros!$P$3:$R$102,2,FALSE),"")</f>
        <v/>
      </c>
      <c r="I514" s="9"/>
      <c r="J514" s="9"/>
      <c r="K514" s="9"/>
      <c r="L514" s="33" t="str">
        <f>IF($U514&lt;&gt;"",VLOOKUP(VLOOKUP(VLOOKUP($U514,Endereços!$B$3:$M$1002,8,FALSE),Parametros!$AG$3:$AJ$102,4,FALSE),Parametros!$U$3:$Z$102,4,FALSE),"")</f>
        <v/>
      </c>
      <c r="M514" s="33" t="str">
        <f>IF($U514&lt;&gt;"",VLOOKUP(VLOOKUP($U514,Endereços!$B$3:$M$1002,6,FALSE),Parametros!$I$3:$N$102,6,FALSE),"")</f>
        <v/>
      </c>
      <c r="N514" s="9"/>
      <c r="O514" s="9"/>
      <c r="P514" s="9"/>
      <c r="Q514" s="9"/>
      <c r="R514" s="9"/>
      <c r="S514" s="9"/>
      <c r="T514" s="9"/>
      <c r="U514" s="9"/>
      <c r="V514" s="32" t="str">
        <f>IF($U514&lt;&gt;"",VLOOKUP($U514,Endereços!$B$3:$M$1002,5,FALSE)&amp;" - "&amp;VLOOKUP($U514,Endereços!$B$3:$M$1002,7,FALSE)&amp;" - "&amp;VLOOKUP($U514,Endereços!$B$3:$M$1002,8,FALSE)&amp;", "&amp;VLOOKUP($U514,Endereços!$B$3:$M$1002,2,FALSE)&amp;" "&amp;VLOOKUP($U514,Endereços!$B$3:$M$1002,3,FALSE),"")</f>
        <v/>
      </c>
      <c r="W514" s="9"/>
      <c r="X514" s="9"/>
      <c r="Y514" s="9"/>
      <c r="Z514" s="16"/>
      <c r="AA514" s="16"/>
      <c r="AB514" s="72"/>
    </row>
    <row r="515" spans="1:28" x14ac:dyDescent="0.2">
      <c r="A515" s="38" t="str">
        <f t="shared" si="9"/>
        <v/>
      </c>
      <c r="B515" s="9"/>
      <c r="C515" s="7"/>
      <c r="D515" s="14"/>
      <c r="E515" s="14"/>
      <c r="F515" s="33" t="str">
        <f>IF($E515&lt;&gt;"",VLOOKUP($E515,Parametros!$A$3:$C$102,2,FALSE),"")</f>
        <v/>
      </c>
      <c r="G515" s="36"/>
      <c r="H515" s="33" t="str">
        <f>IF($G515&lt;&gt;"",VLOOKUP($G515,Parametros!$P$3:$R$102,2,FALSE),"")</f>
        <v/>
      </c>
      <c r="I515" s="9"/>
      <c r="J515" s="9"/>
      <c r="K515" s="9"/>
      <c r="L515" s="33" t="str">
        <f>IF($U515&lt;&gt;"",VLOOKUP(VLOOKUP(VLOOKUP($U515,Endereços!$B$3:$M$1002,8,FALSE),Parametros!$AG$3:$AJ$102,4,FALSE),Parametros!$U$3:$Z$102,4,FALSE),"")</f>
        <v/>
      </c>
      <c r="M515" s="33" t="str">
        <f>IF($U515&lt;&gt;"",VLOOKUP(VLOOKUP($U515,Endereços!$B$3:$M$1002,6,FALSE),Parametros!$I$3:$N$102,6,FALSE),"")</f>
        <v/>
      </c>
      <c r="N515" s="9"/>
      <c r="O515" s="9"/>
      <c r="P515" s="9"/>
      <c r="Q515" s="9"/>
      <c r="R515" s="9"/>
      <c r="S515" s="9"/>
      <c r="T515" s="9"/>
      <c r="U515" s="9"/>
      <c r="V515" s="32" t="str">
        <f>IF($U515&lt;&gt;"",VLOOKUP($U515,Endereços!$B$3:$M$1002,5,FALSE)&amp;" - "&amp;VLOOKUP($U515,Endereços!$B$3:$M$1002,7,FALSE)&amp;" - "&amp;VLOOKUP($U515,Endereços!$B$3:$M$1002,8,FALSE)&amp;", "&amp;VLOOKUP($U515,Endereços!$B$3:$M$1002,2,FALSE)&amp;" "&amp;VLOOKUP($U515,Endereços!$B$3:$M$1002,3,FALSE),"")</f>
        <v/>
      </c>
      <c r="W515" s="9"/>
      <c r="X515" s="9"/>
      <c r="Y515" s="9"/>
      <c r="Z515" s="16"/>
      <c r="AA515" s="16"/>
      <c r="AB515" s="72"/>
    </row>
    <row r="516" spans="1:28" x14ac:dyDescent="0.2">
      <c r="A516" s="38" t="str">
        <f t="shared" si="9"/>
        <v/>
      </c>
      <c r="B516" s="9"/>
      <c r="C516" s="7"/>
      <c r="D516" s="14"/>
      <c r="E516" s="14"/>
      <c r="F516" s="33" t="str">
        <f>IF($E516&lt;&gt;"",VLOOKUP($E516,Parametros!$A$3:$C$102,2,FALSE),"")</f>
        <v/>
      </c>
      <c r="G516" s="36"/>
      <c r="H516" s="33" t="str">
        <f>IF($G516&lt;&gt;"",VLOOKUP($G516,Parametros!$P$3:$R$102,2,FALSE),"")</f>
        <v/>
      </c>
      <c r="I516" s="9"/>
      <c r="J516" s="9"/>
      <c r="K516" s="9"/>
      <c r="L516" s="33" t="str">
        <f>IF($U516&lt;&gt;"",VLOOKUP(VLOOKUP(VLOOKUP($U516,Endereços!$B$3:$M$1002,8,FALSE),Parametros!$AG$3:$AJ$102,4,FALSE),Parametros!$U$3:$Z$102,4,FALSE),"")</f>
        <v/>
      </c>
      <c r="M516" s="33" t="str">
        <f>IF($U516&lt;&gt;"",VLOOKUP(VLOOKUP($U516,Endereços!$B$3:$M$1002,6,FALSE),Parametros!$I$3:$N$102,6,FALSE),"")</f>
        <v/>
      </c>
      <c r="N516" s="9"/>
      <c r="O516" s="9"/>
      <c r="P516" s="9"/>
      <c r="Q516" s="9"/>
      <c r="R516" s="9"/>
      <c r="S516" s="9"/>
      <c r="T516" s="9"/>
      <c r="U516" s="9"/>
      <c r="V516" s="32" t="str">
        <f>IF($U516&lt;&gt;"",VLOOKUP($U516,Endereços!$B$3:$M$1002,5,FALSE)&amp;" - "&amp;VLOOKUP($U516,Endereços!$B$3:$M$1002,7,FALSE)&amp;" - "&amp;VLOOKUP($U516,Endereços!$B$3:$M$1002,8,FALSE)&amp;", "&amp;VLOOKUP($U516,Endereços!$B$3:$M$1002,2,FALSE)&amp;" "&amp;VLOOKUP($U516,Endereços!$B$3:$M$1002,3,FALSE),"")</f>
        <v/>
      </c>
      <c r="W516" s="9"/>
      <c r="X516" s="9"/>
      <c r="Y516" s="9"/>
      <c r="Z516" s="16"/>
      <c r="AA516" s="16"/>
      <c r="AB516" s="72"/>
    </row>
    <row r="517" spans="1:28" x14ac:dyDescent="0.2">
      <c r="A517" s="38" t="str">
        <f t="shared" si="9"/>
        <v/>
      </c>
      <c r="B517" s="9"/>
      <c r="C517" s="7"/>
      <c r="D517" s="14"/>
      <c r="E517" s="14"/>
      <c r="F517" s="33" t="str">
        <f>IF($E517&lt;&gt;"",VLOOKUP($E517,Parametros!$A$3:$C$102,2,FALSE),"")</f>
        <v/>
      </c>
      <c r="G517" s="36"/>
      <c r="H517" s="33" t="str">
        <f>IF($G517&lt;&gt;"",VLOOKUP($G517,Parametros!$P$3:$R$102,2,FALSE),"")</f>
        <v/>
      </c>
      <c r="I517" s="9"/>
      <c r="J517" s="9"/>
      <c r="K517" s="9"/>
      <c r="L517" s="33" t="str">
        <f>IF($U517&lt;&gt;"",VLOOKUP(VLOOKUP(VLOOKUP($U517,Endereços!$B$3:$M$1002,8,FALSE),Parametros!$AG$3:$AJ$102,4,FALSE),Parametros!$U$3:$Z$102,4,FALSE),"")</f>
        <v/>
      </c>
      <c r="M517" s="33" t="str">
        <f>IF($U517&lt;&gt;"",VLOOKUP(VLOOKUP($U517,Endereços!$B$3:$M$1002,6,FALSE),Parametros!$I$3:$N$102,6,FALSE),"")</f>
        <v/>
      </c>
      <c r="N517" s="9"/>
      <c r="O517" s="9"/>
      <c r="P517" s="9"/>
      <c r="Q517" s="9"/>
      <c r="R517" s="9"/>
      <c r="S517" s="9"/>
      <c r="T517" s="9"/>
      <c r="U517" s="9"/>
      <c r="V517" s="32" t="str">
        <f>IF($U517&lt;&gt;"",VLOOKUP($U517,Endereços!$B$3:$M$1002,5,FALSE)&amp;" - "&amp;VLOOKUP($U517,Endereços!$B$3:$M$1002,7,FALSE)&amp;" - "&amp;VLOOKUP($U517,Endereços!$B$3:$M$1002,8,FALSE)&amp;", "&amp;VLOOKUP($U517,Endereços!$B$3:$M$1002,2,FALSE)&amp;" "&amp;VLOOKUP($U517,Endereços!$B$3:$M$1002,3,FALSE),"")</f>
        <v/>
      </c>
      <c r="W517" s="9"/>
      <c r="X517" s="9"/>
      <c r="Y517" s="9"/>
      <c r="Z517" s="16"/>
      <c r="AA517" s="16"/>
      <c r="AB517" s="72"/>
    </row>
    <row r="518" spans="1:28" x14ac:dyDescent="0.2">
      <c r="A518" s="38" t="str">
        <f t="shared" si="9"/>
        <v/>
      </c>
      <c r="B518" s="9"/>
      <c r="C518" s="7"/>
      <c r="D518" s="14"/>
      <c r="E518" s="14"/>
      <c r="F518" s="33" t="str">
        <f>IF($E518&lt;&gt;"",VLOOKUP($E518,Parametros!$A$3:$C$102,2,FALSE),"")</f>
        <v/>
      </c>
      <c r="G518" s="36"/>
      <c r="H518" s="33" t="str">
        <f>IF($G518&lt;&gt;"",VLOOKUP($G518,Parametros!$P$3:$R$102,2,FALSE),"")</f>
        <v/>
      </c>
      <c r="I518" s="9"/>
      <c r="J518" s="9"/>
      <c r="K518" s="9"/>
      <c r="L518" s="33" t="str">
        <f>IF($U518&lt;&gt;"",VLOOKUP(VLOOKUP(VLOOKUP($U518,Endereços!$B$3:$M$1002,8,FALSE),Parametros!$AG$3:$AJ$102,4,FALSE),Parametros!$U$3:$Z$102,4,FALSE),"")</f>
        <v/>
      </c>
      <c r="M518" s="33" t="str">
        <f>IF($U518&lt;&gt;"",VLOOKUP(VLOOKUP($U518,Endereços!$B$3:$M$1002,6,FALSE),Parametros!$I$3:$N$102,6,FALSE),"")</f>
        <v/>
      </c>
      <c r="N518" s="9"/>
      <c r="O518" s="9"/>
      <c r="P518" s="9"/>
      <c r="Q518" s="9"/>
      <c r="R518" s="9"/>
      <c r="S518" s="9"/>
      <c r="T518" s="9"/>
      <c r="U518" s="9"/>
      <c r="V518" s="32" t="str">
        <f>IF($U518&lt;&gt;"",VLOOKUP($U518,Endereços!$B$3:$M$1002,5,FALSE)&amp;" - "&amp;VLOOKUP($U518,Endereços!$B$3:$M$1002,7,FALSE)&amp;" - "&amp;VLOOKUP($U518,Endereços!$B$3:$M$1002,8,FALSE)&amp;", "&amp;VLOOKUP($U518,Endereços!$B$3:$M$1002,2,FALSE)&amp;" "&amp;VLOOKUP($U518,Endereços!$B$3:$M$1002,3,FALSE),"")</f>
        <v/>
      </c>
      <c r="W518" s="9"/>
      <c r="X518" s="9"/>
      <c r="Y518" s="9"/>
      <c r="Z518" s="16"/>
      <c r="AA518" s="16"/>
      <c r="AB518" s="72"/>
    </row>
    <row r="519" spans="1:28" x14ac:dyDescent="0.2">
      <c r="A519" s="38" t="str">
        <f t="shared" si="9"/>
        <v/>
      </c>
      <c r="B519" s="9"/>
      <c r="C519" s="7"/>
      <c r="D519" s="14"/>
      <c r="E519" s="14"/>
      <c r="F519" s="33" t="str">
        <f>IF($E519&lt;&gt;"",VLOOKUP($E519,Parametros!$A$3:$C$102,2,FALSE),"")</f>
        <v/>
      </c>
      <c r="G519" s="36"/>
      <c r="H519" s="33" t="str">
        <f>IF($G519&lt;&gt;"",VLOOKUP($G519,Parametros!$P$3:$R$102,2,FALSE),"")</f>
        <v/>
      </c>
      <c r="I519" s="9"/>
      <c r="J519" s="9"/>
      <c r="K519" s="9"/>
      <c r="L519" s="33" t="str">
        <f>IF($U519&lt;&gt;"",VLOOKUP(VLOOKUP(VLOOKUP($U519,Endereços!$B$3:$M$1002,8,FALSE),Parametros!$AG$3:$AJ$102,4,FALSE),Parametros!$U$3:$Z$102,4,FALSE),"")</f>
        <v/>
      </c>
      <c r="M519" s="33" t="str">
        <f>IF($U519&lt;&gt;"",VLOOKUP(VLOOKUP($U519,Endereços!$B$3:$M$1002,6,FALSE),Parametros!$I$3:$N$102,6,FALSE),"")</f>
        <v/>
      </c>
      <c r="N519" s="9"/>
      <c r="O519" s="9"/>
      <c r="P519" s="9"/>
      <c r="Q519" s="9"/>
      <c r="R519" s="9"/>
      <c r="S519" s="9"/>
      <c r="T519" s="9"/>
      <c r="U519" s="9"/>
      <c r="V519" s="32" t="str">
        <f>IF($U519&lt;&gt;"",VLOOKUP($U519,Endereços!$B$3:$M$1002,5,FALSE)&amp;" - "&amp;VLOOKUP($U519,Endereços!$B$3:$M$1002,7,FALSE)&amp;" - "&amp;VLOOKUP($U519,Endereços!$B$3:$M$1002,8,FALSE)&amp;", "&amp;VLOOKUP($U519,Endereços!$B$3:$M$1002,2,FALSE)&amp;" "&amp;VLOOKUP($U519,Endereços!$B$3:$M$1002,3,FALSE),"")</f>
        <v/>
      </c>
      <c r="W519" s="9"/>
      <c r="X519" s="9"/>
      <c r="Y519" s="9"/>
      <c r="Z519" s="16"/>
      <c r="AA519" s="16"/>
      <c r="AB519" s="72"/>
    </row>
    <row r="520" spans="1:28" x14ac:dyDescent="0.2">
      <c r="A520" s="38" t="str">
        <f t="shared" si="9"/>
        <v/>
      </c>
      <c r="B520" s="9"/>
      <c r="C520" s="7"/>
      <c r="D520" s="14"/>
      <c r="E520" s="14"/>
      <c r="F520" s="33" t="str">
        <f>IF($E520&lt;&gt;"",VLOOKUP($E520,Parametros!$A$3:$C$102,2,FALSE),"")</f>
        <v/>
      </c>
      <c r="G520" s="36"/>
      <c r="H520" s="33" t="str">
        <f>IF($G520&lt;&gt;"",VLOOKUP($G520,Parametros!$P$3:$R$102,2,FALSE),"")</f>
        <v/>
      </c>
      <c r="I520" s="9"/>
      <c r="J520" s="9"/>
      <c r="K520" s="9"/>
      <c r="L520" s="33" t="str">
        <f>IF($U520&lt;&gt;"",VLOOKUP(VLOOKUP(VLOOKUP($U520,Endereços!$B$3:$M$1002,8,FALSE),Parametros!$AG$3:$AJ$102,4,FALSE),Parametros!$U$3:$Z$102,4,FALSE),"")</f>
        <v/>
      </c>
      <c r="M520" s="33" t="str">
        <f>IF($U520&lt;&gt;"",VLOOKUP(VLOOKUP($U520,Endereços!$B$3:$M$1002,6,FALSE),Parametros!$I$3:$N$102,6,FALSE),"")</f>
        <v/>
      </c>
      <c r="N520" s="9"/>
      <c r="O520" s="9"/>
      <c r="P520" s="9"/>
      <c r="Q520" s="9"/>
      <c r="R520" s="9"/>
      <c r="S520" s="9"/>
      <c r="T520" s="9"/>
      <c r="U520" s="9"/>
      <c r="V520" s="32" t="str">
        <f>IF($U520&lt;&gt;"",VLOOKUP($U520,Endereços!$B$3:$M$1002,5,FALSE)&amp;" - "&amp;VLOOKUP($U520,Endereços!$B$3:$M$1002,7,FALSE)&amp;" - "&amp;VLOOKUP($U520,Endereços!$B$3:$M$1002,8,FALSE)&amp;", "&amp;VLOOKUP($U520,Endereços!$B$3:$M$1002,2,FALSE)&amp;" "&amp;VLOOKUP($U520,Endereços!$B$3:$M$1002,3,FALSE),"")</f>
        <v/>
      </c>
      <c r="W520" s="9"/>
      <c r="X520" s="9"/>
      <c r="Y520" s="9"/>
      <c r="Z520" s="16"/>
      <c r="AA520" s="16"/>
      <c r="AB520" s="72"/>
    </row>
    <row r="521" spans="1:28" x14ac:dyDescent="0.2">
      <c r="A521" s="38" t="str">
        <f t="shared" si="9"/>
        <v/>
      </c>
      <c r="B521" s="9"/>
      <c r="C521" s="7"/>
      <c r="D521" s="14"/>
      <c r="E521" s="14"/>
      <c r="F521" s="33" t="str">
        <f>IF($E521&lt;&gt;"",VLOOKUP($E521,Parametros!$A$3:$C$102,2,FALSE),"")</f>
        <v/>
      </c>
      <c r="G521" s="36"/>
      <c r="H521" s="33" t="str">
        <f>IF($G521&lt;&gt;"",VLOOKUP($G521,Parametros!$P$3:$R$102,2,FALSE),"")</f>
        <v/>
      </c>
      <c r="I521" s="9"/>
      <c r="J521" s="9"/>
      <c r="K521" s="9"/>
      <c r="L521" s="33" t="str">
        <f>IF($U521&lt;&gt;"",VLOOKUP(VLOOKUP(VLOOKUP($U521,Endereços!$B$3:$M$1002,8,FALSE),Parametros!$AG$3:$AJ$102,4,FALSE),Parametros!$U$3:$Z$102,4,FALSE),"")</f>
        <v/>
      </c>
      <c r="M521" s="33" t="str">
        <f>IF($U521&lt;&gt;"",VLOOKUP(VLOOKUP($U521,Endereços!$B$3:$M$1002,6,FALSE),Parametros!$I$3:$N$102,6,FALSE),"")</f>
        <v/>
      </c>
      <c r="N521" s="9"/>
      <c r="O521" s="9"/>
      <c r="P521" s="9"/>
      <c r="Q521" s="9"/>
      <c r="R521" s="9"/>
      <c r="S521" s="9"/>
      <c r="T521" s="9"/>
      <c r="U521" s="9"/>
      <c r="V521" s="32" t="str">
        <f>IF($U521&lt;&gt;"",VLOOKUP($U521,Endereços!$B$3:$M$1002,5,FALSE)&amp;" - "&amp;VLOOKUP($U521,Endereços!$B$3:$M$1002,7,FALSE)&amp;" - "&amp;VLOOKUP($U521,Endereços!$B$3:$M$1002,8,FALSE)&amp;", "&amp;VLOOKUP($U521,Endereços!$B$3:$M$1002,2,FALSE)&amp;" "&amp;VLOOKUP($U521,Endereços!$B$3:$M$1002,3,FALSE),"")</f>
        <v/>
      </c>
      <c r="W521" s="9"/>
      <c r="X521" s="9"/>
      <c r="Y521" s="9"/>
      <c r="Z521" s="16"/>
      <c r="AA521" s="16"/>
      <c r="AB521" s="72"/>
    </row>
    <row r="522" spans="1:28" x14ac:dyDescent="0.2">
      <c r="A522" s="38" t="str">
        <f t="shared" si="9"/>
        <v/>
      </c>
      <c r="B522" s="9"/>
      <c r="C522" s="7"/>
      <c r="D522" s="14"/>
      <c r="E522" s="14"/>
      <c r="F522" s="33" t="str">
        <f>IF($E522&lt;&gt;"",VLOOKUP($E522,Parametros!$A$3:$C$102,2,FALSE),"")</f>
        <v/>
      </c>
      <c r="G522" s="36"/>
      <c r="H522" s="33" t="str">
        <f>IF($G522&lt;&gt;"",VLOOKUP($G522,Parametros!$P$3:$R$102,2,FALSE),"")</f>
        <v/>
      </c>
      <c r="I522" s="9"/>
      <c r="J522" s="9"/>
      <c r="K522" s="9"/>
      <c r="L522" s="33" t="str">
        <f>IF($U522&lt;&gt;"",VLOOKUP(VLOOKUP(VLOOKUP($U522,Endereços!$B$3:$M$1002,8,FALSE),Parametros!$AG$3:$AJ$102,4,FALSE),Parametros!$U$3:$Z$102,4,FALSE),"")</f>
        <v/>
      </c>
      <c r="M522" s="33" t="str">
        <f>IF($U522&lt;&gt;"",VLOOKUP(VLOOKUP($U522,Endereços!$B$3:$M$1002,6,FALSE),Parametros!$I$3:$N$102,6,FALSE),"")</f>
        <v/>
      </c>
      <c r="N522" s="9"/>
      <c r="O522" s="9"/>
      <c r="P522" s="9"/>
      <c r="Q522" s="9"/>
      <c r="R522" s="9"/>
      <c r="S522" s="9"/>
      <c r="T522" s="9"/>
      <c r="U522" s="9"/>
      <c r="V522" s="32" t="str">
        <f>IF($U522&lt;&gt;"",VLOOKUP($U522,Endereços!$B$3:$M$1002,5,FALSE)&amp;" - "&amp;VLOOKUP($U522,Endereços!$B$3:$M$1002,7,FALSE)&amp;" - "&amp;VLOOKUP($U522,Endereços!$B$3:$M$1002,8,FALSE)&amp;", "&amp;VLOOKUP($U522,Endereços!$B$3:$M$1002,2,FALSE)&amp;" "&amp;VLOOKUP($U522,Endereços!$B$3:$M$1002,3,FALSE),"")</f>
        <v/>
      </c>
      <c r="W522" s="9"/>
      <c r="X522" s="9"/>
      <c r="Y522" s="9"/>
      <c r="Z522" s="16"/>
      <c r="AA522" s="16"/>
      <c r="AB522" s="72"/>
    </row>
    <row r="523" spans="1:28" x14ac:dyDescent="0.2">
      <c r="A523" s="38" t="str">
        <f t="shared" ref="A523:A586" si="10">IF($B523&lt;&gt;"",$A522+1,"")</f>
        <v/>
      </c>
      <c r="B523" s="9"/>
      <c r="C523" s="7"/>
      <c r="D523" s="14"/>
      <c r="E523" s="14"/>
      <c r="F523" s="33" t="str">
        <f>IF($E523&lt;&gt;"",VLOOKUP($E523,Parametros!$A$3:$C$102,2,FALSE),"")</f>
        <v/>
      </c>
      <c r="G523" s="36"/>
      <c r="H523" s="33" t="str">
        <f>IF($G523&lt;&gt;"",VLOOKUP($G523,Parametros!$P$3:$R$102,2,FALSE),"")</f>
        <v/>
      </c>
      <c r="I523" s="9"/>
      <c r="J523" s="9"/>
      <c r="K523" s="9"/>
      <c r="L523" s="33" t="str">
        <f>IF($U523&lt;&gt;"",VLOOKUP(VLOOKUP(VLOOKUP($U523,Endereços!$B$3:$M$1002,8,FALSE),Parametros!$AG$3:$AJ$102,4,FALSE),Parametros!$U$3:$Z$102,4,FALSE),"")</f>
        <v/>
      </c>
      <c r="M523" s="33" t="str">
        <f>IF($U523&lt;&gt;"",VLOOKUP(VLOOKUP($U523,Endereços!$B$3:$M$1002,6,FALSE),Parametros!$I$3:$N$102,6,FALSE),"")</f>
        <v/>
      </c>
      <c r="N523" s="9"/>
      <c r="O523" s="9"/>
      <c r="P523" s="9"/>
      <c r="Q523" s="9"/>
      <c r="R523" s="9"/>
      <c r="S523" s="9"/>
      <c r="T523" s="9"/>
      <c r="U523" s="9"/>
      <c r="V523" s="32" t="str">
        <f>IF($U523&lt;&gt;"",VLOOKUP($U523,Endereços!$B$3:$M$1002,5,FALSE)&amp;" - "&amp;VLOOKUP($U523,Endereços!$B$3:$M$1002,7,FALSE)&amp;" - "&amp;VLOOKUP($U523,Endereços!$B$3:$M$1002,8,FALSE)&amp;", "&amp;VLOOKUP($U523,Endereços!$B$3:$M$1002,2,FALSE)&amp;" "&amp;VLOOKUP($U523,Endereços!$B$3:$M$1002,3,FALSE),"")</f>
        <v/>
      </c>
      <c r="W523" s="9"/>
      <c r="X523" s="9"/>
      <c r="Y523" s="9"/>
      <c r="Z523" s="16"/>
      <c r="AA523" s="16"/>
      <c r="AB523" s="72"/>
    </row>
    <row r="524" spans="1:28" x14ac:dyDescent="0.2">
      <c r="A524" s="38" t="str">
        <f t="shared" si="10"/>
        <v/>
      </c>
      <c r="B524" s="9"/>
      <c r="C524" s="7"/>
      <c r="D524" s="14"/>
      <c r="E524" s="14"/>
      <c r="F524" s="33" t="str">
        <f>IF($E524&lt;&gt;"",VLOOKUP($E524,Parametros!$A$3:$C$102,2,FALSE),"")</f>
        <v/>
      </c>
      <c r="G524" s="36"/>
      <c r="H524" s="33" t="str">
        <f>IF($G524&lt;&gt;"",VLOOKUP($G524,Parametros!$P$3:$R$102,2,FALSE),"")</f>
        <v/>
      </c>
      <c r="I524" s="9"/>
      <c r="J524" s="9"/>
      <c r="K524" s="9"/>
      <c r="L524" s="33" t="str">
        <f>IF($U524&lt;&gt;"",VLOOKUP(VLOOKUP(VLOOKUP($U524,Endereços!$B$3:$M$1002,8,FALSE),Parametros!$AG$3:$AJ$102,4,FALSE),Parametros!$U$3:$Z$102,4,FALSE),"")</f>
        <v/>
      </c>
      <c r="M524" s="33" t="str">
        <f>IF($U524&lt;&gt;"",VLOOKUP(VLOOKUP($U524,Endereços!$B$3:$M$1002,6,FALSE),Parametros!$I$3:$N$102,6,FALSE),"")</f>
        <v/>
      </c>
      <c r="N524" s="9"/>
      <c r="O524" s="9"/>
      <c r="P524" s="9"/>
      <c r="Q524" s="9"/>
      <c r="R524" s="9"/>
      <c r="S524" s="9"/>
      <c r="T524" s="9"/>
      <c r="U524" s="9"/>
      <c r="V524" s="32" t="str">
        <f>IF($U524&lt;&gt;"",VLOOKUP($U524,Endereços!$B$3:$M$1002,5,FALSE)&amp;" - "&amp;VLOOKUP($U524,Endereços!$B$3:$M$1002,7,FALSE)&amp;" - "&amp;VLOOKUP($U524,Endereços!$B$3:$M$1002,8,FALSE)&amp;", "&amp;VLOOKUP($U524,Endereços!$B$3:$M$1002,2,FALSE)&amp;" "&amp;VLOOKUP($U524,Endereços!$B$3:$M$1002,3,FALSE),"")</f>
        <v/>
      </c>
      <c r="W524" s="9"/>
      <c r="X524" s="9"/>
      <c r="Y524" s="9"/>
      <c r="Z524" s="16"/>
      <c r="AA524" s="16"/>
      <c r="AB524" s="72"/>
    </row>
    <row r="525" spans="1:28" x14ac:dyDescent="0.2">
      <c r="A525" s="38" t="str">
        <f t="shared" si="10"/>
        <v/>
      </c>
      <c r="B525" s="9"/>
      <c r="C525" s="7"/>
      <c r="D525" s="14"/>
      <c r="E525" s="14"/>
      <c r="F525" s="33" t="str">
        <f>IF($E525&lt;&gt;"",VLOOKUP($E525,Parametros!$A$3:$C$102,2,FALSE),"")</f>
        <v/>
      </c>
      <c r="G525" s="36"/>
      <c r="H525" s="33" t="str">
        <f>IF($G525&lt;&gt;"",VLOOKUP($G525,Parametros!$P$3:$R$102,2,FALSE),"")</f>
        <v/>
      </c>
      <c r="I525" s="9"/>
      <c r="J525" s="9"/>
      <c r="K525" s="9"/>
      <c r="L525" s="33" t="str">
        <f>IF($U525&lt;&gt;"",VLOOKUP(VLOOKUP(VLOOKUP($U525,Endereços!$B$3:$M$1002,8,FALSE),Parametros!$AG$3:$AJ$102,4,FALSE),Parametros!$U$3:$Z$102,4,FALSE),"")</f>
        <v/>
      </c>
      <c r="M525" s="33" t="str">
        <f>IF($U525&lt;&gt;"",VLOOKUP(VLOOKUP($U525,Endereços!$B$3:$M$1002,6,FALSE),Parametros!$I$3:$N$102,6,FALSE),"")</f>
        <v/>
      </c>
      <c r="N525" s="9"/>
      <c r="O525" s="9"/>
      <c r="P525" s="9"/>
      <c r="Q525" s="9"/>
      <c r="R525" s="9"/>
      <c r="S525" s="9"/>
      <c r="T525" s="9"/>
      <c r="U525" s="9"/>
      <c r="V525" s="32" t="str">
        <f>IF($U525&lt;&gt;"",VLOOKUP($U525,Endereços!$B$3:$M$1002,5,FALSE)&amp;" - "&amp;VLOOKUP($U525,Endereços!$B$3:$M$1002,7,FALSE)&amp;" - "&amp;VLOOKUP($U525,Endereços!$B$3:$M$1002,8,FALSE)&amp;", "&amp;VLOOKUP($U525,Endereços!$B$3:$M$1002,2,FALSE)&amp;" "&amp;VLOOKUP($U525,Endereços!$B$3:$M$1002,3,FALSE),"")</f>
        <v/>
      </c>
      <c r="W525" s="9"/>
      <c r="X525" s="9"/>
      <c r="Y525" s="9"/>
      <c r="Z525" s="16"/>
      <c r="AA525" s="16"/>
      <c r="AB525" s="72"/>
    </row>
    <row r="526" spans="1:28" x14ac:dyDescent="0.2">
      <c r="A526" s="38" t="str">
        <f t="shared" si="10"/>
        <v/>
      </c>
      <c r="B526" s="9"/>
      <c r="C526" s="7"/>
      <c r="D526" s="14"/>
      <c r="E526" s="14"/>
      <c r="F526" s="33" t="str">
        <f>IF($E526&lt;&gt;"",VLOOKUP($E526,Parametros!$A$3:$C$102,2,FALSE),"")</f>
        <v/>
      </c>
      <c r="G526" s="36"/>
      <c r="H526" s="33" t="str">
        <f>IF($G526&lt;&gt;"",VLOOKUP($G526,Parametros!$P$3:$R$102,2,FALSE),"")</f>
        <v/>
      </c>
      <c r="I526" s="9"/>
      <c r="J526" s="9"/>
      <c r="K526" s="9"/>
      <c r="L526" s="33" t="str">
        <f>IF($U526&lt;&gt;"",VLOOKUP(VLOOKUP(VLOOKUP($U526,Endereços!$B$3:$M$1002,8,FALSE),Parametros!$AG$3:$AJ$102,4,FALSE),Parametros!$U$3:$Z$102,4,FALSE),"")</f>
        <v/>
      </c>
      <c r="M526" s="33" t="str">
        <f>IF($U526&lt;&gt;"",VLOOKUP(VLOOKUP($U526,Endereços!$B$3:$M$1002,6,FALSE),Parametros!$I$3:$N$102,6,FALSE),"")</f>
        <v/>
      </c>
      <c r="N526" s="9"/>
      <c r="O526" s="9"/>
      <c r="P526" s="9"/>
      <c r="Q526" s="9"/>
      <c r="R526" s="9"/>
      <c r="S526" s="9"/>
      <c r="T526" s="9"/>
      <c r="U526" s="9"/>
      <c r="V526" s="32" t="str">
        <f>IF($U526&lt;&gt;"",VLOOKUP($U526,Endereços!$B$3:$M$1002,5,FALSE)&amp;" - "&amp;VLOOKUP($U526,Endereços!$B$3:$M$1002,7,FALSE)&amp;" - "&amp;VLOOKUP($U526,Endereços!$B$3:$M$1002,8,FALSE)&amp;", "&amp;VLOOKUP($U526,Endereços!$B$3:$M$1002,2,FALSE)&amp;" "&amp;VLOOKUP($U526,Endereços!$B$3:$M$1002,3,FALSE),"")</f>
        <v/>
      </c>
      <c r="W526" s="9"/>
      <c r="X526" s="9"/>
      <c r="Y526" s="9"/>
      <c r="Z526" s="16"/>
      <c r="AA526" s="16"/>
      <c r="AB526" s="72"/>
    </row>
    <row r="527" spans="1:28" x14ac:dyDescent="0.2">
      <c r="A527" s="38" t="str">
        <f t="shared" si="10"/>
        <v/>
      </c>
      <c r="B527" s="9"/>
      <c r="C527" s="7"/>
      <c r="D527" s="14"/>
      <c r="E527" s="14"/>
      <c r="F527" s="33" t="str">
        <f>IF($E527&lt;&gt;"",VLOOKUP($E527,Parametros!$A$3:$C$102,2,FALSE),"")</f>
        <v/>
      </c>
      <c r="G527" s="36"/>
      <c r="H527" s="33" t="str">
        <f>IF($G527&lt;&gt;"",VLOOKUP($G527,Parametros!$P$3:$R$102,2,FALSE),"")</f>
        <v/>
      </c>
      <c r="I527" s="9"/>
      <c r="J527" s="9"/>
      <c r="K527" s="9"/>
      <c r="L527" s="33" t="str">
        <f>IF($U527&lt;&gt;"",VLOOKUP(VLOOKUP(VLOOKUP($U527,Endereços!$B$3:$M$1002,8,FALSE),Parametros!$AG$3:$AJ$102,4,FALSE),Parametros!$U$3:$Z$102,4,FALSE),"")</f>
        <v/>
      </c>
      <c r="M527" s="33" t="str">
        <f>IF($U527&lt;&gt;"",VLOOKUP(VLOOKUP($U527,Endereços!$B$3:$M$1002,6,FALSE),Parametros!$I$3:$N$102,6,FALSE),"")</f>
        <v/>
      </c>
      <c r="N527" s="9"/>
      <c r="O527" s="9"/>
      <c r="P527" s="9"/>
      <c r="Q527" s="9"/>
      <c r="R527" s="9"/>
      <c r="S527" s="9"/>
      <c r="T527" s="9"/>
      <c r="U527" s="9"/>
      <c r="V527" s="32" t="str">
        <f>IF($U527&lt;&gt;"",VLOOKUP($U527,Endereços!$B$3:$M$1002,5,FALSE)&amp;" - "&amp;VLOOKUP($U527,Endereços!$B$3:$M$1002,7,FALSE)&amp;" - "&amp;VLOOKUP($U527,Endereços!$B$3:$M$1002,8,FALSE)&amp;", "&amp;VLOOKUP($U527,Endereços!$B$3:$M$1002,2,FALSE)&amp;" "&amp;VLOOKUP($U527,Endereços!$B$3:$M$1002,3,FALSE),"")</f>
        <v/>
      </c>
      <c r="W527" s="9"/>
      <c r="X527" s="9"/>
      <c r="Y527" s="9"/>
      <c r="Z527" s="16"/>
      <c r="AA527" s="16"/>
      <c r="AB527" s="72"/>
    </row>
    <row r="528" spans="1:28" x14ac:dyDescent="0.2">
      <c r="A528" s="38" t="str">
        <f t="shared" si="10"/>
        <v/>
      </c>
      <c r="B528" s="9"/>
      <c r="C528" s="7"/>
      <c r="D528" s="14"/>
      <c r="E528" s="14"/>
      <c r="F528" s="33" t="str">
        <f>IF($E528&lt;&gt;"",VLOOKUP($E528,Parametros!$A$3:$C$102,2,FALSE),"")</f>
        <v/>
      </c>
      <c r="G528" s="36"/>
      <c r="H528" s="33" t="str">
        <f>IF($G528&lt;&gt;"",VLOOKUP($G528,Parametros!$P$3:$R$102,2,FALSE),"")</f>
        <v/>
      </c>
      <c r="I528" s="9"/>
      <c r="J528" s="9"/>
      <c r="K528" s="9"/>
      <c r="L528" s="33" t="str">
        <f>IF($U528&lt;&gt;"",VLOOKUP(VLOOKUP(VLOOKUP($U528,Endereços!$B$3:$M$1002,8,FALSE),Parametros!$AG$3:$AJ$102,4,FALSE),Parametros!$U$3:$Z$102,4,FALSE),"")</f>
        <v/>
      </c>
      <c r="M528" s="33" t="str">
        <f>IF($U528&lt;&gt;"",VLOOKUP(VLOOKUP($U528,Endereços!$B$3:$M$1002,6,FALSE),Parametros!$I$3:$N$102,6,FALSE),"")</f>
        <v/>
      </c>
      <c r="N528" s="9"/>
      <c r="O528" s="9"/>
      <c r="P528" s="9"/>
      <c r="Q528" s="9"/>
      <c r="R528" s="9"/>
      <c r="S528" s="9"/>
      <c r="T528" s="9"/>
      <c r="U528" s="9"/>
      <c r="V528" s="32" t="str">
        <f>IF($U528&lt;&gt;"",VLOOKUP($U528,Endereços!$B$3:$M$1002,5,FALSE)&amp;" - "&amp;VLOOKUP($U528,Endereços!$B$3:$M$1002,7,FALSE)&amp;" - "&amp;VLOOKUP($U528,Endereços!$B$3:$M$1002,8,FALSE)&amp;", "&amp;VLOOKUP($U528,Endereços!$B$3:$M$1002,2,FALSE)&amp;" "&amp;VLOOKUP($U528,Endereços!$B$3:$M$1002,3,FALSE),"")</f>
        <v/>
      </c>
      <c r="W528" s="9"/>
      <c r="X528" s="9"/>
      <c r="Y528" s="9"/>
      <c r="Z528" s="16"/>
      <c r="AA528" s="16"/>
      <c r="AB528" s="72"/>
    </row>
    <row r="529" spans="1:28" x14ac:dyDescent="0.2">
      <c r="A529" s="38" t="str">
        <f t="shared" si="10"/>
        <v/>
      </c>
      <c r="B529" s="9"/>
      <c r="C529" s="7"/>
      <c r="D529" s="14"/>
      <c r="E529" s="14"/>
      <c r="F529" s="33" t="str">
        <f>IF($E529&lt;&gt;"",VLOOKUP($E529,Parametros!$A$3:$C$102,2,FALSE),"")</f>
        <v/>
      </c>
      <c r="G529" s="36"/>
      <c r="H529" s="33" t="str">
        <f>IF($G529&lt;&gt;"",VLOOKUP($G529,Parametros!$P$3:$R$102,2,FALSE),"")</f>
        <v/>
      </c>
      <c r="I529" s="9"/>
      <c r="J529" s="9"/>
      <c r="K529" s="9"/>
      <c r="L529" s="33" t="str">
        <f>IF($U529&lt;&gt;"",VLOOKUP(VLOOKUP(VLOOKUP($U529,Endereços!$B$3:$M$1002,8,FALSE),Parametros!$AG$3:$AJ$102,4,FALSE),Parametros!$U$3:$Z$102,4,FALSE),"")</f>
        <v/>
      </c>
      <c r="M529" s="33" t="str">
        <f>IF($U529&lt;&gt;"",VLOOKUP(VLOOKUP($U529,Endereços!$B$3:$M$1002,6,FALSE),Parametros!$I$3:$N$102,6,FALSE),"")</f>
        <v/>
      </c>
      <c r="N529" s="9"/>
      <c r="O529" s="9"/>
      <c r="P529" s="9"/>
      <c r="Q529" s="9"/>
      <c r="R529" s="9"/>
      <c r="S529" s="9"/>
      <c r="T529" s="9"/>
      <c r="U529" s="9"/>
      <c r="V529" s="32" t="str">
        <f>IF($U529&lt;&gt;"",VLOOKUP($U529,Endereços!$B$3:$M$1002,5,FALSE)&amp;" - "&amp;VLOOKUP($U529,Endereços!$B$3:$M$1002,7,FALSE)&amp;" - "&amp;VLOOKUP($U529,Endereços!$B$3:$M$1002,8,FALSE)&amp;", "&amp;VLOOKUP($U529,Endereços!$B$3:$M$1002,2,FALSE)&amp;" "&amp;VLOOKUP($U529,Endereços!$B$3:$M$1002,3,FALSE),"")</f>
        <v/>
      </c>
      <c r="W529" s="9"/>
      <c r="X529" s="9"/>
      <c r="Y529" s="9"/>
      <c r="Z529" s="16"/>
      <c r="AA529" s="16"/>
      <c r="AB529" s="72"/>
    </row>
    <row r="530" spans="1:28" x14ac:dyDescent="0.2">
      <c r="A530" s="38" t="str">
        <f t="shared" si="10"/>
        <v/>
      </c>
      <c r="B530" s="9"/>
      <c r="C530" s="7"/>
      <c r="D530" s="14"/>
      <c r="E530" s="14"/>
      <c r="F530" s="33" t="str">
        <f>IF($E530&lt;&gt;"",VLOOKUP($E530,Parametros!$A$3:$C$102,2,FALSE),"")</f>
        <v/>
      </c>
      <c r="G530" s="36"/>
      <c r="H530" s="33" t="str">
        <f>IF($G530&lt;&gt;"",VLOOKUP($G530,Parametros!$P$3:$R$102,2,FALSE),"")</f>
        <v/>
      </c>
      <c r="I530" s="9"/>
      <c r="J530" s="9"/>
      <c r="K530" s="9"/>
      <c r="L530" s="33" t="str">
        <f>IF($U530&lt;&gt;"",VLOOKUP(VLOOKUP(VLOOKUP($U530,Endereços!$B$3:$M$1002,8,FALSE),Parametros!$AG$3:$AJ$102,4,FALSE),Parametros!$U$3:$Z$102,4,FALSE),"")</f>
        <v/>
      </c>
      <c r="M530" s="33" t="str">
        <f>IF($U530&lt;&gt;"",VLOOKUP(VLOOKUP($U530,Endereços!$B$3:$M$1002,6,FALSE),Parametros!$I$3:$N$102,6,FALSE),"")</f>
        <v/>
      </c>
      <c r="N530" s="9"/>
      <c r="O530" s="9"/>
      <c r="P530" s="9"/>
      <c r="Q530" s="9"/>
      <c r="R530" s="9"/>
      <c r="S530" s="9"/>
      <c r="T530" s="9"/>
      <c r="U530" s="9"/>
      <c r="V530" s="32" t="str">
        <f>IF($U530&lt;&gt;"",VLOOKUP($U530,Endereços!$B$3:$M$1002,5,FALSE)&amp;" - "&amp;VLOOKUP($U530,Endereços!$B$3:$M$1002,7,FALSE)&amp;" - "&amp;VLOOKUP($U530,Endereços!$B$3:$M$1002,8,FALSE)&amp;", "&amp;VLOOKUP($U530,Endereços!$B$3:$M$1002,2,FALSE)&amp;" "&amp;VLOOKUP($U530,Endereços!$B$3:$M$1002,3,FALSE),"")</f>
        <v/>
      </c>
      <c r="W530" s="9"/>
      <c r="X530" s="9"/>
      <c r="Y530" s="9"/>
      <c r="Z530" s="16"/>
      <c r="AA530" s="16"/>
      <c r="AB530" s="72"/>
    </row>
    <row r="531" spans="1:28" x14ac:dyDescent="0.2">
      <c r="A531" s="38" t="str">
        <f t="shared" si="10"/>
        <v/>
      </c>
      <c r="B531" s="9"/>
      <c r="C531" s="7"/>
      <c r="D531" s="14"/>
      <c r="E531" s="14"/>
      <c r="F531" s="33" t="str">
        <f>IF($E531&lt;&gt;"",VLOOKUP($E531,Parametros!$A$3:$C$102,2,FALSE),"")</f>
        <v/>
      </c>
      <c r="G531" s="36"/>
      <c r="H531" s="33" t="str">
        <f>IF($G531&lt;&gt;"",VLOOKUP($G531,Parametros!$P$3:$R$102,2,FALSE),"")</f>
        <v/>
      </c>
      <c r="I531" s="9"/>
      <c r="J531" s="9"/>
      <c r="K531" s="9"/>
      <c r="L531" s="33" t="str">
        <f>IF($U531&lt;&gt;"",VLOOKUP(VLOOKUP(VLOOKUP($U531,Endereços!$B$3:$M$1002,8,FALSE),Parametros!$AG$3:$AJ$102,4,FALSE),Parametros!$U$3:$Z$102,4,FALSE),"")</f>
        <v/>
      </c>
      <c r="M531" s="33" t="str">
        <f>IF($U531&lt;&gt;"",VLOOKUP(VLOOKUP($U531,Endereços!$B$3:$M$1002,6,FALSE),Parametros!$I$3:$N$102,6,FALSE),"")</f>
        <v/>
      </c>
      <c r="N531" s="9"/>
      <c r="O531" s="9"/>
      <c r="P531" s="9"/>
      <c r="Q531" s="9"/>
      <c r="R531" s="9"/>
      <c r="S531" s="9"/>
      <c r="T531" s="9"/>
      <c r="U531" s="9"/>
      <c r="V531" s="32" t="str">
        <f>IF($U531&lt;&gt;"",VLOOKUP($U531,Endereços!$B$3:$M$1002,5,FALSE)&amp;" - "&amp;VLOOKUP($U531,Endereços!$B$3:$M$1002,7,FALSE)&amp;" - "&amp;VLOOKUP($U531,Endereços!$B$3:$M$1002,8,FALSE)&amp;", "&amp;VLOOKUP($U531,Endereços!$B$3:$M$1002,2,FALSE)&amp;" "&amp;VLOOKUP($U531,Endereços!$B$3:$M$1002,3,FALSE),"")</f>
        <v/>
      </c>
      <c r="W531" s="9"/>
      <c r="X531" s="9"/>
      <c r="Y531" s="9"/>
      <c r="Z531" s="16"/>
      <c r="AA531" s="16"/>
      <c r="AB531" s="72"/>
    </row>
    <row r="532" spans="1:28" x14ac:dyDescent="0.2">
      <c r="A532" s="38" t="str">
        <f t="shared" si="10"/>
        <v/>
      </c>
      <c r="B532" s="9"/>
      <c r="C532" s="7"/>
      <c r="D532" s="14"/>
      <c r="E532" s="14"/>
      <c r="F532" s="33" t="str">
        <f>IF($E532&lt;&gt;"",VLOOKUP($E532,Parametros!$A$3:$C$102,2,FALSE),"")</f>
        <v/>
      </c>
      <c r="G532" s="36"/>
      <c r="H532" s="33" t="str">
        <f>IF($G532&lt;&gt;"",VLOOKUP($G532,Parametros!$P$3:$R$102,2,FALSE),"")</f>
        <v/>
      </c>
      <c r="I532" s="9"/>
      <c r="J532" s="9"/>
      <c r="K532" s="9"/>
      <c r="L532" s="33" t="str">
        <f>IF($U532&lt;&gt;"",VLOOKUP(VLOOKUP(VLOOKUP($U532,Endereços!$B$3:$M$1002,8,FALSE),Parametros!$AG$3:$AJ$102,4,FALSE),Parametros!$U$3:$Z$102,4,FALSE),"")</f>
        <v/>
      </c>
      <c r="M532" s="33" t="str">
        <f>IF($U532&lt;&gt;"",VLOOKUP(VLOOKUP($U532,Endereços!$B$3:$M$1002,6,FALSE),Parametros!$I$3:$N$102,6,FALSE),"")</f>
        <v/>
      </c>
      <c r="N532" s="9"/>
      <c r="O532" s="9"/>
      <c r="P532" s="9"/>
      <c r="Q532" s="9"/>
      <c r="R532" s="9"/>
      <c r="S532" s="9"/>
      <c r="T532" s="9"/>
      <c r="U532" s="9"/>
      <c r="V532" s="32" t="str">
        <f>IF($U532&lt;&gt;"",VLOOKUP($U532,Endereços!$B$3:$M$1002,5,FALSE)&amp;" - "&amp;VLOOKUP($U532,Endereços!$B$3:$M$1002,7,FALSE)&amp;" - "&amp;VLOOKUP($U532,Endereços!$B$3:$M$1002,8,FALSE)&amp;", "&amp;VLOOKUP($U532,Endereços!$B$3:$M$1002,2,FALSE)&amp;" "&amp;VLOOKUP($U532,Endereços!$B$3:$M$1002,3,FALSE),"")</f>
        <v/>
      </c>
      <c r="W532" s="9"/>
      <c r="X532" s="9"/>
      <c r="Y532" s="9"/>
      <c r="Z532" s="16"/>
      <c r="AA532" s="16"/>
      <c r="AB532" s="72"/>
    </row>
    <row r="533" spans="1:28" x14ac:dyDescent="0.2">
      <c r="A533" s="38" t="str">
        <f t="shared" si="10"/>
        <v/>
      </c>
      <c r="B533" s="9"/>
      <c r="C533" s="7"/>
      <c r="D533" s="14"/>
      <c r="E533" s="14"/>
      <c r="F533" s="33" t="str">
        <f>IF($E533&lt;&gt;"",VLOOKUP($E533,Parametros!$A$3:$C$102,2,FALSE),"")</f>
        <v/>
      </c>
      <c r="G533" s="36"/>
      <c r="H533" s="33" t="str">
        <f>IF($G533&lt;&gt;"",VLOOKUP($G533,Parametros!$P$3:$R$102,2,FALSE),"")</f>
        <v/>
      </c>
      <c r="I533" s="9"/>
      <c r="J533" s="9"/>
      <c r="K533" s="9"/>
      <c r="L533" s="33" t="str">
        <f>IF($U533&lt;&gt;"",VLOOKUP(VLOOKUP(VLOOKUP($U533,Endereços!$B$3:$M$1002,8,FALSE),Parametros!$AG$3:$AJ$102,4,FALSE),Parametros!$U$3:$Z$102,4,FALSE),"")</f>
        <v/>
      </c>
      <c r="M533" s="33" t="str">
        <f>IF($U533&lt;&gt;"",VLOOKUP(VLOOKUP($U533,Endereços!$B$3:$M$1002,6,FALSE),Parametros!$I$3:$N$102,6,FALSE),"")</f>
        <v/>
      </c>
      <c r="N533" s="9"/>
      <c r="O533" s="9"/>
      <c r="P533" s="9"/>
      <c r="Q533" s="9"/>
      <c r="R533" s="9"/>
      <c r="S533" s="9"/>
      <c r="T533" s="9"/>
      <c r="U533" s="9"/>
      <c r="V533" s="32" t="str">
        <f>IF($U533&lt;&gt;"",VLOOKUP($U533,Endereços!$B$3:$M$1002,5,FALSE)&amp;" - "&amp;VLOOKUP($U533,Endereços!$B$3:$M$1002,7,FALSE)&amp;" - "&amp;VLOOKUP($U533,Endereços!$B$3:$M$1002,8,FALSE)&amp;", "&amp;VLOOKUP($U533,Endereços!$B$3:$M$1002,2,FALSE)&amp;" "&amp;VLOOKUP($U533,Endereços!$B$3:$M$1002,3,FALSE),"")</f>
        <v/>
      </c>
      <c r="W533" s="9"/>
      <c r="X533" s="9"/>
      <c r="Y533" s="9"/>
      <c r="Z533" s="16"/>
      <c r="AA533" s="16"/>
      <c r="AB533" s="72"/>
    </row>
    <row r="534" spans="1:28" x14ac:dyDescent="0.2">
      <c r="A534" s="38" t="str">
        <f t="shared" si="10"/>
        <v/>
      </c>
      <c r="B534" s="9"/>
      <c r="C534" s="7"/>
      <c r="D534" s="14"/>
      <c r="E534" s="14"/>
      <c r="F534" s="33" t="str">
        <f>IF($E534&lt;&gt;"",VLOOKUP($E534,Parametros!$A$3:$C$102,2,FALSE),"")</f>
        <v/>
      </c>
      <c r="G534" s="36"/>
      <c r="H534" s="33" t="str">
        <f>IF($G534&lt;&gt;"",VLOOKUP($G534,Parametros!$P$3:$R$102,2,FALSE),"")</f>
        <v/>
      </c>
      <c r="I534" s="9"/>
      <c r="J534" s="9"/>
      <c r="K534" s="9"/>
      <c r="L534" s="33" t="str">
        <f>IF($U534&lt;&gt;"",VLOOKUP(VLOOKUP(VLOOKUP($U534,Endereços!$B$3:$M$1002,8,FALSE),Parametros!$AG$3:$AJ$102,4,FALSE),Parametros!$U$3:$Z$102,4,FALSE),"")</f>
        <v/>
      </c>
      <c r="M534" s="33" t="str">
        <f>IF($U534&lt;&gt;"",VLOOKUP(VLOOKUP($U534,Endereços!$B$3:$M$1002,6,FALSE),Parametros!$I$3:$N$102,6,FALSE),"")</f>
        <v/>
      </c>
      <c r="N534" s="9"/>
      <c r="O534" s="9"/>
      <c r="P534" s="9"/>
      <c r="Q534" s="9"/>
      <c r="R534" s="9"/>
      <c r="S534" s="9"/>
      <c r="T534" s="9"/>
      <c r="U534" s="9"/>
      <c r="V534" s="32" t="str">
        <f>IF($U534&lt;&gt;"",VLOOKUP($U534,Endereços!$B$3:$M$1002,5,FALSE)&amp;" - "&amp;VLOOKUP($U534,Endereços!$B$3:$M$1002,7,FALSE)&amp;" - "&amp;VLOOKUP($U534,Endereços!$B$3:$M$1002,8,FALSE)&amp;", "&amp;VLOOKUP($U534,Endereços!$B$3:$M$1002,2,FALSE)&amp;" "&amp;VLOOKUP($U534,Endereços!$B$3:$M$1002,3,FALSE),"")</f>
        <v/>
      </c>
      <c r="W534" s="9"/>
      <c r="X534" s="9"/>
      <c r="Y534" s="9"/>
      <c r="Z534" s="16"/>
      <c r="AA534" s="16"/>
      <c r="AB534" s="72"/>
    </row>
    <row r="535" spans="1:28" x14ac:dyDescent="0.2">
      <c r="A535" s="38" t="str">
        <f t="shared" si="10"/>
        <v/>
      </c>
      <c r="B535" s="9"/>
      <c r="C535" s="7"/>
      <c r="D535" s="14"/>
      <c r="E535" s="14"/>
      <c r="F535" s="33" t="str">
        <f>IF($E535&lt;&gt;"",VLOOKUP($E535,Parametros!$A$3:$C$102,2,FALSE),"")</f>
        <v/>
      </c>
      <c r="G535" s="36"/>
      <c r="H535" s="33" t="str">
        <f>IF($G535&lt;&gt;"",VLOOKUP($G535,Parametros!$P$3:$R$102,2,FALSE),"")</f>
        <v/>
      </c>
      <c r="I535" s="9"/>
      <c r="J535" s="9"/>
      <c r="K535" s="9"/>
      <c r="L535" s="33" t="str">
        <f>IF($U535&lt;&gt;"",VLOOKUP(VLOOKUP(VLOOKUP($U535,Endereços!$B$3:$M$1002,8,FALSE),Parametros!$AG$3:$AJ$102,4,FALSE),Parametros!$U$3:$Z$102,4,FALSE),"")</f>
        <v/>
      </c>
      <c r="M535" s="33" t="str">
        <f>IF($U535&lt;&gt;"",VLOOKUP(VLOOKUP($U535,Endereços!$B$3:$M$1002,6,FALSE),Parametros!$I$3:$N$102,6,FALSE),"")</f>
        <v/>
      </c>
      <c r="N535" s="9"/>
      <c r="O535" s="9"/>
      <c r="P535" s="9"/>
      <c r="Q535" s="9"/>
      <c r="R535" s="9"/>
      <c r="S535" s="9"/>
      <c r="T535" s="9"/>
      <c r="U535" s="9"/>
      <c r="V535" s="32" t="str">
        <f>IF($U535&lt;&gt;"",VLOOKUP($U535,Endereços!$B$3:$M$1002,5,FALSE)&amp;" - "&amp;VLOOKUP($U535,Endereços!$B$3:$M$1002,7,FALSE)&amp;" - "&amp;VLOOKUP($U535,Endereços!$B$3:$M$1002,8,FALSE)&amp;", "&amp;VLOOKUP($U535,Endereços!$B$3:$M$1002,2,FALSE)&amp;" "&amp;VLOOKUP($U535,Endereços!$B$3:$M$1002,3,FALSE),"")</f>
        <v/>
      </c>
      <c r="W535" s="9"/>
      <c r="X535" s="9"/>
      <c r="Y535" s="9"/>
      <c r="Z535" s="16"/>
      <c r="AA535" s="16"/>
      <c r="AB535" s="72"/>
    </row>
    <row r="536" spans="1:28" x14ac:dyDescent="0.2">
      <c r="A536" s="38" t="str">
        <f t="shared" si="10"/>
        <v/>
      </c>
      <c r="B536" s="9"/>
      <c r="C536" s="7"/>
      <c r="D536" s="14"/>
      <c r="E536" s="14"/>
      <c r="F536" s="33" t="str">
        <f>IF($E536&lt;&gt;"",VLOOKUP($E536,Parametros!$A$3:$C$102,2,FALSE),"")</f>
        <v/>
      </c>
      <c r="G536" s="36"/>
      <c r="H536" s="33" t="str">
        <f>IF($G536&lt;&gt;"",VLOOKUP($G536,Parametros!$P$3:$R$102,2,FALSE),"")</f>
        <v/>
      </c>
      <c r="I536" s="9"/>
      <c r="J536" s="9"/>
      <c r="K536" s="9"/>
      <c r="L536" s="33" t="str">
        <f>IF($U536&lt;&gt;"",VLOOKUP(VLOOKUP(VLOOKUP($U536,Endereços!$B$3:$M$1002,8,FALSE),Parametros!$AG$3:$AJ$102,4,FALSE),Parametros!$U$3:$Z$102,4,FALSE),"")</f>
        <v/>
      </c>
      <c r="M536" s="33" t="str">
        <f>IF($U536&lt;&gt;"",VLOOKUP(VLOOKUP($U536,Endereços!$B$3:$M$1002,6,FALSE),Parametros!$I$3:$N$102,6,FALSE),"")</f>
        <v/>
      </c>
      <c r="N536" s="9"/>
      <c r="O536" s="9"/>
      <c r="P536" s="9"/>
      <c r="Q536" s="9"/>
      <c r="R536" s="9"/>
      <c r="S536" s="9"/>
      <c r="T536" s="9"/>
      <c r="U536" s="9"/>
      <c r="V536" s="32" t="str">
        <f>IF($U536&lt;&gt;"",VLOOKUP($U536,Endereços!$B$3:$M$1002,5,FALSE)&amp;" - "&amp;VLOOKUP($U536,Endereços!$B$3:$M$1002,7,FALSE)&amp;" - "&amp;VLOOKUP($U536,Endereços!$B$3:$M$1002,8,FALSE)&amp;", "&amp;VLOOKUP($U536,Endereços!$B$3:$M$1002,2,FALSE)&amp;" "&amp;VLOOKUP($U536,Endereços!$B$3:$M$1002,3,FALSE),"")</f>
        <v/>
      </c>
      <c r="W536" s="9"/>
      <c r="X536" s="9"/>
      <c r="Y536" s="9"/>
      <c r="Z536" s="16"/>
      <c r="AA536" s="16"/>
      <c r="AB536" s="72"/>
    </row>
    <row r="537" spans="1:28" x14ac:dyDescent="0.2">
      <c r="A537" s="38" t="str">
        <f t="shared" si="10"/>
        <v/>
      </c>
      <c r="B537" s="9"/>
      <c r="C537" s="7"/>
      <c r="D537" s="14"/>
      <c r="E537" s="14"/>
      <c r="F537" s="33" t="str">
        <f>IF($E537&lt;&gt;"",VLOOKUP($E537,Parametros!$A$3:$C$102,2,FALSE),"")</f>
        <v/>
      </c>
      <c r="G537" s="36"/>
      <c r="H537" s="33" t="str">
        <f>IF($G537&lt;&gt;"",VLOOKUP($G537,Parametros!$P$3:$R$102,2,FALSE),"")</f>
        <v/>
      </c>
      <c r="I537" s="9"/>
      <c r="J537" s="9"/>
      <c r="K537" s="9"/>
      <c r="L537" s="33" t="str">
        <f>IF($U537&lt;&gt;"",VLOOKUP(VLOOKUP(VLOOKUP($U537,Endereços!$B$3:$M$1002,8,FALSE),Parametros!$AG$3:$AJ$102,4,FALSE),Parametros!$U$3:$Z$102,4,FALSE),"")</f>
        <v/>
      </c>
      <c r="M537" s="33" t="str">
        <f>IF($U537&lt;&gt;"",VLOOKUP(VLOOKUP($U537,Endereços!$B$3:$M$1002,6,FALSE),Parametros!$I$3:$N$102,6,FALSE),"")</f>
        <v/>
      </c>
      <c r="N537" s="9"/>
      <c r="O537" s="9"/>
      <c r="P537" s="9"/>
      <c r="Q537" s="9"/>
      <c r="R537" s="9"/>
      <c r="S537" s="9"/>
      <c r="T537" s="9"/>
      <c r="U537" s="9"/>
      <c r="V537" s="32" t="str">
        <f>IF($U537&lt;&gt;"",VLOOKUP($U537,Endereços!$B$3:$M$1002,5,FALSE)&amp;" - "&amp;VLOOKUP($U537,Endereços!$B$3:$M$1002,7,FALSE)&amp;" - "&amp;VLOOKUP($U537,Endereços!$B$3:$M$1002,8,FALSE)&amp;", "&amp;VLOOKUP($U537,Endereços!$B$3:$M$1002,2,FALSE)&amp;" "&amp;VLOOKUP($U537,Endereços!$B$3:$M$1002,3,FALSE),"")</f>
        <v/>
      </c>
      <c r="W537" s="9"/>
      <c r="X537" s="9"/>
      <c r="Y537" s="9"/>
      <c r="Z537" s="16"/>
      <c r="AA537" s="16"/>
      <c r="AB537" s="72"/>
    </row>
    <row r="538" spans="1:28" x14ac:dyDescent="0.2">
      <c r="A538" s="38" t="str">
        <f t="shared" si="10"/>
        <v/>
      </c>
      <c r="B538" s="9"/>
      <c r="C538" s="7"/>
      <c r="D538" s="14"/>
      <c r="E538" s="14"/>
      <c r="F538" s="33" t="str">
        <f>IF($E538&lt;&gt;"",VLOOKUP($E538,Parametros!$A$3:$C$102,2,FALSE),"")</f>
        <v/>
      </c>
      <c r="G538" s="36"/>
      <c r="H538" s="33" t="str">
        <f>IF($G538&lt;&gt;"",VLOOKUP($G538,Parametros!$P$3:$R$102,2,FALSE),"")</f>
        <v/>
      </c>
      <c r="I538" s="9"/>
      <c r="J538" s="9"/>
      <c r="K538" s="9"/>
      <c r="L538" s="33" t="str">
        <f>IF($U538&lt;&gt;"",VLOOKUP(VLOOKUP(VLOOKUP($U538,Endereços!$B$3:$M$1002,8,FALSE),Parametros!$AG$3:$AJ$102,4,FALSE),Parametros!$U$3:$Z$102,4,FALSE),"")</f>
        <v/>
      </c>
      <c r="M538" s="33" t="str">
        <f>IF($U538&lt;&gt;"",VLOOKUP(VLOOKUP($U538,Endereços!$B$3:$M$1002,6,FALSE),Parametros!$I$3:$N$102,6,FALSE),"")</f>
        <v/>
      </c>
      <c r="N538" s="9"/>
      <c r="O538" s="9"/>
      <c r="P538" s="9"/>
      <c r="Q538" s="9"/>
      <c r="R538" s="9"/>
      <c r="S538" s="9"/>
      <c r="T538" s="9"/>
      <c r="U538" s="9"/>
      <c r="V538" s="32" t="str">
        <f>IF($U538&lt;&gt;"",VLOOKUP($U538,Endereços!$B$3:$M$1002,5,FALSE)&amp;" - "&amp;VLOOKUP($U538,Endereços!$B$3:$M$1002,7,FALSE)&amp;" - "&amp;VLOOKUP($U538,Endereços!$B$3:$M$1002,8,FALSE)&amp;", "&amp;VLOOKUP($U538,Endereços!$B$3:$M$1002,2,FALSE)&amp;" "&amp;VLOOKUP($U538,Endereços!$B$3:$M$1002,3,FALSE),"")</f>
        <v/>
      </c>
      <c r="W538" s="9"/>
      <c r="X538" s="9"/>
      <c r="Y538" s="9"/>
      <c r="Z538" s="16"/>
      <c r="AA538" s="16"/>
      <c r="AB538" s="72"/>
    </row>
    <row r="539" spans="1:28" x14ac:dyDescent="0.2">
      <c r="A539" s="38" t="str">
        <f t="shared" si="10"/>
        <v/>
      </c>
      <c r="B539" s="9"/>
      <c r="C539" s="7"/>
      <c r="D539" s="14"/>
      <c r="E539" s="14"/>
      <c r="F539" s="33" t="str">
        <f>IF($E539&lt;&gt;"",VLOOKUP($E539,Parametros!$A$3:$C$102,2,FALSE),"")</f>
        <v/>
      </c>
      <c r="G539" s="36"/>
      <c r="H539" s="33" t="str">
        <f>IF($G539&lt;&gt;"",VLOOKUP($G539,Parametros!$P$3:$R$102,2,FALSE),"")</f>
        <v/>
      </c>
      <c r="I539" s="9"/>
      <c r="J539" s="9"/>
      <c r="K539" s="9"/>
      <c r="L539" s="33" t="str">
        <f>IF($U539&lt;&gt;"",VLOOKUP(VLOOKUP(VLOOKUP($U539,Endereços!$B$3:$M$1002,8,FALSE),Parametros!$AG$3:$AJ$102,4,FALSE),Parametros!$U$3:$Z$102,4,FALSE),"")</f>
        <v/>
      </c>
      <c r="M539" s="33" t="str">
        <f>IF($U539&lt;&gt;"",VLOOKUP(VLOOKUP($U539,Endereços!$B$3:$M$1002,6,FALSE),Parametros!$I$3:$N$102,6,FALSE),"")</f>
        <v/>
      </c>
      <c r="N539" s="9"/>
      <c r="O539" s="9"/>
      <c r="P539" s="9"/>
      <c r="Q539" s="9"/>
      <c r="R539" s="9"/>
      <c r="S539" s="9"/>
      <c r="T539" s="9"/>
      <c r="U539" s="9"/>
      <c r="V539" s="32" t="str">
        <f>IF($U539&lt;&gt;"",VLOOKUP($U539,Endereços!$B$3:$M$1002,5,FALSE)&amp;" - "&amp;VLOOKUP($U539,Endereços!$B$3:$M$1002,7,FALSE)&amp;" - "&amp;VLOOKUP($U539,Endereços!$B$3:$M$1002,8,FALSE)&amp;", "&amp;VLOOKUP($U539,Endereços!$B$3:$M$1002,2,FALSE)&amp;" "&amp;VLOOKUP($U539,Endereços!$B$3:$M$1002,3,FALSE),"")</f>
        <v/>
      </c>
      <c r="W539" s="9"/>
      <c r="X539" s="9"/>
      <c r="Y539" s="9"/>
      <c r="Z539" s="16"/>
      <c r="AA539" s="16"/>
      <c r="AB539" s="72"/>
    </row>
    <row r="540" spans="1:28" x14ac:dyDescent="0.2">
      <c r="A540" s="38" t="str">
        <f t="shared" si="10"/>
        <v/>
      </c>
      <c r="B540" s="9"/>
      <c r="C540" s="7"/>
      <c r="D540" s="14"/>
      <c r="E540" s="14"/>
      <c r="F540" s="33" t="str">
        <f>IF($E540&lt;&gt;"",VLOOKUP($E540,Parametros!$A$3:$C$102,2,FALSE),"")</f>
        <v/>
      </c>
      <c r="G540" s="36"/>
      <c r="H540" s="33" t="str">
        <f>IF($G540&lt;&gt;"",VLOOKUP($G540,Parametros!$P$3:$R$102,2,FALSE),"")</f>
        <v/>
      </c>
      <c r="I540" s="9"/>
      <c r="J540" s="9"/>
      <c r="K540" s="9"/>
      <c r="L540" s="33" t="str">
        <f>IF($U540&lt;&gt;"",VLOOKUP(VLOOKUP(VLOOKUP($U540,Endereços!$B$3:$M$1002,8,FALSE),Parametros!$AG$3:$AJ$102,4,FALSE),Parametros!$U$3:$Z$102,4,FALSE),"")</f>
        <v/>
      </c>
      <c r="M540" s="33" t="str">
        <f>IF($U540&lt;&gt;"",VLOOKUP(VLOOKUP($U540,Endereços!$B$3:$M$1002,6,FALSE),Parametros!$I$3:$N$102,6,FALSE),"")</f>
        <v/>
      </c>
      <c r="N540" s="9"/>
      <c r="O540" s="9"/>
      <c r="P540" s="9"/>
      <c r="Q540" s="9"/>
      <c r="R540" s="9"/>
      <c r="S540" s="9"/>
      <c r="T540" s="9"/>
      <c r="U540" s="9"/>
      <c r="V540" s="32" t="str">
        <f>IF($U540&lt;&gt;"",VLOOKUP($U540,Endereços!$B$3:$M$1002,5,FALSE)&amp;" - "&amp;VLOOKUP($U540,Endereços!$B$3:$M$1002,7,FALSE)&amp;" - "&amp;VLOOKUP($U540,Endereços!$B$3:$M$1002,8,FALSE)&amp;", "&amp;VLOOKUP($U540,Endereços!$B$3:$M$1002,2,FALSE)&amp;" "&amp;VLOOKUP($U540,Endereços!$B$3:$M$1002,3,FALSE),"")</f>
        <v/>
      </c>
      <c r="W540" s="9"/>
      <c r="X540" s="9"/>
      <c r="Y540" s="9"/>
      <c r="Z540" s="16"/>
      <c r="AA540" s="16"/>
      <c r="AB540" s="72"/>
    </row>
    <row r="541" spans="1:28" x14ac:dyDescent="0.2">
      <c r="A541" s="38" t="str">
        <f t="shared" si="10"/>
        <v/>
      </c>
      <c r="B541" s="9"/>
      <c r="C541" s="7"/>
      <c r="D541" s="14"/>
      <c r="E541" s="14"/>
      <c r="F541" s="33" t="str">
        <f>IF($E541&lt;&gt;"",VLOOKUP($E541,Parametros!$A$3:$C$102,2,FALSE),"")</f>
        <v/>
      </c>
      <c r="G541" s="36"/>
      <c r="H541" s="33" t="str">
        <f>IF($G541&lt;&gt;"",VLOOKUP($G541,Parametros!$P$3:$R$102,2,FALSE),"")</f>
        <v/>
      </c>
      <c r="I541" s="9"/>
      <c r="J541" s="9"/>
      <c r="K541" s="9"/>
      <c r="L541" s="33" t="str">
        <f>IF($U541&lt;&gt;"",VLOOKUP(VLOOKUP(VLOOKUP($U541,Endereços!$B$3:$M$1002,8,FALSE),Parametros!$AG$3:$AJ$102,4,FALSE),Parametros!$U$3:$Z$102,4,FALSE),"")</f>
        <v/>
      </c>
      <c r="M541" s="33" t="str">
        <f>IF($U541&lt;&gt;"",VLOOKUP(VLOOKUP($U541,Endereços!$B$3:$M$1002,6,FALSE),Parametros!$I$3:$N$102,6,FALSE),"")</f>
        <v/>
      </c>
      <c r="N541" s="9"/>
      <c r="O541" s="9"/>
      <c r="P541" s="9"/>
      <c r="Q541" s="9"/>
      <c r="R541" s="9"/>
      <c r="S541" s="9"/>
      <c r="T541" s="9"/>
      <c r="U541" s="9"/>
      <c r="V541" s="32" t="str">
        <f>IF($U541&lt;&gt;"",VLOOKUP($U541,Endereços!$B$3:$M$1002,5,FALSE)&amp;" - "&amp;VLOOKUP($U541,Endereços!$B$3:$M$1002,7,FALSE)&amp;" - "&amp;VLOOKUP($U541,Endereços!$B$3:$M$1002,8,FALSE)&amp;", "&amp;VLOOKUP($U541,Endereços!$B$3:$M$1002,2,FALSE)&amp;" "&amp;VLOOKUP($U541,Endereços!$B$3:$M$1002,3,FALSE),"")</f>
        <v/>
      </c>
      <c r="W541" s="9"/>
      <c r="X541" s="9"/>
      <c r="Y541" s="9"/>
      <c r="Z541" s="16"/>
      <c r="AA541" s="16"/>
      <c r="AB541" s="72"/>
    </row>
    <row r="542" spans="1:28" x14ac:dyDescent="0.2">
      <c r="A542" s="38" t="str">
        <f t="shared" si="10"/>
        <v/>
      </c>
      <c r="B542" s="9"/>
      <c r="C542" s="7"/>
      <c r="D542" s="14"/>
      <c r="E542" s="14"/>
      <c r="F542" s="33" t="str">
        <f>IF($E542&lt;&gt;"",VLOOKUP($E542,Parametros!$A$3:$C$102,2,FALSE),"")</f>
        <v/>
      </c>
      <c r="G542" s="36"/>
      <c r="H542" s="33" t="str">
        <f>IF($G542&lt;&gt;"",VLOOKUP($G542,Parametros!$P$3:$R$102,2,FALSE),"")</f>
        <v/>
      </c>
      <c r="I542" s="9"/>
      <c r="J542" s="9"/>
      <c r="K542" s="9"/>
      <c r="L542" s="33" t="str">
        <f>IF($U542&lt;&gt;"",VLOOKUP(VLOOKUP(VLOOKUP($U542,Endereços!$B$3:$M$1002,8,FALSE),Parametros!$AG$3:$AJ$102,4,FALSE),Parametros!$U$3:$Z$102,4,FALSE),"")</f>
        <v/>
      </c>
      <c r="M542" s="33" t="str">
        <f>IF($U542&lt;&gt;"",VLOOKUP(VLOOKUP($U542,Endereços!$B$3:$M$1002,6,FALSE),Parametros!$I$3:$N$102,6,FALSE),"")</f>
        <v/>
      </c>
      <c r="N542" s="9"/>
      <c r="O542" s="9"/>
      <c r="P542" s="9"/>
      <c r="Q542" s="9"/>
      <c r="R542" s="9"/>
      <c r="S542" s="9"/>
      <c r="T542" s="9"/>
      <c r="U542" s="9"/>
      <c r="V542" s="32" t="str">
        <f>IF($U542&lt;&gt;"",VLOOKUP($U542,Endereços!$B$3:$M$1002,5,FALSE)&amp;" - "&amp;VLOOKUP($U542,Endereços!$B$3:$M$1002,7,FALSE)&amp;" - "&amp;VLOOKUP($U542,Endereços!$B$3:$M$1002,8,FALSE)&amp;", "&amp;VLOOKUP($U542,Endereços!$B$3:$M$1002,2,FALSE)&amp;" "&amp;VLOOKUP($U542,Endereços!$B$3:$M$1002,3,FALSE),"")</f>
        <v/>
      </c>
      <c r="W542" s="9"/>
      <c r="X542" s="9"/>
      <c r="Y542" s="9"/>
      <c r="Z542" s="16"/>
      <c r="AA542" s="16"/>
      <c r="AB542" s="72"/>
    </row>
    <row r="543" spans="1:28" x14ac:dyDescent="0.2">
      <c r="A543" s="38" t="str">
        <f t="shared" si="10"/>
        <v/>
      </c>
      <c r="B543" s="9"/>
      <c r="C543" s="7"/>
      <c r="D543" s="14"/>
      <c r="E543" s="14"/>
      <c r="F543" s="33" t="str">
        <f>IF($E543&lt;&gt;"",VLOOKUP($E543,Parametros!$A$3:$C$102,2,FALSE),"")</f>
        <v/>
      </c>
      <c r="G543" s="36"/>
      <c r="H543" s="33" t="str">
        <f>IF($G543&lt;&gt;"",VLOOKUP($G543,Parametros!$P$3:$R$102,2,FALSE),"")</f>
        <v/>
      </c>
      <c r="I543" s="9"/>
      <c r="J543" s="9"/>
      <c r="K543" s="9"/>
      <c r="L543" s="33" t="str">
        <f>IF($U543&lt;&gt;"",VLOOKUP(VLOOKUP(VLOOKUP($U543,Endereços!$B$3:$M$1002,8,FALSE),Parametros!$AG$3:$AJ$102,4,FALSE),Parametros!$U$3:$Z$102,4,FALSE),"")</f>
        <v/>
      </c>
      <c r="M543" s="33" t="str">
        <f>IF($U543&lt;&gt;"",VLOOKUP(VLOOKUP($U543,Endereços!$B$3:$M$1002,6,FALSE),Parametros!$I$3:$N$102,6,FALSE),"")</f>
        <v/>
      </c>
      <c r="N543" s="9"/>
      <c r="O543" s="9"/>
      <c r="P543" s="9"/>
      <c r="Q543" s="9"/>
      <c r="R543" s="9"/>
      <c r="S543" s="9"/>
      <c r="T543" s="9"/>
      <c r="U543" s="9"/>
      <c r="V543" s="32" t="str">
        <f>IF($U543&lt;&gt;"",VLOOKUP($U543,Endereços!$B$3:$M$1002,5,FALSE)&amp;" - "&amp;VLOOKUP($U543,Endereços!$B$3:$M$1002,7,FALSE)&amp;" - "&amp;VLOOKUP($U543,Endereços!$B$3:$M$1002,8,FALSE)&amp;", "&amp;VLOOKUP($U543,Endereços!$B$3:$M$1002,2,FALSE)&amp;" "&amp;VLOOKUP($U543,Endereços!$B$3:$M$1002,3,FALSE),"")</f>
        <v/>
      </c>
      <c r="W543" s="9"/>
      <c r="X543" s="9"/>
      <c r="Y543" s="9"/>
      <c r="Z543" s="16"/>
      <c r="AA543" s="16"/>
      <c r="AB543" s="72"/>
    </row>
    <row r="544" spans="1:28" x14ac:dyDescent="0.2">
      <c r="A544" s="38" t="str">
        <f t="shared" si="10"/>
        <v/>
      </c>
      <c r="B544" s="9"/>
      <c r="C544" s="7"/>
      <c r="D544" s="14"/>
      <c r="E544" s="14"/>
      <c r="F544" s="33" t="str">
        <f>IF($E544&lt;&gt;"",VLOOKUP($E544,Parametros!$A$3:$C$102,2,FALSE),"")</f>
        <v/>
      </c>
      <c r="G544" s="36"/>
      <c r="H544" s="33" t="str">
        <f>IF($G544&lt;&gt;"",VLOOKUP($G544,Parametros!$P$3:$R$102,2,FALSE),"")</f>
        <v/>
      </c>
      <c r="I544" s="9"/>
      <c r="J544" s="9"/>
      <c r="K544" s="9"/>
      <c r="L544" s="33" t="str">
        <f>IF($U544&lt;&gt;"",VLOOKUP(VLOOKUP(VLOOKUP($U544,Endereços!$B$3:$M$1002,8,FALSE),Parametros!$AG$3:$AJ$102,4,FALSE),Parametros!$U$3:$Z$102,4,FALSE),"")</f>
        <v/>
      </c>
      <c r="M544" s="33" t="str">
        <f>IF($U544&lt;&gt;"",VLOOKUP(VLOOKUP($U544,Endereços!$B$3:$M$1002,6,FALSE),Parametros!$I$3:$N$102,6,FALSE),"")</f>
        <v/>
      </c>
      <c r="N544" s="9"/>
      <c r="O544" s="9"/>
      <c r="P544" s="9"/>
      <c r="Q544" s="9"/>
      <c r="R544" s="9"/>
      <c r="S544" s="9"/>
      <c r="T544" s="9"/>
      <c r="U544" s="9"/>
      <c r="V544" s="32" t="str">
        <f>IF($U544&lt;&gt;"",VLOOKUP($U544,Endereços!$B$3:$M$1002,5,FALSE)&amp;" - "&amp;VLOOKUP($U544,Endereços!$B$3:$M$1002,7,FALSE)&amp;" - "&amp;VLOOKUP($U544,Endereços!$B$3:$M$1002,8,FALSE)&amp;", "&amp;VLOOKUP($U544,Endereços!$B$3:$M$1002,2,FALSE)&amp;" "&amp;VLOOKUP($U544,Endereços!$B$3:$M$1002,3,FALSE),"")</f>
        <v/>
      </c>
      <c r="W544" s="9"/>
      <c r="X544" s="9"/>
      <c r="Y544" s="9"/>
      <c r="Z544" s="16"/>
      <c r="AA544" s="16"/>
      <c r="AB544" s="72"/>
    </row>
    <row r="545" spans="1:28" x14ac:dyDescent="0.2">
      <c r="A545" s="38" t="str">
        <f t="shared" si="10"/>
        <v/>
      </c>
      <c r="B545" s="9"/>
      <c r="C545" s="7"/>
      <c r="D545" s="14"/>
      <c r="E545" s="14"/>
      <c r="F545" s="33" t="str">
        <f>IF($E545&lt;&gt;"",VLOOKUP($E545,Parametros!$A$3:$C$102,2,FALSE),"")</f>
        <v/>
      </c>
      <c r="G545" s="36"/>
      <c r="H545" s="33" t="str">
        <f>IF($G545&lt;&gt;"",VLOOKUP($G545,Parametros!$P$3:$R$102,2,FALSE),"")</f>
        <v/>
      </c>
      <c r="I545" s="9"/>
      <c r="J545" s="9"/>
      <c r="K545" s="9"/>
      <c r="L545" s="33" t="str">
        <f>IF($U545&lt;&gt;"",VLOOKUP(VLOOKUP(VLOOKUP($U545,Endereços!$B$3:$M$1002,8,FALSE),Parametros!$AG$3:$AJ$102,4,FALSE),Parametros!$U$3:$Z$102,4,FALSE),"")</f>
        <v/>
      </c>
      <c r="M545" s="33" t="str">
        <f>IF($U545&lt;&gt;"",VLOOKUP(VLOOKUP($U545,Endereços!$B$3:$M$1002,6,FALSE),Parametros!$I$3:$N$102,6,FALSE),"")</f>
        <v/>
      </c>
      <c r="N545" s="9"/>
      <c r="O545" s="9"/>
      <c r="P545" s="9"/>
      <c r="Q545" s="9"/>
      <c r="R545" s="9"/>
      <c r="S545" s="9"/>
      <c r="T545" s="9"/>
      <c r="U545" s="9"/>
      <c r="V545" s="32" t="str">
        <f>IF($U545&lt;&gt;"",VLOOKUP($U545,Endereços!$B$3:$M$1002,5,FALSE)&amp;" - "&amp;VLOOKUP($U545,Endereços!$B$3:$M$1002,7,FALSE)&amp;" - "&amp;VLOOKUP($U545,Endereços!$B$3:$M$1002,8,FALSE)&amp;", "&amp;VLOOKUP($U545,Endereços!$B$3:$M$1002,2,FALSE)&amp;" "&amp;VLOOKUP($U545,Endereços!$B$3:$M$1002,3,FALSE),"")</f>
        <v/>
      </c>
      <c r="W545" s="9"/>
      <c r="X545" s="9"/>
      <c r="Y545" s="9"/>
      <c r="Z545" s="16"/>
      <c r="AA545" s="16"/>
      <c r="AB545" s="72"/>
    </row>
    <row r="546" spans="1:28" x14ac:dyDescent="0.2">
      <c r="A546" s="38" t="str">
        <f t="shared" si="10"/>
        <v/>
      </c>
      <c r="B546" s="9"/>
      <c r="C546" s="7"/>
      <c r="D546" s="14"/>
      <c r="E546" s="14"/>
      <c r="F546" s="33" t="str">
        <f>IF($E546&lt;&gt;"",VLOOKUP($E546,Parametros!$A$3:$C$102,2,FALSE),"")</f>
        <v/>
      </c>
      <c r="G546" s="36"/>
      <c r="H546" s="33" t="str">
        <f>IF($G546&lt;&gt;"",VLOOKUP($G546,Parametros!$P$3:$R$102,2,FALSE),"")</f>
        <v/>
      </c>
      <c r="I546" s="9"/>
      <c r="J546" s="9"/>
      <c r="K546" s="9"/>
      <c r="L546" s="33" t="str">
        <f>IF($U546&lt;&gt;"",VLOOKUP(VLOOKUP(VLOOKUP($U546,Endereços!$B$3:$M$1002,8,FALSE),Parametros!$AG$3:$AJ$102,4,FALSE),Parametros!$U$3:$Z$102,4,FALSE),"")</f>
        <v/>
      </c>
      <c r="M546" s="33" t="str">
        <f>IF($U546&lt;&gt;"",VLOOKUP(VLOOKUP($U546,Endereços!$B$3:$M$1002,6,FALSE),Parametros!$I$3:$N$102,6,FALSE),"")</f>
        <v/>
      </c>
      <c r="N546" s="9"/>
      <c r="O546" s="9"/>
      <c r="P546" s="9"/>
      <c r="Q546" s="9"/>
      <c r="R546" s="9"/>
      <c r="S546" s="9"/>
      <c r="T546" s="9"/>
      <c r="U546" s="9"/>
      <c r="V546" s="32" t="str">
        <f>IF($U546&lt;&gt;"",VLOOKUP($U546,Endereços!$B$3:$M$1002,5,FALSE)&amp;" - "&amp;VLOOKUP($U546,Endereços!$B$3:$M$1002,7,FALSE)&amp;" - "&amp;VLOOKUP($U546,Endereços!$B$3:$M$1002,8,FALSE)&amp;", "&amp;VLOOKUP($U546,Endereços!$B$3:$M$1002,2,FALSE)&amp;" "&amp;VLOOKUP($U546,Endereços!$B$3:$M$1002,3,FALSE),"")</f>
        <v/>
      </c>
      <c r="W546" s="9"/>
      <c r="X546" s="9"/>
      <c r="Y546" s="9"/>
      <c r="Z546" s="16"/>
      <c r="AA546" s="16"/>
      <c r="AB546" s="72"/>
    </row>
    <row r="547" spans="1:28" x14ac:dyDescent="0.2">
      <c r="A547" s="38" t="str">
        <f t="shared" si="10"/>
        <v/>
      </c>
      <c r="B547" s="9"/>
      <c r="C547" s="7"/>
      <c r="D547" s="14"/>
      <c r="E547" s="14"/>
      <c r="F547" s="33" t="str">
        <f>IF($E547&lt;&gt;"",VLOOKUP($E547,Parametros!$A$3:$C$102,2,FALSE),"")</f>
        <v/>
      </c>
      <c r="G547" s="36"/>
      <c r="H547" s="33" t="str">
        <f>IF($G547&lt;&gt;"",VLOOKUP($G547,Parametros!$P$3:$R$102,2,FALSE),"")</f>
        <v/>
      </c>
      <c r="I547" s="9"/>
      <c r="J547" s="9"/>
      <c r="K547" s="9"/>
      <c r="L547" s="33" t="str">
        <f>IF($U547&lt;&gt;"",VLOOKUP(VLOOKUP(VLOOKUP($U547,Endereços!$B$3:$M$1002,8,FALSE),Parametros!$AG$3:$AJ$102,4,FALSE),Parametros!$U$3:$Z$102,4,FALSE),"")</f>
        <v/>
      </c>
      <c r="M547" s="33" t="str">
        <f>IF($U547&lt;&gt;"",VLOOKUP(VLOOKUP($U547,Endereços!$B$3:$M$1002,6,FALSE),Parametros!$I$3:$N$102,6,FALSE),"")</f>
        <v/>
      </c>
      <c r="N547" s="9"/>
      <c r="O547" s="9"/>
      <c r="P547" s="9"/>
      <c r="Q547" s="9"/>
      <c r="R547" s="9"/>
      <c r="S547" s="9"/>
      <c r="T547" s="9"/>
      <c r="U547" s="9"/>
      <c r="V547" s="32" t="str">
        <f>IF($U547&lt;&gt;"",VLOOKUP($U547,Endereços!$B$3:$M$1002,5,FALSE)&amp;" - "&amp;VLOOKUP($U547,Endereços!$B$3:$M$1002,7,FALSE)&amp;" - "&amp;VLOOKUP($U547,Endereços!$B$3:$M$1002,8,FALSE)&amp;", "&amp;VLOOKUP($U547,Endereços!$B$3:$M$1002,2,FALSE)&amp;" "&amp;VLOOKUP($U547,Endereços!$B$3:$M$1002,3,FALSE),"")</f>
        <v/>
      </c>
      <c r="W547" s="9"/>
      <c r="X547" s="9"/>
      <c r="Y547" s="9"/>
      <c r="Z547" s="16"/>
      <c r="AA547" s="16"/>
      <c r="AB547" s="72"/>
    </row>
    <row r="548" spans="1:28" x14ac:dyDescent="0.2">
      <c r="A548" s="38" t="str">
        <f t="shared" si="10"/>
        <v/>
      </c>
      <c r="B548" s="9"/>
      <c r="C548" s="7"/>
      <c r="D548" s="14"/>
      <c r="E548" s="14"/>
      <c r="F548" s="33" t="str">
        <f>IF($E548&lt;&gt;"",VLOOKUP($E548,Parametros!$A$3:$C$102,2,FALSE),"")</f>
        <v/>
      </c>
      <c r="G548" s="36"/>
      <c r="H548" s="33" t="str">
        <f>IF($G548&lt;&gt;"",VLOOKUP($G548,Parametros!$P$3:$R$102,2,FALSE),"")</f>
        <v/>
      </c>
      <c r="I548" s="9"/>
      <c r="J548" s="9"/>
      <c r="K548" s="9"/>
      <c r="L548" s="33" t="str">
        <f>IF($U548&lt;&gt;"",VLOOKUP(VLOOKUP(VLOOKUP($U548,Endereços!$B$3:$M$1002,8,FALSE),Parametros!$AG$3:$AJ$102,4,FALSE),Parametros!$U$3:$Z$102,4,FALSE),"")</f>
        <v/>
      </c>
      <c r="M548" s="33" t="str">
        <f>IF($U548&lt;&gt;"",VLOOKUP(VLOOKUP($U548,Endereços!$B$3:$M$1002,6,FALSE),Parametros!$I$3:$N$102,6,FALSE),"")</f>
        <v/>
      </c>
      <c r="N548" s="9"/>
      <c r="O548" s="9"/>
      <c r="P548" s="9"/>
      <c r="Q548" s="9"/>
      <c r="R548" s="9"/>
      <c r="S548" s="9"/>
      <c r="T548" s="9"/>
      <c r="U548" s="9"/>
      <c r="V548" s="32" t="str">
        <f>IF($U548&lt;&gt;"",VLOOKUP($U548,Endereços!$B$3:$M$1002,5,FALSE)&amp;" - "&amp;VLOOKUP($U548,Endereços!$B$3:$M$1002,7,FALSE)&amp;" - "&amp;VLOOKUP($U548,Endereços!$B$3:$M$1002,8,FALSE)&amp;", "&amp;VLOOKUP($U548,Endereços!$B$3:$M$1002,2,FALSE)&amp;" "&amp;VLOOKUP($U548,Endereços!$B$3:$M$1002,3,FALSE),"")</f>
        <v/>
      </c>
      <c r="W548" s="9"/>
      <c r="X548" s="9"/>
      <c r="Y548" s="9"/>
      <c r="Z548" s="16"/>
      <c r="AA548" s="16"/>
      <c r="AB548" s="72"/>
    </row>
    <row r="549" spans="1:28" x14ac:dyDescent="0.2">
      <c r="A549" s="38" t="str">
        <f t="shared" si="10"/>
        <v/>
      </c>
      <c r="B549" s="9"/>
      <c r="C549" s="7"/>
      <c r="D549" s="14"/>
      <c r="E549" s="14"/>
      <c r="F549" s="33" t="str">
        <f>IF($E549&lt;&gt;"",VLOOKUP($E549,Parametros!$A$3:$C$102,2,FALSE),"")</f>
        <v/>
      </c>
      <c r="G549" s="36"/>
      <c r="H549" s="33" t="str">
        <f>IF($G549&lt;&gt;"",VLOOKUP($G549,Parametros!$P$3:$R$102,2,FALSE),"")</f>
        <v/>
      </c>
      <c r="I549" s="9"/>
      <c r="J549" s="9"/>
      <c r="K549" s="9"/>
      <c r="L549" s="33" t="str">
        <f>IF($U549&lt;&gt;"",VLOOKUP(VLOOKUP(VLOOKUP($U549,Endereços!$B$3:$M$1002,8,FALSE),Parametros!$AG$3:$AJ$102,4,FALSE),Parametros!$U$3:$Z$102,4,FALSE),"")</f>
        <v/>
      </c>
      <c r="M549" s="33" t="str">
        <f>IF($U549&lt;&gt;"",VLOOKUP(VLOOKUP($U549,Endereços!$B$3:$M$1002,6,FALSE),Parametros!$I$3:$N$102,6,FALSE),"")</f>
        <v/>
      </c>
      <c r="N549" s="9"/>
      <c r="O549" s="9"/>
      <c r="P549" s="9"/>
      <c r="Q549" s="9"/>
      <c r="R549" s="9"/>
      <c r="S549" s="9"/>
      <c r="T549" s="9"/>
      <c r="U549" s="9"/>
      <c r="V549" s="32" t="str">
        <f>IF($U549&lt;&gt;"",VLOOKUP($U549,Endereços!$B$3:$M$1002,5,FALSE)&amp;" - "&amp;VLOOKUP($U549,Endereços!$B$3:$M$1002,7,FALSE)&amp;" - "&amp;VLOOKUP($U549,Endereços!$B$3:$M$1002,8,FALSE)&amp;", "&amp;VLOOKUP($U549,Endereços!$B$3:$M$1002,2,FALSE)&amp;" "&amp;VLOOKUP($U549,Endereços!$B$3:$M$1002,3,FALSE),"")</f>
        <v/>
      </c>
      <c r="W549" s="9"/>
      <c r="X549" s="9"/>
      <c r="Y549" s="9"/>
      <c r="Z549" s="16"/>
      <c r="AA549" s="16"/>
      <c r="AB549" s="72"/>
    </row>
    <row r="550" spans="1:28" x14ac:dyDescent="0.2">
      <c r="A550" s="38" t="str">
        <f t="shared" si="10"/>
        <v/>
      </c>
      <c r="B550" s="9"/>
      <c r="C550" s="7"/>
      <c r="D550" s="14"/>
      <c r="E550" s="14"/>
      <c r="F550" s="33" t="str">
        <f>IF($E550&lt;&gt;"",VLOOKUP($E550,Parametros!$A$3:$C$102,2,FALSE),"")</f>
        <v/>
      </c>
      <c r="G550" s="36"/>
      <c r="H550" s="33" t="str">
        <f>IF($G550&lt;&gt;"",VLOOKUP($G550,Parametros!$P$3:$R$102,2,FALSE),"")</f>
        <v/>
      </c>
      <c r="I550" s="9"/>
      <c r="J550" s="9"/>
      <c r="K550" s="9"/>
      <c r="L550" s="33" t="str">
        <f>IF($U550&lt;&gt;"",VLOOKUP(VLOOKUP(VLOOKUP($U550,Endereços!$B$3:$M$1002,8,FALSE),Parametros!$AG$3:$AJ$102,4,FALSE),Parametros!$U$3:$Z$102,4,FALSE),"")</f>
        <v/>
      </c>
      <c r="M550" s="33" t="str">
        <f>IF($U550&lt;&gt;"",VLOOKUP(VLOOKUP($U550,Endereços!$B$3:$M$1002,6,FALSE),Parametros!$I$3:$N$102,6,FALSE),"")</f>
        <v/>
      </c>
      <c r="N550" s="9"/>
      <c r="O550" s="9"/>
      <c r="P550" s="9"/>
      <c r="Q550" s="9"/>
      <c r="R550" s="9"/>
      <c r="S550" s="9"/>
      <c r="T550" s="9"/>
      <c r="U550" s="9"/>
      <c r="V550" s="32" t="str">
        <f>IF($U550&lt;&gt;"",VLOOKUP($U550,Endereços!$B$3:$M$1002,5,FALSE)&amp;" - "&amp;VLOOKUP($U550,Endereços!$B$3:$M$1002,7,FALSE)&amp;" - "&amp;VLOOKUP($U550,Endereços!$B$3:$M$1002,8,FALSE)&amp;", "&amp;VLOOKUP($U550,Endereços!$B$3:$M$1002,2,FALSE)&amp;" "&amp;VLOOKUP($U550,Endereços!$B$3:$M$1002,3,FALSE),"")</f>
        <v/>
      </c>
      <c r="W550" s="9"/>
      <c r="X550" s="9"/>
      <c r="Y550" s="9"/>
      <c r="Z550" s="16"/>
      <c r="AA550" s="16"/>
      <c r="AB550" s="72"/>
    </row>
    <row r="551" spans="1:28" x14ac:dyDescent="0.2">
      <c r="A551" s="38" t="str">
        <f t="shared" si="10"/>
        <v/>
      </c>
      <c r="B551" s="9"/>
      <c r="C551" s="7"/>
      <c r="D551" s="14"/>
      <c r="E551" s="14"/>
      <c r="F551" s="33" t="str">
        <f>IF($E551&lt;&gt;"",VLOOKUP($E551,Parametros!$A$3:$C$102,2,FALSE),"")</f>
        <v/>
      </c>
      <c r="G551" s="36"/>
      <c r="H551" s="33" t="str">
        <f>IF($G551&lt;&gt;"",VLOOKUP($G551,Parametros!$P$3:$R$102,2,FALSE),"")</f>
        <v/>
      </c>
      <c r="I551" s="9"/>
      <c r="J551" s="9"/>
      <c r="K551" s="9"/>
      <c r="L551" s="33" t="str">
        <f>IF($U551&lt;&gt;"",VLOOKUP(VLOOKUP(VLOOKUP($U551,Endereços!$B$3:$M$1002,8,FALSE),Parametros!$AG$3:$AJ$102,4,FALSE),Parametros!$U$3:$Z$102,4,FALSE),"")</f>
        <v/>
      </c>
      <c r="M551" s="33" t="str">
        <f>IF($U551&lt;&gt;"",VLOOKUP(VLOOKUP($U551,Endereços!$B$3:$M$1002,6,FALSE),Parametros!$I$3:$N$102,6,FALSE),"")</f>
        <v/>
      </c>
      <c r="N551" s="9"/>
      <c r="O551" s="9"/>
      <c r="P551" s="9"/>
      <c r="Q551" s="9"/>
      <c r="R551" s="9"/>
      <c r="S551" s="9"/>
      <c r="T551" s="9"/>
      <c r="U551" s="9"/>
      <c r="V551" s="32" t="str">
        <f>IF($U551&lt;&gt;"",VLOOKUP($U551,Endereços!$B$3:$M$1002,5,FALSE)&amp;" - "&amp;VLOOKUP($U551,Endereços!$B$3:$M$1002,7,FALSE)&amp;" - "&amp;VLOOKUP($U551,Endereços!$B$3:$M$1002,8,FALSE)&amp;", "&amp;VLOOKUP($U551,Endereços!$B$3:$M$1002,2,FALSE)&amp;" "&amp;VLOOKUP($U551,Endereços!$B$3:$M$1002,3,FALSE),"")</f>
        <v/>
      </c>
      <c r="W551" s="9"/>
      <c r="X551" s="9"/>
      <c r="Y551" s="9"/>
      <c r="Z551" s="16"/>
      <c r="AA551" s="16"/>
      <c r="AB551" s="72"/>
    </row>
    <row r="552" spans="1:28" x14ac:dyDescent="0.2">
      <c r="A552" s="38" t="str">
        <f t="shared" si="10"/>
        <v/>
      </c>
      <c r="B552" s="9"/>
      <c r="C552" s="7"/>
      <c r="D552" s="14"/>
      <c r="E552" s="14"/>
      <c r="F552" s="33" t="str">
        <f>IF($E552&lt;&gt;"",VLOOKUP($E552,Parametros!$A$3:$C$102,2,FALSE),"")</f>
        <v/>
      </c>
      <c r="G552" s="36"/>
      <c r="H552" s="33" t="str">
        <f>IF($G552&lt;&gt;"",VLOOKUP($G552,Parametros!$P$3:$R$102,2,FALSE),"")</f>
        <v/>
      </c>
      <c r="I552" s="9"/>
      <c r="J552" s="9"/>
      <c r="K552" s="9"/>
      <c r="L552" s="33" t="str">
        <f>IF($U552&lt;&gt;"",VLOOKUP(VLOOKUP(VLOOKUP($U552,Endereços!$B$3:$M$1002,8,FALSE),Parametros!$AG$3:$AJ$102,4,FALSE),Parametros!$U$3:$Z$102,4,FALSE),"")</f>
        <v/>
      </c>
      <c r="M552" s="33" t="str">
        <f>IF($U552&lt;&gt;"",VLOOKUP(VLOOKUP($U552,Endereços!$B$3:$M$1002,6,FALSE),Parametros!$I$3:$N$102,6,FALSE),"")</f>
        <v/>
      </c>
      <c r="N552" s="9"/>
      <c r="O552" s="9"/>
      <c r="P552" s="9"/>
      <c r="Q552" s="9"/>
      <c r="R552" s="9"/>
      <c r="S552" s="9"/>
      <c r="T552" s="9"/>
      <c r="U552" s="9"/>
      <c r="V552" s="32" t="str">
        <f>IF($U552&lt;&gt;"",VLOOKUP($U552,Endereços!$B$3:$M$1002,5,FALSE)&amp;" - "&amp;VLOOKUP($U552,Endereços!$B$3:$M$1002,7,FALSE)&amp;" - "&amp;VLOOKUP($U552,Endereços!$B$3:$M$1002,8,FALSE)&amp;", "&amp;VLOOKUP($U552,Endereços!$B$3:$M$1002,2,FALSE)&amp;" "&amp;VLOOKUP($U552,Endereços!$B$3:$M$1002,3,FALSE),"")</f>
        <v/>
      </c>
      <c r="W552" s="9"/>
      <c r="X552" s="9"/>
      <c r="Y552" s="9"/>
      <c r="Z552" s="16"/>
      <c r="AA552" s="16"/>
      <c r="AB552" s="72"/>
    </row>
    <row r="553" spans="1:28" x14ac:dyDescent="0.2">
      <c r="A553" s="38" t="str">
        <f t="shared" si="10"/>
        <v/>
      </c>
      <c r="B553" s="9"/>
      <c r="C553" s="7"/>
      <c r="D553" s="14"/>
      <c r="E553" s="14"/>
      <c r="F553" s="33" t="str">
        <f>IF($E553&lt;&gt;"",VLOOKUP($E553,Parametros!$A$3:$C$102,2,FALSE),"")</f>
        <v/>
      </c>
      <c r="G553" s="36"/>
      <c r="H553" s="33" t="str">
        <f>IF($G553&lt;&gt;"",VLOOKUP($G553,Parametros!$P$3:$R$102,2,FALSE),"")</f>
        <v/>
      </c>
      <c r="I553" s="9"/>
      <c r="J553" s="9"/>
      <c r="K553" s="9"/>
      <c r="L553" s="33" t="str">
        <f>IF($U553&lt;&gt;"",VLOOKUP(VLOOKUP(VLOOKUP($U553,Endereços!$B$3:$M$1002,8,FALSE),Parametros!$AG$3:$AJ$102,4,FALSE),Parametros!$U$3:$Z$102,4,FALSE),"")</f>
        <v/>
      </c>
      <c r="M553" s="33" t="str">
        <f>IF($U553&lt;&gt;"",VLOOKUP(VLOOKUP($U553,Endereços!$B$3:$M$1002,6,FALSE),Parametros!$I$3:$N$102,6,FALSE),"")</f>
        <v/>
      </c>
      <c r="N553" s="9"/>
      <c r="O553" s="9"/>
      <c r="P553" s="9"/>
      <c r="Q553" s="9"/>
      <c r="R553" s="9"/>
      <c r="S553" s="9"/>
      <c r="T553" s="9"/>
      <c r="U553" s="9"/>
      <c r="V553" s="32" t="str">
        <f>IF($U553&lt;&gt;"",VLOOKUP($U553,Endereços!$B$3:$M$1002,5,FALSE)&amp;" - "&amp;VLOOKUP($U553,Endereços!$B$3:$M$1002,7,FALSE)&amp;" - "&amp;VLOOKUP($U553,Endereços!$B$3:$M$1002,8,FALSE)&amp;", "&amp;VLOOKUP($U553,Endereços!$B$3:$M$1002,2,FALSE)&amp;" "&amp;VLOOKUP($U553,Endereços!$B$3:$M$1002,3,FALSE),"")</f>
        <v/>
      </c>
      <c r="W553" s="9"/>
      <c r="X553" s="9"/>
      <c r="Y553" s="9"/>
      <c r="Z553" s="16"/>
      <c r="AA553" s="16"/>
      <c r="AB553" s="72"/>
    </row>
    <row r="554" spans="1:28" x14ac:dyDescent="0.2">
      <c r="A554" s="38" t="str">
        <f t="shared" si="10"/>
        <v/>
      </c>
      <c r="B554" s="9"/>
      <c r="C554" s="7"/>
      <c r="D554" s="14"/>
      <c r="E554" s="14"/>
      <c r="F554" s="33" t="str">
        <f>IF($E554&lt;&gt;"",VLOOKUP($E554,Parametros!$A$3:$C$102,2,FALSE),"")</f>
        <v/>
      </c>
      <c r="G554" s="36"/>
      <c r="H554" s="33" t="str">
        <f>IF($G554&lt;&gt;"",VLOOKUP($G554,Parametros!$P$3:$R$102,2,FALSE),"")</f>
        <v/>
      </c>
      <c r="I554" s="9"/>
      <c r="J554" s="9"/>
      <c r="K554" s="9"/>
      <c r="L554" s="33" t="str">
        <f>IF($U554&lt;&gt;"",VLOOKUP(VLOOKUP(VLOOKUP($U554,Endereços!$B$3:$M$1002,8,FALSE),Parametros!$AG$3:$AJ$102,4,FALSE),Parametros!$U$3:$Z$102,4,FALSE),"")</f>
        <v/>
      </c>
      <c r="M554" s="33" t="str">
        <f>IF($U554&lt;&gt;"",VLOOKUP(VLOOKUP($U554,Endereços!$B$3:$M$1002,6,FALSE),Parametros!$I$3:$N$102,6,FALSE),"")</f>
        <v/>
      </c>
      <c r="N554" s="9"/>
      <c r="O554" s="9"/>
      <c r="P554" s="9"/>
      <c r="Q554" s="9"/>
      <c r="R554" s="9"/>
      <c r="S554" s="9"/>
      <c r="T554" s="9"/>
      <c r="U554" s="9"/>
      <c r="V554" s="32" t="str">
        <f>IF($U554&lt;&gt;"",VLOOKUP($U554,Endereços!$B$3:$M$1002,5,FALSE)&amp;" - "&amp;VLOOKUP($U554,Endereços!$B$3:$M$1002,7,FALSE)&amp;" - "&amp;VLOOKUP($U554,Endereços!$B$3:$M$1002,8,FALSE)&amp;", "&amp;VLOOKUP($U554,Endereços!$B$3:$M$1002,2,FALSE)&amp;" "&amp;VLOOKUP($U554,Endereços!$B$3:$M$1002,3,FALSE),"")</f>
        <v/>
      </c>
      <c r="W554" s="9"/>
      <c r="X554" s="9"/>
      <c r="Y554" s="9"/>
      <c r="Z554" s="16"/>
      <c r="AA554" s="16"/>
      <c r="AB554" s="72"/>
    </row>
    <row r="555" spans="1:28" x14ac:dyDescent="0.2">
      <c r="A555" s="38" t="str">
        <f t="shared" si="10"/>
        <v/>
      </c>
      <c r="B555" s="9"/>
      <c r="C555" s="7"/>
      <c r="D555" s="14"/>
      <c r="E555" s="14"/>
      <c r="F555" s="33" t="str">
        <f>IF($E555&lt;&gt;"",VLOOKUP($E555,Parametros!$A$3:$C$102,2,FALSE),"")</f>
        <v/>
      </c>
      <c r="G555" s="36"/>
      <c r="H555" s="33" t="str">
        <f>IF($G555&lt;&gt;"",VLOOKUP($G555,Parametros!$P$3:$R$102,2,FALSE),"")</f>
        <v/>
      </c>
      <c r="I555" s="9"/>
      <c r="J555" s="9"/>
      <c r="K555" s="9"/>
      <c r="L555" s="33" t="str">
        <f>IF($U555&lt;&gt;"",VLOOKUP(VLOOKUP(VLOOKUP($U555,Endereços!$B$3:$M$1002,8,FALSE),Parametros!$AG$3:$AJ$102,4,FALSE),Parametros!$U$3:$Z$102,4,FALSE),"")</f>
        <v/>
      </c>
      <c r="M555" s="33" t="str">
        <f>IF($U555&lt;&gt;"",VLOOKUP(VLOOKUP($U555,Endereços!$B$3:$M$1002,6,FALSE),Parametros!$I$3:$N$102,6,FALSE),"")</f>
        <v/>
      </c>
      <c r="N555" s="9"/>
      <c r="O555" s="9"/>
      <c r="P555" s="9"/>
      <c r="Q555" s="9"/>
      <c r="R555" s="9"/>
      <c r="S555" s="9"/>
      <c r="T555" s="9"/>
      <c r="U555" s="9"/>
      <c r="V555" s="32" t="str">
        <f>IF($U555&lt;&gt;"",VLOOKUP($U555,Endereços!$B$3:$M$1002,5,FALSE)&amp;" - "&amp;VLOOKUP($U555,Endereços!$B$3:$M$1002,7,FALSE)&amp;" - "&amp;VLOOKUP($U555,Endereços!$B$3:$M$1002,8,FALSE)&amp;", "&amp;VLOOKUP($U555,Endereços!$B$3:$M$1002,2,FALSE)&amp;" "&amp;VLOOKUP($U555,Endereços!$B$3:$M$1002,3,FALSE),"")</f>
        <v/>
      </c>
      <c r="W555" s="9"/>
      <c r="X555" s="9"/>
      <c r="Y555" s="9"/>
      <c r="Z555" s="16"/>
      <c r="AA555" s="16"/>
      <c r="AB555" s="72"/>
    </row>
    <row r="556" spans="1:28" x14ac:dyDescent="0.2">
      <c r="A556" s="38" t="str">
        <f t="shared" si="10"/>
        <v/>
      </c>
      <c r="B556" s="9"/>
      <c r="C556" s="7"/>
      <c r="D556" s="14"/>
      <c r="E556" s="14"/>
      <c r="F556" s="33" t="str">
        <f>IF($E556&lt;&gt;"",VLOOKUP($E556,Parametros!$A$3:$C$102,2,FALSE),"")</f>
        <v/>
      </c>
      <c r="G556" s="36"/>
      <c r="H556" s="33" t="str">
        <f>IF($G556&lt;&gt;"",VLOOKUP($G556,Parametros!$P$3:$R$102,2,FALSE),"")</f>
        <v/>
      </c>
      <c r="I556" s="9"/>
      <c r="J556" s="9"/>
      <c r="K556" s="9"/>
      <c r="L556" s="33" t="str">
        <f>IF($U556&lt;&gt;"",VLOOKUP(VLOOKUP(VLOOKUP($U556,Endereços!$B$3:$M$1002,8,FALSE),Parametros!$AG$3:$AJ$102,4,FALSE),Parametros!$U$3:$Z$102,4,FALSE),"")</f>
        <v/>
      </c>
      <c r="M556" s="33" t="str">
        <f>IF($U556&lt;&gt;"",VLOOKUP(VLOOKUP($U556,Endereços!$B$3:$M$1002,6,FALSE),Parametros!$I$3:$N$102,6,FALSE),"")</f>
        <v/>
      </c>
      <c r="N556" s="9"/>
      <c r="O556" s="9"/>
      <c r="P556" s="9"/>
      <c r="Q556" s="9"/>
      <c r="R556" s="9"/>
      <c r="S556" s="9"/>
      <c r="T556" s="9"/>
      <c r="U556" s="9"/>
      <c r="V556" s="32" t="str">
        <f>IF($U556&lt;&gt;"",VLOOKUP($U556,Endereços!$B$3:$M$1002,5,FALSE)&amp;" - "&amp;VLOOKUP($U556,Endereços!$B$3:$M$1002,7,FALSE)&amp;" - "&amp;VLOOKUP($U556,Endereços!$B$3:$M$1002,8,FALSE)&amp;", "&amp;VLOOKUP($U556,Endereços!$B$3:$M$1002,2,FALSE)&amp;" "&amp;VLOOKUP($U556,Endereços!$B$3:$M$1002,3,FALSE),"")</f>
        <v/>
      </c>
      <c r="W556" s="9"/>
      <c r="X556" s="9"/>
      <c r="Y556" s="9"/>
      <c r="Z556" s="16"/>
      <c r="AA556" s="16"/>
      <c r="AB556" s="72"/>
    </row>
    <row r="557" spans="1:28" x14ac:dyDescent="0.2">
      <c r="A557" s="38" t="str">
        <f t="shared" si="10"/>
        <v/>
      </c>
      <c r="B557" s="9"/>
      <c r="C557" s="7"/>
      <c r="D557" s="14"/>
      <c r="E557" s="14"/>
      <c r="F557" s="33" t="str">
        <f>IF($E557&lt;&gt;"",VLOOKUP($E557,Parametros!$A$3:$C$102,2,FALSE),"")</f>
        <v/>
      </c>
      <c r="G557" s="36"/>
      <c r="H557" s="33" t="str">
        <f>IF($G557&lt;&gt;"",VLOOKUP($G557,Parametros!$P$3:$R$102,2,FALSE),"")</f>
        <v/>
      </c>
      <c r="I557" s="9"/>
      <c r="J557" s="9"/>
      <c r="K557" s="9"/>
      <c r="L557" s="33" t="str">
        <f>IF($U557&lt;&gt;"",VLOOKUP(VLOOKUP(VLOOKUP($U557,Endereços!$B$3:$M$1002,8,FALSE),Parametros!$AG$3:$AJ$102,4,FALSE),Parametros!$U$3:$Z$102,4,FALSE),"")</f>
        <v/>
      </c>
      <c r="M557" s="33" t="str">
        <f>IF($U557&lt;&gt;"",VLOOKUP(VLOOKUP($U557,Endereços!$B$3:$M$1002,6,FALSE),Parametros!$I$3:$N$102,6,FALSE),"")</f>
        <v/>
      </c>
      <c r="N557" s="9"/>
      <c r="O557" s="9"/>
      <c r="P557" s="9"/>
      <c r="Q557" s="9"/>
      <c r="R557" s="9"/>
      <c r="S557" s="9"/>
      <c r="T557" s="9"/>
      <c r="U557" s="9"/>
      <c r="V557" s="32" t="str">
        <f>IF($U557&lt;&gt;"",VLOOKUP($U557,Endereços!$B$3:$M$1002,5,FALSE)&amp;" - "&amp;VLOOKUP($U557,Endereços!$B$3:$M$1002,7,FALSE)&amp;" - "&amp;VLOOKUP($U557,Endereços!$B$3:$M$1002,8,FALSE)&amp;", "&amp;VLOOKUP($U557,Endereços!$B$3:$M$1002,2,FALSE)&amp;" "&amp;VLOOKUP($U557,Endereços!$B$3:$M$1002,3,FALSE),"")</f>
        <v/>
      </c>
      <c r="W557" s="9"/>
      <c r="X557" s="9"/>
      <c r="Y557" s="9"/>
      <c r="Z557" s="16"/>
      <c r="AA557" s="16"/>
      <c r="AB557" s="72"/>
    </row>
    <row r="558" spans="1:28" x14ac:dyDescent="0.2">
      <c r="A558" s="38" t="str">
        <f t="shared" si="10"/>
        <v/>
      </c>
      <c r="B558" s="9"/>
      <c r="C558" s="7"/>
      <c r="D558" s="14"/>
      <c r="E558" s="14"/>
      <c r="F558" s="33" t="str">
        <f>IF($E558&lt;&gt;"",VLOOKUP($E558,Parametros!$A$3:$C$102,2,FALSE),"")</f>
        <v/>
      </c>
      <c r="G558" s="36"/>
      <c r="H558" s="33" t="str">
        <f>IF($G558&lt;&gt;"",VLOOKUP($G558,Parametros!$P$3:$R$102,2,FALSE),"")</f>
        <v/>
      </c>
      <c r="I558" s="9"/>
      <c r="J558" s="9"/>
      <c r="K558" s="9"/>
      <c r="L558" s="33" t="str">
        <f>IF($U558&lt;&gt;"",VLOOKUP(VLOOKUP(VLOOKUP($U558,Endereços!$B$3:$M$1002,8,FALSE),Parametros!$AG$3:$AJ$102,4,FALSE),Parametros!$U$3:$Z$102,4,FALSE),"")</f>
        <v/>
      </c>
      <c r="M558" s="33" t="str">
        <f>IF($U558&lt;&gt;"",VLOOKUP(VLOOKUP($U558,Endereços!$B$3:$M$1002,6,FALSE),Parametros!$I$3:$N$102,6,FALSE),"")</f>
        <v/>
      </c>
      <c r="N558" s="9"/>
      <c r="O558" s="9"/>
      <c r="P558" s="9"/>
      <c r="Q558" s="9"/>
      <c r="R558" s="9"/>
      <c r="S558" s="9"/>
      <c r="T558" s="9"/>
      <c r="U558" s="9"/>
      <c r="V558" s="32" t="str">
        <f>IF($U558&lt;&gt;"",VLOOKUP($U558,Endereços!$B$3:$M$1002,5,FALSE)&amp;" - "&amp;VLOOKUP($U558,Endereços!$B$3:$M$1002,7,FALSE)&amp;" - "&amp;VLOOKUP($U558,Endereços!$B$3:$M$1002,8,FALSE)&amp;", "&amp;VLOOKUP($U558,Endereços!$B$3:$M$1002,2,FALSE)&amp;" "&amp;VLOOKUP($U558,Endereços!$B$3:$M$1002,3,FALSE),"")</f>
        <v/>
      </c>
      <c r="W558" s="9"/>
      <c r="X558" s="9"/>
      <c r="Y558" s="9"/>
      <c r="Z558" s="16"/>
      <c r="AA558" s="16"/>
      <c r="AB558" s="72"/>
    </row>
    <row r="559" spans="1:28" x14ac:dyDescent="0.2">
      <c r="A559" s="38" t="str">
        <f t="shared" si="10"/>
        <v/>
      </c>
      <c r="B559" s="9"/>
      <c r="C559" s="7"/>
      <c r="D559" s="14"/>
      <c r="E559" s="14"/>
      <c r="F559" s="33" t="str">
        <f>IF($E559&lt;&gt;"",VLOOKUP($E559,Parametros!$A$3:$C$102,2,FALSE),"")</f>
        <v/>
      </c>
      <c r="G559" s="36"/>
      <c r="H559" s="33" t="str">
        <f>IF($G559&lt;&gt;"",VLOOKUP($G559,Parametros!$P$3:$R$102,2,FALSE),"")</f>
        <v/>
      </c>
      <c r="I559" s="9"/>
      <c r="J559" s="9"/>
      <c r="K559" s="9"/>
      <c r="L559" s="33" t="str">
        <f>IF($U559&lt;&gt;"",VLOOKUP(VLOOKUP(VLOOKUP($U559,Endereços!$B$3:$M$1002,8,FALSE),Parametros!$AG$3:$AJ$102,4,FALSE),Parametros!$U$3:$Z$102,4,FALSE),"")</f>
        <v/>
      </c>
      <c r="M559" s="33" t="str">
        <f>IF($U559&lt;&gt;"",VLOOKUP(VLOOKUP($U559,Endereços!$B$3:$M$1002,6,FALSE),Parametros!$I$3:$N$102,6,FALSE),"")</f>
        <v/>
      </c>
      <c r="N559" s="9"/>
      <c r="O559" s="9"/>
      <c r="P559" s="9"/>
      <c r="Q559" s="9"/>
      <c r="R559" s="9"/>
      <c r="S559" s="9"/>
      <c r="T559" s="9"/>
      <c r="U559" s="9"/>
      <c r="V559" s="32" t="str">
        <f>IF($U559&lt;&gt;"",VLOOKUP($U559,Endereços!$B$3:$M$1002,5,FALSE)&amp;" - "&amp;VLOOKUP($U559,Endereços!$B$3:$M$1002,7,FALSE)&amp;" - "&amp;VLOOKUP($U559,Endereços!$B$3:$M$1002,8,FALSE)&amp;", "&amp;VLOOKUP($U559,Endereços!$B$3:$M$1002,2,FALSE)&amp;" "&amp;VLOOKUP($U559,Endereços!$B$3:$M$1002,3,FALSE),"")</f>
        <v/>
      </c>
      <c r="W559" s="9"/>
      <c r="X559" s="9"/>
      <c r="Y559" s="9"/>
      <c r="Z559" s="16"/>
      <c r="AA559" s="16"/>
      <c r="AB559" s="72"/>
    </row>
    <row r="560" spans="1:28" x14ac:dyDescent="0.2">
      <c r="A560" s="38" t="str">
        <f t="shared" si="10"/>
        <v/>
      </c>
      <c r="B560" s="9"/>
      <c r="C560" s="7"/>
      <c r="D560" s="14"/>
      <c r="E560" s="14"/>
      <c r="F560" s="33" t="str">
        <f>IF($E560&lt;&gt;"",VLOOKUP($E560,Parametros!$A$3:$C$102,2,FALSE),"")</f>
        <v/>
      </c>
      <c r="G560" s="36"/>
      <c r="H560" s="33" t="str">
        <f>IF($G560&lt;&gt;"",VLOOKUP($G560,Parametros!$P$3:$R$102,2,FALSE),"")</f>
        <v/>
      </c>
      <c r="I560" s="9"/>
      <c r="J560" s="9"/>
      <c r="K560" s="9"/>
      <c r="L560" s="33" t="str">
        <f>IF($U560&lt;&gt;"",VLOOKUP(VLOOKUP(VLOOKUP($U560,Endereços!$B$3:$M$1002,8,FALSE),Parametros!$AG$3:$AJ$102,4,FALSE),Parametros!$U$3:$Z$102,4,FALSE),"")</f>
        <v/>
      </c>
      <c r="M560" s="33" t="str">
        <f>IF($U560&lt;&gt;"",VLOOKUP(VLOOKUP($U560,Endereços!$B$3:$M$1002,6,FALSE),Parametros!$I$3:$N$102,6,FALSE),"")</f>
        <v/>
      </c>
      <c r="N560" s="9"/>
      <c r="O560" s="9"/>
      <c r="P560" s="9"/>
      <c r="Q560" s="9"/>
      <c r="R560" s="9"/>
      <c r="S560" s="9"/>
      <c r="T560" s="9"/>
      <c r="U560" s="9"/>
      <c r="V560" s="32" t="str">
        <f>IF($U560&lt;&gt;"",VLOOKUP($U560,Endereços!$B$3:$M$1002,5,FALSE)&amp;" - "&amp;VLOOKUP($U560,Endereços!$B$3:$M$1002,7,FALSE)&amp;" - "&amp;VLOOKUP($U560,Endereços!$B$3:$M$1002,8,FALSE)&amp;", "&amp;VLOOKUP($U560,Endereços!$B$3:$M$1002,2,FALSE)&amp;" "&amp;VLOOKUP($U560,Endereços!$B$3:$M$1002,3,FALSE),"")</f>
        <v/>
      </c>
      <c r="W560" s="9"/>
      <c r="X560" s="9"/>
      <c r="Y560" s="9"/>
      <c r="Z560" s="16"/>
      <c r="AA560" s="16"/>
      <c r="AB560" s="72"/>
    </row>
    <row r="561" spans="1:28" x14ac:dyDescent="0.2">
      <c r="A561" s="38" t="str">
        <f t="shared" si="10"/>
        <v/>
      </c>
      <c r="B561" s="9"/>
      <c r="C561" s="7"/>
      <c r="D561" s="14"/>
      <c r="E561" s="14"/>
      <c r="F561" s="33" t="str">
        <f>IF($E561&lt;&gt;"",VLOOKUP($E561,Parametros!$A$3:$C$102,2,FALSE),"")</f>
        <v/>
      </c>
      <c r="G561" s="36"/>
      <c r="H561" s="33" t="str">
        <f>IF($G561&lt;&gt;"",VLOOKUP($G561,Parametros!$P$3:$R$102,2,FALSE),"")</f>
        <v/>
      </c>
      <c r="I561" s="9"/>
      <c r="J561" s="9"/>
      <c r="K561" s="9"/>
      <c r="L561" s="33" t="str">
        <f>IF($U561&lt;&gt;"",VLOOKUP(VLOOKUP(VLOOKUP($U561,Endereços!$B$3:$M$1002,8,FALSE),Parametros!$AG$3:$AJ$102,4,FALSE),Parametros!$U$3:$Z$102,4,FALSE),"")</f>
        <v/>
      </c>
      <c r="M561" s="33" t="str">
        <f>IF($U561&lt;&gt;"",VLOOKUP(VLOOKUP($U561,Endereços!$B$3:$M$1002,6,FALSE),Parametros!$I$3:$N$102,6,FALSE),"")</f>
        <v/>
      </c>
      <c r="N561" s="9"/>
      <c r="O561" s="9"/>
      <c r="P561" s="9"/>
      <c r="Q561" s="9"/>
      <c r="R561" s="9"/>
      <c r="S561" s="9"/>
      <c r="T561" s="9"/>
      <c r="U561" s="9"/>
      <c r="V561" s="32" t="str">
        <f>IF($U561&lt;&gt;"",VLOOKUP($U561,Endereços!$B$3:$M$1002,5,FALSE)&amp;" - "&amp;VLOOKUP($U561,Endereços!$B$3:$M$1002,7,FALSE)&amp;" - "&amp;VLOOKUP($U561,Endereços!$B$3:$M$1002,8,FALSE)&amp;", "&amp;VLOOKUP($U561,Endereços!$B$3:$M$1002,2,FALSE)&amp;" "&amp;VLOOKUP($U561,Endereços!$B$3:$M$1002,3,FALSE),"")</f>
        <v/>
      </c>
      <c r="W561" s="9"/>
      <c r="X561" s="9"/>
      <c r="Y561" s="9"/>
      <c r="Z561" s="16"/>
      <c r="AA561" s="16"/>
      <c r="AB561" s="72"/>
    </row>
    <row r="562" spans="1:28" x14ac:dyDescent="0.2">
      <c r="A562" s="38" t="str">
        <f t="shared" si="10"/>
        <v/>
      </c>
      <c r="B562" s="9"/>
      <c r="C562" s="7"/>
      <c r="D562" s="14"/>
      <c r="E562" s="14"/>
      <c r="F562" s="33" t="str">
        <f>IF($E562&lt;&gt;"",VLOOKUP($E562,Parametros!$A$3:$C$102,2,FALSE),"")</f>
        <v/>
      </c>
      <c r="G562" s="36"/>
      <c r="H562" s="33" t="str">
        <f>IF($G562&lt;&gt;"",VLOOKUP($G562,Parametros!$P$3:$R$102,2,FALSE),"")</f>
        <v/>
      </c>
      <c r="I562" s="9"/>
      <c r="J562" s="9"/>
      <c r="K562" s="9"/>
      <c r="L562" s="33" t="str">
        <f>IF($U562&lt;&gt;"",VLOOKUP(VLOOKUP(VLOOKUP($U562,Endereços!$B$3:$M$1002,8,FALSE),Parametros!$AG$3:$AJ$102,4,FALSE),Parametros!$U$3:$Z$102,4,FALSE),"")</f>
        <v/>
      </c>
      <c r="M562" s="33" t="str">
        <f>IF($U562&lt;&gt;"",VLOOKUP(VLOOKUP($U562,Endereços!$B$3:$M$1002,6,FALSE),Parametros!$I$3:$N$102,6,FALSE),"")</f>
        <v/>
      </c>
      <c r="N562" s="9"/>
      <c r="O562" s="9"/>
      <c r="P562" s="9"/>
      <c r="Q562" s="9"/>
      <c r="R562" s="9"/>
      <c r="S562" s="9"/>
      <c r="T562" s="9"/>
      <c r="U562" s="9"/>
      <c r="V562" s="32" t="str">
        <f>IF($U562&lt;&gt;"",VLOOKUP($U562,Endereços!$B$3:$M$1002,5,FALSE)&amp;" - "&amp;VLOOKUP($U562,Endereços!$B$3:$M$1002,7,FALSE)&amp;" - "&amp;VLOOKUP($U562,Endereços!$B$3:$M$1002,8,FALSE)&amp;", "&amp;VLOOKUP($U562,Endereços!$B$3:$M$1002,2,FALSE)&amp;" "&amp;VLOOKUP($U562,Endereços!$B$3:$M$1002,3,FALSE),"")</f>
        <v/>
      </c>
      <c r="W562" s="9"/>
      <c r="X562" s="9"/>
      <c r="Y562" s="9"/>
      <c r="Z562" s="16"/>
      <c r="AA562" s="16"/>
      <c r="AB562" s="72"/>
    </row>
    <row r="563" spans="1:28" x14ac:dyDescent="0.2">
      <c r="A563" s="38" t="str">
        <f t="shared" si="10"/>
        <v/>
      </c>
      <c r="B563" s="9"/>
      <c r="C563" s="7"/>
      <c r="D563" s="14"/>
      <c r="E563" s="14"/>
      <c r="F563" s="33" t="str">
        <f>IF($E563&lt;&gt;"",VLOOKUP($E563,Parametros!$A$3:$C$102,2,FALSE),"")</f>
        <v/>
      </c>
      <c r="G563" s="36"/>
      <c r="H563" s="33" t="str">
        <f>IF($G563&lt;&gt;"",VLOOKUP($G563,Parametros!$P$3:$R$102,2,FALSE),"")</f>
        <v/>
      </c>
      <c r="I563" s="9"/>
      <c r="J563" s="9"/>
      <c r="K563" s="9"/>
      <c r="L563" s="33" t="str">
        <f>IF($U563&lt;&gt;"",VLOOKUP(VLOOKUP(VLOOKUP($U563,Endereços!$B$3:$M$1002,8,FALSE),Parametros!$AG$3:$AJ$102,4,FALSE),Parametros!$U$3:$Z$102,4,FALSE),"")</f>
        <v/>
      </c>
      <c r="M563" s="33" t="str">
        <f>IF($U563&lt;&gt;"",VLOOKUP(VLOOKUP($U563,Endereços!$B$3:$M$1002,6,FALSE),Parametros!$I$3:$N$102,6,FALSE),"")</f>
        <v/>
      </c>
      <c r="N563" s="9"/>
      <c r="O563" s="9"/>
      <c r="P563" s="9"/>
      <c r="Q563" s="9"/>
      <c r="R563" s="9"/>
      <c r="S563" s="9"/>
      <c r="T563" s="9"/>
      <c r="U563" s="9"/>
      <c r="V563" s="32" t="str">
        <f>IF($U563&lt;&gt;"",VLOOKUP($U563,Endereços!$B$3:$M$1002,5,FALSE)&amp;" - "&amp;VLOOKUP($U563,Endereços!$B$3:$M$1002,7,FALSE)&amp;" - "&amp;VLOOKUP($U563,Endereços!$B$3:$M$1002,8,FALSE)&amp;", "&amp;VLOOKUP($U563,Endereços!$B$3:$M$1002,2,FALSE)&amp;" "&amp;VLOOKUP($U563,Endereços!$B$3:$M$1002,3,FALSE),"")</f>
        <v/>
      </c>
      <c r="W563" s="9"/>
      <c r="X563" s="9"/>
      <c r="Y563" s="9"/>
      <c r="Z563" s="16"/>
      <c r="AA563" s="16"/>
      <c r="AB563" s="72"/>
    </row>
    <row r="564" spans="1:28" x14ac:dyDescent="0.2">
      <c r="A564" s="38" t="str">
        <f t="shared" si="10"/>
        <v/>
      </c>
      <c r="B564" s="9"/>
      <c r="C564" s="7"/>
      <c r="D564" s="14"/>
      <c r="E564" s="14"/>
      <c r="F564" s="33" t="str">
        <f>IF($E564&lt;&gt;"",VLOOKUP($E564,Parametros!$A$3:$C$102,2,FALSE),"")</f>
        <v/>
      </c>
      <c r="G564" s="36"/>
      <c r="H564" s="33" t="str">
        <f>IF($G564&lt;&gt;"",VLOOKUP($G564,Parametros!$P$3:$R$102,2,FALSE),"")</f>
        <v/>
      </c>
      <c r="I564" s="9"/>
      <c r="J564" s="9"/>
      <c r="K564" s="9"/>
      <c r="L564" s="33" t="str">
        <f>IF($U564&lt;&gt;"",VLOOKUP(VLOOKUP(VLOOKUP($U564,Endereços!$B$3:$M$1002,8,FALSE),Parametros!$AG$3:$AJ$102,4,FALSE),Parametros!$U$3:$Z$102,4,FALSE),"")</f>
        <v/>
      </c>
      <c r="M564" s="33" t="str">
        <f>IF($U564&lt;&gt;"",VLOOKUP(VLOOKUP($U564,Endereços!$B$3:$M$1002,6,FALSE),Parametros!$I$3:$N$102,6,FALSE),"")</f>
        <v/>
      </c>
      <c r="N564" s="9"/>
      <c r="O564" s="9"/>
      <c r="P564" s="9"/>
      <c r="Q564" s="9"/>
      <c r="R564" s="9"/>
      <c r="S564" s="9"/>
      <c r="T564" s="9"/>
      <c r="U564" s="9"/>
      <c r="V564" s="32" t="str">
        <f>IF($U564&lt;&gt;"",VLOOKUP($U564,Endereços!$B$3:$M$1002,5,FALSE)&amp;" - "&amp;VLOOKUP($U564,Endereços!$B$3:$M$1002,7,FALSE)&amp;" - "&amp;VLOOKUP($U564,Endereços!$B$3:$M$1002,8,FALSE)&amp;", "&amp;VLOOKUP($U564,Endereços!$B$3:$M$1002,2,FALSE)&amp;" "&amp;VLOOKUP($U564,Endereços!$B$3:$M$1002,3,FALSE),"")</f>
        <v/>
      </c>
      <c r="W564" s="9"/>
      <c r="X564" s="9"/>
      <c r="Y564" s="9"/>
      <c r="Z564" s="16"/>
      <c r="AA564" s="16"/>
      <c r="AB564" s="72"/>
    </row>
    <row r="565" spans="1:28" x14ac:dyDescent="0.2">
      <c r="A565" s="38" t="str">
        <f t="shared" si="10"/>
        <v/>
      </c>
      <c r="B565" s="9"/>
      <c r="C565" s="7"/>
      <c r="D565" s="14"/>
      <c r="E565" s="14"/>
      <c r="F565" s="33" t="str">
        <f>IF($E565&lt;&gt;"",VLOOKUP($E565,Parametros!$A$3:$C$102,2,FALSE),"")</f>
        <v/>
      </c>
      <c r="G565" s="36"/>
      <c r="H565" s="33" t="str">
        <f>IF($G565&lt;&gt;"",VLOOKUP($G565,Parametros!$P$3:$R$102,2,FALSE),"")</f>
        <v/>
      </c>
      <c r="I565" s="9"/>
      <c r="J565" s="9"/>
      <c r="K565" s="9"/>
      <c r="L565" s="33" t="str">
        <f>IF($U565&lt;&gt;"",VLOOKUP(VLOOKUP(VLOOKUP($U565,Endereços!$B$3:$M$1002,8,FALSE),Parametros!$AG$3:$AJ$102,4,FALSE),Parametros!$U$3:$Z$102,4,FALSE),"")</f>
        <v/>
      </c>
      <c r="M565" s="33" t="str">
        <f>IF($U565&lt;&gt;"",VLOOKUP(VLOOKUP($U565,Endereços!$B$3:$M$1002,6,FALSE),Parametros!$I$3:$N$102,6,FALSE),"")</f>
        <v/>
      </c>
      <c r="N565" s="9"/>
      <c r="O565" s="9"/>
      <c r="P565" s="9"/>
      <c r="Q565" s="9"/>
      <c r="R565" s="9"/>
      <c r="S565" s="9"/>
      <c r="T565" s="9"/>
      <c r="U565" s="9"/>
      <c r="V565" s="32" t="str">
        <f>IF($U565&lt;&gt;"",VLOOKUP($U565,Endereços!$B$3:$M$1002,5,FALSE)&amp;" - "&amp;VLOOKUP($U565,Endereços!$B$3:$M$1002,7,FALSE)&amp;" - "&amp;VLOOKUP($U565,Endereços!$B$3:$M$1002,8,FALSE)&amp;", "&amp;VLOOKUP($U565,Endereços!$B$3:$M$1002,2,FALSE)&amp;" "&amp;VLOOKUP($U565,Endereços!$B$3:$M$1002,3,FALSE),"")</f>
        <v/>
      </c>
      <c r="W565" s="9"/>
      <c r="X565" s="9"/>
      <c r="Y565" s="9"/>
      <c r="Z565" s="16"/>
      <c r="AA565" s="16"/>
      <c r="AB565" s="72"/>
    </row>
    <row r="566" spans="1:28" x14ac:dyDescent="0.2">
      <c r="A566" s="38" t="str">
        <f t="shared" si="10"/>
        <v/>
      </c>
      <c r="B566" s="9"/>
      <c r="C566" s="7"/>
      <c r="D566" s="14"/>
      <c r="E566" s="14"/>
      <c r="F566" s="33" t="str">
        <f>IF($E566&lt;&gt;"",VLOOKUP($E566,Parametros!$A$3:$C$102,2,FALSE),"")</f>
        <v/>
      </c>
      <c r="G566" s="36"/>
      <c r="H566" s="33" t="str">
        <f>IF($G566&lt;&gt;"",VLOOKUP($G566,Parametros!$P$3:$R$102,2,FALSE),"")</f>
        <v/>
      </c>
      <c r="I566" s="9"/>
      <c r="J566" s="9"/>
      <c r="K566" s="9"/>
      <c r="L566" s="33" t="str">
        <f>IF($U566&lt;&gt;"",VLOOKUP(VLOOKUP(VLOOKUP($U566,Endereços!$B$3:$M$1002,8,FALSE),Parametros!$AG$3:$AJ$102,4,FALSE),Parametros!$U$3:$Z$102,4,FALSE),"")</f>
        <v/>
      </c>
      <c r="M566" s="33" t="str">
        <f>IF($U566&lt;&gt;"",VLOOKUP(VLOOKUP($U566,Endereços!$B$3:$M$1002,6,FALSE),Parametros!$I$3:$N$102,6,FALSE),"")</f>
        <v/>
      </c>
      <c r="N566" s="9"/>
      <c r="O566" s="9"/>
      <c r="P566" s="9"/>
      <c r="Q566" s="9"/>
      <c r="R566" s="9"/>
      <c r="S566" s="9"/>
      <c r="T566" s="9"/>
      <c r="U566" s="9"/>
      <c r="V566" s="32" t="str">
        <f>IF($U566&lt;&gt;"",VLOOKUP($U566,Endereços!$B$3:$M$1002,5,FALSE)&amp;" - "&amp;VLOOKUP($U566,Endereços!$B$3:$M$1002,7,FALSE)&amp;" - "&amp;VLOOKUP($U566,Endereços!$B$3:$M$1002,8,FALSE)&amp;", "&amp;VLOOKUP($U566,Endereços!$B$3:$M$1002,2,FALSE)&amp;" "&amp;VLOOKUP($U566,Endereços!$B$3:$M$1002,3,FALSE),"")</f>
        <v/>
      </c>
      <c r="W566" s="9"/>
      <c r="X566" s="9"/>
      <c r="Y566" s="9"/>
      <c r="Z566" s="16"/>
      <c r="AA566" s="16"/>
      <c r="AB566" s="72"/>
    </row>
    <row r="567" spans="1:28" x14ac:dyDescent="0.2">
      <c r="A567" s="38" t="str">
        <f t="shared" si="10"/>
        <v/>
      </c>
      <c r="B567" s="9"/>
      <c r="C567" s="7"/>
      <c r="D567" s="14"/>
      <c r="E567" s="14"/>
      <c r="F567" s="33" t="str">
        <f>IF($E567&lt;&gt;"",VLOOKUP($E567,Parametros!$A$3:$C$102,2,FALSE),"")</f>
        <v/>
      </c>
      <c r="G567" s="36"/>
      <c r="H567" s="33" t="str">
        <f>IF($G567&lt;&gt;"",VLOOKUP($G567,Parametros!$P$3:$R$102,2,FALSE),"")</f>
        <v/>
      </c>
      <c r="I567" s="9"/>
      <c r="J567" s="9"/>
      <c r="K567" s="9"/>
      <c r="L567" s="33" t="str">
        <f>IF($U567&lt;&gt;"",VLOOKUP(VLOOKUP(VLOOKUP($U567,Endereços!$B$3:$M$1002,8,FALSE),Parametros!$AG$3:$AJ$102,4,FALSE),Parametros!$U$3:$Z$102,4,FALSE),"")</f>
        <v/>
      </c>
      <c r="M567" s="33" t="str">
        <f>IF($U567&lt;&gt;"",VLOOKUP(VLOOKUP($U567,Endereços!$B$3:$M$1002,6,FALSE),Parametros!$I$3:$N$102,6,FALSE),"")</f>
        <v/>
      </c>
      <c r="N567" s="9"/>
      <c r="O567" s="9"/>
      <c r="P567" s="9"/>
      <c r="Q567" s="9"/>
      <c r="R567" s="9"/>
      <c r="S567" s="9"/>
      <c r="T567" s="9"/>
      <c r="U567" s="9"/>
      <c r="V567" s="32" t="str">
        <f>IF($U567&lt;&gt;"",VLOOKUP($U567,Endereços!$B$3:$M$1002,5,FALSE)&amp;" - "&amp;VLOOKUP($U567,Endereços!$B$3:$M$1002,7,FALSE)&amp;" - "&amp;VLOOKUP($U567,Endereços!$B$3:$M$1002,8,FALSE)&amp;", "&amp;VLOOKUP($U567,Endereços!$B$3:$M$1002,2,FALSE)&amp;" "&amp;VLOOKUP($U567,Endereços!$B$3:$M$1002,3,FALSE),"")</f>
        <v/>
      </c>
      <c r="W567" s="9"/>
      <c r="X567" s="9"/>
      <c r="Y567" s="9"/>
      <c r="Z567" s="16"/>
      <c r="AA567" s="16"/>
      <c r="AB567" s="72"/>
    </row>
    <row r="568" spans="1:28" x14ac:dyDescent="0.2">
      <c r="A568" s="38" t="str">
        <f t="shared" si="10"/>
        <v/>
      </c>
      <c r="B568" s="9"/>
      <c r="C568" s="7"/>
      <c r="D568" s="14"/>
      <c r="E568" s="14"/>
      <c r="F568" s="33" t="str">
        <f>IF($E568&lt;&gt;"",VLOOKUP($E568,Parametros!$A$3:$C$102,2,FALSE),"")</f>
        <v/>
      </c>
      <c r="G568" s="36"/>
      <c r="H568" s="33" t="str">
        <f>IF($G568&lt;&gt;"",VLOOKUP($G568,Parametros!$P$3:$R$102,2,FALSE),"")</f>
        <v/>
      </c>
      <c r="I568" s="9"/>
      <c r="J568" s="9"/>
      <c r="K568" s="9"/>
      <c r="L568" s="33" t="str">
        <f>IF($U568&lt;&gt;"",VLOOKUP(VLOOKUP(VLOOKUP($U568,Endereços!$B$3:$M$1002,8,FALSE),Parametros!$AG$3:$AJ$102,4,FALSE),Parametros!$U$3:$Z$102,4,FALSE),"")</f>
        <v/>
      </c>
      <c r="M568" s="33" t="str">
        <f>IF($U568&lt;&gt;"",VLOOKUP(VLOOKUP($U568,Endereços!$B$3:$M$1002,6,FALSE),Parametros!$I$3:$N$102,6,FALSE),"")</f>
        <v/>
      </c>
      <c r="N568" s="9"/>
      <c r="O568" s="9"/>
      <c r="P568" s="9"/>
      <c r="Q568" s="9"/>
      <c r="R568" s="9"/>
      <c r="S568" s="9"/>
      <c r="T568" s="9"/>
      <c r="U568" s="9"/>
      <c r="V568" s="32" t="str">
        <f>IF($U568&lt;&gt;"",VLOOKUP($U568,Endereços!$B$3:$M$1002,5,FALSE)&amp;" - "&amp;VLOOKUP($U568,Endereços!$B$3:$M$1002,7,FALSE)&amp;" - "&amp;VLOOKUP($U568,Endereços!$B$3:$M$1002,8,FALSE)&amp;", "&amp;VLOOKUP($U568,Endereços!$B$3:$M$1002,2,FALSE)&amp;" "&amp;VLOOKUP($U568,Endereços!$B$3:$M$1002,3,FALSE),"")</f>
        <v/>
      </c>
      <c r="W568" s="9"/>
      <c r="X568" s="9"/>
      <c r="Y568" s="9"/>
      <c r="Z568" s="16"/>
      <c r="AA568" s="16"/>
      <c r="AB568" s="72"/>
    </row>
    <row r="569" spans="1:28" x14ac:dyDescent="0.2">
      <c r="A569" s="38" t="str">
        <f t="shared" si="10"/>
        <v/>
      </c>
      <c r="B569" s="9"/>
      <c r="C569" s="7"/>
      <c r="D569" s="14"/>
      <c r="E569" s="14"/>
      <c r="F569" s="33" t="str">
        <f>IF($E569&lt;&gt;"",VLOOKUP($E569,Parametros!$A$3:$C$102,2,FALSE),"")</f>
        <v/>
      </c>
      <c r="G569" s="36"/>
      <c r="H569" s="33" t="str">
        <f>IF($G569&lt;&gt;"",VLOOKUP($G569,Parametros!$P$3:$R$102,2,FALSE),"")</f>
        <v/>
      </c>
      <c r="I569" s="9"/>
      <c r="J569" s="9"/>
      <c r="K569" s="9"/>
      <c r="L569" s="33" t="str">
        <f>IF($U569&lt;&gt;"",VLOOKUP(VLOOKUP(VLOOKUP($U569,Endereços!$B$3:$M$1002,8,FALSE),Parametros!$AG$3:$AJ$102,4,FALSE),Parametros!$U$3:$Z$102,4,FALSE),"")</f>
        <v/>
      </c>
      <c r="M569" s="33" t="str">
        <f>IF($U569&lt;&gt;"",VLOOKUP(VLOOKUP($U569,Endereços!$B$3:$M$1002,6,FALSE),Parametros!$I$3:$N$102,6,FALSE),"")</f>
        <v/>
      </c>
      <c r="N569" s="9"/>
      <c r="O569" s="9"/>
      <c r="P569" s="9"/>
      <c r="Q569" s="9"/>
      <c r="R569" s="9"/>
      <c r="S569" s="9"/>
      <c r="T569" s="9"/>
      <c r="U569" s="9"/>
      <c r="V569" s="32" t="str">
        <f>IF($U569&lt;&gt;"",VLOOKUP($U569,Endereços!$B$3:$M$1002,5,FALSE)&amp;" - "&amp;VLOOKUP($U569,Endereços!$B$3:$M$1002,7,FALSE)&amp;" - "&amp;VLOOKUP($U569,Endereços!$B$3:$M$1002,8,FALSE)&amp;", "&amp;VLOOKUP($U569,Endereços!$B$3:$M$1002,2,FALSE)&amp;" "&amp;VLOOKUP($U569,Endereços!$B$3:$M$1002,3,FALSE),"")</f>
        <v/>
      </c>
      <c r="W569" s="9"/>
      <c r="X569" s="9"/>
      <c r="Y569" s="9"/>
      <c r="Z569" s="16"/>
      <c r="AA569" s="16"/>
      <c r="AB569" s="72"/>
    </row>
    <row r="570" spans="1:28" x14ac:dyDescent="0.2">
      <c r="A570" s="38" t="str">
        <f t="shared" si="10"/>
        <v/>
      </c>
      <c r="B570" s="9"/>
      <c r="C570" s="7"/>
      <c r="D570" s="14"/>
      <c r="E570" s="14"/>
      <c r="F570" s="33" t="str">
        <f>IF($E570&lt;&gt;"",VLOOKUP($E570,Parametros!$A$3:$C$102,2,FALSE),"")</f>
        <v/>
      </c>
      <c r="G570" s="36"/>
      <c r="H570" s="33" t="str">
        <f>IF($G570&lt;&gt;"",VLOOKUP($G570,Parametros!$P$3:$R$102,2,FALSE),"")</f>
        <v/>
      </c>
      <c r="I570" s="9"/>
      <c r="J570" s="9"/>
      <c r="K570" s="9"/>
      <c r="L570" s="33" t="str">
        <f>IF($U570&lt;&gt;"",VLOOKUP(VLOOKUP(VLOOKUP($U570,Endereços!$B$3:$M$1002,8,FALSE),Parametros!$AG$3:$AJ$102,4,FALSE),Parametros!$U$3:$Z$102,4,FALSE),"")</f>
        <v/>
      </c>
      <c r="M570" s="33" t="str">
        <f>IF($U570&lt;&gt;"",VLOOKUP(VLOOKUP($U570,Endereços!$B$3:$M$1002,6,FALSE),Parametros!$I$3:$N$102,6,FALSE),"")</f>
        <v/>
      </c>
      <c r="N570" s="9"/>
      <c r="O570" s="9"/>
      <c r="P570" s="9"/>
      <c r="Q570" s="9"/>
      <c r="R570" s="9"/>
      <c r="S570" s="9"/>
      <c r="T570" s="9"/>
      <c r="U570" s="9"/>
      <c r="V570" s="32" t="str">
        <f>IF($U570&lt;&gt;"",VLOOKUP($U570,Endereços!$B$3:$M$1002,5,FALSE)&amp;" - "&amp;VLOOKUP($U570,Endereços!$B$3:$M$1002,7,FALSE)&amp;" - "&amp;VLOOKUP($U570,Endereços!$B$3:$M$1002,8,FALSE)&amp;", "&amp;VLOOKUP($U570,Endereços!$B$3:$M$1002,2,FALSE)&amp;" "&amp;VLOOKUP($U570,Endereços!$B$3:$M$1002,3,FALSE),"")</f>
        <v/>
      </c>
      <c r="W570" s="9"/>
      <c r="X570" s="9"/>
      <c r="Y570" s="9"/>
      <c r="Z570" s="16"/>
      <c r="AA570" s="16"/>
      <c r="AB570" s="72"/>
    </row>
    <row r="571" spans="1:28" x14ac:dyDescent="0.2">
      <c r="A571" s="38" t="str">
        <f t="shared" si="10"/>
        <v/>
      </c>
      <c r="B571" s="9"/>
      <c r="C571" s="7"/>
      <c r="D571" s="14"/>
      <c r="E571" s="14"/>
      <c r="F571" s="33" t="str">
        <f>IF($E571&lt;&gt;"",VLOOKUP($E571,Parametros!$A$3:$C$102,2,FALSE),"")</f>
        <v/>
      </c>
      <c r="G571" s="36"/>
      <c r="H571" s="33" t="str">
        <f>IF($G571&lt;&gt;"",VLOOKUP($G571,Parametros!$P$3:$R$102,2,FALSE),"")</f>
        <v/>
      </c>
      <c r="I571" s="9"/>
      <c r="J571" s="9"/>
      <c r="K571" s="9"/>
      <c r="L571" s="33" t="str">
        <f>IF($U571&lt;&gt;"",VLOOKUP(VLOOKUP(VLOOKUP($U571,Endereços!$B$3:$M$1002,8,FALSE),Parametros!$AG$3:$AJ$102,4,FALSE),Parametros!$U$3:$Z$102,4,FALSE),"")</f>
        <v/>
      </c>
      <c r="M571" s="33" t="str">
        <f>IF($U571&lt;&gt;"",VLOOKUP(VLOOKUP($U571,Endereços!$B$3:$M$1002,6,FALSE),Parametros!$I$3:$N$102,6,FALSE),"")</f>
        <v/>
      </c>
      <c r="N571" s="9"/>
      <c r="O571" s="9"/>
      <c r="P571" s="9"/>
      <c r="Q571" s="9"/>
      <c r="R571" s="9"/>
      <c r="S571" s="9"/>
      <c r="T571" s="9"/>
      <c r="U571" s="9"/>
      <c r="V571" s="32" t="str">
        <f>IF($U571&lt;&gt;"",VLOOKUP($U571,Endereços!$B$3:$M$1002,5,FALSE)&amp;" - "&amp;VLOOKUP($U571,Endereços!$B$3:$M$1002,7,FALSE)&amp;" - "&amp;VLOOKUP($U571,Endereços!$B$3:$M$1002,8,FALSE)&amp;", "&amp;VLOOKUP($U571,Endereços!$B$3:$M$1002,2,FALSE)&amp;" "&amp;VLOOKUP($U571,Endereços!$B$3:$M$1002,3,FALSE),"")</f>
        <v/>
      </c>
      <c r="W571" s="9"/>
      <c r="X571" s="9"/>
      <c r="Y571" s="9"/>
      <c r="Z571" s="16"/>
      <c r="AA571" s="16"/>
      <c r="AB571" s="72"/>
    </row>
    <row r="572" spans="1:28" x14ac:dyDescent="0.2">
      <c r="A572" s="38" t="str">
        <f t="shared" si="10"/>
        <v/>
      </c>
      <c r="B572" s="9"/>
      <c r="C572" s="7"/>
      <c r="D572" s="14"/>
      <c r="E572" s="14"/>
      <c r="F572" s="33" t="str">
        <f>IF($E572&lt;&gt;"",VLOOKUP($E572,Parametros!$A$3:$C$102,2,FALSE),"")</f>
        <v/>
      </c>
      <c r="G572" s="36"/>
      <c r="H572" s="33" t="str">
        <f>IF($G572&lt;&gt;"",VLOOKUP($G572,Parametros!$P$3:$R$102,2,FALSE),"")</f>
        <v/>
      </c>
      <c r="I572" s="9"/>
      <c r="J572" s="9"/>
      <c r="K572" s="9"/>
      <c r="L572" s="33" t="str">
        <f>IF($U572&lt;&gt;"",VLOOKUP(VLOOKUP(VLOOKUP($U572,Endereços!$B$3:$M$1002,8,FALSE),Parametros!$AG$3:$AJ$102,4,FALSE),Parametros!$U$3:$Z$102,4,FALSE),"")</f>
        <v/>
      </c>
      <c r="M572" s="33" t="str">
        <f>IF($U572&lt;&gt;"",VLOOKUP(VLOOKUP($U572,Endereços!$B$3:$M$1002,6,FALSE),Parametros!$I$3:$N$102,6,FALSE),"")</f>
        <v/>
      </c>
      <c r="N572" s="9"/>
      <c r="O572" s="9"/>
      <c r="P572" s="9"/>
      <c r="Q572" s="9"/>
      <c r="R572" s="9"/>
      <c r="S572" s="9"/>
      <c r="T572" s="9"/>
      <c r="U572" s="9"/>
      <c r="V572" s="32" t="str">
        <f>IF($U572&lt;&gt;"",VLOOKUP($U572,Endereços!$B$3:$M$1002,5,FALSE)&amp;" - "&amp;VLOOKUP($U572,Endereços!$B$3:$M$1002,7,FALSE)&amp;" - "&amp;VLOOKUP($U572,Endereços!$B$3:$M$1002,8,FALSE)&amp;", "&amp;VLOOKUP($U572,Endereços!$B$3:$M$1002,2,FALSE)&amp;" "&amp;VLOOKUP($U572,Endereços!$B$3:$M$1002,3,FALSE),"")</f>
        <v/>
      </c>
      <c r="W572" s="9"/>
      <c r="X572" s="9"/>
      <c r="Y572" s="9"/>
      <c r="Z572" s="16"/>
      <c r="AA572" s="16"/>
      <c r="AB572" s="72"/>
    </row>
    <row r="573" spans="1:28" x14ac:dyDescent="0.2">
      <c r="A573" s="38" t="str">
        <f t="shared" si="10"/>
        <v/>
      </c>
      <c r="B573" s="9"/>
      <c r="C573" s="7"/>
      <c r="D573" s="14"/>
      <c r="E573" s="14"/>
      <c r="F573" s="33" t="str">
        <f>IF($E573&lt;&gt;"",VLOOKUP($E573,Parametros!$A$3:$C$102,2,FALSE),"")</f>
        <v/>
      </c>
      <c r="G573" s="36"/>
      <c r="H573" s="33" t="str">
        <f>IF($G573&lt;&gt;"",VLOOKUP($G573,Parametros!$P$3:$R$102,2,FALSE),"")</f>
        <v/>
      </c>
      <c r="I573" s="9"/>
      <c r="J573" s="9"/>
      <c r="K573" s="9"/>
      <c r="L573" s="33" t="str">
        <f>IF($U573&lt;&gt;"",VLOOKUP(VLOOKUP(VLOOKUP($U573,Endereços!$B$3:$M$1002,8,FALSE),Parametros!$AG$3:$AJ$102,4,FALSE),Parametros!$U$3:$Z$102,4,FALSE),"")</f>
        <v/>
      </c>
      <c r="M573" s="33" t="str">
        <f>IF($U573&lt;&gt;"",VLOOKUP(VLOOKUP($U573,Endereços!$B$3:$M$1002,6,FALSE),Parametros!$I$3:$N$102,6,FALSE),"")</f>
        <v/>
      </c>
      <c r="N573" s="9"/>
      <c r="O573" s="9"/>
      <c r="P573" s="9"/>
      <c r="Q573" s="9"/>
      <c r="R573" s="9"/>
      <c r="S573" s="9"/>
      <c r="T573" s="9"/>
      <c r="U573" s="9"/>
      <c r="V573" s="32" t="str">
        <f>IF($U573&lt;&gt;"",VLOOKUP($U573,Endereços!$B$3:$M$1002,5,FALSE)&amp;" - "&amp;VLOOKUP($U573,Endereços!$B$3:$M$1002,7,FALSE)&amp;" - "&amp;VLOOKUP($U573,Endereços!$B$3:$M$1002,8,FALSE)&amp;", "&amp;VLOOKUP($U573,Endereços!$B$3:$M$1002,2,FALSE)&amp;" "&amp;VLOOKUP($U573,Endereços!$B$3:$M$1002,3,FALSE),"")</f>
        <v/>
      </c>
      <c r="W573" s="9"/>
      <c r="X573" s="9"/>
      <c r="Y573" s="9"/>
      <c r="Z573" s="16"/>
      <c r="AA573" s="16"/>
      <c r="AB573" s="72"/>
    </row>
    <row r="574" spans="1:28" x14ac:dyDescent="0.2">
      <c r="A574" s="38" t="str">
        <f t="shared" si="10"/>
        <v/>
      </c>
      <c r="B574" s="9"/>
      <c r="C574" s="7"/>
      <c r="D574" s="14"/>
      <c r="E574" s="14"/>
      <c r="F574" s="33" t="str">
        <f>IF($E574&lt;&gt;"",VLOOKUP($E574,Parametros!$A$3:$C$102,2,FALSE),"")</f>
        <v/>
      </c>
      <c r="G574" s="36"/>
      <c r="H574" s="33" t="str">
        <f>IF($G574&lt;&gt;"",VLOOKUP($G574,Parametros!$P$3:$R$102,2,FALSE),"")</f>
        <v/>
      </c>
      <c r="I574" s="9"/>
      <c r="J574" s="9"/>
      <c r="K574" s="9"/>
      <c r="L574" s="33" t="str">
        <f>IF($U574&lt;&gt;"",VLOOKUP(VLOOKUP(VLOOKUP($U574,Endereços!$B$3:$M$1002,8,FALSE),Parametros!$AG$3:$AJ$102,4,FALSE),Parametros!$U$3:$Z$102,4,FALSE),"")</f>
        <v/>
      </c>
      <c r="M574" s="33" t="str">
        <f>IF($U574&lt;&gt;"",VLOOKUP(VLOOKUP($U574,Endereços!$B$3:$M$1002,6,FALSE),Parametros!$I$3:$N$102,6,FALSE),"")</f>
        <v/>
      </c>
      <c r="N574" s="9"/>
      <c r="O574" s="9"/>
      <c r="P574" s="9"/>
      <c r="Q574" s="9"/>
      <c r="R574" s="9"/>
      <c r="S574" s="9"/>
      <c r="T574" s="9"/>
      <c r="U574" s="9"/>
      <c r="V574" s="32" t="str">
        <f>IF($U574&lt;&gt;"",VLOOKUP($U574,Endereços!$B$3:$M$1002,5,FALSE)&amp;" - "&amp;VLOOKUP($U574,Endereços!$B$3:$M$1002,7,FALSE)&amp;" - "&amp;VLOOKUP($U574,Endereços!$B$3:$M$1002,8,FALSE)&amp;", "&amp;VLOOKUP($U574,Endereços!$B$3:$M$1002,2,FALSE)&amp;" "&amp;VLOOKUP($U574,Endereços!$B$3:$M$1002,3,FALSE),"")</f>
        <v/>
      </c>
      <c r="W574" s="9"/>
      <c r="X574" s="9"/>
      <c r="Y574" s="9"/>
      <c r="Z574" s="16"/>
      <c r="AA574" s="16"/>
      <c r="AB574" s="72"/>
    </row>
    <row r="575" spans="1:28" x14ac:dyDescent="0.2">
      <c r="A575" s="38" t="str">
        <f t="shared" si="10"/>
        <v/>
      </c>
      <c r="B575" s="9"/>
      <c r="C575" s="7"/>
      <c r="D575" s="14"/>
      <c r="E575" s="14"/>
      <c r="F575" s="33" t="str">
        <f>IF($E575&lt;&gt;"",VLOOKUP($E575,Parametros!$A$3:$C$102,2,FALSE),"")</f>
        <v/>
      </c>
      <c r="G575" s="36"/>
      <c r="H575" s="33" t="str">
        <f>IF($G575&lt;&gt;"",VLOOKUP($G575,Parametros!$P$3:$R$102,2,FALSE),"")</f>
        <v/>
      </c>
      <c r="I575" s="9"/>
      <c r="J575" s="9"/>
      <c r="K575" s="9"/>
      <c r="L575" s="33" t="str">
        <f>IF($U575&lt;&gt;"",VLOOKUP(VLOOKUP(VLOOKUP($U575,Endereços!$B$3:$M$1002,8,FALSE),Parametros!$AG$3:$AJ$102,4,FALSE),Parametros!$U$3:$Z$102,4,FALSE),"")</f>
        <v/>
      </c>
      <c r="M575" s="33" t="str">
        <f>IF($U575&lt;&gt;"",VLOOKUP(VLOOKUP($U575,Endereços!$B$3:$M$1002,6,FALSE),Parametros!$I$3:$N$102,6,FALSE),"")</f>
        <v/>
      </c>
      <c r="N575" s="9"/>
      <c r="O575" s="9"/>
      <c r="P575" s="9"/>
      <c r="Q575" s="9"/>
      <c r="R575" s="9"/>
      <c r="S575" s="9"/>
      <c r="T575" s="9"/>
      <c r="U575" s="9"/>
      <c r="V575" s="32" t="str">
        <f>IF($U575&lt;&gt;"",VLOOKUP($U575,Endereços!$B$3:$M$1002,5,FALSE)&amp;" - "&amp;VLOOKUP($U575,Endereços!$B$3:$M$1002,7,FALSE)&amp;" - "&amp;VLOOKUP($U575,Endereços!$B$3:$M$1002,8,FALSE)&amp;", "&amp;VLOOKUP($U575,Endereços!$B$3:$M$1002,2,FALSE)&amp;" "&amp;VLOOKUP($U575,Endereços!$B$3:$M$1002,3,FALSE),"")</f>
        <v/>
      </c>
      <c r="W575" s="9"/>
      <c r="X575" s="9"/>
      <c r="Y575" s="9"/>
      <c r="Z575" s="16"/>
      <c r="AA575" s="16"/>
      <c r="AB575" s="72"/>
    </row>
    <row r="576" spans="1:28" x14ac:dyDescent="0.2">
      <c r="A576" s="38" t="str">
        <f t="shared" si="10"/>
        <v/>
      </c>
      <c r="B576" s="9"/>
      <c r="C576" s="7"/>
      <c r="D576" s="14"/>
      <c r="E576" s="14"/>
      <c r="F576" s="33" t="str">
        <f>IF($E576&lt;&gt;"",VLOOKUP($E576,Parametros!$A$3:$C$102,2,FALSE),"")</f>
        <v/>
      </c>
      <c r="G576" s="36"/>
      <c r="H576" s="33" t="str">
        <f>IF($G576&lt;&gt;"",VLOOKUP($G576,Parametros!$P$3:$R$102,2,FALSE),"")</f>
        <v/>
      </c>
      <c r="I576" s="9"/>
      <c r="J576" s="9"/>
      <c r="K576" s="9"/>
      <c r="L576" s="33" t="str">
        <f>IF($U576&lt;&gt;"",VLOOKUP(VLOOKUP(VLOOKUP($U576,Endereços!$B$3:$M$1002,8,FALSE),Parametros!$AG$3:$AJ$102,4,FALSE),Parametros!$U$3:$Z$102,4,FALSE),"")</f>
        <v/>
      </c>
      <c r="M576" s="33" t="str">
        <f>IF($U576&lt;&gt;"",VLOOKUP(VLOOKUP($U576,Endereços!$B$3:$M$1002,6,FALSE),Parametros!$I$3:$N$102,6,FALSE),"")</f>
        <v/>
      </c>
      <c r="N576" s="9"/>
      <c r="O576" s="9"/>
      <c r="P576" s="9"/>
      <c r="Q576" s="9"/>
      <c r="R576" s="9"/>
      <c r="S576" s="9"/>
      <c r="T576" s="9"/>
      <c r="U576" s="9"/>
      <c r="V576" s="32" t="str">
        <f>IF($U576&lt;&gt;"",VLOOKUP($U576,Endereços!$B$3:$M$1002,5,FALSE)&amp;" - "&amp;VLOOKUP($U576,Endereços!$B$3:$M$1002,7,FALSE)&amp;" - "&amp;VLOOKUP($U576,Endereços!$B$3:$M$1002,8,FALSE)&amp;", "&amp;VLOOKUP($U576,Endereços!$B$3:$M$1002,2,FALSE)&amp;" "&amp;VLOOKUP($U576,Endereços!$B$3:$M$1002,3,FALSE),"")</f>
        <v/>
      </c>
      <c r="W576" s="9"/>
      <c r="X576" s="9"/>
      <c r="Y576" s="9"/>
      <c r="Z576" s="16"/>
      <c r="AA576" s="16"/>
      <c r="AB576" s="72"/>
    </row>
    <row r="577" spans="1:28" x14ac:dyDescent="0.2">
      <c r="A577" s="38" t="str">
        <f t="shared" si="10"/>
        <v/>
      </c>
      <c r="B577" s="9"/>
      <c r="C577" s="7"/>
      <c r="D577" s="14"/>
      <c r="E577" s="14"/>
      <c r="F577" s="33" t="str">
        <f>IF($E577&lt;&gt;"",VLOOKUP($E577,Parametros!$A$3:$C$102,2,FALSE),"")</f>
        <v/>
      </c>
      <c r="G577" s="36"/>
      <c r="H577" s="33" t="str">
        <f>IF($G577&lt;&gt;"",VLOOKUP($G577,Parametros!$P$3:$R$102,2,FALSE),"")</f>
        <v/>
      </c>
      <c r="I577" s="9"/>
      <c r="J577" s="9"/>
      <c r="K577" s="9"/>
      <c r="L577" s="33" t="str">
        <f>IF($U577&lt;&gt;"",VLOOKUP(VLOOKUP(VLOOKUP($U577,Endereços!$B$3:$M$1002,8,FALSE),Parametros!$AG$3:$AJ$102,4,FALSE),Parametros!$U$3:$Z$102,4,FALSE),"")</f>
        <v/>
      </c>
      <c r="M577" s="33" t="str">
        <f>IF($U577&lt;&gt;"",VLOOKUP(VLOOKUP($U577,Endereços!$B$3:$M$1002,6,FALSE),Parametros!$I$3:$N$102,6,FALSE),"")</f>
        <v/>
      </c>
      <c r="N577" s="9"/>
      <c r="O577" s="9"/>
      <c r="P577" s="9"/>
      <c r="Q577" s="9"/>
      <c r="R577" s="9"/>
      <c r="S577" s="9"/>
      <c r="T577" s="9"/>
      <c r="U577" s="9"/>
      <c r="V577" s="32" t="str">
        <f>IF($U577&lt;&gt;"",VLOOKUP($U577,Endereços!$B$3:$M$1002,5,FALSE)&amp;" - "&amp;VLOOKUP($U577,Endereços!$B$3:$M$1002,7,FALSE)&amp;" - "&amp;VLOOKUP($U577,Endereços!$B$3:$M$1002,8,FALSE)&amp;", "&amp;VLOOKUP($U577,Endereços!$B$3:$M$1002,2,FALSE)&amp;" "&amp;VLOOKUP($U577,Endereços!$B$3:$M$1002,3,FALSE),"")</f>
        <v/>
      </c>
      <c r="W577" s="9"/>
      <c r="X577" s="9"/>
      <c r="Y577" s="9"/>
      <c r="Z577" s="16"/>
      <c r="AA577" s="16"/>
      <c r="AB577" s="72"/>
    </row>
    <row r="578" spans="1:28" x14ac:dyDescent="0.2">
      <c r="A578" s="38" t="str">
        <f t="shared" si="10"/>
        <v/>
      </c>
      <c r="B578" s="9"/>
      <c r="C578" s="7"/>
      <c r="D578" s="14"/>
      <c r="E578" s="14"/>
      <c r="F578" s="33" t="str">
        <f>IF($E578&lt;&gt;"",VLOOKUP($E578,Parametros!$A$3:$C$102,2,FALSE),"")</f>
        <v/>
      </c>
      <c r="G578" s="36"/>
      <c r="H578" s="33" t="str">
        <f>IF($G578&lt;&gt;"",VLOOKUP($G578,Parametros!$P$3:$R$102,2,FALSE),"")</f>
        <v/>
      </c>
      <c r="I578" s="9"/>
      <c r="J578" s="9"/>
      <c r="K578" s="9"/>
      <c r="L578" s="33" t="str">
        <f>IF($U578&lt;&gt;"",VLOOKUP(VLOOKUP(VLOOKUP($U578,Endereços!$B$3:$M$1002,8,FALSE),Parametros!$AG$3:$AJ$102,4,FALSE),Parametros!$U$3:$Z$102,4,FALSE),"")</f>
        <v/>
      </c>
      <c r="M578" s="33" t="str">
        <f>IF($U578&lt;&gt;"",VLOOKUP(VLOOKUP($U578,Endereços!$B$3:$M$1002,6,FALSE),Parametros!$I$3:$N$102,6,FALSE),"")</f>
        <v/>
      </c>
      <c r="N578" s="9"/>
      <c r="O578" s="9"/>
      <c r="P578" s="9"/>
      <c r="Q578" s="9"/>
      <c r="R578" s="9"/>
      <c r="S578" s="9"/>
      <c r="T578" s="9"/>
      <c r="U578" s="9"/>
      <c r="V578" s="32" t="str">
        <f>IF($U578&lt;&gt;"",VLOOKUP($U578,Endereços!$B$3:$M$1002,5,FALSE)&amp;" - "&amp;VLOOKUP($U578,Endereços!$B$3:$M$1002,7,FALSE)&amp;" - "&amp;VLOOKUP($U578,Endereços!$B$3:$M$1002,8,FALSE)&amp;", "&amp;VLOOKUP($U578,Endereços!$B$3:$M$1002,2,FALSE)&amp;" "&amp;VLOOKUP($U578,Endereços!$B$3:$M$1002,3,FALSE),"")</f>
        <v/>
      </c>
      <c r="W578" s="9"/>
      <c r="X578" s="9"/>
      <c r="Y578" s="9"/>
      <c r="Z578" s="16"/>
      <c r="AA578" s="16"/>
      <c r="AB578" s="72"/>
    </row>
    <row r="579" spans="1:28" x14ac:dyDescent="0.2">
      <c r="A579" s="38" t="str">
        <f t="shared" si="10"/>
        <v/>
      </c>
      <c r="B579" s="9"/>
      <c r="C579" s="7"/>
      <c r="D579" s="14"/>
      <c r="E579" s="14"/>
      <c r="F579" s="33" t="str">
        <f>IF($E579&lt;&gt;"",VLOOKUP($E579,Parametros!$A$3:$C$102,2,FALSE),"")</f>
        <v/>
      </c>
      <c r="G579" s="36"/>
      <c r="H579" s="33" t="str">
        <f>IF($G579&lt;&gt;"",VLOOKUP($G579,Parametros!$P$3:$R$102,2,FALSE),"")</f>
        <v/>
      </c>
      <c r="I579" s="9"/>
      <c r="J579" s="9"/>
      <c r="K579" s="9"/>
      <c r="L579" s="33" t="str">
        <f>IF($U579&lt;&gt;"",VLOOKUP(VLOOKUP(VLOOKUP($U579,Endereços!$B$3:$M$1002,8,FALSE),Parametros!$AG$3:$AJ$102,4,FALSE),Parametros!$U$3:$Z$102,4,FALSE),"")</f>
        <v/>
      </c>
      <c r="M579" s="33" t="str">
        <f>IF($U579&lt;&gt;"",VLOOKUP(VLOOKUP($U579,Endereços!$B$3:$M$1002,6,FALSE),Parametros!$I$3:$N$102,6,FALSE),"")</f>
        <v/>
      </c>
      <c r="N579" s="9"/>
      <c r="O579" s="9"/>
      <c r="P579" s="9"/>
      <c r="Q579" s="9"/>
      <c r="R579" s="9"/>
      <c r="S579" s="9"/>
      <c r="T579" s="9"/>
      <c r="U579" s="9"/>
      <c r="V579" s="32" t="str">
        <f>IF($U579&lt;&gt;"",VLOOKUP($U579,Endereços!$B$3:$M$1002,5,FALSE)&amp;" - "&amp;VLOOKUP($U579,Endereços!$B$3:$M$1002,7,FALSE)&amp;" - "&amp;VLOOKUP($U579,Endereços!$B$3:$M$1002,8,FALSE)&amp;", "&amp;VLOOKUP($U579,Endereços!$B$3:$M$1002,2,FALSE)&amp;" "&amp;VLOOKUP($U579,Endereços!$B$3:$M$1002,3,FALSE),"")</f>
        <v/>
      </c>
      <c r="W579" s="9"/>
      <c r="X579" s="9"/>
      <c r="Y579" s="9"/>
      <c r="Z579" s="16"/>
      <c r="AA579" s="16"/>
      <c r="AB579" s="72"/>
    </row>
    <row r="580" spans="1:28" x14ac:dyDescent="0.2">
      <c r="A580" s="38" t="str">
        <f t="shared" si="10"/>
        <v/>
      </c>
      <c r="B580" s="9"/>
      <c r="C580" s="7"/>
      <c r="D580" s="14"/>
      <c r="E580" s="14"/>
      <c r="F580" s="33" t="str">
        <f>IF($E580&lt;&gt;"",VLOOKUP($E580,Parametros!$A$3:$C$102,2,FALSE),"")</f>
        <v/>
      </c>
      <c r="G580" s="36"/>
      <c r="H580" s="33" t="str">
        <f>IF($G580&lt;&gt;"",VLOOKUP($G580,Parametros!$P$3:$R$102,2,FALSE),"")</f>
        <v/>
      </c>
      <c r="I580" s="9"/>
      <c r="J580" s="9"/>
      <c r="K580" s="9"/>
      <c r="L580" s="33" t="str">
        <f>IF($U580&lt;&gt;"",VLOOKUP(VLOOKUP(VLOOKUP($U580,Endereços!$B$3:$M$1002,8,FALSE),Parametros!$AG$3:$AJ$102,4,FALSE),Parametros!$U$3:$Z$102,4,FALSE),"")</f>
        <v/>
      </c>
      <c r="M580" s="33" t="str">
        <f>IF($U580&lt;&gt;"",VLOOKUP(VLOOKUP($U580,Endereços!$B$3:$M$1002,6,FALSE),Parametros!$I$3:$N$102,6,FALSE),"")</f>
        <v/>
      </c>
      <c r="N580" s="9"/>
      <c r="O580" s="9"/>
      <c r="P580" s="9"/>
      <c r="Q580" s="9"/>
      <c r="R580" s="9"/>
      <c r="S580" s="9"/>
      <c r="T580" s="9"/>
      <c r="U580" s="9"/>
      <c r="V580" s="32" t="str">
        <f>IF($U580&lt;&gt;"",VLOOKUP($U580,Endereços!$B$3:$M$1002,5,FALSE)&amp;" - "&amp;VLOOKUP($U580,Endereços!$B$3:$M$1002,7,FALSE)&amp;" - "&amp;VLOOKUP($U580,Endereços!$B$3:$M$1002,8,FALSE)&amp;", "&amp;VLOOKUP($U580,Endereços!$B$3:$M$1002,2,FALSE)&amp;" "&amp;VLOOKUP($U580,Endereços!$B$3:$M$1002,3,FALSE),"")</f>
        <v/>
      </c>
      <c r="W580" s="9"/>
      <c r="X580" s="9"/>
      <c r="Y580" s="9"/>
      <c r="Z580" s="16"/>
      <c r="AA580" s="16"/>
      <c r="AB580" s="72"/>
    </row>
    <row r="581" spans="1:28" x14ac:dyDescent="0.2">
      <c r="A581" s="38" t="str">
        <f t="shared" si="10"/>
        <v/>
      </c>
      <c r="B581" s="9"/>
      <c r="C581" s="7"/>
      <c r="D581" s="14"/>
      <c r="E581" s="14"/>
      <c r="F581" s="33" t="str">
        <f>IF($E581&lt;&gt;"",VLOOKUP($E581,Parametros!$A$3:$C$102,2,FALSE),"")</f>
        <v/>
      </c>
      <c r="G581" s="36"/>
      <c r="H581" s="33" t="str">
        <f>IF($G581&lt;&gt;"",VLOOKUP($G581,Parametros!$P$3:$R$102,2,FALSE),"")</f>
        <v/>
      </c>
      <c r="I581" s="9"/>
      <c r="J581" s="9"/>
      <c r="K581" s="9"/>
      <c r="L581" s="33" t="str">
        <f>IF($U581&lt;&gt;"",VLOOKUP(VLOOKUP(VLOOKUP($U581,Endereços!$B$3:$M$1002,8,FALSE),Parametros!$AG$3:$AJ$102,4,FALSE),Parametros!$U$3:$Z$102,4,FALSE),"")</f>
        <v/>
      </c>
      <c r="M581" s="33" t="str">
        <f>IF($U581&lt;&gt;"",VLOOKUP(VLOOKUP($U581,Endereços!$B$3:$M$1002,6,FALSE),Parametros!$I$3:$N$102,6,FALSE),"")</f>
        <v/>
      </c>
      <c r="N581" s="9"/>
      <c r="O581" s="9"/>
      <c r="P581" s="9"/>
      <c r="Q581" s="9"/>
      <c r="R581" s="9"/>
      <c r="S581" s="9"/>
      <c r="T581" s="9"/>
      <c r="U581" s="9"/>
      <c r="V581" s="32" t="str">
        <f>IF($U581&lt;&gt;"",VLOOKUP($U581,Endereços!$B$3:$M$1002,5,FALSE)&amp;" - "&amp;VLOOKUP($U581,Endereços!$B$3:$M$1002,7,FALSE)&amp;" - "&amp;VLOOKUP($U581,Endereços!$B$3:$M$1002,8,FALSE)&amp;", "&amp;VLOOKUP($U581,Endereços!$B$3:$M$1002,2,FALSE)&amp;" "&amp;VLOOKUP($U581,Endereços!$B$3:$M$1002,3,FALSE),"")</f>
        <v/>
      </c>
      <c r="W581" s="9"/>
      <c r="X581" s="9"/>
      <c r="Y581" s="9"/>
      <c r="Z581" s="16"/>
      <c r="AA581" s="16"/>
      <c r="AB581" s="72"/>
    </row>
    <row r="582" spans="1:28" x14ac:dyDescent="0.2">
      <c r="A582" s="38" t="str">
        <f t="shared" si="10"/>
        <v/>
      </c>
      <c r="B582" s="9"/>
      <c r="C582" s="7"/>
      <c r="D582" s="14"/>
      <c r="E582" s="14"/>
      <c r="F582" s="33" t="str">
        <f>IF($E582&lt;&gt;"",VLOOKUP($E582,Parametros!$A$3:$C$102,2,FALSE),"")</f>
        <v/>
      </c>
      <c r="G582" s="36"/>
      <c r="H582" s="33" t="str">
        <f>IF($G582&lt;&gt;"",VLOOKUP($G582,Parametros!$P$3:$R$102,2,FALSE),"")</f>
        <v/>
      </c>
      <c r="I582" s="9"/>
      <c r="J582" s="9"/>
      <c r="K582" s="9"/>
      <c r="L582" s="33" t="str">
        <f>IF($U582&lt;&gt;"",VLOOKUP(VLOOKUP(VLOOKUP($U582,Endereços!$B$3:$M$1002,8,FALSE),Parametros!$AG$3:$AJ$102,4,FALSE),Parametros!$U$3:$Z$102,4,FALSE),"")</f>
        <v/>
      </c>
      <c r="M582" s="33" t="str">
        <f>IF($U582&lt;&gt;"",VLOOKUP(VLOOKUP($U582,Endereços!$B$3:$M$1002,6,FALSE),Parametros!$I$3:$N$102,6,FALSE),"")</f>
        <v/>
      </c>
      <c r="N582" s="9"/>
      <c r="O582" s="9"/>
      <c r="P582" s="9"/>
      <c r="Q582" s="9"/>
      <c r="R582" s="9"/>
      <c r="S582" s="9"/>
      <c r="T582" s="9"/>
      <c r="U582" s="9"/>
      <c r="V582" s="32" t="str">
        <f>IF($U582&lt;&gt;"",VLOOKUP($U582,Endereços!$B$3:$M$1002,5,FALSE)&amp;" - "&amp;VLOOKUP($U582,Endereços!$B$3:$M$1002,7,FALSE)&amp;" - "&amp;VLOOKUP($U582,Endereços!$B$3:$M$1002,8,FALSE)&amp;", "&amp;VLOOKUP($U582,Endereços!$B$3:$M$1002,2,FALSE)&amp;" "&amp;VLOOKUP($U582,Endereços!$B$3:$M$1002,3,FALSE),"")</f>
        <v/>
      </c>
      <c r="W582" s="9"/>
      <c r="X582" s="9"/>
      <c r="Y582" s="9"/>
      <c r="Z582" s="16"/>
      <c r="AA582" s="16"/>
      <c r="AB582" s="72"/>
    </row>
    <row r="583" spans="1:28" x14ac:dyDescent="0.2">
      <c r="A583" s="38" t="str">
        <f t="shared" si="10"/>
        <v/>
      </c>
      <c r="B583" s="9"/>
      <c r="C583" s="7"/>
      <c r="D583" s="14"/>
      <c r="E583" s="14"/>
      <c r="F583" s="33" t="str">
        <f>IF($E583&lt;&gt;"",VLOOKUP($E583,Parametros!$A$3:$C$102,2,FALSE),"")</f>
        <v/>
      </c>
      <c r="G583" s="36"/>
      <c r="H583" s="33" t="str">
        <f>IF($G583&lt;&gt;"",VLOOKUP($G583,Parametros!$P$3:$R$102,2,FALSE),"")</f>
        <v/>
      </c>
      <c r="I583" s="9"/>
      <c r="J583" s="9"/>
      <c r="K583" s="9"/>
      <c r="L583" s="33" t="str">
        <f>IF($U583&lt;&gt;"",VLOOKUP(VLOOKUP(VLOOKUP($U583,Endereços!$B$3:$M$1002,8,FALSE),Parametros!$AG$3:$AJ$102,4,FALSE),Parametros!$U$3:$Z$102,4,FALSE),"")</f>
        <v/>
      </c>
      <c r="M583" s="33" t="str">
        <f>IF($U583&lt;&gt;"",VLOOKUP(VLOOKUP($U583,Endereços!$B$3:$M$1002,6,FALSE),Parametros!$I$3:$N$102,6,FALSE),"")</f>
        <v/>
      </c>
      <c r="N583" s="9"/>
      <c r="O583" s="9"/>
      <c r="P583" s="9"/>
      <c r="Q583" s="9"/>
      <c r="R583" s="9"/>
      <c r="S583" s="9"/>
      <c r="T583" s="9"/>
      <c r="U583" s="9"/>
      <c r="V583" s="32" t="str">
        <f>IF($U583&lt;&gt;"",VLOOKUP($U583,Endereços!$B$3:$M$1002,5,FALSE)&amp;" - "&amp;VLOOKUP($U583,Endereços!$B$3:$M$1002,7,FALSE)&amp;" - "&amp;VLOOKUP($U583,Endereços!$B$3:$M$1002,8,FALSE)&amp;", "&amp;VLOOKUP($U583,Endereços!$B$3:$M$1002,2,FALSE)&amp;" "&amp;VLOOKUP($U583,Endereços!$B$3:$M$1002,3,FALSE),"")</f>
        <v/>
      </c>
      <c r="W583" s="9"/>
      <c r="X583" s="9"/>
      <c r="Y583" s="9"/>
      <c r="Z583" s="16"/>
      <c r="AA583" s="16"/>
      <c r="AB583" s="72"/>
    </row>
    <row r="584" spans="1:28" x14ac:dyDescent="0.2">
      <c r="A584" s="38" t="str">
        <f t="shared" si="10"/>
        <v/>
      </c>
      <c r="B584" s="9"/>
      <c r="C584" s="7"/>
      <c r="D584" s="14"/>
      <c r="E584" s="14"/>
      <c r="F584" s="33" t="str">
        <f>IF($E584&lt;&gt;"",VLOOKUP($E584,Parametros!$A$3:$C$102,2,FALSE),"")</f>
        <v/>
      </c>
      <c r="G584" s="36"/>
      <c r="H584" s="33" t="str">
        <f>IF($G584&lt;&gt;"",VLOOKUP($G584,Parametros!$P$3:$R$102,2,FALSE),"")</f>
        <v/>
      </c>
      <c r="I584" s="9"/>
      <c r="J584" s="9"/>
      <c r="K584" s="9"/>
      <c r="L584" s="33" t="str">
        <f>IF($U584&lt;&gt;"",VLOOKUP(VLOOKUP(VLOOKUP($U584,Endereços!$B$3:$M$1002,8,FALSE),Parametros!$AG$3:$AJ$102,4,FALSE),Parametros!$U$3:$Z$102,4,FALSE),"")</f>
        <v/>
      </c>
      <c r="M584" s="33" t="str">
        <f>IF($U584&lt;&gt;"",VLOOKUP(VLOOKUP($U584,Endereços!$B$3:$M$1002,6,FALSE),Parametros!$I$3:$N$102,6,FALSE),"")</f>
        <v/>
      </c>
      <c r="N584" s="9"/>
      <c r="O584" s="9"/>
      <c r="P584" s="9"/>
      <c r="Q584" s="9"/>
      <c r="R584" s="9"/>
      <c r="S584" s="9"/>
      <c r="T584" s="9"/>
      <c r="U584" s="9"/>
      <c r="V584" s="32" t="str">
        <f>IF($U584&lt;&gt;"",VLOOKUP($U584,Endereços!$B$3:$M$1002,5,FALSE)&amp;" - "&amp;VLOOKUP($U584,Endereços!$B$3:$M$1002,7,FALSE)&amp;" - "&amp;VLOOKUP($U584,Endereços!$B$3:$M$1002,8,FALSE)&amp;", "&amp;VLOOKUP($U584,Endereços!$B$3:$M$1002,2,FALSE)&amp;" "&amp;VLOOKUP($U584,Endereços!$B$3:$M$1002,3,FALSE),"")</f>
        <v/>
      </c>
      <c r="W584" s="9"/>
      <c r="X584" s="9"/>
      <c r="Y584" s="9"/>
      <c r="Z584" s="16"/>
      <c r="AA584" s="16"/>
      <c r="AB584" s="72"/>
    </row>
    <row r="585" spans="1:28" x14ac:dyDescent="0.2">
      <c r="A585" s="38" t="str">
        <f t="shared" si="10"/>
        <v/>
      </c>
      <c r="B585" s="9"/>
      <c r="C585" s="7"/>
      <c r="D585" s="14"/>
      <c r="E585" s="14"/>
      <c r="F585" s="33" t="str">
        <f>IF($E585&lt;&gt;"",VLOOKUP($E585,Parametros!$A$3:$C$102,2,FALSE),"")</f>
        <v/>
      </c>
      <c r="G585" s="36"/>
      <c r="H585" s="33" t="str">
        <f>IF($G585&lt;&gt;"",VLOOKUP($G585,Parametros!$P$3:$R$102,2,FALSE),"")</f>
        <v/>
      </c>
      <c r="I585" s="9"/>
      <c r="J585" s="9"/>
      <c r="K585" s="9"/>
      <c r="L585" s="33" t="str">
        <f>IF($U585&lt;&gt;"",VLOOKUP(VLOOKUP(VLOOKUP($U585,Endereços!$B$3:$M$1002,8,FALSE),Parametros!$AG$3:$AJ$102,4,FALSE),Parametros!$U$3:$Z$102,4,FALSE),"")</f>
        <v/>
      </c>
      <c r="M585" s="33" t="str">
        <f>IF($U585&lt;&gt;"",VLOOKUP(VLOOKUP($U585,Endereços!$B$3:$M$1002,6,FALSE),Parametros!$I$3:$N$102,6,FALSE),"")</f>
        <v/>
      </c>
      <c r="N585" s="9"/>
      <c r="O585" s="9"/>
      <c r="P585" s="9"/>
      <c r="Q585" s="9"/>
      <c r="R585" s="9"/>
      <c r="S585" s="9"/>
      <c r="T585" s="9"/>
      <c r="U585" s="9"/>
      <c r="V585" s="32" t="str">
        <f>IF($U585&lt;&gt;"",VLOOKUP($U585,Endereços!$B$3:$M$1002,5,FALSE)&amp;" - "&amp;VLOOKUP($U585,Endereços!$B$3:$M$1002,7,FALSE)&amp;" - "&amp;VLOOKUP($U585,Endereços!$B$3:$M$1002,8,FALSE)&amp;", "&amp;VLOOKUP($U585,Endereços!$B$3:$M$1002,2,FALSE)&amp;" "&amp;VLOOKUP($U585,Endereços!$B$3:$M$1002,3,FALSE),"")</f>
        <v/>
      </c>
      <c r="W585" s="9"/>
      <c r="X585" s="9"/>
      <c r="Y585" s="9"/>
      <c r="Z585" s="16"/>
      <c r="AA585" s="16"/>
      <c r="AB585" s="72"/>
    </row>
    <row r="586" spans="1:28" x14ac:dyDescent="0.2">
      <c r="A586" s="38" t="str">
        <f t="shared" si="10"/>
        <v/>
      </c>
      <c r="B586" s="9"/>
      <c r="C586" s="7"/>
      <c r="D586" s="14"/>
      <c r="E586" s="14"/>
      <c r="F586" s="33" t="str">
        <f>IF($E586&lt;&gt;"",VLOOKUP($E586,Parametros!$A$3:$C$102,2,FALSE),"")</f>
        <v/>
      </c>
      <c r="G586" s="36"/>
      <c r="H586" s="33" t="str">
        <f>IF($G586&lt;&gt;"",VLOOKUP($G586,Parametros!$P$3:$R$102,2,FALSE),"")</f>
        <v/>
      </c>
      <c r="I586" s="9"/>
      <c r="J586" s="9"/>
      <c r="K586" s="9"/>
      <c r="L586" s="33" t="str">
        <f>IF($U586&lt;&gt;"",VLOOKUP(VLOOKUP(VLOOKUP($U586,Endereços!$B$3:$M$1002,8,FALSE),Parametros!$AG$3:$AJ$102,4,FALSE),Parametros!$U$3:$Z$102,4,FALSE),"")</f>
        <v/>
      </c>
      <c r="M586" s="33" t="str">
        <f>IF($U586&lt;&gt;"",VLOOKUP(VLOOKUP($U586,Endereços!$B$3:$M$1002,6,FALSE),Parametros!$I$3:$N$102,6,FALSE),"")</f>
        <v/>
      </c>
      <c r="N586" s="9"/>
      <c r="O586" s="9"/>
      <c r="P586" s="9"/>
      <c r="Q586" s="9"/>
      <c r="R586" s="9"/>
      <c r="S586" s="9"/>
      <c r="T586" s="9"/>
      <c r="U586" s="9"/>
      <c r="V586" s="32" t="str">
        <f>IF($U586&lt;&gt;"",VLOOKUP($U586,Endereços!$B$3:$M$1002,5,FALSE)&amp;" - "&amp;VLOOKUP($U586,Endereços!$B$3:$M$1002,7,FALSE)&amp;" - "&amp;VLOOKUP($U586,Endereços!$B$3:$M$1002,8,FALSE)&amp;", "&amp;VLOOKUP($U586,Endereços!$B$3:$M$1002,2,FALSE)&amp;" "&amp;VLOOKUP($U586,Endereços!$B$3:$M$1002,3,FALSE),"")</f>
        <v/>
      </c>
      <c r="W586" s="9"/>
      <c r="X586" s="9"/>
      <c r="Y586" s="9"/>
      <c r="Z586" s="16"/>
      <c r="AA586" s="16"/>
      <c r="AB586" s="72"/>
    </row>
    <row r="587" spans="1:28" x14ac:dyDescent="0.2">
      <c r="A587" s="38" t="str">
        <f t="shared" ref="A587:A650" si="11">IF($B587&lt;&gt;"",$A586+1,"")</f>
        <v/>
      </c>
      <c r="B587" s="9"/>
      <c r="C587" s="7"/>
      <c r="D587" s="14"/>
      <c r="E587" s="14"/>
      <c r="F587" s="33" t="str">
        <f>IF($E587&lt;&gt;"",VLOOKUP($E587,Parametros!$A$3:$C$102,2,FALSE),"")</f>
        <v/>
      </c>
      <c r="G587" s="36"/>
      <c r="H587" s="33" t="str">
        <f>IF($G587&lt;&gt;"",VLOOKUP($G587,Parametros!$P$3:$R$102,2,FALSE),"")</f>
        <v/>
      </c>
      <c r="I587" s="9"/>
      <c r="J587" s="9"/>
      <c r="K587" s="9"/>
      <c r="L587" s="33" t="str">
        <f>IF($U587&lt;&gt;"",VLOOKUP(VLOOKUP(VLOOKUP($U587,Endereços!$B$3:$M$1002,8,FALSE),Parametros!$AG$3:$AJ$102,4,FALSE),Parametros!$U$3:$Z$102,4,FALSE),"")</f>
        <v/>
      </c>
      <c r="M587" s="33" t="str">
        <f>IF($U587&lt;&gt;"",VLOOKUP(VLOOKUP($U587,Endereços!$B$3:$M$1002,6,FALSE),Parametros!$I$3:$N$102,6,FALSE),"")</f>
        <v/>
      </c>
      <c r="N587" s="9"/>
      <c r="O587" s="9"/>
      <c r="P587" s="9"/>
      <c r="Q587" s="9"/>
      <c r="R587" s="9"/>
      <c r="S587" s="9"/>
      <c r="T587" s="9"/>
      <c r="U587" s="9"/>
      <c r="V587" s="32" t="str">
        <f>IF($U587&lt;&gt;"",VLOOKUP($U587,Endereços!$B$3:$M$1002,5,FALSE)&amp;" - "&amp;VLOOKUP($U587,Endereços!$B$3:$M$1002,7,FALSE)&amp;" - "&amp;VLOOKUP($U587,Endereços!$B$3:$M$1002,8,FALSE)&amp;", "&amp;VLOOKUP($U587,Endereços!$B$3:$M$1002,2,FALSE)&amp;" "&amp;VLOOKUP($U587,Endereços!$B$3:$M$1002,3,FALSE),"")</f>
        <v/>
      </c>
      <c r="W587" s="9"/>
      <c r="X587" s="9"/>
      <c r="Y587" s="9"/>
      <c r="Z587" s="16"/>
      <c r="AA587" s="16"/>
      <c r="AB587" s="72"/>
    </row>
    <row r="588" spans="1:28" x14ac:dyDescent="0.2">
      <c r="A588" s="38" t="str">
        <f t="shared" si="11"/>
        <v/>
      </c>
      <c r="B588" s="9"/>
      <c r="C588" s="7"/>
      <c r="D588" s="14"/>
      <c r="E588" s="14"/>
      <c r="F588" s="33" t="str">
        <f>IF($E588&lt;&gt;"",VLOOKUP($E588,Parametros!$A$3:$C$102,2,FALSE),"")</f>
        <v/>
      </c>
      <c r="G588" s="36"/>
      <c r="H588" s="33" t="str">
        <f>IF($G588&lt;&gt;"",VLOOKUP($G588,Parametros!$P$3:$R$102,2,FALSE),"")</f>
        <v/>
      </c>
      <c r="I588" s="9"/>
      <c r="J588" s="9"/>
      <c r="K588" s="9"/>
      <c r="L588" s="33" t="str">
        <f>IF($U588&lt;&gt;"",VLOOKUP(VLOOKUP(VLOOKUP($U588,Endereços!$B$3:$M$1002,8,FALSE),Parametros!$AG$3:$AJ$102,4,FALSE),Parametros!$U$3:$Z$102,4,FALSE),"")</f>
        <v/>
      </c>
      <c r="M588" s="33" t="str">
        <f>IF($U588&lt;&gt;"",VLOOKUP(VLOOKUP($U588,Endereços!$B$3:$M$1002,6,FALSE),Parametros!$I$3:$N$102,6,FALSE),"")</f>
        <v/>
      </c>
      <c r="N588" s="9"/>
      <c r="O588" s="9"/>
      <c r="P588" s="9"/>
      <c r="Q588" s="9"/>
      <c r="R588" s="9"/>
      <c r="S588" s="9"/>
      <c r="T588" s="9"/>
      <c r="U588" s="9"/>
      <c r="V588" s="32" t="str">
        <f>IF($U588&lt;&gt;"",VLOOKUP($U588,Endereços!$B$3:$M$1002,5,FALSE)&amp;" - "&amp;VLOOKUP($U588,Endereços!$B$3:$M$1002,7,FALSE)&amp;" - "&amp;VLOOKUP($U588,Endereços!$B$3:$M$1002,8,FALSE)&amp;", "&amp;VLOOKUP($U588,Endereços!$B$3:$M$1002,2,FALSE)&amp;" "&amp;VLOOKUP($U588,Endereços!$B$3:$M$1002,3,FALSE),"")</f>
        <v/>
      </c>
      <c r="W588" s="9"/>
      <c r="X588" s="9"/>
      <c r="Y588" s="9"/>
      <c r="Z588" s="16"/>
      <c r="AA588" s="16"/>
      <c r="AB588" s="72"/>
    </row>
    <row r="589" spans="1:28" x14ac:dyDescent="0.2">
      <c r="A589" s="38" t="str">
        <f t="shared" si="11"/>
        <v/>
      </c>
      <c r="B589" s="9"/>
      <c r="C589" s="7"/>
      <c r="D589" s="14"/>
      <c r="E589" s="14"/>
      <c r="F589" s="33" t="str">
        <f>IF($E589&lt;&gt;"",VLOOKUP($E589,Parametros!$A$3:$C$102,2,FALSE),"")</f>
        <v/>
      </c>
      <c r="G589" s="36"/>
      <c r="H589" s="33" t="str">
        <f>IF($G589&lt;&gt;"",VLOOKUP($G589,Parametros!$P$3:$R$102,2,FALSE),"")</f>
        <v/>
      </c>
      <c r="I589" s="9"/>
      <c r="J589" s="9"/>
      <c r="K589" s="9"/>
      <c r="L589" s="33" t="str">
        <f>IF($U589&lt;&gt;"",VLOOKUP(VLOOKUP(VLOOKUP($U589,Endereços!$B$3:$M$1002,8,FALSE),Parametros!$AG$3:$AJ$102,4,FALSE),Parametros!$U$3:$Z$102,4,FALSE),"")</f>
        <v/>
      </c>
      <c r="M589" s="33" t="str">
        <f>IF($U589&lt;&gt;"",VLOOKUP(VLOOKUP($U589,Endereços!$B$3:$M$1002,6,FALSE),Parametros!$I$3:$N$102,6,FALSE),"")</f>
        <v/>
      </c>
      <c r="N589" s="9"/>
      <c r="O589" s="9"/>
      <c r="P589" s="9"/>
      <c r="Q589" s="9"/>
      <c r="R589" s="9"/>
      <c r="S589" s="9"/>
      <c r="T589" s="9"/>
      <c r="U589" s="9"/>
      <c r="V589" s="32" t="str">
        <f>IF($U589&lt;&gt;"",VLOOKUP($U589,Endereços!$B$3:$M$1002,5,FALSE)&amp;" - "&amp;VLOOKUP($U589,Endereços!$B$3:$M$1002,7,FALSE)&amp;" - "&amp;VLOOKUP($U589,Endereços!$B$3:$M$1002,8,FALSE)&amp;", "&amp;VLOOKUP($U589,Endereços!$B$3:$M$1002,2,FALSE)&amp;" "&amp;VLOOKUP($U589,Endereços!$B$3:$M$1002,3,FALSE),"")</f>
        <v/>
      </c>
      <c r="W589" s="9"/>
      <c r="X589" s="9"/>
      <c r="Y589" s="9"/>
      <c r="Z589" s="16"/>
      <c r="AA589" s="16"/>
      <c r="AB589" s="72"/>
    </row>
    <row r="590" spans="1:28" x14ac:dyDescent="0.2">
      <c r="A590" s="38" t="str">
        <f t="shared" si="11"/>
        <v/>
      </c>
      <c r="B590" s="9"/>
      <c r="C590" s="7"/>
      <c r="D590" s="14"/>
      <c r="E590" s="14"/>
      <c r="F590" s="33" t="str">
        <f>IF($E590&lt;&gt;"",VLOOKUP($E590,Parametros!$A$3:$C$102,2,FALSE),"")</f>
        <v/>
      </c>
      <c r="G590" s="36"/>
      <c r="H590" s="33" t="str">
        <f>IF($G590&lt;&gt;"",VLOOKUP($G590,Parametros!$P$3:$R$102,2,FALSE),"")</f>
        <v/>
      </c>
      <c r="I590" s="9"/>
      <c r="J590" s="9"/>
      <c r="K590" s="9"/>
      <c r="L590" s="33" t="str">
        <f>IF($U590&lt;&gt;"",VLOOKUP(VLOOKUP(VLOOKUP($U590,Endereços!$B$3:$M$1002,8,FALSE),Parametros!$AG$3:$AJ$102,4,FALSE),Parametros!$U$3:$Z$102,4,FALSE),"")</f>
        <v/>
      </c>
      <c r="M590" s="33" t="str">
        <f>IF($U590&lt;&gt;"",VLOOKUP(VLOOKUP($U590,Endereços!$B$3:$M$1002,6,FALSE),Parametros!$I$3:$N$102,6,FALSE),"")</f>
        <v/>
      </c>
      <c r="N590" s="9"/>
      <c r="O590" s="9"/>
      <c r="P590" s="9"/>
      <c r="Q590" s="9"/>
      <c r="R590" s="9"/>
      <c r="S590" s="9"/>
      <c r="T590" s="9"/>
      <c r="U590" s="9"/>
      <c r="V590" s="32" t="str">
        <f>IF($U590&lt;&gt;"",VLOOKUP($U590,Endereços!$B$3:$M$1002,5,FALSE)&amp;" - "&amp;VLOOKUP($U590,Endereços!$B$3:$M$1002,7,FALSE)&amp;" - "&amp;VLOOKUP($U590,Endereços!$B$3:$M$1002,8,FALSE)&amp;", "&amp;VLOOKUP($U590,Endereços!$B$3:$M$1002,2,FALSE)&amp;" "&amp;VLOOKUP($U590,Endereços!$B$3:$M$1002,3,FALSE),"")</f>
        <v/>
      </c>
      <c r="W590" s="9"/>
      <c r="X590" s="9"/>
      <c r="Y590" s="9"/>
      <c r="Z590" s="16"/>
      <c r="AA590" s="16"/>
      <c r="AB590" s="72"/>
    </row>
    <row r="591" spans="1:28" x14ac:dyDescent="0.2">
      <c r="A591" s="38" t="str">
        <f t="shared" si="11"/>
        <v/>
      </c>
      <c r="B591" s="9"/>
      <c r="C591" s="7"/>
      <c r="D591" s="14"/>
      <c r="E591" s="14"/>
      <c r="F591" s="33" t="str">
        <f>IF($E591&lt;&gt;"",VLOOKUP($E591,Parametros!$A$3:$C$102,2,FALSE),"")</f>
        <v/>
      </c>
      <c r="G591" s="36"/>
      <c r="H591" s="33" t="str">
        <f>IF($G591&lt;&gt;"",VLOOKUP($G591,Parametros!$P$3:$R$102,2,FALSE),"")</f>
        <v/>
      </c>
      <c r="I591" s="9"/>
      <c r="J591" s="9"/>
      <c r="K591" s="9"/>
      <c r="L591" s="33" t="str">
        <f>IF($U591&lt;&gt;"",VLOOKUP(VLOOKUP(VLOOKUP($U591,Endereços!$B$3:$M$1002,8,FALSE),Parametros!$AG$3:$AJ$102,4,FALSE),Parametros!$U$3:$Z$102,4,FALSE),"")</f>
        <v/>
      </c>
      <c r="M591" s="33" t="str">
        <f>IF($U591&lt;&gt;"",VLOOKUP(VLOOKUP($U591,Endereços!$B$3:$M$1002,6,FALSE),Parametros!$I$3:$N$102,6,FALSE),"")</f>
        <v/>
      </c>
      <c r="N591" s="9"/>
      <c r="O591" s="9"/>
      <c r="P591" s="9"/>
      <c r="Q591" s="9"/>
      <c r="R591" s="9"/>
      <c r="S591" s="9"/>
      <c r="T591" s="9"/>
      <c r="U591" s="9"/>
      <c r="V591" s="32" t="str">
        <f>IF($U591&lt;&gt;"",VLOOKUP($U591,Endereços!$B$3:$M$1002,5,FALSE)&amp;" - "&amp;VLOOKUP($U591,Endereços!$B$3:$M$1002,7,FALSE)&amp;" - "&amp;VLOOKUP($U591,Endereços!$B$3:$M$1002,8,FALSE)&amp;", "&amp;VLOOKUP($U591,Endereços!$B$3:$M$1002,2,FALSE)&amp;" "&amp;VLOOKUP($U591,Endereços!$B$3:$M$1002,3,FALSE),"")</f>
        <v/>
      </c>
      <c r="W591" s="9"/>
      <c r="X591" s="9"/>
      <c r="Y591" s="9"/>
      <c r="Z591" s="16"/>
      <c r="AA591" s="16"/>
      <c r="AB591" s="72"/>
    </row>
    <row r="592" spans="1:28" x14ac:dyDescent="0.2">
      <c r="A592" s="38" t="str">
        <f t="shared" si="11"/>
        <v/>
      </c>
      <c r="B592" s="9"/>
      <c r="C592" s="7"/>
      <c r="D592" s="14"/>
      <c r="E592" s="14"/>
      <c r="F592" s="33" t="str">
        <f>IF($E592&lt;&gt;"",VLOOKUP($E592,Parametros!$A$3:$C$102,2,FALSE),"")</f>
        <v/>
      </c>
      <c r="G592" s="36"/>
      <c r="H592" s="33" t="str">
        <f>IF($G592&lt;&gt;"",VLOOKUP($G592,Parametros!$P$3:$R$102,2,FALSE),"")</f>
        <v/>
      </c>
      <c r="I592" s="9"/>
      <c r="J592" s="9"/>
      <c r="K592" s="9"/>
      <c r="L592" s="33" t="str">
        <f>IF($U592&lt;&gt;"",VLOOKUP(VLOOKUP(VLOOKUP($U592,Endereços!$B$3:$M$1002,8,FALSE),Parametros!$AG$3:$AJ$102,4,FALSE),Parametros!$U$3:$Z$102,4,FALSE),"")</f>
        <v/>
      </c>
      <c r="M592" s="33" t="str">
        <f>IF($U592&lt;&gt;"",VLOOKUP(VLOOKUP($U592,Endereços!$B$3:$M$1002,6,FALSE),Parametros!$I$3:$N$102,6,FALSE),"")</f>
        <v/>
      </c>
      <c r="N592" s="9"/>
      <c r="O592" s="9"/>
      <c r="P592" s="9"/>
      <c r="Q592" s="9"/>
      <c r="R592" s="9"/>
      <c r="S592" s="9"/>
      <c r="T592" s="9"/>
      <c r="U592" s="9"/>
      <c r="V592" s="32" t="str">
        <f>IF($U592&lt;&gt;"",VLOOKUP($U592,Endereços!$B$3:$M$1002,5,FALSE)&amp;" - "&amp;VLOOKUP($U592,Endereços!$B$3:$M$1002,7,FALSE)&amp;" - "&amp;VLOOKUP($U592,Endereços!$B$3:$M$1002,8,FALSE)&amp;", "&amp;VLOOKUP($U592,Endereços!$B$3:$M$1002,2,FALSE)&amp;" "&amp;VLOOKUP($U592,Endereços!$B$3:$M$1002,3,FALSE),"")</f>
        <v/>
      </c>
      <c r="W592" s="9"/>
      <c r="X592" s="9"/>
      <c r="Y592" s="9"/>
      <c r="Z592" s="16"/>
      <c r="AA592" s="16"/>
      <c r="AB592" s="72"/>
    </row>
    <row r="593" spans="1:28" x14ac:dyDescent="0.2">
      <c r="A593" s="38" t="str">
        <f t="shared" si="11"/>
        <v/>
      </c>
      <c r="B593" s="9"/>
      <c r="C593" s="7"/>
      <c r="D593" s="14"/>
      <c r="E593" s="14"/>
      <c r="F593" s="33" t="str">
        <f>IF($E593&lt;&gt;"",VLOOKUP($E593,Parametros!$A$3:$C$102,2,FALSE),"")</f>
        <v/>
      </c>
      <c r="G593" s="36"/>
      <c r="H593" s="33" t="str">
        <f>IF($G593&lt;&gt;"",VLOOKUP($G593,Parametros!$P$3:$R$102,2,FALSE),"")</f>
        <v/>
      </c>
      <c r="I593" s="9"/>
      <c r="J593" s="9"/>
      <c r="K593" s="9"/>
      <c r="L593" s="33" t="str">
        <f>IF($U593&lt;&gt;"",VLOOKUP(VLOOKUP(VLOOKUP($U593,Endereços!$B$3:$M$1002,8,FALSE),Parametros!$AG$3:$AJ$102,4,FALSE),Parametros!$U$3:$Z$102,4,FALSE),"")</f>
        <v/>
      </c>
      <c r="M593" s="33" t="str">
        <f>IF($U593&lt;&gt;"",VLOOKUP(VLOOKUP($U593,Endereços!$B$3:$M$1002,6,FALSE),Parametros!$I$3:$N$102,6,FALSE),"")</f>
        <v/>
      </c>
      <c r="N593" s="9"/>
      <c r="O593" s="9"/>
      <c r="P593" s="9"/>
      <c r="Q593" s="9"/>
      <c r="R593" s="9"/>
      <c r="S593" s="9"/>
      <c r="T593" s="9"/>
      <c r="U593" s="9"/>
      <c r="V593" s="32" t="str">
        <f>IF($U593&lt;&gt;"",VLOOKUP($U593,Endereços!$B$3:$M$1002,5,FALSE)&amp;" - "&amp;VLOOKUP($U593,Endereços!$B$3:$M$1002,7,FALSE)&amp;" - "&amp;VLOOKUP($U593,Endereços!$B$3:$M$1002,8,FALSE)&amp;", "&amp;VLOOKUP($U593,Endereços!$B$3:$M$1002,2,FALSE)&amp;" "&amp;VLOOKUP($U593,Endereços!$B$3:$M$1002,3,FALSE),"")</f>
        <v/>
      </c>
      <c r="W593" s="9"/>
      <c r="X593" s="9"/>
      <c r="Y593" s="9"/>
      <c r="Z593" s="16"/>
      <c r="AA593" s="16"/>
      <c r="AB593" s="72"/>
    </row>
    <row r="594" spans="1:28" x14ac:dyDescent="0.2">
      <c r="A594" s="38" t="str">
        <f t="shared" si="11"/>
        <v/>
      </c>
      <c r="B594" s="9"/>
      <c r="C594" s="7"/>
      <c r="D594" s="14"/>
      <c r="E594" s="14"/>
      <c r="F594" s="33" t="str">
        <f>IF($E594&lt;&gt;"",VLOOKUP($E594,Parametros!$A$3:$C$102,2,FALSE),"")</f>
        <v/>
      </c>
      <c r="G594" s="36"/>
      <c r="H594" s="33" t="str">
        <f>IF($G594&lt;&gt;"",VLOOKUP($G594,Parametros!$P$3:$R$102,2,FALSE),"")</f>
        <v/>
      </c>
      <c r="I594" s="9"/>
      <c r="J594" s="9"/>
      <c r="K594" s="9"/>
      <c r="L594" s="33" t="str">
        <f>IF($U594&lt;&gt;"",VLOOKUP(VLOOKUP(VLOOKUP($U594,Endereços!$B$3:$M$1002,8,FALSE),Parametros!$AG$3:$AJ$102,4,FALSE),Parametros!$U$3:$Z$102,4,FALSE),"")</f>
        <v/>
      </c>
      <c r="M594" s="33" t="str">
        <f>IF($U594&lt;&gt;"",VLOOKUP(VLOOKUP($U594,Endereços!$B$3:$M$1002,6,FALSE),Parametros!$I$3:$N$102,6,FALSE),"")</f>
        <v/>
      </c>
      <c r="N594" s="9"/>
      <c r="O594" s="9"/>
      <c r="P594" s="9"/>
      <c r="Q594" s="9"/>
      <c r="R594" s="9"/>
      <c r="S594" s="9"/>
      <c r="T594" s="9"/>
      <c r="U594" s="9"/>
      <c r="V594" s="32" t="str">
        <f>IF($U594&lt;&gt;"",VLOOKUP($U594,Endereços!$B$3:$M$1002,5,FALSE)&amp;" - "&amp;VLOOKUP($U594,Endereços!$B$3:$M$1002,7,FALSE)&amp;" - "&amp;VLOOKUP($U594,Endereços!$B$3:$M$1002,8,FALSE)&amp;", "&amp;VLOOKUP($U594,Endereços!$B$3:$M$1002,2,FALSE)&amp;" "&amp;VLOOKUP($U594,Endereços!$B$3:$M$1002,3,FALSE),"")</f>
        <v/>
      </c>
      <c r="W594" s="9"/>
      <c r="X594" s="9"/>
      <c r="Y594" s="9"/>
      <c r="Z594" s="16"/>
      <c r="AA594" s="16"/>
      <c r="AB594" s="72"/>
    </row>
    <row r="595" spans="1:28" x14ac:dyDescent="0.2">
      <c r="A595" s="38" t="str">
        <f t="shared" si="11"/>
        <v/>
      </c>
      <c r="B595" s="9"/>
      <c r="C595" s="7"/>
      <c r="D595" s="14"/>
      <c r="E595" s="14"/>
      <c r="F595" s="33" t="str">
        <f>IF($E595&lt;&gt;"",VLOOKUP($E595,Parametros!$A$3:$C$102,2,FALSE),"")</f>
        <v/>
      </c>
      <c r="G595" s="36"/>
      <c r="H595" s="33" t="str">
        <f>IF($G595&lt;&gt;"",VLOOKUP($G595,Parametros!$P$3:$R$102,2,FALSE),"")</f>
        <v/>
      </c>
      <c r="I595" s="9"/>
      <c r="J595" s="9"/>
      <c r="K595" s="9"/>
      <c r="L595" s="33" t="str">
        <f>IF($U595&lt;&gt;"",VLOOKUP(VLOOKUP(VLOOKUP($U595,Endereços!$B$3:$M$1002,8,FALSE),Parametros!$AG$3:$AJ$102,4,FALSE),Parametros!$U$3:$Z$102,4,FALSE),"")</f>
        <v/>
      </c>
      <c r="M595" s="33" t="str">
        <f>IF($U595&lt;&gt;"",VLOOKUP(VLOOKUP($U595,Endereços!$B$3:$M$1002,6,FALSE),Parametros!$I$3:$N$102,6,FALSE),"")</f>
        <v/>
      </c>
      <c r="N595" s="9"/>
      <c r="O595" s="9"/>
      <c r="P595" s="9"/>
      <c r="Q595" s="9"/>
      <c r="R595" s="9"/>
      <c r="S595" s="9"/>
      <c r="T595" s="9"/>
      <c r="U595" s="9"/>
      <c r="V595" s="32" t="str">
        <f>IF($U595&lt;&gt;"",VLOOKUP($U595,Endereços!$B$3:$M$1002,5,FALSE)&amp;" - "&amp;VLOOKUP($U595,Endereços!$B$3:$M$1002,7,FALSE)&amp;" - "&amp;VLOOKUP($U595,Endereços!$B$3:$M$1002,8,FALSE)&amp;", "&amp;VLOOKUP($U595,Endereços!$B$3:$M$1002,2,FALSE)&amp;" "&amp;VLOOKUP($U595,Endereços!$B$3:$M$1002,3,FALSE),"")</f>
        <v/>
      </c>
      <c r="W595" s="9"/>
      <c r="X595" s="9"/>
      <c r="Y595" s="9"/>
      <c r="Z595" s="16"/>
      <c r="AA595" s="16"/>
      <c r="AB595" s="72"/>
    </row>
    <row r="596" spans="1:28" x14ac:dyDescent="0.2">
      <c r="A596" s="38" t="str">
        <f t="shared" si="11"/>
        <v/>
      </c>
      <c r="B596" s="9"/>
      <c r="C596" s="7"/>
      <c r="D596" s="14"/>
      <c r="E596" s="14"/>
      <c r="F596" s="33" t="str">
        <f>IF($E596&lt;&gt;"",VLOOKUP($E596,Parametros!$A$3:$C$102,2,FALSE),"")</f>
        <v/>
      </c>
      <c r="G596" s="36"/>
      <c r="H596" s="33" t="str">
        <f>IF($G596&lt;&gt;"",VLOOKUP($G596,Parametros!$P$3:$R$102,2,FALSE),"")</f>
        <v/>
      </c>
      <c r="I596" s="9"/>
      <c r="J596" s="9"/>
      <c r="K596" s="9"/>
      <c r="L596" s="33" t="str">
        <f>IF($U596&lt;&gt;"",VLOOKUP(VLOOKUP(VLOOKUP($U596,Endereços!$B$3:$M$1002,8,FALSE),Parametros!$AG$3:$AJ$102,4,FALSE),Parametros!$U$3:$Z$102,4,FALSE),"")</f>
        <v/>
      </c>
      <c r="M596" s="33" t="str">
        <f>IF($U596&lt;&gt;"",VLOOKUP(VLOOKUP($U596,Endereços!$B$3:$M$1002,6,FALSE),Parametros!$I$3:$N$102,6,FALSE),"")</f>
        <v/>
      </c>
      <c r="N596" s="9"/>
      <c r="O596" s="9"/>
      <c r="P596" s="9"/>
      <c r="Q596" s="9"/>
      <c r="R596" s="9"/>
      <c r="S596" s="9"/>
      <c r="T596" s="9"/>
      <c r="U596" s="9"/>
      <c r="V596" s="32" t="str">
        <f>IF($U596&lt;&gt;"",VLOOKUP($U596,Endereços!$B$3:$M$1002,5,FALSE)&amp;" - "&amp;VLOOKUP($U596,Endereços!$B$3:$M$1002,7,FALSE)&amp;" - "&amp;VLOOKUP($U596,Endereços!$B$3:$M$1002,8,FALSE)&amp;", "&amp;VLOOKUP($U596,Endereços!$B$3:$M$1002,2,FALSE)&amp;" "&amp;VLOOKUP($U596,Endereços!$B$3:$M$1002,3,FALSE),"")</f>
        <v/>
      </c>
      <c r="W596" s="9"/>
      <c r="X596" s="9"/>
      <c r="Y596" s="9"/>
      <c r="Z596" s="16"/>
      <c r="AA596" s="16"/>
      <c r="AB596" s="72"/>
    </row>
    <row r="597" spans="1:28" x14ac:dyDescent="0.2">
      <c r="A597" s="38" t="str">
        <f t="shared" si="11"/>
        <v/>
      </c>
      <c r="B597" s="9"/>
      <c r="C597" s="7"/>
      <c r="D597" s="14"/>
      <c r="E597" s="14"/>
      <c r="F597" s="33" t="str">
        <f>IF($E597&lt;&gt;"",VLOOKUP($E597,Parametros!$A$3:$C$102,2,FALSE),"")</f>
        <v/>
      </c>
      <c r="G597" s="36"/>
      <c r="H597" s="33" t="str">
        <f>IF($G597&lt;&gt;"",VLOOKUP($G597,Parametros!$P$3:$R$102,2,FALSE),"")</f>
        <v/>
      </c>
      <c r="I597" s="9"/>
      <c r="J597" s="9"/>
      <c r="K597" s="9"/>
      <c r="L597" s="33" t="str">
        <f>IF($U597&lt;&gt;"",VLOOKUP(VLOOKUP(VLOOKUP($U597,Endereços!$B$3:$M$1002,8,FALSE),Parametros!$AG$3:$AJ$102,4,FALSE),Parametros!$U$3:$Z$102,4,FALSE),"")</f>
        <v/>
      </c>
      <c r="M597" s="33" t="str">
        <f>IF($U597&lt;&gt;"",VLOOKUP(VLOOKUP($U597,Endereços!$B$3:$M$1002,6,FALSE),Parametros!$I$3:$N$102,6,FALSE),"")</f>
        <v/>
      </c>
      <c r="N597" s="9"/>
      <c r="O597" s="9"/>
      <c r="P597" s="9"/>
      <c r="Q597" s="9"/>
      <c r="R597" s="9"/>
      <c r="S597" s="9"/>
      <c r="T597" s="9"/>
      <c r="U597" s="9"/>
      <c r="V597" s="32" t="str">
        <f>IF($U597&lt;&gt;"",VLOOKUP($U597,Endereços!$B$3:$M$1002,5,FALSE)&amp;" - "&amp;VLOOKUP($U597,Endereços!$B$3:$M$1002,7,FALSE)&amp;" - "&amp;VLOOKUP($U597,Endereços!$B$3:$M$1002,8,FALSE)&amp;", "&amp;VLOOKUP($U597,Endereços!$B$3:$M$1002,2,FALSE)&amp;" "&amp;VLOOKUP($U597,Endereços!$B$3:$M$1002,3,FALSE),"")</f>
        <v/>
      </c>
      <c r="W597" s="9"/>
      <c r="X597" s="9"/>
      <c r="Y597" s="9"/>
      <c r="Z597" s="16"/>
      <c r="AA597" s="16"/>
      <c r="AB597" s="72"/>
    </row>
    <row r="598" spans="1:28" x14ac:dyDescent="0.2">
      <c r="A598" s="38" t="str">
        <f t="shared" si="11"/>
        <v/>
      </c>
      <c r="B598" s="9"/>
      <c r="C598" s="7"/>
      <c r="D598" s="14"/>
      <c r="E598" s="14"/>
      <c r="F598" s="33" t="str">
        <f>IF($E598&lt;&gt;"",VLOOKUP($E598,Parametros!$A$3:$C$102,2,FALSE),"")</f>
        <v/>
      </c>
      <c r="G598" s="36"/>
      <c r="H598" s="33" t="str">
        <f>IF($G598&lt;&gt;"",VLOOKUP($G598,Parametros!$P$3:$R$102,2,FALSE),"")</f>
        <v/>
      </c>
      <c r="I598" s="9"/>
      <c r="J598" s="9"/>
      <c r="K598" s="9"/>
      <c r="L598" s="33" t="str">
        <f>IF($U598&lt;&gt;"",VLOOKUP(VLOOKUP(VLOOKUP($U598,Endereços!$B$3:$M$1002,8,FALSE),Parametros!$AG$3:$AJ$102,4,FALSE),Parametros!$U$3:$Z$102,4,FALSE),"")</f>
        <v/>
      </c>
      <c r="M598" s="33" t="str">
        <f>IF($U598&lt;&gt;"",VLOOKUP(VLOOKUP($U598,Endereços!$B$3:$M$1002,6,FALSE),Parametros!$I$3:$N$102,6,FALSE),"")</f>
        <v/>
      </c>
      <c r="N598" s="9"/>
      <c r="O598" s="9"/>
      <c r="P598" s="9"/>
      <c r="Q598" s="9"/>
      <c r="R598" s="9"/>
      <c r="S598" s="9"/>
      <c r="T598" s="9"/>
      <c r="U598" s="9"/>
      <c r="V598" s="32" t="str">
        <f>IF($U598&lt;&gt;"",VLOOKUP($U598,Endereços!$B$3:$M$1002,5,FALSE)&amp;" - "&amp;VLOOKUP($U598,Endereços!$B$3:$M$1002,7,FALSE)&amp;" - "&amp;VLOOKUP($U598,Endereços!$B$3:$M$1002,8,FALSE)&amp;", "&amp;VLOOKUP($U598,Endereços!$B$3:$M$1002,2,FALSE)&amp;" "&amp;VLOOKUP($U598,Endereços!$B$3:$M$1002,3,FALSE),"")</f>
        <v/>
      </c>
      <c r="W598" s="9"/>
      <c r="X598" s="9"/>
      <c r="Y598" s="9"/>
      <c r="Z598" s="16"/>
      <c r="AA598" s="16"/>
      <c r="AB598" s="72"/>
    </row>
    <row r="599" spans="1:28" x14ac:dyDescent="0.2">
      <c r="A599" s="38" t="str">
        <f t="shared" si="11"/>
        <v/>
      </c>
      <c r="B599" s="9"/>
      <c r="C599" s="7"/>
      <c r="D599" s="14"/>
      <c r="E599" s="14"/>
      <c r="F599" s="33" t="str">
        <f>IF($E599&lt;&gt;"",VLOOKUP($E599,Parametros!$A$3:$C$102,2,FALSE),"")</f>
        <v/>
      </c>
      <c r="G599" s="36"/>
      <c r="H599" s="33" t="str">
        <f>IF($G599&lt;&gt;"",VLOOKUP($G599,Parametros!$P$3:$R$102,2,FALSE),"")</f>
        <v/>
      </c>
      <c r="I599" s="9"/>
      <c r="J599" s="9"/>
      <c r="K599" s="9"/>
      <c r="L599" s="33" t="str">
        <f>IF($U599&lt;&gt;"",VLOOKUP(VLOOKUP(VLOOKUP($U599,Endereços!$B$3:$M$1002,8,FALSE),Parametros!$AG$3:$AJ$102,4,FALSE),Parametros!$U$3:$Z$102,4,FALSE),"")</f>
        <v/>
      </c>
      <c r="M599" s="33" t="str">
        <f>IF($U599&lt;&gt;"",VLOOKUP(VLOOKUP($U599,Endereços!$B$3:$M$1002,6,FALSE),Parametros!$I$3:$N$102,6,FALSE),"")</f>
        <v/>
      </c>
      <c r="N599" s="9"/>
      <c r="O599" s="9"/>
      <c r="P599" s="9"/>
      <c r="Q599" s="9"/>
      <c r="R599" s="9"/>
      <c r="S599" s="9"/>
      <c r="T599" s="9"/>
      <c r="U599" s="9"/>
      <c r="V599" s="32" t="str">
        <f>IF($U599&lt;&gt;"",VLOOKUP($U599,Endereços!$B$3:$M$1002,5,FALSE)&amp;" - "&amp;VLOOKUP($U599,Endereços!$B$3:$M$1002,7,FALSE)&amp;" - "&amp;VLOOKUP($U599,Endereços!$B$3:$M$1002,8,FALSE)&amp;", "&amp;VLOOKUP($U599,Endereços!$B$3:$M$1002,2,FALSE)&amp;" "&amp;VLOOKUP($U599,Endereços!$B$3:$M$1002,3,FALSE),"")</f>
        <v/>
      </c>
      <c r="W599" s="9"/>
      <c r="X599" s="9"/>
      <c r="Y599" s="9"/>
      <c r="Z599" s="16"/>
      <c r="AA599" s="16"/>
      <c r="AB599" s="72"/>
    </row>
    <row r="600" spans="1:28" x14ac:dyDescent="0.2">
      <c r="A600" s="38" t="str">
        <f t="shared" si="11"/>
        <v/>
      </c>
      <c r="B600" s="9"/>
      <c r="C600" s="7"/>
      <c r="D600" s="14"/>
      <c r="E600" s="14"/>
      <c r="F600" s="33" t="str">
        <f>IF($E600&lt;&gt;"",VLOOKUP($E600,Parametros!$A$3:$C$102,2,FALSE),"")</f>
        <v/>
      </c>
      <c r="G600" s="36"/>
      <c r="H600" s="33" t="str">
        <f>IF($G600&lt;&gt;"",VLOOKUP($G600,Parametros!$P$3:$R$102,2,FALSE),"")</f>
        <v/>
      </c>
      <c r="I600" s="9"/>
      <c r="J600" s="9"/>
      <c r="K600" s="9"/>
      <c r="L600" s="33" t="str">
        <f>IF($U600&lt;&gt;"",VLOOKUP(VLOOKUP(VLOOKUP($U600,Endereços!$B$3:$M$1002,8,FALSE),Parametros!$AG$3:$AJ$102,4,FALSE),Parametros!$U$3:$Z$102,4,FALSE),"")</f>
        <v/>
      </c>
      <c r="M600" s="33" t="str">
        <f>IF($U600&lt;&gt;"",VLOOKUP(VLOOKUP($U600,Endereços!$B$3:$M$1002,6,FALSE),Parametros!$I$3:$N$102,6,FALSE),"")</f>
        <v/>
      </c>
      <c r="N600" s="9"/>
      <c r="O600" s="9"/>
      <c r="P600" s="9"/>
      <c r="Q600" s="9"/>
      <c r="R600" s="9"/>
      <c r="S600" s="9"/>
      <c r="T600" s="9"/>
      <c r="U600" s="9"/>
      <c r="V600" s="32" t="str">
        <f>IF($U600&lt;&gt;"",VLOOKUP($U600,Endereços!$B$3:$M$1002,5,FALSE)&amp;" - "&amp;VLOOKUP($U600,Endereços!$B$3:$M$1002,7,FALSE)&amp;" - "&amp;VLOOKUP($U600,Endereços!$B$3:$M$1002,8,FALSE)&amp;", "&amp;VLOOKUP($U600,Endereços!$B$3:$M$1002,2,FALSE)&amp;" "&amp;VLOOKUP($U600,Endereços!$B$3:$M$1002,3,FALSE),"")</f>
        <v/>
      </c>
      <c r="W600" s="9"/>
      <c r="X600" s="9"/>
      <c r="Y600" s="9"/>
      <c r="Z600" s="16"/>
      <c r="AA600" s="16"/>
      <c r="AB600" s="72"/>
    </row>
    <row r="601" spans="1:28" x14ac:dyDescent="0.2">
      <c r="A601" s="38" t="str">
        <f t="shared" si="11"/>
        <v/>
      </c>
      <c r="B601" s="9"/>
      <c r="C601" s="7"/>
      <c r="D601" s="14"/>
      <c r="E601" s="14"/>
      <c r="F601" s="33" t="str">
        <f>IF($E601&lt;&gt;"",VLOOKUP($E601,Parametros!$A$3:$C$102,2,FALSE),"")</f>
        <v/>
      </c>
      <c r="G601" s="36"/>
      <c r="H601" s="33" t="str">
        <f>IF($G601&lt;&gt;"",VLOOKUP($G601,Parametros!$P$3:$R$102,2,FALSE),"")</f>
        <v/>
      </c>
      <c r="I601" s="9"/>
      <c r="J601" s="9"/>
      <c r="K601" s="9"/>
      <c r="L601" s="33" t="str">
        <f>IF($U601&lt;&gt;"",VLOOKUP(VLOOKUP(VLOOKUP($U601,Endereços!$B$3:$M$1002,8,FALSE),Parametros!$AG$3:$AJ$102,4,FALSE),Parametros!$U$3:$Z$102,4,FALSE),"")</f>
        <v/>
      </c>
      <c r="M601" s="33" t="str">
        <f>IF($U601&lt;&gt;"",VLOOKUP(VLOOKUP($U601,Endereços!$B$3:$M$1002,6,FALSE),Parametros!$I$3:$N$102,6,FALSE),"")</f>
        <v/>
      </c>
      <c r="N601" s="9"/>
      <c r="O601" s="9"/>
      <c r="P601" s="9"/>
      <c r="Q601" s="9"/>
      <c r="R601" s="9"/>
      <c r="S601" s="9"/>
      <c r="T601" s="9"/>
      <c r="U601" s="9"/>
      <c r="V601" s="32" t="str">
        <f>IF($U601&lt;&gt;"",VLOOKUP($U601,Endereços!$B$3:$M$1002,5,FALSE)&amp;" - "&amp;VLOOKUP($U601,Endereços!$B$3:$M$1002,7,FALSE)&amp;" - "&amp;VLOOKUP($U601,Endereços!$B$3:$M$1002,8,FALSE)&amp;", "&amp;VLOOKUP($U601,Endereços!$B$3:$M$1002,2,FALSE)&amp;" "&amp;VLOOKUP($U601,Endereços!$B$3:$M$1002,3,FALSE),"")</f>
        <v/>
      </c>
      <c r="W601" s="9"/>
      <c r="X601" s="9"/>
      <c r="Y601" s="9"/>
      <c r="Z601" s="16"/>
      <c r="AA601" s="16"/>
      <c r="AB601" s="72"/>
    </row>
    <row r="602" spans="1:28" x14ac:dyDescent="0.2">
      <c r="A602" s="38" t="str">
        <f t="shared" si="11"/>
        <v/>
      </c>
      <c r="B602" s="9"/>
      <c r="C602" s="7"/>
      <c r="D602" s="14"/>
      <c r="E602" s="14"/>
      <c r="F602" s="33" t="str">
        <f>IF($E602&lt;&gt;"",VLOOKUP($E602,Parametros!$A$3:$C$102,2,FALSE),"")</f>
        <v/>
      </c>
      <c r="G602" s="36"/>
      <c r="H602" s="33" t="str">
        <f>IF($G602&lt;&gt;"",VLOOKUP($G602,Parametros!$P$3:$R$102,2,FALSE),"")</f>
        <v/>
      </c>
      <c r="I602" s="9"/>
      <c r="J602" s="9"/>
      <c r="K602" s="9"/>
      <c r="L602" s="33" t="str">
        <f>IF($U602&lt;&gt;"",VLOOKUP(VLOOKUP(VLOOKUP($U602,Endereços!$B$3:$M$1002,8,FALSE),Parametros!$AG$3:$AJ$102,4,FALSE),Parametros!$U$3:$Z$102,4,FALSE),"")</f>
        <v/>
      </c>
      <c r="M602" s="33" t="str">
        <f>IF($U602&lt;&gt;"",VLOOKUP(VLOOKUP($U602,Endereços!$B$3:$M$1002,6,FALSE),Parametros!$I$3:$N$102,6,FALSE),"")</f>
        <v/>
      </c>
      <c r="N602" s="9"/>
      <c r="O602" s="9"/>
      <c r="P602" s="9"/>
      <c r="Q602" s="9"/>
      <c r="R602" s="9"/>
      <c r="S602" s="9"/>
      <c r="T602" s="9"/>
      <c r="U602" s="9"/>
      <c r="V602" s="32" t="str">
        <f>IF($U602&lt;&gt;"",VLOOKUP($U602,Endereços!$B$3:$M$1002,5,FALSE)&amp;" - "&amp;VLOOKUP($U602,Endereços!$B$3:$M$1002,7,FALSE)&amp;" - "&amp;VLOOKUP($U602,Endereços!$B$3:$M$1002,8,FALSE)&amp;", "&amp;VLOOKUP($U602,Endereços!$B$3:$M$1002,2,FALSE)&amp;" "&amp;VLOOKUP($U602,Endereços!$B$3:$M$1002,3,FALSE),"")</f>
        <v/>
      </c>
      <c r="W602" s="9"/>
      <c r="X602" s="9"/>
      <c r="Y602" s="9"/>
      <c r="Z602" s="16"/>
      <c r="AA602" s="16"/>
      <c r="AB602" s="72"/>
    </row>
    <row r="603" spans="1:28" x14ac:dyDescent="0.2">
      <c r="A603" s="38" t="str">
        <f t="shared" si="11"/>
        <v/>
      </c>
      <c r="B603" s="9"/>
      <c r="C603" s="7"/>
      <c r="D603" s="14"/>
      <c r="E603" s="14"/>
      <c r="F603" s="33" t="str">
        <f>IF($E603&lt;&gt;"",VLOOKUP($E603,Parametros!$A$3:$C$102,2,FALSE),"")</f>
        <v/>
      </c>
      <c r="G603" s="36"/>
      <c r="H603" s="33" t="str">
        <f>IF($G603&lt;&gt;"",VLOOKUP($G603,Parametros!$P$3:$R$102,2,FALSE),"")</f>
        <v/>
      </c>
      <c r="I603" s="9"/>
      <c r="J603" s="9"/>
      <c r="K603" s="9"/>
      <c r="L603" s="33" t="str">
        <f>IF($U603&lt;&gt;"",VLOOKUP(VLOOKUP(VLOOKUP($U603,Endereços!$B$3:$M$1002,8,FALSE),Parametros!$AG$3:$AJ$102,4,FALSE),Parametros!$U$3:$Z$102,4,FALSE),"")</f>
        <v/>
      </c>
      <c r="M603" s="33" t="str">
        <f>IF($U603&lt;&gt;"",VLOOKUP(VLOOKUP($U603,Endereços!$B$3:$M$1002,6,FALSE),Parametros!$I$3:$N$102,6,FALSE),"")</f>
        <v/>
      </c>
      <c r="N603" s="9"/>
      <c r="O603" s="9"/>
      <c r="P603" s="9"/>
      <c r="Q603" s="9"/>
      <c r="R603" s="9"/>
      <c r="S603" s="9"/>
      <c r="T603" s="9"/>
      <c r="U603" s="9"/>
      <c r="V603" s="32" t="str">
        <f>IF($U603&lt;&gt;"",VLOOKUP($U603,Endereços!$B$3:$M$1002,5,FALSE)&amp;" - "&amp;VLOOKUP($U603,Endereços!$B$3:$M$1002,7,FALSE)&amp;" - "&amp;VLOOKUP($U603,Endereços!$B$3:$M$1002,8,FALSE)&amp;", "&amp;VLOOKUP($U603,Endereços!$B$3:$M$1002,2,FALSE)&amp;" "&amp;VLOOKUP($U603,Endereços!$B$3:$M$1002,3,FALSE),"")</f>
        <v/>
      </c>
      <c r="W603" s="9"/>
      <c r="X603" s="9"/>
      <c r="Y603" s="9"/>
      <c r="Z603" s="16"/>
      <c r="AA603" s="16"/>
      <c r="AB603" s="72"/>
    </row>
    <row r="604" spans="1:28" x14ac:dyDescent="0.2">
      <c r="A604" s="38" t="str">
        <f t="shared" si="11"/>
        <v/>
      </c>
      <c r="B604" s="9"/>
      <c r="C604" s="7"/>
      <c r="D604" s="14"/>
      <c r="E604" s="14"/>
      <c r="F604" s="33" t="str">
        <f>IF($E604&lt;&gt;"",VLOOKUP($E604,Parametros!$A$3:$C$102,2,FALSE),"")</f>
        <v/>
      </c>
      <c r="G604" s="36"/>
      <c r="H604" s="33" t="str">
        <f>IF($G604&lt;&gt;"",VLOOKUP($G604,Parametros!$P$3:$R$102,2,FALSE),"")</f>
        <v/>
      </c>
      <c r="I604" s="9"/>
      <c r="J604" s="9"/>
      <c r="K604" s="9"/>
      <c r="L604" s="33" t="str">
        <f>IF($U604&lt;&gt;"",VLOOKUP(VLOOKUP(VLOOKUP($U604,Endereços!$B$3:$M$1002,8,FALSE),Parametros!$AG$3:$AJ$102,4,FALSE),Parametros!$U$3:$Z$102,4,FALSE),"")</f>
        <v/>
      </c>
      <c r="M604" s="33" t="str">
        <f>IF($U604&lt;&gt;"",VLOOKUP(VLOOKUP($U604,Endereços!$B$3:$M$1002,6,FALSE),Parametros!$I$3:$N$102,6,FALSE),"")</f>
        <v/>
      </c>
      <c r="N604" s="9"/>
      <c r="O604" s="9"/>
      <c r="P604" s="9"/>
      <c r="Q604" s="9"/>
      <c r="R604" s="9"/>
      <c r="S604" s="9"/>
      <c r="T604" s="9"/>
      <c r="U604" s="9"/>
      <c r="V604" s="32" t="str">
        <f>IF($U604&lt;&gt;"",VLOOKUP($U604,Endereços!$B$3:$M$1002,5,FALSE)&amp;" - "&amp;VLOOKUP($U604,Endereços!$B$3:$M$1002,7,FALSE)&amp;" - "&amp;VLOOKUP($U604,Endereços!$B$3:$M$1002,8,FALSE)&amp;", "&amp;VLOOKUP($U604,Endereços!$B$3:$M$1002,2,FALSE)&amp;" "&amp;VLOOKUP($U604,Endereços!$B$3:$M$1002,3,FALSE),"")</f>
        <v/>
      </c>
      <c r="W604" s="9"/>
      <c r="X604" s="9"/>
      <c r="Y604" s="9"/>
      <c r="Z604" s="16"/>
      <c r="AA604" s="16"/>
      <c r="AB604" s="72"/>
    </row>
    <row r="605" spans="1:28" x14ac:dyDescent="0.2">
      <c r="A605" s="38" t="str">
        <f t="shared" si="11"/>
        <v/>
      </c>
      <c r="B605" s="9"/>
      <c r="C605" s="7"/>
      <c r="D605" s="14"/>
      <c r="E605" s="14"/>
      <c r="F605" s="33" t="str">
        <f>IF($E605&lt;&gt;"",VLOOKUP($E605,Parametros!$A$3:$C$102,2,FALSE),"")</f>
        <v/>
      </c>
      <c r="G605" s="36"/>
      <c r="H605" s="33" t="str">
        <f>IF($G605&lt;&gt;"",VLOOKUP($G605,Parametros!$P$3:$R$102,2,FALSE),"")</f>
        <v/>
      </c>
      <c r="I605" s="9"/>
      <c r="J605" s="9"/>
      <c r="K605" s="9"/>
      <c r="L605" s="33" t="str">
        <f>IF($U605&lt;&gt;"",VLOOKUP(VLOOKUP(VLOOKUP($U605,Endereços!$B$3:$M$1002,8,FALSE),Parametros!$AG$3:$AJ$102,4,FALSE),Parametros!$U$3:$Z$102,4,FALSE),"")</f>
        <v/>
      </c>
      <c r="M605" s="33" t="str">
        <f>IF($U605&lt;&gt;"",VLOOKUP(VLOOKUP($U605,Endereços!$B$3:$M$1002,6,FALSE),Parametros!$I$3:$N$102,6,FALSE),"")</f>
        <v/>
      </c>
      <c r="N605" s="9"/>
      <c r="O605" s="9"/>
      <c r="P605" s="9"/>
      <c r="Q605" s="9"/>
      <c r="R605" s="9"/>
      <c r="S605" s="9"/>
      <c r="T605" s="9"/>
      <c r="U605" s="9"/>
      <c r="V605" s="32" t="str">
        <f>IF($U605&lt;&gt;"",VLOOKUP($U605,Endereços!$B$3:$M$1002,5,FALSE)&amp;" - "&amp;VLOOKUP($U605,Endereços!$B$3:$M$1002,7,FALSE)&amp;" - "&amp;VLOOKUP($U605,Endereços!$B$3:$M$1002,8,FALSE)&amp;", "&amp;VLOOKUP($U605,Endereços!$B$3:$M$1002,2,FALSE)&amp;" "&amp;VLOOKUP($U605,Endereços!$B$3:$M$1002,3,FALSE),"")</f>
        <v/>
      </c>
      <c r="W605" s="9"/>
      <c r="X605" s="9"/>
      <c r="Y605" s="9"/>
      <c r="Z605" s="16"/>
      <c r="AA605" s="16"/>
      <c r="AB605" s="72"/>
    </row>
    <row r="606" spans="1:28" x14ac:dyDescent="0.2">
      <c r="A606" s="38" t="str">
        <f t="shared" si="11"/>
        <v/>
      </c>
      <c r="B606" s="9"/>
      <c r="C606" s="7"/>
      <c r="D606" s="14"/>
      <c r="E606" s="14"/>
      <c r="F606" s="33" t="str">
        <f>IF($E606&lt;&gt;"",VLOOKUP($E606,Parametros!$A$3:$C$102,2,FALSE),"")</f>
        <v/>
      </c>
      <c r="G606" s="36"/>
      <c r="H606" s="33" t="str">
        <f>IF($G606&lt;&gt;"",VLOOKUP($G606,Parametros!$P$3:$R$102,2,FALSE),"")</f>
        <v/>
      </c>
      <c r="I606" s="9"/>
      <c r="J606" s="9"/>
      <c r="K606" s="9"/>
      <c r="L606" s="33" t="str">
        <f>IF($U606&lt;&gt;"",VLOOKUP(VLOOKUP(VLOOKUP($U606,Endereços!$B$3:$M$1002,8,FALSE),Parametros!$AG$3:$AJ$102,4,FALSE),Parametros!$U$3:$Z$102,4,FALSE),"")</f>
        <v/>
      </c>
      <c r="M606" s="33" t="str">
        <f>IF($U606&lt;&gt;"",VLOOKUP(VLOOKUP($U606,Endereços!$B$3:$M$1002,6,FALSE),Parametros!$I$3:$N$102,6,FALSE),"")</f>
        <v/>
      </c>
      <c r="N606" s="9"/>
      <c r="O606" s="9"/>
      <c r="P606" s="9"/>
      <c r="Q606" s="9"/>
      <c r="R606" s="9"/>
      <c r="S606" s="9"/>
      <c r="T606" s="9"/>
      <c r="U606" s="9"/>
      <c r="V606" s="32" t="str">
        <f>IF($U606&lt;&gt;"",VLOOKUP($U606,Endereços!$B$3:$M$1002,5,FALSE)&amp;" - "&amp;VLOOKUP($U606,Endereços!$B$3:$M$1002,7,FALSE)&amp;" - "&amp;VLOOKUP($U606,Endereços!$B$3:$M$1002,8,FALSE)&amp;", "&amp;VLOOKUP($U606,Endereços!$B$3:$M$1002,2,FALSE)&amp;" "&amp;VLOOKUP($U606,Endereços!$B$3:$M$1002,3,FALSE),"")</f>
        <v/>
      </c>
      <c r="W606" s="9"/>
      <c r="X606" s="9"/>
      <c r="Y606" s="9"/>
      <c r="Z606" s="16"/>
      <c r="AA606" s="16"/>
      <c r="AB606" s="72"/>
    </row>
    <row r="607" spans="1:28" x14ac:dyDescent="0.2">
      <c r="A607" s="38" t="str">
        <f t="shared" si="11"/>
        <v/>
      </c>
      <c r="B607" s="9"/>
      <c r="C607" s="7"/>
      <c r="D607" s="14"/>
      <c r="E607" s="14"/>
      <c r="F607" s="33" t="str">
        <f>IF($E607&lt;&gt;"",VLOOKUP($E607,Parametros!$A$3:$C$102,2,FALSE),"")</f>
        <v/>
      </c>
      <c r="G607" s="36"/>
      <c r="H607" s="33" t="str">
        <f>IF($G607&lt;&gt;"",VLOOKUP($G607,Parametros!$P$3:$R$102,2,FALSE),"")</f>
        <v/>
      </c>
      <c r="I607" s="9"/>
      <c r="J607" s="9"/>
      <c r="K607" s="9"/>
      <c r="L607" s="33" t="str">
        <f>IF($U607&lt;&gt;"",VLOOKUP(VLOOKUP(VLOOKUP($U607,Endereços!$B$3:$M$1002,8,FALSE),Parametros!$AG$3:$AJ$102,4,FALSE),Parametros!$U$3:$Z$102,4,FALSE),"")</f>
        <v/>
      </c>
      <c r="M607" s="33" t="str">
        <f>IF($U607&lt;&gt;"",VLOOKUP(VLOOKUP($U607,Endereços!$B$3:$M$1002,6,FALSE),Parametros!$I$3:$N$102,6,FALSE),"")</f>
        <v/>
      </c>
      <c r="N607" s="9"/>
      <c r="O607" s="9"/>
      <c r="P607" s="9"/>
      <c r="Q607" s="9"/>
      <c r="R607" s="9"/>
      <c r="S607" s="9"/>
      <c r="T607" s="9"/>
      <c r="U607" s="9"/>
      <c r="V607" s="32" t="str">
        <f>IF($U607&lt;&gt;"",VLOOKUP($U607,Endereços!$B$3:$M$1002,5,FALSE)&amp;" - "&amp;VLOOKUP($U607,Endereços!$B$3:$M$1002,7,FALSE)&amp;" - "&amp;VLOOKUP($U607,Endereços!$B$3:$M$1002,8,FALSE)&amp;", "&amp;VLOOKUP($U607,Endereços!$B$3:$M$1002,2,FALSE)&amp;" "&amp;VLOOKUP($U607,Endereços!$B$3:$M$1002,3,FALSE),"")</f>
        <v/>
      </c>
      <c r="W607" s="9"/>
      <c r="X607" s="9"/>
      <c r="Y607" s="9"/>
      <c r="Z607" s="16"/>
      <c r="AA607" s="16"/>
      <c r="AB607" s="72"/>
    </row>
    <row r="608" spans="1:28" x14ac:dyDescent="0.2">
      <c r="A608" s="38" t="str">
        <f t="shared" si="11"/>
        <v/>
      </c>
      <c r="B608" s="9"/>
      <c r="C608" s="7"/>
      <c r="D608" s="14"/>
      <c r="E608" s="14"/>
      <c r="F608" s="33" t="str">
        <f>IF($E608&lt;&gt;"",VLOOKUP($E608,Parametros!$A$3:$C$102,2,FALSE),"")</f>
        <v/>
      </c>
      <c r="G608" s="36"/>
      <c r="H608" s="33" t="str">
        <f>IF($G608&lt;&gt;"",VLOOKUP($G608,Parametros!$P$3:$R$102,2,FALSE),"")</f>
        <v/>
      </c>
      <c r="I608" s="9"/>
      <c r="J608" s="9"/>
      <c r="K608" s="9"/>
      <c r="L608" s="33" t="str">
        <f>IF($U608&lt;&gt;"",VLOOKUP(VLOOKUP(VLOOKUP($U608,Endereços!$B$3:$M$1002,8,FALSE),Parametros!$AG$3:$AJ$102,4,FALSE),Parametros!$U$3:$Z$102,4,FALSE),"")</f>
        <v/>
      </c>
      <c r="M608" s="33" t="str">
        <f>IF($U608&lt;&gt;"",VLOOKUP(VLOOKUP($U608,Endereços!$B$3:$M$1002,6,FALSE),Parametros!$I$3:$N$102,6,FALSE),"")</f>
        <v/>
      </c>
      <c r="N608" s="9"/>
      <c r="O608" s="9"/>
      <c r="P608" s="9"/>
      <c r="Q608" s="9"/>
      <c r="R608" s="9"/>
      <c r="S608" s="9"/>
      <c r="T608" s="9"/>
      <c r="U608" s="9"/>
      <c r="V608" s="32" t="str">
        <f>IF($U608&lt;&gt;"",VLOOKUP($U608,Endereços!$B$3:$M$1002,5,FALSE)&amp;" - "&amp;VLOOKUP($U608,Endereços!$B$3:$M$1002,7,FALSE)&amp;" - "&amp;VLOOKUP($U608,Endereços!$B$3:$M$1002,8,FALSE)&amp;", "&amp;VLOOKUP($U608,Endereços!$B$3:$M$1002,2,FALSE)&amp;" "&amp;VLOOKUP($U608,Endereços!$B$3:$M$1002,3,FALSE),"")</f>
        <v/>
      </c>
      <c r="W608" s="9"/>
      <c r="X608" s="9"/>
      <c r="Y608" s="9"/>
      <c r="Z608" s="16"/>
      <c r="AA608" s="16"/>
      <c r="AB608" s="72"/>
    </row>
    <row r="609" spans="1:28" x14ac:dyDescent="0.2">
      <c r="A609" s="38" t="str">
        <f t="shared" si="11"/>
        <v/>
      </c>
      <c r="B609" s="9"/>
      <c r="C609" s="7"/>
      <c r="D609" s="14"/>
      <c r="E609" s="14"/>
      <c r="F609" s="33" t="str">
        <f>IF($E609&lt;&gt;"",VLOOKUP($E609,Parametros!$A$3:$C$102,2,FALSE),"")</f>
        <v/>
      </c>
      <c r="G609" s="36"/>
      <c r="H609" s="33" t="str">
        <f>IF($G609&lt;&gt;"",VLOOKUP($G609,Parametros!$P$3:$R$102,2,FALSE),"")</f>
        <v/>
      </c>
      <c r="I609" s="9"/>
      <c r="J609" s="9"/>
      <c r="K609" s="9"/>
      <c r="L609" s="33" t="str">
        <f>IF($U609&lt;&gt;"",VLOOKUP(VLOOKUP(VLOOKUP($U609,Endereços!$B$3:$M$1002,8,FALSE),Parametros!$AG$3:$AJ$102,4,FALSE),Parametros!$U$3:$Z$102,4,FALSE),"")</f>
        <v/>
      </c>
      <c r="M609" s="33" t="str">
        <f>IF($U609&lt;&gt;"",VLOOKUP(VLOOKUP($U609,Endereços!$B$3:$M$1002,6,FALSE),Parametros!$I$3:$N$102,6,FALSE),"")</f>
        <v/>
      </c>
      <c r="N609" s="9"/>
      <c r="O609" s="9"/>
      <c r="P609" s="9"/>
      <c r="Q609" s="9"/>
      <c r="R609" s="9"/>
      <c r="S609" s="9"/>
      <c r="T609" s="9"/>
      <c r="U609" s="9"/>
      <c r="V609" s="32" t="str">
        <f>IF($U609&lt;&gt;"",VLOOKUP($U609,Endereços!$B$3:$M$1002,5,FALSE)&amp;" - "&amp;VLOOKUP($U609,Endereços!$B$3:$M$1002,7,FALSE)&amp;" - "&amp;VLOOKUP($U609,Endereços!$B$3:$M$1002,8,FALSE)&amp;", "&amp;VLOOKUP($U609,Endereços!$B$3:$M$1002,2,FALSE)&amp;" "&amp;VLOOKUP($U609,Endereços!$B$3:$M$1002,3,FALSE),"")</f>
        <v/>
      </c>
      <c r="W609" s="9"/>
      <c r="X609" s="9"/>
      <c r="Y609" s="9"/>
      <c r="Z609" s="16"/>
      <c r="AA609" s="16"/>
      <c r="AB609" s="72"/>
    </row>
    <row r="610" spans="1:28" x14ac:dyDescent="0.2">
      <c r="A610" s="38" t="str">
        <f t="shared" si="11"/>
        <v/>
      </c>
      <c r="B610" s="9"/>
      <c r="C610" s="7"/>
      <c r="D610" s="14"/>
      <c r="E610" s="14"/>
      <c r="F610" s="33" t="str">
        <f>IF($E610&lt;&gt;"",VLOOKUP($E610,Parametros!$A$3:$C$102,2,FALSE),"")</f>
        <v/>
      </c>
      <c r="G610" s="36"/>
      <c r="H610" s="33" t="str">
        <f>IF($G610&lt;&gt;"",VLOOKUP($G610,Parametros!$P$3:$R$102,2,FALSE),"")</f>
        <v/>
      </c>
      <c r="I610" s="9"/>
      <c r="J610" s="9"/>
      <c r="K610" s="9"/>
      <c r="L610" s="33" t="str">
        <f>IF($U610&lt;&gt;"",VLOOKUP(VLOOKUP(VLOOKUP($U610,Endereços!$B$3:$M$1002,8,FALSE),Parametros!$AG$3:$AJ$102,4,FALSE),Parametros!$U$3:$Z$102,4,FALSE),"")</f>
        <v/>
      </c>
      <c r="M610" s="33" t="str">
        <f>IF($U610&lt;&gt;"",VLOOKUP(VLOOKUP($U610,Endereços!$B$3:$M$1002,6,FALSE),Parametros!$I$3:$N$102,6,FALSE),"")</f>
        <v/>
      </c>
      <c r="N610" s="9"/>
      <c r="O610" s="9"/>
      <c r="P610" s="9"/>
      <c r="Q610" s="9"/>
      <c r="R610" s="9"/>
      <c r="S610" s="9"/>
      <c r="T610" s="9"/>
      <c r="U610" s="9"/>
      <c r="V610" s="32" t="str">
        <f>IF($U610&lt;&gt;"",VLOOKUP($U610,Endereços!$B$3:$M$1002,5,FALSE)&amp;" - "&amp;VLOOKUP($U610,Endereços!$B$3:$M$1002,7,FALSE)&amp;" - "&amp;VLOOKUP($U610,Endereços!$B$3:$M$1002,8,FALSE)&amp;", "&amp;VLOOKUP($U610,Endereços!$B$3:$M$1002,2,FALSE)&amp;" "&amp;VLOOKUP($U610,Endereços!$B$3:$M$1002,3,FALSE),"")</f>
        <v/>
      </c>
      <c r="W610" s="9"/>
      <c r="X610" s="9"/>
      <c r="Y610" s="9"/>
      <c r="Z610" s="16"/>
      <c r="AA610" s="16"/>
      <c r="AB610" s="72"/>
    </row>
    <row r="611" spans="1:28" x14ac:dyDescent="0.2">
      <c r="A611" s="38" t="str">
        <f t="shared" si="11"/>
        <v/>
      </c>
      <c r="B611" s="9"/>
      <c r="C611" s="7"/>
      <c r="D611" s="14"/>
      <c r="E611" s="14"/>
      <c r="F611" s="33" t="str">
        <f>IF($E611&lt;&gt;"",VLOOKUP($E611,Parametros!$A$3:$C$102,2,FALSE),"")</f>
        <v/>
      </c>
      <c r="G611" s="36"/>
      <c r="H611" s="33" t="str">
        <f>IF($G611&lt;&gt;"",VLOOKUP($G611,Parametros!$P$3:$R$102,2,FALSE),"")</f>
        <v/>
      </c>
      <c r="I611" s="9"/>
      <c r="J611" s="9"/>
      <c r="K611" s="9"/>
      <c r="L611" s="33" t="str">
        <f>IF($U611&lt;&gt;"",VLOOKUP(VLOOKUP(VLOOKUP($U611,Endereços!$B$3:$M$1002,8,FALSE),Parametros!$AG$3:$AJ$102,4,FALSE),Parametros!$U$3:$Z$102,4,FALSE),"")</f>
        <v/>
      </c>
      <c r="M611" s="33" t="str">
        <f>IF($U611&lt;&gt;"",VLOOKUP(VLOOKUP($U611,Endereços!$B$3:$M$1002,6,FALSE),Parametros!$I$3:$N$102,6,FALSE),"")</f>
        <v/>
      </c>
      <c r="N611" s="9"/>
      <c r="O611" s="9"/>
      <c r="P611" s="9"/>
      <c r="Q611" s="9"/>
      <c r="R611" s="9"/>
      <c r="S611" s="9"/>
      <c r="T611" s="9"/>
      <c r="U611" s="9"/>
      <c r="V611" s="32" t="str">
        <f>IF($U611&lt;&gt;"",VLOOKUP($U611,Endereços!$B$3:$M$1002,5,FALSE)&amp;" - "&amp;VLOOKUP($U611,Endereços!$B$3:$M$1002,7,FALSE)&amp;" - "&amp;VLOOKUP($U611,Endereços!$B$3:$M$1002,8,FALSE)&amp;", "&amp;VLOOKUP($U611,Endereços!$B$3:$M$1002,2,FALSE)&amp;" "&amp;VLOOKUP($U611,Endereços!$B$3:$M$1002,3,FALSE),"")</f>
        <v/>
      </c>
      <c r="W611" s="9"/>
      <c r="X611" s="9"/>
      <c r="Y611" s="9"/>
      <c r="Z611" s="16"/>
      <c r="AA611" s="16"/>
      <c r="AB611" s="72"/>
    </row>
    <row r="612" spans="1:28" x14ac:dyDescent="0.2">
      <c r="A612" s="38" t="str">
        <f t="shared" si="11"/>
        <v/>
      </c>
      <c r="B612" s="9"/>
      <c r="C612" s="7"/>
      <c r="D612" s="14"/>
      <c r="E612" s="14"/>
      <c r="F612" s="33" t="str">
        <f>IF($E612&lt;&gt;"",VLOOKUP($E612,Parametros!$A$3:$C$102,2,FALSE),"")</f>
        <v/>
      </c>
      <c r="G612" s="36"/>
      <c r="H612" s="33" t="str">
        <f>IF($G612&lt;&gt;"",VLOOKUP($G612,Parametros!$P$3:$R$102,2,FALSE),"")</f>
        <v/>
      </c>
      <c r="I612" s="9"/>
      <c r="J612" s="9"/>
      <c r="K612" s="9"/>
      <c r="L612" s="33" t="str">
        <f>IF($U612&lt;&gt;"",VLOOKUP(VLOOKUP(VLOOKUP($U612,Endereços!$B$3:$M$1002,8,FALSE),Parametros!$AG$3:$AJ$102,4,FALSE),Parametros!$U$3:$Z$102,4,FALSE),"")</f>
        <v/>
      </c>
      <c r="M612" s="33" t="str">
        <f>IF($U612&lt;&gt;"",VLOOKUP(VLOOKUP($U612,Endereços!$B$3:$M$1002,6,FALSE),Parametros!$I$3:$N$102,6,FALSE),"")</f>
        <v/>
      </c>
      <c r="N612" s="9"/>
      <c r="O612" s="9"/>
      <c r="P612" s="9"/>
      <c r="Q612" s="9"/>
      <c r="R612" s="9"/>
      <c r="S612" s="9"/>
      <c r="T612" s="9"/>
      <c r="U612" s="9"/>
      <c r="V612" s="32" t="str">
        <f>IF($U612&lt;&gt;"",VLOOKUP($U612,Endereços!$B$3:$M$1002,5,FALSE)&amp;" - "&amp;VLOOKUP($U612,Endereços!$B$3:$M$1002,7,FALSE)&amp;" - "&amp;VLOOKUP($U612,Endereços!$B$3:$M$1002,8,FALSE)&amp;", "&amp;VLOOKUP($U612,Endereços!$B$3:$M$1002,2,FALSE)&amp;" "&amp;VLOOKUP($U612,Endereços!$B$3:$M$1002,3,FALSE),"")</f>
        <v/>
      </c>
      <c r="W612" s="9"/>
      <c r="X612" s="9"/>
      <c r="Y612" s="9"/>
      <c r="Z612" s="16"/>
      <c r="AA612" s="16"/>
      <c r="AB612" s="72"/>
    </row>
    <row r="613" spans="1:28" x14ac:dyDescent="0.2">
      <c r="A613" s="38" t="str">
        <f t="shared" si="11"/>
        <v/>
      </c>
      <c r="B613" s="9"/>
      <c r="C613" s="7"/>
      <c r="D613" s="14"/>
      <c r="E613" s="14"/>
      <c r="F613" s="33" t="str">
        <f>IF($E613&lt;&gt;"",VLOOKUP($E613,Parametros!$A$3:$C$102,2,FALSE),"")</f>
        <v/>
      </c>
      <c r="G613" s="36"/>
      <c r="H613" s="33" t="str">
        <f>IF($G613&lt;&gt;"",VLOOKUP($G613,Parametros!$P$3:$R$102,2,FALSE),"")</f>
        <v/>
      </c>
      <c r="I613" s="9"/>
      <c r="J613" s="9"/>
      <c r="K613" s="9"/>
      <c r="L613" s="33" t="str">
        <f>IF($U613&lt;&gt;"",VLOOKUP(VLOOKUP(VLOOKUP($U613,Endereços!$B$3:$M$1002,8,FALSE),Parametros!$AG$3:$AJ$102,4,FALSE),Parametros!$U$3:$Z$102,4,FALSE),"")</f>
        <v/>
      </c>
      <c r="M613" s="33" t="str">
        <f>IF($U613&lt;&gt;"",VLOOKUP(VLOOKUP($U613,Endereços!$B$3:$M$1002,6,FALSE),Parametros!$I$3:$N$102,6,FALSE),"")</f>
        <v/>
      </c>
      <c r="N613" s="9"/>
      <c r="O613" s="9"/>
      <c r="P613" s="9"/>
      <c r="Q613" s="9"/>
      <c r="R613" s="9"/>
      <c r="S613" s="9"/>
      <c r="T613" s="9"/>
      <c r="U613" s="9"/>
      <c r="V613" s="32" t="str">
        <f>IF($U613&lt;&gt;"",VLOOKUP($U613,Endereços!$B$3:$M$1002,5,FALSE)&amp;" - "&amp;VLOOKUP($U613,Endereços!$B$3:$M$1002,7,FALSE)&amp;" - "&amp;VLOOKUP($U613,Endereços!$B$3:$M$1002,8,FALSE)&amp;", "&amp;VLOOKUP($U613,Endereços!$B$3:$M$1002,2,FALSE)&amp;" "&amp;VLOOKUP($U613,Endereços!$B$3:$M$1002,3,FALSE),"")</f>
        <v/>
      </c>
      <c r="W613" s="9"/>
      <c r="X613" s="9"/>
      <c r="Y613" s="9"/>
      <c r="Z613" s="16"/>
      <c r="AA613" s="16"/>
      <c r="AB613" s="72"/>
    </row>
    <row r="614" spans="1:28" x14ac:dyDescent="0.2">
      <c r="A614" s="38" t="str">
        <f t="shared" si="11"/>
        <v/>
      </c>
      <c r="B614" s="9"/>
      <c r="C614" s="7"/>
      <c r="D614" s="14"/>
      <c r="E614" s="14"/>
      <c r="F614" s="33" t="str">
        <f>IF($E614&lt;&gt;"",VLOOKUP($E614,Parametros!$A$3:$C$102,2,FALSE),"")</f>
        <v/>
      </c>
      <c r="G614" s="36"/>
      <c r="H614" s="33" t="str">
        <f>IF($G614&lt;&gt;"",VLOOKUP($G614,Parametros!$P$3:$R$102,2,FALSE),"")</f>
        <v/>
      </c>
      <c r="I614" s="9"/>
      <c r="J614" s="9"/>
      <c r="K614" s="9"/>
      <c r="L614" s="33" t="str">
        <f>IF($U614&lt;&gt;"",VLOOKUP(VLOOKUP(VLOOKUP($U614,Endereços!$B$3:$M$1002,8,FALSE),Parametros!$AG$3:$AJ$102,4,FALSE),Parametros!$U$3:$Z$102,4,FALSE),"")</f>
        <v/>
      </c>
      <c r="M614" s="33" t="str">
        <f>IF($U614&lt;&gt;"",VLOOKUP(VLOOKUP($U614,Endereços!$B$3:$M$1002,6,FALSE),Parametros!$I$3:$N$102,6,FALSE),"")</f>
        <v/>
      </c>
      <c r="N614" s="9"/>
      <c r="O614" s="9"/>
      <c r="P614" s="9"/>
      <c r="Q614" s="9"/>
      <c r="R614" s="9"/>
      <c r="S614" s="9"/>
      <c r="T614" s="9"/>
      <c r="U614" s="9"/>
      <c r="V614" s="32" t="str">
        <f>IF($U614&lt;&gt;"",VLOOKUP($U614,Endereços!$B$3:$M$1002,5,FALSE)&amp;" - "&amp;VLOOKUP($U614,Endereços!$B$3:$M$1002,7,FALSE)&amp;" - "&amp;VLOOKUP($U614,Endereços!$B$3:$M$1002,8,FALSE)&amp;", "&amp;VLOOKUP($U614,Endereços!$B$3:$M$1002,2,FALSE)&amp;" "&amp;VLOOKUP($U614,Endereços!$B$3:$M$1002,3,FALSE),"")</f>
        <v/>
      </c>
      <c r="W614" s="9"/>
      <c r="X614" s="9"/>
      <c r="Y614" s="9"/>
      <c r="Z614" s="16"/>
      <c r="AA614" s="16"/>
      <c r="AB614" s="72"/>
    </row>
    <row r="615" spans="1:28" x14ac:dyDescent="0.2">
      <c r="A615" s="38" t="str">
        <f t="shared" si="11"/>
        <v/>
      </c>
      <c r="B615" s="9"/>
      <c r="C615" s="7"/>
      <c r="D615" s="14"/>
      <c r="E615" s="14"/>
      <c r="F615" s="33" t="str">
        <f>IF($E615&lt;&gt;"",VLOOKUP($E615,Parametros!$A$3:$C$102,2,FALSE),"")</f>
        <v/>
      </c>
      <c r="G615" s="36"/>
      <c r="H615" s="33" t="str">
        <f>IF($G615&lt;&gt;"",VLOOKUP($G615,Parametros!$P$3:$R$102,2,FALSE),"")</f>
        <v/>
      </c>
      <c r="I615" s="9"/>
      <c r="J615" s="9"/>
      <c r="K615" s="9"/>
      <c r="L615" s="33" t="str">
        <f>IF($U615&lt;&gt;"",VLOOKUP(VLOOKUP(VLOOKUP($U615,Endereços!$B$3:$M$1002,8,FALSE),Parametros!$AG$3:$AJ$102,4,FALSE),Parametros!$U$3:$Z$102,4,FALSE),"")</f>
        <v/>
      </c>
      <c r="M615" s="33" t="str">
        <f>IF($U615&lt;&gt;"",VLOOKUP(VLOOKUP($U615,Endereços!$B$3:$M$1002,6,FALSE),Parametros!$I$3:$N$102,6,FALSE),"")</f>
        <v/>
      </c>
      <c r="N615" s="9"/>
      <c r="O615" s="9"/>
      <c r="P615" s="9"/>
      <c r="Q615" s="9"/>
      <c r="R615" s="9"/>
      <c r="S615" s="9"/>
      <c r="T615" s="9"/>
      <c r="U615" s="9"/>
      <c r="V615" s="32" t="str">
        <f>IF($U615&lt;&gt;"",VLOOKUP($U615,Endereços!$B$3:$M$1002,5,FALSE)&amp;" - "&amp;VLOOKUP($U615,Endereços!$B$3:$M$1002,7,FALSE)&amp;" - "&amp;VLOOKUP($U615,Endereços!$B$3:$M$1002,8,FALSE)&amp;", "&amp;VLOOKUP($U615,Endereços!$B$3:$M$1002,2,FALSE)&amp;" "&amp;VLOOKUP($U615,Endereços!$B$3:$M$1002,3,FALSE),"")</f>
        <v/>
      </c>
      <c r="W615" s="9"/>
      <c r="X615" s="9"/>
      <c r="Y615" s="9"/>
      <c r="Z615" s="16"/>
      <c r="AA615" s="16"/>
      <c r="AB615" s="72"/>
    </row>
    <row r="616" spans="1:28" x14ac:dyDescent="0.2">
      <c r="A616" s="38" t="str">
        <f t="shared" si="11"/>
        <v/>
      </c>
      <c r="B616" s="9"/>
      <c r="C616" s="7"/>
      <c r="D616" s="14"/>
      <c r="E616" s="14"/>
      <c r="F616" s="33" t="str">
        <f>IF($E616&lt;&gt;"",VLOOKUP($E616,Parametros!$A$3:$C$102,2,FALSE),"")</f>
        <v/>
      </c>
      <c r="G616" s="36"/>
      <c r="H616" s="33" t="str">
        <f>IF($G616&lt;&gt;"",VLOOKUP($G616,Parametros!$P$3:$R$102,2,FALSE),"")</f>
        <v/>
      </c>
      <c r="I616" s="9"/>
      <c r="J616" s="9"/>
      <c r="K616" s="9"/>
      <c r="L616" s="33" t="str">
        <f>IF($U616&lt;&gt;"",VLOOKUP(VLOOKUP(VLOOKUP($U616,Endereços!$B$3:$M$1002,8,FALSE),Parametros!$AG$3:$AJ$102,4,FALSE),Parametros!$U$3:$Z$102,4,FALSE),"")</f>
        <v/>
      </c>
      <c r="M616" s="33" t="str">
        <f>IF($U616&lt;&gt;"",VLOOKUP(VLOOKUP($U616,Endereços!$B$3:$M$1002,6,FALSE),Parametros!$I$3:$N$102,6,FALSE),"")</f>
        <v/>
      </c>
      <c r="N616" s="9"/>
      <c r="O616" s="9"/>
      <c r="P616" s="9"/>
      <c r="Q616" s="9"/>
      <c r="R616" s="9"/>
      <c r="S616" s="9"/>
      <c r="T616" s="9"/>
      <c r="U616" s="9"/>
      <c r="V616" s="32" t="str">
        <f>IF($U616&lt;&gt;"",VLOOKUP($U616,Endereços!$B$3:$M$1002,5,FALSE)&amp;" - "&amp;VLOOKUP($U616,Endereços!$B$3:$M$1002,7,FALSE)&amp;" - "&amp;VLOOKUP($U616,Endereços!$B$3:$M$1002,8,FALSE)&amp;", "&amp;VLOOKUP($U616,Endereços!$B$3:$M$1002,2,FALSE)&amp;" "&amp;VLOOKUP($U616,Endereços!$B$3:$M$1002,3,FALSE),"")</f>
        <v/>
      </c>
      <c r="W616" s="9"/>
      <c r="X616" s="9"/>
      <c r="Y616" s="9"/>
      <c r="Z616" s="16"/>
      <c r="AA616" s="16"/>
      <c r="AB616" s="72"/>
    </row>
    <row r="617" spans="1:28" x14ac:dyDescent="0.2">
      <c r="A617" s="38" t="str">
        <f t="shared" si="11"/>
        <v/>
      </c>
      <c r="B617" s="9"/>
      <c r="C617" s="7"/>
      <c r="D617" s="14"/>
      <c r="E617" s="14"/>
      <c r="F617" s="33" t="str">
        <f>IF($E617&lt;&gt;"",VLOOKUP($E617,Parametros!$A$3:$C$102,2,FALSE),"")</f>
        <v/>
      </c>
      <c r="G617" s="36"/>
      <c r="H617" s="33" t="str">
        <f>IF($G617&lt;&gt;"",VLOOKUP($G617,Parametros!$P$3:$R$102,2,FALSE),"")</f>
        <v/>
      </c>
      <c r="I617" s="9"/>
      <c r="J617" s="9"/>
      <c r="K617" s="9"/>
      <c r="L617" s="33" t="str">
        <f>IF($U617&lt;&gt;"",VLOOKUP(VLOOKUP(VLOOKUP($U617,Endereços!$B$3:$M$1002,8,FALSE),Parametros!$AG$3:$AJ$102,4,FALSE),Parametros!$U$3:$Z$102,4,FALSE),"")</f>
        <v/>
      </c>
      <c r="M617" s="33" t="str">
        <f>IF($U617&lt;&gt;"",VLOOKUP(VLOOKUP($U617,Endereços!$B$3:$M$1002,6,FALSE),Parametros!$I$3:$N$102,6,FALSE),"")</f>
        <v/>
      </c>
      <c r="N617" s="9"/>
      <c r="O617" s="9"/>
      <c r="P617" s="9"/>
      <c r="Q617" s="9"/>
      <c r="R617" s="9"/>
      <c r="S617" s="9"/>
      <c r="T617" s="9"/>
      <c r="U617" s="9"/>
      <c r="V617" s="32" t="str">
        <f>IF($U617&lt;&gt;"",VLOOKUP($U617,Endereços!$B$3:$M$1002,5,FALSE)&amp;" - "&amp;VLOOKUP($U617,Endereços!$B$3:$M$1002,7,FALSE)&amp;" - "&amp;VLOOKUP($U617,Endereços!$B$3:$M$1002,8,FALSE)&amp;", "&amp;VLOOKUP($U617,Endereços!$B$3:$M$1002,2,FALSE)&amp;" "&amp;VLOOKUP($U617,Endereços!$B$3:$M$1002,3,FALSE),"")</f>
        <v/>
      </c>
      <c r="W617" s="9"/>
      <c r="X617" s="9"/>
      <c r="Y617" s="9"/>
      <c r="Z617" s="16"/>
      <c r="AA617" s="16"/>
      <c r="AB617" s="72"/>
    </row>
    <row r="618" spans="1:28" x14ac:dyDescent="0.2">
      <c r="A618" s="38" t="str">
        <f t="shared" si="11"/>
        <v/>
      </c>
      <c r="B618" s="9"/>
      <c r="C618" s="7"/>
      <c r="D618" s="14"/>
      <c r="E618" s="14"/>
      <c r="F618" s="33" t="str">
        <f>IF($E618&lt;&gt;"",VLOOKUP($E618,Parametros!$A$3:$C$102,2,FALSE),"")</f>
        <v/>
      </c>
      <c r="G618" s="36"/>
      <c r="H618" s="33" t="str">
        <f>IF($G618&lt;&gt;"",VLOOKUP($G618,Parametros!$P$3:$R$102,2,FALSE),"")</f>
        <v/>
      </c>
      <c r="I618" s="9"/>
      <c r="J618" s="9"/>
      <c r="K618" s="9"/>
      <c r="L618" s="33" t="str">
        <f>IF($U618&lt;&gt;"",VLOOKUP(VLOOKUP(VLOOKUP($U618,Endereços!$B$3:$M$1002,8,FALSE),Parametros!$AG$3:$AJ$102,4,FALSE),Parametros!$U$3:$Z$102,4,FALSE),"")</f>
        <v/>
      </c>
      <c r="M618" s="33" t="str">
        <f>IF($U618&lt;&gt;"",VLOOKUP(VLOOKUP($U618,Endereços!$B$3:$M$1002,6,FALSE),Parametros!$I$3:$N$102,6,FALSE),"")</f>
        <v/>
      </c>
      <c r="N618" s="9"/>
      <c r="O618" s="9"/>
      <c r="P618" s="9"/>
      <c r="Q618" s="9"/>
      <c r="R618" s="9"/>
      <c r="S618" s="9"/>
      <c r="T618" s="9"/>
      <c r="U618" s="9"/>
      <c r="V618" s="32" t="str">
        <f>IF($U618&lt;&gt;"",VLOOKUP($U618,Endereços!$B$3:$M$1002,5,FALSE)&amp;" - "&amp;VLOOKUP($U618,Endereços!$B$3:$M$1002,7,FALSE)&amp;" - "&amp;VLOOKUP($U618,Endereços!$B$3:$M$1002,8,FALSE)&amp;", "&amp;VLOOKUP($U618,Endereços!$B$3:$M$1002,2,FALSE)&amp;" "&amp;VLOOKUP($U618,Endereços!$B$3:$M$1002,3,FALSE),"")</f>
        <v/>
      </c>
      <c r="W618" s="9"/>
      <c r="X618" s="9"/>
      <c r="Y618" s="9"/>
      <c r="Z618" s="16"/>
      <c r="AA618" s="16"/>
      <c r="AB618" s="72"/>
    </row>
    <row r="619" spans="1:28" x14ac:dyDescent="0.2">
      <c r="A619" s="38" t="str">
        <f t="shared" si="11"/>
        <v/>
      </c>
      <c r="B619" s="9"/>
      <c r="C619" s="7"/>
      <c r="D619" s="14"/>
      <c r="E619" s="14"/>
      <c r="F619" s="33" t="str">
        <f>IF($E619&lt;&gt;"",VLOOKUP($E619,Parametros!$A$3:$C$102,2,FALSE),"")</f>
        <v/>
      </c>
      <c r="G619" s="36"/>
      <c r="H619" s="33" t="str">
        <f>IF($G619&lt;&gt;"",VLOOKUP($G619,Parametros!$P$3:$R$102,2,FALSE),"")</f>
        <v/>
      </c>
      <c r="I619" s="9"/>
      <c r="J619" s="9"/>
      <c r="K619" s="9"/>
      <c r="L619" s="33" t="str">
        <f>IF($U619&lt;&gt;"",VLOOKUP(VLOOKUP(VLOOKUP($U619,Endereços!$B$3:$M$1002,8,FALSE),Parametros!$AG$3:$AJ$102,4,FALSE),Parametros!$U$3:$Z$102,4,FALSE),"")</f>
        <v/>
      </c>
      <c r="M619" s="33" t="str">
        <f>IF($U619&lt;&gt;"",VLOOKUP(VLOOKUP($U619,Endereços!$B$3:$M$1002,6,FALSE),Parametros!$I$3:$N$102,6,FALSE),"")</f>
        <v/>
      </c>
      <c r="N619" s="9"/>
      <c r="O619" s="9"/>
      <c r="P619" s="9"/>
      <c r="Q619" s="9"/>
      <c r="R619" s="9"/>
      <c r="S619" s="9"/>
      <c r="T619" s="9"/>
      <c r="U619" s="9"/>
      <c r="V619" s="32" t="str">
        <f>IF($U619&lt;&gt;"",VLOOKUP($U619,Endereços!$B$3:$M$1002,5,FALSE)&amp;" - "&amp;VLOOKUP($U619,Endereços!$B$3:$M$1002,7,FALSE)&amp;" - "&amp;VLOOKUP($U619,Endereços!$B$3:$M$1002,8,FALSE)&amp;", "&amp;VLOOKUP($U619,Endereços!$B$3:$M$1002,2,FALSE)&amp;" "&amp;VLOOKUP($U619,Endereços!$B$3:$M$1002,3,FALSE),"")</f>
        <v/>
      </c>
      <c r="W619" s="9"/>
      <c r="X619" s="9"/>
      <c r="Y619" s="9"/>
      <c r="Z619" s="16"/>
      <c r="AA619" s="16"/>
      <c r="AB619" s="72"/>
    </row>
    <row r="620" spans="1:28" x14ac:dyDescent="0.2">
      <c r="A620" s="38" t="str">
        <f t="shared" si="11"/>
        <v/>
      </c>
      <c r="B620" s="9"/>
      <c r="C620" s="7"/>
      <c r="D620" s="14"/>
      <c r="E620" s="14"/>
      <c r="F620" s="33" t="str">
        <f>IF($E620&lt;&gt;"",VLOOKUP($E620,Parametros!$A$3:$C$102,2,FALSE),"")</f>
        <v/>
      </c>
      <c r="G620" s="36"/>
      <c r="H620" s="33" t="str">
        <f>IF($G620&lt;&gt;"",VLOOKUP($G620,Parametros!$P$3:$R$102,2,FALSE),"")</f>
        <v/>
      </c>
      <c r="I620" s="9"/>
      <c r="J620" s="9"/>
      <c r="K620" s="9"/>
      <c r="L620" s="33" t="str">
        <f>IF($U620&lt;&gt;"",VLOOKUP(VLOOKUP(VLOOKUP($U620,Endereços!$B$3:$M$1002,8,FALSE),Parametros!$AG$3:$AJ$102,4,FALSE),Parametros!$U$3:$Z$102,4,FALSE),"")</f>
        <v/>
      </c>
      <c r="M620" s="33" t="str">
        <f>IF($U620&lt;&gt;"",VLOOKUP(VLOOKUP($U620,Endereços!$B$3:$M$1002,6,FALSE),Parametros!$I$3:$N$102,6,FALSE),"")</f>
        <v/>
      </c>
      <c r="N620" s="9"/>
      <c r="O620" s="9"/>
      <c r="P620" s="9"/>
      <c r="Q620" s="9"/>
      <c r="R620" s="9"/>
      <c r="S620" s="9"/>
      <c r="T620" s="9"/>
      <c r="U620" s="9"/>
      <c r="V620" s="32" t="str">
        <f>IF($U620&lt;&gt;"",VLOOKUP($U620,Endereços!$B$3:$M$1002,5,FALSE)&amp;" - "&amp;VLOOKUP($U620,Endereços!$B$3:$M$1002,7,FALSE)&amp;" - "&amp;VLOOKUP($U620,Endereços!$B$3:$M$1002,8,FALSE)&amp;", "&amp;VLOOKUP($U620,Endereços!$B$3:$M$1002,2,FALSE)&amp;" "&amp;VLOOKUP($U620,Endereços!$B$3:$M$1002,3,FALSE),"")</f>
        <v/>
      </c>
      <c r="W620" s="9"/>
      <c r="X620" s="9"/>
      <c r="Y620" s="9"/>
      <c r="Z620" s="16"/>
      <c r="AA620" s="16"/>
      <c r="AB620" s="72"/>
    </row>
    <row r="621" spans="1:28" x14ac:dyDescent="0.2">
      <c r="A621" s="38" t="str">
        <f t="shared" si="11"/>
        <v/>
      </c>
      <c r="B621" s="9"/>
      <c r="C621" s="7"/>
      <c r="D621" s="14"/>
      <c r="E621" s="14"/>
      <c r="F621" s="33" t="str">
        <f>IF($E621&lt;&gt;"",VLOOKUP($E621,Parametros!$A$3:$C$102,2,FALSE),"")</f>
        <v/>
      </c>
      <c r="G621" s="36"/>
      <c r="H621" s="33" t="str">
        <f>IF($G621&lt;&gt;"",VLOOKUP($G621,Parametros!$P$3:$R$102,2,FALSE),"")</f>
        <v/>
      </c>
      <c r="I621" s="9"/>
      <c r="J621" s="9"/>
      <c r="K621" s="9"/>
      <c r="L621" s="33" t="str">
        <f>IF($U621&lt;&gt;"",VLOOKUP(VLOOKUP(VLOOKUP($U621,Endereços!$B$3:$M$1002,8,FALSE),Parametros!$AG$3:$AJ$102,4,FALSE),Parametros!$U$3:$Z$102,4,FALSE),"")</f>
        <v/>
      </c>
      <c r="M621" s="33" t="str">
        <f>IF($U621&lt;&gt;"",VLOOKUP(VLOOKUP($U621,Endereços!$B$3:$M$1002,6,FALSE),Parametros!$I$3:$N$102,6,FALSE),"")</f>
        <v/>
      </c>
      <c r="N621" s="9"/>
      <c r="O621" s="9"/>
      <c r="P621" s="9"/>
      <c r="Q621" s="9"/>
      <c r="R621" s="9"/>
      <c r="S621" s="9"/>
      <c r="T621" s="9"/>
      <c r="U621" s="9"/>
      <c r="V621" s="32" t="str">
        <f>IF($U621&lt;&gt;"",VLOOKUP($U621,Endereços!$B$3:$M$1002,5,FALSE)&amp;" - "&amp;VLOOKUP($U621,Endereços!$B$3:$M$1002,7,FALSE)&amp;" - "&amp;VLOOKUP($U621,Endereços!$B$3:$M$1002,8,FALSE)&amp;", "&amp;VLOOKUP($U621,Endereços!$B$3:$M$1002,2,FALSE)&amp;" "&amp;VLOOKUP($U621,Endereços!$B$3:$M$1002,3,FALSE),"")</f>
        <v/>
      </c>
      <c r="W621" s="9"/>
      <c r="X621" s="9"/>
      <c r="Y621" s="9"/>
      <c r="Z621" s="16"/>
      <c r="AA621" s="16"/>
      <c r="AB621" s="72"/>
    </row>
    <row r="622" spans="1:28" x14ac:dyDescent="0.2">
      <c r="A622" s="38" t="str">
        <f t="shared" si="11"/>
        <v/>
      </c>
      <c r="B622" s="9"/>
      <c r="C622" s="7"/>
      <c r="D622" s="14"/>
      <c r="E622" s="14"/>
      <c r="F622" s="33" t="str">
        <f>IF($E622&lt;&gt;"",VLOOKUP($E622,Parametros!$A$3:$C$102,2,FALSE),"")</f>
        <v/>
      </c>
      <c r="G622" s="36"/>
      <c r="H622" s="33" t="str">
        <f>IF($G622&lt;&gt;"",VLOOKUP($G622,Parametros!$P$3:$R$102,2,FALSE),"")</f>
        <v/>
      </c>
      <c r="I622" s="9"/>
      <c r="J622" s="9"/>
      <c r="K622" s="9"/>
      <c r="L622" s="33" t="str">
        <f>IF($U622&lt;&gt;"",VLOOKUP(VLOOKUP(VLOOKUP($U622,Endereços!$B$3:$M$1002,8,FALSE),Parametros!$AG$3:$AJ$102,4,FALSE),Parametros!$U$3:$Z$102,4,FALSE),"")</f>
        <v/>
      </c>
      <c r="M622" s="33" t="str">
        <f>IF($U622&lt;&gt;"",VLOOKUP(VLOOKUP($U622,Endereços!$B$3:$M$1002,6,FALSE),Parametros!$I$3:$N$102,6,FALSE),"")</f>
        <v/>
      </c>
      <c r="N622" s="9"/>
      <c r="O622" s="9"/>
      <c r="P622" s="9"/>
      <c r="Q622" s="9"/>
      <c r="R622" s="9"/>
      <c r="S622" s="9"/>
      <c r="T622" s="9"/>
      <c r="U622" s="9"/>
      <c r="V622" s="32" t="str">
        <f>IF($U622&lt;&gt;"",VLOOKUP($U622,Endereços!$B$3:$M$1002,5,FALSE)&amp;" - "&amp;VLOOKUP($U622,Endereços!$B$3:$M$1002,7,FALSE)&amp;" - "&amp;VLOOKUP($U622,Endereços!$B$3:$M$1002,8,FALSE)&amp;", "&amp;VLOOKUP($U622,Endereços!$B$3:$M$1002,2,FALSE)&amp;" "&amp;VLOOKUP($U622,Endereços!$B$3:$M$1002,3,FALSE),"")</f>
        <v/>
      </c>
      <c r="W622" s="9"/>
      <c r="X622" s="9"/>
      <c r="Y622" s="9"/>
      <c r="Z622" s="16"/>
      <c r="AA622" s="16"/>
      <c r="AB622" s="72"/>
    </row>
    <row r="623" spans="1:28" x14ac:dyDescent="0.2">
      <c r="A623" s="38" t="str">
        <f t="shared" si="11"/>
        <v/>
      </c>
      <c r="B623" s="9"/>
      <c r="C623" s="7"/>
      <c r="D623" s="14"/>
      <c r="E623" s="14"/>
      <c r="F623" s="33" t="str">
        <f>IF($E623&lt;&gt;"",VLOOKUP($E623,Parametros!$A$3:$C$102,2,FALSE),"")</f>
        <v/>
      </c>
      <c r="G623" s="36"/>
      <c r="H623" s="33" t="str">
        <f>IF($G623&lt;&gt;"",VLOOKUP($G623,Parametros!$P$3:$R$102,2,FALSE),"")</f>
        <v/>
      </c>
      <c r="I623" s="9"/>
      <c r="J623" s="9"/>
      <c r="K623" s="9"/>
      <c r="L623" s="33" t="str">
        <f>IF($U623&lt;&gt;"",VLOOKUP(VLOOKUP(VLOOKUP($U623,Endereços!$B$3:$M$1002,8,FALSE),Parametros!$AG$3:$AJ$102,4,FALSE),Parametros!$U$3:$Z$102,4,FALSE),"")</f>
        <v/>
      </c>
      <c r="M623" s="33" t="str">
        <f>IF($U623&lt;&gt;"",VLOOKUP(VLOOKUP($U623,Endereços!$B$3:$M$1002,6,FALSE),Parametros!$I$3:$N$102,6,FALSE),"")</f>
        <v/>
      </c>
      <c r="N623" s="9"/>
      <c r="O623" s="9"/>
      <c r="P623" s="9"/>
      <c r="Q623" s="9"/>
      <c r="R623" s="9"/>
      <c r="S623" s="9"/>
      <c r="T623" s="9"/>
      <c r="U623" s="9"/>
      <c r="V623" s="32" t="str">
        <f>IF($U623&lt;&gt;"",VLOOKUP($U623,Endereços!$B$3:$M$1002,5,FALSE)&amp;" - "&amp;VLOOKUP($U623,Endereços!$B$3:$M$1002,7,FALSE)&amp;" - "&amp;VLOOKUP($U623,Endereços!$B$3:$M$1002,8,FALSE)&amp;", "&amp;VLOOKUP($U623,Endereços!$B$3:$M$1002,2,FALSE)&amp;" "&amp;VLOOKUP($U623,Endereços!$B$3:$M$1002,3,FALSE),"")</f>
        <v/>
      </c>
      <c r="W623" s="9"/>
      <c r="X623" s="9"/>
      <c r="Y623" s="9"/>
      <c r="Z623" s="16"/>
      <c r="AA623" s="16"/>
      <c r="AB623" s="72"/>
    </row>
    <row r="624" spans="1:28" x14ac:dyDescent="0.2">
      <c r="A624" s="38" t="str">
        <f t="shared" si="11"/>
        <v/>
      </c>
      <c r="B624" s="9"/>
      <c r="C624" s="7"/>
      <c r="D624" s="14"/>
      <c r="E624" s="14"/>
      <c r="F624" s="33" t="str">
        <f>IF($E624&lt;&gt;"",VLOOKUP($E624,Parametros!$A$3:$C$102,2,FALSE),"")</f>
        <v/>
      </c>
      <c r="G624" s="36"/>
      <c r="H624" s="33" t="str">
        <f>IF($G624&lt;&gt;"",VLOOKUP($G624,Parametros!$P$3:$R$102,2,FALSE),"")</f>
        <v/>
      </c>
      <c r="I624" s="9"/>
      <c r="J624" s="9"/>
      <c r="K624" s="9"/>
      <c r="L624" s="33" t="str">
        <f>IF($U624&lt;&gt;"",VLOOKUP(VLOOKUP(VLOOKUP($U624,Endereços!$B$3:$M$1002,8,FALSE),Parametros!$AG$3:$AJ$102,4,FALSE),Parametros!$U$3:$Z$102,4,FALSE),"")</f>
        <v/>
      </c>
      <c r="M624" s="33" t="str">
        <f>IF($U624&lt;&gt;"",VLOOKUP(VLOOKUP($U624,Endereços!$B$3:$M$1002,6,FALSE),Parametros!$I$3:$N$102,6,FALSE),"")</f>
        <v/>
      </c>
      <c r="N624" s="9"/>
      <c r="O624" s="9"/>
      <c r="P624" s="9"/>
      <c r="Q624" s="9"/>
      <c r="R624" s="9"/>
      <c r="S624" s="9"/>
      <c r="T624" s="9"/>
      <c r="U624" s="9"/>
      <c r="V624" s="32" t="str">
        <f>IF($U624&lt;&gt;"",VLOOKUP($U624,Endereços!$B$3:$M$1002,5,FALSE)&amp;" - "&amp;VLOOKUP($U624,Endereços!$B$3:$M$1002,7,FALSE)&amp;" - "&amp;VLOOKUP($U624,Endereços!$B$3:$M$1002,8,FALSE)&amp;", "&amp;VLOOKUP($U624,Endereços!$B$3:$M$1002,2,FALSE)&amp;" "&amp;VLOOKUP($U624,Endereços!$B$3:$M$1002,3,FALSE),"")</f>
        <v/>
      </c>
      <c r="W624" s="9"/>
      <c r="X624" s="9"/>
      <c r="Y624" s="9"/>
      <c r="Z624" s="16"/>
      <c r="AA624" s="16"/>
      <c r="AB624" s="72"/>
    </row>
    <row r="625" spans="1:28" x14ac:dyDescent="0.2">
      <c r="A625" s="38" t="str">
        <f t="shared" si="11"/>
        <v/>
      </c>
      <c r="B625" s="9"/>
      <c r="C625" s="7"/>
      <c r="D625" s="14"/>
      <c r="E625" s="14"/>
      <c r="F625" s="33" t="str">
        <f>IF($E625&lt;&gt;"",VLOOKUP($E625,Parametros!$A$3:$C$102,2,FALSE),"")</f>
        <v/>
      </c>
      <c r="G625" s="36"/>
      <c r="H625" s="33" t="str">
        <f>IF($G625&lt;&gt;"",VLOOKUP($G625,Parametros!$P$3:$R$102,2,FALSE),"")</f>
        <v/>
      </c>
      <c r="I625" s="9"/>
      <c r="J625" s="9"/>
      <c r="K625" s="9"/>
      <c r="L625" s="33" t="str">
        <f>IF($U625&lt;&gt;"",VLOOKUP(VLOOKUP(VLOOKUP($U625,Endereços!$B$3:$M$1002,8,FALSE),Parametros!$AG$3:$AJ$102,4,FALSE),Parametros!$U$3:$Z$102,4,FALSE),"")</f>
        <v/>
      </c>
      <c r="M625" s="33" t="str">
        <f>IF($U625&lt;&gt;"",VLOOKUP(VLOOKUP($U625,Endereços!$B$3:$M$1002,6,FALSE),Parametros!$I$3:$N$102,6,FALSE),"")</f>
        <v/>
      </c>
      <c r="N625" s="9"/>
      <c r="O625" s="9"/>
      <c r="P625" s="9"/>
      <c r="Q625" s="9"/>
      <c r="R625" s="9"/>
      <c r="S625" s="9"/>
      <c r="T625" s="9"/>
      <c r="U625" s="9"/>
      <c r="V625" s="32" t="str">
        <f>IF($U625&lt;&gt;"",VLOOKUP($U625,Endereços!$B$3:$M$1002,5,FALSE)&amp;" - "&amp;VLOOKUP($U625,Endereços!$B$3:$M$1002,7,FALSE)&amp;" - "&amp;VLOOKUP($U625,Endereços!$B$3:$M$1002,8,FALSE)&amp;", "&amp;VLOOKUP($U625,Endereços!$B$3:$M$1002,2,FALSE)&amp;" "&amp;VLOOKUP($U625,Endereços!$B$3:$M$1002,3,FALSE),"")</f>
        <v/>
      </c>
      <c r="W625" s="9"/>
      <c r="X625" s="9"/>
      <c r="Y625" s="9"/>
      <c r="Z625" s="16"/>
      <c r="AA625" s="16"/>
      <c r="AB625" s="72"/>
    </row>
    <row r="626" spans="1:28" x14ac:dyDescent="0.2">
      <c r="A626" s="38" t="str">
        <f t="shared" si="11"/>
        <v/>
      </c>
      <c r="B626" s="9"/>
      <c r="C626" s="7"/>
      <c r="D626" s="14"/>
      <c r="E626" s="14"/>
      <c r="F626" s="33" t="str">
        <f>IF($E626&lt;&gt;"",VLOOKUP($E626,Parametros!$A$3:$C$102,2,FALSE),"")</f>
        <v/>
      </c>
      <c r="G626" s="36"/>
      <c r="H626" s="33" t="str">
        <f>IF($G626&lt;&gt;"",VLOOKUP($G626,Parametros!$P$3:$R$102,2,FALSE),"")</f>
        <v/>
      </c>
      <c r="I626" s="9"/>
      <c r="J626" s="9"/>
      <c r="K626" s="9"/>
      <c r="L626" s="33" t="str">
        <f>IF($U626&lt;&gt;"",VLOOKUP(VLOOKUP(VLOOKUP($U626,Endereços!$B$3:$M$1002,8,FALSE),Parametros!$AG$3:$AJ$102,4,FALSE),Parametros!$U$3:$Z$102,4,FALSE),"")</f>
        <v/>
      </c>
      <c r="M626" s="33" t="str">
        <f>IF($U626&lt;&gt;"",VLOOKUP(VLOOKUP($U626,Endereços!$B$3:$M$1002,6,FALSE),Parametros!$I$3:$N$102,6,FALSE),"")</f>
        <v/>
      </c>
      <c r="N626" s="9"/>
      <c r="O626" s="9"/>
      <c r="P626" s="9"/>
      <c r="Q626" s="9"/>
      <c r="R626" s="9"/>
      <c r="S626" s="9"/>
      <c r="T626" s="9"/>
      <c r="U626" s="9"/>
      <c r="V626" s="32" t="str">
        <f>IF($U626&lt;&gt;"",VLOOKUP($U626,Endereços!$B$3:$M$1002,5,FALSE)&amp;" - "&amp;VLOOKUP($U626,Endereços!$B$3:$M$1002,7,FALSE)&amp;" - "&amp;VLOOKUP($U626,Endereços!$B$3:$M$1002,8,FALSE)&amp;", "&amp;VLOOKUP($U626,Endereços!$B$3:$M$1002,2,FALSE)&amp;" "&amp;VLOOKUP($U626,Endereços!$B$3:$M$1002,3,FALSE),"")</f>
        <v/>
      </c>
      <c r="W626" s="9"/>
      <c r="X626" s="9"/>
      <c r="Y626" s="9"/>
      <c r="Z626" s="16"/>
      <c r="AA626" s="16"/>
      <c r="AB626" s="72"/>
    </row>
    <row r="627" spans="1:28" x14ac:dyDescent="0.2">
      <c r="A627" s="38" t="str">
        <f t="shared" si="11"/>
        <v/>
      </c>
      <c r="B627" s="9"/>
      <c r="C627" s="7"/>
      <c r="D627" s="14"/>
      <c r="E627" s="14"/>
      <c r="F627" s="33" t="str">
        <f>IF($E627&lt;&gt;"",VLOOKUP($E627,Parametros!$A$3:$C$102,2,FALSE),"")</f>
        <v/>
      </c>
      <c r="G627" s="36"/>
      <c r="H627" s="33" t="str">
        <f>IF($G627&lt;&gt;"",VLOOKUP($G627,Parametros!$P$3:$R$102,2,FALSE),"")</f>
        <v/>
      </c>
      <c r="I627" s="9"/>
      <c r="J627" s="9"/>
      <c r="K627" s="9"/>
      <c r="L627" s="33" t="str">
        <f>IF($U627&lt;&gt;"",VLOOKUP(VLOOKUP(VLOOKUP($U627,Endereços!$B$3:$M$1002,8,FALSE),Parametros!$AG$3:$AJ$102,4,FALSE),Parametros!$U$3:$Z$102,4,FALSE),"")</f>
        <v/>
      </c>
      <c r="M627" s="33" t="str">
        <f>IF($U627&lt;&gt;"",VLOOKUP(VLOOKUP($U627,Endereços!$B$3:$M$1002,6,FALSE),Parametros!$I$3:$N$102,6,FALSE),"")</f>
        <v/>
      </c>
      <c r="N627" s="9"/>
      <c r="O627" s="9"/>
      <c r="P627" s="9"/>
      <c r="Q627" s="9"/>
      <c r="R627" s="9"/>
      <c r="S627" s="9"/>
      <c r="T627" s="9"/>
      <c r="U627" s="9"/>
      <c r="V627" s="32" t="str">
        <f>IF($U627&lt;&gt;"",VLOOKUP($U627,Endereços!$B$3:$M$1002,5,FALSE)&amp;" - "&amp;VLOOKUP($U627,Endereços!$B$3:$M$1002,7,FALSE)&amp;" - "&amp;VLOOKUP($U627,Endereços!$B$3:$M$1002,8,FALSE)&amp;", "&amp;VLOOKUP($U627,Endereços!$B$3:$M$1002,2,FALSE)&amp;" "&amp;VLOOKUP($U627,Endereços!$B$3:$M$1002,3,FALSE),"")</f>
        <v/>
      </c>
      <c r="W627" s="9"/>
      <c r="X627" s="9"/>
      <c r="Y627" s="9"/>
      <c r="Z627" s="16"/>
      <c r="AA627" s="16"/>
      <c r="AB627" s="72"/>
    </row>
    <row r="628" spans="1:28" x14ac:dyDescent="0.2">
      <c r="A628" s="38" t="str">
        <f t="shared" si="11"/>
        <v/>
      </c>
      <c r="B628" s="9"/>
      <c r="C628" s="7"/>
      <c r="D628" s="14"/>
      <c r="E628" s="14"/>
      <c r="F628" s="33" t="str">
        <f>IF($E628&lt;&gt;"",VLOOKUP($E628,Parametros!$A$3:$C$102,2,FALSE),"")</f>
        <v/>
      </c>
      <c r="G628" s="36"/>
      <c r="H628" s="33" t="str">
        <f>IF($G628&lt;&gt;"",VLOOKUP($G628,Parametros!$P$3:$R$102,2,FALSE),"")</f>
        <v/>
      </c>
      <c r="I628" s="9"/>
      <c r="J628" s="9"/>
      <c r="K628" s="9"/>
      <c r="L628" s="33" t="str">
        <f>IF($U628&lt;&gt;"",VLOOKUP(VLOOKUP(VLOOKUP($U628,Endereços!$B$3:$M$1002,8,FALSE),Parametros!$AG$3:$AJ$102,4,FALSE),Parametros!$U$3:$Z$102,4,FALSE),"")</f>
        <v/>
      </c>
      <c r="M628" s="33" t="str">
        <f>IF($U628&lt;&gt;"",VLOOKUP(VLOOKUP($U628,Endereços!$B$3:$M$1002,6,FALSE),Parametros!$I$3:$N$102,6,FALSE),"")</f>
        <v/>
      </c>
      <c r="N628" s="9"/>
      <c r="O628" s="9"/>
      <c r="P628" s="9"/>
      <c r="Q628" s="9"/>
      <c r="R628" s="9"/>
      <c r="S628" s="9"/>
      <c r="T628" s="9"/>
      <c r="U628" s="9"/>
      <c r="V628" s="32" t="str">
        <f>IF($U628&lt;&gt;"",VLOOKUP($U628,Endereços!$B$3:$M$1002,5,FALSE)&amp;" - "&amp;VLOOKUP($U628,Endereços!$B$3:$M$1002,7,FALSE)&amp;" - "&amp;VLOOKUP($U628,Endereços!$B$3:$M$1002,8,FALSE)&amp;", "&amp;VLOOKUP($U628,Endereços!$B$3:$M$1002,2,FALSE)&amp;" "&amp;VLOOKUP($U628,Endereços!$B$3:$M$1002,3,FALSE),"")</f>
        <v/>
      </c>
      <c r="W628" s="9"/>
      <c r="X628" s="9"/>
      <c r="Y628" s="9"/>
      <c r="Z628" s="16"/>
      <c r="AA628" s="16"/>
      <c r="AB628" s="72"/>
    </row>
    <row r="629" spans="1:28" x14ac:dyDescent="0.2">
      <c r="A629" s="38" t="str">
        <f t="shared" si="11"/>
        <v/>
      </c>
      <c r="B629" s="9"/>
      <c r="C629" s="7"/>
      <c r="D629" s="14"/>
      <c r="E629" s="14"/>
      <c r="F629" s="33" t="str">
        <f>IF($E629&lt;&gt;"",VLOOKUP($E629,Parametros!$A$3:$C$102,2,FALSE),"")</f>
        <v/>
      </c>
      <c r="G629" s="36"/>
      <c r="H629" s="33" t="str">
        <f>IF($G629&lt;&gt;"",VLOOKUP($G629,Parametros!$P$3:$R$102,2,FALSE),"")</f>
        <v/>
      </c>
      <c r="I629" s="9"/>
      <c r="J629" s="9"/>
      <c r="K629" s="9"/>
      <c r="L629" s="33" t="str">
        <f>IF($U629&lt;&gt;"",VLOOKUP(VLOOKUP(VLOOKUP($U629,Endereços!$B$3:$M$1002,8,FALSE),Parametros!$AG$3:$AJ$102,4,FALSE),Parametros!$U$3:$Z$102,4,FALSE),"")</f>
        <v/>
      </c>
      <c r="M629" s="33" t="str">
        <f>IF($U629&lt;&gt;"",VLOOKUP(VLOOKUP($U629,Endereços!$B$3:$M$1002,6,FALSE),Parametros!$I$3:$N$102,6,FALSE),"")</f>
        <v/>
      </c>
      <c r="N629" s="9"/>
      <c r="O629" s="9"/>
      <c r="P629" s="9"/>
      <c r="Q629" s="9"/>
      <c r="R629" s="9"/>
      <c r="S629" s="9"/>
      <c r="T629" s="9"/>
      <c r="U629" s="9"/>
      <c r="V629" s="32" t="str">
        <f>IF($U629&lt;&gt;"",VLOOKUP($U629,Endereços!$B$3:$M$1002,5,FALSE)&amp;" - "&amp;VLOOKUP($U629,Endereços!$B$3:$M$1002,7,FALSE)&amp;" - "&amp;VLOOKUP($U629,Endereços!$B$3:$M$1002,8,FALSE)&amp;", "&amp;VLOOKUP($U629,Endereços!$B$3:$M$1002,2,FALSE)&amp;" "&amp;VLOOKUP($U629,Endereços!$B$3:$M$1002,3,FALSE),"")</f>
        <v/>
      </c>
      <c r="W629" s="9"/>
      <c r="X629" s="9"/>
      <c r="Y629" s="9"/>
      <c r="Z629" s="16"/>
      <c r="AA629" s="16"/>
      <c r="AB629" s="72"/>
    </row>
    <row r="630" spans="1:28" x14ac:dyDescent="0.2">
      <c r="A630" s="38" t="str">
        <f t="shared" si="11"/>
        <v/>
      </c>
      <c r="B630" s="9"/>
      <c r="C630" s="7"/>
      <c r="D630" s="14"/>
      <c r="E630" s="14"/>
      <c r="F630" s="33" t="str">
        <f>IF($E630&lt;&gt;"",VLOOKUP($E630,Parametros!$A$3:$C$102,2,FALSE),"")</f>
        <v/>
      </c>
      <c r="G630" s="36"/>
      <c r="H630" s="33" t="str">
        <f>IF($G630&lt;&gt;"",VLOOKUP($G630,Parametros!$P$3:$R$102,2,FALSE),"")</f>
        <v/>
      </c>
      <c r="I630" s="9"/>
      <c r="J630" s="9"/>
      <c r="K630" s="9"/>
      <c r="L630" s="33" t="str">
        <f>IF($U630&lt;&gt;"",VLOOKUP(VLOOKUP(VLOOKUP($U630,Endereços!$B$3:$M$1002,8,FALSE),Parametros!$AG$3:$AJ$102,4,FALSE),Parametros!$U$3:$Z$102,4,FALSE),"")</f>
        <v/>
      </c>
      <c r="M630" s="33" t="str">
        <f>IF($U630&lt;&gt;"",VLOOKUP(VLOOKUP($U630,Endereços!$B$3:$M$1002,6,FALSE),Parametros!$I$3:$N$102,6,FALSE),"")</f>
        <v/>
      </c>
      <c r="N630" s="9"/>
      <c r="O630" s="9"/>
      <c r="P630" s="9"/>
      <c r="Q630" s="9"/>
      <c r="R630" s="9"/>
      <c r="S630" s="9"/>
      <c r="T630" s="9"/>
      <c r="U630" s="9"/>
      <c r="V630" s="32" t="str">
        <f>IF($U630&lt;&gt;"",VLOOKUP($U630,Endereços!$B$3:$M$1002,5,FALSE)&amp;" - "&amp;VLOOKUP($U630,Endereços!$B$3:$M$1002,7,FALSE)&amp;" - "&amp;VLOOKUP($U630,Endereços!$B$3:$M$1002,8,FALSE)&amp;", "&amp;VLOOKUP($U630,Endereços!$B$3:$M$1002,2,FALSE)&amp;" "&amp;VLOOKUP($U630,Endereços!$B$3:$M$1002,3,FALSE),"")</f>
        <v/>
      </c>
      <c r="W630" s="9"/>
      <c r="X630" s="9"/>
      <c r="Y630" s="9"/>
      <c r="Z630" s="16"/>
      <c r="AA630" s="16"/>
      <c r="AB630" s="72"/>
    </row>
    <row r="631" spans="1:28" x14ac:dyDescent="0.2">
      <c r="A631" s="38" t="str">
        <f t="shared" si="11"/>
        <v/>
      </c>
      <c r="B631" s="9"/>
      <c r="C631" s="7"/>
      <c r="D631" s="14"/>
      <c r="E631" s="14"/>
      <c r="F631" s="33" t="str">
        <f>IF($E631&lt;&gt;"",VLOOKUP($E631,Parametros!$A$3:$C$102,2,FALSE),"")</f>
        <v/>
      </c>
      <c r="G631" s="36"/>
      <c r="H631" s="33" t="str">
        <f>IF($G631&lt;&gt;"",VLOOKUP($G631,Parametros!$P$3:$R$102,2,FALSE),"")</f>
        <v/>
      </c>
      <c r="I631" s="9"/>
      <c r="J631" s="9"/>
      <c r="K631" s="9"/>
      <c r="L631" s="33" t="str">
        <f>IF($U631&lt;&gt;"",VLOOKUP(VLOOKUP(VLOOKUP($U631,Endereços!$B$3:$M$1002,8,FALSE),Parametros!$AG$3:$AJ$102,4,FALSE),Parametros!$U$3:$Z$102,4,FALSE),"")</f>
        <v/>
      </c>
      <c r="M631" s="33" t="str">
        <f>IF($U631&lt;&gt;"",VLOOKUP(VLOOKUP($U631,Endereços!$B$3:$M$1002,6,FALSE),Parametros!$I$3:$N$102,6,FALSE),"")</f>
        <v/>
      </c>
      <c r="N631" s="9"/>
      <c r="O631" s="9"/>
      <c r="P631" s="9"/>
      <c r="Q631" s="9"/>
      <c r="R631" s="9"/>
      <c r="S631" s="9"/>
      <c r="T631" s="9"/>
      <c r="U631" s="9"/>
      <c r="V631" s="32" t="str">
        <f>IF($U631&lt;&gt;"",VLOOKUP($U631,Endereços!$B$3:$M$1002,5,FALSE)&amp;" - "&amp;VLOOKUP($U631,Endereços!$B$3:$M$1002,7,FALSE)&amp;" - "&amp;VLOOKUP($U631,Endereços!$B$3:$M$1002,8,FALSE)&amp;", "&amp;VLOOKUP($U631,Endereços!$B$3:$M$1002,2,FALSE)&amp;" "&amp;VLOOKUP($U631,Endereços!$B$3:$M$1002,3,FALSE),"")</f>
        <v/>
      </c>
      <c r="W631" s="9"/>
      <c r="X631" s="9"/>
      <c r="Y631" s="9"/>
      <c r="Z631" s="16"/>
      <c r="AA631" s="16"/>
      <c r="AB631" s="72"/>
    </row>
    <row r="632" spans="1:28" x14ac:dyDescent="0.2">
      <c r="A632" s="38" t="str">
        <f t="shared" si="11"/>
        <v/>
      </c>
      <c r="B632" s="9"/>
      <c r="C632" s="7"/>
      <c r="D632" s="14"/>
      <c r="E632" s="14"/>
      <c r="F632" s="33" t="str">
        <f>IF($E632&lt;&gt;"",VLOOKUP($E632,Parametros!$A$3:$C$102,2,FALSE),"")</f>
        <v/>
      </c>
      <c r="G632" s="36"/>
      <c r="H632" s="33" t="str">
        <f>IF($G632&lt;&gt;"",VLOOKUP($G632,Parametros!$P$3:$R$102,2,FALSE),"")</f>
        <v/>
      </c>
      <c r="I632" s="9"/>
      <c r="J632" s="9"/>
      <c r="K632" s="9"/>
      <c r="L632" s="33" t="str">
        <f>IF($U632&lt;&gt;"",VLOOKUP(VLOOKUP(VLOOKUP($U632,Endereços!$B$3:$M$1002,8,FALSE),Parametros!$AG$3:$AJ$102,4,FALSE),Parametros!$U$3:$Z$102,4,FALSE),"")</f>
        <v/>
      </c>
      <c r="M632" s="33" t="str">
        <f>IF($U632&lt;&gt;"",VLOOKUP(VLOOKUP($U632,Endereços!$B$3:$M$1002,6,FALSE),Parametros!$I$3:$N$102,6,FALSE),"")</f>
        <v/>
      </c>
      <c r="N632" s="9"/>
      <c r="O632" s="9"/>
      <c r="P632" s="9"/>
      <c r="Q632" s="9"/>
      <c r="R632" s="9"/>
      <c r="S632" s="9"/>
      <c r="T632" s="9"/>
      <c r="U632" s="9"/>
      <c r="V632" s="32" t="str">
        <f>IF($U632&lt;&gt;"",VLOOKUP($U632,Endereços!$B$3:$M$1002,5,FALSE)&amp;" - "&amp;VLOOKUP($U632,Endereços!$B$3:$M$1002,7,FALSE)&amp;" - "&amp;VLOOKUP($U632,Endereços!$B$3:$M$1002,8,FALSE)&amp;", "&amp;VLOOKUP($U632,Endereços!$B$3:$M$1002,2,FALSE)&amp;" "&amp;VLOOKUP($U632,Endereços!$B$3:$M$1002,3,FALSE),"")</f>
        <v/>
      </c>
      <c r="W632" s="9"/>
      <c r="X632" s="9"/>
      <c r="Y632" s="9"/>
      <c r="Z632" s="16"/>
      <c r="AA632" s="16"/>
      <c r="AB632" s="72"/>
    </row>
    <row r="633" spans="1:28" x14ac:dyDescent="0.2">
      <c r="A633" s="38" t="str">
        <f t="shared" si="11"/>
        <v/>
      </c>
      <c r="B633" s="9"/>
      <c r="C633" s="7"/>
      <c r="D633" s="14"/>
      <c r="E633" s="14"/>
      <c r="F633" s="33" t="str">
        <f>IF($E633&lt;&gt;"",VLOOKUP($E633,Parametros!$A$3:$C$102,2,FALSE),"")</f>
        <v/>
      </c>
      <c r="G633" s="36"/>
      <c r="H633" s="33" t="str">
        <f>IF($G633&lt;&gt;"",VLOOKUP($G633,Parametros!$P$3:$R$102,2,FALSE),"")</f>
        <v/>
      </c>
      <c r="I633" s="9"/>
      <c r="J633" s="9"/>
      <c r="K633" s="9"/>
      <c r="L633" s="33" t="str">
        <f>IF($U633&lt;&gt;"",VLOOKUP(VLOOKUP(VLOOKUP($U633,Endereços!$B$3:$M$1002,8,FALSE),Parametros!$AG$3:$AJ$102,4,FALSE),Parametros!$U$3:$Z$102,4,FALSE),"")</f>
        <v/>
      </c>
      <c r="M633" s="33" t="str">
        <f>IF($U633&lt;&gt;"",VLOOKUP(VLOOKUP($U633,Endereços!$B$3:$M$1002,6,FALSE),Parametros!$I$3:$N$102,6,FALSE),"")</f>
        <v/>
      </c>
      <c r="N633" s="9"/>
      <c r="O633" s="9"/>
      <c r="P633" s="9"/>
      <c r="Q633" s="9"/>
      <c r="R633" s="9"/>
      <c r="S633" s="9"/>
      <c r="T633" s="9"/>
      <c r="U633" s="9"/>
      <c r="V633" s="32" t="str">
        <f>IF($U633&lt;&gt;"",VLOOKUP($U633,Endereços!$B$3:$M$1002,5,FALSE)&amp;" - "&amp;VLOOKUP($U633,Endereços!$B$3:$M$1002,7,FALSE)&amp;" - "&amp;VLOOKUP($U633,Endereços!$B$3:$M$1002,8,FALSE)&amp;", "&amp;VLOOKUP($U633,Endereços!$B$3:$M$1002,2,FALSE)&amp;" "&amp;VLOOKUP($U633,Endereços!$B$3:$M$1002,3,FALSE),"")</f>
        <v/>
      </c>
      <c r="W633" s="9"/>
      <c r="X633" s="9"/>
      <c r="Y633" s="9"/>
      <c r="Z633" s="16"/>
      <c r="AA633" s="16"/>
      <c r="AB633" s="72"/>
    </row>
    <row r="634" spans="1:28" x14ac:dyDescent="0.2">
      <c r="A634" s="38" t="str">
        <f t="shared" si="11"/>
        <v/>
      </c>
      <c r="B634" s="9"/>
      <c r="C634" s="7"/>
      <c r="D634" s="14"/>
      <c r="E634" s="14"/>
      <c r="F634" s="33" t="str">
        <f>IF($E634&lt;&gt;"",VLOOKUP($E634,Parametros!$A$3:$C$102,2,FALSE),"")</f>
        <v/>
      </c>
      <c r="G634" s="36"/>
      <c r="H634" s="33" t="str">
        <f>IF($G634&lt;&gt;"",VLOOKUP($G634,Parametros!$P$3:$R$102,2,FALSE),"")</f>
        <v/>
      </c>
      <c r="I634" s="9"/>
      <c r="J634" s="9"/>
      <c r="K634" s="9"/>
      <c r="L634" s="33" t="str">
        <f>IF($U634&lt;&gt;"",VLOOKUP(VLOOKUP(VLOOKUP($U634,Endereços!$B$3:$M$1002,8,FALSE),Parametros!$AG$3:$AJ$102,4,FALSE),Parametros!$U$3:$Z$102,4,FALSE),"")</f>
        <v/>
      </c>
      <c r="M634" s="33" t="str">
        <f>IF($U634&lt;&gt;"",VLOOKUP(VLOOKUP($U634,Endereços!$B$3:$M$1002,6,FALSE),Parametros!$I$3:$N$102,6,FALSE),"")</f>
        <v/>
      </c>
      <c r="N634" s="9"/>
      <c r="O634" s="9"/>
      <c r="P634" s="9"/>
      <c r="Q634" s="9"/>
      <c r="R634" s="9"/>
      <c r="S634" s="9"/>
      <c r="T634" s="9"/>
      <c r="U634" s="9"/>
      <c r="V634" s="32" t="str">
        <f>IF($U634&lt;&gt;"",VLOOKUP($U634,Endereços!$B$3:$M$1002,5,FALSE)&amp;" - "&amp;VLOOKUP($U634,Endereços!$B$3:$M$1002,7,FALSE)&amp;" - "&amp;VLOOKUP($U634,Endereços!$B$3:$M$1002,8,FALSE)&amp;", "&amp;VLOOKUP($U634,Endereços!$B$3:$M$1002,2,FALSE)&amp;" "&amp;VLOOKUP($U634,Endereços!$B$3:$M$1002,3,FALSE),"")</f>
        <v/>
      </c>
      <c r="W634" s="9"/>
      <c r="X634" s="9"/>
      <c r="Y634" s="9"/>
      <c r="Z634" s="16"/>
      <c r="AA634" s="16"/>
      <c r="AB634" s="72"/>
    </row>
    <row r="635" spans="1:28" x14ac:dyDescent="0.2">
      <c r="A635" s="38" t="str">
        <f t="shared" si="11"/>
        <v/>
      </c>
      <c r="B635" s="9"/>
      <c r="C635" s="7"/>
      <c r="D635" s="14"/>
      <c r="E635" s="14"/>
      <c r="F635" s="33" t="str">
        <f>IF($E635&lt;&gt;"",VLOOKUP($E635,Parametros!$A$3:$C$102,2,FALSE),"")</f>
        <v/>
      </c>
      <c r="G635" s="36"/>
      <c r="H635" s="33" t="str">
        <f>IF($G635&lt;&gt;"",VLOOKUP($G635,Parametros!$P$3:$R$102,2,FALSE),"")</f>
        <v/>
      </c>
      <c r="I635" s="9"/>
      <c r="J635" s="9"/>
      <c r="K635" s="9"/>
      <c r="L635" s="33" t="str">
        <f>IF($U635&lt;&gt;"",VLOOKUP(VLOOKUP(VLOOKUP($U635,Endereços!$B$3:$M$1002,8,FALSE),Parametros!$AG$3:$AJ$102,4,FALSE),Parametros!$U$3:$Z$102,4,FALSE),"")</f>
        <v/>
      </c>
      <c r="M635" s="33" t="str">
        <f>IF($U635&lt;&gt;"",VLOOKUP(VLOOKUP($U635,Endereços!$B$3:$M$1002,6,FALSE),Parametros!$I$3:$N$102,6,FALSE),"")</f>
        <v/>
      </c>
      <c r="N635" s="9"/>
      <c r="O635" s="9"/>
      <c r="P635" s="9"/>
      <c r="Q635" s="9"/>
      <c r="R635" s="9"/>
      <c r="S635" s="9"/>
      <c r="T635" s="9"/>
      <c r="U635" s="9"/>
      <c r="V635" s="32" t="str">
        <f>IF($U635&lt;&gt;"",VLOOKUP($U635,Endereços!$B$3:$M$1002,5,FALSE)&amp;" - "&amp;VLOOKUP($U635,Endereços!$B$3:$M$1002,7,FALSE)&amp;" - "&amp;VLOOKUP($U635,Endereços!$B$3:$M$1002,8,FALSE)&amp;", "&amp;VLOOKUP($U635,Endereços!$B$3:$M$1002,2,FALSE)&amp;" "&amp;VLOOKUP($U635,Endereços!$B$3:$M$1002,3,FALSE),"")</f>
        <v/>
      </c>
      <c r="W635" s="9"/>
      <c r="X635" s="9"/>
      <c r="Y635" s="9"/>
      <c r="Z635" s="16"/>
      <c r="AA635" s="16"/>
      <c r="AB635" s="72"/>
    </row>
    <row r="636" spans="1:28" x14ac:dyDescent="0.2">
      <c r="A636" s="38" t="str">
        <f t="shared" si="11"/>
        <v/>
      </c>
      <c r="B636" s="9"/>
      <c r="C636" s="7"/>
      <c r="D636" s="14"/>
      <c r="E636" s="14"/>
      <c r="F636" s="33" t="str">
        <f>IF($E636&lt;&gt;"",VLOOKUP($E636,Parametros!$A$3:$C$102,2,FALSE),"")</f>
        <v/>
      </c>
      <c r="G636" s="36"/>
      <c r="H636" s="33" t="str">
        <f>IF($G636&lt;&gt;"",VLOOKUP($G636,Parametros!$P$3:$R$102,2,FALSE),"")</f>
        <v/>
      </c>
      <c r="I636" s="9"/>
      <c r="J636" s="9"/>
      <c r="K636" s="9"/>
      <c r="L636" s="33" t="str">
        <f>IF($U636&lt;&gt;"",VLOOKUP(VLOOKUP(VLOOKUP($U636,Endereços!$B$3:$M$1002,8,FALSE),Parametros!$AG$3:$AJ$102,4,FALSE),Parametros!$U$3:$Z$102,4,FALSE),"")</f>
        <v/>
      </c>
      <c r="M636" s="33" t="str">
        <f>IF($U636&lt;&gt;"",VLOOKUP(VLOOKUP($U636,Endereços!$B$3:$M$1002,6,FALSE),Parametros!$I$3:$N$102,6,FALSE),"")</f>
        <v/>
      </c>
      <c r="N636" s="9"/>
      <c r="O636" s="9"/>
      <c r="P636" s="9"/>
      <c r="Q636" s="9"/>
      <c r="R636" s="9"/>
      <c r="S636" s="9"/>
      <c r="T636" s="9"/>
      <c r="U636" s="9"/>
      <c r="V636" s="32" t="str">
        <f>IF($U636&lt;&gt;"",VLOOKUP($U636,Endereços!$B$3:$M$1002,5,FALSE)&amp;" - "&amp;VLOOKUP($U636,Endereços!$B$3:$M$1002,7,FALSE)&amp;" - "&amp;VLOOKUP($U636,Endereços!$B$3:$M$1002,8,FALSE)&amp;", "&amp;VLOOKUP($U636,Endereços!$B$3:$M$1002,2,FALSE)&amp;" "&amp;VLOOKUP($U636,Endereços!$B$3:$M$1002,3,FALSE),"")</f>
        <v/>
      </c>
      <c r="W636" s="9"/>
      <c r="X636" s="9"/>
      <c r="Y636" s="9"/>
      <c r="Z636" s="16"/>
      <c r="AA636" s="16"/>
      <c r="AB636" s="72"/>
    </row>
    <row r="637" spans="1:28" x14ac:dyDescent="0.2">
      <c r="A637" s="38" t="str">
        <f t="shared" si="11"/>
        <v/>
      </c>
      <c r="B637" s="9"/>
      <c r="C637" s="7"/>
      <c r="D637" s="14"/>
      <c r="E637" s="14"/>
      <c r="F637" s="33" t="str">
        <f>IF($E637&lt;&gt;"",VLOOKUP($E637,Parametros!$A$3:$C$102,2,FALSE),"")</f>
        <v/>
      </c>
      <c r="G637" s="36"/>
      <c r="H637" s="33" t="str">
        <f>IF($G637&lt;&gt;"",VLOOKUP($G637,Parametros!$P$3:$R$102,2,FALSE),"")</f>
        <v/>
      </c>
      <c r="I637" s="9"/>
      <c r="J637" s="9"/>
      <c r="K637" s="9"/>
      <c r="L637" s="33" t="str">
        <f>IF($U637&lt;&gt;"",VLOOKUP(VLOOKUP(VLOOKUP($U637,Endereços!$B$3:$M$1002,8,FALSE),Parametros!$AG$3:$AJ$102,4,FALSE),Parametros!$U$3:$Z$102,4,FALSE),"")</f>
        <v/>
      </c>
      <c r="M637" s="33" t="str">
        <f>IF($U637&lt;&gt;"",VLOOKUP(VLOOKUP($U637,Endereços!$B$3:$M$1002,6,FALSE),Parametros!$I$3:$N$102,6,FALSE),"")</f>
        <v/>
      </c>
      <c r="N637" s="9"/>
      <c r="O637" s="9"/>
      <c r="P637" s="9"/>
      <c r="Q637" s="9"/>
      <c r="R637" s="9"/>
      <c r="S637" s="9"/>
      <c r="T637" s="9"/>
      <c r="U637" s="9"/>
      <c r="V637" s="32" t="str">
        <f>IF($U637&lt;&gt;"",VLOOKUP($U637,Endereços!$B$3:$M$1002,5,FALSE)&amp;" - "&amp;VLOOKUP($U637,Endereços!$B$3:$M$1002,7,FALSE)&amp;" - "&amp;VLOOKUP($U637,Endereços!$B$3:$M$1002,8,FALSE)&amp;", "&amp;VLOOKUP($U637,Endereços!$B$3:$M$1002,2,FALSE)&amp;" "&amp;VLOOKUP($U637,Endereços!$B$3:$M$1002,3,FALSE),"")</f>
        <v/>
      </c>
      <c r="W637" s="9"/>
      <c r="X637" s="9"/>
      <c r="Y637" s="9"/>
      <c r="Z637" s="16"/>
      <c r="AA637" s="16"/>
      <c r="AB637" s="72"/>
    </row>
    <row r="638" spans="1:28" x14ac:dyDescent="0.2">
      <c r="A638" s="38" t="str">
        <f t="shared" si="11"/>
        <v/>
      </c>
      <c r="B638" s="9"/>
      <c r="C638" s="7"/>
      <c r="D638" s="14"/>
      <c r="E638" s="14"/>
      <c r="F638" s="33" t="str">
        <f>IF($E638&lt;&gt;"",VLOOKUP($E638,Parametros!$A$3:$C$102,2,FALSE),"")</f>
        <v/>
      </c>
      <c r="G638" s="36"/>
      <c r="H638" s="33" t="str">
        <f>IF($G638&lt;&gt;"",VLOOKUP($G638,Parametros!$P$3:$R$102,2,FALSE),"")</f>
        <v/>
      </c>
      <c r="I638" s="9"/>
      <c r="J638" s="9"/>
      <c r="K638" s="9"/>
      <c r="L638" s="33" t="str">
        <f>IF($U638&lt;&gt;"",VLOOKUP(VLOOKUP(VLOOKUP($U638,Endereços!$B$3:$M$1002,8,FALSE),Parametros!$AG$3:$AJ$102,4,FALSE),Parametros!$U$3:$Z$102,4,FALSE),"")</f>
        <v/>
      </c>
      <c r="M638" s="33" t="str">
        <f>IF($U638&lt;&gt;"",VLOOKUP(VLOOKUP($U638,Endereços!$B$3:$M$1002,6,FALSE),Parametros!$I$3:$N$102,6,FALSE),"")</f>
        <v/>
      </c>
      <c r="N638" s="9"/>
      <c r="O638" s="9"/>
      <c r="P638" s="9"/>
      <c r="Q638" s="9"/>
      <c r="R638" s="9"/>
      <c r="S638" s="9"/>
      <c r="T638" s="9"/>
      <c r="U638" s="9"/>
      <c r="V638" s="32" t="str">
        <f>IF($U638&lt;&gt;"",VLOOKUP($U638,Endereços!$B$3:$M$1002,5,FALSE)&amp;" - "&amp;VLOOKUP($U638,Endereços!$B$3:$M$1002,7,FALSE)&amp;" - "&amp;VLOOKUP($U638,Endereços!$B$3:$M$1002,8,FALSE)&amp;", "&amp;VLOOKUP($U638,Endereços!$B$3:$M$1002,2,FALSE)&amp;" "&amp;VLOOKUP($U638,Endereços!$B$3:$M$1002,3,FALSE),"")</f>
        <v/>
      </c>
      <c r="W638" s="9"/>
      <c r="X638" s="9"/>
      <c r="Y638" s="9"/>
      <c r="Z638" s="16"/>
      <c r="AA638" s="16"/>
      <c r="AB638" s="72"/>
    </row>
    <row r="639" spans="1:28" x14ac:dyDescent="0.2">
      <c r="A639" s="38" t="str">
        <f t="shared" si="11"/>
        <v/>
      </c>
      <c r="B639" s="9"/>
      <c r="C639" s="7"/>
      <c r="D639" s="14"/>
      <c r="E639" s="14"/>
      <c r="F639" s="33" t="str">
        <f>IF($E639&lt;&gt;"",VLOOKUP($E639,Parametros!$A$3:$C$102,2,FALSE),"")</f>
        <v/>
      </c>
      <c r="G639" s="36"/>
      <c r="H639" s="33" t="str">
        <f>IF($G639&lt;&gt;"",VLOOKUP($G639,Parametros!$P$3:$R$102,2,FALSE),"")</f>
        <v/>
      </c>
      <c r="I639" s="9"/>
      <c r="J639" s="9"/>
      <c r="K639" s="9"/>
      <c r="L639" s="33" t="str">
        <f>IF($U639&lt;&gt;"",VLOOKUP(VLOOKUP(VLOOKUP($U639,Endereços!$B$3:$M$1002,8,FALSE),Parametros!$AG$3:$AJ$102,4,FALSE),Parametros!$U$3:$Z$102,4,FALSE),"")</f>
        <v/>
      </c>
      <c r="M639" s="33" t="str">
        <f>IF($U639&lt;&gt;"",VLOOKUP(VLOOKUP($U639,Endereços!$B$3:$M$1002,6,FALSE),Parametros!$I$3:$N$102,6,FALSE),"")</f>
        <v/>
      </c>
      <c r="N639" s="9"/>
      <c r="O639" s="9"/>
      <c r="P639" s="9"/>
      <c r="Q639" s="9"/>
      <c r="R639" s="9"/>
      <c r="S639" s="9"/>
      <c r="T639" s="9"/>
      <c r="U639" s="9"/>
      <c r="V639" s="32" t="str">
        <f>IF($U639&lt;&gt;"",VLOOKUP($U639,Endereços!$B$3:$M$1002,5,FALSE)&amp;" - "&amp;VLOOKUP($U639,Endereços!$B$3:$M$1002,7,FALSE)&amp;" - "&amp;VLOOKUP($U639,Endereços!$B$3:$M$1002,8,FALSE)&amp;", "&amp;VLOOKUP($U639,Endereços!$B$3:$M$1002,2,FALSE)&amp;" "&amp;VLOOKUP($U639,Endereços!$B$3:$M$1002,3,FALSE),"")</f>
        <v/>
      </c>
      <c r="W639" s="9"/>
      <c r="X639" s="9"/>
      <c r="Y639" s="9"/>
      <c r="Z639" s="16"/>
      <c r="AA639" s="16"/>
      <c r="AB639" s="72"/>
    </row>
    <row r="640" spans="1:28" x14ac:dyDescent="0.2">
      <c r="A640" s="38" t="str">
        <f t="shared" si="11"/>
        <v/>
      </c>
      <c r="B640" s="9"/>
      <c r="C640" s="7"/>
      <c r="D640" s="14"/>
      <c r="E640" s="14"/>
      <c r="F640" s="33" t="str">
        <f>IF($E640&lt;&gt;"",VLOOKUP($E640,Parametros!$A$3:$C$102,2,FALSE),"")</f>
        <v/>
      </c>
      <c r="G640" s="36"/>
      <c r="H640" s="33" t="str">
        <f>IF($G640&lt;&gt;"",VLOOKUP($G640,Parametros!$P$3:$R$102,2,FALSE),"")</f>
        <v/>
      </c>
      <c r="I640" s="9"/>
      <c r="J640" s="9"/>
      <c r="K640" s="9"/>
      <c r="L640" s="33" t="str">
        <f>IF($U640&lt;&gt;"",VLOOKUP(VLOOKUP(VLOOKUP($U640,Endereços!$B$3:$M$1002,8,FALSE),Parametros!$AG$3:$AJ$102,4,FALSE),Parametros!$U$3:$Z$102,4,FALSE),"")</f>
        <v/>
      </c>
      <c r="M640" s="33" t="str">
        <f>IF($U640&lt;&gt;"",VLOOKUP(VLOOKUP($U640,Endereços!$B$3:$M$1002,6,FALSE),Parametros!$I$3:$N$102,6,FALSE),"")</f>
        <v/>
      </c>
      <c r="N640" s="9"/>
      <c r="O640" s="9"/>
      <c r="P640" s="9"/>
      <c r="Q640" s="9"/>
      <c r="R640" s="9"/>
      <c r="S640" s="9"/>
      <c r="T640" s="9"/>
      <c r="U640" s="9"/>
      <c r="V640" s="32" t="str">
        <f>IF($U640&lt;&gt;"",VLOOKUP($U640,Endereços!$B$3:$M$1002,5,FALSE)&amp;" - "&amp;VLOOKUP($U640,Endereços!$B$3:$M$1002,7,FALSE)&amp;" - "&amp;VLOOKUP($U640,Endereços!$B$3:$M$1002,8,FALSE)&amp;", "&amp;VLOOKUP($U640,Endereços!$B$3:$M$1002,2,FALSE)&amp;" "&amp;VLOOKUP($U640,Endereços!$B$3:$M$1002,3,FALSE),"")</f>
        <v/>
      </c>
      <c r="W640" s="9"/>
      <c r="X640" s="9"/>
      <c r="Y640" s="9"/>
      <c r="Z640" s="16"/>
      <c r="AA640" s="16"/>
      <c r="AB640" s="72"/>
    </row>
    <row r="641" spans="1:28" x14ac:dyDescent="0.2">
      <c r="A641" s="38" t="str">
        <f t="shared" si="11"/>
        <v/>
      </c>
      <c r="B641" s="9"/>
      <c r="C641" s="7"/>
      <c r="D641" s="14"/>
      <c r="E641" s="14"/>
      <c r="F641" s="33" t="str">
        <f>IF($E641&lt;&gt;"",VLOOKUP($E641,Parametros!$A$3:$C$102,2,FALSE),"")</f>
        <v/>
      </c>
      <c r="G641" s="36"/>
      <c r="H641" s="33" t="str">
        <f>IF($G641&lt;&gt;"",VLOOKUP($G641,Parametros!$P$3:$R$102,2,FALSE),"")</f>
        <v/>
      </c>
      <c r="I641" s="9"/>
      <c r="J641" s="9"/>
      <c r="K641" s="9"/>
      <c r="L641" s="33" t="str">
        <f>IF($U641&lt;&gt;"",VLOOKUP(VLOOKUP(VLOOKUP($U641,Endereços!$B$3:$M$1002,8,FALSE),Parametros!$AG$3:$AJ$102,4,FALSE),Parametros!$U$3:$Z$102,4,FALSE),"")</f>
        <v/>
      </c>
      <c r="M641" s="33" t="str">
        <f>IF($U641&lt;&gt;"",VLOOKUP(VLOOKUP($U641,Endereços!$B$3:$M$1002,6,FALSE),Parametros!$I$3:$N$102,6,FALSE),"")</f>
        <v/>
      </c>
      <c r="N641" s="9"/>
      <c r="O641" s="9"/>
      <c r="P641" s="9"/>
      <c r="Q641" s="9"/>
      <c r="R641" s="9"/>
      <c r="S641" s="9"/>
      <c r="T641" s="9"/>
      <c r="U641" s="9"/>
      <c r="V641" s="32" t="str">
        <f>IF($U641&lt;&gt;"",VLOOKUP($U641,Endereços!$B$3:$M$1002,5,FALSE)&amp;" - "&amp;VLOOKUP($U641,Endereços!$B$3:$M$1002,7,FALSE)&amp;" - "&amp;VLOOKUP($U641,Endereços!$B$3:$M$1002,8,FALSE)&amp;", "&amp;VLOOKUP($U641,Endereços!$B$3:$M$1002,2,FALSE)&amp;" "&amp;VLOOKUP($U641,Endereços!$B$3:$M$1002,3,FALSE),"")</f>
        <v/>
      </c>
      <c r="W641" s="9"/>
      <c r="X641" s="9"/>
      <c r="Y641" s="9"/>
      <c r="Z641" s="16"/>
      <c r="AA641" s="16"/>
      <c r="AB641" s="72"/>
    </row>
    <row r="642" spans="1:28" x14ac:dyDescent="0.2">
      <c r="A642" s="38" t="str">
        <f t="shared" si="11"/>
        <v/>
      </c>
      <c r="B642" s="9"/>
      <c r="C642" s="7"/>
      <c r="D642" s="14"/>
      <c r="E642" s="14"/>
      <c r="F642" s="33" t="str">
        <f>IF($E642&lt;&gt;"",VLOOKUP($E642,Parametros!$A$3:$C$102,2,FALSE),"")</f>
        <v/>
      </c>
      <c r="G642" s="36"/>
      <c r="H642" s="33" t="str">
        <f>IF($G642&lt;&gt;"",VLOOKUP($G642,Parametros!$P$3:$R$102,2,FALSE),"")</f>
        <v/>
      </c>
      <c r="I642" s="9"/>
      <c r="J642" s="9"/>
      <c r="K642" s="9"/>
      <c r="L642" s="33" t="str">
        <f>IF($U642&lt;&gt;"",VLOOKUP(VLOOKUP(VLOOKUP($U642,Endereços!$B$3:$M$1002,8,FALSE),Parametros!$AG$3:$AJ$102,4,FALSE),Parametros!$U$3:$Z$102,4,FALSE),"")</f>
        <v/>
      </c>
      <c r="M642" s="33" t="str">
        <f>IF($U642&lt;&gt;"",VLOOKUP(VLOOKUP($U642,Endereços!$B$3:$M$1002,6,FALSE),Parametros!$I$3:$N$102,6,FALSE),"")</f>
        <v/>
      </c>
      <c r="N642" s="9"/>
      <c r="O642" s="9"/>
      <c r="P642" s="9"/>
      <c r="Q642" s="9"/>
      <c r="R642" s="9"/>
      <c r="S642" s="9"/>
      <c r="T642" s="9"/>
      <c r="U642" s="9"/>
      <c r="V642" s="32" t="str">
        <f>IF($U642&lt;&gt;"",VLOOKUP($U642,Endereços!$B$3:$M$1002,5,FALSE)&amp;" - "&amp;VLOOKUP($U642,Endereços!$B$3:$M$1002,7,FALSE)&amp;" - "&amp;VLOOKUP($U642,Endereços!$B$3:$M$1002,8,FALSE)&amp;", "&amp;VLOOKUP($U642,Endereços!$B$3:$M$1002,2,FALSE)&amp;" "&amp;VLOOKUP($U642,Endereços!$B$3:$M$1002,3,FALSE),"")</f>
        <v/>
      </c>
      <c r="W642" s="9"/>
      <c r="X642" s="9"/>
      <c r="Y642" s="9"/>
      <c r="Z642" s="16"/>
      <c r="AA642" s="16"/>
      <c r="AB642" s="72"/>
    </row>
    <row r="643" spans="1:28" x14ac:dyDescent="0.2">
      <c r="A643" s="38" t="str">
        <f t="shared" si="11"/>
        <v/>
      </c>
      <c r="B643" s="9"/>
      <c r="C643" s="7"/>
      <c r="D643" s="14"/>
      <c r="E643" s="14"/>
      <c r="F643" s="33" t="str">
        <f>IF($E643&lt;&gt;"",VLOOKUP($E643,Parametros!$A$3:$C$102,2,FALSE),"")</f>
        <v/>
      </c>
      <c r="G643" s="36"/>
      <c r="H643" s="33" t="str">
        <f>IF($G643&lt;&gt;"",VLOOKUP($G643,Parametros!$P$3:$R$102,2,FALSE),"")</f>
        <v/>
      </c>
      <c r="I643" s="9"/>
      <c r="J643" s="9"/>
      <c r="K643" s="9"/>
      <c r="L643" s="33" t="str">
        <f>IF($U643&lt;&gt;"",VLOOKUP(VLOOKUP(VLOOKUP($U643,Endereços!$B$3:$M$1002,8,FALSE),Parametros!$AG$3:$AJ$102,4,FALSE),Parametros!$U$3:$Z$102,4,FALSE),"")</f>
        <v/>
      </c>
      <c r="M643" s="33" t="str">
        <f>IF($U643&lt;&gt;"",VLOOKUP(VLOOKUP($U643,Endereços!$B$3:$M$1002,6,FALSE),Parametros!$I$3:$N$102,6,FALSE),"")</f>
        <v/>
      </c>
      <c r="N643" s="9"/>
      <c r="O643" s="9"/>
      <c r="P643" s="9"/>
      <c r="Q643" s="9"/>
      <c r="R643" s="9"/>
      <c r="S643" s="9"/>
      <c r="T643" s="9"/>
      <c r="U643" s="9"/>
      <c r="V643" s="32" t="str">
        <f>IF($U643&lt;&gt;"",VLOOKUP($U643,Endereços!$B$3:$M$1002,5,FALSE)&amp;" - "&amp;VLOOKUP($U643,Endereços!$B$3:$M$1002,7,FALSE)&amp;" - "&amp;VLOOKUP($U643,Endereços!$B$3:$M$1002,8,FALSE)&amp;", "&amp;VLOOKUP($U643,Endereços!$B$3:$M$1002,2,FALSE)&amp;" "&amp;VLOOKUP($U643,Endereços!$B$3:$M$1002,3,FALSE),"")</f>
        <v/>
      </c>
      <c r="W643" s="9"/>
      <c r="X643" s="9"/>
      <c r="Y643" s="9"/>
      <c r="Z643" s="16"/>
      <c r="AA643" s="16"/>
      <c r="AB643" s="72"/>
    </row>
    <row r="644" spans="1:28" x14ac:dyDescent="0.2">
      <c r="A644" s="38" t="str">
        <f t="shared" si="11"/>
        <v/>
      </c>
      <c r="B644" s="9"/>
      <c r="C644" s="7"/>
      <c r="D644" s="14"/>
      <c r="E644" s="14"/>
      <c r="F644" s="33" t="str">
        <f>IF($E644&lt;&gt;"",VLOOKUP($E644,Parametros!$A$3:$C$102,2,FALSE),"")</f>
        <v/>
      </c>
      <c r="G644" s="36"/>
      <c r="H644" s="33" t="str">
        <f>IF($G644&lt;&gt;"",VLOOKUP($G644,Parametros!$P$3:$R$102,2,FALSE),"")</f>
        <v/>
      </c>
      <c r="I644" s="9"/>
      <c r="J644" s="9"/>
      <c r="K644" s="9"/>
      <c r="L644" s="33" t="str">
        <f>IF($U644&lt;&gt;"",VLOOKUP(VLOOKUP(VLOOKUP($U644,Endereços!$B$3:$M$1002,8,FALSE),Parametros!$AG$3:$AJ$102,4,FALSE),Parametros!$U$3:$Z$102,4,FALSE),"")</f>
        <v/>
      </c>
      <c r="M644" s="33" t="str">
        <f>IF($U644&lt;&gt;"",VLOOKUP(VLOOKUP($U644,Endereços!$B$3:$M$1002,6,FALSE),Parametros!$I$3:$N$102,6,FALSE),"")</f>
        <v/>
      </c>
      <c r="N644" s="9"/>
      <c r="O644" s="9"/>
      <c r="P644" s="9"/>
      <c r="Q644" s="9"/>
      <c r="R644" s="9"/>
      <c r="S644" s="9"/>
      <c r="T644" s="9"/>
      <c r="U644" s="9"/>
      <c r="V644" s="32" t="str">
        <f>IF($U644&lt;&gt;"",VLOOKUP($U644,Endereços!$B$3:$M$1002,5,FALSE)&amp;" - "&amp;VLOOKUP($U644,Endereços!$B$3:$M$1002,7,FALSE)&amp;" - "&amp;VLOOKUP($U644,Endereços!$B$3:$M$1002,8,FALSE)&amp;", "&amp;VLOOKUP($U644,Endereços!$B$3:$M$1002,2,FALSE)&amp;" "&amp;VLOOKUP($U644,Endereços!$B$3:$M$1002,3,FALSE),"")</f>
        <v/>
      </c>
      <c r="W644" s="9"/>
      <c r="X644" s="9"/>
      <c r="Y644" s="9"/>
      <c r="Z644" s="16"/>
      <c r="AA644" s="16"/>
      <c r="AB644" s="72"/>
    </row>
    <row r="645" spans="1:28" x14ac:dyDescent="0.2">
      <c r="A645" s="38" t="str">
        <f t="shared" si="11"/>
        <v/>
      </c>
      <c r="B645" s="9"/>
      <c r="C645" s="7"/>
      <c r="D645" s="14"/>
      <c r="E645" s="14"/>
      <c r="F645" s="33" t="str">
        <f>IF($E645&lt;&gt;"",VLOOKUP($E645,Parametros!$A$3:$C$102,2,FALSE),"")</f>
        <v/>
      </c>
      <c r="G645" s="36"/>
      <c r="H645" s="33" t="str">
        <f>IF($G645&lt;&gt;"",VLOOKUP($G645,Parametros!$P$3:$R$102,2,FALSE),"")</f>
        <v/>
      </c>
      <c r="I645" s="9"/>
      <c r="J645" s="9"/>
      <c r="K645" s="9"/>
      <c r="L645" s="33" t="str">
        <f>IF($U645&lt;&gt;"",VLOOKUP(VLOOKUP(VLOOKUP($U645,Endereços!$B$3:$M$1002,8,FALSE),Parametros!$AG$3:$AJ$102,4,FALSE),Parametros!$U$3:$Z$102,4,FALSE),"")</f>
        <v/>
      </c>
      <c r="M645" s="33" t="str">
        <f>IF($U645&lt;&gt;"",VLOOKUP(VLOOKUP($U645,Endereços!$B$3:$M$1002,6,FALSE),Parametros!$I$3:$N$102,6,FALSE),"")</f>
        <v/>
      </c>
      <c r="N645" s="9"/>
      <c r="O645" s="9"/>
      <c r="P645" s="9"/>
      <c r="Q645" s="9"/>
      <c r="R645" s="9"/>
      <c r="S645" s="9"/>
      <c r="T645" s="9"/>
      <c r="U645" s="9"/>
      <c r="V645" s="32" t="str">
        <f>IF($U645&lt;&gt;"",VLOOKUP($U645,Endereços!$B$3:$M$1002,5,FALSE)&amp;" - "&amp;VLOOKUP($U645,Endereços!$B$3:$M$1002,7,FALSE)&amp;" - "&amp;VLOOKUP($U645,Endereços!$B$3:$M$1002,8,FALSE)&amp;", "&amp;VLOOKUP($U645,Endereços!$B$3:$M$1002,2,FALSE)&amp;" "&amp;VLOOKUP($U645,Endereços!$B$3:$M$1002,3,FALSE),"")</f>
        <v/>
      </c>
      <c r="W645" s="9"/>
      <c r="X645" s="9"/>
      <c r="Y645" s="9"/>
      <c r="Z645" s="16"/>
      <c r="AA645" s="16"/>
      <c r="AB645" s="72"/>
    </row>
    <row r="646" spans="1:28" x14ac:dyDescent="0.2">
      <c r="A646" s="38" t="str">
        <f t="shared" si="11"/>
        <v/>
      </c>
      <c r="B646" s="9"/>
      <c r="C646" s="7"/>
      <c r="D646" s="14"/>
      <c r="E646" s="14"/>
      <c r="F646" s="33" t="str">
        <f>IF($E646&lt;&gt;"",VLOOKUP($E646,Parametros!$A$3:$C$102,2,FALSE),"")</f>
        <v/>
      </c>
      <c r="G646" s="36"/>
      <c r="H646" s="33" t="str">
        <f>IF($G646&lt;&gt;"",VLOOKUP($G646,Parametros!$P$3:$R$102,2,FALSE),"")</f>
        <v/>
      </c>
      <c r="I646" s="9"/>
      <c r="J646" s="9"/>
      <c r="K646" s="9"/>
      <c r="L646" s="33" t="str">
        <f>IF($U646&lt;&gt;"",VLOOKUP(VLOOKUP(VLOOKUP($U646,Endereços!$B$3:$M$1002,8,FALSE),Parametros!$AG$3:$AJ$102,4,FALSE),Parametros!$U$3:$Z$102,4,FALSE),"")</f>
        <v/>
      </c>
      <c r="M646" s="33" t="str">
        <f>IF($U646&lt;&gt;"",VLOOKUP(VLOOKUP($U646,Endereços!$B$3:$M$1002,6,FALSE),Parametros!$I$3:$N$102,6,FALSE),"")</f>
        <v/>
      </c>
      <c r="N646" s="9"/>
      <c r="O646" s="9"/>
      <c r="P646" s="9"/>
      <c r="Q646" s="9"/>
      <c r="R646" s="9"/>
      <c r="S646" s="9"/>
      <c r="T646" s="9"/>
      <c r="U646" s="9"/>
      <c r="V646" s="32" t="str">
        <f>IF($U646&lt;&gt;"",VLOOKUP($U646,Endereços!$B$3:$M$1002,5,FALSE)&amp;" - "&amp;VLOOKUP($U646,Endereços!$B$3:$M$1002,7,FALSE)&amp;" - "&amp;VLOOKUP($U646,Endereços!$B$3:$M$1002,8,FALSE)&amp;", "&amp;VLOOKUP($U646,Endereços!$B$3:$M$1002,2,FALSE)&amp;" "&amp;VLOOKUP($U646,Endereços!$B$3:$M$1002,3,FALSE),"")</f>
        <v/>
      </c>
      <c r="W646" s="9"/>
      <c r="X646" s="9"/>
      <c r="Y646" s="9"/>
      <c r="Z646" s="16"/>
      <c r="AA646" s="16"/>
      <c r="AB646" s="72"/>
    </row>
    <row r="647" spans="1:28" x14ac:dyDescent="0.2">
      <c r="A647" s="38" t="str">
        <f t="shared" si="11"/>
        <v/>
      </c>
      <c r="B647" s="9"/>
      <c r="C647" s="7"/>
      <c r="D647" s="14"/>
      <c r="E647" s="14"/>
      <c r="F647" s="33" t="str">
        <f>IF($E647&lt;&gt;"",VLOOKUP($E647,Parametros!$A$3:$C$102,2,FALSE),"")</f>
        <v/>
      </c>
      <c r="G647" s="36"/>
      <c r="H647" s="33" t="str">
        <f>IF($G647&lt;&gt;"",VLOOKUP($G647,Parametros!$P$3:$R$102,2,FALSE),"")</f>
        <v/>
      </c>
      <c r="I647" s="9"/>
      <c r="J647" s="9"/>
      <c r="K647" s="9"/>
      <c r="L647" s="33" t="str">
        <f>IF($U647&lt;&gt;"",VLOOKUP(VLOOKUP(VLOOKUP($U647,Endereços!$B$3:$M$1002,8,FALSE),Parametros!$AG$3:$AJ$102,4,FALSE),Parametros!$U$3:$Z$102,4,FALSE),"")</f>
        <v/>
      </c>
      <c r="M647" s="33" t="str">
        <f>IF($U647&lt;&gt;"",VLOOKUP(VLOOKUP($U647,Endereços!$B$3:$M$1002,6,FALSE),Parametros!$I$3:$N$102,6,FALSE),"")</f>
        <v/>
      </c>
      <c r="N647" s="9"/>
      <c r="O647" s="9"/>
      <c r="P647" s="9"/>
      <c r="Q647" s="9"/>
      <c r="R647" s="9"/>
      <c r="S647" s="9"/>
      <c r="T647" s="9"/>
      <c r="U647" s="9"/>
      <c r="V647" s="32" t="str">
        <f>IF($U647&lt;&gt;"",VLOOKUP($U647,Endereços!$B$3:$M$1002,5,FALSE)&amp;" - "&amp;VLOOKUP($U647,Endereços!$B$3:$M$1002,7,FALSE)&amp;" - "&amp;VLOOKUP($U647,Endereços!$B$3:$M$1002,8,FALSE)&amp;", "&amp;VLOOKUP($U647,Endereços!$B$3:$M$1002,2,FALSE)&amp;" "&amp;VLOOKUP($U647,Endereços!$B$3:$M$1002,3,FALSE),"")</f>
        <v/>
      </c>
      <c r="W647" s="9"/>
      <c r="X647" s="9"/>
      <c r="Y647" s="9"/>
      <c r="Z647" s="16"/>
      <c r="AA647" s="16"/>
      <c r="AB647" s="72"/>
    </row>
    <row r="648" spans="1:28" x14ac:dyDescent="0.2">
      <c r="A648" s="38" t="str">
        <f t="shared" si="11"/>
        <v/>
      </c>
      <c r="B648" s="9"/>
      <c r="C648" s="7"/>
      <c r="D648" s="14"/>
      <c r="E648" s="14"/>
      <c r="F648" s="33" t="str">
        <f>IF($E648&lt;&gt;"",VLOOKUP($E648,Parametros!$A$3:$C$102,2,FALSE),"")</f>
        <v/>
      </c>
      <c r="G648" s="36"/>
      <c r="H648" s="33" t="str">
        <f>IF($G648&lt;&gt;"",VLOOKUP($G648,Parametros!$P$3:$R$102,2,FALSE),"")</f>
        <v/>
      </c>
      <c r="I648" s="9"/>
      <c r="J648" s="9"/>
      <c r="K648" s="9"/>
      <c r="L648" s="33" t="str">
        <f>IF($U648&lt;&gt;"",VLOOKUP(VLOOKUP(VLOOKUP($U648,Endereços!$B$3:$M$1002,8,FALSE),Parametros!$AG$3:$AJ$102,4,FALSE),Parametros!$U$3:$Z$102,4,FALSE),"")</f>
        <v/>
      </c>
      <c r="M648" s="33" t="str">
        <f>IF($U648&lt;&gt;"",VLOOKUP(VLOOKUP($U648,Endereços!$B$3:$M$1002,6,FALSE),Parametros!$I$3:$N$102,6,FALSE),"")</f>
        <v/>
      </c>
      <c r="N648" s="9"/>
      <c r="O648" s="9"/>
      <c r="P648" s="9"/>
      <c r="Q648" s="9"/>
      <c r="R648" s="9"/>
      <c r="S648" s="9"/>
      <c r="T648" s="9"/>
      <c r="U648" s="9"/>
      <c r="V648" s="32" t="str">
        <f>IF($U648&lt;&gt;"",VLOOKUP($U648,Endereços!$B$3:$M$1002,5,FALSE)&amp;" - "&amp;VLOOKUP($U648,Endereços!$B$3:$M$1002,7,FALSE)&amp;" - "&amp;VLOOKUP($U648,Endereços!$B$3:$M$1002,8,FALSE)&amp;", "&amp;VLOOKUP($U648,Endereços!$B$3:$M$1002,2,FALSE)&amp;" "&amp;VLOOKUP($U648,Endereços!$B$3:$M$1002,3,FALSE),"")</f>
        <v/>
      </c>
      <c r="W648" s="9"/>
      <c r="X648" s="9"/>
      <c r="Y648" s="9"/>
      <c r="Z648" s="16"/>
      <c r="AA648" s="16"/>
      <c r="AB648" s="72"/>
    </row>
    <row r="649" spans="1:28" x14ac:dyDescent="0.2">
      <c r="A649" s="38" t="str">
        <f t="shared" si="11"/>
        <v/>
      </c>
      <c r="B649" s="9"/>
      <c r="C649" s="7"/>
      <c r="D649" s="14"/>
      <c r="E649" s="14"/>
      <c r="F649" s="33" t="str">
        <f>IF($E649&lt;&gt;"",VLOOKUP($E649,Parametros!$A$3:$C$102,2,FALSE),"")</f>
        <v/>
      </c>
      <c r="G649" s="36"/>
      <c r="H649" s="33" t="str">
        <f>IF($G649&lt;&gt;"",VLOOKUP($G649,Parametros!$P$3:$R$102,2,FALSE),"")</f>
        <v/>
      </c>
      <c r="I649" s="9"/>
      <c r="J649" s="9"/>
      <c r="K649" s="9"/>
      <c r="L649" s="33" t="str">
        <f>IF($U649&lt;&gt;"",VLOOKUP(VLOOKUP(VLOOKUP($U649,Endereços!$B$3:$M$1002,8,FALSE),Parametros!$AG$3:$AJ$102,4,FALSE),Parametros!$U$3:$Z$102,4,FALSE),"")</f>
        <v/>
      </c>
      <c r="M649" s="33" t="str">
        <f>IF($U649&lt;&gt;"",VLOOKUP(VLOOKUP($U649,Endereços!$B$3:$M$1002,6,FALSE),Parametros!$I$3:$N$102,6,FALSE),"")</f>
        <v/>
      </c>
      <c r="N649" s="9"/>
      <c r="O649" s="9"/>
      <c r="P649" s="9"/>
      <c r="Q649" s="9"/>
      <c r="R649" s="9"/>
      <c r="S649" s="9"/>
      <c r="T649" s="9"/>
      <c r="U649" s="9"/>
      <c r="V649" s="32" t="str">
        <f>IF($U649&lt;&gt;"",VLOOKUP($U649,Endereços!$B$3:$M$1002,5,FALSE)&amp;" - "&amp;VLOOKUP($U649,Endereços!$B$3:$M$1002,7,FALSE)&amp;" - "&amp;VLOOKUP($U649,Endereços!$B$3:$M$1002,8,FALSE)&amp;", "&amp;VLOOKUP($U649,Endereços!$B$3:$M$1002,2,FALSE)&amp;" "&amp;VLOOKUP($U649,Endereços!$B$3:$M$1002,3,FALSE),"")</f>
        <v/>
      </c>
      <c r="W649" s="9"/>
      <c r="X649" s="9"/>
      <c r="Y649" s="9"/>
      <c r="Z649" s="16"/>
      <c r="AA649" s="16"/>
      <c r="AB649" s="72"/>
    </row>
    <row r="650" spans="1:28" x14ac:dyDescent="0.2">
      <c r="A650" s="38" t="str">
        <f t="shared" si="11"/>
        <v/>
      </c>
      <c r="B650" s="9"/>
      <c r="C650" s="7"/>
      <c r="D650" s="14"/>
      <c r="E650" s="14"/>
      <c r="F650" s="33" t="str">
        <f>IF($E650&lt;&gt;"",VLOOKUP($E650,Parametros!$A$3:$C$102,2,FALSE),"")</f>
        <v/>
      </c>
      <c r="G650" s="36"/>
      <c r="H650" s="33" t="str">
        <f>IF($G650&lt;&gt;"",VLOOKUP($G650,Parametros!$P$3:$R$102,2,FALSE),"")</f>
        <v/>
      </c>
      <c r="I650" s="9"/>
      <c r="J650" s="9"/>
      <c r="K650" s="9"/>
      <c r="L650" s="33" t="str">
        <f>IF($U650&lt;&gt;"",VLOOKUP(VLOOKUP(VLOOKUP($U650,Endereços!$B$3:$M$1002,8,FALSE),Parametros!$AG$3:$AJ$102,4,FALSE),Parametros!$U$3:$Z$102,4,FALSE),"")</f>
        <v/>
      </c>
      <c r="M650" s="33" t="str">
        <f>IF($U650&lt;&gt;"",VLOOKUP(VLOOKUP($U650,Endereços!$B$3:$M$1002,6,FALSE),Parametros!$I$3:$N$102,6,FALSE),"")</f>
        <v/>
      </c>
      <c r="N650" s="9"/>
      <c r="O650" s="9"/>
      <c r="P650" s="9"/>
      <c r="Q650" s="9"/>
      <c r="R650" s="9"/>
      <c r="S650" s="9"/>
      <c r="T650" s="9"/>
      <c r="U650" s="9"/>
      <c r="V650" s="32" t="str">
        <f>IF($U650&lt;&gt;"",VLOOKUP($U650,Endereços!$B$3:$M$1002,5,FALSE)&amp;" - "&amp;VLOOKUP($U650,Endereços!$B$3:$M$1002,7,FALSE)&amp;" - "&amp;VLOOKUP($U650,Endereços!$B$3:$M$1002,8,FALSE)&amp;", "&amp;VLOOKUP($U650,Endereços!$B$3:$M$1002,2,FALSE)&amp;" "&amp;VLOOKUP($U650,Endereços!$B$3:$M$1002,3,FALSE),"")</f>
        <v/>
      </c>
      <c r="W650" s="9"/>
      <c r="X650" s="9"/>
      <c r="Y650" s="9"/>
      <c r="Z650" s="16"/>
      <c r="AA650" s="16"/>
      <c r="AB650" s="72"/>
    </row>
    <row r="651" spans="1:28" x14ac:dyDescent="0.2">
      <c r="A651" s="38" t="str">
        <f t="shared" ref="A651:A714" si="12">IF($B651&lt;&gt;"",$A650+1,"")</f>
        <v/>
      </c>
      <c r="B651" s="9"/>
      <c r="C651" s="7"/>
      <c r="D651" s="14"/>
      <c r="E651" s="14"/>
      <c r="F651" s="33" t="str">
        <f>IF($E651&lt;&gt;"",VLOOKUP($E651,Parametros!$A$3:$C$102,2,FALSE),"")</f>
        <v/>
      </c>
      <c r="G651" s="36"/>
      <c r="H651" s="33" t="str">
        <f>IF($G651&lt;&gt;"",VLOOKUP($G651,Parametros!$P$3:$R$102,2,FALSE),"")</f>
        <v/>
      </c>
      <c r="I651" s="9"/>
      <c r="J651" s="9"/>
      <c r="K651" s="9"/>
      <c r="L651" s="33" t="str">
        <f>IF($U651&lt;&gt;"",VLOOKUP(VLOOKUP(VLOOKUP($U651,Endereços!$B$3:$M$1002,8,FALSE),Parametros!$AG$3:$AJ$102,4,FALSE),Parametros!$U$3:$Z$102,4,FALSE),"")</f>
        <v/>
      </c>
      <c r="M651" s="33" t="str">
        <f>IF($U651&lt;&gt;"",VLOOKUP(VLOOKUP($U651,Endereços!$B$3:$M$1002,6,FALSE),Parametros!$I$3:$N$102,6,FALSE),"")</f>
        <v/>
      </c>
      <c r="N651" s="9"/>
      <c r="O651" s="9"/>
      <c r="P651" s="9"/>
      <c r="Q651" s="9"/>
      <c r="R651" s="9"/>
      <c r="S651" s="9"/>
      <c r="T651" s="9"/>
      <c r="U651" s="9"/>
      <c r="V651" s="32" t="str">
        <f>IF($U651&lt;&gt;"",VLOOKUP($U651,Endereços!$B$3:$M$1002,5,FALSE)&amp;" - "&amp;VLOOKUP($U651,Endereços!$B$3:$M$1002,7,FALSE)&amp;" - "&amp;VLOOKUP($U651,Endereços!$B$3:$M$1002,8,FALSE)&amp;", "&amp;VLOOKUP($U651,Endereços!$B$3:$M$1002,2,FALSE)&amp;" "&amp;VLOOKUP($U651,Endereços!$B$3:$M$1002,3,FALSE),"")</f>
        <v/>
      </c>
      <c r="W651" s="9"/>
      <c r="X651" s="9"/>
      <c r="Y651" s="9"/>
      <c r="Z651" s="16"/>
      <c r="AA651" s="16"/>
      <c r="AB651" s="72"/>
    </row>
    <row r="652" spans="1:28" x14ac:dyDescent="0.2">
      <c r="A652" s="38" t="str">
        <f t="shared" si="12"/>
        <v/>
      </c>
      <c r="B652" s="9"/>
      <c r="C652" s="7"/>
      <c r="D652" s="14"/>
      <c r="E652" s="14"/>
      <c r="F652" s="33" t="str">
        <f>IF($E652&lt;&gt;"",VLOOKUP($E652,Parametros!$A$3:$C$102,2,FALSE),"")</f>
        <v/>
      </c>
      <c r="G652" s="36"/>
      <c r="H652" s="33" t="str">
        <f>IF($G652&lt;&gt;"",VLOOKUP($G652,Parametros!$P$3:$R$102,2,FALSE),"")</f>
        <v/>
      </c>
      <c r="I652" s="9"/>
      <c r="J652" s="9"/>
      <c r="K652" s="9"/>
      <c r="L652" s="33" t="str">
        <f>IF($U652&lt;&gt;"",VLOOKUP(VLOOKUP(VLOOKUP($U652,Endereços!$B$3:$M$1002,8,FALSE),Parametros!$AG$3:$AJ$102,4,FALSE),Parametros!$U$3:$Z$102,4,FALSE),"")</f>
        <v/>
      </c>
      <c r="M652" s="33" t="str">
        <f>IF($U652&lt;&gt;"",VLOOKUP(VLOOKUP($U652,Endereços!$B$3:$M$1002,6,FALSE),Parametros!$I$3:$N$102,6,FALSE),"")</f>
        <v/>
      </c>
      <c r="N652" s="9"/>
      <c r="O652" s="9"/>
      <c r="P652" s="9"/>
      <c r="Q652" s="9"/>
      <c r="R652" s="9"/>
      <c r="S652" s="9"/>
      <c r="T652" s="9"/>
      <c r="U652" s="9"/>
      <c r="V652" s="32" t="str">
        <f>IF($U652&lt;&gt;"",VLOOKUP($U652,Endereços!$B$3:$M$1002,5,FALSE)&amp;" - "&amp;VLOOKUP($U652,Endereços!$B$3:$M$1002,7,FALSE)&amp;" - "&amp;VLOOKUP($U652,Endereços!$B$3:$M$1002,8,FALSE)&amp;", "&amp;VLOOKUP($U652,Endereços!$B$3:$M$1002,2,FALSE)&amp;" "&amp;VLOOKUP($U652,Endereços!$B$3:$M$1002,3,FALSE),"")</f>
        <v/>
      </c>
      <c r="W652" s="9"/>
      <c r="X652" s="9"/>
      <c r="Y652" s="9"/>
      <c r="Z652" s="16"/>
      <c r="AA652" s="16"/>
      <c r="AB652" s="72"/>
    </row>
    <row r="653" spans="1:28" x14ac:dyDescent="0.2">
      <c r="A653" s="38" t="str">
        <f t="shared" si="12"/>
        <v/>
      </c>
      <c r="B653" s="9"/>
      <c r="C653" s="7"/>
      <c r="D653" s="14"/>
      <c r="E653" s="14"/>
      <c r="F653" s="33" t="str">
        <f>IF($E653&lt;&gt;"",VLOOKUP($E653,Parametros!$A$3:$C$102,2,FALSE),"")</f>
        <v/>
      </c>
      <c r="G653" s="36"/>
      <c r="H653" s="33" t="str">
        <f>IF($G653&lt;&gt;"",VLOOKUP($G653,Parametros!$P$3:$R$102,2,FALSE),"")</f>
        <v/>
      </c>
      <c r="I653" s="9"/>
      <c r="J653" s="9"/>
      <c r="K653" s="9"/>
      <c r="L653" s="33" t="str">
        <f>IF($U653&lt;&gt;"",VLOOKUP(VLOOKUP(VLOOKUP($U653,Endereços!$B$3:$M$1002,8,FALSE),Parametros!$AG$3:$AJ$102,4,FALSE),Parametros!$U$3:$Z$102,4,FALSE),"")</f>
        <v/>
      </c>
      <c r="M653" s="33" t="str">
        <f>IF($U653&lt;&gt;"",VLOOKUP(VLOOKUP($U653,Endereços!$B$3:$M$1002,6,FALSE),Parametros!$I$3:$N$102,6,FALSE),"")</f>
        <v/>
      </c>
      <c r="N653" s="9"/>
      <c r="O653" s="9"/>
      <c r="P653" s="9"/>
      <c r="Q653" s="9"/>
      <c r="R653" s="9"/>
      <c r="S653" s="9"/>
      <c r="T653" s="9"/>
      <c r="U653" s="9"/>
      <c r="V653" s="32" t="str">
        <f>IF($U653&lt;&gt;"",VLOOKUP($U653,Endereços!$B$3:$M$1002,5,FALSE)&amp;" - "&amp;VLOOKUP($U653,Endereços!$B$3:$M$1002,7,FALSE)&amp;" - "&amp;VLOOKUP($U653,Endereços!$B$3:$M$1002,8,FALSE)&amp;", "&amp;VLOOKUP($U653,Endereços!$B$3:$M$1002,2,FALSE)&amp;" "&amp;VLOOKUP($U653,Endereços!$B$3:$M$1002,3,FALSE),"")</f>
        <v/>
      </c>
      <c r="W653" s="9"/>
      <c r="X653" s="9"/>
      <c r="Y653" s="9"/>
      <c r="Z653" s="16"/>
      <c r="AA653" s="16"/>
      <c r="AB653" s="72"/>
    </row>
    <row r="654" spans="1:28" x14ac:dyDescent="0.2">
      <c r="A654" s="38" t="str">
        <f t="shared" si="12"/>
        <v/>
      </c>
      <c r="B654" s="9"/>
      <c r="C654" s="7"/>
      <c r="D654" s="14"/>
      <c r="E654" s="14"/>
      <c r="F654" s="33" t="str">
        <f>IF($E654&lt;&gt;"",VLOOKUP($E654,Parametros!$A$3:$C$102,2,FALSE),"")</f>
        <v/>
      </c>
      <c r="G654" s="36"/>
      <c r="H654" s="33" t="str">
        <f>IF($G654&lt;&gt;"",VLOOKUP($G654,Parametros!$P$3:$R$102,2,FALSE),"")</f>
        <v/>
      </c>
      <c r="I654" s="9"/>
      <c r="J654" s="9"/>
      <c r="K654" s="9"/>
      <c r="L654" s="33" t="str">
        <f>IF($U654&lt;&gt;"",VLOOKUP(VLOOKUP(VLOOKUP($U654,Endereços!$B$3:$M$1002,8,FALSE),Parametros!$AG$3:$AJ$102,4,FALSE),Parametros!$U$3:$Z$102,4,FALSE),"")</f>
        <v/>
      </c>
      <c r="M654" s="33" t="str">
        <f>IF($U654&lt;&gt;"",VLOOKUP(VLOOKUP($U654,Endereços!$B$3:$M$1002,6,FALSE),Parametros!$I$3:$N$102,6,FALSE),"")</f>
        <v/>
      </c>
      <c r="N654" s="9"/>
      <c r="O654" s="9"/>
      <c r="P654" s="9"/>
      <c r="Q654" s="9"/>
      <c r="R654" s="9"/>
      <c r="S654" s="9"/>
      <c r="T654" s="9"/>
      <c r="U654" s="9"/>
      <c r="V654" s="32" t="str">
        <f>IF($U654&lt;&gt;"",VLOOKUP($U654,Endereços!$B$3:$M$1002,5,FALSE)&amp;" - "&amp;VLOOKUP($U654,Endereços!$B$3:$M$1002,7,FALSE)&amp;" - "&amp;VLOOKUP($U654,Endereços!$B$3:$M$1002,8,FALSE)&amp;", "&amp;VLOOKUP($U654,Endereços!$B$3:$M$1002,2,FALSE)&amp;" "&amp;VLOOKUP($U654,Endereços!$B$3:$M$1002,3,FALSE),"")</f>
        <v/>
      </c>
      <c r="W654" s="9"/>
      <c r="X654" s="9"/>
      <c r="Y654" s="9"/>
      <c r="Z654" s="16"/>
      <c r="AA654" s="16"/>
      <c r="AB654" s="72"/>
    </row>
    <row r="655" spans="1:28" x14ac:dyDescent="0.2">
      <c r="A655" s="38" t="str">
        <f t="shared" si="12"/>
        <v/>
      </c>
      <c r="B655" s="9"/>
      <c r="C655" s="7"/>
      <c r="D655" s="14"/>
      <c r="E655" s="14"/>
      <c r="F655" s="33" t="str">
        <f>IF($E655&lt;&gt;"",VLOOKUP($E655,Parametros!$A$3:$C$102,2,FALSE),"")</f>
        <v/>
      </c>
      <c r="G655" s="36"/>
      <c r="H655" s="33" t="str">
        <f>IF($G655&lt;&gt;"",VLOOKUP($G655,Parametros!$P$3:$R$102,2,FALSE),"")</f>
        <v/>
      </c>
      <c r="I655" s="9"/>
      <c r="J655" s="9"/>
      <c r="K655" s="9"/>
      <c r="L655" s="33" t="str">
        <f>IF($U655&lt;&gt;"",VLOOKUP(VLOOKUP(VLOOKUP($U655,Endereços!$B$3:$M$1002,8,FALSE),Parametros!$AG$3:$AJ$102,4,FALSE),Parametros!$U$3:$Z$102,4,FALSE),"")</f>
        <v/>
      </c>
      <c r="M655" s="33" t="str">
        <f>IF($U655&lt;&gt;"",VLOOKUP(VLOOKUP($U655,Endereços!$B$3:$M$1002,6,FALSE),Parametros!$I$3:$N$102,6,FALSE),"")</f>
        <v/>
      </c>
      <c r="N655" s="9"/>
      <c r="O655" s="9"/>
      <c r="P655" s="9"/>
      <c r="Q655" s="9"/>
      <c r="R655" s="9"/>
      <c r="S655" s="9"/>
      <c r="T655" s="9"/>
      <c r="U655" s="9"/>
      <c r="V655" s="32" t="str">
        <f>IF($U655&lt;&gt;"",VLOOKUP($U655,Endereços!$B$3:$M$1002,5,FALSE)&amp;" - "&amp;VLOOKUP($U655,Endereços!$B$3:$M$1002,7,FALSE)&amp;" - "&amp;VLOOKUP($U655,Endereços!$B$3:$M$1002,8,FALSE)&amp;", "&amp;VLOOKUP($U655,Endereços!$B$3:$M$1002,2,FALSE)&amp;" "&amp;VLOOKUP($U655,Endereços!$B$3:$M$1002,3,FALSE),"")</f>
        <v/>
      </c>
      <c r="W655" s="9"/>
      <c r="X655" s="9"/>
      <c r="Y655" s="9"/>
      <c r="Z655" s="16"/>
      <c r="AA655" s="16"/>
      <c r="AB655" s="72"/>
    </row>
    <row r="656" spans="1:28" x14ac:dyDescent="0.2">
      <c r="A656" s="38" t="str">
        <f t="shared" si="12"/>
        <v/>
      </c>
      <c r="B656" s="9"/>
      <c r="C656" s="7"/>
      <c r="D656" s="14"/>
      <c r="E656" s="14"/>
      <c r="F656" s="33" t="str">
        <f>IF($E656&lt;&gt;"",VLOOKUP($E656,Parametros!$A$3:$C$102,2,FALSE),"")</f>
        <v/>
      </c>
      <c r="G656" s="36"/>
      <c r="H656" s="33" t="str">
        <f>IF($G656&lt;&gt;"",VLOOKUP($G656,Parametros!$P$3:$R$102,2,FALSE),"")</f>
        <v/>
      </c>
      <c r="I656" s="9"/>
      <c r="J656" s="9"/>
      <c r="K656" s="9"/>
      <c r="L656" s="33" t="str">
        <f>IF($U656&lt;&gt;"",VLOOKUP(VLOOKUP(VLOOKUP($U656,Endereços!$B$3:$M$1002,8,FALSE),Parametros!$AG$3:$AJ$102,4,FALSE),Parametros!$U$3:$Z$102,4,FALSE),"")</f>
        <v/>
      </c>
      <c r="M656" s="33" t="str">
        <f>IF($U656&lt;&gt;"",VLOOKUP(VLOOKUP($U656,Endereços!$B$3:$M$1002,6,FALSE),Parametros!$I$3:$N$102,6,FALSE),"")</f>
        <v/>
      </c>
      <c r="N656" s="9"/>
      <c r="O656" s="9"/>
      <c r="P656" s="9"/>
      <c r="Q656" s="9"/>
      <c r="R656" s="9"/>
      <c r="S656" s="9"/>
      <c r="T656" s="9"/>
      <c r="U656" s="9"/>
      <c r="V656" s="32" t="str">
        <f>IF($U656&lt;&gt;"",VLOOKUP($U656,Endereços!$B$3:$M$1002,5,FALSE)&amp;" - "&amp;VLOOKUP($U656,Endereços!$B$3:$M$1002,7,FALSE)&amp;" - "&amp;VLOOKUP($U656,Endereços!$B$3:$M$1002,8,FALSE)&amp;", "&amp;VLOOKUP($U656,Endereços!$B$3:$M$1002,2,FALSE)&amp;" "&amp;VLOOKUP($U656,Endereços!$B$3:$M$1002,3,FALSE),"")</f>
        <v/>
      </c>
      <c r="W656" s="9"/>
      <c r="X656" s="9"/>
      <c r="Y656" s="9"/>
      <c r="Z656" s="16"/>
      <c r="AA656" s="16"/>
      <c r="AB656" s="72"/>
    </row>
    <row r="657" spans="1:28" x14ac:dyDescent="0.2">
      <c r="A657" s="38" t="str">
        <f t="shared" si="12"/>
        <v/>
      </c>
      <c r="B657" s="9"/>
      <c r="C657" s="7"/>
      <c r="D657" s="14"/>
      <c r="E657" s="14"/>
      <c r="F657" s="33" t="str">
        <f>IF($E657&lt;&gt;"",VLOOKUP($E657,Parametros!$A$3:$C$102,2,FALSE),"")</f>
        <v/>
      </c>
      <c r="G657" s="36"/>
      <c r="H657" s="33" t="str">
        <f>IF($G657&lt;&gt;"",VLOOKUP($G657,Parametros!$P$3:$R$102,2,FALSE),"")</f>
        <v/>
      </c>
      <c r="I657" s="9"/>
      <c r="J657" s="9"/>
      <c r="K657" s="9"/>
      <c r="L657" s="33" t="str">
        <f>IF($U657&lt;&gt;"",VLOOKUP(VLOOKUP(VLOOKUP($U657,Endereços!$B$3:$M$1002,8,FALSE),Parametros!$AG$3:$AJ$102,4,FALSE),Parametros!$U$3:$Z$102,4,FALSE),"")</f>
        <v/>
      </c>
      <c r="M657" s="33" t="str">
        <f>IF($U657&lt;&gt;"",VLOOKUP(VLOOKUP($U657,Endereços!$B$3:$M$1002,6,FALSE),Parametros!$I$3:$N$102,6,FALSE),"")</f>
        <v/>
      </c>
      <c r="N657" s="9"/>
      <c r="O657" s="9"/>
      <c r="P657" s="9"/>
      <c r="Q657" s="9"/>
      <c r="R657" s="9"/>
      <c r="S657" s="9"/>
      <c r="T657" s="9"/>
      <c r="U657" s="9"/>
      <c r="V657" s="32" t="str">
        <f>IF($U657&lt;&gt;"",VLOOKUP($U657,Endereços!$B$3:$M$1002,5,FALSE)&amp;" - "&amp;VLOOKUP($U657,Endereços!$B$3:$M$1002,7,FALSE)&amp;" - "&amp;VLOOKUP($U657,Endereços!$B$3:$M$1002,8,FALSE)&amp;", "&amp;VLOOKUP($U657,Endereços!$B$3:$M$1002,2,FALSE)&amp;" "&amp;VLOOKUP($U657,Endereços!$B$3:$M$1002,3,FALSE),"")</f>
        <v/>
      </c>
      <c r="W657" s="9"/>
      <c r="X657" s="9"/>
      <c r="Y657" s="9"/>
      <c r="Z657" s="16"/>
      <c r="AA657" s="16"/>
      <c r="AB657" s="72"/>
    </row>
    <row r="658" spans="1:28" x14ac:dyDescent="0.2">
      <c r="A658" s="38" t="str">
        <f t="shared" si="12"/>
        <v/>
      </c>
      <c r="B658" s="9"/>
      <c r="C658" s="7"/>
      <c r="D658" s="14"/>
      <c r="E658" s="14"/>
      <c r="F658" s="33" t="str">
        <f>IF($E658&lt;&gt;"",VLOOKUP($E658,Parametros!$A$3:$C$102,2,FALSE),"")</f>
        <v/>
      </c>
      <c r="G658" s="36"/>
      <c r="H658" s="33" t="str">
        <f>IF($G658&lt;&gt;"",VLOOKUP($G658,Parametros!$P$3:$R$102,2,FALSE),"")</f>
        <v/>
      </c>
      <c r="I658" s="9"/>
      <c r="J658" s="9"/>
      <c r="K658" s="9"/>
      <c r="L658" s="33" t="str">
        <f>IF($U658&lt;&gt;"",VLOOKUP(VLOOKUP(VLOOKUP($U658,Endereços!$B$3:$M$1002,8,FALSE),Parametros!$AG$3:$AJ$102,4,FALSE),Parametros!$U$3:$Z$102,4,FALSE),"")</f>
        <v/>
      </c>
      <c r="M658" s="33" t="str">
        <f>IF($U658&lt;&gt;"",VLOOKUP(VLOOKUP($U658,Endereços!$B$3:$M$1002,6,FALSE),Parametros!$I$3:$N$102,6,FALSE),"")</f>
        <v/>
      </c>
      <c r="N658" s="9"/>
      <c r="O658" s="9"/>
      <c r="P658" s="9"/>
      <c r="Q658" s="9"/>
      <c r="R658" s="9"/>
      <c r="S658" s="9"/>
      <c r="T658" s="9"/>
      <c r="U658" s="9"/>
      <c r="V658" s="32" t="str">
        <f>IF($U658&lt;&gt;"",VLOOKUP($U658,Endereços!$B$3:$M$1002,5,FALSE)&amp;" - "&amp;VLOOKUP($U658,Endereços!$B$3:$M$1002,7,FALSE)&amp;" - "&amp;VLOOKUP($U658,Endereços!$B$3:$M$1002,8,FALSE)&amp;", "&amp;VLOOKUP($U658,Endereços!$B$3:$M$1002,2,FALSE)&amp;" "&amp;VLOOKUP($U658,Endereços!$B$3:$M$1002,3,FALSE),"")</f>
        <v/>
      </c>
      <c r="W658" s="9"/>
      <c r="X658" s="9"/>
      <c r="Y658" s="9"/>
      <c r="Z658" s="16"/>
      <c r="AA658" s="16"/>
      <c r="AB658" s="72"/>
    </row>
    <row r="659" spans="1:28" x14ac:dyDescent="0.2">
      <c r="A659" s="38" t="str">
        <f t="shared" si="12"/>
        <v/>
      </c>
      <c r="B659" s="9"/>
      <c r="C659" s="7"/>
      <c r="D659" s="14"/>
      <c r="E659" s="14"/>
      <c r="F659" s="33" t="str">
        <f>IF($E659&lt;&gt;"",VLOOKUP($E659,Parametros!$A$3:$C$102,2,FALSE),"")</f>
        <v/>
      </c>
      <c r="G659" s="36"/>
      <c r="H659" s="33" t="str">
        <f>IF($G659&lt;&gt;"",VLOOKUP($G659,Parametros!$P$3:$R$102,2,FALSE),"")</f>
        <v/>
      </c>
      <c r="I659" s="9"/>
      <c r="J659" s="9"/>
      <c r="K659" s="9"/>
      <c r="L659" s="33" t="str">
        <f>IF($U659&lt;&gt;"",VLOOKUP(VLOOKUP(VLOOKUP($U659,Endereços!$B$3:$M$1002,8,FALSE),Parametros!$AG$3:$AJ$102,4,FALSE),Parametros!$U$3:$Z$102,4,FALSE),"")</f>
        <v/>
      </c>
      <c r="M659" s="33" t="str">
        <f>IF($U659&lt;&gt;"",VLOOKUP(VLOOKUP($U659,Endereços!$B$3:$M$1002,6,FALSE),Parametros!$I$3:$N$102,6,FALSE),"")</f>
        <v/>
      </c>
      <c r="N659" s="9"/>
      <c r="O659" s="9"/>
      <c r="P659" s="9"/>
      <c r="Q659" s="9"/>
      <c r="R659" s="9"/>
      <c r="S659" s="9"/>
      <c r="T659" s="9"/>
      <c r="U659" s="9"/>
      <c r="V659" s="32" t="str">
        <f>IF($U659&lt;&gt;"",VLOOKUP($U659,Endereços!$B$3:$M$1002,5,FALSE)&amp;" - "&amp;VLOOKUP($U659,Endereços!$B$3:$M$1002,7,FALSE)&amp;" - "&amp;VLOOKUP($U659,Endereços!$B$3:$M$1002,8,FALSE)&amp;", "&amp;VLOOKUP($U659,Endereços!$B$3:$M$1002,2,FALSE)&amp;" "&amp;VLOOKUP($U659,Endereços!$B$3:$M$1002,3,FALSE),"")</f>
        <v/>
      </c>
      <c r="W659" s="9"/>
      <c r="X659" s="9"/>
      <c r="Y659" s="9"/>
      <c r="Z659" s="16"/>
      <c r="AA659" s="16"/>
      <c r="AB659" s="72"/>
    </row>
    <row r="660" spans="1:28" x14ac:dyDescent="0.2">
      <c r="A660" s="38" t="str">
        <f t="shared" si="12"/>
        <v/>
      </c>
      <c r="B660" s="9"/>
      <c r="C660" s="7"/>
      <c r="D660" s="14"/>
      <c r="E660" s="14"/>
      <c r="F660" s="33" t="str">
        <f>IF($E660&lt;&gt;"",VLOOKUP($E660,Parametros!$A$3:$C$102,2,FALSE),"")</f>
        <v/>
      </c>
      <c r="G660" s="36"/>
      <c r="H660" s="33" t="str">
        <f>IF($G660&lt;&gt;"",VLOOKUP($G660,Parametros!$P$3:$R$102,2,FALSE),"")</f>
        <v/>
      </c>
      <c r="I660" s="9"/>
      <c r="J660" s="9"/>
      <c r="K660" s="9"/>
      <c r="L660" s="33" t="str">
        <f>IF($U660&lt;&gt;"",VLOOKUP(VLOOKUP(VLOOKUP($U660,Endereços!$B$3:$M$1002,8,FALSE),Parametros!$AG$3:$AJ$102,4,FALSE),Parametros!$U$3:$Z$102,4,FALSE),"")</f>
        <v/>
      </c>
      <c r="M660" s="33" t="str">
        <f>IF($U660&lt;&gt;"",VLOOKUP(VLOOKUP($U660,Endereços!$B$3:$M$1002,6,FALSE),Parametros!$I$3:$N$102,6,FALSE),"")</f>
        <v/>
      </c>
      <c r="N660" s="9"/>
      <c r="O660" s="9"/>
      <c r="P660" s="9"/>
      <c r="Q660" s="9"/>
      <c r="R660" s="9"/>
      <c r="S660" s="9"/>
      <c r="T660" s="9"/>
      <c r="U660" s="9"/>
      <c r="V660" s="32" t="str">
        <f>IF($U660&lt;&gt;"",VLOOKUP($U660,Endereços!$B$3:$M$1002,5,FALSE)&amp;" - "&amp;VLOOKUP($U660,Endereços!$B$3:$M$1002,7,FALSE)&amp;" - "&amp;VLOOKUP($U660,Endereços!$B$3:$M$1002,8,FALSE)&amp;", "&amp;VLOOKUP($U660,Endereços!$B$3:$M$1002,2,FALSE)&amp;" "&amp;VLOOKUP($U660,Endereços!$B$3:$M$1002,3,FALSE),"")</f>
        <v/>
      </c>
      <c r="W660" s="9"/>
      <c r="X660" s="9"/>
      <c r="Y660" s="9"/>
      <c r="Z660" s="16"/>
      <c r="AA660" s="16"/>
      <c r="AB660" s="72"/>
    </row>
    <row r="661" spans="1:28" x14ac:dyDescent="0.2">
      <c r="A661" s="38" t="str">
        <f t="shared" si="12"/>
        <v/>
      </c>
      <c r="B661" s="9"/>
      <c r="C661" s="7"/>
      <c r="D661" s="14"/>
      <c r="E661" s="14"/>
      <c r="F661" s="33" t="str">
        <f>IF($E661&lt;&gt;"",VLOOKUP($E661,Parametros!$A$3:$C$102,2,FALSE),"")</f>
        <v/>
      </c>
      <c r="G661" s="36"/>
      <c r="H661" s="33" t="str">
        <f>IF($G661&lt;&gt;"",VLOOKUP($G661,Parametros!$P$3:$R$102,2,FALSE),"")</f>
        <v/>
      </c>
      <c r="I661" s="9"/>
      <c r="J661" s="9"/>
      <c r="K661" s="9"/>
      <c r="L661" s="33" t="str">
        <f>IF($U661&lt;&gt;"",VLOOKUP(VLOOKUP(VLOOKUP($U661,Endereços!$B$3:$M$1002,8,FALSE),Parametros!$AG$3:$AJ$102,4,FALSE),Parametros!$U$3:$Z$102,4,FALSE),"")</f>
        <v/>
      </c>
      <c r="M661" s="33" t="str">
        <f>IF($U661&lt;&gt;"",VLOOKUP(VLOOKUP($U661,Endereços!$B$3:$M$1002,6,FALSE),Parametros!$I$3:$N$102,6,FALSE),"")</f>
        <v/>
      </c>
      <c r="N661" s="9"/>
      <c r="O661" s="9"/>
      <c r="P661" s="9"/>
      <c r="Q661" s="9"/>
      <c r="R661" s="9"/>
      <c r="S661" s="9"/>
      <c r="T661" s="9"/>
      <c r="U661" s="9"/>
      <c r="V661" s="32" t="str">
        <f>IF($U661&lt;&gt;"",VLOOKUP($U661,Endereços!$B$3:$M$1002,5,FALSE)&amp;" - "&amp;VLOOKUP($U661,Endereços!$B$3:$M$1002,7,FALSE)&amp;" - "&amp;VLOOKUP($U661,Endereços!$B$3:$M$1002,8,FALSE)&amp;", "&amp;VLOOKUP($U661,Endereços!$B$3:$M$1002,2,FALSE)&amp;" "&amp;VLOOKUP($U661,Endereços!$B$3:$M$1002,3,FALSE),"")</f>
        <v/>
      </c>
      <c r="W661" s="9"/>
      <c r="X661" s="9"/>
      <c r="Y661" s="9"/>
      <c r="Z661" s="16"/>
      <c r="AA661" s="16"/>
      <c r="AB661" s="72"/>
    </row>
    <row r="662" spans="1:28" x14ac:dyDescent="0.2">
      <c r="A662" s="38" t="str">
        <f t="shared" si="12"/>
        <v/>
      </c>
      <c r="B662" s="9"/>
      <c r="C662" s="7"/>
      <c r="D662" s="14"/>
      <c r="E662" s="14"/>
      <c r="F662" s="33" t="str">
        <f>IF($E662&lt;&gt;"",VLOOKUP($E662,Parametros!$A$3:$C$102,2,FALSE),"")</f>
        <v/>
      </c>
      <c r="G662" s="36"/>
      <c r="H662" s="33" t="str">
        <f>IF($G662&lt;&gt;"",VLOOKUP($G662,Parametros!$P$3:$R$102,2,FALSE),"")</f>
        <v/>
      </c>
      <c r="I662" s="9"/>
      <c r="J662" s="9"/>
      <c r="K662" s="9"/>
      <c r="L662" s="33" t="str">
        <f>IF($U662&lt;&gt;"",VLOOKUP(VLOOKUP(VLOOKUP($U662,Endereços!$B$3:$M$1002,8,FALSE),Parametros!$AG$3:$AJ$102,4,FALSE),Parametros!$U$3:$Z$102,4,FALSE),"")</f>
        <v/>
      </c>
      <c r="M662" s="33" t="str">
        <f>IF($U662&lt;&gt;"",VLOOKUP(VLOOKUP($U662,Endereços!$B$3:$M$1002,6,FALSE),Parametros!$I$3:$N$102,6,FALSE),"")</f>
        <v/>
      </c>
      <c r="N662" s="9"/>
      <c r="O662" s="9"/>
      <c r="P662" s="9"/>
      <c r="Q662" s="9"/>
      <c r="R662" s="9"/>
      <c r="S662" s="9"/>
      <c r="T662" s="9"/>
      <c r="U662" s="9"/>
      <c r="V662" s="32" t="str">
        <f>IF($U662&lt;&gt;"",VLOOKUP($U662,Endereços!$B$3:$M$1002,5,FALSE)&amp;" - "&amp;VLOOKUP($U662,Endereços!$B$3:$M$1002,7,FALSE)&amp;" - "&amp;VLOOKUP($U662,Endereços!$B$3:$M$1002,8,FALSE)&amp;", "&amp;VLOOKUP($U662,Endereços!$B$3:$M$1002,2,FALSE)&amp;" "&amp;VLOOKUP($U662,Endereços!$B$3:$M$1002,3,FALSE),"")</f>
        <v/>
      </c>
      <c r="W662" s="9"/>
      <c r="X662" s="9"/>
      <c r="Y662" s="9"/>
      <c r="Z662" s="16"/>
      <c r="AA662" s="16"/>
      <c r="AB662" s="72"/>
    </row>
    <row r="663" spans="1:28" x14ac:dyDescent="0.2">
      <c r="A663" s="38" t="str">
        <f t="shared" si="12"/>
        <v/>
      </c>
      <c r="B663" s="9"/>
      <c r="C663" s="7"/>
      <c r="D663" s="14"/>
      <c r="E663" s="14"/>
      <c r="F663" s="33" t="str">
        <f>IF($E663&lt;&gt;"",VLOOKUP($E663,Parametros!$A$3:$C$102,2,FALSE),"")</f>
        <v/>
      </c>
      <c r="G663" s="36"/>
      <c r="H663" s="33" t="str">
        <f>IF($G663&lt;&gt;"",VLOOKUP($G663,Parametros!$P$3:$R$102,2,FALSE),"")</f>
        <v/>
      </c>
      <c r="I663" s="9"/>
      <c r="J663" s="9"/>
      <c r="K663" s="9"/>
      <c r="L663" s="33" t="str">
        <f>IF($U663&lt;&gt;"",VLOOKUP(VLOOKUP(VLOOKUP($U663,Endereços!$B$3:$M$1002,8,FALSE),Parametros!$AG$3:$AJ$102,4,FALSE),Parametros!$U$3:$Z$102,4,FALSE),"")</f>
        <v/>
      </c>
      <c r="M663" s="33" t="str">
        <f>IF($U663&lt;&gt;"",VLOOKUP(VLOOKUP($U663,Endereços!$B$3:$M$1002,6,FALSE),Parametros!$I$3:$N$102,6,FALSE),"")</f>
        <v/>
      </c>
      <c r="N663" s="9"/>
      <c r="O663" s="9"/>
      <c r="P663" s="9"/>
      <c r="Q663" s="9"/>
      <c r="R663" s="9"/>
      <c r="S663" s="9"/>
      <c r="T663" s="9"/>
      <c r="U663" s="9"/>
      <c r="V663" s="32" t="str">
        <f>IF($U663&lt;&gt;"",VLOOKUP($U663,Endereços!$B$3:$M$1002,5,FALSE)&amp;" - "&amp;VLOOKUP($U663,Endereços!$B$3:$M$1002,7,FALSE)&amp;" - "&amp;VLOOKUP($U663,Endereços!$B$3:$M$1002,8,FALSE)&amp;", "&amp;VLOOKUP($U663,Endereços!$B$3:$M$1002,2,FALSE)&amp;" "&amp;VLOOKUP($U663,Endereços!$B$3:$M$1002,3,FALSE),"")</f>
        <v/>
      </c>
      <c r="W663" s="9"/>
      <c r="X663" s="9"/>
      <c r="Y663" s="9"/>
      <c r="Z663" s="16"/>
      <c r="AA663" s="16"/>
      <c r="AB663" s="72"/>
    </row>
    <row r="664" spans="1:28" x14ac:dyDescent="0.2">
      <c r="A664" s="38" t="str">
        <f t="shared" si="12"/>
        <v/>
      </c>
      <c r="B664" s="9"/>
      <c r="C664" s="7"/>
      <c r="D664" s="14"/>
      <c r="E664" s="14"/>
      <c r="F664" s="33" t="str">
        <f>IF($E664&lt;&gt;"",VLOOKUP($E664,Parametros!$A$3:$C$102,2,FALSE),"")</f>
        <v/>
      </c>
      <c r="G664" s="36"/>
      <c r="H664" s="33" t="str">
        <f>IF($G664&lt;&gt;"",VLOOKUP($G664,Parametros!$P$3:$R$102,2,FALSE),"")</f>
        <v/>
      </c>
      <c r="I664" s="9"/>
      <c r="J664" s="9"/>
      <c r="K664" s="9"/>
      <c r="L664" s="33" t="str">
        <f>IF($U664&lt;&gt;"",VLOOKUP(VLOOKUP(VLOOKUP($U664,Endereços!$B$3:$M$1002,8,FALSE),Parametros!$AG$3:$AJ$102,4,FALSE),Parametros!$U$3:$Z$102,4,FALSE),"")</f>
        <v/>
      </c>
      <c r="M664" s="33" t="str">
        <f>IF($U664&lt;&gt;"",VLOOKUP(VLOOKUP($U664,Endereços!$B$3:$M$1002,6,FALSE),Parametros!$I$3:$N$102,6,FALSE),"")</f>
        <v/>
      </c>
      <c r="N664" s="9"/>
      <c r="O664" s="9"/>
      <c r="P664" s="9"/>
      <c r="Q664" s="9"/>
      <c r="R664" s="9"/>
      <c r="S664" s="9"/>
      <c r="T664" s="9"/>
      <c r="U664" s="9"/>
      <c r="V664" s="32" t="str">
        <f>IF($U664&lt;&gt;"",VLOOKUP($U664,Endereços!$B$3:$M$1002,5,FALSE)&amp;" - "&amp;VLOOKUP($U664,Endereços!$B$3:$M$1002,7,FALSE)&amp;" - "&amp;VLOOKUP($U664,Endereços!$B$3:$M$1002,8,FALSE)&amp;", "&amp;VLOOKUP($U664,Endereços!$B$3:$M$1002,2,FALSE)&amp;" "&amp;VLOOKUP($U664,Endereços!$B$3:$M$1002,3,FALSE),"")</f>
        <v/>
      </c>
      <c r="W664" s="9"/>
      <c r="X664" s="9"/>
      <c r="Y664" s="9"/>
      <c r="Z664" s="16"/>
      <c r="AA664" s="16"/>
      <c r="AB664" s="72"/>
    </row>
    <row r="665" spans="1:28" x14ac:dyDescent="0.2">
      <c r="A665" s="38" t="str">
        <f t="shared" si="12"/>
        <v/>
      </c>
      <c r="B665" s="9"/>
      <c r="C665" s="7"/>
      <c r="D665" s="14"/>
      <c r="E665" s="14"/>
      <c r="F665" s="33" t="str">
        <f>IF($E665&lt;&gt;"",VLOOKUP($E665,Parametros!$A$3:$C$102,2,FALSE),"")</f>
        <v/>
      </c>
      <c r="G665" s="36"/>
      <c r="H665" s="33" t="str">
        <f>IF($G665&lt;&gt;"",VLOOKUP($G665,Parametros!$P$3:$R$102,2,FALSE),"")</f>
        <v/>
      </c>
      <c r="I665" s="9"/>
      <c r="J665" s="9"/>
      <c r="K665" s="9"/>
      <c r="L665" s="33" t="str">
        <f>IF($U665&lt;&gt;"",VLOOKUP(VLOOKUP(VLOOKUP($U665,Endereços!$B$3:$M$1002,8,FALSE),Parametros!$AG$3:$AJ$102,4,FALSE),Parametros!$U$3:$Z$102,4,FALSE),"")</f>
        <v/>
      </c>
      <c r="M665" s="33" t="str">
        <f>IF($U665&lt;&gt;"",VLOOKUP(VLOOKUP($U665,Endereços!$B$3:$M$1002,6,FALSE),Parametros!$I$3:$N$102,6,FALSE),"")</f>
        <v/>
      </c>
      <c r="N665" s="9"/>
      <c r="O665" s="9"/>
      <c r="P665" s="9"/>
      <c r="Q665" s="9"/>
      <c r="R665" s="9"/>
      <c r="S665" s="9"/>
      <c r="T665" s="9"/>
      <c r="U665" s="9"/>
      <c r="V665" s="32" t="str">
        <f>IF($U665&lt;&gt;"",VLOOKUP($U665,Endereços!$B$3:$M$1002,5,FALSE)&amp;" - "&amp;VLOOKUP($U665,Endereços!$B$3:$M$1002,7,FALSE)&amp;" - "&amp;VLOOKUP($U665,Endereços!$B$3:$M$1002,8,FALSE)&amp;", "&amp;VLOOKUP($U665,Endereços!$B$3:$M$1002,2,FALSE)&amp;" "&amp;VLOOKUP($U665,Endereços!$B$3:$M$1002,3,FALSE),"")</f>
        <v/>
      </c>
      <c r="W665" s="9"/>
      <c r="X665" s="9"/>
      <c r="Y665" s="9"/>
      <c r="Z665" s="16"/>
      <c r="AA665" s="16"/>
      <c r="AB665" s="72"/>
    </row>
    <row r="666" spans="1:28" x14ac:dyDescent="0.2">
      <c r="A666" s="38" t="str">
        <f t="shared" si="12"/>
        <v/>
      </c>
      <c r="B666" s="9"/>
      <c r="C666" s="7"/>
      <c r="D666" s="14"/>
      <c r="E666" s="14"/>
      <c r="F666" s="33" t="str">
        <f>IF($E666&lt;&gt;"",VLOOKUP($E666,Parametros!$A$3:$C$102,2,FALSE),"")</f>
        <v/>
      </c>
      <c r="G666" s="36"/>
      <c r="H666" s="33" t="str">
        <f>IF($G666&lt;&gt;"",VLOOKUP($G666,Parametros!$P$3:$R$102,2,FALSE),"")</f>
        <v/>
      </c>
      <c r="I666" s="9"/>
      <c r="J666" s="9"/>
      <c r="K666" s="9"/>
      <c r="L666" s="33" t="str">
        <f>IF($U666&lt;&gt;"",VLOOKUP(VLOOKUP(VLOOKUP($U666,Endereços!$B$3:$M$1002,8,FALSE),Parametros!$AG$3:$AJ$102,4,FALSE),Parametros!$U$3:$Z$102,4,FALSE),"")</f>
        <v/>
      </c>
      <c r="M666" s="33" t="str">
        <f>IF($U666&lt;&gt;"",VLOOKUP(VLOOKUP($U666,Endereços!$B$3:$M$1002,6,FALSE),Parametros!$I$3:$N$102,6,FALSE),"")</f>
        <v/>
      </c>
      <c r="N666" s="9"/>
      <c r="O666" s="9"/>
      <c r="P666" s="9"/>
      <c r="Q666" s="9"/>
      <c r="R666" s="9"/>
      <c r="S666" s="9"/>
      <c r="T666" s="9"/>
      <c r="U666" s="9"/>
      <c r="V666" s="32" t="str">
        <f>IF($U666&lt;&gt;"",VLOOKUP($U666,Endereços!$B$3:$M$1002,5,FALSE)&amp;" - "&amp;VLOOKUP($U666,Endereços!$B$3:$M$1002,7,FALSE)&amp;" - "&amp;VLOOKUP($U666,Endereços!$B$3:$M$1002,8,FALSE)&amp;", "&amp;VLOOKUP($U666,Endereços!$B$3:$M$1002,2,FALSE)&amp;" "&amp;VLOOKUP($U666,Endereços!$B$3:$M$1002,3,FALSE),"")</f>
        <v/>
      </c>
      <c r="W666" s="9"/>
      <c r="X666" s="9"/>
      <c r="Y666" s="9"/>
      <c r="Z666" s="16"/>
      <c r="AA666" s="16"/>
      <c r="AB666" s="72"/>
    </row>
    <row r="667" spans="1:28" x14ac:dyDescent="0.2">
      <c r="A667" s="38" t="str">
        <f t="shared" si="12"/>
        <v/>
      </c>
      <c r="B667" s="9"/>
      <c r="C667" s="7"/>
      <c r="D667" s="14"/>
      <c r="E667" s="14"/>
      <c r="F667" s="33" t="str">
        <f>IF($E667&lt;&gt;"",VLOOKUP($E667,Parametros!$A$3:$C$102,2,FALSE),"")</f>
        <v/>
      </c>
      <c r="G667" s="36"/>
      <c r="H667" s="33" t="str">
        <f>IF($G667&lt;&gt;"",VLOOKUP($G667,Parametros!$P$3:$R$102,2,FALSE),"")</f>
        <v/>
      </c>
      <c r="I667" s="9"/>
      <c r="J667" s="9"/>
      <c r="K667" s="9"/>
      <c r="L667" s="33" t="str">
        <f>IF($U667&lt;&gt;"",VLOOKUP(VLOOKUP(VLOOKUP($U667,Endereços!$B$3:$M$1002,8,FALSE),Parametros!$AG$3:$AJ$102,4,FALSE),Parametros!$U$3:$Z$102,4,FALSE),"")</f>
        <v/>
      </c>
      <c r="M667" s="33" t="str">
        <f>IF($U667&lt;&gt;"",VLOOKUP(VLOOKUP($U667,Endereços!$B$3:$M$1002,6,FALSE),Parametros!$I$3:$N$102,6,FALSE),"")</f>
        <v/>
      </c>
      <c r="N667" s="9"/>
      <c r="O667" s="9"/>
      <c r="P667" s="9"/>
      <c r="Q667" s="9"/>
      <c r="R667" s="9"/>
      <c r="S667" s="9"/>
      <c r="T667" s="9"/>
      <c r="U667" s="9"/>
      <c r="V667" s="32" t="str">
        <f>IF($U667&lt;&gt;"",VLOOKUP($U667,Endereços!$B$3:$M$1002,5,FALSE)&amp;" - "&amp;VLOOKUP($U667,Endereços!$B$3:$M$1002,7,FALSE)&amp;" - "&amp;VLOOKUP($U667,Endereços!$B$3:$M$1002,8,FALSE)&amp;", "&amp;VLOOKUP($U667,Endereços!$B$3:$M$1002,2,FALSE)&amp;" "&amp;VLOOKUP($U667,Endereços!$B$3:$M$1002,3,FALSE),"")</f>
        <v/>
      </c>
      <c r="W667" s="9"/>
      <c r="X667" s="9"/>
      <c r="Y667" s="9"/>
      <c r="Z667" s="16"/>
      <c r="AA667" s="16"/>
      <c r="AB667" s="72"/>
    </row>
    <row r="668" spans="1:28" x14ac:dyDescent="0.2">
      <c r="A668" s="38" t="str">
        <f t="shared" si="12"/>
        <v/>
      </c>
      <c r="B668" s="9"/>
      <c r="C668" s="7"/>
      <c r="D668" s="14"/>
      <c r="E668" s="14"/>
      <c r="F668" s="33" t="str">
        <f>IF($E668&lt;&gt;"",VLOOKUP($E668,Parametros!$A$3:$C$102,2,FALSE),"")</f>
        <v/>
      </c>
      <c r="G668" s="36"/>
      <c r="H668" s="33" t="str">
        <f>IF($G668&lt;&gt;"",VLOOKUP($G668,Parametros!$P$3:$R$102,2,FALSE),"")</f>
        <v/>
      </c>
      <c r="I668" s="9"/>
      <c r="J668" s="9"/>
      <c r="K668" s="9"/>
      <c r="L668" s="33" t="str">
        <f>IF($U668&lt;&gt;"",VLOOKUP(VLOOKUP(VLOOKUP($U668,Endereços!$B$3:$M$1002,8,FALSE),Parametros!$AG$3:$AJ$102,4,FALSE),Parametros!$U$3:$Z$102,4,FALSE),"")</f>
        <v/>
      </c>
      <c r="M668" s="33" t="str">
        <f>IF($U668&lt;&gt;"",VLOOKUP(VLOOKUP($U668,Endereços!$B$3:$M$1002,6,FALSE),Parametros!$I$3:$N$102,6,FALSE),"")</f>
        <v/>
      </c>
      <c r="N668" s="9"/>
      <c r="O668" s="9"/>
      <c r="P668" s="9"/>
      <c r="Q668" s="9"/>
      <c r="R668" s="9"/>
      <c r="S668" s="9"/>
      <c r="T668" s="9"/>
      <c r="U668" s="9"/>
      <c r="V668" s="32" t="str">
        <f>IF($U668&lt;&gt;"",VLOOKUP($U668,Endereços!$B$3:$M$1002,5,FALSE)&amp;" - "&amp;VLOOKUP($U668,Endereços!$B$3:$M$1002,7,FALSE)&amp;" - "&amp;VLOOKUP($U668,Endereços!$B$3:$M$1002,8,FALSE)&amp;", "&amp;VLOOKUP($U668,Endereços!$B$3:$M$1002,2,FALSE)&amp;" "&amp;VLOOKUP($U668,Endereços!$B$3:$M$1002,3,FALSE),"")</f>
        <v/>
      </c>
      <c r="W668" s="9"/>
      <c r="X668" s="9"/>
      <c r="Y668" s="9"/>
      <c r="Z668" s="16"/>
      <c r="AA668" s="16"/>
      <c r="AB668" s="72"/>
    </row>
    <row r="669" spans="1:28" x14ac:dyDescent="0.2">
      <c r="A669" s="38" t="str">
        <f t="shared" si="12"/>
        <v/>
      </c>
      <c r="B669" s="9"/>
      <c r="C669" s="7"/>
      <c r="D669" s="14"/>
      <c r="E669" s="14"/>
      <c r="F669" s="33" t="str">
        <f>IF($E669&lt;&gt;"",VLOOKUP($E669,Parametros!$A$3:$C$102,2,FALSE),"")</f>
        <v/>
      </c>
      <c r="G669" s="36"/>
      <c r="H669" s="33" t="str">
        <f>IF($G669&lt;&gt;"",VLOOKUP($G669,Parametros!$P$3:$R$102,2,FALSE),"")</f>
        <v/>
      </c>
      <c r="I669" s="9"/>
      <c r="J669" s="9"/>
      <c r="K669" s="9"/>
      <c r="L669" s="33" t="str">
        <f>IF($U669&lt;&gt;"",VLOOKUP(VLOOKUP(VLOOKUP($U669,Endereços!$B$3:$M$1002,8,FALSE),Parametros!$AG$3:$AJ$102,4,FALSE),Parametros!$U$3:$Z$102,4,FALSE),"")</f>
        <v/>
      </c>
      <c r="M669" s="33" t="str">
        <f>IF($U669&lt;&gt;"",VLOOKUP(VLOOKUP($U669,Endereços!$B$3:$M$1002,6,FALSE),Parametros!$I$3:$N$102,6,FALSE),"")</f>
        <v/>
      </c>
      <c r="N669" s="9"/>
      <c r="O669" s="9"/>
      <c r="P669" s="9"/>
      <c r="Q669" s="9"/>
      <c r="R669" s="9"/>
      <c r="S669" s="9"/>
      <c r="T669" s="9"/>
      <c r="U669" s="9"/>
      <c r="V669" s="32" t="str">
        <f>IF($U669&lt;&gt;"",VLOOKUP($U669,Endereços!$B$3:$M$1002,5,FALSE)&amp;" - "&amp;VLOOKUP($U669,Endereços!$B$3:$M$1002,7,FALSE)&amp;" - "&amp;VLOOKUP($U669,Endereços!$B$3:$M$1002,8,FALSE)&amp;", "&amp;VLOOKUP($U669,Endereços!$B$3:$M$1002,2,FALSE)&amp;" "&amp;VLOOKUP($U669,Endereços!$B$3:$M$1002,3,FALSE),"")</f>
        <v/>
      </c>
      <c r="W669" s="9"/>
      <c r="X669" s="9"/>
      <c r="Y669" s="9"/>
      <c r="Z669" s="16"/>
      <c r="AA669" s="16"/>
      <c r="AB669" s="72"/>
    </row>
    <row r="670" spans="1:28" x14ac:dyDescent="0.2">
      <c r="A670" s="38" t="str">
        <f t="shared" si="12"/>
        <v/>
      </c>
      <c r="B670" s="9"/>
      <c r="C670" s="7"/>
      <c r="D670" s="14"/>
      <c r="E670" s="14"/>
      <c r="F670" s="33" t="str">
        <f>IF($E670&lt;&gt;"",VLOOKUP($E670,Parametros!$A$3:$C$102,2,FALSE),"")</f>
        <v/>
      </c>
      <c r="G670" s="36"/>
      <c r="H670" s="33" t="str">
        <f>IF($G670&lt;&gt;"",VLOOKUP($G670,Parametros!$P$3:$R$102,2,FALSE),"")</f>
        <v/>
      </c>
      <c r="I670" s="9"/>
      <c r="J670" s="9"/>
      <c r="K670" s="9"/>
      <c r="L670" s="33" t="str">
        <f>IF($U670&lt;&gt;"",VLOOKUP(VLOOKUP(VLOOKUP($U670,Endereços!$B$3:$M$1002,8,FALSE),Parametros!$AG$3:$AJ$102,4,FALSE),Parametros!$U$3:$Z$102,4,FALSE),"")</f>
        <v/>
      </c>
      <c r="M670" s="33" t="str">
        <f>IF($U670&lt;&gt;"",VLOOKUP(VLOOKUP($U670,Endereços!$B$3:$M$1002,6,FALSE),Parametros!$I$3:$N$102,6,FALSE),"")</f>
        <v/>
      </c>
      <c r="N670" s="9"/>
      <c r="O670" s="9"/>
      <c r="P670" s="9"/>
      <c r="Q670" s="9"/>
      <c r="R670" s="9"/>
      <c r="S670" s="9"/>
      <c r="T670" s="9"/>
      <c r="U670" s="9"/>
      <c r="V670" s="32" t="str">
        <f>IF($U670&lt;&gt;"",VLOOKUP($U670,Endereços!$B$3:$M$1002,5,FALSE)&amp;" - "&amp;VLOOKUP($U670,Endereços!$B$3:$M$1002,7,FALSE)&amp;" - "&amp;VLOOKUP($U670,Endereços!$B$3:$M$1002,8,FALSE)&amp;", "&amp;VLOOKUP($U670,Endereços!$B$3:$M$1002,2,FALSE)&amp;" "&amp;VLOOKUP($U670,Endereços!$B$3:$M$1002,3,FALSE),"")</f>
        <v/>
      </c>
      <c r="W670" s="9"/>
      <c r="X670" s="9"/>
      <c r="Y670" s="9"/>
      <c r="Z670" s="16"/>
      <c r="AA670" s="16"/>
      <c r="AB670" s="72"/>
    </row>
    <row r="671" spans="1:28" x14ac:dyDescent="0.2">
      <c r="A671" s="38" t="str">
        <f t="shared" si="12"/>
        <v/>
      </c>
      <c r="B671" s="9"/>
      <c r="C671" s="7"/>
      <c r="D671" s="14"/>
      <c r="E671" s="14"/>
      <c r="F671" s="33" t="str">
        <f>IF($E671&lt;&gt;"",VLOOKUP($E671,Parametros!$A$3:$C$102,2,FALSE),"")</f>
        <v/>
      </c>
      <c r="G671" s="36"/>
      <c r="H671" s="33" t="str">
        <f>IF($G671&lt;&gt;"",VLOOKUP($G671,Parametros!$P$3:$R$102,2,FALSE),"")</f>
        <v/>
      </c>
      <c r="I671" s="9"/>
      <c r="J671" s="9"/>
      <c r="K671" s="9"/>
      <c r="L671" s="33" t="str">
        <f>IF($U671&lt;&gt;"",VLOOKUP(VLOOKUP(VLOOKUP($U671,Endereços!$B$3:$M$1002,8,FALSE),Parametros!$AG$3:$AJ$102,4,FALSE),Parametros!$U$3:$Z$102,4,FALSE),"")</f>
        <v/>
      </c>
      <c r="M671" s="33" t="str">
        <f>IF($U671&lt;&gt;"",VLOOKUP(VLOOKUP($U671,Endereços!$B$3:$M$1002,6,FALSE),Parametros!$I$3:$N$102,6,FALSE),"")</f>
        <v/>
      </c>
      <c r="N671" s="9"/>
      <c r="O671" s="9"/>
      <c r="P671" s="9"/>
      <c r="Q671" s="9"/>
      <c r="R671" s="9"/>
      <c r="S671" s="9"/>
      <c r="T671" s="9"/>
      <c r="U671" s="9"/>
      <c r="V671" s="32" t="str">
        <f>IF($U671&lt;&gt;"",VLOOKUP($U671,Endereços!$B$3:$M$1002,5,FALSE)&amp;" - "&amp;VLOOKUP($U671,Endereços!$B$3:$M$1002,7,FALSE)&amp;" - "&amp;VLOOKUP($U671,Endereços!$B$3:$M$1002,8,FALSE)&amp;", "&amp;VLOOKUP($U671,Endereços!$B$3:$M$1002,2,FALSE)&amp;" "&amp;VLOOKUP($U671,Endereços!$B$3:$M$1002,3,FALSE),"")</f>
        <v/>
      </c>
      <c r="W671" s="9"/>
      <c r="X671" s="9"/>
      <c r="Y671" s="9"/>
      <c r="Z671" s="16"/>
      <c r="AA671" s="16"/>
      <c r="AB671" s="72"/>
    </row>
    <row r="672" spans="1:28" x14ac:dyDescent="0.2">
      <c r="A672" s="38" t="str">
        <f t="shared" si="12"/>
        <v/>
      </c>
      <c r="B672" s="9"/>
      <c r="C672" s="7"/>
      <c r="D672" s="14"/>
      <c r="E672" s="14"/>
      <c r="F672" s="33" t="str">
        <f>IF($E672&lt;&gt;"",VLOOKUP($E672,Parametros!$A$3:$C$102,2,FALSE),"")</f>
        <v/>
      </c>
      <c r="G672" s="36"/>
      <c r="H672" s="33" t="str">
        <f>IF($G672&lt;&gt;"",VLOOKUP($G672,Parametros!$P$3:$R$102,2,FALSE),"")</f>
        <v/>
      </c>
      <c r="I672" s="9"/>
      <c r="J672" s="9"/>
      <c r="K672" s="9"/>
      <c r="L672" s="33" t="str">
        <f>IF($U672&lt;&gt;"",VLOOKUP(VLOOKUP(VLOOKUP($U672,Endereços!$B$3:$M$1002,8,FALSE),Parametros!$AG$3:$AJ$102,4,FALSE),Parametros!$U$3:$Z$102,4,FALSE),"")</f>
        <v/>
      </c>
      <c r="M672" s="33" t="str">
        <f>IF($U672&lt;&gt;"",VLOOKUP(VLOOKUP($U672,Endereços!$B$3:$M$1002,6,FALSE),Parametros!$I$3:$N$102,6,FALSE),"")</f>
        <v/>
      </c>
      <c r="N672" s="9"/>
      <c r="O672" s="9"/>
      <c r="P672" s="9"/>
      <c r="Q672" s="9"/>
      <c r="R672" s="9"/>
      <c r="S672" s="9"/>
      <c r="T672" s="9"/>
      <c r="U672" s="9"/>
      <c r="V672" s="32" t="str">
        <f>IF($U672&lt;&gt;"",VLOOKUP($U672,Endereços!$B$3:$M$1002,5,FALSE)&amp;" - "&amp;VLOOKUP($U672,Endereços!$B$3:$M$1002,7,FALSE)&amp;" - "&amp;VLOOKUP($U672,Endereços!$B$3:$M$1002,8,FALSE)&amp;", "&amp;VLOOKUP($U672,Endereços!$B$3:$M$1002,2,FALSE)&amp;" "&amp;VLOOKUP($U672,Endereços!$B$3:$M$1002,3,FALSE),"")</f>
        <v/>
      </c>
      <c r="W672" s="9"/>
      <c r="X672" s="9"/>
      <c r="Y672" s="9"/>
      <c r="Z672" s="16"/>
      <c r="AA672" s="16"/>
      <c r="AB672" s="72"/>
    </row>
    <row r="673" spans="1:28" x14ac:dyDescent="0.2">
      <c r="A673" s="38" t="str">
        <f t="shared" si="12"/>
        <v/>
      </c>
      <c r="B673" s="9"/>
      <c r="C673" s="7"/>
      <c r="D673" s="14"/>
      <c r="E673" s="14"/>
      <c r="F673" s="33" t="str">
        <f>IF($E673&lt;&gt;"",VLOOKUP($E673,Parametros!$A$3:$C$102,2,FALSE),"")</f>
        <v/>
      </c>
      <c r="G673" s="36"/>
      <c r="H673" s="33" t="str">
        <f>IF($G673&lt;&gt;"",VLOOKUP($G673,Parametros!$P$3:$R$102,2,FALSE),"")</f>
        <v/>
      </c>
      <c r="I673" s="9"/>
      <c r="J673" s="9"/>
      <c r="K673" s="9"/>
      <c r="L673" s="33" t="str">
        <f>IF($U673&lt;&gt;"",VLOOKUP(VLOOKUP(VLOOKUP($U673,Endereços!$B$3:$M$1002,8,FALSE),Parametros!$AG$3:$AJ$102,4,FALSE),Parametros!$U$3:$Z$102,4,FALSE),"")</f>
        <v/>
      </c>
      <c r="M673" s="33" t="str">
        <f>IF($U673&lt;&gt;"",VLOOKUP(VLOOKUP($U673,Endereços!$B$3:$M$1002,6,FALSE),Parametros!$I$3:$N$102,6,FALSE),"")</f>
        <v/>
      </c>
      <c r="N673" s="9"/>
      <c r="O673" s="9"/>
      <c r="P673" s="9"/>
      <c r="Q673" s="9"/>
      <c r="R673" s="9"/>
      <c r="S673" s="9"/>
      <c r="T673" s="9"/>
      <c r="U673" s="9"/>
      <c r="V673" s="32" t="str">
        <f>IF($U673&lt;&gt;"",VLOOKUP($U673,Endereços!$B$3:$M$1002,5,FALSE)&amp;" - "&amp;VLOOKUP($U673,Endereços!$B$3:$M$1002,7,FALSE)&amp;" - "&amp;VLOOKUP($U673,Endereços!$B$3:$M$1002,8,FALSE)&amp;", "&amp;VLOOKUP($U673,Endereços!$B$3:$M$1002,2,FALSE)&amp;" "&amp;VLOOKUP($U673,Endereços!$B$3:$M$1002,3,FALSE),"")</f>
        <v/>
      </c>
      <c r="W673" s="9"/>
      <c r="X673" s="9"/>
      <c r="Y673" s="9"/>
      <c r="Z673" s="16"/>
      <c r="AA673" s="16"/>
      <c r="AB673" s="72"/>
    </row>
    <row r="674" spans="1:28" x14ac:dyDescent="0.2">
      <c r="A674" s="38" t="str">
        <f t="shared" si="12"/>
        <v/>
      </c>
      <c r="B674" s="9"/>
      <c r="C674" s="7"/>
      <c r="D674" s="14"/>
      <c r="E674" s="14"/>
      <c r="F674" s="33" t="str">
        <f>IF($E674&lt;&gt;"",VLOOKUP($E674,Parametros!$A$3:$C$102,2,FALSE),"")</f>
        <v/>
      </c>
      <c r="G674" s="36"/>
      <c r="H674" s="33" t="str">
        <f>IF($G674&lt;&gt;"",VLOOKUP($G674,Parametros!$P$3:$R$102,2,FALSE),"")</f>
        <v/>
      </c>
      <c r="I674" s="9"/>
      <c r="J674" s="9"/>
      <c r="K674" s="9"/>
      <c r="L674" s="33" t="str">
        <f>IF($U674&lt;&gt;"",VLOOKUP(VLOOKUP(VLOOKUP($U674,Endereços!$B$3:$M$1002,8,FALSE),Parametros!$AG$3:$AJ$102,4,FALSE),Parametros!$U$3:$Z$102,4,FALSE),"")</f>
        <v/>
      </c>
      <c r="M674" s="33" t="str">
        <f>IF($U674&lt;&gt;"",VLOOKUP(VLOOKUP($U674,Endereços!$B$3:$M$1002,6,FALSE),Parametros!$I$3:$N$102,6,FALSE),"")</f>
        <v/>
      </c>
      <c r="N674" s="9"/>
      <c r="O674" s="9"/>
      <c r="P674" s="9"/>
      <c r="Q674" s="9"/>
      <c r="R674" s="9"/>
      <c r="S674" s="9"/>
      <c r="T674" s="9"/>
      <c r="U674" s="9"/>
      <c r="V674" s="32" t="str">
        <f>IF($U674&lt;&gt;"",VLOOKUP($U674,Endereços!$B$3:$M$1002,5,FALSE)&amp;" - "&amp;VLOOKUP($U674,Endereços!$B$3:$M$1002,7,FALSE)&amp;" - "&amp;VLOOKUP($U674,Endereços!$B$3:$M$1002,8,FALSE)&amp;", "&amp;VLOOKUP($U674,Endereços!$B$3:$M$1002,2,FALSE)&amp;" "&amp;VLOOKUP($U674,Endereços!$B$3:$M$1002,3,FALSE),"")</f>
        <v/>
      </c>
      <c r="W674" s="9"/>
      <c r="X674" s="9"/>
      <c r="Y674" s="9"/>
      <c r="Z674" s="16"/>
      <c r="AA674" s="16"/>
      <c r="AB674" s="72"/>
    </row>
    <row r="675" spans="1:28" x14ac:dyDescent="0.2">
      <c r="A675" s="38" t="str">
        <f t="shared" si="12"/>
        <v/>
      </c>
      <c r="B675" s="9"/>
      <c r="C675" s="7"/>
      <c r="D675" s="14"/>
      <c r="E675" s="14"/>
      <c r="F675" s="33" t="str">
        <f>IF($E675&lt;&gt;"",VLOOKUP($E675,Parametros!$A$3:$C$102,2,FALSE),"")</f>
        <v/>
      </c>
      <c r="G675" s="36"/>
      <c r="H675" s="33" t="str">
        <f>IF($G675&lt;&gt;"",VLOOKUP($G675,Parametros!$P$3:$R$102,2,FALSE),"")</f>
        <v/>
      </c>
      <c r="I675" s="9"/>
      <c r="J675" s="9"/>
      <c r="K675" s="9"/>
      <c r="L675" s="33" t="str">
        <f>IF($U675&lt;&gt;"",VLOOKUP(VLOOKUP(VLOOKUP($U675,Endereços!$B$3:$M$1002,8,FALSE),Parametros!$AG$3:$AJ$102,4,FALSE),Parametros!$U$3:$Z$102,4,FALSE),"")</f>
        <v/>
      </c>
      <c r="M675" s="33" t="str">
        <f>IF($U675&lt;&gt;"",VLOOKUP(VLOOKUP($U675,Endereços!$B$3:$M$1002,6,FALSE),Parametros!$I$3:$N$102,6,FALSE),"")</f>
        <v/>
      </c>
      <c r="N675" s="9"/>
      <c r="O675" s="9"/>
      <c r="P675" s="9"/>
      <c r="Q675" s="9"/>
      <c r="R675" s="9"/>
      <c r="S675" s="9"/>
      <c r="T675" s="9"/>
      <c r="U675" s="9"/>
      <c r="V675" s="32" t="str">
        <f>IF($U675&lt;&gt;"",VLOOKUP($U675,Endereços!$B$3:$M$1002,5,FALSE)&amp;" - "&amp;VLOOKUP($U675,Endereços!$B$3:$M$1002,7,FALSE)&amp;" - "&amp;VLOOKUP($U675,Endereços!$B$3:$M$1002,8,FALSE)&amp;", "&amp;VLOOKUP($U675,Endereços!$B$3:$M$1002,2,FALSE)&amp;" "&amp;VLOOKUP($U675,Endereços!$B$3:$M$1002,3,FALSE),"")</f>
        <v/>
      </c>
      <c r="W675" s="9"/>
      <c r="X675" s="9"/>
      <c r="Y675" s="9"/>
      <c r="Z675" s="16"/>
      <c r="AA675" s="16"/>
      <c r="AB675" s="72"/>
    </row>
    <row r="676" spans="1:28" x14ac:dyDescent="0.2">
      <c r="A676" s="38" t="str">
        <f t="shared" si="12"/>
        <v/>
      </c>
      <c r="B676" s="9"/>
      <c r="C676" s="7"/>
      <c r="D676" s="14"/>
      <c r="E676" s="14"/>
      <c r="F676" s="33" t="str">
        <f>IF($E676&lt;&gt;"",VLOOKUP($E676,Parametros!$A$3:$C$102,2,FALSE),"")</f>
        <v/>
      </c>
      <c r="G676" s="36"/>
      <c r="H676" s="33" t="str">
        <f>IF($G676&lt;&gt;"",VLOOKUP($G676,Parametros!$P$3:$R$102,2,FALSE),"")</f>
        <v/>
      </c>
      <c r="I676" s="9"/>
      <c r="J676" s="9"/>
      <c r="K676" s="9"/>
      <c r="L676" s="33" t="str">
        <f>IF($U676&lt;&gt;"",VLOOKUP(VLOOKUP(VLOOKUP($U676,Endereços!$B$3:$M$1002,8,FALSE),Parametros!$AG$3:$AJ$102,4,FALSE),Parametros!$U$3:$Z$102,4,FALSE),"")</f>
        <v/>
      </c>
      <c r="M676" s="33" t="str">
        <f>IF($U676&lt;&gt;"",VLOOKUP(VLOOKUP($U676,Endereços!$B$3:$M$1002,6,FALSE),Parametros!$I$3:$N$102,6,FALSE),"")</f>
        <v/>
      </c>
      <c r="N676" s="9"/>
      <c r="O676" s="9"/>
      <c r="P676" s="9"/>
      <c r="Q676" s="9"/>
      <c r="R676" s="9"/>
      <c r="S676" s="9"/>
      <c r="T676" s="9"/>
      <c r="U676" s="9"/>
      <c r="V676" s="32" t="str">
        <f>IF($U676&lt;&gt;"",VLOOKUP($U676,Endereços!$B$3:$M$1002,5,FALSE)&amp;" - "&amp;VLOOKUP($U676,Endereços!$B$3:$M$1002,7,FALSE)&amp;" - "&amp;VLOOKUP($U676,Endereços!$B$3:$M$1002,8,FALSE)&amp;", "&amp;VLOOKUP($U676,Endereços!$B$3:$M$1002,2,FALSE)&amp;" "&amp;VLOOKUP($U676,Endereços!$B$3:$M$1002,3,FALSE),"")</f>
        <v/>
      </c>
      <c r="W676" s="9"/>
      <c r="X676" s="9"/>
      <c r="Y676" s="9"/>
      <c r="Z676" s="16"/>
      <c r="AA676" s="16"/>
      <c r="AB676" s="72"/>
    </row>
    <row r="677" spans="1:28" x14ac:dyDescent="0.2">
      <c r="A677" s="38" t="str">
        <f t="shared" si="12"/>
        <v/>
      </c>
      <c r="B677" s="9"/>
      <c r="C677" s="7"/>
      <c r="D677" s="14"/>
      <c r="E677" s="14"/>
      <c r="F677" s="33" t="str">
        <f>IF($E677&lt;&gt;"",VLOOKUP($E677,Parametros!$A$3:$C$102,2,FALSE),"")</f>
        <v/>
      </c>
      <c r="G677" s="36"/>
      <c r="H677" s="33" t="str">
        <f>IF($G677&lt;&gt;"",VLOOKUP($G677,Parametros!$P$3:$R$102,2,FALSE),"")</f>
        <v/>
      </c>
      <c r="I677" s="9"/>
      <c r="J677" s="9"/>
      <c r="K677" s="9"/>
      <c r="L677" s="33" t="str">
        <f>IF($U677&lt;&gt;"",VLOOKUP(VLOOKUP(VLOOKUP($U677,Endereços!$B$3:$M$1002,8,FALSE),Parametros!$AG$3:$AJ$102,4,FALSE),Parametros!$U$3:$Z$102,4,FALSE),"")</f>
        <v/>
      </c>
      <c r="M677" s="33" t="str">
        <f>IF($U677&lt;&gt;"",VLOOKUP(VLOOKUP($U677,Endereços!$B$3:$M$1002,6,FALSE),Parametros!$I$3:$N$102,6,FALSE),"")</f>
        <v/>
      </c>
      <c r="N677" s="9"/>
      <c r="O677" s="9"/>
      <c r="P677" s="9"/>
      <c r="Q677" s="9"/>
      <c r="R677" s="9"/>
      <c r="S677" s="9"/>
      <c r="T677" s="9"/>
      <c r="U677" s="9"/>
      <c r="V677" s="32" t="str">
        <f>IF($U677&lt;&gt;"",VLOOKUP($U677,Endereços!$B$3:$M$1002,5,FALSE)&amp;" - "&amp;VLOOKUP($U677,Endereços!$B$3:$M$1002,7,FALSE)&amp;" - "&amp;VLOOKUP($U677,Endereços!$B$3:$M$1002,8,FALSE)&amp;", "&amp;VLOOKUP($U677,Endereços!$B$3:$M$1002,2,FALSE)&amp;" "&amp;VLOOKUP($U677,Endereços!$B$3:$M$1002,3,FALSE),"")</f>
        <v/>
      </c>
      <c r="W677" s="9"/>
      <c r="X677" s="9"/>
      <c r="Y677" s="9"/>
      <c r="Z677" s="16"/>
      <c r="AA677" s="16"/>
      <c r="AB677" s="72"/>
    </row>
    <row r="678" spans="1:28" x14ac:dyDescent="0.2">
      <c r="A678" s="38" t="str">
        <f t="shared" si="12"/>
        <v/>
      </c>
      <c r="B678" s="9"/>
      <c r="C678" s="7"/>
      <c r="D678" s="14"/>
      <c r="E678" s="14"/>
      <c r="F678" s="33" t="str">
        <f>IF($E678&lt;&gt;"",VLOOKUP($E678,Parametros!$A$3:$C$102,2,FALSE),"")</f>
        <v/>
      </c>
      <c r="G678" s="36"/>
      <c r="H678" s="33" t="str">
        <f>IF($G678&lt;&gt;"",VLOOKUP($G678,Parametros!$P$3:$R$102,2,FALSE),"")</f>
        <v/>
      </c>
      <c r="I678" s="9"/>
      <c r="J678" s="9"/>
      <c r="K678" s="9"/>
      <c r="L678" s="33" t="str">
        <f>IF($U678&lt;&gt;"",VLOOKUP(VLOOKUP(VLOOKUP($U678,Endereços!$B$3:$M$1002,8,FALSE),Parametros!$AG$3:$AJ$102,4,FALSE),Parametros!$U$3:$Z$102,4,FALSE),"")</f>
        <v/>
      </c>
      <c r="M678" s="33" t="str">
        <f>IF($U678&lt;&gt;"",VLOOKUP(VLOOKUP($U678,Endereços!$B$3:$M$1002,6,FALSE),Parametros!$I$3:$N$102,6,FALSE),"")</f>
        <v/>
      </c>
      <c r="N678" s="9"/>
      <c r="O678" s="9"/>
      <c r="P678" s="9"/>
      <c r="Q678" s="9"/>
      <c r="R678" s="9"/>
      <c r="S678" s="9"/>
      <c r="T678" s="9"/>
      <c r="U678" s="9"/>
      <c r="V678" s="32" t="str">
        <f>IF($U678&lt;&gt;"",VLOOKUP($U678,Endereços!$B$3:$M$1002,5,FALSE)&amp;" - "&amp;VLOOKUP($U678,Endereços!$B$3:$M$1002,7,FALSE)&amp;" - "&amp;VLOOKUP($U678,Endereços!$B$3:$M$1002,8,FALSE)&amp;", "&amp;VLOOKUP($U678,Endereços!$B$3:$M$1002,2,FALSE)&amp;" "&amp;VLOOKUP($U678,Endereços!$B$3:$M$1002,3,FALSE),"")</f>
        <v/>
      </c>
      <c r="W678" s="9"/>
      <c r="X678" s="9"/>
      <c r="Y678" s="9"/>
      <c r="Z678" s="16"/>
      <c r="AA678" s="16"/>
      <c r="AB678" s="72"/>
    </row>
    <row r="679" spans="1:28" x14ac:dyDescent="0.2">
      <c r="A679" s="38" t="str">
        <f t="shared" si="12"/>
        <v/>
      </c>
      <c r="B679" s="9"/>
      <c r="C679" s="7"/>
      <c r="D679" s="14"/>
      <c r="E679" s="14"/>
      <c r="F679" s="33" t="str">
        <f>IF($E679&lt;&gt;"",VLOOKUP($E679,Parametros!$A$3:$C$102,2,FALSE),"")</f>
        <v/>
      </c>
      <c r="G679" s="36"/>
      <c r="H679" s="33" t="str">
        <f>IF($G679&lt;&gt;"",VLOOKUP($G679,Parametros!$P$3:$R$102,2,FALSE),"")</f>
        <v/>
      </c>
      <c r="I679" s="9"/>
      <c r="J679" s="9"/>
      <c r="K679" s="9"/>
      <c r="L679" s="33" t="str">
        <f>IF($U679&lt;&gt;"",VLOOKUP(VLOOKUP(VLOOKUP($U679,Endereços!$B$3:$M$1002,8,FALSE),Parametros!$AG$3:$AJ$102,4,FALSE),Parametros!$U$3:$Z$102,4,FALSE),"")</f>
        <v/>
      </c>
      <c r="M679" s="33" t="str">
        <f>IF($U679&lt;&gt;"",VLOOKUP(VLOOKUP($U679,Endereços!$B$3:$M$1002,6,FALSE),Parametros!$I$3:$N$102,6,FALSE),"")</f>
        <v/>
      </c>
      <c r="N679" s="9"/>
      <c r="O679" s="9"/>
      <c r="P679" s="9"/>
      <c r="Q679" s="9"/>
      <c r="R679" s="9"/>
      <c r="S679" s="9"/>
      <c r="T679" s="9"/>
      <c r="U679" s="9"/>
      <c r="V679" s="32" t="str">
        <f>IF($U679&lt;&gt;"",VLOOKUP($U679,Endereços!$B$3:$M$1002,5,FALSE)&amp;" - "&amp;VLOOKUP($U679,Endereços!$B$3:$M$1002,7,FALSE)&amp;" - "&amp;VLOOKUP($U679,Endereços!$B$3:$M$1002,8,FALSE)&amp;", "&amp;VLOOKUP($U679,Endereços!$B$3:$M$1002,2,FALSE)&amp;" "&amp;VLOOKUP($U679,Endereços!$B$3:$M$1002,3,FALSE),"")</f>
        <v/>
      </c>
      <c r="W679" s="9"/>
      <c r="X679" s="9"/>
      <c r="Y679" s="9"/>
      <c r="Z679" s="16"/>
      <c r="AA679" s="16"/>
      <c r="AB679" s="72"/>
    </row>
    <row r="680" spans="1:28" x14ac:dyDescent="0.2">
      <c r="A680" s="38" t="str">
        <f t="shared" si="12"/>
        <v/>
      </c>
      <c r="B680" s="9"/>
      <c r="C680" s="7"/>
      <c r="D680" s="14"/>
      <c r="E680" s="14"/>
      <c r="F680" s="33" t="str">
        <f>IF($E680&lt;&gt;"",VLOOKUP($E680,Parametros!$A$3:$C$102,2,FALSE),"")</f>
        <v/>
      </c>
      <c r="G680" s="36"/>
      <c r="H680" s="33" t="str">
        <f>IF($G680&lt;&gt;"",VLOOKUP($G680,Parametros!$P$3:$R$102,2,FALSE),"")</f>
        <v/>
      </c>
      <c r="I680" s="9"/>
      <c r="J680" s="9"/>
      <c r="K680" s="9"/>
      <c r="L680" s="33" t="str">
        <f>IF($U680&lt;&gt;"",VLOOKUP(VLOOKUP(VLOOKUP($U680,Endereços!$B$3:$M$1002,8,FALSE),Parametros!$AG$3:$AJ$102,4,FALSE),Parametros!$U$3:$Z$102,4,FALSE),"")</f>
        <v/>
      </c>
      <c r="M680" s="33" t="str">
        <f>IF($U680&lt;&gt;"",VLOOKUP(VLOOKUP($U680,Endereços!$B$3:$M$1002,6,FALSE),Parametros!$I$3:$N$102,6,FALSE),"")</f>
        <v/>
      </c>
      <c r="N680" s="9"/>
      <c r="O680" s="9"/>
      <c r="P680" s="9"/>
      <c r="Q680" s="9"/>
      <c r="R680" s="9"/>
      <c r="S680" s="9"/>
      <c r="T680" s="9"/>
      <c r="U680" s="9"/>
      <c r="V680" s="32" t="str">
        <f>IF($U680&lt;&gt;"",VLOOKUP($U680,Endereços!$B$3:$M$1002,5,FALSE)&amp;" - "&amp;VLOOKUP($U680,Endereços!$B$3:$M$1002,7,FALSE)&amp;" - "&amp;VLOOKUP($U680,Endereços!$B$3:$M$1002,8,FALSE)&amp;", "&amp;VLOOKUP($U680,Endereços!$B$3:$M$1002,2,FALSE)&amp;" "&amp;VLOOKUP($U680,Endereços!$B$3:$M$1002,3,FALSE),"")</f>
        <v/>
      </c>
      <c r="W680" s="9"/>
      <c r="X680" s="9"/>
      <c r="Y680" s="9"/>
      <c r="Z680" s="16"/>
      <c r="AA680" s="16"/>
      <c r="AB680" s="72"/>
    </row>
    <row r="681" spans="1:28" x14ac:dyDescent="0.2">
      <c r="A681" s="38" t="str">
        <f t="shared" si="12"/>
        <v/>
      </c>
      <c r="B681" s="9"/>
      <c r="C681" s="7"/>
      <c r="D681" s="14"/>
      <c r="E681" s="14"/>
      <c r="F681" s="33" t="str">
        <f>IF($E681&lt;&gt;"",VLOOKUP($E681,Parametros!$A$3:$C$102,2,FALSE),"")</f>
        <v/>
      </c>
      <c r="G681" s="36"/>
      <c r="H681" s="33" t="str">
        <f>IF($G681&lt;&gt;"",VLOOKUP($G681,Parametros!$P$3:$R$102,2,FALSE),"")</f>
        <v/>
      </c>
      <c r="I681" s="9"/>
      <c r="J681" s="9"/>
      <c r="K681" s="9"/>
      <c r="L681" s="33" t="str">
        <f>IF($U681&lt;&gt;"",VLOOKUP(VLOOKUP(VLOOKUP($U681,Endereços!$B$3:$M$1002,8,FALSE),Parametros!$AG$3:$AJ$102,4,FALSE),Parametros!$U$3:$Z$102,4,FALSE),"")</f>
        <v/>
      </c>
      <c r="M681" s="33" t="str">
        <f>IF($U681&lt;&gt;"",VLOOKUP(VLOOKUP($U681,Endereços!$B$3:$M$1002,6,FALSE),Parametros!$I$3:$N$102,6,FALSE),"")</f>
        <v/>
      </c>
      <c r="N681" s="9"/>
      <c r="O681" s="9"/>
      <c r="P681" s="9"/>
      <c r="Q681" s="9"/>
      <c r="R681" s="9"/>
      <c r="S681" s="9"/>
      <c r="T681" s="9"/>
      <c r="U681" s="9"/>
      <c r="V681" s="32" t="str">
        <f>IF($U681&lt;&gt;"",VLOOKUP($U681,Endereços!$B$3:$M$1002,5,FALSE)&amp;" - "&amp;VLOOKUP($U681,Endereços!$B$3:$M$1002,7,FALSE)&amp;" - "&amp;VLOOKUP($U681,Endereços!$B$3:$M$1002,8,FALSE)&amp;", "&amp;VLOOKUP($U681,Endereços!$B$3:$M$1002,2,FALSE)&amp;" "&amp;VLOOKUP($U681,Endereços!$B$3:$M$1002,3,FALSE),"")</f>
        <v/>
      </c>
      <c r="W681" s="9"/>
      <c r="X681" s="9"/>
      <c r="Y681" s="9"/>
      <c r="Z681" s="16"/>
      <c r="AA681" s="16"/>
      <c r="AB681" s="72"/>
    </row>
    <row r="682" spans="1:28" x14ac:dyDescent="0.2">
      <c r="A682" s="38" t="str">
        <f t="shared" si="12"/>
        <v/>
      </c>
      <c r="B682" s="9"/>
      <c r="C682" s="7"/>
      <c r="D682" s="14"/>
      <c r="E682" s="14"/>
      <c r="F682" s="33" t="str">
        <f>IF($E682&lt;&gt;"",VLOOKUP($E682,Parametros!$A$3:$C$102,2,FALSE),"")</f>
        <v/>
      </c>
      <c r="G682" s="36"/>
      <c r="H682" s="33" t="str">
        <f>IF($G682&lt;&gt;"",VLOOKUP($G682,Parametros!$P$3:$R$102,2,FALSE),"")</f>
        <v/>
      </c>
      <c r="I682" s="9"/>
      <c r="J682" s="9"/>
      <c r="K682" s="9"/>
      <c r="L682" s="33" t="str">
        <f>IF($U682&lt;&gt;"",VLOOKUP(VLOOKUP(VLOOKUP($U682,Endereços!$B$3:$M$1002,8,FALSE),Parametros!$AG$3:$AJ$102,4,FALSE),Parametros!$U$3:$Z$102,4,FALSE),"")</f>
        <v/>
      </c>
      <c r="M682" s="33" t="str">
        <f>IF($U682&lt;&gt;"",VLOOKUP(VLOOKUP($U682,Endereços!$B$3:$M$1002,6,FALSE),Parametros!$I$3:$N$102,6,FALSE),"")</f>
        <v/>
      </c>
      <c r="N682" s="9"/>
      <c r="O682" s="9"/>
      <c r="P682" s="9"/>
      <c r="Q682" s="9"/>
      <c r="R682" s="9"/>
      <c r="S682" s="9"/>
      <c r="T682" s="9"/>
      <c r="U682" s="9"/>
      <c r="V682" s="32" t="str">
        <f>IF($U682&lt;&gt;"",VLOOKUP($U682,Endereços!$B$3:$M$1002,5,FALSE)&amp;" - "&amp;VLOOKUP($U682,Endereços!$B$3:$M$1002,7,FALSE)&amp;" - "&amp;VLOOKUP($U682,Endereços!$B$3:$M$1002,8,FALSE)&amp;", "&amp;VLOOKUP($U682,Endereços!$B$3:$M$1002,2,FALSE)&amp;" "&amp;VLOOKUP($U682,Endereços!$B$3:$M$1002,3,FALSE),"")</f>
        <v/>
      </c>
      <c r="W682" s="9"/>
      <c r="X682" s="9"/>
      <c r="Y682" s="9"/>
      <c r="Z682" s="16"/>
      <c r="AA682" s="16"/>
      <c r="AB682" s="72"/>
    </row>
    <row r="683" spans="1:28" x14ac:dyDescent="0.2">
      <c r="A683" s="38" t="str">
        <f t="shared" si="12"/>
        <v/>
      </c>
      <c r="B683" s="9"/>
      <c r="C683" s="7"/>
      <c r="D683" s="14"/>
      <c r="E683" s="14"/>
      <c r="F683" s="33" t="str">
        <f>IF($E683&lt;&gt;"",VLOOKUP($E683,Parametros!$A$3:$C$102,2,FALSE),"")</f>
        <v/>
      </c>
      <c r="G683" s="36"/>
      <c r="H683" s="33" t="str">
        <f>IF($G683&lt;&gt;"",VLOOKUP($G683,Parametros!$P$3:$R$102,2,FALSE),"")</f>
        <v/>
      </c>
      <c r="I683" s="9"/>
      <c r="J683" s="9"/>
      <c r="K683" s="9"/>
      <c r="L683" s="33" t="str">
        <f>IF($U683&lt;&gt;"",VLOOKUP(VLOOKUP(VLOOKUP($U683,Endereços!$B$3:$M$1002,8,FALSE),Parametros!$AG$3:$AJ$102,4,FALSE),Parametros!$U$3:$Z$102,4,FALSE),"")</f>
        <v/>
      </c>
      <c r="M683" s="33" t="str">
        <f>IF($U683&lt;&gt;"",VLOOKUP(VLOOKUP($U683,Endereços!$B$3:$M$1002,6,FALSE),Parametros!$I$3:$N$102,6,FALSE),"")</f>
        <v/>
      </c>
      <c r="N683" s="9"/>
      <c r="O683" s="9"/>
      <c r="P683" s="9"/>
      <c r="Q683" s="9"/>
      <c r="R683" s="9"/>
      <c r="S683" s="9"/>
      <c r="T683" s="9"/>
      <c r="U683" s="9"/>
      <c r="V683" s="32" t="str">
        <f>IF($U683&lt;&gt;"",VLOOKUP($U683,Endereços!$B$3:$M$1002,5,FALSE)&amp;" - "&amp;VLOOKUP($U683,Endereços!$B$3:$M$1002,7,FALSE)&amp;" - "&amp;VLOOKUP($U683,Endereços!$B$3:$M$1002,8,FALSE)&amp;", "&amp;VLOOKUP($U683,Endereços!$B$3:$M$1002,2,FALSE)&amp;" "&amp;VLOOKUP($U683,Endereços!$B$3:$M$1002,3,FALSE),"")</f>
        <v/>
      </c>
      <c r="W683" s="9"/>
      <c r="X683" s="9"/>
      <c r="Y683" s="9"/>
      <c r="Z683" s="16"/>
      <c r="AA683" s="16"/>
      <c r="AB683" s="72"/>
    </row>
    <row r="684" spans="1:28" x14ac:dyDescent="0.2">
      <c r="A684" s="38" t="str">
        <f t="shared" si="12"/>
        <v/>
      </c>
      <c r="B684" s="9"/>
      <c r="C684" s="7"/>
      <c r="D684" s="14"/>
      <c r="E684" s="14"/>
      <c r="F684" s="33" t="str">
        <f>IF($E684&lt;&gt;"",VLOOKUP($E684,Parametros!$A$3:$C$102,2,FALSE),"")</f>
        <v/>
      </c>
      <c r="G684" s="36"/>
      <c r="H684" s="33" t="str">
        <f>IF($G684&lt;&gt;"",VLOOKUP($G684,Parametros!$P$3:$R$102,2,FALSE),"")</f>
        <v/>
      </c>
      <c r="I684" s="9"/>
      <c r="J684" s="9"/>
      <c r="K684" s="9"/>
      <c r="L684" s="33" t="str">
        <f>IF($U684&lt;&gt;"",VLOOKUP(VLOOKUP(VLOOKUP($U684,Endereços!$B$3:$M$1002,8,FALSE),Parametros!$AG$3:$AJ$102,4,FALSE),Parametros!$U$3:$Z$102,4,FALSE),"")</f>
        <v/>
      </c>
      <c r="M684" s="33" t="str">
        <f>IF($U684&lt;&gt;"",VLOOKUP(VLOOKUP($U684,Endereços!$B$3:$M$1002,6,FALSE),Parametros!$I$3:$N$102,6,FALSE),"")</f>
        <v/>
      </c>
      <c r="N684" s="9"/>
      <c r="O684" s="9"/>
      <c r="P684" s="9"/>
      <c r="Q684" s="9"/>
      <c r="R684" s="9"/>
      <c r="S684" s="9"/>
      <c r="T684" s="9"/>
      <c r="U684" s="9"/>
      <c r="V684" s="32" t="str">
        <f>IF($U684&lt;&gt;"",VLOOKUP($U684,Endereços!$B$3:$M$1002,5,FALSE)&amp;" - "&amp;VLOOKUP($U684,Endereços!$B$3:$M$1002,7,FALSE)&amp;" - "&amp;VLOOKUP($U684,Endereços!$B$3:$M$1002,8,FALSE)&amp;", "&amp;VLOOKUP($U684,Endereços!$B$3:$M$1002,2,FALSE)&amp;" "&amp;VLOOKUP($U684,Endereços!$B$3:$M$1002,3,FALSE),"")</f>
        <v/>
      </c>
      <c r="W684" s="9"/>
      <c r="X684" s="9"/>
      <c r="Y684" s="9"/>
      <c r="Z684" s="16"/>
      <c r="AA684" s="16"/>
      <c r="AB684" s="72"/>
    </row>
    <row r="685" spans="1:28" x14ac:dyDescent="0.2">
      <c r="A685" s="38" t="str">
        <f t="shared" si="12"/>
        <v/>
      </c>
      <c r="B685" s="9"/>
      <c r="C685" s="7"/>
      <c r="D685" s="14"/>
      <c r="E685" s="14"/>
      <c r="F685" s="33" t="str">
        <f>IF($E685&lt;&gt;"",VLOOKUP($E685,Parametros!$A$3:$C$102,2,FALSE),"")</f>
        <v/>
      </c>
      <c r="G685" s="36"/>
      <c r="H685" s="33" t="str">
        <f>IF($G685&lt;&gt;"",VLOOKUP($G685,Parametros!$P$3:$R$102,2,FALSE),"")</f>
        <v/>
      </c>
      <c r="I685" s="9"/>
      <c r="J685" s="9"/>
      <c r="K685" s="9"/>
      <c r="L685" s="33" t="str">
        <f>IF($U685&lt;&gt;"",VLOOKUP(VLOOKUP(VLOOKUP($U685,Endereços!$B$3:$M$1002,8,FALSE),Parametros!$AG$3:$AJ$102,4,FALSE),Parametros!$U$3:$Z$102,4,FALSE),"")</f>
        <v/>
      </c>
      <c r="M685" s="33" t="str">
        <f>IF($U685&lt;&gt;"",VLOOKUP(VLOOKUP($U685,Endereços!$B$3:$M$1002,6,FALSE),Parametros!$I$3:$N$102,6,FALSE),"")</f>
        <v/>
      </c>
      <c r="N685" s="9"/>
      <c r="O685" s="9"/>
      <c r="P685" s="9"/>
      <c r="Q685" s="9"/>
      <c r="R685" s="9"/>
      <c r="S685" s="9"/>
      <c r="T685" s="9"/>
      <c r="U685" s="9"/>
      <c r="V685" s="32" t="str">
        <f>IF($U685&lt;&gt;"",VLOOKUP($U685,Endereços!$B$3:$M$1002,5,FALSE)&amp;" - "&amp;VLOOKUP($U685,Endereços!$B$3:$M$1002,7,FALSE)&amp;" - "&amp;VLOOKUP($U685,Endereços!$B$3:$M$1002,8,FALSE)&amp;", "&amp;VLOOKUP($U685,Endereços!$B$3:$M$1002,2,FALSE)&amp;" "&amp;VLOOKUP($U685,Endereços!$B$3:$M$1002,3,FALSE),"")</f>
        <v/>
      </c>
      <c r="W685" s="9"/>
      <c r="X685" s="9"/>
      <c r="Y685" s="9"/>
      <c r="Z685" s="16"/>
      <c r="AA685" s="16"/>
      <c r="AB685" s="72"/>
    </row>
    <row r="686" spans="1:28" x14ac:dyDescent="0.2">
      <c r="A686" s="38" t="str">
        <f t="shared" si="12"/>
        <v/>
      </c>
      <c r="B686" s="9"/>
      <c r="C686" s="7"/>
      <c r="D686" s="14"/>
      <c r="E686" s="14"/>
      <c r="F686" s="33" t="str">
        <f>IF($E686&lt;&gt;"",VLOOKUP($E686,Parametros!$A$3:$C$102,2,FALSE),"")</f>
        <v/>
      </c>
      <c r="G686" s="36"/>
      <c r="H686" s="33" t="str">
        <f>IF($G686&lt;&gt;"",VLOOKUP($G686,Parametros!$P$3:$R$102,2,FALSE),"")</f>
        <v/>
      </c>
      <c r="I686" s="9"/>
      <c r="J686" s="9"/>
      <c r="K686" s="9"/>
      <c r="L686" s="33" t="str">
        <f>IF($U686&lt;&gt;"",VLOOKUP(VLOOKUP(VLOOKUP($U686,Endereços!$B$3:$M$1002,8,FALSE),Parametros!$AG$3:$AJ$102,4,FALSE),Parametros!$U$3:$Z$102,4,FALSE),"")</f>
        <v/>
      </c>
      <c r="M686" s="33" t="str">
        <f>IF($U686&lt;&gt;"",VLOOKUP(VLOOKUP($U686,Endereços!$B$3:$M$1002,6,FALSE),Parametros!$I$3:$N$102,6,FALSE),"")</f>
        <v/>
      </c>
      <c r="N686" s="9"/>
      <c r="O686" s="9"/>
      <c r="P686" s="9"/>
      <c r="Q686" s="9"/>
      <c r="R686" s="9"/>
      <c r="S686" s="9"/>
      <c r="T686" s="9"/>
      <c r="U686" s="9"/>
      <c r="V686" s="32" t="str">
        <f>IF($U686&lt;&gt;"",VLOOKUP($U686,Endereços!$B$3:$M$1002,5,FALSE)&amp;" - "&amp;VLOOKUP($U686,Endereços!$B$3:$M$1002,7,FALSE)&amp;" - "&amp;VLOOKUP($U686,Endereços!$B$3:$M$1002,8,FALSE)&amp;", "&amp;VLOOKUP($U686,Endereços!$B$3:$M$1002,2,FALSE)&amp;" "&amp;VLOOKUP($U686,Endereços!$B$3:$M$1002,3,FALSE),"")</f>
        <v/>
      </c>
      <c r="W686" s="9"/>
      <c r="X686" s="9"/>
      <c r="Y686" s="9"/>
      <c r="Z686" s="16"/>
      <c r="AA686" s="16"/>
      <c r="AB686" s="72"/>
    </row>
    <row r="687" spans="1:28" x14ac:dyDescent="0.2">
      <c r="A687" s="38" t="str">
        <f t="shared" si="12"/>
        <v/>
      </c>
      <c r="B687" s="9"/>
      <c r="C687" s="7"/>
      <c r="D687" s="14"/>
      <c r="E687" s="14"/>
      <c r="F687" s="33" t="str">
        <f>IF($E687&lt;&gt;"",VLOOKUP($E687,Parametros!$A$3:$C$102,2,FALSE),"")</f>
        <v/>
      </c>
      <c r="G687" s="36"/>
      <c r="H687" s="33" t="str">
        <f>IF($G687&lt;&gt;"",VLOOKUP($G687,Parametros!$P$3:$R$102,2,FALSE),"")</f>
        <v/>
      </c>
      <c r="I687" s="9"/>
      <c r="J687" s="9"/>
      <c r="K687" s="9"/>
      <c r="L687" s="33" t="str">
        <f>IF($U687&lt;&gt;"",VLOOKUP(VLOOKUP(VLOOKUP($U687,Endereços!$B$3:$M$1002,8,FALSE),Parametros!$AG$3:$AJ$102,4,FALSE),Parametros!$U$3:$Z$102,4,FALSE),"")</f>
        <v/>
      </c>
      <c r="M687" s="33" t="str">
        <f>IF($U687&lt;&gt;"",VLOOKUP(VLOOKUP($U687,Endereços!$B$3:$M$1002,6,FALSE),Parametros!$I$3:$N$102,6,FALSE),"")</f>
        <v/>
      </c>
      <c r="N687" s="9"/>
      <c r="O687" s="9"/>
      <c r="P687" s="9"/>
      <c r="Q687" s="9"/>
      <c r="R687" s="9"/>
      <c r="S687" s="9"/>
      <c r="T687" s="9"/>
      <c r="U687" s="9"/>
      <c r="V687" s="32" t="str">
        <f>IF($U687&lt;&gt;"",VLOOKUP($U687,Endereços!$B$3:$M$1002,5,FALSE)&amp;" - "&amp;VLOOKUP($U687,Endereços!$B$3:$M$1002,7,FALSE)&amp;" - "&amp;VLOOKUP($U687,Endereços!$B$3:$M$1002,8,FALSE)&amp;", "&amp;VLOOKUP($U687,Endereços!$B$3:$M$1002,2,FALSE)&amp;" "&amp;VLOOKUP($U687,Endereços!$B$3:$M$1002,3,FALSE),"")</f>
        <v/>
      </c>
      <c r="W687" s="9"/>
      <c r="X687" s="9"/>
      <c r="Y687" s="9"/>
      <c r="Z687" s="16"/>
      <c r="AA687" s="16"/>
      <c r="AB687" s="72"/>
    </row>
    <row r="688" spans="1:28" x14ac:dyDescent="0.2">
      <c r="A688" s="38" t="str">
        <f t="shared" si="12"/>
        <v/>
      </c>
      <c r="B688" s="9"/>
      <c r="C688" s="7"/>
      <c r="D688" s="14"/>
      <c r="E688" s="14"/>
      <c r="F688" s="33" t="str">
        <f>IF($E688&lt;&gt;"",VLOOKUP($E688,Parametros!$A$3:$C$102,2,FALSE),"")</f>
        <v/>
      </c>
      <c r="G688" s="36"/>
      <c r="H688" s="33" t="str">
        <f>IF($G688&lt;&gt;"",VLOOKUP($G688,Parametros!$P$3:$R$102,2,FALSE),"")</f>
        <v/>
      </c>
      <c r="I688" s="9"/>
      <c r="J688" s="9"/>
      <c r="K688" s="9"/>
      <c r="L688" s="33" t="str">
        <f>IF($U688&lt;&gt;"",VLOOKUP(VLOOKUP(VLOOKUP($U688,Endereços!$B$3:$M$1002,8,FALSE),Parametros!$AG$3:$AJ$102,4,FALSE),Parametros!$U$3:$Z$102,4,FALSE),"")</f>
        <v/>
      </c>
      <c r="M688" s="33" t="str">
        <f>IF($U688&lt;&gt;"",VLOOKUP(VLOOKUP($U688,Endereços!$B$3:$M$1002,6,FALSE),Parametros!$I$3:$N$102,6,FALSE),"")</f>
        <v/>
      </c>
      <c r="N688" s="9"/>
      <c r="O688" s="9"/>
      <c r="P688" s="9"/>
      <c r="Q688" s="9"/>
      <c r="R688" s="9"/>
      <c r="S688" s="9"/>
      <c r="T688" s="9"/>
      <c r="U688" s="9"/>
      <c r="V688" s="32" t="str">
        <f>IF($U688&lt;&gt;"",VLOOKUP($U688,Endereços!$B$3:$M$1002,5,FALSE)&amp;" - "&amp;VLOOKUP($U688,Endereços!$B$3:$M$1002,7,FALSE)&amp;" - "&amp;VLOOKUP($U688,Endereços!$B$3:$M$1002,8,FALSE)&amp;", "&amp;VLOOKUP($U688,Endereços!$B$3:$M$1002,2,FALSE)&amp;" "&amp;VLOOKUP($U688,Endereços!$B$3:$M$1002,3,FALSE),"")</f>
        <v/>
      </c>
      <c r="W688" s="9"/>
      <c r="X688" s="9"/>
      <c r="Y688" s="9"/>
      <c r="Z688" s="16"/>
      <c r="AA688" s="16"/>
      <c r="AB688" s="72"/>
    </row>
    <row r="689" spans="1:28" x14ac:dyDescent="0.2">
      <c r="A689" s="38" t="str">
        <f t="shared" si="12"/>
        <v/>
      </c>
      <c r="B689" s="9"/>
      <c r="C689" s="7"/>
      <c r="D689" s="14"/>
      <c r="E689" s="14"/>
      <c r="F689" s="33" t="str">
        <f>IF($E689&lt;&gt;"",VLOOKUP($E689,Parametros!$A$3:$C$102,2,FALSE),"")</f>
        <v/>
      </c>
      <c r="G689" s="36"/>
      <c r="H689" s="33" t="str">
        <f>IF($G689&lt;&gt;"",VLOOKUP($G689,Parametros!$P$3:$R$102,2,FALSE),"")</f>
        <v/>
      </c>
      <c r="I689" s="9"/>
      <c r="J689" s="9"/>
      <c r="K689" s="9"/>
      <c r="L689" s="33" t="str">
        <f>IF($U689&lt;&gt;"",VLOOKUP(VLOOKUP(VLOOKUP($U689,Endereços!$B$3:$M$1002,8,FALSE),Parametros!$AG$3:$AJ$102,4,FALSE),Parametros!$U$3:$Z$102,4,FALSE),"")</f>
        <v/>
      </c>
      <c r="M689" s="33" t="str">
        <f>IF($U689&lt;&gt;"",VLOOKUP(VLOOKUP($U689,Endereços!$B$3:$M$1002,6,FALSE),Parametros!$I$3:$N$102,6,FALSE),"")</f>
        <v/>
      </c>
      <c r="N689" s="9"/>
      <c r="O689" s="9"/>
      <c r="P689" s="9"/>
      <c r="Q689" s="9"/>
      <c r="R689" s="9"/>
      <c r="S689" s="9"/>
      <c r="T689" s="9"/>
      <c r="U689" s="9"/>
      <c r="V689" s="32" t="str">
        <f>IF($U689&lt;&gt;"",VLOOKUP($U689,Endereços!$B$3:$M$1002,5,FALSE)&amp;" - "&amp;VLOOKUP($U689,Endereços!$B$3:$M$1002,7,FALSE)&amp;" - "&amp;VLOOKUP($U689,Endereços!$B$3:$M$1002,8,FALSE)&amp;", "&amp;VLOOKUP($U689,Endereços!$B$3:$M$1002,2,FALSE)&amp;" "&amp;VLOOKUP($U689,Endereços!$B$3:$M$1002,3,FALSE),"")</f>
        <v/>
      </c>
      <c r="W689" s="9"/>
      <c r="X689" s="9"/>
      <c r="Y689" s="9"/>
      <c r="Z689" s="16"/>
      <c r="AA689" s="16"/>
      <c r="AB689" s="72"/>
    </row>
    <row r="690" spans="1:28" x14ac:dyDescent="0.2">
      <c r="A690" s="38" t="str">
        <f t="shared" si="12"/>
        <v/>
      </c>
      <c r="B690" s="9"/>
      <c r="C690" s="7"/>
      <c r="D690" s="14"/>
      <c r="E690" s="14"/>
      <c r="F690" s="33" t="str">
        <f>IF($E690&lt;&gt;"",VLOOKUP($E690,Parametros!$A$3:$C$102,2,FALSE),"")</f>
        <v/>
      </c>
      <c r="G690" s="36"/>
      <c r="H690" s="33" t="str">
        <f>IF($G690&lt;&gt;"",VLOOKUP($G690,Parametros!$P$3:$R$102,2,FALSE),"")</f>
        <v/>
      </c>
      <c r="I690" s="9"/>
      <c r="J690" s="9"/>
      <c r="K690" s="9"/>
      <c r="L690" s="33" t="str">
        <f>IF($U690&lt;&gt;"",VLOOKUP(VLOOKUP(VLOOKUP($U690,Endereços!$B$3:$M$1002,8,FALSE),Parametros!$AG$3:$AJ$102,4,FALSE),Parametros!$U$3:$Z$102,4,FALSE),"")</f>
        <v/>
      </c>
      <c r="M690" s="33" t="str">
        <f>IF($U690&lt;&gt;"",VLOOKUP(VLOOKUP($U690,Endereços!$B$3:$M$1002,6,FALSE),Parametros!$I$3:$N$102,6,FALSE),"")</f>
        <v/>
      </c>
      <c r="N690" s="9"/>
      <c r="O690" s="9"/>
      <c r="P690" s="9"/>
      <c r="Q690" s="9"/>
      <c r="R690" s="9"/>
      <c r="S690" s="9"/>
      <c r="T690" s="9"/>
      <c r="U690" s="9"/>
      <c r="V690" s="32" t="str">
        <f>IF($U690&lt;&gt;"",VLOOKUP($U690,Endereços!$B$3:$M$1002,5,FALSE)&amp;" - "&amp;VLOOKUP($U690,Endereços!$B$3:$M$1002,7,FALSE)&amp;" - "&amp;VLOOKUP($U690,Endereços!$B$3:$M$1002,8,FALSE)&amp;", "&amp;VLOOKUP($U690,Endereços!$B$3:$M$1002,2,FALSE)&amp;" "&amp;VLOOKUP($U690,Endereços!$B$3:$M$1002,3,FALSE),"")</f>
        <v/>
      </c>
      <c r="W690" s="9"/>
      <c r="X690" s="9"/>
      <c r="Y690" s="9"/>
      <c r="Z690" s="16"/>
      <c r="AA690" s="16"/>
      <c r="AB690" s="72"/>
    </row>
    <row r="691" spans="1:28" x14ac:dyDescent="0.2">
      <c r="A691" s="38" t="str">
        <f t="shared" si="12"/>
        <v/>
      </c>
      <c r="B691" s="9"/>
      <c r="C691" s="7"/>
      <c r="D691" s="14"/>
      <c r="E691" s="14"/>
      <c r="F691" s="33" t="str">
        <f>IF($E691&lt;&gt;"",VLOOKUP($E691,Parametros!$A$3:$C$102,2,FALSE),"")</f>
        <v/>
      </c>
      <c r="G691" s="36"/>
      <c r="H691" s="33" t="str">
        <f>IF($G691&lt;&gt;"",VLOOKUP($G691,Parametros!$P$3:$R$102,2,FALSE),"")</f>
        <v/>
      </c>
      <c r="I691" s="9"/>
      <c r="J691" s="9"/>
      <c r="K691" s="9"/>
      <c r="L691" s="33" t="str">
        <f>IF($U691&lt;&gt;"",VLOOKUP(VLOOKUP(VLOOKUP($U691,Endereços!$B$3:$M$1002,8,FALSE),Parametros!$AG$3:$AJ$102,4,FALSE),Parametros!$U$3:$Z$102,4,FALSE),"")</f>
        <v/>
      </c>
      <c r="M691" s="33" t="str">
        <f>IF($U691&lt;&gt;"",VLOOKUP(VLOOKUP($U691,Endereços!$B$3:$M$1002,6,FALSE),Parametros!$I$3:$N$102,6,FALSE),"")</f>
        <v/>
      </c>
      <c r="N691" s="9"/>
      <c r="O691" s="9"/>
      <c r="P691" s="9"/>
      <c r="Q691" s="9"/>
      <c r="R691" s="9"/>
      <c r="S691" s="9"/>
      <c r="T691" s="9"/>
      <c r="U691" s="9"/>
      <c r="V691" s="32" t="str">
        <f>IF($U691&lt;&gt;"",VLOOKUP($U691,Endereços!$B$3:$M$1002,5,FALSE)&amp;" - "&amp;VLOOKUP($U691,Endereços!$B$3:$M$1002,7,FALSE)&amp;" - "&amp;VLOOKUP($U691,Endereços!$B$3:$M$1002,8,FALSE)&amp;", "&amp;VLOOKUP($U691,Endereços!$B$3:$M$1002,2,FALSE)&amp;" "&amp;VLOOKUP($U691,Endereços!$B$3:$M$1002,3,FALSE),"")</f>
        <v/>
      </c>
      <c r="W691" s="9"/>
      <c r="X691" s="9"/>
      <c r="Y691" s="9"/>
      <c r="Z691" s="16"/>
      <c r="AA691" s="16"/>
      <c r="AB691" s="72"/>
    </row>
    <row r="692" spans="1:28" x14ac:dyDescent="0.2">
      <c r="A692" s="38" t="str">
        <f t="shared" si="12"/>
        <v/>
      </c>
      <c r="B692" s="9"/>
      <c r="C692" s="7"/>
      <c r="D692" s="14"/>
      <c r="E692" s="14"/>
      <c r="F692" s="33" t="str">
        <f>IF($E692&lt;&gt;"",VLOOKUP($E692,Parametros!$A$3:$C$102,2,FALSE),"")</f>
        <v/>
      </c>
      <c r="G692" s="36"/>
      <c r="H692" s="33" t="str">
        <f>IF($G692&lt;&gt;"",VLOOKUP($G692,Parametros!$P$3:$R$102,2,FALSE),"")</f>
        <v/>
      </c>
      <c r="I692" s="9"/>
      <c r="J692" s="9"/>
      <c r="K692" s="9"/>
      <c r="L692" s="33" t="str">
        <f>IF($U692&lt;&gt;"",VLOOKUP(VLOOKUP(VLOOKUP($U692,Endereços!$B$3:$M$1002,8,FALSE),Parametros!$AG$3:$AJ$102,4,FALSE),Parametros!$U$3:$Z$102,4,FALSE),"")</f>
        <v/>
      </c>
      <c r="M692" s="33" t="str">
        <f>IF($U692&lt;&gt;"",VLOOKUP(VLOOKUP($U692,Endereços!$B$3:$M$1002,6,FALSE),Parametros!$I$3:$N$102,6,FALSE),"")</f>
        <v/>
      </c>
      <c r="N692" s="9"/>
      <c r="O692" s="9"/>
      <c r="P692" s="9"/>
      <c r="Q692" s="9"/>
      <c r="R692" s="9"/>
      <c r="S692" s="9"/>
      <c r="T692" s="9"/>
      <c r="U692" s="9"/>
      <c r="V692" s="32" t="str">
        <f>IF($U692&lt;&gt;"",VLOOKUP($U692,Endereços!$B$3:$M$1002,5,FALSE)&amp;" - "&amp;VLOOKUP($U692,Endereços!$B$3:$M$1002,7,FALSE)&amp;" - "&amp;VLOOKUP($U692,Endereços!$B$3:$M$1002,8,FALSE)&amp;", "&amp;VLOOKUP($U692,Endereços!$B$3:$M$1002,2,FALSE)&amp;" "&amp;VLOOKUP($U692,Endereços!$B$3:$M$1002,3,FALSE),"")</f>
        <v/>
      </c>
      <c r="W692" s="9"/>
      <c r="X692" s="9"/>
      <c r="Y692" s="9"/>
      <c r="Z692" s="16"/>
      <c r="AA692" s="16"/>
      <c r="AB692" s="72"/>
    </row>
    <row r="693" spans="1:28" x14ac:dyDescent="0.2">
      <c r="A693" s="38" t="str">
        <f t="shared" si="12"/>
        <v/>
      </c>
      <c r="B693" s="9"/>
      <c r="C693" s="7"/>
      <c r="D693" s="14"/>
      <c r="E693" s="14"/>
      <c r="F693" s="33" t="str">
        <f>IF($E693&lt;&gt;"",VLOOKUP($E693,Parametros!$A$3:$C$102,2,FALSE),"")</f>
        <v/>
      </c>
      <c r="G693" s="36"/>
      <c r="H693" s="33" t="str">
        <f>IF($G693&lt;&gt;"",VLOOKUP($G693,Parametros!$P$3:$R$102,2,FALSE),"")</f>
        <v/>
      </c>
      <c r="I693" s="9"/>
      <c r="J693" s="9"/>
      <c r="K693" s="9"/>
      <c r="L693" s="33" t="str">
        <f>IF($U693&lt;&gt;"",VLOOKUP(VLOOKUP(VLOOKUP($U693,Endereços!$B$3:$M$1002,8,FALSE),Parametros!$AG$3:$AJ$102,4,FALSE),Parametros!$U$3:$Z$102,4,FALSE),"")</f>
        <v/>
      </c>
      <c r="M693" s="33" t="str">
        <f>IF($U693&lt;&gt;"",VLOOKUP(VLOOKUP($U693,Endereços!$B$3:$M$1002,6,FALSE),Parametros!$I$3:$N$102,6,FALSE),"")</f>
        <v/>
      </c>
      <c r="N693" s="9"/>
      <c r="O693" s="9"/>
      <c r="P693" s="9"/>
      <c r="Q693" s="9"/>
      <c r="R693" s="9"/>
      <c r="S693" s="9"/>
      <c r="T693" s="9"/>
      <c r="U693" s="9"/>
      <c r="V693" s="32" t="str">
        <f>IF($U693&lt;&gt;"",VLOOKUP($U693,Endereços!$B$3:$M$1002,5,FALSE)&amp;" - "&amp;VLOOKUP($U693,Endereços!$B$3:$M$1002,7,FALSE)&amp;" - "&amp;VLOOKUP($U693,Endereços!$B$3:$M$1002,8,FALSE)&amp;", "&amp;VLOOKUP($U693,Endereços!$B$3:$M$1002,2,FALSE)&amp;" "&amp;VLOOKUP($U693,Endereços!$B$3:$M$1002,3,FALSE),"")</f>
        <v/>
      </c>
      <c r="W693" s="9"/>
      <c r="X693" s="9"/>
      <c r="Y693" s="9"/>
      <c r="Z693" s="16"/>
      <c r="AA693" s="16"/>
      <c r="AB693" s="72"/>
    </row>
    <row r="694" spans="1:28" x14ac:dyDescent="0.2">
      <c r="A694" s="38" t="str">
        <f t="shared" si="12"/>
        <v/>
      </c>
      <c r="B694" s="9"/>
      <c r="C694" s="7"/>
      <c r="D694" s="14"/>
      <c r="E694" s="14"/>
      <c r="F694" s="33" t="str">
        <f>IF($E694&lt;&gt;"",VLOOKUP($E694,Parametros!$A$3:$C$102,2,FALSE),"")</f>
        <v/>
      </c>
      <c r="G694" s="36"/>
      <c r="H694" s="33" t="str">
        <f>IF($G694&lt;&gt;"",VLOOKUP($G694,Parametros!$P$3:$R$102,2,FALSE),"")</f>
        <v/>
      </c>
      <c r="I694" s="9"/>
      <c r="J694" s="9"/>
      <c r="K694" s="9"/>
      <c r="L694" s="33" t="str">
        <f>IF($U694&lt;&gt;"",VLOOKUP(VLOOKUP(VLOOKUP($U694,Endereços!$B$3:$M$1002,8,FALSE),Parametros!$AG$3:$AJ$102,4,FALSE),Parametros!$U$3:$Z$102,4,FALSE),"")</f>
        <v/>
      </c>
      <c r="M694" s="33" t="str">
        <f>IF($U694&lt;&gt;"",VLOOKUP(VLOOKUP($U694,Endereços!$B$3:$M$1002,6,FALSE),Parametros!$I$3:$N$102,6,FALSE),"")</f>
        <v/>
      </c>
      <c r="N694" s="9"/>
      <c r="O694" s="9"/>
      <c r="P694" s="9"/>
      <c r="Q694" s="9"/>
      <c r="R694" s="9"/>
      <c r="S694" s="9"/>
      <c r="T694" s="9"/>
      <c r="U694" s="9"/>
      <c r="V694" s="32" t="str">
        <f>IF($U694&lt;&gt;"",VLOOKUP($U694,Endereços!$B$3:$M$1002,5,FALSE)&amp;" - "&amp;VLOOKUP($U694,Endereços!$B$3:$M$1002,7,FALSE)&amp;" - "&amp;VLOOKUP($U694,Endereços!$B$3:$M$1002,8,FALSE)&amp;", "&amp;VLOOKUP($U694,Endereços!$B$3:$M$1002,2,FALSE)&amp;" "&amp;VLOOKUP($U694,Endereços!$B$3:$M$1002,3,FALSE),"")</f>
        <v/>
      </c>
      <c r="W694" s="9"/>
      <c r="X694" s="9"/>
      <c r="Y694" s="9"/>
      <c r="Z694" s="16"/>
      <c r="AA694" s="16"/>
      <c r="AB694" s="72"/>
    </row>
    <row r="695" spans="1:28" x14ac:dyDescent="0.2">
      <c r="A695" s="38" t="str">
        <f t="shared" si="12"/>
        <v/>
      </c>
      <c r="B695" s="9"/>
      <c r="C695" s="7"/>
      <c r="D695" s="14"/>
      <c r="E695" s="14"/>
      <c r="F695" s="33" t="str">
        <f>IF($E695&lt;&gt;"",VLOOKUP($E695,Parametros!$A$3:$C$102,2,FALSE),"")</f>
        <v/>
      </c>
      <c r="G695" s="36"/>
      <c r="H695" s="33" t="str">
        <f>IF($G695&lt;&gt;"",VLOOKUP($G695,Parametros!$P$3:$R$102,2,FALSE),"")</f>
        <v/>
      </c>
      <c r="I695" s="9"/>
      <c r="J695" s="9"/>
      <c r="K695" s="9"/>
      <c r="L695" s="33" t="str">
        <f>IF($U695&lt;&gt;"",VLOOKUP(VLOOKUP(VLOOKUP($U695,Endereços!$B$3:$M$1002,8,FALSE),Parametros!$AG$3:$AJ$102,4,FALSE),Parametros!$U$3:$Z$102,4,FALSE),"")</f>
        <v/>
      </c>
      <c r="M695" s="33" t="str">
        <f>IF($U695&lt;&gt;"",VLOOKUP(VLOOKUP($U695,Endereços!$B$3:$M$1002,6,FALSE),Parametros!$I$3:$N$102,6,FALSE),"")</f>
        <v/>
      </c>
      <c r="N695" s="9"/>
      <c r="O695" s="9"/>
      <c r="P695" s="9"/>
      <c r="Q695" s="9"/>
      <c r="R695" s="9"/>
      <c r="S695" s="9"/>
      <c r="T695" s="9"/>
      <c r="U695" s="9"/>
      <c r="V695" s="32" t="str">
        <f>IF($U695&lt;&gt;"",VLOOKUP($U695,Endereços!$B$3:$M$1002,5,FALSE)&amp;" - "&amp;VLOOKUP($U695,Endereços!$B$3:$M$1002,7,FALSE)&amp;" - "&amp;VLOOKUP($U695,Endereços!$B$3:$M$1002,8,FALSE)&amp;", "&amp;VLOOKUP($U695,Endereços!$B$3:$M$1002,2,FALSE)&amp;" "&amp;VLOOKUP($U695,Endereços!$B$3:$M$1002,3,FALSE),"")</f>
        <v/>
      </c>
      <c r="W695" s="9"/>
      <c r="X695" s="9"/>
      <c r="Y695" s="9"/>
      <c r="Z695" s="16"/>
      <c r="AA695" s="16"/>
      <c r="AB695" s="72"/>
    </row>
    <row r="696" spans="1:28" x14ac:dyDescent="0.2">
      <c r="A696" s="38" t="str">
        <f t="shared" si="12"/>
        <v/>
      </c>
      <c r="B696" s="9"/>
      <c r="C696" s="7"/>
      <c r="D696" s="14"/>
      <c r="E696" s="14"/>
      <c r="F696" s="33" t="str">
        <f>IF($E696&lt;&gt;"",VLOOKUP($E696,Parametros!$A$3:$C$102,2,FALSE),"")</f>
        <v/>
      </c>
      <c r="G696" s="36"/>
      <c r="H696" s="33" t="str">
        <f>IF($G696&lt;&gt;"",VLOOKUP($G696,Parametros!$P$3:$R$102,2,FALSE),"")</f>
        <v/>
      </c>
      <c r="I696" s="9"/>
      <c r="J696" s="9"/>
      <c r="K696" s="9"/>
      <c r="L696" s="33" t="str">
        <f>IF($U696&lt;&gt;"",VLOOKUP(VLOOKUP(VLOOKUP($U696,Endereços!$B$3:$M$1002,8,FALSE),Parametros!$AG$3:$AJ$102,4,FALSE),Parametros!$U$3:$Z$102,4,FALSE),"")</f>
        <v/>
      </c>
      <c r="M696" s="33" t="str">
        <f>IF($U696&lt;&gt;"",VLOOKUP(VLOOKUP($U696,Endereços!$B$3:$M$1002,6,FALSE),Parametros!$I$3:$N$102,6,FALSE),"")</f>
        <v/>
      </c>
      <c r="N696" s="9"/>
      <c r="O696" s="9"/>
      <c r="P696" s="9"/>
      <c r="Q696" s="9"/>
      <c r="R696" s="9"/>
      <c r="S696" s="9"/>
      <c r="T696" s="9"/>
      <c r="U696" s="9"/>
      <c r="V696" s="32" t="str">
        <f>IF($U696&lt;&gt;"",VLOOKUP($U696,Endereços!$B$3:$M$1002,5,FALSE)&amp;" - "&amp;VLOOKUP($U696,Endereços!$B$3:$M$1002,7,FALSE)&amp;" - "&amp;VLOOKUP($U696,Endereços!$B$3:$M$1002,8,FALSE)&amp;", "&amp;VLOOKUP($U696,Endereços!$B$3:$M$1002,2,FALSE)&amp;" "&amp;VLOOKUP($U696,Endereços!$B$3:$M$1002,3,FALSE),"")</f>
        <v/>
      </c>
      <c r="W696" s="9"/>
      <c r="X696" s="9"/>
      <c r="Y696" s="9"/>
      <c r="Z696" s="16"/>
      <c r="AA696" s="16"/>
      <c r="AB696" s="72"/>
    </row>
    <row r="697" spans="1:28" x14ac:dyDescent="0.2">
      <c r="A697" s="38" t="str">
        <f t="shared" si="12"/>
        <v/>
      </c>
      <c r="B697" s="9"/>
      <c r="C697" s="7"/>
      <c r="D697" s="14"/>
      <c r="E697" s="14"/>
      <c r="F697" s="33" t="str">
        <f>IF($E697&lt;&gt;"",VLOOKUP($E697,Parametros!$A$3:$C$102,2,FALSE),"")</f>
        <v/>
      </c>
      <c r="G697" s="36"/>
      <c r="H697" s="33" t="str">
        <f>IF($G697&lt;&gt;"",VLOOKUP($G697,Parametros!$P$3:$R$102,2,FALSE),"")</f>
        <v/>
      </c>
      <c r="I697" s="9"/>
      <c r="J697" s="9"/>
      <c r="K697" s="9"/>
      <c r="L697" s="33" t="str">
        <f>IF($U697&lt;&gt;"",VLOOKUP(VLOOKUP(VLOOKUP($U697,Endereços!$B$3:$M$1002,8,FALSE),Parametros!$AG$3:$AJ$102,4,FALSE),Parametros!$U$3:$Z$102,4,FALSE),"")</f>
        <v/>
      </c>
      <c r="M697" s="33" t="str">
        <f>IF($U697&lt;&gt;"",VLOOKUP(VLOOKUP($U697,Endereços!$B$3:$M$1002,6,FALSE),Parametros!$I$3:$N$102,6,FALSE),"")</f>
        <v/>
      </c>
      <c r="N697" s="9"/>
      <c r="O697" s="9"/>
      <c r="P697" s="9"/>
      <c r="Q697" s="9"/>
      <c r="R697" s="9"/>
      <c r="S697" s="9"/>
      <c r="T697" s="9"/>
      <c r="U697" s="9"/>
      <c r="V697" s="32" t="str">
        <f>IF($U697&lt;&gt;"",VLOOKUP($U697,Endereços!$B$3:$M$1002,5,FALSE)&amp;" - "&amp;VLOOKUP($U697,Endereços!$B$3:$M$1002,7,FALSE)&amp;" - "&amp;VLOOKUP($U697,Endereços!$B$3:$M$1002,8,FALSE)&amp;", "&amp;VLOOKUP($U697,Endereços!$B$3:$M$1002,2,FALSE)&amp;" "&amp;VLOOKUP($U697,Endereços!$B$3:$M$1002,3,FALSE),"")</f>
        <v/>
      </c>
      <c r="W697" s="9"/>
      <c r="X697" s="9"/>
      <c r="Y697" s="9"/>
      <c r="Z697" s="16"/>
      <c r="AA697" s="16"/>
      <c r="AB697" s="72"/>
    </row>
    <row r="698" spans="1:28" x14ac:dyDescent="0.2">
      <c r="A698" s="38" t="str">
        <f t="shared" si="12"/>
        <v/>
      </c>
      <c r="B698" s="9"/>
      <c r="C698" s="7"/>
      <c r="D698" s="14"/>
      <c r="E698" s="14"/>
      <c r="F698" s="33" t="str">
        <f>IF($E698&lt;&gt;"",VLOOKUP($E698,Parametros!$A$3:$C$102,2,FALSE),"")</f>
        <v/>
      </c>
      <c r="G698" s="36"/>
      <c r="H698" s="33" t="str">
        <f>IF($G698&lt;&gt;"",VLOOKUP($G698,Parametros!$P$3:$R$102,2,FALSE),"")</f>
        <v/>
      </c>
      <c r="I698" s="9"/>
      <c r="J698" s="9"/>
      <c r="K698" s="9"/>
      <c r="L698" s="33" t="str">
        <f>IF($U698&lt;&gt;"",VLOOKUP(VLOOKUP(VLOOKUP($U698,Endereços!$B$3:$M$1002,8,FALSE),Parametros!$AG$3:$AJ$102,4,FALSE),Parametros!$U$3:$Z$102,4,FALSE),"")</f>
        <v/>
      </c>
      <c r="M698" s="33" t="str">
        <f>IF($U698&lt;&gt;"",VLOOKUP(VLOOKUP($U698,Endereços!$B$3:$M$1002,6,FALSE),Parametros!$I$3:$N$102,6,FALSE),"")</f>
        <v/>
      </c>
      <c r="N698" s="9"/>
      <c r="O698" s="9"/>
      <c r="P698" s="9"/>
      <c r="Q698" s="9"/>
      <c r="R698" s="9"/>
      <c r="S698" s="9"/>
      <c r="T698" s="9"/>
      <c r="U698" s="9"/>
      <c r="V698" s="32" t="str">
        <f>IF($U698&lt;&gt;"",VLOOKUP($U698,Endereços!$B$3:$M$1002,5,FALSE)&amp;" - "&amp;VLOOKUP($U698,Endereços!$B$3:$M$1002,7,FALSE)&amp;" - "&amp;VLOOKUP($U698,Endereços!$B$3:$M$1002,8,FALSE)&amp;", "&amp;VLOOKUP($U698,Endereços!$B$3:$M$1002,2,FALSE)&amp;" "&amp;VLOOKUP($U698,Endereços!$B$3:$M$1002,3,FALSE),"")</f>
        <v/>
      </c>
      <c r="W698" s="9"/>
      <c r="X698" s="9"/>
      <c r="Y698" s="9"/>
      <c r="Z698" s="16"/>
      <c r="AA698" s="16"/>
      <c r="AB698" s="72"/>
    </row>
    <row r="699" spans="1:28" x14ac:dyDescent="0.2">
      <c r="A699" s="38" t="str">
        <f t="shared" si="12"/>
        <v/>
      </c>
      <c r="B699" s="9"/>
      <c r="C699" s="7"/>
      <c r="D699" s="14"/>
      <c r="E699" s="14"/>
      <c r="F699" s="33" t="str">
        <f>IF($E699&lt;&gt;"",VLOOKUP($E699,Parametros!$A$3:$C$102,2,FALSE),"")</f>
        <v/>
      </c>
      <c r="G699" s="36"/>
      <c r="H699" s="33" t="str">
        <f>IF($G699&lt;&gt;"",VLOOKUP($G699,Parametros!$P$3:$R$102,2,FALSE),"")</f>
        <v/>
      </c>
      <c r="I699" s="9"/>
      <c r="J699" s="9"/>
      <c r="K699" s="9"/>
      <c r="L699" s="33" t="str">
        <f>IF($U699&lt;&gt;"",VLOOKUP(VLOOKUP(VLOOKUP($U699,Endereços!$B$3:$M$1002,8,FALSE),Parametros!$AG$3:$AJ$102,4,FALSE),Parametros!$U$3:$Z$102,4,FALSE),"")</f>
        <v/>
      </c>
      <c r="M699" s="33" t="str">
        <f>IF($U699&lt;&gt;"",VLOOKUP(VLOOKUP($U699,Endereços!$B$3:$M$1002,6,FALSE),Parametros!$I$3:$N$102,6,FALSE),"")</f>
        <v/>
      </c>
      <c r="N699" s="9"/>
      <c r="O699" s="9"/>
      <c r="P699" s="9"/>
      <c r="Q699" s="9"/>
      <c r="R699" s="9"/>
      <c r="S699" s="9"/>
      <c r="T699" s="9"/>
      <c r="U699" s="9"/>
      <c r="V699" s="32" t="str">
        <f>IF($U699&lt;&gt;"",VLOOKUP($U699,Endereços!$B$3:$M$1002,5,FALSE)&amp;" - "&amp;VLOOKUP($U699,Endereços!$B$3:$M$1002,7,FALSE)&amp;" - "&amp;VLOOKUP($U699,Endereços!$B$3:$M$1002,8,FALSE)&amp;", "&amp;VLOOKUP($U699,Endereços!$B$3:$M$1002,2,FALSE)&amp;" "&amp;VLOOKUP($U699,Endereços!$B$3:$M$1002,3,FALSE),"")</f>
        <v/>
      </c>
      <c r="W699" s="9"/>
      <c r="X699" s="9"/>
      <c r="Y699" s="9"/>
      <c r="Z699" s="16"/>
      <c r="AA699" s="16"/>
      <c r="AB699" s="72"/>
    </row>
    <row r="700" spans="1:28" x14ac:dyDescent="0.2">
      <c r="A700" s="38" t="str">
        <f t="shared" si="12"/>
        <v/>
      </c>
      <c r="B700" s="9"/>
      <c r="C700" s="7"/>
      <c r="D700" s="14"/>
      <c r="E700" s="14"/>
      <c r="F700" s="33" t="str">
        <f>IF($E700&lt;&gt;"",VLOOKUP($E700,Parametros!$A$3:$C$102,2,FALSE),"")</f>
        <v/>
      </c>
      <c r="G700" s="36"/>
      <c r="H700" s="33" t="str">
        <f>IF($G700&lt;&gt;"",VLOOKUP($G700,Parametros!$P$3:$R$102,2,FALSE),"")</f>
        <v/>
      </c>
      <c r="I700" s="9"/>
      <c r="J700" s="9"/>
      <c r="K700" s="9"/>
      <c r="L700" s="33" t="str">
        <f>IF($U700&lt;&gt;"",VLOOKUP(VLOOKUP(VLOOKUP($U700,Endereços!$B$3:$M$1002,8,FALSE),Parametros!$AG$3:$AJ$102,4,FALSE),Parametros!$U$3:$Z$102,4,FALSE),"")</f>
        <v/>
      </c>
      <c r="M700" s="33" t="str">
        <f>IF($U700&lt;&gt;"",VLOOKUP(VLOOKUP($U700,Endereços!$B$3:$M$1002,6,FALSE),Parametros!$I$3:$N$102,6,FALSE),"")</f>
        <v/>
      </c>
      <c r="N700" s="9"/>
      <c r="O700" s="9"/>
      <c r="P700" s="9"/>
      <c r="Q700" s="9"/>
      <c r="R700" s="9"/>
      <c r="S700" s="9"/>
      <c r="T700" s="9"/>
      <c r="U700" s="9"/>
      <c r="V700" s="32" t="str">
        <f>IF($U700&lt;&gt;"",VLOOKUP($U700,Endereços!$B$3:$M$1002,5,FALSE)&amp;" - "&amp;VLOOKUP($U700,Endereços!$B$3:$M$1002,7,FALSE)&amp;" - "&amp;VLOOKUP($U700,Endereços!$B$3:$M$1002,8,FALSE)&amp;", "&amp;VLOOKUP($U700,Endereços!$B$3:$M$1002,2,FALSE)&amp;" "&amp;VLOOKUP($U700,Endereços!$B$3:$M$1002,3,FALSE),"")</f>
        <v/>
      </c>
      <c r="W700" s="9"/>
      <c r="X700" s="9"/>
      <c r="Y700" s="9"/>
      <c r="Z700" s="16"/>
      <c r="AA700" s="16"/>
      <c r="AB700" s="72"/>
    </row>
    <row r="701" spans="1:28" x14ac:dyDescent="0.2">
      <c r="A701" s="38" t="str">
        <f t="shared" si="12"/>
        <v/>
      </c>
      <c r="B701" s="9"/>
      <c r="C701" s="7"/>
      <c r="D701" s="14"/>
      <c r="E701" s="14"/>
      <c r="F701" s="33" t="str">
        <f>IF($E701&lt;&gt;"",VLOOKUP($E701,Parametros!$A$3:$C$102,2,FALSE),"")</f>
        <v/>
      </c>
      <c r="G701" s="36"/>
      <c r="H701" s="33" t="str">
        <f>IF($G701&lt;&gt;"",VLOOKUP($G701,Parametros!$P$3:$R$102,2,FALSE),"")</f>
        <v/>
      </c>
      <c r="I701" s="9"/>
      <c r="J701" s="9"/>
      <c r="K701" s="9"/>
      <c r="L701" s="33" t="str">
        <f>IF($U701&lt;&gt;"",VLOOKUP(VLOOKUP(VLOOKUP($U701,Endereços!$B$3:$M$1002,8,FALSE),Parametros!$AG$3:$AJ$102,4,FALSE),Parametros!$U$3:$Z$102,4,FALSE),"")</f>
        <v/>
      </c>
      <c r="M701" s="33" t="str">
        <f>IF($U701&lt;&gt;"",VLOOKUP(VLOOKUP($U701,Endereços!$B$3:$M$1002,6,FALSE),Parametros!$I$3:$N$102,6,FALSE),"")</f>
        <v/>
      </c>
      <c r="N701" s="9"/>
      <c r="O701" s="9"/>
      <c r="P701" s="9"/>
      <c r="Q701" s="9"/>
      <c r="R701" s="9"/>
      <c r="S701" s="9"/>
      <c r="T701" s="9"/>
      <c r="U701" s="9"/>
      <c r="V701" s="32" t="str">
        <f>IF($U701&lt;&gt;"",VLOOKUP($U701,Endereços!$B$3:$M$1002,5,FALSE)&amp;" - "&amp;VLOOKUP($U701,Endereços!$B$3:$M$1002,7,FALSE)&amp;" - "&amp;VLOOKUP($U701,Endereços!$B$3:$M$1002,8,FALSE)&amp;", "&amp;VLOOKUP($U701,Endereços!$B$3:$M$1002,2,FALSE)&amp;" "&amp;VLOOKUP($U701,Endereços!$B$3:$M$1002,3,FALSE),"")</f>
        <v/>
      </c>
      <c r="W701" s="9"/>
      <c r="X701" s="9"/>
      <c r="Y701" s="9"/>
      <c r="Z701" s="16"/>
      <c r="AA701" s="16"/>
      <c r="AB701" s="72"/>
    </row>
    <row r="702" spans="1:28" x14ac:dyDescent="0.2">
      <c r="A702" s="38" t="str">
        <f t="shared" si="12"/>
        <v/>
      </c>
      <c r="B702" s="9"/>
      <c r="C702" s="7"/>
      <c r="D702" s="14"/>
      <c r="E702" s="14"/>
      <c r="F702" s="33" t="str">
        <f>IF($E702&lt;&gt;"",VLOOKUP($E702,Parametros!$A$3:$C$102,2,FALSE),"")</f>
        <v/>
      </c>
      <c r="G702" s="36"/>
      <c r="H702" s="33" t="str">
        <f>IF($G702&lt;&gt;"",VLOOKUP($G702,Parametros!$P$3:$R$102,2,FALSE),"")</f>
        <v/>
      </c>
      <c r="I702" s="9"/>
      <c r="J702" s="9"/>
      <c r="K702" s="9"/>
      <c r="L702" s="33" t="str">
        <f>IF($U702&lt;&gt;"",VLOOKUP(VLOOKUP(VLOOKUP($U702,Endereços!$B$3:$M$1002,8,FALSE),Parametros!$AG$3:$AJ$102,4,FALSE),Parametros!$U$3:$Z$102,4,FALSE),"")</f>
        <v/>
      </c>
      <c r="M702" s="33" t="str">
        <f>IF($U702&lt;&gt;"",VLOOKUP(VLOOKUP($U702,Endereços!$B$3:$M$1002,6,FALSE),Parametros!$I$3:$N$102,6,FALSE),"")</f>
        <v/>
      </c>
      <c r="N702" s="9"/>
      <c r="O702" s="9"/>
      <c r="P702" s="9"/>
      <c r="Q702" s="9"/>
      <c r="R702" s="9"/>
      <c r="S702" s="9"/>
      <c r="T702" s="9"/>
      <c r="U702" s="9"/>
      <c r="V702" s="32" t="str">
        <f>IF($U702&lt;&gt;"",VLOOKUP($U702,Endereços!$B$3:$M$1002,5,FALSE)&amp;" - "&amp;VLOOKUP($U702,Endereços!$B$3:$M$1002,7,FALSE)&amp;" - "&amp;VLOOKUP($U702,Endereços!$B$3:$M$1002,8,FALSE)&amp;", "&amp;VLOOKUP($U702,Endereços!$B$3:$M$1002,2,FALSE)&amp;" "&amp;VLOOKUP($U702,Endereços!$B$3:$M$1002,3,FALSE),"")</f>
        <v/>
      </c>
      <c r="W702" s="9"/>
      <c r="X702" s="9"/>
      <c r="Y702" s="9"/>
      <c r="Z702" s="16"/>
      <c r="AA702" s="16"/>
      <c r="AB702" s="72"/>
    </row>
    <row r="703" spans="1:28" x14ac:dyDescent="0.2">
      <c r="A703" s="38" t="str">
        <f t="shared" si="12"/>
        <v/>
      </c>
      <c r="B703" s="9"/>
      <c r="C703" s="7"/>
      <c r="D703" s="14"/>
      <c r="E703" s="14"/>
      <c r="F703" s="33" t="str">
        <f>IF($E703&lt;&gt;"",VLOOKUP($E703,Parametros!$A$3:$C$102,2,FALSE),"")</f>
        <v/>
      </c>
      <c r="G703" s="36"/>
      <c r="H703" s="33" t="str">
        <f>IF($G703&lt;&gt;"",VLOOKUP($G703,Parametros!$P$3:$R$102,2,FALSE),"")</f>
        <v/>
      </c>
      <c r="I703" s="9"/>
      <c r="J703" s="9"/>
      <c r="K703" s="9"/>
      <c r="L703" s="33" t="str">
        <f>IF($U703&lt;&gt;"",VLOOKUP(VLOOKUP(VLOOKUP($U703,Endereços!$B$3:$M$1002,8,FALSE),Parametros!$AG$3:$AJ$102,4,FALSE),Parametros!$U$3:$Z$102,4,FALSE),"")</f>
        <v/>
      </c>
      <c r="M703" s="33" t="str">
        <f>IF($U703&lt;&gt;"",VLOOKUP(VLOOKUP($U703,Endereços!$B$3:$M$1002,6,FALSE),Parametros!$I$3:$N$102,6,FALSE),"")</f>
        <v/>
      </c>
      <c r="N703" s="9"/>
      <c r="O703" s="9"/>
      <c r="P703" s="9"/>
      <c r="Q703" s="9"/>
      <c r="R703" s="9"/>
      <c r="S703" s="9"/>
      <c r="T703" s="9"/>
      <c r="U703" s="9"/>
      <c r="V703" s="32" t="str">
        <f>IF($U703&lt;&gt;"",VLOOKUP($U703,Endereços!$B$3:$M$1002,5,FALSE)&amp;" - "&amp;VLOOKUP($U703,Endereços!$B$3:$M$1002,7,FALSE)&amp;" - "&amp;VLOOKUP($U703,Endereços!$B$3:$M$1002,8,FALSE)&amp;", "&amp;VLOOKUP($U703,Endereços!$B$3:$M$1002,2,FALSE)&amp;" "&amp;VLOOKUP($U703,Endereços!$B$3:$M$1002,3,FALSE),"")</f>
        <v/>
      </c>
      <c r="W703" s="9"/>
      <c r="X703" s="9"/>
      <c r="Y703" s="9"/>
      <c r="Z703" s="16"/>
      <c r="AA703" s="16"/>
      <c r="AB703" s="72"/>
    </row>
    <row r="704" spans="1:28" x14ac:dyDescent="0.2">
      <c r="A704" s="38" t="str">
        <f t="shared" si="12"/>
        <v/>
      </c>
      <c r="B704" s="9"/>
      <c r="C704" s="7"/>
      <c r="D704" s="14"/>
      <c r="E704" s="14"/>
      <c r="F704" s="33" t="str">
        <f>IF($E704&lt;&gt;"",VLOOKUP($E704,Parametros!$A$3:$C$102,2,FALSE),"")</f>
        <v/>
      </c>
      <c r="G704" s="36"/>
      <c r="H704" s="33" t="str">
        <f>IF($G704&lt;&gt;"",VLOOKUP($G704,Parametros!$P$3:$R$102,2,FALSE),"")</f>
        <v/>
      </c>
      <c r="I704" s="9"/>
      <c r="J704" s="9"/>
      <c r="K704" s="9"/>
      <c r="L704" s="33" t="str">
        <f>IF($U704&lt;&gt;"",VLOOKUP(VLOOKUP(VLOOKUP($U704,Endereços!$B$3:$M$1002,8,FALSE),Parametros!$AG$3:$AJ$102,4,FALSE),Parametros!$U$3:$Z$102,4,FALSE),"")</f>
        <v/>
      </c>
      <c r="M704" s="33" t="str">
        <f>IF($U704&lt;&gt;"",VLOOKUP(VLOOKUP($U704,Endereços!$B$3:$M$1002,6,FALSE),Parametros!$I$3:$N$102,6,FALSE),"")</f>
        <v/>
      </c>
      <c r="N704" s="9"/>
      <c r="O704" s="9"/>
      <c r="P704" s="9"/>
      <c r="Q704" s="9"/>
      <c r="R704" s="9"/>
      <c r="S704" s="9"/>
      <c r="T704" s="9"/>
      <c r="U704" s="9"/>
      <c r="V704" s="32" t="str">
        <f>IF($U704&lt;&gt;"",VLOOKUP($U704,Endereços!$B$3:$M$1002,5,FALSE)&amp;" - "&amp;VLOOKUP($U704,Endereços!$B$3:$M$1002,7,FALSE)&amp;" - "&amp;VLOOKUP($U704,Endereços!$B$3:$M$1002,8,FALSE)&amp;", "&amp;VLOOKUP($U704,Endereços!$B$3:$M$1002,2,FALSE)&amp;" "&amp;VLOOKUP($U704,Endereços!$B$3:$M$1002,3,FALSE),"")</f>
        <v/>
      </c>
      <c r="W704" s="9"/>
      <c r="X704" s="9"/>
      <c r="Y704" s="9"/>
      <c r="Z704" s="16"/>
      <c r="AA704" s="16"/>
      <c r="AB704" s="72"/>
    </row>
    <row r="705" spans="1:28" x14ac:dyDescent="0.2">
      <c r="A705" s="38" t="str">
        <f t="shared" si="12"/>
        <v/>
      </c>
      <c r="B705" s="9"/>
      <c r="C705" s="7"/>
      <c r="D705" s="14"/>
      <c r="E705" s="14"/>
      <c r="F705" s="33" t="str">
        <f>IF($E705&lt;&gt;"",VLOOKUP($E705,Parametros!$A$3:$C$102,2,FALSE),"")</f>
        <v/>
      </c>
      <c r="G705" s="36"/>
      <c r="H705" s="33" t="str">
        <f>IF($G705&lt;&gt;"",VLOOKUP($G705,Parametros!$P$3:$R$102,2,FALSE),"")</f>
        <v/>
      </c>
      <c r="I705" s="9"/>
      <c r="J705" s="9"/>
      <c r="K705" s="9"/>
      <c r="L705" s="33" t="str">
        <f>IF($U705&lt;&gt;"",VLOOKUP(VLOOKUP(VLOOKUP($U705,Endereços!$B$3:$M$1002,8,FALSE),Parametros!$AG$3:$AJ$102,4,FALSE),Parametros!$U$3:$Z$102,4,FALSE),"")</f>
        <v/>
      </c>
      <c r="M705" s="33" t="str">
        <f>IF($U705&lt;&gt;"",VLOOKUP(VLOOKUP($U705,Endereços!$B$3:$M$1002,6,FALSE),Parametros!$I$3:$N$102,6,FALSE),"")</f>
        <v/>
      </c>
      <c r="N705" s="9"/>
      <c r="O705" s="9"/>
      <c r="P705" s="9"/>
      <c r="Q705" s="9"/>
      <c r="R705" s="9"/>
      <c r="S705" s="9"/>
      <c r="T705" s="9"/>
      <c r="U705" s="9"/>
      <c r="V705" s="32" t="str">
        <f>IF($U705&lt;&gt;"",VLOOKUP($U705,Endereços!$B$3:$M$1002,5,FALSE)&amp;" - "&amp;VLOOKUP($U705,Endereços!$B$3:$M$1002,7,FALSE)&amp;" - "&amp;VLOOKUP($U705,Endereços!$B$3:$M$1002,8,FALSE)&amp;", "&amp;VLOOKUP($U705,Endereços!$B$3:$M$1002,2,FALSE)&amp;" "&amp;VLOOKUP($U705,Endereços!$B$3:$M$1002,3,FALSE),"")</f>
        <v/>
      </c>
      <c r="W705" s="9"/>
      <c r="X705" s="9"/>
      <c r="Y705" s="9"/>
      <c r="Z705" s="16"/>
      <c r="AA705" s="16"/>
      <c r="AB705" s="72"/>
    </row>
    <row r="706" spans="1:28" x14ac:dyDescent="0.2">
      <c r="A706" s="38" t="str">
        <f t="shared" si="12"/>
        <v/>
      </c>
      <c r="B706" s="9"/>
      <c r="C706" s="7"/>
      <c r="D706" s="14"/>
      <c r="E706" s="14"/>
      <c r="F706" s="33" t="str">
        <f>IF($E706&lt;&gt;"",VLOOKUP($E706,Parametros!$A$3:$C$102,2,FALSE),"")</f>
        <v/>
      </c>
      <c r="G706" s="36"/>
      <c r="H706" s="33" t="str">
        <f>IF($G706&lt;&gt;"",VLOOKUP($G706,Parametros!$P$3:$R$102,2,FALSE),"")</f>
        <v/>
      </c>
      <c r="I706" s="9"/>
      <c r="J706" s="9"/>
      <c r="K706" s="9"/>
      <c r="L706" s="33" t="str">
        <f>IF($U706&lt;&gt;"",VLOOKUP(VLOOKUP(VLOOKUP($U706,Endereços!$B$3:$M$1002,8,FALSE),Parametros!$AG$3:$AJ$102,4,FALSE),Parametros!$U$3:$Z$102,4,FALSE),"")</f>
        <v/>
      </c>
      <c r="M706" s="33" t="str">
        <f>IF($U706&lt;&gt;"",VLOOKUP(VLOOKUP($U706,Endereços!$B$3:$M$1002,6,FALSE),Parametros!$I$3:$N$102,6,FALSE),"")</f>
        <v/>
      </c>
      <c r="N706" s="9"/>
      <c r="O706" s="9"/>
      <c r="P706" s="9"/>
      <c r="Q706" s="9"/>
      <c r="R706" s="9"/>
      <c r="S706" s="9"/>
      <c r="T706" s="9"/>
      <c r="U706" s="9"/>
      <c r="V706" s="32" t="str">
        <f>IF($U706&lt;&gt;"",VLOOKUP($U706,Endereços!$B$3:$M$1002,5,FALSE)&amp;" - "&amp;VLOOKUP($U706,Endereços!$B$3:$M$1002,7,FALSE)&amp;" - "&amp;VLOOKUP($U706,Endereços!$B$3:$M$1002,8,FALSE)&amp;", "&amp;VLOOKUP($U706,Endereços!$B$3:$M$1002,2,FALSE)&amp;" "&amp;VLOOKUP($U706,Endereços!$B$3:$M$1002,3,FALSE),"")</f>
        <v/>
      </c>
      <c r="W706" s="9"/>
      <c r="X706" s="9"/>
      <c r="Y706" s="9"/>
      <c r="Z706" s="16"/>
      <c r="AA706" s="16"/>
      <c r="AB706" s="72"/>
    </row>
    <row r="707" spans="1:28" x14ac:dyDescent="0.2">
      <c r="A707" s="38" t="str">
        <f t="shared" si="12"/>
        <v/>
      </c>
      <c r="B707" s="9"/>
      <c r="C707" s="7"/>
      <c r="D707" s="14"/>
      <c r="E707" s="14"/>
      <c r="F707" s="33" t="str">
        <f>IF($E707&lt;&gt;"",VLOOKUP($E707,Parametros!$A$3:$C$102,2,FALSE),"")</f>
        <v/>
      </c>
      <c r="G707" s="36"/>
      <c r="H707" s="33" t="str">
        <f>IF($G707&lt;&gt;"",VLOOKUP($G707,Parametros!$P$3:$R$102,2,FALSE),"")</f>
        <v/>
      </c>
      <c r="I707" s="9"/>
      <c r="J707" s="9"/>
      <c r="K707" s="9"/>
      <c r="L707" s="33" t="str">
        <f>IF($U707&lt;&gt;"",VLOOKUP(VLOOKUP(VLOOKUP($U707,Endereços!$B$3:$M$1002,8,FALSE),Parametros!$AG$3:$AJ$102,4,FALSE),Parametros!$U$3:$Z$102,4,FALSE),"")</f>
        <v/>
      </c>
      <c r="M707" s="33" t="str">
        <f>IF($U707&lt;&gt;"",VLOOKUP(VLOOKUP($U707,Endereços!$B$3:$M$1002,6,FALSE),Parametros!$I$3:$N$102,6,FALSE),"")</f>
        <v/>
      </c>
      <c r="N707" s="9"/>
      <c r="O707" s="9"/>
      <c r="P707" s="9"/>
      <c r="Q707" s="9"/>
      <c r="R707" s="9"/>
      <c r="S707" s="9"/>
      <c r="T707" s="9"/>
      <c r="U707" s="9"/>
      <c r="V707" s="32" t="str">
        <f>IF($U707&lt;&gt;"",VLOOKUP($U707,Endereços!$B$3:$M$1002,5,FALSE)&amp;" - "&amp;VLOOKUP($U707,Endereços!$B$3:$M$1002,7,FALSE)&amp;" - "&amp;VLOOKUP($U707,Endereços!$B$3:$M$1002,8,FALSE)&amp;", "&amp;VLOOKUP($U707,Endereços!$B$3:$M$1002,2,FALSE)&amp;" "&amp;VLOOKUP($U707,Endereços!$B$3:$M$1002,3,FALSE),"")</f>
        <v/>
      </c>
      <c r="W707" s="9"/>
      <c r="X707" s="9"/>
      <c r="Y707" s="9"/>
      <c r="Z707" s="16"/>
      <c r="AA707" s="16"/>
      <c r="AB707" s="72"/>
    </row>
    <row r="708" spans="1:28" x14ac:dyDescent="0.2">
      <c r="A708" s="38" t="str">
        <f t="shared" si="12"/>
        <v/>
      </c>
      <c r="B708" s="9"/>
      <c r="C708" s="7"/>
      <c r="D708" s="14"/>
      <c r="E708" s="14"/>
      <c r="F708" s="33" t="str">
        <f>IF($E708&lt;&gt;"",VLOOKUP($E708,Parametros!$A$3:$C$102,2,FALSE),"")</f>
        <v/>
      </c>
      <c r="G708" s="36"/>
      <c r="H708" s="33" t="str">
        <f>IF($G708&lt;&gt;"",VLOOKUP($G708,Parametros!$P$3:$R$102,2,FALSE),"")</f>
        <v/>
      </c>
      <c r="I708" s="9"/>
      <c r="J708" s="9"/>
      <c r="K708" s="9"/>
      <c r="L708" s="33" t="str">
        <f>IF($U708&lt;&gt;"",VLOOKUP(VLOOKUP(VLOOKUP($U708,Endereços!$B$3:$M$1002,8,FALSE),Parametros!$AG$3:$AJ$102,4,FALSE),Parametros!$U$3:$Z$102,4,FALSE),"")</f>
        <v/>
      </c>
      <c r="M708" s="33" t="str">
        <f>IF($U708&lt;&gt;"",VLOOKUP(VLOOKUP($U708,Endereços!$B$3:$M$1002,6,FALSE),Parametros!$I$3:$N$102,6,FALSE),"")</f>
        <v/>
      </c>
      <c r="N708" s="9"/>
      <c r="O708" s="9"/>
      <c r="P708" s="9"/>
      <c r="Q708" s="9"/>
      <c r="R708" s="9"/>
      <c r="S708" s="9"/>
      <c r="T708" s="9"/>
      <c r="U708" s="9"/>
      <c r="V708" s="32" t="str">
        <f>IF($U708&lt;&gt;"",VLOOKUP($U708,Endereços!$B$3:$M$1002,5,FALSE)&amp;" - "&amp;VLOOKUP($U708,Endereços!$B$3:$M$1002,7,FALSE)&amp;" - "&amp;VLOOKUP($U708,Endereços!$B$3:$M$1002,8,FALSE)&amp;", "&amp;VLOOKUP($U708,Endereços!$B$3:$M$1002,2,FALSE)&amp;" "&amp;VLOOKUP($U708,Endereços!$B$3:$M$1002,3,FALSE),"")</f>
        <v/>
      </c>
      <c r="W708" s="9"/>
      <c r="X708" s="9"/>
      <c r="Y708" s="9"/>
      <c r="Z708" s="16"/>
      <c r="AA708" s="16"/>
      <c r="AB708" s="72"/>
    </row>
    <row r="709" spans="1:28" x14ac:dyDescent="0.2">
      <c r="A709" s="38" t="str">
        <f t="shared" si="12"/>
        <v/>
      </c>
      <c r="B709" s="9"/>
      <c r="C709" s="7"/>
      <c r="D709" s="14"/>
      <c r="E709" s="14"/>
      <c r="F709" s="33" t="str">
        <f>IF($E709&lt;&gt;"",VLOOKUP($E709,Parametros!$A$3:$C$102,2,FALSE),"")</f>
        <v/>
      </c>
      <c r="G709" s="36"/>
      <c r="H709" s="33" t="str">
        <f>IF($G709&lt;&gt;"",VLOOKUP($G709,Parametros!$P$3:$R$102,2,FALSE),"")</f>
        <v/>
      </c>
      <c r="I709" s="9"/>
      <c r="J709" s="9"/>
      <c r="K709" s="9"/>
      <c r="L709" s="33" t="str">
        <f>IF($U709&lt;&gt;"",VLOOKUP(VLOOKUP(VLOOKUP($U709,Endereços!$B$3:$M$1002,8,FALSE),Parametros!$AG$3:$AJ$102,4,FALSE),Parametros!$U$3:$Z$102,4,FALSE),"")</f>
        <v/>
      </c>
      <c r="M709" s="33" t="str">
        <f>IF($U709&lt;&gt;"",VLOOKUP(VLOOKUP($U709,Endereços!$B$3:$M$1002,6,FALSE),Parametros!$I$3:$N$102,6,FALSE),"")</f>
        <v/>
      </c>
      <c r="N709" s="9"/>
      <c r="O709" s="9"/>
      <c r="P709" s="9"/>
      <c r="Q709" s="9"/>
      <c r="R709" s="9"/>
      <c r="S709" s="9"/>
      <c r="T709" s="9"/>
      <c r="U709" s="9"/>
      <c r="V709" s="32" t="str">
        <f>IF($U709&lt;&gt;"",VLOOKUP($U709,Endereços!$B$3:$M$1002,5,FALSE)&amp;" - "&amp;VLOOKUP($U709,Endereços!$B$3:$M$1002,7,FALSE)&amp;" - "&amp;VLOOKUP($U709,Endereços!$B$3:$M$1002,8,FALSE)&amp;", "&amp;VLOOKUP($U709,Endereços!$B$3:$M$1002,2,FALSE)&amp;" "&amp;VLOOKUP($U709,Endereços!$B$3:$M$1002,3,FALSE),"")</f>
        <v/>
      </c>
      <c r="W709" s="9"/>
      <c r="X709" s="9"/>
      <c r="Y709" s="9"/>
      <c r="Z709" s="16"/>
      <c r="AA709" s="16"/>
      <c r="AB709" s="72"/>
    </row>
    <row r="710" spans="1:28" x14ac:dyDescent="0.2">
      <c r="A710" s="38" t="str">
        <f t="shared" si="12"/>
        <v/>
      </c>
      <c r="B710" s="9"/>
      <c r="C710" s="7"/>
      <c r="D710" s="14"/>
      <c r="E710" s="14"/>
      <c r="F710" s="33" t="str">
        <f>IF($E710&lt;&gt;"",VLOOKUP($E710,Parametros!$A$3:$C$102,2,FALSE),"")</f>
        <v/>
      </c>
      <c r="G710" s="36"/>
      <c r="H710" s="33" t="str">
        <f>IF($G710&lt;&gt;"",VLOOKUP($G710,Parametros!$P$3:$R$102,2,FALSE),"")</f>
        <v/>
      </c>
      <c r="I710" s="9"/>
      <c r="J710" s="9"/>
      <c r="K710" s="9"/>
      <c r="L710" s="33" t="str">
        <f>IF($U710&lt;&gt;"",VLOOKUP(VLOOKUP(VLOOKUP($U710,Endereços!$B$3:$M$1002,8,FALSE),Parametros!$AG$3:$AJ$102,4,FALSE),Parametros!$U$3:$Z$102,4,FALSE),"")</f>
        <v/>
      </c>
      <c r="M710" s="33" t="str">
        <f>IF($U710&lt;&gt;"",VLOOKUP(VLOOKUP($U710,Endereços!$B$3:$M$1002,6,FALSE),Parametros!$I$3:$N$102,6,FALSE),"")</f>
        <v/>
      </c>
      <c r="N710" s="9"/>
      <c r="O710" s="9"/>
      <c r="P710" s="9"/>
      <c r="Q710" s="9"/>
      <c r="R710" s="9"/>
      <c r="S710" s="9"/>
      <c r="T710" s="9"/>
      <c r="U710" s="9"/>
      <c r="V710" s="32" t="str">
        <f>IF($U710&lt;&gt;"",VLOOKUP($U710,Endereços!$B$3:$M$1002,5,FALSE)&amp;" - "&amp;VLOOKUP($U710,Endereços!$B$3:$M$1002,7,FALSE)&amp;" - "&amp;VLOOKUP($U710,Endereços!$B$3:$M$1002,8,FALSE)&amp;", "&amp;VLOOKUP($U710,Endereços!$B$3:$M$1002,2,FALSE)&amp;" "&amp;VLOOKUP($U710,Endereços!$B$3:$M$1002,3,FALSE),"")</f>
        <v/>
      </c>
      <c r="W710" s="9"/>
      <c r="X710" s="9"/>
      <c r="Y710" s="9"/>
      <c r="Z710" s="16"/>
      <c r="AA710" s="16"/>
      <c r="AB710" s="72"/>
    </row>
    <row r="711" spans="1:28" x14ac:dyDescent="0.2">
      <c r="A711" s="38" t="str">
        <f t="shared" si="12"/>
        <v/>
      </c>
      <c r="B711" s="9"/>
      <c r="C711" s="7"/>
      <c r="D711" s="14"/>
      <c r="E711" s="14"/>
      <c r="F711" s="33" t="str">
        <f>IF($E711&lt;&gt;"",VLOOKUP($E711,Parametros!$A$3:$C$102,2,FALSE),"")</f>
        <v/>
      </c>
      <c r="G711" s="36"/>
      <c r="H711" s="33" t="str">
        <f>IF($G711&lt;&gt;"",VLOOKUP($G711,Parametros!$P$3:$R$102,2,FALSE),"")</f>
        <v/>
      </c>
      <c r="I711" s="9"/>
      <c r="J711" s="9"/>
      <c r="K711" s="9"/>
      <c r="L711" s="33" t="str">
        <f>IF($U711&lt;&gt;"",VLOOKUP(VLOOKUP(VLOOKUP($U711,Endereços!$B$3:$M$1002,8,FALSE),Parametros!$AG$3:$AJ$102,4,FALSE),Parametros!$U$3:$Z$102,4,FALSE),"")</f>
        <v/>
      </c>
      <c r="M711" s="33" t="str">
        <f>IF($U711&lt;&gt;"",VLOOKUP(VLOOKUP($U711,Endereços!$B$3:$M$1002,6,FALSE),Parametros!$I$3:$N$102,6,FALSE),"")</f>
        <v/>
      </c>
      <c r="N711" s="9"/>
      <c r="O711" s="9"/>
      <c r="P711" s="9"/>
      <c r="Q711" s="9"/>
      <c r="R711" s="9"/>
      <c r="S711" s="9"/>
      <c r="T711" s="9"/>
      <c r="U711" s="9"/>
      <c r="V711" s="32" t="str">
        <f>IF($U711&lt;&gt;"",VLOOKUP($U711,Endereços!$B$3:$M$1002,5,FALSE)&amp;" - "&amp;VLOOKUP($U711,Endereços!$B$3:$M$1002,7,FALSE)&amp;" - "&amp;VLOOKUP($U711,Endereços!$B$3:$M$1002,8,FALSE)&amp;", "&amp;VLOOKUP($U711,Endereços!$B$3:$M$1002,2,FALSE)&amp;" "&amp;VLOOKUP($U711,Endereços!$B$3:$M$1002,3,FALSE),"")</f>
        <v/>
      </c>
      <c r="W711" s="9"/>
      <c r="X711" s="9"/>
      <c r="Y711" s="9"/>
      <c r="Z711" s="16"/>
      <c r="AA711" s="16"/>
      <c r="AB711" s="72"/>
    </row>
    <row r="712" spans="1:28" x14ac:dyDescent="0.2">
      <c r="A712" s="38" t="str">
        <f t="shared" si="12"/>
        <v/>
      </c>
      <c r="B712" s="9"/>
      <c r="C712" s="7"/>
      <c r="D712" s="14"/>
      <c r="E712" s="14"/>
      <c r="F712" s="33" t="str">
        <f>IF($E712&lt;&gt;"",VLOOKUP($E712,Parametros!$A$3:$C$102,2,FALSE),"")</f>
        <v/>
      </c>
      <c r="G712" s="36"/>
      <c r="H712" s="33" t="str">
        <f>IF($G712&lt;&gt;"",VLOOKUP($G712,Parametros!$P$3:$R$102,2,FALSE),"")</f>
        <v/>
      </c>
      <c r="I712" s="9"/>
      <c r="J712" s="9"/>
      <c r="K712" s="9"/>
      <c r="L712" s="33" t="str">
        <f>IF($U712&lt;&gt;"",VLOOKUP(VLOOKUP(VLOOKUP($U712,Endereços!$B$3:$M$1002,8,FALSE),Parametros!$AG$3:$AJ$102,4,FALSE),Parametros!$U$3:$Z$102,4,FALSE),"")</f>
        <v/>
      </c>
      <c r="M712" s="33" t="str">
        <f>IF($U712&lt;&gt;"",VLOOKUP(VLOOKUP($U712,Endereços!$B$3:$M$1002,6,FALSE),Parametros!$I$3:$N$102,6,FALSE),"")</f>
        <v/>
      </c>
      <c r="N712" s="9"/>
      <c r="O712" s="9"/>
      <c r="P712" s="9"/>
      <c r="Q712" s="9"/>
      <c r="R712" s="9"/>
      <c r="S712" s="9"/>
      <c r="T712" s="9"/>
      <c r="U712" s="9"/>
      <c r="V712" s="32" t="str">
        <f>IF($U712&lt;&gt;"",VLOOKUP($U712,Endereços!$B$3:$M$1002,5,FALSE)&amp;" - "&amp;VLOOKUP($U712,Endereços!$B$3:$M$1002,7,FALSE)&amp;" - "&amp;VLOOKUP($U712,Endereços!$B$3:$M$1002,8,FALSE)&amp;", "&amp;VLOOKUP($U712,Endereços!$B$3:$M$1002,2,FALSE)&amp;" "&amp;VLOOKUP($U712,Endereços!$B$3:$M$1002,3,FALSE),"")</f>
        <v/>
      </c>
      <c r="W712" s="9"/>
      <c r="X712" s="9"/>
      <c r="Y712" s="9"/>
      <c r="Z712" s="16"/>
      <c r="AA712" s="16"/>
      <c r="AB712" s="72"/>
    </row>
    <row r="713" spans="1:28" x14ac:dyDescent="0.2">
      <c r="A713" s="38" t="str">
        <f t="shared" si="12"/>
        <v/>
      </c>
      <c r="B713" s="9"/>
      <c r="C713" s="7"/>
      <c r="D713" s="14"/>
      <c r="E713" s="14"/>
      <c r="F713" s="33" t="str">
        <f>IF($E713&lt;&gt;"",VLOOKUP($E713,Parametros!$A$3:$C$102,2,FALSE),"")</f>
        <v/>
      </c>
      <c r="G713" s="36"/>
      <c r="H713" s="33" t="str">
        <f>IF($G713&lt;&gt;"",VLOOKUP($G713,Parametros!$P$3:$R$102,2,FALSE),"")</f>
        <v/>
      </c>
      <c r="I713" s="9"/>
      <c r="J713" s="9"/>
      <c r="K713" s="9"/>
      <c r="L713" s="33" t="str">
        <f>IF($U713&lt;&gt;"",VLOOKUP(VLOOKUP(VLOOKUP($U713,Endereços!$B$3:$M$1002,8,FALSE),Parametros!$AG$3:$AJ$102,4,FALSE),Parametros!$U$3:$Z$102,4,FALSE),"")</f>
        <v/>
      </c>
      <c r="M713" s="33" t="str">
        <f>IF($U713&lt;&gt;"",VLOOKUP(VLOOKUP($U713,Endereços!$B$3:$M$1002,6,FALSE),Parametros!$I$3:$N$102,6,FALSE),"")</f>
        <v/>
      </c>
      <c r="N713" s="9"/>
      <c r="O713" s="9"/>
      <c r="P713" s="9"/>
      <c r="Q713" s="9"/>
      <c r="R713" s="9"/>
      <c r="S713" s="9"/>
      <c r="T713" s="9"/>
      <c r="U713" s="9"/>
      <c r="V713" s="32" t="str">
        <f>IF($U713&lt;&gt;"",VLOOKUP($U713,Endereços!$B$3:$M$1002,5,FALSE)&amp;" - "&amp;VLOOKUP($U713,Endereços!$B$3:$M$1002,7,FALSE)&amp;" - "&amp;VLOOKUP($U713,Endereços!$B$3:$M$1002,8,FALSE)&amp;", "&amp;VLOOKUP($U713,Endereços!$B$3:$M$1002,2,FALSE)&amp;" "&amp;VLOOKUP($U713,Endereços!$B$3:$M$1002,3,FALSE),"")</f>
        <v/>
      </c>
      <c r="W713" s="9"/>
      <c r="X713" s="9"/>
      <c r="Y713" s="9"/>
      <c r="Z713" s="16"/>
      <c r="AA713" s="16"/>
      <c r="AB713" s="72"/>
    </row>
    <row r="714" spans="1:28" x14ac:dyDescent="0.2">
      <c r="A714" s="38" t="str">
        <f t="shared" si="12"/>
        <v/>
      </c>
      <c r="B714" s="9"/>
      <c r="C714" s="7"/>
      <c r="D714" s="14"/>
      <c r="E714" s="14"/>
      <c r="F714" s="33" t="str">
        <f>IF($E714&lt;&gt;"",VLOOKUP($E714,Parametros!$A$3:$C$102,2,FALSE),"")</f>
        <v/>
      </c>
      <c r="G714" s="36"/>
      <c r="H714" s="33" t="str">
        <f>IF($G714&lt;&gt;"",VLOOKUP($G714,Parametros!$P$3:$R$102,2,FALSE),"")</f>
        <v/>
      </c>
      <c r="I714" s="9"/>
      <c r="J714" s="9"/>
      <c r="K714" s="9"/>
      <c r="L714" s="33" t="str">
        <f>IF($U714&lt;&gt;"",VLOOKUP(VLOOKUP(VLOOKUP($U714,Endereços!$B$3:$M$1002,8,FALSE),Parametros!$AG$3:$AJ$102,4,FALSE),Parametros!$U$3:$Z$102,4,FALSE),"")</f>
        <v/>
      </c>
      <c r="M714" s="33" t="str">
        <f>IF($U714&lt;&gt;"",VLOOKUP(VLOOKUP($U714,Endereços!$B$3:$M$1002,6,FALSE),Parametros!$I$3:$N$102,6,FALSE),"")</f>
        <v/>
      </c>
      <c r="N714" s="9"/>
      <c r="O714" s="9"/>
      <c r="P714" s="9"/>
      <c r="Q714" s="9"/>
      <c r="R714" s="9"/>
      <c r="S714" s="9"/>
      <c r="T714" s="9"/>
      <c r="U714" s="9"/>
      <c r="V714" s="32" t="str">
        <f>IF($U714&lt;&gt;"",VLOOKUP($U714,Endereços!$B$3:$M$1002,5,FALSE)&amp;" - "&amp;VLOOKUP($U714,Endereços!$B$3:$M$1002,7,FALSE)&amp;" - "&amp;VLOOKUP($U714,Endereços!$B$3:$M$1002,8,FALSE)&amp;", "&amp;VLOOKUP($U714,Endereços!$B$3:$M$1002,2,FALSE)&amp;" "&amp;VLOOKUP($U714,Endereços!$B$3:$M$1002,3,FALSE),"")</f>
        <v/>
      </c>
      <c r="W714" s="9"/>
      <c r="X714" s="9"/>
      <c r="Y714" s="9"/>
      <c r="Z714" s="16"/>
      <c r="AA714" s="16"/>
      <c r="AB714" s="72"/>
    </row>
    <row r="715" spans="1:28" x14ac:dyDescent="0.2">
      <c r="A715" s="38" t="str">
        <f t="shared" ref="A715:A778" si="13">IF($B715&lt;&gt;"",$A714+1,"")</f>
        <v/>
      </c>
      <c r="B715" s="9"/>
      <c r="C715" s="7"/>
      <c r="D715" s="14"/>
      <c r="E715" s="14"/>
      <c r="F715" s="33" t="str">
        <f>IF($E715&lt;&gt;"",VLOOKUP($E715,Parametros!$A$3:$C$102,2,FALSE),"")</f>
        <v/>
      </c>
      <c r="G715" s="36"/>
      <c r="H715" s="33" t="str">
        <f>IF($G715&lt;&gt;"",VLOOKUP($G715,Parametros!$P$3:$R$102,2,FALSE),"")</f>
        <v/>
      </c>
      <c r="I715" s="9"/>
      <c r="J715" s="9"/>
      <c r="K715" s="9"/>
      <c r="L715" s="33" t="str">
        <f>IF($U715&lt;&gt;"",VLOOKUP(VLOOKUP(VLOOKUP($U715,Endereços!$B$3:$M$1002,8,FALSE),Parametros!$AG$3:$AJ$102,4,FALSE),Parametros!$U$3:$Z$102,4,FALSE),"")</f>
        <v/>
      </c>
      <c r="M715" s="33" t="str">
        <f>IF($U715&lt;&gt;"",VLOOKUP(VLOOKUP($U715,Endereços!$B$3:$M$1002,6,FALSE),Parametros!$I$3:$N$102,6,FALSE),"")</f>
        <v/>
      </c>
      <c r="N715" s="9"/>
      <c r="O715" s="9"/>
      <c r="P715" s="9"/>
      <c r="Q715" s="9"/>
      <c r="R715" s="9"/>
      <c r="S715" s="9"/>
      <c r="T715" s="9"/>
      <c r="U715" s="9"/>
      <c r="V715" s="32" t="str">
        <f>IF($U715&lt;&gt;"",VLOOKUP($U715,Endereços!$B$3:$M$1002,5,FALSE)&amp;" - "&amp;VLOOKUP($U715,Endereços!$B$3:$M$1002,7,FALSE)&amp;" - "&amp;VLOOKUP($U715,Endereços!$B$3:$M$1002,8,FALSE)&amp;", "&amp;VLOOKUP($U715,Endereços!$B$3:$M$1002,2,FALSE)&amp;" "&amp;VLOOKUP($U715,Endereços!$B$3:$M$1002,3,FALSE),"")</f>
        <v/>
      </c>
      <c r="W715" s="9"/>
      <c r="X715" s="9"/>
      <c r="Y715" s="9"/>
      <c r="Z715" s="16"/>
      <c r="AA715" s="16"/>
      <c r="AB715" s="72"/>
    </row>
    <row r="716" spans="1:28" x14ac:dyDescent="0.2">
      <c r="A716" s="38" t="str">
        <f t="shared" si="13"/>
        <v/>
      </c>
      <c r="B716" s="9"/>
      <c r="C716" s="7"/>
      <c r="D716" s="14"/>
      <c r="E716" s="14"/>
      <c r="F716" s="33" t="str">
        <f>IF($E716&lt;&gt;"",VLOOKUP($E716,Parametros!$A$3:$C$102,2,FALSE),"")</f>
        <v/>
      </c>
      <c r="G716" s="36"/>
      <c r="H716" s="33" t="str">
        <f>IF($G716&lt;&gt;"",VLOOKUP($G716,Parametros!$P$3:$R$102,2,FALSE),"")</f>
        <v/>
      </c>
      <c r="I716" s="9"/>
      <c r="J716" s="9"/>
      <c r="K716" s="9"/>
      <c r="L716" s="33" t="str">
        <f>IF($U716&lt;&gt;"",VLOOKUP(VLOOKUP(VLOOKUP($U716,Endereços!$B$3:$M$1002,8,FALSE),Parametros!$AG$3:$AJ$102,4,FALSE),Parametros!$U$3:$Z$102,4,FALSE),"")</f>
        <v/>
      </c>
      <c r="M716" s="33" t="str">
        <f>IF($U716&lt;&gt;"",VLOOKUP(VLOOKUP($U716,Endereços!$B$3:$M$1002,6,FALSE),Parametros!$I$3:$N$102,6,FALSE),"")</f>
        <v/>
      </c>
      <c r="N716" s="9"/>
      <c r="O716" s="9"/>
      <c r="P716" s="9"/>
      <c r="Q716" s="9"/>
      <c r="R716" s="9"/>
      <c r="S716" s="9"/>
      <c r="T716" s="9"/>
      <c r="U716" s="9"/>
      <c r="V716" s="32" t="str">
        <f>IF($U716&lt;&gt;"",VLOOKUP($U716,Endereços!$B$3:$M$1002,5,FALSE)&amp;" - "&amp;VLOOKUP($U716,Endereços!$B$3:$M$1002,7,FALSE)&amp;" - "&amp;VLOOKUP($U716,Endereços!$B$3:$M$1002,8,FALSE)&amp;", "&amp;VLOOKUP($U716,Endereços!$B$3:$M$1002,2,FALSE)&amp;" "&amp;VLOOKUP($U716,Endereços!$B$3:$M$1002,3,FALSE),"")</f>
        <v/>
      </c>
      <c r="W716" s="9"/>
      <c r="X716" s="9"/>
      <c r="Y716" s="9"/>
      <c r="Z716" s="16"/>
      <c r="AA716" s="16"/>
      <c r="AB716" s="72"/>
    </row>
    <row r="717" spans="1:28" x14ac:dyDescent="0.2">
      <c r="A717" s="38" t="str">
        <f t="shared" si="13"/>
        <v/>
      </c>
      <c r="B717" s="9"/>
      <c r="C717" s="7"/>
      <c r="D717" s="14"/>
      <c r="E717" s="14"/>
      <c r="F717" s="33" t="str">
        <f>IF($E717&lt;&gt;"",VLOOKUP($E717,Parametros!$A$3:$C$102,2,FALSE),"")</f>
        <v/>
      </c>
      <c r="G717" s="36"/>
      <c r="H717" s="33" t="str">
        <f>IF($G717&lt;&gt;"",VLOOKUP($G717,Parametros!$P$3:$R$102,2,FALSE),"")</f>
        <v/>
      </c>
      <c r="I717" s="9"/>
      <c r="J717" s="9"/>
      <c r="K717" s="9"/>
      <c r="L717" s="33" t="str">
        <f>IF($U717&lt;&gt;"",VLOOKUP(VLOOKUP(VLOOKUP($U717,Endereços!$B$3:$M$1002,8,FALSE),Parametros!$AG$3:$AJ$102,4,FALSE),Parametros!$U$3:$Z$102,4,FALSE),"")</f>
        <v/>
      </c>
      <c r="M717" s="33" t="str">
        <f>IF($U717&lt;&gt;"",VLOOKUP(VLOOKUP($U717,Endereços!$B$3:$M$1002,6,FALSE),Parametros!$I$3:$N$102,6,FALSE),"")</f>
        <v/>
      </c>
      <c r="N717" s="9"/>
      <c r="O717" s="9"/>
      <c r="P717" s="9"/>
      <c r="Q717" s="9"/>
      <c r="R717" s="9"/>
      <c r="S717" s="9"/>
      <c r="T717" s="9"/>
      <c r="U717" s="9"/>
      <c r="V717" s="32" t="str">
        <f>IF($U717&lt;&gt;"",VLOOKUP($U717,Endereços!$B$3:$M$1002,5,FALSE)&amp;" - "&amp;VLOOKUP($U717,Endereços!$B$3:$M$1002,7,FALSE)&amp;" - "&amp;VLOOKUP($U717,Endereços!$B$3:$M$1002,8,FALSE)&amp;", "&amp;VLOOKUP($U717,Endereços!$B$3:$M$1002,2,FALSE)&amp;" "&amp;VLOOKUP($U717,Endereços!$B$3:$M$1002,3,FALSE),"")</f>
        <v/>
      </c>
      <c r="W717" s="9"/>
      <c r="X717" s="9"/>
      <c r="Y717" s="9"/>
      <c r="Z717" s="16"/>
      <c r="AA717" s="16"/>
      <c r="AB717" s="72"/>
    </row>
    <row r="718" spans="1:28" x14ac:dyDescent="0.2">
      <c r="A718" s="38" t="str">
        <f t="shared" si="13"/>
        <v/>
      </c>
      <c r="B718" s="9"/>
      <c r="C718" s="7"/>
      <c r="D718" s="14"/>
      <c r="E718" s="14"/>
      <c r="F718" s="33" t="str">
        <f>IF($E718&lt;&gt;"",VLOOKUP($E718,Parametros!$A$3:$C$102,2,FALSE),"")</f>
        <v/>
      </c>
      <c r="G718" s="36"/>
      <c r="H718" s="33" t="str">
        <f>IF($G718&lt;&gt;"",VLOOKUP($G718,Parametros!$P$3:$R$102,2,FALSE),"")</f>
        <v/>
      </c>
      <c r="I718" s="9"/>
      <c r="J718" s="9"/>
      <c r="K718" s="9"/>
      <c r="L718" s="33" t="str">
        <f>IF($U718&lt;&gt;"",VLOOKUP(VLOOKUP(VLOOKUP($U718,Endereços!$B$3:$M$1002,8,FALSE),Parametros!$AG$3:$AJ$102,4,FALSE),Parametros!$U$3:$Z$102,4,FALSE),"")</f>
        <v/>
      </c>
      <c r="M718" s="33" t="str">
        <f>IF($U718&lt;&gt;"",VLOOKUP(VLOOKUP($U718,Endereços!$B$3:$M$1002,6,FALSE),Parametros!$I$3:$N$102,6,FALSE),"")</f>
        <v/>
      </c>
      <c r="N718" s="9"/>
      <c r="O718" s="9"/>
      <c r="P718" s="9"/>
      <c r="Q718" s="9"/>
      <c r="R718" s="9"/>
      <c r="S718" s="9"/>
      <c r="T718" s="9"/>
      <c r="U718" s="9"/>
      <c r="V718" s="32" t="str">
        <f>IF($U718&lt;&gt;"",VLOOKUP($U718,Endereços!$B$3:$M$1002,5,FALSE)&amp;" - "&amp;VLOOKUP($U718,Endereços!$B$3:$M$1002,7,FALSE)&amp;" - "&amp;VLOOKUP($U718,Endereços!$B$3:$M$1002,8,FALSE)&amp;", "&amp;VLOOKUP($U718,Endereços!$B$3:$M$1002,2,FALSE)&amp;" "&amp;VLOOKUP($U718,Endereços!$B$3:$M$1002,3,FALSE),"")</f>
        <v/>
      </c>
      <c r="W718" s="9"/>
      <c r="X718" s="9"/>
      <c r="Y718" s="9"/>
      <c r="Z718" s="16"/>
      <c r="AA718" s="16"/>
      <c r="AB718" s="72"/>
    </row>
    <row r="719" spans="1:28" x14ac:dyDescent="0.2">
      <c r="A719" s="38" t="str">
        <f t="shared" si="13"/>
        <v/>
      </c>
      <c r="B719" s="9"/>
      <c r="C719" s="7"/>
      <c r="D719" s="14"/>
      <c r="E719" s="14"/>
      <c r="F719" s="33" t="str">
        <f>IF($E719&lt;&gt;"",VLOOKUP($E719,Parametros!$A$3:$C$102,2,FALSE),"")</f>
        <v/>
      </c>
      <c r="G719" s="36"/>
      <c r="H719" s="33" t="str">
        <f>IF($G719&lt;&gt;"",VLOOKUP($G719,Parametros!$P$3:$R$102,2,FALSE),"")</f>
        <v/>
      </c>
      <c r="I719" s="9"/>
      <c r="J719" s="9"/>
      <c r="K719" s="9"/>
      <c r="L719" s="33" t="str">
        <f>IF($U719&lt;&gt;"",VLOOKUP(VLOOKUP(VLOOKUP($U719,Endereços!$B$3:$M$1002,8,FALSE),Parametros!$AG$3:$AJ$102,4,FALSE),Parametros!$U$3:$Z$102,4,FALSE),"")</f>
        <v/>
      </c>
      <c r="M719" s="33" t="str">
        <f>IF($U719&lt;&gt;"",VLOOKUP(VLOOKUP($U719,Endereços!$B$3:$M$1002,6,FALSE),Parametros!$I$3:$N$102,6,FALSE),"")</f>
        <v/>
      </c>
      <c r="N719" s="9"/>
      <c r="O719" s="9"/>
      <c r="P719" s="9"/>
      <c r="Q719" s="9"/>
      <c r="R719" s="9"/>
      <c r="S719" s="9"/>
      <c r="T719" s="9"/>
      <c r="U719" s="9"/>
      <c r="V719" s="32" t="str">
        <f>IF($U719&lt;&gt;"",VLOOKUP($U719,Endereços!$B$3:$M$1002,5,FALSE)&amp;" - "&amp;VLOOKUP($U719,Endereços!$B$3:$M$1002,7,FALSE)&amp;" - "&amp;VLOOKUP($U719,Endereços!$B$3:$M$1002,8,FALSE)&amp;", "&amp;VLOOKUP($U719,Endereços!$B$3:$M$1002,2,FALSE)&amp;" "&amp;VLOOKUP($U719,Endereços!$B$3:$M$1002,3,FALSE),"")</f>
        <v/>
      </c>
      <c r="W719" s="9"/>
      <c r="X719" s="9"/>
      <c r="Y719" s="9"/>
      <c r="Z719" s="16"/>
      <c r="AA719" s="16"/>
      <c r="AB719" s="72"/>
    </row>
    <row r="720" spans="1:28" x14ac:dyDescent="0.2">
      <c r="A720" s="38" t="str">
        <f t="shared" si="13"/>
        <v/>
      </c>
      <c r="B720" s="9"/>
      <c r="C720" s="7"/>
      <c r="D720" s="14"/>
      <c r="E720" s="14"/>
      <c r="F720" s="33" t="str">
        <f>IF($E720&lt;&gt;"",VLOOKUP($E720,Parametros!$A$3:$C$102,2,FALSE),"")</f>
        <v/>
      </c>
      <c r="G720" s="36"/>
      <c r="H720" s="33" t="str">
        <f>IF($G720&lt;&gt;"",VLOOKUP($G720,Parametros!$P$3:$R$102,2,FALSE),"")</f>
        <v/>
      </c>
      <c r="I720" s="9"/>
      <c r="J720" s="9"/>
      <c r="K720" s="9"/>
      <c r="L720" s="33" t="str">
        <f>IF($U720&lt;&gt;"",VLOOKUP(VLOOKUP(VLOOKUP($U720,Endereços!$B$3:$M$1002,8,FALSE),Parametros!$AG$3:$AJ$102,4,FALSE),Parametros!$U$3:$Z$102,4,FALSE),"")</f>
        <v/>
      </c>
      <c r="M720" s="33" t="str">
        <f>IF($U720&lt;&gt;"",VLOOKUP(VLOOKUP($U720,Endereços!$B$3:$M$1002,6,FALSE),Parametros!$I$3:$N$102,6,FALSE),"")</f>
        <v/>
      </c>
      <c r="N720" s="9"/>
      <c r="O720" s="9"/>
      <c r="P720" s="9"/>
      <c r="Q720" s="9"/>
      <c r="R720" s="9"/>
      <c r="S720" s="9"/>
      <c r="T720" s="9"/>
      <c r="U720" s="9"/>
      <c r="V720" s="32" t="str">
        <f>IF($U720&lt;&gt;"",VLOOKUP($U720,Endereços!$B$3:$M$1002,5,FALSE)&amp;" - "&amp;VLOOKUP($U720,Endereços!$B$3:$M$1002,7,FALSE)&amp;" - "&amp;VLOOKUP($U720,Endereços!$B$3:$M$1002,8,FALSE)&amp;", "&amp;VLOOKUP($U720,Endereços!$B$3:$M$1002,2,FALSE)&amp;" "&amp;VLOOKUP($U720,Endereços!$B$3:$M$1002,3,FALSE),"")</f>
        <v/>
      </c>
      <c r="W720" s="9"/>
      <c r="X720" s="9"/>
      <c r="Y720" s="9"/>
      <c r="Z720" s="16"/>
      <c r="AA720" s="16"/>
      <c r="AB720" s="72"/>
    </row>
    <row r="721" spans="1:28" x14ac:dyDescent="0.2">
      <c r="A721" s="38" t="str">
        <f t="shared" si="13"/>
        <v/>
      </c>
      <c r="B721" s="9"/>
      <c r="C721" s="7"/>
      <c r="D721" s="14"/>
      <c r="E721" s="14"/>
      <c r="F721" s="33" t="str">
        <f>IF($E721&lt;&gt;"",VLOOKUP($E721,Parametros!$A$3:$C$102,2,FALSE),"")</f>
        <v/>
      </c>
      <c r="G721" s="36"/>
      <c r="H721" s="33" t="str">
        <f>IF($G721&lt;&gt;"",VLOOKUP($G721,Parametros!$P$3:$R$102,2,FALSE),"")</f>
        <v/>
      </c>
      <c r="I721" s="9"/>
      <c r="J721" s="9"/>
      <c r="K721" s="9"/>
      <c r="L721" s="33" t="str">
        <f>IF($U721&lt;&gt;"",VLOOKUP(VLOOKUP(VLOOKUP($U721,Endereços!$B$3:$M$1002,8,FALSE),Parametros!$AG$3:$AJ$102,4,FALSE),Parametros!$U$3:$Z$102,4,FALSE),"")</f>
        <v/>
      </c>
      <c r="M721" s="33" t="str">
        <f>IF($U721&lt;&gt;"",VLOOKUP(VLOOKUP($U721,Endereços!$B$3:$M$1002,6,FALSE),Parametros!$I$3:$N$102,6,FALSE),"")</f>
        <v/>
      </c>
      <c r="N721" s="9"/>
      <c r="O721" s="9"/>
      <c r="P721" s="9"/>
      <c r="Q721" s="9"/>
      <c r="R721" s="9"/>
      <c r="S721" s="9"/>
      <c r="T721" s="9"/>
      <c r="U721" s="9"/>
      <c r="V721" s="32" t="str">
        <f>IF($U721&lt;&gt;"",VLOOKUP($U721,Endereços!$B$3:$M$1002,5,FALSE)&amp;" - "&amp;VLOOKUP($U721,Endereços!$B$3:$M$1002,7,FALSE)&amp;" - "&amp;VLOOKUP($U721,Endereços!$B$3:$M$1002,8,FALSE)&amp;", "&amp;VLOOKUP($U721,Endereços!$B$3:$M$1002,2,FALSE)&amp;" "&amp;VLOOKUP($U721,Endereços!$B$3:$M$1002,3,FALSE),"")</f>
        <v/>
      </c>
      <c r="W721" s="9"/>
      <c r="X721" s="9"/>
      <c r="Y721" s="9"/>
      <c r="Z721" s="16"/>
      <c r="AA721" s="16"/>
      <c r="AB721" s="72"/>
    </row>
    <row r="722" spans="1:28" x14ac:dyDescent="0.2">
      <c r="A722" s="38" t="str">
        <f t="shared" si="13"/>
        <v/>
      </c>
      <c r="B722" s="9"/>
      <c r="C722" s="7"/>
      <c r="D722" s="14"/>
      <c r="E722" s="14"/>
      <c r="F722" s="33" t="str">
        <f>IF($E722&lt;&gt;"",VLOOKUP($E722,Parametros!$A$3:$C$102,2,FALSE),"")</f>
        <v/>
      </c>
      <c r="G722" s="36"/>
      <c r="H722" s="33" t="str">
        <f>IF($G722&lt;&gt;"",VLOOKUP($G722,Parametros!$P$3:$R$102,2,FALSE),"")</f>
        <v/>
      </c>
      <c r="I722" s="9"/>
      <c r="J722" s="9"/>
      <c r="K722" s="9"/>
      <c r="L722" s="33" t="str">
        <f>IF($U722&lt;&gt;"",VLOOKUP(VLOOKUP(VLOOKUP($U722,Endereços!$B$3:$M$1002,8,FALSE),Parametros!$AG$3:$AJ$102,4,FALSE),Parametros!$U$3:$Z$102,4,FALSE),"")</f>
        <v/>
      </c>
      <c r="M722" s="33" t="str">
        <f>IF($U722&lt;&gt;"",VLOOKUP(VLOOKUP($U722,Endereços!$B$3:$M$1002,6,FALSE),Parametros!$I$3:$N$102,6,FALSE),"")</f>
        <v/>
      </c>
      <c r="N722" s="9"/>
      <c r="O722" s="9"/>
      <c r="P722" s="9"/>
      <c r="Q722" s="9"/>
      <c r="R722" s="9"/>
      <c r="S722" s="9"/>
      <c r="T722" s="9"/>
      <c r="U722" s="9"/>
      <c r="V722" s="32" t="str">
        <f>IF($U722&lt;&gt;"",VLOOKUP($U722,Endereços!$B$3:$M$1002,5,FALSE)&amp;" - "&amp;VLOOKUP($U722,Endereços!$B$3:$M$1002,7,FALSE)&amp;" - "&amp;VLOOKUP($U722,Endereços!$B$3:$M$1002,8,FALSE)&amp;", "&amp;VLOOKUP($U722,Endereços!$B$3:$M$1002,2,FALSE)&amp;" "&amp;VLOOKUP($U722,Endereços!$B$3:$M$1002,3,FALSE),"")</f>
        <v/>
      </c>
      <c r="W722" s="9"/>
      <c r="X722" s="9"/>
      <c r="Y722" s="9"/>
      <c r="Z722" s="16"/>
      <c r="AA722" s="16"/>
      <c r="AB722" s="72"/>
    </row>
    <row r="723" spans="1:28" x14ac:dyDescent="0.2">
      <c r="A723" s="38" t="str">
        <f t="shared" si="13"/>
        <v/>
      </c>
      <c r="B723" s="9"/>
      <c r="C723" s="7"/>
      <c r="D723" s="14"/>
      <c r="E723" s="14"/>
      <c r="F723" s="33" t="str">
        <f>IF($E723&lt;&gt;"",VLOOKUP($E723,Parametros!$A$3:$C$102,2,FALSE),"")</f>
        <v/>
      </c>
      <c r="G723" s="36"/>
      <c r="H723" s="33" t="str">
        <f>IF($G723&lt;&gt;"",VLOOKUP($G723,Parametros!$P$3:$R$102,2,FALSE),"")</f>
        <v/>
      </c>
      <c r="I723" s="9"/>
      <c r="J723" s="9"/>
      <c r="K723" s="9"/>
      <c r="L723" s="33" t="str">
        <f>IF($U723&lt;&gt;"",VLOOKUP(VLOOKUP(VLOOKUP($U723,Endereços!$B$3:$M$1002,8,FALSE),Parametros!$AG$3:$AJ$102,4,FALSE),Parametros!$U$3:$Z$102,4,FALSE),"")</f>
        <v/>
      </c>
      <c r="M723" s="33" t="str">
        <f>IF($U723&lt;&gt;"",VLOOKUP(VLOOKUP($U723,Endereços!$B$3:$M$1002,6,FALSE),Parametros!$I$3:$N$102,6,FALSE),"")</f>
        <v/>
      </c>
      <c r="N723" s="9"/>
      <c r="O723" s="9"/>
      <c r="P723" s="9"/>
      <c r="Q723" s="9"/>
      <c r="R723" s="9"/>
      <c r="S723" s="9"/>
      <c r="T723" s="9"/>
      <c r="U723" s="9"/>
      <c r="V723" s="32" t="str">
        <f>IF($U723&lt;&gt;"",VLOOKUP($U723,Endereços!$B$3:$M$1002,5,FALSE)&amp;" - "&amp;VLOOKUP($U723,Endereços!$B$3:$M$1002,7,FALSE)&amp;" - "&amp;VLOOKUP($U723,Endereços!$B$3:$M$1002,8,FALSE)&amp;", "&amp;VLOOKUP($U723,Endereços!$B$3:$M$1002,2,FALSE)&amp;" "&amp;VLOOKUP($U723,Endereços!$B$3:$M$1002,3,FALSE),"")</f>
        <v/>
      </c>
      <c r="W723" s="9"/>
      <c r="X723" s="9"/>
      <c r="Y723" s="9"/>
      <c r="Z723" s="16"/>
      <c r="AA723" s="16"/>
      <c r="AB723" s="72"/>
    </row>
    <row r="724" spans="1:28" x14ac:dyDescent="0.2">
      <c r="A724" s="38" t="str">
        <f t="shared" si="13"/>
        <v/>
      </c>
      <c r="B724" s="9"/>
      <c r="C724" s="7"/>
      <c r="D724" s="14"/>
      <c r="E724" s="14"/>
      <c r="F724" s="33" t="str">
        <f>IF($E724&lt;&gt;"",VLOOKUP($E724,Parametros!$A$3:$C$102,2,FALSE),"")</f>
        <v/>
      </c>
      <c r="G724" s="36"/>
      <c r="H724" s="33" t="str">
        <f>IF($G724&lt;&gt;"",VLOOKUP($G724,Parametros!$P$3:$R$102,2,FALSE),"")</f>
        <v/>
      </c>
      <c r="I724" s="9"/>
      <c r="J724" s="9"/>
      <c r="K724" s="9"/>
      <c r="L724" s="33" t="str">
        <f>IF($U724&lt;&gt;"",VLOOKUP(VLOOKUP(VLOOKUP($U724,Endereços!$B$3:$M$1002,8,FALSE),Parametros!$AG$3:$AJ$102,4,FALSE),Parametros!$U$3:$Z$102,4,FALSE),"")</f>
        <v/>
      </c>
      <c r="M724" s="33" t="str">
        <f>IF($U724&lt;&gt;"",VLOOKUP(VLOOKUP($U724,Endereços!$B$3:$M$1002,6,FALSE),Parametros!$I$3:$N$102,6,FALSE),"")</f>
        <v/>
      </c>
      <c r="N724" s="9"/>
      <c r="O724" s="9"/>
      <c r="P724" s="9"/>
      <c r="Q724" s="9"/>
      <c r="R724" s="9"/>
      <c r="S724" s="9"/>
      <c r="T724" s="9"/>
      <c r="U724" s="9"/>
      <c r="V724" s="32" t="str">
        <f>IF($U724&lt;&gt;"",VLOOKUP($U724,Endereços!$B$3:$M$1002,5,FALSE)&amp;" - "&amp;VLOOKUP($U724,Endereços!$B$3:$M$1002,7,FALSE)&amp;" - "&amp;VLOOKUP($U724,Endereços!$B$3:$M$1002,8,FALSE)&amp;", "&amp;VLOOKUP($U724,Endereços!$B$3:$M$1002,2,FALSE)&amp;" "&amp;VLOOKUP($U724,Endereços!$B$3:$M$1002,3,FALSE),"")</f>
        <v/>
      </c>
      <c r="W724" s="9"/>
      <c r="X724" s="9"/>
      <c r="Y724" s="9"/>
      <c r="Z724" s="16"/>
      <c r="AA724" s="16"/>
      <c r="AB724" s="72"/>
    </row>
    <row r="725" spans="1:28" x14ac:dyDescent="0.2">
      <c r="A725" s="38" t="str">
        <f t="shared" si="13"/>
        <v/>
      </c>
      <c r="B725" s="9"/>
      <c r="C725" s="7"/>
      <c r="D725" s="14"/>
      <c r="E725" s="14"/>
      <c r="F725" s="33" t="str">
        <f>IF($E725&lt;&gt;"",VLOOKUP($E725,Parametros!$A$3:$C$102,2,FALSE),"")</f>
        <v/>
      </c>
      <c r="G725" s="36"/>
      <c r="H725" s="33" t="str">
        <f>IF($G725&lt;&gt;"",VLOOKUP($G725,Parametros!$P$3:$R$102,2,FALSE),"")</f>
        <v/>
      </c>
      <c r="I725" s="9"/>
      <c r="J725" s="9"/>
      <c r="K725" s="9"/>
      <c r="L725" s="33" t="str">
        <f>IF($U725&lt;&gt;"",VLOOKUP(VLOOKUP(VLOOKUP($U725,Endereços!$B$3:$M$1002,8,FALSE),Parametros!$AG$3:$AJ$102,4,FALSE),Parametros!$U$3:$Z$102,4,FALSE),"")</f>
        <v/>
      </c>
      <c r="M725" s="33" t="str">
        <f>IF($U725&lt;&gt;"",VLOOKUP(VLOOKUP($U725,Endereços!$B$3:$M$1002,6,FALSE),Parametros!$I$3:$N$102,6,FALSE),"")</f>
        <v/>
      </c>
      <c r="N725" s="9"/>
      <c r="O725" s="9"/>
      <c r="P725" s="9"/>
      <c r="Q725" s="9"/>
      <c r="R725" s="9"/>
      <c r="S725" s="9"/>
      <c r="T725" s="9"/>
      <c r="U725" s="9"/>
      <c r="V725" s="32" t="str">
        <f>IF($U725&lt;&gt;"",VLOOKUP($U725,Endereços!$B$3:$M$1002,5,FALSE)&amp;" - "&amp;VLOOKUP($U725,Endereços!$B$3:$M$1002,7,FALSE)&amp;" - "&amp;VLOOKUP($U725,Endereços!$B$3:$M$1002,8,FALSE)&amp;", "&amp;VLOOKUP($U725,Endereços!$B$3:$M$1002,2,FALSE)&amp;" "&amp;VLOOKUP($U725,Endereços!$B$3:$M$1002,3,FALSE),"")</f>
        <v/>
      </c>
      <c r="W725" s="9"/>
      <c r="X725" s="9"/>
      <c r="Y725" s="9"/>
      <c r="Z725" s="16"/>
      <c r="AA725" s="16"/>
      <c r="AB725" s="72"/>
    </row>
    <row r="726" spans="1:28" x14ac:dyDescent="0.2">
      <c r="A726" s="38" t="str">
        <f t="shared" si="13"/>
        <v/>
      </c>
      <c r="B726" s="9"/>
      <c r="C726" s="7"/>
      <c r="D726" s="14"/>
      <c r="E726" s="14"/>
      <c r="F726" s="33" t="str">
        <f>IF($E726&lt;&gt;"",VLOOKUP($E726,Parametros!$A$3:$C$102,2,FALSE),"")</f>
        <v/>
      </c>
      <c r="G726" s="36"/>
      <c r="H726" s="33" t="str">
        <f>IF($G726&lt;&gt;"",VLOOKUP($G726,Parametros!$P$3:$R$102,2,FALSE),"")</f>
        <v/>
      </c>
      <c r="I726" s="9"/>
      <c r="J726" s="9"/>
      <c r="K726" s="9"/>
      <c r="L726" s="33" t="str">
        <f>IF($U726&lt;&gt;"",VLOOKUP(VLOOKUP(VLOOKUP($U726,Endereços!$B$3:$M$1002,8,FALSE),Parametros!$AG$3:$AJ$102,4,FALSE),Parametros!$U$3:$Z$102,4,FALSE),"")</f>
        <v/>
      </c>
      <c r="M726" s="33" t="str">
        <f>IF($U726&lt;&gt;"",VLOOKUP(VLOOKUP($U726,Endereços!$B$3:$M$1002,6,FALSE),Parametros!$I$3:$N$102,6,FALSE),"")</f>
        <v/>
      </c>
      <c r="N726" s="9"/>
      <c r="O726" s="9"/>
      <c r="P726" s="9"/>
      <c r="Q726" s="9"/>
      <c r="R726" s="9"/>
      <c r="S726" s="9"/>
      <c r="T726" s="9"/>
      <c r="U726" s="9"/>
      <c r="V726" s="32" t="str">
        <f>IF($U726&lt;&gt;"",VLOOKUP($U726,Endereços!$B$3:$M$1002,5,FALSE)&amp;" - "&amp;VLOOKUP($U726,Endereços!$B$3:$M$1002,7,FALSE)&amp;" - "&amp;VLOOKUP($U726,Endereços!$B$3:$M$1002,8,FALSE)&amp;", "&amp;VLOOKUP($U726,Endereços!$B$3:$M$1002,2,FALSE)&amp;" "&amp;VLOOKUP($U726,Endereços!$B$3:$M$1002,3,FALSE),"")</f>
        <v/>
      </c>
      <c r="W726" s="9"/>
      <c r="X726" s="9"/>
      <c r="Y726" s="9"/>
      <c r="Z726" s="16"/>
      <c r="AA726" s="16"/>
      <c r="AB726" s="72"/>
    </row>
    <row r="727" spans="1:28" x14ac:dyDescent="0.2">
      <c r="A727" s="38" t="str">
        <f t="shared" si="13"/>
        <v/>
      </c>
      <c r="B727" s="9"/>
      <c r="C727" s="7"/>
      <c r="D727" s="14"/>
      <c r="E727" s="14"/>
      <c r="F727" s="33" t="str">
        <f>IF($E727&lt;&gt;"",VLOOKUP($E727,Parametros!$A$3:$C$102,2,FALSE),"")</f>
        <v/>
      </c>
      <c r="G727" s="36"/>
      <c r="H727" s="33" t="str">
        <f>IF($G727&lt;&gt;"",VLOOKUP($G727,Parametros!$P$3:$R$102,2,FALSE),"")</f>
        <v/>
      </c>
      <c r="I727" s="9"/>
      <c r="J727" s="9"/>
      <c r="K727" s="9"/>
      <c r="L727" s="33" t="str">
        <f>IF($U727&lt;&gt;"",VLOOKUP(VLOOKUP(VLOOKUP($U727,Endereços!$B$3:$M$1002,8,FALSE),Parametros!$AG$3:$AJ$102,4,FALSE),Parametros!$U$3:$Z$102,4,FALSE),"")</f>
        <v/>
      </c>
      <c r="M727" s="33" t="str">
        <f>IF($U727&lt;&gt;"",VLOOKUP(VLOOKUP($U727,Endereços!$B$3:$M$1002,6,FALSE),Parametros!$I$3:$N$102,6,FALSE),"")</f>
        <v/>
      </c>
      <c r="N727" s="9"/>
      <c r="O727" s="9"/>
      <c r="P727" s="9"/>
      <c r="Q727" s="9"/>
      <c r="R727" s="9"/>
      <c r="S727" s="9"/>
      <c r="T727" s="9"/>
      <c r="U727" s="9"/>
      <c r="V727" s="32" t="str">
        <f>IF($U727&lt;&gt;"",VLOOKUP($U727,Endereços!$B$3:$M$1002,5,FALSE)&amp;" - "&amp;VLOOKUP($U727,Endereços!$B$3:$M$1002,7,FALSE)&amp;" - "&amp;VLOOKUP($U727,Endereços!$B$3:$M$1002,8,FALSE)&amp;", "&amp;VLOOKUP($U727,Endereços!$B$3:$M$1002,2,FALSE)&amp;" "&amp;VLOOKUP($U727,Endereços!$B$3:$M$1002,3,FALSE),"")</f>
        <v/>
      </c>
      <c r="W727" s="9"/>
      <c r="X727" s="9"/>
      <c r="Y727" s="9"/>
      <c r="Z727" s="16"/>
      <c r="AA727" s="16"/>
      <c r="AB727" s="72"/>
    </row>
    <row r="728" spans="1:28" x14ac:dyDescent="0.2">
      <c r="A728" s="38" t="str">
        <f t="shared" si="13"/>
        <v/>
      </c>
      <c r="B728" s="9"/>
      <c r="C728" s="7"/>
      <c r="D728" s="14"/>
      <c r="E728" s="14"/>
      <c r="F728" s="33" t="str">
        <f>IF($E728&lt;&gt;"",VLOOKUP($E728,Parametros!$A$3:$C$102,2,FALSE),"")</f>
        <v/>
      </c>
      <c r="G728" s="36"/>
      <c r="H728" s="33" t="str">
        <f>IF($G728&lt;&gt;"",VLOOKUP($G728,Parametros!$P$3:$R$102,2,FALSE),"")</f>
        <v/>
      </c>
      <c r="I728" s="9"/>
      <c r="J728" s="9"/>
      <c r="K728" s="9"/>
      <c r="L728" s="33" t="str">
        <f>IF($U728&lt;&gt;"",VLOOKUP(VLOOKUP(VLOOKUP($U728,Endereços!$B$3:$M$1002,8,FALSE),Parametros!$AG$3:$AJ$102,4,FALSE),Parametros!$U$3:$Z$102,4,FALSE),"")</f>
        <v/>
      </c>
      <c r="M728" s="33" t="str">
        <f>IF($U728&lt;&gt;"",VLOOKUP(VLOOKUP($U728,Endereços!$B$3:$M$1002,6,FALSE),Parametros!$I$3:$N$102,6,FALSE),"")</f>
        <v/>
      </c>
      <c r="N728" s="9"/>
      <c r="O728" s="9"/>
      <c r="P728" s="9"/>
      <c r="Q728" s="9"/>
      <c r="R728" s="9"/>
      <c r="S728" s="9"/>
      <c r="T728" s="9"/>
      <c r="U728" s="9"/>
      <c r="V728" s="32" t="str">
        <f>IF($U728&lt;&gt;"",VLOOKUP($U728,Endereços!$B$3:$M$1002,5,FALSE)&amp;" - "&amp;VLOOKUP($U728,Endereços!$B$3:$M$1002,7,FALSE)&amp;" - "&amp;VLOOKUP($U728,Endereços!$B$3:$M$1002,8,FALSE)&amp;", "&amp;VLOOKUP($U728,Endereços!$B$3:$M$1002,2,FALSE)&amp;" "&amp;VLOOKUP($U728,Endereços!$B$3:$M$1002,3,FALSE),"")</f>
        <v/>
      </c>
      <c r="W728" s="9"/>
      <c r="X728" s="9"/>
      <c r="Y728" s="9"/>
      <c r="Z728" s="16"/>
      <c r="AA728" s="16"/>
      <c r="AB728" s="72"/>
    </row>
    <row r="729" spans="1:28" x14ac:dyDescent="0.2">
      <c r="A729" s="38" t="str">
        <f t="shared" si="13"/>
        <v/>
      </c>
      <c r="B729" s="9"/>
      <c r="C729" s="7"/>
      <c r="D729" s="14"/>
      <c r="E729" s="14"/>
      <c r="F729" s="33" t="str">
        <f>IF($E729&lt;&gt;"",VLOOKUP($E729,Parametros!$A$3:$C$102,2,FALSE),"")</f>
        <v/>
      </c>
      <c r="G729" s="36"/>
      <c r="H729" s="33" t="str">
        <f>IF($G729&lt;&gt;"",VLOOKUP($G729,Parametros!$P$3:$R$102,2,FALSE),"")</f>
        <v/>
      </c>
      <c r="I729" s="9"/>
      <c r="J729" s="9"/>
      <c r="K729" s="9"/>
      <c r="L729" s="33" t="str">
        <f>IF($U729&lt;&gt;"",VLOOKUP(VLOOKUP(VLOOKUP($U729,Endereços!$B$3:$M$1002,8,FALSE),Parametros!$AG$3:$AJ$102,4,FALSE),Parametros!$U$3:$Z$102,4,FALSE),"")</f>
        <v/>
      </c>
      <c r="M729" s="33" t="str">
        <f>IF($U729&lt;&gt;"",VLOOKUP(VLOOKUP($U729,Endereços!$B$3:$M$1002,6,FALSE),Parametros!$I$3:$N$102,6,FALSE),"")</f>
        <v/>
      </c>
      <c r="N729" s="9"/>
      <c r="O729" s="9"/>
      <c r="P729" s="9"/>
      <c r="Q729" s="9"/>
      <c r="R729" s="9"/>
      <c r="S729" s="9"/>
      <c r="T729" s="9"/>
      <c r="U729" s="9"/>
      <c r="V729" s="32" t="str">
        <f>IF($U729&lt;&gt;"",VLOOKUP($U729,Endereços!$B$3:$M$1002,5,FALSE)&amp;" - "&amp;VLOOKUP($U729,Endereços!$B$3:$M$1002,7,FALSE)&amp;" - "&amp;VLOOKUP($U729,Endereços!$B$3:$M$1002,8,FALSE)&amp;", "&amp;VLOOKUP($U729,Endereços!$B$3:$M$1002,2,FALSE)&amp;" "&amp;VLOOKUP($U729,Endereços!$B$3:$M$1002,3,FALSE),"")</f>
        <v/>
      </c>
      <c r="W729" s="9"/>
      <c r="X729" s="9"/>
      <c r="Y729" s="9"/>
      <c r="Z729" s="16"/>
      <c r="AA729" s="16"/>
      <c r="AB729" s="72"/>
    </row>
    <row r="730" spans="1:28" x14ac:dyDescent="0.2">
      <c r="A730" s="38" t="str">
        <f t="shared" si="13"/>
        <v/>
      </c>
      <c r="B730" s="9"/>
      <c r="C730" s="7"/>
      <c r="D730" s="14"/>
      <c r="E730" s="14"/>
      <c r="F730" s="33" t="str">
        <f>IF($E730&lt;&gt;"",VLOOKUP($E730,Parametros!$A$3:$C$102,2,FALSE),"")</f>
        <v/>
      </c>
      <c r="G730" s="36"/>
      <c r="H730" s="33" t="str">
        <f>IF($G730&lt;&gt;"",VLOOKUP($G730,Parametros!$P$3:$R$102,2,FALSE),"")</f>
        <v/>
      </c>
      <c r="I730" s="9"/>
      <c r="J730" s="9"/>
      <c r="K730" s="9"/>
      <c r="L730" s="33" t="str">
        <f>IF($U730&lt;&gt;"",VLOOKUP(VLOOKUP(VLOOKUP($U730,Endereços!$B$3:$M$1002,8,FALSE),Parametros!$AG$3:$AJ$102,4,FALSE),Parametros!$U$3:$Z$102,4,FALSE),"")</f>
        <v/>
      </c>
      <c r="M730" s="33" t="str">
        <f>IF($U730&lt;&gt;"",VLOOKUP(VLOOKUP($U730,Endereços!$B$3:$M$1002,6,FALSE),Parametros!$I$3:$N$102,6,FALSE),"")</f>
        <v/>
      </c>
      <c r="N730" s="9"/>
      <c r="O730" s="9"/>
      <c r="P730" s="9"/>
      <c r="Q730" s="9"/>
      <c r="R730" s="9"/>
      <c r="S730" s="9"/>
      <c r="T730" s="9"/>
      <c r="U730" s="9"/>
      <c r="V730" s="32" t="str">
        <f>IF($U730&lt;&gt;"",VLOOKUP($U730,Endereços!$B$3:$M$1002,5,FALSE)&amp;" - "&amp;VLOOKUP($U730,Endereços!$B$3:$M$1002,7,FALSE)&amp;" - "&amp;VLOOKUP($U730,Endereços!$B$3:$M$1002,8,FALSE)&amp;", "&amp;VLOOKUP($U730,Endereços!$B$3:$M$1002,2,FALSE)&amp;" "&amp;VLOOKUP($U730,Endereços!$B$3:$M$1002,3,FALSE),"")</f>
        <v/>
      </c>
      <c r="W730" s="9"/>
      <c r="X730" s="9"/>
      <c r="Y730" s="9"/>
      <c r="Z730" s="16"/>
      <c r="AA730" s="16"/>
      <c r="AB730" s="72"/>
    </row>
    <row r="731" spans="1:28" x14ac:dyDescent="0.2">
      <c r="A731" s="38" t="str">
        <f t="shared" si="13"/>
        <v/>
      </c>
      <c r="B731" s="9"/>
      <c r="C731" s="7"/>
      <c r="D731" s="14"/>
      <c r="E731" s="14"/>
      <c r="F731" s="33" t="str">
        <f>IF($E731&lt;&gt;"",VLOOKUP($E731,Parametros!$A$3:$C$102,2,FALSE),"")</f>
        <v/>
      </c>
      <c r="G731" s="36"/>
      <c r="H731" s="33" t="str">
        <f>IF($G731&lt;&gt;"",VLOOKUP($G731,Parametros!$P$3:$R$102,2,FALSE),"")</f>
        <v/>
      </c>
      <c r="I731" s="9"/>
      <c r="J731" s="9"/>
      <c r="K731" s="9"/>
      <c r="L731" s="33" t="str">
        <f>IF($U731&lt;&gt;"",VLOOKUP(VLOOKUP(VLOOKUP($U731,Endereços!$B$3:$M$1002,8,FALSE),Parametros!$AG$3:$AJ$102,4,FALSE),Parametros!$U$3:$Z$102,4,FALSE),"")</f>
        <v/>
      </c>
      <c r="M731" s="33" t="str">
        <f>IF($U731&lt;&gt;"",VLOOKUP(VLOOKUP($U731,Endereços!$B$3:$M$1002,6,FALSE),Parametros!$I$3:$N$102,6,FALSE),"")</f>
        <v/>
      </c>
      <c r="N731" s="9"/>
      <c r="O731" s="9"/>
      <c r="P731" s="9"/>
      <c r="Q731" s="9"/>
      <c r="R731" s="9"/>
      <c r="S731" s="9"/>
      <c r="T731" s="9"/>
      <c r="U731" s="9"/>
      <c r="V731" s="32" t="str">
        <f>IF($U731&lt;&gt;"",VLOOKUP($U731,Endereços!$B$3:$M$1002,5,FALSE)&amp;" - "&amp;VLOOKUP($U731,Endereços!$B$3:$M$1002,7,FALSE)&amp;" - "&amp;VLOOKUP($U731,Endereços!$B$3:$M$1002,8,FALSE)&amp;", "&amp;VLOOKUP($U731,Endereços!$B$3:$M$1002,2,FALSE)&amp;" "&amp;VLOOKUP($U731,Endereços!$B$3:$M$1002,3,FALSE),"")</f>
        <v/>
      </c>
      <c r="W731" s="9"/>
      <c r="X731" s="9"/>
      <c r="Y731" s="9"/>
      <c r="Z731" s="16"/>
      <c r="AA731" s="16"/>
      <c r="AB731" s="72"/>
    </row>
    <row r="732" spans="1:28" x14ac:dyDescent="0.2">
      <c r="A732" s="38" t="str">
        <f t="shared" si="13"/>
        <v/>
      </c>
      <c r="B732" s="9"/>
      <c r="C732" s="7"/>
      <c r="D732" s="14"/>
      <c r="E732" s="14"/>
      <c r="F732" s="33" t="str">
        <f>IF($E732&lt;&gt;"",VLOOKUP($E732,Parametros!$A$3:$C$102,2,FALSE),"")</f>
        <v/>
      </c>
      <c r="G732" s="36"/>
      <c r="H732" s="33" t="str">
        <f>IF($G732&lt;&gt;"",VLOOKUP($G732,Parametros!$P$3:$R$102,2,FALSE),"")</f>
        <v/>
      </c>
      <c r="I732" s="9"/>
      <c r="J732" s="9"/>
      <c r="K732" s="9"/>
      <c r="L732" s="33" t="str">
        <f>IF($U732&lt;&gt;"",VLOOKUP(VLOOKUP(VLOOKUP($U732,Endereços!$B$3:$M$1002,8,FALSE),Parametros!$AG$3:$AJ$102,4,FALSE),Parametros!$U$3:$Z$102,4,FALSE),"")</f>
        <v/>
      </c>
      <c r="M732" s="33" t="str">
        <f>IF($U732&lt;&gt;"",VLOOKUP(VLOOKUP($U732,Endereços!$B$3:$M$1002,6,FALSE),Parametros!$I$3:$N$102,6,FALSE),"")</f>
        <v/>
      </c>
      <c r="N732" s="9"/>
      <c r="O732" s="9"/>
      <c r="P732" s="9"/>
      <c r="Q732" s="9"/>
      <c r="R732" s="9"/>
      <c r="S732" s="9"/>
      <c r="T732" s="9"/>
      <c r="U732" s="9"/>
      <c r="V732" s="32" t="str">
        <f>IF($U732&lt;&gt;"",VLOOKUP($U732,Endereços!$B$3:$M$1002,5,FALSE)&amp;" - "&amp;VLOOKUP($U732,Endereços!$B$3:$M$1002,7,FALSE)&amp;" - "&amp;VLOOKUP($U732,Endereços!$B$3:$M$1002,8,FALSE)&amp;", "&amp;VLOOKUP($U732,Endereços!$B$3:$M$1002,2,FALSE)&amp;" "&amp;VLOOKUP($U732,Endereços!$B$3:$M$1002,3,FALSE),"")</f>
        <v/>
      </c>
      <c r="W732" s="9"/>
      <c r="X732" s="9"/>
      <c r="Y732" s="9"/>
      <c r="Z732" s="16"/>
      <c r="AA732" s="16"/>
      <c r="AB732" s="72"/>
    </row>
    <row r="733" spans="1:28" x14ac:dyDescent="0.2">
      <c r="A733" s="38" t="str">
        <f t="shared" si="13"/>
        <v/>
      </c>
      <c r="B733" s="9"/>
      <c r="C733" s="7"/>
      <c r="D733" s="14"/>
      <c r="E733" s="14"/>
      <c r="F733" s="33" t="str">
        <f>IF($E733&lt;&gt;"",VLOOKUP($E733,Parametros!$A$3:$C$102,2,FALSE),"")</f>
        <v/>
      </c>
      <c r="G733" s="36"/>
      <c r="H733" s="33" t="str">
        <f>IF($G733&lt;&gt;"",VLOOKUP($G733,Parametros!$P$3:$R$102,2,FALSE),"")</f>
        <v/>
      </c>
      <c r="I733" s="9"/>
      <c r="J733" s="9"/>
      <c r="K733" s="9"/>
      <c r="L733" s="33" t="str">
        <f>IF($U733&lt;&gt;"",VLOOKUP(VLOOKUP(VLOOKUP($U733,Endereços!$B$3:$M$1002,8,FALSE),Parametros!$AG$3:$AJ$102,4,FALSE),Parametros!$U$3:$Z$102,4,FALSE),"")</f>
        <v/>
      </c>
      <c r="M733" s="33" t="str">
        <f>IF($U733&lt;&gt;"",VLOOKUP(VLOOKUP($U733,Endereços!$B$3:$M$1002,6,FALSE),Parametros!$I$3:$N$102,6,FALSE),"")</f>
        <v/>
      </c>
      <c r="N733" s="9"/>
      <c r="O733" s="9"/>
      <c r="P733" s="9"/>
      <c r="Q733" s="9"/>
      <c r="R733" s="9"/>
      <c r="S733" s="9"/>
      <c r="T733" s="9"/>
      <c r="U733" s="9"/>
      <c r="V733" s="32" t="str">
        <f>IF($U733&lt;&gt;"",VLOOKUP($U733,Endereços!$B$3:$M$1002,5,FALSE)&amp;" - "&amp;VLOOKUP($U733,Endereços!$B$3:$M$1002,7,FALSE)&amp;" - "&amp;VLOOKUP($U733,Endereços!$B$3:$M$1002,8,FALSE)&amp;", "&amp;VLOOKUP($U733,Endereços!$B$3:$M$1002,2,FALSE)&amp;" "&amp;VLOOKUP($U733,Endereços!$B$3:$M$1002,3,FALSE),"")</f>
        <v/>
      </c>
      <c r="W733" s="9"/>
      <c r="X733" s="9"/>
      <c r="Y733" s="9"/>
      <c r="Z733" s="16"/>
      <c r="AA733" s="16"/>
      <c r="AB733" s="72"/>
    </row>
    <row r="734" spans="1:28" x14ac:dyDescent="0.2">
      <c r="A734" s="38" t="str">
        <f t="shared" si="13"/>
        <v/>
      </c>
      <c r="B734" s="9"/>
      <c r="C734" s="7"/>
      <c r="D734" s="14"/>
      <c r="E734" s="14"/>
      <c r="F734" s="33" t="str">
        <f>IF($E734&lt;&gt;"",VLOOKUP($E734,Parametros!$A$3:$C$102,2,FALSE),"")</f>
        <v/>
      </c>
      <c r="G734" s="36"/>
      <c r="H734" s="33" t="str">
        <f>IF($G734&lt;&gt;"",VLOOKUP($G734,Parametros!$P$3:$R$102,2,FALSE),"")</f>
        <v/>
      </c>
      <c r="I734" s="9"/>
      <c r="J734" s="9"/>
      <c r="K734" s="9"/>
      <c r="L734" s="33" t="str">
        <f>IF($U734&lt;&gt;"",VLOOKUP(VLOOKUP(VLOOKUP($U734,Endereços!$B$3:$M$1002,8,FALSE),Parametros!$AG$3:$AJ$102,4,FALSE),Parametros!$U$3:$Z$102,4,FALSE),"")</f>
        <v/>
      </c>
      <c r="M734" s="33" t="str">
        <f>IF($U734&lt;&gt;"",VLOOKUP(VLOOKUP($U734,Endereços!$B$3:$M$1002,6,FALSE),Parametros!$I$3:$N$102,6,FALSE),"")</f>
        <v/>
      </c>
      <c r="N734" s="9"/>
      <c r="O734" s="9"/>
      <c r="P734" s="9"/>
      <c r="Q734" s="9"/>
      <c r="R734" s="9"/>
      <c r="S734" s="9"/>
      <c r="T734" s="9"/>
      <c r="U734" s="9"/>
      <c r="V734" s="32" t="str">
        <f>IF($U734&lt;&gt;"",VLOOKUP($U734,Endereços!$B$3:$M$1002,5,FALSE)&amp;" - "&amp;VLOOKUP($U734,Endereços!$B$3:$M$1002,7,FALSE)&amp;" - "&amp;VLOOKUP($U734,Endereços!$B$3:$M$1002,8,FALSE)&amp;", "&amp;VLOOKUP($U734,Endereços!$B$3:$M$1002,2,FALSE)&amp;" "&amp;VLOOKUP($U734,Endereços!$B$3:$M$1002,3,FALSE),"")</f>
        <v/>
      </c>
      <c r="W734" s="9"/>
      <c r="X734" s="9"/>
      <c r="Y734" s="9"/>
      <c r="Z734" s="16"/>
      <c r="AA734" s="16"/>
      <c r="AB734" s="72"/>
    </row>
    <row r="735" spans="1:28" x14ac:dyDescent="0.2">
      <c r="A735" s="38" t="str">
        <f t="shared" si="13"/>
        <v/>
      </c>
      <c r="B735" s="9"/>
      <c r="C735" s="7"/>
      <c r="D735" s="14"/>
      <c r="E735" s="14"/>
      <c r="F735" s="33" t="str">
        <f>IF($E735&lt;&gt;"",VLOOKUP($E735,Parametros!$A$3:$C$102,2,FALSE),"")</f>
        <v/>
      </c>
      <c r="G735" s="36"/>
      <c r="H735" s="33" t="str">
        <f>IF($G735&lt;&gt;"",VLOOKUP($G735,Parametros!$P$3:$R$102,2,FALSE),"")</f>
        <v/>
      </c>
      <c r="I735" s="9"/>
      <c r="J735" s="9"/>
      <c r="K735" s="9"/>
      <c r="L735" s="33" t="str">
        <f>IF($U735&lt;&gt;"",VLOOKUP(VLOOKUP(VLOOKUP($U735,Endereços!$B$3:$M$1002,8,FALSE),Parametros!$AG$3:$AJ$102,4,FALSE),Parametros!$U$3:$Z$102,4,FALSE),"")</f>
        <v/>
      </c>
      <c r="M735" s="33" t="str">
        <f>IF($U735&lt;&gt;"",VLOOKUP(VLOOKUP($U735,Endereços!$B$3:$M$1002,6,FALSE),Parametros!$I$3:$N$102,6,FALSE),"")</f>
        <v/>
      </c>
      <c r="N735" s="9"/>
      <c r="O735" s="9"/>
      <c r="P735" s="9"/>
      <c r="Q735" s="9"/>
      <c r="R735" s="9"/>
      <c r="S735" s="9"/>
      <c r="T735" s="9"/>
      <c r="U735" s="9"/>
      <c r="V735" s="32" t="str">
        <f>IF($U735&lt;&gt;"",VLOOKUP($U735,Endereços!$B$3:$M$1002,5,FALSE)&amp;" - "&amp;VLOOKUP($U735,Endereços!$B$3:$M$1002,7,FALSE)&amp;" - "&amp;VLOOKUP($U735,Endereços!$B$3:$M$1002,8,FALSE)&amp;", "&amp;VLOOKUP($U735,Endereços!$B$3:$M$1002,2,FALSE)&amp;" "&amp;VLOOKUP($U735,Endereços!$B$3:$M$1002,3,FALSE),"")</f>
        <v/>
      </c>
      <c r="W735" s="9"/>
      <c r="X735" s="9"/>
      <c r="Y735" s="9"/>
      <c r="Z735" s="16"/>
      <c r="AA735" s="16"/>
      <c r="AB735" s="72"/>
    </row>
    <row r="736" spans="1:28" x14ac:dyDescent="0.2">
      <c r="A736" s="38" t="str">
        <f t="shared" si="13"/>
        <v/>
      </c>
      <c r="B736" s="9"/>
      <c r="C736" s="7"/>
      <c r="D736" s="14"/>
      <c r="E736" s="14"/>
      <c r="F736" s="33" t="str">
        <f>IF($E736&lt;&gt;"",VLOOKUP($E736,Parametros!$A$3:$C$102,2,FALSE),"")</f>
        <v/>
      </c>
      <c r="G736" s="36"/>
      <c r="H736" s="33" t="str">
        <f>IF($G736&lt;&gt;"",VLOOKUP($G736,Parametros!$P$3:$R$102,2,FALSE),"")</f>
        <v/>
      </c>
      <c r="I736" s="9"/>
      <c r="J736" s="9"/>
      <c r="K736" s="9"/>
      <c r="L736" s="33" t="str">
        <f>IF($U736&lt;&gt;"",VLOOKUP(VLOOKUP(VLOOKUP($U736,Endereços!$B$3:$M$1002,8,FALSE),Parametros!$AG$3:$AJ$102,4,FALSE),Parametros!$U$3:$Z$102,4,FALSE),"")</f>
        <v/>
      </c>
      <c r="M736" s="33" t="str">
        <f>IF($U736&lt;&gt;"",VLOOKUP(VLOOKUP($U736,Endereços!$B$3:$M$1002,6,FALSE),Parametros!$I$3:$N$102,6,FALSE),"")</f>
        <v/>
      </c>
      <c r="N736" s="9"/>
      <c r="O736" s="9"/>
      <c r="P736" s="9"/>
      <c r="Q736" s="9"/>
      <c r="R736" s="9"/>
      <c r="S736" s="9"/>
      <c r="T736" s="9"/>
      <c r="U736" s="9"/>
      <c r="V736" s="32" t="str">
        <f>IF($U736&lt;&gt;"",VLOOKUP($U736,Endereços!$B$3:$M$1002,5,FALSE)&amp;" - "&amp;VLOOKUP($U736,Endereços!$B$3:$M$1002,7,FALSE)&amp;" - "&amp;VLOOKUP($U736,Endereços!$B$3:$M$1002,8,FALSE)&amp;", "&amp;VLOOKUP($U736,Endereços!$B$3:$M$1002,2,FALSE)&amp;" "&amp;VLOOKUP($U736,Endereços!$B$3:$M$1002,3,FALSE),"")</f>
        <v/>
      </c>
      <c r="W736" s="9"/>
      <c r="X736" s="9"/>
      <c r="Y736" s="9"/>
      <c r="Z736" s="16"/>
      <c r="AA736" s="16"/>
      <c r="AB736" s="72"/>
    </row>
    <row r="737" spans="1:28" x14ac:dyDescent="0.2">
      <c r="A737" s="38" t="str">
        <f t="shared" si="13"/>
        <v/>
      </c>
      <c r="B737" s="9"/>
      <c r="C737" s="7"/>
      <c r="D737" s="14"/>
      <c r="E737" s="14"/>
      <c r="F737" s="33" t="str">
        <f>IF($E737&lt;&gt;"",VLOOKUP($E737,Parametros!$A$3:$C$102,2,FALSE),"")</f>
        <v/>
      </c>
      <c r="G737" s="36"/>
      <c r="H737" s="33" t="str">
        <f>IF($G737&lt;&gt;"",VLOOKUP($G737,Parametros!$P$3:$R$102,2,FALSE),"")</f>
        <v/>
      </c>
      <c r="I737" s="9"/>
      <c r="J737" s="9"/>
      <c r="K737" s="9"/>
      <c r="L737" s="33" t="str">
        <f>IF($U737&lt;&gt;"",VLOOKUP(VLOOKUP(VLOOKUP($U737,Endereços!$B$3:$M$1002,8,FALSE),Parametros!$AG$3:$AJ$102,4,FALSE),Parametros!$U$3:$Z$102,4,FALSE),"")</f>
        <v/>
      </c>
      <c r="M737" s="33" t="str">
        <f>IF($U737&lt;&gt;"",VLOOKUP(VLOOKUP($U737,Endereços!$B$3:$M$1002,6,FALSE),Parametros!$I$3:$N$102,6,FALSE),"")</f>
        <v/>
      </c>
      <c r="N737" s="9"/>
      <c r="O737" s="9"/>
      <c r="P737" s="9"/>
      <c r="Q737" s="9"/>
      <c r="R737" s="9"/>
      <c r="S737" s="9"/>
      <c r="T737" s="9"/>
      <c r="U737" s="9"/>
      <c r="V737" s="32" t="str">
        <f>IF($U737&lt;&gt;"",VLOOKUP($U737,Endereços!$B$3:$M$1002,5,FALSE)&amp;" - "&amp;VLOOKUP($U737,Endereços!$B$3:$M$1002,7,FALSE)&amp;" - "&amp;VLOOKUP($U737,Endereços!$B$3:$M$1002,8,FALSE)&amp;", "&amp;VLOOKUP($U737,Endereços!$B$3:$M$1002,2,FALSE)&amp;" "&amp;VLOOKUP($U737,Endereços!$B$3:$M$1002,3,FALSE),"")</f>
        <v/>
      </c>
      <c r="W737" s="9"/>
      <c r="X737" s="9"/>
      <c r="Y737" s="9"/>
      <c r="Z737" s="16"/>
      <c r="AA737" s="16"/>
      <c r="AB737" s="72"/>
    </row>
    <row r="738" spans="1:28" x14ac:dyDescent="0.2">
      <c r="A738" s="38" t="str">
        <f t="shared" si="13"/>
        <v/>
      </c>
      <c r="B738" s="9"/>
      <c r="C738" s="7"/>
      <c r="D738" s="14"/>
      <c r="E738" s="14"/>
      <c r="F738" s="33" t="str">
        <f>IF($E738&lt;&gt;"",VLOOKUP($E738,Parametros!$A$3:$C$102,2,FALSE),"")</f>
        <v/>
      </c>
      <c r="G738" s="36"/>
      <c r="H738" s="33" t="str">
        <f>IF($G738&lt;&gt;"",VLOOKUP($G738,Parametros!$P$3:$R$102,2,FALSE),"")</f>
        <v/>
      </c>
      <c r="I738" s="9"/>
      <c r="J738" s="9"/>
      <c r="K738" s="9"/>
      <c r="L738" s="33" t="str">
        <f>IF($U738&lt;&gt;"",VLOOKUP(VLOOKUP(VLOOKUP($U738,Endereços!$B$3:$M$1002,8,FALSE),Parametros!$AG$3:$AJ$102,4,FALSE),Parametros!$U$3:$Z$102,4,FALSE),"")</f>
        <v/>
      </c>
      <c r="M738" s="33" t="str">
        <f>IF($U738&lt;&gt;"",VLOOKUP(VLOOKUP($U738,Endereços!$B$3:$M$1002,6,FALSE),Parametros!$I$3:$N$102,6,FALSE),"")</f>
        <v/>
      </c>
      <c r="N738" s="9"/>
      <c r="O738" s="9"/>
      <c r="P738" s="9"/>
      <c r="Q738" s="9"/>
      <c r="R738" s="9"/>
      <c r="S738" s="9"/>
      <c r="T738" s="9"/>
      <c r="U738" s="9"/>
      <c r="V738" s="32" t="str">
        <f>IF($U738&lt;&gt;"",VLOOKUP($U738,Endereços!$B$3:$M$1002,5,FALSE)&amp;" - "&amp;VLOOKUP($U738,Endereços!$B$3:$M$1002,7,FALSE)&amp;" - "&amp;VLOOKUP($U738,Endereços!$B$3:$M$1002,8,FALSE)&amp;", "&amp;VLOOKUP($U738,Endereços!$B$3:$M$1002,2,FALSE)&amp;" "&amp;VLOOKUP($U738,Endereços!$B$3:$M$1002,3,FALSE),"")</f>
        <v/>
      </c>
      <c r="W738" s="9"/>
      <c r="X738" s="9"/>
      <c r="Y738" s="9"/>
      <c r="Z738" s="16"/>
      <c r="AA738" s="16"/>
      <c r="AB738" s="72"/>
    </row>
    <row r="739" spans="1:28" x14ac:dyDescent="0.2">
      <c r="A739" s="38" t="str">
        <f t="shared" si="13"/>
        <v/>
      </c>
      <c r="B739" s="9"/>
      <c r="C739" s="7"/>
      <c r="D739" s="14"/>
      <c r="E739" s="14"/>
      <c r="F739" s="33" t="str">
        <f>IF($E739&lt;&gt;"",VLOOKUP($E739,Parametros!$A$3:$C$102,2,FALSE),"")</f>
        <v/>
      </c>
      <c r="G739" s="36"/>
      <c r="H739" s="33" t="str">
        <f>IF($G739&lt;&gt;"",VLOOKUP($G739,Parametros!$P$3:$R$102,2,FALSE),"")</f>
        <v/>
      </c>
      <c r="I739" s="9"/>
      <c r="J739" s="9"/>
      <c r="K739" s="9"/>
      <c r="L739" s="33" t="str">
        <f>IF($U739&lt;&gt;"",VLOOKUP(VLOOKUP(VLOOKUP($U739,Endereços!$B$3:$M$1002,8,FALSE),Parametros!$AG$3:$AJ$102,4,FALSE),Parametros!$U$3:$Z$102,4,FALSE),"")</f>
        <v/>
      </c>
      <c r="M739" s="33" t="str">
        <f>IF($U739&lt;&gt;"",VLOOKUP(VLOOKUP($U739,Endereços!$B$3:$M$1002,6,FALSE),Parametros!$I$3:$N$102,6,FALSE),"")</f>
        <v/>
      </c>
      <c r="N739" s="9"/>
      <c r="O739" s="9"/>
      <c r="P739" s="9"/>
      <c r="Q739" s="9"/>
      <c r="R739" s="9"/>
      <c r="S739" s="9"/>
      <c r="T739" s="9"/>
      <c r="U739" s="9"/>
      <c r="V739" s="32" t="str">
        <f>IF($U739&lt;&gt;"",VLOOKUP($U739,Endereços!$B$3:$M$1002,5,FALSE)&amp;" - "&amp;VLOOKUP($U739,Endereços!$B$3:$M$1002,7,FALSE)&amp;" - "&amp;VLOOKUP($U739,Endereços!$B$3:$M$1002,8,FALSE)&amp;", "&amp;VLOOKUP($U739,Endereços!$B$3:$M$1002,2,FALSE)&amp;" "&amp;VLOOKUP($U739,Endereços!$B$3:$M$1002,3,FALSE),"")</f>
        <v/>
      </c>
      <c r="W739" s="9"/>
      <c r="X739" s="9"/>
      <c r="Y739" s="9"/>
      <c r="Z739" s="16"/>
      <c r="AA739" s="16"/>
      <c r="AB739" s="72"/>
    </row>
    <row r="740" spans="1:28" x14ac:dyDescent="0.2">
      <c r="A740" s="38" t="str">
        <f t="shared" si="13"/>
        <v/>
      </c>
      <c r="B740" s="9"/>
      <c r="C740" s="7"/>
      <c r="D740" s="14"/>
      <c r="E740" s="14"/>
      <c r="F740" s="33" t="str">
        <f>IF($E740&lt;&gt;"",VLOOKUP($E740,Parametros!$A$3:$C$102,2,FALSE),"")</f>
        <v/>
      </c>
      <c r="G740" s="36"/>
      <c r="H740" s="33" t="str">
        <f>IF($G740&lt;&gt;"",VLOOKUP($G740,Parametros!$P$3:$R$102,2,FALSE),"")</f>
        <v/>
      </c>
      <c r="I740" s="9"/>
      <c r="J740" s="9"/>
      <c r="K740" s="9"/>
      <c r="L740" s="33" t="str">
        <f>IF($U740&lt;&gt;"",VLOOKUP(VLOOKUP(VLOOKUP($U740,Endereços!$B$3:$M$1002,8,FALSE),Parametros!$AG$3:$AJ$102,4,FALSE),Parametros!$U$3:$Z$102,4,FALSE),"")</f>
        <v/>
      </c>
      <c r="M740" s="33" t="str">
        <f>IF($U740&lt;&gt;"",VLOOKUP(VLOOKUP($U740,Endereços!$B$3:$M$1002,6,FALSE),Parametros!$I$3:$N$102,6,FALSE),"")</f>
        <v/>
      </c>
      <c r="N740" s="9"/>
      <c r="O740" s="9"/>
      <c r="P740" s="9"/>
      <c r="Q740" s="9"/>
      <c r="R740" s="9"/>
      <c r="S740" s="9"/>
      <c r="T740" s="9"/>
      <c r="U740" s="9"/>
      <c r="V740" s="32" t="str">
        <f>IF($U740&lt;&gt;"",VLOOKUP($U740,Endereços!$B$3:$M$1002,5,FALSE)&amp;" - "&amp;VLOOKUP($U740,Endereços!$B$3:$M$1002,7,FALSE)&amp;" - "&amp;VLOOKUP($U740,Endereços!$B$3:$M$1002,8,FALSE)&amp;", "&amp;VLOOKUP($U740,Endereços!$B$3:$M$1002,2,FALSE)&amp;" "&amp;VLOOKUP($U740,Endereços!$B$3:$M$1002,3,FALSE),"")</f>
        <v/>
      </c>
      <c r="W740" s="9"/>
      <c r="X740" s="9"/>
      <c r="Y740" s="9"/>
      <c r="Z740" s="16"/>
      <c r="AA740" s="16"/>
      <c r="AB740" s="72"/>
    </row>
    <row r="741" spans="1:28" x14ac:dyDescent="0.2">
      <c r="A741" s="38" t="str">
        <f t="shared" si="13"/>
        <v/>
      </c>
      <c r="B741" s="9"/>
      <c r="C741" s="7"/>
      <c r="D741" s="14"/>
      <c r="E741" s="14"/>
      <c r="F741" s="33" t="str">
        <f>IF($E741&lt;&gt;"",VLOOKUP($E741,Parametros!$A$3:$C$102,2,FALSE),"")</f>
        <v/>
      </c>
      <c r="G741" s="36"/>
      <c r="H741" s="33" t="str">
        <f>IF($G741&lt;&gt;"",VLOOKUP($G741,Parametros!$P$3:$R$102,2,FALSE),"")</f>
        <v/>
      </c>
      <c r="I741" s="9"/>
      <c r="J741" s="9"/>
      <c r="K741" s="9"/>
      <c r="L741" s="33" t="str">
        <f>IF($U741&lt;&gt;"",VLOOKUP(VLOOKUP(VLOOKUP($U741,Endereços!$B$3:$M$1002,8,FALSE),Parametros!$AG$3:$AJ$102,4,FALSE),Parametros!$U$3:$Z$102,4,FALSE),"")</f>
        <v/>
      </c>
      <c r="M741" s="33" t="str">
        <f>IF($U741&lt;&gt;"",VLOOKUP(VLOOKUP($U741,Endereços!$B$3:$M$1002,6,FALSE),Parametros!$I$3:$N$102,6,FALSE),"")</f>
        <v/>
      </c>
      <c r="N741" s="9"/>
      <c r="O741" s="9"/>
      <c r="P741" s="9"/>
      <c r="Q741" s="9"/>
      <c r="R741" s="9"/>
      <c r="S741" s="9"/>
      <c r="T741" s="9"/>
      <c r="U741" s="9"/>
      <c r="V741" s="32" t="str">
        <f>IF($U741&lt;&gt;"",VLOOKUP($U741,Endereços!$B$3:$M$1002,5,FALSE)&amp;" - "&amp;VLOOKUP($U741,Endereços!$B$3:$M$1002,7,FALSE)&amp;" - "&amp;VLOOKUP($U741,Endereços!$B$3:$M$1002,8,FALSE)&amp;", "&amp;VLOOKUP($U741,Endereços!$B$3:$M$1002,2,FALSE)&amp;" "&amp;VLOOKUP($U741,Endereços!$B$3:$M$1002,3,FALSE),"")</f>
        <v/>
      </c>
      <c r="W741" s="9"/>
      <c r="X741" s="9"/>
      <c r="Y741" s="9"/>
      <c r="Z741" s="16"/>
      <c r="AA741" s="16"/>
      <c r="AB741" s="72"/>
    </row>
    <row r="742" spans="1:28" x14ac:dyDescent="0.2">
      <c r="A742" s="38" t="str">
        <f t="shared" si="13"/>
        <v/>
      </c>
      <c r="B742" s="9"/>
      <c r="C742" s="7"/>
      <c r="D742" s="14"/>
      <c r="E742" s="14"/>
      <c r="F742" s="33" t="str">
        <f>IF($E742&lt;&gt;"",VLOOKUP($E742,Parametros!$A$3:$C$102,2,FALSE),"")</f>
        <v/>
      </c>
      <c r="G742" s="36"/>
      <c r="H742" s="33" t="str">
        <f>IF($G742&lt;&gt;"",VLOOKUP($G742,Parametros!$P$3:$R$102,2,FALSE),"")</f>
        <v/>
      </c>
      <c r="I742" s="9"/>
      <c r="J742" s="9"/>
      <c r="K742" s="9"/>
      <c r="L742" s="33" t="str">
        <f>IF($U742&lt;&gt;"",VLOOKUP(VLOOKUP(VLOOKUP($U742,Endereços!$B$3:$M$1002,8,FALSE),Parametros!$AG$3:$AJ$102,4,FALSE),Parametros!$U$3:$Z$102,4,FALSE),"")</f>
        <v/>
      </c>
      <c r="M742" s="33" t="str">
        <f>IF($U742&lt;&gt;"",VLOOKUP(VLOOKUP($U742,Endereços!$B$3:$M$1002,6,FALSE),Parametros!$I$3:$N$102,6,FALSE),"")</f>
        <v/>
      </c>
      <c r="N742" s="9"/>
      <c r="O742" s="9"/>
      <c r="P742" s="9"/>
      <c r="Q742" s="9"/>
      <c r="R742" s="9"/>
      <c r="S742" s="9"/>
      <c r="T742" s="9"/>
      <c r="U742" s="9"/>
      <c r="V742" s="32" t="str">
        <f>IF($U742&lt;&gt;"",VLOOKUP($U742,Endereços!$B$3:$M$1002,5,FALSE)&amp;" - "&amp;VLOOKUP($U742,Endereços!$B$3:$M$1002,7,FALSE)&amp;" - "&amp;VLOOKUP($U742,Endereços!$B$3:$M$1002,8,FALSE)&amp;", "&amp;VLOOKUP($U742,Endereços!$B$3:$M$1002,2,FALSE)&amp;" "&amp;VLOOKUP($U742,Endereços!$B$3:$M$1002,3,FALSE),"")</f>
        <v/>
      </c>
      <c r="W742" s="9"/>
      <c r="X742" s="9"/>
      <c r="Y742" s="9"/>
      <c r="Z742" s="16"/>
      <c r="AA742" s="16"/>
      <c r="AB742" s="72"/>
    </row>
    <row r="743" spans="1:28" x14ac:dyDescent="0.2">
      <c r="A743" s="38" t="str">
        <f t="shared" si="13"/>
        <v/>
      </c>
      <c r="B743" s="9"/>
      <c r="C743" s="7"/>
      <c r="D743" s="14"/>
      <c r="E743" s="14"/>
      <c r="F743" s="33" t="str">
        <f>IF($E743&lt;&gt;"",VLOOKUP($E743,Parametros!$A$3:$C$102,2,FALSE),"")</f>
        <v/>
      </c>
      <c r="G743" s="36"/>
      <c r="H743" s="33" t="str">
        <f>IF($G743&lt;&gt;"",VLOOKUP($G743,Parametros!$P$3:$R$102,2,FALSE),"")</f>
        <v/>
      </c>
      <c r="I743" s="9"/>
      <c r="J743" s="9"/>
      <c r="K743" s="9"/>
      <c r="L743" s="33" t="str">
        <f>IF($U743&lt;&gt;"",VLOOKUP(VLOOKUP(VLOOKUP($U743,Endereços!$B$3:$M$1002,8,FALSE),Parametros!$AG$3:$AJ$102,4,FALSE),Parametros!$U$3:$Z$102,4,FALSE),"")</f>
        <v/>
      </c>
      <c r="M743" s="33" t="str">
        <f>IF($U743&lt;&gt;"",VLOOKUP(VLOOKUP($U743,Endereços!$B$3:$M$1002,6,FALSE),Parametros!$I$3:$N$102,6,FALSE),"")</f>
        <v/>
      </c>
      <c r="N743" s="9"/>
      <c r="O743" s="9"/>
      <c r="P743" s="9"/>
      <c r="Q743" s="9"/>
      <c r="R743" s="9"/>
      <c r="S743" s="9"/>
      <c r="T743" s="9"/>
      <c r="U743" s="9"/>
      <c r="V743" s="32" t="str">
        <f>IF($U743&lt;&gt;"",VLOOKUP($U743,Endereços!$B$3:$M$1002,5,FALSE)&amp;" - "&amp;VLOOKUP($U743,Endereços!$B$3:$M$1002,7,FALSE)&amp;" - "&amp;VLOOKUP($U743,Endereços!$B$3:$M$1002,8,FALSE)&amp;", "&amp;VLOOKUP($U743,Endereços!$B$3:$M$1002,2,FALSE)&amp;" "&amp;VLOOKUP($U743,Endereços!$B$3:$M$1002,3,FALSE),"")</f>
        <v/>
      </c>
      <c r="W743" s="9"/>
      <c r="X743" s="9"/>
      <c r="Y743" s="9"/>
      <c r="Z743" s="16"/>
      <c r="AA743" s="16"/>
      <c r="AB743" s="72"/>
    </row>
    <row r="744" spans="1:28" x14ac:dyDescent="0.2">
      <c r="A744" s="38" t="str">
        <f t="shared" si="13"/>
        <v/>
      </c>
      <c r="B744" s="9"/>
      <c r="C744" s="7"/>
      <c r="D744" s="14"/>
      <c r="E744" s="14"/>
      <c r="F744" s="33" t="str">
        <f>IF($E744&lt;&gt;"",VLOOKUP($E744,Parametros!$A$3:$C$102,2,FALSE),"")</f>
        <v/>
      </c>
      <c r="G744" s="36"/>
      <c r="H744" s="33" t="str">
        <f>IF($G744&lt;&gt;"",VLOOKUP($G744,Parametros!$P$3:$R$102,2,FALSE),"")</f>
        <v/>
      </c>
      <c r="I744" s="9"/>
      <c r="J744" s="9"/>
      <c r="K744" s="9"/>
      <c r="L744" s="33" t="str">
        <f>IF($U744&lt;&gt;"",VLOOKUP(VLOOKUP(VLOOKUP($U744,Endereços!$B$3:$M$1002,8,FALSE),Parametros!$AG$3:$AJ$102,4,FALSE),Parametros!$U$3:$Z$102,4,FALSE),"")</f>
        <v/>
      </c>
      <c r="M744" s="33" t="str">
        <f>IF($U744&lt;&gt;"",VLOOKUP(VLOOKUP($U744,Endereços!$B$3:$M$1002,6,FALSE),Parametros!$I$3:$N$102,6,FALSE),"")</f>
        <v/>
      </c>
      <c r="N744" s="9"/>
      <c r="O744" s="9"/>
      <c r="P744" s="9"/>
      <c r="Q744" s="9"/>
      <c r="R744" s="9"/>
      <c r="S744" s="9"/>
      <c r="T744" s="9"/>
      <c r="U744" s="9"/>
      <c r="V744" s="32" t="str">
        <f>IF($U744&lt;&gt;"",VLOOKUP($U744,Endereços!$B$3:$M$1002,5,FALSE)&amp;" - "&amp;VLOOKUP($U744,Endereços!$B$3:$M$1002,7,FALSE)&amp;" - "&amp;VLOOKUP($U744,Endereços!$B$3:$M$1002,8,FALSE)&amp;", "&amp;VLOOKUP($U744,Endereços!$B$3:$M$1002,2,FALSE)&amp;" "&amp;VLOOKUP($U744,Endereços!$B$3:$M$1002,3,FALSE),"")</f>
        <v/>
      </c>
      <c r="W744" s="9"/>
      <c r="X744" s="9"/>
      <c r="Y744" s="9"/>
      <c r="Z744" s="16"/>
      <c r="AA744" s="16"/>
      <c r="AB744" s="72"/>
    </row>
    <row r="745" spans="1:28" x14ac:dyDescent="0.2">
      <c r="A745" s="38" t="str">
        <f t="shared" si="13"/>
        <v/>
      </c>
      <c r="B745" s="9"/>
      <c r="C745" s="7"/>
      <c r="D745" s="14"/>
      <c r="E745" s="14"/>
      <c r="F745" s="33" t="str">
        <f>IF($E745&lt;&gt;"",VLOOKUP($E745,Parametros!$A$3:$C$102,2,FALSE),"")</f>
        <v/>
      </c>
      <c r="G745" s="36"/>
      <c r="H745" s="33" t="str">
        <f>IF($G745&lt;&gt;"",VLOOKUP($G745,Parametros!$P$3:$R$102,2,FALSE),"")</f>
        <v/>
      </c>
      <c r="I745" s="9"/>
      <c r="J745" s="9"/>
      <c r="K745" s="9"/>
      <c r="L745" s="33" t="str">
        <f>IF($U745&lt;&gt;"",VLOOKUP(VLOOKUP(VLOOKUP($U745,Endereços!$B$3:$M$1002,8,FALSE),Parametros!$AG$3:$AJ$102,4,FALSE),Parametros!$U$3:$Z$102,4,FALSE),"")</f>
        <v/>
      </c>
      <c r="M745" s="33" t="str">
        <f>IF($U745&lt;&gt;"",VLOOKUP(VLOOKUP($U745,Endereços!$B$3:$M$1002,6,FALSE),Parametros!$I$3:$N$102,6,FALSE),"")</f>
        <v/>
      </c>
      <c r="N745" s="9"/>
      <c r="O745" s="9"/>
      <c r="P745" s="9"/>
      <c r="Q745" s="9"/>
      <c r="R745" s="9"/>
      <c r="S745" s="9"/>
      <c r="T745" s="9"/>
      <c r="U745" s="9"/>
      <c r="V745" s="32" t="str">
        <f>IF($U745&lt;&gt;"",VLOOKUP($U745,Endereços!$B$3:$M$1002,5,FALSE)&amp;" - "&amp;VLOOKUP($U745,Endereços!$B$3:$M$1002,7,FALSE)&amp;" - "&amp;VLOOKUP($U745,Endereços!$B$3:$M$1002,8,FALSE)&amp;", "&amp;VLOOKUP($U745,Endereços!$B$3:$M$1002,2,FALSE)&amp;" "&amp;VLOOKUP($U745,Endereços!$B$3:$M$1002,3,FALSE),"")</f>
        <v/>
      </c>
      <c r="W745" s="9"/>
      <c r="X745" s="9"/>
      <c r="Y745" s="9"/>
      <c r="Z745" s="16"/>
      <c r="AA745" s="16"/>
      <c r="AB745" s="72"/>
    </row>
    <row r="746" spans="1:28" x14ac:dyDescent="0.2">
      <c r="A746" s="38" t="str">
        <f t="shared" si="13"/>
        <v/>
      </c>
      <c r="B746" s="9"/>
      <c r="C746" s="7"/>
      <c r="D746" s="14"/>
      <c r="E746" s="14"/>
      <c r="F746" s="33" t="str">
        <f>IF($E746&lt;&gt;"",VLOOKUP($E746,Parametros!$A$3:$C$102,2,FALSE),"")</f>
        <v/>
      </c>
      <c r="G746" s="36"/>
      <c r="H746" s="33" t="str">
        <f>IF($G746&lt;&gt;"",VLOOKUP($G746,Parametros!$P$3:$R$102,2,FALSE),"")</f>
        <v/>
      </c>
      <c r="I746" s="9"/>
      <c r="J746" s="9"/>
      <c r="K746" s="9"/>
      <c r="L746" s="33" t="str">
        <f>IF($U746&lt;&gt;"",VLOOKUP(VLOOKUP(VLOOKUP($U746,Endereços!$B$3:$M$1002,8,FALSE),Parametros!$AG$3:$AJ$102,4,FALSE),Parametros!$U$3:$Z$102,4,FALSE),"")</f>
        <v/>
      </c>
      <c r="M746" s="33" t="str">
        <f>IF($U746&lt;&gt;"",VLOOKUP(VLOOKUP($U746,Endereços!$B$3:$M$1002,6,FALSE),Parametros!$I$3:$N$102,6,FALSE),"")</f>
        <v/>
      </c>
      <c r="N746" s="9"/>
      <c r="O746" s="9"/>
      <c r="P746" s="9"/>
      <c r="Q746" s="9"/>
      <c r="R746" s="9"/>
      <c r="S746" s="9"/>
      <c r="T746" s="9"/>
      <c r="U746" s="9"/>
      <c r="V746" s="32" t="str">
        <f>IF($U746&lt;&gt;"",VLOOKUP($U746,Endereços!$B$3:$M$1002,5,FALSE)&amp;" - "&amp;VLOOKUP($U746,Endereços!$B$3:$M$1002,7,FALSE)&amp;" - "&amp;VLOOKUP($U746,Endereços!$B$3:$M$1002,8,FALSE)&amp;", "&amp;VLOOKUP($U746,Endereços!$B$3:$M$1002,2,FALSE)&amp;" "&amp;VLOOKUP($U746,Endereços!$B$3:$M$1002,3,FALSE),"")</f>
        <v/>
      </c>
      <c r="W746" s="9"/>
      <c r="X746" s="9"/>
      <c r="Y746" s="9"/>
      <c r="Z746" s="16"/>
      <c r="AA746" s="16"/>
      <c r="AB746" s="72"/>
    </row>
    <row r="747" spans="1:28" x14ac:dyDescent="0.2">
      <c r="A747" s="38" t="str">
        <f t="shared" si="13"/>
        <v/>
      </c>
      <c r="B747" s="9"/>
      <c r="C747" s="7"/>
      <c r="D747" s="14"/>
      <c r="E747" s="14"/>
      <c r="F747" s="33" t="str">
        <f>IF($E747&lt;&gt;"",VLOOKUP($E747,Parametros!$A$3:$C$102,2,FALSE),"")</f>
        <v/>
      </c>
      <c r="G747" s="36"/>
      <c r="H747" s="33" t="str">
        <f>IF($G747&lt;&gt;"",VLOOKUP($G747,Parametros!$P$3:$R$102,2,FALSE),"")</f>
        <v/>
      </c>
      <c r="I747" s="9"/>
      <c r="J747" s="9"/>
      <c r="K747" s="9"/>
      <c r="L747" s="33" t="str">
        <f>IF($U747&lt;&gt;"",VLOOKUP(VLOOKUP(VLOOKUP($U747,Endereços!$B$3:$M$1002,8,FALSE),Parametros!$AG$3:$AJ$102,4,FALSE),Parametros!$U$3:$Z$102,4,FALSE),"")</f>
        <v/>
      </c>
      <c r="M747" s="33" t="str">
        <f>IF($U747&lt;&gt;"",VLOOKUP(VLOOKUP($U747,Endereços!$B$3:$M$1002,6,FALSE),Parametros!$I$3:$N$102,6,FALSE),"")</f>
        <v/>
      </c>
      <c r="N747" s="9"/>
      <c r="O747" s="9"/>
      <c r="P747" s="9"/>
      <c r="Q747" s="9"/>
      <c r="R747" s="9"/>
      <c r="S747" s="9"/>
      <c r="T747" s="9"/>
      <c r="U747" s="9"/>
      <c r="V747" s="32" t="str">
        <f>IF($U747&lt;&gt;"",VLOOKUP($U747,Endereços!$B$3:$M$1002,5,FALSE)&amp;" - "&amp;VLOOKUP($U747,Endereços!$B$3:$M$1002,7,FALSE)&amp;" - "&amp;VLOOKUP($U747,Endereços!$B$3:$M$1002,8,FALSE)&amp;", "&amp;VLOOKUP($U747,Endereços!$B$3:$M$1002,2,FALSE)&amp;" "&amp;VLOOKUP($U747,Endereços!$B$3:$M$1002,3,FALSE),"")</f>
        <v/>
      </c>
      <c r="W747" s="9"/>
      <c r="X747" s="9"/>
      <c r="Y747" s="9"/>
      <c r="Z747" s="16"/>
      <c r="AA747" s="16"/>
      <c r="AB747" s="72"/>
    </row>
    <row r="748" spans="1:28" x14ac:dyDescent="0.2">
      <c r="A748" s="38" t="str">
        <f t="shared" si="13"/>
        <v/>
      </c>
      <c r="B748" s="9"/>
      <c r="C748" s="7"/>
      <c r="D748" s="14"/>
      <c r="E748" s="14"/>
      <c r="F748" s="33" t="str">
        <f>IF($E748&lt;&gt;"",VLOOKUP($E748,Parametros!$A$3:$C$102,2,FALSE),"")</f>
        <v/>
      </c>
      <c r="G748" s="36"/>
      <c r="H748" s="33" t="str">
        <f>IF($G748&lt;&gt;"",VLOOKUP($G748,Parametros!$P$3:$R$102,2,FALSE),"")</f>
        <v/>
      </c>
      <c r="I748" s="9"/>
      <c r="J748" s="9"/>
      <c r="K748" s="9"/>
      <c r="L748" s="33" t="str">
        <f>IF($U748&lt;&gt;"",VLOOKUP(VLOOKUP(VLOOKUP($U748,Endereços!$B$3:$M$1002,8,FALSE),Parametros!$AG$3:$AJ$102,4,FALSE),Parametros!$U$3:$Z$102,4,FALSE),"")</f>
        <v/>
      </c>
      <c r="M748" s="33" t="str">
        <f>IF($U748&lt;&gt;"",VLOOKUP(VLOOKUP($U748,Endereços!$B$3:$M$1002,6,FALSE),Parametros!$I$3:$N$102,6,FALSE),"")</f>
        <v/>
      </c>
      <c r="N748" s="9"/>
      <c r="O748" s="9"/>
      <c r="P748" s="9"/>
      <c r="Q748" s="9"/>
      <c r="R748" s="9"/>
      <c r="S748" s="9"/>
      <c r="T748" s="9"/>
      <c r="U748" s="9"/>
      <c r="V748" s="32" t="str">
        <f>IF($U748&lt;&gt;"",VLOOKUP($U748,Endereços!$B$3:$M$1002,5,FALSE)&amp;" - "&amp;VLOOKUP($U748,Endereços!$B$3:$M$1002,7,FALSE)&amp;" - "&amp;VLOOKUP($U748,Endereços!$B$3:$M$1002,8,FALSE)&amp;", "&amp;VLOOKUP($U748,Endereços!$B$3:$M$1002,2,FALSE)&amp;" "&amp;VLOOKUP($U748,Endereços!$B$3:$M$1002,3,FALSE),"")</f>
        <v/>
      </c>
      <c r="W748" s="9"/>
      <c r="X748" s="9"/>
      <c r="Y748" s="9"/>
      <c r="Z748" s="16"/>
      <c r="AA748" s="16"/>
      <c r="AB748" s="72"/>
    </row>
    <row r="749" spans="1:28" x14ac:dyDescent="0.2">
      <c r="A749" s="38" t="str">
        <f t="shared" si="13"/>
        <v/>
      </c>
      <c r="B749" s="9"/>
      <c r="C749" s="7"/>
      <c r="D749" s="14"/>
      <c r="E749" s="14"/>
      <c r="F749" s="33" t="str">
        <f>IF($E749&lt;&gt;"",VLOOKUP($E749,Parametros!$A$3:$C$102,2,FALSE),"")</f>
        <v/>
      </c>
      <c r="G749" s="36"/>
      <c r="H749" s="33" t="str">
        <f>IF($G749&lt;&gt;"",VLOOKUP($G749,Parametros!$P$3:$R$102,2,FALSE),"")</f>
        <v/>
      </c>
      <c r="I749" s="9"/>
      <c r="J749" s="9"/>
      <c r="K749" s="9"/>
      <c r="L749" s="33" t="str">
        <f>IF($U749&lt;&gt;"",VLOOKUP(VLOOKUP(VLOOKUP($U749,Endereços!$B$3:$M$1002,8,FALSE),Parametros!$AG$3:$AJ$102,4,FALSE),Parametros!$U$3:$Z$102,4,FALSE),"")</f>
        <v/>
      </c>
      <c r="M749" s="33" t="str">
        <f>IF($U749&lt;&gt;"",VLOOKUP(VLOOKUP($U749,Endereços!$B$3:$M$1002,6,FALSE),Parametros!$I$3:$N$102,6,FALSE),"")</f>
        <v/>
      </c>
      <c r="N749" s="9"/>
      <c r="O749" s="9"/>
      <c r="P749" s="9"/>
      <c r="Q749" s="9"/>
      <c r="R749" s="9"/>
      <c r="S749" s="9"/>
      <c r="T749" s="9"/>
      <c r="U749" s="9"/>
      <c r="V749" s="32" t="str">
        <f>IF($U749&lt;&gt;"",VLOOKUP($U749,Endereços!$B$3:$M$1002,5,FALSE)&amp;" - "&amp;VLOOKUP($U749,Endereços!$B$3:$M$1002,7,FALSE)&amp;" - "&amp;VLOOKUP($U749,Endereços!$B$3:$M$1002,8,FALSE)&amp;", "&amp;VLOOKUP($U749,Endereços!$B$3:$M$1002,2,FALSE)&amp;" "&amp;VLOOKUP($U749,Endereços!$B$3:$M$1002,3,FALSE),"")</f>
        <v/>
      </c>
      <c r="W749" s="9"/>
      <c r="X749" s="9"/>
      <c r="Y749" s="9"/>
      <c r="Z749" s="16"/>
      <c r="AA749" s="16"/>
      <c r="AB749" s="72"/>
    </row>
    <row r="750" spans="1:28" x14ac:dyDescent="0.2">
      <c r="A750" s="38" t="str">
        <f t="shared" si="13"/>
        <v/>
      </c>
      <c r="B750" s="9"/>
      <c r="C750" s="7"/>
      <c r="D750" s="14"/>
      <c r="E750" s="14"/>
      <c r="F750" s="33" t="str">
        <f>IF($E750&lt;&gt;"",VLOOKUP($E750,Parametros!$A$3:$C$102,2,FALSE),"")</f>
        <v/>
      </c>
      <c r="G750" s="36"/>
      <c r="H750" s="33" t="str">
        <f>IF($G750&lt;&gt;"",VLOOKUP($G750,Parametros!$P$3:$R$102,2,FALSE),"")</f>
        <v/>
      </c>
      <c r="I750" s="9"/>
      <c r="J750" s="9"/>
      <c r="K750" s="9"/>
      <c r="L750" s="33" t="str">
        <f>IF($U750&lt;&gt;"",VLOOKUP(VLOOKUP(VLOOKUP($U750,Endereços!$B$3:$M$1002,8,FALSE),Parametros!$AG$3:$AJ$102,4,FALSE),Parametros!$U$3:$Z$102,4,FALSE),"")</f>
        <v/>
      </c>
      <c r="M750" s="33" t="str">
        <f>IF($U750&lt;&gt;"",VLOOKUP(VLOOKUP($U750,Endereços!$B$3:$M$1002,6,FALSE),Parametros!$I$3:$N$102,6,FALSE),"")</f>
        <v/>
      </c>
      <c r="N750" s="9"/>
      <c r="O750" s="9"/>
      <c r="P750" s="9"/>
      <c r="Q750" s="9"/>
      <c r="R750" s="9"/>
      <c r="S750" s="9"/>
      <c r="T750" s="9"/>
      <c r="U750" s="9"/>
      <c r="V750" s="32" t="str">
        <f>IF($U750&lt;&gt;"",VLOOKUP($U750,Endereços!$B$3:$M$1002,5,FALSE)&amp;" - "&amp;VLOOKUP($U750,Endereços!$B$3:$M$1002,7,FALSE)&amp;" - "&amp;VLOOKUP($U750,Endereços!$B$3:$M$1002,8,FALSE)&amp;", "&amp;VLOOKUP($U750,Endereços!$B$3:$M$1002,2,FALSE)&amp;" "&amp;VLOOKUP($U750,Endereços!$B$3:$M$1002,3,FALSE),"")</f>
        <v/>
      </c>
      <c r="W750" s="9"/>
      <c r="X750" s="9"/>
      <c r="Y750" s="9"/>
      <c r="Z750" s="16"/>
      <c r="AA750" s="16"/>
      <c r="AB750" s="72"/>
    </row>
    <row r="751" spans="1:28" x14ac:dyDescent="0.2">
      <c r="A751" s="38" t="str">
        <f t="shared" si="13"/>
        <v/>
      </c>
      <c r="B751" s="9"/>
      <c r="C751" s="7"/>
      <c r="D751" s="14"/>
      <c r="E751" s="14"/>
      <c r="F751" s="33" t="str">
        <f>IF($E751&lt;&gt;"",VLOOKUP($E751,Parametros!$A$3:$C$102,2,FALSE),"")</f>
        <v/>
      </c>
      <c r="G751" s="36"/>
      <c r="H751" s="33" t="str">
        <f>IF($G751&lt;&gt;"",VLOOKUP($G751,Parametros!$P$3:$R$102,2,FALSE),"")</f>
        <v/>
      </c>
      <c r="I751" s="9"/>
      <c r="J751" s="9"/>
      <c r="K751" s="9"/>
      <c r="L751" s="33" t="str">
        <f>IF($U751&lt;&gt;"",VLOOKUP(VLOOKUP(VLOOKUP($U751,Endereços!$B$3:$M$1002,8,FALSE),Parametros!$AG$3:$AJ$102,4,FALSE),Parametros!$U$3:$Z$102,4,FALSE),"")</f>
        <v/>
      </c>
      <c r="M751" s="33" t="str">
        <f>IF($U751&lt;&gt;"",VLOOKUP(VLOOKUP($U751,Endereços!$B$3:$M$1002,6,FALSE),Parametros!$I$3:$N$102,6,FALSE),"")</f>
        <v/>
      </c>
      <c r="N751" s="9"/>
      <c r="O751" s="9"/>
      <c r="P751" s="9"/>
      <c r="Q751" s="9"/>
      <c r="R751" s="9"/>
      <c r="S751" s="9"/>
      <c r="T751" s="9"/>
      <c r="U751" s="9"/>
      <c r="V751" s="32" t="str">
        <f>IF($U751&lt;&gt;"",VLOOKUP($U751,Endereços!$B$3:$M$1002,5,FALSE)&amp;" - "&amp;VLOOKUP($U751,Endereços!$B$3:$M$1002,7,FALSE)&amp;" - "&amp;VLOOKUP($U751,Endereços!$B$3:$M$1002,8,FALSE)&amp;", "&amp;VLOOKUP($U751,Endereços!$B$3:$M$1002,2,FALSE)&amp;" "&amp;VLOOKUP($U751,Endereços!$B$3:$M$1002,3,FALSE),"")</f>
        <v/>
      </c>
      <c r="W751" s="9"/>
      <c r="X751" s="9"/>
      <c r="Y751" s="9"/>
      <c r="Z751" s="16"/>
      <c r="AA751" s="16"/>
      <c r="AB751" s="72"/>
    </row>
    <row r="752" spans="1:28" x14ac:dyDescent="0.2">
      <c r="A752" s="38" t="str">
        <f t="shared" si="13"/>
        <v/>
      </c>
      <c r="B752" s="9"/>
      <c r="C752" s="7"/>
      <c r="D752" s="14"/>
      <c r="E752" s="14"/>
      <c r="F752" s="33" t="str">
        <f>IF($E752&lt;&gt;"",VLOOKUP($E752,Parametros!$A$3:$C$102,2,FALSE),"")</f>
        <v/>
      </c>
      <c r="G752" s="36"/>
      <c r="H752" s="33" t="str">
        <f>IF($G752&lt;&gt;"",VLOOKUP($G752,Parametros!$P$3:$R$102,2,FALSE),"")</f>
        <v/>
      </c>
      <c r="I752" s="9"/>
      <c r="J752" s="9"/>
      <c r="K752" s="9"/>
      <c r="L752" s="33" t="str">
        <f>IF($U752&lt;&gt;"",VLOOKUP(VLOOKUP(VLOOKUP($U752,Endereços!$B$3:$M$1002,8,FALSE),Parametros!$AG$3:$AJ$102,4,FALSE),Parametros!$U$3:$Z$102,4,FALSE),"")</f>
        <v/>
      </c>
      <c r="M752" s="33" t="str">
        <f>IF($U752&lt;&gt;"",VLOOKUP(VLOOKUP($U752,Endereços!$B$3:$M$1002,6,FALSE),Parametros!$I$3:$N$102,6,FALSE),"")</f>
        <v/>
      </c>
      <c r="N752" s="9"/>
      <c r="O752" s="9"/>
      <c r="P752" s="9"/>
      <c r="Q752" s="9"/>
      <c r="R752" s="9"/>
      <c r="S752" s="9"/>
      <c r="T752" s="9"/>
      <c r="U752" s="9"/>
      <c r="V752" s="32" t="str">
        <f>IF($U752&lt;&gt;"",VLOOKUP($U752,Endereços!$B$3:$M$1002,5,FALSE)&amp;" - "&amp;VLOOKUP($U752,Endereços!$B$3:$M$1002,7,FALSE)&amp;" - "&amp;VLOOKUP($U752,Endereços!$B$3:$M$1002,8,FALSE)&amp;", "&amp;VLOOKUP($U752,Endereços!$B$3:$M$1002,2,FALSE)&amp;" "&amp;VLOOKUP($U752,Endereços!$B$3:$M$1002,3,FALSE),"")</f>
        <v/>
      </c>
      <c r="W752" s="9"/>
      <c r="X752" s="9"/>
      <c r="Y752" s="9"/>
      <c r="Z752" s="16"/>
      <c r="AA752" s="16"/>
      <c r="AB752" s="72"/>
    </row>
    <row r="753" spans="1:28" x14ac:dyDescent="0.2">
      <c r="A753" s="38" t="str">
        <f t="shared" si="13"/>
        <v/>
      </c>
      <c r="B753" s="9"/>
      <c r="C753" s="7"/>
      <c r="D753" s="14"/>
      <c r="E753" s="14"/>
      <c r="F753" s="33" t="str">
        <f>IF($E753&lt;&gt;"",VLOOKUP($E753,Parametros!$A$3:$C$102,2,FALSE),"")</f>
        <v/>
      </c>
      <c r="G753" s="36"/>
      <c r="H753" s="33" t="str">
        <f>IF($G753&lt;&gt;"",VLOOKUP($G753,Parametros!$P$3:$R$102,2,FALSE),"")</f>
        <v/>
      </c>
      <c r="I753" s="9"/>
      <c r="J753" s="9"/>
      <c r="K753" s="9"/>
      <c r="L753" s="33" t="str">
        <f>IF($U753&lt;&gt;"",VLOOKUP(VLOOKUP(VLOOKUP($U753,Endereços!$B$3:$M$1002,8,FALSE),Parametros!$AG$3:$AJ$102,4,FALSE),Parametros!$U$3:$Z$102,4,FALSE),"")</f>
        <v/>
      </c>
      <c r="M753" s="33" t="str">
        <f>IF($U753&lt;&gt;"",VLOOKUP(VLOOKUP($U753,Endereços!$B$3:$M$1002,6,FALSE),Parametros!$I$3:$N$102,6,FALSE),"")</f>
        <v/>
      </c>
      <c r="N753" s="9"/>
      <c r="O753" s="9"/>
      <c r="P753" s="9"/>
      <c r="Q753" s="9"/>
      <c r="R753" s="9"/>
      <c r="S753" s="9"/>
      <c r="T753" s="9"/>
      <c r="U753" s="9"/>
      <c r="V753" s="32" t="str">
        <f>IF($U753&lt;&gt;"",VLOOKUP($U753,Endereços!$B$3:$M$1002,5,FALSE)&amp;" - "&amp;VLOOKUP($U753,Endereços!$B$3:$M$1002,7,FALSE)&amp;" - "&amp;VLOOKUP($U753,Endereços!$B$3:$M$1002,8,FALSE)&amp;", "&amp;VLOOKUP($U753,Endereços!$B$3:$M$1002,2,FALSE)&amp;" "&amp;VLOOKUP($U753,Endereços!$B$3:$M$1002,3,FALSE),"")</f>
        <v/>
      </c>
      <c r="W753" s="9"/>
      <c r="X753" s="9"/>
      <c r="Y753" s="9"/>
      <c r="Z753" s="16"/>
      <c r="AA753" s="16"/>
      <c r="AB753" s="72"/>
    </row>
    <row r="754" spans="1:28" x14ac:dyDescent="0.2">
      <c r="A754" s="38" t="str">
        <f t="shared" si="13"/>
        <v/>
      </c>
      <c r="B754" s="9"/>
      <c r="C754" s="7"/>
      <c r="D754" s="14"/>
      <c r="E754" s="14"/>
      <c r="F754" s="33" t="str">
        <f>IF($E754&lt;&gt;"",VLOOKUP($E754,Parametros!$A$3:$C$102,2,FALSE),"")</f>
        <v/>
      </c>
      <c r="G754" s="36"/>
      <c r="H754" s="33" t="str">
        <f>IF($G754&lt;&gt;"",VLOOKUP($G754,Parametros!$P$3:$R$102,2,FALSE),"")</f>
        <v/>
      </c>
      <c r="I754" s="9"/>
      <c r="J754" s="9"/>
      <c r="K754" s="9"/>
      <c r="L754" s="33" t="str">
        <f>IF($U754&lt;&gt;"",VLOOKUP(VLOOKUP(VLOOKUP($U754,Endereços!$B$3:$M$1002,8,FALSE),Parametros!$AG$3:$AJ$102,4,FALSE),Parametros!$U$3:$Z$102,4,FALSE),"")</f>
        <v/>
      </c>
      <c r="M754" s="33" t="str">
        <f>IF($U754&lt;&gt;"",VLOOKUP(VLOOKUP($U754,Endereços!$B$3:$M$1002,6,FALSE),Parametros!$I$3:$N$102,6,FALSE),"")</f>
        <v/>
      </c>
      <c r="N754" s="9"/>
      <c r="O754" s="9"/>
      <c r="P754" s="9"/>
      <c r="Q754" s="9"/>
      <c r="R754" s="9"/>
      <c r="S754" s="9"/>
      <c r="T754" s="9"/>
      <c r="U754" s="9"/>
      <c r="V754" s="32" t="str">
        <f>IF($U754&lt;&gt;"",VLOOKUP($U754,Endereços!$B$3:$M$1002,5,FALSE)&amp;" - "&amp;VLOOKUP($U754,Endereços!$B$3:$M$1002,7,FALSE)&amp;" - "&amp;VLOOKUP($U754,Endereços!$B$3:$M$1002,8,FALSE)&amp;", "&amp;VLOOKUP($U754,Endereços!$B$3:$M$1002,2,FALSE)&amp;" "&amp;VLOOKUP($U754,Endereços!$B$3:$M$1002,3,FALSE),"")</f>
        <v/>
      </c>
      <c r="W754" s="9"/>
      <c r="X754" s="9"/>
      <c r="Y754" s="9"/>
      <c r="Z754" s="16"/>
      <c r="AA754" s="16"/>
      <c r="AB754" s="72"/>
    </row>
    <row r="755" spans="1:28" x14ac:dyDescent="0.2">
      <c r="A755" s="38" t="str">
        <f t="shared" si="13"/>
        <v/>
      </c>
      <c r="B755" s="9"/>
      <c r="C755" s="7"/>
      <c r="D755" s="14"/>
      <c r="E755" s="14"/>
      <c r="F755" s="33" t="str">
        <f>IF($E755&lt;&gt;"",VLOOKUP($E755,Parametros!$A$3:$C$102,2,FALSE),"")</f>
        <v/>
      </c>
      <c r="G755" s="36"/>
      <c r="H755" s="33" t="str">
        <f>IF($G755&lt;&gt;"",VLOOKUP($G755,Parametros!$P$3:$R$102,2,FALSE),"")</f>
        <v/>
      </c>
      <c r="I755" s="9"/>
      <c r="J755" s="9"/>
      <c r="K755" s="9"/>
      <c r="L755" s="33" t="str">
        <f>IF($U755&lt;&gt;"",VLOOKUP(VLOOKUP(VLOOKUP($U755,Endereços!$B$3:$M$1002,8,FALSE),Parametros!$AG$3:$AJ$102,4,FALSE),Parametros!$U$3:$Z$102,4,FALSE),"")</f>
        <v/>
      </c>
      <c r="M755" s="33" t="str">
        <f>IF($U755&lt;&gt;"",VLOOKUP(VLOOKUP($U755,Endereços!$B$3:$M$1002,6,FALSE),Parametros!$I$3:$N$102,6,FALSE),"")</f>
        <v/>
      </c>
      <c r="N755" s="9"/>
      <c r="O755" s="9"/>
      <c r="P755" s="9"/>
      <c r="Q755" s="9"/>
      <c r="R755" s="9"/>
      <c r="S755" s="9"/>
      <c r="T755" s="9"/>
      <c r="U755" s="9"/>
      <c r="V755" s="32" t="str">
        <f>IF($U755&lt;&gt;"",VLOOKUP($U755,Endereços!$B$3:$M$1002,5,FALSE)&amp;" - "&amp;VLOOKUP($U755,Endereços!$B$3:$M$1002,7,FALSE)&amp;" - "&amp;VLOOKUP($U755,Endereços!$B$3:$M$1002,8,FALSE)&amp;", "&amp;VLOOKUP($U755,Endereços!$B$3:$M$1002,2,FALSE)&amp;" "&amp;VLOOKUP($U755,Endereços!$B$3:$M$1002,3,FALSE),"")</f>
        <v/>
      </c>
      <c r="W755" s="9"/>
      <c r="X755" s="9"/>
      <c r="Y755" s="9"/>
      <c r="Z755" s="16"/>
      <c r="AA755" s="16"/>
      <c r="AB755" s="72"/>
    </row>
    <row r="756" spans="1:28" x14ac:dyDescent="0.2">
      <c r="A756" s="38" t="str">
        <f t="shared" si="13"/>
        <v/>
      </c>
      <c r="B756" s="9"/>
      <c r="C756" s="7"/>
      <c r="D756" s="14"/>
      <c r="E756" s="14"/>
      <c r="F756" s="33" t="str">
        <f>IF($E756&lt;&gt;"",VLOOKUP($E756,Parametros!$A$3:$C$102,2,FALSE),"")</f>
        <v/>
      </c>
      <c r="G756" s="36"/>
      <c r="H756" s="33" t="str">
        <f>IF($G756&lt;&gt;"",VLOOKUP($G756,Parametros!$P$3:$R$102,2,FALSE),"")</f>
        <v/>
      </c>
      <c r="I756" s="9"/>
      <c r="J756" s="9"/>
      <c r="K756" s="9"/>
      <c r="L756" s="33" t="str">
        <f>IF($U756&lt;&gt;"",VLOOKUP(VLOOKUP(VLOOKUP($U756,Endereços!$B$3:$M$1002,8,FALSE),Parametros!$AG$3:$AJ$102,4,FALSE),Parametros!$U$3:$Z$102,4,FALSE),"")</f>
        <v/>
      </c>
      <c r="M756" s="33" t="str">
        <f>IF($U756&lt;&gt;"",VLOOKUP(VLOOKUP($U756,Endereços!$B$3:$M$1002,6,FALSE),Parametros!$I$3:$N$102,6,FALSE),"")</f>
        <v/>
      </c>
      <c r="N756" s="9"/>
      <c r="O756" s="9"/>
      <c r="P756" s="9"/>
      <c r="Q756" s="9"/>
      <c r="R756" s="9"/>
      <c r="S756" s="9"/>
      <c r="T756" s="9"/>
      <c r="U756" s="9"/>
      <c r="V756" s="32" t="str">
        <f>IF($U756&lt;&gt;"",VLOOKUP($U756,Endereços!$B$3:$M$1002,5,FALSE)&amp;" - "&amp;VLOOKUP($U756,Endereços!$B$3:$M$1002,7,FALSE)&amp;" - "&amp;VLOOKUP($U756,Endereços!$B$3:$M$1002,8,FALSE)&amp;", "&amp;VLOOKUP($U756,Endereços!$B$3:$M$1002,2,FALSE)&amp;" "&amp;VLOOKUP($U756,Endereços!$B$3:$M$1002,3,FALSE),"")</f>
        <v/>
      </c>
      <c r="W756" s="9"/>
      <c r="X756" s="9"/>
      <c r="Y756" s="9"/>
      <c r="Z756" s="16"/>
      <c r="AA756" s="16"/>
      <c r="AB756" s="72"/>
    </row>
    <row r="757" spans="1:28" x14ac:dyDescent="0.2">
      <c r="A757" s="38" t="str">
        <f t="shared" si="13"/>
        <v/>
      </c>
      <c r="B757" s="9"/>
      <c r="C757" s="7"/>
      <c r="D757" s="14"/>
      <c r="E757" s="14"/>
      <c r="F757" s="33" t="str">
        <f>IF($E757&lt;&gt;"",VLOOKUP($E757,Parametros!$A$3:$C$102,2,FALSE),"")</f>
        <v/>
      </c>
      <c r="G757" s="36"/>
      <c r="H757" s="33" t="str">
        <f>IF($G757&lt;&gt;"",VLOOKUP($G757,Parametros!$P$3:$R$102,2,FALSE),"")</f>
        <v/>
      </c>
      <c r="I757" s="9"/>
      <c r="J757" s="9"/>
      <c r="K757" s="9"/>
      <c r="L757" s="33" t="str">
        <f>IF($U757&lt;&gt;"",VLOOKUP(VLOOKUP(VLOOKUP($U757,Endereços!$B$3:$M$1002,8,FALSE),Parametros!$AG$3:$AJ$102,4,FALSE),Parametros!$U$3:$Z$102,4,FALSE),"")</f>
        <v/>
      </c>
      <c r="M757" s="33" t="str">
        <f>IF($U757&lt;&gt;"",VLOOKUP(VLOOKUP($U757,Endereços!$B$3:$M$1002,6,FALSE),Parametros!$I$3:$N$102,6,FALSE),"")</f>
        <v/>
      </c>
      <c r="N757" s="9"/>
      <c r="O757" s="9"/>
      <c r="P757" s="9"/>
      <c r="Q757" s="9"/>
      <c r="R757" s="9"/>
      <c r="S757" s="9"/>
      <c r="T757" s="9"/>
      <c r="U757" s="9"/>
      <c r="V757" s="32" t="str">
        <f>IF($U757&lt;&gt;"",VLOOKUP($U757,Endereços!$B$3:$M$1002,5,FALSE)&amp;" - "&amp;VLOOKUP($U757,Endereços!$B$3:$M$1002,7,FALSE)&amp;" - "&amp;VLOOKUP($U757,Endereços!$B$3:$M$1002,8,FALSE)&amp;", "&amp;VLOOKUP($U757,Endereços!$B$3:$M$1002,2,FALSE)&amp;" "&amp;VLOOKUP($U757,Endereços!$B$3:$M$1002,3,FALSE),"")</f>
        <v/>
      </c>
      <c r="W757" s="9"/>
      <c r="X757" s="9"/>
      <c r="Y757" s="9"/>
      <c r="Z757" s="16"/>
      <c r="AA757" s="16"/>
      <c r="AB757" s="72"/>
    </row>
    <row r="758" spans="1:28" x14ac:dyDescent="0.2">
      <c r="A758" s="38" t="str">
        <f t="shared" si="13"/>
        <v/>
      </c>
      <c r="B758" s="9"/>
      <c r="C758" s="7"/>
      <c r="D758" s="14"/>
      <c r="E758" s="14"/>
      <c r="F758" s="33" t="str">
        <f>IF($E758&lt;&gt;"",VLOOKUP($E758,Parametros!$A$3:$C$102,2,FALSE),"")</f>
        <v/>
      </c>
      <c r="G758" s="36"/>
      <c r="H758" s="33" t="str">
        <f>IF($G758&lt;&gt;"",VLOOKUP($G758,Parametros!$P$3:$R$102,2,FALSE),"")</f>
        <v/>
      </c>
      <c r="I758" s="9"/>
      <c r="J758" s="9"/>
      <c r="K758" s="9"/>
      <c r="L758" s="33" t="str">
        <f>IF($U758&lt;&gt;"",VLOOKUP(VLOOKUP(VLOOKUP($U758,Endereços!$B$3:$M$1002,8,FALSE),Parametros!$AG$3:$AJ$102,4,FALSE),Parametros!$U$3:$Z$102,4,FALSE),"")</f>
        <v/>
      </c>
      <c r="M758" s="33" t="str">
        <f>IF($U758&lt;&gt;"",VLOOKUP(VLOOKUP($U758,Endereços!$B$3:$M$1002,6,FALSE),Parametros!$I$3:$N$102,6,FALSE),"")</f>
        <v/>
      </c>
      <c r="N758" s="9"/>
      <c r="O758" s="9"/>
      <c r="P758" s="9"/>
      <c r="Q758" s="9"/>
      <c r="R758" s="9"/>
      <c r="S758" s="9"/>
      <c r="T758" s="9"/>
      <c r="U758" s="9"/>
      <c r="V758" s="32" t="str">
        <f>IF($U758&lt;&gt;"",VLOOKUP($U758,Endereços!$B$3:$M$1002,5,FALSE)&amp;" - "&amp;VLOOKUP($U758,Endereços!$B$3:$M$1002,7,FALSE)&amp;" - "&amp;VLOOKUP($U758,Endereços!$B$3:$M$1002,8,FALSE)&amp;", "&amp;VLOOKUP($U758,Endereços!$B$3:$M$1002,2,FALSE)&amp;" "&amp;VLOOKUP($U758,Endereços!$B$3:$M$1002,3,FALSE),"")</f>
        <v/>
      </c>
      <c r="W758" s="9"/>
      <c r="X758" s="9"/>
      <c r="Y758" s="9"/>
      <c r="Z758" s="16"/>
      <c r="AA758" s="16"/>
      <c r="AB758" s="72"/>
    </row>
    <row r="759" spans="1:28" x14ac:dyDescent="0.2">
      <c r="A759" s="38" t="str">
        <f t="shared" si="13"/>
        <v/>
      </c>
      <c r="B759" s="9"/>
      <c r="C759" s="7"/>
      <c r="D759" s="14"/>
      <c r="E759" s="14"/>
      <c r="F759" s="33" t="str">
        <f>IF($E759&lt;&gt;"",VLOOKUP($E759,Parametros!$A$3:$C$102,2,FALSE),"")</f>
        <v/>
      </c>
      <c r="G759" s="36"/>
      <c r="H759" s="33" t="str">
        <f>IF($G759&lt;&gt;"",VLOOKUP($G759,Parametros!$P$3:$R$102,2,FALSE),"")</f>
        <v/>
      </c>
      <c r="I759" s="9"/>
      <c r="J759" s="9"/>
      <c r="K759" s="9"/>
      <c r="L759" s="33" t="str">
        <f>IF($U759&lt;&gt;"",VLOOKUP(VLOOKUP(VLOOKUP($U759,Endereços!$B$3:$M$1002,8,FALSE),Parametros!$AG$3:$AJ$102,4,FALSE),Parametros!$U$3:$Z$102,4,FALSE),"")</f>
        <v/>
      </c>
      <c r="M759" s="33" t="str">
        <f>IF($U759&lt;&gt;"",VLOOKUP(VLOOKUP($U759,Endereços!$B$3:$M$1002,6,FALSE),Parametros!$I$3:$N$102,6,FALSE),"")</f>
        <v/>
      </c>
      <c r="N759" s="9"/>
      <c r="O759" s="9"/>
      <c r="P759" s="9"/>
      <c r="Q759" s="9"/>
      <c r="R759" s="9"/>
      <c r="S759" s="9"/>
      <c r="T759" s="9"/>
      <c r="U759" s="9"/>
      <c r="V759" s="32" t="str">
        <f>IF($U759&lt;&gt;"",VLOOKUP($U759,Endereços!$B$3:$M$1002,5,FALSE)&amp;" - "&amp;VLOOKUP($U759,Endereços!$B$3:$M$1002,7,FALSE)&amp;" - "&amp;VLOOKUP($U759,Endereços!$B$3:$M$1002,8,FALSE)&amp;", "&amp;VLOOKUP($U759,Endereços!$B$3:$M$1002,2,FALSE)&amp;" "&amp;VLOOKUP($U759,Endereços!$B$3:$M$1002,3,FALSE),"")</f>
        <v/>
      </c>
      <c r="W759" s="9"/>
      <c r="X759" s="9"/>
      <c r="Y759" s="9"/>
      <c r="Z759" s="16"/>
      <c r="AA759" s="16"/>
      <c r="AB759" s="72"/>
    </row>
    <row r="760" spans="1:28" x14ac:dyDescent="0.2">
      <c r="A760" s="38" t="str">
        <f t="shared" si="13"/>
        <v/>
      </c>
      <c r="B760" s="9"/>
      <c r="C760" s="7"/>
      <c r="D760" s="14"/>
      <c r="E760" s="14"/>
      <c r="F760" s="33" t="str">
        <f>IF($E760&lt;&gt;"",VLOOKUP($E760,Parametros!$A$3:$C$102,2,FALSE),"")</f>
        <v/>
      </c>
      <c r="G760" s="36"/>
      <c r="H760" s="33" t="str">
        <f>IF($G760&lt;&gt;"",VLOOKUP($G760,Parametros!$P$3:$R$102,2,FALSE),"")</f>
        <v/>
      </c>
      <c r="I760" s="9"/>
      <c r="J760" s="9"/>
      <c r="K760" s="9"/>
      <c r="L760" s="33" t="str">
        <f>IF($U760&lt;&gt;"",VLOOKUP(VLOOKUP(VLOOKUP($U760,Endereços!$B$3:$M$1002,8,FALSE),Parametros!$AG$3:$AJ$102,4,FALSE),Parametros!$U$3:$Z$102,4,FALSE),"")</f>
        <v/>
      </c>
      <c r="M760" s="33" t="str">
        <f>IF($U760&lt;&gt;"",VLOOKUP(VLOOKUP($U760,Endereços!$B$3:$M$1002,6,FALSE),Parametros!$I$3:$N$102,6,FALSE),"")</f>
        <v/>
      </c>
      <c r="N760" s="9"/>
      <c r="O760" s="9"/>
      <c r="P760" s="9"/>
      <c r="Q760" s="9"/>
      <c r="R760" s="9"/>
      <c r="S760" s="9"/>
      <c r="T760" s="9"/>
      <c r="U760" s="9"/>
      <c r="V760" s="32" t="str">
        <f>IF($U760&lt;&gt;"",VLOOKUP($U760,Endereços!$B$3:$M$1002,5,FALSE)&amp;" - "&amp;VLOOKUP($U760,Endereços!$B$3:$M$1002,7,FALSE)&amp;" - "&amp;VLOOKUP($U760,Endereços!$B$3:$M$1002,8,FALSE)&amp;", "&amp;VLOOKUP($U760,Endereços!$B$3:$M$1002,2,FALSE)&amp;" "&amp;VLOOKUP($U760,Endereços!$B$3:$M$1002,3,FALSE),"")</f>
        <v/>
      </c>
      <c r="W760" s="9"/>
      <c r="X760" s="9"/>
      <c r="Y760" s="9"/>
      <c r="Z760" s="16"/>
      <c r="AA760" s="16"/>
      <c r="AB760" s="72"/>
    </row>
    <row r="761" spans="1:28" x14ac:dyDescent="0.2">
      <c r="A761" s="38" t="str">
        <f t="shared" si="13"/>
        <v/>
      </c>
      <c r="B761" s="9"/>
      <c r="C761" s="7"/>
      <c r="D761" s="14"/>
      <c r="E761" s="14"/>
      <c r="F761" s="33" t="str">
        <f>IF($E761&lt;&gt;"",VLOOKUP($E761,Parametros!$A$3:$C$102,2,FALSE),"")</f>
        <v/>
      </c>
      <c r="G761" s="36"/>
      <c r="H761" s="33" t="str">
        <f>IF($G761&lt;&gt;"",VLOOKUP($G761,Parametros!$P$3:$R$102,2,FALSE),"")</f>
        <v/>
      </c>
      <c r="I761" s="9"/>
      <c r="J761" s="9"/>
      <c r="K761" s="9"/>
      <c r="L761" s="33" t="str">
        <f>IF($U761&lt;&gt;"",VLOOKUP(VLOOKUP(VLOOKUP($U761,Endereços!$B$3:$M$1002,8,FALSE),Parametros!$AG$3:$AJ$102,4,FALSE),Parametros!$U$3:$Z$102,4,FALSE),"")</f>
        <v/>
      </c>
      <c r="M761" s="33" t="str">
        <f>IF($U761&lt;&gt;"",VLOOKUP(VLOOKUP($U761,Endereços!$B$3:$M$1002,6,FALSE),Parametros!$I$3:$N$102,6,FALSE),"")</f>
        <v/>
      </c>
      <c r="N761" s="9"/>
      <c r="O761" s="9"/>
      <c r="P761" s="9"/>
      <c r="Q761" s="9"/>
      <c r="R761" s="9"/>
      <c r="S761" s="9"/>
      <c r="T761" s="9"/>
      <c r="U761" s="9"/>
      <c r="V761" s="32" t="str">
        <f>IF($U761&lt;&gt;"",VLOOKUP($U761,Endereços!$B$3:$M$1002,5,FALSE)&amp;" - "&amp;VLOOKUP($U761,Endereços!$B$3:$M$1002,7,FALSE)&amp;" - "&amp;VLOOKUP($U761,Endereços!$B$3:$M$1002,8,FALSE)&amp;", "&amp;VLOOKUP($U761,Endereços!$B$3:$M$1002,2,FALSE)&amp;" "&amp;VLOOKUP($U761,Endereços!$B$3:$M$1002,3,FALSE),"")</f>
        <v/>
      </c>
      <c r="W761" s="9"/>
      <c r="X761" s="9"/>
      <c r="Y761" s="9"/>
      <c r="Z761" s="16"/>
      <c r="AA761" s="16"/>
      <c r="AB761" s="72"/>
    </row>
    <row r="762" spans="1:28" x14ac:dyDescent="0.2">
      <c r="A762" s="38" t="str">
        <f t="shared" si="13"/>
        <v/>
      </c>
      <c r="B762" s="9"/>
      <c r="C762" s="7"/>
      <c r="D762" s="14"/>
      <c r="E762" s="14"/>
      <c r="F762" s="33" t="str">
        <f>IF($E762&lt;&gt;"",VLOOKUP($E762,Parametros!$A$3:$C$102,2,FALSE),"")</f>
        <v/>
      </c>
      <c r="G762" s="36"/>
      <c r="H762" s="33" t="str">
        <f>IF($G762&lt;&gt;"",VLOOKUP($G762,Parametros!$P$3:$R$102,2,FALSE),"")</f>
        <v/>
      </c>
      <c r="I762" s="9"/>
      <c r="J762" s="9"/>
      <c r="K762" s="9"/>
      <c r="L762" s="33" t="str">
        <f>IF($U762&lt;&gt;"",VLOOKUP(VLOOKUP(VLOOKUP($U762,Endereços!$B$3:$M$1002,8,FALSE),Parametros!$AG$3:$AJ$102,4,FALSE),Parametros!$U$3:$Z$102,4,FALSE),"")</f>
        <v/>
      </c>
      <c r="M762" s="33" t="str">
        <f>IF($U762&lt;&gt;"",VLOOKUP(VLOOKUP($U762,Endereços!$B$3:$M$1002,6,FALSE),Parametros!$I$3:$N$102,6,FALSE),"")</f>
        <v/>
      </c>
      <c r="N762" s="9"/>
      <c r="O762" s="9"/>
      <c r="P762" s="9"/>
      <c r="Q762" s="9"/>
      <c r="R762" s="9"/>
      <c r="S762" s="9"/>
      <c r="T762" s="9"/>
      <c r="U762" s="9"/>
      <c r="V762" s="32" t="str">
        <f>IF($U762&lt;&gt;"",VLOOKUP($U762,Endereços!$B$3:$M$1002,5,FALSE)&amp;" - "&amp;VLOOKUP($U762,Endereços!$B$3:$M$1002,7,FALSE)&amp;" - "&amp;VLOOKUP($U762,Endereços!$B$3:$M$1002,8,FALSE)&amp;", "&amp;VLOOKUP($U762,Endereços!$B$3:$M$1002,2,FALSE)&amp;" "&amp;VLOOKUP($U762,Endereços!$B$3:$M$1002,3,FALSE),"")</f>
        <v/>
      </c>
      <c r="W762" s="9"/>
      <c r="X762" s="9"/>
      <c r="Y762" s="9"/>
      <c r="Z762" s="16"/>
      <c r="AA762" s="16"/>
      <c r="AB762" s="72"/>
    </row>
    <row r="763" spans="1:28" x14ac:dyDescent="0.2">
      <c r="A763" s="38" t="str">
        <f t="shared" si="13"/>
        <v/>
      </c>
      <c r="B763" s="9"/>
      <c r="C763" s="7"/>
      <c r="D763" s="14"/>
      <c r="E763" s="14"/>
      <c r="F763" s="33" t="str">
        <f>IF($E763&lt;&gt;"",VLOOKUP($E763,Parametros!$A$3:$C$102,2,FALSE),"")</f>
        <v/>
      </c>
      <c r="G763" s="36"/>
      <c r="H763" s="33" t="str">
        <f>IF($G763&lt;&gt;"",VLOOKUP($G763,Parametros!$P$3:$R$102,2,FALSE),"")</f>
        <v/>
      </c>
      <c r="I763" s="9"/>
      <c r="J763" s="9"/>
      <c r="K763" s="9"/>
      <c r="L763" s="33" t="str">
        <f>IF($U763&lt;&gt;"",VLOOKUP(VLOOKUP(VLOOKUP($U763,Endereços!$B$3:$M$1002,8,FALSE),Parametros!$AG$3:$AJ$102,4,FALSE),Parametros!$U$3:$Z$102,4,FALSE),"")</f>
        <v/>
      </c>
      <c r="M763" s="33" t="str">
        <f>IF($U763&lt;&gt;"",VLOOKUP(VLOOKUP($U763,Endereços!$B$3:$M$1002,6,FALSE),Parametros!$I$3:$N$102,6,FALSE),"")</f>
        <v/>
      </c>
      <c r="N763" s="9"/>
      <c r="O763" s="9"/>
      <c r="P763" s="9"/>
      <c r="Q763" s="9"/>
      <c r="R763" s="9"/>
      <c r="S763" s="9"/>
      <c r="T763" s="9"/>
      <c r="U763" s="9"/>
      <c r="V763" s="32" t="str">
        <f>IF($U763&lt;&gt;"",VLOOKUP($U763,Endereços!$B$3:$M$1002,5,FALSE)&amp;" - "&amp;VLOOKUP($U763,Endereços!$B$3:$M$1002,7,FALSE)&amp;" - "&amp;VLOOKUP($U763,Endereços!$B$3:$M$1002,8,FALSE)&amp;", "&amp;VLOOKUP($U763,Endereços!$B$3:$M$1002,2,FALSE)&amp;" "&amp;VLOOKUP($U763,Endereços!$B$3:$M$1002,3,FALSE),"")</f>
        <v/>
      </c>
      <c r="W763" s="9"/>
      <c r="X763" s="9"/>
      <c r="Y763" s="9"/>
      <c r="Z763" s="16"/>
      <c r="AA763" s="16"/>
      <c r="AB763" s="72"/>
    </row>
    <row r="764" spans="1:28" x14ac:dyDescent="0.2">
      <c r="A764" s="38" t="str">
        <f t="shared" si="13"/>
        <v/>
      </c>
      <c r="B764" s="9"/>
      <c r="C764" s="7"/>
      <c r="D764" s="14"/>
      <c r="E764" s="14"/>
      <c r="F764" s="33" t="str">
        <f>IF($E764&lt;&gt;"",VLOOKUP($E764,Parametros!$A$3:$C$102,2,FALSE),"")</f>
        <v/>
      </c>
      <c r="G764" s="36"/>
      <c r="H764" s="33" t="str">
        <f>IF($G764&lt;&gt;"",VLOOKUP($G764,Parametros!$P$3:$R$102,2,FALSE),"")</f>
        <v/>
      </c>
      <c r="I764" s="9"/>
      <c r="J764" s="9"/>
      <c r="K764" s="9"/>
      <c r="L764" s="33" t="str">
        <f>IF($U764&lt;&gt;"",VLOOKUP(VLOOKUP(VLOOKUP($U764,Endereços!$B$3:$M$1002,8,FALSE),Parametros!$AG$3:$AJ$102,4,FALSE),Parametros!$U$3:$Z$102,4,FALSE),"")</f>
        <v/>
      </c>
      <c r="M764" s="33" t="str">
        <f>IF($U764&lt;&gt;"",VLOOKUP(VLOOKUP($U764,Endereços!$B$3:$M$1002,6,FALSE),Parametros!$I$3:$N$102,6,FALSE),"")</f>
        <v/>
      </c>
      <c r="N764" s="9"/>
      <c r="O764" s="9"/>
      <c r="P764" s="9"/>
      <c r="Q764" s="9"/>
      <c r="R764" s="9"/>
      <c r="S764" s="9"/>
      <c r="T764" s="9"/>
      <c r="U764" s="9"/>
      <c r="V764" s="32" t="str">
        <f>IF($U764&lt;&gt;"",VLOOKUP($U764,Endereços!$B$3:$M$1002,5,FALSE)&amp;" - "&amp;VLOOKUP($U764,Endereços!$B$3:$M$1002,7,FALSE)&amp;" - "&amp;VLOOKUP($U764,Endereços!$B$3:$M$1002,8,FALSE)&amp;", "&amp;VLOOKUP($U764,Endereços!$B$3:$M$1002,2,FALSE)&amp;" "&amp;VLOOKUP($U764,Endereços!$B$3:$M$1002,3,FALSE),"")</f>
        <v/>
      </c>
      <c r="W764" s="9"/>
      <c r="X764" s="9"/>
      <c r="Y764" s="9"/>
      <c r="Z764" s="16"/>
      <c r="AA764" s="16"/>
      <c r="AB764" s="72"/>
    </row>
    <row r="765" spans="1:28" x14ac:dyDescent="0.2">
      <c r="A765" s="38" t="str">
        <f t="shared" si="13"/>
        <v/>
      </c>
      <c r="B765" s="9"/>
      <c r="C765" s="7"/>
      <c r="D765" s="14"/>
      <c r="E765" s="14"/>
      <c r="F765" s="33" t="str">
        <f>IF($E765&lt;&gt;"",VLOOKUP($E765,Parametros!$A$3:$C$102,2,FALSE),"")</f>
        <v/>
      </c>
      <c r="G765" s="36"/>
      <c r="H765" s="33" t="str">
        <f>IF($G765&lt;&gt;"",VLOOKUP($G765,Parametros!$P$3:$R$102,2,FALSE),"")</f>
        <v/>
      </c>
      <c r="I765" s="9"/>
      <c r="J765" s="9"/>
      <c r="K765" s="9"/>
      <c r="L765" s="33" t="str">
        <f>IF($U765&lt;&gt;"",VLOOKUP(VLOOKUP(VLOOKUP($U765,Endereços!$B$3:$M$1002,8,FALSE),Parametros!$AG$3:$AJ$102,4,FALSE),Parametros!$U$3:$Z$102,4,FALSE),"")</f>
        <v/>
      </c>
      <c r="M765" s="33" t="str">
        <f>IF($U765&lt;&gt;"",VLOOKUP(VLOOKUP($U765,Endereços!$B$3:$M$1002,6,FALSE),Parametros!$I$3:$N$102,6,FALSE),"")</f>
        <v/>
      </c>
      <c r="N765" s="9"/>
      <c r="O765" s="9"/>
      <c r="P765" s="9"/>
      <c r="Q765" s="9"/>
      <c r="R765" s="9"/>
      <c r="S765" s="9"/>
      <c r="T765" s="9"/>
      <c r="U765" s="9"/>
      <c r="V765" s="32" t="str">
        <f>IF($U765&lt;&gt;"",VLOOKUP($U765,Endereços!$B$3:$M$1002,5,FALSE)&amp;" - "&amp;VLOOKUP($U765,Endereços!$B$3:$M$1002,7,FALSE)&amp;" - "&amp;VLOOKUP($U765,Endereços!$B$3:$M$1002,8,FALSE)&amp;", "&amp;VLOOKUP($U765,Endereços!$B$3:$M$1002,2,FALSE)&amp;" "&amp;VLOOKUP($U765,Endereços!$B$3:$M$1002,3,FALSE),"")</f>
        <v/>
      </c>
      <c r="W765" s="9"/>
      <c r="X765" s="9"/>
      <c r="Y765" s="9"/>
      <c r="Z765" s="16"/>
      <c r="AA765" s="16"/>
      <c r="AB765" s="72"/>
    </row>
    <row r="766" spans="1:28" x14ac:dyDescent="0.2">
      <c r="A766" s="38" t="str">
        <f t="shared" si="13"/>
        <v/>
      </c>
      <c r="B766" s="9"/>
      <c r="C766" s="7"/>
      <c r="D766" s="14"/>
      <c r="E766" s="14"/>
      <c r="F766" s="33" t="str">
        <f>IF($E766&lt;&gt;"",VLOOKUP($E766,Parametros!$A$3:$C$102,2,FALSE),"")</f>
        <v/>
      </c>
      <c r="G766" s="36"/>
      <c r="H766" s="33" t="str">
        <f>IF($G766&lt;&gt;"",VLOOKUP($G766,Parametros!$P$3:$R$102,2,FALSE),"")</f>
        <v/>
      </c>
      <c r="I766" s="9"/>
      <c r="J766" s="9"/>
      <c r="K766" s="9"/>
      <c r="L766" s="33" t="str">
        <f>IF($U766&lt;&gt;"",VLOOKUP(VLOOKUP(VLOOKUP($U766,Endereços!$B$3:$M$1002,8,FALSE),Parametros!$AG$3:$AJ$102,4,FALSE),Parametros!$U$3:$Z$102,4,FALSE),"")</f>
        <v/>
      </c>
      <c r="M766" s="33" t="str">
        <f>IF($U766&lt;&gt;"",VLOOKUP(VLOOKUP($U766,Endereços!$B$3:$M$1002,6,FALSE),Parametros!$I$3:$N$102,6,FALSE),"")</f>
        <v/>
      </c>
      <c r="N766" s="9"/>
      <c r="O766" s="9"/>
      <c r="P766" s="9"/>
      <c r="Q766" s="9"/>
      <c r="R766" s="9"/>
      <c r="S766" s="9"/>
      <c r="T766" s="9"/>
      <c r="U766" s="9"/>
      <c r="V766" s="32" t="str">
        <f>IF($U766&lt;&gt;"",VLOOKUP($U766,Endereços!$B$3:$M$1002,5,FALSE)&amp;" - "&amp;VLOOKUP($U766,Endereços!$B$3:$M$1002,7,FALSE)&amp;" - "&amp;VLOOKUP($U766,Endereços!$B$3:$M$1002,8,FALSE)&amp;", "&amp;VLOOKUP($U766,Endereços!$B$3:$M$1002,2,FALSE)&amp;" "&amp;VLOOKUP($U766,Endereços!$B$3:$M$1002,3,FALSE),"")</f>
        <v/>
      </c>
      <c r="W766" s="9"/>
      <c r="X766" s="9"/>
      <c r="Y766" s="9"/>
      <c r="Z766" s="16"/>
      <c r="AA766" s="16"/>
      <c r="AB766" s="72"/>
    </row>
    <row r="767" spans="1:28" x14ac:dyDescent="0.2">
      <c r="A767" s="38" t="str">
        <f t="shared" si="13"/>
        <v/>
      </c>
      <c r="B767" s="9"/>
      <c r="C767" s="7"/>
      <c r="D767" s="14"/>
      <c r="E767" s="14"/>
      <c r="F767" s="33" t="str">
        <f>IF($E767&lt;&gt;"",VLOOKUP($E767,Parametros!$A$3:$C$102,2,FALSE),"")</f>
        <v/>
      </c>
      <c r="G767" s="36"/>
      <c r="H767" s="33" t="str">
        <f>IF($G767&lt;&gt;"",VLOOKUP($G767,Parametros!$P$3:$R$102,2,FALSE),"")</f>
        <v/>
      </c>
      <c r="I767" s="9"/>
      <c r="J767" s="9"/>
      <c r="K767" s="9"/>
      <c r="L767" s="33" t="str">
        <f>IF($U767&lt;&gt;"",VLOOKUP(VLOOKUP(VLOOKUP($U767,Endereços!$B$3:$M$1002,8,FALSE),Parametros!$AG$3:$AJ$102,4,FALSE),Parametros!$U$3:$Z$102,4,FALSE),"")</f>
        <v/>
      </c>
      <c r="M767" s="33" t="str">
        <f>IF($U767&lt;&gt;"",VLOOKUP(VLOOKUP($U767,Endereços!$B$3:$M$1002,6,FALSE),Parametros!$I$3:$N$102,6,FALSE),"")</f>
        <v/>
      </c>
      <c r="N767" s="9"/>
      <c r="O767" s="9"/>
      <c r="P767" s="9"/>
      <c r="Q767" s="9"/>
      <c r="R767" s="9"/>
      <c r="S767" s="9"/>
      <c r="T767" s="9"/>
      <c r="U767" s="9"/>
      <c r="V767" s="32" t="str">
        <f>IF($U767&lt;&gt;"",VLOOKUP($U767,Endereços!$B$3:$M$1002,5,FALSE)&amp;" - "&amp;VLOOKUP($U767,Endereços!$B$3:$M$1002,7,FALSE)&amp;" - "&amp;VLOOKUP($U767,Endereços!$B$3:$M$1002,8,FALSE)&amp;", "&amp;VLOOKUP($U767,Endereços!$B$3:$M$1002,2,FALSE)&amp;" "&amp;VLOOKUP($U767,Endereços!$B$3:$M$1002,3,FALSE),"")</f>
        <v/>
      </c>
      <c r="W767" s="9"/>
      <c r="X767" s="9"/>
      <c r="Y767" s="9"/>
      <c r="Z767" s="16"/>
      <c r="AA767" s="16"/>
      <c r="AB767" s="72"/>
    </row>
    <row r="768" spans="1:28" x14ac:dyDescent="0.2">
      <c r="A768" s="38" t="str">
        <f t="shared" si="13"/>
        <v/>
      </c>
      <c r="B768" s="9"/>
      <c r="C768" s="7"/>
      <c r="D768" s="14"/>
      <c r="E768" s="14"/>
      <c r="F768" s="33" t="str">
        <f>IF($E768&lt;&gt;"",VLOOKUP($E768,Parametros!$A$3:$C$102,2,FALSE),"")</f>
        <v/>
      </c>
      <c r="G768" s="36"/>
      <c r="H768" s="33" t="str">
        <f>IF($G768&lt;&gt;"",VLOOKUP($G768,Parametros!$P$3:$R$102,2,FALSE),"")</f>
        <v/>
      </c>
      <c r="I768" s="9"/>
      <c r="J768" s="9"/>
      <c r="K768" s="9"/>
      <c r="L768" s="33" t="str">
        <f>IF($U768&lt;&gt;"",VLOOKUP(VLOOKUP(VLOOKUP($U768,Endereços!$B$3:$M$1002,8,FALSE),Parametros!$AG$3:$AJ$102,4,FALSE),Parametros!$U$3:$Z$102,4,FALSE),"")</f>
        <v/>
      </c>
      <c r="M768" s="33" t="str">
        <f>IF($U768&lt;&gt;"",VLOOKUP(VLOOKUP($U768,Endereços!$B$3:$M$1002,6,FALSE),Parametros!$I$3:$N$102,6,FALSE),"")</f>
        <v/>
      </c>
      <c r="N768" s="9"/>
      <c r="O768" s="9"/>
      <c r="P768" s="9"/>
      <c r="Q768" s="9"/>
      <c r="R768" s="9"/>
      <c r="S768" s="9"/>
      <c r="T768" s="9"/>
      <c r="U768" s="9"/>
      <c r="V768" s="32" t="str">
        <f>IF($U768&lt;&gt;"",VLOOKUP($U768,Endereços!$B$3:$M$1002,5,FALSE)&amp;" - "&amp;VLOOKUP($U768,Endereços!$B$3:$M$1002,7,FALSE)&amp;" - "&amp;VLOOKUP($U768,Endereços!$B$3:$M$1002,8,FALSE)&amp;", "&amp;VLOOKUP($U768,Endereços!$B$3:$M$1002,2,FALSE)&amp;" "&amp;VLOOKUP($U768,Endereços!$B$3:$M$1002,3,FALSE),"")</f>
        <v/>
      </c>
      <c r="W768" s="9"/>
      <c r="X768" s="9"/>
      <c r="Y768" s="9"/>
      <c r="Z768" s="16"/>
      <c r="AA768" s="16"/>
      <c r="AB768" s="72"/>
    </row>
    <row r="769" spans="1:28" x14ac:dyDescent="0.2">
      <c r="A769" s="38" t="str">
        <f t="shared" si="13"/>
        <v/>
      </c>
      <c r="B769" s="9"/>
      <c r="C769" s="7"/>
      <c r="D769" s="14"/>
      <c r="E769" s="14"/>
      <c r="F769" s="33" t="str">
        <f>IF($E769&lt;&gt;"",VLOOKUP($E769,Parametros!$A$3:$C$102,2,FALSE),"")</f>
        <v/>
      </c>
      <c r="G769" s="36"/>
      <c r="H769" s="33" t="str">
        <f>IF($G769&lt;&gt;"",VLOOKUP($G769,Parametros!$P$3:$R$102,2,FALSE),"")</f>
        <v/>
      </c>
      <c r="I769" s="9"/>
      <c r="J769" s="9"/>
      <c r="K769" s="9"/>
      <c r="L769" s="33" t="str">
        <f>IF($U769&lt;&gt;"",VLOOKUP(VLOOKUP(VLOOKUP($U769,Endereços!$B$3:$M$1002,8,FALSE),Parametros!$AG$3:$AJ$102,4,FALSE),Parametros!$U$3:$Z$102,4,FALSE),"")</f>
        <v/>
      </c>
      <c r="M769" s="33" t="str">
        <f>IF($U769&lt;&gt;"",VLOOKUP(VLOOKUP($U769,Endereços!$B$3:$M$1002,6,FALSE),Parametros!$I$3:$N$102,6,FALSE),"")</f>
        <v/>
      </c>
      <c r="N769" s="9"/>
      <c r="O769" s="9"/>
      <c r="P769" s="9"/>
      <c r="Q769" s="9"/>
      <c r="R769" s="9"/>
      <c r="S769" s="9"/>
      <c r="T769" s="9"/>
      <c r="U769" s="9"/>
      <c r="V769" s="32" t="str">
        <f>IF($U769&lt;&gt;"",VLOOKUP($U769,Endereços!$B$3:$M$1002,5,FALSE)&amp;" - "&amp;VLOOKUP($U769,Endereços!$B$3:$M$1002,7,FALSE)&amp;" - "&amp;VLOOKUP($U769,Endereços!$B$3:$M$1002,8,FALSE)&amp;", "&amp;VLOOKUP($U769,Endereços!$B$3:$M$1002,2,FALSE)&amp;" "&amp;VLOOKUP($U769,Endereços!$B$3:$M$1002,3,FALSE),"")</f>
        <v/>
      </c>
      <c r="W769" s="9"/>
      <c r="X769" s="9"/>
      <c r="Y769" s="9"/>
      <c r="Z769" s="16"/>
      <c r="AA769" s="16"/>
      <c r="AB769" s="72"/>
    </row>
    <row r="770" spans="1:28" x14ac:dyDescent="0.2">
      <c r="A770" s="38" t="str">
        <f t="shared" si="13"/>
        <v/>
      </c>
      <c r="B770" s="9"/>
      <c r="C770" s="7"/>
      <c r="D770" s="14"/>
      <c r="E770" s="14"/>
      <c r="F770" s="33" t="str">
        <f>IF($E770&lt;&gt;"",VLOOKUP($E770,Parametros!$A$3:$C$102,2,FALSE),"")</f>
        <v/>
      </c>
      <c r="G770" s="36"/>
      <c r="H770" s="33" t="str">
        <f>IF($G770&lt;&gt;"",VLOOKUP($G770,Parametros!$P$3:$R$102,2,FALSE),"")</f>
        <v/>
      </c>
      <c r="I770" s="9"/>
      <c r="J770" s="9"/>
      <c r="K770" s="9"/>
      <c r="L770" s="33" t="str">
        <f>IF($U770&lt;&gt;"",VLOOKUP(VLOOKUP(VLOOKUP($U770,Endereços!$B$3:$M$1002,8,FALSE),Parametros!$AG$3:$AJ$102,4,FALSE),Parametros!$U$3:$Z$102,4,FALSE),"")</f>
        <v/>
      </c>
      <c r="M770" s="33" t="str">
        <f>IF($U770&lt;&gt;"",VLOOKUP(VLOOKUP($U770,Endereços!$B$3:$M$1002,6,FALSE),Parametros!$I$3:$N$102,6,FALSE),"")</f>
        <v/>
      </c>
      <c r="N770" s="9"/>
      <c r="O770" s="9"/>
      <c r="P770" s="9"/>
      <c r="Q770" s="9"/>
      <c r="R770" s="9"/>
      <c r="S770" s="9"/>
      <c r="T770" s="9"/>
      <c r="U770" s="9"/>
      <c r="V770" s="32" t="str">
        <f>IF($U770&lt;&gt;"",VLOOKUP($U770,Endereços!$B$3:$M$1002,5,FALSE)&amp;" - "&amp;VLOOKUP($U770,Endereços!$B$3:$M$1002,7,FALSE)&amp;" - "&amp;VLOOKUP($U770,Endereços!$B$3:$M$1002,8,FALSE)&amp;", "&amp;VLOOKUP($U770,Endereços!$B$3:$M$1002,2,FALSE)&amp;" "&amp;VLOOKUP($U770,Endereços!$B$3:$M$1002,3,FALSE),"")</f>
        <v/>
      </c>
      <c r="W770" s="9"/>
      <c r="X770" s="9"/>
      <c r="Y770" s="9"/>
      <c r="Z770" s="16"/>
      <c r="AA770" s="16"/>
      <c r="AB770" s="72"/>
    </row>
    <row r="771" spans="1:28" x14ac:dyDescent="0.2">
      <c r="A771" s="38" t="str">
        <f t="shared" si="13"/>
        <v/>
      </c>
      <c r="B771" s="9"/>
      <c r="C771" s="7"/>
      <c r="D771" s="14"/>
      <c r="E771" s="14"/>
      <c r="F771" s="33" t="str">
        <f>IF($E771&lt;&gt;"",VLOOKUP($E771,Parametros!$A$3:$C$102,2,FALSE),"")</f>
        <v/>
      </c>
      <c r="G771" s="36"/>
      <c r="H771" s="33" t="str">
        <f>IF($G771&lt;&gt;"",VLOOKUP($G771,Parametros!$P$3:$R$102,2,FALSE),"")</f>
        <v/>
      </c>
      <c r="I771" s="9"/>
      <c r="J771" s="9"/>
      <c r="K771" s="9"/>
      <c r="L771" s="33" t="str">
        <f>IF($U771&lt;&gt;"",VLOOKUP(VLOOKUP(VLOOKUP($U771,Endereços!$B$3:$M$1002,8,FALSE),Parametros!$AG$3:$AJ$102,4,FALSE),Parametros!$U$3:$Z$102,4,FALSE),"")</f>
        <v/>
      </c>
      <c r="M771" s="33" t="str">
        <f>IF($U771&lt;&gt;"",VLOOKUP(VLOOKUP($U771,Endereços!$B$3:$M$1002,6,FALSE),Parametros!$I$3:$N$102,6,FALSE),"")</f>
        <v/>
      </c>
      <c r="N771" s="9"/>
      <c r="O771" s="9"/>
      <c r="P771" s="9"/>
      <c r="Q771" s="9"/>
      <c r="R771" s="9"/>
      <c r="S771" s="9"/>
      <c r="T771" s="9"/>
      <c r="U771" s="9"/>
      <c r="V771" s="32" t="str">
        <f>IF($U771&lt;&gt;"",VLOOKUP($U771,Endereços!$B$3:$M$1002,5,FALSE)&amp;" - "&amp;VLOOKUP($U771,Endereços!$B$3:$M$1002,7,FALSE)&amp;" - "&amp;VLOOKUP($U771,Endereços!$B$3:$M$1002,8,FALSE)&amp;", "&amp;VLOOKUP($U771,Endereços!$B$3:$M$1002,2,FALSE)&amp;" "&amp;VLOOKUP($U771,Endereços!$B$3:$M$1002,3,FALSE),"")</f>
        <v/>
      </c>
      <c r="W771" s="9"/>
      <c r="X771" s="9"/>
      <c r="Y771" s="9"/>
      <c r="Z771" s="16"/>
      <c r="AA771" s="16"/>
      <c r="AB771" s="72"/>
    </row>
    <row r="772" spans="1:28" x14ac:dyDescent="0.2">
      <c r="A772" s="38" t="str">
        <f t="shared" si="13"/>
        <v/>
      </c>
      <c r="B772" s="9"/>
      <c r="C772" s="7"/>
      <c r="D772" s="14"/>
      <c r="E772" s="14"/>
      <c r="F772" s="33" t="str">
        <f>IF($E772&lt;&gt;"",VLOOKUP($E772,Parametros!$A$3:$C$102,2,FALSE),"")</f>
        <v/>
      </c>
      <c r="G772" s="36"/>
      <c r="H772" s="33" t="str">
        <f>IF($G772&lt;&gt;"",VLOOKUP($G772,Parametros!$P$3:$R$102,2,FALSE),"")</f>
        <v/>
      </c>
      <c r="I772" s="9"/>
      <c r="J772" s="9"/>
      <c r="K772" s="9"/>
      <c r="L772" s="33" t="str">
        <f>IF($U772&lt;&gt;"",VLOOKUP(VLOOKUP(VLOOKUP($U772,Endereços!$B$3:$M$1002,8,FALSE),Parametros!$AG$3:$AJ$102,4,FALSE),Parametros!$U$3:$Z$102,4,FALSE),"")</f>
        <v/>
      </c>
      <c r="M772" s="33" t="str">
        <f>IF($U772&lt;&gt;"",VLOOKUP(VLOOKUP($U772,Endereços!$B$3:$M$1002,6,FALSE),Parametros!$I$3:$N$102,6,FALSE),"")</f>
        <v/>
      </c>
      <c r="N772" s="9"/>
      <c r="O772" s="9"/>
      <c r="P772" s="9"/>
      <c r="Q772" s="9"/>
      <c r="R772" s="9"/>
      <c r="S772" s="9"/>
      <c r="T772" s="9"/>
      <c r="U772" s="9"/>
      <c r="V772" s="32" t="str">
        <f>IF($U772&lt;&gt;"",VLOOKUP($U772,Endereços!$B$3:$M$1002,5,FALSE)&amp;" - "&amp;VLOOKUP($U772,Endereços!$B$3:$M$1002,7,FALSE)&amp;" - "&amp;VLOOKUP($U772,Endereços!$B$3:$M$1002,8,FALSE)&amp;", "&amp;VLOOKUP($U772,Endereços!$B$3:$M$1002,2,FALSE)&amp;" "&amp;VLOOKUP($U772,Endereços!$B$3:$M$1002,3,FALSE),"")</f>
        <v/>
      </c>
      <c r="W772" s="9"/>
      <c r="X772" s="9"/>
      <c r="Y772" s="9"/>
      <c r="Z772" s="16"/>
      <c r="AA772" s="16"/>
      <c r="AB772" s="72"/>
    </row>
    <row r="773" spans="1:28" x14ac:dyDescent="0.2">
      <c r="A773" s="38" t="str">
        <f t="shared" si="13"/>
        <v/>
      </c>
      <c r="B773" s="9"/>
      <c r="C773" s="7"/>
      <c r="D773" s="14"/>
      <c r="E773" s="14"/>
      <c r="F773" s="33" t="str">
        <f>IF($E773&lt;&gt;"",VLOOKUP($E773,Parametros!$A$3:$C$102,2,FALSE),"")</f>
        <v/>
      </c>
      <c r="G773" s="36"/>
      <c r="H773" s="33" t="str">
        <f>IF($G773&lt;&gt;"",VLOOKUP($G773,Parametros!$P$3:$R$102,2,FALSE),"")</f>
        <v/>
      </c>
      <c r="I773" s="9"/>
      <c r="J773" s="9"/>
      <c r="K773" s="9"/>
      <c r="L773" s="33" t="str">
        <f>IF($U773&lt;&gt;"",VLOOKUP(VLOOKUP(VLOOKUP($U773,Endereços!$B$3:$M$1002,8,FALSE),Parametros!$AG$3:$AJ$102,4,FALSE),Parametros!$U$3:$Z$102,4,FALSE),"")</f>
        <v/>
      </c>
      <c r="M773" s="33" t="str">
        <f>IF($U773&lt;&gt;"",VLOOKUP(VLOOKUP($U773,Endereços!$B$3:$M$1002,6,FALSE),Parametros!$I$3:$N$102,6,FALSE),"")</f>
        <v/>
      </c>
      <c r="N773" s="9"/>
      <c r="O773" s="9"/>
      <c r="P773" s="9"/>
      <c r="Q773" s="9"/>
      <c r="R773" s="9"/>
      <c r="S773" s="9"/>
      <c r="T773" s="9"/>
      <c r="U773" s="9"/>
      <c r="V773" s="32" t="str">
        <f>IF($U773&lt;&gt;"",VLOOKUP($U773,Endereços!$B$3:$M$1002,5,FALSE)&amp;" - "&amp;VLOOKUP($U773,Endereços!$B$3:$M$1002,7,FALSE)&amp;" - "&amp;VLOOKUP($U773,Endereços!$B$3:$M$1002,8,FALSE)&amp;", "&amp;VLOOKUP($U773,Endereços!$B$3:$M$1002,2,FALSE)&amp;" "&amp;VLOOKUP($U773,Endereços!$B$3:$M$1002,3,FALSE),"")</f>
        <v/>
      </c>
      <c r="W773" s="9"/>
      <c r="X773" s="9"/>
      <c r="Y773" s="9"/>
      <c r="Z773" s="16"/>
      <c r="AA773" s="16"/>
      <c r="AB773" s="72"/>
    </row>
    <row r="774" spans="1:28" x14ac:dyDescent="0.2">
      <c r="A774" s="38" t="str">
        <f t="shared" si="13"/>
        <v/>
      </c>
      <c r="B774" s="9"/>
      <c r="C774" s="7"/>
      <c r="D774" s="14"/>
      <c r="E774" s="14"/>
      <c r="F774" s="33" t="str">
        <f>IF($E774&lt;&gt;"",VLOOKUP($E774,Parametros!$A$3:$C$102,2,FALSE),"")</f>
        <v/>
      </c>
      <c r="G774" s="36"/>
      <c r="H774" s="33" t="str">
        <f>IF($G774&lt;&gt;"",VLOOKUP($G774,Parametros!$P$3:$R$102,2,FALSE),"")</f>
        <v/>
      </c>
      <c r="I774" s="9"/>
      <c r="J774" s="9"/>
      <c r="K774" s="9"/>
      <c r="L774" s="33" t="str">
        <f>IF($U774&lt;&gt;"",VLOOKUP(VLOOKUP(VLOOKUP($U774,Endereços!$B$3:$M$1002,8,FALSE),Parametros!$AG$3:$AJ$102,4,FALSE),Parametros!$U$3:$Z$102,4,FALSE),"")</f>
        <v/>
      </c>
      <c r="M774" s="33" t="str">
        <f>IF($U774&lt;&gt;"",VLOOKUP(VLOOKUP($U774,Endereços!$B$3:$M$1002,6,FALSE),Parametros!$I$3:$N$102,6,FALSE),"")</f>
        <v/>
      </c>
      <c r="N774" s="9"/>
      <c r="O774" s="9"/>
      <c r="P774" s="9"/>
      <c r="Q774" s="9"/>
      <c r="R774" s="9"/>
      <c r="S774" s="9"/>
      <c r="T774" s="9"/>
      <c r="U774" s="9"/>
      <c r="V774" s="32" t="str">
        <f>IF($U774&lt;&gt;"",VLOOKUP($U774,Endereços!$B$3:$M$1002,5,FALSE)&amp;" - "&amp;VLOOKUP($U774,Endereços!$B$3:$M$1002,7,FALSE)&amp;" - "&amp;VLOOKUP($U774,Endereços!$B$3:$M$1002,8,FALSE)&amp;", "&amp;VLOOKUP($U774,Endereços!$B$3:$M$1002,2,FALSE)&amp;" "&amp;VLOOKUP($U774,Endereços!$B$3:$M$1002,3,FALSE),"")</f>
        <v/>
      </c>
      <c r="W774" s="9"/>
      <c r="X774" s="9"/>
      <c r="Y774" s="9"/>
      <c r="Z774" s="16"/>
      <c r="AA774" s="16"/>
      <c r="AB774" s="72"/>
    </row>
    <row r="775" spans="1:28" x14ac:dyDescent="0.2">
      <c r="A775" s="38" t="str">
        <f t="shared" si="13"/>
        <v/>
      </c>
      <c r="B775" s="9"/>
      <c r="C775" s="7"/>
      <c r="D775" s="14"/>
      <c r="E775" s="14"/>
      <c r="F775" s="33" t="str">
        <f>IF($E775&lt;&gt;"",VLOOKUP($E775,Parametros!$A$3:$C$102,2,FALSE),"")</f>
        <v/>
      </c>
      <c r="G775" s="36"/>
      <c r="H775" s="33" t="str">
        <f>IF($G775&lt;&gt;"",VLOOKUP($G775,Parametros!$P$3:$R$102,2,FALSE),"")</f>
        <v/>
      </c>
      <c r="I775" s="9"/>
      <c r="J775" s="9"/>
      <c r="K775" s="9"/>
      <c r="L775" s="33" t="str">
        <f>IF($U775&lt;&gt;"",VLOOKUP(VLOOKUP(VLOOKUP($U775,Endereços!$B$3:$M$1002,8,FALSE),Parametros!$AG$3:$AJ$102,4,FALSE),Parametros!$U$3:$Z$102,4,FALSE),"")</f>
        <v/>
      </c>
      <c r="M775" s="33" t="str">
        <f>IF($U775&lt;&gt;"",VLOOKUP(VLOOKUP($U775,Endereços!$B$3:$M$1002,6,FALSE),Parametros!$I$3:$N$102,6,FALSE),"")</f>
        <v/>
      </c>
      <c r="N775" s="9"/>
      <c r="O775" s="9"/>
      <c r="P775" s="9"/>
      <c r="Q775" s="9"/>
      <c r="R775" s="9"/>
      <c r="S775" s="9"/>
      <c r="T775" s="9"/>
      <c r="U775" s="9"/>
      <c r="V775" s="32" t="str">
        <f>IF($U775&lt;&gt;"",VLOOKUP($U775,Endereços!$B$3:$M$1002,5,FALSE)&amp;" - "&amp;VLOOKUP($U775,Endereços!$B$3:$M$1002,7,FALSE)&amp;" - "&amp;VLOOKUP($U775,Endereços!$B$3:$M$1002,8,FALSE)&amp;", "&amp;VLOOKUP($U775,Endereços!$B$3:$M$1002,2,FALSE)&amp;" "&amp;VLOOKUP($U775,Endereços!$B$3:$M$1002,3,FALSE),"")</f>
        <v/>
      </c>
      <c r="W775" s="9"/>
      <c r="X775" s="9"/>
      <c r="Y775" s="9"/>
      <c r="Z775" s="16"/>
      <c r="AA775" s="16"/>
      <c r="AB775" s="72"/>
    </row>
    <row r="776" spans="1:28" x14ac:dyDescent="0.2">
      <c r="A776" s="38" t="str">
        <f t="shared" si="13"/>
        <v/>
      </c>
      <c r="B776" s="9"/>
      <c r="C776" s="7"/>
      <c r="D776" s="14"/>
      <c r="E776" s="14"/>
      <c r="F776" s="33" t="str">
        <f>IF($E776&lt;&gt;"",VLOOKUP($E776,Parametros!$A$3:$C$102,2,FALSE),"")</f>
        <v/>
      </c>
      <c r="G776" s="36"/>
      <c r="H776" s="33" t="str">
        <f>IF($G776&lt;&gt;"",VLOOKUP($G776,Parametros!$P$3:$R$102,2,FALSE),"")</f>
        <v/>
      </c>
      <c r="I776" s="9"/>
      <c r="J776" s="9"/>
      <c r="K776" s="9"/>
      <c r="L776" s="33" t="str">
        <f>IF($U776&lt;&gt;"",VLOOKUP(VLOOKUP(VLOOKUP($U776,Endereços!$B$3:$M$1002,8,FALSE),Parametros!$AG$3:$AJ$102,4,FALSE),Parametros!$U$3:$Z$102,4,FALSE),"")</f>
        <v/>
      </c>
      <c r="M776" s="33" t="str">
        <f>IF($U776&lt;&gt;"",VLOOKUP(VLOOKUP($U776,Endereços!$B$3:$M$1002,6,FALSE),Parametros!$I$3:$N$102,6,FALSE),"")</f>
        <v/>
      </c>
      <c r="N776" s="9"/>
      <c r="O776" s="9"/>
      <c r="P776" s="9"/>
      <c r="Q776" s="9"/>
      <c r="R776" s="9"/>
      <c r="S776" s="9"/>
      <c r="T776" s="9"/>
      <c r="U776" s="9"/>
      <c r="V776" s="32" t="str">
        <f>IF($U776&lt;&gt;"",VLOOKUP($U776,Endereços!$B$3:$M$1002,5,FALSE)&amp;" - "&amp;VLOOKUP($U776,Endereços!$B$3:$M$1002,7,FALSE)&amp;" - "&amp;VLOOKUP($U776,Endereços!$B$3:$M$1002,8,FALSE)&amp;", "&amp;VLOOKUP($U776,Endereços!$B$3:$M$1002,2,FALSE)&amp;" "&amp;VLOOKUP($U776,Endereços!$B$3:$M$1002,3,FALSE),"")</f>
        <v/>
      </c>
      <c r="W776" s="9"/>
      <c r="X776" s="9"/>
      <c r="Y776" s="9"/>
      <c r="Z776" s="16"/>
      <c r="AA776" s="16"/>
      <c r="AB776" s="72"/>
    </row>
    <row r="777" spans="1:28" x14ac:dyDescent="0.2">
      <c r="A777" s="38" t="str">
        <f t="shared" si="13"/>
        <v/>
      </c>
      <c r="B777" s="9"/>
      <c r="C777" s="7"/>
      <c r="D777" s="14"/>
      <c r="E777" s="14"/>
      <c r="F777" s="33" t="str">
        <f>IF($E777&lt;&gt;"",VLOOKUP($E777,Parametros!$A$3:$C$102,2,FALSE),"")</f>
        <v/>
      </c>
      <c r="G777" s="36"/>
      <c r="H777" s="33" t="str">
        <f>IF($G777&lt;&gt;"",VLOOKUP($G777,Parametros!$P$3:$R$102,2,FALSE),"")</f>
        <v/>
      </c>
      <c r="I777" s="9"/>
      <c r="J777" s="9"/>
      <c r="K777" s="9"/>
      <c r="L777" s="33" t="str">
        <f>IF($U777&lt;&gt;"",VLOOKUP(VLOOKUP(VLOOKUP($U777,Endereços!$B$3:$M$1002,8,FALSE),Parametros!$AG$3:$AJ$102,4,FALSE),Parametros!$U$3:$Z$102,4,FALSE),"")</f>
        <v/>
      </c>
      <c r="M777" s="33" t="str">
        <f>IF($U777&lt;&gt;"",VLOOKUP(VLOOKUP($U777,Endereços!$B$3:$M$1002,6,FALSE),Parametros!$I$3:$N$102,6,FALSE),"")</f>
        <v/>
      </c>
      <c r="N777" s="9"/>
      <c r="O777" s="9"/>
      <c r="P777" s="9"/>
      <c r="Q777" s="9"/>
      <c r="R777" s="9"/>
      <c r="S777" s="9"/>
      <c r="T777" s="9"/>
      <c r="U777" s="9"/>
      <c r="V777" s="32" t="str">
        <f>IF($U777&lt;&gt;"",VLOOKUP($U777,Endereços!$B$3:$M$1002,5,FALSE)&amp;" - "&amp;VLOOKUP($U777,Endereços!$B$3:$M$1002,7,FALSE)&amp;" - "&amp;VLOOKUP($U777,Endereços!$B$3:$M$1002,8,FALSE)&amp;", "&amp;VLOOKUP($U777,Endereços!$B$3:$M$1002,2,FALSE)&amp;" "&amp;VLOOKUP($U777,Endereços!$B$3:$M$1002,3,FALSE),"")</f>
        <v/>
      </c>
      <c r="W777" s="9"/>
      <c r="X777" s="9"/>
      <c r="Y777" s="9"/>
      <c r="Z777" s="16"/>
      <c r="AA777" s="16"/>
      <c r="AB777" s="72"/>
    </row>
    <row r="778" spans="1:28" x14ac:dyDescent="0.2">
      <c r="A778" s="38" t="str">
        <f t="shared" si="13"/>
        <v/>
      </c>
      <c r="B778" s="9"/>
      <c r="C778" s="7"/>
      <c r="D778" s="14"/>
      <c r="E778" s="14"/>
      <c r="F778" s="33" t="str">
        <f>IF($E778&lt;&gt;"",VLOOKUP($E778,Parametros!$A$3:$C$102,2,FALSE),"")</f>
        <v/>
      </c>
      <c r="G778" s="36"/>
      <c r="H778" s="33" t="str">
        <f>IF($G778&lt;&gt;"",VLOOKUP($G778,Parametros!$P$3:$R$102,2,FALSE),"")</f>
        <v/>
      </c>
      <c r="I778" s="9"/>
      <c r="J778" s="9"/>
      <c r="K778" s="9"/>
      <c r="L778" s="33" t="str">
        <f>IF($U778&lt;&gt;"",VLOOKUP(VLOOKUP(VLOOKUP($U778,Endereços!$B$3:$M$1002,8,FALSE),Parametros!$AG$3:$AJ$102,4,FALSE),Parametros!$U$3:$Z$102,4,FALSE),"")</f>
        <v/>
      </c>
      <c r="M778" s="33" t="str">
        <f>IF($U778&lt;&gt;"",VLOOKUP(VLOOKUP($U778,Endereços!$B$3:$M$1002,6,FALSE),Parametros!$I$3:$N$102,6,FALSE),"")</f>
        <v/>
      </c>
      <c r="N778" s="9"/>
      <c r="O778" s="9"/>
      <c r="P778" s="9"/>
      <c r="Q778" s="9"/>
      <c r="R778" s="9"/>
      <c r="S778" s="9"/>
      <c r="T778" s="9"/>
      <c r="U778" s="9"/>
      <c r="V778" s="32" t="str">
        <f>IF($U778&lt;&gt;"",VLOOKUP($U778,Endereços!$B$3:$M$1002,5,FALSE)&amp;" - "&amp;VLOOKUP($U778,Endereços!$B$3:$M$1002,7,FALSE)&amp;" - "&amp;VLOOKUP($U778,Endereços!$B$3:$M$1002,8,FALSE)&amp;", "&amp;VLOOKUP($U778,Endereços!$B$3:$M$1002,2,FALSE)&amp;" "&amp;VLOOKUP($U778,Endereços!$B$3:$M$1002,3,FALSE),"")</f>
        <v/>
      </c>
      <c r="W778" s="9"/>
      <c r="X778" s="9"/>
      <c r="Y778" s="9"/>
      <c r="Z778" s="16"/>
      <c r="AA778" s="16"/>
      <c r="AB778" s="72"/>
    </row>
    <row r="779" spans="1:28" x14ac:dyDescent="0.2">
      <c r="A779" s="38" t="str">
        <f t="shared" ref="A779:A842" si="14">IF($B779&lt;&gt;"",$A778+1,"")</f>
        <v/>
      </c>
      <c r="B779" s="9"/>
      <c r="C779" s="7"/>
      <c r="D779" s="14"/>
      <c r="E779" s="14"/>
      <c r="F779" s="33" t="str">
        <f>IF($E779&lt;&gt;"",VLOOKUP($E779,Parametros!$A$3:$C$102,2,FALSE),"")</f>
        <v/>
      </c>
      <c r="G779" s="36"/>
      <c r="H779" s="33" t="str">
        <f>IF($G779&lt;&gt;"",VLOOKUP($G779,Parametros!$P$3:$R$102,2,FALSE),"")</f>
        <v/>
      </c>
      <c r="I779" s="9"/>
      <c r="J779" s="9"/>
      <c r="K779" s="9"/>
      <c r="L779" s="33" t="str">
        <f>IF($U779&lt;&gt;"",VLOOKUP(VLOOKUP(VLOOKUP($U779,Endereços!$B$3:$M$1002,8,FALSE),Parametros!$AG$3:$AJ$102,4,FALSE),Parametros!$U$3:$Z$102,4,FALSE),"")</f>
        <v/>
      </c>
      <c r="M779" s="33" t="str">
        <f>IF($U779&lt;&gt;"",VLOOKUP(VLOOKUP($U779,Endereços!$B$3:$M$1002,6,FALSE),Parametros!$I$3:$N$102,6,FALSE),"")</f>
        <v/>
      </c>
      <c r="N779" s="9"/>
      <c r="O779" s="9"/>
      <c r="P779" s="9"/>
      <c r="Q779" s="9"/>
      <c r="R779" s="9"/>
      <c r="S779" s="9"/>
      <c r="T779" s="9"/>
      <c r="U779" s="9"/>
      <c r="V779" s="32" t="str">
        <f>IF($U779&lt;&gt;"",VLOOKUP($U779,Endereços!$B$3:$M$1002,5,FALSE)&amp;" - "&amp;VLOOKUP($U779,Endereços!$B$3:$M$1002,7,FALSE)&amp;" - "&amp;VLOOKUP($U779,Endereços!$B$3:$M$1002,8,FALSE)&amp;", "&amp;VLOOKUP($U779,Endereços!$B$3:$M$1002,2,FALSE)&amp;" "&amp;VLOOKUP($U779,Endereços!$B$3:$M$1002,3,FALSE),"")</f>
        <v/>
      </c>
      <c r="W779" s="9"/>
      <c r="X779" s="9"/>
      <c r="Y779" s="9"/>
      <c r="Z779" s="16"/>
      <c r="AA779" s="16"/>
      <c r="AB779" s="72"/>
    </row>
    <row r="780" spans="1:28" x14ac:dyDescent="0.2">
      <c r="A780" s="38" t="str">
        <f t="shared" si="14"/>
        <v/>
      </c>
      <c r="B780" s="9"/>
      <c r="C780" s="7"/>
      <c r="D780" s="14"/>
      <c r="E780" s="14"/>
      <c r="F780" s="33" t="str">
        <f>IF($E780&lt;&gt;"",VLOOKUP($E780,Parametros!$A$3:$C$102,2,FALSE),"")</f>
        <v/>
      </c>
      <c r="G780" s="36"/>
      <c r="H780" s="33" t="str">
        <f>IF($G780&lt;&gt;"",VLOOKUP($G780,Parametros!$P$3:$R$102,2,FALSE),"")</f>
        <v/>
      </c>
      <c r="I780" s="9"/>
      <c r="J780" s="9"/>
      <c r="K780" s="9"/>
      <c r="L780" s="33" t="str">
        <f>IF($U780&lt;&gt;"",VLOOKUP(VLOOKUP(VLOOKUP($U780,Endereços!$B$3:$M$1002,8,FALSE),Parametros!$AG$3:$AJ$102,4,FALSE),Parametros!$U$3:$Z$102,4,FALSE),"")</f>
        <v/>
      </c>
      <c r="M780" s="33" t="str">
        <f>IF($U780&lt;&gt;"",VLOOKUP(VLOOKUP($U780,Endereços!$B$3:$M$1002,6,FALSE),Parametros!$I$3:$N$102,6,FALSE),"")</f>
        <v/>
      </c>
      <c r="N780" s="9"/>
      <c r="O780" s="9"/>
      <c r="P780" s="9"/>
      <c r="Q780" s="9"/>
      <c r="R780" s="9"/>
      <c r="S780" s="9"/>
      <c r="T780" s="9"/>
      <c r="U780" s="9"/>
      <c r="V780" s="32" t="str">
        <f>IF($U780&lt;&gt;"",VLOOKUP($U780,Endereços!$B$3:$M$1002,5,FALSE)&amp;" - "&amp;VLOOKUP($U780,Endereços!$B$3:$M$1002,7,FALSE)&amp;" - "&amp;VLOOKUP($U780,Endereços!$B$3:$M$1002,8,FALSE)&amp;", "&amp;VLOOKUP($U780,Endereços!$B$3:$M$1002,2,FALSE)&amp;" "&amp;VLOOKUP($U780,Endereços!$B$3:$M$1002,3,FALSE),"")</f>
        <v/>
      </c>
      <c r="W780" s="9"/>
      <c r="X780" s="9"/>
      <c r="Y780" s="9"/>
      <c r="Z780" s="16"/>
      <c r="AA780" s="16"/>
      <c r="AB780" s="72"/>
    </row>
    <row r="781" spans="1:28" x14ac:dyDescent="0.2">
      <c r="A781" s="38" t="str">
        <f t="shared" si="14"/>
        <v/>
      </c>
      <c r="B781" s="9"/>
      <c r="C781" s="7"/>
      <c r="D781" s="14"/>
      <c r="E781" s="14"/>
      <c r="F781" s="33" t="str">
        <f>IF($E781&lt;&gt;"",VLOOKUP($E781,Parametros!$A$3:$C$102,2,FALSE),"")</f>
        <v/>
      </c>
      <c r="G781" s="36"/>
      <c r="H781" s="33" t="str">
        <f>IF($G781&lt;&gt;"",VLOOKUP($G781,Parametros!$P$3:$R$102,2,FALSE),"")</f>
        <v/>
      </c>
      <c r="I781" s="9"/>
      <c r="J781" s="9"/>
      <c r="K781" s="9"/>
      <c r="L781" s="33" t="str">
        <f>IF($U781&lt;&gt;"",VLOOKUP(VLOOKUP(VLOOKUP($U781,Endereços!$B$3:$M$1002,8,FALSE),Parametros!$AG$3:$AJ$102,4,FALSE),Parametros!$U$3:$Z$102,4,FALSE),"")</f>
        <v/>
      </c>
      <c r="M781" s="33" t="str">
        <f>IF($U781&lt;&gt;"",VLOOKUP(VLOOKUP($U781,Endereços!$B$3:$M$1002,6,FALSE),Parametros!$I$3:$N$102,6,FALSE),"")</f>
        <v/>
      </c>
      <c r="N781" s="9"/>
      <c r="O781" s="9"/>
      <c r="P781" s="9"/>
      <c r="Q781" s="9"/>
      <c r="R781" s="9"/>
      <c r="S781" s="9"/>
      <c r="T781" s="9"/>
      <c r="U781" s="9"/>
      <c r="V781" s="32" t="str">
        <f>IF($U781&lt;&gt;"",VLOOKUP($U781,Endereços!$B$3:$M$1002,5,FALSE)&amp;" - "&amp;VLOOKUP($U781,Endereços!$B$3:$M$1002,7,FALSE)&amp;" - "&amp;VLOOKUP($U781,Endereços!$B$3:$M$1002,8,FALSE)&amp;", "&amp;VLOOKUP($U781,Endereços!$B$3:$M$1002,2,FALSE)&amp;" "&amp;VLOOKUP($U781,Endereços!$B$3:$M$1002,3,FALSE),"")</f>
        <v/>
      </c>
      <c r="W781" s="9"/>
      <c r="X781" s="9"/>
      <c r="Y781" s="9"/>
      <c r="Z781" s="16"/>
      <c r="AA781" s="16"/>
      <c r="AB781" s="72"/>
    </row>
    <row r="782" spans="1:28" x14ac:dyDescent="0.2">
      <c r="A782" s="38" t="str">
        <f t="shared" si="14"/>
        <v/>
      </c>
      <c r="B782" s="9"/>
      <c r="C782" s="7"/>
      <c r="D782" s="14"/>
      <c r="E782" s="14"/>
      <c r="F782" s="33" t="str">
        <f>IF($E782&lt;&gt;"",VLOOKUP($E782,Parametros!$A$3:$C$102,2,FALSE),"")</f>
        <v/>
      </c>
      <c r="G782" s="36"/>
      <c r="H782" s="33" t="str">
        <f>IF($G782&lt;&gt;"",VLOOKUP($G782,Parametros!$P$3:$R$102,2,FALSE),"")</f>
        <v/>
      </c>
      <c r="I782" s="9"/>
      <c r="J782" s="9"/>
      <c r="K782" s="9"/>
      <c r="L782" s="33" t="str">
        <f>IF($U782&lt;&gt;"",VLOOKUP(VLOOKUP(VLOOKUP($U782,Endereços!$B$3:$M$1002,8,FALSE),Parametros!$AG$3:$AJ$102,4,FALSE),Parametros!$U$3:$Z$102,4,FALSE),"")</f>
        <v/>
      </c>
      <c r="M782" s="33" t="str">
        <f>IF($U782&lt;&gt;"",VLOOKUP(VLOOKUP($U782,Endereços!$B$3:$M$1002,6,FALSE),Parametros!$I$3:$N$102,6,FALSE),"")</f>
        <v/>
      </c>
      <c r="N782" s="9"/>
      <c r="O782" s="9"/>
      <c r="P782" s="9"/>
      <c r="Q782" s="9"/>
      <c r="R782" s="9"/>
      <c r="S782" s="9"/>
      <c r="T782" s="9"/>
      <c r="U782" s="9"/>
      <c r="V782" s="32" t="str">
        <f>IF($U782&lt;&gt;"",VLOOKUP($U782,Endereços!$B$3:$M$1002,5,FALSE)&amp;" - "&amp;VLOOKUP($U782,Endereços!$B$3:$M$1002,7,FALSE)&amp;" - "&amp;VLOOKUP($U782,Endereços!$B$3:$M$1002,8,FALSE)&amp;", "&amp;VLOOKUP($U782,Endereços!$B$3:$M$1002,2,FALSE)&amp;" "&amp;VLOOKUP($U782,Endereços!$B$3:$M$1002,3,FALSE),"")</f>
        <v/>
      </c>
      <c r="W782" s="9"/>
      <c r="X782" s="9"/>
      <c r="Y782" s="9"/>
      <c r="Z782" s="16"/>
      <c r="AA782" s="16"/>
      <c r="AB782" s="72"/>
    </row>
    <row r="783" spans="1:28" x14ac:dyDescent="0.2">
      <c r="A783" s="38" t="str">
        <f t="shared" si="14"/>
        <v/>
      </c>
      <c r="B783" s="9"/>
      <c r="C783" s="7"/>
      <c r="D783" s="14"/>
      <c r="E783" s="14"/>
      <c r="F783" s="33" t="str">
        <f>IF($E783&lt;&gt;"",VLOOKUP($E783,Parametros!$A$3:$C$102,2,FALSE),"")</f>
        <v/>
      </c>
      <c r="G783" s="36"/>
      <c r="H783" s="33" t="str">
        <f>IF($G783&lt;&gt;"",VLOOKUP($G783,Parametros!$P$3:$R$102,2,FALSE),"")</f>
        <v/>
      </c>
      <c r="I783" s="9"/>
      <c r="J783" s="9"/>
      <c r="K783" s="9"/>
      <c r="L783" s="33" t="str">
        <f>IF($U783&lt;&gt;"",VLOOKUP(VLOOKUP(VLOOKUP($U783,Endereços!$B$3:$M$1002,8,FALSE),Parametros!$AG$3:$AJ$102,4,FALSE),Parametros!$U$3:$Z$102,4,FALSE),"")</f>
        <v/>
      </c>
      <c r="M783" s="33" t="str">
        <f>IF($U783&lt;&gt;"",VLOOKUP(VLOOKUP($U783,Endereços!$B$3:$M$1002,6,FALSE),Parametros!$I$3:$N$102,6,FALSE),"")</f>
        <v/>
      </c>
      <c r="N783" s="9"/>
      <c r="O783" s="9"/>
      <c r="P783" s="9"/>
      <c r="Q783" s="9"/>
      <c r="R783" s="9"/>
      <c r="S783" s="9"/>
      <c r="T783" s="9"/>
      <c r="U783" s="9"/>
      <c r="V783" s="32" t="str">
        <f>IF($U783&lt;&gt;"",VLOOKUP($U783,Endereços!$B$3:$M$1002,5,FALSE)&amp;" - "&amp;VLOOKUP($U783,Endereços!$B$3:$M$1002,7,FALSE)&amp;" - "&amp;VLOOKUP($U783,Endereços!$B$3:$M$1002,8,FALSE)&amp;", "&amp;VLOOKUP($U783,Endereços!$B$3:$M$1002,2,FALSE)&amp;" "&amp;VLOOKUP($U783,Endereços!$B$3:$M$1002,3,FALSE),"")</f>
        <v/>
      </c>
      <c r="W783" s="9"/>
      <c r="X783" s="9"/>
      <c r="Y783" s="9"/>
      <c r="Z783" s="16"/>
      <c r="AA783" s="16"/>
      <c r="AB783" s="72"/>
    </row>
    <row r="784" spans="1:28" x14ac:dyDescent="0.2">
      <c r="A784" s="38" t="str">
        <f t="shared" si="14"/>
        <v/>
      </c>
      <c r="B784" s="9"/>
      <c r="C784" s="7"/>
      <c r="D784" s="14"/>
      <c r="E784" s="14"/>
      <c r="F784" s="33" t="str">
        <f>IF($E784&lt;&gt;"",VLOOKUP($E784,Parametros!$A$3:$C$102,2,FALSE),"")</f>
        <v/>
      </c>
      <c r="G784" s="36"/>
      <c r="H784" s="33" t="str">
        <f>IF($G784&lt;&gt;"",VLOOKUP($G784,Parametros!$P$3:$R$102,2,FALSE),"")</f>
        <v/>
      </c>
      <c r="I784" s="9"/>
      <c r="J784" s="9"/>
      <c r="K784" s="9"/>
      <c r="L784" s="33" t="str">
        <f>IF($U784&lt;&gt;"",VLOOKUP(VLOOKUP(VLOOKUP($U784,Endereços!$B$3:$M$1002,8,FALSE),Parametros!$AG$3:$AJ$102,4,FALSE),Parametros!$U$3:$Z$102,4,FALSE),"")</f>
        <v/>
      </c>
      <c r="M784" s="33" t="str">
        <f>IF($U784&lt;&gt;"",VLOOKUP(VLOOKUP($U784,Endereços!$B$3:$M$1002,6,FALSE),Parametros!$I$3:$N$102,6,FALSE),"")</f>
        <v/>
      </c>
      <c r="N784" s="9"/>
      <c r="O784" s="9"/>
      <c r="P784" s="9"/>
      <c r="Q784" s="9"/>
      <c r="R784" s="9"/>
      <c r="S784" s="9"/>
      <c r="T784" s="9"/>
      <c r="U784" s="9"/>
      <c r="V784" s="32" t="str">
        <f>IF($U784&lt;&gt;"",VLOOKUP($U784,Endereços!$B$3:$M$1002,5,FALSE)&amp;" - "&amp;VLOOKUP($U784,Endereços!$B$3:$M$1002,7,FALSE)&amp;" - "&amp;VLOOKUP($U784,Endereços!$B$3:$M$1002,8,FALSE)&amp;", "&amp;VLOOKUP($U784,Endereços!$B$3:$M$1002,2,FALSE)&amp;" "&amp;VLOOKUP($U784,Endereços!$B$3:$M$1002,3,FALSE),"")</f>
        <v/>
      </c>
      <c r="W784" s="9"/>
      <c r="X784" s="9"/>
      <c r="Y784" s="9"/>
      <c r="Z784" s="16"/>
      <c r="AA784" s="16"/>
      <c r="AB784" s="72"/>
    </row>
    <row r="785" spans="1:28" x14ac:dyDescent="0.2">
      <c r="A785" s="38" t="str">
        <f t="shared" si="14"/>
        <v/>
      </c>
      <c r="B785" s="9"/>
      <c r="C785" s="7"/>
      <c r="D785" s="14"/>
      <c r="E785" s="14"/>
      <c r="F785" s="33" t="str">
        <f>IF($E785&lt;&gt;"",VLOOKUP($E785,Parametros!$A$3:$C$102,2,FALSE),"")</f>
        <v/>
      </c>
      <c r="G785" s="36"/>
      <c r="H785" s="33" t="str">
        <f>IF($G785&lt;&gt;"",VLOOKUP($G785,Parametros!$P$3:$R$102,2,FALSE),"")</f>
        <v/>
      </c>
      <c r="I785" s="9"/>
      <c r="J785" s="9"/>
      <c r="K785" s="9"/>
      <c r="L785" s="33" t="str">
        <f>IF($U785&lt;&gt;"",VLOOKUP(VLOOKUP(VLOOKUP($U785,Endereços!$B$3:$M$1002,8,FALSE),Parametros!$AG$3:$AJ$102,4,FALSE),Parametros!$U$3:$Z$102,4,FALSE),"")</f>
        <v/>
      </c>
      <c r="M785" s="33" t="str">
        <f>IF($U785&lt;&gt;"",VLOOKUP(VLOOKUP($U785,Endereços!$B$3:$M$1002,6,FALSE),Parametros!$I$3:$N$102,6,FALSE),"")</f>
        <v/>
      </c>
      <c r="N785" s="9"/>
      <c r="O785" s="9"/>
      <c r="P785" s="9"/>
      <c r="Q785" s="9"/>
      <c r="R785" s="9"/>
      <c r="S785" s="9"/>
      <c r="T785" s="9"/>
      <c r="U785" s="9"/>
      <c r="V785" s="32" t="str">
        <f>IF($U785&lt;&gt;"",VLOOKUP($U785,Endereços!$B$3:$M$1002,5,FALSE)&amp;" - "&amp;VLOOKUP($U785,Endereços!$B$3:$M$1002,7,FALSE)&amp;" - "&amp;VLOOKUP($U785,Endereços!$B$3:$M$1002,8,FALSE)&amp;", "&amp;VLOOKUP($U785,Endereços!$B$3:$M$1002,2,FALSE)&amp;" "&amp;VLOOKUP($U785,Endereços!$B$3:$M$1002,3,FALSE),"")</f>
        <v/>
      </c>
      <c r="W785" s="9"/>
      <c r="X785" s="9"/>
      <c r="Y785" s="9"/>
      <c r="Z785" s="16"/>
      <c r="AA785" s="16"/>
      <c r="AB785" s="72"/>
    </row>
    <row r="786" spans="1:28" x14ac:dyDescent="0.2">
      <c r="A786" s="38" t="str">
        <f t="shared" si="14"/>
        <v/>
      </c>
      <c r="B786" s="9"/>
      <c r="C786" s="7"/>
      <c r="D786" s="14"/>
      <c r="E786" s="14"/>
      <c r="F786" s="33" t="str">
        <f>IF($E786&lt;&gt;"",VLOOKUP($E786,Parametros!$A$3:$C$102,2,FALSE),"")</f>
        <v/>
      </c>
      <c r="G786" s="36"/>
      <c r="H786" s="33" t="str">
        <f>IF($G786&lt;&gt;"",VLOOKUP($G786,Parametros!$P$3:$R$102,2,FALSE),"")</f>
        <v/>
      </c>
      <c r="I786" s="9"/>
      <c r="J786" s="9"/>
      <c r="K786" s="9"/>
      <c r="L786" s="33" t="str">
        <f>IF($U786&lt;&gt;"",VLOOKUP(VLOOKUP(VLOOKUP($U786,Endereços!$B$3:$M$1002,8,FALSE),Parametros!$AG$3:$AJ$102,4,FALSE),Parametros!$U$3:$Z$102,4,FALSE),"")</f>
        <v/>
      </c>
      <c r="M786" s="33" t="str">
        <f>IF($U786&lt;&gt;"",VLOOKUP(VLOOKUP($U786,Endereços!$B$3:$M$1002,6,FALSE),Parametros!$I$3:$N$102,6,FALSE),"")</f>
        <v/>
      </c>
      <c r="N786" s="9"/>
      <c r="O786" s="9"/>
      <c r="P786" s="9"/>
      <c r="Q786" s="9"/>
      <c r="R786" s="9"/>
      <c r="S786" s="9"/>
      <c r="T786" s="9"/>
      <c r="U786" s="9"/>
      <c r="V786" s="32" t="str">
        <f>IF($U786&lt;&gt;"",VLOOKUP($U786,Endereços!$B$3:$M$1002,5,FALSE)&amp;" - "&amp;VLOOKUP($U786,Endereços!$B$3:$M$1002,7,FALSE)&amp;" - "&amp;VLOOKUP($U786,Endereços!$B$3:$M$1002,8,FALSE)&amp;", "&amp;VLOOKUP($U786,Endereços!$B$3:$M$1002,2,FALSE)&amp;" "&amp;VLOOKUP($U786,Endereços!$B$3:$M$1002,3,FALSE),"")</f>
        <v/>
      </c>
      <c r="W786" s="9"/>
      <c r="X786" s="9"/>
      <c r="Y786" s="9"/>
      <c r="Z786" s="16"/>
      <c r="AA786" s="16"/>
      <c r="AB786" s="72"/>
    </row>
    <row r="787" spans="1:28" x14ac:dyDescent="0.2">
      <c r="A787" s="38" t="str">
        <f t="shared" si="14"/>
        <v/>
      </c>
      <c r="B787" s="9"/>
      <c r="C787" s="7"/>
      <c r="D787" s="14"/>
      <c r="E787" s="14"/>
      <c r="F787" s="33" t="str">
        <f>IF($E787&lt;&gt;"",VLOOKUP($E787,Parametros!$A$3:$C$102,2,FALSE),"")</f>
        <v/>
      </c>
      <c r="G787" s="36"/>
      <c r="H787" s="33" t="str">
        <f>IF($G787&lt;&gt;"",VLOOKUP($G787,Parametros!$P$3:$R$102,2,FALSE),"")</f>
        <v/>
      </c>
      <c r="I787" s="9"/>
      <c r="J787" s="9"/>
      <c r="K787" s="9"/>
      <c r="L787" s="33" t="str">
        <f>IF($U787&lt;&gt;"",VLOOKUP(VLOOKUP(VLOOKUP($U787,Endereços!$B$3:$M$1002,8,FALSE),Parametros!$AG$3:$AJ$102,4,FALSE),Parametros!$U$3:$Z$102,4,FALSE),"")</f>
        <v/>
      </c>
      <c r="M787" s="33" t="str">
        <f>IF($U787&lt;&gt;"",VLOOKUP(VLOOKUP($U787,Endereços!$B$3:$M$1002,6,FALSE),Parametros!$I$3:$N$102,6,FALSE),"")</f>
        <v/>
      </c>
      <c r="N787" s="9"/>
      <c r="O787" s="9"/>
      <c r="P787" s="9"/>
      <c r="Q787" s="9"/>
      <c r="R787" s="9"/>
      <c r="S787" s="9"/>
      <c r="T787" s="9"/>
      <c r="U787" s="9"/>
      <c r="V787" s="32" t="str">
        <f>IF($U787&lt;&gt;"",VLOOKUP($U787,Endereços!$B$3:$M$1002,5,FALSE)&amp;" - "&amp;VLOOKUP($U787,Endereços!$B$3:$M$1002,7,FALSE)&amp;" - "&amp;VLOOKUP($U787,Endereços!$B$3:$M$1002,8,FALSE)&amp;", "&amp;VLOOKUP($U787,Endereços!$B$3:$M$1002,2,FALSE)&amp;" "&amp;VLOOKUP($U787,Endereços!$B$3:$M$1002,3,FALSE),"")</f>
        <v/>
      </c>
      <c r="W787" s="9"/>
      <c r="X787" s="9"/>
      <c r="Y787" s="9"/>
      <c r="Z787" s="16"/>
      <c r="AA787" s="16"/>
      <c r="AB787" s="72"/>
    </row>
    <row r="788" spans="1:28" x14ac:dyDescent="0.2">
      <c r="A788" s="38" t="str">
        <f t="shared" si="14"/>
        <v/>
      </c>
      <c r="B788" s="9"/>
      <c r="C788" s="7"/>
      <c r="D788" s="14"/>
      <c r="E788" s="14"/>
      <c r="F788" s="33" t="str">
        <f>IF($E788&lt;&gt;"",VLOOKUP($E788,Parametros!$A$3:$C$102,2,FALSE),"")</f>
        <v/>
      </c>
      <c r="G788" s="36"/>
      <c r="H788" s="33" t="str">
        <f>IF($G788&lt;&gt;"",VLOOKUP($G788,Parametros!$P$3:$R$102,2,FALSE),"")</f>
        <v/>
      </c>
      <c r="I788" s="9"/>
      <c r="J788" s="9"/>
      <c r="K788" s="9"/>
      <c r="L788" s="33" t="str">
        <f>IF($U788&lt;&gt;"",VLOOKUP(VLOOKUP(VLOOKUP($U788,Endereços!$B$3:$M$1002,8,FALSE),Parametros!$AG$3:$AJ$102,4,FALSE),Parametros!$U$3:$Z$102,4,FALSE),"")</f>
        <v/>
      </c>
      <c r="M788" s="33" t="str">
        <f>IF($U788&lt;&gt;"",VLOOKUP(VLOOKUP($U788,Endereços!$B$3:$M$1002,6,FALSE),Parametros!$I$3:$N$102,6,FALSE),"")</f>
        <v/>
      </c>
      <c r="N788" s="9"/>
      <c r="O788" s="9"/>
      <c r="P788" s="9"/>
      <c r="Q788" s="9"/>
      <c r="R788" s="9"/>
      <c r="S788" s="9"/>
      <c r="T788" s="9"/>
      <c r="U788" s="9"/>
      <c r="V788" s="32" t="str">
        <f>IF($U788&lt;&gt;"",VLOOKUP($U788,Endereços!$B$3:$M$1002,5,FALSE)&amp;" - "&amp;VLOOKUP($U788,Endereços!$B$3:$M$1002,7,FALSE)&amp;" - "&amp;VLOOKUP($U788,Endereços!$B$3:$M$1002,8,FALSE)&amp;", "&amp;VLOOKUP($U788,Endereços!$B$3:$M$1002,2,FALSE)&amp;" "&amp;VLOOKUP($U788,Endereços!$B$3:$M$1002,3,FALSE),"")</f>
        <v/>
      </c>
      <c r="W788" s="9"/>
      <c r="X788" s="9"/>
      <c r="Y788" s="9"/>
      <c r="Z788" s="16"/>
      <c r="AA788" s="16"/>
      <c r="AB788" s="72"/>
    </row>
    <row r="789" spans="1:28" x14ac:dyDescent="0.2">
      <c r="A789" s="38" t="str">
        <f t="shared" si="14"/>
        <v/>
      </c>
      <c r="B789" s="9"/>
      <c r="C789" s="7"/>
      <c r="D789" s="14"/>
      <c r="E789" s="14"/>
      <c r="F789" s="33" t="str">
        <f>IF($E789&lt;&gt;"",VLOOKUP($E789,Parametros!$A$3:$C$102,2,FALSE),"")</f>
        <v/>
      </c>
      <c r="G789" s="36"/>
      <c r="H789" s="33" t="str">
        <f>IF($G789&lt;&gt;"",VLOOKUP($G789,Parametros!$P$3:$R$102,2,FALSE),"")</f>
        <v/>
      </c>
      <c r="I789" s="9"/>
      <c r="J789" s="9"/>
      <c r="K789" s="9"/>
      <c r="L789" s="33" t="str">
        <f>IF($U789&lt;&gt;"",VLOOKUP(VLOOKUP(VLOOKUP($U789,Endereços!$B$3:$M$1002,8,FALSE),Parametros!$AG$3:$AJ$102,4,FALSE),Parametros!$U$3:$Z$102,4,FALSE),"")</f>
        <v/>
      </c>
      <c r="M789" s="33" t="str">
        <f>IF($U789&lt;&gt;"",VLOOKUP(VLOOKUP($U789,Endereços!$B$3:$M$1002,6,FALSE),Parametros!$I$3:$N$102,6,FALSE),"")</f>
        <v/>
      </c>
      <c r="N789" s="9"/>
      <c r="O789" s="9"/>
      <c r="P789" s="9"/>
      <c r="Q789" s="9"/>
      <c r="R789" s="9"/>
      <c r="S789" s="9"/>
      <c r="T789" s="9"/>
      <c r="U789" s="9"/>
      <c r="V789" s="32" t="str">
        <f>IF($U789&lt;&gt;"",VLOOKUP($U789,Endereços!$B$3:$M$1002,5,FALSE)&amp;" - "&amp;VLOOKUP($U789,Endereços!$B$3:$M$1002,7,FALSE)&amp;" - "&amp;VLOOKUP($U789,Endereços!$B$3:$M$1002,8,FALSE)&amp;", "&amp;VLOOKUP($U789,Endereços!$B$3:$M$1002,2,FALSE)&amp;" "&amp;VLOOKUP($U789,Endereços!$B$3:$M$1002,3,FALSE),"")</f>
        <v/>
      </c>
      <c r="W789" s="9"/>
      <c r="X789" s="9"/>
      <c r="Y789" s="9"/>
      <c r="Z789" s="16"/>
      <c r="AA789" s="16"/>
      <c r="AB789" s="72"/>
    </row>
    <row r="790" spans="1:28" x14ac:dyDescent="0.2">
      <c r="A790" s="38" t="str">
        <f t="shared" si="14"/>
        <v/>
      </c>
      <c r="B790" s="9"/>
      <c r="C790" s="7"/>
      <c r="D790" s="14"/>
      <c r="E790" s="14"/>
      <c r="F790" s="33" t="str">
        <f>IF($E790&lt;&gt;"",VLOOKUP($E790,Parametros!$A$3:$C$102,2,FALSE),"")</f>
        <v/>
      </c>
      <c r="G790" s="36"/>
      <c r="H790" s="33" t="str">
        <f>IF($G790&lt;&gt;"",VLOOKUP($G790,Parametros!$P$3:$R$102,2,FALSE),"")</f>
        <v/>
      </c>
      <c r="I790" s="9"/>
      <c r="J790" s="9"/>
      <c r="K790" s="9"/>
      <c r="L790" s="33" t="str">
        <f>IF($U790&lt;&gt;"",VLOOKUP(VLOOKUP(VLOOKUP($U790,Endereços!$B$3:$M$1002,8,FALSE),Parametros!$AG$3:$AJ$102,4,FALSE),Parametros!$U$3:$Z$102,4,FALSE),"")</f>
        <v/>
      </c>
      <c r="M790" s="33" t="str">
        <f>IF($U790&lt;&gt;"",VLOOKUP(VLOOKUP($U790,Endereços!$B$3:$M$1002,6,FALSE),Parametros!$I$3:$N$102,6,FALSE),"")</f>
        <v/>
      </c>
      <c r="N790" s="9"/>
      <c r="O790" s="9"/>
      <c r="P790" s="9"/>
      <c r="Q790" s="9"/>
      <c r="R790" s="9"/>
      <c r="S790" s="9"/>
      <c r="T790" s="9"/>
      <c r="U790" s="9"/>
      <c r="V790" s="32" t="str">
        <f>IF($U790&lt;&gt;"",VLOOKUP($U790,Endereços!$B$3:$M$1002,5,FALSE)&amp;" - "&amp;VLOOKUP($U790,Endereços!$B$3:$M$1002,7,FALSE)&amp;" - "&amp;VLOOKUP($U790,Endereços!$B$3:$M$1002,8,FALSE)&amp;", "&amp;VLOOKUP($U790,Endereços!$B$3:$M$1002,2,FALSE)&amp;" "&amp;VLOOKUP($U790,Endereços!$B$3:$M$1002,3,FALSE),"")</f>
        <v/>
      </c>
      <c r="W790" s="9"/>
      <c r="X790" s="9"/>
      <c r="Y790" s="9"/>
      <c r="Z790" s="16"/>
      <c r="AA790" s="16"/>
      <c r="AB790" s="72"/>
    </row>
    <row r="791" spans="1:28" x14ac:dyDescent="0.2">
      <c r="A791" s="38" t="str">
        <f t="shared" si="14"/>
        <v/>
      </c>
      <c r="B791" s="9"/>
      <c r="C791" s="7"/>
      <c r="D791" s="14"/>
      <c r="E791" s="14"/>
      <c r="F791" s="33" t="str">
        <f>IF($E791&lt;&gt;"",VLOOKUP($E791,Parametros!$A$3:$C$102,2,FALSE),"")</f>
        <v/>
      </c>
      <c r="G791" s="36"/>
      <c r="H791" s="33" t="str">
        <f>IF($G791&lt;&gt;"",VLOOKUP($G791,Parametros!$P$3:$R$102,2,FALSE),"")</f>
        <v/>
      </c>
      <c r="I791" s="9"/>
      <c r="J791" s="9"/>
      <c r="K791" s="9"/>
      <c r="L791" s="33" t="str">
        <f>IF($U791&lt;&gt;"",VLOOKUP(VLOOKUP(VLOOKUP($U791,Endereços!$B$3:$M$1002,8,FALSE),Parametros!$AG$3:$AJ$102,4,FALSE),Parametros!$U$3:$Z$102,4,FALSE),"")</f>
        <v/>
      </c>
      <c r="M791" s="33" t="str">
        <f>IF($U791&lt;&gt;"",VLOOKUP(VLOOKUP($U791,Endereços!$B$3:$M$1002,6,FALSE),Parametros!$I$3:$N$102,6,FALSE),"")</f>
        <v/>
      </c>
      <c r="N791" s="9"/>
      <c r="O791" s="9"/>
      <c r="P791" s="9"/>
      <c r="Q791" s="9"/>
      <c r="R791" s="9"/>
      <c r="S791" s="9"/>
      <c r="T791" s="9"/>
      <c r="U791" s="9"/>
      <c r="V791" s="32" t="str">
        <f>IF($U791&lt;&gt;"",VLOOKUP($U791,Endereços!$B$3:$M$1002,5,FALSE)&amp;" - "&amp;VLOOKUP($U791,Endereços!$B$3:$M$1002,7,FALSE)&amp;" - "&amp;VLOOKUP($U791,Endereços!$B$3:$M$1002,8,FALSE)&amp;", "&amp;VLOOKUP($U791,Endereços!$B$3:$M$1002,2,FALSE)&amp;" "&amp;VLOOKUP($U791,Endereços!$B$3:$M$1002,3,FALSE),"")</f>
        <v/>
      </c>
      <c r="W791" s="9"/>
      <c r="X791" s="9"/>
      <c r="Y791" s="9"/>
      <c r="Z791" s="16"/>
      <c r="AA791" s="16"/>
      <c r="AB791" s="72"/>
    </row>
    <row r="792" spans="1:28" x14ac:dyDescent="0.2">
      <c r="A792" s="38" t="str">
        <f t="shared" si="14"/>
        <v/>
      </c>
      <c r="B792" s="9"/>
      <c r="C792" s="7"/>
      <c r="D792" s="14"/>
      <c r="E792" s="14"/>
      <c r="F792" s="33" t="str">
        <f>IF($E792&lt;&gt;"",VLOOKUP($E792,Parametros!$A$3:$C$102,2,FALSE),"")</f>
        <v/>
      </c>
      <c r="G792" s="36"/>
      <c r="H792" s="33" t="str">
        <f>IF($G792&lt;&gt;"",VLOOKUP($G792,Parametros!$P$3:$R$102,2,FALSE),"")</f>
        <v/>
      </c>
      <c r="I792" s="9"/>
      <c r="J792" s="9"/>
      <c r="K792" s="9"/>
      <c r="L792" s="33" t="str">
        <f>IF($U792&lt;&gt;"",VLOOKUP(VLOOKUP(VLOOKUP($U792,Endereços!$B$3:$M$1002,8,FALSE),Parametros!$AG$3:$AJ$102,4,FALSE),Parametros!$U$3:$Z$102,4,FALSE),"")</f>
        <v/>
      </c>
      <c r="M792" s="33" t="str">
        <f>IF($U792&lt;&gt;"",VLOOKUP(VLOOKUP($U792,Endereços!$B$3:$M$1002,6,FALSE),Parametros!$I$3:$N$102,6,FALSE),"")</f>
        <v/>
      </c>
      <c r="N792" s="9"/>
      <c r="O792" s="9"/>
      <c r="P792" s="9"/>
      <c r="Q792" s="9"/>
      <c r="R792" s="9"/>
      <c r="S792" s="9"/>
      <c r="T792" s="9"/>
      <c r="U792" s="9"/>
      <c r="V792" s="32" t="str">
        <f>IF($U792&lt;&gt;"",VLOOKUP($U792,Endereços!$B$3:$M$1002,5,FALSE)&amp;" - "&amp;VLOOKUP($U792,Endereços!$B$3:$M$1002,7,FALSE)&amp;" - "&amp;VLOOKUP($U792,Endereços!$B$3:$M$1002,8,FALSE)&amp;", "&amp;VLOOKUP($U792,Endereços!$B$3:$M$1002,2,FALSE)&amp;" "&amp;VLOOKUP($U792,Endereços!$B$3:$M$1002,3,FALSE),"")</f>
        <v/>
      </c>
      <c r="W792" s="9"/>
      <c r="X792" s="9"/>
      <c r="Y792" s="9"/>
      <c r="Z792" s="16"/>
      <c r="AA792" s="16"/>
      <c r="AB792" s="72"/>
    </row>
    <row r="793" spans="1:28" x14ac:dyDescent="0.2">
      <c r="A793" s="38" t="str">
        <f t="shared" si="14"/>
        <v/>
      </c>
      <c r="B793" s="9"/>
      <c r="C793" s="7"/>
      <c r="D793" s="14"/>
      <c r="E793" s="14"/>
      <c r="F793" s="33" t="str">
        <f>IF($E793&lt;&gt;"",VLOOKUP($E793,Parametros!$A$3:$C$102,2,FALSE),"")</f>
        <v/>
      </c>
      <c r="G793" s="36"/>
      <c r="H793" s="33" t="str">
        <f>IF($G793&lt;&gt;"",VLOOKUP($G793,Parametros!$P$3:$R$102,2,FALSE),"")</f>
        <v/>
      </c>
      <c r="I793" s="9"/>
      <c r="J793" s="9"/>
      <c r="K793" s="9"/>
      <c r="L793" s="33" t="str">
        <f>IF($U793&lt;&gt;"",VLOOKUP(VLOOKUP(VLOOKUP($U793,Endereços!$B$3:$M$1002,8,FALSE),Parametros!$AG$3:$AJ$102,4,FALSE),Parametros!$U$3:$Z$102,4,FALSE),"")</f>
        <v/>
      </c>
      <c r="M793" s="33" t="str">
        <f>IF($U793&lt;&gt;"",VLOOKUP(VLOOKUP($U793,Endereços!$B$3:$M$1002,6,FALSE),Parametros!$I$3:$N$102,6,FALSE),"")</f>
        <v/>
      </c>
      <c r="N793" s="9"/>
      <c r="O793" s="9"/>
      <c r="P793" s="9"/>
      <c r="Q793" s="9"/>
      <c r="R793" s="9"/>
      <c r="S793" s="9"/>
      <c r="T793" s="9"/>
      <c r="U793" s="9"/>
      <c r="V793" s="32" t="str">
        <f>IF($U793&lt;&gt;"",VLOOKUP($U793,Endereços!$B$3:$M$1002,5,FALSE)&amp;" - "&amp;VLOOKUP($U793,Endereços!$B$3:$M$1002,7,FALSE)&amp;" - "&amp;VLOOKUP($U793,Endereços!$B$3:$M$1002,8,FALSE)&amp;", "&amp;VLOOKUP($U793,Endereços!$B$3:$M$1002,2,FALSE)&amp;" "&amp;VLOOKUP($U793,Endereços!$B$3:$M$1002,3,FALSE),"")</f>
        <v/>
      </c>
      <c r="W793" s="9"/>
      <c r="X793" s="9"/>
      <c r="Y793" s="9"/>
      <c r="Z793" s="16"/>
      <c r="AA793" s="16"/>
      <c r="AB793" s="72"/>
    </row>
    <row r="794" spans="1:28" x14ac:dyDescent="0.2">
      <c r="A794" s="38" t="str">
        <f t="shared" si="14"/>
        <v/>
      </c>
      <c r="B794" s="9"/>
      <c r="C794" s="7"/>
      <c r="D794" s="14"/>
      <c r="E794" s="14"/>
      <c r="F794" s="33" t="str">
        <f>IF($E794&lt;&gt;"",VLOOKUP($E794,Parametros!$A$3:$C$102,2,FALSE),"")</f>
        <v/>
      </c>
      <c r="G794" s="36"/>
      <c r="H794" s="33" t="str">
        <f>IF($G794&lt;&gt;"",VLOOKUP($G794,Parametros!$P$3:$R$102,2,FALSE),"")</f>
        <v/>
      </c>
      <c r="I794" s="9"/>
      <c r="J794" s="9"/>
      <c r="K794" s="9"/>
      <c r="L794" s="33" t="str">
        <f>IF($U794&lt;&gt;"",VLOOKUP(VLOOKUP(VLOOKUP($U794,Endereços!$B$3:$M$1002,8,FALSE),Parametros!$AG$3:$AJ$102,4,FALSE),Parametros!$U$3:$Z$102,4,FALSE),"")</f>
        <v/>
      </c>
      <c r="M794" s="33" t="str">
        <f>IF($U794&lt;&gt;"",VLOOKUP(VLOOKUP($U794,Endereços!$B$3:$M$1002,6,FALSE),Parametros!$I$3:$N$102,6,FALSE),"")</f>
        <v/>
      </c>
      <c r="N794" s="9"/>
      <c r="O794" s="9"/>
      <c r="P794" s="9"/>
      <c r="Q794" s="9"/>
      <c r="R794" s="9"/>
      <c r="S794" s="9"/>
      <c r="T794" s="9"/>
      <c r="U794" s="9"/>
      <c r="V794" s="32" t="str">
        <f>IF($U794&lt;&gt;"",VLOOKUP($U794,Endereços!$B$3:$M$1002,5,FALSE)&amp;" - "&amp;VLOOKUP($U794,Endereços!$B$3:$M$1002,7,FALSE)&amp;" - "&amp;VLOOKUP($U794,Endereços!$B$3:$M$1002,8,FALSE)&amp;", "&amp;VLOOKUP($U794,Endereços!$B$3:$M$1002,2,FALSE)&amp;" "&amp;VLOOKUP($U794,Endereços!$B$3:$M$1002,3,FALSE),"")</f>
        <v/>
      </c>
      <c r="W794" s="9"/>
      <c r="X794" s="9"/>
      <c r="Y794" s="9"/>
      <c r="Z794" s="16"/>
      <c r="AA794" s="16"/>
      <c r="AB794" s="72"/>
    </row>
    <row r="795" spans="1:28" x14ac:dyDescent="0.2">
      <c r="A795" s="38" t="str">
        <f t="shared" si="14"/>
        <v/>
      </c>
      <c r="B795" s="9"/>
      <c r="C795" s="7"/>
      <c r="D795" s="14"/>
      <c r="E795" s="14"/>
      <c r="F795" s="33" t="str">
        <f>IF($E795&lt;&gt;"",VLOOKUP($E795,Parametros!$A$3:$C$102,2,FALSE),"")</f>
        <v/>
      </c>
      <c r="G795" s="36"/>
      <c r="H795" s="33" t="str">
        <f>IF($G795&lt;&gt;"",VLOOKUP($G795,Parametros!$P$3:$R$102,2,FALSE),"")</f>
        <v/>
      </c>
      <c r="I795" s="9"/>
      <c r="J795" s="9"/>
      <c r="K795" s="9"/>
      <c r="L795" s="33" t="str">
        <f>IF($U795&lt;&gt;"",VLOOKUP(VLOOKUP(VLOOKUP($U795,Endereços!$B$3:$M$1002,8,FALSE),Parametros!$AG$3:$AJ$102,4,FALSE),Parametros!$U$3:$Z$102,4,FALSE),"")</f>
        <v/>
      </c>
      <c r="M795" s="33" t="str">
        <f>IF($U795&lt;&gt;"",VLOOKUP(VLOOKUP($U795,Endereços!$B$3:$M$1002,6,FALSE),Parametros!$I$3:$N$102,6,FALSE),"")</f>
        <v/>
      </c>
      <c r="N795" s="9"/>
      <c r="O795" s="9"/>
      <c r="P795" s="9"/>
      <c r="Q795" s="9"/>
      <c r="R795" s="9"/>
      <c r="S795" s="9"/>
      <c r="T795" s="9"/>
      <c r="U795" s="9"/>
      <c r="V795" s="32" t="str">
        <f>IF($U795&lt;&gt;"",VLOOKUP($U795,Endereços!$B$3:$M$1002,5,FALSE)&amp;" - "&amp;VLOOKUP($U795,Endereços!$B$3:$M$1002,7,FALSE)&amp;" - "&amp;VLOOKUP($U795,Endereços!$B$3:$M$1002,8,FALSE)&amp;", "&amp;VLOOKUP($U795,Endereços!$B$3:$M$1002,2,FALSE)&amp;" "&amp;VLOOKUP($U795,Endereços!$B$3:$M$1002,3,FALSE),"")</f>
        <v/>
      </c>
      <c r="W795" s="9"/>
      <c r="X795" s="9"/>
      <c r="Y795" s="9"/>
      <c r="Z795" s="16"/>
      <c r="AA795" s="16"/>
      <c r="AB795" s="72"/>
    </row>
    <row r="796" spans="1:28" x14ac:dyDescent="0.2">
      <c r="A796" s="38" t="str">
        <f t="shared" si="14"/>
        <v/>
      </c>
      <c r="B796" s="9"/>
      <c r="C796" s="7"/>
      <c r="D796" s="14"/>
      <c r="E796" s="14"/>
      <c r="F796" s="33" t="str">
        <f>IF($E796&lt;&gt;"",VLOOKUP($E796,Parametros!$A$3:$C$102,2,FALSE),"")</f>
        <v/>
      </c>
      <c r="G796" s="36"/>
      <c r="H796" s="33" t="str">
        <f>IF($G796&lt;&gt;"",VLOOKUP($G796,Parametros!$P$3:$R$102,2,FALSE),"")</f>
        <v/>
      </c>
      <c r="I796" s="9"/>
      <c r="J796" s="9"/>
      <c r="K796" s="9"/>
      <c r="L796" s="33" t="str">
        <f>IF($U796&lt;&gt;"",VLOOKUP(VLOOKUP(VLOOKUP($U796,Endereços!$B$3:$M$1002,8,FALSE),Parametros!$AG$3:$AJ$102,4,FALSE),Parametros!$U$3:$Z$102,4,FALSE),"")</f>
        <v/>
      </c>
      <c r="M796" s="33" t="str">
        <f>IF($U796&lt;&gt;"",VLOOKUP(VLOOKUP($U796,Endereços!$B$3:$M$1002,6,FALSE),Parametros!$I$3:$N$102,6,FALSE),"")</f>
        <v/>
      </c>
      <c r="N796" s="9"/>
      <c r="O796" s="9"/>
      <c r="P796" s="9"/>
      <c r="Q796" s="9"/>
      <c r="R796" s="9"/>
      <c r="S796" s="9"/>
      <c r="T796" s="9"/>
      <c r="U796" s="9"/>
      <c r="V796" s="32" t="str">
        <f>IF($U796&lt;&gt;"",VLOOKUP($U796,Endereços!$B$3:$M$1002,5,FALSE)&amp;" - "&amp;VLOOKUP($U796,Endereços!$B$3:$M$1002,7,FALSE)&amp;" - "&amp;VLOOKUP($U796,Endereços!$B$3:$M$1002,8,FALSE)&amp;", "&amp;VLOOKUP($U796,Endereços!$B$3:$M$1002,2,FALSE)&amp;" "&amp;VLOOKUP($U796,Endereços!$B$3:$M$1002,3,FALSE),"")</f>
        <v/>
      </c>
      <c r="W796" s="9"/>
      <c r="X796" s="9"/>
      <c r="Y796" s="9"/>
      <c r="Z796" s="16"/>
      <c r="AA796" s="16"/>
      <c r="AB796" s="72"/>
    </row>
    <row r="797" spans="1:28" x14ac:dyDescent="0.2">
      <c r="A797" s="38" t="str">
        <f t="shared" si="14"/>
        <v/>
      </c>
      <c r="B797" s="9"/>
      <c r="C797" s="7"/>
      <c r="D797" s="14"/>
      <c r="E797" s="14"/>
      <c r="F797" s="33" t="str">
        <f>IF($E797&lt;&gt;"",VLOOKUP($E797,Parametros!$A$3:$C$102,2,FALSE),"")</f>
        <v/>
      </c>
      <c r="G797" s="36"/>
      <c r="H797" s="33" t="str">
        <f>IF($G797&lt;&gt;"",VLOOKUP($G797,Parametros!$P$3:$R$102,2,FALSE),"")</f>
        <v/>
      </c>
      <c r="I797" s="9"/>
      <c r="J797" s="9"/>
      <c r="K797" s="9"/>
      <c r="L797" s="33" t="str">
        <f>IF($U797&lt;&gt;"",VLOOKUP(VLOOKUP(VLOOKUP($U797,Endereços!$B$3:$M$1002,8,FALSE),Parametros!$AG$3:$AJ$102,4,FALSE),Parametros!$U$3:$Z$102,4,FALSE),"")</f>
        <v/>
      </c>
      <c r="M797" s="33" t="str">
        <f>IF($U797&lt;&gt;"",VLOOKUP(VLOOKUP($U797,Endereços!$B$3:$M$1002,6,FALSE),Parametros!$I$3:$N$102,6,FALSE),"")</f>
        <v/>
      </c>
      <c r="N797" s="9"/>
      <c r="O797" s="9"/>
      <c r="P797" s="9"/>
      <c r="Q797" s="9"/>
      <c r="R797" s="9"/>
      <c r="S797" s="9"/>
      <c r="T797" s="9"/>
      <c r="U797" s="9"/>
      <c r="V797" s="32" t="str">
        <f>IF($U797&lt;&gt;"",VLOOKUP($U797,Endereços!$B$3:$M$1002,5,FALSE)&amp;" - "&amp;VLOOKUP($U797,Endereços!$B$3:$M$1002,7,FALSE)&amp;" - "&amp;VLOOKUP($U797,Endereços!$B$3:$M$1002,8,FALSE)&amp;", "&amp;VLOOKUP($U797,Endereços!$B$3:$M$1002,2,FALSE)&amp;" "&amp;VLOOKUP($U797,Endereços!$B$3:$M$1002,3,FALSE),"")</f>
        <v/>
      </c>
      <c r="W797" s="9"/>
      <c r="X797" s="9"/>
      <c r="Y797" s="9"/>
      <c r="Z797" s="16"/>
      <c r="AA797" s="16"/>
      <c r="AB797" s="72"/>
    </row>
    <row r="798" spans="1:28" x14ac:dyDescent="0.2">
      <c r="A798" s="38" t="str">
        <f t="shared" si="14"/>
        <v/>
      </c>
      <c r="B798" s="9"/>
      <c r="C798" s="7"/>
      <c r="D798" s="14"/>
      <c r="E798" s="14"/>
      <c r="F798" s="33" t="str">
        <f>IF($E798&lt;&gt;"",VLOOKUP($E798,Parametros!$A$3:$C$102,2,FALSE),"")</f>
        <v/>
      </c>
      <c r="G798" s="36"/>
      <c r="H798" s="33" t="str">
        <f>IF($G798&lt;&gt;"",VLOOKUP($G798,Parametros!$P$3:$R$102,2,FALSE),"")</f>
        <v/>
      </c>
      <c r="I798" s="9"/>
      <c r="J798" s="9"/>
      <c r="K798" s="9"/>
      <c r="L798" s="33" t="str">
        <f>IF($U798&lt;&gt;"",VLOOKUP(VLOOKUP(VLOOKUP($U798,Endereços!$B$3:$M$1002,8,FALSE),Parametros!$AG$3:$AJ$102,4,FALSE),Parametros!$U$3:$Z$102,4,FALSE),"")</f>
        <v/>
      </c>
      <c r="M798" s="33" t="str">
        <f>IF($U798&lt;&gt;"",VLOOKUP(VLOOKUP($U798,Endereços!$B$3:$M$1002,6,FALSE),Parametros!$I$3:$N$102,6,FALSE),"")</f>
        <v/>
      </c>
      <c r="N798" s="9"/>
      <c r="O798" s="9"/>
      <c r="P798" s="9"/>
      <c r="Q798" s="9"/>
      <c r="R798" s="9"/>
      <c r="S798" s="9"/>
      <c r="T798" s="9"/>
      <c r="U798" s="9"/>
      <c r="V798" s="32" t="str">
        <f>IF($U798&lt;&gt;"",VLOOKUP($U798,Endereços!$B$3:$M$1002,5,FALSE)&amp;" - "&amp;VLOOKUP($U798,Endereços!$B$3:$M$1002,7,FALSE)&amp;" - "&amp;VLOOKUP($U798,Endereços!$B$3:$M$1002,8,FALSE)&amp;", "&amp;VLOOKUP($U798,Endereços!$B$3:$M$1002,2,FALSE)&amp;" "&amp;VLOOKUP($U798,Endereços!$B$3:$M$1002,3,FALSE),"")</f>
        <v/>
      </c>
      <c r="W798" s="9"/>
      <c r="X798" s="9"/>
      <c r="Y798" s="9"/>
      <c r="Z798" s="16"/>
      <c r="AA798" s="16"/>
      <c r="AB798" s="72"/>
    </row>
    <row r="799" spans="1:28" x14ac:dyDescent="0.2">
      <c r="A799" s="38" t="str">
        <f t="shared" si="14"/>
        <v/>
      </c>
      <c r="B799" s="9"/>
      <c r="C799" s="7"/>
      <c r="D799" s="14"/>
      <c r="E799" s="14"/>
      <c r="F799" s="33" t="str">
        <f>IF($E799&lt;&gt;"",VLOOKUP($E799,Parametros!$A$3:$C$102,2,FALSE),"")</f>
        <v/>
      </c>
      <c r="G799" s="36"/>
      <c r="H799" s="33" t="str">
        <f>IF($G799&lt;&gt;"",VLOOKUP($G799,Parametros!$P$3:$R$102,2,FALSE),"")</f>
        <v/>
      </c>
      <c r="I799" s="9"/>
      <c r="J799" s="9"/>
      <c r="K799" s="9"/>
      <c r="L799" s="33" t="str">
        <f>IF($U799&lt;&gt;"",VLOOKUP(VLOOKUP(VLOOKUP($U799,Endereços!$B$3:$M$1002,8,FALSE),Parametros!$AG$3:$AJ$102,4,FALSE),Parametros!$U$3:$Z$102,4,FALSE),"")</f>
        <v/>
      </c>
      <c r="M799" s="33" t="str">
        <f>IF($U799&lt;&gt;"",VLOOKUP(VLOOKUP($U799,Endereços!$B$3:$M$1002,6,FALSE),Parametros!$I$3:$N$102,6,FALSE),"")</f>
        <v/>
      </c>
      <c r="N799" s="9"/>
      <c r="O799" s="9"/>
      <c r="P799" s="9"/>
      <c r="Q799" s="9"/>
      <c r="R799" s="9"/>
      <c r="S799" s="9"/>
      <c r="T799" s="9"/>
      <c r="U799" s="9"/>
      <c r="V799" s="32" t="str">
        <f>IF($U799&lt;&gt;"",VLOOKUP($U799,Endereços!$B$3:$M$1002,5,FALSE)&amp;" - "&amp;VLOOKUP($U799,Endereços!$B$3:$M$1002,7,FALSE)&amp;" - "&amp;VLOOKUP($U799,Endereços!$B$3:$M$1002,8,FALSE)&amp;", "&amp;VLOOKUP($U799,Endereços!$B$3:$M$1002,2,FALSE)&amp;" "&amp;VLOOKUP($U799,Endereços!$B$3:$M$1002,3,FALSE),"")</f>
        <v/>
      </c>
      <c r="W799" s="9"/>
      <c r="X799" s="9"/>
      <c r="Y799" s="9"/>
      <c r="Z799" s="16"/>
      <c r="AA799" s="16"/>
      <c r="AB799" s="72"/>
    </row>
    <row r="800" spans="1:28" x14ac:dyDescent="0.2">
      <c r="A800" s="38" t="str">
        <f t="shared" si="14"/>
        <v/>
      </c>
      <c r="B800" s="9"/>
      <c r="C800" s="7"/>
      <c r="D800" s="14"/>
      <c r="E800" s="14"/>
      <c r="F800" s="33" t="str">
        <f>IF($E800&lt;&gt;"",VLOOKUP($E800,Parametros!$A$3:$C$102,2,FALSE),"")</f>
        <v/>
      </c>
      <c r="G800" s="36"/>
      <c r="H800" s="33" t="str">
        <f>IF($G800&lt;&gt;"",VLOOKUP($G800,Parametros!$P$3:$R$102,2,FALSE),"")</f>
        <v/>
      </c>
      <c r="I800" s="9"/>
      <c r="J800" s="9"/>
      <c r="K800" s="9"/>
      <c r="L800" s="33" t="str">
        <f>IF($U800&lt;&gt;"",VLOOKUP(VLOOKUP(VLOOKUP($U800,Endereços!$B$3:$M$1002,8,FALSE),Parametros!$AG$3:$AJ$102,4,FALSE),Parametros!$U$3:$Z$102,4,FALSE),"")</f>
        <v/>
      </c>
      <c r="M800" s="33" t="str">
        <f>IF($U800&lt;&gt;"",VLOOKUP(VLOOKUP($U800,Endereços!$B$3:$M$1002,6,FALSE),Parametros!$I$3:$N$102,6,FALSE),"")</f>
        <v/>
      </c>
      <c r="N800" s="9"/>
      <c r="O800" s="9"/>
      <c r="P800" s="9"/>
      <c r="Q800" s="9"/>
      <c r="R800" s="9"/>
      <c r="S800" s="9"/>
      <c r="T800" s="9"/>
      <c r="U800" s="9"/>
      <c r="V800" s="32" t="str">
        <f>IF($U800&lt;&gt;"",VLOOKUP($U800,Endereços!$B$3:$M$1002,5,FALSE)&amp;" - "&amp;VLOOKUP($U800,Endereços!$B$3:$M$1002,7,FALSE)&amp;" - "&amp;VLOOKUP($U800,Endereços!$B$3:$M$1002,8,FALSE)&amp;", "&amp;VLOOKUP($U800,Endereços!$B$3:$M$1002,2,FALSE)&amp;" "&amp;VLOOKUP($U800,Endereços!$B$3:$M$1002,3,FALSE),"")</f>
        <v/>
      </c>
      <c r="W800" s="9"/>
      <c r="X800" s="9"/>
      <c r="Y800" s="9"/>
      <c r="Z800" s="16"/>
      <c r="AA800" s="16"/>
      <c r="AB800" s="72"/>
    </row>
    <row r="801" spans="1:28" x14ac:dyDescent="0.2">
      <c r="A801" s="38" t="str">
        <f t="shared" si="14"/>
        <v/>
      </c>
      <c r="B801" s="9"/>
      <c r="C801" s="7"/>
      <c r="D801" s="14"/>
      <c r="E801" s="14"/>
      <c r="F801" s="33" t="str">
        <f>IF($E801&lt;&gt;"",VLOOKUP($E801,Parametros!$A$3:$C$102,2,FALSE),"")</f>
        <v/>
      </c>
      <c r="G801" s="36"/>
      <c r="H801" s="33" t="str">
        <f>IF($G801&lt;&gt;"",VLOOKUP($G801,Parametros!$P$3:$R$102,2,FALSE),"")</f>
        <v/>
      </c>
      <c r="I801" s="9"/>
      <c r="J801" s="9"/>
      <c r="K801" s="9"/>
      <c r="L801" s="33" t="str">
        <f>IF($U801&lt;&gt;"",VLOOKUP(VLOOKUP(VLOOKUP($U801,Endereços!$B$3:$M$1002,8,FALSE),Parametros!$AG$3:$AJ$102,4,FALSE),Parametros!$U$3:$Z$102,4,FALSE),"")</f>
        <v/>
      </c>
      <c r="M801" s="33" t="str">
        <f>IF($U801&lt;&gt;"",VLOOKUP(VLOOKUP($U801,Endereços!$B$3:$M$1002,6,FALSE),Parametros!$I$3:$N$102,6,FALSE),"")</f>
        <v/>
      </c>
      <c r="N801" s="9"/>
      <c r="O801" s="9"/>
      <c r="P801" s="9"/>
      <c r="Q801" s="9"/>
      <c r="R801" s="9"/>
      <c r="S801" s="9"/>
      <c r="T801" s="9"/>
      <c r="U801" s="9"/>
      <c r="V801" s="32" t="str">
        <f>IF($U801&lt;&gt;"",VLOOKUP($U801,Endereços!$B$3:$M$1002,5,FALSE)&amp;" - "&amp;VLOOKUP($U801,Endereços!$B$3:$M$1002,7,FALSE)&amp;" - "&amp;VLOOKUP($U801,Endereços!$B$3:$M$1002,8,FALSE)&amp;", "&amp;VLOOKUP($U801,Endereços!$B$3:$M$1002,2,FALSE)&amp;" "&amp;VLOOKUP($U801,Endereços!$B$3:$M$1002,3,FALSE),"")</f>
        <v/>
      </c>
      <c r="W801" s="9"/>
      <c r="X801" s="9"/>
      <c r="Y801" s="9"/>
      <c r="Z801" s="16"/>
      <c r="AA801" s="16"/>
      <c r="AB801" s="72"/>
    </row>
    <row r="802" spans="1:28" x14ac:dyDescent="0.2">
      <c r="A802" s="38" t="str">
        <f t="shared" si="14"/>
        <v/>
      </c>
      <c r="B802" s="9"/>
      <c r="C802" s="7"/>
      <c r="D802" s="14"/>
      <c r="E802" s="14"/>
      <c r="F802" s="33" t="str">
        <f>IF($E802&lt;&gt;"",VLOOKUP($E802,Parametros!$A$3:$C$102,2,FALSE),"")</f>
        <v/>
      </c>
      <c r="G802" s="36"/>
      <c r="H802" s="33" t="str">
        <f>IF($G802&lt;&gt;"",VLOOKUP($G802,Parametros!$P$3:$R$102,2,FALSE),"")</f>
        <v/>
      </c>
      <c r="I802" s="9"/>
      <c r="J802" s="9"/>
      <c r="K802" s="9"/>
      <c r="L802" s="33" t="str">
        <f>IF($U802&lt;&gt;"",VLOOKUP(VLOOKUP(VLOOKUP($U802,Endereços!$B$3:$M$1002,8,FALSE),Parametros!$AG$3:$AJ$102,4,FALSE),Parametros!$U$3:$Z$102,4,FALSE),"")</f>
        <v/>
      </c>
      <c r="M802" s="33" t="str">
        <f>IF($U802&lt;&gt;"",VLOOKUP(VLOOKUP($U802,Endereços!$B$3:$M$1002,6,FALSE),Parametros!$I$3:$N$102,6,FALSE),"")</f>
        <v/>
      </c>
      <c r="N802" s="9"/>
      <c r="O802" s="9"/>
      <c r="P802" s="9"/>
      <c r="Q802" s="9"/>
      <c r="R802" s="9"/>
      <c r="S802" s="9"/>
      <c r="T802" s="9"/>
      <c r="U802" s="9"/>
      <c r="V802" s="32" t="str">
        <f>IF($U802&lt;&gt;"",VLOOKUP($U802,Endereços!$B$3:$M$1002,5,FALSE)&amp;" - "&amp;VLOOKUP($U802,Endereços!$B$3:$M$1002,7,FALSE)&amp;" - "&amp;VLOOKUP($U802,Endereços!$B$3:$M$1002,8,FALSE)&amp;", "&amp;VLOOKUP($U802,Endereços!$B$3:$M$1002,2,FALSE)&amp;" "&amp;VLOOKUP($U802,Endereços!$B$3:$M$1002,3,FALSE),"")</f>
        <v/>
      </c>
      <c r="W802" s="9"/>
      <c r="X802" s="9"/>
      <c r="Y802" s="9"/>
      <c r="Z802" s="16"/>
      <c r="AA802" s="16"/>
      <c r="AB802" s="72"/>
    </row>
    <row r="803" spans="1:28" x14ac:dyDescent="0.2">
      <c r="A803" s="38" t="str">
        <f t="shared" si="14"/>
        <v/>
      </c>
      <c r="B803" s="9"/>
      <c r="C803" s="7"/>
      <c r="D803" s="14"/>
      <c r="E803" s="14"/>
      <c r="F803" s="33" t="str">
        <f>IF($E803&lt;&gt;"",VLOOKUP($E803,Parametros!$A$3:$C$102,2,FALSE),"")</f>
        <v/>
      </c>
      <c r="G803" s="36"/>
      <c r="H803" s="33" t="str">
        <f>IF($G803&lt;&gt;"",VLOOKUP($G803,Parametros!$P$3:$R$102,2,FALSE),"")</f>
        <v/>
      </c>
      <c r="I803" s="9"/>
      <c r="J803" s="9"/>
      <c r="K803" s="9"/>
      <c r="L803" s="33" t="str">
        <f>IF($U803&lt;&gt;"",VLOOKUP(VLOOKUP(VLOOKUP($U803,Endereços!$B$3:$M$1002,8,FALSE),Parametros!$AG$3:$AJ$102,4,FALSE),Parametros!$U$3:$Z$102,4,FALSE),"")</f>
        <v/>
      </c>
      <c r="M803" s="33" t="str">
        <f>IF($U803&lt;&gt;"",VLOOKUP(VLOOKUP($U803,Endereços!$B$3:$M$1002,6,FALSE),Parametros!$I$3:$N$102,6,FALSE),"")</f>
        <v/>
      </c>
      <c r="N803" s="9"/>
      <c r="O803" s="9"/>
      <c r="P803" s="9"/>
      <c r="Q803" s="9"/>
      <c r="R803" s="9"/>
      <c r="S803" s="9"/>
      <c r="T803" s="9"/>
      <c r="U803" s="9"/>
      <c r="V803" s="32" t="str">
        <f>IF($U803&lt;&gt;"",VLOOKUP($U803,Endereços!$B$3:$M$1002,5,FALSE)&amp;" - "&amp;VLOOKUP($U803,Endereços!$B$3:$M$1002,7,FALSE)&amp;" - "&amp;VLOOKUP($U803,Endereços!$B$3:$M$1002,8,FALSE)&amp;", "&amp;VLOOKUP($U803,Endereços!$B$3:$M$1002,2,FALSE)&amp;" "&amp;VLOOKUP($U803,Endereços!$B$3:$M$1002,3,FALSE),"")</f>
        <v/>
      </c>
      <c r="W803" s="9"/>
      <c r="X803" s="9"/>
      <c r="Y803" s="9"/>
      <c r="Z803" s="16"/>
      <c r="AA803" s="16"/>
      <c r="AB803" s="72"/>
    </row>
    <row r="804" spans="1:28" x14ac:dyDescent="0.2">
      <c r="A804" s="38" t="str">
        <f t="shared" si="14"/>
        <v/>
      </c>
      <c r="B804" s="9"/>
      <c r="C804" s="7"/>
      <c r="D804" s="14"/>
      <c r="E804" s="14"/>
      <c r="F804" s="33" t="str">
        <f>IF($E804&lt;&gt;"",VLOOKUP($E804,Parametros!$A$3:$C$102,2,FALSE),"")</f>
        <v/>
      </c>
      <c r="G804" s="36"/>
      <c r="H804" s="33" t="str">
        <f>IF($G804&lt;&gt;"",VLOOKUP($G804,Parametros!$P$3:$R$102,2,FALSE),"")</f>
        <v/>
      </c>
      <c r="I804" s="9"/>
      <c r="J804" s="9"/>
      <c r="K804" s="9"/>
      <c r="L804" s="33" t="str">
        <f>IF($U804&lt;&gt;"",VLOOKUP(VLOOKUP(VLOOKUP($U804,Endereços!$B$3:$M$1002,8,FALSE),Parametros!$AG$3:$AJ$102,4,FALSE),Parametros!$U$3:$Z$102,4,FALSE),"")</f>
        <v/>
      </c>
      <c r="M804" s="33" t="str">
        <f>IF($U804&lt;&gt;"",VLOOKUP(VLOOKUP($U804,Endereços!$B$3:$M$1002,6,FALSE),Parametros!$I$3:$N$102,6,FALSE),"")</f>
        <v/>
      </c>
      <c r="N804" s="9"/>
      <c r="O804" s="9"/>
      <c r="P804" s="9"/>
      <c r="Q804" s="9"/>
      <c r="R804" s="9"/>
      <c r="S804" s="9"/>
      <c r="T804" s="9"/>
      <c r="U804" s="9"/>
      <c r="V804" s="32" t="str">
        <f>IF($U804&lt;&gt;"",VLOOKUP($U804,Endereços!$B$3:$M$1002,5,FALSE)&amp;" - "&amp;VLOOKUP($U804,Endereços!$B$3:$M$1002,7,FALSE)&amp;" - "&amp;VLOOKUP($U804,Endereços!$B$3:$M$1002,8,FALSE)&amp;", "&amp;VLOOKUP($U804,Endereços!$B$3:$M$1002,2,FALSE)&amp;" "&amp;VLOOKUP($U804,Endereços!$B$3:$M$1002,3,FALSE),"")</f>
        <v/>
      </c>
      <c r="W804" s="9"/>
      <c r="X804" s="9"/>
      <c r="Y804" s="9"/>
      <c r="Z804" s="16"/>
      <c r="AA804" s="16"/>
      <c r="AB804" s="72"/>
    </row>
    <row r="805" spans="1:28" x14ac:dyDescent="0.2">
      <c r="A805" s="38" t="str">
        <f t="shared" si="14"/>
        <v/>
      </c>
      <c r="B805" s="9"/>
      <c r="C805" s="7"/>
      <c r="D805" s="14"/>
      <c r="E805" s="14"/>
      <c r="F805" s="33" t="str">
        <f>IF($E805&lt;&gt;"",VLOOKUP($E805,Parametros!$A$3:$C$102,2,FALSE),"")</f>
        <v/>
      </c>
      <c r="G805" s="36"/>
      <c r="H805" s="33" t="str">
        <f>IF($G805&lt;&gt;"",VLOOKUP($G805,Parametros!$P$3:$R$102,2,FALSE),"")</f>
        <v/>
      </c>
      <c r="I805" s="9"/>
      <c r="J805" s="9"/>
      <c r="K805" s="9"/>
      <c r="L805" s="33" t="str">
        <f>IF($U805&lt;&gt;"",VLOOKUP(VLOOKUP(VLOOKUP($U805,Endereços!$B$3:$M$1002,8,FALSE),Parametros!$AG$3:$AJ$102,4,FALSE),Parametros!$U$3:$Z$102,4,FALSE),"")</f>
        <v/>
      </c>
      <c r="M805" s="33" t="str">
        <f>IF($U805&lt;&gt;"",VLOOKUP(VLOOKUP($U805,Endereços!$B$3:$M$1002,6,FALSE),Parametros!$I$3:$N$102,6,FALSE),"")</f>
        <v/>
      </c>
      <c r="N805" s="9"/>
      <c r="O805" s="9"/>
      <c r="P805" s="9"/>
      <c r="Q805" s="9"/>
      <c r="R805" s="9"/>
      <c r="S805" s="9"/>
      <c r="T805" s="9"/>
      <c r="U805" s="9"/>
      <c r="V805" s="32" t="str">
        <f>IF($U805&lt;&gt;"",VLOOKUP($U805,Endereços!$B$3:$M$1002,5,FALSE)&amp;" - "&amp;VLOOKUP($U805,Endereços!$B$3:$M$1002,7,FALSE)&amp;" - "&amp;VLOOKUP($U805,Endereços!$B$3:$M$1002,8,FALSE)&amp;", "&amp;VLOOKUP($U805,Endereços!$B$3:$M$1002,2,FALSE)&amp;" "&amp;VLOOKUP($U805,Endereços!$B$3:$M$1002,3,FALSE),"")</f>
        <v/>
      </c>
      <c r="W805" s="9"/>
      <c r="X805" s="9"/>
      <c r="Y805" s="9"/>
      <c r="Z805" s="16"/>
      <c r="AA805" s="16"/>
      <c r="AB805" s="72"/>
    </row>
    <row r="806" spans="1:28" x14ac:dyDescent="0.2">
      <c r="A806" s="38" t="str">
        <f t="shared" si="14"/>
        <v/>
      </c>
      <c r="B806" s="9"/>
      <c r="C806" s="7"/>
      <c r="D806" s="14"/>
      <c r="E806" s="14"/>
      <c r="F806" s="33" t="str">
        <f>IF($E806&lt;&gt;"",VLOOKUP($E806,Parametros!$A$3:$C$102,2,FALSE),"")</f>
        <v/>
      </c>
      <c r="G806" s="36"/>
      <c r="H806" s="33" t="str">
        <f>IF($G806&lt;&gt;"",VLOOKUP($G806,Parametros!$P$3:$R$102,2,FALSE),"")</f>
        <v/>
      </c>
      <c r="I806" s="9"/>
      <c r="J806" s="9"/>
      <c r="K806" s="9"/>
      <c r="L806" s="33" t="str">
        <f>IF($U806&lt;&gt;"",VLOOKUP(VLOOKUP(VLOOKUP($U806,Endereços!$B$3:$M$1002,8,FALSE),Parametros!$AG$3:$AJ$102,4,FALSE),Parametros!$U$3:$Z$102,4,FALSE),"")</f>
        <v/>
      </c>
      <c r="M806" s="33" t="str">
        <f>IF($U806&lt;&gt;"",VLOOKUP(VLOOKUP($U806,Endereços!$B$3:$M$1002,6,FALSE),Parametros!$I$3:$N$102,6,FALSE),"")</f>
        <v/>
      </c>
      <c r="N806" s="9"/>
      <c r="O806" s="9"/>
      <c r="P806" s="9"/>
      <c r="Q806" s="9"/>
      <c r="R806" s="9"/>
      <c r="S806" s="9"/>
      <c r="T806" s="9"/>
      <c r="U806" s="9"/>
      <c r="V806" s="32" t="str">
        <f>IF($U806&lt;&gt;"",VLOOKUP($U806,Endereços!$B$3:$M$1002,5,FALSE)&amp;" - "&amp;VLOOKUP($U806,Endereços!$B$3:$M$1002,7,FALSE)&amp;" - "&amp;VLOOKUP($U806,Endereços!$B$3:$M$1002,8,FALSE)&amp;", "&amp;VLOOKUP($U806,Endereços!$B$3:$M$1002,2,FALSE)&amp;" "&amp;VLOOKUP($U806,Endereços!$B$3:$M$1002,3,FALSE),"")</f>
        <v/>
      </c>
      <c r="W806" s="9"/>
      <c r="X806" s="9"/>
      <c r="Y806" s="9"/>
      <c r="Z806" s="16"/>
      <c r="AA806" s="16"/>
      <c r="AB806" s="72"/>
    </row>
    <row r="807" spans="1:28" x14ac:dyDescent="0.2">
      <c r="A807" s="38" t="str">
        <f t="shared" si="14"/>
        <v/>
      </c>
      <c r="B807" s="9"/>
      <c r="C807" s="7"/>
      <c r="D807" s="14"/>
      <c r="E807" s="14"/>
      <c r="F807" s="33" t="str">
        <f>IF($E807&lt;&gt;"",VLOOKUP($E807,Parametros!$A$3:$C$102,2,FALSE),"")</f>
        <v/>
      </c>
      <c r="G807" s="36"/>
      <c r="H807" s="33" t="str">
        <f>IF($G807&lt;&gt;"",VLOOKUP($G807,Parametros!$P$3:$R$102,2,FALSE),"")</f>
        <v/>
      </c>
      <c r="I807" s="9"/>
      <c r="J807" s="9"/>
      <c r="K807" s="9"/>
      <c r="L807" s="33" t="str">
        <f>IF($U807&lt;&gt;"",VLOOKUP(VLOOKUP(VLOOKUP($U807,Endereços!$B$3:$M$1002,8,FALSE),Parametros!$AG$3:$AJ$102,4,FALSE),Parametros!$U$3:$Z$102,4,FALSE),"")</f>
        <v/>
      </c>
      <c r="M807" s="33" t="str">
        <f>IF($U807&lt;&gt;"",VLOOKUP(VLOOKUP($U807,Endereços!$B$3:$M$1002,6,FALSE),Parametros!$I$3:$N$102,6,FALSE),"")</f>
        <v/>
      </c>
      <c r="N807" s="9"/>
      <c r="O807" s="9"/>
      <c r="P807" s="9"/>
      <c r="Q807" s="9"/>
      <c r="R807" s="9"/>
      <c r="S807" s="9"/>
      <c r="T807" s="9"/>
      <c r="U807" s="9"/>
      <c r="V807" s="32" t="str">
        <f>IF($U807&lt;&gt;"",VLOOKUP($U807,Endereços!$B$3:$M$1002,5,FALSE)&amp;" - "&amp;VLOOKUP($U807,Endereços!$B$3:$M$1002,7,FALSE)&amp;" - "&amp;VLOOKUP($U807,Endereços!$B$3:$M$1002,8,FALSE)&amp;", "&amp;VLOOKUP($U807,Endereços!$B$3:$M$1002,2,FALSE)&amp;" "&amp;VLOOKUP($U807,Endereços!$B$3:$M$1002,3,FALSE),"")</f>
        <v/>
      </c>
      <c r="W807" s="9"/>
      <c r="X807" s="9"/>
      <c r="Y807" s="9"/>
      <c r="Z807" s="16"/>
      <c r="AA807" s="16"/>
      <c r="AB807" s="72"/>
    </row>
    <row r="808" spans="1:28" x14ac:dyDescent="0.2">
      <c r="A808" s="38" t="str">
        <f t="shared" si="14"/>
        <v/>
      </c>
      <c r="B808" s="9"/>
      <c r="C808" s="7"/>
      <c r="D808" s="14"/>
      <c r="E808" s="14"/>
      <c r="F808" s="33" t="str">
        <f>IF($E808&lt;&gt;"",VLOOKUP($E808,Parametros!$A$3:$C$102,2,FALSE),"")</f>
        <v/>
      </c>
      <c r="G808" s="36"/>
      <c r="H808" s="33" t="str">
        <f>IF($G808&lt;&gt;"",VLOOKUP($G808,Parametros!$P$3:$R$102,2,FALSE),"")</f>
        <v/>
      </c>
      <c r="I808" s="9"/>
      <c r="J808" s="9"/>
      <c r="K808" s="9"/>
      <c r="L808" s="33" t="str">
        <f>IF($U808&lt;&gt;"",VLOOKUP(VLOOKUP(VLOOKUP($U808,Endereços!$B$3:$M$1002,8,FALSE),Parametros!$AG$3:$AJ$102,4,FALSE),Parametros!$U$3:$Z$102,4,FALSE),"")</f>
        <v/>
      </c>
      <c r="M808" s="33" t="str">
        <f>IF($U808&lt;&gt;"",VLOOKUP(VLOOKUP($U808,Endereços!$B$3:$M$1002,6,FALSE),Parametros!$I$3:$N$102,6,FALSE),"")</f>
        <v/>
      </c>
      <c r="N808" s="9"/>
      <c r="O808" s="9"/>
      <c r="P808" s="9"/>
      <c r="Q808" s="9"/>
      <c r="R808" s="9"/>
      <c r="S808" s="9"/>
      <c r="T808" s="9"/>
      <c r="U808" s="9"/>
      <c r="V808" s="32" t="str">
        <f>IF($U808&lt;&gt;"",VLOOKUP($U808,Endereços!$B$3:$M$1002,5,FALSE)&amp;" - "&amp;VLOOKUP($U808,Endereços!$B$3:$M$1002,7,FALSE)&amp;" - "&amp;VLOOKUP($U808,Endereços!$B$3:$M$1002,8,FALSE)&amp;", "&amp;VLOOKUP($U808,Endereços!$B$3:$M$1002,2,FALSE)&amp;" "&amp;VLOOKUP($U808,Endereços!$B$3:$M$1002,3,FALSE),"")</f>
        <v/>
      </c>
      <c r="W808" s="9"/>
      <c r="X808" s="9"/>
      <c r="Y808" s="9"/>
      <c r="Z808" s="16"/>
      <c r="AA808" s="16"/>
      <c r="AB808" s="72"/>
    </row>
    <row r="809" spans="1:28" x14ac:dyDescent="0.2">
      <c r="A809" s="38" t="str">
        <f t="shared" si="14"/>
        <v/>
      </c>
      <c r="B809" s="9"/>
      <c r="C809" s="7"/>
      <c r="D809" s="14"/>
      <c r="E809" s="14"/>
      <c r="F809" s="33" t="str">
        <f>IF($E809&lt;&gt;"",VLOOKUP($E809,Parametros!$A$3:$C$102,2,FALSE),"")</f>
        <v/>
      </c>
      <c r="G809" s="36"/>
      <c r="H809" s="33" t="str">
        <f>IF($G809&lt;&gt;"",VLOOKUP($G809,Parametros!$P$3:$R$102,2,FALSE),"")</f>
        <v/>
      </c>
      <c r="I809" s="9"/>
      <c r="J809" s="9"/>
      <c r="K809" s="9"/>
      <c r="L809" s="33" t="str">
        <f>IF($U809&lt;&gt;"",VLOOKUP(VLOOKUP(VLOOKUP($U809,Endereços!$B$3:$M$1002,8,FALSE),Parametros!$AG$3:$AJ$102,4,FALSE),Parametros!$U$3:$Z$102,4,FALSE),"")</f>
        <v/>
      </c>
      <c r="M809" s="33" t="str">
        <f>IF($U809&lt;&gt;"",VLOOKUP(VLOOKUP($U809,Endereços!$B$3:$M$1002,6,FALSE),Parametros!$I$3:$N$102,6,FALSE),"")</f>
        <v/>
      </c>
      <c r="N809" s="9"/>
      <c r="O809" s="9"/>
      <c r="P809" s="9"/>
      <c r="Q809" s="9"/>
      <c r="R809" s="9"/>
      <c r="S809" s="9"/>
      <c r="T809" s="9"/>
      <c r="U809" s="9"/>
      <c r="V809" s="32" t="str">
        <f>IF($U809&lt;&gt;"",VLOOKUP($U809,Endereços!$B$3:$M$1002,5,FALSE)&amp;" - "&amp;VLOOKUP($U809,Endereços!$B$3:$M$1002,7,FALSE)&amp;" - "&amp;VLOOKUP($U809,Endereços!$B$3:$M$1002,8,FALSE)&amp;", "&amp;VLOOKUP($U809,Endereços!$B$3:$M$1002,2,FALSE)&amp;" "&amp;VLOOKUP($U809,Endereços!$B$3:$M$1002,3,FALSE),"")</f>
        <v/>
      </c>
      <c r="W809" s="9"/>
      <c r="X809" s="9"/>
      <c r="Y809" s="9"/>
      <c r="Z809" s="16"/>
      <c r="AA809" s="16"/>
      <c r="AB809" s="72"/>
    </row>
    <row r="810" spans="1:28" x14ac:dyDescent="0.2">
      <c r="A810" s="38" t="str">
        <f t="shared" si="14"/>
        <v/>
      </c>
      <c r="B810" s="9"/>
      <c r="C810" s="7"/>
      <c r="D810" s="14"/>
      <c r="E810" s="14"/>
      <c r="F810" s="33" t="str">
        <f>IF($E810&lt;&gt;"",VLOOKUP($E810,Parametros!$A$3:$C$102,2,FALSE),"")</f>
        <v/>
      </c>
      <c r="G810" s="36"/>
      <c r="H810" s="33" t="str">
        <f>IF($G810&lt;&gt;"",VLOOKUP($G810,Parametros!$P$3:$R$102,2,FALSE),"")</f>
        <v/>
      </c>
      <c r="I810" s="9"/>
      <c r="J810" s="9"/>
      <c r="K810" s="9"/>
      <c r="L810" s="33" t="str">
        <f>IF($U810&lt;&gt;"",VLOOKUP(VLOOKUP(VLOOKUP($U810,Endereços!$B$3:$M$1002,8,FALSE),Parametros!$AG$3:$AJ$102,4,FALSE),Parametros!$U$3:$Z$102,4,FALSE),"")</f>
        <v/>
      </c>
      <c r="M810" s="33" t="str">
        <f>IF($U810&lt;&gt;"",VLOOKUP(VLOOKUP($U810,Endereços!$B$3:$M$1002,6,FALSE),Parametros!$I$3:$N$102,6,FALSE),"")</f>
        <v/>
      </c>
      <c r="N810" s="9"/>
      <c r="O810" s="9"/>
      <c r="P810" s="9"/>
      <c r="Q810" s="9"/>
      <c r="R810" s="9"/>
      <c r="S810" s="9"/>
      <c r="T810" s="9"/>
      <c r="U810" s="9"/>
      <c r="V810" s="32" t="str">
        <f>IF($U810&lt;&gt;"",VLOOKUP($U810,Endereços!$B$3:$M$1002,5,FALSE)&amp;" - "&amp;VLOOKUP($U810,Endereços!$B$3:$M$1002,7,FALSE)&amp;" - "&amp;VLOOKUP($U810,Endereços!$B$3:$M$1002,8,FALSE)&amp;", "&amp;VLOOKUP($U810,Endereços!$B$3:$M$1002,2,FALSE)&amp;" "&amp;VLOOKUP($U810,Endereços!$B$3:$M$1002,3,FALSE),"")</f>
        <v/>
      </c>
      <c r="W810" s="9"/>
      <c r="X810" s="9"/>
      <c r="Y810" s="9"/>
      <c r="Z810" s="16"/>
      <c r="AA810" s="16"/>
      <c r="AB810" s="72"/>
    </row>
    <row r="811" spans="1:28" x14ac:dyDescent="0.2">
      <c r="A811" s="38" t="str">
        <f t="shared" si="14"/>
        <v/>
      </c>
      <c r="B811" s="9"/>
      <c r="C811" s="7"/>
      <c r="D811" s="14"/>
      <c r="E811" s="14"/>
      <c r="F811" s="33" t="str">
        <f>IF($E811&lt;&gt;"",VLOOKUP($E811,Parametros!$A$3:$C$102,2,FALSE),"")</f>
        <v/>
      </c>
      <c r="G811" s="36"/>
      <c r="H811" s="33" t="str">
        <f>IF($G811&lt;&gt;"",VLOOKUP($G811,Parametros!$P$3:$R$102,2,FALSE),"")</f>
        <v/>
      </c>
      <c r="I811" s="9"/>
      <c r="J811" s="9"/>
      <c r="K811" s="9"/>
      <c r="L811" s="33" t="str">
        <f>IF($U811&lt;&gt;"",VLOOKUP(VLOOKUP(VLOOKUP($U811,Endereços!$B$3:$M$1002,8,FALSE),Parametros!$AG$3:$AJ$102,4,FALSE),Parametros!$U$3:$Z$102,4,FALSE),"")</f>
        <v/>
      </c>
      <c r="M811" s="33" t="str">
        <f>IF($U811&lt;&gt;"",VLOOKUP(VLOOKUP($U811,Endereços!$B$3:$M$1002,6,FALSE),Parametros!$I$3:$N$102,6,FALSE),"")</f>
        <v/>
      </c>
      <c r="N811" s="9"/>
      <c r="O811" s="9"/>
      <c r="P811" s="9"/>
      <c r="Q811" s="9"/>
      <c r="R811" s="9"/>
      <c r="S811" s="9"/>
      <c r="T811" s="9"/>
      <c r="U811" s="9"/>
      <c r="V811" s="32" t="str">
        <f>IF($U811&lt;&gt;"",VLOOKUP($U811,Endereços!$B$3:$M$1002,5,FALSE)&amp;" - "&amp;VLOOKUP($U811,Endereços!$B$3:$M$1002,7,FALSE)&amp;" - "&amp;VLOOKUP($U811,Endereços!$B$3:$M$1002,8,FALSE)&amp;", "&amp;VLOOKUP($U811,Endereços!$B$3:$M$1002,2,FALSE)&amp;" "&amp;VLOOKUP($U811,Endereços!$B$3:$M$1002,3,FALSE),"")</f>
        <v/>
      </c>
      <c r="W811" s="9"/>
      <c r="X811" s="9"/>
      <c r="Y811" s="9"/>
      <c r="Z811" s="16"/>
      <c r="AA811" s="16"/>
      <c r="AB811" s="72"/>
    </row>
    <row r="812" spans="1:28" x14ac:dyDescent="0.2">
      <c r="A812" s="38" t="str">
        <f t="shared" si="14"/>
        <v/>
      </c>
      <c r="B812" s="9"/>
      <c r="C812" s="7"/>
      <c r="D812" s="14"/>
      <c r="E812" s="14"/>
      <c r="F812" s="33" t="str">
        <f>IF($E812&lt;&gt;"",VLOOKUP($E812,Parametros!$A$3:$C$102,2,FALSE),"")</f>
        <v/>
      </c>
      <c r="G812" s="36"/>
      <c r="H812" s="33" t="str">
        <f>IF($G812&lt;&gt;"",VLOOKUP($G812,Parametros!$P$3:$R$102,2,FALSE),"")</f>
        <v/>
      </c>
      <c r="I812" s="9"/>
      <c r="J812" s="9"/>
      <c r="K812" s="9"/>
      <c r="L812" s="33" t="str">
        <f>IF($U812&lt;&gt;"",VLOOKUP(VLOOKUP(VLOOKUP($U812,Endereços!$B$3:$M$1002,8,FALSE),Parametros!$AG$3:$AJ$102,4,FALSE),Parametros!$U$3:$Z$102,4,FALSE),"")</f>
        <v/>
      </c>
      <c r="M812" s="33" t="str">
        <f>IF($U812&lt;&gt;"",VLOOKUP(VLOOKUP($U812,Endereços!$B$3:$M$1002,6,FALSE),Parametros!$I$3:$N$102,6,FALSE),"")</f>
        <v/>
      </c>
      <c r="N812" s="9"/>
      <c r="O812" s="9"/>
      <c r="P812" s="9"/>
      <c r="Q812" s="9"/>
      <c r="R812" s="9"/>
      <c r="S812" s="9"/>
      <c r="T812" s="9"/>
      <c r="U812" s="9"/>
      <c r="V812" s="32" t="str">
        <f>IF($U812&lt;&gt;"",VLOOKUP($U812,Endereços!$B$3:$M$1002,5,FALSE)&amp;" - "&amp;VLOOKUP($U812,Endereços!$B$3:$M$1002,7,FALSE)&amp;" - "&amp;VLOOKUP($U812,Endereços!$B$3:$M$1002,8,FALSE)&amp;", "&amp;VLOOKUP($U812,Endereços!$B$3:$M$1002,2,FALSE)&amp;" "&amp;VLOOKUP($U812,Endereços!$B$3:$M$1002,3,FALSE),"")</f>
        <v/>
      </c>
      <c r="W812" s="9"/>
      <c r="X812" s="9"/>
      <c r="Y812" s="9"/>
      <c r="Z812" s="16"/>
      <c r="AA812" s="16"/>
      <c r="AB812" s="72"/>
    </row>
    <row r="813" spans="1:28" x14ac:dyDescent="0.2">
      <c r="A813" s="38" t="str">
        <f t="shared" si="14"/>
        <v/>
      </c>
      <c r="B813" s="9"/>
      <c r="C813" s="7"/>
      <c r="D813" s="14"/>
      <c r="E813" s="14"/>
      <c r="F813" s="33" t="str">
        <f>IF($E813&lt;&gt;"",VLOOKUP($E813,Parametros!$A$3:$C$102,2,FALSE),"")</f>
        <v/>
      </c>
      <c r="G813" s="36"/>
      <c r="H813" s="33" t="str">
        <f>IF($G813&lt;&gt;"",VLOOKUP($G813,Parametros!$P$3:$R$102,2,FALSE),"")</f>
        <v/>
      </c>
      <c r="I813" s="9"/>
      <c r="J813" s="9"/>
      <c r="K813" s="9"/>
      <c r="L813" s="33" t="str">
        <f>IF($U813&lt;&gt;"",VLOOKUP(VLOOKUP(VLOOKUP($U813,Endereços!$B$3:$M$1002,8,FALSE),Parametros!$AG$3:$AJ$102,4,FALSE),Parametros!$U$3:$Z$102,4,FALSE),"")</f>
        <v/>
      </c>
      <c r="M813" s="33" t="str">
        <f>IF($U813&lt;&gt;"",VLOOKUP(VLOOKUP($U813,Endereços!$B$3:$M$1002,6,FALSE),Parametros!$I$3:$N$102,6,FALSE),"")</f>
        <v/>
      </c>
      <c r="N813" s="9"/>
      <c r="O813" s="9"/>
      <c r="P813" s="9"/>
      <c r="Q813" s="9"/>
      <c r="R813" s="9"/>
      <c r="S813" s="9"/>
      <c r="T813" s="9"/>
      <c r="U813" s="9"/>
      <c r="V813" s="32" t="str">
        <f>IF($U813&lt;&gt;"",VLOOKUP($U813,Endereços!$B$3:$M$1002,5,FALSE)&amp;" - "&amp;VLOOKUP($U813,Endereços!$B$3:$M$1002,7,FALSE)&amp;" - "&amp;VLOOKUP($U813,Endereços!$B$3:$M$1002,8,FALSE)&amp;", "&amp;VLOOKUP($U813,Endereços!$B$3:$M$1002,2,FALSE)&amp;" "&amp;VLOOKUP($U813,Endereços!$B$3:$M$1002,3,FALSE),"")</f>
        <v/>
      </c>
      <c r="W813" s="9"/>
      <c r="X813" s="9"/>
      <c r="Y813" s="9"/>
      <c r="Z813" s="16"/>
      <c r="AA813" s="16"/>
      <c r="AB813" s="72"/>
    </row>
    <row r="814" spans="1:28" x14ac:dyDescent="0.2">
      <c r="A814" s="38" t="str">
        <f t="shared" si="14"/>
        <v/>
      </c>
      <c r="B814" s="9"/>
      <c r="C814" s="7"/>
      <c r="D814" s="14"/>
      <c r="E814" s="14"/>
      <c r="F814" s="33" t="str">
        <f>IF($E814&lt;&gt;"",VLOOKUP($E814,Parametros!$A$3:$C$102,2,FALSE),"")</f>
        <v/>
      </c>
      <c r="G814" s="36"/>
      <c r="H814" s="33" t="str">
        <f>IF($G814&lt;&gt;"",VLOOKUP($G814,Parametros!$P$3:$R$102,2,FALSE),"")</f>
        <v/>
      </c>
      <c r="I814" s="9"/>
      <c r="J814" s="9"/>
      <c r="K814" s="9"/>
      <c r="L814" s="33" t="str">
        <f>IF($U814&lt;&gt;"",VLOOKUP(VLOOKUP(VLOOKUP($U814,Endereços!$B$3:$M$1002,8,FALSE),Parametros!$AG$3:$AJ$102,4,FALSE),Parametros!$U$3:$Z$102,4,FALSE),"")</f>
        <v/>
      </c>
      <c r="M814" s="33" t="str">
        <f>IF($U814&lt;&gt;"",VLOOKUP(VLOOKUP($U814,Endereços!$B$3:$M$1002,6,FALSE),Parametros!$I$3:$N$102,6,FALSE),"")</f>
        <v/>
      </c>
      <c r="N814" s="9"/>
      <c r="O814" s="9"/>
      <c r="P814" s="9"/>
      <c r="Q814" s="9"/>
      <c r="R814" s="9"/>
      <c r="S814" s="9"/>
      <c r="T814" s="9"/>
      <c r="U814" s="9"/>
      <c r="V814" s="32" t="str">
        <f>IF($U814&lt;&gt;"",VLOOKUP($U814,Endereços!$B$3:$M$1002,5,FALSE)&amp;" - "&amp;VLOOKUP($U814,Endereços!$B$3:$M$1002,7,FALSE)&amp;" - "&amp;VLOOKUP($U814,Endereços!$B$3:$M$1002,8,FALSE)&amp;", "&amp;VLOOKUP($U814,Endereços!$B$3:$M$1002,2,FALSE)&amp;" "&amp;VLOOKUP($U814,Endereços!$B$3:$M$1002,3,FALSE),"")</f>
        <v/>
      </c>
      <c r="W814" s="9"/>
      <c r="X814" s="9"/>
      <c r="Y814" s="9"/>
      <c r="Z814" s="16"/>
      <c r="AA814" s="16"/>
      <c r="AB814" s="72"/>
    </row>
    <row r="815" spans="1:28" x14ac:dyDescent="0.2">
      <c r="A815" s="38" t="str">
        <f t="shared" si="14"/>
        <v/>
      </c>
      <c r="B815" s="9"/>
      <c r="C815" s="7"/>
      <c r="D815" s="14"/>
      <c r="E815" s="14"/>
      <c r="F815" s="33" t="str">
        <f>IF($E815&lt;&gt;"",VLOOKUP($E815,Parametros!$A$3:$C$102,2,FALSE),"")</f>
        <v/>
      </c>
      <c r="G815" s="36"/>
      <c r="H815" s="33" t="str">
        <f>IF($G815&lt;&gt;"",VLOOKUP($G815,Parametros!$P$3:$R$102,2,FALSE),"")</f>
        <v/>
      </c>
      <c r="I815" s="9"/>
      <c r="J815" s="9"/>
      <c r="K815" s="9"/>
      <c r="L815" s="33" t="str">
        <f>IF($U815&lt;&gt;"",VLOOKUP(VLOOKUP(VLOOKUP($U815,Endereços!$B$3:$M$1002,8,FALSE),Parametros!$AG$3:$AJ$102,4,FALSE),Parametros!$U$3:$Z$102,4,FALSE),"")</f>
        <v/>
      </c>
      <c r="M815" s="33" t="str">
        <f>IF($U815&lt;&gt;"",VLOOKUP(VLOOKUP($U815,Endereços!$B$3:$M$1002,6,FALSE),Parametros!$I$3:$N$102,6,FALSE),"")</f>
        <v/>
      </c>
      <c r="N815" s="9"/>
      <c r="O815" s="9"/>
      <c r="P815" s="9"/>
      <c r="Q815" s="9"/>
      <c r="R815" s="9"/>
      <c r="S815" s="9"/>
      <c r="T815" s="9"/>
      <c r="U815" s="9"/>
      <c r="V815" s="32" t="str">
        <f>IF($U815&lt;&gt;"",VLOOKUP($U815,Endereços!$B$3:$M$1002,5,FALSE)&amp;" - "&amp;VLOOKUP($U815,Endereços!$B$3:$M$1002,7,FALSE)&amp;" - "&amp;VLOOKUP($U815,Endereços!$B$3:$M$1002,8,FALSE)&amp;", "&amp;VLOOKUP($U815,Endereços!$B$3:$M$1002,2,FALSE)&amp;" "&amp;VLOOKUP($U815,Endereços!$B$3:$M$1002,3,FALSE),"")</f>
        <v/>
      </c>
      <c r="W815" s="9"/>
      <c r="X815" s="9"/>
      <c r="Y815" s="9"/>
      <c r="Z815" s="16"/>
      <c r="AA815" s="16"/>
      <c r="AB815" s="72"/>
    </row>
    <row r="816" spans="1:28" x14ac:dyDescent="0.2">
      <c r="A816" s="38" t="str">
        <f t="shared" si="14"/>
        <v/>
      </c>
      <c r="B816" s="9"/>
      <c r="C816" s="7"/>
      <c r="D816" s="14"/>
      <c r="E816" s="14"/>
      <c r="F816" s="33" t="str">
        <f>IF($E816&lt;&gt;"",VLOOKUP($E816,Parametros!$A$3:$C$102,2,FALSE),"")</f>
        <v/>
      </c>
      <c r="G816" s="36"/>
      <c r="H816" s="33" t="str">
        <f>IF($G816&lt;&gt;"",VLOOKUP($G816,Parametros!$P$3:$R$102,2,FALSE),"")</f>
        <v/>
      </c>
      <c r="I816" s="9"/>
      <c r="J816" s="9"/>
      <c r="K816" s="9"/>
      <c r="L816" s="33" t="str">
        <f>IF($U816&lt;&gt;"",VLOOKUP(VLOOKUP(VLOOKUP($U816,Endereços!$B$3:$M$1002,8,FALSE),Parametros!$AG$3:$AJ$102,4,FALSE),Parametros!$U$3:$Z$102,4,FALSE),"")</f>
        <v/>
      </c>
      <c r="M816" s="33" t="str">
        <f>IF($U816&lt;&gt;"",VLOOKUP(VLOOKUP($U816,Endereços!$B$3:$M$1002,6,FALSE),Parametros!$I$3:$N$102,6,FALSE),"")</f>
        <v/>
      </c>
      <c r="N816" s="9"/>
      <c r="O816" s="9"/>
      <c r="P816" s="9"/>
      <c r="Q816" s="9"/>
      <c r="R816" s="9"/>
      <c r="S816" s="9"/>
      <c r="T816" s="9"/>
      <c r="U816" s="9"/>
      <c r="V816" s="32" t="str">
        <f>IF($U816&lt;&gt;"",VLOOKUP($U816,Endereços!$B$3:$M$1002,5,FALSE)&amp;" - "&amp;VLOOKUP($U816,Endereços!$B$3:$M$1002,7,FALSE)&amp;" - "&amp;VLOOKUP($U816,Endereços!$B$3:$M$1002,8,FALSE)&amp;", "&amp;VLOOKUP($U816,Endereços!$B$3:$M$1002,2,FALSE)&amp;" "&amp;VLOOKUP($U816,Endereços!$B$3:$M$1002,3,FALSE),"")</f>
        <v/>
      </c>
      <c r="W816" s="9"/>
      <c r="X816" s="9"/>
      <c r="Y816" s="9"/>
      <c r="Z816" s="16"/>
      <c r="AA816" s="16"/>
      <c r="AB816" s="72"/>
    </row>
    <row r="817" spans="1:28" x14ac:dyDescent="0.2">
      <c r="A817" s="38" t="str">
        <f t="shared" si="14"/>
        <v/>
      </c>
      <c r="B817" s="9"/>
      <c r="C817" s="7"/>
      <c r="D817" s="14"/>
      <c r="E817" s="14"/>
      <c r="F817" s="33" t="str">
        <f>IF($E817&lt;&gt;"",VLOOKUP($E817,Parametros!$A$3:$C$102,2,FALSE),"")</f>
        <v/>
      </c>
      <c r="G817" s="36"/>
      <c r="H817" s="33" t="str">
        <f>IF($G817&lt;&gt;"",VLOOKUP($G817,Parametros!$P$3:$R$102,2,FALSE),"")</f>
        <v/>
      </c>
      <c r="I817" s="9"/>
      <c r="J817" s="9"/>
      <c r="K817" s="9"/>
      <c r="L817" s="33" t="str">
        <f>IF($U817&lt;&gt;"",VLOOKUP(VLOOKUP(VLOOKUP($U817,Endereços!$B$3:$M$1002,8,FALSE),Parametros!$AG$3:$AJ$102,4,FALSE),Parametros!$U$3:$Z$102,4,FALSE),"")</f>
        <v/>
      </c>
      <c r="M817" s="33" t="str">
        <f>IF($U817&lt;&gt;"",VLOOKUP(VLOOKUP($U817,Endereços!$B$3:$M$1002,6,FALSE),Parametros!$I$3:$N$102,6,FALSE),"")</f>
        <v/>
      </c>
      <c r="N817" s="9"/>
      <c r="O817" s="9"/>
      <c r="P817" s="9"/>
      <c r="Q817" s="9"/>
      <c r="R817" s="9"/>
      <c r="S817" s="9"/>
      <c r="T817" s="9"/>
      <c r="U817" s="9"/>
      <c r="V817" s="32" t="str">
        <f>IF($U817&lt;&gt;"",VLOOKUP($U817,Endereços!$B$3:$M$1002,5,FALSE)&amp;" - "&amp;VLOOKUP($U817,Endereços!$B$3:$M$1002,7,FALSE)&amp;" - "&amp;VLOOKUP($U817,Endereços!$B$3:$M$1002,8,FALSE)&amp;", "&amp;VLOOKUP($U817,Endereços!$B$3:$M$1002,2,FALSE)&amp;" "&amp;VLOOKUP($U817,Endereços!$B$3:$M$1002,3,FALSE),"")</f>
        <v/>
      </c>
      <c r="W817" s="9"/>
      <c r="X817" s="9"/>
      <c r="Y817" s="9"/>
      <c r="Z817" s="16"/>
      <c r="AA817" s="16"/>
      <c r="AB817" s="72"/>
    </row>
    <row r="818" spans="1:28" x14ac:dyDescent="0.2">
      <c r="A818" s="38" t="str">
        <f t="shared" si="14"/>
        <v/>
      </c>
      <c r="B818" s="9"/>
      <c r="C818" s="7"/>
      <c r="D818" s="14"/>
      <c r="E818" s="14"/>
      <c r="F818" s="33" t="str">
        <f>IF($E818&lt;&gt;"",VLOOKUP($E818,Parametros!$A$3:$C$102,2,FALSE),"")</f>
        <v/>
      </c>
      <c r="G818" s="36"/>
      <c r="H818" s="33" t="str">
        <f>IF($G818&lt;&gt;"",VLOOKUP($G818,Parametros!$P$3:$R$102,2,FALSE),"")</f>
        <v/>
      </c>
      <c r="I818" s="9"/>
      <c r="J818" s="9"/>
      <c r="K818" s="9"/>
      <c r="L818" s="33" t="str">
        <f>IF($U818&lt;&gt;"",VLOOKUP(VLOOKUP(VLOOKUP($U818,Endereços!$B$3:$M$1002,8,FALSE),Parametros!$AG$3:$AJ$102,4,FALSE),Parametros!$U$3:$Z$102,4,FALSE),"")</f>
        <v/>
      </c>
      <c r="M818" s="33" t="str">
        <f>IF($U818&lt;&gt;"",VLOOKUP(VLOOKUP($U818,Endereços!$B$3:$M$1002,6,FALSE),Parametros!$I$3:$N$102,6,FALSE),"")</f>
        <v/>
      </c>
      <c r="N818" s="9"/>
      <c r="O818" s="9"/>
      <c r="P818" s="9"/>
      <c r="Q818" s="9"/>
      <c r="R818" s="9"/>
      <c r="S818" s="9"/>
      <c r="T818" s="9"/>
      <c r="U818" s="9"/>
      <c r="V818" s="32" t="str">
        <f>IF($U818&lt;&gt;"",VLOOKUP($U818,Endereços!$B$3:$M$1002,5,FALSE)&amp;" - "&amp;VLOOKUP($U818,Endereços!$B$3:$M$1002,7,FALSE)&amp;" - "&amp;VLOOKUP($U818,Endereços!$B$3:$M$1002,8,FALSE)&amp;", "&amp;VLOOKUP($U818,Endereços!$B$3:$M$1002,2,FALSE)&amp;" "&amp;VLOOKUP($U818,Endereços!$B$3:$M$1002,3,FALSE),"")</f>
        <v/>
      </c>
      <c r="W818" s="9"/>
      <c r="X818" s="9"/>
      <c r="Y818" s="9"/>
      <c r="Z818" s="16"/>
      <c r="AA818" s="16"/>
      <c r="AB818" s="72"/>
    </row>
    <row r="819" spans="1:28" x14ac:dyDescent="0.2">
      <c r="A819" s="38" t="str">
        <f t="shared" si="14"/>
        <v/>
      </c>
      <c r="B819" s="9"/>
      <c r="C819" s="7"/>
      <c r="D819" s="14"/>
      <c r="E819" s="14"/>
      <c r="F819" s="33" t="str">
        <f>IF($E819&lt;&gt;"",VLOOKUP($E819,Parametros!$A$3:$C$102,2,FALSE),"")</f>
        <v/>
      </c>
      <c r="G819" s="36"/>
      <c r="H819" s="33" t="str">
        <f>IF($G819&lt;&gt;"",VLOOKUP($G819,Parametros!$P$3:$R$102,2,FALSE),"")</f>
        <v/>
      </c>
      <c r="I819" s="9"/>
      <c r="J819" s="9"/>
      <c r="K819" s="9"/>
      <c r="L819" s="33" t="str">
        <f>IF($U819&lt;&gt;"",VLOOKUP(VLOOKUP(VLOOKUP($U819,Endereços!$B$3:$M$1002,8,FALSE),Parametros!$AG$3:$AJ$102,4,FALSE),Parametros!$U$3:$Z$102,4,FALSE),"")</f>
        <v/>
      </c>
      <c r="M819" s="33" t="str">
        <f>IF($U819&lt;&gt;"",VLOOKUP(VLOOKUP($U819,Endereços!$B$3:$M$1002,6,FALSE),Parametros!$I$3:$N$102,6,FALSE),"")</f>
        <v/>
      </c>
      <c r="N819" s="9"/>
      <c r="O819" s="9"/>
      <c r="P819" s="9"/>
      <c r="Q819" s="9"/>
      <c r="R819" s="9"/>
      <c r="S819" s="9"/>
      <c r="T819" s="9"/>
      <c r="U819" s="9"/>
      <c r="V819" s="32" t="str">
        <f>IF($U819&lt;&gt;"",VLOOKUP($U819,Endereços!$B$3:$M$1002,5,FALSE)&amp;" - "&amp;VLOOKUP($U819,Endereços!$B$3:$M$1002,7,FALSE)&amp;" - "&amp;VLOOKUP($U819,Endereços!$B$3:$M$1002,8,FALSE)&amp;", "&amp;VLOOKUP($U819,Endereços!$B$3:$M$1002,2,FALSE)&amp;" "&amp;VLOOKUP($U819,Endereços!$B$3:$M$1002,3,FALSE),"")</f>
        <v/>
      </c>
      <c r="W819" s="9"/>
      <c r="X819" s="9"/>
      <c r="Y819" s="9"/>
      <c r="Z819" s="16"/>
      <c r="AA819" s="16"/>
      <c r="AB819" s="72"/>
    </row>
    <row r="820" spans="1:28" x14ac:dyDescent="0.2">
      <c r="A820" s="38" t="str">
        <f t="shared" si="14"/>
        <v/>
      </c>
      <c r="B820" s="9"/>
      <c r="C820" s="7"/>
      <c r="D820" s="14"/>
      <c r="E820" s="14"/>
      <c r="F820" s="33" t="str">
        <f>IF($E820&lt;&gt;"",VLOOKUP($E820,Parametros!$A$3:$C$102,2,FALSE),"")</f>
        <v/>
      </c>
      <c r="G820" s="36"/>
      <c r="H820" s="33" t="str">
        <f>IF($G820&lt;&gt;"",VLOOKUP($G820,Parametros!$P$3:$R$102,2,FALSE),"")</f>
        <v/>
      </c>
      <c r="I820" s="9"/>
      <c r="J820" s="9"/>
      <c r="K820" s="9"/>
      <c r="L820" s="33" t="str">
        <f>IF($U820&lt;&gt;"",VLOOKUP(VLOOKUP(VLOOKUP($U820,Endereços!$B$3:$M$1002,8,FALSE),Parametros!$AG$3:$AJ$102,4,FALSE),Parametros!$U$3:$Z$102,4,FALSE),"")</f>
        <v/>
      </c>
      <c r="M820" s="33" t="str">
        <f>IF($U820&lt;&gt;"",VLOOKUP(VLOOKUP($U820,Endereços!$B$3:$M$1002,6,FALSE),Parametros!$I$3:$N$102,6,FALSE),"")</f>
        <v/>
      </c>
      <c r="N820" s="9"/>
      <c r="O820" s="9"/>
      <c r="P820" s="9"/>
      <c r="Q820" s="9"/>
      <c r="R820" s="9"/>
      <c r="S820" s="9"/>
      <c r="T820" s="9"/>
      <c r="U820" s="9"/>
      <c r="V820" s="32" t="str">
        <f>IF($U820&lt;&gt;"",VLOOKUP($U820,Endereços!$B$3:$M$1002,5,FALSE)&amp;" - "&amp;VLOOKUP($U820,Endereços!$B$3:$M$1002,7,FALSE)&amp;" - "&amp;VLOOKUP($U820,Endereços!$B$3:$M$1002,8,FALSE)&amp;", "&amp;VLOOKUP($U820,Endereços!$B$3:$M$1002,2,FALSE)&amp;" "&amp;VLOOKUP($U820,Endereços!$B$3:$M$1002,3,FALSE),"")</f>
        <v/>
      </c>
      <c r="W820" s="9"/>
      <c r="X820" s="9"/>
      <c r="Y820" s="9"/>
      <c r="Z820" s="16"/>
      <c r="AA820" s="16"/>
      <c r="AB820" s="72"/>
    </row>
    <row r="821" spans="1:28" x14ac:dyDescent="0.2">
      <c r="A821" s="38" t="str">
        <f t="shared" si="14"/>
        <v/>
      </c>
      <c r="B821" s="9"/>
      <c r="C821" s="7"/>
      <c r="D821" s="14"/>
      <c r="E821" s="14"/>
      <c r="F821" s="33" t="str">
        <f>IF($E821&lt;&gt;"",VLOOKUP($E821,Parametros!$A$3:$C$102,2,FALSE),"")</f>
        <v/>
      </c>
      <c r="G821" s="36"/>
      <c r="H821" s="33" t="str">
        <f>IF($G821&lt;&gt;"",VLOOKUP($G821,Parametros!$P$3:$R$102,2,FALSE),"")</f>
        <v/>
      </c>
      <c r="I821" s="9"/>
      <c r="J821" s="9"/>
      <c r="K821" s="9"/>
      <c r="L821" s="33" t="str">
        <f>IF($U821&lt;&gt;"",VLOOKUP(VLOOKUP(VLOOKUP($U821,Endereços!$B$3:$M$1002,8,FALSE),Parametros!$AG$3:$AJ$102,4,FALSE),Parametros!$U$3:$Z$102,4,FALSE),"")</f>
        <v/>
      </c>
      <c r="M821" s="33" t="str">
        <f>IF($U821&lt;&gt;"",VLOOKUP(VLOOKUP($U821,Endereços!$B$3:$M$1002,6,FALSE),Parametros!$I$3:$N$102,6,FALSE),"")</f>
        <v/>
      </c>
      <c r="N821" s="9"/>
      <c r="O821" s="9"/>
      <c r="P821" s="9"/>
      <c r="Q821" s="9"/>
      <c r="R821" s="9"/>
      <c r="S821" s="9"/>
      <c r="T821" s="9"/>
      <c r="U821" s="9"/>
      <c r="V821" s="32" t="str">
        <f>IF($U821&lt;&gt;"",VLOOKUP($U821,Endereços!$B$3:$M$1002,5,FALSE)&amp;" - "&amp;VLOOKUP($U821,Endereços!$B$3:$M$1002,7,FALSE)&amp;" - "&amp;VLOOKUP($U821,Endereços!$B$3:$M$1002,8,FALSE)&amp;", "&amp;VLOOKUP($U821,Endereços!$B$3:$M$1002,2,FALSE)&amp;" "&amp;VLOOKUP($U821,Endereços!$B$3:$M$1002,3,FALSE),"")</f>
        <v/>
      </c>
      <c r="W821" s="9"/>
      <c r="X821" s="9"/>
      <c r="Y821" s="9"/>
      <c r="Z821" s="16"/>
      <c r="AA821" s="16"/>
      <c r="AB821" s="72"/>
    </row>
    <row r="822" spans="1:28" x14ac:dyDescent="0.2">
      <c r="A822" s="38" t="str">
        <f t="shared" si="14"/>
        <v/>
      </c>
      <c r="B822" s="9"/>
      <c r="C822" s="7"/>
      <c r="D822" s="14"/>
      <c r="E822" s="14"/>
      <c r="F822" s="33" t="str">
        <f>IF($E822&lt;&gt;"",VLOOKUP($E822,Parametros!$A$3:$C$102,2,FALSE),"")</f>
        <v/>
      </c>
      <c r="G822" s="36"/>
      <c r="H822" s="33" t="str">
        <f>IF($G822&lt;&gt;"",VLOOKUP($G822,Parametros!$P$3:$R$102,2,FALSE),"")</f>
        <v/>
      </c>
      <c r="I822" s="9"/>
      <c r="J822" s="9"/>
      <c r="K822" s="9"/>
      <c r="L822" s="33" t="str">
        <f>IF($U822&lt;&gt;"",VLOOKUP(VLOOKUP(VLOOKUP($U822,Endereços!$B$3:$M$1002,8,FALSE),Parametros!$AG$3:$AJ$102,4,FALSE),Parametros!$U$3:$Z$102,4,FALSE),"")</f>
        <v/>
      </c>
      <c r="M822" s="33" t="str">
        <f>IF($U822&lt;&gt;"",VLOOKUP(VLOOKUP($U822,Endereços!$B$3:$M$1002,6,FALSE),Parametros!$I$3:$N$102,6,FALSE),"")</f>
        <v/>
      </c>
      <c r="N822" s="9"/>
      <c r="O822" s="9"/>
      <c r="P822" s="9"/>
      <c r="Q822" s="9"/>
      <c r="R822" s="9"/>
      <c r="S822" s="9"/>
      <c r="T822" s="9"/>
      <c r="U822" s="9"/>
      <c r="V822" s="32" t="str">
        <f>IF($U822&lt;&gt;"",VLOOKUP($U822,Endereços!$B$3:$M$1002,5,FALSE)&amp;" - "&amp;VLOOKUP($U822,Endereços!$B$3:$M$1002,7,FALSE)&amp;" - "&amp;VLOOKUP($U822,Endereços!$B$3:$M$1002,8,FALSE)&amp;", "&amp;VLOOKUP($U822,Endereços!$B$3:$M$1002,2,FALSE)&amp;" "&amp;VLOOKUP($U822,Endereços!$B$3:$M$1002,3,FALSE),"")</f>
        <v/>
      </c>
      <c r="W822" s="9"/>
      <c r="X822" s="9"/>
      <c r="Y822" s="9"/>
      <c r="Z822" s="16"/>
      <c r="AA822" s="16"/>
      <c r="AB822" s="72"/>
    </row>
    <row r="823" spans="1:28" x14ac:dyDescent="0.2">
      <c r="A823" s="38" t="str">
        <f t="shared" si="14"/>
        <v/>
      </c>
      <c r="B823" s="9"/>
      <c r="C823" s="7"/>
      <c r="D823" s="14"/>
      <c r="E823" s="14"/>
      <c r="F823" s="33" t="str">
        <f>IF($E823&lt;&gt;"",VLOOKUP($E823,Parametros!$A$3:$C$102,2,FALSE),"")</f>
        <v/>
      </c>
      <c r="G823" s="36"/>
      <c r="H823" s="33" t="str">
        <f>IF($G823&lt;&gt;"",VLOOKUP($G823,Parametros!$P$3:$R$102,2,FALSE),"")</f>
        <v/>
      </c>
      <c r="I823" s="9"/>
      <c r="J823" s="9"/>
      <c r="K823" s="9"/>
      <c r="L823" s="33" t="str">
        <f>IF($U823&lt;&gt;"",VLOOKUP(VLOOKUP(VLOOKUP($U823,Endereços!$B$3:$M$1002,8,FALSE),Parametros!$AG$3:$AJ$102,4,FALSE),Parametros!$U$3:$Z$102,4,FALSE),"")</f>
        <v/>
      </c>
      <c r="M823" s="33" t="str">
        <f>IF($U823&lt;&gt;"",VLOOKUP(VLOOKUP($U823,Endereços!$B$3:$M$1002,6,FALSE),Parametros!$I$3:$N$102,6,FALSE),"")</f>
        <v/>
      </c>
      <c r="N823" s="9"/>
      <c r="O823" s="9"/>
      <c r="P823" s="9"/>
      <c r="Q823" s="9"/>
      <c r="R823" s="9"/>
      <c r="S823" s="9"/>
      <c r="T823" s="9"/>
      <c r="U823" s="9"/>
      <c r="V823" s="32" t="str">
        <f>IF($U823&lt;&gt;"",VLOOKUP($U823,Endereços!$B$3:$M$1002,5,FALSE)&amp;" - "&amp;VLOOKUP($U823,Endereços!$B$3:$M$1002,7,FALSE)&amp;" - "&amp;VLOOKUP($U823,Endereços!$B$3:$M$1002,8,FALSE)&amp;", "&amp;VLOOKUP($U823,Endereços!$B$3:$M$1002,2,FALSE)&amp;" "&amp;VLOOKUP($U823,Endereços!$B$3:$M$1002,3,FALSE),"")</f>
        <v/>
      </c>
      <c r="W823" s="9"/>
      <c r="X823" s="9"/>
      <c r="Y823" s="9"/>
      <c r="Z823" s="16"/>
      <c r="AA823" s="16"/>
      <c r="AB823" s="72"/>
    </row>
    <row r="824" spans="1:28" x14ac:dyDescent="0.2">
      <c r="A824" s="38" t="str">
        <f t="shared" si="14"/>
        <v/>
      </c>
      <c r="B824" s="9"/>
      <c r="C824" s="7"/>
      <c r="D824" s="14"/>
      <c r="E824" s="14"/>
      <c r="F824" s="33" t="str">
        <f>IF($E824&lt;&gt;"",VLOOKUP($E824,Parametros!$A$3:$C$102,2,FALSE),"")</f>
        <v/>
      </c>
      <c r="G824" s="36"/>
      <c r="H824" s="33" t="str">
        <f>IF($G824&lt;&gt;"",VLOOKUP($G824,Parametros!$P$3:$R$102,2,FALSE),"")</f>
        <v/>
      </c>
      <c r="I824" s="9"/>
      <c r="J824" s="9"/>
      <c r="K824" s="9"/>
      <c r="L824" s="33" t="str">
        <f>IF($U824&lt;&gt;"",VLOOKUP(VLOOKUP(VLOOKUP($U824,Endereços!$B$3:$M$1002,8,FALSE),Parametros!$AG$3:$AJ$102,4,FALSE),Parametros!$U$3:$Z$102,4,FALSE),"")</f>
        <v/>
      </c>
      <c r="M824" s="33" t="str">
        <f>IF($U824&lt;&gt;"",VLOOKUP(VLOOKUP($U824,Endereços!$B$3:$M$1002,6,FALSE),Parametros!$I$3:$N$102,6,FALSE),"")</f>
        <v/>
      </c>
      <c r="N824" s="9"/>
      <c r="O824" s="9"/>
      <c r="P824" s="9"/>
      <c r="Q824" s="9"/>
      <c r="R824" s="9"/>
      <c r="S824" s="9"/>
      <c r="T824" s="9"/>
      <c r="U824" s="9"/>
      <c r="V824" s="32" t="str">
        <f>IF($U824&lt;&gt;"",VLOOKUP($U824,Endereços!$B$3:$M$1002,5,FALSE)&amp;" - "&amp;VLOOKUP($U824,Endereços!$B$3:$M$1002,7,FALSE)&amp;" - "&amp;VLOOKUP($U824,Endereços!$B$3:$M$1002,8,FALSE)&amp;", "&amp;VLOOKUP($U824,Endereços!$B$3:$M$1002,2,FALSE)&amp;" "&amp;VLOOKUP($U824,Endereços!$B$3:$M$1002,3,FALSE),"")</f>
        <v/>
      </c>
      <c r="W824" s="9"/>
      <c r="X824" s="9"/>
      <c r="Y824" s="9"/>
      <c r="Z824" s="16"/>
      <c r="AA824" s="16"/>
      <c r="AB824" s="72"/>
    </row>
    <row r="825" spans="1:28" x14ac:dyDescent="0.2">
      <c r="A825" s="38" t="str">
        <f t="shared" si="14"/>
        <v/>
      </c>
      <c r="B825" s="9"/>
      <c r="C825" s="7"/>
      <c r="D825" s="14"/>
      <c r="E825" s="14"/>
      <c r="F825" s="33" t="str">
        <f>IF($E825&lt;&gt;"",VLOOKUP($E825,Parametros!$A$3:$C$102,2,FALSE),"")</f>
        <v/>
      </c>
      <c r="G825" s="36"/>
      <c r="H825" s="33" t="str">
        <f>IF($G825&lt;&gt;"",VLOOKUP($G825,Parametros!$P$3:$R$102,2,FALSE),"")</f>
        <v/>
      </c>
      <c r="I825" s="9"/>
      <c r="J825" s="9"/>
      <c r="K825" s="9"/>
      <c r="L825" s="33" t="str">
        <f>IF($U825&lt;&gt;"",VLOOKUP(VLOOKUP(VLOOKUP($U825,Endereços!$B$3:$M$1002,8,FALSE),Parametros!$AG$3:$AJ$102,4,FALSE),Parametros!$U$3:$Z$102,4,FALSE),"")</f>
        <v/>
      </c>
      <c r="M825" s="33" t="str">
        <f>IF($U825&lt;&gt;"",VLOOKUP(VLOOKUP($U825,Endereços!$B$3:$M$1002,6,FALSE),Parametros!$I$3:$N$102,6,FALSE),"")</f>
        <v/>
      </c>
      <c r="N825" s="9"/>
      <c r="O825" s="9"/>
      <c r="P825" s="9"/>
      <c r="Q825" s="9"/>
      <c r="R825" s="9"/>
      <c r="S825" s="9"/>
      <c r="T825" s="9"/>
      <c r="U825" s="9"/>
      <c r="V825" s="32" t="str">
        <f>IF($U825&lt;&gt;"",VLOOKUP($U825,Endereços!$B$3:$M$1002,5,FALSE)&amp;" - "&amp;VLOOKUP($U825,Endereços!$B$3:$M$1002,7,FALSE)&amp;" - "&amp;VLOOKUP($U825,Endereços!$B$3:$M$1002,8,FALSE)&amp;", "&amp;VLOOKUP($U825,Endereços!$B$3:$M$1002,2,FALSE)&amp;" "&amp;VLOOKUP($U825,Endereços!$B$3:$M$1002,3,FALSE),"")</f>
        <v/>
      </c>
      <c r="W825" s="9"/>
      <c r="X825" s="9"/>
      <c r="Y825" s="9"/>
      <c r="Z825" s="16"/>
      <c r="AA825" s="16"/>
      <c r="AB825" s="72"/>
    </row>
    <row r="826" spans="1:28" x14ac:dyDescent="0.2">
      <c r="A826" s="38" t="str">
        <f t="shared" si="14"/>
        <v/>
      </c>
      <c r="B826" s="9"/>
      <c r="C826" s="7"/>
      <c r="D826" s="14"/>
      <c r="E826" s="14"/>
      <c r="F826" s="33" t="str">
        <f>IF($E826&lt;&gt;"",VLOOKUP($E826,Parametros!$A$3:$C$102,2,FALSE),"")</f>
        <v/>
      </c>
      <c r="G826" s="36"/>
      <c r="H826" s="33" t="str">
        <f>IF($G826&lt;&gt;"",VLOOKUP($G826,Parametros!$P$3:$R$102,2,FALSE),"")</f>
        <v/>
      </c>
      <c r="I826" s="9"/>
      <c r="J826" s="9"/>
      <c r="K826" s="9"/>
      <c r="L826" s="33" t="str">
        <f>IF($U826&lt;&gt;"",VLOOKUP(VLOOKUP(VLOOKUP($U826,Endereços!$B$3:$M$1002,8,FALSE),Parametros!$AG$3:$AJ$102,4,FALSE),Parametros!$U$3:$Z$102,4,FALSE),"")</f>
        <v/>
      </c>
      <c r="M826" s="33" t="str">
        <f>IF($U826&lt;&gt;"",VLOOKUP(VLOOKUP($U826,Endereços!$B$3:$M$1002,6,FALSE),Parametros!$I$3:$N$102,6,FALSE),"")</f>
        <v/>
      </c>
      <c r="N826" s="9"/>
      <c r="O826" s="9"/>
      <c r="P826" s="9"/>
      <c r="Q826" s="9"/>
      <c r="R826" s="9"/>
      <c r="S826" s="9"/>
      <c r="T826" s="9"/>
      <c r="U826" s="9"/>
      <c r="V826" s="32" t="str">
        <f>IF($U826&lt;&gt;"",VLOOKUP($U826,Endereços!$B$3:$M$1002,5,FALSE)&amp;" - "&amp;VLOOKUP($U826,Endereços!$B$3:$M$1002,7,FALSE)&amp;" - "&amp;VLOOKUP($U826,Endereços!$B$3:$M$1002,8,FALSE)&amp;", "&amp;VLOOKUP($U826,Endereços!$B$3:$M$1002,2,FALSE)&amp;" "&amp;VLOOKUP($U826,Endereços!$B$3:$M$1002,3,FALSE),"")</f>
        <v/>
      </c>
      <c r="W826" s="9"/>
      <c r="X826" s="9"/>
      <c r="Y826" s="9"/>
      <c r="Z826" s="16"/>
      <c r="AA826" s="16"/>
      <c r="AB826" s="72"/>
    </row>
    <row r="827" spans="1:28" x14ac:dyDescent="0.2">
      <c r="A827" s="38" t="str">
        <f t="shared" si="14"/>
        <v/>
      </c>
      <c r="B827" s="9"/>
      <c r="C827" s="7"/>
      <c r="D827" s="14"/>
      <c r="E827" s="14"/>
      <c r="F827" s="33" t="str">
        <f>IF($E827&lt;&gt;"",VLOOKUP($E827,Parametros!$A$3:$C$102,2,FALSE),"")</f>
        <v/>
      </c>
      <c r="G827" s="36"/>
      <c r="H827" s="33" t="str">
        <f>IF($G827&lt;&gt;"",VLOOKUP($G827,Parametros!$P$3:$R$102,2,FALSE),"")</f>
        <v/>
      </c>
      <c r="I827" s="9"/>
      <c r="J827" s="9"/>
      <c r="K827" s="9"/>
      <c r="L827" s="33" t="str">
        <f>IF($U827&lt;&gt;"",VLOOKUP(VLOOKUP(VLOOKUP($U827,Endereços!$B$3:$M$1002,8,FALSE),Parametros!$AG$3:$AJ$102,4,FALSE),Parametros!$U$3:$Z$102,4,FALSE),"")</f>
        <v/>
      </c>
      <c r="M827" s="33" t="str">
        <f>IF($U827&lt;&gt;"",VLOOKUP(VLOOKUP($U827,Endereços!$B$3:$M$1002,6,FALSE),Parametros!$I$3:$N$102,6,FALSE),"")</f>
        <v/>
      </c>
      <c r="N827" s="9"/>
      <c r="O827" s="9"/>
      <c r="P827" s="9"/>
      <c r="Q827" s="9"/>
      <c r="R827" s="9"/>
      <c r="S827" s="9"/>
      <c r="T827" s="9"/>
      <c r="U827" s="9"/>
      <c r="V827" s="32" t="str">
        <f>IF($U827&lt;&gt;"",VLOOKUP($U827,Endereços!$B$3:$M$1002,5,FALSE)&amp;" - "&amp;VLOOKUP($U827,Endereços!$B$3:$M$1002,7,FALSE)&amp;" - "&amp;VLOOKUP($U827,Endereços!$B$3:$M$1002,8,FALSE)&amp;", "&amp;VLOOKUP($U827,Endereços!$B$3:$M$1002,2,FALSE)&amp;" "&amp;VLOOKUP($U827,Endereços!$B$3:$M$1002,3,FALSE),"")</f>
        <v/>
      </c>
      <c r="W827" s="9"/>
      <c r="X827" s="9"/>
      <c r="Y827" s="9"/>
      <c r="Z827" s="16"/>
      <c r="AA827" s="16"/>
      <c r="AB827" s="72"/>
    </row>
    <row r="828" spans="1:28" x14ac:dyDescent="0.2">
      <c r="A828" s="38" t="str">
        <f t="shared" si="14"/>
        <v/>
      </c>
      <c r="B828" s="9"/>
      <c r="C828" s="7"/>
      <c r="D828" s="14"/>
      <c r="E828" s="14"/>
      <c r="F828" s="33" t="str">
        <f>IF($E828&lt;&gt;"",VLOOKUP($E828,Parametros!$A$3:$C$102,2,FALSE),"")</f>
        <v/>
      </c>
      <c r="G828" s="36"/>
      <c r="H828" s="33" t="str">
        <f>IF($G828&lt;&gt;"",VLOOKUP($G828,Parametros!$P$3:$R$102,2,FALSE),"")</f>
        <v/>
      </c>
      <c r="I828" s="9"/>
      <c r="J828" s="9"/>
      <c r="K828" s="9"/>
      <c r="L828" s="33" t="str">
        <f>IF($U828&lt;&gt;"",VLOOKUP(VLOOKUP(VLOOKUP($U828,Endereços!$B$3:$M$1002,8,FALSE),Parametros!$AG$3:$AJ$102,4,FALSE),Parametros!$U$3:$Z$102,4,FALSE),"")</f>
        <v/>
      </c>
      <c r="M828" s="33" t="str">
        <f>IF($U828&lt;&gt;"",VLOOKUP(VLOOKUP($U828,Endereços!$B$3:$M$1002,6,FALSE),Parametros!$I$3:$N$102,6,FALSE),"")</f>
        <v/>
      </c>
      <c r="N828" s="9"/>
      <c r="O828" s="9"/>
      <c r="P828" s="9"/>
      <c r="Q828" s="9"/>
      <c r="R828" s="9"/>
      <c r="S828" s="9"/>
      <c r="T828" s="9"/>
      <c r="U828" s="9"/>
      <c r="V828" s="32" t="str">
        <f>IF($U828&lt;&gt;"",VLOOKUP($U828,Endereços!$B$3:$M$1002,5,FALSE)&amp;" - "&amp;VLOOKUP($U828,Endereços!$B$3:$M$1002,7,FALSE)&amp;" - "&amp;VLOOKUP($U828,Endereços!$B$3:$M$1002,8,FALSE)&amp;", "&amp;VLOOKUP($U828,Endereços!$B$3:$M$1002,2,FALSE)&amp;" "&amp;VLOOKUP($U828,Endereços!$B$3:$M$1002,3,FALSE),"")</f>
        <v/>
      </c>
      <c r="W828" s="9"/>
      <c r="X828" s="9"/>
      <c r="Y828" s="9"/>
      <c r="Z828" s="16"/>
      <c r="AA828" s="16"/>
      <c r="AB828" s="72"/>
    </row>
    <row r="829" spans="1:28" x14ac:dyDescent="0.2">
      <c r="A829" s="38" t="str">
        <f t="shared" si="14"/>
        <v/>
      </c>
      <c r="B829" s="9"/>
      <c r="C829" s="7"/>
      <c r="D829" s="14"/>
      <c r="E829" s="14"/>
      <c r="F829" s="33" t="str">
        <f>IF($E829&lt;&gt;"",VLOOKUP($E829,Parametros!$A$3:$C$102,2,FALSE),"")</f>
        <v/>
      </c>
      <c r="G829" s="36"/>
      <c r="H829" s="33" t="str">
        <f>IF($G829&lt;&gt;"",VLOOKUP($G829,Parametros!$P$3:$R$102,2,FALSE),"")</f>
        <v/>
      </c>
      <c r="I829" s="9"/>
      <c r="J829" s="9"/>
      <c r="K829" s="9"/>
      <c r="L829" s="33" t="str">
        <f>IF($U829&lt;&gt;"",VLOOKUP(VLOOKUP(VLOOKUP($U829,Endereços!$B$3:$M$1002,8,FALSE),Parametros!$AG$3:$AJ$102,4,FALSE),Parametros!$U$3:$Z$102,4,FALSE),"")</f>
        <v/>
      </c>
      <c r="M829" s="33" t="str">
        <f>IF($U829&lt;&gt;"",VLOOKUP(VLOOKUP($U829,Endereços!$B$3:$M$1002,6,FALSE),Parametros!$I$3:$N$102,6,FALSE),"")</f>
        <v/>
      </c>
      <c r="N829" s="9"/>
      <c r="O829" s="9"/>
      <c r="P829" s="9"/>
      <c r="Q829" s="9"/>
      <c r="R829" s="9"/>
      <c r="S829" s="9"/>
      <c r="T829" s="9"/>
      <c r="U829" s="9"/>
      <c r="V829" s="32" t="str">
        <f>IF($U829&lt;&gt;"",VLOOKUP($U829,Endereços!$B$3:$M$1002,5,FALSE)&amp;" - "&amp;VLOOKUP($U829,Endereços!$B$3:$M$1002,7,FALSE)&amp;" - "&amp;VLOOKUP($U829,Endereços!$B$3:$M$1002,8,FALSE)&amp;", "&amp;VLOOKUP($U829,Endereços!$B$3:$M$1002,2,FALSE)&amp;" "&amp;VLOOKUP($U829,Endereços!$B$3:$M$1002,3,FALSE),"")</f>
        <v/>
      </c>
      <c r="W829" s="9"/>
      <c r="X829" s="9"/>
      <c r="Y829" s="9"/>
      <c r="Z829" s="16"/>
      <c r="AA829" s="16"/>
      <c r="AB829" s="72"/>
    </row>
    <row r="830" spans="1:28" x14ac:dyDescent="0.2">
      <c r="A830" s="38" t="str">
        <f t="shared" si="14"/>
        <v/>
      </c>
      <c r="B830" s="9"/>
      <c r="C830" s="7"/>
      <c r="D830" s="14"/>
      <c r="E830" s="14"/>
      <c r="F830" s="33" t="str">
        <f>IF($E830&lt;&gt;"",VLOOKUP($E830,Parametros!$A$3:$C$102,2,FALSE),"")</f>
        <v/>
      </c>
      <c r="G830" s="36"/>
      <c r="H830" s="33" t="str">
        <f>IF($G830&lt;&gt;"",VLOOKUP($G830,Parametros!$P$3:$R$102,2,FALSE),"")</f>
        <v/>
      </c>
      <c r="I830" s="9"/>
      <c r="J830" s="9"/>
      <c r="K830" s="9"/>
      <c r="L830" s="33" t="str">
        <f>IF($U830&lt;&gt;"",VLOOKUP(VLOOKUP(VLOOKUP($U830,Endereços!$B$3:$M$1002,8,FALSE),Parametros!$AG$3:$AJ$102,4,FALSE),Parametros!$U$3:$Z$102,4,FALSE),"")</f>
        <v/>
      </c>
      <c r="M830" s="33" t="str">
        <f>IF($U830&lt;&gt;"",VLOOKUP(VLOOKUP($U830,Endereços!$B$3:$M$1002,6,FALSE),Parametros!$I$3:$N$102,6,FALSE),"")</f>
        <v/>
      </c>
      <c r="N830" s="9"/>
      <c r="O830" s="9"/>
      <c r="P830" s="9"/>
      <c r="Q830" s="9"/>
      <c r="R830" s="9"/>
      <c r="S830" s="9"/>
      <c r="T830" s="9"/>
      <c r="U830" s="9"/>
      <c r="V830" s="32" t="str">
        <f>IF($U830&lt;&gt;"",VLOOKUP($U830,Endereços!$B$3:$M$1002,5,FALSE)&amp;" - "&amp;VLOOKUP($U830,Endereços!$B$3:$M$1002,7,FALSE)&amp;" - "&amp;VLOOKUP($U830,Endereços!$B$3:$M$1002,8,FALSE)&amp;", "&amp;VLOOKUP($U830,Endereços!$B$3:$M$1002,2,FALSE)&amp;" "&amp;VLOOKUP($U830,Endereços!$B$3:$M$1002,3,FALSE),"")</f>
        <v/>
      </c>
      <c r="W830" s="9"/>
      <c r="X830" s="9"/>
      <c r="Y830" s="9"/>
      <c r="Z830" s="16"/>
      <c r="AA830" s="16"/>
      <c r="AB830" s="72"/>
    </row>
    <row r="831" spans="1:28" x14ac:dyDescent="0.2">
      <c r="A831" s="38" t="str">
        <f t="shared" si="14"/>
        <v/>
      </c>
      <c r="B831" s="9"/>
      <c r="C831" s="7"/>
      <c r="D831" s="14"/>
      <c r="E831" s="14"/>
      <c r="F831" s="33" t="str">
        <f>IF($E831&lt;&gt;"",VLOOKUP($E831,Parametros!$A$3:$C$102,2,FALSE),"")</f>
        <v/>
      </c>
      <c r="G831" s="36"/>
      <c r="H831" s="33" t="str">
        <f>IF($G831&lt;&gt;"",VLOOKUP($G831,Parametros!$P$3:$R$102,2,FALSE),"")</f>
        <v/>
      </c>
      <c r="I831" s="9"/>
      <c r="J831" s="9"/>
      <c r="K831" s="9"/>
      <c r="L831" s="33" t="str">
        <f>IF($U831&lt;&gt;"",VLOOKUP(VLOOKUP(VLOOKUP($U831,Endereços!$B$3:$M$1002,8,FALSE),Parametros!$AG$3:$AJ$102,4,FALSE),Parametros!$U$3:$Z$102,4,FALSE),"")</f>
        <v/>
      </c>
      <c r="M831" s="33" t="str">
        <f>IF($U831&lt;&gt;"",VLOOKUP(VLOOKUP($U831,Endereços!$B$3:$M$1002,6,FALSE),Parametros!$I$3:$N$102,6,FALSE),"")</f>
        <v/>
      </c>
      <c r="N831" s="9"/>
      <c r="O831" s="9"/>
      <c r="P831" s="9"/>
      <c r="Q831" s="9"/>
      <c r="R831" s="9"/>
      <c r="S831" s="9"/>
      <c r="T831" s="9"/>
      <c r="U831" s="9"/>
      <c r="V831" s="32" t="str">
        <f>IF($U831&lt;&gt;"",VLOOKUP($U831,Endereços!$B$3:$M$1002,5,FALSE)&amp;" - "&amp;VLOOKUP($U831,Endereços!$B$3:$M$1002,7,FALSE)&amp;" - "&amp;VLOOKUP($U831,Endereços!$B$3:$M$1002,8,FALSE)&amp;", "&amp;VLOOKUP($U831,Endereços!$B$3:$M$1002,2,FALSE)&amp;" "&amp;VLOOKUP($U831,Endereços!$B$3:$M$1002,3,FALSE),"")</f>
        <v/>
      </c>
      <c r="W831" s="9"/>
      <c r="X831" s="9"/>
      <c r="Y831" s="9"/>
      <c r="Z831" s="16"/>
      <c r="AA831" s="16"/>
      <c r="AB831" s="72"/>
    </row>
    <row r="832" spans="1:28" x14ac:dyDescent="0.2">
      <c r="A832" s="38" t="str">
        <f t="shared" si="14"/>
        <v/>
      </c>
      <c r="B832" s="9"/>
      <c r="C832" s="7"/>
      <c r="D832" s="14"/>
      <c r="E832" s="14"/>
      <c r="F832" s="33" t="str">
        <f>IF($E832&lt;&gt;"",VLOOKUP($E832,Parametros!$A$3:$C$102,2,FALSE),"")</f>
        <v/>
      </c>
      <c r="G832" s="36"/>
      <c r="H832" s="33" t="str">
        <f>IF($G832&lt;&gt;"",VLOOKUP($G832,Parametros!$P$3:$R$102,2,FALSE),"")</f>
        <v/>
      </c>
      <c r="I832" s="9"/>
      <c r="J832" s="9"/>
      <c r="K832" s="9"/>
      <c r="L832" s="33" t="str">
        <f>IF($U832&lt;&gt;"",VLOOKUP(VLOOKUP(VLOOKUP($U832,Endereços!$B$3:$M$1002,8,FALSE),Parametros!$AG$3:$AJ$102,4,FALSE),Parametros!$U$3:$Z$102,4,FALSE),"")</f>
        <v/>
      </c>
      <c r="M832" s="33" t="str">
        <f>IF($U832&lt;&gt;"",VLOOKUP(VLOOKUP($U832,Endereços!$B$3:$M$1002,6,FALSE),Parametros!$I$3:$N$102,6,FALSE),"")</f>
        <v/>
      </c>
      <c r="N832" s="9"/>
      <c r="O832" s="9"/>
      <c r="P832" s="9"/>
      <c r="Q832" s="9"/>
      <c r="R832" s="9"/>
      <c r="S832" s="9"/>
      <c r="T832" s="9"/>
      <c r="U832" s="9"/>
      <c r="V832" s="32" t="str">
        <f>IF($U832&lt;&gt;"",VLOOKUP($U832,Endereços!$B$3:$M$1002,5,FALSE)&amp;" - "&amp;VLOOKUP($U832,Endereços!$B$3:$M$1002,7,FALSE)&amp;" - "&amp;VLOOKUP($U832,Endereços!$B$3:$M$1002,8,FALSE)&amp;", "&amp;VLOOKUP($U832,Endereços!$B$3:$M$1002,2,FALSE)&amp;" "&amp;VLOOKUP($U832,Endereços!$B$3:$M$1002,3,FALSE),"")</f>
        <v/>
      </c>
      <c r="W832" s="9"/>
      <c r="X832" s="9"/>
      <c r="Y832" s="9"/>
      <c r="Z832" s="16"/>
      <c r="AA832" s="16"/>
      <c r="AB832" s="72"/>
    </row>
    <row r="833" spans="1:28" x14ac:dyDescent="0.2">
      <c r="A833" s="38" t="str">
        <f t="shared" si="14"/>
        <v/>
      </c>
      <c r="B833" s="9"/>
      <c r="C833" s="7"/>
      <c r="D833" s="14"/>
      <c r="E833" s="14"/>
      <c r="F833" s="33" t="str">
        <f>IF($E833&lt;&gt;"",VLOOKUP($E833,Parametros!$A$3:$C$102,2,FALSE),"")</f>
        <v/>
      </c>
      <c r="G833" s="36"/>
      <c r="H833" s="33" t="str">
        <f>IF($G833&lt;&gt;"",VLOOKUP($G833,Parametros!$P$3:$R$102,2,FALSE),"")</f>
        <v/>
      </c>
      <c r="I833" s="9"/>
      <c r="J833" s="9"/>
      <c r="K833" s="9"/>
      <c r="L833" s="33" t="str">
        <f>IF($U833&lt;&gt;"",VLOOKUP(VLOOKUP(VLOOKUP($U833,Endereços!$B$3:$M$1002,8,FALSE),Parametros!$AG$3:$AJ$102,4,FALSE),Parametros!$U$3:$Z$102,4,FALSE),"")</f>
        <v/>
      </c>
      <c r="M833" s="33" t="str">
        <f>IF($U833&lt;&gt;"",VLOOKUP(VLOOKUP($U833,Endereços!$B$3:$M$1002,6,FALSE),Parametros!$I$3:$N$102,6,FALSE),"")</f>
        <v/>
      </c>
      <c r="N833" s="9"/>
      <c r="O833" s="9"/>
      <c r="P833" s="9"/>
      <c r="Q833" s="9"/>
      <c r="R833" s="9"/>
      <c r="S833" s="9"/>
      <c r="T833" s="9"/>
      <c r="U833" s="9"/>
      <c r="V833" s="32" t="str">
        <f>IF($U833&lt;&gt;"",VLOOKUP($U833,Endereços!$B$3:$M$1002,5,FALSE)&amp;" - "&amp;VLOOKUP($U833,Endereços!$B$3:$M$1002,7,FALSE)&amp;" - "&amp;VLOOKUP($U833,Endereços!$B$3:$M$1002,8,FALSE)&amp;", "&amp;VLOOKUP($U833,Endereços!$B$3:$M$1002,2,FALSE)&amp;" "&amp;VLOOKUP($U833,Endereços!$B$3:$M$1002,3,FALSE),"")</f>
        <v/>
      </c>
      <c r="W833" s="9"/>
      <c r="X833" s="9"/>
      <c r="Y833" s="9"/>
      <c r="Z833" s="16"/>
      <c r="AA833" s="16"/>
      <c r="AB833" s="72"/>
    </row>
    <row r="834" spans="1:28" x14ac:dyDescent="0.2">
      <c r="A834" s="38" t="str">
        <f t="shared" si="14"/>
        <v/>
      </c>
      <c r="B834" s="9"/>
      <c r="C834" s="7"/>
      <c r="D834" s="14"/>
      <c r="E834" s="14"/>
      <c r="F834" s="33" t="str">
        <f>IF($E834&lt;&gt;"",VLOOKUP($E834,Parametros!$A$3:$C$102,2,FALSE),"")</f>
        <v/>
      </c>
      <c r="G834" s="36"/>
      <c r="H834" s="33" t="str">
        <f>IF($G834&lt;&gt;"",VLOOKUP($G834,Parametros!$P$3:$R$102,2,FALSE),"")</f>
        <v/>
      </c>
      <c r="I834" s="9"/>
      <c r="J834" s="9"/>
      <c r="K834" s="9"/>
      <c r="L834" s="33" t="str">
        <f>IF($U834&lt;&gt;"",VLOOKUP(VLOOKUP(VLOOKUP($U834,Endereços!$B$3:$M$1002,8,FALSE),Parametros!$AG$3:$AJ$102,4,FALSE),Parametros!$U$3:$Z$102,4,FALSE),"")</f>
        <v/>
      </c>
      <c r="M834" s="33" t="str">
        <f>IF($U834&lt;&gt;"",VLOOKUP(VLOOKUP($U834,Endereços!$B$3:$M$1002,6,FALSE),Parametros!$I$3:$N$102,6,FALSE),"")</f>
        <v/>
      </c>
      <c r="N834" s="9"/>
      <c r="O834" s="9"/>
      <c r="P834" s="9"/>
      <c r="Q834" s="9"/>
      <c r="R834" s="9"/>
      <c r="S834" s="9"/>
      <c r="T834" s="9"/>
      <c r="U834" s="9"/>
      <c r="V834" s="32" t="str">
        <f>IF($U834&lt;&gt;"",VLOOKUP($U834,Endereços!$B$3:$M$1002,5,FALSE)&amp;" - "&amp;VLOOKUP($U834,Endereços!$B$3:$M$1002,7,FALSE)&amp;" - "&amp;VLOOKUP($U834,Endereços!$B$3:$M$1002,8,FALSE)&amp;", "&amp;VLOOKUP($U834,Endereços!$B$3:$M$1002,2,FALSE)&amp;" "&amp;VLOOKUP($U834,Endereços!$B$3:$M$1002,3,FALSE),"")</f>
        <v/>
      </c>
      <c r="W834" s="9"/>
      <c r="X834" s="9"/>
      <c r="Y834" s="9"/>
      <c r="Z834" s="16"/>
      <c r="AA834" s="16"/>
      <c r="AB834" s="72"/>
    </row>
    <row r="835" spans="1:28" x14ac:dyDescent="0.2">
      <c r="A835" s="38" t="str">
        <f t="shared" si="14"/>
        <v/>
      </c>
      <c r="B835" s="9"/>
      <c r="C835" s="7"/>
      <c r="D835" s="14"/>
      <c r="E835" s="14"/>
      <c r="F835" s="33" t="str">
        <f>IF($E835&lt;&gt;"",VLOOKUP($E835,Parametros!$A$3:$C$102,2,FALSE),"")</f>
        <v/>
      </c>
      <c r="G835" s="36"/>
      <c r="H835" s="33" t="str">
        <f>IF($G835&lt;&gt;"",VLOOKUP($G835,Parametros!$P$3:$R$102,2,FALSE),"")</f>
        <v/>
      </c>
      <c r="I835" s="9"/>
      <c r="J835" s="9"/>
      <c r="K835" s="9"/>
      <c r="L835" s="33" t="str">
        <f>IF($U835&lt;&gt;"",VLOOKUP(VLOOKUP(VLOOKUP($U835,Endereços!$B$3:$M$1002,8,FALSE),Parametros!$AG$3:$AJ$102,4,FALSE),Parametros!$U$3:$Z$102,4,FALSE),"")</f>
        <v/>
      </c>
      <c r="M835" s="33" t="str">
        <f>IF($U835&lt;&gt;"",VLOOKUP(VLOOKUP($U835,Endereços!$B$3:$M$1002,6,FALSE),Parametros!$I$3:$N$102,6,FALSE),"")</f>
        <v/>
      </c>
      <c r="N835" s="9"/>
      <c r="O835" s="9"/>
      <c r="P835" s="9"/>
      <c r="Q835" s="9"/>
      <c r="R835" s="9"/>
      <c r="S835" s="9"/>
      <c r="T835" s="9"/>
      <c r="U835" s="9"/>
      <c r="V835" s="32" t="str">
        <f>IF($U835&lt;&gt;"",VLOOKUP($U835,Endereços!$B$3:$M$1002,5,FALSE)&amp;" - "&amp;VLOOKUP($U835,Endereços!$B$3:$M$1002,7,FALSE)&amp;" - "&amp;VLOOKUP($U835,Endereços!$B$3:$M$1002,8,FALSE)&amp;", "&amp;VLOOKUP($U835,Endereços!$B$3:$M$1002,2,FALSE)&amp;" "&amp;VLOOKUP($U835,Endereços!$B$3:$M$1002,3,FALSE),"")</f>
        <v/>
      </c>
      <c r="W835" s="9"/>
      <c r="X835" s="9"/>
      <c r="Y835" s="9"/>
      <c r="Z835" s="16"/>
      <c r="AA835" s="16"/>
      <c r="AB835" s="72"/>
    </row>
    <row r="836" spans="1:28" x14ac:dyDescent="0.2">
      <c r="A836" s="38" t="str">
        <f t="shared" si="14"/>
        <v/>
      </c>
      <c r="B836" s="9"/>
      <c r="C836" s="7"/>
      <c r="D836" s="14"/>
      <c r="E836" s="14"/>
      <c r="F836" s="33" t="str">
        <f>IF($E836&lt;&gt;"",VLOOKUP($E836,Parametros!$A$3:$C$102,2,FALSE),"")</f>
        <v/>
      </c>
      <c r="G836" s="36"/>
      <c r="H836" s="33" t="str">
        <f>IF($G836&lt;&gt;"",VLOOKUP($G836,Parametros!$P$3:$R$102,2,FALSE),"")</f>
        <v/>
      </c>
      <c r="I836" s="9"/>
      <c r="J836" s="9"/>
      <c r="K836" s="9"/>
      <c r="L836" s="33" t="str">
        <f>IF($U836&lt;&gt;"",VLOOKUP(VLOOKUP(VLOOKUP($U836,Endereços!$B$3:$M$1002,8,FALSE),Parametros!$AG$3:$AJ$102,4,FALSE),Parametros!$U$3:$Z$102,4,FALSE),"")</f>
        <v/>
      </c>
      <c r="M836" s="33" t="str">
        <f>IF($U836&lt;&gt;"",VLOOKUP(VLOOKUP($U836,Endereços!$B$3:$M$1002,6,FALSE),Parametros!$I$3:$N$102,6,FALSE),"")</f>
        <v/>
      </c>
      <c r="N836" s="9"/>
      <c r="O836" s="9"/>
      <c r="P836" s="9"/>
      <c r="Q836" s="9"/>
      <c r="R836" s="9"/>
      <c r="S836" s="9"/>
      <c r="T836" s="9"/>
      <c r="U836" s="9"/>
      <c r="V836" s="32" t="str">
        <f>IF($U836&lt;&gt;"",VLOOKUP($U836,Endereços!$B$3:$M$1002,5,FALSE)&amp;" - "&amp;VLOOKUP($U836,Endereços!$B$3:$M$1002,7,FALSE)&amp;" - "&amp;VLOOKUP($U836,Endereços!$B$3:$M$1002,8,FALSE)&amp;", "&amp;VLOOKUP($U836,Endereços!$B$3:$M$1002,2,FALSE)&amp;" "&amp;VLOOKUP($U836,Endereços!$B$3:$M$1002,3,FALSE),"")</f>
        <v/>
      </c>
      <c r="W836" s="9"/>
      <c r="X836" s="9"/>
      <c r="Y836" s="9"/>
      <c r="Z836" s="16"/>
      <c r="AA836" s="16"/>
      <c r="AB836" s="72"/>
    </row>
    <row r="837" spans="1:28" x14ac:dyDescent="0.2">
      <c r="A837" s="38" t="str">
        <f t="shared" si="14"/>
        <v/>
      </c>
      <c r="B837" s="9"/>
      <c r="C837" s="7"/>
      <c r="D837" s="14"/>
      <c r="E837" s="14"/>
      <c r="F837" s="33" t="str">
        <f>IF($E837&lt;&gt;"",VLOOKUP($E837,Parametros!$A$3:$C$102,2,FALSE),"")</f>
        <v/>
      </c>
      <c r="G837" s="36"/>
      <c r="H837" s="33" t="str">
        <f>IF($G837&lt;&gt;"",VLOOKUP($G837,Parametros!$P$3:$R$102,2,FALSE),"")</f>
        <v/>
      </c>
      <c r="I837" s="9"/>
      <c r="J837" s="9"/>
      <c r="K837" s="9"/>
      <c r="L837" s="33" t="str">
        <f>IF($U837&lt;&gt;"",VLOOKUP(VLOOKUP(VLOOKUP($U837,Endereços!$B$3:$M$1002,8,FALSE),Parametros!$AG$3:$AJ$102,4,FALSE),Parametros!$U$3:$Z$102,4,FALSE),"")</f>
        <v/>
      </c>
      <c r="M837" s="33" t="str">
        <f>IF($U837&lt;&gt;"",VLOOKUP(VLOOKUP($U837,Endereços!$B$3:$M$1002,6,FALSE),Parametros!$I$3:$N$102,6,FALSE),"")</f>
        <v/>
      </c>
      <c r="N837" s="9"/>
      <c r="O837" s="9"/>
      <c r="P837" s="9"/>
      <c r="Q837" s="9"/>
      <c r="R837" s="9"/>
      <c r="S837" s="9"/>
      <c r="T837" s="9"/>
      <c r="U837" s="9"/>
      <c r="V837" s="32" t="str">
        <f>IF($U837&lt;&gt;"",VLOOKUP($U837,Endereços!$B$3:$M$1002,5,FALSE)&amp;" - "&amp;VLOOKUP($U837,Endereços!$B$3:$M$1002,7,FALSE)&amp;" - "&amp;VLOOKUP($U837,Endereços!$B$3:$M$1002,8,FALSE)&amp;", "&amp;VLOOKUP($U837,Endereços!$B$3:$M$1002,2,FALSE)&amp;" "&amp;VLOOKUP($U837,Endereços!$B$3:$M$1002,3,FALSE),"")</f>
        <v/>
      </c>
      <c r="W837" s="9"/>
      <c r="X837" s="9"/>
      <c r="Y837" s="9"/>
      <c r="Z837" s="16"/>
      <c r="AA837" s="16"/>
      <c r="AB837" s="72"/>
    </row>
    <row r="838" spans="1:28" x14ac:dyDescent="0.2">
      <c r="A838" s="38" t="str">
        <f t="shared" si="14"/>
        <v/>
      </c>
      <c r="B838" s="9"/>
      <c r="C838" s="7"/>
      <c r="D838" s="14"/>
      <c r="E838" s="14"/>
      <c r="F838" s="33" t="str">
        <f>IF($E838&lt;&gt;"",VLOOKUP($E838,Parametros!$A$3:$C$102,2,FALSE),"")</f>
        <v/>
      </c>
      <c r="G838" s="36"/>
      <c r="H838" s="33" t="str">
        <f>IF($G838&lt;&gt;"",VLOOKUP($G838,Parametros!$P$3:$R$102,2,FALSE),"")</f>
        <v/>
      </c>
      <c r="I838" s="9"/>
      <c r="J838" s="9"/>
      <c r="K838" s="9"/>
      <c r="L838" s="33" t="str">
        <f>IF($U838&lt;&gt;"",VLOOKUP(VLOOKUP(VLOOKUP($U838,Endereços!$B$3:$M$1002,8,FALSE),Parametros!$AG$3:$AJ$102,4,FALSE),Parametros!$U$3:$Z$102,4,FALSE),"")</f>
        <v/>
      </c>
      <c r="M838" s="33" t="str">
        <f>IF($U838&lt;&gt;"",VLOOKUP(VLOOKUP($U838,Endereços!$B$3:$M$1002,6,FALSE),Parametros!$I$3:$N$102,6,FALSE),"")</f>
        <v/>
      </c>
      <c r="N838" s="9"/>
      <c r="O838" s="9"/>
      <c r="P838" s="9"/>
      <c r="Q838" s="9"/>
      <c r="R838" s="9"/>
      <c r="S838" s="9"/>
      <c r="T838" s="9"/>
      <c r="U838" s="9"/>
      <c r="V838" s="32" t="str">
        <f>IF($U838&lt;&gt;"",VLOOKUP($U838,Endereços!$B$3:$M$1002,5,FALSE)&amp;" - "&amp;VLOOKUP($U838,Endereços!$B$3:$M$1002,7,FALSE)&amp;" - "&amp;VLOOKUP($U838,Endereços!$B$3:$M$1002,8,FALSE)&amp;", "&amp;VLOOKUP($U838,Endereços!$B$3:$M$1002,2,FALSE)&amp;" "&amp;VLOOKUP($U838,Endereços!$B$3:$M$1002,3,FALSE),"")</f>
        <v/>
      </c>
      <c r="W838" s="9"/>
      <c r="X838" s="9"/>
      <c r="Y838" s="9"/>
      <c r="Z838" s="16"/>
      <c r="AA838" s="16"/>
      <c r="AB838" s="72"/>
    </row>
    <row r="839" spans="1:28" x14ac:dyDescent="0.2">
      <c r="A839" s="38" t="str">
        <f t="shared" si="14"/>
        <v/>
      </c>
      <c r="B839" s="9"/>
      <c r="C839" s="7"/>
      <c r="D839" s="14"/>
      <c r="E839" s="14"/>
      <c r="F839" s="33" t="str">
        <f>IF($E839&lt;&gt;"",VLOOKUP($E839,Parametros!$A$3:$C$102,2,FALSE),"")</f>
        <v/>
      </c>
      <c r="G839" s="36"/>
      <c r="H839" s="33" t="str">
        <f>IF($G839&lt;&gt;"",VLOOKUP($G839,Parametros!$P$3:$R$102,2,FALSE),"")</f>
        <v/>
      </c>
      <c r="I839" s="9"/>
      <c r="J839" s="9"/>
      <c r="K839" s="9"/>
      <c r="L839" s="33" t="str">
        <f>IF($U839&lt;&gt;"",VLOOKUP(VLOOKUP(VLOOKUP($U839,Endereços!$B$3:$M$1002,8,FALSE),Parametros!$AG$3:$AJ$102,4,FALSE),Parametros!$U$3:$Z$102,4,FALSE),"")</f>
        <v/>
      </c>
      <c r="M839" s="33" t="str">
        <f>IF($U839&lt;&gt;"",VLOOKUP(VLOOKUP($U839,Endereços!$B$3:$M$1002,6,FALSE),Parametros!$I$3:$N$102,6,FALSE),"")</f>
        <v/>
      </c>
      <c r="N839" s="9"/>
      <c r="O839" s="9"/>
      <c r="P839" s="9"/>
      <c r="Q839" s="9"/>
      <c r="R839" s="9"/>
      <c r="S839" s="9"/>
      <c r="T839" s="9"/>
      <c r="U839" s="9"/>
      <c r="V839" s="32" t="str">
        <f>IF($U839&lt;&gt;"",VLOOKUP($U839,Endereços!$B$3:$M$1002,5,FALSE)&amp;" - "&amp;VLOOKUP($U839,Endereços!$B$3:$M$1002,7,FALSE)&amp;" - "&amp;VLOOKUP($U839,Endereços!$B$3:$M$1002,8,FALSE)&amp;", "&amp;VLOOKUP($U839,Endereços!$B$3:$M$1002,2,FALSE)&amp;" "&amp;VLOOKUP($U839,Endereços!$B$3:$M$1002,3,FALSE),"")</f>
        <v/>
      </c>
      <c r="W839" s="9"/>
      <c r="X839" s="9"/>
      <c r="Y839" s="9"/>
      <c r="Z839" s="16"/>
      <c r="AA839" s="16"/>
      <c r="AB839" s="72"/>
    </row>
    <row r="840" spans="1:28" x14ac:dyDescent="0.2">
      <c r="A840" s="38" t="str">
        <f t="shared" si="14"/>
        <v/>
      </c>
      <c r="B840" s="9"/>
      <c r="C840" s="7"/>
      <c r="D840" s="14"/>
      <c r="E840" s="14"/>
      <c r="F840" s="33" t="str">
        <f>IF($E840&lt;&gt;"",VLOOKUP($E840,Parametros!$A$3:$C$102,2,FALSE),"")</f>
        <v/>
      </c>
      <c r="G840" s="36"/>
      <c r="H840" s="33" t="str">
        <f>IF($G840&lt;&gt;"",VLOOKUP($G840,Parametros!$P$3:$R$102,2,FALSE),"")</f>
        <v/>
      </c>
      <c r="I840" s="9"/>
      <c r="J840" s="9"/>
      <c r="K840" s="9"/>
      <c r="L840" s="33" t="str">
        <f>IF($U840&lt;&gt;"",VLOOKUP(VLOOKUP(VLOOKUP($U840,Endereços!$B$3:$M$1002,8,FALSE),Parametros!$AG$3:$AJ$102,4,FALSE),Parametros!$U$3:$Z$102,4,FALSE),"")</f>
        <v/>
      </c>
      <c r="M840" s="33" t="str">
        <f>IF($U840&lt;&gt;"",VLOOKUP(VLOOKUP($U840,Endereços!$B$3:$M$1002,6,FALSE),Parametros!$I$3:$N$102,6,FALSE),"")</f>
        <v/>
      </c>
      <c r="N840" s="9"/>
      <c r="O840" s="9"/>
      <c r="P840" s="9"/>
      <c r="Q840" s="9"/>
      <c r="R840" s="9"/>
      <c r="S840" s="9"/>
      <c r="T840" s="9"/>
      <c r="U840" s="9"/>
      <c r="V840" s="32" t="str">
        <f>IF($U840&lt;&gt;"",VLOOKUP($U840,Endereços!$B$3:$M$1002,5,FALSE)&amp;" - "&amp;VLOOKUP($U840,Endereços!$B$3:$M$1002,7,FALSE)&amp;" - "&amp;VLOOKUP($U840,Endereços!$B$3:$M$1002,8,FALSE)&amp;", "&amp;VLOOKUP($U840,Endereços!$B$3:$M$1002,2,FALSE)&amp;" "&amp;VLOOKUP($U840,Endereços!$B$3:$M$1002,3,FALSE),"")</f>
        <v/>
      </c>
      <c r="W840" s="9"/>
      <c r="X840" s="9"/>
      <c r="Y840" s="9"/>
      <c r="Z840" s="16"/>
      <c r="AA840" s="16"/>
      <c r="AB840" s="72"/>
    </row>
    <row r="841" spans="1:28" x14ac:dyDescent="0.2">
      <c r="A841" s="38" t="str">
        <f t="shared" si="14"/>
        <v/>
      </c>
      <c r="B841" s="9"/>
      <c r="C841" s="7"/>
      <c r="D841" s="14"/>
      <c r="E841" s="14"/>
      <c r="F841" s="33" t="str">
        <f>IF($E841&lt;&gt;"",VLOOKUP($E841,Parametros!$A$3:$C$102,2,FALSE),"")</f>
        <v/>
      </c>
      <c r="G841" s="36"/>
      <c r="H841" s="33" t="str">
        <f>IF($G841&lt;&gt;"",VLOOKUP($G841,Parametros!$P$3:$R$102,2,FALSE),"")</f>
        <v/>
      </c>
      <c r="I841" s="9"/>
      <c r="J841" s="9"/>
      <c r="K841" s="9"/>
      <c r="L841" s="33" t="str">
        <f>IF($U841&lt;&gt;"",VLOOKUP(VLOOKUP(VLOOKUP($U841,Endereços!$B$3:$M$1002,8,FALSE),Parametros!$AG$3:$AJ$102,4,FALSE),Parametros!$U$3:$Z$102,4,FALSE),"")</f>
        <v/>
      </c>
      <c r="M841" s="33" t="str">
        <f>IF($U841&lt;&gt;"",VLOOKUP(VLOOKUP($U841,Endereços!$B$3:$M$1002,6,FALSE),Parametros!$I$3:$N$102,6,FALSE),"")</f>
        <v/>
      </c>
      <c r="N841" s="9"/>
      <c r="O841" s="9"/>
      <c r="P841" s="9"/>
      <c r="Q841" s="9"/>
      <c r="R841" s="9"/>
      <c r="S841" s="9"/>
      <c r="T841" s="9"/>
      <c r="U841" s="9"/>
      <c r="V841" s="32" t="str">
        <f>IF($U841&lt;&gt;"",VLOOKUP($U841,Endereços!$B$3:$M$1002,5,FALSE)&amp;" - "&amp;VLOOKUP($U841,Endereços!$B$3:$M$1002,7,FALSE)&amp;" - "&amp;VLOOKUP($U841,Endereços!$B$3:$M$1002,8,FALSE)&amp;", "&amp;VLOOKUP($U841,Endereços!$B$3:$M$1002,2,FALSE)&amp;" "&amp;VLOOKUP($U841,Endereços!$B$3:$M$1002,3,FALSE),"")</f>
        <v/>
      </c>
      <c r="W841" s="9"/>
      <c r="X841" s="9"/>
      <c r="Y841" s="9"/>
      <c r="Z841" s="16"/>
      <c r="AA841" s="16"/>
      <c r="AB841" s="72"/>
    </row>
    <row r="842" spans="1:28" x14ac:dyDescent="0.2">
      <c r="A842" s="38" t="str">
        <f t="shared" si="14"/>
        <v/>
      </c>
      <c r="B842" s="9"/>
      <c r="C842" s="7"/>
      <c r="D842" s="14"/>
      <c r="E842" s="14"/>
      <c r="F842" s="33" t="str">
        <f>IF($E842&lt;&gt;"",VLOOKUP($E842,Parametros!$A$3:$C$102,2,FALSE),"")</f>
        <v/>
      </c>
      <c r="G842" s="36"/>
      <c r="H842" s="33" t="str">
        <f>IF($G842&lt;&gt;"",VLOOKUP($G842,Parametros!$P$3:$R$102,2,FALSE),"")</f>
        <v/>
      </c>
      <c r="I842" s="9"/>
      <c r="J842" s="9"/>
      <c r="K842" s="9"/>
      <c r="L842" s="33" t="str">
        <f>IF($U842&lt;&gt;"",VLOOKUP(VLOOKUP(VLOOKUP($U842,Endereços!$B$3:$M$1002,8,FALSE),Parametros!$AG$3:$AJ$102,4,FALSE),Parametros!$U$3:$Z$102,4,FALSE),"")</f>
        <v/>
      </c>
      <c r="M842" s="33" t="str">
        <f>IF($U842&lt;&gt;"",VLOOKUP(VLOOKUP($U842,Endereços!$B$3:$M$1002,6,FALSE),Parametros!$I$3:$N$102,6,FALSE),"")</f>
        <v/>
      </c>
      <c r="N842" s="9"/>
      <c r="O842" s="9"/>
      <c r="P842" s="9"/>
      <c r="Q842" s="9"/>
      <c r="R842" s="9"/>
      <c r="S842" s="9"/>
      <c r="T842" s="9"/>
      <c r="U842" s="9"/>
      <c r="V842" s="32" t="str">
        <f>IF($U842&lt;&gt;"",VLOOKUP($U842,Endereços!$B$3:$M$1002,5,FALSE)&amp;" - "&amp;VLOOKUP($U842,Endereços!$B$3:$M$1002,7,FALSE)&amp;" - "&amp;VLOOKUP($U842,Endereços!$B$3:$M$1002,8,FALSE)&amp;", "&amp;VLOOKUP($U842,Endereços!$B$3:$M$1002,2,FALSE)&amp;" "&amp;VLOOKUP($U842,Endereços!$B$3:$M$1002,3,FALSE),"")</f>
        <v/>
      </c>
      <c r="W842" s="9"/>
      <c r="X842" s="9"/>
      <c r="Y842" s="9"/>
      <c r="Z842" s="16"/>
      <c r="AA842" s="16"/>
      <c r="AB842" s="72"/>
    </row>
    <row r="843" spans="1:28" x14ac:dyDescent="0.2">
      <c r="A843" s="38" t="str">
        <f t="shared" ref="A843:A906" si="15">IF($B843&lt;&gt;"",$A842+1,"")</f>
        <v/>
      </c>
      <c r="B843" s="9"/>
      <c r="C843" s="7"/>
      <c r="D843" s="14"/>
      <c r="E843" s="14"/>
      <c r="F843" s="33" t="str">
        <f>IF($E843&lt;&gt;"",VLOOKUP($E843,Parametros!$A$3:$C$102,2,FALSE),"")</f>
        <v/>
      </c>
      <c r="G843" s="36"/>
      <c r="H843" s="33" t="str">
        <f>IF($G843&lt;&gt;"",VLOOKUP($G843,Parametros!$P$3:$R$102,2,FALSE),"")</f>
        <v/>
      </c>
      <c r="I843" s="9"/>
      <c r="J843" s="9"/>
      <c r="K843" s="9"/>
      <c r="L843" s="33" t="str">
        <f>IF($U843&lt;&gt;"",VLOOKUP(VLOOKUP(VLOOKUP($U843,Endereços!$B$3:$M$1002,8,FALSE),Parametros!$AG$3:$AJ$102,4,FALSE),Parametros!$U$3:$Z$102,4,FALSE),"")</f>
        <v/>
      </c>
      <c r="M843" s="33" t="str">
        <f>IF($U843&lt;&gt;"",VLOOKUP(VLOOKUP($U843,Endereços!$B$3:$M$1002,6,FALSE),Parametros!$I$3:$N$102,6,FALSE),"")</f>
        <v/>
      </c>
      <c r="N843" s="9"/>
      <c r="O843" s="9"/>
      <c r="P843" s="9"/>
      <c r="Q843" s="9"/>
      <c r="R843" s="9"/>
      <c r="S843" s="9"/>
      <c r="T843" s="9"/>
      <c r="U843" s="9"/>
      <c r="V843" s="32" t="str">
        <f>IF($U843&lt;&gt;"",VLOOKUP($U843,Endereços!$B$3:$M$1002,5,FALSE)&amp;" - "&amp;VLOOKUP($U843,Endereços!$B$3:$M$1002,7,FALSE)&amp;" - "&amp;VLOOKUP($U843,Endereços!$B$3:$M$1002,8,FALSE)&amp;", "&amp;VLOOKUP($U843,Endereços!$B$3:$M$1002,2,FALSE)&amp;" "&amp;VLOOKUP($U843,Endereços!$B$3:$M$1002,3,FALSE),"")</f>
        <v/>
      </c>
      <c r="W843" s="9"/>
      <c r="X843" s="9"/>
      <c r="Y843" s="9"/>
      <c r="Z843" s="16"/>
      <c r="AA843" s="16"/>
      <c r="AB843" s="72"/>
    </row>
    <row r="844" spans="1:28" x14ac:dyDescent="0.2">
      <c r="A844" s="38" t="str">
        <f t="shared" si="15"/>
        <v/>
      </c>
      <c r="B844" s="9"/>
      <c r="C844" s="7"/>
      <c r="D844" s="14"/>
      <c r="E844" s="14"/>
      <c r="F844" s="33" t="str">
        <f>IF($E844&lt;&gt;"",VLOOKUP($E844,Parametros!$A$3:$C$102,2,FALSE),"")</f>
        <v/>
      </c>
      <c r="G844" s="36"/>
      <c r="H844" s="33" t="str">
        <f>IF($G844&lt;&gt;"",VLOOKUP($G844,Parametros!$P$3:$R$102,2,FALSE),"")</f>
        <v/>
      </c>
      <c r="I844" s="9"/>
      <c r="J844" s="9"/>
      <c r="K844" s="9"/>
      <c r="L844" s="33" t="str">
        <f>IF($U844&lt;&gt;"",VLOOKUP(VLOOKUP(VLOOKUP($U844,Endereços!$B$3:$M$1002,8,FALSE),Parametros!$AG$3:$AJ$102,4,FALSE),Parametros!$U$3:$Z$102,4,FALSE),"")</f>
        <v/>
      </c>
      <c r="M844" s="33" t="str">
        <f>IF($U844&lt;&gt;"",VLOOKUP(VLOOKUP($U844,Endereços!$B$3:$M$1002,6,FALSE),Parametros!$I$3:$N$102,6,FALSE),"")</f>
        <v/>
      </c>
      <c r="N844" s="9"/>
      <c r="O844" s="9"/>
      <c r="P844" s="9"/>
      <c r="Q844" s="9"/>
      <c r="R844" s="9"/>
      <c r="S844" s="9"/>
      <c r="T844" s="9"/>
      <c r="U844" s="9"/>
      <c r="V844" s="32" t="str">
        <f>IF($U844&lt;&gt;"",VLOOKUP($U844,Endereços!$B$3:$M$1002,5,FALSE)&amp;" - "&amp;VLOOKUP($U844,Endereços!$B$3:$M$1002,7,FALSE)&amp;" - "&amp;VLOOKUP($U844,Endereços!$B$3:$M$1002,8,FALSE)&amp;", "&amp;VLOOKUP($U844,Endereços!$B$3:$M$1002,2,FALSE)&amp;" "&amp;VLOOKUP($U844,Endereços!$B$3:$M$1002,3,FALSE),"")</f>
        <v/>
      </c>
      <c r="W844" s="9"/>
      <c r="X844" s="9"/>
      <c r="Y844" s="9"/>
      <c r="Z844" s="16"/>
      <c r="AA844" s="16"/>
      <c r="AB844" s="72"/>
    </row>
    <row r="845" spans="1:28" x14ac:dyDescent="0.2">
      <c r="A845" s="38" t="str">
        <f t="shared" si="15"/>
        <v/>
      </c>
      <c r="B845" s="9"/>
      <c r="C845" s="7"/>
      <c r="D845" s="14"/>
      <c r="E845" s="14"/>
      <c r="F845" s="33" t="str">
        <f>IF($E845&lt;&gt;"",VLOOKUP($E845,Parametros!$A$3:$C$102,2,FALSE),"")</f>
        <v/>
      </c>
      <c r="G845" s="36"/>
      <c r="H845" s="33" t="str">
        <f>IF($G845&lt;&gt;"",VLOOKUP($G845,Parametros!$P$3:$R$102,2,FALSE),"")</f>
        <v/>
      </c>
      <c r="I845" s="9"/>
      <c r="J845" s="9"/>
      <c r="K845" s="9"/>
      <c r="L845" s="33" t="str">
        <f>IF($U845&lt;&gt;"",VLOOKUP(VLOOKUP(VLOOKUP($U845,Endereços!$B$3:$M$1002,8,FALSE),Parametros!$AG$3:$AJ$102,4,FALSE),Parametros!$U$3:$Z$102,4,FALSE),"")</f>
        <v/>
      </c>
      <c r="M845" s="33" t="str">
        <f>IF($U845&lt;&gt;"",VLOOKUP(VLOOKUP($U845,Endereços!$B$3:$M$1002,6,FALSE),Parametros!$I$3:$N$102,6,FALSE),"")</f>
        <v/>
      </c>
      <c r="N845" s="9"/>
      <c r="O845" s="9"/>
      <c r="P845" s="9"/>
      <c r="Q845" s="9"/>
      <c r="R845" s="9"/>
      <c r="S845" s="9"/>
      <c r="T845" s="9"/>
      <c r="U845" s="9"/>
      <c r="V845" s="32" t="str">
        <f>IF($U845&lt;&gt;"",VLOOKUP($U845,Endereços!$B$3:$M$1002,5,FALSE)&amp;" - "&amp;VLOOKUP($U845,Endereços!$B$3:$M$1002,7,FALSE)&amp;" - "&amp;VLOOKUP($U845,Endereços!$B$3:$M$1002,8,FALSE)&amp;", "&amp;VLOOKUP($U845,Endereços!$B$3:$M$1002,2,FALSE)&amp;" "&amp;VLOOKUP($U845,Endereços!$B$3:$M$1002,3,FALSE),"")</f>
        <v/>
      </c>
      <c r="W845" s="9"/>
      <c r="X845" s="9"/>
      <c r="Y845" s="9"/>
      <c r="Z845" s="16"/>
      <c r="AA845" s="16"/>
      <c r="AB845" s="72"/>
    </row>
    <row r="846" spans="1:28" x14ac:dyDescent="0.2">
      <c r="A846" s="38" t="str">
        <f t="shared" si="15"/>
        <v/>
      </c>
      <c r="B846" s="9"/>
      <c r="C846" s="7"/>
      <c r="D846" s="14"/>
      <c r="E846" s="14"/>
      <c r="F846" s="33" t="str">
        <f>IF($E846&lt;&gt;"",VLOOKUP($E846,Parametros!$A$3:$C$102,2,FALSE),"")</f>
        <v/>
      </c>
      <c r="G846" s="36"/>
      <c r="H846" s="33" t="str">
        <f>IF($G846&lt;&gt;"",VLOOKUP($G846,Parametros!$P$3:$R$102,2,FALSE),"")</f>
        <v/>
      </c>
      <c r="I846" s="9"/>
      <c r="J846" s="9"/>
      <c r="K846" s="9"/>
      <c r="L846" s="33" t="str">
        <f>IF($U846&lt;&gt;"",VLOOKUP(VLOOKUP(VLOOKUP($U846,Endereços!$B$3:$M$1002,8,FALSE),Parametros!$AG$3:$AJ$102,4,FALSE),Parametros!$U$3:$Z$102,4,FALSE),"")</f>
        <v/>
      </c>
      <c r="M846" s="33" t="str">
        <f>IF($U846&lt;&gt;"",VLOOKUP(VLOOKUP($U846,Endereços!$B$3:$M$1002,6,FALSE),Parametros!$I$3:$N$102,6,FALSE),"")</f>
        <v/>
      </c>
      <c r="N846" s="9"/>
      <c r="O846" s="9"/>
      <c r="P846" s="9"/>
      <c r="Q846" s="9"/>
      <c r="R846" s="9"/>
      <c r="S846" s="9"/>
      <c r="T846" s="9"/>
      <c r="U846" s="9"/>
      <c r="V846" s="32" t="str">
        <f>IF($U846&lt;&gt;"",VLOOKUP($U846,Endereços!$B$3:$M$1002,5,FALSE)&amp;" - "&amp;VLOOKUP($U846,Endereços!$B$3:$M$1002,7,FALSE)&amp;" - "&amp;VLOOKUP($U846,Endereços!$B$3:$M$1002,8,FALSE)&amp;", "&amp;VLOOKUP($U846,Endereços!$B$3:$M$1002,2,FALSE)&amp;" "&amp;VLOOKUP($U846,Endereços!$B$3:$M$1002,3,FALSE),"")</f>
        <v/>
      </c>
      <c r="W846" s="9"/>
      <c r="X846" s="9"/>
      <c r="Y846" s="9"/>
      <c r="Z846" s="16"/>
      <c r="AA846" s="16"/>
      <c r="AB846" s="72"/>
    </row>
    <row r="847" spans="1:28" x14ac:dyDescent="0.2">
      <c r="A847" s="38" t="str">
        <f t="shared" si="15"/>
        <v/>
      </c>
      <c r="B847" s="9"/>
      <c r="C847" s="7"/>
      <c r="D847" s="14"/>
      <c r="E847" s="14"/>
      <c r="F847" s="33" t="str">
        <f>IF($E847&lt;&gt;"",VLOOKUP($E847,Parametros!$A$3:$C$102,2,FALSE),"")</f>
        <v/>
      </c>
      <c r="G847" s="36"/>
      <c r="H847" s="33" t="str">
        <f>IF($G847&lt;&gt;"",VLOOKUP($G847,Parametros!$P$3:$R$102,2,FALSE),"")</f>
        <v/>
      </c>
      <c r="I847" s="9"/>
      <c r="J847" s="9"/>
      <c r="K847" s="9"/>
      <c r="L847" s="33" t="str">
        <f>IF($U847&lt;&gt;"",VLOOKUP(VLOOKUP(VLOOKUP($U847,Endereços!$B$3:$M$1002,8,FALSE),Parametros!$AG$3:$AJ$102,4,FALSE),Parametros!$U$3:$Z$102,4,FALSE),"")</f>
        <v/>
      </c>
      <c r="M847" s="33" t="str">
        <f>IF($U847&lt;&gt;"",VLOOKUP(VLOOKUP($U847,Endereços!$B$3:$M$1002,6,FALSE),Parametros!$I$3:$N$102,6,FALSE),"")</f>
        <v/>
      </c>
      <c r="N847" s="9"/>
      <c r="O847" s="9"/>
      <c r="P847" s="9"/>
      <c r="Q847" s="9"/>
      <c r="R847" s="9"/>
      <c r="S847" s="9"/>
      <c r="T847" s="9"/>
      <c r="U847" s="9"/>
      <c r="V847" s="32" t="str">
        <f>IF($U847&lt;&gt;"",VLOOKUP($U847,Endereços!$B$3:$M$1002,5,FALSE)&amp;" - "&amp;VLOOKUP($U847,Endereços!$B$3:$M$1002,7,FALSE)&amp;" - "&amp;VLOOKUP($U847,Endereços!$B$3:$M$1002,8,FALSE)&amp;", "&amp;VLOOKUP($U847,Endereços!$B$3:$M$1002,2,FALSE)&amp;" "&amp;VLOOKUP($U847,Endereços!$B$3:$M$1002,3,FALSE),"")</f>
        <v/>
      </c>
      <c r="W847" s="9"/>
      <c r="X847" s="9"/>
      <c r="Y847" s="9"/>
      <c r="Z847" s="16"/>
      <c r="AA847" s="16"/>
      <c r="AB847" s="72"/>
    </row>
    <row r="848" spans="1:28" x14ac:dyDescent="0.2">
      <c r="A848" s="38" t="str">
        <f t="shared" si="15"/>
        <v/>
      </c>
      <c r="B848" s="9"/>
      <c r="C848" s="7"/>
      <c r="D848" s="14"/>
      <c r="E848" s="14"/>
      <c r="F848" s="33" t="str">
        <f>IF($E848&lt;&gt;"",VLOOKUP($E848,Parametros!$A$3:$C$102,2,FALSE),"")</f>
        <v/>
      </c>
      <c r="G848" s="36"/>
      <c r="H848" s="33" t="str">
        <f>IF($G848&lt;&gt;"",VLOOKUP($G848,Parametros!$P$3:$R$102,2,FALSE),"")</f>
        <v/>
      </c>
      <c r="I848" s="9"/>
      <c r="J848" s="9"/>
      <c r="K848" s="9"/>
      <c r="L848" s="33" t="str">
        <f>IF($U848&lt;&gt;"",VLOOKUP(VLOOKUP(VLOOKUP($U848,Endereços!$B$3:$M$1002,8,FALSE),Parametros!$AG$3:$AJ$102,4,FALSE),Parametros!$U$3:$Z$102,4,FALSE),"")</f>
        <v/>
      </c>
      <c r="M848" s="33" t="str">
        <f>IF($U848&lt;&gt;"",VLOOKUP(VLOOKUP($U848,Endereços!$B$3:$M$1002,6,FALSE),Parametros!$I$3:$N$102,6,FALSE),"")</f>
        <v/>
      </c>
      <c r="N848" s="9"/>
      <c r="O848" s="9"/>
      <c r="P848" s="9"/>
      <c r="Q848" s="9"/>
      <c r="R848" s="9"/>
      <c r="S848" s="9"/>
      <c r="T848" s="9"/>
      <c r="U848" s="9"/>
      <c r="V848" s="32" t="str">
        <f>IF($U848&lt;&gt;"",VLOOKUP($U848,Endereços!$B$3:$M$1002,5,FALSE)&amp;" - "&amp;VLOOKUP($U848,Endereços!$B$3:$M$1002,7,FALSE)&amp;" - "&amp;VLOOKUP($U848,Endereços!$B$3:$M$1002,8,FALSE)&amp;", "&amp;VLOOKUP($U848,Endereços!$B$3:$M$1002,2,FALSE)&amp;" "&amp;VLOOKUP($U848,Endereços!$B$3:$M$1002,3,FALSE),"")</f>
        <v/>
      </c>
      <c r="W848" s="9"/>
      <c r="X848" s="9"/>
      <c r="Y848" s="9"/>
      <c r="Z848" s="16"/>
      <c r="AA848" s="16"/>
      <c r="AB848" s="72"/>
    </row>
    <row r="849" spans="1:28" x14ac:dyDescent="0.2">
      <c r="A849" s="38" t="str">
        <f t="shared" si="15"/>
        <v/>
      </c>
      <c r="B849" s="9"/>
      <c r="C849" s="7"/>
      <c r="D849" s="14"/>
      <c r="E849" s="14"/>
      <c r="F849" s="33" t="str">
        <f>IF($E849&lt;&gt;"",VLOOKUP($E849,Parametros!$A$3:$C$102,2,FALSE),"")</f>
        <v/>
      </c>
      <c r="G849" s="36"/>
      <c r="H849" s="33" t="str">
        <f>IF($G849&lt;&gt;"",VLOOKUP($G849,Parametros!$P$3:$R$102,2,FALSE),"")</f>
        <v/>
      </c>
      <c r="I849" s="9"/>
      <c r="J849" s="9"/>
      <c r="K849" s="9"/>
      <c r="L849" s="33" t="str">
        <f>IF($U849&lt;&gt;"",VLOOKUP(VLOOKUP(VLOOKUP($U849,Endereços!$B$3:$M$1002,8,FALSE),Parametros!$AG$3:$AJ$102,4,FALSE),Parametros!$U$3:$Z$102,4,FALSE),"")</f>
        <v/>
      </c>
      <c r="M849" s="33" t="str">
        <f>IF($U849&lt;&gt;"",VLOOKUP(VLOOKUP($U849,Endereços!$B$3:$M$1002,6,FALSE),Parametros!$I$3:$N$102,6,FALSE),"")</f>
        <v/>
      </c>
      <c r="N849" s="9"/>
      <c r="O849" s="9"/>
      <c r="P849" s="9"/>
      <c r="Q849" s="9"/>
      <c r="R849" s="9"/>
      <c r="S849" s="9"/>
      <c r="T849" s="9"/>
      <c r="U849" s="9"/>
      <c r="V849" s="32" t="str">
        <f>IF($U849&lt;&gt;"",VLOOKUP($U849,Endereços!$B$3:$M$1002,5,FALSE)&amp;" - "&amp;VLOOKUP($U849,Endereços!$B$3:$M$1002,7,FALSE)&amp;" - "&amp;VLOOKUP($U849,Endereços!$B$3:$M$1002,8,FALSE)&amp;", "&amp;VLOOKUP($U849,Endereços!$B$3:$M$1002,2,FALSE)&amp;" "&amp;VLOOKUP($U849,Endereços!$B$3:$M$1002,3,FALSE),"")</f>
        <v/>
      </c>
      <c r="W849" s="9"/>
      <c r="X849" s="9"/>
      <c r="Y849" s="9"/>
      <c r="Z849" s="16"/>
      <c r="AA849" s="16"/>
      <c r="AB849" s="72"/>
    </row>
    <row r="850" spans="1:28" x14ac:dyDescent="0.2">
      <c r="A850" s="38" t="str">
        <f t="shared" si="15"/>
        <v/>
      </c>
      <c r="B850" s="9"/>
      <c r="C850" s="7"/>
      <c r="D850" s="14"/>
      <c r="E850" s="14"/>
      <c r="F850" s="33" t="str">
        <f>IF($E850&lt;&gt;"",VLOOKUP($E850,Parametros!$A$3:$C$102,2,FALSE),"")</f>
        <v/>
      </c>
      <c r="G850" s="36"/>
      <c r="H850" s="33" t="str">
        <f>IF($G850&lt;&gt;"",VLOOKUP($G850,Parametros!$P$3:$R$102,2,FALSE),"")</f>
        <v/>
      </c>
      <c r="I850" s="9"/>
      <c r="J850" s="9"/>
      <c r="K850" s="9"/>
      <c r="L850" s="33" t="str">
        <f>IF($U850&lt;&gt;"",VLOOKUP(VLOOKUP(VLOOKUP($U850,Endereços!$B$3:$M$1002,8,FALSE),Parametros!$AG$3:$AJ$102,4,FALSE),Parametros!$U$3:$Z$102,4,FALSE),"")</f>
        <v/>
      </c>
      <c r="M850" s="33" t="str">
        <f>IF($U850&lt;&gt;"",VLOOKUP(VLOOKUP($U850,Endereços!$B$3:$M$1002,6,FALSE),Parametros!$I$3:$N$102,6,FALSE),"")</f>
        <v/>
      </c>
      <c r="N850" s="9"/>
      <c r="O850" s="9"/>
      <c r="P850" s="9"/>
      <c r="Q850" s="9"/>
      <c r="R850" s="9"/>
      <c r="S850" s="9"/>
      <c r="T850" s="9"/>
      <c r="U850" s="9"/>
      <c r="V850" s="32" t="str">
        <f>IF($U850&lt;&gt;"",VLOOKUP($U850,Endereços!$B$3:$M$1002,5,FALSE)&amp;" - "&amp;VLOOKUP($U850,Endereços!$B$3:$M$1002,7,FALSE)&amp;" - "&amp;VLOOKUP($U850,Endereços!$B$3:$M$1002,8,FALSE)&amp;", "&amp;VLOOKUP($U850,Endereços!$B$3:$M$1002,2,FALSE)&amp;" "&amp;VLOOKUP($U850,Endereços!$B$3:$M$1002,3,FALSE),"")</f>
        <v/>
      </c>
      <c r="W850" s="9"/>
      <c r="X850" s="9"/>
      <c r="Y850" s="9"/>
      <c r="Z850" s="16"/>
      <c r="AA850" s="16"/>
      <c r="AB850" s="72"/>
    </row>
    <row r="851" spans="1:28" x14ac:dyDescent="0.2">
      <c r="A851" s="38" t="str">
        <f t="shared" si="15"/>
        <v/>
      </c>
      <c r="B851" s="9"/>
      <c r="C851" s="7"/>
      <c r="D851" s="14"/>
      <c r="E851" s="14"/>
      <c r="F851" s="33" t="str">
        <f>IF($E851&lt;&gt;"",VLOOKUP($E851,Parametros!$A$3:$C$102,2,FALSE),"")</f>
        <v/>
      </c>
      <c r="G851" s="36"/>
      <c r="H851" s="33" t="str">
        <f>IF($G851&lt;&gt;"",VLOOKUP($G851,Parametros!$P$3:$R$102,2,FALSE),"")</f>
        <v/>
      </c>
      <c r="I851" s="9"/>
      <c r="J851" s="9"/>
      <c r="K851" s="9"/>
      <c r="L851" s="33" t="str">
        <f>IF($U851&lt;&gt;"",VLOOKUP(VLOOKUP(VLOOKUP($U851,Endereços!$B$3:$M$1002,8,FALSE),Parametros!$AG$3:$AJ$102,4,FALSE),Parametros!$U$3:$Z$102,4,FALSE),"")</f>
        <v/>
      </c>
      <c r="M851" s="33" t="str">
        <f>IF($U851&lt;&gt;"",VLOOKUP(VLOOKUP($U851,Endereços!$B$3:$M$1002,6,FALSE),Parametros!$I$3:$N$102,6,FALSE),"")</f>
        <v/>
      </c>
      <c r="N851" s="9"/>
      <c r="O851" s="9"/>
      <c r="P851" s="9"/>
      <c r="Q851" s="9"/>
      <c r="R851" s="9"/>
      <c r="S851" s="9"/>
      <c r="T851" s="9"/>
      <c r="U851" s="9"/>
      <c r="V851" s="32" t="str">
        <f>IF($U851&lt;&gt;"",VLOOKUP($U851,Endereços!$B$3:$M$1002,5,FALSE)&amp;" - "&amp;VLOOKUP($U851,Endereços!$B$3:$M$1002,7,FALSE)&amp;" - "&amp;VLOOKUP($U851,Endereços!$B$3:$M$1002,8,FALSE)&amp;", "&amp;VLOOKUP($U851,Endereços!$B$3:$M$1002,2,FALSE)&amp;" "&amp;VLOOKUP($U851,Endereços!$B$3:$M$1002,3,FALSE),"")</f>
        <v/>
      </c>
      <c r="W851" s="9"/>
      <c r="X851" s="9"/>
      <c r="Y851" s="9"/>
      <c r="Z851" s="16"/>
      <c r="AA851" s="16"/>
      <c r="AB851" s="72"/>
    </row>
    <row r="852" spans="1:28" x14ac:dyDescent="0.2">
      <c r="A852" s="38" t="str">
        <f t="shared" si="15"/>
        <v/>
      </c>
      <c r="B852" s="9"/>
      <c r="C852" s="7"/>
      <c r="D852" s="14"/>
      <c r="E852" s="14"/>
      <c r="F852" s="33" t="str">
        <f>IF($E852&lt;&gt;"",VLOOKUP($E852,Parametros!$A$3:$C$102,2,FALSE),"")</f>
        <v/>
      </c>
      <c r="G852" s="36"/>
      <c r="H852" s="33" t="str">
        <f>IF($G852&lt;&gt;"",VLOOKUP($G852,Parametros!$P$3:$R$102,2,FALSE),"")</f>
        <v/>
      </c>
      <c r="I852" s="9"/>
      <c r="J852" s="9"/>
      <c r="K852" s="9"/>
      <c r="L852" s="33" t="str">
        <f>IF($U852&lt;&gt;"",VLOOKUP(VLOOKUP(VLOOKUP($U852,Endereços!$B$3:$M$1002,8,FALSE),Parametros!$AG$3:$AJ$102,4,FALSE),Parametros!$U$3:$Z$102,4,FALSE),"")</f>
        <v/>
      </c>
      <c r="M852" s="33" t="str">
        <f>IF($U852&lt;&gt;"",VLOOKUP(VLOOKUP($U852,Endereços!$B$3:$M$1002,6,FALSE),Parametros!$I$3:$N$102,6,FALSE),"")</f>
        <v/>
      </c>
      <c r="N852" s="9"/>
      <c r="O852" s="9"/>
      <c r="P852" s="9"/>
      <c r="Q852" s="9"/>
      <c r="R852" s="9"/>
      <c r="S852" s="9"/>
      <c r="T852" s="9"/>
      <c r="U852" s="9"/>
      <c r="V852" s="32" t="str">
        <f>IF($U852&lt;&gt;"",VLOOKUP($U852,Endereços!$B$3:$M$1002,5,FALSE)&amp;" - "&amp;VLOOKUP($U852,Endereços!$B$3:$M$1002,7,FALSE)&amp;" - "&amp;VLOOKUP($U852,Endereços!$B$3:$M$1002,8,FALSE)&amp;", "&amp;VLOOKUP($U852,Endereços!$B$3:$M$1002,2,FALSE)&amp;" "&amp;VLOOKUP($U852,Endereços!$B$3:$M$1002,3,FALSE),"")</f>
        <v/>
      </c>
      <c r="W852" s="9"/>
      <c r="X852" s="9"/>
      <c r="Y852" s="9"/>
      <c r="Z852" s="16"/>
      <c r="AA852" s="16"/>
      <c r="AB852" s="72"/>
    </row>
    <row r="853" spans="1:28" x14ac:dyDescent="0.2">
      <c r="A853" s="38" t="str">
        <f t="shared" si="15"/>
        <v/>
      </c>
      <c r="B853" s="9"/>
      <c r="C853" s="7"/>
      <c r="D853" s="14"/>
      <c r="E853" s="14"/>
      <c r="F853" s="33" t="str">
        <f>IF($E853&lt;&gt;"",VLOOKUP($E853,Parametros!$A$3:$C$102,2,FALSE),"")</f>
        <v/>
      </c>
      <c r="G853" s="36"/>
      <c r="H853" s="33" t="str">
        <f>IF($G853&lt;&gt;"",VLOOKUP($G853,Parametros!$P$3:$R$102,2,FALSE),"")</f>
        <v/>
      </c>
      <c r="I853" s="9"/>
      <c r="J853" s="9"/>
      <c r="K853" s="9"/>
      <c r="L853" s="33" t="str">
        <f>IF($U853&lt;&gt;"",VLOOKUP(VLOOKUP(VLOOKUP($U853,Endereços!$B$3:$M$1002,8,FALSE),Parametros!$AG$3:$AJ$102,4,FALSE),Parametros!$U$3:$Z$102,4,FALSE),"")</f>
        <v/>
      </c>
      <c r="M853" s="33" t="str">
        <f>IF($U853&lt;&gt;"",VLOOKUP(VLOOKUP($U853,Endereços!$B$3:$M$1002,6,FALSE),Parametros!$I$3:$N$102,6,FALSE),"")</f>
        <v/>
      </c>
      <c r="N853" s="9"/>
      <c r="O853" s="9"/>
      <c r="P853" s="9"/>
      <c r="Q853" s="9"/>
      <c r="R853" s="9"/>
      <c r="S853" s="9"/>
      <c r="T853" s="9"/>
      <c r="U853" s="9"/>
      <c r="V853" s="32" t="str">
        <f>IF($U853&lt;&gt;"",VLOOKUP($U853,Endereços!$B$3:$M$1002,5,FALSE)&amp;" - "&amp;VLOOKUP($U853,Endereços!$B$3:$M$1002,7,FALSE)&amp;" - "&amp;VLOOKUP($U853,Endereços!$B$3:$M$1002,8,FALSE)&amp;", "&amp;VLOOKUP($U853,Endereços!$B$3:$M$1002,2,FALSE)&amp;" "&amp;VLOOKUP($U853,Endereços!$B$3:$M$1002,3,FALSE),"")</f>
        <v/>
      </c>
      <c r="W853" s="9"/>
      <c r="X853" s="9"/>
      <c r="Y853" s="9"/>
      <c r="Z853" s="16"/>
      <c r="AA853" s="16"/>
      <c r="AB853" s="72"/>
    </row>
    <row r="854" spans="1:28" x14ac:dyDescent="0.2">
      <c r="A854" s="38" t="str">
        <f t="shared" si="15"/>
        <v/>
      </c>
      <c r="B854" s="9"/>
      <c r="C854" s="7"/>
      <c r="D854" s="14"/>
      <c r="E854" s="14"/>
      <c r="F854" s="33" t="str">
        <f>IF($E854&lt;&gt;"",VLOOKUP($E854,Parametros!$A$3:$C$102,2,FALSE),"")</f>
        <v/>
      </c>
      <c r="G854" s="36"/>
      <c r="H854" s="33" t="str">
        <f>IF($G854&lt;&gt;"",VLOOKUP($G854,Parametros!$P$3:$R$102,2,FALSE),"")</f>
        <v/>
      </c>
      <c r="I854" s="9"/>
      <c r="J854" s="9"/>
      <c r="K854" s="9"/>
      <c r="L854" s="33" t="str">
        <f>IF($U854&lt;&gt;"",VLOOKUP(VLOOKUP(VLOOKUP($U854,Endereços!$B$3:$M$1002,8,FALSE),Parametros!$AG$3:$AJ$102,4,FALSE),Parametros!$U$3:$Z$102,4,FALSE),"")</f>
        <v/>
      </c>
      <c r="M854" s="33" t="str">
        <f>IF($U854&lt;&gt;"",VLOOKUP(VLOOKUP($U854,Endereços!$B$3:$M$1002,6,FALSE),Parametros!$I$3:$N$102,6,FALSE),"")</f>
        <v/>
      </c>
      <c r="N854" s="9"/>
      <c r="O854" s="9"/>
      <c r="P854" s="9"/>
      <c r="Q854" s="9"/>
      <c r="R854" s="9"/>
      <c r="S854" s="9"/>
      <c r="T854" s="9"/>
      <c r="U854" s="9"/>
      <c r="V854" s="32" t="str">
        <f>IF($U854&lt;&gt;"",VLOOKUP($U854,Endereços!$B$3:$M$1002,5,FALSE)&amp;" - "&amp;VLOOKUP($U854,Endereços!$B$3:$M$1002,7,FALSE)&amp;" - "&amp;VLOOKUP($U854,Endereços!$B$3:$M$1002,8,FALSE)&amp;", "&amp;VLOOKUP($U854,Endereços!$B$3:$M$1002,2,FALSE)&amp;" "&amp;VLOOKUP($U854,Endereços!$B$3:$M$1002,3,FALSE),"")</f>
        <v/>
      </c>
      <c r="W854" s="9"/>
      <c r="X854" s="9"/>
      <c r="Y854" s="9"/>
      <c r="Z854" s="16"/>
      <c r="AA854" s="16"/>
      <c r="AB854" s="72"/>
    </row>
    <row r="855" spans="1:28" x14ac:dyDescent="0.2">
      <c r="A855" s="38" t="str">
        <f t="shared" si="15"/>
        <v/>
      </c>
      <c r="B855" s="9"/>
      <c r="C855" s="7"/>
      <c r="D855" s="14"/>
      <c r="E855" s="14"/>
      <c r="F855" s="33" t="str">
        <f>IF($E855&lt;&gt;"",VLOOKUP($E855,Parametros!$A$3:$C$102,2,FALSE),"")</f>
        <v/>
      </c>
      <c r="G855" s="36"/>
      <c r="H855" s="33" t="str">
        <f>IF($G855&lt;&gt;"",VLOOKUP($G855,Parametros!$P$3:$R$102,2,FALSE),"")</f>
        <v/>
      </c>
      <c r="I855" s="9"/>
      <c r="J855" s="9"/>
      <c r="K855" s="9"/>
      <c r="L855" s="33" t="str">
        <f>IF($U855&lt;&gt;"",VLOOKUP(VLOOKUP(VLOOKUP($U855,Endereços!$B$3:$M$1002,8,FALSE),Parametros!$AG$3:$AJ$102,4,FALSE),Parametros!$U$3:$Z$102,4,FALSE),"")</f>
        <v/>
      </c>
      <c r="M855" s="33" t="str">
        <f>IF($U855&lt;&gt;"",VLOOKUP(VLOOKUP($U855,Endereços!$B$3:$M$1002,6,FALSE),Parametros!$I$3:$N$102,6,FALSE),"")</f>
        <v/>
      </c>
      <c r="N855" s="9"/>
      <c r="O855" s="9"/>
      <c r="P855" s="9"/>
      <c r="Q855" s="9"/>
      <c r="R855" s="9"/>
      <c r="S855" s="9"/>
      <c r="T855" s="9"/>
      <c r="U855" s="9"/>
      <c r="V855" s="32" t="str">
        <f>IF($U855&lt;&gt;"",VLOOKUP($U855,Endereços!$B$3:$M$1002,5,FALSE)&amp;" - "&amp;VLOOKUP($U855,Endereços!$B$3:$M$1002,7,FALSE)&amp;" - "&amp;VLOOKUP($U855,Endereços!$B$3:$M$1002,8,FALSE)&amp;", "&amp;VLOOKUP($U855,Endereços!$B$3:$M$1002,2,FALSE)&amp;" "&amp;VLOOKUP($U855,Endereços!$B$3:$M$1002,3,FALSE),"")</f>
        <v/>
      </c>
      <c r="W855" s="9"/>
      <c r="X855" s="9"/>
      <c r="Y855" s="9"/>
      <c r="Z855" s="16"/>
      <c r="AA855" s="16"/>
      <c r="AB855" s="72"/>
    </row>
    <row r="856" spans="1:28" x14ac:dyDescent="0.2">
      <c r="A856" s="38" t="str">
        <f t="shared" si="15"/>
        <v/>
      </c>
      <c r="B856" s="9"/>
      <c r="C856" s="7"/>
      <c r="D856" s="14"/>
      <c r="E856" s="14"/>
      <c r="F856" s="33" t="str">
        <f>IF($E856&lt;&gt;"",VLOOKUP($E856,Parametros!$A$3:$C$102,2,FALSE),"")</f>
        <v/>
      </c>
      <c r="G856" s="36"/>
      <c r="H856" s="33" t="str">
        <f>IF($G856&lt;&gt;"",VLOOKUP($G856,Parametros!$P$3:$R$102,2,FALSE),"")</f>
        <v/>
      </c>
      <c r="I856" s="9"/>
      <c r="J856" s="9"/>
      <c r="K856" s="9"/>
      <c r="L856" s="33" t="str">
        <f>IF($U856&lt;&gt;"",VLOOKUP(VLOOKUP(VLOOKUP($U856,Endereços!$B$3:$M$1002,8,FALSE),Parametros!$AG$3:$AJ$102,4,FALSE),Parametros!$U$3:$Z$102,4,FALSE),"")</f>
        <v/>
      </c>
      <c r="M856" s="33" t="str">
        <f>IF($U856&lt;&gt;"",VLOOKUP(VLOOKUP($U856,Endereços!$B$3:$M$1002,6,FALSE),Parametros!$I$3:$N$102,6,FALSE),"")</f>
        <v/>
      </c>
      <c r="N856" s="9"/>
      <c r="O856" s="9"/>
      <c r="P856" s="9"/>
      <c r="Q856" s="9"/>
      <c r="R856" s="9"/>
      <c r="S856" s="9"/>
      <c r="T856" s="9"/>
      <c r="U856" s="9"/>
      <c r="V856" s="32" t="str">
        <f>IF($U856&lt;&gt;"",VLOOKUP($U856,Endereços!$B$3:$M$1002,5,FALSE)&amp;" - "&amp;VLOOKUP($U856,Endereços!$B$3:$M$1002,7,FALSE)&amp;" - "&amp;VLOOKUP($U856,Endereços!$B$3:$M$1002,8,FALSE)&amp;", "&amp;VLOOKUP($U856,Endereços!$B$3:$M$1002,2,FALSE)&amp;" "&amp;VLOOKUP($U856,Endereços!$B$3:$M$1002,3,FALSE),"")</f>
        <v/>
      </c>
      <c r="W856" s="9"/>
      <c r="X856" s="9"/>
      <c r="Y856" s="9"/>
      <c r="Z856" s="16"/>
      <c r="AA856" s="16"/>
      <c r="AB856" s="72"/>
    </row>
    <row r="857" spans="1:28" x14ac:dyDescent="0.2">
      <c r="A857" s="38" t="str">
        <f t="shared" si="15"/>
        <v/>
      </c>
      <c r="B857" s="9"/>
      <c r="C857" s="7"/>
      <c r="D857" s="14"/>
      <c r="E857" s="14"/>
      <c r="F857" s="33" t="str">
        <f>IF($E857&lt;&gt;"",VLOOKUP($E857,Parametros!$A$3:$C$102,2,FALSE),"")</f>
        <v/>
      </c>
      <c r="G857" s="36"/>
      <c r="H857" s="33" t="str">
        <f>IF($G857&lt;&gt;"",VLOOKUP($G857,Parametros!$P$3:$R$102,2,FALSE),"")</f>
        <v/>
      </c>
      <c r="I857" s="9"/>
      <c r="J857" s="9"/>
      <c r="K857" s="9"/>
      <c r="L857" s="33" t="str">
        <f>IF($U857&lt;&gt;"",VLOOKUP(VLOOKUP(VLOOKUP($U857,Endereços!$B$3:$M$1002,8,FALSE),Parametros!$AG$3:$AJ$102,4,FALSE),Parametros!$U$3:$Z$102,4,FALSE),"")</f>
        <v/>
      </c>
      <c r="M857" s="33" t="str">
        <f>IF($U857&lt;&gt;"",VLOOKUP(VLOOKUP($U857,Endereços!$B$3:$M$1002,6,FALSE),Parametros!$I$3:$N$102,6,FALSE),"")</f>
        <v/>
      </c>
      <c r="N857" s="9"/>
      <c r="O857" s="9"/>
      <c r="P857" s="9"/>
      <c r="Q857" s="9"/>
      <c r="R857" s="9"/>
      <c r="S857" s="9"/>
      <c r="T857" s="9"/>
      <c r="U857" s="9"/>
      <c r="V857" s="32" t="str">
        <f>IF($U857&lt;&gt;"",VLOOKUP($U857,Endereços!$B$3:$M$1002,5,FALSE)&amp;" - "&amp;VLOOKUP($U857,Endereços!$B$3:$M$1002,7,FALSE)&amp;" - "&amp;VLOOKUP($U857,Endereços!$B$3:$M$1002,8,FALSE)&amp;", "&amp;VLOOKUP($U857,Endereços!$B$3:$M$1002,2,FALSE)&amp;" "&amp;VLOOKUP($U857,Endereços!$B$3:$M$1002,3,FALSE),"")</f>
        <v/>
      </c>
      <c r="W857" s="9"/>
      <c r="X857" s="9"/>
      <c r="Y857" s="9"/>
      <c r="Z857" s="16"/>
      <c r="AA857" s="16"/>
      <c r="AB857" s="72"/>
    </row>
    <row r="858" spans="1:28" x14ac:dyDescent="0.2">
      <c r="A858" s="38" t="str">
        <f t="shared" si="15"/>
        <v/>
      </c>
      <c r="B858" s="9"/>
      <c r="C858" s="7"/>
      <c r="D858" s="14"/>
      <c r="E858" s="14"/>
      <c r="F858" s="33" t="str">
        <f>IF($E858&lt;&gt;"",VLOOKUP($E858,Parametros!$A$3:$C$102,2,FALSE),"")</f>
        <v/>
      </c>
      <c r="G858" s="36"/>
      <c r="H858" s="33" t="str">
        <f>IF($G858&lt;&gt;"",VLOOKUP($G858,Parametros!$P$3:$R$102,2,FALSE),"")</f>
        <v/>
      </c>
      <c r="I858" s="9"/>
      <c r="J858" s="9"/>
      <c r="K858" s="9"/>
      <c r="L858" s="33" t="str">
        <f>IF($U858&lt;&gt;"",VLOOKUP(VLOOKUP(VLOOKUP($U858,Endereços!$B$3:$M$1002,8,FALSE),Parametros!$AG$3:$AJ$102,4,FALSE),Parametros!$U$3:$Z$102,4,FALSE),"")</f>
        <v/>
      </c>
      <c r="M858" s="33" t="str">
        <f>IF($U858&lt;&gt;"",VLOOKUP(VLOOKUP($U858,Endereços!$B$3:$M$1002,6,FALSE),Parametros!$I$3:$N$102,6,FALSE),"")</f>
        <v/>
      </c>
      <c r="N858" s="9"/>
      <c r="O858" s="9"/>
      <c r="P858" s="9"/>
      <c r="Q858" s="9"/>
      <c r="R858" s="9"/>
      <c r="S858" s="9"/>
      <c r="T858" s="9"/>
      <c r="U858" s="9"/>
      <c r="V858" s="32" t="str">
        <f>IF($U858&lt;&gt;"",VLOOKUP($U858,Endereços!$B$3:$M$1002,5,FALSE)&amp;" - "&amp;VLOOKUP($U858,Endereços!$B$3:$M$1002,7,FALSE)&amp;" - "&amp;VLOOKUP($U858,Endereços!$B$3:$M$1002,8,FALSE)&amp;", "&amp;VLOOKUP($U858,Endereços!$B$3:$M$1002,2,FALSE)&amp;" "&amp;VLOOKUP($U858,Endereços!$B$3:$M$1002,3,FALSE),"")</f>
        <v/>
      </c>
      <c r="W858" s="9"/>
      <c r="X858" s="9"/>
      <c r="Y858" s="9"/>
      <c r="Z858" s="16"/>
      <c r="AA858" s="16"/>
      <c r="AB858" s="72"/>
    </row>
    <row r="859" spans="1:28" x14ac:dyDescent="0.2">
      <c r="A859" s="38" t="str">
        <f t="shared" si="15"/>
        <v/>
      </c>
      <c r="B859" s="9"/>
      <c r="C859" s="7"/>
      <c r="D859" s="14"/>
      <c r="E859" s="14"/>
      <c r="F859" s="33" t="str">
        <f>IF($E859&lt;&gt;"",VLOOKUP($E859,Parametros!$A$3:$C$102,2,FALSE),"")</f>
        <v/>
      </c>
      <c r="G859" s="36"/>
      <c r="H859" s="33" t="str">
        <f>IF($G859&lt;&gt;"",VLOOKUP($G859,Parametros!$P$3:$R$102,2,FALSE),"")</f>
        <v/>
      </c>
      <c r="I859" s="9"/>
      <c r="J859" s="9"/>
      <c r="K859" s="9"/>
      <c r="L859" s="33" t="str">
        <f>IF($U859&lt;&gt;"",VLOOKUP(VLOOKUP(VLOOKUP($U859,Endereços!$B$3:$M$1002,8,FALSE),Parametros!$AG$3:$AJ$102,4,FALSE),Parametros!$U$3:$Z$102,4,FALSE),"")</f>
        <v/>
      </c>
      <c r="M859" s="33" t="str">
        <f>IF($U859&lt;&gt;"",VLOOKUP(VLOOKUP($U859,Endereços!$B$3:$M$1002,6,FALSE),Parametros!$I$3:$N$102,6,FALSE),"")</f>
        <v/>
      </c>
      <c r="N859" s="9"/>
      <c r="O859" s="9"/>
      <c r="P859" s="9"/>
      <c r="Q859" s="9"/>
      <c r="R859" s="9"/>
      <c r="S859" s="9"/>
      <c r="T859" s="9"/>
      <c r="U859" s="9"/>
      <c r="V859" s="32" t="str">
        <f>IF($U859&lt;&gt;"",VLOOKUP($U859,Endereços!$B$3:$M$1002,5,FALSE)&amp;" - "&amp;VLOOKUP($U859,Endereços!$B$3:$M$1002,7,FALSE)&amp;" - "&amp;VLOOKUP($U859,Endereços!$B$3:$M$1002,8,FALSE)&amp;", "&amp;VLOOKUP($U859,Endereços!$B$3:$M$1002,2,FALSE)&amp;" "&amp;VLOOKUP($U859,Endereços!$B$3:$M$1002,3,FALSE),"")</f>
        <v/>
      </c>
      <c r="W859" s="9"/>
      <c r="X859" s="9"/>
      <c r="Y859" s="9"/>
      <c r="Z859" s="16"/>
      <c r="AA859" s="16"/>
      <c r="AB859" s="72"/>
    </row>
    <row r="860" spans="1:28" x14ac:dyDescent="0.2">
      <c r="A860" s="38" t="str">
        <f t="shared" si="15"/>
        <v/>
      </c>
      <c r="B860" s="9"/>
      <c r="C860" s="7"/>
      <c r="D860" s="14"/>
      <c r="E860" s="14"/>
      <c r="F860" s="33" t="str">
        <f>IF($E860&lt;&gt;"",VLOOKUP($E860,Parametros!$A$3:$C$102,2,FALSE),"")</f>
        <v/>
      </c>
      <c r="G860" s="36"/>
      <c r="H860" s="33" t="str">
        <f>IF($G860&lt;&gt;"",VLOOKUP($G860,Parametros!$P$3:$R$102,2,FALSE),"")</f>
        <v/>
      </c>
      <c r="I860" s="9"/>
      <c r="J860" s="9"/>
      <c r="K860" s="9"/>
      <c r="L860" s="33" t="str">
        <f>IF($U860&lt;&gt;"",VLOOKUP(VLOOKUP(VLOOKUP($U860,Endereços!$B$3:$M$1002,8,FALSE),Parametros!$AG$3:$AJ$102,4,FALSE),Parametros!$U$3:$Z$102,4,FALSE),"")</f>
        <v/>
      </c>
      <c r="M860" s="33" t="str">
        <f>IF($U860&lt;&gt;"",VLOOKUP(VLOOKUP($U860,Endereços!$B$3:$M$1002,6,FALSE),Parametros!$I$3:$N$102,6,FALSE),"")</f>
        <v/>
      </c>
      <c r="N860" s="9"/>
      <c r="O860" s="9"/>
      <c r="P860" s="9"/>
      <c r="Q860" s="9"/>
      <c r="R860" s="9"/>
      <c r="S860" s="9"/>
      <c r="T860" s="9"/>
      <c r="U860" s="9"/>
      <c r="V860" s="32" t="str">
        <f>IF($U860&lt;&gt;"",VLOOKUP($U860,Endereços!$B$3:$M$1002,5,FALSE)&amp;" - "&amp;VLOOKUP($U860,Endereços!$B$3:$M$1002,7,FALSE)&amp;" - "&amp;VLOOKUP($U860,Endereços!$B$3:$M$1002,8,FALSE)&amp;", "&amp;VLOOKUP($U860,Endereços!$B$3:$M$1002,2,FALSE)&amp;" "&amp;VLOOKUP($U860,Endereços!$B$3:$M$1002,3,FALSE),"")</f>
        <v/>
      </c>
      <c r="W860" s="9"/>
      <c r="X860" s="9"/>
      <c r="Y860" s="9"/>
      <c r="Z860" s="16"/>
      <c r="AA860" s="16"/>
      <c r="AB860" s="72"/>
    </row>
    <row r="861" spans="1:28" x14ac:dyDescent="0.2">
      <c r="A861" s="38" t="str">
        <f t="shared" si="15"/>
        <v/>
      </c>
      <c r="B861" s="9"/>
      <c r="C861" s="7"/>
      <c r="D861" s="14"/>
      <c r="E861" s="14"/>
      <c r="F861" s="33" t="str">
        <f>IF($E861&lt;&gt;"",VLOOKUP($E861,Parametros!$A$3:$C$102,2,FALSE),"")</f>
        <v/>
      </c>
      <c r="G861" s="36"/>
      <c r="H861" s="33" t="str">
        <f>IF($G861&lt;&gt;"",VLOOKUP($G861,Parametros!$P$3:$R$102,2,FALSE),"")</f>
        <v/>
      </c>
      <c r="I861" s="9"/>
      <c r="J861" s="9"/>
      <c r="K861" s="9"/>
      <c r="L861" s="33" t="str">
        <f>IF($U861&lt;&gt;"",VLOOKUP(VLOOKUP(VLOOKUP($U861,Endereços!$B$3:$M$1002,8,FALSE),Parametros!$AG$3:$AJ$102,4,FALSE),Parametros!$U$3:$Z$102,4,FALSE),"")</f>
        <v/>
      </c>
      <c r="M861" s="33" t="str">
        <f>IF($U861&lt;&gt;"",VLOOKUP(VLOOKUP($U861,Endereços!$B$3:$M$1002,6,FALSE),Parametros!$I$3:$N$102,6,FALSE),"")</f>
        <v/>
      </c>
      <c r="N861" s="9"/>
      <c r="O861" s="9"/>
      <c r="P861" s="9"/>
      <c r="Q861" s="9"/>
      <c r="R861" s="9"/>
      <c r="S861" s="9"/>
      <c r="T861" s="9"/>
      <c r="U861" s="9"/>
      <c r="V861" s="32" t="str">
        <f>IF($U861&lt;&gt;"",VLOOKUP($U861,Endereços!$B$3:$M$1002,5,FALSE)&amp;" - "&amp;VLOOKUP($U861,Endereços!$B$3:$M$1002,7,FALSE)&amp;" - "&amp;VLOOKUP($U861,Endereços!$B$3:$M$1002,8,FALSE)&amp;", "&amp;VLOOKUP($U861,Endereços!$B$3:$M$1002,2,FALSE)&amp;" "&amp;VLOOKUP($U861,Endereços!$B$3:$M$1002,3,FALSE),"")</f>
        <v/>
      </c>
      <c r="W861" s="9"/>
      <c r="X861" s="9"/>
      <c r="Y861" s="9"/>
      <c r="Z861" s="16"/>
      <c r="AA861" s="16"/>
      <c r="AB861" s="72"/>
    </row>
    <row r="862" spans="1:28" x14ac:dyDescent="0.2">
      <c r="A862" s="38" t="str">
        <f t="shared" si="15"/>
        <v/>
      </c>
      <c r="B862" s="9"/>
      <c r="C862" s="7"/>
      <c r="D862" s="14"/>
      <c r="E862" s="14"/>
      <c r="F862" s="33" t="str">
        <f>IF($E862&lt;&gt;"",VLOOKUP($E862,Parametros!$A$3:$C$102,2,FALSE),"")</f>
        <v/>
      </c>
      <c r="G862" s="36"/>
      <c r="H862" s="33" t="str">
        <f>IF($G862&lt;&gt;"",VLOOKUP($G862,Parametros!$P$3:$R$102,2,FALSE),"")</f>
        <v/>
      </c>
      <c r="I862" s="9"/>
      <c r="J862" s="9"/>
      <c r="K862" s="9"/>
      <c r="L862" s="33" t="str">
        <f>IF($U862&lt;&gt;"",VLOOKUP(VLOOKUP(VLOOKUP($U862,Endereços!$B$3:$M$1002,8,FALSE),Parametros!$AG$3:$AJ$102,4,FALSE),Parametros!$U$3:$Z$102,4,FALSE),"")</f>
        <v/>
      </c>
      <c r="M862" s="33" t="str">
        <f>IF($U862&lt;&gt;"",VLOOKUP(VLOOKUP($U862,Endereços!$B$3:$M$1002,6,FALSE),Parametros!$I$3:$N$102,6,FALSE),"")</f>
        <v/>
      </c>
      <c r="N862" s="9"/>
      <c r="O862" s="9"/>
      <c r="P862" s="9"/>
      <c r="Q862" s="9"/>
      <c r="R862" s="9"/>
      <c r="S862" s="9"/>
      <c r="T862" s="9"/>
      <c r="U862" s="9"/>
      <c r="V862" s="32" t="str">
        <f>IF($U862&lt;&gt;"",VLOOKUP($U862,Endereços!$B$3:$M$1002,5,FALSE)&amp;" - "&amp;VLOOKUP($U862,Endereços!$B$3:$M$1002,7,FALSE)&amp;" - "&amp;VLOOKUP($U862,Endereços!$B$3:$M$1002,8,FALSE)&amp;", "&amp;VLOOKUP($U862,Endereços!$B$3:$M$1002,2,FALSE)&amp;" "&amp;VLOOKUP($U862,Endereços!$B$3:$M$1002,3,FALSE),"")</f>
        <v/>
      </c>
      <c r="W862" s="9"/>
      <c r="X862" s="9"/>
      <c r="Y862" s="9"/>
      <c r="Z862" s="16"/>
      <c r="AA862" s="16"/>
      <c r="AB862" s="72"/>
    </row>
    <row r="863" spans="1:28" x14ac:dyDescent="0.2">
      <c r="A863" s="38" t="str">
        <f t="shared" si="15"/>
        <v/>
      </c>
      <c r="B863" s="9"/>
      <c r="C863" s="7"/>
      <c r="D863" s="14"/>
      <c r="E863" s="14"/>
      <c r="F863" s="33" t="str">
        <f>IF($E863&lt;&gt;"",VLOOKUP($E863,Parametros!$A$3:$C$102,2,FALSE),"")</f>
        <v/>
      </c>
      <c r="G863" s="36"/>
      <c r="H863" s="33" t="str">
        <f>IF($G863&lt;&gt;"",VLOOKUP($G863,Parametros!$P$3:$R$102,2,FALSE),"")</f>
        <v/>
      </c>
      <c r="I863" s="9"/>
      <c r="J863" s="9"/>
      <c r="K863" s="9"/>
      <c r="L863" s="33" t="str">
        <f>IF($U863&lt;&gt;"",VLOOKUP(VLOOKUP(VLOOKUP($U863,Endereços!$B$3:$M$1002,8,FALSE),Parametros!$AG$3:$AJ$102,4,FALSE),Parametros!$U$3:$Z$102,4,FALSE),"")</f>
        <v/>
      </c>
      <c r="M863" s="33" t="str">
        <f>IF($U863&lt;&gt;"",VLOOKUP(VLOOKUP($U863,Endereços!$B$3:$M$1002,6,FALSE),Parametros!$I$3:$N$102,6,FALSE),"")</f>
        <v/>
      </c>
      <c r="N863" s="9"/>
      <c r="O863" s="9"/>
      <c r="P863" s="9"/>
      <c r="Q863" s="9"/>
      <c r="R863" s="9"/>
      <c r="S863" s="9"/>
      <c r="T863" s="9"/>
      <c r="U863" s="9"/>
      <c r="V863" s="32" t="str">
        <f>IF($U863&lt;&gt;"",VLOOKUP($U863,Endereços!$B$3:$M$1002,5,FALSE)&amp;" - "&amp;VLOOKUP($U863,Endereços!$B$3:$M$1002,7,FALSE)&amp;" - "&amp;VLOOKUP($U863,Endereços!$B$3:$M$1002,8,FALSE)&amp;", "&amp;VLOOKUP($U863,Endereços!$B$3:$M$1002,2,FALSE)&amp;" "&amp;VLOOKUP($U863,Endereços!$B$3:$M$1002,3,FALSE),"")</f>
        <v/>
      </c>
      <c r="W863" s="9"/>
      <c r="X863" s="9"/>
      <c r="Y863" s="9"/>
      <c r="Z863" s="16"/>
      <c r="AA863" s="16"/>
      <c r="AB863" s="72"/>
    </row>
    <row r="864" spans="1:28" x14ac:dyDescent="0.2">
      <c r="A864" s="38" t="str">
        <f t="shared" si="15"/>
        <v/>
      </c>
      <c r="B864" s="9"/>
      <c r="C864" s="7"/>
      <c r="D864" s="14"/>
      <c r="E864" s="14"/>
      <c r="F864" s="33" t="str">
        <f>IF($E864&lt;&gt;"",VLOOKUP($E864,Parametros!$A$3:$C$102,2,FALSE),"")</f>
        <v/>
      </c>
      <c r="G864" s="36"/>
      <c r="H864" s="33" t="str">
        <f>IF($G864&lt;&gt;"",VLOOKUP($G864,Parametros!$P$3:$R$102,2,FALSE),"")</f>
        <v/>
      </c>
      <c r="I864" s="9"/>
      <c r="J864" s="9"/>
      <c r="K864" s="9"/>
      <c r="L864" s="33" t="str">
        <f>IF($U864&lt;&gt;"",VLOOKUP(VLOOKUP(VLOOKUP($U864,Endereços!$B$3:$M$1002,8,FALSE),Parametros!$AG$3:$AJ$102,4,FALSE),Parametros!$U$3:$Z$102,4,FALSE),"")</f>
        <v/>
      </c>
      <c r="M864" s="33" t="str">
        <f>IF($U864&lt;&gt;"",VLOOKUP(VLOOKUP($U864,Endereços!$B$3:$M$1002,6,FALSE),Parametros!$I$3:$N$102,6,FALSE),"")</f>
        <v/>
      </c>
      <c r="N864" s="9"/>
      <c r="O864" s="9"/>
      <c r="P864" s="9"/>
      <c r="Q864" s="9"/>
      <c r="R864" s="9"/>
      <c r="S864" s="9"/>
      <c r="T864" s="9"/>
      <c r="U864" s="9"/>
      <c r="V864" s="32" t="str">
        <f>IF($U864&lt;&gt;"",VLOOKUP($U864,Endereços!$B$3:$M$1002,5,FALSE)&amp;" - "&amp;VLOOKUP($U864,Endereços!$B$3:$M$1002,7,FALSE)&amp;" - "&amp;VLOOKUP($U864,Endereços!$B$3:$M$1002,8,FALSE)&amp;", "&amp;VLOOKUP($U864,Endereços!$B$3:$M$1002,2,FALSE)&amp;" "&amp;VLOOKUP($U864,Endereços!$B$3:$M$1002,3,FALSE),"")</f>
        <v/>
      </c>
      <c r="W864" s="9"/>
      <c r="X864" s="9"/>
      <c r="Y864" s="9"/>
      <c r="Z864" s="16"/>
      <c r="AA864" s="16"/>
      <c r="AB864" s="72"/>
    </row>
    <row r="865" spans="1:28" x14ac:dyDescent="0.2">
      <c r="A865" s="38" t="str">
        <f t="shared" si="15"/>
        <v/>
      </c>
      <c r="B865" s="9"/>
      <c r="C865" s="7"/>
      <c r="D865" s="14"/>
      <c r="E865" s="14"/>
      <c r="F865" s="33" t="str">
        <f>IF($E865&lt;&gt;"",VLOOKUP($E865,Parametros!$A$3:$C$102,2,FALSE),"")</f>
        <v/>
      </c>
      <c r="G865" s="36"/>
      <c r="H865" s="33" t="str">
        <f>IF($G865&lt;&gt;"",VLOOKUP($G865,Parametros!$P$3:$R$102,2,FALSE),"")</f>
        <v/>
      </c>
      <c r="I865" s="9"/>
      <c r="J865" s="9"/>
      <c r="K865" s="9"/>
      <c r="L865" s="33" t="str">
        <f>IF($U865&lt;&gt;"",VLOOKUP(VLOOKUP(VLOOKUP($U865,Endereços!$B$3:$M$1002,8,FALSE),Parametros!$AG$3:$AJ$102,4,FALSE),Parametros!$U$3:$Z$102,4,FALSE),"")</f>
        <v/>
      </c>
      <c r="M865" s="33" t="str">
        <f>IF($U865&lt;&gt;"",VLOOKUP(VLOOKUP($U865,Endereços!$B$3:$M$1002,6,FALSE),Parametros!$I$3:$N$102,6,FALSE),"")</f>
        <v/>
      </c>
      <c r="N865" s="9"/>
      <c r="O865" s="9"/>
      <c r="P865" s="9"/>
      <c r="Q865" s="9"/>
      <c r="R865" s="9"/>
      <c r="S865" s="9"/>
      <c r="T865" s="9"/>
      <c r="U865" s="9"/>
      <c r="V865" s="32" t="str">
        <f>IF($U865&lt;&gt;"",VLOOKUP($U865,Endereços!$B$3:$M$1002,5,FALSE)&amp;" - "&amp;VLOOKUP($U865,Endereços!$B$3:$M$1002,7,FALSE)&amp;" - "&amp;VLOOKUP($U865,Endereços!$B$3:$M$1002,8,FALSE)&amp;", "&amp;VLOOKUP($U865,Endereços!$B$3:$M$1002,2,FALSE)&amp;" "&amp;VLOOKUP($U865,Endereços!$B$3:$M$1002,3,FALSE),"")</f>
        <v/>
      </c>
      <c r="W865" s="9"/>
      <c r="X865" s="9"/>
      <c r="Y865" s="9"/>
      <c r="Z865" s="16"/>
      <c r="AA865" s="16"/>
      <c r="AB865" s="72"/>
    </row>
    <row r="866" spans="1:28" x14ac:dyDescent="0.2">
      <c r="A866" s="38" t="str">
        <f t="shared" si="15"/>
        <v/>
      </c>
      <c r="B866" s="9"/>
      <c r="C866" s="7"/>
      <c r="D866" s="14"/>
      <c r="E866" s="14"/>
      <c r="F866" s="33" t="str">
        <f>IF($E866&lt;&gt;"",VLOOKUP($E866,Parametros!$A$3:$C$102,2,FALSE),"")</f>
        <v/>
      </c>
      <c r="G866" s="36"/>
      <c r="H866" s="33" t="str">
        <f>IF($G866&lt;&gt;"",VLOOKUP($G866,Parametros!$P$3:$R$102,2,FALSE),"")</f>
        <v/>
      </c>
      <c r="I866" s="9"/>
      <c r="J866" s="9"/>
      <c r="K866" s="9"/>
      <c r="L866" s="33" t="str">
        <f>IF($U866&lt;&gt;"",VLOOKUP(VLOOKUP(VLOOKUP($U866,Endereços!$B$3:$M$1002,8,FALSE),Parametros!$AG$3:$AJ$102,4,FALSE),Parametros!$U$3:$Z$102,4,FALSE),"")</f>
        <v/>
      </c>
      <c r="M866" s="33" t="str">
        <f>IF($U866&lt;&gt;"",VLOOKUP(VLOOKUP($U866,Endereços!$B$3:$M$1002,6,FALSE),Parametros!$I$3:$N$102,6,FALSE),"")</f>
        <v/>
      </c>
      <c r="N866" s="9"/>
      <c r="O866" s="9"/>
      <c r="P866" s="9"/>
      <c r="Q866" s="9"/>
      <c r="R866" s="9"/>
      <c r="S866" s="9"/>
      <c r="T866" s="9"/>
      <c r="U866" s="9"/>
      <c r="V866" s="32" t="str">
        <f>IF($U866&lt;&gt;"",VLOOKUP($U866,Endereços!$B$3:$M$1002,5,FALSE)&amp;" - "&amp;VLOOKUP($U866,Endereços!$B$3:$M$1002,7,FALSE)&amp;" - "&amp;VLOOKUP($U866,Endereços!$B$3:$M$1002,8,FALSE)&amp;", "&amp;VLOOKUP($U866,Endereços!$B$3:$M$1002,2,FALSE)&amp;" "&amp;VLOOKUP($U866,Endereços!$B$3:$M$1002,3,FALSE),"")</f>
        <v/>
      </c>
      <c r="W866" s="9"/>
      <c r="X866" s="9"/>
      <c r="Y866" s="9"/>
      <c r="Z866" s="16"/>
      <c r="AA866" s="16"/>
      <c r="AB866" s="72"/>
    </row>
    <row r="867" spans="1:28" x14ac:dyDescent="0.2">
      <c r="A867" s="38" t="str">
        <f t="shared" si="15"/>
        <v/>
      </c>
      <c r="B867" s="9"/>
      <c r="C867" s="7"/>
      <c r="D867" s="14"/>
      <c r="E867" s="14"/>
      <c r="F867" s="33" t="str">
        <f>IF($E867&lt;&gt;"",VLOOKUP($E867,Parametros!$A$3:$C$102,2,FALSE),"")</f>
        <v/>
      </c>
      <c r="G867" s="36"/>
      <c r="H867" s="33" t="str">
        <f>IF($G867&lt;&gt;"",VLOOKUP($G867,Parametros!$P$3:$R$102,2,FALSE),"")</f>
        <v/>
      </c>
      <c r="I867" s="9"/>
      <c r="J867" s="9"/>
      <c r="K867" s="9"/>
      <c r="L867" s="33" t="str">
        <f>IF($U867&lt;&gt;"",VLOOKUP(VLOOKUP(VLOOKUP($U867,Endereços!$B$3:$M$1002,8,FALSE),Parametros!$AG$3:$AJ$102,4,FALSE),Parametros!$U$3:$Z$102,4,FALSE),"")</f>
        <v/>
      </c>
      <c r="M867" s="33" t="str">
        <f>IF($U867&lt;&gt;"",VLOOKUP(VLOOKUP($U867,Endereços!$B$3:$M$1002,6,FALSE),Parametros!$I$3:$N$102,6,FALSE),"")</f>
        <v/>
      </c>
      <c r="N867" s="9"/>
      <c r="O867" s="9"/>
      <c r="P867" s="9"/>
      <c r="Q867" s="9"/>
      <c r="R867" s="9"/>
      <c r="S867" s="9"/>
      <c r="T867" s="9"/>
      <c r="U867" s="9"/>
      <c r="V867" s="32" t="str">
        <f>IF($U867&lt;&gt;"",VLOOKUP($U867,Endereços!$B$3:$M$1002,5,FALSE)&amp;" - "&amp;VLOOKUP($U867,Endereços!$B$3:$M$1002,7,FALSE)&amp;" - "&amp;VLOOKUP($U867,Endereços!$B$3:$M$1002,8,FALSE)&amp;", "&amp;VLOOKUP($U867,Endereços!$B$3:$M$1002,2,FALSE)&amp;" "&amp;VLOOKUP($U867,Endereços!$B$3:$M$1002,3,FALSE),"")</f>
        <v/>
      </c>
      <c r="W867" s="9"/>
      <c r="X867" s="9"/>
      <c r="Y867" s="9"/>
      <c r="Z867" s="16"/>
      <c r="AA867" s="16"/>
      <c r="AB867" s="72"/>
    </row>
    <row r="868" spans="1:28" x14ac:dyDescent="0.2">
      <c r="A868" s="38" t="str">
        <f t="shared" si="15"/>
        <v/>
      </c>
      <c r="B868" s="9"/>
      <c r="C868" s="7"/>
      <c r="D868" s="14"/>
      <c r="E868" s="14"/>
      <c r="F868" s="33" t="str">
        <f>IF($E868&lt;&gt;"",VLOOKUP($E868,Parametros!$A$3:$C$102,2,FALSE),"")</f>
        <v/>
      </c>
      <c r="G868" s="36"/>
      <c r="H868" s="33" t="str">
        <f>IF($G868&lt;&gt;"",VLOOKUP($G868,Parametros!$P$3:$R$102,2,FALSE),"")</f>
        <v/>
      </c>
      <c r="I868" s="9"/>
      <c r="J868" s="9"/>
      <c r="K868" s="9"/>
      <c r="L868" s="33" t="str">
        <f>IF($U868&lt;&gt;"",VLOOKUP(VLOOKUP(VLOOKUP($U868,Endereços!$B$3:$M$1002,8,FALSE),Parametros!$AG$3:$AJ$102,4,FALSE),Parametros!$U$3:$Z$102,4,FALSE),"")</f>
        <v/>
      </c>
      <c r="M868" s="33" t="str">
        <f>IF($U868&lt;&gt;"",VLOOKUP(VLOOKUP($U868,Endereços!$B$3:$M$1002,6,FALSE),Parametros!$I$3:$N$102,6,FALSE),"")</f>
        <v/>
      </c>
      <c r="N868" s="9"/>
      <c r="O868" s="9"/>
      <c r="P868" s="9"/>
      <c r="Q868" s="9"/>
      <c r="R868" s="9"/>
      <c r="S868" s="9"/>
      <c r="T868" s="9"/>
      <c r="U868" s="9"/>
      <c r="V868" s="32" t="str">
        <f>IF($U868&lt;&gt;"",VLOOKUP($U868,Endereços!$B$3:$M$1002,5,FALSE)&amp;" - "&amp;VLOOKUP($U868,Endereços!$B$3:$M$1002,7,FALSE)&amp;" - "&amp;VLOOKUP($U868,Endereços!$B$3:$M$1002,8,FALSE)&amp;", "&amp;VLOOKUP($U868,Endereços!$B$3:$M$1002,2,FALSE)&amp;" "&amp;VLOOKUP($U868,Endereços!$B$3:$M$1002,3,FALSE),"")</f>
        <v/>
      </c>
      <c r="W868" s="9"/>
      <c r="X868" s="9"/>
      <c r="Y868" s="9"/>
      <c r="Z868" s="16"/>
      <c r="AA868" s="16"/>
      <c r="AB868" s="72"/>
    </row>
    <row r="869" spans="1:28" x14ac:dyDescent="0.2">
      <c r="A869" s="38" t="str">
        <f t="shared" si="15"/>
        <v/>
      </c>
      <c r="B869" s="9"/>
      <c r="C869" s="7"/>
      <c r="D869" s="14"/>
      <c r="E869" s="14"/>
      <c r="F869" s="33" t="str">
        <f>IF($E869&lt;&gt;"",VLOOKUP($E869,Parametros!$A$3:$C$102,2,FALSE),"")</f>
        <v/>
      </c>
      <c r="G869" s="36"/>
      <c r="H869" s="33" t="str">
        <f>IF($G869&lt;&gt;"",VLOOKUP($G869,Parametros!$P$3:$R$102,2,FALSE),"")</f>
        <v/>
      </c>
      <c r="I869" s="9"/>
      <c r="J869" s="9"/>
      <c r="K869" s="9"/>
      <c r="L869" s="33" t="str">
        <f>IF($U869&lt;&gt;"",VLOOKUP(VLOOKUP(VLOOKUP($U869,Endereços!$B$3:$M$1002,8,FALSE),Parametros!$AG$3:$AJ$102,4,FALSE),Parametros!$U$3:$Z$102,4,FALSE),"")</f>
        <v/>
      </c>
      <c r="M869" s="33" t="str">
        <f>IF($U869&lt;&gt;"",VLOOKUP(VLOOKUP($U869,Endereços!$B$3:$M$1002,6,FALSE),Parametros!$I$3:$N$102,6,FALSE),"")</f>
        <v/>
      </c>
      <c r="N869" s="9"/>
      <c r="O869" s="9"/>
      <c r="P869" s="9"/>
      <c r="Q869" s="9"/>
      <c r="R869" s="9"/>
      <c r="S869" s="9"/>
      <c r="T869" s="9"/>
      <c r="U869" s="9"/>
      <c r="V869" s="32" t="str">
        <f>IF($U869&lt;&gt;"",VLOOKUP($U869,Endereços!$B$3:$M$1002,5,FALSE)&amp;" - "&amp;VLOOKUP($U869,Endereços!$B$3:$M$1002,7,FALSE)&amp;" - "&amp;VLOOKUP($U869,Endereços!$B$3:$M$1002,8,FALSE)&amp;", "&amp;VLOOKUP($U869,Endereços!$B$3:$M$1002,2,FALSE)&amp;" "&amp;VLOOKUP($U869,Endereços!$B$3:$M$1002,3,FALSE),"")</f>
        <v/>
      </c>
      <c r="W869" s="9"/>
      <c r="X869" s="9"/>
      <c r="Y869" s="9"/>
      <c r="Z869" s="16"/>
      <c r="AA869" s="16"/>
      <c r="AB869" s="72"/>
    </row>
    <row r="870" spans="1:28" x14ac:dyDescent="0.2">
      <c r="A870" s="38" t="str">
        <f t="shared" si="15"/>
        <v/>
      </c>
      <c r="B870" s="9"/>
      <c r="C870" s="7"/>
      <c r="D870" s="14"/>
      <c r="E870" s="14"/>
      <c r="F870" s="33" t="str">
        <f>IF($E870&lt;&gt;"",VLOOKUP($E870,Parametros!$A$3:$C$102,2,FALSE),"")</f>
        <v/>
      </c>
      <c r="G870" s="36"/>
      <c r="H870" s="33" t="str">
        <f>IF($G870&lt;&gt;"",VLOOKUP($G870,Parametros!$P$3:$R$102,2,FALSE),"")</f>
        <v/>
      </c>
      <c r="I870" s="9"/>
      <c r="J870" s="9"/>
      <c r="K870" s="9"/>
      <c r="L870" s="33" t="str">
        <f>IF($U870&lt;&gt;"",VLOOKUP(VLOOKUP(VLOOKUP($U870,Endereços!$B$3:$M$1002,8,FALSE),Parametros!$AG$3:$AJ$102,4,FALSE),Parametros!$U$3:$Z$102,4,FALSE),"")</f>
        <v/>
      </c>
      <c r="M870" s="33" t="str">
        <f>IF($U870&lt;&gt;"",VLOOKUP(VLOOKUP($U870,Endereços!$B$3:$M$1002,6,FALSE),Parametros!$I$3:$N$102,6,FALSE),"")</f>
        <v/>
      </c>
      <c r="N870" s="9"/>
      <c r="O870" s="9"/>
      <c r="P870" s="9"/>
      <c r="Q870" s="9"/>
      <c r="R870" s="9"/>
      <c r="S870" s="9"/>
      <c r="T870" s="9"/>
      <c r="U870" s="9"/>
      <c r="V870" s="32" t="str">
        <f>IF($U870&lt;&gt;"",VLOOKUP($U870,Endereços!$B$3:$M$1002,5,FALSE)&amp;" - "&amp;VLOOKUP($U870,Endereços!$B$3:$M$1002,7,FALSE)&amp;" - "&amp;VLOOKUP($U870,Endereços!$B$3:$M$1002,8,FALSE)&amp;", "&amp;VLOOKUP($U870,Endereços!$B$3:$M$1002,2,FALSE)&amp;" "&amp;VLOOKUP($U870,Endereços!$B$3:$M$1002,3,FALSE),"")</f>
        <v/>
      </c>
      <c r="W870" s="9"/>
      <c r="X870" s="9"/>
      <c r="Y870" s="9"/>
      <c r="Z870" s="16"/>
      <c r="AA870" s="16"/>
      <c r="AB870" s="72"/>
    </row>
    <row r="871" spans="1:28" x14ac:dyDescent="0.2">
      <c r="A871" s="38" t="str">
        <f t="shared" si="15"/>
        <v/>
      </c>
      <c r="B871" s="9"/>
      <c r="C871" s="7"/>
      <c r="D871" s="14"/>
      <c r="E871" s="14"/>
      <c r="F871" s="33" t="str">
        <f>IF($E871&lt;&gt;"",VLOOKUP($E871,Parametros!$A$3:$C$102,2,FALSE),"")</f>
        <v/>
      </c>
      <c r="G871" s="36"/>
      <c r="H871" s="33" t="str">
        <f>IF($G871&lt;&gt;"",VLOOKUP($G871,Parametros!$P$3:$R$102,2,FALSE),"")</f>
        <v/>
      </c>
      <c r="I871" s="9"/>
      <c r="J871" s="9"/>
      <c r="K871" s="9"/>
      <c r="L871" s="33" t="str">
        <f>IF($U871&lt;&gt;"",VLOOKUP(VLOOKUP(VLOOKUP($U871,Endereços!$B$3:$M$1002,8,FALSE),Parametros!$AG$3:$AJ$102,4,FALSE),Parametros!$U$3:$Z$102,4,FALSE),"")</f>
        <v/>
      </c>
      <c r="M871" s="33" t="str">
        <f>IF($U871&lt;&gt;"",VLOOKUP(VLOOKUP($U871,Endereços!$B$3:$M$1002,6,FALSE),Parametros!$I$3:$N$102,6,FALSE),"")</f>
        <v/>
      </c>
      <c r="N871" s="9"/>
      <c r="O871" s="9"/>
      <c r="P871" s="9"/>
      <c r="Q871" s="9"/>
      <c r="R871" s="9"/>
      <c r="S871" s="9"/>
      <c r="T871" s="9"/>
      <c r="U871" s="9"/>
      <c r="V871" s="32" t="str">
        <f>IF($U871&lt;&gt;"",VLOOKUP($U871,Endereços!$B$3:$M$1002,5,FALSE)&amp;" - "&amp;VLOOKUP($U871,Endereços!$B$3:$M$1002,7,FALSE)&amp;" - "&amp;VLOOKUP($U871,Endereços!$B$3:$M$1002,8,FALSE)&amp;", "&amp;VLOOKUP($U871,Endereços!$B$3:$M$1002,2,FALSE)&amp;" "&amp;VLOOKUP($U871,Endereços!$B$3:$M$1002,3,FALSE),"")</f>
        <v/>
      </c>
      <c r="W871" s="9"/>
      <c r="X871" s="9"/>
      <c r="Y871" s="9"/>
      <c r="Z871" s="16"/>
      <c r="AA871" s="16"/>
      <c r="AB871" s="72"/>
    </row>
    <row r="872" spans="1:28" x14ac:dyDescent="0.2">
      <c r="A872" s="38" t="str">
        <f t="shared" si="15"/>
        <v/>
      </c>
      <c r="B872" s="9"/>
      <c r="C872" s="7"/>
      <c r="D872" s="14"/>
      <c r="E872" s="14"/>
      <c r="F872" s="33" t="str">
        <f>IF($E872&lt;&gt;"",VLOOKUP($E872,Parametros!$A$3:$C$102,2,FALSE),"")</f>
        <v/>
      </c>
      <c r="G872" s="36"/>
      <c r="H872" s="33" t="str">
        <f>IF($G872&lt;&gt;"",VLOOKUP($G872,Parametros!$P$3:$R$102,2,FALSE),"")</f>
        <v/>
      </c>
      <c r="I872" s="9"/>
      <c r="J872" s="9"/>
      <c r="K872" s="9"/>
      <c r="L872" s="33" t="str">
        <f>IF($U872&lt;&gt;"",VLOOKUP(VLOOKUP(VLOOKUP($U872,Endereços!$B$3:$M$1002,8,FALSE),Parametros!$AG$3:$AJ$102,4,FALSE),Parametros!$U$3:$Z$102,4,FALSE),"")</f>
        <v/>
      </c>
      <c r="M872" s="33" t="str">
        <f>IF($U872&lt;&gt;"",VLOOKUP(VLOOKUP($U872,Endereços!$B$3:$M$1002,6,FALSE),Parametros!$I$3:$N$102,6,FALSE),"")</f>
        <v/>
      </c>
      <c r="N872" s="9"/>
      <c r="O872" s="9"/>
      <c r="P872" s="9"/>
      <c r="Q872" s="9"/>
      <c r="R872" s="9"/>
      <c r="S872" s="9"/>
      <c r="T872" s="9"/>
      <c r="U872" s="9"/>
      <c r="V872" s="32" t="str">
        <f>IF($U872&lt;&gt;"",VLOOKUP($U872,Endereços!$B$3:$M$1002,5,FALSE)&amp;" - "&amp;VLOOKUP($U872,Endereços!$B$3:$M$1002,7,FALSE)&amp;" - "&amp;VLOOKUP($U872,Endereços!$B$3:$M$1002,8,FALSE)&amp;", "&amp;VLOOKUP($U872,Endereços!$B$3:$M$1002,2,FALSE)&amp;" "&amp;VLOOKUP($U872,Endereços!$B$3:$M$1002,3,FALSE),"")</f>
        <v/>
      </c>
      <c r="W872" s="9"/>
      <c r="X872" s="9"/>
      <c r="Y872" s="9"/>
      <c r="Z872" s="16"/>
      <c r="AA872" s="16"/>
      <c r="AB872" s="72"/>
    </row>
    <row r="873" spans="1:28" x14ac:dyDescent="0.2">
      <c r="A873" s="38" t="str">
        <f t="shared" si="15"/>
        <v/>
      </c>
      <c r="B873" s="9"/>
      <c r="C873" s="7"/>
      <c r="D873" s="14"/>
      <c r="E873" s="14"/>
      <c r="F873" s="33" t="str">
        <f>IF($E873&lt;&gt;"",VLOOKUP($E873,Parametros!$A$3:$C$102,2,FALSE),"")</f>
        <v/>
      </c>
      <c r="G873" s="36"/>
      <c r="H873" s="33" t="str">
        <f>IF($G873&lt;&gt;"",VLOOKUP($G873,Parametros!$P$3:$R$102,2,FALSE),"")</f>
        <v/>
      </c>
      <c r="I873" s="9"/>
      <c r="J873" s="9"/>
      <c r="K873" s="9"/>
      <c r="L873" s="33" t="str">
        <f>IF($U873&lt;&gt;"",VLOOKUP(VLOOKUP(VLOOKUP($U873,Endereços!$B$3:$M$1002,8,FALSE),Parametros!$AG$3:$AJ$102,4,FALSE),Parametros!$U$3:$Z$102,4,FALSE),"")</f>
        <v/>
      </c>
      <c r="M873" s="33" t="str">
        <f>IF($U873&lt;&gt;"",VLOOKUP(VLOOKUP($U873,Endereços!$B$3:$M$1002,6,FALSE),Parametros!$I$3:$N$102,6,FALSE),"")</f>
        <v/>
      </c>
      <c r="N873" s="9"/>
      <c r="O873" s="9"/>
      <c r="P873" s="9"/>
      <c r="Q873" s="9"/>
      <c r="R873" s="9"/>
      <c r="S873" s="9"/>
      <c r="T873" s="9"/>
      <c r="U873" s="9"/>
      <c r="V873" s="32" t="str">
        <f>IF($U873&lt;&gt;"",VLOOKUP($U873,Endereços!$B$3:$M$1002,5,FALSE)&amp;" - "&amp;VLOOKUP($U873,Endereços!$B$3:$M$1002,7,FALSE)&amp;" - "&amp;VLOOKUP($U873,Endereços!$B$3:$M$1002,8,FALSE)&amp;", "&amp;VLOOKUP($U873,Endereços!$B$3:$M$1002,2,FALSE)&amp;" "&amp;VLOOKUP($U873,Endereços!$B$3:$M$1002,3,FALSE),"")</f>
        <v/>
      </c>
      <c r="W873" s="9"/>
      <c r="X873" s="9"/>
      <c r="Y873" s="9"/>
      <c r="Z873" s="16"/>
      <c r="AA873" s="16"/>
      <c r="AB873" s="72"/>
    </row>
    <row r="874" spans="1:28" x14ac:dyDescent="0.2">
      <c r="A874" s="38" t="str">
        <f t="shared" si="15"/>
        <v/>
      </c>
      <c r="B874" s="9"/>
      <c r="C874" s="7"/>
      <c r="D874" s="14"/>
      <c r="E874" s="14"/>
      <c r="F874" s="33" t="str">
        <f>IF($E874&lt;&gt;"",VLOOKUP($E874,Parametros!$A$3:$C$102,2,FALSE),"")</f>
        <v/>
      </c>
      <c r="G874" s="36"/>
      <c r="H874" s="33" t="str">
        <f>IF($G874&lt;&gt;"",VLOOKUP($G874,Parametros!$P$3:$R$102,2,FALSE),"")</f>
        <v/>
      </c>
      <c r="I874" s="9"/>
      <c r="J874" s="9"/>
      <c r="K874" s="9"/>
      <c r="L874" s="33" t="str">
        <f>IF($U874&lt;&gt;"",VLOOKUP(VLOOKUP(VLOOKUP($U874,Endereços!$B$3:$M$1002,8,FALSE),Parametros!$AG$3:$AJ$102,4,FALSE),Parametros!$U$3:$Z$102,4,FALSE),"")</f>
        <v/>
      </c>
      <c r="M874" s="33" t="str">
        <f>IF($U874&lt;&gt;"",VLOOKUP(VLOOKUP($U874,Endereços!$B$3:$M$1002,6,FALSE),Parametros!$I$3:$N$102,6,FALSE),"")</f>
        <v/>
      </c>
      <c r="N874" s="9"/>
      <c r="O874" s="9"/>
      <c r="P874" s="9"/>
      <c r="Q874" s="9"/>
      <c r="R874" s="9"/>
      <c r="S874" s="9"/>
      <c r="T874" s="9"/>
      <c r="U874" s="9"/>
      <c r="V874" s="32" t="str">
        <f>IF($U874&lt;&gt;"",VLOOKUP($U874,Endereços!$B$3:$M$1002,5,FALSE)&amp;" - "&amp;VLOOKUP($U874,Endereços!$B$3:$M$1002,7,FALSE)&amp;" - "&amp;VLOOKUP($U874,Endereços!$B$3:$M$1002,8,FALSE)&amp;", "&amp;VLOOKUP($U874,Endereços!$B$3:$M$1002,2,FALSE)&amp;" "&amp;VLOOKUP($U874,Endereços!$B$3:$M$1002,3,FALSE),"")</f>
        <v/>
      </c>
      <c r="W874" s="9"/>
      <c r="X874" s="9"/>
      <c r="Y874" s="9"/>
      <c r="Z874" s="16"/>
      <c r="AA874" s="16"/>
      <c r="AB874" s="72"/>
    </row>
    <row r="875" spans="1:28" x14ac:dyDescent="0.2">
      <c r="A875" s="38" t="str">
        <f t="shared" si="15"/>
        <v/>
      </c>
      <c r="B875" s="9"/>
      <c r="C875" s="7"/>
      <c r="D875" s="14"/>
      <c r="E875" s="14"/>
      <c r="F875" s="33" t="str">
        <f>IF($E875&lt;&gt;"",VLOOKUP($E875,Parametros!$A$3:$C$102,2,FALSE),"")</f>
        <v/>
      </c>
      <c r="G875" s="36"/>
      <c r="H875" s="33" t="str">
        <f>IF($G875&lt;&gt;"",VLOOKUP($G875,Parametros!$P$3:$R$102,2,FALSE),"")</f>
        <v/>
      </c>
      <c r="I875" s="9"/>
      <c r="J875" s="9"/>
      <c r="K875" s="9"/>
      <c r="L875" s="33" t="str">
        <f>IF($U875&lt;&gt;"",VLOOKUP(VLOOKUP(VLOOKUP($U875,Endereços!$B$3:$M$1002,8,FALSE),Parametros!$AG$3:$AJ$102,4,FALSE),Parametros!$U$3:$Z$102,4,FALSE),"")</f>
        <v/>
      </c>
      <c r="M875" s="33" t="str">
        <f>IF($U875&lt;&gt;"",VLOOKUP(VLOOKUP($U875,Endereços!$B$3:$M$1002,6,FALSE),Parametros!$I$3:$N$102,6,FALSE),"")</f>
        <v/>
      </c>
      <c r="N875" s="9"/>
      <c r="O875" s="9"/>
      <c r="P875" s="9"/>
      <c r="Q875" s="9"/>
      <c r="R875" s="9"/>
      <c r="S875" s="9"/>
      <c r="T875" s="9"/>
      <c r="U875" s="9"/>
      <c r="V875" s="32" t="str">
        <f>IF($U875&lt;&gt;"",VLOOKUP($U875,Endereços!$B$3:$M$1002,5,FALSE)&amp;" - "&amp;VLOOKUP($U875,Endereços!$B$3:$M$1002,7,FALSE)&amp;" - "&amp;VLOOKUP($U875,Endereços!$B$3:$M$1002,8,FALSE)&amp;", "&amp;VLOOKUP($U875,Endereços!$B$3:$M$1002,2,FALSE)&amp;" "&amp;VLOOKUP($U875,Endereços!$B$3:$M$1002,3,FALSE),"")</f>
        <v/>
      </c>
      <c r="W875" s="9"/>
      <c r="X875" s="9"/>
      <c r="Y875" s="9"/>
      <c r="Z875" s="16"/>
      <c r="AA875" s="16"/>
      <c r="AB875" s="72"/>
    </row>
    <row r="876" spans="1:28" x14ac:dyDescent="0.2">
      <c r="A876" s="38" t="str">
        <f t="shared" si="15"/>
        <v/>
      </c>
      <c r="B876" s="9"/>
      <c r="C876" s="7"/>
      <c r="D876" s="14"/>
      <c r="E876" s="14"/>
      <c r="F876" s="33" t="str">
        <f>IF($E876&lt;&gt;"",VLOOKUP($E876,Parametros!$A$3:$C$102,2,FALSE),"")</f>
        <v/>
      </c>
      <c r="G876" s="36"/>
      <c r="H876" s="33" t="str">
        <f>IF($G876&lt;&gt;"",VLOOKUP($G876,Parametros!$P$3:$R$102,2,FALSE),"")</f>
        <v/>
      </c>
      <c r="I876" s="9"/>
      <c r="J876" s="9"/>
      <c r="K876" s="9"/>
      <c r="L876" s="33" t="str">
        <f>IF($U876&lt;&gt;"",VLOOKUP(VLOOKUP(VLOOKUP($U876,Endereços!$B$3:$M$1002,8,FALSE),Parametros!$AG$3:$AJ$102,4,FALSE),Parametros!$U$3:$Z$102,4,FALSE),"")</f>
        <v/>
      </c>
      <c r="M876" s="33" t="str">
        <f>IF($U876&lt;&gt;"",VLOOKUP(VLOOKUP($U876,Endereços!$B$3:$M$1002,6,FALSE),Parametros!$I$3:$N$102,6,FALSE),"")</f>
        <v/>
      </c>
      <c r="N876" s="9"/>
      <c r="O876" s="9"/>
      <c r="P876" s="9"/>
      <c r="Q876" s="9"/>
      <c r="R876" s="9"/>
      <c r="S876" s="9"/>
      <c r="T876" s="9"/>
      <c r="U876" s="9"/>
      <c r="V876" s="32" t="str">
        <f>IF($U876&lt;&gt;"",VLOOKUP($U876,Endereços!$B$3:$M$1002,5,FALSE)&amp;" - "&amp;VLOOKUP($U876,Endereços!$B$3:$M$1002,7,FALSE)&amp;" - "&amp;VLOOKUP($U876,Endereços!$B$3:$M$1002,8,FALSE)&amp;", "&amp;VLOOKUP($U876,Endereços!$B$3:$M$1002,2,FALSE)&amp;" "&amp;VLOOKUP($U876,Endereços!$B$3:$M$1002,3,FALSE),"")</f>
        <v/>
      </c>
      <c r="W876" s="9"/>
      <c r="X876" s="9"/>
      <c r="Y876" s="9"/>
      <c r="Z876" s="16"/>
      <c r="AA876" s="16"/>
      <c r="AB876" s="72"/>
    </row>
    <row r="877" spans="1:28" x14ac:dyDescent="0.2">
      <c r="A877" s="38" t="str">
        <f t="shared" si="15"/>
        <v/>
      </c>
      <c r="B877" s="9"/>
      <c r="C877" s="7"/>
      <c r="D877" s="14"/>
      <c r="E877" s="14"/>
      <c r="F877" s="33" t="str">
        <f>IF($E877&lt;&gt;"",VLOOKUP($E877,Parametros!$A$3:$C$102,2,FALSE),"")</f>
        <v/>
      </c>
      <c r="G877" s="36"/>
      <c r="H877" s="33" t="str">
        <f>IF($G877&lt;&gt;"",VLOOKUP($G877,Parametros!$P$3:$R$102,2,FALSE),"")</f>
        <v/>
      </c>
      <c r="I877" s="9"/>
      <c r="J877" s="9"/>
      <c r="K877" s="9"/>
      <c r="L877" s="33" t="str">
        <f>IF($U877&lt;&gt;"",VLOOKUP(VLOOKUP(VLOOKUP($U877,Endereços!$B$3:$M$1002,8,FALSE),Parametros!$AG$3:$AJ$102,4,FALSE),Parametros!$U$3:$Z$102,4,FALSE),"")</f>
        <v/>
      </c>
      <c r="M877" s="33" t="str">
        <f>IF($U877&lt;&gt;"",VLOOKUP(VLOOKUP($U877,Endereços!$B$3:$M$1002,6,FALSE),Parametros!$I$3:$N$102,6,FALSE),"")</f>
        <v/>
      </c>
      <c r="N877" s="9"/>
      <c r="O877" s="9"/>
      <c r="P877" s="9"/>
      <c r="Q877" s="9"/>
      <c r="R877" s="9"/>
      <c r="S877" s="9"/>
      <c r="T877" s="9"/>
      <c r="U877" s="9"/>
      <c r="V877" s="32" t="str">
        <f>IF($U877&lt;&gt;"",VLOOKUP($U877,Endereços!$B$3:$M$1002,5,FALSE)&amp;" - "&amp;VLOOKUP($U877,Endereços!$B$3:$M$1002,7,FALSE)&amp;" - "&amp;VLOOKUP($U877,Endereços!$B$3:$M$1002,8,FALSE)&amp;", "&amp;VLOOKUP($U877,Endereços!$B$3:$M$1002,2,FALSE)&amp;" "&amp;VLOOKUP($U877,Endereços!$B$3:$M$1002,3,FALSE),"")</f>
        <v/>
      </c>
      <c r="W877" s="9"/>
      <c r="X877" s="9"/>
      <c r="Y877" s="9"/>
      <c r="Z877" s="16"/>
      <c r="AA877" s="16"/>
      <c r="AB877" s="72"/>
    </row>
    <row r="878" spans="1:28" x14ac:dyDescent="0.2">
      <c r="A878" s="38" t="str">
        <f t="shared" si="15"/>
        <v/>
      </c>
      <c r="B878" s="9"/>
      <c r="C878" s="7"/>
      <c r="D878" s="14"/>
      <c r="E878" s="14"/>
      <c r="F878" s="33" t="str">
        <f>IF($E878&lt;&gt;"",VLOOKUP($E878,Parametros!$A$3:$C$102,2,FALSE),"")</f>
        <v/>
      </c>
      <c r="G878" s="36"/>
      <c r="H878" s="33" t="str">
        <f>IF($G878&lt;&gt;"",VLOOKUP($G878,Parametros!$P$3:$R$102,2,FALSE),"")</f>
        <v/>
      </c>
      <c r="I878" s="9"/>
      <c r="J878" s="9"/>
      <c r="K878" s="9"/>
      <c r="L878" s="33" t="str">
        <f>IF($U878&lt;&gt;"",VLOOKUP(VLOOKUP(VLOOKUP($U878,Endereços!$B$3:$M$1002,8,FALSE),Parametros!$AG$3:$AJ$102,4,FALSE),Parametros!$U$3:$Z$102,4,FALSE),"")</f>
        <v/>
      </c>
      <c r="M878" s="33" t="str">
        <f>IF($U878&lt;&gt;"",VLOOKUP(VLOOKUP($U878,Endereços!$B$3:$M$1002,6,FALSE),Parametros!$I$3:$N$102,6,FALSE),"")</f>
        <v/>
      </c>
      <c r="N878" s="9"/>
      <c r="O878" s="9"/>
      <c r="P878" s="9"/>
      <c r="Q878" s="9"/>
      <c r="R878" s="9"/>
      <c r="S878" s="9"/>
      <c r="T878" s="9"/>
      <c r="U878" s="9"/>
      <c r="V878" s="32" t="str">
        <f>IF($U878&lt;&gt;"",VLOOKUP($U878,Endereços!$B$3:$M$1002,5,FALSE)&amp;" - "&amp;VLOOKUP($U878,Endereços!$B$3:$M$1002,7,FALSE)&amp;" - "&amp;VLOOKUP($U878,Endereços!$B$3:$M$1002,8,FALSE)&amp;", "&amp;VLOOKUP($U878,Endereços!$B$3:$M$1002,2,FALSE)&amp;" "&amp;VLOOKUP($U878,Endereços!$B$3:$M$1002,3,FALSE),"")</f>
        <v/>
      </c>
      <c r="W878" s="9"/>
      <c r="X878" s="9"/>
      <c r="Y878" s="9"/>
      <c r="Z878" s="16"/>
      <c r="AA878" s="16"/>
      <c r="AB878" s="72"/>
    </row>
    <row r="879" spans="1:28" x14ac:dyDescent="0.2">
      <c r="A879" s="38" t="str">
        <f t="shared" si="15"/>
        <v/>
      </c>
      <c r="B879" s="9"/>
      <c r="C879" s="7"/>
      <c r="D879" s="14"/>
      <c r="E879" s="14"/>
      <c r="F879" s="33" t="str">
        <f>IF($E879&lt;&gt;"",VLOOKUP($E879,Parametros!$A$3:$C$102,2,FALSE),"")</f>
        <v/>
      </c>
      <c r="G879" s="36"/>
      <c r="H879" s="33" t="str">
        <f>IF($G879&lt;&gt;"",VLOOKUP($G879,Parametros!$P$3:$R$102,2,FALSE),"")</f>
        <v/>
      </c>
      <c r="I879" s="9"/>
      <c r="J879" s="9"/>
      <c r="K879" s="9"/>
      <c r="L879" s="33" t="str">
        <f>IF($U879&lt;&gt;"",VLOOKUP(VLOOKUP(VLOOKUP($U879,Endereços!$B$3:$M$1002,8,FALSE),Parametros!$AG$3:$AJ$102,4,FALSE),Parametros!$U$3:$Z$102,4,FALSE),"")</f>
        <v/>
      </c>
      <c r="M879" s="33" t="str">
        <f>IF($U879&lt;&gt;"",VLOOKUP(VLOOKUP($U879,Endereços!$B$3:$M$1002,6,FALSE),Parametros!$I$3:$N$102,6,FALSE),"")</f>
        <v/>
      </c>
      <c r="N879" s="9"/>
      <c r="O879" s="9"/>
      <c r="P879" s="9"/>
      <c r="Q879" s="9"/>
      <c r="R879" s="9"/>
      <c r="S879" s="9"/>
      <c r="T879" s="9"/>
      <c r="U879" s="9"/>
      <c r="V879" s="32" t="str">
        <f>IF($U879&lt;&gt;"",VLOOKUP($U879,Endereços!$B$3:$M$1002,5,FALSE)&amp;" - "&amp;VLOOKUP($U879,Endereços!$B$3:$M$1002,7,FALSE)&amp;" - "&amp;VLOOKUP($U879,Endereços!$B$3:$M$1002,8,FALSE)&amp;", "&amp;VLOOKUP($U879,Endereços!$B$3:$M$1002,2,FALSE)&amp;" "&amp;VLOOKUP($U879,Endereços!$B$3:$M$1002,3,FALSE),"")</f>
        <v/>
      </c>
      <c r="W879" s="9"/>
      <c r="X879" s="9"/>
      <c r="Y879" s="9"/>
      <c r="Z879" s="16"/>
      <c r="AA879" s="16"/>
      <c r="AB879" s="72"/>
    </row>
    <row r="880" spans="1:28" x14ac:dyDescent="0.2">
      <c r="A880" s="38" t="str">
        <f t="shared" si="15"/>
        <v/>
      </c>
      <c r="B880" s="9"/>
      <c r="C880" s="7"/>
      <c r="D880" s="14"/>
      <c r="E880" s="14"/>
      <c r="F880" s="33" t="str">
        <f>IF($E880&lt;&gt;"",VLOOKUP($E880,Parametros!$A$3:$C$102,2,FALSE),"")</f>
        <v/>
      </c>
      <c r="G880" s="36"/>
      <c r="H880" s="33" t="str">
        <f>IF($G880&lt;&gt;"",VLOOKUP($G880,Parametros!$P$3:$R$102,2,FALSE),"")</f>
        <v/>
      </c>
      <c r="I880" s="9"/>
      <c r="J880" s="9"/>
      <c r="K880" s="9"/>
      <c r="L880" s="33" t="str">
        <f>IF($U880&lt;&gt;"",VLOOKUP(VLOOKUP(VLOOKUP($U880,Endereços!$B$3:$M$1002,8,FALSE),Parametros!$AG$3:$AJ$102,4,FALSE),Parametros!$U$3:$Z$102,4,FALSE),"")</f>
        <v/>
      </c>
      <c r="M880" s="33" t="str">
        <f>IF($U880&lt;&gt;"",VLOOKUP(VLOOKUP($U880,Endereços!$B$3:$M$1002,6,FALSE),Parametros!$I$3:$N$102,6,FALSE),"")</f>
        <v/>
      </c>
      <c r="N880" s="9"/>
      <c r="O880" s="9"/>
      <c r="P880" s="9"/>
      <c r="Q880" s="9"/>
      <c r="R880" s="9"/>
      <c r="S880" s="9"/>
      <c r="T880" s="9"/>
      <c r="U880" s="9"/>
      <c r="V880" s="32" t="str">
        <f>IF($U880&lt;&gt;"",VLOOKUP($U880,Endereços!$B$3:$M$1002,5,FALSE)&amp;" - "&amp;VLOOKUP($U880,Endereços!$B$3:$M$1002,7,FALSE)&amp;" - "&amp;VLOOKUP($U880,Endereços!$B$3:$M$1002,8,FALSE)&amp;", "&amp;VLOOKUP($U880,Endereços!$B$3:$M$1002,2,FALSE)&amp;" "&amp;VLOOKUP($U880,Endereços!$B$3:$M$1002,3,FALSE),"")</f>
        <v/>
      </c>
      <c r="W880" s="9"/>
      <c r="X880" s="9"/>
      <c r="Y880" s="9"/>
      <c r="Z880" s="16"/>
      <c r="AA880" s="16"/>
      <c r="AB880" s="72"/>
    </row>
    <row r="881" spans="1:28" x14ac:dyDescent="0.2">
      <c r="A881" s="38" t="str">
        <f t="shared" si="15"/>
        <v/>
      </c>
      <c r="B881" s="9"/>
      <c r="C881" s="7"/>
      <c r="D881" s="14"/>
      <c r="E881" s="14"/>
      <c r="F881" s="33" t="str">
        <f>IF($E881&lt;&gt;"",VLOOKUP($E881,Parametros!$A$3:$C$102,2,FALSE),"")</f>
        <v/>
      </c>
      <c r="G881" s="36"/>
      <c r="H881" s="33" t="str">
        <f>IF($G881&lt;&gt;"",VLOOKUP($G881,Parametros!$P$3:$R$102,2,FALSE),"")</f>
        <v/>
      </c>
      <c r="I881" s="9"/>
      <c r="J881" s="9"/>
      <c r="K881" s="9"/>
      <c r="L881" s="33" t="str">
        <f>IF($U881&lt;&gt;"",VLOOKUP(VLOOKUP(VLOOKUP($U881,Endereços!$B$3:$M$1002,8,FALSE),Parametros!$AG$3:$AJ$102,4,FALSE),Parametros!$U$3:$Z$102,4,FALSE),"")</f>
        <v/>
      </c>
      <c r="M881" s="33" t="str">
        <f>IF($U881&lt;&gt;"",VLOOKUP(VLOOKUP($U881,Endereços!$B$3:$M$1002,6,FALSE),Parametros!$I$3:$N$102,6,FALSE),"")</f>
        <v/>
      </c>
      <c r="N881" s="9"/>
      <c r="O881" s="9"/>
      <c r="P881" s="9"/>
      <c r="Q881" s="9"/>
      <c r="R881" s="9"/>
      <c r="S881" s="9"/>
      <c r="T881" s="9"/>
      <c r="U881" s="9"/>
      <c r="V881" s="32" t="str">
        <f>IF($U881&lt;&gt;"",VLOOKUP($U881,Endereços!$B$3:$M$1002,5,FALSE)&amp;" - "&amp;VLOOKUP($U881,Endereços!$B$3:$M$1002,7,FALSE)&amp;" - "&amp;VLOOKUP($U881,Endereços!$B$3:$M$1002,8,FALSE)&amp;", "&amp;VLOOKUP($U881,Endereços!$B$3:$M$1002,2,FALSE)&amp;" "&amp;VLOOKUP($U881,Endereços!$B$3:$M$1002,3,FALSE),"")</f>
        <v/>
      </c>
      <c r="W881" s="9"/>
      <c r="X881" s="9"/>
      <c r="Y881" s="9"/>
      <c r="Z881" s="16"/>
      <c r="AA881" s="16"/>
      <c r="AB881" s="72"/>
    </row>
    <row r="882" spans="1:28" x14ac:dyDescent="0.2">
      <c r="A882" s="38" t="str">
        <f t="shared" si="15"/>
        <v/>
      </c>
      <c r="B882" s="9"/>
      <c r="C882" s="7"/>
      <c r="D882" s="14"/>
      <c r="E882" s="14"/>
      <c r="F882" s="33" t="str">
        <f>IF($E882&lt;&gt;"",VLOOKUP($E882,Parametros!$A$3:$C$102,2,FALSE),"")</f>
        <v/>
      </c>
      <c r="G882" s="36"/>
      <c r="H882" s="33" t="str">
        <f>IF($G882&lt;&gt;"",VLOOKUP($G882,Parametros!$P$3:$R$102,2,FALSE),"")</f>
        <v/>
      </c>
      <c r="I882" s="9"/>
      <c r="J882" s="9"/>
      <c r="K882" s="9"/>
      <c r="L882" s="33" t="str">
        <f>IF($U882&lt;&gt;"",VLOOKUP(VLOOKUP(VLOOKUP($U882,Endereços!$B$3:$M$1002,8,FALSE),Parametros!$AG$3:$AJ$102,4,FALSE),Parametros!$U$3:$Z$102,4,FALSE),"")</f>
        <v/>
      </c>
      <c r="M882" s="33" t="str">
        <f>IF($U882&lt;&gt;"",VLOOKUP(VLOOKUP($U882,Endereços!$B$3:$M$1002,6,FALSE),Parametros!$I$3:$N$102,6,FALSE),"")</f>
        <v/>
      </c>
      <c r="N882" s="9"/>
      <c r="O882" s="9"/>
      <c r="P882" s="9"/>
      <c r="Q882" s="9"/>
      <c r="R882" s="9"/>
      <c r="S882" s="9"/>
      <c r="T882" s="9"/>
      <c r="U882" s="9"/>
      <c r="V882" s="32" t="str">
        <f>IF($U882&lt;&gt;"",VLOOKUP($U882,Endereços!$B$3:$M$1002,5,FALSE)&amp;" - "&amp;VLOOKUP($U882,Endereços!$B$3:$M$1002,7,FALSE)&amp;" - "&amp;VLOOKUP($U882,Endereços!$B$3:$M$1002,8,FALSE)&amp;", "&amp;VLOOKUP($U882,Endereços!$B$3:$M$1002,2,FALSE)&amp;" "&amp;VLOOKUP($U882,Endereços!$B$3:$M$1002,3,FALSE),"")</f>
        <v/>
      </c>
      <c r="W882" s="9"/>
      <c r="X882" s="9"/>
      <c r="Y882" s="9"/>
      <c r="Z882" s="16"/>
      <c r="AA882" s="16"/>
      <c r="AB882" s="72"/>
    </row>
    <row r="883" spans="1:28" x14ac:dyDescent="0.2">
      <c r="A883" s="38" t="str">
        <f t="shared" si="15"/>
        <v/>
      </c>
      <c r="B883" s="9"/>
      <c r="C883" s="7"/>
      <c r="D883" s="14"/>
      <c r="E883" s="14"/>
      <c r="F883" s="33" t="str">
        <f>IF($E883&lt;&gt;"",VLOOKUP($E883,Parametros!$A$3:$C$102,2,FALSE),"")</f>
        <v/>
      </c>
      <c r="G883" s="36"/>
      <c r="H883" s="33" t="str">
        <f>IF($G883&lt;&gt;"",VLOOKUP($G883,Parametros!$P$3:$R$102,2,FALSE),"")</f>
        <v/>
      </c>
      <c r="I883" s="9"/>
      <c r="J883" s="9"/>
      <c r="K883" s="9"/>
      <c r="L883" s="33" t="str">
        <f>IF($U883&lt;&gt;"",VLOOKUP(VLOOKUP(VLOOKUP($U883,Endereços!$B$3:$M$1002,8,FALSE),Parametros!$AG$3:$AJ$102,4,FALSE),Parametros!$U$3:$Z$102,4,FALSE),"")</f>
        <v/>
      </c>
      <c r="M883" s="33" t="str">
        <f>IF($U883&lt;&gt;"",VLOOKUP(VLOOKUP($U883,Endereços!$B$3:$M$1002,6,FALSE),Parametros!$I$3:$N$102,6,FALSE),"")</f>
        <v/>
      </c>
      <c r="N883" s="9"/>
      <c r="O883" s="9"/>
      <c r="P883" s="9"/>
      <c r="Q883" s="9"/>
      <c r="R883" s="9"/>
      <c r="S883" s="9"/>
      <c r="T883" s="9"/>
      <c r="U883" s="9"/>
      <c r="V883" s="32" t="str">
        <f>IF($U883&lt;&gt;"",VLOOKUP($U883,Endereços!$B$3:$M$1002,5,FALSE)&amp;" - "&amp;VLOOKUP($U883,Endereços!$B$3:$M$1002,7,FALSE)&amp;" - "&amp;VLOOKUP($U883,Endereços!$B$3:$M$1002,8,FALSE)&amp;", "&amp;VLOOKUP($U883,Endereços!$B$3:$M$1002,2,FALSE)&amp;" "&amp;VLOOKUP($U883,Endereços!$B$3:$M$1002,3,FALSE),"")</f>
        <v/>
      </c>
      <c r="W883" s="9"/>
      <c r="X883" s="9"/>
      <c r="Y883" s="9"/>
      <c r="Z883" s="16"/>
      <c r="AA883" s="16"/>
      <c r="AB883" s="72"/>
    </row>
    <row r="884" spans="1:28" x14ac:dyDescent="0.2">
      <c r="A884" s="38" t="str">
        <f t="shared" si="15"/>
        <v/>
      </c>
      <c r="B884" s="9"/>
      <c r="C884" s="7"/>
      <c r="D884" s="14"/>
      <c r="E884" s="14"/>
      <c r="F884" s="33" t="str">
        <f>IF($E884&lt;&gt;"",VLOOKUP($E884,Parametros!$A$3:$C$102,2,FALSE),"")</f>
        <v/>
      </c>
      <c r="G884" s="36"/>
      <c r="H884" s="33" t="str">
        <f>IF($G884&lt;&gt;"",VLOOKUP($G884,Parametros!$P$3:$R$102,2,FALSE),"")</f>
        <v/>
      </c>
      <c r="I884" s="9"/>
      <c r="J884" s="9"/>
      <c r="K884" s="9"/>
      <c r="L884" s="33" t="str">
        <f>IF($U884&lt;&gt;"",VLOOKUP(VLOOKUP(VLOOKUP($U884,Endereços!$B$3:$M$1002,8,FALSE),Parametros!$AG$3:$AJ$102,4,FALSE),Parametros!$U$3:$Z$102,4,FALSE),"")</f>
        <v/>
      </c>
      <c r="M884" s="33" t="str">
        <f>IF($U884&lt;&gt;"",VLOOKUP(VLOOKUP($U884,Endereços!$B$3:$M$1002,6,FALSE),Parametros!$I$3:$N$102,6,FALSE),"")</f>
        <v/>
      </c>
      <c r="N884" s="9"/>
      <c r="O884" s="9"/>
      <c r="P884" s="9"/>
      <c r="Q884" s="9"/>
      <c r="R884" s="9"/>
      <c r="S884" s="9"/>
      <c r="T884" s="9"/>
      <c r="U884" s="9"/>
      <c r="V884" s="32" t="str">
        <f>IF($U884&lt;&gt;"",VLOOKUP($U884,Endereços!$B$3:$M$1002,5,FALSE)&amp;" - "&amp;VLOOKUP($U884,Endereços!$B$3:$M$1002,7,FALSE)&amp;" - "&amp;VLOOKUP($U884,Endereços!$B$3:$M$1002,8,FALSE)&amp;", "&amp;VLOOKUP($U884,Endereços!$B$3:$M$1002,2,FALSE)&amp;" "&amp;VLOOKUP($U884,Endereços!$B$3:$M$1002,3,FALSE),"")</f>
        <v/>
      </c>
      <c r="W884" s="9"/>
      <c r="X884" s="9"/>
      <c r="Y884" s="9"/>
      <c r="Z884" s="16"/>
      <c r="AA884" s="16"/>
      <c r="AB884" s="72"/>
    </row>
    <row r="885" spans="1:28" x14ac:dyDescent="0.2">
      <c r="A885" s="38" t="str">
        <f t="shared" si="15"/>
        <v/>
      </c>
      <c r="B885" s="9"/>
      <c r="C885" s="7"/>
      <c r="D885" s="14"/>
      <c r="E885" s="14"/>
      <c r="F885" s="33" t="str">
        <f>IF($E885&lt;&gt;"",VLOOKUP($E885,Parametros!$A$3:$C$102,2,FALSE),"")</f>
        <v/>
      </c>
      <c r="G885" s="36"/>
      <c r="H885" s="33" t="str">
        <f>IF($G885&lt;&gt;"",VLOOKUP($G885,Parametros!$P$3:$R$102,2,FALSE),"")</f>
        <v/>
      </c>
      <c r="I885" s="9"/>
      <c r="J885" s="9"/>
      <c r="K885" s="9"/>
      <c r="L885" s="33" t="str">
        <f>IF($U885&lt;&gt;"",VLOOKUP(VLOOKUP(VLOOKUP($U885,Endereços!$B$3:$M$1002,8,FALSE),Parametros!$AG$3:$AJ$102,4,FALSE),Parametros!$U$3:$Z$102,4,FALSE),"")</f>
        <v/>
      </c>
      <c r="M885" s="33" t="str">
        <f>IF($U885&lt;&gt;"",VLOOKUP(VLOOKUP($U885,Endereços!$B$3:$M$1002,6,FALSE),Parametros!$I$3:$N$102,6,FALSE),"")</f>
        <v/>
      </c>
      <c r="N885" s="9"/>
      <c r="O885" s="9"/>
      <c r="P885" s="9"/>
      <c r="Q885" s="9"/>
      <c r="R885" s="9"/>
      <c r="S885" s="9"/>
      <c r="T885" s="9"/>
      <c r="U885" s="9"/>
      <c r="V885" s="32" t="str">
        <f>IF($U885&lt;&gt;"",VLOOKUP($U885,Endereços!$B$3:$M$1002,5,FALSE)&amp;" - "&amp;VLOOKUP($U885,Endereços!$B$3:$M$1002,7,FALSE)&amp;" - "&amp;VLOOKUP($U885,Endereços!$B$3:$M$1002,8,FALSE)&amp;", "&amp;VLOOKUP($U885,Endereços!$B$3:$M$1002,2,FALSE)&amp;" "&amp;VLOOKUP($U885,Endereços!$B$3:$M$1002,3,FALSE),"")</f>
        <v/>
      </c>
      <c r="W885" s="9"/>
      <c r="X885" s="9"/>
      <c r="Y885" s="9"/>
      <c r="Z885" s="16"/>
      <c r="AA885" s="16"/>
      <c r="AB885" s="72"/>
    </row>
    <row r="886" spans="1:28" x14ac:dyDescent="0.2">
      <c r="A886" s="38" t="str">
        <f t="shared" si="15"/>
        <v/>
      </c>
      <c r="B886" s="9"/>
      <c r="C886" s="7"/>
      <c r="D886" s="14"/>
      <c r="E886" s="14"/>
      <c r="F886" s="33" t="str">
        <f>IF($E886&lt;&gt;"",VLOOKUP($E886,Parametros!$A$3:$C$102,2,FALSE),"")</f>
        <v/>
      </c>
      <c r="G886" s="36"/>
      <c r="H886" s="33" t="str">
        <f>IF($G886&lt;&gt;"",VLOOKUP($G886,Parametros!$P$3:$R$102,2,FALSE),"")</f>
        <v/>
      </c>
      <c r="I886" s="9"/>
      <c r="J886" s="9"/>
      <c r="K886" s="9"/>
      <c r="L886" s="33" t="str">
        <f>IF($U886&lt;&gt;"",VLOOKUP(VLOOKUP(VLOOKUP($U886,Endereços!$B$3:$M$1002,8,FALSE),Parametros!$AG$3:$AJ$102,4,FALSE),Parametros!$U$3:$Z$102,4,FALSE),"")</f>
        <v/>
      </c>
      <c r="M886" s="33" t="str">
        <f>IF($U886&lt;&gt;"",VLOOKUP(VLOOKUP($U886,Endereços!$B$3:$M$1002,6,FALSE),Parametros!$I$3:$N$102,6,FALSE),"")</f>
        <v/>
      </c>
      <c r="N886" s="9"/>
      <c r="O886" s="9"/>
      <c r="P886" s="9"/>
      <c r="Q886" s="9"/>
      <c r="R886" s="9"/>
      <c r="S886" s="9"/>
      <c r="T886" s="9"/>
      <c r="U886" s="9"/>
      <c r="V886" s="32" t="str">
        <f>IF($U886&lt;&gt;"",VLOOKUP($U886,Endereços!$B$3:$M$1002,5,FALSE)&amp;" - "&amp;VLOOKUP($U886,Endereços!$B$3:$M$1002,7,FALSE)&amp;" - "&amp;VLOOKUP($U886,Endereços!$B$3:$M$1002,8,FALSE)&amp;", "&amp;VLOOKUP($U886,Endereços!$B$3:$M$1002,2,FALSE)&amp;" "&amp;VLOOKUP($U886,Endereços!$B$3:$M$1002,3,FALSE),"")</f>
        <v/>
      </c>
      <c r="W886" s="9"/>
      <c r="X886" s="9"/>
      <c r="Y886" s="9"/>
      <c r="Z886" s="16"/>
      <c r="AA886" s="16"/>
      <c r="AB886" s="72"/>
    </row>
    <row r="887" spans="1:28" x14ac:dyDescent="0.2">
      <c r="A887" s="38" t="str">
        <f t="shared" si="15"/>
        <v/>
      </c>
      <c r="B887" s="9"/>
      <c r="C887" s="7"/>
      <c r="D887" s="14"/>
      <c r="E887" s="14"/>
      <c r="F887" s="33" t="str">
        <f>IF($E887&lt;&gt;"",VLOOKUP($E887,Parametros!$A$3:$C$102,2,FALSE),"")</f>
        <v/>
      </c>
      <c r="G887" s="36"/>
      <c r="H887" s="33" t="str">
        <f>IF($G887&lt;&gt;"",VLOOKUP($G887,Parametros!$P$3:$R$102,2,FALSE),"")</f>
        <v/>
      </c>
      <c r="I887" s="9"/>
      <c r="J887" s="9"/>
      <c r="K887" s="9"/>
      <c r="L887" s="33" t="str">
        <f>IF($U887&lt;&gt;"",VLOOKUP(VLOOKUP(VLOOKUP($U887,Endereços!$B$3:$M$1002,8,FALSE),Parametros!$AG$3:$AJ$102,4,FALSE),Parametros!$U$3:$Z$102,4,FALSE),"")</f>
        <v/>
      </c>
      <c r="M887" s="33" t="str">
        <f>IF($U887&lt;&gt;"",VLOOKUP(VLOOKUP($U887,Endereços!$B$3:$M$1002,6,FALSE),Parametros!$I$3:$N$102,6,FALSE),"")</f>
        <v/>
      </c>
      <c r="N887" s="9"/>
      <c r="O887" s="9"/>
      <c r="P887" s="9"/>
      <c r="Q887" s="9"/>
      <c r="R887" s="9"/>
      <c r="S887" s="9"/>
      <c r="T887" s="9"/>
      <c r="U887" s="9"/>
      <c r="V887" s="32" t="str">
        <f>IF($U887&lt;&gt;"",VLOOKUP($U887,Endereços!$B$3:$M$1002,5,FALSE)&amp;" - "&amp;VLOOKUP($U887,Endereços!$B$3:$M$1002,7,FALSE)&amp;" - "&amp;VLOOKUP($U887,Endereços!$B$3:$M$1002,8,FALSE)&amp;", "&amp;VLOOKUP($U887,Endereços!$B$3:$M$1002,2,FALSE)&amp;" "&amp;VLOOKUP($U887,Endereços!$B$3:$M$1002,3,FALSE),"")</f>
        <v/>
      </c>
      <c r="W887" s="9"/>
      <c r="X887" s="9"/>
      <c r="Y887" s="9"/>
      <c r="Z887" s="16"/>
      <c r="AA887" s="16"/>
      <c r="AB887" s="72"/>
    </row>
    <row r="888" spans="1:28" x14ac:dyDescent="0.2">
      <c r="A888" s="38" t="str">
        <f t="shared" si="15"/>
        <v/>
      </c>
      <c r="B888" s="9"/>
      <c r="C888" s="7"/>
      <c r="D888" s="14"/>
      <c r="E888" s="14"/>
      <c r="F888" s="33" t="str">
        <f>IF($E888&lt;&gt;"",VLOOKUP($E888,Parametros!$A$3:$C$102,2,FALSE),"")</f>
        <v/>
      </c>
      <c r="G888" s="36"/>
      <c r="H888" s="33" t="str">
        <f>IF($G888&lt;&gt;"",VLOOKUP($G888,Parametros!$P$3:$R$102,2,FALSE),"")</f>
        <v/>
      </c>
      <c r="I888" s="9"/>
      <c r="J888" s="9"/>
      <c r="K888" s="9"/>
      <c r="L888" s="33" t="str">
        <f>IF($U888&lt;&gt;"",VLOOKUP(VLOOKUP(VLOOKUP($U888,Endereços!$B$3:$M$1002,8,FALSE),Parametros!$AG$3:$AJ$102,4,FALSE),Parametros!$U$3:$Z$102,4,FALSE),"")</f>
        <v/>
      </c>
      <c r="M888" s="33" t="str">
        <f>IF($U888&lt;&gt;"",VLOOKUP(VLOOKUP($U888,Endereços!$B$3:$M$1002,6,FALSE),Parametros!$I$3:$N$102,6,FALSE),"")</f>
        <v/>
      </c>
      <c r="N888" s="9"/>
      <c r="O888" s="9"/>
      <c r="P888" s="9"/>
      <c r="Q888" s="9"/>
      <c r="R888" s="9"/>
      <c r="S888" s="9"/>
      <c r="T888" s="9"/>
      <c r="U888" s="9"/>
      <c r="V888" s="32" t="str">
        <f>IF($U888&lt;&gt;"",VLOOKUP($U888,Endereços!$B$3:$M$1002,5,FALSE)&amp;" - "&amp;VLOOKUP($U888,Endereços!$B$3:$M$1002,7,FALSE)&amp;" - "&amp;VLOOKUP($U888,Endereços!$B$3:$M$1002,8,FALSE)&amp;", "&amp;VLOOKUP($U888,Endereços!$B$3:$M$1002,2,FALSE)&amp;" "&amp;VLOOKUP($U888,Endereços!$B$3:$M$1002,3,FALSE),"")</f>
        <v/>
      </c>
      <c r="W888" s="9"/>
      <c r="X888" s="9"/>
      <c r="Y888" s="9"/>
      <c r="Z888" s="16"/>
      <c r="AA888" s="16"/>
      <c r="AB888" s="72"/>
    </row>
    <row r="889" spans="1:28" x14ac:dyDescent="0.2">
      <c r="A889" s="38" t="str">
        <f t="shared" si="15"/>
        <v/>
      </c>
      <c r="B889" s="9"/>
      <c r="C889" s="7"/>
      <c r="D889" s="14"/>
      <c r="E889" s="14"/>
      <c r="F889" s="33" t="str">
        <f>IF($E889&lt;&gt;"",VLOOKUP($E889,Parametros!$A$3:$C$102,2,FALSE),"")</f>
        <v/>
      </c>
      <c r="G889" s="36"/>
      <c r="H889" s="33" t="str">
        <f>IF($G889&lt;&gt;"",VLOOKUP($G889,Parametros!$P$3:$R$102,2,FALSE),"")</f>
        <v/>
      </c>
      <c r="I889" s="9"/>
      <c r="J889" s="9"/>
      <c r="K889" s="9"/>
      <c r="L889" s="33" t="str">
        <f>IF($U889&lt;&gt;"",VLOOKUP(VLOOKUP(VLOOKUP($U889,Endereços!$B$3:$M$1002,8,FALSE),Parametros!$AG$3:$AJ$102,4,FALSE),Parametros!$U$3:$Z$102,4,FALSE),"")</f>
        <v/>
      </c>
      <c r="M889" s="33" t="str">
        <f>IF($U889&lt;&gt;"",VLOOKUP(VLOOKUP($U889,Endereços!$B$3:$M$1002,6,FALSE),Parametros!$I$3:$N$102,6,FALSE),"")</f>
        <v/>
      </c>
      <c r="N889" s="9"/>
      <c r="O889" s="9"/>
      <c r="P889" s="9"/>
      <c r="Q889" s="9"/>
      <c r="R889" s="9"/>
      <c r="S889" s="9"/>
      <c r="T889" s="9"/>
      <c r="U889" s="9"/>
      <c r="V889" s="32" t="str">
        <f>IF($U889&lt;&gt;"",VLOOKUP($U889,Endereços!$B$3:$M$1002,5,FALSE)&amp;" - "&amp;VLOOKUP($U889,Endereços!$B$3:$M$1002,7,FALSE)&amp;" - "&amp;VLOOKUP($U889,Endereços!$B$3:$M$1002,8,FALSE)&amp;", "&amp;VLOOKUP($U889,Endereços!$B$3:$M$1002,2,FALSE)&amp;" "&amp;VLOOKUP($U889,Endereços!$B$3:$M$1002,3,FALSE),"")</f>
        <v/>
      </c>
      <c r="W889" s="9"/>
      <c r="X889" s="9"/>
      <c r="Y889" s="9"/>
      <c r="Z889" s="16"/>
      <c r="AA889" s="16"/>
      <c r="AB889" s="72"/>
    </row>
    <row r="890" spans="1:28" x14ac:dyDescent="0.2">
      <c r="A890" s="38" t="str">
        <f t="shared" si="15"/>
        <v/>
      </c>
      <c r="B890" s="9"/>
      <c r="C890" s="7"/>
      <c r="D890" s="14"/>
      <c r="E890" s="14"/>
      <c r="F890" s="33" t="str">
        <f>IF($E890&lt;&gt;"",VLOOKUP($E890,Parametros!$A$3:$C$102,2,FALSE),"")</f>
        <v/>
      </c>
      <c r="G890" s="36"/>
      <c r="H890" s="33" t="str">
        <f>IF($G890&lt;&gt;"",VLOOKUP($G890,Parametros!$P$3:$R$102,2,FALSE),"")</f>
        <v/>
      </c>
      <c r="I890" s="9"/>
      <c r="J890" s="9"/>
      <c r="K890" s="9"/>
      <c r="L890" s="33" t="str">
        <f>IF($U890&lt;&gt;"",VLOOKUP(VLOOKUP(VLOOKUP($U890,Endereços!$B$3:$M$1002,8,FALSE),Parametros!$AG$3:$AJ$102,4,FALSE),Parametros!$U$3:$Z$102,4,FALSE),"")</f>
        <v/>
      </c>
      <c r="M890" s="33" t="str">
        <f>IF($U890&lt;&gt;"",VLOOKUP(VLOOKUP($U890,Endereços!$B$3:$M$1002,6,FALSE),Parametros!$I$3:$N$102,6,FALSE),"")</f>
        <v/>
      </c>
      <c r="N890" s="9"/>
      <c r="O890" s="9"/>
      <c r="P890" s="9"/>
      <c r="Q890" s="9"/>
      <c r="R890" s="9"/>
      <c r="S890" s="9"/>
      <c r="T890" s="9"/>
      <c r="U890" s="9"/>
      <c r="V890" s="32" t="str">
        <f>IF($U890&lt;&gt;"",VLOOKUP($U890,Endereços!$B$3:$M$1002,5,FALSE)&amp;" - "&amp;VLOOKUP($U890,Endereços!$B$3:$M$1002,7,FALSE)&amp;" - "&amp;VLOOKUP($U890,Endereços!$B$3:$M$1002,8,FALSE)&amp;", "&amp;VLOOKUP($U890,Endereços!$B$3:$M$1002,2,FALSE)&amp;" "&amp;VLOOKUP($U890,Endereços!$B$3:$M$1002,3,FALSE),"")</f>
        <v/>
      </c>
      <c r="W890" s="9"/>
      <c r="X890" s="9"/>
      <c r="Y890" s="9"/>
      <c r="Z890" s="16"/>
      <c r="AA890" s="16"/>
      <c r="AB890" s="72"/>
    </row>
    <row r="891" spans="1:28" x14ac:dyDescent="0.2">
      <c r="A891" s="38" t="str">
        <f t="shared" si="15"/>
        <v/>
      </c>
      <c r="B891" s="9"/>
      <c r="C891" s="7"/>
      <c r="D891" s="14"/>
      <c r="E891" s="14"/>
      <c r="F891" s="33" t="str">
        <f>IF($E891&lt;&gt;"",VLOOKUP($E891,Parametros!$A$3:$C$102,2,FALSE),"")</f>
        <v/>
      </c>
      <c r="G891" s="36"/>
      <c r="H891" s="33" t="str">
        <f>IF($G891&lt;&gt;"",VLOOKUP($G891,Parametros!$P$3:$R$102,2,FALSE),"")</f>
        <v/>
      </c>
      <c r="I891" s="9"/>
      <c r="J891" s="9"/>
      <c r="K891" s="9"/>
      <c r="L891" s="33" t="str">
        <f>IF($U891&lt;&gt;"",VLOOKUP(VLOOKUP(VLOOKUP($U891,Endereços!$B$3:$M$1002,8,FALSE),Parametros!$AG$3:$AJ$102,4,FALSE),Parametros!$U$3:$Z$102,4,FALSE),"")</f>
        <v/>
      </c>
      <c r="M891" s="33" t="str">
        <f>IF($U891&lt;&gt;"",VLOOKUP(VLOOKUP($U891,Endereços!$B$3:$M$1002,6,FALSE),Parametros!$I$3:$N$102,6,FALSE),"")</f>
        <v/>
      </c>
      <c r="N891" s="9"/>
      <c r="O891" s="9"/>
      <c r="P891" s="9"/>
      <c r="Q891" s="9"/>
      <c r="R891" s="9"/>
      <c r="S891" s="9"/>
      <c r="T891" s="9"/>
      <c r="U891" s="9"/>
      <c r="V891" s="32" t="str">
        <f>IF($U891&lt;&gt;"",VLOOKUP($U891,Endereços!$B$3:$M$1002,5,FALSE)&amp;" - "&amp;VLOOKUP($U891,Endereços!$B$3:$M$1002,7,FALSE)&amp;" - "&amp;VLOOKUP($U891,Endereços!$B$3:$M$1002,8,FALSE)&amp;", "&amp;VLOOKUP($U891,Endereços!$B$3:$M$1002,2,FALSE)&amp;" "&amp;VLOOKUP($U891,Endereços!$B$3:$M$1002,3,FALSE),"")</f>
        <v/>
      </c>
      <c r="W891" s="9"/>
      <c r="X891" s="9"/>
      <c r="Y891" s="9"/>
      <c r="Z891" s="16"/>
      <c r="AA891" s="16"/>
      <c r="AB891" s="72"/>
    </row>
    <row r="892" spans="1:28" x14ac:dyDescent="0.2">
      <c r="A892" s="38" t="str">
        <f t="shared" si="15"/>
        <v/>
      </c>
      <c r="B892" s="9"/>
      <c r="C892" s="7"/>
      <c r="D892" s="14"/>
      <c r="E892" s="14"/>
      <c r="F892" s="33" t="str">
        <f>IF($E892&lt;&gt;"",VLOOKUP($E892,Parametros!$A$3:$C$102,2,FALSE),"")</f>
        <v/>
      </c>
      <c r="G892" s="36"/>
      <c r="H892" s="33" t="str">
        <f>IF($G892&lt;&gt;"",VLOOKUP($G892,Parametros!$P$3:$R$102,2,FALSE),"")</f>
        <v/>
      </c>
      <c r="I892" s="9"/>
      <c r="J892" s="9"/>
      <c r="K892" s="9"/>
      <c r="L892" s="33" t="str">
        <f>IF($U892&lt;&gt;"",VLOOKUP(VLOOKUP(VLOOKUP($U892,Endereços!$B$3:$M$1002,8,FALSE),Parametros!$AG$3:$AJ$102,4,FALSE),Parametros!$U$3:$Z$102,4,FALSE),"")</f>
        <v/>
      </c>
      <c r="M892" s="33" t="str">
        <f>IF($U892&lt;&gt;"",VLOOKUP(VLOOKUP($U892,Endereços!$B$3:$M$1002,6,FALSE),Parametros!$I$3:$N$102,6,FALSE),"")</f>
        <v/>
      </c>
      <c r="N892" s="9"/>
      <c r="O892" s="9"/>
      <c r="P892" s="9"/>
      <c r="Q892" s="9"/>
      <c r="R892" s="9"/>
      <c r="S892" s="9"/>
      <c r="T892" s="9"/>
      <c r="U892" s="9"/>
      <c r="V892" s="32" t="str">
        <f>IF($U892&lt;&gt;"",VLOOKUP($U892,Endereços!$B$3:$M$1002,5,FALSE)&amp;" - "&amp;VLOOKUP($U892,Endereços!$B$3:$M$1002,7,FALSE)&amp;" - "&amp;VLOOKUP($U892,Endereços!$B$3:$M$1002,8,FALSE)&amp;", "&amp;VLOOKUP($U892,Endereços!$B$3:$M$1002,2,FALSE)&amp;" "&amp;VLOOKUP($U892,Endereços!$B$3:$M$1002,3,FALSE),"")</f>
        <v/>
      </c>
      <c r="W892" s="9"/>
      <c r="X892" s="9"/>
      <c r="Y892" s="9"/>
      <c r="Z892" s="16"/>
      <c r="AA892" s="16"/>
      <c r="AB892" s="72"/>
    </row>
    <row r="893" spans="1:28" x14ac:dyDescent="0.2">
      <c r="A893" s="38" t="str">
        <f t="shared" si="15"/>
        <v/>
      </c>
      <c r="B893" s="9"/>
      <c r="C893" s="7"/>
      <c r="D893" s="14"/>
      <c r="E893" s="14"/>
      <c r="F893" s="33" t="str">
        <f>IF($E893&lt;&gt;"",VLOOKUP($E893,Parametros!$A$3:$C$102,2,FALSE),"")</f>
        <v/>
      </c>
      <c r="G893" s="36"/>
      <c r="H893" s="33" t="str">
        <f>IF($G893&lt;&gt;"",VLOOKUP($G893,Parametros!$P$3:$R$102,2,FALSE),"")</f>
        <v/>
      </c>
      <c r="I893" s="9"/>
      <c r="J893" s="9"/>
      <c r="K893" s="9"/>
      <c r="L893" s="33" t="str">
        <f>IF($U893&lt;&gt;"",VLOOKUP(VLOOKUP(VLOOKUP($U893,Endereços!$B$3:$M$1002,8,FALSE),Parametros!$AG$3:$AJ$102,4,FALSE),Parametros!$U$3:$Z$102,4,FALSE),"")</f>
        <v/>
      </c>
      <c r="M893" s="33" t="str">
        <f>IF($U893&lt;&gt;"",VLOOKUP(VLOOKUP($U893,Endereços!$B$3:$M$1002,6,FALSE),Parametros!$I$3:$N$102,6,FALSE),"")</f>
        <v/>
      </c>
      <c r="N893" s="9"/>
      <c r="O893" s="9"/>
      <c r="P893" s="9"/>
      <c r="Q893" s="9"/>
      <c r="R893" s="9"/>
      <c r="S893" s="9"/>
      <c r="T893" s="9"/>
      <c r="U893" s="9"/>
      <c r="V893" s="32" t="str">
        <f>IF($U893&lt;&gt;"",VLOOKUP($U893,Endereços!$B$3:$M$1002,5,FALSE)&amp;" - "&amp;VLOOKUP($U893,Endereços!$B$3:$M$1002,7,FALSE)&amp;" - "&amp;VLOOKUP($U893,Endereços!$B$3:$M$1002,8,FALSE)&amp;", "&amp;VLOOKUP($U893,Endereços!$B$3:$M$1002,2,FALSE)&amp;" "&amp;VLOOKUP($U893,Endereços!$B$3:$M$1002,3,FALSE),"")</f>
        <v/>
      </c>
      <c r="W893" s="9"/>
      <c r="X893" s="9"/>
      <c r="Y893" s="9"/>
      <c r="Z893" s="16"/>
      <c r="AA893" s="16"/>
      <c r="AB893" s="72"/>
    </row>
    <row r="894" spans="1:28" x14ac:dyDescent="0.2">
      <c r="A894" s="38" t="str">
        <f t="shared" si="15"/>
        <v/>
      </c>
      <c r="B894" s="9"/>
      <c r="C894" s="7"/>
      <c r="D894" s="14"/>
      <c r="E894" s="14"/>
      <c r="F894" s="33" t="str">
        <f>IF($E894&lt;&gt;"",VLOOKUP($E894,Parametros!$A$3:$C$102,2,FALSE),"")</f>
        <v/>
      </c>
      <c r="G894" s="36"/>
      <c r="H894" s="33" t="str">
        <f>IF($G894&lt;&gt;"",VLOOKUP($G894,Parametros!$P$3:$R$102,2,FALSE),"")</f>
        <v/>
      </c>
      <c r="I894" s="9"/>
      <c r="J894" s="9"/>
      <c r="K894" s="9"/>
      <c r="L894" s="33" t="str">
        <f>IF($U894&lt;&gt;"",VLOOKUP(VLOOKUP(VLOOKUP($U894,Endereços!$B$3:$M$1002,8,FALSE),Parametros!$AG$3:$AJ$102,4,FALSE),Parametros!$U$3:$Z$102,4,FALSE),"")</f>
        <v/>
      </c>
      <c r="M894" s="33" t="str">
        <f>IF($U894&lt;&gt;"",VLOOKUP(VLOOKUP($U894,Endereços!$B$3:$M$1002,6,FALSE),Parametros!$I$3:$N$102,6,FALSE),"")</f>
        <v/>
      </c>
      <c r="N894" s="9"/>
      <c r="O894" s="9"/>
      <c r="P894" s="9"/>
      <c r="Q894" s="9"/>
      <c r="R894" s="9"/>
      <c r="S894" s="9"/>
      <c r="T894" s="9"/>
      <c r="U894" s="9"/>
      <c r="V894" s="32" t="str">
        <f>IF($U894&lt;&gt;"",VLOOKUP($U894,Endereços!$B$3:$M$1002,5,FALSE)&amp;" - "&amp;VLOOKUP($U894,Endereços!$B$3:$M$1002,7,FALSE)&amp;" - "&amp;VLOOKUP($U894,Endereços!$B$3:$M$1002,8,FALSE)&amp;", "&amp;VLOOKUP($U894,Endereços!$B$3:$M$1002,2,FALSE)&amp;" "&amp;VLOOKUP($U894,Endereços!$B$3:$M$1002,3,FALSE),"")</f>
        <v/>
      </c>
      <c r="W894" s="9"/>
      <c r="X894" s="9"/>
      <c r="Y894" s="9"/>
      <c r="Z894" s="16"/>
      <c r="AA894" s="16"/>
      <c r="AB894" s="72"/>
    </row>
    <row r="895" spans="1:28" x14ac:dyDescent="0.2">
      <c r="A895" s="38" t="str">
        <f t="shared" si="15"/>
        <v/>
      </c>
      <c r="B895" s="9"/>
      <c r="C895" s="7"/>
      <c r="D895" s="14"/>
      <c r="E895" s="14"/>
      <c r="F895" s="33" t="str">
        <f>IF($E895&lt;&gt;"",VLOOKUP($E895,Parametros!$A$3:$C$102,2,FALSE),"")</f>
        <v/>
      </c>
      <c r="G895" s="36"/>
      <c r="H895" s="33" t="str">
        <f>IF($G895&lt;&gt;"",VLOOKUP($G895,Parametros!$P$3:$R$102,2,FALSE),"")</f>
        <v/>
      </c>
      <c r="I895" s="9"/>
      <c r="J895" s="9"/>
      <c r="K895" s="9"/>
      <c r="L895" s="33" t="str">
        <f>IF($U895&lt;&gt;"",VLOOKUP(VLOOKUP(VLOOKUP($U895,Endereços!$B$3:$M$1002,8,FALSE),Parametros!$AG$3:$AJ$102,4,FALSE),Parametros!$U$3:$Z$102,4,FALSE),"")</f>
        <v/>
      </c>
      <c r="M895" s="33" t="str">
        <f>IF($U895&lt;&gt;"",VLOOKUP(VLOOKUP($U895,Endereços!$B$3:$M$1002,6,FALSE),Parametros!$I$3:$N$102,6,FALSE),"")</f>
        <v/>
      </c>
      <c r="N895" s="9"/>
      <c r="O895" s="9"/>
      <c r="P895" s="9"/>
      <c r="Q895" s="9"/>
      <c r="R895" s="9"/>
      <c r="S895" s="9"/>
      <c r="T895" s="9"/>
      <c r="U895" s="9"/>
      <c r="V895" s="32" t="str">
        <f>IF($U895&lt;&gt;"",VLOOKUP($U895,Endereços!$B$3:$M$1002,5,FALSE)&amp;" - "&amp;VLOOKUP($U895,Endereços!$B$3:$M$1002,7,FALSE)&amp;" - "&amp;VLOOKUP($U895,Endereços!$B$3:$M$1002,8,FALSE)&amp;", "&amp;VLOOKUP($U895,Endereços!$B$3:$M$1002,2,FALSE)&amp;" "&amp;VLOOKUP($U895,Endereços!$B$3:$M$1002,3,FALSE),"")</f>
        <v/>
      </c>
      <c r="W895" s="9"/>
      <c r="X895" s="9"/>
      <c r="Y895" s="9"/>
      <c r="Z895" s="16"/>
      <c r="AA895" s="16"/>
      <c r="AB895" s="72"/>
    </row>
    <row r="896" spans="1:28" x14ac:dyDescent="0.2">
      <c r="A896" s="38" t="str">
        <f t="shared" si="15"/>
        <v/>
      </c>
      <c r="B896" s="9"/>
      <c r="C896" s="7"/>
      <c r="D896" s="14"/>
      <c r="E896" s="14"/>
      <c r="F896" s="33" t="str">
        <f>IF($E896&lt;&gt;"",VLOOKUP($E896,Parametros!$A$3:$C$102,2,FALSE),"")</f>
        <v/>
      </c>
      <c r="G896" s="36"/>
      <c r="H896" s="33" t="str">
        <f>IF($G896&lt;&gt;"",VLOOKUP($G896,Parametros!$P$3:$R$102,2,FALSE),"")</f>
        <v/>
      </c>
      <c r="I896" s="9"/>
      <c r="J896" s="9"/>
      <c r="K896" s="9"/>
      <c r="L896" s="33" t="str">
        <f>IF($U896&lt;&gt;"",VLOOKUP(VLOOKUP(VLOOKUP($U896,Endereços!$B$3:$M$1002,8,FALSE),Parametros!$AG$3:$AJ$102,4,FALSE),Parametros!$U$3:$Z$102,4,FALSE),"")</f>
        <v/>
      </c>
      <c r="M896" s="33" t="str">
        <f>IF($U896&lt;&gt;"",VLOOKUP(VLOOKUP($U896,Endereços!$B$3:$M$1002,6,FALSE),Parametros!$I$3:$N$102,6,FALSE),"")</f>
        <v/>
      </c>
      <c r="N896" s="9"/>
      <c r="O896" s="9"/>
      <c r="P896" s="9"/>
      <c r="Q896" s="9"/>
      <c r="R896" s="9"/>
      <c r="S896" s="9"/>
      <c r="T896" s="9"/>
      <c r="U896" s="9"/>
      <c r="V896" s="32" t="str">
        <f>IF($U896&lt;&gt;"",VLOOKUP($U896,Endereços!$B$3:$M$1002,5,FALSE)&amp;" - "&amp;VLOOKUP($U896,Endereços!$B$3:$M$1002,7,FALSE)&amp;" - "&amp;VLOOKUP($U896,Endereços!$B$3:$M$1002,8,FALSE)&amp;", "&amp;VLOOKUP($U896,Endereços!$B$3:$M$1002,2,FALSE)&amp;" "&amp;VLOOKUP($U896,Endereços!$B$3:$M$1002,3,FALSE),"")</f>
        <v/>
      </c>
      <c r="W896" s="9"/>
      <c r="X896" s="9"/>
      <c r="Y896" s="9"/>
      <c r="Z896" s="16"/>
      <c r="AA896" s="16"/>
      <c r="AB896" s="72"/>
    </row>
    <row r="897" spans="1:28" x14ac:dyDescent="0.2">
      <c r="A897" s="38" t="str">
        <f t="shared" si="15"/>
        <v/>
      </c>
      <c r="B897" s="9"/>
      <c r="C897" s="7"/>
      <c r="D897" s="14"/>
      <c r="E897" s="14"/>
      <c r="F897" s="33" t="str">
        <f>IF($E897&lt;&gt;"",VLOOKUP($E897,Parametros!$A$3:$C$102,2,FALSE),"")</f>
        <v/>
      </c>
      <c r="G897" s="36"/>
      <c r="H897" s="33" t="str">
        <f>IF($G897&lt;&gt;"",VLOOKUP($G897,Parametros!$P$3:$R$102,2,FALSE),"")</f>
        <v/>
      </c>
      <c r="I897" s="9"/>
      <c r="J897" s="9"/>
      <c r="K897" s="9"/>
      <c r="L897" s="33" t="str">
        <f>IF($U897&lt;&gt;"",VLOOKUP(VLOOKUP(VLOOKUP($U897,Endereços!$B$3:$M$1002,8,FALSE),Parametros!$AG$3:$AJ$102,4,FALSE),Parametros!$U$3:$Z$102,4,FALSE),"")</f>
        <v/>
      </c>
      <c r="M897" s="33" t="str">
        <f>IF($U897&lt;&gt;"",VLOOKUP(VLOOKUP($U897,Endereços!$B$3:$M$1002,6,FALSE),Parametros!$I$3:$N$102,6,FALSE),"")</f>
        <v/>
      </c>
      <c r="N897" s="9"/>
      <c r="O897" s="9"/>
      <c r="P897" s="9"/>
      <c r="Q897" s="9"/>
      <c r="R897" s="9"/>
      <c r="S897" s="9"/>
      <c r="T897" s="9"/>
      <c r="U897" s="9"/>
      <c r="V897" s="32" t="str">
        <f>IF($U897&lt;&gt;"",VLOOKUP($U897,Endereços!$B$3:$M$1002,5,FALSE)&amp;" - "&amp;VLOOKUP($U897,Endereços!$B$3:$M$1002,7,FALSE)&amp;" - "&amp;VLOOKUP($U897,Endereços!$B$3:$M$1002,8,FALSE)&amp;", "&amp;VLOOKUP($U897,Endereços!$B$3:$M$1002,2,FALSE)&amp;" "&amp;VLOOKUP($U897,Endereços!$B$3:$M$1002,3,FALSE),"")</f>
        <v/>
      </c>
      <c r="W897" s="9"/>
      <c r="X897" s="9"/>
      <c r="Y897" s="9"/>
      <c r="Z897" s="16"/>
      <c r="AA897" s="16"/>
      <c r="AB897" s="72"/>
    </row>
    <row r="898" spans="1:28" x14ac:dyDescent="0.2">
      <c r="A898" s="38" t="str">
        <f t="shared" si="15"/>
        <v/>
      </c>
      <c r="B898" s="9"/>
      <c r="C898" s="7"/>
      <c r="D898" s="14"/>
      <c r="E898" s="14"/>
      <c r="F898" s="33" t="str">
        <f>IF($E898&lt;&gt;"",VLOOKUP($E898,Parametros!$A$3:$C$102,2,FALSE),"")</f>
        <v/>
      </c>
      <c r="G898" s="36"/>
      <c r="H898" s="33" t="str">
        <f>IF($G898&lt;&gt;"",VLOOKUP($G898,Parametros!$P$3:$R$102,2,FALSE),"")</f>
        <v/>
      </c>
      <c r="I898" s="9"/>
      <c r="J898" s="9"/>
      <c r="K898" s="9"/>
      <c r="L898" s="33" t="str">
        <f>IF($U898&lt;&gt;"",VLOOKUP(VLOOKUP(VLOOKUP($U898,Endereços!$B$3:$M$1002,8,FALSE),Parametros!$AG$3:$AJ$102,4,FALSE),Parametros!$U$3:$Z$102,4,FALSE),"")</f>
        <v/>
      </c>
      <c r="M898" s="33" t="str">
        <f>IF($U898&lt;&gt;"",VLOOKUP(VLOOKUP($U898,Endereços!$B$3:$M$1002,6,FALSE),Parametros!$I$3:$N$102,6,FALSE),"")</f>
        <v/>
      </c>
      <c r="N898" s="9"/>
      <c r="O898" s="9"/>
      <c r="P898" s="9"/>
      <c r="Q898" s="9"/>
      <c r="R898" s="9"/>
      <c r="S898" s="9"/>
      <c r="T898" s="9"/>
      <c r="U898" s="9"/>
      <c r="V898" s="32" t="str">
        <f>IF($U898&lt;&gt;"",VLOOKUP($U898,Endereços!$B$3:$M$1002,5,FALSE)&amp;" - "&amp;VLOOKUP($U898,Endereços!$B$3:$M$1002,7,FALSE)&amp;" - "&amp;VLOOKUP($U898,Endereços!$B$3:$M$1002,8,FALSE)&amp;", "&amp;VLOOKUP($U898,Endereços!$B$3:$M$1002,2,FALSE)&amp;" "&amp;VLOOKUP($U898,Endereços!$B$3:$M$1002,3,FALSE),"")</f>
        <v/>
      </c>
      <c r="W898" s="9"/>
      <c r="X898" s="9"/>
      <c r="Y898" s="9"/>
      <c r="Z898" s="16"/>
      <c r="AA898" s="16"/>
      <c r="AB898" s="72"/>
    </row>
    <row r="899" spans="1:28" x14ac:dyDescent="0.2">
      <c r="A899" s="38" t="str">
        <f t="shared" si="15"/>
        <v/>
      </c>
      <c r="B899" s="9"/>
      <c r="C899" s="7"/>
      <c r="D899" s="14"/>
      <c r="E899" s="14"/>
      <c r="F899" s="33" t="str">
        <f>IF($E899&lt;&gt;"",VLOOKUP($E899,Parametros!$A$3:$C$102,2,FALSE),"")</f>
        <v/>
      </c>
      <c r="G899" s="36"/>
      <c r="H899" s="33" t="str">
        <f>IF($G899&lt;&gt;"",VLOOKUP($G899,Parametros!$P$3:$R$102,2,FALSE),"")</f>
        <v/>
      </c>
      <c r="I899" s="9"/>
      <c r="J899" s="9"/>
      <c r="K899" s="9"/>
      <c r="L899" s="33" t="str">
        <f>IF($U899&lt;&gt;"",VLOOKUP(VLOOKUP(VLOOKUP($U899,Endereços!$B$3:$M$1002,8,FALSE),Parametros!$AG$3:$AJ$102,4,FALSE),Parametros!$U$3:$Z$102,4,FALSE),"")</f>
        <v/>
      </c>
      <c r="M899" s="33" t="str">
        <f>IF($U899&lt;&gt;"",VLOOKUP(VLOOKUP($U899,Endereços!$B$3:$M$1002,6,FALSE),Parametros!$I$3:$N$102,6,FALSE),"")</f>
        <v/>
      </c>
      <c r="N899" s="9"/>
      <c r="O899" s="9"/>
      <c r="P899" s="9"/>
      <c r="Q899" s="9"/>
      <c r="R899" s="9"/>
      <c r="S899" s="9"/>
      <c r="T899" s="9"/>
      <c r="U899" s="9"/>
      <c r="V899" s="32" t="str">
        <f>IF($U899&lt;&gt;"",VLOOKUP($U899,Endereços!$B$3:$M$1002,5,FALSE)&amp;" - "&amp;VLOOKUP($U899,Endereços!$B$3:$M$1002,7,FALSE)&amp;" - "&amp;VLOOKUP($U899,Endereços!$B$3:$M$1002,8,FALSE)&amp;", "&amp;VLOOKUP($U899,Endereços!$B$3:$M$1002,2,FALSE)&amp;" "&amp;VLOOKUP($U899,Endereços!$B$3:$M$1002,3,FALSE),"")</f>
        <v/>
      </c>
      <c r="W899" s="9"/>
      <c r="X899" s="9"/>
      <c r="Y899" s="9"/>
      <c r="Z899" s="16"/>
      <c r="AA899" s="16"/>
      <c r="AB899" s="72"/>
    </row>
    <row r="900" spans="1:28" x14ac:dyDescent="0.2">
      <c r="A900" s="38" t="str">
        <f t="shared" si="15"/>
        <v/>
      </c>
      <c r="B900" s="9"/>
      <c r="C900" s="7"/>
      <c r="D900" s="14"/>
      <c r="E900" s="14"/>
      <c r="F900" s="33" t="str">
        <f>IF($E900&lt;&gt;"",VLOOKUP($E900,Parametros!$A$3:$C$102,2,FALSE),"")</f>
        <v/>
      </c>
      <c r="G900" s="36"/>
      <c r="H900" s="33" t="str">
        <f>IF($G900&lt;&gt;"",VLOOKUP($G900,Parametros!$P$3:$R$102,2,FALSE),"")</f>
        <v/>
      </c>
      <c r="I900" s="9"/>
      <c r="J900" s="9"/>
      <c r="K900" s="9"/>
      <c r="L900" s="33" t="str">
        <f>IF($U900&lt;&gt;"",VLOOKUP(VLOOKUP(VLOOKUP($U900,Endereços!$B$3:$M$1002,8,FALSE),Parametros!$AG$3:$AJ$102,4,FALSE),Parametros!$U$3:$Z$102,4,FALSE),"")</f>
        <v/>
      </c>
      <c r="M900" s="33" t="str">
        <f>IF($U900&lt;&gt;"",VLOOKUP(VLOOKUP($U900,Endereços!$B$3:$M$1002,6,FALSE),Parametros!$I$3:$N$102,6,FALSE),"")</f>
        <v/>
      </c>
      <c r="N900" s="9"/>
      <c r="O900" s="9"/>
      <c r="P900" s="9"/>
      <c r="Q900" s="9"/>
      <c r="R900" s="9"/>
      <c r="S900" s="9"/>
      <c r="T900" s="9"/>
      <c r="U900" s="9"/>
      <c r="V900" s="32" t="str">
        <f>IF($U900&lt;&gt;"",VLOOKUP($U900,Endereços!$B$3:$M$1002,5,FALSE)&amp;" - "&amp;VLOOKUP($U900,Endereços!$B$3:$M$1002,7,FALSE)&amp;" - "&amp;VLOOKUP($U900,Endereços!$B$3:$M$1002,8,FALSE)&amp;", "&amp;VLOOKUP($U900,Endereços!$B$3:$M$1002,2,FALSE)&amp;" "&amp;VLOOKUP($U900,Endereços!$B$3:$M$1002,3,FALSE),"")</f>
        <v/>
      </c>
      <c r="W900" s="9"/>
      <c r="X900" s="9"/>
      <c r="Y900" s="9"/>
      <c r="Z900" s="16"/>
      <c r="AA900" s="16"/>
      <c r="AB900" s="72"/>
    </row>
    <row r="901" spans="1:28" x14ac:dyDescent="0.2">
      <c r="A901" s="38" t="str">
        <f t="shared" si="15"/>
        <v/>
      </c>
      <c r="B901" s="9"/>
      <c r="C901" s="7"/>
      <c r="D901" s="14"/>
      <c r="E901" s="14"/>
      <c r="F901" s="33" t="str">
        <f>IF($E901&lt;&gt;"",VLOOKUP($E901,Parametros!$A$3:$C$102,2,FALSE),"")</f>
        <v/>
      </c>
      <c r="G901" s="36"/>
      <c r="H901" s="33" t="str">
        <f>IF($G901&lt;&gt;"",VLOOKUP($G901,Parametros!$P$3:$R$102,2,FALSE),"")</f>
        <v/>
      </c>
      <c r="I901" s="9"/>
      <c r="J901" s="9"/>
      <c r="K901" s="9"/>
      <c r="L901" s="33" t="str">
        <f>IF($U901&lt;&gt;"",VLOOKUP(VLOOKUP(VLOOKUP($U901,Endereços!$B$3:$M$1002,8,FALSE),Parametros!$AG$3:$AJ$102,4,FALSE),Parametros!$U$3:$Z$102,4,FALSE),"")</f>
        <v/>
      </c>
      <c r="M901" s="33" t="str">
        <f>IF($U901&lt;&gt;"",VLOOKUP(VLOOKUP($U901,Endereços!$B$3:$M$1002,6,FALSE),Parametros!$I$3:$N$102,6,FALSE),"")</f>
        <v/>
      </c>
      <c r="N901" s="9"/>
      <c r="O901" s="9"/>
      <c r="P901" s="9"/>
      <c r="Q901" s="9"/>
      <c r="R901" s="9"/>
      <c r="S901" s="9"/>
      <c r="T901" s="9"/>
      <c r="U901" s="9"/>
      <c r="V901" s="32" t="str">
        <f>IF($U901&lt;&gt;"",VLOOKUP($U901,Endereços!$B$3:$M$1002,5,FALSE)&amp;" - "&amp;VLOOKUP($U901,Endereços!$B$3:$M$1002,7,FALSE)&amp;" - "&amp;VLOOKUP($U901,Endereços!$B$3:$M$1002,8,FALSE)&amp;", "&amp;VLOOKUP($U901,Endereços!$B$3:$M$1002,2,FALSE)&amp;" "&amp;VLOOKUP($U901,Endereços!$B$3:$M$1002,3,FALSE),"")</f>
        <v/>
      </c>
      <c r="W901" s="9"/>
      <c r="X901" s="9"/>
      <c r="Y901" s="9"/>
      <c r="Z901" s="16"/>
      <c r="AA901" s="16"/>
      <c r="AB901" s="72"/>
    </row>
    <row r="902" spans="1:28" x14ac:dyDescent="0.2">
      <c r="A902" s="38" t="str">
        <f t="shared" si="15"/>
        <v/>
      </c>
      <c r="B902" s="9"/>
      <c r="C902" s="7"/>
      <c r="D902" s="14"/>
      <c r="E902" s="14"/>
      <c r="F902" s="33" t="str">
        <f>IF($E902&lt;&gt;"",VLOOKUP($E902,Parametros!$A$3:$C$102,2,FALSE),"")</f>
        <v/>
      </c>
      <c r="G902" s="36"/>
      <c r="H902" s="33" t="str">
        <f>IF($G902&lt;&gt;"",VLOOKUP($G902,Parametros!$P$3:$R$102,2,FALSE),"")</f>
        <v/>
      </c>
      <c r="I902" s="9"/>
      <c r="J902" s="9"/>
      <c r="K902" s="9"/>
      <c r="L902" s="33" t="str">
        <f>IF($U902&lt;&gt;"",VLOOKUP(VLOOKUP(VLOOKUP($U902,Endereços!$B$3:$M$1002,8,FALSE),Parametros!$AG$3:$AJ$102,4,FALSE),Parametros!$U$3:$Z$102,4,FALSE),"")</f>
        <v/>
      </c>
      <c r="M902" s="33" t="str">
        <f>IF($U902&lt;&gt;"",VLOOKUP(VLOOKUP($U902,Endereços!$B$3:$M$1002,6,FALSE),Parametros!$I$3:$N$102,6,FALSE),"")</f>
        <v/>
      </c>
      <c r="N902" s="9"/>
      <c r="O902" s="9"/>
      <c r="P902" s="9"/>
      <c r="Q902" s="9"/>
      <c r="R902" s="9"/>
      <c r="S902" s="9"/>
      <c r="T902" s="9"/>
      <c r="U902" s="9"/>
      <c r="V902" s="32" t="str">
        <f>IF($U902&lt;&gt;"",VLOOKUP($U902,Endereços!$B$3:$M$1002,5,FALSE)&amp;" - "&amp;VLOOKUP($U902,Endereços!$B$3:$M$1002,7,FALSE)&amp;" - "&amp;VLOOKUP($U902,Endereços!$B$3:$M$1002,8,FALSE)&amp;", "&amp;VLOOKUP($U902,Endereços!$B$3:$M$1002,2,FALSE)&amp;" "&amp;VLOOKUP($U902,Endereços!$B$3:$M$1002,3,FALSE),"")</f>
        <v/>
      </c>
      <c r="W902" s="9"/>
      <c r="X902" s="9"/>
      <c r="Y902" s="9"/>
      <c r="Z902" s="16"/>
      <c r="AA902" s="16"/>
      <c r="AB902" s="72"/>
    </row>
    <row r="903" spans="1:28" x14ac:dyDescent="0.2">
      <c r="A903" s="38" t="str">
        <f t="shared" si="15"/>
        <v/>
      </c>
      <c r="B903" s="9"/>
      <c r="C903" s="7"/>
      <c r="D903" s="14"/>
      <c r="E903" s="14"/>
      <c r="F903" s="33" t="str">
        <f>IF($E903&lt;&gt;"",VLOOKUP($E903,Parametros!$A$3:$C$102,2,FALSE),"")</f>
        <v/>
      </c>
      <c r="G903" s="36"/>
      <c r="H903" s="33" t="str">
        <f>IF($G903&lt;&gt;"",VLOOKUP($G903,Parametros!$P$3:$R$102,2,FALSE),"")</f>
        <v/>
      </c>
      <c r="I903" s="9"/>
      <c r="J903" s="9"/>
      <c r="K903" s="9"/>
      <c r="L903" s="33" t="str">
        <f>IF($U903&lt;&gt;"",VLOOKUP(VLOOKUP(VLOOKUP($U903,Endereços!$B$3:$M$1002,8,FALSE),Parametros!$AG$3:$AJ$102,4,FALSE),Parametros!$U$3:$Z$102,4,FALSE),"")</f>
        <v/>
      </c>
      <c r="M903" s="33" t="str">
        <f>IF($U903&lt;&gt;"",VLOOKUP(VLOOKUP($U903,Endereços!$B$3:$M$1002,6,FALSE),Parametros!$I$3:$N$102,6,FALSE),"")</f>
        <v/>
      </c>
      <c r="N903" s="9"/>
      <c r="O903" s="9"/>
      <c r="P903" s="9"/>
      <c r="Q903" s="9"/>
      <c r="R903" s="9"/>
      <c r="S903" s="9"/>
      <c r="T903" s="9"/>
      <c r="U903" s="9"/>
      <c r="V903" s="32" t="str">
        <f>IF($U903&lt;&gt;"",VLOOKUP($U903,Endereços!$B$3:$M$1002,5,FALSE)&amp;" - "&amp;VLOOKUP($U903,Endereços!$B$3:$M$1002,7,FALSE)&amp;" - "&amp;VLOOKUP($U903,Endereços!$B$3:$M$1002,8,FALSE)&amp;", "&amp;VLOOKUP($U903,Endereços!$B$3:$M$1002,2,FALSE)&amp;" "&amp;VLOOKUP($U903,Endereços!$B$3:$M$1002,3,FALSE),"")</f>
        <v/>
      </c>
      <c r="W903" s="9"/>
      <c r="X903" s="9"/>
      <c r="Y903" s="9"/>
      <c r="Z903" s="16"/>
      <c r="AA903" s="16"/>
      <c r="AB903" s="72"/>
    </row>
    <row r="904" spans="1:28" x14ac:dyDescent="0.2">
      <c r="A904" s="38" t="str">
        <f t="shared" si="15"/>
        <v/>
      </c>
      <c r="B904" s="9"/>
      <c r="C904" s="7"/>
      <c r="D904" s="14"/>
      <c r="E904" s="14"/>
      <c r="F904" s="33" t="str">
        <f>IF($E904&lt;&gt;"",VLOOKUP($E904,Parametros!$A$3:$C$102,2,FALSE),"")</f>
        <v/>
      </c>
      <c r="G904" s="36"/>
      <c r="H904" s="33" t="str">
        <f>IF($G904&lt;&gt;"",VLOOKUP($G904,Parametros!$P$3:$R$102,2,FALSE),"")</f>
        <v/>
      </c>
      <c r="I904" s="9"/>
      <c r="J904" s="9"/>
      <c r="K904" s="9"/>
      <c r="L904" s="33" t="str">
        <f>IF($U904&lt;&gt;"",VLOOKUP(VLOOKUP(VLOOKUP($U904,Endereços!$B$3:$M$1002,8,FALSE),Parametros!$AG$3:$AJ$102,4,FALSE),Parametros!$U$3:$Z$102,4,FALSE),"")</f>
        <v/>
      </c>
      <c r="M904" s="33" t="str">
        <f>IF($U904&lt;&gt;"",VLOOKUP(VLOOKUP($U904,Endereços!$B$3:$M$1002,6,FALSE),Parametros!$I$3:$N$102,6,FALSE),"")</f>
        <v/>
      </c>
      <c r="N904" s="9"/>
      <c r="O904" s="9"/>
      <c r="P904" s="9"/>
      <c r="Q904" s="9"/>
      <c r="R904" s="9"/>
      <c r="S904" s="9"/>
      <c r="T904" s="9"/>
      <c r="U904" s="9"/>
      <c r="V904" s="32" t="str">
        <f>IF($U904&lt;&gt;"",VLOOKUP($U904,Endereços!$B$3:$M$1002,5,FALSE)&amp;" - "&amp;VLOOKUP($U904,Endereços!$B$3:$M$1002,7,FALSE)&amp;" - "&amp;VLOOKUP($U904,Endereços!$B$3:$M$1002,8,FALSE)&amp;", "&amp;VLOOKUP($U904,Endereços!$B$3:$M$1002,2,FALSE)&amp;" "&amp;VLOOKUP($U904,Endereços!$B$3:$M$1002,3,FALSE),"")</f>
        <v/>
      </c>
      <c r="W904" s="9"/>
      <c r="X904" s="9"/>
      <c r="Y904" s="9"/>
      <c r="Z904" s="16"/>
      <c r="AA904" s="16"/>
      <c r="AB904" s="72"/>
    </row>
    <row r="905" spans="1:28" x14ac:dyDescent="0.2">
      <c r="A905" s="38" t="str">
        <f t="shared" si="15"/>
        <v/>
      </c>
      <c r="B905" s="9"/>
      <c r="C905" s="7"/>
      <c r="D905" s="14"/>
      <c r="E905" s="14"/>
      <c r="F905" s="33" t="str">
        <f>IF($E905&lt;&gt;"",VLOOKUP($E905,Parametros!$A$3:$C$102,2,FALSE),"")</f>
        <v/>
      </c>
      <c r="G905" s="36"/>
      <c r="H905" s="33" t="str">
        <f>IF($G905&lt;&gt;"",VLOOKUP($G905,Parametros!$P$3:$R$102,2,FALSE),"")</f>
        <v/>
      </c>
      <c r="I905" s="9"/>
      <c r="J905" s="9"/>
      <c r="K905" s="9"/>
      <c r="L905" s="33" t="str">
        <f>IF($U905&lt;&gt;"",VLOOKUP(VLOOKUP(VLOOKUP($U905,Endereços!$B$3:$M$1002,8,FALSE),Parametros!$AG$3:$AJ$102,4,FALSE),Parametros!$U$3:$Z$102,4,FALSE),"")</f>
        <v/>
      </c>
      <c r="M905" s="33" t="str">
        <f>IF($U905&lt;&gt;"",VLOOKUP(VLOOKUP($U905,Endereços!$B$3:$M$1002,6,FALSE),Parametros!$I$3:$N$102,6,FALSE),"")</f>
        <v/>
      </c>
      <c r="N905" s="9"/>
      <c r="O905" s="9"/>
      <c r="P905" s="9"/>
      <c r="Q905" s="9"/>
      <c r="R905" s="9"/>
      <c r="S905" s="9"/>
      <c r="T905" s="9"/>
      <c r="U905" s="9"/>
      <c r="V905" s="32" t="str">
        <f>IF($U905&lt;&gt;"",VLOOKUP($U905,Endereços!$B$3:$M$1002,5,FALSE)&amp;" - "&amp;VLOOKUP($U905,Endereços!$B$3:$M$1002,7,FALSE)&amp;" - "&amp;VLOOKUP($U905,Endereços!$B$3:$M$1002,8,FALSE)&amp;", "&amp;VLOOKUP($U905,Endereços!$B$3:$M$1002,2,FALSE)&amp;" "&amp;VLOOKUP($U905,Endereços!$B$3:$M$1002,3,FALSE),"")</f>
        <v/>
      </c>
      <c r="W905" s="9"/>
      <c r="X905" s="9"/>
      <c r="Y905" s="9"/>
      <c r="Z905" s="16"/>
      <c r="AA905" s="16"/>
      <c r="AB905" s="72"/>
    </row>
    <row r="906" spans="1:28" x14ac:dyDescent="0.2">
      <c r="A906" s="38" t="str">
        <f t="shared" si="15"/>
        <v/>
      </c>
      <c r="B906" s="9"/>
      <c r="C906" s="7"/>
      <c r="D906" s="14"/>
      <c r="E906" s="14"/>
      <c r="F906" s="33" t="str">
        <f>IF($E906&lt;&gt;"",VLOOKUP($E906,Parametros!$A$3:$C$102,2,FALSE),"")</f>
        <v/>
      </c>
      <c r="G906" s="36"/>
      <c r="H906" s="33" t="str">
        <f>IF($G906&lt;&gt;"",VLOOKUP($G906,Parametros!$P$3:$R$102,2,FALSE),"")</f>
        <v/>
      </c>
      <c r="I906" s="9"/>
      <c r="J906" s="9"/>
      <c r="K906" s="9"/>
      <c r="L906" s="33" t="str">
        <f>IF($U906&lt;&gt;"",VLOOKUP(VLOOKUP(VLOOKUP($U906,Endereços!$B$3:$M$1002,8,FALSE),Parametros!$AG$3:$AJ$102,4,FALSE),Parametros!$U$3:$Z$102,4,FALSE),"")</f>
        <v/>
      </c>
      <c r="M906" s="33" t="str">
        <f>IF($U906&lt;&gt;"",VLOOKUP(VLOOKUP($U906,Endereços!$B$3:$M$1002,6,FALSE),Parametros!$I$3:$N$102,6,FALSE),"")</f>
        <v/>
      </c>
      <c r="N906" s="9"/>
      <c r="O906" s="9"/>
      <c r="P906" s="9"/>
      <c r="Q906" s="9"/>
      <c r="R906" s="9"/>
      <c r="S906" s="9"/>
      <c r="T906" s="9"/>
      <c r="U906" s="9"/>
      <c r="V906" s="32" t="str">
        <f>IF($U906&lt;&gt;"",VLOOKUP($U906,Endereços!$B$3:$M$1002,5,FALSE)&amp;" - "&amp;VLOOKUP($U906,Endereços!$B$3:$M$1002,7,FALSE)&amp;" - "&amp;VLOOKUP($U906,Endereços!$B$3:$M$1002,8,FALSE)&amp;", "&amp;VLOOKUP($U906,Endereços!$B$3:$M$1002,2,FALSE)&amp;" "&amp;VLOOKUP($U906,Endereços!$B$3:$M$1002,3,FALSE),"")</f>
        <v/>
      </c>
      <c r="W906" s="9"/>
      <c r="X906" s="9"/>
      <c r="Y906" s="9"/>
      <c r="Z906" s="16"/>
      <c r="AA906" s="16"/>
      <c r="AB906" s="72"/>
    </row>
    <row r="907" spans="1:28" x14ac:dyDescent="0.2">
      <c r="A907" s="38" t="str">
        <f t="shared" ref="A907:A989" si="16">IF($B907&lt;&gt;"",$A906+1,"")</f>
        <v/>
      </c>
      <c r="B907" s="9"/>
      <c r="C907" s="7"/>
      <c r="D907" s="14"/>
      <c r="E907" s="14"/>
      <c r="F907" s="33" t="str">
        <f>IF($E907&lt;&gt;"",VLOOKUP($E907,Parametros!$A$3:$C$102,2,FALSE),"")</f>
        <v/>
      </c>
      <c r="G907" s="36"/>
      <c r="H907" s="33" t="str">
        <f>IF($G907&lt;&gt;"",VLOOKUP($G907,Parametros!$P$3:$R$102,2,FALSE),"")</f>
        <v/>
      </c>
      <c r="I907" s="9"/>
      <c r="J907" s="9"/>
      <c r="K907" s="9"/>
      <c r="L907" s="33" t="str">
        <f>IF($U907&lt;&gt;"",VLOOKUP(VLOOKUP(VLOOKUP($U907,Endereços!$B$3:$M$1002,8,FALSE),Parametros!$AG$3:$AJ$102,4,FALSE),Parametros!$U$3:$Z$102,4,FALSE),"")</f>
        <v/>
      </c>
      <c r="M907" s="33" t="str">
        <f>IF($U907&lt;&gt;"",VLOOKUP(VLOOKUP($U907,Endereços!$B$3:$M$1002,6,FALSE),Parametros!$I$3:$N$102,6,FALSE),"")</f>
        <v/>
      </c>
      <c r="N907" s="9"/>
      <c r="O907" s="9"/>
      <c r="P907" s="9"/>
      <c r="Q907" s="9"/>
      <c r="R907" s="9"/>
      <c r="S907" s="9"/>
      <c r="T907" s="9"/>
      <c r="U907" s="9"/>
      <c r="V907" s="32" t="str">
        <f>IF($U907&lt;&gt;"",VLOOKUP($U907,Endereços!$B$3:$M$1002,5,FALSE)&amp;" - "&amp;VLOOKUP($U907,Endereços!$B$3:$M$1002,7,FALSE)&amp;" - "&amp;VLOOKUP($U907,Endereços!$B$3:$M$1002,8,FALSE)&amp;", "&amp;VLOOKUP($U907,Endereços!$B$3:$M$1002,2,FALSE)&amp;" "&amp;VLOOKUP($U907,Endereços!$B$3:$M$1002,3,FALSE),"")</f>
        <v/>
      </c>
      <c r="W907" s="9"/>
      <c r="X907" s="9"/>
      <c r="Y907" s="9"/>
      <c r="Z907" s="16"/>
      <c r="AA907" s="16"/>
      <c r="AB907" s="72"/>
    </row>
    <row r="908" spans="1:28" x14ac:dyDescent="0.2">
      <c r="A908" s="38" t="str">
        <f t="shared" si="16"/>
        <v/>
      </c>
      <c r="B908" s="9"/>
      <c r="C908" s="7"/>
      <c r="D908" s="14"/>
      <c r="E908" s="14"/>
      <c r="F908" s="33" t="str">
        <f>IF($E908&lt;&gt;"",VLOOKUP($E908,Parametros!$A$3:$C$102,2,FALSE),"")</f>
        <v/>
      </c>
      <c r="G908" s="36"/>
      <c r="H908" s="33" t="str">
        <f>IF($G908&lt;&gt;"",VLOOKUP($G908,Parametros!$P$3:$R$102,2,FALSE),"")</f>
        <v/>
      </c>
      <c r="I908" s="9"/>
      <c r="J908" s="9"/>
      <c r="K908" s="9"/>
      <c r="L908" s="33" t="str">
        <f>IF($U908&lt;&gt;"",VLOOKUP(VLOOKUP(VLOOKUP($U908,Endereços!$B$3:$M$1002,8,FALSE),Parametros!$AG$3:$AJ$102,4,FALSE),Parametros!$U$3:$Z$102,4,FALSE),"")</f>
        <v/>
      </c>
      <c r="M908" s="33" t="str">
        <f>IF($U908&lt;&gt;"",VLOOKUP(VLOOKUP($U908,Endereços!$B$3:$M$1002,6,FALSE),Parametros!$I$3:$N$102,6,FALSE),"")</f>
        <v/>
      </c>
      <c r="N908" s="9"/>
      <c r="O908" s="9"/>
      <c r="P908" s="9"/>
      <c r="Q908" s="9"/>
      <c r="R908" s="9"/>
      <c r="S908" s="9"/>
      <c r="T908" s="9"/>
      <c r="U908" s="9"/>
      <c r="V908" s="32" t="str">
        <f>IF($U908&lt;&gt;"",VLOOKUP($U908,Endereços!$B$3:$M$1002,5,FALSE)&amp;" - "&amp;VLOOKUP($U908,Endereços!$B$3:$M$1002,7,FALSE)&amp;" - "&amp;VLOOKUP($U908,Endereços!$B$3:$M$1002,8,FALSE)&amp;", "&amp;VLOOKUP($U908,Endereços!$B$3:$M$1002,2,FALSE)&amp;" "&amp;VLOOKUP($U908,Endereços!$B$3:$M$1002,3,FALSE),"")</f>
        <v/>
      </c>
      <c r="W908" s="9"/>
      <c r="X908" s="9"/>
      <c r="Y908" s="9"/>
      <c r="Z908" s="16"/>
      <c r="AA908" s="16"/>
      <c r="AB908" s="72"/>
    </row>
    <row r="909" spans="1:28" x14ac:dyDescent="0.2">
      <c r="A909" s="38" t="str">
        <f t="shared" si="16"/>
        <v/>
      </c>
      <c r="B909" s="9"/>
      <c r="C909" s="7"/>
      <c r="D909" s="14"/>
      <c r="E909" s="14"/>
      <c r="F909" s="33" t="str">
        <f>IF($E909&lt;&gt;"",VLOOKUP($E909,Parametros!$A$3:$C$102,2,FALSE),"")</f>
        <v/>
      </c>
      <c r="G909" s="36"/>
      <c r="H909" s="33" t="str">
        <f>IF($G909&lt;&gt;"",VLOOKUP($G909,Parametros!$P$3:$R$102,2,FALSE),"")</f>
        <v/>
      </c>
      <c r="I909" s="9"/>
      <c r="J909" s="9"/>
      <c r="K909" s="9"/>
      <c r="L909" s="33" t="str">
        <f>IF($U909&lt;&gt;"",VLOOKUP(VLOOKUP(VLOOKUP($U909,Endereços!$B$3:$M$1002,8,FALSE),Parametros!$AG$3:$AJ$102,4,FALSE),Parametros!$U$3:$Z$102,4,FALSE),"")</f>
        <v/>
      </c>
      <c r="M909" s="33" t="str">
        <f>IF($U909&lt;&gt;"",VLOOKUP(VLOOKUP($U909,Endereços!$B$3:$M$1002,6,FALSE),Parametros!$I$3:$N$102,6,FALSE),"")</f>
        <v/>
      </c>
      <c r="N909" s="9"/>
      <c r="O909" s="9"/>
      <c r="P909" s="9"/>
      <c r="Q909" s="9"/>
      <c r="R909" s="9"/>
      <c r="S909" s="9"/>
      <c r="T909" s="9"/>
      <c r="U909" s="9"/>
      <c r="V909" s="32" t="str">
        <f>IF($U909&lt;&gt;"",VLOOKUP($U909,Endereços!$B$3:$M$1002,5,FALSE)&amp;" - "&amp;VLOOKUP($U909,Endereços!$B$3:$M$1002,7,FALSE)&amp;" - "&amp;VLOOKUP($U909,Endereços!$B$3:$M$1002,8,FALSE)&amp;", "&amp;VLOOKUP($U909,Endereços!$B$3:$M$1002,2,FALSE)&amp;" "&amp;VLOOKUP($U909,Endereços!$B$3:$M$1002,3,FALSE),"")</f>
        <v/>
      </c>
      <c r="W909" s="9"/>
      <c r="X909" s="9"/>
      <c r="Y909" s="9"/>
      <c r="Z909" s="16"/>
      <c r="AA909" s="16"/>
      <c r="AB909" s="72"/>
    </row>
    <row r="910" spans="1:28" x14ac:dyDescent="0.2">
      <c r="A910" s="38" t="str">
        <f t="shared" si="16"/>
        <v/>
      </c>
      <c r="B910" s="9"/>
      <c r="C910" s="7"/>
      <c r="D910" s="14"/>
      <c r="E910" s="14"/>
      <c r="F910" s="33" t="str">
        <f>IF($E910&lt;&gt;"",VLOOKUP($E910,Parametros!$A$3:$C$102,2,FALSE),"")</f>
        <v/>
      </c>
      <c r="G910" s="36"/>
      <c r="H910" s="33" t="str">
        <f>IF($G910&lt;&gt;"",VLOOKUP($G910,Parametros!$P$3:$R$102,2,FALSE),"")</f>
        <v/>
      </c>
      <c r="I910" s="9"/>
      <c r="J910" s="9"/>
      <c r="K910" s="9"/>
      <c r="L910" s="33" t="str">
        <f>IF($U910&lt;&gt;"",VLOOKUP(VLOOKUP(VLOOKUP($U910,Endereços!$B$3:$M$1002,8,FALSE),Parametros!$AG$3:$AJ$102,4,FALSE),Parametros!$U$3:$Z$102,4,FALSE),"")</f>
        <v/>
      </c>
      <c r="M910" s="33" t="str">
        <f>IF($U910&lt;&gt;"",VLOOKUP(VLOOKUP($U910,Endereços!$B$3:$M$1002,6,FALSE),Parametros!$I$3:$N$102,6,FALSE),"")</f>
        <v/>
      </c>
      <c r="N910" s="9"/>
      <c r="O910" s="9"/>
      <c r="P910" s="9"/>
      <c r="Q910" s="9"/>
      <c r="R910" s="9"/>
      <c r="S910" s="9"/>
      <c r="T910" s="9"/>
      <c r="U910" s="9"/>
      <c r="V910" s="32" t="str">
        <f>IF($U910&lt;&gt;"",VLOOKUP($U910,Endereços!$B$3:$M$1002,5,FALSE)&amp;" - "&amp;VLOOKUP($U910,Endereços!$B$3:$M$1002,7,FALSE)&amp;" - "&amp;VLOOKUP($U910,Endereços!$B$3:$M$1002,8,FALSE)&amp;", "&amp;VLOOKUP($U910,Endereços!$B$3:$M$1002,2,FALSE)&amp;" "&amp;VLOOKUP($U910,Endereços!$B$3:$M$1002,3,FALSE),"")</f>
        <v/>
      </c>
      <c r="W910" s="9"/>
      <c r="X910" s="9"/>
      <c r="Y910" s="9"/>
      <c r="Z910" s="16"/>
      <c r="AA910" s="16"/>
      <c r="AB910" s="72"/>
    </row>
    <row r="911" spans="1:28" x14ac:dyDescent="0.2">
      <c r="A911" s="38" t="str">
        <f t="shared" si="16"/>
        <v/>
      </c>
      <c r="B911" s="9"/>
      <c r="C911" s="7"/>
      <c r="D911" s="14"/>
      <c r="E911" s="14"/>
      <c r="F911" s="33" t="str">
        <f>IF($E911&lt;&gt;"",VLOOKUP($E911,Parametros!$A$3:$C$102,2,FALSE),"")</f>
        <v/>
      </c>
      <c r="G911" s="36"/>
      <c r="H911" s="33" t="str">
        <f>IF($G911&lt;&gt;"",VLOOKUP($G911,Parametros!$P$3:$R$102,2,FALSE),"")</f>
        <v/>
      </c>
      <c r="I911" s="9"/>
      <c r="J911" s="9"/>
      <c r="K911" s="9"/>
      <c r="L911" s="33" t="str">
        <f>IF($U911&lt;&gt;"",VLOOKUP(VLOOKUP(VLOOKUP($U911,Endereços!$B$3:$M$1002,8,FALSE),Parametros!$AG$3:$AJ$102,4,FALSE),Parametros!$U$3:$Z$102,4,FALSE),"")</f>
        <v/>
      </c>
      <c r="M911" s="33" t="str">
        <f>IF($U911&lt;&gt;"",VLOOKUP(VLOOKUP($U911,Endereços!$B$3:$M$1002,6,FALSE),Parametros!$I$3:$N$102,6,FALSE),"")</f>
        <v/>
      </c>
      <c r="N911" s="9"/>
      <c r="O911" s="9"/>
      <c r="P911" s="9"/>
      <c r="Q911" s="9"/>
      <c r="R911" s="9"/>
      <c r="S911" s="9"/>
      <c r="T911" s="9"/>
      <c r="U911" s="9"/>
      <c r="V911" s="32" t="str">
        <f>IF($U911&lt;&gt;"",VLOOKUP($U911,Endereços!$B$3:$M$1002,5,FALSE)&amp;" - "&amp;VLOOKUP($U911,Endereços!$B$3:$M$1002,7,FALSE)&amp;" - "&amp;VLOOKUP($U911,Endereços!$B$3:$M$1002,8,FALSE)&amp;", "&amp;VLOOKUP($U911,Endereços!$B$3:$M$1002,2,FALSE)&amp;" "&amp;VLOOKUP($U911,Endereços!$B$3:$M$1002,3,FALSE),"")</f>
        <v/>
      </c>
      <c r="W911" s="9"/>
      <c r="X911" s="9"/>
      <c r="Y911" s="9"/>
      <c r="Z911" s="16"/>
      <c r="AA911" s="16"/>
      <c r="AB911" s="72"/>
    </row>
    <row r="912" spans="1:28" x14ac:dyDescent="0.2">
      <c r="A912" s="38" t="str">
        <f t="shared" si="16"/>
        <v/>
      </c>
      <c r="B912" s="9"/>
      <c r="C912" s="7"/>
      <c r="D912" s="14"/>
      <c r="E912" s="14"/>
      <c r="F912" s="33" t="str">
        <f>IF($E912&lt;&gt;"",VLOOKUP($E912,Parametros!$A$3:$C$102,2,FALSE),"")</f>
        <v/>
      </c>
      <c r="G912" s="36"/>
      <c r="H912" s="33" t="str">
        <f>IF($G912&lt;&gt;"",VLOOKUP($G912,Parametros!$P$3:$R$102,2,FALSE),"")</f>
        <v/>
      </c>
      <c r="I912" s="9"/>
      <c r="J912" s="9"/>
      <c r="K912" s="9"/>
      <c r="L912" s="33" t="str">
        <f>IF($U912&lt;&gt;"",VLOOKUP(VLOOKUP(VLOOKUP($U912,Endereços!$B$3:$M$1002,8,FALSE),Parametros!$AG$3:$AJ$102,4,FALSE),Parametros!$U$3:$Z$102,4,FALSE),"")</f>
        <v/>
      </c>
      <c r="M912" s="33" t="str">
        <f>IF($U912&lt;&gt;"",VLOOKUP(VLOOKUP($U912,Endereços!$B$3:$M$1002,6,FALSE),Parametros!$I$3:$N$102,6,FALSE),"")</f>
        <v/>
      </c>
      <c r="N912" s="9"/>
      <c r="O912" s="9"/>
      <c r="P912" s="9"/>
      <c r="Q912" s="9"/>
      <c r="R912" s="9"/>
      <c r="S912" s="9"/>
      <c r="T912" s="9"/>
      <c r="U912" s="9"/>
      <c r="V912" s="32" t="str">
        <f>IF($U912&lt;&gt;"",VLOOKUP($U912,Endereços!$B$3:$M$1002,5,FALSE)&amp;" - "&amp;VLOOKUP($U912,Endereços!$B$3:$M$1002,7,FALSE)&amp;" - "&amp;VLOOKUP($U912,Endereços!$B$3:$M$1002,8,FALSE)&amp;", "&amp;VLOOKUP($U912,Endereços!$B$3:$M$1002,2,FALSE)&amp;" "&amp;VLOOKUP($U912,Endereços!$B$3:$M$1002,3,FALSE),"")</f>
        <v/>
      </c>
      <c r="W912" s="9"/>
      <c r="X912" s="9"/>
      <c r="Y912" s="9"/>
      <c r="Z912" s="16"/>
      <c r="AA912" s="16"/>
      <c r="AB912" s="72"/>
    </row>
    <row r="913" spans="1:28" x14ac:dyDescent="0.2">
      <c r="A913" s="38" t="str">
        <f t="shared" si="16"/>
        <v/>
      </c>
      <c r="B913" s="9"/>
      <c r="C913" s="7"/>
      <c r="D913" s="14"/>
      <c r="E913" s="14"/>
      <c r="F913" s="33" t="str">
        <f>IF($E913&lt;&gt;"",VLOOKUP($E913,Parametros!$A$3:$C$102,2,FALSE),"")</f>
        <v/>
      </c>
      <c r="G913" s="36"/>
      <c r="H913" s="33" t="str">
        <f>IF($G913&lt;&gt;"",VLOOKUP($G913,Parametros!$P$3:$R$102,2,FALSE),"")</f>
        <v/>
      </c>
      <c r="I913" s="9"/>
      <c r="J913" s="9"/>
      <c r="K913" s="9"/>
      <c r="L913" s="33" t="str">
        <f>IF($U913&lt;&gt;"",VLOOKUP(VLOOKUP(VLOOKUP($U913,Endereços!$B$3:$M$1002,8,FALSE),Parametros!$AG$3:$AJ$102,4,FALSE),Parametros!$U$3:$Z$102,4,FALSE),"")</f>
        <v/>
      </c>
      <c r="M913" s="33" t="str">
        <f>IF($U913&lt;&gt;"",VLOOKUP(VLOOKUP($U913,Endereços!$B$3:$M$1002,6,FALSE),Parametros!$I$3:$N$102,6,FALSE),"")</f>
        <v/>
      </c>
      <c r="N913" s="9"/>
      <c r="O913" s="9"/>
      <c r="P913" s="9"/>
      <c r="Q913" s="9"/>
      <c r="R913" s="9"/>
      <c r="S913" s="9"/>
      <c r="T913" s="9"/>
      <c r="U913" s="9"/>
      <c r="V913" s="32" t="str">
        <f>IF($U913&lt;&gt;"",VLOOKUP($U913,Endereços!$B$3:$M$1002,5,FALSE)&amp;" - "&amp;VLOOKUP($U913,Endereços!$B$3:$M$1002,7,FALSE)&amp;" - "&amp;VLOOKUP($U913,Endereços!$B$3:$M$1002,8,FALSE)&amp;", "&amp;VLOOKUP($U913,Endereços!$B$3:$M$1002,2,FALSE)&amp;" "&amp;VLOOKUP($U913,Endereços!$B$3:$M$1002,3,FALSE),"")</f>
        <v/>
      </c>
      <c r="W913" s="9"/>
      <c r="X913" s="9"/>
      <c r="Y913" s="9"/>
      <c r="Z913" s="16"/>
      <c r="AA913" s="16"/>
      <c r="AB913" s="72"/>
    </row>
    <row r="914" spans="1:28" x14ac:dyDescent="0.2">
      <c r="A914" s="38" t="str">
        <f t="shared" si="16"/>
        <v/>
      </c>
      <c r="B914" s="9"/>
      <c r="C914" s="7"/>
      <c r="D914" s="14"/>
      <c r="E914" s="14"/>
      <c r="F914" s="33" t="str">
        <f>IF($E914&lt;&gt;"",VLOOKUP($E914,Parametros!$A$3:$C$102,2,FALSE),"")</f>
        <v/>
      </c>
      <c r="G914" s="36"/>
      <c r="H914" s="33" t="str">
        <f>IF($G914&lt;&gt;"",VLOOKUP($G914,Parametros!$P$3:$R$102,2,FALSE),"")</f>
        <v/>
      </c>
      <c r="I914" s="9"/>
      <c r="J914" s="9"/>
      <c r="K914" s="9"/>
      <c r="L914" s="33" t="str">
        <f>IF($U914&lt;&gt;"",VLOOKUP(VLOOKUP(VLOOKUP($U914,Endereços!$B$3:$M$1002,8,FALSE),Parametros!$AG$3:$AJ$102,4,FALSE),Parametros!$U$3:$Z$102,4,FALSE),"")</f>
        <v/>
      </c>
      <c r="M914" s="33" t="str">
        <f>IF($U914&lt;&gt;"",VLOOKUP(VLOOKUP($U914,Endereços!$B$3:$M$1002,6,FALSE),Parametros!$I$3:$N$102,6,FALSE),"")</f>
        <v/>
      </c>
      <c r="N914" s="9"/>
      <c r="O914" s="9"/>
      <c r="P914" s="9"/>
      <c r="Q914" s="9"/>
      <c r="R914" s="9"/>
      <c r="S914" s="9"/>
      <c r="T914" s="9"/>
      <c r="U914" s="9"/>
      <c r="V914" s="32" t="str">
        <f>IF($U914&lt;&gt;"",VLOOKUP($U914,Endereços!$B$3:$M$1002,5,FALSE)&amp;" - "&amp;VLOOKUP($U914,Endereços!$B$3:$M$1002,7,FALSE)&amp;" - "&amp;VLOOKUP($U914,Endereços!$B$3:$M$1002,8,FALSE)&amp;", "&amp;VLOOKUP($U914,Endereços!$B$3:$M$1002,2,FALSE)&amp;" "&amp;VLOOKUP($U914,Endereços!$B$3:$M$1002,3,FALSE),"")</f>
        <v/>
      </c>
      <c r="W914" s="9"/>
      <c r="X914" s="9"/>
      <c r="Y914" s="9"/>
      <c r="Z914" s="16"/>
      <c r="AA914" s="16"/>
      <c r="AB914" s="72"/>
    </row>
    <row r="915" spans="1:28" x14ac:dyDescent="0.2">
      <c r="A915" s="38" t="str">
        <f t="shared" si="16"/>
        <v/>
      </c>
      <c r="B915" s="9"/>
      <c r="C915" s="7"/>
      <c r="D915" s="14"/>
      <c r="E915" s="14"/>
      <c r="F915" s="33" t="str">
        <f>IF($E915&lt;&gt;"",VLOOKUP($E915,Parametros!$A$3:$C$102,2,FALSE),"")</f>
        <v/>
      </c>
      <c r="G915" s="36"/>
      <c r="H915" s="33" t="str">
        <f>IF($G915&lt;&gt;"",VLOOKUP($G915,Parametros!$P$3:$R$102,2,FALSE),"")</f>
        <v/>
      </c>
      <c r="I915" s="9"/>
      <c r="J915" s="9"/>
      <c r="K915" s="9"/>
      <c r="L915" s="33" t="str">
        <f>IF($U915&lt;&gt;"",VLOOKUP(VLOOKUP(VLOOKUP($U915,Endereços!$B$3:$M$1002,8,FALSE),Parametros!$AG$3:$AJ$102,4,FALSE),Parametros!$U$3:$Z$102,4,FALSE),"")</f>
        <v/>
      </c>
      <c r="M915" s="33" t="str">
        <f>IF($U915&lt;&gt;"",VLOOKUP(VLOOKUP($U915,Endereços!$B$3:$M$1002,6,FALSE),Parametros!$I$3:$N$102,6,FALSE),"")</f>
        <v/>
      </c>
      <c r="N915" s="9"/>
      <c r="O915" s="9"/>
      <c r="P915" s="9"/>
      <c r="Q915" s="9"/>
      <c r="R915" s="9"/>
      <c r="S915" s="9"/>
      <c r="T915" s="9"/>
      <c r="U915" s="9"/>
      <c r="V915" s="32" t="str">
        <f>IF($U915&lt;&gt;"",VLOOKUP($U915,Endereços!$B$3:$M$1002,5,FALSE)&amp;" - "&amp;VLOOKUP($U915,Endereços!$B$3:$M$1002,7,FALSE)&amp;" - "&amp;VLOOKUP($U915,Endereços!$B$3:$M$1002,8,FALSE)&amp;", "&amp;VLOOKUP($U915,Endereços!$B$3:$M$1002,2,FALSE)&amp;" "&amp;VLOOKUP($U915,Endereços!$B$3:$M$1002,3,FALSE),"")</f>
        <v/>
      </c>
      <c r="W915" s="9"/>
      <c r="X915" s="9"/>
      <c r="Y915" s="9"/>
      <c r="Z915" s="16"/>
      <c r="AA915" s="16"/>
      <c r="AB915" s="72"/>
    </row>
    <row r="916" spans="1:28" x14ac:dyDescent="0.2">
      <c r="A916" s="38" t="str">
        <f t="shared" si="16"/>
        <v/>
      </c>
      <c r="B916" s="9"/>
      <c r="C916" s="7"/>
      <c r="D916" s="14"/>
      <c r="E916" s="14"/>
      <c r="F916" s="33" t="str">
        <f>IF($E916&lt;&gt;"",VLOOKUP($E916,Parametros!$A$3:$C$102,2,FALSE),"")</f>
        <v/>
      </c>
      <c r="G916" s="36"/>
      <c r="H916" s="33" t="str">
        <f>IF($G916&lt;&gt;"",VLOOKUP($G916,Parametros!$P$3:$R$102,2,FALSE),"")</f>
        <v/>
      </c>
      <c r="I916" s="9"/>
      <c r="J916" s="9"/>
      <c r="K916" s="9"/>
      <c r="L916" s="33" t="str">
        <f>IF($U916&lt;&gt;"",VLOOKUP(VLOOKUP(VLOOKUP($U916,Endereços!$B$3:$M$1002,8,FALSE),Parametros!$AG$3:$AJ$102,4,FALSE),Parametros!$U$3:$Z$102,4,FALSE),"")</f>
        <v/>
      </c>
      <c r="M916" s="33" t="str">
        <f>IF($U916&lt;&gt;"",VLOOKUP(VLOOKUP($U916,Endereços!$B$3:$M$1002,6,FALSE),Parametros!$I$3:$N$102,6,FALSE),"")</f>
        <v/>
      </c>
      <c r="N916" s="9"/>
      <c r="O916" s="9"/>
      <c r="P916" s="9"/>
      <c r="Q916" s="9"/>
      <c r="R916" s="9"/>
      <c r="S916" s="9"/>
      <c r="T916" s="9"/>
      <c r="U916" s="9"/>
      <c r="V916" s="32" t="str">
        <f>IF($U916&lt;&gt;"",VLOOKUP($U916,Endereços!$B$3:$M$1002,5,FALSE)&amp;" - "&amp;VLOOKUP($U916,Endereços!$B$3:$M$1002,7,FALSE)&amp;" - "&amp;VLOOKUP($U916,Endereços!$B$3:$M$1002,8,FALSE)&amp;", "&amp;VLOOKUP($U916,Endereços!$B$3:$M$1002,2,FALSE)&amp;" "&amp;VLOOKUP($U916,Endereços!$B$3:$M$1002,3,FALSE),"")</f>
        <v/>
      </c>
      <c r="W916" s="9"/>
      <c r="X916" s="9"/>
      <c r="Y916" s="9"/>
      <c r="Z916" s="16"/>
      <c r="AA916" s="16"/>
      <c r="AB916" s="72"/>
    </row>
    <row r="917" spans="1:28" x14ac:dyDescent="0.2">
      <c r="A917" s="38" t="str">
        <f t="shared" si="16"/>
        <v/>
      </c>
      <c r="B917" s="9"/>
      <c r="C917" s="7"/>
      <c r="D917" s="14"/>
      <c r="E917" s="14"/>
      <c r="F917" s="33" t="str">
        <f>IF($E917&lt;&gt;"",VLOOKUP($E917,Parametros!$A$3:$C$102,2,FALSE),"")</f>
        <v/>
      </c>
      <c r="G917" s="36"/>
      <c r="H917" s="33" t="str">
        <f>IF($G917&lt;&gt;"",VLOOKUP($G917,Parametros!$P$3:$R$102,2,FALSE),"")</f>
        <v/>
      </c>
      <c r="I917" s="9"/>
      <c r="J917" s="9"/>
      <c r="K917" s="9"/>
      <c r="L917" s="33" t="str">
        <f>IF($U917&lt;&gt;"",VLOOKUP(VLOOKUP(VLOOKUP($U917,Endereços!$B$3:$M$1002,8,FALSE),Parametros!$AG$3:$AJ$102,4,FALSE),Parametros!$U$3:$Z$102,4,FALSE),"")</f>
        <v/>
      </c>
      <c r="M917" s="33" t="str">
        <f>IF($U917&lt;&gt;"",VLOOKUP(VLOOKUP($U917,Endereços!$B$3:$M$1002,6,FALSE),Parametros!$I$3:$N$102,6,FALSE),"")</f>
        <v/>
      </c>
      <c r="N917" s="9"/>
      <c r="O917" s="9"/>
      <c r="P917" s="9"/>
      <c r="Q917" s="9"/>
      <c r="R917" s="9"/>
      <c r="S917" s="9"/>
      <c r="T917" s="9"/>
      <c r="U917" s="9"/>
      <c r="V917" s="32" t="str">
        <f>IF($U917&lt;&gt;"",VLOOKUP($U917,Endereços!$B$3:$M$1002,5,FALSE)&amp;" - "&amp;VLOOKUP($U917,Endereços!$B$3:$M$1002,7,FALSE)&amp;" - "&amp;VLOOKUP($U917,Endereços!$B$3:$M$1002,8,FALSE)&amp;", "&amp;VLOOKUP($U917,Endereços!$B$3:$M$1002,2,FALSE)&amp;" "&amp;VLOOKUP($U917,Endereços!$B$3:$M$1002,3,FALSE),"")</f>
        <v/>
      </c>
      <c r="W917" s="9"/>
      <c r="X917" s="9"/>
      <c r="Y917" s="9"/>
      <c r="Z917" s="16"/>
      <c r="AA917" s="16"/>
      <c r="AB917" s="72"/>
    </row>
    <row r="918" spans="1:28" x14ac:dyDescent="0.2">
      <c r="A918" s="38" t="str">
        <f t="shared" si="16"/>
        <v/>
      </c>
      <c r="B918" s="9"/>
      <c r="C918" s="7"/>
      <c r="D918" s="14"/>
      <c r="E918" s="14"/>
      <c r="F918" s="33" t="str">
        <f>IF($E918&lt;&gt;"",VLOOKUP($E918,Parametros!$A$3:$C$102,2,FALSE),"")</f>
        <v/>
      </c>
      <c r="G918" s="36"/>
      <c r="H918" s="33" t="str">
        <f>IF($G918&lt;&gt;"",VLOOKUP($G918,Parametros!$P$3:$R$102,2,FALSE),"")</f>
        <v/>
      </c>
      <c r="I918" s="9"/>
      <c r="J918" s="9"/>
      <c r="K918" s="9"/>
      <c r="L918" s="33" t="str">
        <f>IF($U918&lt;&gt;"",VLOOKUP(VLOOKUP(VLOOKUP($U918,Endereços!$B$3:$M$1002,8,FALSE),Parametros!$AG$3:$AJ$102,4,FALSE),Parametros!$U$3:$Z$102,4,FALSE),"")</f>
        <v/>
      </c>
      <c r="M918" s="33" t="str">
        <f>IF($U918&lt;&gt;"",VLOOKUP(VLOOKUP($U918,Endereços!$B$3:$M$1002,6,FALSE),Parametros!$I$3:$N$102,6,FALSE),"")</f>
        <v/>
      </c>
      <c r="N918" s="9"/>
      <c r="O918" s="9"/>
      <c r="P918" s="9"/>
      <c r="Q918" s="9"/>
      <c r="R918" s="9"/>
      <c r="S918" s="9"/>
      <c r="T918" s="9"/>
      <c r="U918" s="9"/>
      <c r="V918" s="32" t="str">
        <f>IF($U918&lt;&gt;"",VLOOKUP($U918,Endereços!$B$3:$M$1002,5,FALSE)&amp;" - "&amp;VLOOKUP($U918,Endereços!$B$3:$M$1002,7,FALSE)&amp;" - "&amp;VLOOKUP($U918,Endereços!$B$3:$M$1002,8,FALSE)&amp;", "&amp;VLOOKUP($U918,Endereços!$B$3:$M$1002,2,FALSE)&amp;" "&amp;VLOOKUP($U918,Endereços!$B$3:$M$1002,3,FALSE),"")</f>
        <v/>
      </c>
      <c r="W918" s="9"/>
      <c r="X918" s="9"/>
      <c r="Y918" s="9"/>
      <c r="Z918" s="16"/>
      <c r="AA918" s="16"/>
      <c r="AB918" s="72"/>
    </row>
    <row r="919" spans="1:28" x14ac:dyDescent="0.2">
      <c r="A919" s="38" t="str">
        <f t="shared" si="16"/>
        <v/>
      </c>
      <c r="B919" s="9"/>
      <c r="C919" s="7"/>
      <c r="D919" s="14"/>
      <c r="E919" s="14"/>
      <c r="F919" s="33" t="str">
        <f>IF($E919&lt;&gt;"",VLOOKUP($E919,Parametros!$A$3:$C$102,2,FALSE),"")</f>
        <v/>
      </c>
      <c r="G919" s="36"/>
      <c r="H919" s="33" t="str">
        <f>IF($G919&lt;&gt;"",VLOOKUP($G919,Parametros!$P$3:$R$102,2,FALSE),"")</f>
        <v/>
      </c>
      <c r="I919" s="9"/>
      <c r="J919" s="9"/>
      <c r="K919" s="9"/>
      <c r="L919" s="33" t="str">
        <f>IF($U919&lt;&gt;"",VLOOKUP(VLOOKUP(VLOOKUP($U919,Endereços!$B$3:$M$1002,8,FALSE),Parametros!$AG$3:$AJ$102,4,FALSE),Parametros!$U$3:$Z$102,4,FALSE),"")</f>
        <v/>
      </c>
      <c r="M919" s="33" t="str">
        <f>IF($U919&lt;&gt;"",VLOOKUP(VLOOKUP($U919,Endereços!$B$3:$M$1002,6,FALSE),Parametros!$I$3:$N$102,6,FALSE),"")</f>
        <v/>
      </c>
      <c r="N919" s="9"/>
      <c r="O919" s="9"/>
      <c r="P919" s="9"/>
      <c r="Q919" s="9"/>
      <c r="R919" s="9"/>
      <c r="S919" s="9"/>
      <c r="T919" s="9"/>
      <c r="U919" s="9"/>
      <c r="V919" s="32" t="str">
        <f>IF($U919&lt;&gt;"",VLOOKUP($U919,Endereços!$B$3:$M$1002,5,FALSE)&amp;" - "&amp;VLOOKUP($U919,Endereços!$B$3:$M$1002,7,FALSE)&amp;" - "&amp;VLOOKUP($U919,Endereços!$B$3:$M$1002,8,FALSE)&amp;", "&amp;VLOOKUP($U919,Endereços!$B$3:$M$1002,2,FALSE)&amp;" "&amp;VLOOKUP($U919,Endereços!$B$3:$M$1002,3,FALSE),"")</f>
        <v/>
      </c>
      <c r="W919" s="9"/>
      <c r="X919" s="9"/>
      <c r="Y919" s="9"/>
      <c r="Z919" s="16"/>
      <c r="AA919" s="16"/>
      <c r="AB919" s="72"/>
    </row>
    <row r="920" spans="1:28" x14ac:dyDescent="0.2">
      <c r="A920" s="38" t="str">
        <f t="shared" si="16"/>
        <v/>
      </c>
      <c r="B920" s="9"/>
      <c r="C920" s="7"/>
      <c r="D920" s="14"/>
      <c r="E920" s="14"/>
      <c r="F920" s="33" t="str">
        <f>IF($E920&lt;&gt;"",VLOOKUP($E920,Parametros!$A$3:$C$102,2,FALSE),"")</f>
        <v/>
      </c>
      <c r="G920" s="36"/>
      <c r="H920" s="33" t="str">
        <f>IF($G920&lt;&gt;"",VLOOKUP($G920,Parametros!$P$3:$R$102,2,FALSE),"")</f>
        <v/>
      </c>
      <c r="I920" s="9"/>
      <c r="J920" s="9"/>
      <c r="K920" s="9"/>
      <c r="L920" s="33" t="str">
        <f>IF($U920&lt;&gt;"",VLOOKUP(VLOOKUP(VLOOKUP($U920,Endereços!$B$3:$M$1002,8,FALSE),Parametros!$AG$3:$AJ$102,4,FALSE),Parametros!$U$3:$Z$102,4,FALSE),"")</f>
        <v/>
      </c>
      <c r="M920" s="33" t="str">
        <f>IF($U920&lt;&gt;"",VLOOKUP(VLOOKUP($U920,Endereços!$B$3:$M$1002,6,FALSE),Parametros!$I$3:$N$102,6,FALSE),"")</f>
        <v/>
      </c>
      <c r="N920" s="9"/>
      <c r="O920" s="9"/>
      <c r="P920" s="9"/>
      <c r="Q920" s="9"/>
      <c r="R920" s="9"/>
      <c r="S920" s="9"/>
      <c r="T920" s="9"/>
      <c r="U920" s="9"/>
      <c r="V920" s="32" t="str">
        <f>IF($U920&lt;&gt;"",VLOOKUP($U920,Endereços!$B$3:$M$1002,5,FALSE)&amp;" - "&amp;VLOOKUP($U920,Endereços!$B$3:$M$1002,7,FALSE)&amp;" - "&amp;VLOOKUP($U920,Endereços!$B$3:$M$1002,8,FALSE)&amp;", "&amp;VLOOKUP($U920,Endereços!$B$3:$M$1002,2,FALSE)&amp;" "&amp;VLOOKUP($U920,Endereços!$B$3:$M$1002,3,FALSE),"")</f>
        <v/>
      </c>
      <c r="W920" s="9"/>
      <c r="X920" s="9"/>
      <c r="Y920" s="9"/>
      <c r="Z920" s="16"/>
      <c r="AA920" s="16"/>
      <c r="AB920" s="72"/>
    </row>
    <row r="921" spans="1:28" x14ac:dyDescent="0.2">
      <c r="A921" s="38" t="str">
        <f t="shared" si="16"/>
        <v/>
      </c>
      <c r="B921" s="9"/>
      <c r="C921" s="7"/>
      <c r="D921" s="14"/>
      <c r="E921" s="14"/>
      <c r="F921" s="33" t="str">
        <f>IF($E921&lt;&gt;"",VLOOKUP($E921,Parametros!$A$3:$C$102,2,FALSE),"")</f>
        <v/>
      </c>
      <c r="G921" s="36"/>
      <c r="H921" s="33" t="str">
        <f>IF($G921&lt;&gt;"",VLOOKUP($G921,Parametros!$P$3:$R$102,2,FALSE),"")</f>
        <v/>
      </c>
      <c r="I921" s="9"/>
      <c r="J921" s="9"/>
      <c r="K921" s="9"/>
      <c r="L921" s="33" t="str">
        <f>IF($U921&lt;&gt;"",VLOOKUP(VLOOKUP(VLOOKUP($U921,Endereços!$B$3:$M$1002,8,FALSE),Parametros!$AG$3:$AJ$102,4,FALSE),Parametros!$U$3:$Z$102,4,FALSE),"")</f>
        <v/>
      </c>
      <c r="M921" s="33" t="str">
        <f>IF($U921&lt;&gt;"",VLOOKUP(VLOOKUP($U921,Endereços!$B$3:$M$1002,6,FALSE),Parametros!$I$3:$N$102,6,FALSE),"")</f>
        <v/>
      </c>
      <c r="N921" s="9"/>
      <c r="O921" s="9"/>
      <c r="P921" s="9"/>
      <c r="Q921" s="9"/>
      <c r="R921" s="9"/>
      <c r="S921" s="9"/>
      <c r="T921" s="9"/>
      <c r="U921" s="9"/>
      <c r="V921" s="32" t="str">
        <f>IF($U921&lt;&gt;"",VLOOKUP($U921,Endereços!$B$3:$M$1002,5,FALSE)&amp;" - "&amp;VLOOKUP($U921,Endereços!$B$3:$M$1002,7,FALSE)&amp;" - "&amp;VLOOKUP($U921,Endereços!$B$3:$M$1002,8,FALSE)&amp;", "&amp;VLOOKUP($U921,Endereços!$B$3:$M$1002,2,FALSE)&amp;" "&amp;VLOOKUP($U921,Endereços!$B$3:$M$1002,3,FALSE),"")</f>
        <v/>
      </c>
      <c r="W921" s="9"/>
      <c r="X921" s="9"/>
      <c r="Y921" s="9"/>
      <c r="Z921" s="16"/>
      <c r="AA921" s="16"/>
      <c r="AB921" s="72"/>
    </row>
    <row r="922" spans="1:28" x14ac:dyDescent="0.2">
      <c r="A922" s="38" t="str">
        <f t="shared" si="16"/>
        <v/>
      </c>
      <c r="B922" s="9"/>
      <c r="C922" s="7"/>
      <c r="D922" s="14"/>
      <c r="E922" s="14"/>
      <c r="F922" s="33" t="str">
        <f>IF($E922&lt;&gt;"",VLOOKUP($E922,Parametros!$A$3:$C$102,2,FALSE),"")</f>
        <v/>
      </c>
      <c r="G922" s="36"/>
      <c r="H922" s="33" t="str">
        <f>IF($G922&lt;&gt;"",VLOOKUP($G922,Parametros!$P$3:$R$102,2,FALSE),"")</f>
        <v/>
      </c>
      <c r="I922" s="9"/>
      <c r="J922" s="9"/>
      <c r="K922" s="9"/>
      <c r="L922" s="33" t="str">
        <f>IF($U922&lt;&gt;"",VLOOKUP(VLOOKUP(VLOOKUP($U922,Endereços!$B$3:$M$1002,8,FALSE),Parametros!$AG$3:$AJ$102,4,FALSE),Parametros!$U$3:$Z$102,4,FALSE),"")</f>
        <v/>
      </c>
      <c r="M922" s="33" t="str">
        <f>IF($U922&lt;&gt;"",VLOOKUP(VLOOKUP($U922,Endereços!$B$3:$M$1002,6,FALSE),Parametros!$I$3:$N$102,6,FALSE),"")</f>
        <v/>
      </c>
      <c r="N922" s="9"/>
      <c r="O922" s="9"/>
      <c r="P922" s="9"/>
      <c r="Q922" s="9"/>
      <c r="R922" s="9"/>
      <c r="S922" s="9"/>
      <c r="T922" s="9"/>
      <c r="U922" s="9"/>
      <c r="V922" s="32" t="str">
        <f>IF($U922&lt;&gt;"",VLOOKUP($U922,Endereços!$B$3:$M$1002,5,FALSE)&amp;" - "&amp;VLOOKUP($U922,Endereços!$B$3:$M$1002,7,FALSE)&amp;" - "&amp;VLOOKUP($U922,Endereços!$B$3:$M$1002,8,FALSE)&amp;", "&amp;VLOOKUP($U922,Endereços!$B$3:$M$1002,2,FALSE)&amp;" "&amp;VLOOKUP($U922,Endereços!$B$3:$M$1002,3,FALSE),"")</f>
        <v/>
      </c>
      <c r="W922" s="9"/>
      <c r="X922" s="9"/>
      <c r="Y922" s="9"/>
      <c r="Z922" s="16"/>
      <c r="AA922" s="16"/>
      <c r="AB922" s="72"/>
    </row>
    <row r="923" spans="1:28" x14ac:dyDescent="0.2">
      <c r="A923" s="38" t="str">
        <f t="shared" si="16"/>
        <v/>
      </c>
      <c r="B923" s="9"/>
      <c r="C923" s="7"/>
      <c r="D923" s="14"/>
      <c r="E923" s="14"/>
      <c r="F923" s="33" t="str">
        <f>IF($E923&lt;&gt;"",VLOOKUP($E923,Parametros!$A$3:$C$102,2,FALSE),"")</f>
        <v/>
      </c>
      <c r="G923" s="36"/>
      <c r="H923" s="33" t="str">
        <f>IF($G923&lt;&gt;"",VLOOKUP($G923,Parametros!$P$3:$R$102,2,FALSE),"")</f>
        <v/>
      </c>
      <c r="I923" s="9"/>
      <c r="J923" s="9"/>
      <c r="K923" s="9"/>
      <c r="L923" s="33" t="str">
        <f>IF($U923&lt;&gt;"",VLOOKUP(VLOOKUP(VLOOKUP($U923,Endereços!$B$3:$M$1002,8,FALSE),Parametros!$AG$3:$AJ$102,4,FALSE),Parametros!$U$3:$Z$102,4,FALSE),"")</f>
        <v/>
      </c>
      <c r="M923" s="33" t="str">
        <f>IF($U923&lt;&gt;"",VLOOKUP(VLOOKUP($U923,Endereços!$B$3:$M$1002,6,FALSE),Parametros!$I$3:$N$102,6,FALSE),"")</f>
        <v/>
      </c>
      <c r="N923" s="9"/>
      <c r="O923" s="9"/>
      <c r="P923" s="9"/>
      <c r="Q923" s="9"/>
      <c r="R923" s="9"/>
      <c r="S923" s="9"/>
      <c r="T923" s="9"/>
      <c r="U923" s="9"/>
      <c r="V923" s="32" t="str">
        <f>IF($U923&lt;&gt;"",VLOOKUP($U923,Endereços!$B$3:$M$1002,5,FALSE)&amp;" - "&amp;VLOOKUP($U923,Endereços!$B$3:$M$1002,7,FALSE)&amp;" - "&amp;VLOOKUP($U923,Endereços!$B$3:$M$1002,8,FALSE)&amp;", "&amp;VLOOKUP($U923,Endereços!$B$3:$M$1002,2,FALSE)&amp;" "&amp;VLOOKUP($U923,Endereços!$B$3:$M$1002,3,FALSE),"")</f>
        <v/>
      </c>
      <c r="W923" s="9"/>
      <c r="X923" s="9"/>
      <c r="Y923" s="9"/>
      <c r="Z923" s="16"/>
      <c r="AA923" s="16"/>
      <c r="AB923" s="72"/>
    </row>
    <row r="924" spans="1:28" x14ac:dyDescent="0.2">
      <c r="A924" s="38" t="str">
        <f t="shared" si="16"/>
        <v/>
      </c>
      <c r="B924" s="9"/>
      <c r="C924" s="7"/>
      <c r="D924" s="14"/>
      <c r="E924" s="14"/>
      <c r="F924" s="33" t="str">
        <f>IF($E924&lt;&gt;"",VLOOKUP($E924,Parametros!$A$3:$C$102,2,FALSE),"")</f>
        <v/>
      </c>
      <c r="G924" s="36"/>
      <c r="H924" s="33" t="str">
        <f>IF($G924&lt;&gt;"",VLOOKUP($G924,Parametros!$P$3:$R$102,2,FALSE),"")</f>
        <v/>
      </c>
      <c r="I924" s="9"/>
      <c r="J924" s="9"/>
      <c r="K924" s="9"/>
      <c r="L924" s="33" t="str">
        <f>IF($U924&lt;&gt;"",VLOOKUP(VLOOKUP(VLOOKUP($U924,Endereços!$B$3:$M$1002,8,FALSE),Parametros!$AG$3:$AJ$102,4,FALSE),Parametros!$U$3:$Z$102,4,FALSE),"")</f>
        <v/>
      </c>
      <c r="M924" s="33" t="str">
        <f>IF($U924&lt;&gt;"",VLOOKUP(VLOOKUP($U924,Endereços!$B$3:$M$1002,6,FALSE),Parametros!$I$3:$N$102,6,FALSE),"")</f>
        <v/>
      </c>
      <c r="N924" s="9"/>
      <c r="O924" s="9"/>
      <c r="P924" s="9"/>
      <c r="Q924" s="9"/>
      <c r="R924" s="9"/>
      <c r="S924" s="9"/>
      <c r="T924" s="9"/>
      <c r="U924" s="9"/>
      <c r="V924" s="32" t="str">
        <f>IF($U924&lt;&gt;"",VLOOKUP($U924,Endereços!$B$3:$M$1002,5,FALSE)&amp;" - "&amp;VLOOKUP($U924,Endereços!$B$3:$M$1002,7,FALSE)&amp;" - "&amp;VLOOKUP($U924,Endereços!$B$3:$M$1002,8,FALSE)&amp;", "&amp;VLOOKUP($U924,Endereços!$B$3:$M$1002,2,FALSE)&amp;" "&amp;VLOOKUP($U924,Endereços!$B$3:$M$1002,3,FALSE),"")</f>
        <v/>
      </c>
      <c r="W924" s="9"/>
      <c r="X924" s="9"/>
      <c r="Y924" s="9"/>
      <c r="Z924" s="16"/>
      <c r="AA924" s="16"/>
      <c r="AB924" s="72"/>
    </row>
    <row r="925" spans="1:28" x14ac:dyDescent="0.2">
      <c r="A925" s="38" t="str">
        <f t="shared" si="16"/>
        <v/>
      </c>
      <c r="B925" s="9"/>
      <c r="C925" s="7"/>
      <c r="D925" s="14"/>
      <c r="E925" s="14"/>
      <c r="F925" s="33" t="str">
        <f>IF($E925&lt;&gt;"",VLOOKUP($E925,Parametros!$A$3:$C$102,2,FALSE),"")</f>
        <v/>
      </c>
      <c r="G925" s="36"/>
      <c r="H925" s="33" t="str">
        <f>IF($G925&lt;&gt;"",VLOOKUP($G925,Parametros!$P$3:$R$102,2,FALSE),"")</f>
        <v/>
      </c>
      <c r="I925" s="9"/>
      <c r="J925" s="9"/>
      <c r="K925" s="9"/>
      <c r="L925" s="33" t="str">
        <f>IF($U925&lt;&gt;"",VLOOKUP(VLOOKUP(VLOOKUP($U925,Endereços!$B$3:$M$1002,8,FALSE),Parametros!$AG$3:$AJ$102,4,FALSE),Parametros!$U$3:$Z$102,4,FALSE),"")</f>
        <v/>
      </c>
      <c r="M925" s="33" t="str">
        <f>IF($U925&lt;&gt;"",VLOOKUP(VLOOKUP($U925,Endereços!$B$3:$M$1002,6,FALSE),Parametros!$I$3:$N$102,6,FALSE),"")</f>
        <v/>
      </c>
      <c r="N925" s="9"/>
      <c r="O925" s="9"/>
      <c r="P925" s="9"/>
      <c r="Q925" s="9"/>
      <c r="R925" s="9"/>
      <c r="S925" s="9"/>
      <c r="T925" s="9"/>
      <c r="U925" s="9"/>
      <c r="V925" s="32" t="str">
        <f>IF($U925&lt;&gt;"",VLOOKUP($U925,Endereços!$B$3:$M$1002,5,FALSE)&amp;" - "&amp;VLOOKUP($U925,Endereços!$B$3:$M$1002,7,FALSE)&amp;" - "&amp;VLOOKUP($U925,Endereços!$B$3:$M$1002,8,FALSE)&amp;", "&amp;VLOOKUP($U925,Endereços!$B$3:$M$1002,2,FALSE)&amp;" "&amp;VLOOKUP($U925,Endereços!$B$3:$M$1002,3,FALSE),"")</f>
        <v/>
      </c>
      <c r="W925" s="9"/>
      <c r="X925" s="9"/>
      <c r="Y925" s="9"/>
      <c r="Z925" s="16"/>
      <c r="AA925" s="16"/>
      <c r="AB925" s="72"/>
    </row>
    <row r="926" spans="1:28" x14ac:dyDescent="0.2">
      <c r="A926" s="38" t="str">
        <f t="shared" si="16"/>
        <v/>
      </c>
      <c r="B926" s="9"/>
      <c r="C926" s="7"/>
      <c r="D926" s="14"/>
      <c r="E926" s="14"/>
      <c r="F926" s="33" t="str">
        <f>IF($E926&lt;&gt;"",VLOOKUP($E926,Parametros!$A$3:$C$102,2,FALSE),"")</f>
        <v/>
      </c>
      <c r="G926" s="36"/>
      <c r="H926" s="33" t="str">
        <f>IF($G926&lt;&gt;"",VLOOKUP($G926,Parametros!$P$3:$R$102,2,FALSE),"")</f>
        <v/>
      </c>
      <c r="I926" s="9"/>
      <c r="J926" s="9"/>
      <c r="K926" s="9"/>
      <c r="L926" s="33" t="str">
        <f>IF($U926&lt;&gt;"",VLOOKUP(VLOOKUP(VLOOKUP($U926,Endereços!$B$3:$M$1002,8,FALSE),Parametros!$AG$3:$AJ$102,4,FALSE),Parametros!$U$3:$Z$102,4,FALSE),"")</f>
        <v/>
      </c>
      <c r="M926" s="33" t="str">
        <f>IF($U926&lt;&gt;"",VLOOKUP(VLOOKUP($U926,Endereços!$B$3:$M$1002,6,FALSE),Parametros!$I$3:$N$102,6,FALSE),"")</f>
        <v/>
      </c>
      <c r="N926" s="9"/>
      <c r="O926" s="9"/>
      <c r="P926" s="9"/>
      <c r="Q926" s="9"/>
      <c r="R926" s="9"/>
      <c r="S926" s="9"/>
      <c r="T926" s="9"/>
      <c r="U926" s="9"/>
      <c r="V926" s="32" t="str">
        <f>IF($U926&lt;&gt;"",VLOOKUP($U926,Endereços!$B$3:$M$1002,5,FALSE)&amp;" - "&amp;VLOOKUP($U926,Endereços!$B$3:$M$1002,7,FALSE)&amp;" - "&amp;VLOOKUP($U926,Endereços!$B$3:$M$1002,8,FALSE)&amp;", "&amp;VLOOKUP($U926,Endereços!$B$3:$M$1002,2,FALSE)&amp;" "&amp;VLOOKUP($U926,Endereços!$B$3:$M$1002,3,FALSE),"")</f>
        <v/>
      </c>
      <c r="W926" s="9"/>
      <c r="X926" s="9"/>
      <c r="Y926" s="9"/>
      <c r="Z926" s="16"/>
      <c r="AA926" s="16"/>
      <c r="AB926" s="72"/>
    </row>
    <row r="927" spans="1:28" x14ac:dyDescent="0.2">
      <c r="A927" s="38" t="str">
        <f t="shared" si="16"/>
        <v/>
      </c>
      <c r="B927" s="9"/>
      <c r="C927" s="7"/>
      <c r="D927" s="14"/>
      <c r="E927" s="14"/>
      <c r="F927" s="33" t="str">
        <f>IF($E927&lt;&gt;"",VLOOKUP($E927,Parametros!$A$3:$C$102,2,FALSE),"")</f>
        <v/>
      </c>
      <c r="G927" s="36"/>
      <c r="H927" s="33" t="str">
        <f>IF($G927&lt;&gt;"",VLOOKUP($G927,Parametros!$P$3:$R$102,2,FALSE),"")</f>
        <v/>
      </c>
      <c r="I927" s="9"/>
      <c r="J927" s="9"/>
      <c r="K927" s="9"/>
      <c r="L927" s="33" t="str">
        <f>IF($U927&lt;&gt;"",VLOOKUP(VLOOKUP(VLOOKUP($U927,Endereços!$B$3:$M$1002,8,FALSE),Parametros!$AG$3:$AJ$102,4,FALSE),Parametros!$U$3:$Z$102,4,FALSE),"")</f>
        <v/>
      </c>
      <c r="M927" s="33" t="str">
        <f>IF($U927&lt;&gt;"",VLOOKUP(VLOOKUP($U927,Endereços!$B$3:$M$1002,6,FALSE),Parametros!$I$3:$N$102,6,FALSE),"")</f>
        <v/>
      </c>
      <c r="N927" s="9"/>
      <c r="O927" s="9"/>
      <c r="P927" s="9"/>
      <c r="Q927" s="9"/>
      <c r="R927" s="9"/>
      <c r="S927" s="9"/>
      <c r="T927" s="9"/>
      <c r="U927" s="9"/>
      <c r="V927" s="32" t="str">
        <f>IF($U927&lt;&gt;"",VLOOKUP($U927,Endereços!$B$3:$M$1002,5,FALSE)&amp;" - "&amp;VLOOKUP($U927,Endereços!$B$3:$M$1002,7,FALSE)&amp;" - "&amp;VLOOKUP($U927,Endereços!$B$3:$M$1002,8,FALSE)&amp;", "&amp;VLOOKUP($U927,Endereços!$B$3:$M$1002,2,FALSE)&amp;" "&amp;VLOOKUP($U927,Endereços!$B$3:$M$1002,3,FALSE),"")</f>
        <v/>
      </c>
      <c r="W927" s="9"/>
      <c r="X927" s="9"/>
      <c r="Y927" s="9"/>
      <c r="Z927" s="16"/>
      <c r="AA927" s="16"/>
      <c r="AB927" s="72"/>
    </row>
    <row r="928" spans="1:28" x14ac:dyDescent="0.2">
      <c r="A928" s="38" t="str">
        <f t="shared" si="16"/>
        <v/>
      </c>
      <c r="B928" s="9"/>
      <c r="C928" s="7"/>
      <c r="D928" s="14"/>
      <c r="E928" s="14"/>
      <c r="F928" s="33" t="str">
        <f>IF($E928&lt;&gt;"",VLOOKUP($E928,Parametros!$A$3:$C$102,2,FALSE),"")</f>
        <v/>
      </c>
      <c r="G928" s="36"/>
      <c r="H928" s="33" t="str">
        <f>IF($G928&lt;&gt;"",VLOOKUP($G928,Parametros!$P$3:$R$102,2,FALSE),"")</f>
        <v/>
      </c>
      <c r="I928" s="9"/>
      <c r="J928" s="9"/>
      <c r="K928" s="9"/>
      <c r="L928" s="33" t="str">
        <f>IF($U928&lt;&gt;"",VLOOKUP(VLOOKUP(VLOOKUP($U928,Endereços!$B$3:$M$1002,8,FALSE),Parametros!$AG$3:$AJ$102,4,FALSE),Parametros!$U$3:$Z$102,4,FALSE),"")</f>
        <v/>
      </c>
      <c r="M928" s="33" t="str">
        <f>IF($U928&lt;&gt;"",VLOOKUP(VLOOKUP($U928,Endereços!$B$3:$M$1002,6,FALSE),Parametros!$I$3:$N$102,6,FALSE),"")</f>
        <v/>
      </c>
      <c r="N928" s="9"/>
      <c r="O928" s="9"/>
      <c r="P928" s="9"/>
      <c r="Q928" s="9"/>
      <c r="R928" s="9"/>
      <c r="S928" s="9"/>
      <c r="T928" s="9"/>
      <c r="U928" s="9"/>
      <c r="V928" s="32" t="str">
        <f>IF($U928&lt;&gt;"",VLOOKUP($U928,Endereços!$B$3:$M$1002,5,FALSE)&amp;" - "&amp;VLOOKUP($U928,Endereços!$B$3:$M$1002,7,FALSE)&amp;" - "&amp;VLOOKUP($U928,Endereços!$B$3:$M$1002,8,FALSE)&amp;", "&amp;VLOOKUP($U928,Endereços!$B$3:$M$1002,2,FALSE)&amp;" "&amp;VLOOKUP($U928,Endereços!$B$3:$M$1002,3,FALSE),"")</f>
        <v/>
      </c>
      <c r="W928" s="9"/>
      <c r="X928" s="9"/>
      <c r="Y928" s="9"/>
      <c r="Z928" s="16"/>
      <c r="AA928" s="16"/>
      <c r="AB928" s="72"/>
    </row>
    <row r="929" spans="1:28" x14ac:dyDescent="0.2">
      <c r="A929" s="38" t="str">
        <f t="shared" si="16"/>
        <v/>
      </c>
      <c r="B929" s="9"/>
      <c r="C929" s="7"/>
      <c r="D929" s="14"/>
      <c r="E929" s="14"/>
      <c r="F929" s="33" t="str">
        <f>IF($E929&lt;&gt;"",VLOOKUP($E929,Parametros!$A$3:$C$102,2,FALSE),"")</f>
        <v/>
      </c>
      <c r="G929" s="36"/>
      <c r="H929" s="33" t="str">
        <f>IF($G929&lt;&gt;"",VLOOKUP($G929,Parametros!$P$3:$R$102,2,FALSE),"")</f>
        <v/>
      </c>
      <c r="I929" s="9"/>
      <c r="J929" s="9"/>
      <c r="K929" s="9"/>
      <c r="L929" s="33" t="str">
        <f>IF($U929&lt;&gt;"",VLOOKUP(VLOOKUP(VLOOKUP($U929,Endereços!$B$3:$M$1002,8,FALSE),Parametros!$AG$3:$AJ$102,4,FALSE),Parametros!$U$3:$Z$102,4,FALSE),"")</f>
        <v/>
      </c>
      <c r="M929" s="33" t="str">
        <f>IF($U929&lt;&gt;"",VLOOKUP(VLOOKUP($U929,Endereços!$B$3:$M$1002,6,FALSE),Parametros!$I$3:$N$102,6,FALSE),"")</f>
        <v/>
      </c>
      <c r="N929" s="9"/>
      <c r="O929" s="9"/>
      <c r="P929" s="9"/>
      <c r="Q929" s="9"/>
      <c r="R929" s="9"/>
      <c r="S929" s="9"/>
      <c r="T929" s="9"/>
      <c r="U929" s="9"/>
      <c r="V929" s="32" t="str">
        <f>IF($U929&lt;&gt;"",VLOOKUP($U929,Endereços!$B$3:$M$1002,5,FALSE)&amp;" - "&amp;VLOOKUP($U929,Endereços!$B$3:$M$1002,7,FALSE)&amp;" - "&amp;VLOOKUP($U929,Endereços!$B$3:$M$1002,8,FALSE)&amp;", "&amp;VLOOKUP($U929,Endereços!$B$3:$M$1002,2,FALSE)&amp;" "&amp;VLOOKUP($U929,Endereços!$B$3:$M$1002,3,FALSE),"")</f>
        <v/>
      </c>
      <c r="W929" s="9"/>
      <c r="X929" s="9"/>
      <c r="Y929" s="9"/>
      <c r="Z929" s="16"/>
      <c r="AA929" s="16"/>
      <c r="AB929" s="72"/>
    </row>
    <row r="930" spans="1:28" x14ac:dyDescent="0.2">
      <c r="A930" s="38" t="str">
        <f t="shared" si="16"/>
        <v/>
      </c>
      <c r="B930" s="9"/>
      <c r="C930" s="7"/>
      <c r="D930" s="14"/>
      <c r="E930" s="14"/>
      <c r="F930" s="33" t="str">
        <f>IF($E930&lt;&gt;"",VLOOKUP($E930,Parametros!$A$3:$C$102,2,FALSE),"")</f>
        <v/>
      </c>
      <c r="G930" s="36"/>
      <c r="H930" s="33" t="str">
        <f>IF($G930&lt;&gt;"",VLOOKUP($G930,Parametros!$P$3:$R$102,2,FALSE),"")</f>
        <v/>
      </c>
      <c r="I930" s="9"/>
      <c r="J930" s="9"/>
      <c r="K930" s="9"/>
      <c r="L930" s="33" t="str">
        <f>IF($U930&lt;&gt;"",VLOOKUP(VLOOKUP(VLOOKUP($U930,Endereços!$B$3:$M$1002,8,FALSE),Parametros!$AG$3:$AJ$102,4,FALSE),Parametros!$U$3:$Z$102,4,FALSE),"")</f>
        <v/>
      </c>
      <c r="M930" s="33" t="str">
        <f>IF($U930&lt;&gt;"",VLOOKUP(VLOOKUP($U930,Endereços!$B$3:$M$1002,6,FALSE),Parametros!$I$3:$N$102,6,FALSE),"")</f>
        <v/>
      </c>
      <c r="N930" s="9"/>
      <c r="O930" s="9"/>
      <c r="P930" s="9"/>
      <c r="Q930" s="9"/>
      <c r="R930" s="9"/>
      <c r="S930" s="9"/>
      <c r="T930" s="9"/>
      <c r="U930" s="9"/>
      <c r="V930" s="32" t="str">
        <f>IF($U930&lt;&gt;"",VLOOKUP($U930,Endereços!$B$3:$M$1002,5,FALSE)&amp;" - "&amp;VLOOKUP($U930,Endereços!$B$3:$M$1002,7,FALSE)&amp;" - "&amp;VLOOKUP($U930,Endereços!$B$3:$M$1002,8,FALSE)&amp;", "&amp;VLOOKUP($U930,Endereços!$B$3:$M$1002,2,FALSE)&amp;" "&amp;VLOOKUP($U930,Endereços!$B$3:$M$1002,3,FALSE),"")</f>
        <v/>
      </c>
      <c r="W930" s="9"/>
      <c r="X930" s="9"/>
      <c r="Y930" s="9"/>
      <c r="Z930" s="16"/>
      <c r="AA930" s="16"/>
      <c r="AB930" s="72"/>
    </row>
    <row r="931" spans="1:28" x14ac:dyDescent="0.2">
      <c r="A931" s="38" t="str">
        <f t="shared" si="16"/>
        <v/>
      </c>
      <c r="B931" s="9"/>
      <c r="C931" s="7"/>
      <c r="D931" s="14"/>
      <c r="E931" s="14"/>
      <c r="F931" s="33" t="str">
        <f>IF($E931&lt;&gt;"",VLOOKUP($E931,Parametros!$A$3:$C$102,2,FALSE),"")</f>
        <v/>
      </c>
      <c r="G931" s="36"/>
      <c r="H931" s="33" t="str">
        <f>IF($G931&lt;&gt;"",VLOOKUP($G931,Parametros!$P$3:$R$102,2,FALSE),"")</f>
        <v/>
      </c>
      <c r="I931" s="9"/>
      <c r="J931" s="9"/>
      <c r="K931" s="9"/>
      <c r="L931" s="33" t="str">
        <f>IF($U931&lt;&gt;"",VLOOKUP(VLOOKUP(VLOOKUP($U931,Endereços!$B$3:$M$1002,8,FALSE),Parametros!$AG$3:$AJ$102,4,FALSE),Parametros!$U$3:$Z$102,4,FALSE),"")</f>
        <v/>
      </c>
      <c r="M931" s="33" t="str">
        <f>IF($U931&lt;&gt;"",VLOOKUP(VLOOKUP($U931,Endereços!$B$3:$M$1002,6,FALSE),Parametros!$I$3:$N$102,6,FALSE),"")</f>
        <v/>
      </c>
      <c r="N931" s="9"/>
      <c r="O931" s="9"/>
      <c r="P931" s="9"/>
      <c r="Q931" s="9"/>
      <c r="R931" s="9"/>
      <c r="S931" s="9"/>
      <c r="T931" s="9"/>
      <c r="U931" s="9"/>
      <c r="V931" s="32" t="str">
        <f>IF($U931&lt;&gt;"",VLOOKUP($U931,Endereços!$B$3:$M$1002,5,FALSE)&amp;" - "&amp;VLOOKUP($U931,Endereços!$B$3:$M$1002,7,FALSE)&amp;" - "&amp;VLOOKUP($U931,Endereços!$B$3:$M$1002,8,FALSE)&amp;", "&amp;VLOOKUP($U931,Endereços!$B$3:$M$1002,2,FALSE)&amp;" "&amp;VLOOKUP($U931,Endereços!$B$3:$M$1002,3,FALSE),"")</f>
        <v/>
      </c>
      <c r="W931" s="9"/>
      <c r="X931" s="9"/>
      <c r="Y931" s="9"/>
      <c r="Z931" s="16"/>
      <c r="AA931" s="16"/>
      <c r="AB931" s="72"/>
    </row>
    <row r="932" spans="1:28" x14ac:dyDescent="0.2">
      <c r="A932" s="38" t="str">
        <f t="shared" si="16"/>
        <v/>
      </c>
      <c r="B932" s="9"/>
      <c r="C932" s="7"/>
      <c r="D932" s="14"/>
      <c r="E932" s="14"/>
      <c r="F932" s="33" t="str">
        <f>IF($E932&lt;&gt;"",VLOOKUP($E932,Parametros!$A$3:$C$102,2,FALSE),"")</f>
        <v/>
      </c>
      <c r="G932" s="36"/>
      <c r="H932" s="33" t="str">
        <f>IF($G932&lt;&gt;"",VLOOKUP($G932,Parametros!$P$3:$R$102,2,FALSE),"")</f>
        <v/>
      </c>
      <c r="I932" s="9"/>
      <c r="J932" s="9"/>
      <c r="K932" s="9"/>
      <c r="L932" s="33" t="str">
        <f>IF($U932&lt;&gt;"",VLOOKUP(VLOOKUP(VLOOKUP($U932,Endereços!$B$3:$M$1002,8,FALSE),Parametros!$AG$3:$AJ$102,4,FALSE),Parametros!$U$3:$Z$102,4,FALSE),"")</f>
        <v/>
      </c>
      <c r="M932" s="33" t="str">
        <f>IF($U932&lt;&gt;"",VLOOKUP(VLOOKUP($U932,Endereços!$B$3:$M$1002,6,FALSE),Parametros!$I$3:$N$102,6,FALSE),"")</f>
        <v/>
      </c>
      <c r="N932" s="9"/>
      <c r="O932" s="9"/>
      <c r="P932" s="9"/>
      <c r="Q932" s="9"/>
      <c r="R932" s="9"/>
      <c r="S932" s="9"/>
      <c r="T932" s="9"/>
      <c r="U932" s="9"/>
      <c r="V932" s="32" t="str">
        <f>IF($U932&lt;&gt;"",VLOOKUP($U932,Endereços!$B$3:$M$1002,5,FALSE)&amp;" - "&amp;VLOOKUP($U932,Endereços!$B$3:$M$1002,7,FALSE)&amp;" - "&amp;VLOOKUP($U932,Endereços!$B$3:$M$1002,8,FALSE)&amp;", "&amp;VLOOKUP($U932,Endereços!$B$3:$M$1002,2,FALSE)&amp;" "&amp;VLOOKUP($U932,Endereços!$B$3:$M$1002,3,FALSE),"")</f>
        <v/>
      </c>
      <c r="W932" s="9"/>
      <c r="X932" s="9"/>
      <c r="Y932" s="9"/>
      <c r="Z932" s="16"/>
      <c r="AA932" s="16"/>
      <c r="AB932" s="72"/>
    </row>
    <row r="933" spans="1:28" x14ac:dyDescent="0.2">
      <c r="A933" s="38" t="str">
        <f t="shared" si="16"/>
        <v/>
      </c>
      <c r="B933" s="9"/>
      <c r="C933" s="7"/>
      <c r="D933" s="14"/>
      <c r="E933" s="14"/>
      <c r="F933" s="33" t="str">
        <f>IF($E933&lt;&gt;"",VLOOKUP($E933,Parametros!$A$3:$C$102,2,FALSE),"")</f>
        <v/>
      </c>
      <c r="G933" s="36"/>
      <c r="H933" s="33" t="str">
        <f>IF($G933&lt;&gt;"",VLOOKUP($G933,Parametros!$P$3:$R$102,2,FALSE),"")</f>
        <v/>
      </c>
      <c r="I933" s="9"/>
      <c r="J933" s="9"/>
      <c r="K933" s="9"/>
      <c r="L933" s="33" t="str">
        <f>IF($U933&lt;&gt;"",VLOOKUP(VLOOKUP(VLOOKUP($U933,Endereços!$B$3:$M$1002,8,FALSE),Parametros!$AG$3:$AJ$102,4,FALSE),Parametros!$U$3:$Z$102,4,FALSE),"")</f>
        <v/>
      </c>
      <c r="M933" s="33" t="str">
        <f>IF($U933&lt;&gt;"",VLOOKUP(VLOOKUP($U933,Endereços!$B$3:$M$1002,6,FALSE),Parametros!$I$3:$N$102,6,FALSE),"")</f>
        <v/>
      </c>
      <c r="N933" s="9"/>
      <c r="O933" s="9"/>
      <c r="P933" s="9"/>
      <c r="Q933" s="9"/>
      <c r="R933" s="9"/>
      <c r="S933" s="9"/>
      <c r="T933" s="9"/>
      <c r="U933" s="9"/>
      <c r="V933" s="32" t="str">
        <f>IF($U933&lt;&gt;"",VLOOKUP($U933,Endereços!$B$3:$M$1002,5,FALSE)&amp;" - "&amp;VLOOKUP($U933,Endereços!$B$3:$M$1002,7,FALSE)&amp;" - "&amp;VLOOKUP($U933,Endereços!$B$3:$M$1002,8,FALSE)&amp;", "&amp;VLOOKUP($U933,Endereços!$B$3:$M$1002,2,FALSE)&amp;" "&amp;VLOOKUP($U933,Endereços!$B$3:$M$1002,3,FALSE),"")</f>
        <v/>
      </c>
      <c r="W933" s="9"/>
      <c r="X933" s="9"/>
      <c r="Y933" s="9"/>
      <c r="Z933" s="16"/>
      <c r="AA933" s="16"/>
      <c r="AB933" s="72"/>
    </row>
    <row r="934" spans="1:28" x14ac:dyDescent="0.2">
      <c r="A934" s="38" t="str">
        <f t="shared" si="16"/>
        <v/>
      </c>
      <c r="B934" s="9"/>
      <c r="C934" s="7"/>
      <c r="D934" s="14"/>
      <c r="E934" s="14"/>
      <c r="F934" s="33" t="str">
        <f>IF($E934&lt;&gt;"",VLOOKUP($E934,Parametros!$A$3:$C$102,2,FALSE),"")</f>
        <v/>
      </c>
      <c r="G934" s="36"/>
      <c r="H934" s="33" t="str">
        <f>IF($G934&lt;&gt;"",VLOOKUP($G934,Parametros!$P$3:$R$102,2,FALSE),"")</f>
        <v/>
      </c>
      <c r="I934" s="9"/>
      <c r="J934" s="9"/>
      <c r="K934" s="9"/>
      <c r="L934" s="33" t="str">
        <f>IF($U934&lt;&gt;"",VLOOKUP(VLOOKUP(VLOOKUP($U934,Endereços!$B$3:$M$1002,8,FALSE),Parametros!$AG$3:$AJ$102,4,FALSE),Parametros!$U$3:$Z$102,4,FALSE),"")</f>
        <v/>
      </c>
      <c r="M934" s="33" t="str">
        <f>IF($U934&lt;&gt;"",VLOOKUP(VLOOKUP($U934,Endereços!$B$3:$M$1002,6,FALSE),Parametros!$I$3:$N$102,6,FALSE),"")</f>
        <v/>
      </c>
      <c r="N934" s="9"/>
      <c r="O934" s="9"/>
      <c r="P934" s="9"/>
      <c r="Q934" s="9"/>
      <c r="R934" s="9"/>
      <c r="S934" s="9"/>
      <c r="T934" s="9"/>
      <c r="U934" s="9"/>
      <c r="V934" s="32" t="str">
        <f>IF($U934&lt;&gt;"",VLOOKUP($U934,Endereços!$B$3:$M$1002,5,FALSE)&amp;" - "&amp;VLOOKUP($U934,Endereços!$B$3:$M$1002,7,FALSE)&amp;" - "&amp;VLOOKUP($U934,Endereços!$B$3:$M$1002,8,FALSE)&amp;", "&amp;VLOOKUP($U934,Endereços!$B$3:$M$1002,2,FALSE)&amp;" "&amp;VLOOKUP($U934,Endereços!$B$3:$M$1002,3,FALSE),"")</f>
        <v/>
      </c>
      <c r="W934" s="9"/>
      <c r="X934" s="9"/>
      <c r="Y934" s="9"/>
      <c r="Z934" s="16"/>
      <c r="AA934" s="16"/>
      <c r="AB934" s="72"/>
    </row>
    <row r="935" spans="1:28" x14ac:dyDescent="0.2">
      <c r="A935" s="38" t="str">
        <f t="shared" si="16"/>
        <v/>
      </c>
      <c r="B935" s="9"/>
      <c r="C935" s="7"/>
      <c r="D935" s="14"/>
      <c r="E935" s="14"/>
      <c r="F935" s="33" t="str">
        <f>IF($E935&lt;&gt;"",VLOOKUP($E935,Parametros!$A$3:$C$102,2,FALSE),"")</f>
        <v/>
      </c>
      <c r="G935" s="36"/>
      <c r="H935" s="33" t="str">
        <f>IF($G935&lt;&gt;"",VLOOKUP($G935,Parametros!$P$3:$R$102,2,FALSE),"")</f>
        <v/>
      </c>
      <c r="I935" s="9"/>
      <c r="J935" s="9"/>
      <c r="K935" s="9"/>
      <c r="L935" s="33" t="str">
        <f>IF($U935&lt;&gt;"",VLOOKUP(VLOOKUP(VLOOKUP($U935,Endereços!$B$3:$M$1002,8,FALSE),Parametros!$AG$3:$AJ$102,4,FALSE),Parametros!$U$3:$Z$102,4,FALSE),"")</f>
        <v/>
      </c>
      <c r="M935" s="33" t="str">
        <f>IF($U935&lt;&gt;"",VLOOKUP(VLOOKUP($U935,Endereços!$B$3:$M$1002,6,FALSE),Parametros!$I$3:$N$102,6,FALSE),"")</f>
        <v/>
      </c>
      <c r="N935" s="9"/>
      <c r="O935" s="9"/>
      <c r="P935" s="9"/>
      <c r="Q935" s="9"/>
      <c r="R935" s="9"/>
      <c r="S935" s="9"/>
      <c r="T935" s="9"/>
      <c r="U935" s="9"/>
      <c r="V935" s="32" t="str">
        <f>IF($U935&lt;&gt;"",VLOOKUP($U935,Endereços!$B$3:$M$1002,5,FALSE)&amp;" - "&amp;VLOOKUP($U935,Endereços!$B$3:$M$1002,7,FALSE)&amp;" - "&amp;VLOOKUP($U935,Endereços!$B$3:$M$1002,8,FALSE)&amp;", "&amp;VLOOKUP($U935,Endereços!$B$3:$M$1002,2,FALSE)&amp;" "&amp;VLOOKUP($U935,Endereços!$B$3:$M$1002,3,FALSE),"")</f>
        <v/>
      </c>
      <c r="W935" s="9"/>
      <c r="X935" s="9"/>
      <c r="Y935" s="9"/>
      <c r="Z935" s="16"/>
      <c r="AA935" s="16"/>
      <c r="AB935" s="72"/>
    </row>
    <row r="936" spans="1:28" x14ac:dyDescent="0.2">
      <c r="A936" s="38" t="str">
        <f t="shared" si="16"/>
        <v/>
      </c>
      <c r="B936" s="9"/>
      <c r="C936" s="7"/>
      <c r="D936" s="14"/>
      <c r="E936" s="14"/>
      <c r="F936" s="33" t="str">
        <f>IF($E936&lt;&gt;"",VLOOKUP($E936,Parametros!$A$3:$C$102,2,FALSE),"")</f>
        <v/>
      </c>
      <c r="G936" s="36"/>
      <c r="H936" s="33" t="str">
        <f>IF($G936&lt;&gt;"",VLOOKUP($G936,Parametros!$P$3:$R$102,2,FALSE),"")</f>
        <v/>
      </c>
      <c r="I936" s="9"/>
      <c r="J936" s="9"/>
      <c r="K936" s="9"/>
      <c r="L936" s="33" t="str">
        <f>IF($U936&lt;&gt;"",VLOOKUP(VLOOKUP(VLOOKUP($U936,Endereços!$B$3:$M$1002,8,FALSE),Parametros!$AG$3:$AJ$102,4,FALSE),Parametros!$U$3:$Z$102,4,FALSE),"")</f>
        <v/>
      </c>
      <c r="M936" s="33" t="str">
        <f>IF($U936&lt;&gt;"",VLOOKUP(VLOOKUP($U936,Endereços!$B$3:$M$1002,6,FALSE),Parametros!$I$3:$N$102,6,FALSE),"")</f>
        <v/>
      </c>
      <c r="N936" s="9"/>
      <c r="O936" s="9"/>
      <c r="P936" s="9"/>
      <c r="Q936" s="9"/>
      <c r="R936" s="9"/>
      <c r="S936" s="9"/>
      <c r="T936" s="9"/>
      <c r="U936" s="9"/>
      <c r="V936" s="32" t="str">
        <f>IF($U936&lt;&gt;"",VLOOKUP($U936,Endereços!$B$3:$M$1002,5,FALSE)&amp;" - "&amp;VLOOKUP($U936,Endereços!$B$3:$M$1002,7,FALSE)&amp;" - "&amp;VLOOKUP($U936,Endereços!$B$3:$M$1002,8,FALSE)&amp;", "&amp;VLOOKUP($U936,Endereços!$B$3:$M$1002,2,FALSE)&amp;" "&amp;VLOOKUP($U936,Endereços!$B$3:$M$1002,3,FALSE),"")</f>
        <v/>
      </c>
      <c r="W936" s="9"/>
      <c r="X936" s="9"/>
      <c r="Y936" s="9"/>
      <c r="Z936" s="16"/>
      <c r="AA936" s="16"/>
      <c r="AB936" s="72"/>
    </row>
    <row r="937" spans="1:28" x14ac:dyDescent="0.2">
      <c r="A937" s="38" t="str">
        <f t="shared" si="16"/>
        <v/>
      </c>
      <c r="B937" s="9"/>
      <c r="C937" s="7"/>
      <c r="D937" s="14"/>
      <c r="E937" s="14"/>
      <c r="F937" s="33" t="str">
        <f>IF($E937&lt;&gt;"",VLOOKUP($E937,Parametros!$A$3:$C$102,2,FALSE),"")</f>
        <v/>
      </c>
      <c r="G937" s="36"/>
      <c r="H937" s="33" t="str">
        <f>IF($G937&lt;&gt;"",VLOOKUP($G937,Parametros!$P$3:$R$102,2,FALSE),"")</f>
        <v/>
      </c>
      <c r="I937" s="9"/>
      <c r="J937" s="9"/>
      <c r="K937" s="9"/>
      <c r="L937" s="33" t="str">
        <f>IF($U937&lt;&gt;"",VLOOKUP(VLOOKUP(VLOOKUP($U937,Endereços!$B$3:$M$1002,8,FALSE),Parametros!$AG$3:$AJ$102,4,FALSE),Parametros!$U$3:$Z$102,4,FALSE),"")</f>
        <v/>
      </c>
      <c r="M937" s="33" t="str">
        <f>IF($U937&lt;&gt;"",VLOOKUP(VLOOKUP($U937,Endereços!$B$3:$M$1002,6,FALSE),Parametros!$I$3:$N$102,6,FALSE),"")</f>
        <v/>
      </c>
      <c r="N937" s="9"/>
      <c r="O937" s="9"/>
      <c r="P937" s="9"/>
      <c r="Q937" s="9"/>
      <c r="R937" s="9"/>
      <c r="S937" s="9"/>
      <c r="T937" s="9"/>
      <c r="U937" s="9"/>
      <c r="V937" s="32" t="str">
        <f>IF($U937&lt;&gt;"",VLOOKUP($U937,Endereços!$B$3:$M$1002,5,FALSE)&amp;" - "&amp;VLOOKUP($U937,Endereços!$B$3:$M$1002,7,FALSE)&amp;" - "&amp;VLOOKUP($U937,Endereços!$B$3:$M$1002,8,FALSE)&amp;", "&amp;VLOOKUP($U937,Endereços!$B$3:$M$1002,2,FALSE)&amp;" "&amp;VLOOKUP($U937,Endereços!$B$3:$M$1002,3,FALSE),"")</f>
        <v/>
      </c>
      <c r="W937" s="9"/>
      <c r="X937" s="9"/>
      <c r="Y937" s="9"/>
      <c r="Z937" s="16"/>
      <c r="AA937" s="16"/>
      <c r="AB937" s="72"/>
    </row>
    <row r="938" spans="1:28" x14ac:dyDescent="0.2">
      <c r="A938" s="38" t="str">
        <f t="shared" si="16"/>
        <v/>
      </c>
      <c r="B938" s="9"/>
      <c r="C938" s="7"/>
      <c r="D938" s="14"/>
      <c r="E938" s="14"/>
      <c r="F938" s="33" t="str">
        <f>IF($E938&lt;&gt;"",VLOOKUP($E938,Parametros!$A$3:$C$102,2,FALSE),"")</f>
        <v/>
      </c>
      <c r="G938" s="36"/>
      <c r="H938" s="33" t="str">
        <f>IF($G938&lt;&gt;"",VLOOKUP($G938,Parametros!$P$3:$R$102,2,FALSE),"")</f>
        <v/>
      </c>
      <c r="I938" s="9"/>
      <c r="J938" s="9"/>
      <c r="K938" s="9"/>
      <c r="L938" s="33" t="str">
        <f>IF($U938&lt;&gt;"",VLOOKUP(VLOOKUP(VLOOKUP($U938,Endereços!$B$3:$M$1002,8,FALSE),Parametros!$AG$3:$AJ$102,4,FALSE),Parametros!$U$3:$Z$102,4,FALSE),"")</f>
        <v/>
      </c>
      <c r="M938" s="33" t="str">
        <f>IF($U938&lt;&gt;"",VLOOKUP(VLOOKUP($U938,Endereços!$B$3:$M$1002,6,FALSE),Parametros!$I$3:$N$102,6,FALSE),"")</f>
        <v/>
      </c>
      <c r="N938" s="9"/>
      <c r="O938" s="9"/>
      <c r="P938" s="9"/>
      <c r="Q938" s="9"/>
      <c r="R938" s="9"/>
      <c r="S938" s="9"/>
      <c r="T938" s="9"/>
      <c r="U938" s="9"/>
      <c r="V938" s="32" t="str">
        <f>IF($U938&lt;&gt;"",VLOOKUP($U938,Endereços!$B$3:$M$1002,5,FALSE)&amp;" - "&amp;VLOOKUP($U938,Endereços!$B$3:$M$1002,7,FALSE)&amp;" - "&amp;VLOOKUP($U938,Endereços!$B$3:$M$1002,8,FALSE)&amp;", "&amp;VLOOKUP($U938,Endereços!$B$3:$M$1002,2,FALSE)&amp;" "&amp;VLOOKUP($U938,Endereços!$B$3:$M$1002,3,FALSE),"")</f>
        <v/>
      </c>
      <c r="W938" s="9"/>
      <c r="X938" s="9"/>
      <c r="Y938" s="9"/>
      <c r="Z938" s="16"/>
      <c r="AA938" s="16"/>
      <c r="AB938" s="72"/>
    </row>
    <row r="939" spans="1:28" x14ac:dyDescent="0.2">
      <c r="A939" s="38" t="str">
        <f t="shared" si="16"/>
        <v/>
      </c>
      <c r="B939" s="9"/>
      <c r="C939" s="7"/>
      <c r="D939" s="14"/>
      <c r="E939" s="14"/>
      <c r="F939" s="33" t="str">
        <f>IF($E939&lt;&gt;"",VLOOKUP($E939,Parametros!$A$3:$C$102,2,FALSE),"")</f>
        <v/>
      </c>
      <c r="G939" s="36"/>
      <c r="H939" s="33" t="str">
        <f>IF($G939&lt;&gt;"",VLOOKUP($G939,Parametros!$P$3:$R$102,2,FALSE),"")</f>
        <v/>
      </c>
      <c r="I939" s="9"/>
      <c r="J939" s="9"/>
      <c r="K939" s="9"/>
      <c r="L939" s="33" t="str">
        <f>IF($U939&lt;&gt;"",VLOOKUP(VLOOKUP(VLOOKUP($U939,Endereços!$B$3:$M$1002,8,FALSE),Parametros!$AG$3:$AJ$102,4,FALSE),Parametros!$U$3:$Z$102,4,FALSE),"")</f>
        <v/>
      </c>
      <c r="M939" s="33" t="str">
        <f>IF($U939&lt;&gt;"",VLOOKUP(VLOOKUP($U939,Endereços!$B$3:$M$1002,6,FALSE),Parametros!$I$3:$N$102,6,FALSE),"")</f>
        <v/>
      </c>
      <c r="N939" s="9"/>
      <c r="O939" s="9"/>
      <c r="P939" s="9"/>
      <c r="Q939" s="9"/>
      <c r="R939" s="9"/>
      <c r="S939" s="9"/>
      <c r="T939" s="9"/>
      <c r="U939" s="9"/>
      <c r="V939" s="32" t="str">
        <f>IF($U939&lt;&gt;"",VLOOKUP($U939,Endereços!$B$3:$M$1002,5,FALSE)&amp;" - "&amp;VLOOKUP($U939,Endereços!$B$3:$M$1002,7,FALSE)&amp;" - "&amp;VLOOKUP($U939,Endereços!$B$3:$M$1002,8,FALSE)&amp;", "&amp;VLOOKUP($U939,Endereços!$B$3:$M$1002,2,FALSE)&amp;" "&amp;VLOOKUP($U939,Endereços!$B$3:$M$1002,3,FALSE),"")</f>
        <v/>
      </c>
      <c r="W939" s="9"/>
      <c r="X939" s="9"/>
      <c r="Y939" s="9"/>
      <c r="Z939" s="16"/>
      <c r="AA939" s="16"/>
      <c r="AB939" s="72"/>
    </row>
    <row r="940" spans="1:28" x14ac:dyDescent="0.2">
      <c r="A940" s="38" t="str">
        <f t="shared" si="16"/>
        <v/>
      </c>
      <c r="B940" s="9"/>
      <c r="C940" s="7"/>
      <c r="D940" s="14"/>
      <c r="E940" s="14"/>
      <c r="F940" s="33" t="str">
        <f>IF($E940&lt;&gt;"",VLOOKUP($E940,Parametros!$A$3:$C$102,2,FALSE),"")</f>
        <v/>
      </c>
      <c r="G940" s="36"/>
      <c r="H940" s="33" t="str">
        <f>IF($G940&lt;&gt;"",VLOOKUP($G940,Parametros!$P$3:$R$102,2,FALSE),"")</f>
        <v/>
      </c>
      <c r="I940" s="9"/>
      <c r="J940" s="9"/>
      <c r="K940" s="9"/>
      <c r="L940" s="33" t="str">
        <f>IF($U940&lt;&gt;"",VLOOKUP(VLOOKUP(VLOOKUP($U940,Endereços!$B$3:$M$1002,8,FALSE),Parametros!$AG$3:$AJ$102,4,FALSE),Parametros!$U$3:$Z$102,4,FALSE),"")</f>
        <v/>
      </c>
      <c r="M940" s="33" t="str">
        <f>IF($U940&lt;&gt;"",VLOOKUP(VLOOKUP($U940,Endereços!$B$3:$M$1002,6,FALSE),Parametros!$I$3:$N$102,6,FALSE),"")</f>
        <v/>
      </c>
      <c r="N940" s="9"/>
      <c r="O940" s="9"/>
      <c r="P940" s="9"/>
      <c r="Q940" s="9"/>
      <c r="R940" s="9"/>
      <c r="S940" s="9"/>
      <c r="T940" s="9"/>
      <c r="U940" s="9"/>
      <c r="V940" s="32" t="str">
        <f>IF($U940&lt;&gt;"",VLOOKUP($U940,Endereços!$B$3:$M$1002,5,FALSE)&amp;" - "&amp;VLOOKUP($U940,Endereços!$B$3:$M$1002,7,FALSE)&amp;" - "&amp;VLOOKUP($U940,Endereços!$B$3:$M$1002,8,FALSE)&amp;", "&amp;VLOOKUP($U940,Endereços!$B$3:$M$1002,2,FALSE)&amp;" "&amp;VLOOKUP($U940,Endereços!$B$3:$M$1002,3,FALSE),"")</f>
        <v/>
      </c>
      <c r="W940" s="9"/>
      <c r="X940" s="9"/>
      <c r="Y940" s="9"/>
      <c r="Z940" s="16"/>
      <c r="AA940" s="16"/>
      <c r="AB940" s="72"/>
    </row>
    <row r="941" spans="1:28" x14ac:dyDescent="0.2">
      <c r="A941" s="38" t="str">
        <f t="shared" si="16"/>
        <v/>
      </c>
      <c r="B941" s="9"/>
      <c r="C941" s="7"/>
      <c r="D941" s="14"/>
      <c r="E941" s="14"/>
      <c r="F941" s="33" t="str">
        <f>IF($E941&lt;&gt;"",VLOOKUP($E941,Parametros!$A$3:$C$102,2,FALSE),"")</f>
        <v/>
      </c>
      <c r="G941" s="36"/>
      <c r="H941" s="33" t="str">
        <f>IF($G941&lt;&gt;"",VLOOKUP($G941,Parametros!$P$3:$R$102,2,FALSE),"")</f>
        <v/>
      </c>
      <c r="I941" s="9"/>
      <c r="J941" s="9"/>
      <c r="K941" s="9"/>
      <c r="L941" s="33" t="str">
        <f>IF($U941&lt;&gt;"",VLOOKUP(VLOOKUP(VLOOKUP($U941,Endereços!$B$3:$M$1002,8,FALSE),Parametros!$AG$3:$AJ$102,4,FALSE),Parametros!$U$3:$Z$102,4,FALSE),"")</f>
        <v/>
      </c>
      <c r="M941" s="33" t="str">
        <f>IF($U941&lt;&gt;"",VLOOKUP(VLOOKUP($U941,Endereços!$B$3:$M$1002,6,FALSE),Parametros!$I$3:$N$102,6,FALSE),"")</f>
        <v/>
      </c>
      <c r="N941" s="9"/>
      <c r="O941" s="9"/>
      <c r="P941" s="9"/>
      <c r="Q941" s="9"/>
      <c r="R941" s="9"/>
      <c r="S941" s="9"/>
      <c r="T941" s="9"/>
      <c r="U941" s="9"/>
      <c r="V941" s="32" t="str">
        <f>IF($U941&lt;&gt;"",VLOOKUP($U941,Endereços!$B$3:$M$1002,5,FALSE)&amp;" - "&amp;VLOOKUP($U941,Endereços!$B$3:$M$1002,7,FALSE)&amp;" - "&amp;VLOOKUP($U941,Endereços!$B$3:$M$1002,8,FALSE)&amp;", "&amp;VLOOKUP($U941,Endereços!$B$3:$M$1002,2,FALSE)&amp;" "&amp;VLOOKUP($U941,Endereços!$B$3:$M$1002,3,FALSE),"")</f>
        <v/>
      </c>
      <c r="W941" s="9"/>
      <c r="X941" s="9"/>
      <c r="Y941" s="9"/>
      <c r="Z941" s="16"/>
      <c r="AA941" s="16"/>
      <c r="AB941" s="72"/>
    </row>
    <row r="942" spans="1:28" x14ac:dyDescent="0.2">
      <c r="A942" s="38" t="str">
        <f t="shared" si="16"/>
        <v/>
      </c>
      <c r="B942" s="9"/>
      <c r="C942" s="7"/>
      <c r="D942" s="14"/>
      <c r="E942" s="14"/>
      <c r="F942" s="33" t="str">
        <f>IF($E942&lt;&gt;"",VLOOKUP($E942,Parametros!$A$3:$C$102,2,FALSE),"")</f>
        <v/>
      </c>
      <c r="G942" s="36"/>
      <c r="H942" s="33" t="str">
        <f>IF($G942&lt;&gt;"",VLOOKUP($G942,Parametros!$P$3:$R$102,2,FALSE),"")</f>
        <v/>
      </c>
      <c r="I942" s="9"/>
      <c r="J942" s="9"/>
      <c r="K942" s="9"/>
      <c r="L942" s="33" t="str">
        <f>IF($U942&lt;&gt;"",VLOOKUP(VLOOKUP(VLOOKUP($U942,Endereços!$B$3:$M$1002,8,FALSE),Parametros!$AG$3:$AJ$102,4,FALSE),Parametros!$U$3:$Z$102,4,FALSE),"")</f>
        <v/>
      </c>
      <c r="M942" s="33" t="str">
        <f>IF($U942&lt;&gt;"",VLOOKUP(VLOOKUP($U942,Endereços!$B$3:$M$1002,6,FALSE),Parametros!$I$3:$N$102,6,FALSE),"")</f>
        <v/>
      </c>
      <c r="N942" s="9"/>
      <c r="O942" s="9"/>
      <c r="P942" s="9"/>
      <c r="Q942" s="9"/>
      <c r="R942" s="9"/>
      <c r="S942" s="9"/>
      <c r="T942" s="9"/>
      <c r="U942" s="9"/>
      <c r="V942" s="32" t="str">
        <f>IF($U942&lt;&gt;"",VLOOKUP($U942,Endereços!$B$3:$M$1002,5,FALSE)&amp;" - "&amp;VLOOKUP($U942,Endereços!$B$3:$M$1002,7,FALSE)&amp;" - "&amp;VLOOKUP($U942,Endereços!$B$3:$M$1002,8,FALSE)&amp;", "&amp;VLOOKUP($U942,Endereços!$B$3:$M$1002,2,FALSE)&amp;" "&amp;VLOOKUP($U942,Endereços!$B$3:$M$1002,3,FALSE),"")</f>
        <v/>
      </c>
      <c r="W942" s="9"/>
      <c r="X942" s="9"/>
      <c r="Y942" s="9"/>
      <c r="Z942" s="16"/>
      <c r="AA942" s="16"/>
      <c r="AB942" s="72"/>
    </row>
    <row r="943" spans="1:28" x14ac:dyDescent="0.2">
      <c r="A943" s="38" t="str">
        <f t="shared" si="16"/>
        <v/>
      </c>
      <c r="B943" s="9"/>
      <c r="C943" s="7"/>
      <c r="D943" s="14"/>
      <c r="E943" s="14"/>
      <c r="F943" s="33" t="str">
        <f>IF($E943&lt;&gt;"",VLOOKUP($E943,Parametros!$A$3:$C$102,2,FALSE),"")</f>
        <v/>
      </c>
      <c r="G943" s="36"/>
      <c r="H943" s="33" t="str">
        <f>IF($G943&lt;&gt;"",VLOOKUP($G943,Parametros!$P$3:$R$102,2,FALSE),"")</f>
        <v/>
      </c>
      <c r="I943" s="9"/>
      <c r="J943" s="9"/>
      <c r="K943" s="9"/>
      <c r="L943" s="33" t="str">
        <f>IF($U943&lt;&gt;"",VLOOKUP(VLOOKUP(VLOOKUP($U943,Endereços!$B$3:$M$1002,8,FALSE),Parametros!$AG$3:$AJ$102,4,FALSE),Parametros!$U$3:$Z$102,4,FALSE),"")</f>
        <v/>
      </c>
      <c r="M943" s="33" t="str">
        <f>IF($U943&lt;&gt;"",VLOOKUP(VLOOKUP($U943,Endereços!$B$3:$M$1002,6,FALSE),Parametros!$I$3:$N$102,6,FALSE),"")</f>
        <v/>
      </c>
      <c r="N943" s="9"/>
      <c r="O943" s="9"/>
      <c r="P943" s="9"/>
      <c r="Q943" s="9"/>
      <c r="R943" s="9"/>
      <c r="S943" s="9"/>
      <c r="T943" s="9"/>
      <c r="U943" s="9"/>
      <c r="V943" s="32" t="str">
        <f>IF($U943&lt;&gt;"",VLOOKUP($U943,Endereços!$B$3:$M$1002,5,FALSE)&amp;" - "&amp;VLOOKUP($U943,Endereços!$B$3:$M$1002,7,FALSE)&amp;" - "&amp;VLOOKUP($U943,Endereços!$B$3:$M$1002,8,FALSE)&amp;", "&amp;VLOOKUP($U943,Endereços!$B$3:$M$1002,2,FALSE)&amp;" "&amp;VLOOKUP($U943,Endereços!$B$3:$M$1002,3,FALSE),"")</f>
        <v/>
      </c>
      <c r="W943" s="9"/>
      <c r="X943" s="9"/>
      <c r="Y943" s="9"/>
      <c r="Z943" s="16"/>
      <c r="AA943" s="16"/>
      <c r="AB943" s="72"/>
    </row>
    <row r="944" spans="1:28" x14ac:dyDescent="0.2">
      <c r="A944" s="38" t="str">
        <f t="shared" si="16"/>
        <v/>
      </c>
      <c r="B944" s="9"/>
      <c r="C944" s="7"/>
      <c r="D944" s="14"/>
      <c r="E944" s="14"/>
      <c r="F944" s="33" t="str">
        <f>IF($E944&lt;&gt;"",VLOOKUP($E944,Parametros!$A$3:$C$102,2,FALSE),"")</f>
        <v/>
      </c>
      <c r="G944" s="36"/>
      <c r="H944" s="33" t="str">
        <f>IF($G944&lt;&gt;"",VLOOKUP($G944,Parametros!$P$3:$R$102,2,FALSE),"")</f>
        <v/>
      </c>
      <c r="I944" s="9"/>
      <c r="J944" s="9"/>
      <c r="K944" s="9"/>
      <c r="L944" s="33" t="str">
        <f>IF($U944&lt;&gt;"",VLOOKUP(VLOOKUP(VLOOKUP($U944,Endereços!$B$3:$M$1002,8,FALSE),Parametros!$AG$3:$AJ$102,4,FALSE),Parametros!$U$3:$Z$102,4,FALSE),"")</f>
        <v/>
      </c>
      <c r="M944" s="33" t="str">
        <f>IF($U944&lt;&gt;"",VLOOKUP(VLOOKUP($U944,Endereços!$B$3:$M$1002,6,FALSE),Parametros!$I$3:$N$102,6,FALSE),"")</f>
        <v/>
      </c>
      <c r="N944" s="9"/>
      <c r="O944" s="9"/>
      <c r="P944" s="9"/>
      <c r="Q944" s="9"/>
      <c r="R944" s="9"/>
      <c r="S944" s="9"/>
      <c r="T944" s="9"/>
      <c r="U944" s="9"/>
      <c r="V944" s="32" t="str">
        <f>IF($U944&lt;&gt;"",VLOOKUP($U944,Endereços!$B$3:$M$1002,5,FALSE)&amp;" - "&amp;VLOOKUP($U944,Endereços!$B$3:$M$1002,7,FALSE)&amp;" - "&amp;VLOOKUP($U944,Endereços!$B$3:$M$1002,8,FALSE)&amp;", "&amp;VLOOKUP($U944,Endereços!$B$3:$M$1002,2,FALSE)&amp;" "&amp;VLOOKUP($U944,Endereços!$B$3:$M$1002,3,FALSE),"")</f>
        <v/>
      </c>
      <c r="W944" s="9"/>
      <c r="X944" s="9"/>
      <c r="Y944" s="9"/>
      <c r="Z944" s="16"/>
      <c r="AA944" s="16"/>
      <c r="AB944" s="72"/>
    </row>
    <row r="945" spans="1:28" x14ac:dyDescent="0.2">
      <c r="A945" s="38" t="str">
        <f t="shared" si="16"/>
        <v/>
      </c>
      <c r="B945" s="9"/>
      <c r="C945" s="7"/>
      <c r="D945" s="14"/>
      <c r="E945" s="14"/>
      <c r="F945" s="33" t="str">
        <f>IF($E945&lt;&gt;"",VLOOKUP($E945,Parametros!$A$3:$C$102,2,FALSE),"")</f>
        <v/>
      </c>
      <c r="G945" s="36"/>
      <c r="H945" s="33" t="str">
        <f>IF($G945&lt;&gt;"",VLOOKUP($G945,Parametros!$P$3:$R$102,2,FALSE),"")</f>
        <v/>
      </c>
      <c r="I945" s="9"/>
      <c r="J945" s="9"/>
      <c r="K945" s="9"/>
      <c r="L945" s="33" t="str">
        <f>IF($U945&lt;&gt;"",VLOOKUP(VLOOKUP(VLOOKUP($U945,Endereços!$B$3:$M$1002,8,FALSE),Parametros!$AG$3:$AJ$102,4,FALSE),Parametros!$U$3:$Z$102,4,FALSE),"")</f>
        <v/>
      </c>
      <c r="M945" s="33" t="str">
        <f>IF($U945&lt;&gt;"",VLOOKUP(VLOOKUP($U945,Endereços!$B$3:$M$1002,6,FALSE),Parametros!$I$3:$N$102,6,FALSE),"")</f>
        <v/>
      </c>
      <c r="N945" s="9"/>
      <c r="O945" s="9"/>
      <c r="P945" s="9"/>
      <c r="Q945" s="9"/>
      <c r="R945" s="9"/>
      <c r="S945" s="9"/>
      <c r="T945" s="9"/>
      <c r="U945" s="9"/>
      <c r="V945" s="32" t="str">
        <f>IF($U945&lt;&gt;"",VLOOKUP($U945,Endereços!$B$3:$M$1002,5,FALSE)&amp;" - "&amp;VLOOKUP($U945,Endereços!$B$3:$M$1002,7,FALSE)&amp;" - "&amp;VLOOKUP($U945,Endereços!$B$3:$M$1002,8,FALSE)&amp;", "&amp;VLOOKUP($U945,Endereços!$B$3:$M$1002,2,FALSE)&amp;" "&amp;VLOOKUP($U945,Endereços!$B$3:$M$1002,3,FALSE),"")</f>
        <v/>
      </c>
      <c r="W945" s="9"/>
      <c r="X945" s="9"/>
      <c r="Y945" s="9"/>
      <c r="Z945" s="16"/>
      <c r="AA945" s="16"/>
      <c r="AB945" s="72"/>
    </row>
    <row r="946" spans="1:28" x14ac:dyDescent="0.2">
      <c r="A946" s="38" t="str">
        <f t="shared" si="16"/>
        <v/>
      </c>
      <c r="B946" s="9"/>
      <c r="C946" s="7"/>
      <c r="D946" s="14"/>
      <c r="E946" s="14"/>
      <c r="F946" s="33" t="str">
        <f>IF($E946&lt;&gt;"",VLOOKUP($E946,Parametros!$A$3:$C$102,2,FALSE),"")</f>
        <v/>
      </c>
      <c r="G946" s="36"/>
      <c r="H946" s="33" t="str">
        <f>IF($G946&lt;&gt;"",VLOOKUP($G946,Parametros!$P$3:$R$102,2,FALSE),"")</f>
        <v/>
      </c>
      <c r="I946" s="9"/>
      <c r="J946" s="9"/>
      <c r="K946" s="9"/>
      <c r="L946" s="33" t="str">
        <f>IF($U946&lt;&gt;"",VLOOKUP(VLOOKUP(VLOOKUP($U946,Endereços!$B$3:$M$1002,8,FALSE),Parametros!$AG$3:$AJ$102,4,FALSE),Parametros!$U$3:$Z$102,4,FALSE),"")</f>
        <v/>
      </c>
      <c r="M946" s="33" t="str">
        <f>IF($U946&lt;&gt;"",VLOOKUP(VLOOKUP($U946,Endereços!$B$3:$M$1002,6,FALSE),Parametros!$I$3:$N$102,6,FALSE),"")</f>
        <v/>
      </c>
      <c r="N946" s="9"/>
      <c r="O946" s="9"/>
      <c r="P946" s="9"/>
      <c r="Q946" s="9"/>
      <c r="R946" s="9"/>
      <c r="S946" s="9"/>
      <c r="T946" s="9"/>
      <c r="U946" s="9"/>
      <c r="V946" s="32" t="str">
        <f>IF($U946&lt;&gt;"",VLOOKUP($U946,Endereços!$B$3:$M$1002,5,FALSE)&amp;" - "&amp;VLOOKUP($U946,Endereços!$B$3:$M$1002,7,FALSE)&amp;" - "&amp;VLOOKUP($U946,Endereços!$B$3:$M$1002,8,FALSE)&amp;", "&amp;VLOOKUP($U946,Endereços!$B$3:$M$1002,2,FALSE)&amp;" "&amp;VLOOKUP($U946,Endereços!$B$3:$M$1002,3,FALSE),"")</f>
        <v/>
      </c>
      <c r="W946" s="9"/>
      <c r="X946" s="9"/>
      <c r="Y946" s="9"/>
      <c r="Z946" s="16"/>
      <c r="AA946" s="16"/>
      <c r="AB946" s="72"/>
    </row>
    <row r="947" spans="1:28" x14ac:dyDescent="0.2">
      <c r="A947" s="38" t="str">
        <f t="shared" si="16"/>
        <v/>
      </c>
      <c r="B947" s="9"/>
      <c r="C947" s="7"/>
      <c r="D947" s="14"/>
      <c r="E947" s="14"/>
      <c r="F947" s="33" t="str">
        <f>IF($E947&lt;&gt;"",VLOOKUP($E947,Parametros!$A$3:$C$102,2,FALSE),"")</f>
        <v/>
      </c>
      <c r="G947" s="36"/>
      <c r="H947" s="33" t="str">
        <f>IF($G947&lt;&gt;"",VLOOKUP($G947,Parametros!$P$3:$R$102,2,FALSE),"")</f>
        <v/>
      </c>
      <c r="I947" s="9"/>
      <c r="J947" s="9"/>
      <c r="K947" s="9"/>
      <c r="L947" s="33" t="str">
        <f>IF($U947&lt;&gt;"",VLOOKUP(VLOOKUP(VLOOKUP($U947,Endereços!$B$3:$M$1002,8,FALSE),Parametros!$AG$3:$AJ$102,4,FALSE),Parametros!$U$3:$Z$102,4,FALSE),"")</f>
        <v/>
      </c>
      <c r="M947" s="33" t="str">
        <f>IF($U947&lt;&gt;"",VLOOKUP(VLOOKUP($U947,Endereços!$B$3:$M$1002,6,FALSE),Parametros!$I$3:$N$102,6,FALSE),"")</f>
        <v/>
      </c>
      <c r="N947" s="9"/>
      <c r="O947" s="9"/>
      <c r="P947" s="9"/>
      <c r="Q947" s="9"/>
      <c r="R947" s="9"/>
      <c r="S947" s="9"/>
      <c r="T947" s="9"/>
      <c r="U947" s="9"/>
      <c r="V947" s="32" t="str">
        <f>IF($U947&lt;&gt;"",VLOOKUP($U947,Endereços!$B$3:$M$1002,5,FALSE)&amp;" - "&amp;VLOOKUP($U947,Endereços!$B$3:$M$1002,7,FALSE)&amp;" - "&amp;VLOOKUP($U947,Endereços!$B$3:$M$1002,8,FALSE)&amp;", "&amp;VLOOKUP($U947,Endereços!$B$3:$M$1002,2,FALSE)&amp;" "&amp;VLOOKUP($U947,Endereços!$B$3:$M$1002,3,FALSE),"")</f>
        <v/>
      </c>
      <c r="W947" s="9"/>
      <c r="X947" s="9"/>
      <c r="Y947" s="9"/>
      <c r="Z947" s="16"/>
      <c r="AA947" s="16"/>
      <c r="AB947" s="72"/>
    </row>
    <row r="948" spans="1:28" x14ac:dyDescent="0.2">
      <c r="A948" s="38" t="str">
        <f t="shared" si="16"/>
        <v/>
      </c>
      <c r="B948" s="9"/>
      <c r="C948" s="7"/>
      <c r="D948" s="14"/>
      <c r="E948" s="14"/>
      <c r="F948" s="33" t="str">
        <f>IF($E948&lt;&gt;"",VLOOKUP($E948,Parametros!$A$3:$C$102,2,FALSE),"")</f>
        <v/>
      </c>
      <c r="G948" s="36"/>
      <c r="H948" s="33" t="str">
        <f>IF($G948&lt;&gt;"",VLOOKUP($G948,Parametros!$P$3:$R$102,2,FALSE),"")</f>
        <v/>
      </c>
      <c r="I948" s="9"/>
      <c r="J948" s="9"/>
      <c r="K948" s="9"/>
      <c r="L948" s="33" t="str">
        <f>IF($U948&lt;&gt;"",VLOOKUP(VLOOKUP(VLOOKUP($U948,Endereços!$B$3:$M$1002,8,FALSE),Parametros!$AG$3:$AJ$102,4,FALSE),Parametros!$U$3:$Z$102,4,FALSE),"")</f>
        <v/>
      </c>
      <c r="M948" s="33" t="str">
        <f>IF($U948&lt;&gt;"",VLOOKUP(VLOOKUP($U948,Endereços!$B$3:$M$1002,6,FALSE),Parametros!$I$3:$N$102,6,FALSE),"")</f>
        <v/>
      </c>
      <c r="N948" s="9"/>
      <c r="O948" s="9"/>
      <c r="P948" s="9"/>
      <c r="Q948" s="9"/>
      <c r="R948" s="9"/>
      <c r="S948" s="9"/>
      <c r="T948" s="9"/>
      <c r="U948" s="9"/>
      <c r="V948" s="32" t="str">
        <f>IF($U948&lt;&gt;"",VLOOKUP($U948,Endereços!$B$3:$M$1002,5,FALSE)&amp;" - "&amp;VLOOKUP($U948,Endereços!$B$3:$M$1002,7,FALSE)&amp;" - "&amp;VLOOKUP($U948,Endereços!$B$3:$M$1002,8,FALSE)&amp;", "&amp;VLOOKUP($U948,Endereços!$B$3:$M$1002,2,FALSE)&amp;" "&amp;VLOOKUP($U948,Endereços!$B$3:$M$1002,3,FALSE),"")</f>
        <v/>
      </c>
      <c r="W948" s="9"/>
      <c r="X948" s="9"/>
      <c r="Y948" s="9"/>
      <c r="Z948" s="16"/>
      <c r="AA948" s="16"/>
      <c r="AB948" s="72"/>
    </row>
    <row r="949" spans="1:28" x14ac:dyDescent="0.2">
      <c r="A949" s="38" t="str">
        <f t="shared" si="16"/>
        <v/>
      </c>
      <c r="B949" s="9"/>
      <c r="C949" s="7"/>
      <c r="D949" s="14"/>
      <c r="E949" s="14"/>
      <c r="F949" s="33" t="str">
        <f>IF($E949&lt;&gt;"",VLOOKUP($E949,Parametros!$A$3:$C$102,2,FALSE),"")</f>
        <v/>
      </c>
      <c r="G949" s="36"/>
      <c r="H949" s="33" t="str">
        <f>IF($G949&lt;&gt;"",VLOOKUP($G949,Parametros!$P$3:$R$102,2,FALSE),"")</f>
        <v/>
      </c>
      <c r="I949" s="9"/>
      <c r="J949" s="9"/>
      <c r="K949" s="9"/>
      <c r="L949" s="33" t="str">
        <f>IF($U949&lt;&gt;"",VLOOKUP(VLOOKUP(VLOOKUP($U949,Endereços!$B$3:$M$1002,8,FALSE),Parametros!$AG$3:$AJ$102,4,FALSE),Parametros!$U$3:$Z$102,4,FALSE),"")</f>
        <v/>
      </c>
      <c r="M949" s="33" t="str">
        <f>IF($U949&lt;&gt;"",VLOOKUP(VLOOKUP($U949,Endereços!$B$3:$M$1002,6,FALSE),Parametros!$I$3:$N$102,6,FALSE),"")</f>
        <v/>
      </c>
      <c r="N949" s="9"/>
      <c r="O949" s="9"/>
      <c r="P949" s="9"/>
      <c r="Q949" s="9"/>
      <c r="R949" s="9"/>
      <c r="S949" s="9"/>
      <c r="T949" s="9"/>
      <c r="U949" s="9"/>
      <c r="V949" s="32" t="str">
        <f>IF($U949&lt;&gt;"",VLOOKUP($U949,Endereços!$B$3:$M$1002,5,FALSE)&amp;" - "&amp;VLOOKUP($U949,Endereços!$B$3:$M$1002,7,FALSE)&amp;" - "&amp;VLOOKUP($U949,Endereços!$B$3:$M$1002,8,FALSE)&amp;", "&amp;VLOOKUP($U949,Endereços!$B$3:$M$1002,2,FALSE)&amp;" "&amp;VLOOKUP($U949,Endereços!$B$3:$M$1002,3,FALSE),"")</f>
        <v/>
      </c>
      <c r="W949" s="9"/>
      <c r="X949" s="9"/>
      <c r="Y949" s="9"/>
      <c r="Z949" s="16"/>
      <c r="AA949" s="16"/>
      <c r="AB949" s="72"/>
    </row>
    <row r="950" spans="1:28" x14ac:dyDescent="0.2">
      <c r="A950" s="38" t="str">
        <f t="shared" si="16"/>
        <v/>
      </c>
      <c r="B950" s="9"/>
      <c r="C950" s="7"/>
      <c r="D950" s="14"/>
      <c r="E950" s="14"/>
      <c r="F950" s="33" t="str">
        <f>IF($E950&lt;&gt;"",VLOOKUP($E950,Parametros!$A$3:$C$102,2,FALSE),"")</f>
        <v/>
      </c>
      <c r="G950" s="36"/>
      <c r="H950" s="33" t="str">
        <f>IF($G950&lt;&gt;"",VLOOKUP($G950,Parametros!$P$3:$R$102,2,FALSE),"")</f>
        <v/>
      </c>
      <c r="I950" s="9"/>
      <c r="J950" s="9"/>
      <c r="K950" s="9"/>
      <c r="L950" s="33" t="str">
        <f>IF($U950&lt;&gt;"",VLOOKUP(VLOOKUP(VLOOKUP($U950,Endereços!$B$3:$M$1002,8,FALSE),Parametros!$AG$3:$AJ$102,4,FALSE),Parametros!$U$3:$Z$102,4,FALSE),"")</f>
        <v/>
      </c>
      <c r="M950" s="33" t="str">
        <f>IF($U950&lt;&gt;"",VLOOKUP(VLOOKUP($U950,Endereços!$B$3:$M$1002,6,FALSE),Parametros!$I$3:$N$102,6,FALSE),"")</f>
        <v/>
      </c>
      <c r="N950" s="9"/>
      <c r="O950" s="9"/>
      <c r="P950" s="9"/>
      <c r="Q950" s="9"/>
      <c r="R950" s="9"/>
      <c r="S950" s="9"/>
      <c r="T950" s="9"/>
      <c r="U950" s="9"/>
      <c r="V950" s="32" t="str">
        <f>IF($U950&lt;&gt;"",VLOOKUP($U950,Endereços!$B$3:$M$1002,5,FALSE)&amp;" - "&amp;VLOOKUP($U950,Endereços!$B$3:$M$1002,7,FALSE)&amp;" - "&amp;VLOOKUP($U950,Endereços!$B$3:$M$1002,8,FALSE)&amp;", "&amp;VLOOKUP($U950,Endereços!$B$3:$M$1002,2,FALSE)&amp;" "&amp;VLOOKUP($U950,Endereços!$B$3:$M$1002,3,FALSE),"")</f>
        <v/>
      </c>
      <c r="W950" s="9"/>
      <c r="X950" s="9"/>
      <c r="Y950" s="9"/>
      <c r="Z950" s="16"/>
      <c r="AA950" s="16"/>
      <c r="AB950" s="72"/>
    </row>
    <row r="951" spans="1:28" x14ac:dyDescent="0.2">
      <c r="A951" s="38" t="str">
        <f t="shared" si="16"/>
        <v/>
      </c>
      <c r="B951" s="9"/>
      <c r="C951" s="7"/>
      <c r="D951" s="14"/>
      <c r="E951" s="14"/>
      <c r="F951" s="33" t="str">
        <f>IF($E951&lt;&gt;"",VLOOKUP($E951,Parametros!$A$3:$C$102,2,FALSE),"")</f>
        <v/>
      </c>
      <c r="G951" s="36"/>
      <c r="H951" s="33" t="str">
        <f>IF($G951&lt;&gt;"",VLOOKUP($G951,Parametros!$P$3:$R$102,2,FALSE),"")</f>
        <v/>
      </c>
      <c r="I951" s="9"/>
      <c r="J951" s="9"/>
      <c r="K951" s="9"/>
      <c r="L951" s="33" t="str">
        <f>IF($U951&lt;&gt;"",VLOOKUP(VLOOKUP(VLOOKUP($U951,Endereços!$B$3:$M$1002,8,FALSE),Parametros!$AG$3:$AJ$102,4,FALSE),Parametros!$U$3:$Z$102,4,FALSE),"")</f>
        <v/>
      </c>
      <c r="M951" s="33" t="str">
        <f>IF($U951&lt;&gt;"",VLOOKUP(VLOOKUP($U951,Endereços!$B$3:$M$1002,6,FALSE),Parametros!$I$3:$N$102,6,FALSE),"")</f>
        <v/>
      </c>
      <c r="N951" s="9"/>
      <c r="O951" s="9"/>
      <c r="P951" s="9"/>
      <c r="Q951" s="9"/>
      <c r="R951" s="9"/>
      <c r="S951" s="9"/>
      <c r="T951" s="9"/>
      <c r="U951" s="9"/>
      <c r="V951" s="32" t="str">
        <f>IF($U951&lt;&gt;"",VLOOKUP($U951,Endereços!$B$3:$M$1002,5,FALSE)&amp;" - "&amp;VLOOKUP($U951,Endereços!$B$3:$M$1002,7,FALSE)&amp;" - "&amp;VLOOKUP($U951,Endereços!$B$3:$M$1002,8,FALSE)&amp;", "&amp;VLOOKUP($U951,Endereços!$B$3:$M$1002,2,FALSE)&amp;" "&amp;VLOOKUP($U951,Endereços!$B$3:$M$1002,3,FALSE),"")</f>
        <v/>
      </c>
      <c r="W951" s="9"/>
      <c r="X951" s="9"/>
      <c r="Y951" s="9"/>
      <c r="Z951" s="16"/>
      <c r="AA951" s="16"/>
      <c r="AB951" s="72"/>
    </row>
    <row r="952" spans="1:28" x14ac:dyDescent="0.2">
      <c r="A952" s="38" t="str">
        <f t="shared" si="16"/>
        <v/>
      </c>
      <c r="B952" s="9"/>
      <c r="C952" s="7"/>
      <c r="D952" s="14"/>
      <c r="E952" s="14"/>
      <c r="F952" s="33" t="str">
        <f>IF($E952&lt;&gt;"",VLOOKUP($E952,Parametros!$A$3:$C$102,2,FALSE),"")</f>
        <v/>
      </c>
      <c r="G952" s="36"/>
      <c r="H952" s="33" t="str">
        <f>IF($G952&lt;&gt;"",VLOOKUP($G952,Parametros!$P$3:$R$102,2,FALSE),"")</f>
        <v/>
      </c>
      <c r="I952" s="9"/>
      <c r="J952" s="9"/>
      <c r="K952" s="9"/>
      <c r="L952" s="33" t="str">
        <f>IF($U952&lt;&gt;"",VLOOKUP(VLOOKUP(VLOOKUP($U952,Endereços!$B$3:$M$1002,8,FALSE),Parametros!$AG$3:$AJ$102,4,FALSE),Parametros!$U$3:$Z$102,4,FALSE),"")</f>
        <v/>
      </c>
      <c r="M952" s="33" t="str">
        <f>IF($U952&lt;&gt;"",VLOOKUP(VLOOKUP($U952,Endereços!$B$3:$M$1002,6,FALSE),Parametros!$I$3:$N$102,6,FALSE),"")</f>
        <v/>
      </c>
      <c r="N952" s="9"/>
      <c r="O952" s="9"/>
      <c r="P952" s="9"/>
      <c r="Q952" s="9"/>
      <c r="R952" s="9"/>
      <c r="S952" s="9"/>
      <c r="T952" s="9"/>
      <c r="U952" s="9"/>
      <c r="V952" s="32" t="str">
        <f>IF($U952&lt;&gt;"",VLOOKUP($U952,Endereços!$B$3:$M$1002,5,FALSE)&amp;" - "&amp;VLOOKUP($U952,Endereços!$B$3:$M$1002,7,FALSE)&amp;" - "&amp;VLOOKUP($U952,Endereços!$B$3:$M$1002,8,FALSE)&amp;", "&amp;VLOOKUP($U952,Endereços!$B$3:$M$1002,2,FALSE)&amp;" "&amp;VLOOKUP($U952,Endereços!$B$3:$M$1002,3,FALSE),"")</f>
        <v/>
      </c>
      <c r="W952" s="9"/>
      <c r="X952" s="9"/>
      <c r="Y952" s="9"/>
      <c r="Z952" s="16"/>
      <c r="AA952" s="16"/>
      <c r="AB952" s="72"/>
    </row>
    <row r="953" spans="1:28" x14ac:dyDescent="0.2">
      <c r="A953" s="38" t="str">
        <f t="shared" si="16"/>
        <v/>
      </c>
      <c r="B953" s="9"/>
      <c r="C953" s="7"/>
      <c r="D953" s="14"/>
      <c r="E953" s="14"/>
      <c r="F953" s="33" t="str">
        <f>IF($E953&lt;&gt;"",VLOOKUP($E953,Parametros!$A$3:$C$102,2,FALSE),"")</f>
        <v/>
      </c>
      <c r="G953" s="36"/>
      <c r="H953" s="33" t="str">
        <f>IF($G953&lt;&gt;"",VLOOKUP($G953,Parametros!$P$3:$R$102,2,FALSE),"")</f>
        <v/>
      </c>
      <c r="I953" s="9"/>
      <c r="J953" s="9"/>
      <c r="K953" s="9"/>
      <c r="L953" s="33" t="str">
        <f>IF($U953&lt;&gt;"",VLOOKUP(VLOOKUP(VLOOKUP($U953,Endereços!$B$3:$M$1002,8,FALSE),Parametros!$AG$3:$AJ$102,4,FALSE),Parametros!$U$3:$Z$102,4,FALSE),"")</f>
        <v/>
      </c>
      <c r="M953" s="33" t="str">
        <f>IF($U953&lt;&gt;"",VLOOKUP(VLOOKUP($U953,Endereços!$B$3:$M$1002,6,FALSE),Parametros!$I$3:$N$102,6,FALSE),"")</f>
        <v/>
      </c>
      <c r="N953" s="9"/>
      <c r="O953" s="9"/>
      <c r="P953" s="9"/>
      <c r="Q953" s="9"/>
      <c r="R953" s="9"/>
      <c r="S953" s="9"/>
      <c r="T953" s="9"/>
      <c r="U953" s="9"/>
      <c r="V953" s="32" t="str">
        <f>IF($U953&lt;&gt;"",VLOOKUP($U953,Endereços!$B$3:$M$1002,5,FALSE)&amp;" - "&amp;VLOOKUP($U953,Endereços!$B$3:$M$1002,7,FALSE)&amp;" - "&amp;VLOOKUP($U953,Endereços!$B$3:$M$1002,8,FALSE)&amp;", "&amp;VLOOKUP($U953,Endereços!$B$3:$M$1002,2,FALSE)&amp;" "&amp;VLOOKUP($U953,Endereços!$B$3:$M$1002,3,FALSE),"")</f>
        <v/>
      </c>
      <c r="W953" s="9"/>
      <c r="X953" s="9"/>
      <c r="Y953" s="9"/>
      <c r="Z953" s="16"/>
      <c r="AA953" s="16"/>
      <c r="AB953" s="72"/>
    </row>
    <row r="954" spans="1:28" x14ac:dyDescent="0.2">
      <c r="A954" s="38" t="str">
        <f t="shared" si="16"/>
        <v/>
      </c>
      <c r="B954" s="9"/>
      <c r="C954" s="7"/>
      <c r="D954" s="14"/>
      <c r="E954" s="14"/>
      <c r="F954" s="33" t="str">
        <f>IF($E954&lt;&gt;"",VLOOKUP($E954,Parametros!$A$3:$C$102,2,FALSE),"")</f>
        <v/>
      </c>
      <c r="G954" s="36"/>
      <c r="H954" s="33" t="str">
        <f>IF($G954&lt;&gt;"",VLOOKUP($G954,Parametros!$P$3:$R$102,2,FALSE),"")</f>
        <v/>
      </c>
      <c r="I954" s="9"/>
      <c r="J954" s="9"/>
      <c r="K954" s="9"/>
      <c r="L954" s="33" t="str">
        <f>IF($U954&lt;&gt;"",VLOOKUP(VLOOKUP(VLOOKUP($U954,Endereços!$B$3:$M$1002,8,FALSE),Parametros!$AG$3:$AJ$102,4,FALSE),Parametros!$U$3:$Z$102,4,FALSE),"")</f>
        <v/>
      </c>
      <c r="M954" s="33" t="str">
        <f>IF($U954&lt;&gt;"",VLOOKUP(VLOOKUP($U954,Endereços!$B$3:$M$1002,6,FALSE),Parametros!$I$3:$N$102,6,FALSE),"")</f>
        <v/>
      </c>
      <c r="N954" s="9"/>
      <c r="O954" s="9"/>
      <c r="P954" s="9"/>
      <c r="Q954" s="9"/>
      <c r="R954" s="9"/>
      <c r="S954" s="9"/>
      <c r="T954" s="9"/>
      <c r="U954" s="9"/>
      <c r="V954" s="32" t="str">
        <f>IF($U954&lt;&gt;"",VLOOKUP($U954,Endereços!$B$3:$M$1002,5,FALSE)&amp;" - "&amp;VLOOKUP($U954,Endereços!$B$3:$M$1002,7,FALSE)&amp;" - "&amp;VLOOKUP($U954,Endereços!$B$3:$M$1002,8,FALSE)&amp;", "&amp;VLOOKUP($U954,Endereços!$B$3:$M$1002,2,FALSE)&amp;" "&amp;VLOOKUP($U954,Endereços!$B$3:$M$1002,3,FALSE),"")</f>
        <v/>
      </c>
      <c r="W954" s="9"/>
      <c r="X954" s="9"/>
      <c r="Y954" s="9"/>
      <c r="Z954" s="16"/>
      <c r="AA954" s="16"/>
      <c r="AB954" s="72"/>
    </row>
    <row r="955" spans="1:28" x14ac:dyDescent="0.2">
      <c r="A955" s="38" t="str">
        <f t="shared" si="16"/>
        <v/>
      </c>
      <c r="B955" s="9"/>
      <c r="C955" s="7"/>
      <c r="D955" s="14"/>
      <c r="E955" s="14"/>
      <c r="F955" s="33" t="str">
        <f>IF($E955&lt;&gt;"",VLOOKUP($E955,Parametros!$A$3:$C$102,2,FALSE),"")</f>
        <v/>
      </c>
      <c r="G955" s="36"/>
      <c r="H955" s="33" t="str">
        <f>IF($G955&lt;&gt;"",VLOOKUP($G955,Parametros!$P$3:$R$102,2,FALSE),"")</f>
        <v/>
      </c>
      <c r="I955" s="9"/>
      <c r="J955" s="9"/>
      <c r="K955" s="9"/>
      <c r="L955" s="33" t="str">
        <f>IF($U955&lt;&gt;"",VLOOKUP(VLOOKUP(VLOOKUP($U955,Endereços!$B$3:$M$1002,8,FALSE),Parametros!$AG$3:$AJ$102,4,FALSE),Parametros!$U$3:$Z$102,4,FALSE),"")</f>
        <v/>
      </c>
      <c r="M955" s="33" t="str">
        <f>IF($U955&lt;&gt;"",VLOOKUP(VLOOKUP($U955,Endereços!$B$3:$M$1002,6,FALSE),Parametros!$I$3:$N$102,6,FALSE),"")</f>
        <v/>
      </c>
      <c r="N955" s="9"/>
      <c r="O955" s="9"/>
      <c r="P955" s="9"/>
      <c r="Q955" s="9"/>
      <c r="R955" s="9"/>
      <c r="S955" s="9"/>
      <c r="T955" s="9"/>
      <c r="U955" s="9"/>
      <c r="V955" s="32" t="str">
        <f>IF($U955&lt;&gt;"",VLOOKUP($U955,Endereços!$B$3:$M$1002,5,FALSE)&amp;" - "&amp;VLOOKUP($U955,Endereços!$B$3:$M$1002,7,FALSE)&amp;" - "&amp;VLOOKUP($U955,Endereços!$B$3:$M$1002,8,FALSE)&amp;", "&amp;VLOOKUP($U955,Endereços!$B$3:$M$1002,2,FALSE)&amp;" "&amp;VLOOKUP($U955,Endereços!$B$3:$M$1002,3,FALSE),"")</f>
        <v/>
      </c>
      <c r="W955" s="9"/>
      <c r="X955" s="9"/>
      <c r="Y955" s="9"/>
      <c r="Z955" s="16"/>
      <c r="AA955" s="16"/>
      <c r="AB955" s="72"/>
    </row>
    <row r="956" spans="1:28" x14ac:dyDescent="0.2">
      <c r="A956" s="38" t="str">
        <f t="shared" si="16"/>
        <v/>
      </c>
      <c r="B956" s="9"/>
      <c r="C956" s="7"/>
      <c r="D956" s="14"/>
      <c r="E956" s="14"/>
      <c r="F956" s="33" t="str">
        <f>IF($E956&lt;&gt;"",VLOOKUP($E956,Parametros!$A$3:$C$102,2,FALSE),"")</f>
        <v/>
      </c>
      <c r="G956" s="36"/>
      <c r="H956" s="33" t="str">
        <f>IF($G956&lt;&gt;"",VLOOKUP($G956,Parametros!$P$3:$R$102,2,FALSE),"")</f>
        <v/>
      </c>
      <c r="I956" s="9"/>
      <c r="J956" s="9"/>
      <c r="K956" s="9"/>
      <c r="L956" s="33" t="str">
        <f>IF($U956&lt;&gt;"",VLOOKUP(VLOOKUP(VLOOKUP($U956,Endereços!$B$3:$M$1002,8,FALSE),Parametros!$AG$3:$AJ$102,4,FALSE),Parametros!$U$3:$Z$102,4,FALSE),"")</f>
        <v/>
      </c>
      <c r="M956" s="33" t="str">
        <f>IF($U956&lt;&gt;"",VLOOKUP(VLOOKUP($U956,Endereços!$B$3:$M$1002,6,FALSE),Parametros!$I$3:$N$102,6,FALSE),"")</f>
        <v/>
      </c>
      <c r="N956" s="9"/>
      <c r="O956" s="9"/>
      <c r="P956" s="9"/>
      <c r="Q956" s="9"/>
      <c r="R956" s="9"/>
      <c r="S956" s="9"/>
      <c r="T956" s="9"/>
      <c r="U956" s="9"/>
      <c r="V956" s="32" t="str">
        <f>IF($U956&lt;&gt;"",VLOOKUP($U956,Endereços!$B$3:$M$1002,5,FALSE)&amp;" - "&amp;VLOOKUP($U956,Endereços!$B$3:$M$1002,7,FALSE)&amp;" - "&amp;VLOOKUP($U956,Endereços!$B$3:$M$1002,8,FALSE)&amp;", "&amp;VLOOKUP($U956,Endereços!$B$3:$M$1002,2,FALSE)&amp;" "&amp;VLOOKUP($U956,Endereços!$B$3:$M$1002,3,FALSE),"")</f>
        <v/>
      </c>
      <c r="W956" s="9"/>
      <c r="X956" s="9"/>
      <c r="Y956" s="9"/>
      <c r="Z956" s="16"/>
      <c r="AA956" s="16"/>
      <c r="AB956" s="72"/>
    </row>
    <row r="957" spans="1:28" x14ac:dyDescent="0.2">
      <c r="A957" s="38" t="str">
        <f t="shared" si="16"/>
        <v/>
      </c>
      <c r="B957" s="9"/>
      <c r="C957" s="7"/>
      <c r="D957" s="14"/>
      <c r="E957" s="14"/>
      <c r="F957" s="33" t="str">
        <f>IF($E957&lt;&gt;"",VLOOKUP($E957,Parametros!$A$3:$C$102,2,FALSE),"")</f>
        <v/>
      </c>
      <c r="G957" s="36"/>
      <c r="H957" s="33" t="str">
        <f>IF($G957&lt;&gt;"",VLOOKUP($G957,Parametros!$P$3:$R$102,2,FALSE),"")</f>
        <v/>
      </c>
      <c r="I957" s="9"/>
      <c r="J957" s="9"/>
      <c r="K957" s="9"/>
      <c r="L957" s="33" t="str">
        <f>IF($U957&lt;&gt;"",VLOOKUP(VLOOKUP(VLOOKUP($U957,Endereços!$B$3:$M$1002,8,FALSE),Parametros!$AG$3:$AJ$102,4,FALSE),Parametros!$U$3:$Z$102,4,FALSE),"")</f>
        <v/>
      </c>
      <c r="M957" s="33" t="str">
        <f>IF($U957&lt;&gt;"",VLOOKUP(VLOOKUP($U957,Endereços!$B$3:$M$1002,6,FALSE),Parametros!$I$3:$N$102,6,FALSE),"")</f>
        <v/>
      </c>
      <c r="N957" s="9"/>
      <c r="O957" s="9"/>
      <c r="P957" s="9"/>
      <c r="Q957" s="9"/>
      <c r="R957" s="9"/>
      <c r="S957" s="9"/>
      <c r="T957" s="9"/>
      <c r="U957" s="9"/>
      <c r="V957" s="32" t="str">
        <f>IF($U957&lt;&gt;"",VLOOKUP($U957,Endereços!$B$3:$M$1002,5,FALSE)&amp;" - "&amp;VLOOKUP($U957,Endereços!$B$3:$M$1002,7,FALSE)&amp;" - "&amp;VLOOKUP($U957,Endereços!$B$3:$M$1002,8,FALSE)&amp;", "&amp;VLOOKUP($U957,Endereços!$B$3:$M$1002,2,FALSE)&amp;" "&amp;VLOOKUP($U957,Endereços!$B$3:$M$1002,3,FALSE),"")</f>
        <v/>
      </c>
      <c r="W957" s="9"/>
      <c r="X957" s="9"/>
      <c r="Y957" s="9"/>
      <c r="Z957" s="16"/>
      <c r="AA957" s="16"/>
      <c r="AB957" s="72"/>
    </row>
    <row r="958" spans="1:28" x14ac:dyDescent="0.2">
      <c r="A958" s="38" t="str">
        <f t="shared" si="16"/>
        <v/>
      </c>
      <c r="B958" s="9"/>
      <c r="C958" s="7"/>
      <c r="D958" s="14"/>
      <c r="E958" s="14"/>
      <c r="F958" s="33" t="str">
        <f>IF($E958&lt;&gt;"",VLOOKUP($E958,Parametros!$A$3:$C$102,2,FALSE),"")</f>
        <v/>
      </c>
      <c r="G958" s="36"/>
      <c r="H958" s="33" t="str">
        <f>IF($G958&lt;&gt;"",VLOOKUP($G958,Parametros!$P$3:$R$102,2,FALSE),"")</f>
        <v/>
      </c>
      <c r="I958" s="9"/>
      <c r="J958" s="9"/>
      <c r="K958" s="9"/>
      <c r="L958" s="33" t="str">
        <f>IF($U958&lt;&gt;"",VLOOKUP(VLOOKUP(VLOOKUP($U958,Endereços!$B$3:$M$1002,8,FALSE),Parametros!$AG$3:$AJ$102,4,FALSE),Parametros!$U$3:$Z$102,4,FALSE),"")</f>
        <v/>
      </c>
      <c r="M958" s="33" t="str">
        <f>IF($U958&lt;&gt;"",VLOOKUP(VLOOKUP($U958,Endereços!$B$3:$M$1002,6,FALSE),Parametros!$I$3:$N$102,6,FALSE),"")</f>
        <v/>
      </c>
      <c r="N958" s="9"/>
      <c r="O958" s="9"/>
      <c r="P958" s="9"/>
      <c r="Q958" s="9"/>
      <c r="R958" s="9"/>
      <c r="S958" s="9"/>
      <c r="T958" s="9"/>
      <c r="U958" s="9"/>
      <c r="V958" s="32" t="str">
        <f>IF($U958&lt;&gt;"",VLOOKUP($U958,Endereços!$B$3:$M$1002,5,FALSE)&amp;" - "&amp;VLOOKUP($U958,Endereços!$B$3:$M$1002,7,FALSE)&amp;" - "&amp;VLOOKUP($U958,Endereços!$B$3:$M$1002,8,FALSE)&amp;", "&amp;VLOOKUP($U958,Endereços!$B$3:$M$1002,2,FALSE)&amp;" "&amp;VLOOKUP($U958,Endereços!$B$3:$M$1002,3,FALSE),"")</f>
        <v/>
      </c>
      <c r="W958" s="9"/>
      <c r="X958" s="9"/>
      <c r="Y958" s="9"/>
      <c r="Z958" s="16"/>
      <c r="AA958" s="16"/>
      <c r="AB958" s="72"/>
    </row>
    <row r="959" spans="1:28" x14ac:dyDescent="0.2">
      <c r="A959" s="38" t="str">
        <f t="shared" si="16"/>
        <v/>
      </c>
      <c r="B959" s="9"/>
      <c r="C959" s="7"/>
      <c r="D959" s="14"/>
      <c r="E959" s="14"/>
      <c r="F959" s="33" t="str">
        <f>IF($E959&lt;&gt;"",VLOOKUP($E959,Parametros!$A$3:$C$102,2,FALSE),"")</f>
        <v/>
      </c>
      <c r="G959" s="36"/>
      <c r="H959" s="33" t="str">
        <f>IF($G959&lt;&gt;"",VLOOKUP($G959,Parametros!$P$3:$R$102,2,FALSE),"")</f>
        <v/>
      </c>
      <c r="I959" s="9"/>
      <c r="J959" s="9"/>
      <c r="K959" s="9"/>
      <c r="L959" s="33" t="str">
        <f>IF($U959&lt;&gt;"",VLOOKUP(VLOOKUP(VLOOKUP($U959,Endereços!$B$3:$M$1002,8,FALSE),Parametros!$AG$3:$AJ$102,4,FALSE),Parametros!$U$3:$Z$102,4,FALSE),"")</f>
        <v/>
      </c>
      <c r="M959" s="33" t="str">
        <f>IF($U959&lt;&gt;"",VLOOKUP(VLOOKUP($U959,Endereços!$B$3:$M$1002,6,FALSE),Parametros!$I$3:$N$102,6,FALSE),"")</f>
        <v/>
      </c>
      <c r="N959" s="9"/>
      <c r="O959" s="9"/>
      <c r="P959" s="9"/>
      <c r="Q959" s="9"/>
      <c r="R959" s="9"/>
      <c r="S959" s="9"/>
      <c r="T959" s="9"/>
      <c r="U959" s="9"/>
      <c r="V959" s="32" t="str">
        <f>IF($U959&lt;&gt;"",VLOOKUP($U959,Endereços!$B$3:$M$1002,5,FALSE)&amp;" - "&amp;VLOOKUP($U959,Endereços!$B$3:$M$1002,7,FALSE)&amp;" - "&amp;VLOOKUP($U959,Endereços!$B$3:$M$1002,8,FALSE)&amp;", "&amp;VLOOKUP($U959,Endereços!$B$3:$M$1002,2,FALSE)&amp;" "&amp;VLOOKUP($U959,Endereços!$B$3:$M$1002,3,FALSE),"")</f>
        <v/>
      </c>
      <c r="W959" s="9"/>
      <c r="X959" s="9"/>
      <c r="Y959" s="9"/>
      <c r="Z959" s="16"/>
      <c r="AA959" s="16"/>
      <c r="AB959" s="72"/>
    </row>
    <row r="960" spans="1:28" x14ac:dyDescent="0.2">
      <c r="A960" s="38" t="str">
        <f t="shared" si="16"/>
        <v/>
      </c>
      <c r="B960" s="9"/>
      <c r="C960" s="7"/>
      <c r="D960" s="14"/>
      <c r="E960" s="14"/>
      <c r="F960" s="33" t="str">
        <f>IF($E960&lt;&gt;"",VLOOKUP($E960,Parametros!$A$3:$C$102,2,FALSE),"")</f>
        <v/>
      </c>
      <c r="G960" s="36"/>
      <c r="H960" s="33" t="str">
        <f>IF($G960&lt;&gt;"",VLOOKUP($G960,Parametros!$P$3:$R$102,2,FALSE),"")</f>
        <v/>
      </c>
      <c r="I960" s="9"/>
      <c r="J960" s="9"/>
      <c r="K960" s="9"/>
      <c r="L960" s="33" t="str">
        <f>IF($U960&lt;&gt;"",VLOOKUP(VLOOKUP(VLOOKUP($U960,Endereços!$B$3:$M$1002,8,FALSE),Parametros!$AG$3:$AJ$102,4,FALSE),Parametros!$U$3:$Z$102,4,FALSE),"")</f>
        <v/>
      </c>
      <c r="M960" s="33" t="str">
        <f>IF($U960&lt;&gt;"",VLOOKUP(VLOOKUP($U960,Endereços!$B$3:$M$1002,6,FALSE),Parametros!$I$3:$N$102,6,FALSE),"")</f>
        <v/>
      </c>
      <c r="N960" s="9"/>
      <c r="O960" s="9"/>
      <c r="P960" s="9"/>
      <c r="Q960" s="9"/>
      <c r="R960" s="9"/>
      <c r="S960" s="9"/>
      <c r="T960" s="9"/>
      <c r="U960" s="9"/>
      <c r="V960" s="32" t="str">
        <f>IF($U960&lt;&gt;"",VLOOKUP($U960,Endereços!$B$3:$M$1002,5,FALSE)&amp;" - "&amp;VLOOKUP($U960,Endereços!$B$3:$M$1002,7,FALSE)&amp;" - "&amp;VLOOKUP($U960,Endereços!$B$3:$M$1002,8,FALSE)&amp;", "&amp;VLOOKUP($U960,Endereços!$B$3:$M$1002,2,FALSE)&amp;" "&amp;VLOOKUP($U960,Endereços!$B$3:$M$1002,3,FALSE),"")</f>
        <v/>
      </c>
      <c r="W960" s="9"/>
      <c r="X960" s="9"/>
      <c r="Y960" s="9"/>
      <c r="Z960" s="16"/>
      <c r="AA960" s="16"/>
      <c r="AB960" s="72"/>
    </row>
    <row r="961" spans="1:28" x14ac:dyDescent="0.2">
      <c r="A961" s="38" t="str">
        <f t="shared" si="16"/>
        <v/>
      </c>
      <c r="B961" s="9"/>
      <c r="C961" s="7"/>
      <c r="D961" s="14"/>
      <c r="E961" s="14"/>
      <c r="F961" s="33" t="str">
        <f>IF($E961&lt;&gt;"",VLOOKUP($E961,Parametros!$A$3:$C$102,2,FALSE),"")</f>
        <v/>
      </c>
      <c r="G961" s="36"/>
      <c r="H961" s="33" t="str">
        <f>IF($G961&lt;&gt;"",VLOOKUP($G961,Parametros!$P$3:$R$102,2,FALSE),"")</f>
        <v/>
      </c>
      <c r="I961" s="9"/>
      <c r="J961" s="9"/>
      <c r="K961" s="9"/>
      <c r="L961" s="33" t="str">
        <f>IF($U961&lt;&gt;"",VLOOKUP(VLOOKUP(VLOOKUP($U961,Endereços!$B$3:$M$1002,8,FALSE),Parametros!$AG$3:$AJ$102,4,FALSE),Parametros!$U$3:$Z$102,4,FALSE),"")</f>
        <v/>
      </c>
      <c r="M961" s="33" t="str">
        <f>IF($U961&lt;&gt;"",VLOOKUP(VLOOKUP($U961,Endereços!$B$3:$M$1002,6,FALSE),Parametros!$I$3:$N$102,6,FALSE),"")</f>
        <v/>
      </c>
      <c r="N961" s="9"/>
      <c r="O961" s="9"/>
      <c r="P961" s="9"/>
      <c r="Q961" s="9"/>
      <c r="R961" s="9"/>
      <c r="S961" s="9"/>
      <c r="T961" s="9"/>
      <c r="U961" s="9"/>
      <c r="V961" s="32" t="str">
        <f>IF($U961&lt;&gt;"",VLOOKUP($U961,Endereços!$B$3:$M$1002,5,FALSE)&amp;" - "&amp;VLOOKUP($U961,Endereços!$B$3:$M$1002,7,FALSE)&amp;" - "&amp;VLOOKUP($U961,Endereços!$B$3:$M$1002,8,FALSE)&amp;", "&amp;VLOOKUP($U961,Endereços!$B$3:$M$1002,2,FALSE)&amp;" "&amp;VLOOKUP($U961,Endereços!$B$3:$M$1002,3,FALSE),"")</f>
        <v/>
      </c>
      <c r="W961" s="9"/>
      <c r="X961" s="9"/>
      <c r="Y961" s="9"/>
      <c r="Z961" s="16"/>
      <c r="AA961" s="16"/>
      <c r="AB961" s="72"/>
    </row>
    <row r="962" spans="1:28" x14ac:dyDescent="0.2">
      <c r="A962" s="38" t="str">
        <f t="shared" si="16"/>
        <v/>
      </c>
      <c r="B962" s="9"/>
      <c r="C962" s="7"/>
      <c r="D962" s="14"/>
      <c r="E962" s="14"/>
      <c r="F962" s="33" t="str">
        <f>IF($E962&lt;&gt;"",VLOOKUP($E962,Parametros!$A$3:$C$102,2,FALSE),"")</f>
        <v/>
      </c>
      <c r="G962" s="36"/>
      <c r="H962" s="33" t="str">
        <f>IF($G962&lt;&gt;"",VLOOKUP($G962,Parametros!$P$3:$R$102,2,FALSE),"")</f>
        <v/>
      </c>
      <c r="I962" s="9"/>
      <c r="J962" s="9"/>
      <c r="K962" s="9"/>
      <c r="L962" s="33" t="str">
        <f>IF($U962&lt;&gt;"",VLOOKUP(VLOOKUP(VLOOKUP($U962,Endereços!$B$3:$M$1002,8,FALSE),Parametros!$AG$3:$AJ$102,4,FALSE),Parametros!$U$3:$Z$102,4,FALSE),"")</f>
        <v/>
      </c>
      <c r="M962" s="33" t="str">
        <f>IF($U962&lt;&gt;"",VLOOKUP(VLOOKUP($U962,Endereços!$B$3:$M$1002,6,FALSE),Parametros!$I$3:$N$102,6,FALSE),"")</f>
        <v/>
      </c>
      <c r="N962" s="9"/>
      <c r="O962" s="9"/>
      <c r="P962" s="9"/>
      <c r="Q962" s="9"/>
      <c r="R962" s="9"/>
      <c r="S962" s="9"/>
      <c r="T962" s="9"/>
      <c r="U962" s="9"/>
      <c r="V962" s="32" t="str">
        <f>IF($U962&lt;&gt;"",VLOOKUP($U962,Endereços!$B$3:$M$1002,5,FALSE)&amp;" - "&amp;VLOOKUP($U962,Endereços!$B$3:$M$1002,7,FALSE)&amp;" - "&amp;VLOOKUP($U962,Endereços!$B$3:$M$1002,8,FALSE)&amp;", "&amp;VLOOKUP($U962,Endereços!$B$3:$M$1002,2,FALSE)&amp;" "&amp;VLOOKUP($U962,Endereços!$B$3:$M$1002,3,FALSE),"")</f>
        <v/>
      </c>
      <c r="W962" s="9"/>
      <c r="X962" s="9"/>
      <c r="Y962" s="9"/>
      <c r="Z962" s="16"/>
      <c r="AA962" s="16"/>
      <c r="AB962" s="72"/>
    </row>
    <row r="963" spans="1:28" x14ac:dyDescent="0.2">
      <c r="A963" s="38" t="str">
        <f t="shared" si="16"/>
        <v/>
      </c>
      <c r="B963" s="9"/>
      <c r="C963" s="7"/>
      <c r="D963" s="14"/>
      <c r="E963" s="14"/>
      <c r="F963" s="33" t="str">
        <f>IF($E963&lt;&gt;"",VLOOKUP($E963,Parametros!$A$3:$C$102,2,FALSE),"")</f>
        <v/>
      </c>
      <c r="G963" s="36"/>
      <c r="H963" s="33" t="str">
        <f>IF($G963&lt;&gt;"",VLOOKUP($G963,Parametros!$P$3:$R$102,2,FALSE),"")</f>
        <v/>
      </c>
      <c r="I963" s="9"/>
      <c r="J963" s="9"/>
      <c r="K963" s="9"/>
      <c r="L963" s="33" t="str">
        <f>IF($U963&lt;&gt;"",VLOOKUP(VLOOKUP(VLOOKUP($U963,Endereços!$B$3:$M$1002,8,FALSE),Parametros!$AG$3:$AJ$102,4,FALSE),Parametros!$U$3:$Z$102,4,FALSE),"")</f>
        <v/>
      </c>
      <c r="M963" s="33" t="str">
        <f>IF($U963&lt;&gt;"",VLOOKUP(VLOOKUP($U963,Endereços!$B$3:$M$1002,6,FALSE),Parametros!$I$3:$N$102,6,FALSE),"")</f>
        <v/>
      </c>
      <c r="N963" s="9"/>
      <c r="O963" s="9"/>
      <c r="P963" s="9"/>
      <c r="Q963" s="9"/>
      <c r="R963" s="9"/>
      <c r="S963" s="9"/>
      <c r="T963" s="9"/>
      <c r="U963" s="9"/>
      <c r="V963" s="32" t="str">
        <f>IF($U963&lt;&gt;"",VLOOKUP($U963,Endereços!$B$3:$M$1002,5,FALSE)&amp;" - "&amp;VLOOKUP($U963,Endereços!$B$3:$M$1002,7,FALSE)&amp;" - "&amp;VLOOKUP($U963,Endereços!$B$3:$M$1002,8,FALSE)&amp;", "&amp;VLOOKUP($U963,Endereços!$B$3:$M$1002,2,FALSE)&amp;" "&amp;VLOOKUP($U963,Endereços!$B$3:$M$1002,3,FALSE),"")</f>
        <v/>
      </c>
      <c r="W963" s="9"/>
      <c r="X963" s="9"/>
      <c r="Y963" s="9"/>
      <c r="Z963" s="16"/>
      <c r="AA963" s="16"/>
      <c r="AB963" s="72"/>
    </row>
    <row r="964" spans="1:28" x14ac:dyDescent="0.2">
      <c r="A964" s="38" t="str">
        <f t="shared" si="16"/>
        <v/>
      </c>
      <c r="B964" s="9"/>
      <c r="C964" s="7"/>
      <c r="D964" s="14"/>
      <c r="E964" s="14"/>
      <c r="F964" s="33" t="str">
        <f>IF($E964&lt;&gt;"",VLOOKUP($E964,Parametros!$A$3:$C$102,2,FALSE),"")</f>
        <v/>
      </c>
      <c r="G964" s="36"/>
      <c r="H964" s="33" t="str">
        <f>IF($G964&lt;&gt;"",VLOOKUP($G964,Parametros!$P$3:$R$102,2,FALSE),"")</f>
        <v/>
      </c>
      <c r="I964" s="9"/>
      <c r="J964" s="9"/>
      <c r="K964" s="9"/>
      <c r="L964" s="33" t="str">
        <f>IF($U964&lt;&gt;"",VLOOKUP(VLOOKUP(VLOOKUP($U964,Endereços!$B$3:$M$1002,8,FALSE),Parametros!$AG$3:$AJ$102,4,FALSE),Parametros!$U$3:$Z$102,4,FALSE),"")</f>
        <v/>
      </c>
      <c r="M964" s="33" t="str">
        <f>IF($U964&lt;&gt;"",VLOOKUP(VLOOKUP($U964,Endereços!$B$3:$M$1002,6,FALSE),Parametros!$I$3:$N$102,6,FALSE),"")</f>
        <v/>
      </c>
      <c r="N964" s="9"/>
      <c r="O964" s="9"/>
      <c r="P964" s="9"/>
      <c r="Q964" s="9"/>
      <c r="R964" s="9"/>
      <c r="S964" s="9"/>
      <c r="T964" s="9"/>
      <c r="U964" s="9"/>
      <c r="V964" s="32" t="str">
        <f>IF($U964&lt;&gt;"",VLOOKUP($U964,Endereços!$B$3:$M$1002,5,FALSE)&amp;" - "&amp;VLOOKUP($U964,Endereços!$B$3:$M$1002,7,FALSE)&amp;" - "&amp;VLOOKUP($U964,Endereços!$B$3:$M$1002,8,FALSE)&amp;", "&amp;VLOOKUP($U964,Endereços!$B$3:$M$1002,2,FALSE)&amp;" "&amp;VLOOKUP($U964,Endereços!$B$3:$M$1002,3,FALSE),"")</f>
        <v/>
      </c>
      <c r="W964" s="9"/>
      <c r="X964" s="9"/>
      <c r="Y964" s="9"/>
      <c r="Z964" s="16"/>
      <c r="AA964" s="16"/>
      <c r="AB964" s="72"/>
    </row>
    <row r="965" spans="1:28" x14ac:dyDescent="0.2">
      <c r="A965" s="38" t="str">
        <f t="shared" si="16"/>
        <v/>
      </c>
      <c r="B965" s="9"/>
      <c r="C965" s="7"/>
      <c r="D965" s="14"/>
      <c r="E965" s="14"/>
      <c r="F965" s="33" t="str">
        <f>IF($E965&lt;&gt;"",VLOOKUP($E965,Parametros!$A$3:$C$102,2,FALSE),"")</f>
        <v/>
      </c>
      <c r="G965" s="36"/>
      <c r="H965" s="33" t="str">
        <f>IF($G965&lt;&gt;"",VLOOKUP($G965,Parametros!$P$3:$R$102,2,FALSE),"")</f>
        <v/>
      </c>
      <c r="I965" s="9"/>
      <c r="J965" s="9"/>
      <c r="K965" s="9"/>
      <c r="L965" s="33" t="str">
        <f>IF($U965&lt;&gt;"",VLOOKUP(VLOOKUP(VLOOKUP($U965,Endereços!$B$3:$M$1002,8,FALSE),Parametros!$AG$3:$AJ$102,4,FALSE),Parametros!$U$3:$Z$102,4,FALSE),"")</f>
        <v/>
      </c>
      <c r="M965" s="33" t="str">
        <f>IF($U965&lt;&gt;"",VLOOKUP(VLOOKUP($U965,Endereços!$B$3:$M$1002,6,FALSE),Parametros!$I$3:$N$102,6,FALSE),"")</f>
        <v/>
      </c>
      <c r="N965" s="9"/>
      <c r="O965" s="9"/>
      <c r="P965" s="9"/>
      <c r="Q965" s="9"/>
      <c r="R965" s="9"/>
      <c r="S965" s="9"/>
      <c r="T965" s="9"/>
      <c r="U965" s="9"/>
      <c r="V965" s="32" t="str">
        <f>IF($U965&lt;&gt;"",VLOOKUP($U965,Endereços!$B$3:$M$1002,5,FALSE)&amp;" - "&amp;VLOOKUP($U965,Endereços!$B$3:$M$1002,7,FALSE)&amp;" - "&amp;VLOOKUP($U965,Endereços!$B$3:$M$1002,8,FALSE)&amp;", "&amp;VLOOKUP($U965,Endereços!$B$3:$M$1002,2,FALSE)&amp;" "&amp;VLOOKUP($U965,Endereços!$B$3:$M$1002,3,FALSE),"")</f>
        <v/>
      </c>
      <c r="W965" s="9"/>
      <c r="X965" s="9"/>
      <c r="Y965" s="9"/>
      <c r="Z965" s="16"/>
      <c r="AA965" s="16"/>
      <c r="AB965" s="72"/>
    </row>
    <row r="966" spans="1:28" x14ac:dyDescent="0.2">
      <c r="A966" s="38" t="str">
        <f t="shared" si="16"/>
        <v/>
      </c>
      <c r="B966" s="9"/>
      <c r="C966" s="7"/>
      <c r="D966" s="14"/>
      <c r="E966" s="14"/>
      <c r="F966" s="33" t="str">
        <f>IF($E966&lt;&gt;"",VLOOKUP($E966,Parametros!$A$3:$C$102,2,FALSE),"")</f>
        <v/>
      </c>
      <c r="G966" s="36"/>
      <c r="H966" s="33" t="str">
        <f>IF($G966&lt;&gt;"",VLOOKUP($G966,Parametros!$P$3:$R$102,2,FALSE),"")</f>
        <v/>
      </c>
      <c r="I966" s="9"/>
      <c r="J966" s="9"/>
      <c r="K966" s="9"/>
      <c r="L966" s="33" t="str">
        <f>IF($U966&lt;&gt;"",VLOOKUP(VLOOKUP(VLOOKUP($U966,Endereços!$B$3:$M$1002,8,FALSE),Parametros!$AG$3:$AJ$102,4,FALSE),Parametros!$U$3:$Z$102,4,FALSE),"")</f>
        <v/>
      </c>
      <c r="M966" s="33" t="str">
        <f>IF($U966&lt;&gt;"",VLOOKUP(VLOOKUP($U966,Endereços!$B$3:$M$1002,6,FALSE),Parametros!$I$3:$N$102,6,FALSE),"")</f>
        <v/>
      </c>
      <c r="N966" s="9"/>
      <c r="O966" s="9"/>
      <c r="P966" s="9"/>
      <c r="Q966" s="9"/>
      <c r="R966" s="9"/>
      <c r="S966" s="9"/>
      <c r="T966" s="9"/>
      <c r="U966" s="9"/>
      <c r="V966" s="32" t="str">
        <f>IF($U966&lt;&gt;"",VLOOKUP($U966,Endereços!$B$3:$M$1002,5,FALSE)&amp;" - "&amp;VLOOKUP($U966,Endereços!$B$3:$M$1002,7,FALSE)&amp;" - "&amp;VLOOKUP($U966,Endereços!$B$3:$M$1002,8,FALSE)&amp;", "&amp;VLOOKUP($U966,Endereços!$B$3:$M$1002,2,FALSE)&amp;" "&amp;VLOOKUP($U966,Endereços!$B$3:$M$1002,3,FALSE),"")</f>
        <v/>
      </c>
      <c r="W966" s="9"/>
      <c r="X966" s="9"/>
      <c r="Y966" s="9"/>
      <c r="Z966" s="16"/>
      <c r="AA966" s="16"/>
      <c r="AB966" s="72"/>
    </row>
    <row r="967" spans="1:28" x14ac:dyDescent="0.2">
      <c r="A967" s="38" t="str">
        <f t="shared" si="16"/>
        <v/>
      </c>
      <c r="B967" s="9"/>
      <c r="C967" s="7"/>
      <c r="D967" s="14"/>
      <c r="E967" s="14"/>
      <c r="F967" s="33" t="str">
        <f>IF($E967&lt;&gt;"",VLOOKUP($E967,Parametros!$A$3:$C$102,2,FALSE),"")</f>
        <v/>
      </c>
      <c r="G967" s="36"/>
      <c r="H967" s="33" t="str">
        <f>IF($G967&lt;&gt;"",VLOOKUP($G967,Parametros!$P$3:$R$102,2,FALSE),"")</f>
        <v/>
      </c>
      <c r="I967" s="9"/>
      <c r="J967" s="9"/>
      <c r="K967" s="9"/>
      <c r="L967" s="33" t="str">
        <f>IF($U967&lt;&gt;"",VLOOKUP(VLOOKUP(VLOOKUP($U967,Endereços!$B$3:$M$1002,8,FALSE),Parametros!$AG$3:$AJ$102,4,FALSE),Parametros!$U$3:$Z$102,4,FALSE),"")</f>
        <v/>
      </c>
      <c r="M967" s="33" t="str">
        <f>IF($U967&lt;&gt;"",VLOOKUP(VLOOKUP($U967,Endereços!$B$3:$M$1002,6,FALSE),Parametros!$I$3:$N$102,6,FALSE),"")</f>
        <v/>
      </c>
      <c r="N967" s="9"/>
      <c r="O967" s="9"/>
      <c r="P967" s="9"/>
      <c r="Q967" s="9"/>
      <c r="R967" s="9"/>
      <c r="S967" s="9"/>
      <c r="T967" s="9"/>
      <c r="U967" s="9"/>
      <c r="V967" s="32" t="str">
        <f>IF($U967&lt;&gt;"",VLOOKUP($U967,Endereços!$B$3:$M$1002,5,FALSE)&amp;" - "&amp;VLOOKUP($U967,Endereços!$B$3:$M$1002,7,FALSE)&amp;" - "&amp;VLOOKUP($U967,Endereços!$B$3:$M$1002,8,FALSE)&amp;", "&amp;VLOOKUP($U967,Endereços!$B$3:$M$1002,2,FALSE)&amp;" "&amp;VLOOKUP($U967,Endereços!$B$3:$M$1002,3,FALSE),"")</f>
        <v/>
      </c>
      <c r="W967" s="9"/>
      <c r="X967" s="9"/>
      <c r="Y967" s="9"/>
      <c r="Z967" s="16"/>
      <c r="AA967" s="16"/>
      <c r="AB967" s="72"/>
    </row>
    <row r="968" spans="1:28" x14ac:dyDescent="0.2">
      <c r="A968" s="38" t="str">
        <f t="shared" si="16"/>
        <v/>
      </c>
      <c r="B968" s="9"/>
      <c r="C968" s="7"/>
      <c r="D968" s="14"/>
      <c r="E968" s="14"/>
      <c r="F968" s="33" t="str">
        <f>IF($E968&lt;&gt;"",VLOOKUP($E968,Parametros!$A$3:$C$102,2,FALSE),"")</f>
        <v/>
      </c>
      <c r="G968" s="36"/>
      <c r="H968" s="33" t="str">
        <f>IF($G968&lt;&gt;"",VLOOKUP($G968,Parametros!$P$3:$R$102,2,FALSE),"")</f>
        <v/>
      </c>
      <c r="I968" s="9"/>
      <c r="J968" s="9"/>
      <c r="K968" s="9"/>
      <c r="L968" s="33" t="str">
        <f>IF($U968&lt;&gt;"",VLOOKUP(VLOOKUP(VLOOKUP($U968,Endereços!$B$3:$M$1002,8,FALSE),Parametros!$AG$3:$AJ$102,4,FALSE),Parametros!$U$3:$Z$102,4,FALSE),"")</f>
        <v/>
      </c>
      <c r="M968" s="33" t="str">
        <f>IF($U968&lt;&gt;"",VLOOKUP(VLOOKUP($U968,Endereços!$B$3:$M$1002,6,FALSE),Parametros!$I$3:$N$102,6,FALSE),"")</f>
        <v/>
      </c>
      <c r="N968" s="9"/>
      <c r="O968" s="9"/>
      <c r="P968" s="9"/>
      <c r="Q968" s="9"/>
      <c r="R968" s="9"/>
      <c r="S968" s="9"/>
      <c r="T968" s="9"/>
      <c r="U968" s="9"/>
      <c r="V968" s="32" t="str">
        <f>IF($U968&lt;&gt;"",VLOOKUP($U968,Endereços!$B$3:$M$1002,5,FALSE)&amp;" - "&amp;VLOOKUP($U968,Endereços!$B$3:$M$1002,7,FALSE)&amp;" - "&amp;VLOOKUP($U968,Endereços!$B$3:$M$1002,8,FALSE)&amp;", "&amp;VLOOKUP($U968,Endereços!$B$3:$M$1002,2,FALSE)&amp;" "&amp;VLOOKUP($U968,Endereços!$B$3:$M$1002,3,FALSE),"")</f>
        <v/>
      </c>
      <c r="W968" s="9"/>
      <c r="X968" s="9"/>
      <c r="Y968" s="9"/>
      <c r="Z968" s="16"/>
      <c r="AA968" s="16"/>
      <c r="AB968" s="72"/>
    </row>
    <row r="969" spans="1:28" x14ac:dyDescent="0.2">
      <c r="A969" s="38" t="str">
        <f t="shared" si="16"/>
        <v/>
      </c>
      <c r="B969" s="9"/>
      <c r="C969" s="7"/>
      <c r="D969" s="14"/>
      <c r="E969" s="14"/>
      <c r="F969" s="33" t="str">
        <f>IF($E969&lt;&gt;"",VLOOKUP($E969,Parametros!$A$3:$C$102,2,FALSE),"")</f>
        <v/>
      </c>
      <c r="G969" s="36"/>
      <c r="H969" s="33" t="str">
        <f>IF($G969&lt;&gt;"",VLOOKUP($G969,Parametros!$P$3:$R$102,2,FALSE),"")</f>
        <v/>
      </c>
      <c r="I969" s="9"/>
      <c r="J969" s="9"/>
      <c r="K969" s="9"/>
      <c r="L969" s="33" t="str">
        <f>IF($U969&lt;&gt;"",VLOOKUP(VLOOKUP(VLOOKUP($U969,Endereços!$B$3:$M$1002,8,FALSE),Parametros!$AG$3:$AJ$102,4,FALSE),Parametros!$U$3:$Z$102,4,FALSE),"")</f>
        <v/>
      </c>
      <c r="M969" s="33" t="str">
        <f>IF($U969&lt;&gt;"",VLOOKUP(VLOOKUP($U969,Endereços!$B$3:$M$1002,6,FALSE),Parametros!$I$3:$N$102,6,FALSE),"")</f>
        <v/>
      </c>
      <c r="N969" s="9"/>
      <c r="O969" s="9"/>
      <c r="P969" s="9"/>
      <c r="Q969" s="9"/>
      <c r="R969" s="9"/>
      <c r="S969" s="9"/>
      <c r="T969" s="9"/>
      <c r="U969" s="9"/>
      <c r="V969" s="32" t="str">
        <f>IF($U969&lt;&gt;"",VLOOKUP($U969,Endereços!$B$3:$M$1002,5,FALSE)&amp;" - "&amp;VLOOKUP($U969,Endereços!$B$3:$M$1002,7,FALSE)&amp;" - "&amp;VLOOKUP($U969,Endereços!$B$3:$M$1002,8,FALSE)&amp;", "&amp;VLOOKUP($U969,Endereços!$B$3:$M$1002,2,FALSE)&amp;" "&amp;VLOOKUP($U969,Endereços!$B$3:$M$1002,3,FALSE),"")</f>
        <v/>
      </c>
      <c r="W969" s="9"/>
      <c r="X969" s="9"/>
      <c r="Y969" s="9"/>
      <c r="Z969" s="16"/>
      <c r="AA969" s="16"/>
      <c r="AB969" s="72"/>
    </row>
    <row r="970" spans="1:28" x14ac:dyDescent="0.2">
      <c r="A970" s="38" t="str">
        <f t="shared" si="16"/>
        <v/>
      </c>
      <c r="B970" s="9"/>
      <c r="C970" s="7"/>
      <c r="D970" s="14"/>
      <c r="E970" s="14"/>
      <c r="F970" s="33" t="str">
        <f>IF($E970&lt;&gt;"",VLOOKUP($E970,Parametros!$A$3:$C$102,2,FALSE),"")</f>
        <v/>
      </c>
      <c r="G970" s="36"/>
      <c r="H970" s="33" t="str">
        <f>IF($G970&lt;&gt;"",VLOOKUP($G970,Parametros!$P$3:$R$102,2,FALSE),"")</f>
        <v/>
      </c>
      <c r="I970" s="9"/>
      <c r="J970" s="9"/>
      <c r="K970" s="9"/>
      <c r="L970" s="33" t="str">
        <f>IF($U970&lt;&gt;"",VLOOKUP(VLOOKUP(VLOOKUP($U970,Endereços!$B$3:$M$1002,8,FALSE),Parametros!$AG$3:$AJ$102,4,FALSE),Parametros!$U$3:$Z$102,4,FALSE),"")</f>
        <v/>
      </c>
      <c r="M970" s="33" t="str">
        <f>IF($U970&lt;&gt;"",VLOOKUP(VLOOKUP($U970,Endereços!$B$3:$M$1002,6,FALSE),Parametros!$I$3:$N$102,6,FALSE),"")</f>
        <v/>
      </c>
      <c r="N970" s="9"/>
      <c r="O970" s="9"/>
      <c r="P970" s="9"/>
      <c r="Q970" s="9"/>
      <c r="R970" s="9"/>
      <c r="S970" s="9"/>
      <c r="T970" s="9"/>
      <c r="U970" s="9"/>
      <c r="V970" s="32" t="str">
        <f>IF($U970&lt;&gt;"",VLOOKUP($U970,Endereços!$B$3:$M$1002,5,FALSE)&amp;" - "&amp;VLOOKUP($U970,Endereços!$B$3:$M$1002,7,FALSE)&amp;" - "&amp;VLOOKUP($U970,Endereços!$B$3:$M$1002,8,FALSE)&amp;", "&amp;VLOOKUP($U970,Endereços!$B$3:$M$1002,2,FALSE)&amp;" "&amp;VLOOKUP($U970,Endereços!$B$3:$M$1002,3,FALSE),"")</f>
        <v/>
      </c>
      <c r="W970" s="9"/>
      <c r="X970" s="9"/>
      <c r="Y970" s="9"/>
      <c r="Z970" s="16"/>
      <c r="AA970" s="16"/>
      <c r="AB970" s="72"/>
    </row>
    <row r="971" spans="1:28" x14ac:dyDescent="0.2">
      <c r="A971" s="38" t="str">
        <f t="shared" si="16"/>
        <v/>
      </c>
      <c r="B971" s="9"/>
      <c r="C971" s="7"/>
      <c r="D971" s="14"/>
      <c r="E971" s="14"/>
      <c r="F971" s="33" t="str">
        <f>IF($E971&lt;&gt;"",VLOOKUP($E971,Parametros!$A$3:$C$102,2,FALSE),"")</f>
        <v/>
      </c>
      <c r="G971" s="36"/>
      <c r="H971" s="33" t="str">
        <f>IF($G971&lt;&gt;"",VLOOKUP($G971,Parametros!$P$3:$R$102,2,FALSE),"")</f>
        <v/>
      </c>
      <c r="I971" s="9"/>
      <c r="J971" s="9"/>
      <c r="K971" s="9"/>
      <c r="L971" s="33" t="str">
        <f>IF($U971&lt;&gt;"",VLOOKUP(VLOOKUP(VLOOKUP($U971,Endereços!$B$3:$M$1002,8,FALSE),Parametros!$AG$3:$AJ$102,4,FALSE),Parametros!$U$3:$Z$102,4,FALSE),"")</f>
        <v/>
      </c>
      <c r="M971" s="33" t="str">
        <f>IF($U971&lt;&gt;"",VLOOKUP(VLOOKUP($U971,Endereços!$B$3:$M$1002,6,FALSE),Parametros!$I$3:$N$102,6,FALSE),"")</f>
        <v/>
      </c>
      <c r="N971" s="9"/>
      <c r="O971" s="9"/>
      <c r="P971" s="9"/>
      <c r="Q971" s="9"/>
      <c r="R971" s="9"/>
      <c r="S971" s="9"/>
      <c r="T971" s="9"/>
      <c r="U971" s="9"/>
      <c r="V971" s="32" t="str">
        <f>IF($U971&lt;&gt;"",VLOOKUP($U971,Endereços!$B$3:$M$1002,5,FALSE)&amp;" - "&amp;VLOOKUP($U971,Endereços!$B$3:$M$1002,7,FALSE)&amp;" - "&amp;VLOOKUP($U971,Endereços!$B$3:$M$1002,8,FALSE)&amp;", "&amp;VLOOKUP($U971,Endereços!$B$3:$M$1002,2,FALSE)&amp;" "&amp;VLOOKUP($U971,Endereços!$B$3:$M$1002,3,FALSE),"")</f>
        <v/>
      </c>
      <c r="W971" s="9"/>
      <c r="X971" s="9"/>
      <c r="Y971" s="9"/>
      <c r="Z971" s="16"/>
      <c r="AA971" s="16"/>
      <c r="AB971" s="72"/>
    </row>
    <row r="972" spans="1:28" x14ac:dyDescent="0.2">
      <c r="A972" s="38" t="str">
        <f t="shared" si="16"/>
        <v/>
      </c>
      <c r="B972" s="9"/>
      <c r="C972" s="7"/>
      <c r="D972" s="14"/>
      <c r="E972" s="14"/>
      <c r="F972" s="33" t="str">
        <f>IF($E972&lt;&gt;"",VLOOKUP($E972,Parametros!$A$3:$C$102,2,FALSE),"")</f>
        <v/>
      </c>
      <c r="G972" s="36"/>
      <c r="H972" s="33" t="str">
        <f>IF($G972&lt;&gt;"",VLOOKUP($G972,Parametros!$P$3:$R$102,2,FALSE),"")</f>
        <v/>
      </c>
      <c r="I972" s="9"/>
      <c r="J972" s="9"/>
      <c r="K972" s="9"/>
      <c r="L972" s="33" t="str">
        <f>IF($U972&lt;&gt;"",VLOOKUP(VLOOKUP(VLOOKUP($U972,Endereços!$B$3:$M$1002,8,FALSE),Parametros!$AG$3:$AJ$102,4,FALSE),Parametros!$U$3:$Z$102,4,FALSE),"")</f>
        <v/>
      </c>
      <c r="M972" s="33" t="str">
        <f>IF($U972&lt;&gt;"",VLOOKUP(VLOOKUP($U972,Endereços!$B$3:$M$1002,6,FALSE),Parametros!$I$3:$N$102,6,FALSE),"")</f>
        <v/>
      </c>
      <c r="N972" s="9"/>
      <c r="O972" s="9"/>
      <c r="P972" s="9"/>
      <c r="Q972" s="9"/>
      <c r="R972" s="9"/>
      <c r="S972" s="9"/>
      <c r="T972" s="9"/>
      <c r="U972" s="9"/>
      <c r="V972" s="32" t="str">
        <f>IF($U972&lt;&gt;"",VLOOKUP($U972,Endereços!$B$3:$M$1002,5,FALSE)&amp;" - "&amp;VLOOKUP($U972,Endereços!$B$3:$M$1002,7,FALSE)&amp;" - "&amp;VLOOKUP($U972,Endereços!$B$3:$M$1002,8,FALSE)&amp;", "&amp;VLOOKUP($U972,Endereços!$B$3:$M$1002,2,FALSE)&amp;" "&amp;VLOOKUP($U972,Endereços!$B$3:$M$1002,3,FALSE),"")</f>
        <v/>
      </c>
      <c r="W972" s="9"/>
      <c r="X972" s="9"/>
      <c r="Y972" s="9"/>
      <c r="Z972" s="16"/>
      <c r="AA972" s="16"/>
      <c r="AB972" s="72"/>
    </row>
    <row r="973" spans="1:28" x14ac:dyDescent="0.2">
      <c r="A973" s="38" t="str">
        <f t="shared" si="16"/>
        <v/>
      </c>
      <c r="B973" s="9"/>
      <c r="C973" s="7"/>
      <c r="D973" s="14"/>
      <c r="E973" s="14"/>
      <c r="F973" s="33" t="str">
        <f>IF($E973&lt;&gt;"",VLOOKUP($E973,Parametros!$A$3:$C$102,2,FALSE),"")</f>
        <v/>
      </c>
      <c r="G973" s="36"/>
      <c r="H973" s="33" t="str">
        <f>IF($G973&lt;&gt;"",VLOOKUP($G973,Parametros!$P$3:$R$102,2,FALSE),"")</f>
        <v/>
      </c>
      <c r="I973" s="9"/>
      <c r="J973" s="9"/>
      <c r="K973" s="9"/>
      <c r="L973" s="33" t="str">
        <f>IF($U973&lt;&gt;"",VLOOKUP(VLOOKUP(VLOOKUP($U973,Endereços!$B$3:$M$1002,8,FALSE),Parametros!$AG$3:$AJ$102,4,FALSE),Parametros!$U$3:$Z$102,4,FALSE),"")</f>
        <v/>
      </c>
      <c r="M973" s="33" t="str">
        <f>IF($U973&lt;&gt;"",VLOOKUP(VLOOKUP($U973,Endereços!$B$3:$M$1002,6,FALSE),Parametros!$I$3:$N$102,6,FALSE),"")</f>
        <v/>
      </c>
      <c r="N973" s="9"/>
      <c r="O973" s="9"/>
      <c r="P973" s="9"/>
      <c r="Q973" s="9"/>
      <c r="R973" s="9"/>
      <c r="S973" s="9"/>
      <c r="T973" s="9"/>
      <c r="U973" s="9"/>
      <c r="V973" s="32" t="str">
        <f>IF($U973&lt;&gt;"",VLOOKUP($U973,Endereços!$B$3:$M$1002,5,FALSE)&amp;" - "&amp;VLOOKUP($U973,Endereços!$B$3:$M$1002,7,FALSE)&amp;" - "&amp;VLOOKUP($U973,Endereços!$B$3:$M$1002,8,FALSE)&amp;", "&amp;VLOOKUP($U973,Endereços!$B$3:$M$1002,2,FALSE)&amp;" "&amp;VLOOKUP($U973,Endereços!$B$3:$M$1002,3,FALSE),"")</f>
        <v/>
      </c>
      <c r="W973" s="9"/>
      <c r="X973" s="9"/>
      <c r="Y973" s="9"/>
      <c r="Z973" s="16"/>
      <c r="AA973" s="16"/>
      <c r="AB973" s="72"/>
    </row>
    <row r="974" spans="1:28" x14ac:dyDescent="0.2">
      <c r="A974" s="38" t="str">
        <f t="shared" si="16"/>
        <v/>
      </c>
      <c r="B974" s="9"/>
      <c r="C974" s="7"/>
      <c r="D974" s="14"/>
      <c r="E974" s="14"/>
      <c r="F974" s="33" t="str">
        <f>IF($E974&lt;&gt;"",VLOOKUP($E974,Parametros!$A$3:$C$102,2,FALSE),"")</f>
        <v/>
      </c>
      <c r="G974" s="36"/>
      <c r="H974" s="33" t="str">
        <f>IF($G974&lt;&gt;"",VLOOKUP($G974,Parametros!$P$3:$R$102,2,FALSE),"")</f>
        <v/>
      </c>
      <c r="I974" s="9"/>
      <c r="J974" s="9"/>
      <c r="K974" s="9"/>
      <c r="L974" s="33" t="str">
        <f>IF($U974&lt;&gt;"",VLOOKUP(VLOOKUP(VLOOKUP($U974,Endereços!$B$3:$M$1002,8,FALSE),Parametros!$AG$3:$AJ$102,4,FALSE),Parametros!$U$3:$Z$102,4,FALSE),"")</f>
        <v/>
      </c>
      <c r="M974" s="33" t="str">
        <f>IF($U974&lt;&gt;"",VLOOKUP(VLOOKUP($U974,Endereços!$B$3:$M$1002,6,FALSE),Parametros!$I$3:$N$102,6,FALSE),"")</f>
        <v/>
      </c>
      <c r="N974" s="9"/>
      <c r="O974" s="9"/>
      <c r="P974" s="9"/>
      <c r="Q974" s="9"/>
      <c r="R974" s="9"/>
      <c r="S974" s="9"/>
      <c r="T974" s="9"/>
      <c r="U974" s="9"/>
      <c r="V974" s="32" t="str">
        <f>IF($U974&lt;&gt;"",VLOOKUP($U974,Endereços!$B$3:$M$1002,5,FALSE)&amp;" - "&amp;VLOOKUP($U974,Endereços!$B$3:$M$1002,7,FALSE)&amp;" - "&amp;VLOOKUP($U974,Endereços!$B$3:$M$1002,8,FALSE)&amp;", "&amp;VLOOKUP($U974,Endereços!$B$3:$M$1002,2,FALSE)&amp;" "&amp;VLOOKUP($U974,Endereços!$B$3:$M$1002,3,FALSE),"")</f>
        <v/>
      </c>
      <c r="W974" s="9"/>
      <c r="X974" s="9"/>
      <c r="Y974" s="9"/>
      <c r="Z974" s="16"/>
      <c r="AA974" s="16"/>
      <c r="AB974" s="72"/>
    </row>
    <row r="975" spans="1:28" x14ac:dyDescent="0.2">
      <c r="A975" s="38" t="str">
        <f t="shared" si="16"/>
        <v/>
      </c>
      <c r="B975" s="9"/>
      <c r="C975" s="7"/>
      <c r="D975" s="14"/>
      <c r="E975" s="14"/>
      <c r="F975" s="33" t="str">
        <f>IF($E975&lt;&gt;"",VLOOKUP($E975,Parametros!$A$3:$C$102,2,FALSE),"")</f>
        <v/>
      </c>
      <c r="G975" s="36"/>
      <c r="H975" s="33" t="str">
        <f>IF($G975&lt;&gt;"",VLOOKUP($G975,Parametros!$P$3:$R$102,2,FALSE),"")</f>
        <v/>
      </c>
      <c r="I975" s="9"/>
      <c r="J975" s="9"/>
      <c r="K975" s="9"/>
      <c r="L975" s="33" t="str">
        <f>IF($U975&lt;&gt;"",VLOOKUP(VLOOKUP(VLOOKUP($U975,Endereços!$B$3:$M$1002,8,FALSE),Parametros!$AG$3:$AJ$102,4,FALSE),Parametros!$U$3:$Z$102,4,FALSE),"")</f>
        <v/>
      </c>
      <c r="M975" s="33" t="str">
        <f>IF($U975&lt;&gt;"",VLOOKUP(VLOOKUP($U975,Endereços!$B$3:$M$1002,6,FALSE),Parametros!$I$3:$N$102,6,FALSE),"")</f>
        <v/>
      </c>
      <c r="N975" s="9"/>
      <c r="O975" s="9"/>
      <c r="P975" s="9"/>
      <c r="Q975" s="9"/>
      <c r="R975" s="9"/>
      <c r="S975" s="9"/>
      <c r="T975" s="9"/>
      <c r="U975" s="9"/>
      <c r="V975" s="32" t="str">
        <f>IF($U975&lt;&gt;"",VLOOKUP($U975,Endereços!$B$3:$M$1002,5,FALSE)&amp;" - "&amp;VLOOKUP($U975,Endereços!$B$3:$M$1002,7,FALSE)&amp;" - "&amp;VLOOKUP($U975,Endereços!$B$3:$M$1002,8,FALSE)&amp;", "&amp;VLOOKUP($U975,Endereços!$B$3:$M$1002,2,FALSE)&amp;" "&amp;VLOOKUP($U975,Endereços!$B$3:$M$1002,3,FALSE),"")</f>
        <v/>
      </c>
      <c r="W975" s="9"/>
      <c r="X975" s="9"/>
      <c r="Y975" s="9"/>
      <c r="Z975" s="16"/>
      <c r="AA975" s="16"/>
      <c r="AB975" s="72"/>
    </row>
    <row r="976" spans="1:28" x14ac:dyDescent="0.2">
      <c r="A976" s="38" t="str">
        <f t="shared" si="16"/>
        <v/>
      </c>
      <c r="B976" s="9"/>
      <c r="C976" s="7"/>
      <c r="D976" s="14"/>
      <c r="E976" s="14"/>
      <c r="F976" s="33" t="str">
        <f>IF($E976&lt;&gt;"",VLOOKUP($E976,Parametros!$A$3:$C$102,2,FALSE),"")</f>
        <v/>
      </c>
      <c r="G976" s="36"/>
      <c r="H976" s="33" t="str">
        <f>IF($G976&lt;&gt;"",VLOOKUP($G976,Parametros!$P$3:$R$102,2,FALSE),"")</f>
        <v/>
      </c>
      <c r="I976" s="9"/>
      <c r="J976" s="9"/>
      <c r="K976" s="9"/>
      <c r="L976" s="33" t="str">
        <f>IF($U976&lt;&gt;"",VLOOKUP(VLOOKUP(VLOOKUP($U976,Endereços!$B$3:$M$1002,8,FALSE),Parametros!$AG$3:$AJ$102,4,FALSE),Parametros!$U$3:$Z$102,4,FALSE),"")</f>
        <v/>
      </c>
      <c r="M976" s="33" t="str">
        <f>IF($U976&lt;&gt;"",VLOOKUP(VLOOKUP($U976,Endereços!$B$3:$M$1002,6,FALSE),Parametros!$I$3:$N$102,6,FALSE),"")</f>
        <v/>
      </c>
      <c r="N976" s="9"/>
      <c r="O976" s="9"/>
      <c r="P976" s="9"/>
      <c r="Q976" s="9"/>
      <c r="R976" s="9"/>
      <c r="S976" s="9"/>
      <c r="T976" s="9"/>
      <c r="U976" s="9"/>
      <c r="V976" s="32" t="str">
        <f>IF($U976&lt;&gt;"",VLOOKUP($U976,Endereços!$B$3:$M$1002,5,FALSE)&amp;" - "&amp;VLOOKUP($U976,Endereços!$B$3:$M$1002,7,FALSE)&amp;" - "&amp;VLOOKUP($U976,Endereços!$B$3:$M$1002,8,FALSE)&amp;", "&amp;VLOOKUP($U976,Endereços!$B$3:$M$1002,2,FALSE)&amp;" "&amp;VLOOKUP($U976,Endereços!$B$3:$M$1002,3,FALSE),"")</f>
        <v/>
      </c>
      <c r="W976" s="9"/>
      <c r="X976" s="9"/>
      <c r="Y976" s="9"/>
      <c r="Z976" s="16"/>
      <c r="AA976" s="16"/>
      <c r="AB976" s="72"/>
    </row>
    <row r="977" spans="1:28" x14ac:dyDescent="0.2">
      <c r="A977" s="38" t="str">
        <f t="shared" si="16"/>
        <v/>
      </c>
      <c r="B977" s="9"/>
      <c r="C977" s="7"/>
      <c r="D977" s="14"/>
      <c r="E977" s="14"/>
      <c r="F977" s="33" t="str">
        <f>IF($E977&lt;&gt;"",VLOOKUP($E977,Parametros!$A$3:$C$102,2,FALSE),"")</f>
        <v/>
      </c>
      <c r="G977" s="36"/>
      <c r="H977" s="33" t="str">
        <f>IF($G977&lt;&gt;"",VLOOKUP($G977,Parametros!$P$3:$R$102,2,FALSE),"")</f>
        <v/>
      </c>
      <c r="I977" s="9"/>
      <c r="J977" s="9"/>
      <c r="K977" s="9"/>
      <c r="L977" s="33" t="str">
        <f>IF($U977&lt;&gt;"",VLOOKUP(VLOOKUP(VLOOKUP($U977,Endereços!$B$3:$M$1002,8,FALSE),Parametros!$AG$3:$AJ$102,4,FALSE),Parametros!$U$3:$Z$102,4,FALSE),"")</f>
        <v/>
      </c>
      <c r="M977" s="33" t="str">
        <f>IF($U977&lt;&gt;"",VLOOKUP(VLOOKUP($U977,Endereços!$B$3:$M$1002,6,FALSE),Parametros!$I$3:$N$102,6,FALSE),"")</f>
        <v/>
      </c>
      <c r="N977" s="9"/>
      <c r="O977" s="9"/>
      <c r="P977" s="9"/>
      <c r="Q977" s="9"/>
      <c r="R977" s="9"/>
      <c r="S977" s="9"/>
      <c r="T977" s="9"/>
      <c r="U977" s="9"/>
      <c r="V977" s="32" t="str">
        <f>IF($U977&lt;&gt;"",VLOOKUP($U977,Endereços!$B$3:$M$1002,5,FALSE)&amp;" - "&amp;VLOOKUP($U977,Endereços!$B$3:$M$1002,7,FALSE)&amp;" - "&amp;VLOOKUP($U977,Endereços!$B$3:$M$1002,8,FALSE)&amp;", "&amp;VLOOKUP($U977,Endereços!$B$3:$M$1002,2,FALSE)&amp;" "&amp;VLOOKUP($U977,Endereços!$B$3:$M$1002,3,FALSE),"")</f>
        <v/>
      </c>
      <c r="W977" s="9"/>
      <c r="X977" s="9"/>
      <c r="Y977" s="9"/>
      <c r="Z977" s="16"/>
      <c r="AA977" s="16"/>
      <c r="AB977" s="72"/>
    </row>
    <row r="978" spans="1:28" x14ac:dyDescent="0.2">
      <c r="A978" s="38" t="str">
        <f t="shared" si="16"/>
        <v/>
      </c>
      <c r="B978" s="9"/>
      <c r="C978" s="7"/>
      <c r="D978" s="14"/>
      <c r="E978" s="14"/>
      <c r="F978" s="33" t="str">
        <f>IF($E978&lt;&gt;"",VLOOKUP($E978,Parametros!$A$3:$C$102,2,FALSE),"")</f>
        <v/>
      </c>
      <c r="G978" s="36"/>
      <c r="H978" s="33" t="str">
        <f>IF($G978&lt;&gt;"",VLOOKUP($G978,Parametros!$P$3:$R$102,2,FALSE),"")</f>
        <v/>
      </c>
      <c r="I978" s="9"/>
      <c r="J978" s="9"/>
      <c r="K978" s="9"/>
      <c r="L978" s="33" t="str">
        <f>IF($U978&lt;&gt;"",VLOOKUP(VLOOKUP(VLOOKUP($U978,Endereços!$B$3:$M$1002,8,FALSE),Parametros!$AG$3:$AJ$102,4,FALSE),Parametros!$U$3:$Z$102,4,FALSE),"")</f>
        <v/>
      </c>
      <c r="M978" s="33" t="str">
        <f>IF($U978&lt;&gt;"",VLOOKUP(VLOOKUP($U978,Endereços!$B$3:$M$1002,6,FALSE),Parametros!$I$3:$N$102,6,FALSE),"")</f>
        <v/>
      </c>
      <c r="N978" s="9"/>
      <c r="O978" s="9"/>
      <c r="P978" s="9"/>
      <c r="Q978" s="9"/>
      <c r="R978" s="9"/>
      <c r="S978" s="9"/>
      <c r="T978" s="9"/>
      <c r="U978" s="9"/>
      <c r="V978" s="32" t="str">
        <f>IF($U978&lt;&gt;"",VLOOKUP($U978,Endereços!$B$3:$M$1002,5,FALSE)&amp;" - "&amp;VLOOKUP($U978,Endereços!$B$3:$M$1002,7,FALSE)&amp;" - "&amp;VLOOKUP($U978,Endereços!$B$3:$M$1002,8,FALSE)&amp;", "&amp;VLOOKUP($U978,Endereços!$B$3:$M$1002,2,FALSE)&amp;" "&amp;VLOOKUP($U978,Endereços!$B$3:$M$1002,3,FALSE),"")</f>
        <v/>
      </c>
      <c r="W978" s="9"/>
      <c r="X978" s="9"/>
      <c r="Y978" s="9"/>
      <c r="Z978" s="16"/>
      <c r="AA978" s="16"/>
      <c r="AB978" s="72"/>
    </row>
    <row r="979" spans="1:28" x14ac:dyDescent="0.2">
      <c r="A979" s="38" t="str">
        <f t="shared" si="16"/>
        <v/>
      </c>
      <c r="B979" s="9"/>
      <c r="C979" s="7"/>
      <c r="D979" s="14"/>
      <c r="E979" s="14"/>
      <c r="F979" s="33" t="str">
        <f>IF($E979&lt;&gt;"",VLOOKUP($E979,Parametros!$A$3:$C$102,2,FALSE),"")</f>
        <v/>
      </c>
      <c r="G979" s="36"/>
      <c r="H979" s="33" t="str">
        <f>IF($G979&lt;&gt;"",VLOOKUP($G979,Parametros!$P$3:$R$102,2,FALSE),"")</f>
        <v/>
      </c>
      <c r="I979" s="9"/>
      <c r="J979" s="9"/>
      <c r="K979" s="9"/>
      <c r="L979" s="33" t="str">
        <f>IF($U979&lt;&gt;"",VLOOKUP(VLOOKUP(VLOOKUP($U979,Endereços!$B$3:$M$1002,8,FALSE),Parametros!$AG$3:$AJ$102,4,FALSE),Parametros!$U$3:$Z$102,4,FALSE),"")</f>
        <v/>
      </c>
      <c r="M979" s="33" t="str">
        <f>IF($U979&lt;&gt;"",VLOOKUP(VLOOKUP($U979,Endereços!$B$3:$M$1002,6,FALSE),Parametros!$I$3:$N$102,6,FALSE),"")</f>
        <v/>
      </c>
      <c r="N979" s="9"/>
      <c r="O979" s="9"/>
      <c r="P979" s="9"/>
      <c r="Q979" s="9"/>
      <c r="R979" s="9"/>
      <c r="S979" s="9"/>
      <c r="T979" s="9"/>
      <c r="U979" s="9"/>
      <c r="V979" s="32" t="str">
        <f>IF($U979&lt;&gt;"",VLOOKUP($U979,Endereços!$B$3:$M$1002,5,FALSE)&amp;" - "&amp;VLOOKUP($U979,Endereços!$B$3:$M$1002,7,FALSE)&amp;" - "&amp;VLOOKUP($U979,Endereços!$B$3:$M$1002,8,FALSE)&amp;", "&amp;VLOOKUP($U979,Endereços!$B$3:$M$1002,2,FALSE)&amp;" "&amp;VLOOKUP($U979,Endereços!$B$3:$M$1002,3,FALSE),"")</f>
        <v/>
      </c>
      <c r="W979" s="9"/>
      <c r="X979" s="9"/>
      <c r="Y979" s="9"/>
      <c r="Z979" s="16"/>
      <c r="AA979" s="16"/>
      <c r="AB979" s="72"/>
    </row>
    <row r="980" spans="1:28" x14ac:dyDescent="0.2">
      <c r="A980" s="38" t="str">
        <f t="shared" si="16"/>
        <v/>
      </c>
      <c r="B980" s="9"/>
      <c r="C980" s="7"/>
      <c r="D980" s="14"/>
      <c r="E980" s="14"/>
      <c r="F980" s="33" t="str">
        <f>IF($E980&lt;&gt;"",VLOOKUP($E980,Parametros!$A$3:$C$102,2,FALSE),"")</f>
        <v/>
      </c>
      <c r="G980" s="36"/>
      <c r="H980" s="33" t="str">
        <f>IF($G980&lt;&gt;"",VLOOKUP($G980,Parametros!$P$3:$R$102,2,FALSE),"")</f>
        <v/>
      </c>
      <c r="I980" s="9"/>
      <c r="J980" s="9"/>
      <c r="K980" s="9"/>
      <c r="L980" s="33" t="str">
        <f>IF($U980&lt;&gt;"",VLOOKUP(VLOOKUP(VLOOKUP($U980,Endereços!$B$3:$M$1002,8,FALSE),Parametros!$AG$3:$AJ$102,4,FALSE),Parametros!$U$3:$Z$102,4,FALSE),"")</f>
        <v/>
      </c>
      <c r="M980" s="33" t="str">
        <f>IF($U980&lt;&gt;"",VLOOKUP(VLOOKUP($U980,Endereços!$B$3:$M$1002,6,FALSE),Parametros!$I$3:$N$102,6,FALSE),"")</f>
        <v/>
      </c>
      <c r="N980" s="9"/>
      <c r="O980" s="9"/>
      <c r="P980" s="9"/>
      <c r="Q980" s="9"/>
      <c r="R980" s="9"/>
      <c r="S980" s="9"/>
      <c r="T980" s="9"/>
      <c r="U980" s="9"/>
      <c r="V980" s="32" t="str">
        <f>IF($U980&lt;&gt;"",VLOOKUP($U980,Endereços!$B$3:$M$1002,5,FALSE)&amp;" - "&amp;VLOOKUP($U980,Endereços!$B$3:$M$1002,7,FALSE)&amp;" - "&amp;VLOOKUP($U980,Endereços!$B$3:$M$1002,8,FALSE)&amp;", "&amp;VLOOKUP($U980,Endereços!$B$3:$M$1002,2,FALSE)&amp;" "&amp;VLOOKUP($U980,Endereços!$B$3:$M$1002,3,FALSE),"")</f>
        <v/>
      </c>
      <c r="W980" s="9"/>
      <c r="X980" s="9"/>
      <c r="Y980" s="9"/>
      <c r="Z980" s="16"/>
      <c r="AA980" s="16"/>
      <c r="AB980" s="72"/>
    </row>
    <row r="981" spans="1:28" x14ac:dyDescent="0.2">
      <c r="A981" s="38" t="str">
        <f t="shared" si="16"/>
        <v/>
      </c>
      <c r="B981" s="9"/>
      <c r="C981" s="7"/>
      <c r="D981" s="14"/>
      <c r="E981" s="14"/>
      <c r="F981" s="33" t="str">
        <f>IF($E981&lt;&gt;"",VLOOKUP($E981,Parametros!$A$3:$C$102,2,FALSE),"")</f>
        <v/>
      </c>
      <c r="G981" s="36"/>
      <c r="H981" s="33" t="str">
        <f>IF($G981&lt;&gt;"",VLOOKUP($G981,Parametros!$P$3:$R$102,2,FALSE),"")</f>
        <v/>
      </c>
      <c r="I981" s="9"/>
      <c r="J981" s="9"/>
      <c r="K981" s="9"/>
      <c r="L981" s="33" t="str">
        <f>IF($U981&lt;&gt;"",VLOOKUP(VLOOKUP(VLOOKUP($U981,Endereços!$B$3:$M$1002,8,FALSE),Parametros!$AG$3:$AJ$102,4,FALSE),Parametros!$U$3:$Z$102,4,FALSE),"")</f>
        <v/>
      </c>
      <c r="M981" s="33" t="str">
        <f>IF($U981&lt;&gt;"",VLOOKUP(VLOOKUP($U981,Endereços!$B$3:$M$1002,6,FALSE),Parametros!$I$3:$N$102,6,FALSE),"")</f>
        <v/>
      </c>
      <c r="N981" s="9"/>
      <c r="O981" s="9"/>
      <c r="P981" s="9"/>
      <c r="Q981" s="9"/>
      <c r="R981" s="9"/>
      <c r="S981" s="9"/>
      <c r="T981" s="9"/>
      <c r="U981" s="9"/>
      <c r="V981" s="32" t="str">
        <f>IF($U981&lt;&gt;"",VLOOKUP($U981,Endereços!$B$3:$M$1002,5,FALSE)&amp;" - "&amp;VLOOKUP($U981,Endereços!$B$3:$M$1002,7,FALSE)&amp;" - "&amp;VLOOKUP($U981,Endereços!$B$3:$M$1002,8,FALSE)&amp;", "&amp;VLOOKUP($U981,Endereços!$B$3:$M$1002,2,FALSE)&amp;" "&amp;VLOOKUP($U981,Endereços!$B$3:$M$1002,3,FALSE),"")</f>
        <v/>
      </c>
      <c r="W981" s="9"/>
      <c r="X981" s="9"/>
      <c r="Y981" s="9"/>
      <c r="Z981" s="16"/>
      <c r="AA981" s="16"/>
      <c r="AB981" s="72"/>
    </row>
    <row r="982" spans="1:28" x14ac:dyDescent="0.2">
      <c r="A982" s="38" t="str">
        <f t="shared" si="16"/>
        <v/>
      </c>
      <c r="B982" s="9"/>
      <c r="C982" s="7"/>
      <c r="D982" s="14"/>
      <c r="E982" s="14"/>
      <c r="F982" s="33" t="str">
        <f>IF($E982&lt;&gt;"",VLOOKUP($E982,Parametros!$A$3:$C$102,2,FALSE),"")</f>
        <v/>
      </c>
      <c r="G982" s="36"/>
      <c r="H982" s="33" t="str">
        <f>IF($G982&lt;&gt;"",VLOOKUP($G982,Parametros!$P$3:$R$102,2,FALSE),"")</f>
        <v/>
      </c>
      <c r="I982" s="9"/>
      <c r="J982" s="9"/>
      <c r="K982" s="9"/>
      <c r="L982" s="33" t="str">
        <f>IF($U982&lt;&gt;"",VLOOKUP(VLOOKUP(VLOOKUP($U982,Endereços!$B$3:$M$1002,8,FALSE),Parametros!$AG$3:$AJ$102,4,FALSE),Parametros!$U$3:$Z$102,4,FALSE),"")</f>
        <v/>
      </c>
      <c r="M982" s="33" t="str">
        <f>IF($U982&lt;&gt;"",VLOOKUP(VLOOKUP($U982,Endereços!$B$3:$M$1002,6,FALSE),Parametros!$I$3:$N$102,6,FALSE),"")</f>
        <v/>
      </c>
      <c r="N982" s="9"/>
      <c r="O982" s="9"/>
      <c r="P982" s="9"/>
      <c r="Q982" s="9"/>
      <c r="R982" s="9"/>
      <c r="S982" s="9"/>
      <c r="T982" s="9"/>
      <c r="U982" s="9"/>
      <c r="V982" s="32" t="str">
        <f>IF($U982&lt;&gt;"",VLOOKUP($U982,Endereços!$B$3:$M$1002,5,FALSE)&amp;" - "&amp;VLOOKUP($U982,Endereços!$B$3:$M$1002,7,FALSE)&amp;" - "&amp;VLOOKUP($U982,Endereços!$B$3:$M$1002,8,FALSE)&amp;", "&amp;VLOOKUP($U982,Endereços!$B$3:$M$1002,2,FALSE)&amp;" "&amp;VLOOKUP($U982,Endereços!$B$3:$M$1002,3,FALSE),"")</f>
        <v/>
      </c>
      <c r="W982" s="9"/>
      <c r="X982" s="9"/>
      <c r="Y982" s="9"/>
      <c r="Z982" s="16"/>
      <c r="AA982" s="16"/>
      <c r="AB982" s="72"/>
    </row>
    <row r="983" spans="1:28" x14ac:dyDescent="0.2">
      <c r="A983" s="38" t="str">
        <f t="shared" si="16"/>
        <v/>
      </c>
      <c r="B983" s="9"/>
      <c r="C983" s="7"/>
      <c r="D983" s="14"/>
      <c r="E983" s="14"/>
      <c r="F983" s="33" t="str">
        <f>IF($E983&lt;&gt;"",VLOOKUP($E983,Parametros!$A$3:$C$102,2,FALSE),"")</f>
        <v/>
      </c>
      <c r="G983" s="36"/>
      <c r="H983" s="33" t="str">
        <f>IF($G983&lt;&gt;"",VLOOKUP($G983,Parametros!$P$3:$R$102,2,FALSE),"")</f>
        <v/>
      </c>
      <c r="I983" s="9"/>
      <c r="J983" s="9"/>
      <c r="K983" s="9"/>
      <c r="L983" s="33" t="str">
        <f>IF($U983&lt;&gt;"",VLOOKUP(VLOOKUP(VLOOKUP($U983,Endereços!$B$3:$M$1002,8,FALSE),Parametros!$AG$3:$AJ$102,4,FALSE),Parametros!$U$3:$Z$102,4,FALSE),"")</f>
        <v/>
      </c>
      <c r="M983" s="33" t="str">
        <f>IF($U983&lt;&gt;"",VLOOKUP(VLOOKUP($U983,Endereços!$B$3:$M$1002,6,FALSE),Parametros!$I$3:$N$102,6,FALSE),"")</f>
        <v/>
      </c>
      <c r="N983" s="9"/>
      <c r="O983" s="9"/>
      <c r="P983" s="9"/>
      <c r="Q983" s="9"/>
      <c r="R983" s="9"/>
      <c r="S983" s="9"/>
      <c r="T983" s="9"/>
      <c r="U983" s="9"/>
      <c r="V983" s="32" t="str">
        <f>IF($U983&lt;&gt;"",VLOOKUP($U983,Endereços!$B$3:$M$1002,5,FALSE)&amp;" - "&amp;VLOOKUP($U983,Endereços!$B$3:$M$1002,7,FALSE)&amp;" - "&amp;VLOOKUP($U983,Endereços!$B$3:$M$1002,8,FALSE)&amp;", "&amp;VLOOKUP($U983,Endereços!$B$3:$M$1002,2,FALSE)&amp;" "&amp;VLOOKUP($U983,Endereços!$B$3:$M$1002,3,FALSE),"")</f>
        <v/>
      </c>
      <c r="W983" s="9"/>
      <c r="X983" s="9"/>
      <c r="Y983" s="9"/>
      <c r="Z983" s="16"/>
      <c r="AA983" s="16"/>
      <c r="AB983" s="72"/>
    </row>
    <row r="984" spans="1:28" x14ac:dyDescent="0.2">
      <c r="A984" s="38" t="str">
        <f t="shared" si="16"/>
        <v/>
      </c>
      <c r="B984" s="9"/>
      <c r="C984" s="7"/>
      <c r="D984" s="14"/>
      <c r="E984" s="14"/>
      <c r="F984" s="33" t="str">
        <f>IF($E984&lt;&gt;"",VLOOKUP($E984,Parametros!$A$3:$C$102,2,FALSE),"")</f>
        <v/>
      </c>
      <c r="G984" s="36"/>
      <c r="H984" s="33" t="str">
        <f>IF($G984&lt;&gt;"",VLOOKUP($G984,Parametros!$P$3:$R$102,2,FALSE),"")</f>
        <v/>
      </c>
      <c r="I984" s="9"/>
      <c r="J984" s="9"/>
      <c r="K984" s="9"/>
      <c r="L984" s="33" t="str">
        <f>IF($U984&lt;&gt;"",VLOOKUP(VLOOKUP(VLOOKUP($U984,Endereços!$B$3:$M$1002,8,FALSE),Parametros!$AG$3:$AJ$102,4,FALSE),Parametros!$U$3:$Z$102,4,FALSE),"")</f>
        <v/>
      </c>
      <c r="M984" s="33" t="str">
        <f>IF($U984&lt;&gt;"",VLOOKUP(VLOOKUP($U984,Endereços!$B$3:$M$1002,6,FALSE),Parametros!$I$3:$N$102,6,FALSE),"")</f>
        <v/>
      </c>
      <c r="N984" s="9"/>
      <c r="O984" s="9"/>
      <c r="P984" s="9"/>
      <c r="Q984" s="9"/>
      <c r="R984" s="9"/>
      <c r="S984" s="9"/>
      <c r="T984" s="9"/>
      <c r="U984" s="9"/>
      <c r="V984" s="32" t="str">
        <f>IF($U984&lt;&gt;"",VLOOKUP($U984,Endereços!$B$3:$M$1002,5,FALSE)&amp;" - "&amp;VLOOKUP($U984,Endereços!$B$3:$M$1002,7,FALSE)&amp;" - "&amp;VLOOKUP($U984,Endereços!$B$3:$M$1002,8,FALSE)&amp;", "&amp;VLOOKUP($U984,Endereços!$B$3:$M$1002,2,FALSE)&amp;" "&amp;VLOOKUP($U984,Endereços!$B$3:$M$1002,3,FALSE),"")</f>
        <v/>
      </c>
      <c r="W984" s="9"/>
      <c r="X984" s="9"/>
      <c r="Y984" s="9"/>
      <c r="Z984" s="16"/>
      <c r="AA984" s="16"/>
      <c r="AB984" s="72"/>
    </row>
    <row r="985" spans="1:28" x14ac:dyDescent="0.2">
      <c r="A985" s="38" t="str">
        <f t="shared" si="16"/>
        <v/>
      </c>
      <c r="B985" s="9"/>
      <c r="C985" s="7"/>
      <c r="D985" s="14"/>
      <c r="E985" s="14"/>
      <c r="F985" s="33" t="str">
        <f>IF($E985&lt;&gt;"",VLOOKUP($E985,Parametros!$A$3:$C$102,2,FALSE),"")</f>
        <v/>
      </c>
      <c r="G985" s="36"/>
      <c r="H985" s="33" t="str">
        <f>IF($G985&lt;&gt;"",VLOOKUP($G985,Parametros!$P$3:$R$102,2,FALSE),"")</f>
        <v/>
      </c>
      <c r="I985" s="9"/>
      <c r="J985" s="9"/>
      <c r="K985" s="9"/>
      <c r="L985" s="33" t="str">
        <f>IF($U985&lt;&gt;"",VLOOKUP(VLOOKUP(VLOOKUP($U985,Endereços!$B$3:$M$1002,8,FALSE),Parametros!$AG$3:$AJ$102,4,FALSE),Parametros!$U$3:$Z$102,4,FALSE),"")</f>
        <v/>
      </c>
      <c r="M985" s="33" t="str">
        <f>IF($U985&lt;&gt;"",VLOOKUP(VLOOKUP($U985,Endereços!$B$3:$M$1002,6,FALSE),Parametros!$I$3:$N$102,6,FALSE),"")</f>
        <v/>
      </c>
      <c r="N985" s="9"/>
      <c r="O985" s="9"/>
      <c r="P985" s="9"/>
      <c r="Q985" s="9"/>
      <c r="R985" s="9"/>
      <c r="S985" s="9"/>
      <c r="T985" s="9"/>
      <c r="U985" s="9"/>
      <c r="V985" s="32" t="str">
        <f>IF($U985&lt;&gt;"",VLOOKUP($U985,Endereços!$B$3:$M$1002,5,FALSE)&amp;" - "&amp;VLOOKUP($U985,Endereços!$B$3:$M$1002,7,FALSE)&amp;" - "&amp;VLOOKUP($U985,Endereços!$B$3:$M$1002,8,FALSE)&amp;", "&amp;VLOOKUP($U985,Endereços!$B$3:$M$1002,2,FALSE)&amp;" "&amp;VLOOKUP($U985,Endereços!$B$3:$M$1002,3,FALSE),"")</f>
        <v/>
      </c>
      <c r="W985" s="9"/>
      <c r="X985" s="9"/>
      <c r="Y985" s="9"/>
      <c r="Z985" s="16"/>
      <c r="AA985" s="16"/>
      <c r="AB985" s="72"/>
    </row>
    <row r="986" spans="1:28" x14ac:dyDescent="0.2">
      <c r="A986" s="38" t="str">
        <f t="shared" si="16"/>
        <v/>
      </c>
      <c r="B986" s="9"/>
      <c r="C986" s="7"/>
      <c r="D986" s="14"/>
      <c r="E986" s="14"/>
      <c r="F986" s="33" t="str">
        <f>IF($E986&lt;&gt;"",VLOOKUP($E986,Parametros!$A$3:$C$102,2,FALSE),"")</f>
        <v/>
      </c>
      <c r="G986" s="36"/>
      <c r="H986" s="33" t="str">
        <f>IF($G986&lt;&gt;"",VLOOKUP($G986,Parametros!$P$3:$R$102,2,FALSE),"")</f>
        <v/>
      </c>
      <c r="I986" s="9"/>
      <c r="J986" s="9"/>
      <c r="K986" s="9"/>
      <c r="L986" s="33" t="str">
        <f>IF($U986&lt;&gt;"",VLOOKUP(VLOOKUP(VLOOKUP($U986,Endereços!$B$3:$M$1002,8,FALSE),Parametros!$AG$3:$AJ$102,4,FALSE),Parametros!$U$3:$Z$102,4,FALSE),"")</f>
        <v/>
      </c>
      <c r="M986" s="33" t="str">
        <f>IF($U986&lt;&gt;"",VLOOKUP(VLOOKUP($U986,Endereços!$B$3:$M$1002,6,FALSE),Parametros!$I$3:$N$102,6,FALSE),"")</f>
        <v/>
      </c>
      <c r="N986" s="9"/>
      <c r="O986" s="9"/>
      <c r="P986" s="9"/>
      <c r="Q986" s="9"/>
      <c r="R986" s="9"/>
      <c r="S986" s="9"/>
      <c r="T986" s="9"/>
      <c r="U986" s="9"/>
      <c r="V986" s="32" t="str">
        <f>IF($U986&lt;&gt;"",VLOOKUP($U986,Endereços!$B$3:$M$1002,5,FALSE)&amp;" - "&amp;VLOOKUP($U986,Endereços!$B$3:$M$1002,7,FALSE)&amp;" - "&amp;VLOOKUP($U986,Endereços!$B$3:$M$1002,8,FALSE)&amp;", "&amp;VLOOKUP($U986,Endereços!$B$3:$M$1002,2,FALSE)&amp;" "&amp;VLOOKUP($U986,Endereços!$B$3:$M$1002,3,FALSE),"")</f>
        <v/>
      </c>
      <c r="W986" s="9"/>
      <c r="X986" s="9"/>
      <c r="Y986" s="9"/>
      <c r="Z986" s="16"/>
      <c r="AA986" s="16"/>
      <c r="AB986" s="72"/>
    </row>
    <row r="987" spans="1:28" x14ac:dyDescent="0.2">
      <c r="A987" s="38" t="str">
        <f t="shared" si="16"/>
        <v/>
      </c>
      <c r="B987" s="9"/>
      <c r="C987" s="7"/>
      <c r="D987" s="14"/>
      <c r="E987" s="14"/>
      <c r="F987" s="33" t="str">
        <f>IF($E987&lt;&gt;"",VLOOKUP($E987,Parametros!$A$3:$C$102,2,FALSE),"")</f>
        <v/>
      </c>
      <c r="G987" s="36"/>
      <c r="H987" s="33" t="str">
        <f>IF($G987&lt;&gt;"",VLOOKUP($G987,Parametros!$P$3:$R$102,2,FALSE),"")</f>
        <v/>
      </c>
      <c r="I987" s="9"/>
      <c r="J987" s="9"/>
      <c r="K987" s="9"/>
      <c r="L987" s="33" t="str">
        <f>IF($U987&lt;&gt;"",VLOOKUP(VLOOKUP(VLOOKUP($U987,Endereços!$B$3:$M$1002,8,FALSE),Parametros!$AG$3:$AJ$102,4,FALSE),Parametros!$U$3:$Z$102,4,FALSE),"")</f>
        <v/>
      </c>
      <c r="M987" s="33" t="str">
        <f>IF($U987&lt;&gt;"",VLOOKUP(VLOOKUP($U987,Endereços!$B$3:$M$1002,6,FALSE),Parametros!$I$3:$N$102,6,FALSE),"")</f>
        <v/>
      </c>
      <c r="N987" s="9"/>
      <c r="O987" s="9"/>
      <c r="P987" s="9"/>
      <c r="Q987" s="9"/>
      <c r="R987" s="9"/>
      <c r="S987" s="9"/>
      <c r="T987" s="9"/>
      <c r="U987" s="9"/>
      <c r="V987" s="32" t="str">
        <f>IF($U987&lt;&gt;"",VLOOKUP($U987,Endereços!$B$3:$M$1002,5,FALSE)&amp;" - "&amp;VLOOKUP($U987,Endereços!$B$3:$M$1002,7,FALSE)&amp;" - "&amp;VLOOKUP($U987,Endereços!$B$3:$M$1002,8,FALSE)&amp;", "&amp;VLOOKUP($U987,Endereços!$B$3:$M$1002,2,FALSE)&amp;" "&amp;VLOOKUP($U987,Endereços!$B$3:$M$1002,3,FALSE),"")</f>
        <v/>
      </c>
      <c r="W987" s="9"/>
      <c r="X987" s="9"/>
      <c r="Y987" s="9"/>
      <c r="Z987" s="16"/>
      <c r="AA987" s="16"/>
      <c r="AB987" s="72"/>
    </row>
    <row r="988" spans="1:28" x14ac:dyDescent="0.2">
      <c r="A988" s="38" t="str">
        <f t="shared" si="16"/>
        <v/>
      </c>
      <c r="B988" s="9"/>
      <c r="C988" s="7"/>
      <c r="D988" s="14"/>
      <c r="E988" s="14"/>
      <c r="F988" s="33" t="str">
        <f>IF($E988&lt;&gt;"",VLOOKUP($E988,Parametros!$A$3:$C$102,2,FALSE),"")</f>
        <v/>
      </c>
      <c r="G988" s="36"/>
      <c r="H988" s="33" t="str">
        <f>IF($G988&lt;&gt;"",VLOOKUP($G988,Parametros!$P$3:$R$102,2,FALSE),"")</f>
        <v/>
      </c>
      <c r="I988" s="9"/>
      <c r="J988" s="9"/>
      <c r="K988" s="9"/>
      <c r="L988" s="33" t="str">
        <f>IF($U988&lt;&gt;"",VLOOKUP(VLOOKUP(VLOOKUP($U988,Endereços!$B$3:$M$1002,8,FALSE),Parametros!$AG$3:$AJ$102,4,FALSE),Parametros!$U$3:$Z$102,4,FALSE),"")</f>
        <v/>
      </c>
      <c r="M988" s="33" t="str">
        <f>IF($U988&lt;&gt;"",VLOOKUP(VLOOKUP($U988,Endereços!$B$3:$M$1002,6,FALSE),Parametros!$I$3:$N$102,6,FALSE),"")</f>
        <v/>
      </c>
      <c r="N988" s="9"/>
      <c r="O988" s="9"/>
      <c r="P988" s="9"/>
      <c r="Q988" s="9"/>
      <c r="R988" s="9"/>
      <c r="S988" s="9"/>
      <c r="T988" s="9"/>
      <c r="U988" s="9"/>
      <c r="V988" s="32" t="str">
        <f>IF($U988&lt;&gt;"",VLOOKUP($U988,Endereços!$B$3:$M$1002,5,FALSE)&amp;" - "&amp;VLOOKUP($U988,Endereços!$B$3:$M$1002,7,FALSE)&amp;" - "&amp;VLOOKUP($U988,Endereços!$B$3:$M$1002,8,FALSE)&amp;", "&amp;VLOOKUP($U988,Endereços!$B$3:$M$1002,2,FALSE)&amp;" "&amp;VLOOKUP($U988,Endereços!$B$3:$M$1002,3,FALSE),"")</f>
        <v/>
      </c>
      <c r="W988" s="9"/>
      <c r="X988" s="9"/>
      <c r="Y988" s="9"/>
      <c r="Z988" s="16"/>
      <c r="AA988" s="16"/>
      <c r="AB988" s="72"/>
    </row>
    <row r="989" spans="1:28" x14ac:dyDescent="0.2">
      <c r="A989" s="38" t="str">
        <f t="shared" si="16"/>
        <v/>
      </c>
      <c r="B989" s="9"/>
      <c r="C989" s="7"/>
      <c r="D989" s="14"/>
      <c r="E989" s="14"/>
      <c r="F989" s="33" t="str">
        <f>IF($E989&lt;&gt;"",VLOOKUP($E989,Parametros!$A$3:$C$102,2,FALSE),"")</f>
        <v/>
      </c>
      <c r="G989" s="36"/>
      <c r="H989" s="33" t="str">
        <f>IF($G989&lt;&gt;"",VLOOKUP($G989,Parametros!$P$3:$R$102,2,FALSE),"")</f>
        <v/>
      </c>
      <c r="I989" s="9"/>
      <c r="J989" s="9"/>
      <c r="K989" s="9"/>
      <c r="L989" s="33" t="str">
        <f>IF($U989&lt;&gt;"",VLOOKUP(VLOOKUP(VLOOKUP($U989,Endereços!$B$3:$M$1002,8,FALSE),Parametros!$AG$3:$AJ$102,4,FALSE),Parametros!$U$3:$Z$102,4,FALSE),"")</f>
        <v/>
      </c>
      <c r="M989" s="33" t="str">
        <f>IF($U989&lt;&gt;"",VLOOKUP(VLOOKUP($U989,Endereços!$B$3:$M$1002,6,FALSE),Parametros!$I$3:$N$102,6,FALSE),"")</f>
        <v/>
      </c>
      <c r="N989" s="9"/>
      <c r="O989" s="9"/>
      <c r="P989" s="9"/>
      <c r="Q989" s="9"/>
      <c r="R989" s="9"/>
      <c r="S989" s="9"/>
      <c r="T989" s="9"/>
      <c r="U989" s="9"/>
      <c r="V989" s="32" t="str">
        <f>IF($U989&lt;&gt;"",VLOOKUP($U989,Endereços!$B$3:$M$1002,5,FALSE)&amp;" - "&amp;VLOOKUP($U989,Endereços!$B$3:$M$1002,7,FALSE)&amp;" - "&amp;VLOOKUP($U989,Endereços!$B$3:$M$1002,8,FALSE)&amp;", "&amp;VLOOKUP($U989,Endereços!$B$3:$M$1002,2,FALSE)&amp;" "&amp;VLOOKUP($U989,Endereços!$B$3:$M$1002,3,FALSE),"")</f>
        <v/>
      </c>
      <c r="W989" s="9"/>
      <c r="X989" s="9"/>
      <c r="Y989" s="9"/>
      <c r="Z989" s="16"/>
      <c r="AA989" s="16"/>
      <c r="AB989" s="72"/>
    </row>
    <row r="990" spans="1:28" x14ac:dyDescent="0.2">
      <c r="A990" s="38" t="str">
        <f t="shared" ref="A990:A1002" si="17">IF($B990&lt;&gt;"",$A989+1,"")</f>
        <v/>
      </c>
      <c r="B990" s="9"/>
      <c r="C990" s="7"/>
      <c r="D990" s="14"/>
      <c r="E990" s="14"/>
      <c r="F990" s="33" t="str">
        <f>IF($E990&lt;&gt;"",VLOOKUP($E990,Parametros!$A$3:$C$102,2,FALSE),"")</f>
        <v/>
      </c>
      <c r="G990" s="36"/>
      <c r="H990" s="33" t="str">
        <f>IF($G990&lt;&gt;"",VLOOKUP($G990,Parametros!$P$3:$R$102,2,FALSE),"")</f>
        <v/>
      </c>
      <c r="I990" s="9"/>
      <c r="J990" s="9"/>
      <c r="K990" s="9"/>
      <c r="L990" s="33" t="str">
        <f>IF($U990&lt;&gt;"",VLOOKUP(VLOOKUP(VLOOKUP($U990,Endereços!$B$3:$M$1002,8,FALSE),Parametros!$AG$3:$AJ$102,4,FALSE),Parametros!$U$3:$Z$102,4,FALSE),"")</f>
        <v/>
      </c>
      <c r="M990" s="33" t="str">
        <f>IF($U990&lt;&gt;"",VLOOKUP(VLOOKUP($U990,Endereços!$B$3:$M$1002,6,FALSE),Parametros!$I$3:$N$102,6,FALSE),"")</f>
        <v/>
      </c>
      <c r="N990" s="9"/>
      <c r="O990" s="9"/>
      <c r="P990" s="9"/>
      <c r="Q990" s="9"/>
      <c r="R990" s="9"/>
      <c r="S990" s="9"/>
      <c r="T990" s="9"/>
      <c r="U990" s="9"/>
      <c r="V990" s="32" t="str">
        <f>IF($U990&lt;&gt;"",VLOOKUP($U990,Endereços!$B$3:$M$1002,5,FALSE)&amp;" - "&amp;VLOOKUP($U990,Endereços!$B$3:$M$1002,7,FALSE)&amp;" - "&amp;VLOOKUP($U990,Endereços!$B$3:$M$1002,8,FALSE)&amp;", "&amp;VLOOKUP($U990,Endereços!$B$3:$M$1002,2,FALSE)&amp;" "&amp;VLOOKUP($U990,Endereços!$B$3:$M$1002,3,FALSE),"")</f>
        <v/>
      </c>
      <c r="W990" s="9"/>
      <c r="X990" s="9"/>
      <c r="Y990" s="9"/>
      <c r="Z990" s="16"/>
      <c r="AA990" s="16"/>
      <c r="AB990" s="72"/>
    </row>
    <row r="991" spans="1:28" x14ac:dyDescent="0.2">
      <c r="A991" s="38" t="str">
        <f t="shared" si="17"/>
        <v/>
      </c>
      <c r="B991" s="9"/>
      <c r="C991" s="7"/>
      <c r="D991" s="14"/>
      <c r="E991" s="14"/>
      <c r="F991" s="33" t="str">
        <f>IF($E991&lt;&gt;"",VLOOKUP($E991,Parametros!$A$3:$C$102,2,FALSE),"")</f>
        <v/>
      </c>
      <c r="G991" s="36"/>
      <c r="H991" s="33" t="str">
        <f>IF($G991&lt;&gt;"",VLOOKUP($G991,Parametros!$P$3:$R$102,2,FALSE),"")</f>
        <v/>
      </c>
      <c r="I991" s="9"/>
      <c r="J991" s="9"/>
      <c r="K991" s="9"/>
      <c r="L991" s="33" t="str">
        <f>IF($U991&lt;&gt;"",VLOOKUP(VLOOKUP(VLOOKUP($U991,Endereços!$B$3:$M$1002,8,FALSE),Parametros!$AG$3:$AJ$102,4,FALSE),Parametros!$U$3:$Z$102,4,FALSE),"")</f>
        <v/>
      </c>
      <c r="M991" s="33" t="str">
        <f>IF($U991&lt;&gt;"",VLOOKUP(VLOOKUP($U991,Endereços!$B$3:$M$1002,6,FALSE),Parametros!$I$3:$N$102,6,FALSE),"")</f>
        <v/>
      </c>
      <c r="N991" s="9"/>
      <c r="O991" s="9"/>
      <c r="P991" s="9"/>
      <c r="Q991" s="9"/>
      <c r="R991" s="9"/>
      <c r="S991" s="9"/>
      <c r="T991" s="9"/>
      <c r="U991" s="9"/>
      <c r="V991" s="32" t="str">
        <f>IF($U991&lt;&gt;"",VLOOKUP($U991,Endereços!$B$3:$M$1002,5,FALSE)&amp;" - "&amp;VLOOKUP($U991,Endereços!$B$3:$M$1002,7,FALSE)&amp;" - "&amp;VLOOKUP($U991,Endereços!$B$3:$M$1002,8,FALSE)&amp;", "&amp;VLOOKUP($U991,Endereços!$B$3:$M$1002,2,FALSE)&amp;" "&amp;VLOOKUP($U991,Endereços!$B$3:$M$1002,3,FALSE),"")</f>
        <v/>
      </c>
      <c r="W991" s="9"/>
      <c r="X991" s="9"/>
      <c r="Y991" s="9"/>
      <c r="Z991" s="16"/>
      <c r="AA991" s="16"/>
      <c r="AB991" s="72"/>
    </row>
    <row r="992" spans="1:28" x14ac:dyDescent="0.2">
      <c r="A992" s="38" t="str">
        <f t="shared" si="17"/>
        <v/>
      </c>
      <c r="B992" s="9"/>
      <c r="C992" s="7"/>
      <c r="D992" s="14"/>
      <c r="E992" s="14"/>
      <c r="F992" s="33" t="str">
        <f>IF($E992&lt;&gt;"",VLOOKUP($E992,Parametros!$A$3:$C$102,2,FALSE),"")</f>
        <v/>
      </c>
      <c r="G992" s="36"/>
      <c r="H992" s="33" t="str">
        <f>IF($G992&lt;&gt;"",VLOOKUP($G992,Parametros!$P$3:$R$102,2,FALSE),"")</f>
        <v/>
      </c>
      <c r="I992" s="9"/>
      <c r="J992" s="9"/>
      <c r="K992" s="9"/>
      <c r="L992" s="33" t="str">
        <f>IF($U992&lt;&gt;"",VLOOKUP(VLOOKUP(VLOOKUP($U992,Endereços!$B$3:$M$1002,8,FALSE),Parametros!$AG$3:$AJ$102,4,FALSE),Parametros!$U$3:$Z$102,4,FALSE),"")</f>
        <v/>
      </c>
      <c r="M992" s="33" t="str">
        <f>IF($U992&lt;&gt;"",VLOOKUP(VLOOKUP($U992,Endereços!$B$3:$M$1002,6,FALSE),Parametros!$I$3:$N$102,6,FALSE),"")</f>
        <v/>
      </c>
      <c r="N992" s="9"/>
      <c r="O992" s="9"/>
      <c r="P992" s="9"/>
      <c r="Q992" s="9"/>
      <c r="R992" s="9"/>
      <c r="S992" s="9"/>
      <c r="T992" s="9"/>
      <c r="U992" s="9"/>
      <c r="V992" s="32" t="str">
        <f>IF($U992&lt;&gt;"",VLOOKUP($U992,Endereços!$B$3:$M$1002,5,FALSE)&amp;" - "&amp;VLOOKUP($U992,Endereços!$B$3:$M$1002,7,FALSE)&amp;" - "&amp;VLOOKUP($U992,Endereços!$B$3:$M$1002,8,FALSE)&amp;", "&amp;VLOOKUP($U992,Endereços!$B$3:$M$1002,2,FALSE)&amp;" "&amp;VLOOKUP($U992,Endereços!$B$3:$M$1002,3,FALSE),"")</f>
        <v/>
      </c>
      <c r="W992" s="9"/>
      <c r="X992" s="9"/>
      <c r="Y992" s="9"/>
      <c r="Z992" s="16"/>
      <c r="AA992" s="16"/>
      <c r="AB992" s="72"/>
    </row>
    <row r="993" spans="1:28" x14ac:dyDescent="0.2">
      <c r="A993" s="38" t="str">
        <f t="shared" si="17"/>
        <v/>
      </c>
      <c r="B993" s="9"/>
      <c r="C993" s="7"/>
      <c r="D993" s="14"/>
      <c r="E993" s="14"/>
      <c r="F993" s="33" t="str">
        <f>IF($E993&lt;&gt;"",VLOOKUP($E993,Parametros!$A$3:$C$102,2,FALSE),"")</f>
        <v/>
      </c>
      <c r="G993" s="36"/>
      <c r="H993" s="33" t="str">
        <f>IF($G993&lt;&gt;"",VLOOKUP($G993,Parametros!$P$3:$R$102,2,FALSE),"")</f>
        <v/>
      </c>
      <c r="I993" s="9"/>
      <c r="J993" s="9"/>
      <c r="K993" s="9"/>
      <c r="L993" s="33" t="str">
        <f>IF($U993&lt;&gt;"",VLOOKUP(VLOOKUP(VLOOKUP($U993,Endereços!$B$3:$M$1002,8,FALSE),Parametros!$AG$3:$AJ$102,4,FALSE),Parametros!$U$3:$Z$102,4,FALSE),"")</f>
        <v/>
      </c>
      <c r="M993" s="33" t="str">
        <f>IF($U993&lt;&gt;"",VLOOKUP(VLOOKUP($U993,Endereços!$B$3:$M$1002,6,FALSE),Parametros!$I$3:$N$102,6,FALSE),"")</f>
        <v/>
      </c>
      <c r="N993" s="9"/>
      <c r="O993" s="9"/>
      <c r="P993" s="9"/>
      <c r="Q993" s="9"/>
      <c r="R993" s="9"/>
      <c r="S993" s="9"/>
      <c r="T993" s="9"/>
      <c r="U993" s="9"/>
      <c r="V993" s="32" t="str">
        <f>IF($U993&lt;&gt;"",VLOOKUP($U993,Endereços!$B$3:$M$1002,5,FALSE)&amp;" - "&amp;VLOOKUP($U993,Endereços!$B$3:$M$1002,7,FALSE)&amp;" - "&amp;VLOOKUP($U993,Endereços!$B$3:$M$1002,8,FALSE)&amp;", "&amp;VLOOKUP($U993,Endereços!$B$3:$M$1002,2,FALSE)&amp;" "&amp;VLOOKUP($U993,Endereços!$B$3:$M$1002,3,FALSE),"")</f>
        <v/>
      </c>
      <c r="W993" s="9"/>
      <c r="X993" s="9"/>
      <c r="Y993" s="9"/>
      <c r="Z993" s="16"/>
      <c r="AA993" s="16"/>
      <c r="AB993" s="72"/>
    </row>
    <row r="994" spans="1:28" x14ac:dyDescent="0.2">
      <c r="A994" s="38" t="str">
        <f t="shared" si="17"/>
        <v/>
      </c>
      <c r="B994" s="9"/>
      <c r="C994" s="7"/>
      <c r="D994" s="14"/>
      <c r="E994" s="14"/>
      <c r="F994" s="33" t="str">
        <f>IF($E994&lt;&gt;"",VLOOKUP($E994,Parametros!$A$3:$C$102,2,FALSE),"")</f>
        <v/>
      </c>
      <c r="G994" s="36"/>
      <c r="H994" s="33" t="str">
        <f>IF($G994&lt;&gt;"",VLOOKUP($G994,Parametros!$P$3:$R$102,2,FALSE),"")</f>
        <v/>
      </c>
      <c r="I994" s="9"/>
      <c r="J994" s="9"/>
      <c r="K994" s="9"/>
      <c r="L994" s="33" t="str">
        <f>IF($U994&lt;&gt;"",VLOOKUP(VLOOKUP(VLOOKUP($U994,Endereços!$B$3:$M$1002,8,FALSE),Parametros!$AG$3:$AJ$102,4,FALSE),Parametros!$U$3:$Z$102,4,FALSE),"")</f>
        <v/>
      </c>
      <c r="M994" s="33" t="str">
        <f>IF($U994&lt;&gt;"",VLOOKUP(VLOOKUP($U994,Endereços!$B$3:$M$1002,6,FALSE),Parametros!$I$3:$N$102,6,FALSE),"")</f>
        <v/>
      </c>
      <c r="N994" s="9"/>
      <c r="O994" s="9"/>
      <c r="P994" s="9"/>
      <c r="Q994" s="9"/>
      <c r="R994" s="9"/>
      <c r="S994" s="9"/>
      <c r="T994" s="9"/>
      <c r="U994" s="9"/>
      <c r="V994" s="32" t="str">
        <f>IF($U994&lt;&gt;"",VLOOKUP($U994,Endereços!$B$3:$M$1002,5,FALSE)&amp;" - "&amp;VLOOKUP($U994,Endereços!$B$3:$M$1002,7,FALSE)&amp;" - "&amp;VLOOKUP($U994,Endereços!$B$3:$M$1002,8,FALSE)&amp;", "&amp;VLOOKUP($U994,Endereços!$B$3:$M$1002,2,FALSE)&amp;" "&amp;VLOOKUP($U994,Endereços!$B$3:$M$1002,3,FALSE),"")</f>
        <v/>
      </c>
      <c r="W994" s="9"/>
      <c r="X994" s="9"/>
      <c r="Y994" s="9"/>
      <c r="Z994" s="16"/>
      <c r="AA994" s="16"/>
      <c r="AB994" s="72"/>
    </row>
    <row r="995" spans="1:28" x14ac:dyDescent="0.2">
      <c r="A995" s="38" t="str">
        <f t="shared" si="17"/>
        <v/>
      </c>
      <c r="B995" s="9"/>
      <c r="C995" s="7"/>
      <c r="D995" s="14"/>
      <c r="E995" s="14"/>
      <c r="F995" s="33" t="str">
        <f>IF($E995&lt;&gt;"",VLOOKUP($E995,Parametros!$A$3:$C$102,2,FALSE),"")</f>
        <v/>
      </c>
      <c r="G995" s="36"/>
      <c r="H995" s="33" t="str">
        <f>IF($G995&lt;&gt;"",VLOOKUP($G995,Parametros!$P$3:$R$102,2,FALSE),"")</f>
        <v/>
      </c>
      <c r="I995" s="9"/>
      <c r="J995" s="9"/>
      <c r="K995" s="9"/>
      <c r="L995" s="33" t="str">
        <f>IF($U995&lt;&gt;"",VLOOKUP(VLOOKUP(VLOOKUP($U995,Endereços!$B$3:$M$1002,8,FALSE),Parametros!$AG$3:$AJ$102,4,FALSE),Parametros!$U$3:$Z$102,4,FALSE),"")</f>
        <v/>
      </c>
      <c r="M995" s="33" t="str">
        <f>IF($U995&lt;&gt;"",VLOOKUP(VLOOKUP($U995,Endereços!$B$3:$M$1002,6,FALSE),Parametros!$I$3:$N$102,6,FALSE),"")</f>
        <v/>
      </c>
      <c r="N995" s="9"/>
      <c r="O995" s="9"/>
      <c r="P995" s="9"/>
      <c r="Q995" s="9"/>
      <c r="R995" s="9"/>
      <c r="S995" s="9"/>
      <c r="T995" s="9"/>
      <c r="U995" s="9"/>
      <c r="V995" s="32" t="str">
        <f>IF($U995&lt;&gt;"",VLOOKUP($U995,Endereços!$B$3:$M$1002,5,FALSE)&amp;" - "&amp;VLOOKUP($U995,Endereços!$B$3:$M$1002,7,FALSE)&amp;" - "&amp;VLOOKUP($U995,Endereços!$B$3:$M$1002,8,FALSE)&amp;", "&amp;VLOOKUP($U995,Endereços!$B$3:$M$1002,2,FALSE)&amp;" "&amp;VLOOKUP($U995,Endereços!$B$3:$M$1002,3,FALSE),"")</f>
        <v/>
      </c>
      <c r="W995" s="9"/>
      <c r="X995" s="9"/>
      <c r="Y995" s="9"/>
      <c r="Z995" s="16"/>
      <c r="AA995" s="16"/>
      <c r="AB995" s="72"/>
    </row>
    <row r="996" spans="1:28" x14ac:dyDescent="0.2">
      <c r="A996" s="38" t="str">
        <f t="shared" si="17"/>
        <v/>
      </c>
      <c r="B996" s="9"/>
      <c r="C996" s="7"/>
      <c r="D996" s="14"/>
      <c r="E996" s="14"/>
      <c r="F996" s="33" t="str">
        <f>IF($E996&lt;&gt;"",VLOOKUP($E996,Parametros!$A$3:$C$102,2,FALSE),"")</f>
        <v/>
      </c>
      <c r="G996" s="36"/>
      <c r="H996" s="33" t="str">
        <f>IF($G996&lt;&gt;"",VLOOKUP($G996,Parametros!$P$3:$R$102,2,FALSE),"")</f>
        <v/>
      </c>
      <c r="I996" s="9"/>
      <c r="J996" s="9"/>
      <c r="K996" s="9"/>
      <c r="L996" s="33" t="str">
        <f>IF($U996&lt;&gt;"",VLOOKUP(VLOOKUP(VLOOKUP($U996,Endereços!$B$3:$M$1002,8,FALSE),Parametros!$AG$3:$AJ$102,4,FALSE),Parametros!$U$3:$Z$102,4,FALSE),"")</f>
        <v/>
      </c>
      <c r="M996" s="33" t="str">
        <f>IF($U996&lt;&gt;"",VLOOKUP(VLOOKUP($U996,Endereços!$B$3:$M$1002,6,FALSE),Parametros!$I$3:$N$102,6,FALSE),"")</f>
        <v/>
      </c>
      <c r="N996" s="9"/>
      <c r="O996" s="9"/>
      <c r="P996" s="9"/>
      <c r="Q996" s="9"/>
      <c r="R996" s="9"/>
      <c r="S996" s="9"/>
      <c r="T996" s="9"/>
      <c r="U996" s="9"/>
      <c r="V996" s="32" t="str">
        <f>IF($U996&lt;&gt;"",VLOOKUP($U996,Endereços!$B$3:$M$1002,5,FALSE)&amp;" - "&amp;VLOOKUP($U996,Endereços!$B$3:$M$1002,7,FALSE)&amp;" - "&amp;VLOOKUP($U996,Endereços!$B$3:$M$1002,8,FALSE)&amp;", "&amp;VLOOKUP($U996,Endereços!$B$3:$M$1002,2,FALSE)&amp;" "&amp;VLOOKUP($U996,Endereços!$B$3:$M$1002,3,FALSE),"")</f>
        <v/>
      </c>
      <c r="W996" s="9"/>
      <c r="X996" s="9"/>
      <c r="Y996" s="9"/>
      <c r="Z996" s="16"/>
      <c r="AA996" s="16"/>
      <c r="AB996" s="72"/>
    </row>
    <row r="997" spans="1:28" x14ac:dyDescent="0.2">
      <c r="A997" s="38" t="str">
        <f t="shared" si="17"/>
        <v/>
      </c>
      <c r="B997" s="9"/>
      <c r="C997" s="7"/>
      <c r="D997" s="14"/>
      <c r="E997" s="14"/>
      <c r="F997" s="33" t="str">
        <f>IF($E997&lt;&gt;"",VLOOKUP($E997,Parametros!$A$3:$C$102,2,FALSE),"")</f>
        <v/>
      </c>
      <c r="G997" s="36"/>
      <c r="H997" s="33" t="str">
        <f>IF($G997&lt;&gt;"",VLOOKUP($G997,Parametros!$P$3:$R$102,2,FALSE),"")</f>
        <v/>
      </c>
      <c r="I997" s="9"/>
      <c r="J997" s="9"/>
      <c r="K997" s="9"/>
      <c r="L997" s="33" t="str">
        <f>IF($U997&lt;&gt;"",VLOOKUP(VLOOKUP(VLOOKUP($U997,Endereços!$B$3:$M$1002,8,FALSE),Parametros!$AG$3:$AJ$102,4,FALSE),Parametros!$U$3:$Z$102,4,FALSE),"")</f>
        <v/>
      </c>
      <c r="M997" s="33" t="str">
        <f>IF($U997&lt;&gt;"",VLOOKUP(VLOOKUP($U997,Endereços!$B$3:$M$1002,6,FALSE),Parametros!$I$3:$N$102,6,FALSE),"")</f>
        <v/>
      </c>
      <c r="N997" s="9"/>
      <c r="O997" s="9"/>
      <c r="P997" s="9"/>
      <c r="Q997" s="9"/>
      <c r="R997" s="9"/>
      <c r="S997" s="9"/>
      <c r="T997" s="9"/>
      <c r="U997" s="9"/>
      <c r="V997" s="32" t="str">
        <f>IF($U997&lt;&gt;"",VLOOKUP($U997,Endereços!$B$3:$M$1002,5,FALSE)&amp;" - "&amp;VLOOKUP($U997,Endereços!$B$3:$M$1002,7,FALSE)&amp;" - "&amp;VLOOKUP($U997,Endereços!$B$3:$M$1002,8,FALSE)&amp;", "&amp;VLOOKUP($U997,Endereços!$B$3:$M$1002,2,FALSE)&amp;" "&amp;VLOOKUP($U997,Endereços!$B$3:$M$1002,3,FALSE),"")</f>
        <v/>
      </c>
      <c r="W997" s="9"/>
      <c r="X997" s="9"/>
      <c r="Y997" s="9"/>
      <c r="Z997" s="16"/>
      <c r="AA997" s="16"/>
      <c r="AB997" s="72"/>
    </row>
    <row r="998" spans="1:28" x14ac:dyDescent="0.2">
      <c r="A998" s="38" t="str">
        <f t="shared" si="17"/>
        <v/>
      </c>
      <c r="B998" s="9"/>
      <c r="C998" s="7"/>
      <c r="D998" s="14"/>
      <c r="E998" s="14"/>
      <c r="F998" s="33" t="str">
        <f>IF($E998&lt;&gt;"",VLOOKUP($E998,Parametros!$A$3:$C$102,2,FALSE),"")</f>
        <v/>
      </c>
      <c r="G998" s="36"/>
      <c r="H998" s="33" t="str">
        <f>IF($G998&lt;&gt;"",VLOOKUP($G998,Parametros!$P$3:$R$102,2,FALSE),"")</f>
        <v/>
      </c>
      <c r="I998" s="9"/>
      <c r="J998" s="9"/>
      <c r="K998" s="9"/>
      <c r="L998" s="33" t="str">
        <f>IF($U998&lt;&gt;"",VLOOKUP(VLOOKUP(VLOOKUP($U998,Endereços!$B$3:$M$1002,8,FALSE),Parametros!$AG$3:$AJ$102,4,FALSE),Parametros!$U$3:$Z$102,4,FALSE),"")</f>
        <v/>
      </c>
      <c r="M998" s="33" t="str">
        <f>IF($U998&lt;&gt;"",VLOOKUP(VLOOKUP($U998,Endereços!$B$3:$M$1002,6,FALSE),Parametros!$I$3:$N$102,6,FALSE),"")</f>
        <v/>
      </c>
      <c r="N998" s="9"/>
      <c r="O998" s="9"/>
      <c r="P998" s="9"/>
      <c r="Q998" s="9"/>
      <c r="R998" s="9"/>
      <c r="S998" s="9"/>
      <c r="T998" s="9"/>
      <c r="U998" s="9"/>
      <c r="V998" s="32" t="str">
        <f>IF($U998&lt;&gt;"",VLOOKUP($U998,Endereços!$B$3:$M$1002,5,FALSE)&amp;" - "&amp;VLOOKUP($U998,Endereços!$B$3:$M$1002,7,FALSE)&amp;" - "&amp;VLOOKUP($U998,Endereços!$B$3:$M$1002,8,FALSE)&amp;", "&amp;VLOOKUP($U998,Endereços!$B$3:$M$1002,2,FALSE)&amp;" "&amp;VLOOKUP($U998,Endereços!$B$3:$M$1002,3,FALSE),"")</f>
        <v/>
      </c>
      <c r="W998" s="9"/>
      <c r="X998" s="9"/>
      <c r="Y998" s="9"/>
      <c r="Z998" s="16"/>
      <c r="AA998" s="16"/>
      <c r="AB998" s="72"/>
    </row>
    <row r="999" spans="1:28" x14ac:dyDescent="0.2">
      <c r="A999" s="38" t="str">
        <f t="shared" si="17"/>
        <v/>
      </c>
      <c r="B999" s="9"/>
      <c r="C999" s="7"/>
      <c r="D999" s="14"/>
      <c r="E999" s="14"/>
      <c r="F999" s="33" t="str">
        <f>IF($E999&lt;&gt;"",VLOOKUP($E999,Parametros!$A$3:$C$102,2,FALSE),"")</f>
        <v/>
      </c>
      <c r="G999" s="36"/>
      <c r="H999" s="33" t="str">
        <f>IF($G999&lt;&gt;"",VLOOKUP($G999,Parametros!$P$3:$R$102,2,FALSE),"")</f>
        <v/>
      </c>
      <c r="I999" s="9"/>
      <c r="J999" s="9"/>
      <c r="K999" s="9"/>
      <c r="L999" s="33" t="str">
        <f>IF($U999&lt;&gt;"",VLOOKUP(VLOOKUP(VLOOKUP($U999,Endereços!$B$3:$M$1002,8,FALSE),Parametros!$AG$3:$AJ$102,4,FALSE),Parametros!$U$3:$Z$102,4,FALSE),"")</f>
        <v/>
      </c>
      <c r="M999" s="33" t="str">
        <f>IF($U999&lt;&gt;"",VLOOKUP(VLOOKUP($U999,Endereços!$B$3:$M$1002,6,FALSE),Parametros!$I$3:$N$102,6,FALSE),"")</f>
        <v/>
      </c>
      <c r="N999" s="9"/>
      <c r="O999" s="9"/>
      <c r="P999" s="9"/>
      <c r="Q999" s="9"/>
      <c r="R999" s="9"/>
      <c r="S999" s="9"/>
      <c r="T999" s="9"/>
      <c r="U999" s="9"/>
      <c r="V999" s="32" t="str">
        <f>IF($U999&lt;&gt;"",VLOOKUP($U999,Endereços!$B$3:$M$1002,5,FALSE)&amp;" - "&amp;VLOOKUP($U999,Endereços!$B$3:$M$1002,7,FALSE)&amp;" - "&amp;VLOOKUP($U999,Endereços!$B$3:$M$1002,8,FALSE)&amp;", "&amp;VLOOKUP($U999,Endereços!$B$3:$M$1002,2,FALSE)&amp;" "&amp;VLOOKUP($U999,Endereços!$B$3:$M$1002,3,FALSE),"")</f>
        <v/>
      </c>
      <c r="W999" s="9"/>
      <c r="X999" s="9"/>
      <c r="Y999" s="9"/>
      <c r="Z999" s="16"/>
      <c r="AA999" s="16"/>
      <c r="AB999" s="72"/>
    </row>
    <row r="1000" spans="1:28" x14ac:dyDescent="0.2">
      <c r="A1000" s="38" t="str">
        <f t="shared" si="17"/>
        <v/>
      </c>
      <c r="B1000" s="9"/>
      <c r="C1000" s="7"/>
      <c r="D1000" s="14"/>
      <c r="E1000" s="14"/>
      <c r="F1000" s="33" t="str">
        <f>IF($E1000&lt;&gt;"",VLOOKUP($E1000,Parametros!$A$3:$C$102,2,FALSE),"")</f>
        <v/>
      </c>
      <c r="G1000" s="36"/>
      <c r="H1000" s="33" t="str">
        <f>IF($G1000&lt;&gt;"",VLOOKUP($G1000,Parametros!$P$3:$R$102,2,FALSE),"")</f>
        <v/>
      </c>
      <c r="I1000" s="9"/>
      <c r="J1000" s="9"/>
      <c r="K1000" s="9"/>
      <c r="L1000" s="33" t="str">
        <f>IF($U1000&lt;&gt;"",VLOOKUP(VLOOKUP(VLOOKUP($U1000,Endereços!$B$3:$M$1002,8,FALSE),Parametros!$AG$3:$AJ$102,4,FALSE),Parametros!$U$3:$Z$102,4,FALSE),"")</f>
        <v/>
      </c>
      <c r="M1000" s="33" t="str">
        <f>IF($U1000&lt;&gt;"",VLOOKUP(VLOOKUP($U1000,Endereços!$B$3:$M$1002,6,FALSE),Parametros!$I$3:$N$102,6,FALSE),"")</f>
        <v/>
      </c>
      <c r="N1000" s="9"/>
      <c r="O1000" s="9"/>
      <c r="P1000" s="9"/>
      <c r="Q1000" s="9"/>
      <c r="R1000" s="9"/>
      <c r="S1000" s="9"/>
      <c r="T1000" s="9"/>
      <c r="U1000" s="9"/>
      <c r="V1000" s="32" t="str">
        <f>IF($U1000&lt;&gt;"",VLOOKUP($U1000,Endereços!$B$3:$M$1002,5,FALSE)&amp;" - "&amp;VLOOKUP($U1000,Endereços!$B$3:$M$1002,7,FALSE)&amp;" - "&amp;VLOOKUP($U1000,Endereços!$B$3:$M$1002,8,FALSE)&amp;", "&amp;VLOOKUP($U1000,Endereços!$B$3:$M$1002,2,FALSE)&amp;" "&amp;VLOOKUP($U1000,Endereços!$B$3:$M$1002,3,FALSE),"")</f>
        <v/>
      </c>
      <c r="W1000" s="9"/>
      <c r="X1000" s="9"/>
      <c r="Y1000" s="9"/>
      <c r="Z1000" s="16"/>
      <c r="AA1000" s="16"/>
      <c r="AB1000" s="72"/>
    </row>
    <row r="1001" spans="1:28" x14ac:dyDescent="0.2">
      <c r="A1001" s="38" t="str">
        <f t="shared" si="17"/>
        <v/>
      </c>
      <c r="B1001" s="9"/>
      <c r="C1001" s="7"/>
      <c r="D1001" s="14"/>
      <c r="E1001" s="14"/>
      <c r="F1001" s="33" t="str">
        <f>IF($E1001&lt;&gt;"",VLOOKUP($E1001,Parametros!$A$3:$C$102,2,FALSE),"")</f>
        <v/>
      </c>
      <c r="G1001" s="36"/>
      <c r="H1001" s="33" t="str">
        <f>IF($G1001&lt;&gt;"",VLOOKUP($G1001,Parametros!$P$3:$R$102,2,FALSE),"")</f>
        <v/>
      </c>
      <c r="I1001" s="9"/>
      <c r="J1001" s="9"/>
      <c r="K1001" s="9"/>
      <c r="L1001" s="33" t="str">
        <f>IF($U1001&lt;&gt;"",VLOOKUP(VLOOKUP(VLOOKUP($U1001,Endereços!$B$3:$M$1002,8,FALSE),Parametros!$AG$3:$AJ$102,4,FALSE),Parametros!$U$3:$Z$102,4,FALSE),"")</f>
        <v/>
      </c>
      <c r="M1001" s="33" t="str">
        <f>IF($U1001&lt;&gt;"",VLOOKUP(VLOOKUP($U1001,Endereços!$B$3:$M$1002,6,FALSE),Parametros!$I$3:$N$102,6,FALSE),"")</f>
        <v/>
      </c>
      <c r="N1001" s="9"/>
      <c r="O1001" s="9"/>
      <c r="P1001" s="9"/>
      <c r="Q1001" s="9"/>
      <c r="R1001" s="9"/>
      <c r="S1001" s="9"/>
      <c r="T1001" s="9"/>
      <c r="U1001" s="9"/>
      <c r="V1001" s="32" t="str">
        <f>IF($U1001&lt;&gt;"",VLOOKUP($U1001,Endereços!$B$3:$M$1002,5,FALSE)&amp;" - "&amp;VLOOKUP($U1001,Endereços!$B$3:$M$1002,7,FALSE)&amp;" - "&amp;VLOOKUP($U1001,Endereços!$B$3:$M$1002,8,FALSE)&amp;", "&amp;VLOOKUP($U1001,Endereços!$B$3:$M$1002,2,FALSE)&amp;" "&amp;VLOOKUP($U1001,Endereços!$B$3:$M$1002,3,FALSE),"")</f>
        <v/>
      </c>
      <c r="W1001" s="9"/>
      <c r="X1001" s="9"/>
      <c r="Y1001" s="9"/>
      <c r="Z1001" s="16"/>
      <c r="AA1001" s="16"/>
      <c r="AB1001" s="72"/>
    </row>
    <row r="1002" spans="1:28" ht="13.5" thickBot="1" x14ac:dyDescent="0.25">
      <c r="A1002" s="39" t="str">
        <f t="shared" si="17"/>
        <v/>
      </c>
      <c r="B1002" s="11"/>
      <c r="C1002" s="62"/>
      <c r="D1002" s="40"/>
      <c r="E1002" s="40"/>
      <c r="F1002" s="41" t="str">
        <f>IF($E1002&lt;&gt;"",VLOOKUP($E1002,Parametros!$A$3:$C$102,2,FALSE),"")</f>
        <v/>
      </c>
      <c r="G1002" s="42"/>
      <c r="H1002" s="41" t="str">
        <f>IF($G1002&lt;&gt;"",VLOOKUP($G1002,Parametros!$P$3:$R$102,2,FALSE),"")</f>
        <v/>
      </c>
      <c r="I1002" s="11"/>
      <c r="J1002" s="11"/>
      <c r="K1002" s="11"/>
      <c r="L1002" s="34" t="str">
        <f>IF($U1002&lt;&gt;"",VLOOKUP(VLOOKUP(VLOOKUP($U1002,Endereços!$B$3:$M$1002,8,FALSE),Parametros!$AG$3:$AJ$102,4,FALSE),Parametros!$U$3:$Z$102,4,FALSE),"")</f>
        <v/>
      </c>
      <c r="M1002" s="34" t="str">
        <f>IF($U1002&lt;&gt;"",VLOOKUP(VLOOKUP($U1002,Endereços!$B$3:$M$1002,6,FALSE),Parametros!$I$3:$N$102,6,FALSE),"")</f>
        <v/>
      </c>
      <c r="N1002" s="11"/>
      <c r="O1002" s="11"/>
      <c r="P1002" s="11"/>
      <c r="Q1002" s="11"/>
      <c r="R1002" s="11"/>
      <c r="S1002" s="11"/>
      <c r="T1002" s="11"/>
      <c r="U1002" s="11"/>
      <c r="V1002" s="47" t="str">
        <f>IF($U1002&lt;&gt;"",VLOOKUP($U1002,Endereços!$B$3:$M$1002,5,FALSE)&amp;" - "&amp;VLOOKUP($U1002,Endereços!$B$3:$M$1002,7,FALSE)&amp;" - "&amp;VLOOKUP($U1002,Endereços!$B$3:$M$1002,8,FALSE)&amp;", "&amp;VLOOKUP($U1002,Endereços!$B$3:$M$1002,2,FALSE)&amp;" "&amp;VLOOKUP($U1002,Endereços!$B$3:$M$1002,3,FALSE),"")</f>
        <v/>
      </c>
      <c r="W1002" s="11"/>
      <c r="X1002" s="11"/>
      <c r="Y1002" s="11"/>
      <c r="Z1002" s="17"/>
      <c r="AA1002" s="17"/>
      <c r="AB1002" s="73"/>
    </row>
  </sheetData>
  <sheetProtection sheet="1" sort="0" autoFilter="0"/>
  <mergeCells count="5">
    <mergeCell ref="Z1:AA1"/>
    <mergeCell ref="U1:X1"/>
    <mergeCell ref="N1:T1"/>
    <mergeCell ref="A1:A2"/>
    <mergeCell ref="B1:M1"/>
  </mergeCells>
  <phoneticPr fontId="8" type="noConversion"/>
  <conditionalFormatting sqref="A990:A1002 A3:A67">
    <cfRule type="expression" dxfId="6" priority="171" stopIfTrue="1">
      <formula>$AB3="Inativo"</formula>
    </cfRule>
    <cfRule type="expression" dxfId="5" priority="172" stopIfTrue="1">
      <formula>$AB3="Verificar"</formula>
    </cfRule>
  </conditionalFormatting>
  <dataValidations count="2">
    <dataValidation type="list" allowBlank="1" showInputMessage="1" showErrorMessage="1" sqref="AB3:AB1002" xr:uid="{00000000-0002-0000-0A00-000000000000}">
      <formula1>"Ativo,Inativo,Verificar"</formula1>
    </dataValidation>
    <dataValidation type="list" allowBlank="1" showInputMessage="1" showErrorMessage="1" sqref="D3:D1002" xr:uid="{00000000-0002-0000-0A00-000001000000}">
      <formula1>$C$3:$C$1002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-0.499984740745262"/>
  </sheetPr>
  <dimension ref="A1:W1002"/>
  <sheetViews>
    <sheetView zoomScaleNormal="100" workbookViewId="0">
      <selection activeCell="B4" sqref="B4"/>
    </sheetView>
  </sheetViews>
  <sheetFormatPr defaultRowHeight="12.75" x14ac:dyDescent="0.2"/>
  <cols>
    <col min="1" max="1" width="7.42578125" bestFit="1" customWidth="1"/>
    <col min="2" max="3" width="9.5703125" bestFit="1" customWidth="1"/>
    <col min="4" max="4" width="26.42578125" bestFit="1" customWidth="1"/>
    <col min="5" max="5" width="12.28515625" bestFit="1" customWidth="1"/>
    <col min="6" max="6" width="17.5703125" bestFit="1" customWidth="1"/>
    <col min="7" max="7" width="7.42578125" bestFit="1" customWidth="1"/>
    <col min="8" max="8" width="21.7109375" bestFit="1" customWidth="1"/>
    <col min="9" max="9" width="8" bestFit="1" customWidth="1"/>
    <col min="10" max="10" width="7.42578125" bestFit="1" customWidth="1"/>
    <col min="11" max="11" width="10" customWidth="1"/>
    <col min="12" max="12" width="14.7109375" bestFit="1" customWidth="1"/>
    <col min="13" max="13" width="10.42578125" bestFit="1" customWidth="1"/>
    <col min="15" max="15" width="7.42578125" bestFit="1" customWidth="1"/>
    <col min="16" max="16" width="10.28515625" bestFit="1" customWidth="1"/>
    <col min="17" max="17" width="14.42578125" bestFit="1" customWidth="1"/>
    <col min="19" max="19" width="7.42578125" bestFit="1" customWidth="1"/>
    <col min="20" max="20" width="9.5703125" bestFit="1" customWidth="1"/>
    <col min="21" max="21" width="15.7109375" bestFit="1" customWidth="1"/>
    <col min="22" max="22" width="17.5703125" bestFit="1" customWidth="1"/>
    <col min="23" max="23" width="14.42578125" bestFit="1" customWidth="1"/>
  </cols>
  <sheetData>
    <row r="1" spans="1:23" x14ac:dyDescent="0.2">
      <c r="A1" s="335" t="s">
        <v>156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7"/>
      <c r="N1" s="3"/>
      <c r="O1" s="335" t="s">
        <v>157</v>
      </c>
      <c r="P1" s="338"/>
      <c r="Q1" s="337"/>
      <c r="S1" s="339" t="s">
        <v>158</v>
      </c>
      <c r="T1" s="338"/>
      <c r="U1" s="338"/>
      <c r="V1" s="338"/>
      <c r="W1" s="340"/>
    </row>
    <row r="2" spans="1:23" ht="13.5" thickBot="1" x14ac:dyDescent="0.25">
      <c r="A2" s="19" t="s">
        <v>94</v>
      </c>
      <c r="B2" s="24" t="s">
        <v>116</v>
      </c>
      <c r="C2" s="24" t="s">
        <v>157</v>
      </c>
      <c r="D2" s="24" t="s">
        <v>117</v>
      </c>
      <c r="E2" s="24" t="s">
        <v>159</v>
      </c>
      <c r="F2" s="24" t="s">
        <v>158</v>
      </c>
      <c r="G2" s="24" t="s">
        <v>94</v>
      </c>
      <c r="H2" s="24" t="s">
        <v>160</v>
      </c>
      <c r="I2" s="24" t="s">
        <v>161</v>
      </c>
      <c r="J2" s="24" t="s">
        <v>94</v>
      </c>
      <c r="K2" s="24" t="s">
        <v>162</v>
      </c>
      <c r="L2" s="24" t="s">
        <v>163</v>
      </c>
      <c r="M2" s="20" t="s">
        <v>40</v>
      </c>
      <c r="N2" s="4"/>
      <c r="O2" s="19" t="s">
        <v>94</v>
      </c>
      <c r="P2" s="63" t="s">
        <v>164</v>
      </c>
      <c r="Q2" s="20" t="s">
        <v>70</v>
      </c>
      <c r="S2" s="19" t="s">
        <v>94</v>
      </c>
      <c r="T2" s="24" t="s">
        <v>157</v>
      </c>
      <c r="U2" s="24" t="s">
        <v>101</v>
      </c>
      <c r="V2" s="28" t="s">
        <v>165</v>
      </c>
      <c r="W2" s="20" t="s">
        <v>70</v>
      </c>
    </row>
    <row r="3" spans="1:23" x14ac:dyDescent="0.2">
      <c r="A3" s="21">
        <f>IF($C$3&lt;&gt;"",1,"")</f>
        <v>1</v>
      </c>
      <c r="B3" s="5" t="s">
        <v>128</v>
      </c>
      <c r="C3" s="14" t="s">
        <v>166</v>
      </c>
      <c r="D3" s="5" t="s">
        <v>167</v>
      </c>
      <c r="E3" s="14"/>
      <c r="F3" s="14" t="s">
        <v>168</v>
      </c>
      <c r="G3" s="14">
        <v>1</v>
      </c>
      <c r="H3" s="33" t="str">
        <f>IF($G3&lt;&gt;"",VLOOKUP($G3,Parametros!$I$3:$N$102,2,FALSE),"")</f>
        <v>São Paulo</v>
      </c>
      <c r="I3" s="33" t="str">
        <f>IF($G3&lt;&gt;"",VLOOKUP($G3,Parametros!$I$3:$N$102,4,FALSE),"")</f>
        <v>SP</v>
      </c>
      <c r="J3" s="14">
        <v>4</v>
      </c>
      <c r="K3" s="33" t="str">
        <f>IF($J3&lt;&gt;"",VLOOKUP($J3,Parametros!$AL$3:$AN$102,3,FALSE),"")</f>
        <v>Sul</v>
      </c>
      <c r="L3" s="14">
        <v>500</v>
      </c>
      <c r="M3" s="13">
        <v>1</v>
      </c>
      <c r="O3" s="21">
        <f>IF($Q$3&lt;&gt;"",1,"")</f>
        <v>1</v>
      </c>
      <c r="P3" s="68" t="s">
        <v>169</v>
      </c>
      <c r="Q3" s="64" t="s">
        <v>170</v>
      </c>
      <c r="S3" s="21">
        <f>IF($U$3&lt;&gt;"",1,"")</f>
        <v>1</v>
      </c>
      <c r="T3" s="14"/>
      <c r="U3" s="5" t="s">
        <v>168</v>
      </c>
      <c r="V3" s="69" t="str">
        <f>T3&amp;U3</f>
        <v>Brooklim</v>
      </c>
      <c r="W3" s="13"/>
    </row>
    <row r="4" spans="1:23" x14ac:dyDescent="0.2">
      <c r="A4" s="22" t="str">
        <f>IF($C4&lt;&gt;"",$A3+1,"")</f>
        <v/>
      </c>
      <c r="B4" s="7"/>
      <c r="C4" s="9"/>
      <c r="D4" s="7"/>
      <c r="E4" s="9"/>
      <c r="F4" s="14"/>
      <c r="G4" s="9"/>
      <c r="H4" s="33" t="str">
        <f>IF($G4&lt;&gt;"",VLOOKUP($G4,Parametros!$I$3:$N$102,2,FALSE),"")</f>
        <v/>
      </c>
      <c r="I4" s="33" t="str">
        <f>IF($G4&lt;&gt;"",VLOOKUP($G4,Parametros!$I$3:$N$102,4,FALSE),"")</f>
        <v/>
      </c>
      <c r="J4" s="9"/>
      <c r="K4" s="33" t="str">
        <f>IF($J4&lt;&gt;"",VLOOKUP($J4,Parametros!$AL$3:$AN$102,3,FALSE),"")</f>
        <v/>
      </c>
      <c r="L4" s="9"/>
      <c r="M4" s="10"/>
      <c r="O4" s="22">
        <f>IF($Q4&lt;&gt;"",$O3+1,"")</f>
        <v>2</v>
      </c>
      <c r="P4" s="7" t="s">
        <v>172</v>
      </c>
      <c r="Q4" s="65" t="s">
        <v>166</v>
      </c>
      <c r="S4" s="22">
        <f>IF($U4&lt;&gt;"",$S3+1,"")</f>
        <v>2</v>
      </c>
      <c r="T4" s="9"/>
      <c r="U4" s="7" t="s">
        <v>171</v>
      </c>
      <c r="V4" s="69" t="str">
        <f t="shared" ref="V4:V67" si="0">T4&amp;U4</f>
        <v>Vergueiro</v>
      </c>
      <c r="W4" s="10"/>
    </row>
    <row r="5" spans="1:23" x14ac:dyDescent="0.2">
      <c r="A5" s="22" t="str">
        <f t="shared" ref="A5:A68" si="1">IF($C5&lt;&gt;"",$A4+1,"")</f>
        <v/>
      </c>
      <c r="B5" s="9"/>
      <c r="C5" s="9"/>
      <c r="D5" s="9"/>
      <c r="E5" s="9"/>
      <c r="F5" s="14"/>
      <c r="G5" s="9"/>
      <c r="H5" s="33" t="str">
        <f>IF($G5&lt;&gt;"",VLOOKUP($G5,Parametros!$I$3:$N$102,2,FALSE),"")</f>
        <v/>
      </c>
      <c r="I5" s="33" t="str">
        <f>IF($G5&lt;&gt;"",VLOOKUP($G5,Parametros!$I$3:$N$102,4,FALSE),"")</f>
        <v/>
      </c>
      <c r="J5" s="9"/>
      <c r="K5" s="33" t="str">
        <f>IF($J5&lt;&gt;"",VLOOKUP($J5,Parametros!$AL$3:$AN$102,3,FALSE),"")</f>
        <v/>
      </c>
      <c r="L5" s="9"/>
      <c r="M5" s="10"/>
      <c r="O5" s="22">
        <f>IF($Q5&lt;&gt;"",$O4+1,"")</f>
        <v>3</v>
      </c>
      <c r="P5" s="7" t="s">
        <v>173</v>
      </c>
      <c r="Q5" s="65" t="s">
        <v>174</v>
      </c>
      <c r="S5" s="22">
        <f t="shared" ref="S5:S68" si="2">IF($U5&lt;&gt;"",$S4+1,"")</f>
        <v>3</v>
      </c>
      <c r="T5" s="9"/>
      <c r="U5" s="9" t="s">
        <v>93</v>
      </c>
      <c r="V5" s="69" t="str">
        <f t="shared" si="0"/>
        <v>Planalto</v>
      </c>
      <c r="W5" s="10"/>
    </row>
    <row r="6" spans="1:23" x14ac:dyDescent="0.2">
      <c r="A6" s="22" t="str">
        <f t="shared" si="1"/>
        <v/>
      </c>
      <c r="B6" s="9"/>
      <c r="C6" s="9"/>
      <c r="D6" s="9"/>
      <c r="E6" s="9"/>
      <c r="F6" s="14"/>
      <c r="G6" s="9"/>
      <c r="H6" s="33" t="str">
        <f>IF($G6&lt;&gt;"",VLOOKUP($G6,Parametros!$I$3:$N$102,2,FALSE),"")</f>
        <v/>
      </c>
      <c r="I6" s="33" t="str">
        <f>IF($G6&lt;&gt;"",VLOOKUP($G6,Parametros!$I$3:$N$102,4,FALSE),"")</f>
        <v/>
      </c>
      <c r="J6" s="9"/>
      <c r="K6" s="33" t="str">
        <f>IF($J6&lt;&gt;"",VLOOKUP($J6,Parametros!$AL$3:$AN$102,3,FALSE),"")</f>
        <v/>
      </c>
      <c r="L6" s="9"/>
      <c r="M6" s="10"/>
      <c r="O6" s="22">
        <f>IF($Q6&lt;&gt;"",$O5+1,"")</f>
        <v>4</v>
      </c>
      <c r="P6" s="7" t="s">
        <v>176</v>
      </c>
      <c r="Q6" s="65" t="s">
        <v>177</v>
      </c>
      <c r="S6" s="22">
        <f t="shared" si="2"/>
        <v>4</v>
      </c>
      <c r="T6" s="9"/>
      <c r="U6" s="9" t="s">
        <v>175</v>
      </c>
      <c r="V6" s="69" t="str">
        <f t="shared" si="0"/>
        <v>Marginal Sul</v>
      </c>
      <c r="W6" s="10"/>
    </row>
    <row r="7" spans="1:23" x14ac:dyDescent="0.2">
      <c r="A7" s="22" t="str">
        <f t="shared" si="1"/>
        <v/>
      </c>
      <c r="B7" s="9"/>
      <c r="C7" s="9"/>
      <c r="D7" s="9"/>
      <c r="E7" s="9"/>
      <c r="F7" s="14"/>
      <c r="G7" s="9"/>
      <c r="H7" s="33" t="str">
        <f>IF($G7&lt;&gt;"",VLOOKUP($G7,Parametros!$I$3:$N$102,2,FALSE),"")</f>
        <v/>
      </c>
      <c r="I7" s="33" t="str">
        <f>IF($G7&lt;&gt;"",VLOOKUP($G7,Parametros!$I$3:$N$102,4,FALSE),"")</f>
        <v/>
      </c>
      <c r="J7" s="9"/>
      <c r="K7" s="33" t="str">
        <f>IF($J7&lt;&gt;"",VLOOKUP($J7,Parametros!$AL$3:$AN$102,3,FALSE),"")</f>
        <v/>
      </c>
      <c r="L7" s="9"/>
      <c r="M7" s="10"/>
      <c r="O7" s="22">
        <f>IF($Q7&lt;&gt;"",$O6+1,"")</f>
        <v>5</v>
      </c>
      <c r="P7" s="7" t="s">
        <v>179</v>
      </c>
      <c r="Q7" s="65" t="s">
        <v>180</v>
      </c>
      <c r="S7" s="22">
        <f t="shared" si="2"/>
        <v>5</v>
      </c>
      <c r="T7" s="9"/>
      <c r="U7" s="9" t="s">
        <v>178</v>
      </c>
      <c r="V7" s="69" t="str">
        <f t="shared" si="0"/>
        <v>Distrito Industrial</v>
      </c>
      <c r="W7" s="10"/>
    </row>
    <row r="8" spans="1:23" x14ac:dyDescent="0.2">
      <c r="A8" s="22" t="str">
        <f t="shared" si="1"/>
        <v/>
      </c>
      <c r="B8" s="9"/>
      <c r="C8" s="9"/>
      <c r="D8" s="9"/>
      <c r="E8" s="9"/>
      <c r="F8" s="14"/>
      <c r="G8" s="9"/>
      <c r="H8" s="33" t="str">
        <f>IF($G8&lt;&gt;"",VLOOKUP($G8,Parametros!$I$3:$N$102,2,FALSE),"")</f>
        <v/>
      </c>
      <c r="I8" s="33" t="str">
        <f>IF($G8&lt;&gt;"",VLOOKUP($G8,Parametros!$I$3:$N$102,4,FALSE),"")</f>
        <v/>
      </c>
      <c r="J8" s="9"/>
      <c r="K8" s="33" t="str">
        <f>IF($J8&lt;&gt;"",VLOOKUP($J8,Parametros!$AL$3:$AN$102,3,FALSE),"")</f>
        <v/>
      </c>
      <c r="L8" s="9"/>
      <c r="M8" s="10"/>
      <c r="O8" s="22">
        <f t="shared" ref="O8:O71" si="3">IF($Q8&lt;&gt;"",$O7+1,"")</f>
        <v>6</v>
      </c>
      <c r="P8" s="7" t="s">
        <v>181</v>
      </c>
      <c r="Q8" s="65" t="s">
        <v>182</v>
      </c>
      <c r="S8" s="22">
        <f t="shared" si="2"/>
        <v>6</v>
      </c>
      <c r="T8" s="9"/>
      <c r="U8" s="9" t="s">
        <v>183</v>
      </c>
      <c r="V8" s="69" t="str">
        <f t="shared" si="0"/>
        <v>Itaim Bibi</v>
      </c>
      <c r="W8" s="10"/>
    </row>
    <row r="9" spans="1:23" x14ac:dyDescent="0.2">
      <c r="A9" s="22" t="str">
        <f t="shared" si="1"/>
        <v/>
      </c>
      <c r="B9" s="9"/>
      <c r="C9" s="9"/>
      <c r="D9" s="9"/>
      <c r="E9" s="9"/>
      <c r="F9" s="14"/>
      <c r="G9" s="9"/>
      <c r="H9" s="33" t="str">
        <f>IF($G9&lt;&gt;"",VLOOKUP($G9,Parametros!$I$3:$N$102,2,FALSE),"")</f>
        <v/>
      </c>
      <c r="I9" s="33" t="str">
        <f>IF($G9&lt;&gt;"",VLOOKUP($G9,Parametros!$I$3:$N$102,4,FALSE),"")</f>
        <v/>
      </c>
      <c r="J9" s="9"/>
      <c r="K9" s="33" t="str">
        <f>IF($J9&lt;&gt;"",VLOOKUP($J9,Parametros!$AL$3:$AN$102,3,FALSE),"")</f>
        <v/>
      </c>
      <c r="L9" s="9"/>
      <c r="M9" s="10"/>
      <c r="O9" s="22">
        <f t="shared" si="3"/>
        <v>7</v>
      </c>
      <c r="P9" s="9" t="s">
        <v>184</v>
      </c>
      <c r="Q9" s="66" t="s">
        <v>185</v>
      </c>
      <c r="S9" s="22">
        <f t="shared" si="2"/>
        <v>7</v>
      </c>
      <c r="T9" s="9"/>
      <c r="U9" s="9" t="s">
        <v>186</v>
      </c>
      <c r="V9" s="69" t="str">
        <f t="shared" si="0"/>
        <v>Centro</v>
      </c>
      <c r="W9" s="10"/>
    </row>
    <row r="10" spans="1:23" x14ac:dyDescent="0.2">
      <c r="A10" s="22" t="str">
        <f t="shared" si="1"/>
        <v/>
      </c>
      <c r="B10" s="9"/>
      <c r="C10" s="9"/>
      <c r="D10" s="9"/>
      <c r="E10" s="9"/>
      <c r="F10" s="14"/>
      <c r="G10" s="9"/>
      <c r="H10" s="33" t="str">
        <f>IF($G10&lt;&gt;"",VLOOKUP($G10,Parametros!$I$3:$N$102,2,FALSE),"")</f>
        <v/>
      </c>
      <c r="I10" s="33" t="str">
        <f>IF($G10&lt;&gt;"",VLOOKUP($G10,Parametros!$I$3:$N$102,4,FALSE),"")</f>
        <v/>
      </c>
      <c r="J10" s="9"/>
      <c r="K10" s="33" t="str">
        <f>IF($J10&lt;&gt;"",VLOOKUP($J10,Parametros!$AL$3:$AN$102,3,FALSE),"")</f>
        <v/>
      </c>
      <c r="L10" s="9"/>
      <c r="M10" s="10"/>
      <c r="O10" s="22">
        <f t="shared" si="3"/>
        <v>8</v>
      </c>
      <c r="P10" s="9" t="s">
        <v>187</v>
      </c>
      <c r="Q10" s="66" t="s">
        <v>188</v>
      </c>
      <c r="S10" s="22">
        <f t="shared" si="2"/>
        <v>8</v>
      </c>
      <c r="T10" s="9" t="s">
        <v>181</v>
      </c>
      <c r="U10" s="9" t="s">
        <v>189</v>
      </c>
      <c r="V10" s="69" t="str">
        <f t="shared" si="0"/>
        <v>Jd.Paulista</v>
      </c>
      <c r="W10" s="10"/>
    </row>
    <row r="11" spans="1:23" x14ac:dyDescent="0.2">
      <c r="A11" s="22" t="str">
        <f t="shared" si="1"/>
        <v/>
      </c>
      <c r="B11" s="9"/>
      <c r="C11" s="9"/>
      <c r="D11" s="9"/>
      <c r="E11" s="9"/>
      <c r="F11" s="14"/>
      <c r="G11" s="9"/>
      <c r="H11" s="33" t="str">
        <f>IF($G11&lt;&gt;"",VLOOKUP($G11,Parametros!$I$3:$N$102,2,FALSE),"")</f>
        <v/>
      </c>
      <c r="I11" s="33" t="str">
        <f>IF($G11&lt;&gt;"",VLOOKUP($G11,Parametros!$I$3:$N$102,4,FALSE),"")</f>
        <v/>
      </c>
      <c r="J11" s="9"/>
      <c r="K11" s="33" t="str">
        <f>IF($J11&lt;&gt;"",VLOOKUP($J11,Parametros!$AL$3:$AN$102,3,FALSE),"")</f>
        <v/>
      </c>
      <c r="L11" s="9"/>
      <c r="M11" s="10"/>
      <c r="O11" s="22">
        <f t="shared" si="3"/>
        <v>9</v>
      </c>
      <c r="P11" s="9" t="s">
        <v>191</v>
      </c>
      <c r="Q11" s="66" t="s">
        <v>192</v>
      </c>
      <c r="S11" s="22">
        <f t="shared" si="2"/>
        <v>9</v>
      </c>
      <c r="T11" s="9" t="s">
        <v>184</v>
      </c>
      <c r="U11" s="9" t="s">
        <v>193</v>
      </c>
      <c r="V11" s="69" t="str">
        <f t="shared" si="0"/>
        <v>Pq.do Colégio</v>
      </c>
      <c r="W11" s="10"/>
    </row>
    <row r="12" spans="1:23" x14ac:dyDescent="0.2">
      <c r="A12" s="22" t="str">
        <f t="shared" si="1"/>
        <v/>
      </c>
      <c r="B12" s="9"/>
      <c r="C12" s="9"/>
      <c r="D12" s="9"/>
      <c r="E12" s="9"/>
      <c r="F12" s="14"/>
      <c r="G12" s="9"/>
      <c r="H12" s="33" t="str">
        <f>IF($G12&lt;&gt;"",VLOOKUP($G12,Parametros!$I$3:$N$102,2,FALSE),"")</f>
        <v/>
      </c>
      <c r="I12" s="33" t="str">
        <f>IF($G12&lt;&gt;"",VLOOKUP($G12,Parametros!$I$3:$N$102,4,FALSE),"")</f>
        <v/>
      </c>
      <c r="J12" s="9"/>
      <c r="K12" s="33" t="str">
        <f>IF($J12&lt;&gt;"",VLOOKUP($J12,Parametros!$AL$3:$AN$102,3,FALSE),"")</f>
        <v/>
      </c>
      <c r="L12" s="9"/>
      <c r="M12" s="10"/>
      <c r="O12" s="22" t="str">
        <f t="shared" si="3"/>
        <v/>
      </c>
      <c r="P12" s="9"/>
      <c r="Q12" s="66"/>
      <c r="S12" s="22">
        <f t="shared" si="2"/>
        <v>10</v>
      </c>
      <c r="T12" s="9" t="s">
        <v>191</v>
      </c>
      <c r="U12" s="9" t="s">
        <v>194</v>
      </c>
      <c r="V12" s="69" t="str">
        <f t="shared" si="0"/>
        <v>Vl.Olímpia</v>
      </c>
      <c r="W12" s="10"/>
    </row>
    <row r="13" spans="1:23" x14ac:dyDescent="0.2">
      <c r="A13" s="22" t="str">
        <f t="shared" si="1"/>
        <v/>
      </c>
      <c r="B13" s="9"/>
      <c r="C13" s="9"/>
      <c r="D13" s="9"/>
      <c r="E13" s="9"/>
      <c r="F13" s="14"/>
      <c r="G13" s="9"/>
      <c r="H13" s="33" t="str">
        <f>IF($G13&lt;&gt;"",VLOOKUP($G13,Parametros!$I$3:$N$102,2,FALSE),"")</f>
        <v/>
      </c>
      <c r="I13" s="33" t="str">
        <f>IF($G13&lt;&gt;"",VLOOKUP($G13,Parametros!$I$3:$N$102,4,FALSE),"")</f>
        <v/>
      </c>
      <c r="J13" s="9"/>
      <c r="K13" s="33" t="str">
        <f>IF($J13&lt;&gt;"",VLOOKUP($J13,Parametros!$AL$3:$AN$102,3,FALSE),"")</f>
        <v/>
      </c>
      <c r="L13" s="9"/>
      <c r="M13" s="10"/>
      <c r="O13" s="22" t="str">
        <f t="shared" si="3"/>
        <v/>
      </c>
      <c r="P13" s="9"/>
      <c r="Q13" s="66"/>
      <c r="S13" s="22">
        <f t="shared" si="2"/>
        <v>11</v>
      </c>
      <c r="T13" s="9"/>
      <c r="U13" s="9" t="s">
        <v>195</v>
      </c>
      <c r="V13" s="69" t="str">
        <f t="shared" si="0"/>
        <v>Cerqueira César</v>
      </c>
      <c r="W13" s="10"/>
    </row>
    <row r="14" spans="1:23" x14ac:dyDescent="0.2">
      <c r="A14" s="22" t="str">
        <f t="shared" si="1"/>
        <v/>
      </c>
      <c r="B14" s="9"/>
      <c r="C14" s="9"/>
      <c r="D14" s="9"/>
      <c r="E14" s="9"/>
      <c r="F14" s="14"/>
      <c r="G14" s="9"/>
      <c r="H14" s="33" t="str">
        <f>IF($G14&lt;&gt;"",VLOOKUP($G14,Parametros!$I$3:$N$102,2,FALSE),"")</f>
        <v/>
      </c>
      <c r="I14" s="33" t="str">
        <f>IF($G14&lt;&gt;"",VLOOKUP($G14,Parametros!$I$3:$N$102,4,FALSE),"")</f>
        <v/>
      </c>
      <c r="J14" s="9"/>
      <c r="K14" s="33" t="str">
        <f>IF($J14&lt;&gt;"",VLOOKUP($J14,Parametros!$AL$3:$AN$102,3,FALSE),"")</f>
        <v/>
      </c>
      <c r="L14" s="9"/>
      <c r="M14" s="10"/>
      <c r="O14" s="22" t="str">
        <f t="shared" si="3"/>
        <v/>
      </c>
      <c r="P14" s="9"/>
      <c r="Q14" s="66"/>
      <c r="S14" s="22">
        <f t="shared" si="2"/>
        <v>12</v>
      </c>
      <c r="T14" s="9"/>
      <c r="U14" s="9" t="s">
        <v>196</v>
      </c>
      <c r="V14" s="69" t="str">
        <f t="shared" si="0"/>
        <v>Campo Belo</v>
      </c>
      <c r="W14" s="10"/>
    </row>
    <row r="15" spans="1:23" x14ac:dyDescent="0.2">
      <c r="A15" s="22" t="str">
        <f t="shared" si="1"/>
        <v/>
      </c>
      <c r="B15" s="9"/>
      <c r="C15" s="9"/>
      <c r="D15" s="9"/>
      <c r="E15" s="9"/>
      <c r="F15" s="14"/>
      <c r="G15" s="9"/>
      <c r="H15" s="33" t="str">
        <f>IF($G15&lt;&gt;"",VLOOKUP($G15,Parametros!$I$3:$N$102,2,FALSE),"")</f>
        <v/>
      </c>
      <c r="I15" s="33" t="str">
        <f>IF($G15&lt;&gt;"",VLOOKUP($G15,Parametros!$I$3:$N$102,4,FALSE),"")</f>
        <v/>
      </c>
      <c r="J15" s="9"/>
      <c r="K15" s="33" t="str">
        <f>IF($J15&lt;&gt;"",VLOOKUP($J15,Parametros!$AL$3:$AN$102,3,FALSE),"")</f>
        <v/>
      </c>
      <c r="L15" s="9"/>
      <c r="M15" s="10"/>
      <c r="O15" s="22" t="str">
        <f t="shared" si="3"/>
        <v/>
      </c>
      <c r="P15" s="9"/>
      <c r="Q15" s="66"/>
      <c r="S15" s="22">
        <f t="shared" si="2"/>
        <v>13</v>
      </c>
      <c r="T15" s="9"/>
      <c r="U15" s="9" t="s">
        <v>197</v>
      </c>
      <c r="V15" s="69" t="str">
        <f t="shared" si="0"/>
        <v>Alto da Boa Vista</v>
      </c>
      <c r="W15" s="10"/>
    </row>
    <row r="16" spans="1:23" x14ac:dyDescent="0.2">
      <c r="A16" s="22" t="str">
        <f t="shared" si="1"/>
        <v/>
      </c>
      <c r="B16" s="9"/>
      <c r="C16" s="9"/>
      <c r="D16" s="9"/>
      <c r="E16" s="9"/>
      <c r="F16" s="14"/>
      <c r="G16" s="9"/>
      <c r="H16" s="33" t="str">
        <f>IF($G16&lt;&gt;"",VLOOKUP($G16,Parametros!$I$3:$N$102,2,FALSE),"")</f>
        <v/>
      </c>
      <c r="I16" s="33" t="str">
        <f>IF($G16&lt;&gt;"",VLOOKUP($G16,Parametros!$I$3:$N$102,4,FALSE),"")</f>
        <v/>
      </c>
      <c r="J16" s="9"/>
      <c r="K16" s="33" t="str">
        <f>IF($J16&lt;&gt;"",VLOOKUP($J16,Parametros!$AL$3:$AN$102,3,FALSE),"")</f>
        <v/>
      </c>
      <c r="L16" s="9"/>
      <c r="M16" s="10"/>
      <c r="O16" s="22" t="str">
        <f t="shared" si="3"/>
        <v/>
      </c>
      <c r="P16" s="9"/>
      <c r="Q16" s="66"/>
      <c r="S16" s="22">
        <f t="shared" si="2"/>
        <v>14</v>
      </c>
      <c r="T16" s="9" t="s">
        <v>184</v>
      </c>
      <c r="U16" s="9" t="s">
        <v>198</v>
      </c>
      <c r="V16" s="69" t="str">
        <f t="shared" si="0"/>
        <v>Pq.Santa Madalena</v>
      </c>
      <c r="W16" s="10"/>
    </row>
    <row r="17" spans="1:23" x14ac:dyDescent="0.2">
      <c r="A17" s="22" t="str">
        <f t="shared" si="1"/>
        <v/>
      </c>
      <c r="B17" s="9"/>
      <c r="C17" s="9"/>
      <c r="D17" s="9"/>
      <c r="E17" s="9"/>
      <c r="F17" s="14"/>
      <c r="G17" s="9"/>
      <c r="H17" s="33" t="str">
        <f>IF($G17&lt;&gt;"",VLOOKUP($G17,Parametros!$I$3:$N$102,2,FALSE),"")</f>
        <v/>
      </c>
      <c r="I17" s="33" t="str">
        <f>IF($G17&lt;&gt;"",VLOOKUP($G17,Parametros!$I$3:$N$102,4,FALSE),"")</f>
        <v/>
      </c>
      <c r="J17" s="9"/>
      <c r="K17" s="33" t="str">
        <f>IF($J17&lt;&gt;"",VLOOKUP($J17,Parametros!$AL$3:$AN$102,3,FALSE),"")</f>
        <v/>
      </c>
      <c r="L17" s="9"/>
      <c r="M17" s="10"/>
      <c r="O17" s="22" t="str">
        <f t="shared" si="3"/>
        <v/>
      </c>
      <c r="P17" s="9"/>
      <c r="Q17" s="66"/>
      <c r="S17" s="22">
        <f t="shared" si="2"/>
        <v>15</v>
      </c>
      <c r="T17" s="9"/>
      <c r="U17" s="9" t="s">
        <v>199</v>
      </c>
      <c r="V17" s="69" t="str">
        <f t="shared" si="0"/>
        <v>Perdizes</v>
      </c>
      <c r="W17" s="10"/>
    </row>
    <row r="18" spans="1:23" x14ac:dyDescent="0.2">
      <c r="A18" s="22" t="str">
        <f t="shared" si="1"/>
        <v/>
      </c>
      <c r="B18" s="9"/>
      <c r="C18" s="9"/>
      <c r="D18" s="9"/>
      <c r="E18" s="9"/>
      <c r="F18" s="14"/>
      <c r="G18" s="9"/>
      <c r="H18" s="33" t="str">
        <f>IF($G18&lt;&gt;"",VLOOKUP($G18,Parametros!$I$3:$N$102,2,FALSE),"")</f>
        <v/>
      </c>
      <c r="I18" s="33" t="str">
        <f>IF($G18&lt;&gt;"",VLOOKUP($G18,Parametros!$I$3:$N$102,4,FALSE),"")</f>
        <v/>
      </c>
      <c r="J18" s="9"/>
      <c r="K18" s="33" t="str">
        <f>IF($J18&lt;&gt;"",VLOOKUP($J18,Parametros!$AL$3:$AN$102,3,FALSE),"")</f>
        <v/>
      </c>
      <c r="L18" s="9"/>
      <c r="M18" s="10"/>
      <c r="O18" s="22" t="str">
        <f t="shared" si="3"/>
        <v/>
      </c>
      <c r="P18" s="9"/>
      <c r="Q18" s="66"/>
      <c r="S18" s="22">
        <f t="shared" si="2"/>
        <v>16</v>
      </c>
      <c r="T18" s="7" t="s">
        <v>181</v>
      </c>
      <c r="U18" s="7" t="s">
        <v>527</v>
      </c>
      <c r="V18" s="69" t="str">
        <f t="shared" si="0"/>
        <v>Jd.Amália Franco</v>
      </c>
      <c r="W18" s="10"/>
    </row>
    <row r="19" spans="1:23" x14ac:dyDescent="0.2">
      <c r="A19" s="22" t="str">
        <f t="shared" si="1"/>
        <v/>
      </c>
      <c r="B19" s="7"/>
      <c r="C19" s="7"/>
      <c r="D19" s="7"/>
      <c r="E19" s="9"/>
      <c r="F19" s="5"/>
      <c r="G19" s="9"/>
      <c r="H19" s="33" t="str">
        <f>IF($G19&lt;&gt;"",VLOOKUP($G19,Parametros!$I$3:$N$102,2,FALSE),"")</f>
        <v/>
      </c>
      <c r="I19" s="33" t="str">
        <f>IF($G19&lt;&gt;"",VLOOKUP($G19,Parametros!$I$3:$N$102,4,FALSE),"")</f>
        <v/>
      </c>
      <c r="J19" s="9"/>
      <c r="K19" s="33" t="str">
        <f>IF($J19&lt;&gt;"",VLOOKUP($J19,Parametros!$AL$3:$AN$102,3,FALSE),"")</f>
        <v/>
      </c>
      <c r="L19" s="9"/>
      <c r="M19" s="10"/>
      <c r="O19" s="22" t="str">
        <f t="shared" si="3"/>
        <v/>
      </c>
      <c r="P19" s="9"/>
      <c r="Q19" s="66"/>
      <c r="S19" s="22">
        <f t="shared" si="2"/>
        <v>17</v>
      </c>
      <c r="T19" s="9" t="s">
        <v>191</v>
      </c>
      <c r="U19" s="7" t="s">
        <v>529</v>
      </c>
      <c r="V19" s="69" t="str">
        <f t="shared" si="0"/>
        <v>Vl.Romana</v>
      </c>
      <c r="W19" s="10"/>
    </row>
    <row r="20" spans="1:23" x14ac:dyDescent="0.2">
      <c r="A20" s="22" t="str">
        <f t="shared" si="1"/>
        <v/>
      </c>
      <c r="B20" s="9"/>
      <c r="C20" s="9"/>
      <c r="D20" s="9"/>
      <c r="E20" s="9"/>
      <c r="F20" s="14"/>
      <c r="G20" s="9"/>
      <c r="H20" s="33" t="str">
        <f>IF($G20&lt;&gt;"",VLOOKUP($G20,Parametros!$I$3:$N$102,2,FALSE),"")</f>
        <v/>
      </c>
      <c r="I20" s="33" t="str">
        <f>IF($G20&lt;&gt;"",VLOOKUP($G20,Parametros!$I$3:$N$102,4,FALSE),"")</f>
        <v/>
      </c>
      <c r="J20" s="9"/>
      <c r="K20" s="33" t="str">
        <f>IF($J20&lt;&gt;"",VLOOKUP($J20,Parametros!$AL$3:$AN$102,3,FALSE),"")</f>
        <v/>
      </c>
      <c r="L20" s="9"/>
      <c r="M20" s="10"/>
      <c r="O20" s="22" t="str">
        <f t="shared" si="3"/>
        <v/>
      </c>
      <c r="P20" s="9"/>
      <c r="Q20" s="66"/>
      <c r="S20" s="22">
        <f t="shared" si="2"/>
        <v>18</v>
      </c>
      <c r="T20" s="9" t="s">
        <v>181</v>
      </c>
      <c r="U20" s="9" t="s">
        <v>200</v>
      </c>
      <c r="V20" s="69" t="str">
        <f t="shared" si="0"/>
        <v>Jd.América</v>
      </c>
      <c r="W20" s="10"/>
    </row>
    <row r="21" spans="1:23" x14ac:dyDescent="0.2">
      <c r="A21" s="22" t="str">
        <f t="shared" si="1"/>
        <v/>
      </c>
      <c r="B21" s="9"/>
      <c r="C21" s="9"/>
      <c r="D21" s="9"/>
      <c r="E21" s="9"/>
      <c r="F21" s="14"/>
      <c r="G21" s="9"/>
      <c r="H21" s="33" t="str">
        <f>IF($G21&lt;&gt;"",VLOOKUP($G21,Parametros!$I$3:$N$102,2,FALSE),"")</f>
        <v/>
      </c>
      <c r="I21" s="33" t="str">
        <f>IF($G21&lt;&gt;"",VLOOKUP($G21,Parametros!$I$3:$N$102,4,FALSE),"")</f>
        <v/>
      </c>
      <c r="J21" s="9"/>
      <c r="K21" s="33" t="str">
        <f>IF($J21&lt;&gt;"",VLOOKUP($J21,Parametros!$AL$3:$AN$102,3,FALSE),"")</f>
        <v/>
      </c>
      <c r="L21" s="9"/>
      <c r="M21" s="10"/>
      <c r="O21" s="22" t="str">
        <f t="shared" si="3"/>
        <v/>
      </c>
      <c r="P21" s="9"/>
      <c r="Q21" s="66"/>
      <c r="S21" s="22">
        <f t="shared" si="2"/>
        <v>19</v>
      </c>
      <c r="T21" s="9" t="s">
        <v>181</v>
      </c>
      <c r="U21" s="7" t="s">
        <v>528</v>
      </c>
      <c r="V21" s="69" t="str">
        <f t="shared" si="0"/>
        <v>Jd.Botânico</v>
      </c>
      <c r="W21" s="10"/>
    </row>
    <row r="22" spans="1:23" x14ac:dyDescent="0.2">
      <c r="A22" s="22" t="str">
        <f t="shared" si="1"/>
        <v/>
      </c>
      <c r="B22" s="9"/>
      <c r="C22" s="9"/>
      <c r="D22" s="9"/>
      <c r="E22" s="9"/>
      <c r="F22" s="14"/>
      <c r="G22" s="9"/>
      <c r="H22" s="33" t="str">
        <f>IF($G22&lt;&gt;"",VLOOKUP($G22,Parametros!$I$3:$N$102,2,FALSE),"")</f>
        <v/>
      </c>
      <c r="I22" s="33" t="str">
        <f>IF($G22&lt;&gt;"",VLOOKUP($G22,Parametros!$I$3:$N$102,4,FALSE),"")</f>
        <v/>
      </c>
      <c r="J22" s="9"/>
      <c r="K22" s="33" t="str">
        <f>IF($J22&lt;&gt;"",VLOOKUP($J22,Parametros!$AL$3:$AN$102,3,FALSE),"")</f>
        <v/>
      </c>
      <c r="L22" s="9"/>
      <c r="M22" s="10"/>
      <c r="O22" s="22" t="str">
        <f t="shared" si="3"/>
        <v/>
      </c>
      <c r="P22" s="9"/>
      <c r="Q22" s="66"/>
      <c r="S22" s="22">
        <f t="shared" si="2"/>
        <v>20</v>
      </c>
      <c r="T22" s="9"/>
      <c r="U22" s="7" t="s">
        <v>203</v>
      </c>
      <c r="V22" s="69" t="str">
        <f t="shared" si="0"/>
        <v xml:space="preserve">Cerqueira Cesar </v>
      </c>
      <c r="W22" s="10"/>
    </row>
    <row r="23" spans="1:23" x14ac:dyDescent="0.2">
      <c r="A23" s="22" t="str">
        <f t="shared" si="1"/>
        <v/>
      </c>
      <c r="B23" s="7"/>
      <c r="C23" s="7"/>
      <c r="D23" s="7"/>
      <c r="E23" s="9"/>
      <c r="F23" s="14"/>
      <c r="G23" s="9"/>
      <c r="H23" s="33" t="str">
        <f>IF($G23&lt;&gt;"",VLOOKUP($G23,Parametros!$I$3:$N$102,2,FALSE),"")</f>
        <v/>
      </c>
      <c r="I23" s="33" t="str">
        <f>IF($G23&lt;&gt;"",VLOOKUP($G23,Parametros!$I$3:$N$102,4,FALSE),"")</f>
        <v/>
      </c>
      <c r="J23" s="9"/>
      <c r="K23" s="33" t="str">
        <f>IF($J23&lt;&gt;"",VLOOKUP($J23,Parametros!$AL$3:$AN$102,3,FALSE),"")</f>
        <v/>
      </c>
      <c r="L23" s="9"/>
      <c r="M23" s="10"/>
      <c r="O23" s="22" t="str">
        <f t="shared" si="3"/>
        <v/>
      </c>
      <c r="P23" s="9"/>
      <c r="Q23" s="66"/>
      <c r="S23" s="22">
        <f t="shared" si="2"/>
        <v>21</v>
      </c>
      <c r="T23" s="9"/>
      <c r="U23" s="7" t="s">
        <v>204</v>
      </c>
      <c r="V23" s="69" t="str">
        <f t="shared" si="0"/>
        <v>Morumbi</v>
      </c>
      <c r="W23" s="10"/>
    </row>
    <row r="24" spans="1:23" x14ac:dyDescent="0.2">
      <c r="A24" s="22" t="str">
        <f t="shared" si="1"/>
        <v/>
      </c>
      <c r="B24" s="7"/>
      <c r="C24" s="7"/>
      <c r="D24" s="7"/>
      <c r="E24" s="9"/>
      <c r="F24" s="14"/>
      <c r="G24" s="9"/>
      <c r="H24" s="33" t="str">
        <f>IF($G24&lt;&gt;"",VLOOKUP($G24,Parametros!$I$3:$N$102,2,FALSE),"")</f>
        <v/>
      </c>
      <c r="I24" s="33" t="str">
        <f>IF($G24&lt;&gt;"",VLOOKUP($G24,Parametros!$I$3:$N$102,4,FALSE),"")</f>
        <v/>
      </c>
      <c r="J24" s="9"/>
      <c r="K24" s="33" t="str">
        <f>IF($J24&lt;&gt;"",VLOOKUP($J24,Parametros!$AL$3:$AN$102,3,FALSE),"")</f>
        <v/>
      </c>
      <c r="L24" s="9"/>
      <c r="M24" s="10"/>
      <c r="O24" s="22" t="str">
        <f t="shared" si="3"/>
        <v/>
      </c>
      <c r="P24" s="9"/>
      <c r="Q24" s="66"/>
      <c r="S24" s="22">
        <f t="shared" si="2"/>
        <v>22</v>
      </c>
      <c r="T24" s="9"/>
      <c r="U24" s="7" t="s">
        <v>202</v>
      </c>
      <c r="V24" s="69" t="str">
        <f t="shared" si="0"/>
        <v>Interlagos</v>
      </c>
      <c r="W24" s="10"/>
    </row>
    <row r="25" spans="1:23" x14ac:dyDescent="0.2">
      <c r="A25" s="22" t="str">
        <f t="shared" si="1"/>
        <v/>
      </c>
      <c r="B25" s="7"/>
      <c r="C25" s="7"/>
      <c r="D25" s="7"/>
      <c r="E25" s="9"/>
      <c r="F25" s="5"/>
      <c r="G25" s="9"/>
      <c r="H25" s="33" t="str">
        <f>IF($G25&lt;&gt;"",VLOOKUP($G25,Parametros!$I$3:$N$102,2,FALSE),"")</f>
        <v/>
      </c>
      <c r="I25" s="33" t="str">
        <f>IF($G25&lt;&gt;"",VLOOKUP($G25,Parametros!$I$3:$N$102,4,FALSE),"")</f>
        <v/>
      </c>
      <c r="J25" s="9"/>
      <c r="K25" s="33" t="str">
        <f>IF($J25&lt;&gt;"",VLOOKUP($J25,Parametros!$AL$3:$AN$102,3,FALSE),"")</f>
        <v/>
      </c>
      <c r="L25" s="9"/>
      <c r="M25" s="10"/>
      <c r="O25" s="22" t="str">
        <f t="shared" si="3"/>
        <v/>
      </c>
      <c r="P25" s="9"/>
      <c r="Q25" s="66"/>
      <c r="S25" s="22">
        <f t="shared" si="2"/>
        <v>23</v>
      </c>
      <c r="T25" s="9"/>
      <c r="U25" s="7" t="s">
        <v>509</v>
      </c>
      <c r="V25" s="69" t="str">
        <f t="shared" si="0"/>
        <v>Paraíso</v>
      </c>
      <c r="W25" s="10"/>
    </row>
    <row r="26" spans="1:23" x14ac:dyDescent="0.2">
      <c r="A26" s="22" t="str">
        <f t="shared" si="1"/>
        <v/>
      </c>
      <c r="B26" s="7"/>
      <c r="C26" s="7"/>
      <c r="D26" s="7"/>
      <c r="E26" s="9"/>
      <c r="F26" s="5"/>
      <c r="G26" s="9"/>
      <c r="H26" s="33" t="str">
        <f>IF($G26&lt;&gt;"",VLOOKUP($G26,Parametros!$I$3:$N$102,2,FALSE),"")</f>
        <v/>
      </c>
      <c r="I26" s="33" t="str">
        <f>IF($G26&lt;&gt;"",VLOOKUP($G26,Parametros!$I$3:$N$102,4,FALSE),"")</f>
        <v/>
      </c>
      <c r="J26" s="9"/>
      <c r="K26" s="33" t="str">
        <f>IF($J26&lt;&gt;"",VLOOKUP($J26,Parametros!$AL$3:$AN$102,3,FALSE),"")</f>
        <v/>
      </c>
      <c r="L26" s="9"/>
      <c r="M26" s="10"/>
      <c r="O26" s="22" t="str">
        <f t="shared" si="3"/>
        <v/>
      </c>
      <c r="P26" s="9"/>
      <c r="Q26" s="66"/>
      <c r="S26" s="22" t="str">
        <f t="shared" si="2"/>
        <v/>
      </c>
      <c r="T26" s="9"/>
      <c r="U26" s="9"/>
      <c r="V26" s="69" t="str">
        <f t="shared" si="0"/>
        <v/>
      </c>
      <c r="W26" s="10"/>
    </row>
    <row r="27" spans="1:23" x14ac:dyDescent="0.2">
      <c r="A27" s="22" t="str">
        <f t="shared" si="1"/>
        <v/>
      </c>
      <c r="B27" s="9"/>
      <c r="C27" s="9"/>
      <c r="D27" s="9"/>
      <c r="E27" s="9"/>
      <c r="F27" s="14"/>
      <c r="G27" s="9"/>
      <c r="H27" s="33" t="str">
        <f>IF($G27&lt;&gt;"",VLOOKUP($G27,Parametros!$I$3:$N$102,2,FALSE),"")</f>
        <v/>
      </c>
      <c r="I27" s="33" t="str">
        <f>IF($G27&lt;&gt;"",VLOOKUP($G27,Parametros!$I$3:$N$102,4,FALSE),"")</f>
        <v/>
      </c>
      <c r="J27" s="9"/>
      <c r="K27" s="33" t="str">
        <f>IF($J27&lt;&gt;"",VLOOKUP($J27,Parametros!$AL$3:$AN$102,3,FALSE),"")</f>
        <v/>
      </c>
      <c r="L27" s="9"/>
      <c r="M27" s="10"/>
      <c r="O27" s="22" t="str">
        <f t="shared" si="3"/>
        <v/>
      </c>
      <c r="P27" s="9"/>
      <c r="Q27" s="66"/>
      <c r="S27" s="22" t="str">
        <f t="shared" si="2"/>
        <v/>
      </c>
      <c r="T27" s="9"/>
      <c r="U27" s="9"/>
      <c r="V27" s="69" t="str">
        <f t="shared" si="0"/>
        <v/>
      </c>
      <c r="W27" s="10"/>
    </row>
    <row r="28" spans="1:23" x14ac:dyDescent="0.2">
      <c r="A28" s="22" t="str">
        <f t="shared" si="1"/>
        <v/>
      </c>
      <c r="B28" s="9"/>
      <c r="C28" s="9"/>
      <c r="D28" s="9"/>
      <c r="E28" s="9"/>
      <c r="F28" s="14"/>
      <c r="G28" s="9"/>
      <c r="H28" s="33" t="str">
        <f>IF($G28&lt;&gt;"",VLOOKUP($G28,Parametros!$I$3:$N$102,2,FALSE),"")</f>
        <v/>
      </c>
      <c r="I28" s="33" t="str">
        <f>IF($G28&lt;&gt;"",VLOOKUP($G28,Parametros!$I$3:$N$102,4,FALSE),"")</f>
        <v/>
      </c>
      <c r="J28" s="9"/>
      <c r="K28" s="33" t="str">
        <f>IF($J28&lt;&gt;"",VLOOKUP($J28,Parametros!$AL$3:$AN$102,3,FALSE),"")</f>
        <v/>
      </c>
      <c r="L28" s="9"/>
      <c r="M28" s="10"/>
      <c r="O28" s="22" t="str">
        <f t="shared" si="3"/>
        <v/>
      </c>
      <c r="P28" s="9"/>
      <c r="Q28" s="66"/>
      <c r="S28" s="22" t="str">
        <f t="shared" si="2"/>
        <v/>
      </c>
      <c r="T28" s="9"/>
      <c r="U28" s="9"/>
      <c r="V28" s="69" t="str">
        <f t="shared" si="0"/>
        <v/>
      </c>
      <c r="W28" s="10"/>
    </row>
    <row r="29" spans="1:23" x14ac:dyDescent="0.2">
      <c r="A29" s="22" t="str">
        <f t="shared" si="1"/>
        <v/>
      </c>
      <c r="B29" s="9"/>
      <c r="C29" s="9"/>
      <c r="D29" s="9"/>
      <c r="E29" s="9"/>
      <c r="F29" s="14"/>
      <c r="G29" s="9"/>
      <c r="H29" s="33" t="str">
        <f>IF($G29&lt;&gt;"",VLOOKUP($G29,Parametros!$I$3:$N$102,2,FALSE),"")</f>
        <v/>
      </c>
      <c r="I29" s="33" t="str">
        <f>IF($G29&lt;&gt;"",VLOOKUP($G29,Parametros!$I$3:$N$102,4,FALSE),"")</f>
        <v/>
      </c>
      <c r="J29" s="9"/>
      <c r="K29" s="33" t="str">
        <f>IF($J29&lt;&gt;"",VLOOKUP($J29,Parametros!$AL$3:$AN$102,3,FALSE),"")</f>
        <v/>
      </c>
      <c r="L29" s="9"/>
      <c r="M29" s="10"/>
      <c r="O29" s="22" t="str">
        <f t="shared" si="3"/>
        <v/>
      </c>
      <c r="P29" s="9"/>
      <c r="Q29" s="66"/>
      <c r="S29" s="22" t="str">
        <f t="shared" si="2"/>
        <v/>
      </c>
      <c r="T29" s="9"/>
      <c r="U29" s="9"/>
      <c r="V29" s="69" t="str">
        <f t="shared" si="0"/>
        <v/>
      </c>
      <c r="W29" s="10"/>
    </row>
    <row r="30" spans="1:23" x14ac:dyDescent="0.2">
      <c r="A30" s="22" t="str">
        <f t="shared" si="1"/>
        <v/>
      </c>
      <c r="B30" s="9"/>
      <c r="C30" s="9"/>
      <c r="D30" s="9"/>
      <c r="E30" s="9"/>
      <c r="F30" s="14"/>
      <c r="G30" s="9"/>
      <c r="H30" s="33" t="str">
        <f>IF($G30&lt;&gt;"",VLOOKUP($G30,Parametros!$I$3:$N$102,2,FALSE),"")</f>
        <v/>
      </c>
      <c r="I30" s="33" t="str">
        <f>IF($G30&lt;&gt;"",VLOOKUP($G30,Parametros!$I$3:$N$102,4,FALSE),"")</f>
        <v/>
      </c>
      <c r="J30" s="9"/>
      <c r="K30" s="33" t="str">
        <f>IF($J30&lt;&gt;"",VLOOKUP($J30,Parametros!$AL$3:$AN$102,3,FALSE),"")</f>
        <v/>
      </c>
      <c r="L30" s="9"/>
      <c r="M30" s="10"/>
      <c r="O30" s="22" t="str">
        <f t="shared" si="3"/>
        <v/>
      </c>
      <c r="P30" s="9"/>
      <c r="Q30" s="66"/>
      <c r="S30" s="22" t="str">
        <f t="shared" si="2"/>
        <v/>
      </c>
      <c r="T30" s="9"/>
      <c r="U30" s="9"/>
      <c r="V30" s="69" t="str">
        <f t="shared" si="0"/>
        <v/>
      </c>
      <c r="W30" s="10"/>
    </row>
    <row r="31" spans="1:23" x14ac:dyDescent="0.2">
      <c r="A31" s="22" t="str">
        <f t="shared" si="1"/>
        <v/>
      </c>
      <c r="B31" s="9"/>
      <c r="C31" s="9"/>
      <c r="D31" s="9"/>
      <c r="E31" s="9"/>
      <c r="F31" s="14"/>
      <c r="G31" s="9"/>
      <c r="H31" s="33" t="str">
        <f>IF($G31&lt;&gt;"",VLOOKUP($G31,Parametros!$I$3:$N$102,2,FALSE),"")</f>
        <v/>
      </c>
      <c r="I31" s="33" t="str">
        <f>IF($G31&lt;&gt;"",VLOOKUP($G31,Parametros!$I$3:$N$102,4,FALSE),"")</f>
        <v/>
      </c>
      <c r="J31" s="9"/>
      <c r="K31" s="33" t="str">
        <f>IF($J31&lt;&gt;"",VLOOKUP($J31,Parametros!$AL$3:$AN$102,3,FALSE),"")</f>
        <v/>
      </c>
      <c r="L31" s="9"/>
      <c r="M31" s="10"/>
      <c r="O31" s="22" t="str">
        <f t="shared" si="3"/>
        <v/>
      </c>
      <c r="P31" s="9"/>
      <c r="Q31" s="66"/>
      <c r="S31" s="22" t="str">
        <f t="shared" si="2"/>
        <v/>
      </c>
      <c r="T31" s="9"/>
      <c r="U31" s="9"/>
      <c r="V31" s="69" t="str">
        <f t="shared" si="0"/>
        <v/>
      </c>
      <c r="W31" s="10"/>
    </row>
    <row r="32" spans="1:23" x14ac:dyDescent="0.2">
      <c r="A32" s="22" t="str">
        <f t="shared" si="1"/>
        <v/>
      </c>
      <c r="B32" s="9"/>
      <c r="C32" s="9"/>
      <c r="D32" s="9"/>
      <c r="E32" s="9"/>
      <c r="F32" s="14"/>
      <c r="G32" s="9"/>
      <c r="H32" s="33" t="str">
        <f>IF($G32&lt;&gt;"",VLOOKUP($G32,Parametros!$I$3:$N$102,2,FALSE),"")</f>
        <v/>
      </c>
      <c r="I32" s="33" t="str">
        <f>IF($G32&lt;&gt;"",VLOOKUP($G32,Parametros!$I$3:$N$102,4,FALSE),"")</f>
        <v/>
      </c>
      <c r="J32" s="9"/>
      <c r="K32" s="33" t="str">
        <f>IF($J32&lt;&gt;"",VLOOKUP($J32,Parametros!$AL$3:$AN$102,3,FALSE),"")</f>
        <v/>
      </c>
      <c r="L32" s="9"/>
      <c r="M32" s="10"/>
      <c r="O32" s="22" t="str">
        <f t="shared" si="3"/>
        <v/>
      </c>
      <c r="P32" s="9"/>
      <c r="Q32" s="66"/>
      <c r="S32" s="22" t="str">
        <f t="shared" si="2"/>
        <v/>
      </c>
      <c r="T32" s="9"/>
      <c r="U32" s="9"/>
      <c r="V32" s="69" t="str">
        <f t="shared" si="0"/>
        <v/>
      </c>
      <c r="W32" s="10"/>
    </row>
    <row r="33" spans="1:23" x14ac:dyDescent="0.2">
      <c r="A33" s="22" t="str">
        <f t="shared" si="1"/>
        <v/>
      </c>
      <c r="B33" s="9"/>
      <c r="C33" s="9"/>
      <c r="D33" s="9"/>
      <c r="E33" s="9"/>
      <c r="F33" s="14"/>
      <c r="G33" s="9"/>
      <c r="H33" s="33" t="str">
        <f>IF($G33&lt;&gt;"",VLOOKUP($G33,Parametros!$I$3:$N$102,2,FALSE),"")</f>
        <v/>
      </c>
      <c r="I33" s="33" t="str">
        <f>IF($G33&lt;&gt;"",VLOOKUP($G33,Parametros!$I$3:$N$102,4,FALSE),"")</f>
        <v/>
      </c>
      <c r="J33" s="9"/>
      <c r="K33" s="33" t="str">
        <f>IF($J33&lt;&gt;"",VLOOKUP($J33,Parametros!$AL$3:$AN$102,3,FALSE),"")</f>
        <v/>
      </c>
      <c r="L33" s="9"/>
      <c r="M33" s="10"/>
      <c r="O33" s="22" t="str">
        <f t="shared" si="3"/>
        <v/>
      </c>
      <c r="P33" s="9"/>
      <c r="Q33" s="66"/>
      <c r="S33" s="22" t="str">
        <f t="shared" si="2"/>
        <v/>
      </c>
      <c r="T33" s="9"/>
      <c r="U33" s="9"/>
      <c r="V33" s="69" t="str">
        <f t="shared" si="0"/>
        <v/>
      </c>
      <c r="W33" s="10"/>
    </row>
    <row r="34" spans="1:23" x14ac:dyDescent="0.2">
      <c r="A34" s="22" t="str">
        <f t="shared" si="1"/>
        <v/>
      </c>
      <c r="B34" s="9"/>
      <c r="C34" s="9"/>
      <c r="D34" s="9"/>
      <c r="E34" s="9"/>
      <c r="F34" s="14"/>
      <c r="G34" s="9"/>
      <c r="H34" s="33" t="str">
        <f>IF($G34&lt;&gt;"",VLOOKUP($G34,Parametros!$I$3:$N$102,2,FALSE),"")</f>
        <v/>
      </c>
      <c r="I34" s="33" t="str">
        <f>IF($G34&lt;&gt;"",VLOOKUP($G34,Parametros!$I$3:$N$102,4,FALSE),"")</f>
        <v/>
      </c>
      <c r="J34" s="9"/>
      <c r="K34" s="33" t="str">
        <f>IF($J34&lt;&gt;"",VLOOKUP($J34,Parametros!$AL$3:$AN$102,3,FALSE),"")</f>
        <v/>
      </c>
      <c r="L34" s="9"/>
      <c r="M34" s="10"/>
      <c r="O34" s="22" t="str">
        <f t="shared" si="3"/>
        <v/>
      </c>
      <c r="P34" s="9"/>
      <c r="Q34" s="66"/>
      <c r="S34" s="22" t="str">
        <f t="shared" si="2"/>
        <v/>
      </c>
      <c r="T34" s="9"/>
      <c r="U34" s="9"/>
      <c r="V34" s="69" t="str">
        <f t="shared" si="0"/>
        <v/>
      </c>
      <c r="W34" s="10"/>
    </row>
    <row r="35" spans="1:23" x14ac:dyDescent="0.2">
      <c r="A35" s="22" t="str">
        <f t="shared" si="1"/>
        <v/>
      </c>
      <c r="B35" s="9"/>
      <c r="C35" s="9"/>
      <c r="D35" s="9"/>
      <c r="E35" s="9"/>
      <c r="F35" s="14"/>
      <c r="G35" s="9"/>
      <c r="H35" s="33" t="str">
        <f>IF($G35&lt;&gt;"",VLOOKUP($G35,Parametros!$I$3:$N$102,2,FALSE),"")</f>
        <v/>
      </c>
      <c r="I35" s="33" t="str">
        <f>IF($G35&lt;&gt;"",VLOOKUP($G35,Parametros!$I$3:$N$102,4,FALSE),"")</f>
        <v/>
      </c>
      <c r="J35" s="9"/>
      <c r="K35" s="33" t="str">
        <f>IF($J35&lt;&gt;"",VLOOKUP($J35,Parametros!$AL$3:$AN$102,3,FALSE),"")</f>
        <v/>
      </c>
      <c r="L35" s="9"/>
      <c r="M35" s="10"/>
      <c r="O35" s="22" t="str">
        <f t="shared" si="3"/>
        <v/>
      </c>
      <c r="P35" s="9"/>
      <c r="Q35" s="66"/>
      <c r="S35" s="22" t="str">
        <f t="shared" si="2"/>
        <v/>
      </c>
      <c r="T35" s="9"/>
      <c r="U35" s="9"/>
      <c r="V35" s="69" t="str">
        <f t="shared" si="0"/>
        <v/>
      </c>
      <c r="W35" s="10"/>
    </row>
    <row r="36" spans="1:23" x14ac:dyDescent="0.2">
      <c r="A36" s="22" t="str">
        <f t="shared" si="1"/>
        <v/>
      </c>
      <c r="B36" s="9"/>
      <c r="C36" s="9"/>
      <c r="D36" s="9"/>
      <c r="E36" s="9"/>
      <c r="F36" s="14"/>
      <c r="G36" s="9"/>
      <c r="H36" s="33" t="str">
        <f>IF($G36&lt;&gt;"",VLOOKUP($G36,Parametros!$I$3:$N$102,2,FALSE),"")</f>
        <v/>
      </c>
      <c r="I36" s="33" t="str">
        <f>IF($G36&lt;&gt;"",VLOOKUP($G36,Parametros!$I$3:$N$102,4,FALSE),"")</f>
        <v/>
      </c>
      <c r="J36" s="9"/>
      <c r="K36" s="33" t="str">
        <f>IF($J36&lt;&gt;"",VLOOKUP($J36,Parametros!$AL$3:$AN$102,3,FALSE),"")</f>
        <v/>
      </c>
      <c r="L36" s="9"/>
      <c r="M36" s="10"/>
      <c r="O36" s="22" t="str">
        <f t="shared" si="3"/>
        <v/>
      </c>
      <c r="P36" s="9"/>
      <c r="Q36" s="66"/>
      <c r="S36" s="22" t="str">
        <f t="shared" si="2"/>
        <v/>
      </c>
      <c r="T36" s="9"/>
      <c r="U36" s="9"/>
      <c r="V36" s="69" t="str">
        <f t="shared" si="0"/>
        <v/>
      </c>
      <c r="W36" s="10"/>
    </row>
    <row r="37" spans="1:23" x14ac:dyDescent="0.2">
      <c r="A37" s="22" t="str">
        <f t="shared" si="1"/>
        <v/>
      </c>
      <c r="B37" s="9"/>
      <c r="C37" s="9"/>
      <c r="D37" s="9"/>
      <c r="E37" s="9"/>
      <c r="F37" s="14"/>
      <c r="G37" s="9"/>
      <c r="H37" s="33" t="str">
        <f>IF($G37&lt;&gt;"",VLOOKUP($G37,Parametros!$I$3:$N$102,2,FALSE),"")</f>
        <v/>
      </c>
      <c r="I37" s="33" t="str">
        <f>IF($G37&lt;&gt;"",VLOOKUP($G37,Parametros!$I$3:$N$102,4,FALSE),"")</f>
        <v/>
      </c>
      <c r="J37" s="9"/>
      <c r="K37" s="33" t="str">
        <f>IF($J37&lt;&gt;"",VLOOKUP($J37,Parametros!$AL$3:$AN$102,3,FALSE),"")</f>
        <v/>
      </c>
      <c r="L37" s="9"/>
      <c r="M37" s="10"/>
      <c r="O37" s="22" t="str">
        <f t="shared" si="3"/>
        <v/>
      </c>
      <c r="P37" s="9"/>
      <c r="Q37" s="66"/>
      <c r="S37" s="22" t="str">
        <f t="shared" si="2"/>
        <v/>
      </c>
      <c r="T37" s="9"/>
      <c r="U37" s="9"/>
      <c r="V37" s="69" t="str">
        <f t="shared" si="0"/>
        <v/>
      </c>
      <c r="W37" s="10"/>
    </row>
    <row r="38" spans="1:23" x14ac:dyDescent="0.2">
      <c r="A38" s="22" t="str">
        <f t="shared" si="1"/>
        <v/>
      </c>
      <c r="B38" s="9"/>
      <c r="C38" s="9"/>
      <c r="D38" s="9"/>
      <c r="E38" s="9"/>
      <c r="F38" s="14"/>
      <c r="G38" s="9"/>
      <c r="H38" s="33" t="str">
        <f>IF($G38&lt;&gt;"",VLOOKUP($G38,Parametros!$I$3:$N$102,2,FALSE),"")</f>
        <v/>
      </c>
      <c r="I38" s="33" t="str">
        <f>IF($G38&lt;&gt;"",VLOOKUP($G38,Parametros!$I$3:$N$102,4,FALSE),"")</f>
        <v/>
      </c>
      <c r="J38" s="9"/>
      <c r="K38" s="33" t="str">
        <f>IF($J38&lt;&gt;"",VLOOKUP($J38,Parametros!$AL$3:$AN$102,3,FALSE),"")</f>
        <v/>
      </c>
      <c r="L38" s="9"/>
      <c r="M38" s="10"/>
      <c r="O38" s="22" t="str">
        <f t="shared" si="3"/>
        <v/>
      </c>
      <c r="P38" s="9"/>
      <c r="Q38" s="66"/>
      <c r="S38" s="22" t="str">
        <f t="shared" si="2"/>
        <v/>
      </c>
      <c r="T38" s="9"/>
      <c r="U38" s="9"/>
      <c r="V38" s="69" t="str">
        <f t="shared" si="0"/>
        <v/>
      </c>
      <c r="W38" s="10"/>
    </row>
    <row r="39" spans="1:23" x14ac:dyDescent="0.2">
      <c r="A39" s="22" t="str">
        <f t="shared" si="1"/>
        <v/>
      </c>
      <c r="B39" s="9"/>
      <c r="C39" s="9"/>
      <c r="D39" s="9"/>
      <c r="E39" s="9"/>
      <c r="F39" s="14"/>
      <c r="G39" s="9"/>
      <c r="H39" s="33" t="str">
        <f>IF($G39&lt;&gt;"",VLOOKUP($G39,Parametros!$I$3:$N$102,2,FALSE),"")</f>
        <v/>
      </c>
      <c r="I39" s="33" t="str">
        <f>IF($G39&lt;&gt;"",VLOOKUP($G39,Parametros!$I$3:$N$102,4,FALSE),"")</f>
        <v/>
      </c>
      <c r="J39" s="9"/>
      <c r="K39" s="33" t="str">
        <f>IF($J39&lt;&gt;"",VLOOKUP($J39,Parametros!$AL$3:$AN$102,3,FALSE),"")</f>
        <v/>
      </c>
      <c r="L39" s="9"/>
      <c r="M39" s="10"/>
      <c r="O39" s="22" t="str">
        <f t="shared" si="3"/>
        <v/>
      </c>
      <c r="P39" s="9"/>
      <c r="Q39" s="66"/>
      <c r="S39" s="22" t="str">
        <f t="shared" si="2"/>
        <v/>
      </c>
      <c r="T39" s="9"/>
      <c r="U39" s="9"/>
      <c r="V39" s="69" t="str">
        <f t="shared" si="0"/>
        <v/>
      </c>
      <c r="W39" s="10"/>
    </row>
    <row r="40" spans="1:23" x14ac:dyDescent="0.2">
      <c r="A40" s="22" t="str">
        <f t="shared" si="1"/>
        <v/>
      </c>
      <c r="B40" s="9"/>
      <c r="C40" s="9"/>
      <c r="D40" s="9"/>
      <c r="E40" s="9"/>
      <c r="F40" s="14"/>
      <c r="G40" s="9"/>
      <c r="H40" s="33" t="str">
        <f>IF($G40&lt;&gt;"",VLOOKUP($G40,Parametros!$I$3:$N$102,2,FALSE),"")</f>
        <v/>
      </c>
      <c r="I40" s="33" t="str">
        <f>IF($G40&lt;&gt;"",VLOOKUP($G40,Parametros!$I$3:$N$102,4,FALSE),"")</f>
        <v/>
      </c>
      <c r="J40" s="9"/>
      <c r="K40" s="33" t="str">
        <f>IF($J40&lt;&gt;"",VLOOKUP($J40,Parametros!$AL$3:$AN$102,3,FALSE),"")</f>
        <v/>
      </c>
      <c r="L40" s="9"/>
      <c r="M40" s="10"/>
      <c r="O40" s="22" t="str">
        <f t="shared" si="3"/>
        <v/>
      </c>
      <c r="P40" s="9"/>
      <c r="Q40" s="66"/>
      <c r="S40" s="22" t="str">
        <f t="shared" si="2"/>
        <v/>
      </c>
      <c r="T40" s="9"/>
      <c r="U40" s="9"/>
      <c r="V40" s="69" t="str">
        <f t="shared" si="0"/>
        <v/>
      </c>
      <c r="W40" s="10"/>
    </row>
    <row r="41" spans="1:23" x14ac:dyDescent="0.2">
      <c r="A41" s="22" t="str">
        <f t="shared" si="1"/>
        <v/>
      </c>
      <c r="B41" s="9"/>
      <c r="C41" s="9"/>
      <c r="D41" s="9"/>
      <c r="E41" s="9"/>
      <c r="F41" s="14"/>
      <c r="G41" s="9"/>
      <c r="H41" s="33" t="str">
        <f>IF($G41&lt;&gt;"",VLOOKUP($G41,Parametros!$I$3:$N$102,2,FALSE),"")</f>
        <v/>
      </c>
      <c r="I41" s="33" t="str">
        <f>IF($G41&lt;&gt;"",VLOOKUP($G41,Parametros!$I$3:$N$102,4,FALSE),"")</f>
        <v/>
      </c>
      <c r="J41" s="9"/>
      <c r="K41" s="33" t="str">
        <f>IF($J41&lt;&gt;"",VLOOKUP($J41,Parametros!$AL$3:$AN$102,3,FALSE),"")</f>
        <v/>
      </c>
      <c r="L41" s="9"/>
      <c r="M41" s="10"/>
      <c r="O41" s="22" t="str">
        <f t="shared" si="3"/>
        <v/>
      </c>
      <c r="P41" s="9"/>
      <c r="Q41" s="66"/>
      <c r="S41" s="22" t="str">
        <f t="shared" si="2"/>
        <v/>
      </c>
      <c r="T41" s="9"/>
      <c r="U41" s="9"/>
      <c r="V41" s="69" t="str">
        <f t="shared" si="0"/>
        <v/>
      </c>
      <c r="W41" s="10"/>
    </row>
    <row r="42" spans="1:23" x14ac:dyDescent="0.2">
      <c r="A42" s="22" t="str">
        <f t="shared" si="1"/>
        <v/>
      </c>
      <c r="B42" s="9"/>
      <c r="C42" s="9"/>
      <c r="D42" s="9"/>
      <c r="E42" s="9"/>
      <c r="F42" s="14"/>
      <c r="G42" s="9"/>
      <c r="H42" s="33" t="str">
        <f>IF($G42&lt;&gt;"",VLOOKUP($G42,Parametros!$I$3:$N$102,2,FALSE),"")</f>
        <v/>
      </c>
      <c r="I42" s="33" t="str">
        <f>IF($G42&lt;&gt;"",VLOOKUP($G42,Parametros!$I$3:$N$102,4,FALSE),"")</f>
        <v/>
      </c>
      <c r="J42" s="9"/>
      <c r="K42" s="33" t="str">
        <f>IF($J42&lt;&gt;"",VLOOKUP($J42,Parametros!$AL$3:$AN$102,3,FALSE),"")</f>
        <v/>
      </c>
      <c r="L42" s="9"/>
      <c r="M42" s="10"/>
      <c r="O42" s="22" t="str">
        <f t="shared" si="3"/>
        <v/>
      </c>
      <c r="P42" s="9"/>
      <c r="Q42" s="66"/>
      <c r="S42" s="22" t="str">
        <f t="shared" si="2"/>
        <v/>
      </c>
      <c r="T42" s="9"/>
      <c r="U42" s="9"/>
      <c r="V42" s="69" t="str">
        <f t="shared" si="0"/>
        <v/>
      </c>
      <c r="W42" s="10"/>
    </row>
    <row r="43" spans="1:23" x14ac:dyDescent="0.2">
      <c r="A43" s="22" t="str">
        <f t="shared" si="1"/>
        <v/>
      </c>
      <c r="B43" s="9"/>
      <c r="C43" s="9"/>
      <c r="D43" s="9"/>
      <c r="E43" s="9"/>
      <c r="F43" s="14"/>
      <c r="G43" s="9"/>
      <c r="H43" s="33" t="str">
        <f>IF($G43&lt;&gt;"",VLOOKUP($G43,Parametros!$I$3:$N$102,2,FALSE),"")</f>
        <v/>
      </c>
      <c r="I43" s="33" t="str">
        <f>IF($G43&lt;&gt;"",VLOOKUP($G43,Parametros!$I$3:$N$102,4,FALSE),"")</f>
        <v/>
      </c>
      <c r="J43" s="9"/>
      <c r="K43" s="33" t="str">
        <f>IF($J43&lt;&gt;"",VLOOKUP($J43,Parametros!$AL$3:$AN$102,3,FALSE),"")</f>
        <v/>
      </c>
      <c r="L43" s="9"/>
      <c r="M43" s="10"/>
      <c r="O43" s="22" t="str">
        <f t="shared" si="3"/>
        <v/>
      </c>
      <c r="P43" s="9"/>
      <c r="Q43" s="66"/>
      <c r="S43" s="22" t="str">
        <f t="shared" si="2"/>
        <v/>
      </c>
      <c r="T43" s="9"/>
      <c r="U43" s="9"/>
      <c r="V43" s="69" t="str">
        <f t="shared" si="0"/>
        <v/>
      </c>
      <c r="W43" s="10"/>
    </row>
    <row r="44" spans="1:23" x14ac:dyDescent="0.2">
      <c r="A44" s="22" t="str">
        <f t="shared" si="1"/>
        <v/>
      </c>
      <c r="B44" s="9"/>
      <c r="C44" s="9"/>
      <c r="D44" s="9"/>
      <c r="E44" s="9"/>
      <c r="F44" s="14"/>
      <c r="G44" s="9"/>
      <c r="H44" s="33" t="str">
        <f>IF($G44&lt;&gt;"",VLOOKUP($G44,Parametros!$I$3:$N$102,2,FALSE),"")</f>
        <v/>
      </c>
      <c r="I44" s="33" t="str">
        <f>IF($G44&lt;&gt;"",VLOOKUP($G44,Parametros!$I$3:$N$102,4,FALSE),"")</f>
        <v/>
      </c>
      <c r="J44" s="9"/>
      <c r="K44" s="33" t="str">
        <f>IF($J44&lt;&gt;"",VLOOKUP($J44,Parametros!$AL$3:$AN$102,3,FALSE),"")</f>
        <v/>
      </c>
      <c r="L44" s="9"/>
      <c r="M44" s="10"/>
      <c r="O44" s="22" t="str">
        <f t="shared" si="3"/>
        <v/>
      </c>
      <c r="P44" s="9"/>
      <c r="Q44" s="66"/>
      <c r="S44" s="22" t="str">
        <f t="shared" si="2"/>
        <v/>
      </c>
      <c r="T44" s="9"/>
      <c r="U44" s="9"/>
      <c r="V44" s="69" t="str">
        <f t="shared" si="0"/>
        <v/>
      </c>
      <c r="W44" s="10"/>
    </row>
    <row r="45" spans="1:23" x14ac:dyDescent="0.2">
      <c r="A45" s="22" t="str">
        <f t="shared" si="1"/>
        <v/>
      </c>
      <c r="B45" s="9"/>
      <c r="C45" s="9"/>
      <c r="D45" s="9"/>
      <c r="E45" s="9"/>
      <c r="F45" s="14"/>
      <c r="G45" s="9"/>
      <c r="H45" s="33" t="str">
        <f>IF($G45&lt;&gt;"",VLOOKUP($G45,Parametros!$I$3:$N$102,2,FALSE),"")</f>
        <v/>
      </c>
      <c r="I45" s="33" t="str">
        <f>IF($G45&lt;&gt;"",VLOOKUP($G45,Parametros!$I$3:$N$102,4,FALSE),"")</f>
        <v/>
      </c>
      <c r="J45" s="9"/>
      <c r="K45" s="33" t="str">
        <f>IF($J45&lt;&gt;"",VLOOKUP($J45,Parametros!$AL$3:$AN$102,3,FALSE),"")</f>
        <v/>
      </c>
      <c r="L45" s="9"/>
      <c r="M45" s="10"/>
      <c r="O45" s="22" t="str">
        <f t="shared" si="3"/>
        <v/>
      </c>
      <c r="P45" s="9"/>
      <c r="Q45" s="66"/>
      <c r="S45" s="22" t="str">
        <f t="shared" si="2"/>
        <v/>
      </c>
      <c r="T45" s="9"/>
      <c r="U45" s="9"/>
      <c r="V45" s="69" t="str">
        <f t="shared" si="0"/>
        <v/>
      </c>
      <c r="W45" s="10"/>
    </row>
    <row r="46" spans="1:23" x14ac:dyDescent="0.2">
      <c r="A46" s="22" t="str">
        <f t="shared" si="1"/>
        <v/>
      </c>
      <c r="B46" s="9"/>
      <c r="C46" s="9"/>
      <c r="D46" s="9"/>
      <c r="E46" s="9"/>
      <c r="F46" s="14"/>
      <c r="G46" s="9"/>
      <c r="H46" s="33" t="str">
        <f>IF($G46&lt;&gt;"",VLOOKUP($G46,Parametros!$I$3:$N$102,2,FALSE),"")</f>
        <v/>
      </c>
      <c r="I46" s="33" t="str">
        <f>IF($G46&lt;&gt;"",VLOOKUP($G46,Parametros!$I$3:$N$102,4,FALSE),"")</f>
        <v/>
      </c>
      <c r="J46" s="9"/>
      <c r="K46" s="33" t="str">
        <f>IF($J46&lt;&gt;"",VLOOKUP($J46,Parametros!$AL$3:$AN$102,3,FALSE),"")</f>
        <v/>
      </c>
      <c r="L46" s="9"/>
      <c r="M46" s="10"/>
      <c r="O46" s="22" t="str">
        <f t="shared" si="3"/>
        <v/>
      </c>
      <c r="P46" s="9"/>
      <c r="Q46" s="66"/>
      <c r="S46" s="22" t="str">
        <f t="shared" si="2"/>
        <v/>
      </c>
      <c r="T46" s="9"/>
      <c r="U46" s="9"/>
      <c r="V46" s="69" t="str">
        <f t="shared" si="0"/>
        <v/>
      </c>
      <c r="W46" s="10"/>
    </row>
    <row r="47" spans="1:23" x14ac:dyDescent="0.2">
      <c r="A47" s="22" t="str">
        <f t="shared" si="1"/>
        <v/>
      </c>
      <c r="B47" s="9"/>
      <c r="C47" s="9"/>
      <c r="D47" s="9"/>
      <c r="E47" s="9"/>
      <c r="F47" s="14"/>
      <c r="G47" s="9"/>
      <c r="H47" s="33" t="str">
        <f>IF($G47&lt;&gt;"",VLOOKUP($G47,Parametros!$I$3:$N$102,2,FALSE),"")</f>
        <v/>
      </c>
      <c r="I47" s="33" t="str">
        <f>IF($G47&lt;&gt;"",VLOOKUP($G47,Parametros!$I$3:$N$102,4,FALSE),"")</f>
        <v/>
      </c>
      <c r="J47" s="9"/>
      <c r="K47" s="33" t="str">
        <f>IF($J47&lt;&gt;"",VLOOKUP($J47,Parametros!$AL$3:$AN$102,3,FALSE),"")</f>
        <v/>
      </c>
      <c r="L47" s="9"/>
      <c r="M47" s="10"/>
      <c r="O47" s="22" t="str">
        <f t="shared" si="3"/>
        <v/>
      </c>
      <c r="P47" s="9"/>
      <c r="Q47" s="66"/>
      <c r="S47" s="22" t="str">
        <f t="shared" si="2"/>
        <v/>
      </c>
      <c r="T47" s="9"/>
      <c r="U47" s="9"/>
      <c r="V47" s="69" t="str">
        <f t="shared" si="0"/>
        <v/>
      </c>
      <c r="W47" s="10"/>
    </row>
    <row r="48" spans="1:23" x14ac:dyDescent="0.2">
      <c r="A48" s="22" t="str">
        <f t="shared" si="1"/>
        <v/>
      </c>
      <c r="B48" s="9"/>
      <c r="C48" s="9"/>
      <c r="D48" s="9"/>
      <c r="E48" s="9"/>
      <c r="F48" s="14"/>
      <c r="G48" s="9"/>
      <c r="H48" s="33" t="str">
        <f>IF($G48&lt;&gt;"",VLOOKUP($G48,Parametros!$I$3:$N$102,2,FALSE),"")</f>
        <v/>
      </c>
      <c r="I48" s="33" t="str">
        <f>IF($G48&lt;&gt;"",VLOOKUP($G48,Parametros!$I$3:$N$102,4,FALSE),"")</f>
        <v/>
      </c>
      <c r="J48" s="9"/>
      <c r="K48" s="33" t="str">
        <f>IF($J48&lt;&gt;"",VLOOKUP($J48,Parametros!$AL$3:$AN$102,3,FALSE),"")</f>
        <v/>
      </c>
      <c r="L48" s="9"/>
      <c r="M48" s="10"/>
      <c r="O48" s="22" t="str">
        <f t="shared" si="3"/>
        <v/>
      </c>
      <c r="P48" s="9"/>
      <c r="Q48" s="66"/>
      <c r="S48" s="22" t="str">
        <f t="shared" si="2"/>
        <v/>
      </c>
      <c r="T48" s="9"/>
      <c r="U48" s="9"/>
      <c r="V48" s="69" t="str">
        <f t="shared" si="0"/>
        <v/>
      </c>
      <c r="W48" s="10"/>
    </row>
    <row r="49" spans="1:23" x14ac:dyDescent="0.2">
      <c r="A49" s="22" t="str">
        <f t="shared" si="1"/>
        <v/>
      </c>
      <c r="B49" s="9"/>
      <c r="C49" s="9"/>
      <c r="D49" s="9"/>
      <c r="E49" s="9"/>
      <c r="F49" s="14"/>
      <c r="G49" s="9"/>
      <c r="H49" s="33" t="str">
        <f>IF($G49&lt;&gt;"",VLOOKUP($G49,Parametros!$I$3:$N$102,2,FALSE),"")</f>
        <v/>
      </c>
      <c r="I49" s="33" t="str">
        <f>IF($G49&lt;&gt;"",VLOOKUP($G49,Parametros!$I$3:$N$102,4,FALSE),"")</f>
        <v/>
      </c>
      <c r="J49" s="9"/>
      <c r="K49" s="33" t="str">
        <f>IF($J49&lt;&gt;"",VLOOKUP($J49,Parametros!$AL$3:$AN$102,3,FALSE),"")</f>
        <v/>
      </c>
      <c r="L49" s="9"/>
      <c r="M49" s="10"/>
      <c r="O49" s="22" t="str">
        <f t="shared" si="3"/>
        <v/>
      </c>
      <c r="P49" s="9"/>
      <c r="Q49" s="66"/>
      <c r="S49" s="22" t="str">
        <f t="shared" si="2"/>
        <v/>
      </c>
      <c r="T49" s="9"/>
      <c r="U49" s="9"/>
      <c r="V49" s="69" t="str">
        <f t="shared" si="0"/>
        <v/>
      </c>
      <c r="W49" s="10"/>
    </row>
    <row r="50" spans="1:23" x14ac:dyDescent="0.2">
      <c r="A50" s="22" t="str">
        <f t="shared" si="1"/>
        <v/>
      </c>
      <c r="B50" s="9"/>
      <c r="C50" s="9"/>
      <c r="D50" s="9"/>
      <c r="E50" s="9"/>
      <c r="F50" s="14"/>
      <c r="G50" s="9"/>
      <c r="H50" s="33" t="str">
        <f>IF($G50&lt;&gt;"",VLOOKUP($G50,Parametros!$I$3:$N$102,2,FALSE),"")</f>
        <v/>
      </c>
      <c r="I50" s="33" t="str">
        <f>IF($G50&lt;&gt;"",VLOOKUP($G50,Parametros!$I$3:$N$102,4,FALSE),"")</f>
        <v/>
      </c>
      <c r="J50" s="9"/>
      <c r="K50" s="33" t="str">
        <f>IF($J50&lt;&gt;"",VLOOKUP($J50,Parametros!$AL$3:$AN$102,3,FALSE),"")</f>
        <v/>
      </c>
      <c r="L50" s="9"/>
      <c r="M50" s="10"/>
      <c r="O50" s="22" t="str">
        <f t="shared" si="3"/>
        <v/>
      </c>
      <c r="P50" s="9"/>
      <c r="Q50" s="66"/>
      <c r="S50" s="22" t="str">
        <f t="shared" si="2"/>
        <v/>
      </c>
      <c r="T50" s="9"/>
      <c r="U50" s="9"/>
      <c r="V50" s="69" t="str">
        <f t="shared" si="0"/>
        <v/>
      </c>
      <c r="W50" s="10"/>
    </row>
    <row r="51" spans="1:23" x14ac:dyDescent="0.2">
      <c r="A51" s="22" t="str">
        <f t="shared" si="1"/>
        <v/>
      </c>
      <c r="B51" s="9"/>
      <c r="C51" s="9"/>
      <c r="D51" s="9"/>
      <c r="E51" s="9"/>
      <c r="F51" s="14"/>
      <c r="G51" s="9"/>
      <c r="H51" s="33" t="str">
        <f>IF($G51&lt;&gt;"",VLOOKUP($G51,Parametros!$I$3:$N$102,2,FALSE),"")</f>
        <v/>
      </c>
      <c r="I51" s="33" t="str">
        <f>IF($G51&lt;&gt;"",VLOOKUP($G51,Parametros!$I$3:$N$102,4,FALSE),"")</f>
        <v/>
      </c>
      <c r="J51" s="9"/>
      <c r="K51" s="33" t="str">
        <f>IF($J51&lt;&gt;"",VLOOKUP($J51,Parametros!$AL$3:$AN$102,3,FALSE),"")</f>
        <v/>
      </c>
      <c r="L51" s="9"/>
      <c r="M51" s="10"/>
      <c r="O51" s="22" t="str">
        <f t="shared" si="3"/>
        <v/>
      </c>
      <c r="P51" s="9"/>
      <c r="Q51" s="66"/>
      <c r="S51" s="22" t="str">
        <f t="shared" si="2"/>
        <v/>
      </c>
      <c r="T51" s="9"/>
      <c r="U51" s="9"/>
      <c r="V51" s="69" t="str">
        <f t="shared" si="0"/>
        <v/>
      </c>
      <c r="W51" s="10"/>
    </row>
    <row r="52" spans="1:23" x14ac:dyDescent="0.2">
      <c r="A52" s="22" t="str">
        <f t="shared" si="1"/>
        <v/>
      </c>
      <c r="B52" s="9"/>
      <c r="C52" s="9"/>
      <c r="D52" s="9"/>
      <c r="E52" s="9"/>
      <c r="F52" s="14"/>
      <c r="G52" s="9"/>
      <c r="H52" s="33" t="str">
        <f>IF($G52&lt;&gt;"",VLOOKUP($G52,Parametros!$I$3:$N$102,2,FALSE),"")</f>
        <v/>
      </c>
      <c r="I52" s="33" t="str">
        <f>IF($G52&lt;&gt;"",VLOOKUP($G52,Parametros!$I$3:$N$102,4,FALSE),"")</f>
        <v/>
      </c>
      <c r="J52" s="9"/>
      <c r="K52" s="33" t="str">
        <f>IF($J52&lt;&gt;"",VLOOKUP($J52,Parametros!$AL$3:$AN$102,3,FALSE),"")</f>
        <v/>
      </c>
      <c r="L52" s="9"/>
      <c r="M52" s="10"/>
      <c r="O52" s="22" t="str">
        <f t="shared" si="3"/>
        <v/>
      </c>
      <c r="P52" s="9"/>
      <c r="Q52" s="66"/>
      <c r="S52" s="22" t="str">
        <f t="shared" si="2"/>
        <v/>
      </c>
      <c r="T52" s="9"/>
      <c r="U52" s="9"/>
      <c r="V52" s="69" t="str">
        <f t="shared" si="0"/>
        <v/>
      </c>
      <c r="W52" s="10"/>
    </row>
    <row r="53" spans="1:23" x14ac:dyDescent="0.2">
      <c r="A53" s="22" t="str">
        <f t="shared" si="1"/>
        <v/>
      </c>
      <c r="B53" s="9"/>
      <c r="C53" s="9"/>
      <c r="D53" s="9"/>
      <c r="E53" s="9"/>
      <c r="F53" s="14"/>
      <c r="G53" s="9"/>
      <c r="H53" s="33" t="str">
        <f>IF($G53&lt;&gt;"",VLOOKUP($G53,Parametros!$I$3:$N$102,2,FALSE),"")</f>
        <v/>
      </c>
      <c r="I53" s="33" t="str">
        <f>IF($G53&lt;&gt;"",VLOOKUP($G53,Parametros!$I$3:$N$102,4,FALSE),"")</f>
        <v/>
      </c>
      <c r="J53" s="9"/>
      <c r="K53" s="33" t="str">
        <f>IF($J53&lt;&gt;"",VLOOKUP($J53,Parametros!$AL$3:$AN$102,3,FALSE),"")</f>
        <v/>
      </c>
      <c r="L53" s="9"/>
      <c r="M53" s="10"/>
      <c r="O53" s="22" t="str">
        <f t="shared" si="3"/>
        <v/>
      </c>
      <c r="P53" s="9"/>
      <c r="Q53" s="66"/>
      <c r="S53" s="22" t="str">
        <f t="shared" si="2"/>
        <v/>
      </c>
      <c r="T53" s="9"/>
      <c r="U53" s="9"/>
      <c r="V53" s="69" t="str">
        <f t="shared" si="0"/>
        <v/>
      </c>
      <c r="W53" s="10"/>
    </row>
    <row r="54" spans="1:23" x14ac:dyDescent="0.2">
      <c r="A54" s="22" t="str">
        <f t="shared" si="1"/>
        <v/>
      </c>
      <c r="B54" s="9"/>
      <c r="C54" s="9"/>
      <c r="D54" s="9"/>
      <c r="E54" s="9"/>
      <c r="F54" s="14"/>
      <c r="G54" s="9"/>
      <c r="H54" s="33" t="str">
        <f>IF($G54&lt;&gt;"",VLOOKUP($G54,Parametros!$I$3:$N$102,2,FALSE),"")</f>
        <v/>
      </c>
      <c r="I54" s="33" t="str">
        <f>IF($G54&lt;&gt;"",VLOOKUP($G54,Parametros!$I$3:$N$102,4,FALSE),"")</f>
        <v/>
      </c>
      <c r="J54" s="9"/>
      <c r="K54" s="33" t="str">
        <f>IF($J54&lt;&gt;"",VLOOKUP($J54,Parametros!$AL$3:$AN$102,3,FALSE),"")</f>
        <v/>
      </c>
      <c r="L54" s="9"/>
      <c r="M54" s="10"/>
      <c r="O54" s="22" t="str">
        <f t="shared" si="3"/>
        <v/>
      </c>
      <c r="P54" s="9"/>
      <c r="Q54" s="66"/>
      <c r="S54" s="22" t="str">
        <f t="shared" si="2"/>
        <v/>
      </c>
      <c r="T54" s="9"/>
      <c r="U54" s="9"/>
      <c r="V54" s="69" t="str">
        <f t="shared" si="0"/>
        <v/>
      </c>
      <c r="W54" s="10"/>
    </row>
    <row r="55" spans="1:23" x14ac:dyDescent="0.2">
      <c r="A55" s="22" t="str">
        <f t="shared" si="1"/>
        <v/>
      </c>
      <c r="B55" s="9"/>
      <c r="C55" s="9"/>
      <c r="D55" s="9"/>
      <c r="E55" s="9"/>
      <c r="F55" s="14"/>
      <c r="G55" s="9"/>
      <c r="H55" s="33" t="str">
        <f>IF($G55&lt;&gt;"",VLOOKUP($G55,Parametros!$I$3:$N$102,2,FALSE),"")</f>
        <v/>
      </c>
      <c r="I55" s="33" t="str">
        <f>IF($G55&lt;&gt;"",VLOOKUP($G55,Parametros!$I$3:$N$102,4,FALSE),"")</f>
        <v/>
      </c>
      <c r="J55" s="9"/>
      <c r="K55" s="33" t="str">
        <f>IF($J55&lt;&gt;"",VLOOKUP($J55,Parametros!$AL$3:$AN$102,3,FALSE),"")</f>
        <v/>
      </c>
      <c r="L55" s="9"/>
      <c r="M55" s="10"/>
      <c r="O55" s="22" t="str">
        <f t="shared" si="3"/>
        <v/>
      </c>
      <c r="P55" s="9"/>
      <c r="Q55" s="66"/>
      <c r="S55" s="22" t="str">
        <f t="shared" si="2"/>
        <v/>
      </c>
      <c r="T55" s="9"/>
      <c r="U55" s="9"/>
      <c r="V55" s="69" t="str">
        <f t="shared" si="0"/>
        <v/>
      </c>
      <c r="W55" s="10"/>
    </row>
    <row r="56" spans="1:23" x14ac:dyDescent="0.2">
      <c r="A56" s="22" t="str">
        <f t="shared" si="1"/>
        <v/>
      </c>
      <c r="B56" s="9"/>
      <c r="C56" s="9"/>
      <c r="D56" s="9"/>
      <c r="E56" s="9"/>
      <c r="F56" s="14"/>
      <c r="G56" s="9"/>
      <c r="H56" s="33" t="str">
        <f>IF($G56&lt;&gt;"",VLOOKUP($G56,Parametros!$I$3:$N$102,2,FALSE),"")</f>
        <v/>
      </c>
      <c r="I56" s="33" t="str">
        <f>IF($G56&lt;&gt;"",VLOOKUP($G56,Parametros!$I$3:$N$102,4,FALSE),"")</f>
        <v/>
      </c>
      <c r="J56" s="9"/>
      <c r="K56" s="33" t="str">
        <f>IF($J56&lt;&gt;"",VLOOKUP($J56,Parametros!$AL$3:$AN$102,3,FALSE),"")</f>
        <v/>
      </c>
      <c r="L56" s="9"/>
      <c r="M56" s="10"/>
      <c r="O56" s="22" t="str">
        <f t="shared" si="3"/>
        <v/>
      </c>
      <c r="P56" s="9"/>
      <c r="Q56" s="66"/>
      <c r="S56" s="22" t="str">
        <f t="shared" si="2"/>
        <v/>
      </c>
      <c r="T56" s="9"/>
      <c r="U56" s="9"/>
      <c r="V56" s="69" t="str">
        <f t="shared" si="0"/>
        <v/>
      </c>
      <c r="W56" s="10"/>
    </row>
    <row r="57" spans="1:23" x14ac:dyDescent="0.2">
      <c r="A57" s="22" t="str">
        <f t="shared" si="1"/>
        <v/>
      </c>
      <c r="B57" s="9"/>
      <c r="C57" s="9"/>
      <c r="D57" s="9"/>
      <c r="E57" s="9"/>
      <c r="F57" s="14"/>
      <c r="G57" s="9"/>
      <c r="H57" s="33" t="str">
        <f>IF($G57&lt;&gt;"",VLOOKUP($G57,Parametros!$I$3:$N$102,2,FALSE),"")</f>
        <v/>
      </c>
      <c r="I57" s="33" t="str">
        <f>IF($G57&lt;&gt;"",VLOOKUP($G57,Parametros!$I$3:$N$102,4,FALSE),"")</f>
        <v/>
      </c>
      <c r="J57" s="9"/>
      <c r="K57" s="33" t="str">
        <f>IF($J57&lt;&gt;"",VLOOKUP($J57,Parametros!$AL$3:$AN$102,3,FALSE),"")</f>
        <v/>
      </c>
      <c r="L57" s="9"/>
      <c r="M57" s="10"/>
      <c r="O57" s="22" t="str">
        <f t="shared" si="3"/>
        <v/>
      </c>
      <c r="P57" s="9"/>
      <c r="Q57" s="66"/>
      <c r="S57" s="22" t="str">
        <f t="shared" si="2"/>
        <v/>
      </c>
      <c r="T57" s="9"/>
      <c r="U57" s="9"/>
      <c r="V57" s="69" t="str">
        <f t="shared" si="0"/>
        <v/>
      </c>
      <c r="W57" s="10"/>
    </row>
    <row r="58" spans="1:23" x14ac:dyDescent="0.2">
      <c r="A58" s="22" t="str">
        <f t="shared" si="1"/>
        <v/>
      </c>
      <c r="B58" s="9"/>
      <c r="C58" s="9"/>
      <c r="D58" s="9"/>
      <c r="E58" s="9"/>
      <c r="F58" s="14"/>
      <c r="G58" s="9"/>
      <c r="H58" s="33" t="str">
        <f>IF($G58&lt;&gt;"",VLOOKUP($G58,Parametros!$I$3:$N$102,2,FALSE),"")</f>
        <v/>
      </c>
      <c r="I58" s="33" t="str">
        <f>IF($G58&lt;&gt;"",VLOOKUP($G58,Parametros!$I$3:$N$102,4,FALSE),"")</f>
        <v/>
      </c>
      <c r="J58" s="9"/>
      <c r="K58" s="33" t="str">
        <f>IF($J58&lt;&gt;"",VLOOKUP($J58,Parametros!$AL$3:$AN$102,3,FALSE),"")</f>
        <v/>
      </c>
      <c r="L58" s="9"/>
      <c r="M58" s="10"/>
      <c r="O58" s="22" t="str">
        <f t="shared" si="3"/>
        <v/>
      </c>
      <c r="P58" s="9"/>
      <c r="Q58" s="66"/>
      <c r="S58" s="22" t="str">
        <f t="shared" si="2"/>
        <v/>
      </c>
      <c r="T58" s="9"/>
      <c r="U58" s="9"/>
      <c r="V58" s="69" t="str">
        <f t="shared" si="0"/>
        <v/>
      </c>
      <c r="W58" s="10"/>
    </row>
    <row r="59" spans="1:23" x14ac:dyDescent="0.2">
      <c r="A59" s="22" t="str">
        <f t="shared" si="1"/>
        <v/>
      </c>
      <c r="B59" s="9"/>
      <c r="C59" s="9"/>
      <c r="D59" s="9"/>
      <c r="E59" s="9"/>
      <c r="F59" s="14"/>
      <c r="G59" s="9"/>
      <c r="H59" s="33" t="str">
        <f>IF($G59&lt;&gt;"",VLOOKUP($G59,Parametros!$I$3:$N$102,2,FALSE),"")</f>
        <v/>
      </c>
      <c r="I59" s="33" t="str">
        <f>IF($G59&lt;&gt;"",VLOOKUP($G59,Parametros!$I$3:$N$102,4,FALSE),"")</f>
        <v/>
      </c>
      <c r="J59" s="9"/>
      <c r="K59" s="33" t="str">
        <f>IF($J59&lt;&gt;"",VLOOKUP($J59,Parametros!$AL$3:$AN$102,3,FALSE),"")</f>
        <v/>
      </c>
      <c r="L59" s="9"/>
      <c r="M59" s="10"/>
      <c r="O59" s="22" t="str">
        <f t="shared" si="3"/>
        <v/>
      </c>
      <c r="P59" s="9"/>
      <c r="Q59" s="66"/>
      <c r="S59" s="22" t="str">
        <f t="shared" si="2"/>
        <v/>
      </c>
      <c r="T59" s="9"/>
      <c r="U59" s="9"/>
      <c r="V59" s="69" t="str">
        <f t="shared" si="0"/>
        <v/>
      </c>
      <c r="W59" s="10"/>
    </row>
    <row r="60" spans="1:23" x14ac:dyDescent="0.2">
      <c r="A60" s="22" t="str">
        <f t="shared" si="1"/>
        <v/>
      </c>
      <c r="B60" s="9"/>
      <c r="C60" s="9"/>
      <c r="D60" s="9"/>
      <c r="E60" s="9"/>
      <c r="F60" s="14"/>
      <c r="G60" s="9"/>
      <c r="H60" s="33" t="str">
        <f>IF($G60&lt;&gt;"",VLOOKUP($G60,Parametros!$I$3:$N$102,2,FALSE),"")</f>
        <v/>
      </c>
      <c r="I60" s="33" t="str">
        <f>IF($G60&lt;&gt;"",VLOOKUP($G60,Parametros!$I$3:$N$102,4,FALSE),"")</f>
        <v/>
      </c>
      <c r="J60" s="9"/>
      <c r="K60" s="33" t="str">
        <f>IF($J60&lt;&gt;"",VLOOKUP($J60,Parametros!$AL$3:$AN$102,3,FALSE),"")</f>
        <v/>
      </c>
      <c r="L60" s="9"/>
      <c r="M60" s="10"/>
      <c r="O60" s="22" t="str">
        <f t="shared" si="3"/>
        <v/>
      </c>
      <c r="P60" s="9"/>
      <c r="Q60" s="66"/>
      <c r="S60" s="22" t="str">
        <f t="shared" si="2"/>
        <v/>
      </c>
      <c r="T60" s="9"/>
      <c r="U60" s="9"/>
      <c r="V60" s="69" t="str">
        <f t="shared" si="0"/>
        <v/>
      </c>
      <c r="W60" s="10"/>
    </row>
    <row r="61" spans="1:23" x14ac:dyDescent="0.2">
      <c r="A61" s="22" t="str">
        <f t="shared" si="1"/>
        <v/>
      </c>
      <c r="B61" s="9"/>
      <c r="C61" s="9"/>
      <c r="D61" s="9"/>
      <c r="E61" s="9"/>
      <c r="F61" s="14"/>
      <c r="G61" s="9"/>
      <c r="H61" s="33" t="str">
        <f>IF($G61&lt;&gt;"",VLOOKUP($G61,Parametros!$I$3:$N$102,2,FALSE),"")</f>
        <v/>
      </c>
      <c r="I61" s="33" t="str">
        <f>IF($G61&lt;&gt;"",VLOOKUP($G61,Parametros!$I$3:$N$102,4,FALSE),"")</f>
        <v/>
      </c>
      <c r="J61" s="9"/>
      <c r="K61" s="33" t="str">
        <f>IF($J61&lt;&gt;"",VLOOKUP($J61,Parametros!$AL$3:$AN$102,3,FALSE),"")</f>
        <v/>
      </c>
      <c r="L61" s="9"/>
      <c r="M61" s="10"/>
      <c r="O61" s="22" t="str">
        <f t="shared" si="3"/>
        <v/>
      </c>
      <c r="P61" s="9"/>
      <c r="Q61" s="66"/>
      <c r="S61" s="22" t="str">
        <f t="shared" si="2"/>
        <v/>
      </c>
      <c r="T61" s="9"/>
      <c r="U61" s="9"/>
      <c r="V61" s="69" t="str">
        <f t="shared" si="0"/>
        <v/>
      </c>
      <c r="W61" s="10"/>
    </row>
    <row r="62" spans="1:23" x14ac:dyDescent="0.2">
      <c r="A62" s="22" t="str">
        <f t="shared" si="1"/>
        <v/>
      </c>
      <c r="B62" s="9"/>
      <c r="C62" s="9"/>
      <c r="D62" s="9"/>
      <c r="E62" s="9"/>
      <c r="F62" s="14"/>
      <c r="G62" s="9"/>
      <c r="H62" s="33" t="str">
        <f>IF($G62&lt;&gt;"",VLOOKUP($G62,Parametros!$I$3:$N$102,2,FALSE),"")</f>
        <v/>
      </c>
      <c r="I62" s="33" t="str">
        <f>IF($G62&lt;&gt;"",VLOOKUP($G62,Parametros!$I$3:$N$102,4,FALSE),"")</f>
        <v/>
      </c>
      <c r="J62" s="9"/>
      <c r="K62" s="33" t="str">
        <f>IF($J62&lt;&gt;"",VLOOKUP($J62,Parametros!$AL$3:$AN$102,3,FALSE),"")</f>
        <v/>
      </c>
      <c r="L62" s="9"/>
      <c r="M62" s="10"/>
      <c r="O62" s="22" t="str">
        <f t="shared" si="3"/>
        <v/>
      </c>
      <c r="P62" s="9"/>
      <c r="Q62" s="66"/>
      <c r="S62" s="22" t="str">
        <f t="shared" si="2"/>
        <v/>
      </c>
      <c r="T62" s="9"/>
      <c r="U62" s="9"/>
      <c r="V62" s="69" t="str">
        <f t="shared" si="0"/>
        <v/>
      </c>
      <c r="W62" s="10"/>
    </row>
    <row r="63" spans="1:23" x14ac:dyDescent="0.2">
      <c r="A63" s="22" t="str">
        <f t="shared" si="1"/>
        <v/>
      </c>
      <c r="B63" s="9"/>
      <c r="C63" s="9"/>
      <c r="D63" s="9"/>
      <c r="E63" s="9"/>
      <c r="F63" s="14"/>
      <c r="G63" s="9"/>
      <c r="H63" s="33" t="str">
        <f>IF($G63&lt;&gt;"",VLOOKUP($G63,Parametros!$I$3:$N$102,2,FALSE),"")</f>
        <v/>
      </c>
      <c r="I63" s="33" t="str">
        <f>IF($G63&lt;&gt;"",VLOOKUP($G63,Parametros!$I$3:$N$102,4,FALSE),"")</f>
        <v/>
      </c>
      <c r="J63" s="9"/>
      <c r="K63" s="33" t="str">
        <f>IF($J63&lt;&gt;"",VLOOKUP($J63,Parametros!$AL$3:$AN$102,3,FALSE),"")</f>
        <v/>
      </c>
      <c r="L63" s="9"/>
      <c r="M63" s="10"/>
      <c r="O63" s="22" t="str">
        <f t="shared" si="3"/>
        <v/>
      </c>
      <c r="P63" s="9"/>
      <c r="Q63" s="66"/>
      <c r="S63" s="22" t="str">
        <f t="shared" si="2"/>
        <v/>
      </c>
      <c r="T63" s="9"/>
      <c r="U63" s="9"/>
      <c r="V63" s="69" t="str">
        <f t="shared" si="0"/>
        <v/>
      </c>
      <c r="W63" s="10"/>
    </row>
    <row r="64" spans="1:23" x14ac:dyDescent="0.2">
      <c r="A64" s="22" t="str">
        <f t="shared" si="1"/>
        <v/>
      </c>
      <c r="B64" s="9"/>
      <c r="C64" s="9"/>
      <c r="D64" s="9"/>
      <c r="E64" s="9"/>
      <c r="F64" s="14"/>
      <c r="G64" s="9"/>
      <c r="H64" s="33" t="str">
        <f>IF($G64&lt;&gt;"",VLOOKUP($G64,Parametros!$I$3:$N$102,2,FALSE),"")</f>
        <v/>
      </c>
      <c r="I64" s="33" t="str">
        <f>IF($G64&lt;&gt;"",VLOOKUP($G64,Parametros!$I$3:$N$102,4,FALSE),"")</f>
        <v/>
      </c>
      <c r="J64" s="9"/>
      <c r="K64" s="33" t="str">
        <f>IF($J64&lt;&gt;"",VLOOKUP($J64,Parametros!$AL$3:$AN$102,3,FALSE),"")</f>
        <v/>
      </c>
      <c r="L64" s="9"/>
      <c r="M64" s="10"/>
      <c r="O64" s="22" t="str">
        <f t="shared" si="3"/>
        <v/>
      </c>
      <c r="P64" s="9"/>
      <c r="Q64" s="66"/>
      <c r="S64" s="22" t="str">
        <f t="shared" si="2"/>
        <v/>
      </c>
      <c r="T64" s="9"/>
      <c r="U64" s="9"/>
      <c r="V64" s="69" t="str">
        <f t="shared" si="0"/>
        <v/>
      </c>
      <c r="W64" s="10"/>
    </row>
    <row r="65" spans="1:23" x14ac:dyDescent="0.2">
      <c r="A65" s="22" t="str">
        <f t="shared" si="1"/>
        <v/>
      </c>
      <c r="B65" s="9"/>
      <c r="C65" s="9"/>
      <c r="D65" s="9"/>
      <c r="E65" s="9"/>
      <c r="F65" s="14"/>
      <c r="G65" s="9"/>
      <c r="H65" s="33" t="str">
        <f>IF($G65&lt;&gt;"",VLOOKUP($G65,Parametros!$I$3:$N$102,2,FALSE),"")</f>
        <v/>
      </c>
      <c r="I65" s="33" t="str">
        <f>IF($G65&lt;&gt;"",VLOOKUP($G65,Parametros!$I$3:$N$102,4,FALSE),"")</f>
        <v/>
      </c>
      <c r="J65" s="9"/>
      <c r="K65" s="33" t="str">
        <f>IF($J65&lt;&gt;"",VLOOKUP($J65,Parametros!$AL$3:$AN$102,3,FALSE),"")</f>
        <v/>
      </c>
      <c r="L65" s="9"/>
      <c r="M65" s="10"/>
      <c r="O65" s="22" t="str">
        <f t="shared" si="3"/>
        <v/>
      </c>
      <c r="P65" s="9"/>
      <c r="Q65" s="66"/>
      <c r="S65" s="22" t="str">
        <f t="shared" si="2"/>
        <v/>
      </c>
      <c r="T65" s="9"/>
      <c r="U65" s="9"/>
      <c r="V65" s="69" t="str">
        <f t="shared" si="0"/>
        <v/>
      </c>
      <c r="W65" s="10"/>
    </row>
    <row r="66" spans="1:23" x14ac:dyDescent="0.2">
      <c r="A66" s="22" t="str">
        <f t="shared" si="1"/>
        <v/>
      </c>
      <c r="B66" s="9"/>
      <c r="C66" s="9"/>
      <c r="D66" s="9"/>
      <c r="E66" s="9"/>
      <c r="F66" s="14"/>
      <c r="G66" s="9"/>
      <c r="H66" s="33" t="str">
        <f>IF($G66&lt;&gt;"",VLOOKUP($G66,Parametros!$I$3:$N$102,2,FALSE),"")</f>
        <v/>
      </c>
      <c r="I66" s="33" t="str">
        <f>IF($G66&lt;&gt;"",VLOOKUP($G66,Parametros!$I$3:$N$102,4,FALSE),"")</f>
        <v/>
      </c>
      <c r="J66" s="9"/>
      <c r="K66" s="33" t="str">
        <f>IF($J66&lt;&gt;"",VLOOKUP($J66,Parametros!$AL$3:$AN$102,3,FALSE),"")</f>
        <v/>
      </c>
      <c r="L66" s="9"/>
      <c r="M66" s="10"/>
      <c r="O66" s="22" t="str">
        <f t="shared" si="3"/>
        <v/>
      </c>
      <c r="P66" s="9"/>
      <c r="Q66" s="66"/>
      <c r="S66" s="22" t="str">
        <f t="shared" si="2"/>
        <v/>
      </c>
      <c r="T66" s="9"/>
      <c r="U66" s="9"/>
      <c r="V66" s="69" t="str">
        <f t="shared" si="0"/>
        <v/>
      </c>
      <c r="W66" s="10"/>
    </row>
    <row r="67" spans="1:23" x14ac:dyDescent="0.2">
      <c r="A67" s="22" t="str">
        <f t="shared" si="1"/>
        <v/>
      </c>
      <c r="B67" s="9"/>
      <c r="C67" s="9"/>
      <c r="D67" s="9"/>
      <c r="E67" s="9"/>
      <c r="F67" s="14"/>
      <c r="G67" s="9"/>
      <c r="H67" s="33" t="str">
        <f>IF($G67&lt;&gt;"",VLOOKUP($G67,Parametros!$I$3:$N$102,2,FALSE),"")</f>
        <v/>
      </c>
      <c r="I67" s="33" t="str">
        <f>IF($G67&lt;&gt;"",VLOOKUP($G67,Parametros!$I$3:$N$102,4,FALSE),"")</f>
        <v/>
      </c>
      <c r="J67" s="9"/>
      <c r="K67" s="33" t="str">
        <f>IF($J67&lt;&gt;"",VLOOKUP($J67,Parametros!$AL$3:$AN$102,3,FALSE),"")</f>
        <v/>
      </c>
      <c r="L67" s="9"/>
      <c r="M67" s="10"/>
      <c r="O67" s="22" t="str">
        <f t="shared" si="3"/>
        <v/>
      </c>
      <c r="P67" s="9"/>
      <c r="Q67" s="66"/>
      <c r="S67" s="22" t="str">
        <f t="shared" si="2"/>
        <v/>
      </c>
      <c r="T67" s="9"/>
      <c r="U67" s="9"/>
      <c r="V67" s="69" t="str">
        <f t="shared" si="0"/>
        <v/>
      </c>
      <c r="W67" s="10"/>
    </row>
    <row r="68" spans="1:23" x14ac:dyDescent="0.2">
      <c r="A68" s="22" t="str">
        <f t="shared" si="1"/>
        <v/>
      </c>
      <c r="B68" s="9"/>
      <c r="C68" s="9"/>
      <c r="D68" s="9"/>
      <c r="E68" s="9"/>
      <c r="F68" s="14"/>
      <c r="G68" s="9"/>
      <c r="H68" s="33" t="str">
        <f>IF($G68&lt;&gt;"",VLOOKUP($G68,Parametros!$I$3:$N$102,2,FALSE),"")</f>
        <v/>
      </c>
      <c r="I68" s="33" t="str">
        <f>IF($G68&lt;&gt;"",VLOOKUP($G68,Parametros!$I$3:$N$102,4,FALSE),"")</f>
        <v/>
      </c>
      <c r="J68" s="9"/>
      <c r="K68" s="33" t="str">
        <f>IF($J68&lt;&gt;"",VLOOKUP($J68,Parametros!$AL$3:$AN$102,3,FALSE),"")</f>
        <v/>
      </c>
      <c r="L68" s="9"/>
      <c r="M68" s="10"/>
      <c r="O68" s="22" t="str">
        <f t="shared" si="3"/>
        <v/>
      </c>
      <c r="P68" s="9"/>
      <c r="Q68" s="66"/>
      <c r="S68" s="22" t="str">
        <f t="shared" si="2"/>
        <v/>
      </c>
      <c r="T68" s="9"/>
      <c r="U68" s="9"/>
      <c r="V68" s="69" t="str">
        <f t="shared" ref="V68:V131" si="4">T68&amp;U68</f>
        <v/>
      </c>
      <c r="W68" s="10"/>
    </row>
    <row r="69" spans="1:23" x14ac:dyDescent="0.2">
      <c r="A69" s="22" t="str">
        <f t="shared" ref="A69:A132" si="5">IF($C69&lt;&gt;"",$A68+1,"")</f>
        <v/>
      </c>
      <c r="B69" s="9"/>
      <c r="C69" s="9"/>
      <c r="D69" s="9"/>
      <c r="E69" s="9"/>
      <c r="F69" s="14"/>
      <c r="G69" s="9"/>
      <c r="H69" s="33" t="str">
        <f>IF($G69&lt;&gt;"",VLOOKUP($G69,Parametros!$I$3:$N$102,2,FALSE),"")</f>
        <v/>
      </c>
      <c r="I69" s="33" t="str">
        <f>IF($G69&lt;&gt;"",VLOOKUP($G69,Parametros!$I$3:$N$102,4,FALSE),"")</f>
        <v/>
      </c>
      <c r="J69" s="9"/>
      <c r="K69" s="33" t="str">
        <f>IF($J69&lt;&gt;"",VLOOKUP($J69,Parametros!$AL$3:$AN$102,3,FALSE),"")</f>
        <v/>
      </c>
      <c r="L69" s="9"/>
      <c r="M69" s="10"/>
      <c r="O69" s="22" t="str">
        <f t="shared" si="3"/>
        <v/>
      </c>
      <c r="P69" s="9"/>
      <c r="Q69" s="66"/>
      <c r="S69" s="22" t="str">
        <f t="shared" ref="S69:S132" si="6">IF($U69&lt;&gt;"",$S68+1,"")</f>
        <v/>
      </c>
      <c r="T69" s="9"/>
      <c r="U69" s="9"/>
      <c r="V69" s="69" t="str">
        <f t="shared" si="4"/>
        <v/>
      </c>
      <c r="W69" s="10"/>
    </row>
    <row r="70" spans="1:23" x14ac:dyDescent="0.2">
      <c r="A70" s="22" t="str">
        <f t="shared" si="5"/>
        <v/>
      </c>
      <c r="B70" s="9"/>
      <c r="C70" s="9"/>
      <c r="D70" s="9"/>
      <c r="E70" s="9"/>
      <c r="F70" s="14"/>
      <c r="G70" s="9"/>
      <c r="H70" s="33" t="str">
        <f>IF($G70&lt;&gt;"",VLOOKUP($G70,Parametros!$I$3:$N$102,2,FALSE),"")</f>
        <v/>
      </c>
      <c r="I70" s="33" t="str">
        <f>IF($G70&lt;&gt;"",VLOOKUP($G70,Parametros!$I$3:$N$102,4,FALSE),"")</f>
        <v/>
      </c>
      <c r="J70" s="9"/>
      <c r="K70" s="33" t="str">
        <f>IF($J70&lt;&gt;"",VLOOKUP($J70,Parametros!$AL$3:$AN$102,3,FALSE),"")</f>
        <v/>
      </c>
      <c r="L70" s="9"/>
      <c r="M70" s="10"/>
      <c r="O70" s="22" t="str">
        <f t="shared" si="3"/>
        <v/>
      </c>
      <c r="P70" s="9"/>
      <c r="Q70" s="66"/>
      <c r="S70" s="22" t="str">
        <f t="shared" si="6"/>
        <v/>
      </c>
      <c r="T70" s="9"/>
      <c r="U70" s="9"/>
      <c r="V70" s="69" t="str">
        <f t="shared" si="4"/>
        <v/>
      </c>
      <c r="W70" s="10"/>
    </row>
    <row r="71" spans="1:23" x14ac:dyDescent="0.2">
      <c r="A71" s="22" t="str">
        <f t="shared" si="5"/>
        <v/>
      </c>
      <c r="B71" s="9"/>
      <c r="C71" s="9"/>
      <c r="D71" s="9"/>
      <c r="E71" s="9"/>
      <c r="F71" s="14"/>
      <c r="G71" s="9"/>
      <c r="H71" s="33" t="str">
        <f>IF($G71&lt;&gt;"",VLOOKUP($G71,Parametros!$I$3:$N$102,2,FALSE),"")</f>
        <v/>
      </c>
      <c r="I71" s="33" t="str">
        <f>IF($G71&lt;&gt;"",VLOOKUP($G71,Parametros!$I$3:$N$102,4,FALSE),"")</f>
        <v/>
      </c>
      <c r="J71" s="9"/>
      <c r="K71" s="33" t="str">
        <f>IF($J71&lt;&gt;"",VLOOKUP($J71,Parametros!$AL$3:$AN$102,3,FALSE),"")</f>
        <v/>
      </c>
      <c r="L71" s="9"/>
      <c r="M71" s="10"/>
      <c r="O71" s="22" t="str">
        <f t="shared" si="3"/>
        <v/>
      </c>
      <c r="P71" s="9"/>
      <c r="Q71" s="66"/>
      <c r="S71" s="22" t="str">
        <f t="shared" si="6"/>
        <v/>
      </c>
      <c r="T71" s="9"/>
      <c r="U71" s="9"/>
      <c r="V71" s="69" t="str">
        <f t="shared" si="4"/>
        <v/>
      </c>
      <c r="W71" s="10"/>
    </row>
    <row r="72" spans="1:23" x14ac:dyDescent="0.2">
      <c r="A72" s="22" t="str">
        <f t="shared" si="5"/>
        <v/>
      </c>
      <c r="B72" s="9"/>
      <c r="C72" s="9"/>
      <c r="D72" s="9"/>
      <c r="E72" s="9"/>
      <c r="F72" s="14"/>
      <c r="G72" s="9"/>
      <c r="H72" s="33" t="str">
        <f>IF($G72&lt;&gt;"",VLOOKUP($G72,Parametros!$I$3:$N$102,2,FALSE),"")</f>
        <v/>
      </c>
      <c r="I72" s="33" t="str">
        <f>IF($G72&lt;&gt;"",VLOOKUP($G72,Parametros!$I$3:$N$102,4,FALSE),"")</f>
        <v/>
      </c>
      <c r="J72" s="9"/>
      <c r="K72" s="33" t="str">
        <f>IF($J72&lt;&gt;"",VLOOKUP($J72,Parametros!$AL$3:$AN$102,3,FALSE),"")</f>
        <v/>
      </c>
      <c r="L72" s="9"/>
      <c r="M72" s="10"/>
      <c r="O72" s="22" t="str">
        <f t="shared" ref="O72:O102" si="7">IF($Q72&lt;&gt;"",$O71+1,"")</f>
        <v/>
      </c>
      <c r="P72" s="9"/>
      <c r="Q72" s="66"/>
      <c r="S72" s="22" t="str">
        <f t="shared" si="6"/>
        <v/>
      </c>
      <c r="T72" s="9"/>
      <c r="U72" s="9"/>
      <c r="V72" s="69" t="str">
        <f t="shared" si="4"/>
        <v/>
      </c>
      <c r="W72" s="10"/>
    </row>
    <row r="73" spans="1:23" x14ac:dyDescent="0.2">
      <c r="A73" s="22" t="str">
        <f t="shared" si="5"/>
        <v/>
      </c>
      <c r="B73" s="9"/>
      <c r="C73" s="9"/>
      <c r="D73" s="9"/>
      <c r="E73" s="9"/>
      <c r="F73" s="14"/>
      <c r="G73" s="9"/>
      <c r="H73" s="33" t="str">
        <f>IF($G73&lt;&gt;"",VLOOKUP($G73,Parametros!$I$3:$N$102,2,FALSE),"")</f>
        <v/>
      </c>
      <c r="I73" s="33" t="str">
        <f>IF($G73&lt;&gt;"",VLOOKUP($G73,Parametros!$I$3:$N$102,4,FALSE),"")</f>
        <v/>
      </c>
      <c r="J73" s="9"/>
      <c r="K73" s="33" t="str">
        <f>IF($J73&lt;&gt;"",VLOOKUP($J73,Parametros!$AL$3:$AN$102,3,FALSE),"")</f>
        <v/>
      </c>
      <c r="L73" s="9"/>
      <c r="M73" s="10"/>
      <c r="O73" s="22" t="str">
        <f t="shared" si="7"/>
        <v/>
      </c>
      <c r="P73" s="9"/>
      <c r="Q73" s="66"/>
      <c r="S73" s="22" t="str">
        <f t="shared" si="6"/>
        <v/>
      </c>
      <c r="T73" s="9"/>
      <c r="U73" s="9"/>
      <c r="V73" s="69" t="str">
        <f t="shared" si="4"/>
        <v/>
      </c>
      <c r="W73" s="10"/>
    </row>
    <row r="74" spans="1:23" x14ac:dyDescent="0.2">
      <c r="A74" s="22" t="str">
        <f t="shared" si="5"/>
        <v/>
      </c>
      <c r="B74" s="9"/>
      <c r="C74" s="9"/>
      <c r="D74" s="9"/>
      <c r="E74" s="9"/>
      <c r="F74" s="14"/>
      <c r="G74" s="9"/>
      <c r="H74" s="33" t="str">
        <f>IF($G74&lt;&gt;"",VLOOKUP($G74,Parametros!$I$3:$N$102,2,FALSE),"")</f>
        <v/>
      </c>
      <c r="I74" s="33" t="str">
        <f>IF($G74&lt;&gt;"",VLOOKUP($G74,Parametros!$I$3:$N$102,4,FALSE),"")</f>
        <v/>
      </c>
      <c r="J74" s="9"/>
      <c r="K74" s="33" t="str">
        <f>IF($J74&lt;&gt;"",VLOOKUP($J74,Parametros!$AL$3:$AN$102,3,FALSE),"")</f>
        <v/>
      </c>
      <c r="L74" s="9"/>
      <c r="M74" s="10"/>
      <c r="O74" s="22" t="str">
        <f t="shared" si="7"/>
        <v/>
      </c>
      <c r="P74" s="9"/>
      <c r="Q74" s="66"/>
      <c r="S74" s="22" t="str">
        <f t="shared" si="6"/>
        <v/>
      </c>
      <c r="T74" s="9"/>
      <c r="U74" s="9"/>
      <c r="V74" s="69" t="str">
        <f t="shared" si="4"/>
        <v/>
      </c>
      <c r="W74" s="10"/>
    </row>
    <row r="75" spans="1:23" x14ac:dyDescent="0.2">
      <c r="A75" s="22" t="str">
        <f t="shared" si="5"/>
        <v/>
      </c>
      <c r="B75" s="9"/>
      <c r="C75" s="9"/>
      <c r="D75" s="9"/>
      <c r="E75" s="9"/>
      <c r="F75" s="14"/>
      <c r="G75" s="9"/>
      <c r="H75" s="33" t="str">
        <f>IF($G75&lt;&gt;"",VLOOKUP($G75,Parametros!$I$3:$N$102,2,FALSE),"")</f>
        <v/>
      </c>
      <c r="I75" s="33" t="str">
        <f>IF($G75&lt;&gt;"",VLOOKUP($G75,Parametros!$I$3:$N$102,4,FALSE),"")</f>
        <v/>
      </c>
      <c r="J75" s="9"/>
      <c r="K75" s="33" t="str">
        <f>IF($J75&lt;&gt;"",VLOOKUP($J75,Parametros!$AL$3:$AN$102,3,FALSE),"")</f>
        <v/>
      </c>
      <c r="L75" s="9"/>
      <c r="M75" s="10"/>
      <c r="O75" s="22" t="str">
        <f t="shared" si="7"/>
        <v/>
      </c>
      <c r="P75" s="9"/>
      <c r="Q75" s="66"/>
      <c r="S75" s="22" t="str">
        <f t="shared" si="6"/>
        <v/>
      </c>
      <c r="T75" s="9"/>
      <c r="U75" s="9"/>
      <c r="V75" s="69" t="str">
        <f t="shared" si="4"/>
        <v/>
      </c>
      <c r="W75" s="10"/>
    </row>
    <row r="76" spans="1:23" x14ac:dyDescent="0.2">
      <c r="A76" s="22" t="str">
        <f t="shared" si="5"/>
        <v/>
      </c>
      <c r="B76" s="9"/>
      <c r="C76" s="9"/>
      <c r="D76" s="9"/>
      <c r="E76" s="9"/>
      <c r="F76" s="14"/>
      <c r="G76" s="9"/>
      <c r="H76" s="33" t="str">
        <f>IF($G76&lt;&gt;"",VLOOKUP($G76,Parametros!$I$3:$N$102,2,FALSE),"")</f>
        <v/>
      </c>
      <c r="I76" s="33" t="str">
        <f>IF($G76&lt;&gt;"",VLOOKUP($G76,Parametros!$I$3:$N$102,4,FALSE),"")</f>
        <v/>
      </c>
      <c r="J76" s="9"/>
      <c r="K76" s="33" t="str">
        <f>IF($J76&lt;&gt;"",VLOOKUP($J76,Parametros!$AL$3:$AN$102,3,FALSE),"")</f>
        <v/>
      </c>
      <c r="L76" s="9"/>
      <c r="M76" s="10"/>
      <c r="O76" s="22" t="str">
        <f t="shared" si="7"/>
        <v/>
      </c>
      <c r="P76" s="9"/>
      <c r="Q76" s="66"/>
      <c r="S76" s="22" t="str">
        <f t="shared" si="6"/>
        <v/>
      </c>
      <c r="T76" s="9"/>
      <c r="U76" s="9"/>
      <c r="V76" s="69" t="str">
        <f t="shared" si="4"/>
        <v/>
      </c>
      <c r="W76" s="10"/>
    </row>
    <row r="77" spans="1:23" x14ac:dyDescent="0.2">
      <c r="A77" s="22" t="str">
        <f t="shared" si="5"/>
        <v/>
      </c>
      <c r="B77" s="9"/>
      <c r="C77" s="9"/>
      <c r="D77" s="9"/>
      <c r="E77" s="9"/>
      <c r="F77" s="14"/>
      <c r="G77" s="9"/>
      <c r="H77" s="33" t="str">
        <f>IF($G77&lt;&gt;"",VLOOKUP($G77,Parametros!$I$3:$N$102,2,FALSE),"")</f>
        <v/>
      </c>
      <c r="I77" s="33" t="str">
        <f>IF($G77&lt;&gt;"",VLOOKUP($G77,Parametros!$I$3:$N$102,4,FALSE),"")</f>
        <v/>
      </c>
      <c r="J77" s="9"/>
      <c r="K77" s="33" t="str">
        <f>IF($J77&lt;&gt;"",VLOOKUP($J77,Parametros!$AL$3:$AN$102,3,FALSE),"")</f>
        <v/>
      </c>
      <c r="L77" s="9"/>
      <c r="M77" s="10"/>
      <c r="O77" s="22" t="str">
        <f t="shared" si="7"/>
        <v/>
      </c>
      <c r="P77" s="9"/>
      <c r="Q77" s="66"/>
      <c r="S77" s="22" t="str">
        <f t="shared" si="6"/>
        <v/>
      </c>
      <c r="T77" s="9"/>
      <c r="U77" s="9"/>
      <c r="V77" s="69" t="str">
        <f t="shared" si="4"/>
        <v/>
      </c>
      <c r="W77" s="10"/>
    </row>
    <row r="78" spans="1:23" x14ac:dyDescent="0.2">
      <c r="A78" s="22" t="str">
        <f t="shared" si="5"/>
        <v/>
      </c>
      <c r="B78" s="9"/>
      <c r="C78" s="9"/>
      <c r="D78" s="9"/>
      <c r="E78" s="9"/>
      <c r="F78" s="14"/>
      <c r="G78" s="9"/>
      <c r="H78" s="33" t="str">
        <f>IF($G78&lt;&gt;"",VLOOKUP($G78,Parametros!$I$3:$N$102,2,FALSE),"")</f>
        <v/>
      </c>
      <c r="I78" s="33" t="str">
        <f>IF($G78&lt;&gt;"",VLOOKUP($G78,Parametros!$I$3:$N$102,4,FALSE),"")</f>
        <v/>
      </c>
      <c r="J78" s="9"/>
      <c r="K78" s="33" t="str">
        <f>IF($J78&lt;&gt;"",VLOOKUP($J78,Parametros!$AL$3:$AN$102,3,FALSE),"")</f>
        <v/>
      </c>
      <c r="L78" s="9"/>
      <c r="M78" s="10"/>
      <c r="O78" s="22" t="str">
        <f t="shared" si="7"/>
        <v/>
      </c>
      <c r="P78" s="9"/>
      <c r="Q78" s="66"/>
      <c r="S78" s="22" t="str">
        <f t="shared" si="6"/>
        <v/>
      </c>
      <c r="T78" s="9"/>
      <c r="U78" s="9"/>
      <c r="V78" s="69" t="str">
        <f t="shared" si="4"/>
        <v/>
      </c>
      <c r="W78" s="10"/>
    </row>
    <row r="79" spans="1:23" x14ac:dyDescent="0.2">
      <c r="A79" s="22" t="str">
        <f t="shared" si="5"/>
        <v/>
      </c>
      <c r="B79" s="9"/>
      <c r="C79" s="9"/>
      <c r="D79" s="9"/>
      <c r="E79" s="9"/>
      <c r="F79" s="14"/>
      <c r="G79" s="9"/>
      <c r="H79" s="33" t="str">
        <f>IF($G79&lt;&gt;"",VLOOKUP($G79,Parametros!$I$3:$N$102,2,FALSE),"")</f>
        <v/>
      </c>
      <c r="I79" s="33" t="str">
        <f>IF($G79&lt;&gt;"",VLOOKUP($G79,Parametros!$I$3:$N$102,4,FALSE),"")</f>
        <v/>
      </c>
      <c r="J79" s="9"/>
      <c r="K79" s="33" t="str">
        <f>IF($J79&lt;&gt;"",VLOOKUP($J79,Parametros!$AL$3:$AN$102,3,FALSE),"")</f>
        <v/>
      </c>
      <c r="L79" s="9"/>
      <c r="M79" s="10"/>
      <c r="O79" s="22" t="str">
        <f t="shared" si="7"/>
        <v/>
      </c>
      <c r="P79" s="9"/>
      <c r="Q79" s="66"/>
      <c r="S79" s="22" t="str">
        <f t="shared" si="6"/>
        <v/>
      </c>
      <c r="T79" s="9"/>
      <c r="U79" s="9"/>
      <c r="V79" s="69" t="str">
        <f t="shared" si="4"/>
        <v/>
      </c>
      <c r="W79" s="10"/>
    </row>
    <row r="80" spans="1:23" x14ac:dyDescent="0.2">
      <c r="A80" s="22" t="str">
        <f t="shared" si="5"/>
        <v/>
      </c>
      <c r="B80" s="9"/>
      <c r="C80" s="9"/>
      <c r="D80" s="9"/>
      <c r="E80" s="9"/>
      <c r="F80" s="14"/>
      <c r="G80" s="9"/>
      <c r="H80" s="33" t="str">
        <f>IF($G80&lt;&gt;"",VLOOKUP($G80,Parametros!$I$3:$N$102,2,FALSE),"")</f>
        <v/>
      </c>
      <c r="I80" s="33" t="str">
        <f>IF($G80&lt;&gt;"",VLOOKUP($G80,Parametros!$I$3:$N$102,4,FALSE),"")</f>
        <v/>
      </c>
      <c r="J80" s="9"/>
      <c r="K80" s="33" t="str">
        <f>IF($J80&lt;&gt;"",VLOOKUP($J80,Parametros!$AL$3:$AN$102,3,FALSE),"")</f>
        <v/>
      </c>
      <c r="L80" s="9"/>
      <c r="M80" s="10"/>
      <c r="O80" s="22" t="str">
        <f t="shared" si="7"/>
        <v/>
      </c>
      <c r="P80" s="9"/>
      <c r="Q80" s="66"/>
      <c r="S80" s="22" t="str">
        <f t="shared" si="6"/>
        <v/>
      </c>
      <c r="T80" s="9"/>
      <c r="U80" s="9"/>
      <c r="V80" s="69" t="str">
        <f t="shared" si="4"/>
        <v/>
      </c>
      <c r="W80" s="10"/>
    </row>
    <row r="81" spans="1:23" x14ac:dyDescent="0.2">
      <c r="A81" s="22" t="str">
        <f t="shared" si="5"/>
        <v/>
      </c>
      <c r="B81" s="9"/>
      <c r="C81" s="9"/>
      <c r="D81" s="9"/>
      <c r="E81" s="9"/>
      <c r="F81" s="14"/>
      <c r="G81" s="9"/>
      <c r="H81" s="33" t="str">
        <f>IF($G81&lt;&gt;"",VLOOKUP($G81,Parametros!$I$3:$N$102,2,FALSE),"")</f>
        <v/>
      </c>
      <c r="I81" s="33" t="str">
        <f>IF($G81&lt;&gt;"",VLOOKUP($G81,Parametros!$I$3:$N$102,4,FALSE),"")</f>
        <v/>
      </c>
      <c r="J81" s="9"/>
      <c r="K81" s="33" t="str">
        <f>IF($J81&lt;&gt;"",VLOOKUP($J81,Parametros!$AL$3:$AN$102,3,FALSE),"")</f>
        <v/>
      </c>
      <c r="L81" s="9"/>
      <c r="M81" s="10"/>
      <c r="O81" s="22" t="str">
        <f t="shared" si="7"/>
        <v/>
      </c>
      <c r="P81" s="9"/>
      <c r="Q81" s="66"/>
      <c r="S81" s="22" t="str">
        <f t="shared" si="6"/>
        <v/>
      </c>
      <c r="T81" s="9"/>
      <c r="U81" s="9"/>
      <c r="V81" s="69" t="str">
        <f t="shared" si="4"/>
        <v/>
      </c>
      <c r="W81" s="10"/>
    </row>
    <row r="82" spans="1:23" x14ac:dyDescent="0.2">
      <c r="A82" s="22" t="str">
        <f t="shared" si="5"/>
        <v/>
      </c>
      <c r="B82" s="9"/>
      <c r="C82" s="9"/>
      <c r="D82" s="9"/>
      <c r="E82" s="9"/>
      <c r="F82" s="14"/>
      <c r="G82" s="9"/>
      <c r="H82" s="33" t="str">
        <f>IF($G82&lt;&gt;"",VLOOKUP($G82,Parametros!$I$3:$N$102,2,FALSE),"")</f>
        <v/>
      </c>
      <c r="I82" s="33" t="str">
        <f>IF($G82&lt;&gt;"",VLOOKUP($G82,Parametros!$I$3:$N$102,4,FALSE),"")</f>
        <v/>
      </c>
      <c r="J82" s="9"/>
      <c r="K82" s="33" t="str">
        <f>IF($J82&lt;&gt;"",VLOOKUP($J82,Parametros!$AL$3:$AN$102,3,FALSE),"")</f>
        <v/>
      </c>
      <c r="L82" s="9"/>
      <c r="M82" s="10"/>
      <c r="O82" s="22" t="str">
        <f t="shared" si="7"/>
        <v/>
      </c>
      <c r="P82" s="9"/>
      <c r="Q82" s="66"/>
      <c r="S82" s="22" t="str">
        <f t="shared" si="6"/>
        <v/>
      </c>
      <c r="T82" s="9"/>
      <c r="U82" s="9"/>
      <c r="V82" s="69" t="str">
        <f t="shared" si="4"/>
        <v/>
      </c>
      <c r="W82" s="10"/>
    </row>
    <row r="83" spans="1:23" x14ac:dyDescent="0.2">
      <c r="A83" s="22" t="str">
        <f t="shared" si="5"/>
        <v/>
      </c>
      <c r="B83" s="9"/>
      <c r="C83" s="9"/>
      <c r="D83" s="9"/>
      <c r="E83" s="9"/>
      <c r="F83" s="14"/>
      <c r="G83" s="9"/>
      <c r="H83" s="33" t="str">
        <f>IF($G83&lt;&gt;"",VLOOKUP($G83,Parametros!$I$3:$N$102,2,FALSE),"")</f>
        <v/>
      </c>
      <c r="I83" s="33" t="str">
        <f>IF($G83&lt;&gt;"",VLOOKUP($G83,Parametros!$I$3:$N$102,4,FALSE),"")</f>
        <v/>
      </c>
      <c r="J83" s="9"/>
      <c r="K83" s="33" t="str">
        <f>IF($J83&lt;&gt;"",VLOOKUP($J83,Parametros!$AL$3:$AN$102,3,FALSE),"")</f>
        <v/>
      </c>
      <c r="L83" s="9"/>
      <c r="M83" s="10"/>
      <c r="O83" s="22" t="str">
        <f t="shared" si="7"/>
        <v/>
      </c>
      <c r="P83" s="9"/>
      <c r="Q83" s="66"/>
      <c r="S83" s="22" t="str">
        <f t="shared" si="6"/>
        <v/>
      </c>
      <c r="T83" s="9"/>
      <c r="U83" s="9"/>
      <c r="V83" s="69" t="str">
        <f t="shared" si="4"/>
        <v/>
      </c>
      <c r="W83" s="10"/>
    </row>
    <row r="84" spans="1:23" x14ac:dyDescent="0.2">
      <c r="A84" s="22" t="str">
        <f t="shared" si="5"/>
        <v/>
      </c>
      <c r="B84" s="9"/>
      <c r="C84" s="9"/>
      <c r="D84" s="9"/>
      <c r="E84" s="9"/>
      <c r="F84" s="14"/>
      <c r="G84" s="9"/>
      <c r="H84" s="33" t="str">
        <f>IF($G84&lt;&gt;"",VLOOKUP($G84,Parametros!$I$3:$N$102,2,FALSE),"")</f>
        <v/>
      </c>
      <c r="I84" s="33" t="str">
        <f>IF($G84&lt;&gt;"",VLOOKUP($G84,Parametros!$I$3:$N$102,4,FALSE),"")</f>
        <v/>
      </c>
      <c r="J84" s="9"/>
      <c r="K84" s="33" t="str">
        <f>IF($J84&lt;&gt;"",VLOOKUP($J84,Parametros!$AL$3:$AN$102,3,FALSE),"")</f>
        <v/>
      </c>
      <c r="L84" s="9"/>
      <c r="M84" s="10"/>
      <c r="O84" s="22" t="str">
        <f t="shared" si="7"/>
        <v/>
      </c>
      <c r="P84" s="9"/>
      <c r="Q84" s="66"/>
      <c r="S84" s="22" t="str">
        <f t="shared" si="6"/>
        <v/>
      </c>
      <c r="T84" s="9"/>
      <c r="U84" s="9"/>
      <c r="V84" s="69" t="str">
        <f t="shared" si="4"/>
        <v/>
      </c>
      <c r="W84" s="10"/>
    </row>
    <row r="85" spans="1:23" x14ac:dyDescent="0.2">
      <c r="A85" s="22" t="str">
        <f t="shared" si="5"/>
        <v/>
      </c>
      <c r="B85" s="9"/>
      <c r="C85" s="9"/>
      <c r="D85" s="9"/>
      <c r="E85" s="9"/>
      <c r="F85" s="14"/>
      <c r="G85" s="9"/>
      <c r="H85" s="33" t="str">
        <f>IF($G85&lt;&gt;"",VLOOKUP($G85,Parametros!$I$3:$N$102,2,FALSE),"")</f>
        <v/>
      </c>
      <c r="I85" s="33" t="str">
        <f>IF($G85&lt;&gt;"",VLOOKUP($G85,Parametros!$I$3:$N$102,4,FALSE),"")</f>
        <v/>
      </c>
      <c r="J85" s="9"/>
      <c r="K85" s="33" t="str">
        <f>IF($J85&lt;&gt;"",VLOOKUP($J85,Parametros!$AL$3:$AN$102,3,FALSE),"")</f>
        <v/>
      </c>
      <c r="L85" s="9"/>
      <c r="M85" s="10"/>
      <c r="O85" s="22" t="str">
        <f t="shared" si="7"/>
        <v/>
      </c>
      <c r="P85" s="9"/>
      <c r="Q85" s="66"/>
      <c r="S85" s="22" t="str">
        <f t="shared" si="6"/>
        <v/>
      </c>
      <c r="T85" s="9"/>
      <c r="U85" s="9"/>
      <c r="V85" s="69" t="str">
        <f t="shared" si="4"/>
        <v/>
      </c>
      <c r="W85" s="10"/>
    </row>
    <row r="86" spans="1:23" x14ac:dyDescent="0.2">
      <c r="A86" s="22" t="str">
        <f t="shared" si="5"/>
        <v/>
      </c>
      <c r="B86" s="9"/>
      <c r="C86" s="9"/>
      <c r="D86" s="9"/>
      <c r="E86" s="9"/>
      <c r="F86" s="14"/>
      <c r="G86" s="9"/>
      <c r="H86" s="33" t="str">
        <f>IF($G86&lt;&gt;"",VLOOKUP($G86,Parametros!$I$3:$N$102,2,FALSE),"")</f>
        <v/>
      </c>
      <c r="I86" s="33" t="str">
        <f>IF($G86&lt;&gt;"",VLOOKUP($G86,Parametros!$I$3:$N$102,4,FALSE),"")</f>
        <v/>
      </c>
      <c r="J86" s="9"/>
      <c r="K86" s="33" t="str">
        <f>IF($J86&lt;&gt;"",VLOOKUP($J86,Parametros!$AL$3:$AN$102,3,FALSE),"")</f>
        <v/>
      </c>
      <c r="L86" s="9"/>
      <c r="M86" s="10"/>
      <c r="O86" s="22" t="str">
        <f t="shared" si="7"/>
        <v/>
      </c>
      <c r="P86" s="9"/>
      <c r="Q86" s="66"/>
      <c r="S86" s="22" t="str">
        <f t="shared" si="6"/>
        <v/>
      </c>
      <c r="T86" s="9"/>
      <c r="U86" s="9"/>
      <c r="V86" s="69" t="str">
        <f t="shared" si="4"/>
        <v/>
      </c>
      <c r="W86" s="10"/>
    </row>
    <row r="87" spans="1:23" x14ac:dyDescent="0.2">
      <c r="A87" s="22" t="str">
        <f t="shared" si="5"/>
        <v/>
      </c>
      <c r="B87" s="9"/>
      <c r="C87" s="9"/>
      <c r="D87" s="9"/>
      <c r="E87" s="9"/>
      <c r="F87" s="14"/>
      <c r="G87" s="9"/>
      <c r="H87" s="33" t="str">
        <f>IF($G87&lt;&gt;"",VLOOKUP($G87,Parametros!$I$3:$N$102,2,FALSE),"")</f>
        <v/>
      </c>
      <c r="I87" s="33" t="str">
        <f>IF($G87&lt;&gt;"",VLOOKUP($G87,Parametros!$I$3:$N$102,4,FALSE),"")</f>
        <v/>
      </c>
      <c r="J87" s="9"/>
      <c r="K87" s="33" t="str">
        <f>IF($J87&lt;&gt;"",VLOOKUP($J87,Parametros!$AL$3:$AN$102,3,FALSE),"")</f>
        <v/>
      </c>
      <c r="L87" s="9"/>
      <c r="M87" s="10"/>
      <c r="O87" s="22" t="str">
        <f t="shared" si="7"/>
        <v/>
      </c>
      <c r="P87" s="9"/>
      <c r="Q87" s="66"/>
      <c r="S87" s="22" t="str">
        <f t="shared" si="6"/>
        <v/>
      </c>
      <c r="T87" s="9"/>
      <c r="U87" s="9"/>
      <c r="V87" s="69" t="str">
        <f t="shared" si="4"/>
        <v/>
      </c>
      <c r="W87" s="10"/>
    </row>
    <row r="88" spans="1:23" x14ac:dyDescent="0.2">
      <c r="A88" s="22" t="str">
        <f t="shared" si="5"/>
        <v/>
      </c>
      <c r="B88" s="9"/>
      <c r="C88" s="9"/>
      <c r="D88" s="9"/>
      <c r="E88" s="9"/>
      <c r="F88" s="14"/>
      <c r="G88" s="9"/>
      <c r="H88" s="33" t="str">
        <f>IF($G88&lt;&gt;"",VLOOKUP($G88,Parametros!$I$3:$N$102,2,FALSE),"")</f>
        <v/>
      </c>
      <c r="I88" s="33" t="str">
        <f>IF($G88&lt;&gt;"",VLOOKUP($G88,Parametros!$I$3:$N$102,4,FALSE),"")</f>
        <v/>
      </c>
      <c r="J88" s="9"/>
      <c r="K88" s="33" t="str">
        <f>IF($J88&lt;&gt;"",VLOOKUP($J88,Parametros!$AL$3:$AN$102,3,FALSE),"")</f>
        <v/>
      </c>
      <c r="L88" s="9"/>
      <c r="M88" s="10"/>
      <c r="O88" s="22" t="str">
        <f t="shared" si="7"/>
        <v/>
      </c>
      <c r="P88" s="9"/>
      <c r="Q88" s="66"/>
      <c r="S88" s="22" t="str">
        <f t="shared" si="6"/>
        <v/>
      </c>
      <c r="T88" s="9"/>
      <c r="U88" s="9"/>
      <c r="V88" s="69" t="str">
        <f t="shared" si="4"/>
        <v/>
      </c>
      <c r="W88" s="10"/>
    </row>
    <row r="89" spans="1:23" x14ac:dyDescent="0.2">
      <c r="A89" s="22" t="str">
        <f t="shared" si="5"/>
        <v/>
      </c>
      <c r="B89" s="9"/>
      <c r="C89" s="9"/>
      <c r="D89" s="9"/>
      <c r="E89" s="9"/>
      <c r="F89" s="14"/>
      <c r="G89" s="9"/>
      <c r="H89" s="33" t="str">
        <f>IF($G89&lt;&gt;"",VLOOKUP($G89,Parametros!$I$3:$N$102,2,FALSE),"")</f>
        <v/>
      </c>
      <c r="I89" s="33" t="str">
        <f>IF($G89&lt;&gt;"",VLOOKUP($G89,Parametros!$I$3:$N$102,4,FALSE),"")</f>
        <v/>
      </c>
      <c r="J89" s="9"/>
      <c r="K89" s="33" t="str">
        <f>IF($J89&lt;&gt;"",VLOOKUP($J89,Parametros!$AL$3:$AN$102,3,FALSE),"")</f>
        <v/>
      </c>
      <c r="L89" s="9"/>
      <c r="M89" s="10"/>
      <c r="O89" s="22" t="str">
        <f t="shared" si="7"/>
        <v/>
      </c>
      <c r="P89" s="9"/>
      <c r="Q89" s="66"/>
      <c r="S89" s="22" t="str">
        <f t="shared" si="6"/>
        <v/>
      </c>
      <c r="T89" s="9"/>
      <c r="U89" s="9"/>
      <c r="V89" s="69" t="str">
        <f t="shared" si="4"/>
        <v/>
      </c>
      <c r="W89" s="10"/>
    </row>
    <row r="90" spans="1:23" x14ac:dyDescent="0.2">
      <c r="A90" s="22" t="str">
        <f t="shared" si="5"/>
        <v/>
      </c>
      <c r="B90" s="9"/>
      <c r="C90" s="9"/>
      <c r="D90" s="9"/>
      <c r="E90" s="9"/>
      <c r="F90" s="14"/>
      <c r="G90" s="9"/>
      <c r="H90" s="33" t="str">
        <f>IF($G90&lt;&gt;"",VLOOKUP($G90,Parametros!$I$3:$N$102,2,FALSE),"")</f>
        <v/>
      </c>
      <c r="I90" s="33" t="str">
        <f>IF($G90&lt;&gt;"",VLOOKUP($G90,Parametros!$I$3:$N$102,4,FALSE),"")</f>
        <v/>
      </c>
      <c r="J90" s="9"/>
      <c r="K90" s="33" t="str">
        <f>IF($J90&lt;&gt;"",VLOOKUP($J90,Parametros!$AL$3:$AN$102,3,FALSE),"")</f>
        <v/>
      </c>
      <c r="L90" s="9"/>
      <c r="M90" s="10"/>
      <c r="O90" s="22" t="str">
        <f t="shared" si="7"/>
        <v/>
      </c>
      <c r="P90" s="9"/>
      <c r="Q90" s="66"/>
      <c r="S90" s="22" t="str">
        <f t="shared" si="6"/>
        <v/>
      </c>
      <c r="T90" s="9"/>
      <c r="U90" s="9"/>
      <c r="V90" s="69" t="str">
        <f t="shared" si="4"/>
        <v/>
      </c>
      <c r="W90" s="10"/>
    </row>
    <row r="91" spans="1:23" x14ac:dyDescent="0.2">
      <c r="A91" s="22" t="str">
        <f t="shared" si="5"/>
        <v/>
      </c>
      <c r="B91" s="9"/>
      <c r="C91" s="9"/>
      <c r="D91" s="9"/>
      <c r="E91" s="9"/>
      <c r="F91" s="14"/>
      <c r="G91" s="9"/>
      <c r="H91" s="33" t="str">
        <f>IF($G91&lt;&gt;"",VLOOKUP($G91,Parametros!$I$3:$N$102,2,FALSE),"")</f>
        <v/>
      </c>
      <c r="I91" s="33" t="str">
        <f>IF($G91&lt;&gt;"",VLOOKUP($G91,Parametros!$I$3:$N$102,4,FALSE),"")</f>
        <v/>
      </c>
      <c r="J91" s="9"/>
      <c r="K91" s="33" t="str">
        <f>IF($J91&lt;&gt;"",VLOOKUP($J91,Parametros!$AL$3:$AN$102,3,FALSE),"")</f>
        <v/>
      </c>
      <c r="L91" s="9"/>
      <c r="M91" s="10"/>
      <c r="O91" s="22" t="str">
        <f t="shared" si="7"/>
        <v/>
      </c>
      <c r="P91" s="9"/>
      <c r="Q91" s="66"/>
      <c r="S91" s="22" t="str">
        <f t="shared" si="6"/>
        <v/>
      </c>
      <c r="T91" s="9"/>
      <c r="U91" s="9"/>
      <c r="V91" s="69" t="str">
        <f t="shared" si="4"/>
        <v/>
      </c>
      <c r="W91" s="10"/>
    </row>
    <row r="92" spans="1:23" x14ac:dyDescent="0.2">
      <c r="A92" s="22" t="str">
        <f t="shared" si="5"/>
        <v/>
      </c>
      <c r="B92" s="9"/>
      <c r="C92" s="9"/>
      <c r="D92" s="9"/>
      <c r="E92" s="9"/>
      <c r="F92" s="14"/>
      <c r="G92" s="9"/>
      <c r="H92" s="33" t="str">
        <f>IF($G92&lt;&gt;"",VLOOKUP($G92,Parametros!$I$3:$N$102,2,FALSE),"")</f>
        <v/>
      </c>
      <c r="I92" s="33" t="str">
        <f>IF($G92&lt;&gt;"",VLOOKUP($G92,Parametros!$I$3:$N$102,4,FALSE),"")</f>
        <v/>
      </c>
      <c r="J92" s="9"/>
      <c r="K92" s="33" t="str">
        <f>IF($J92&lt;&gt;"",VLOOKUP($J92,Parametros!$AL$3:$AN$102,3,FALSE),"")</f>
        <v/>
      </c>
      <c r="L92" s="9"/>
      <c r="M92" s="10"/>
      <c r="O92" s="22" t="str">
        <f t="shared" si="7"/>
        <v/>
      </c>
      <c r="P92" s="9"/>
      <c r="Q92" s="66"/>
      <c r="S92" s="22" t="str">
        <f t="shared" si="6"/>
        <v/>
      </c>
      <c r="T92" s="9"/>
      <c r="U92" s="9"/>
      <c r="V92" s="69" t="str">
        <f t="shared" si="4"/>
        <v/>
      </c>
      <c r="W92" s="10"/>
    </row>
    <row r="93" spans="1:23" x14ac:dyDescent="0.2">
      <c r="A93" s="22" t="str">
        <f t="shared" si="5"/>
        <v/>
      </c>
      <c r="B93" s="9"/>
      <c r="C93" s="9"/>
      <c r="D93" s="9"/>
      <c r="E93" s="9"/>
      <c r="F93" s="14"/>
      <c r="G93" s="9"/>
      <c r="H93" s="33" t="str">
        <f>IF($G93&lt;&gt;"",VLOOKUP($G93,Parametros!$I$3:$N$102,2,FALSE),"")</f>
        <v/>
      </c>
      <c r="I93" s="33" t="str">
        <f>IF($G93&lt;&gt;"",VLOOKUP($G93,Parametros!$I$3:$N$102,4,FALSE),"")</f>
        <v/>
      </c>
      <c r="J93" s="9"/>
      <c r="K93" s="33" t="str">
        <f>IF($J93&lt;&gt;"",VLOOKUP($J93,Parametros!$AL$3:$AN$102,3,FALSE),"")</f>
        <v/>
      </c>
      <c r="L93" s="9"/>
      <c r="M93" s="10"/>
      <c r="O93" s="22" t="str">
        <f t="shared" si="7"/>
        <v/>
      </c>
      <c r="P93" s="9"/>
      <c r="Q93" s="66"/>
      <c r="S93" s="22" t="str">
        <f t="shared" si="6"/>
        <v/>
      </c>
      <c r="T93" s="9"/>
      <c r="U93" s="9"/>
      <c r="V93" s="69" t="str">
        <f t="shared" si="4"/>
        <v/>
      </c>
      <c r="W93" s="10"/>
    </row>
    <row r="94" spans="1:23" x14ac:dyDescent="0.2">
      <c r="A94" s="22" t="str">
        <f t="shared" si="5"/>
        <v/>
      </c>
      <c r="B94" s="9"/>
      <c r="C94" s="9"/>
      <c r="D94" s="9"/>
      <c r="E94" s="9"/>
      <c r="F94" s="14"/>
      <c r="G94" s="9"/>
      <c r="H94" s="33" t="str">
        <f>IF($G94&lt;&gt;"",VLOOKUP($G94,Parametros!$I$3:$N$102,2,FALSE),"")</f>
        <v/>
      </c>
      <c r="I94" s="33" t="str">
        <f>IF($G94&lt;&gt;"",VLOOKUP($G94,Parametros!$I$3:$N$102,4,FALSE),"")</f>
        <v/>
      </c>
      <c r="J94" s="9"/>
      <c r="K94" s="33" t="str">
        <f>IF($J94&lt;&gt;"",VLOOKUP($J94,Parametros!$AL$3:$AN$102,3,FALSE),"")</f>
        <v/>
      </c>
      <c r="L94" s="9"/>
      <c r="M94" s="10"/>
      <c r="O94" s="22" t="str">
        <f t="shared" si="7"/>
        <v/>
      </c>
      <c r="P94" s="9"/>
      <c r="Q94" s="66"/>
      <c r="S94" s="22" t="str">
        <f t="shared" si="6"/>
        <v/>
      </c>
      <c r="T94" s="9"/>
      <c r="U94" s="9"/>
      <c r="V94" s="69" t="str">
        <f t="shared" si="4"/>
        <v/>
      </c>
      <c r="W94" s="10"/>
    </row>
    <row r="95" spans="1:23" x14ac:dyDescent="0.2">
      <c r="A95" s="22" t="str">
        <f t="shared" si="5"/>
        <v/>
      </c>
      <c r="B95" s="9"/>
      <c r="C95" s="9"/>
      <c r="D95" s="9"/>
      <c r="E95" s="9"/>
      <c r="F95" s="14"/>
      <c r="G95" s="9"/>
      <c r="H95" s="33" t="str">
        <f>IF($G95&lt;&gt;"",VLOOKUP($G95,Parametros!$I$3:$N$102,2,FALSE),"")</f>
        <v/>
      </c>
      <c r="I95" s="33" t="str">
        <f>IF($G95&lt;&gt;"",VLOOKUP($G95,Parametros!$I$3:$N$102,4,FALSE),"")</f>
        <v/>
      </c>
      <c r="J95" s="9"/>
      <c r="K95" s="33" t="str">
        <f>IF($J95&lt;&gt;"",VLOOKUP($J95,Parametros!$AL$3:$AN$102,3,FALSE),"")</f>
        <v/>
      </c>
      <c r="L95" s="9"/>
      <c r="M95" s="10"/>
      <c r="O95" s="22" t="str">
        <f t="shared" si="7"/>
        <v/>
      </c>
      <c r="P95" s="9"/>
      <c r="Q95" s="66"/>
      <c r="S95" s="22" t="str">
        <f t="shared" si="6"/>
        <v/>
      </c>
      <c r="T95" s="9"/>
      <c r="U95" s="9"/>
      <c r="V95" s="69" t="str">
        <f t="shared" si="4"/>
        <v/>
      </c>
      <c r="W95" s="10"/>
    </row>
    <row r="96" spans="1:23" x14ac:dyDescent="0.2">
      <c r="A96" s="22" t="str">
        <f t="shared" si="5"/>
        <v/>
      </c>
      <c r="B96" s="9"/>
      <c r="C96" s="9"/>
      <c r="D96" s="9"/>
      <c r="E96" s="9"/>
      <c r="F96" s="14"/>
      <c r="G96" s="9"/>
      <c r="H96" s="33" t="str">
        <f>IF($G96&lt;&gt;"",VLOOKUP($G96,Parametros!$I$3:$N$102,2,FALSE),"")</f>
        <v/>
      </c>
      <c r="I96" s="33" t="str">
        <f>IF($G96&lt;&gt;"",VLOOKUP($G96,Parametros!$I$3:$N$102,4,FALSE),"")</f>
        <v/>
      </c>
      <c r="J96" s="9"/>
      <c r="K96" s="33" t="str">
        <f>IF($J96&lt;&gt;"",VLOOKUP($J96,Parametros!$AL$3:$AN$102,3,FALSE),"")</f>
        <v/>
      </c>
      <c r="L96" s="9"/>
      <c r="M96" s="10"/>
      <c r="O96" s="22" t="str">
        <f t="shared" si="7"/>
        <v/>
      </c>
      <c r="P96" s="9"/>
      <c r="Q96" s="66"/>
      <c r="S96" s="22" t="str">
        <f t="shared" si="6"/>
        <v/>
      </c>
      <c r="T96" s="9"/>
      <c r="U96" s="9"/>
      <c r="V96" s="69" t="str">
        <f t="shared" si="4"/>
        <v/>
      </c>
      <c r="W96" s="10"/>
    </row>
    <row r="97" spans="1:23" x14ac:dyDescent="0.2">
      <c r="A97" s="22" t="str">
        <f t="shared" si="5"/>
        <v/>
      </c>
      <c r="B97" s="9"/>
      <c r="C97" s="9"/>
      <c r="D97" s="9"/>
      <c r="E97" s="9"/>
      <c r="F97" s="14"/>
      <c r="G97" s="9"/>
      <c r="H97" s="33" t="str">
        <f>IF($G97&lt;&gt;"",VLOOKUP($G97,Parametros!$I$3:$N$102,2,FALSE),"")</f>
        <v/>
      </c>
      <c r="I97" s="33" t="str">
        <f>IF($G97&lt;&gt;"",VLOOKUP($G97,Parametros!$I$3:$N$102,4,FALSE),"")</f>
        <v/>
      </c>
      <c r="J97" s="9"/>
      <c r="K97" s="33" t="str">
        <f>IF($J97&lt;&gt;"",VLOOKUP($J97,Parametros!$AL$3:$AN$102,3,FALSE),"")</f>
        <v/>
      </c>
      <c r="L97" s="9"/>
      <c r="M97" s="10"/>
      <c r="O97" s="22" t="str">
        <f t="shared" si="7"/>
        <v/>
      </c>
      <c r="P97" s="9"/>
      <c r="Q97" s="66"/>
      <c r="S97" s="22" t="str">
        <f t="shared" si="6"/>
        <v/>
      </c>
      <c r="T97" s="9"/>
      <c r="U97" s="9"/>
      <c r="V97" s="69" t="str">
        <f t="shared" si="4"/>
        <v/>
      </c>
      <c r="W97" s="10"/>
    </row>
    <row r="98" spans="1:23" x14ac:dyDescent="0.2">
      <c r="A98" s="22" t="str">
        <f t="shared" si="5"/>
        <v/>
      </c>
      <c r="B98" s="9"/>
      <c r="C98" s="9"/>
      <c r="D98" s="9"/>
      <c r="E98" s="9"/>
      <c r="F98" s="14"/>
      <c r="G98" s="9"/>
      <c r="H98" s="33" t="str">
        <f>IF($G98&lt;&gt;"",VLOOKUP($G98,Parametros!$I$3:$N$102,2,FALSE),"")</f>
        <v/>
      </c>
      <c r="I98" s="33" t="str">
        <f>IF($G98&lt;&gt;"",VLOOKUP($G98,Parametros!$I$3:$N$102,4,FALSE),"")</f>
        <v/>
      </c>
      <c r="J98" s="9"/>
      <c r="K98" s="33" t="str">
        <f>IF($J98&lt;&gt;"",VLOOKUP($J98,Parametros!$AL$3:$AN$102,3,FALSE),"")</f>
        <v/>
      </c>
      <c r="L98" s="9"/>
      <c r="M98" s="10"/>
      <c r="O98" s="22" t="str">
        <f t="shared" si="7"/>
        <v/>
      </c>
      <c r="P98" s="9"/>
      <c r="Q98" s="66"/>
      <c r="S98" s="22" t="str">
        <f t="shared" si="6"/>
        <v/>
      </c>
      <c r="T98" s="9"/>
      <c r="U98" s="9"/>
      <c r="V98" s="69" t="str">
        <f t="shared" si="4"/>
        <v/>
      </c>
      <c r="W98" s="10"/>
    </row>
    <row r="99" spans="1:23" x14ac:dyDescent="0.2">
      <c r="A99" s="22" t="str">
        <f t="shared" si="5"/>
        <v/>
      </c>
      <c r="B99" s="9"/>
      <c r="C99" s="9"/>
      <c r="D99" s="9"/>
      <c r="E99" s="9"/>
      <c r="F99" s="14"/>
      <c r="G99" s="9"/>
      <c r="H99" s="33" t="str">
        <f>IF($G99&lt;&gt;"",VLOOKUP($G99,Parametros!$I$3:$N$102,2,FALSE),"")</f>
        <v/>
      </c>
      <c r="I99" s="33" t="str">
        <f>IF($G99&lt;&gt;"",VLOOKUP($G99,Parametros!$I$3:$N$102,4,FALSE),"")</f>
        <v/>
      </c>
      <c r="J99" s="9"/>
      <c r="K99" s="33" t="str">
        <f>IF($J99&lt;&gt;"",VLOOKUP($J99,Parametros!$AL$3:$AN$102,3,FALSE),"")</f>
        <v/>
      </c>
      <c r="L99" s="9"/>
      <c r="M99" s="10"/>
      <c r="O99" s="22" t="str">
        <f t="shared" si="7"/>
        <v/>
      </c>
      <c r="P99" s="9"/>
      <c r="Q99" s="66"/>
      <c r="S99" s="22" t="str">
        <f t="shared" si="6"/>
        <v/>
      </c>
      <c r="T99" s="9"/>
      <c r="U99" s="9"/>
      <c r="V99" s="69" t="str">
        <f t="shared" si="4"/>
        <v/>
      </c>
      <c r="W99" s="10"/>
    </row>
    <row r="100" spans="1:23" x14ac:dyDescent="0.2">
      <c r="A100" s="22" t="str">
        <f t="shared" si="5"/>
        <v/>
      </c>
      <c r="B100" s="9"/>
      <c r="C100" s="9"/>
      <c r="D100" s="9"/>
      <c r="E100" s="9"/>
      <c r="F100" s="14"/>
      <c r="G100" s="9"/>
      <c r="H100" s="33" t="str">
        <f>IF($G100&lt;&gt;"",VLOOKUP($G100,Parametros!$I$3:$N$102,2,FALSE),"")</f>
        <v/>
      </c>
      <c r="I100" s="33" t="str">
        <f>IF($G100&lt;&gt;"",VLOOKUP($G100,Parametros!$I$3:$N$102,4,FALSE),"")</f>
        <v/>
      </c>
      <c r="J100" s="9"/>
      <c r="K100" s="33" t="str">
        <f>IF($J100&lt;&gt;"",VLOOKUP($J100,Parametros!$AL$3:$AN$102,3,FALSE),"")</f>
        <v/>
      </c>
      <c r="L100" s="9"/>
      <c r="M100" s="10"/>
      <c r="O100" s="22" t="str">
        <f t="shared" si="7"/>
        <v/>
      </c>
      <c r="P100" s="9"/>
      <c r="Q100" s="66"/>
      <c r="S100" s="22" t="str">
        <f t="shared" si="6"/>
        <v/>
      </c>
      <c r="T100" s="9"/>
      <c r="U100" s="9"/>
      <c r="V100" s="69" t="str">
        <f t="shared" si="4"/>
        <v/>
      </c>
      <c r="W100" s="10"/>
    </row>
    <row r="101" spans="1:23" x14ac:dyDescent="0.2">
      <c r="A101" s="22" t="str">
        <f t="shared" si="5"/>
        <v/>
      </c>
      <c r="B101" s="9"/>
      <c r="C101" s="9"/>
      <c r="D101" s="9"/>
      <c r="E101" s="9"/>
      <c r="F101" s="14"/>
      <c r="G101" s="9"/>
      <c r="H101" s="33" t="str">
        <f>IF($G101&lt;&gt;"",VLOOKUP($G101,Parametros!$I$3:$N$102,2,FALSE),"")</f>
        <v/>
      </c>
      <c r="I101" s="33" t="str">
        <f>IF($G101&lt;&gt;"",VLOOKUP($G101,Parametros!$I$3:$N$102,4,FALSE),"")</f>
        <v/>
      </c>
      <c r="J101" s="9"/>
      <c r="K101" s="33" t="str">
        <f>IF($J101&lt;&gt;"",VLOOKUP($J101,Parametros!$AL$3:$AN$102,3,FALSE),"")</f>
        <v/>
      </c>
      <c r="L101" s="9"/>
      <c r="M101" s="10"/>
      <c r="O101" s="22" t="str">
        <f t="shared" si="7"/>
        <v/>
      </c>
      <c r="P101" s="9"/>
      <c r="Q101" s="66"/>
      <c r="S101" s="22" t="str">
        <f t="shared" si="6"/>
        <v/>
      </c>
      <c r="T101" s="9"/>
      <c r="U101" s="9"/>
      <c r="V101" s="69" t="str">
        <f t="shared" si="4"/>
        <v/>
      </c>
      <c r="W101" s="10"/>
    </row>
    <row r="102" spans="1:23" ht="13.5" thickBot="1" x14ac:dyDescent="0.25">
      <c r="A102" s="22" t="str">
        <f t="shared" si="5"/>
        <v/>
      </c>
      <c r="B102" s="9"/>
      <c r="C102" s="9"/>
      <c r="D102" s="9"/>
      <c r="E102" s="9"/>
      <c r="F102" s="14"/>
      <c r="G102" s="9"/>
      <c r="H102" s="33" t="str">
        <f>IF($G102&lt;&gt;"",VLOOKUP($G102,Parametros!$I$3:$N$102,2,FALSE),"")</f>
        <v/>
      </c>
      <c r="I102" s="33" t="str">
        <f>IF($G102&lt;&gt;"",VLOOKUP($G102,Parametros!$I$3:$N$102,4,FALSE),"")</f>
        <v/>
      </c>
      <c r="J102" s="9"/>
      <c r="K102" s="33" t="str">
        <f>IF($J102&lt;&gt;"",VLOOKUP($J102,Parametros!$AL$3:$AN$102,3,FALSE),"")</f>
        <v/>
      </c>
      <c r="L102" s="9"/>
      <c r="M102" s="10"/>
      <c r="O102" s="23" t="str">
        <f t="shared" si="7"/>
        <v/>
      </c>
      <c r="P102" s="11"/>
      <c r="Q102" s="67"/>
      <c r="S102" s="22" t="str">
        <f t="shared" si="6"/>
        <v/>
      </c>
      <c r="T102" s="9"/>
      <c r="U102" s="9"/>
      <c r="V102" s="69" t="str">
        <f t="shared" si="4"/>
        <v/>
      </c>
      <c r="W102" s="10"/>
    </row>
    <row r="103" spans="1:23" x14ac:dyDescent="0.2">
      <c r="A103" s="22" t="str">
        <f t="shared" si="5"/>
        <v/>
      </c>
      <c r="B103" s="9"/>
      <c r="C103" s="9"/>
      <c r="D103" s="9"/>
      <c r="E103" s="9"/>
      <c r="F103" s="14"/>
      <c r="G103" s="9"/>
      <c r="H103" s="33" t="str">
        <f>IF($G103&lt;&gt;"",VLOOKUP($G103,Parametros!$I$3:$N$102,2,FALSE),"")</f>
        <v/>
      </c>
      <c r="I103" s="33" t="str">
        <f>IF($G103&lt;&gt;"",VLOOKUP($G103,Parametros!$I$3:$N$102,4,FALSE),"")</f>
        <v/>
      </c>
      <c r="J103" s="9"/>
      <c r="K103" s="33" t="str">
        <f>IF($J103&lt;&gt;"",VLOOKUP($J103,Parametros!$AL$3:$AN$102,3,FALSE),"")</f>
        <v/>
      </c>
      <c r="L103" s="9"/>
      <c r="M103" s="10"/>
      <c r="S103" s="22" t="str">
        <f t="shared" si="6"/>
        <v/>
      </c>
      <c r="T103" s="9"/>
      <c r="U103" s="9"/>
      <c r="V103" s="69" t="str">
        <f t="shared" si="4"/>
        <v/>
      </c>
      <c r="W103" s="10"/>
    </row>
    <row r="104" spans="1:23" x14ac:dyDescent="0.2">
      <c r="A104" s="22" t="str">
        <f t="shared" si="5"/>
        <v/>
      </c>
      <c r="B104" s="9"/>
      <c r="C104" s="9"/>
      <c r="D104" s="9"/>
      <c r="E104" s="9"/>
      <c r="F104" s="14"/>
      <c r="G104" s="9"/>
      <c r="H104" s="33" t="str">
        <f>IF($G104&lt;&gt;"",VLOOKUP($G104,Parametros!$I$3:$N$102,2,FALSE),"")</f>
        <v/>
      </c>
      <c r="I104" s="33" t="str">
        <f>IF($G104&lt;&gt;"",VLOOKUP($G104,Parametros!$I$3:$N$102,4,FALSE),"")</f>
        <v/>
      </c>
      <c r="J104" s="9"/>
      <c r="K104" s="33" t="str">
        <f>IF($J104&lt;&gt;"",VLOOKUP($J104,Parametros!$AL$3:$AN$102,3,FALSE),"")</f>
        <v/>
      </c>
      <c r="L104" s="9"/>
      <c r="M104" s="10"/>
      <c r="S104" s="22" t="str">
        <f t="shared" si="6"/>
        <v/>
      </c>
      <c r="T104" s="9"/>
      <c r="U104" s="9"/>
      <c r="V104" s="69" t="str">
        <f t="shared" si="4"/>
        <v/>
      </c>
      <c r="W104" s="10"/>
    </row>
    <row r="105" spans="1:23" x14ac:dyDescent="0.2">
      <c r="A105" s="22" t="str">
        <f t="shared" si="5"/>
        <v/>
      </c>
      <c r="B105" s="9"/>
      <c r="C105" s="9"/>
      <c r="D105" s="9"/>
      <c r="E105" s="9"/>
      <c r="F105" s="14"/>
      <c r="G105" s="9"/>
      <c r="H105" s="33" t="str">
        <f>IF($G105&lt;&gt;"",VLOOKUP($G105,Parametros!$I$3:$N$102,2,FALSE),"")</f>
        <v/>
      </c>
      <c r="I105" s="33" t="str">
        <f>IF($G105&lt;&gt;"",VLOOKUP($G105,Parametros!$I$3:$N$102,4,FALSE),"")</f>
        <v/>
      </c>
      <c r="J105" s="9"/>
      <c r="K105" s="33" t="str">
        <f>IF($J105&lt;&gt;"",VLOOKUP($J105,Parametros!$AL$3:$AN$102,3,FALSE),"")</f>
        <v/>
      </c>
      <c r="L105" s="9"/>
      <c r="M105" s="10"/>
      <c r="S105" s="22" t="str">
        <f t="shared" si="6"/>
        <v/>
      </c>
      <c r="T105" s="9"/>
      <c r="U105" s="9"/>
      <c r="V105" s="69" t="str">
        <f t="shared" si="4"/>
        <v/>
      </c>
      <c r="W105" s="10"/>
    </row>
    <row r="106" spans="1:23" x14ac:dyDescent="0.2">
      <c r="A106" s="22" t="str">
        <f t="shared" si="5"/>
        <v/>
      </c>
      <c r="B106" s="9"/>
      <c r="C106" s="9"/>
      <c r="D106" s="9"/>
      <c r="E106" s="9"/>
      <c r="F106" s="14"/>
      <c r="G106" s="9"/>
      <c r="H106" s="33" t="str">
        <f>IF($G106&lt;&gt;"",VLOOKUP($G106,Parametros!$I$3:$N$102,2,FALSE),"")</f>
        <v/>
      </c>
      <c r="I106" s="33" t="str">
        <f>IF($G106&lt;&gt;"",VLOOKUP($G106,Parametros!$I$3:$N$102,4,FALSE),"")</f>
        <v/>
      </c>
      <c r="J106" s="9"/>
      <c r="K106" s="33" t="str">
        <f>IF($J106&lt;&gt;"",VLOOKUP($J106,Parametros!$AL$3:$AN$102,3,FALSE),"")</f>
        <v/>
      </c>
      <c r="L106" s="9"/>
      <c r="M106" s="10"/>
      <c r="S106" s="22" t="str">
        <f t="shared" si="6"/>
        <v/>
      </c>
      <c r="T106" s="9"/>
      <c r="U106" s="9"/>
      <c r="V106" s="69" t="str">
        <f t="shared" si="4"/>
        <v/>
      </c>
      <c r="W106" s="10"/>
    </row>
    <row r="107" spans="1:23" x14ac:dyDescent="0.2">
      <c r="A107" s="22" t="str">
        <f t="shared" si="5"/>
        <v/>
      </c>
      <c r="B107" s="9"/>
      <c r="C107" s="9"/>
      <c r="D107" s="9"/>
      <c r="E107" s="9"/>
      <c r="F107" s="14"/>
      <c r="G107" s="9"/>
      <c r="H107" s="33" t="str">
        <f>IF($G107&lt;&gt;"",VLOOKUP($G107,Parametros!$I$3:$N$102,2,FALSE),"")</f>
        <v/>
      </c>
      <c r="I107" s="33" t="str">
        <f>IF($G107&lt;&gt;"",VLOOKUP($G107,Parametros!$I$3:$N$102,4,FALSE),"")</f>
        <v/>
      </c>
      <c r="J107" s="9"/>
      <c r="K107" s="33" t="str">
        <f>IF($J107&lt;&gt;"",VLOOKUP($J107,Parametros!$AL$3:$AN$102,3,FALSE),"")</f>
        <v/>
      </c>
      <c r="L107" s="9"/>
      <c r="M107" s="10"/>
      <c r="S107" s="22" t="str">
        <f t="shared" si="6"/>
        <v/>
      </c>
      <c r="T107" s="9"/>
      <c r="U107" s="9"/>
      <c r="V107" s="69" t="str">
        <f t="shared" si="4"/>
        <v/>
      </c>
      <c r="W107" s="10"/>
    </row>
    <row r="108" spans="1:23" x14ac:dyDescent="0.2">
      <c r="A108" s="22" t="str">
        <f t="shared" si="5"/>
        <v/>
      </c>
      <c r="B108" s="9"/>
      <c r="C108" s="9"/>
      <c r="D108" s="9"/>
      <c r="E108" s="9"/>
      <c r="F108" s="14"/>
      <c r="G108" s="9"/>
      <c r="H108" s="33" t="str">
        <f>IF($G108&lt;&gt;"",VLOOKUP($G108,Parametros!$I$3:$N$102,2,FALSE),"")</f>
        <v/>
      </c>
      <c r="I108" s="33" t="str">
        <f>IF($G108&lt;&gt;"",VLOOKUP($G108,Parametros!$I$3:$N$102,4,FALSE),"")</f>
        <v/>
      </c>
      <c r="J108" s="9"/>
      <c r="K108" s="33" t="str">
        <f>IF($J108&lt;&gt;"",VLOOKUP($J108,Parametros!$AL$3:$AN$102,3,FALSE),"")</f>
        <v/>
      </c>
      <c r="L108" s="9"/>
      <c r="M108" s="10"/>
      <c r="S108" s="22" t="str">
        <f t="shared" si="6"/>
        <v/>
      </c>
      <c r="T108" s="9"/>
      <c r="U108" s="9"/>
      <c r="V108" s="69" t="str">
        <f t="shared" si="4"/>
        <v/>
      </c>
      <c r="W108" s="10"/>
    </row>
    <row r="109" spans="1:23" x14ac:dyDescent="0.2">
      <c r="A109" s="22" t="str">
        <f t="shared" si="5"/>
        <v/>
      </c>
      <c r="B109" s="9"/>
      <c r="C109" s="9"/>
      <c r="D109" s="9"/>
      <c r="E109" s="9"/>
      <c r="F109" s="14"/>
      <c r="G109" s="9"/>
      <c r="H109" s="33" t="str">
        <f>IF($G109&lt;&gt;"",VLOOKUP($G109,Parametros!$I$3:$N$102,2,FALSE),"")</f>
        <v/>
      </c>
      <c r="I109" s="33" t="str">
        <f>IF($G109&lt;&gt;"",VLOOKUP($G109,Parametros!$I$3:$N$102,4,FALSE),"")</f>
        <v/>
      </c>
      <c r="J109" s="9"/>
      <c r="K109" s="33" t="str">
        <f>IF($J109&lt;&gt;"",VLOOKUP($J109,Parametros!$AL$3:$AN$102,3,FALSE),"")</f>
        <v/>
      </c>
      <c r="L109" s="9"/>
      <c r="M109" s="10"/>
      <c r="S109" s="22" t="str">
        <f t="shared" si="6"/>
        <v/>
      </c>
      <c r="T109" s="9"/>
      <c r="U109" s="9"/>
      <c r="V109" s="69" t="str">
        <f t="shared" si="4"/>
        <v/>
      </c>
      <c r="W109" s="10"/>
    </row>
    <row r="110" spans="1:23" x14ac:dyDescent="0.2">
      <c r="A110" s="22" t="str">
        <f t="shared" si="5"/>
        <v/>
      </c>
      <c r="B110" s="9"/>
      <c r="C110" s="9"/>
      <c r="D110" s="9"/>
      <c r="E110" s="9"/>
      <c r="F110" s="14"/>
      <c r="G110" s="9"/>
      <c r="H110" s="33" t="str">
        <f>IF($G110&lt;&gt;"",VLOOKUP($G110,Parametros!$I$3:$N$102,2,FALSE),"")</f>
        <v/>
      </c>
      <c r="I110" s="33" t="str">
        <f>IF($G110&lt;&gt;"",VLOOKUP($G110,Parametros!$I$3:$N$102,4,FALSE),"")</f>
        <v/>
      </c>
      <c r="J110" s="9"/>
      <c r="K110" s="33" t="str">
        <f>IF($J110&lt;&gt;"",VLOOKUP($J110,Parametros!$AL$3:$AN$102,3,FALSE),"")</f>
        <v/>
      </c>
      <c r="L110" s="9"/>
      <c r="M110" s="10"/>
      <c r="S110" s="22" t="str">
        <f t="shared" si="6"/>
        <v/>
      </c>
      <c r="T110" s="9"/>
      <c r="U110" s="9"/>
      <c r="V110" s="69" t="str">
        <f t="shared" si="4"/>
        <v/>
      </c>
      <c r="W110" s="10"/>
    </row>
    <row r="111" spans="1:23" x14ac:dyDescent="0.2">
      <c r="A111" s="22" t="str">
        <f t="shared" si="5"/>
        <v/>
      </c>
      <c r="B111" s="9"/>
      <c r="C111" s="9"/>
      <c r="D111" s="9"/>
      <c r="E111" s="9"/>
      <c r="F111" s="14"/>
      <c r="G111" s="9"/>
      <c r="H111" s="33" t="str">
        <f>IF($G111&lt;&gt;"",VLOOKUP($G111,Parametros!$I$3:$N$102,2,FALSE),"")</f>
        <v/>
      </c>
      <c r="I111" s="33" t="str">
        <f>IF($G111&lt;&gt;"",VLOOKUP($G111,Parametros!$I$3:$N$102,4,FALSE),"")</f>
        <v/>
      </c>
      <c r="J111" s="9"/>
      <c r="K111" s="33" t="str">
        <f>IF($J111&lt;&gt;"",VLOOKUP($J111,Parametros!$AL$3:$AN$102,3,FALSE),"")</f>
        <v/>
      </c>
      <c r="L111" s="9"/>
      <c r="M111" s="10"/>
      <c r="S111" s="22" t="str">
        <f t="shared" si="6"/>
        <v/>
      </c>
      <c r="T111" s="9"/>
      <c r="U111" s="9"/>
      <c r="V111" s="69" t="str">
        <f t="shared" si="4"/>
        <v/>
      </c>
      <c r="W111" s="10"/>
    </row>
    <row r="112" spans="1:23" x14ac:dyDescent="0.2">
      <c r="A112" s="22" t="str">
        <f t="shared" si="5"/>
        <v/>
      </c>
      <c r="B112" s="9"/>
      <c r="C112" s="9"/>
      <c r="D112" s="9"/>
      <c r="E112" s="9"/>
      <c r="F112" s="14"/>
      <c r="G112" s="9"/>
      <c r="H112" s="33" t="str">
        <f>IF($G112&lt;&gt;"",VLOOKUP($G112,Parametros!$I$3:$N$102,2,FALSE),"")</f>
        <v/>
      </c>
      <c r="I112" s="33" t="str">
        <f>IF($G112&lt;&gt;"",VLOOKUP($G112,Parametros!$I$3:$N$102,4,FALSE),"")</f>
        <v/>
      </c>
      <c r="J112" s="9"/>
      <c r="K112" s="33" t="str">
        <f>IF($J112&lt;&gt;"",VLOOKUP($J112,Parametros!$AL$3:$AN$102,3,FALSE),"")</f>
        <v/>
      </c>
      <c r="L112" s="9"/>
      <c r="M112" s="10"/>
      <c r="S112" s="22" t="str">
        <f t="shared" si="6"/>
        <v/>
      </c>
      <c r="T112" s="9"/>
      <c r="U112" s="9"/>
      <c r="V112" s="69" t="str">
        <f t="shared" si="4"/>
        <v/>
      </c>
      <c r="W112" s="10"/>
    </row>
    <row r="113" spans="1:23" x14ac:dyDescent="0.2">
      <c r="A113" s="22" t="str">
        <f t="shared" si="5"/>
        <v/>
      </c>
      <c r="B113" s="9"/>
      <c r="C113" s="9"/>
      <c r="D113" s="9"/>
      <c r="E113" s="9"/>
      <c r="F113" s="14"/>
      <c r="G113" s="9"/>
      <c r="H113" s="33" t="str">
        <f>IF($G113&lt;&gt;"",VLOOKUP($G113,Parametros!$I$3:$N$102,2,FALSE),"")</f>
        <v/>
      </c>
      <c r="I113" s="33" t="str">
        <f>IF($G113&lt;&gt;"",VLOOKUP($G113,Parametros!$I$3:$N$102,4,FALSE),"")</f>
        <v/>
      </c>
      <c r="J113" s="9"/>
      <c r="K113" s="33" t="str">
        <f>IF($J113&lt;&gt;"",VLOOKUP($J113,Parametros!$AL$3:$AN$102,3,FALSE),"")</f>
        <v/>
      </c>
      <c r="L113" s="9"/>
      <c r="M113" s="10"/>
      <c r="S113" s="22" t="str">
        <f t="shared" si="6"/>
        <v/>
      </c>
      <c r="T113" s="9"/>
      <c r="U113" s="9"/>
      <c r="V113" s="69" t="str">
        <f t="shared" si="4"/>
        <v/>
      </c>
      <c r="W113" s="10"/>
    </row>
    <row r="114" spans="1:23" x14ac:dyDescent="0.2">
      <c r="A114" s="22" t="str">
        <f t="shared" si="5"/>
        <v/>
      </c>
      <c r="B114" s="9"/>
      <c r="C114" s="9"/>
      <c r="D114" s="9"/>
      <c r="E114" s="9"/>
      <c r="F114" s="14"/>
      <c r="G114" s="9"/>
      <c r="H114" s="33" t="str">
        <f>IF($G114&lt;&gt;"",VLOOKUP($G114,Parametros!$I$3:$N$102,2,FALSE),"")</f>
        <v/>
      </c>
      <c r="I114" s="33" t="str">
        <f>IF($G114&lt;&gt;"",VLOOKUP($G114,Parametros!$I$3:$N$102,4,FALSE),"")</f>
        <v/>
      </c>
      <c r="J114" s="9"/>
      <c r="K114" s="33" t="str">
        <f>IF($J114&lt;&gt;"",VLOOKUP($J114,Parametros!$AL$3:$AN$102,3,FALSE),"")</f>
        <v/>
      </c>
      <c r="L114" s="9"/>
      <c r="M114" s="10"/>
      <c r="S114" s="22" t="str">
        <f t="shared" si="6"/>
        <v/>
      </c>
      <c r="T114" s="9"/>
      <c r="U114" s="9"/>
      <c r="V114" s="69" t="str">
        <f t="shared" si="4"/>
        <v/>
      </c>
      <c r="W114" s="10"/>
    </row>
    <row r="115" spans="1:23" x14ac:dyDescent="0.2">
      <c r="A115" s="22" t="str">
        <f t="shared" si="5"/>
        <v/>
      </c>
      <c r="B115" s="9"/>
      <c r="C115" s="9"/>
      <c r="D115" s="9"/>
      <c r="E115" s="9"/>
      <c r="F115" s="14"/>
      <c r="G115" s="9"/>
      <c r="H115" s="33" t="str">
        <f>IF($G115&lt;&gt;"",VLOOKUP($G115,Parametros!$I$3:$N$102,2,FALSE),"")</f>
        <v/>
      </c>
      <c r="I115" s="33" t="str">
        <f>IF($G115&lt;&gt;"",VLOOKUP($G115,Parametros!$I$3:$N$102,4,FALSE),"")</f>
        <v/>
      </c>
      <c r="J115" s="9"/>
      <c r="K115" s="33" t="str">
        <f>IF($J115&lt;&gt;"",VLOOKUP($J115,Parametros!$AL$3:$AN$102,3,FALSE),"")</f>
        <v/>
      </c>
      <c r="L115" s="9"/>
      <c r="M115" s="10"/>
      <c r="S115" s="22" t="str">
        <f t="shared" si="6"/>
        <v/>
      </c>
      <c r="T115" s="9"/>
      <c r="U115" s="9"/>
      <c r="V115" s="69" t="str">
        <f t="shared" si="4"/>
        <v/>
      </c>
      <c r="W115" s="10"/>
    </row>
    <row r="116" spans="1:23" x14ac:dyDescent="0.2">
      <c r="A116" s="22" t="str">
        <f t="shared" si="5"/>
        <v/>
      </c>
      <c r="B116" s="9"/>
      <c r="C116" s="9"/>
      <c r="D116" s="9"/>
      <c r="E116" s="9"/>
      <c r="F116" s="14"/>
      <c r="G116" s="9"/>
      <c r="H116" s="33" t="str">
        <f>IF($G116&lt;&gt;"",VLOOKUP($G116,Parametros!$I$3:$N$102,2,FALSE),"")</f>
        <v/>
      </c>
      <c r="I116" s="33" t="str">
        <f>IF($G116&lt;&gt;"",VLOOKUP($G116,Parametros!$I$3:$N$102,4,FALSE),"")</f>
        <v/>
      </c>
      <c r="J116" s="9"/>
      <c r="K116" s="33" t="str">
        <f>IF($J116&lt;&gt;"",VLOOKUP($J116,Parametros!$AL$3:$AN$102,3,FALSE),"")</f>
        <v/>
      </c>
      <c r="L116" s="9"/>
      <c r="M116" s="10"/>
      <c r="S116" s="22" t="str">
        <f t="shared" si="6"/>
        <v/>
      </c>
      <c r="T116" s="9"/>
      <c r="U116" s="9"/>
      <c r="V116" s="69" t="str">
        <f t="shared" si="4"/>
        <v/>
      </c>
      <c r="W116" s="10"/>
    </row>
    <row r="117" spans="1:23" x14ac:dyDescent="0.2">
      <c r="A117" s="22" t="str">
        <f t="shared" si="5"/>
        <v/>
      </c>
      <c r="B117" s="9"/>
      <c r="C117" s="9"/>
      <c r="D117" s="9"/>
      <c r="E117" s="9"/>
      <c r="F117" s="14"/>
      <c r="G117" s="9"/>
      <c r="H117" s="33" t="str">
        <f>IF($G117&lt;&gt;"",VLOOKUP($G117,Parametros!$I$3:$N$102,2,FALSE),"")</f>
        <v/>
      </c>
      <c r="I117" s="33" t="str">
        <f>IF($G117&lt;&gt;"",VLOOKUP($G117,Parametros!$I$3:$N$102,4,FALSE),"")</f>
        <v/>
      </c>
      <c r="J117" s="9"/>
      <c r="K117" s="33" t="str">
        <f>IF($J117&lt;&gt;"",VLOOKUP($J117,Parametros!$AL$3:$AN$102,3,FALSE),"")</f>
        <v/>
      </c>
      <c r="L117" s="9"/>
      <c r="M117" s="10"/>
      <c r="S117" s="22" t="str">
        <f t="shared" si="6"/>
        <v/>
      </c>
      <c r="T117" s="9"/>
      <c r="U117" s="9"/>
      <c r="V117" s="69" t="str">
        <f t="shared" si="4"/>
        <v/>
      </c>
      <c r="W117" s="10"/>
    </row>
    <row r="118" spans="1:23" x14ac:dyDescent="0.2">
      <c r="A118" s="22" t="str">
        <f t="shared" si="5"/>
        <v/>
      </c>
      <c r="B118" s="9"/>
      <c r="C118" s="9"/>
      <c r="D118" s="9"/>
      <c r="E118" s="9"/>
      <c r="F118" s="14"/>
      <c r="G118" s="9"/>
      <c r="H118" s="33" t="str">
        <f>IF($G118&lt;&gt;"",VLOOKUP($G118,Parametros!$I$3:$N$102,2,FALSE),"")</f>
        <v/>
      </c>
      <c r="I118" s="33" t="str">
        <f>IF($G118&lt;&gt;"",VLOOKUP($G118,Parametros!$I$3:$N$102,4,FALSE),"")</f>
        <v/>
      </c>
      <c r="J118" s="9"/>
      <c r="K118" s="33" t="str">
        <f>IF($J118&lt;&gt;"",VLOOKUP($J118,Parametros!$AL$3:$AN$102,3,FALSE),"")</f>
        <v/>
      </c>
      <c r="L118" s="9"/>
      <c r="M118" s="10"/>
      <c r="S118" s="22" t="str">
        <f t="shared" si="6"/>
        <v/>
      </c>
      <c r="T118" s="9"/>
      <c r="U118" s="9"/>
      <c r="V118" s="69" t="str">
        <f t="shared" si="4"/>
        <v/>
      </c>
      <c r="W118" s="10"/>
    </row>
    <row r="119" spans="1:23" x14ac:dyDescent="0.2">
      <c r="A119" s="22" t="str">
        <f t="shared" si="5"/>
        <v/>
      </c>
      <c r="B119" s="9"/>
      <c r="C119" s="9"/>
      <c r="D119" s="9"/>
      <c r="E119" s="9"/>
      <c r="F119" s="14"/>
      <c r="G119" s="9"/>
      <c r="H119" s="33" t="str">
        <f>IF($G119&lt;&gt;"",VLOOKUP($G119,Parametros!$I$3:$N$102,2,FALSE),"")</f>
        <v/>
      </c>
      <c r="I119" s="33" t="str">
        <f>IF($G119&lt;&gt;"",VLOOKUP($G119,Parametros!$I$3:$N$102,4,FALSE),"")</f>
        <v/>
      </c>
      <c r="J119" s="9"/>
      <c r="K119" s="33" t="str">
        <f>IF($J119&lt;&gt;"",VLOOKUP($J119,Parametros!$AL$3:$AN$102,3,FALSE),"")</f>
        <v/>
      </c>
      <c r="L119" s="9"/>
      <c r="M119" s="10"/>
      <c r="S119" s="22" t="str">
        <f t="shared" si="6"/>
        <v/>
      </c>
      <c r="T119" s="9"/>
      <c r="U119" s="9"/>
      <c r="V119" s="69" t="str">
        <f t="shared" si="4"/>
        <v/>
      </c>
      <c r="W119" s="10"/>
    </row>
    <row r="120" spans="1:23" x14ac:dyDescent="0.2">
      <c r="A120" s="22" t="str">
        <f t="shared" si="5"/>
        <v/>
      </c>
      <c r="B120" s="9"/>
      <c r="C120" s="9"/>
      <c r="D120" s="9"/>
      <c r="E120" s="9"/>
      <c r="F120" s="14"/>
      <c r="G120" s="9"/>
      <c r="H120" s="33" t="str">
        <f>IF($G120&lt;&gt;"",VLOOKUP($G120,Parametros!$I$3:$N$102,2,FALSE),"")</f>
        <v/>
      </c>
      <c r="I120" s="33" t="str">
        <f>IF($G120&lt;&gt;"",VLOOKUP($G120,Parametros!$I$3:$N$102,4,FALSE),"")</f>
        <v/>
      </c>
      <c r="J120" s="9"/>
      <c r="K120" s="33" t="str">
        <f>IF($J120&lt;&gt;"",VLOOKUP($J120,Parametros!$AL$3:$AN$102,3,FALSE),"")</f>
        <v/>
      </c>
      <c r="L120" s="9"/>
      <c r="M120" s="10"/>
      <c r="S120" s="22" t="str">
        <f t="shared" si="6"/>
        <v/>
      </c>
      <c r="T120" s="9"/>
      <c r="U120" s="9"/>
      <c r="V120" s="69" t="str">
        <f t="shared" si="4"/>
        <v/>
      </c>
      <c r="W120" s="10"/>
    </row>
    <row r="121" spans="1:23" x14ac:dyDescent="0.2">
      <c r="A121" s="22" t="str">
        <f t="shared" si="5"/>
        <v/>
      </c>
      <c r="B121" s="9"/>
      <c r="C121" s="9"/>
      <c r="D121" s="9"/>
      <c r="E121" s="9"/>
      <c r="F121" s="14"/>
      <c r="G121" s="9"/>
      <c r="H121" s="33" t="str">
        <f>IF($G121&lt;&gt;"",VLOOKUP($G121,Parametros!$I$3:$N$102,2,FALSE),"")</f>
        <v/>
      </c>
      <c r="I121" s="33" t="str">
        <f>IF($G121&lt;&gt;"",VLOOKUP($G121,Parametros!$I$3:$N$102,4,FALSE),"")</f>
        <v/>
      </c>
      <c r="J121" s="9"/>
      <c r="K121" s="33" t="str">
        <f>IF($J121&lt;&gt;"",VLOOKUP($J121,Parametros!$AL$3:$AN$102,3,FALSE),"")</f>
        <v/>
      </c>
      <c r="L121" s="9"/>
      <c r="M121" s="10"/>
      <c r="S121" s="22" t="str">
        <f t="shared" si="6"/>
        <v/>
      </c>
      <c r="T121" s="9"/>
      <c r="U121" s="9"/>
      <c r="V121" s="69" t="str">
        <f t="shared" si="4"/>
        <v/>
      </c>
      <c r="W121" s="10"/>
    </row>
    <row r="122" spans="1:23" x14ac:dyDescent="0.2">
      <c r="A122" s="22" t="str">
        <f t="shared" si="5"/>
        <v/>
      </c>
      <c r="B122" s="9"/>
      <c r="C122" s="9"/>
      <c r="D122" s="9"/>
      <c r="E122" s="9"/>
      <c r="F122" s="14"/>
      <c r="G122" s="9"/>
      <c r="H122" s="33" t="str">
        <f>IF($G122&lt;&gt;"",VLOOKUP($G122,Parametros!$I$3:$N$102,2,FALSE),"")</f>
        <v/>
      </c>
      <c r="I122" s="33" t="str">
        <f>IF($G122&lt;&gt;"",VLOOKUP($G122,Parametros!$I$3:$N$102,4,FALSE),"")</f>
        <v/>
      </c>
      <c r="J122" s="9"/>
      <c r="K122" s="33" t="str">
        <f>IF($J122&lt;&gt;"",VLOOKUP($J122,Parametros!$AL$3:$AN$102,3,FALSE),"")</f>
        <v/>
      </c>
      <c r="L122" s="9"/>
      <c r="M122" s="10"/>
      <c r="S122" s="22" t="str">
        <f t="shared" si="6"/>
        <v/>
      </c>
      <c r="T122" s="9"/>
      <c r="U122" s="9"/>
      <c r="V122" s="69" t="str">
        <f t="shared" si="4"/>
        <v/>
      </c>
      <c r="W122" s="10"/>
    </row>
    <row r="123" spans="1:23" x14ac:dyDescent="0.2">
      <c r="A123" s="22" t="str">
        <f t="shared" si="5"/>
        <v/>
      </c>
      <c r="B123" s="9"/>
      <c r="C123" s="9"/>
      <c r="D123" s="9"/>
      <c r="E123" s="9"/>
      <c r="F123" s="14"/>
      <c r="G123" s="9"/>
      <c r="H123" s="33" t="str">
        <f>IF($G123&lt;&gt;"",VLOOKUP($G123,Parametros!$I$3:$N$102,2,FALSE),"")</f>
        <v/>
      </c>
      <c r="I123" s="33" t="str">
        <f>IF($G123&lt;&gt;"",VLOOKUP($G123,Parametros!$I$3:$N$102,4,FALSE),"")</f>
        <v/>
      </c>
      <c r="J123" s="9"/>
      <c r="K123" s="33" t="str">
        <f>IF($J123&lt;&gt;"",VLOOKUP($J123,Parametros!$AL$3:$AN$102,3,FALSE),"")</f>
        <v/>
      </c>
      <c r="L123" s="9"/>
      <c r="M123" s="10"/>
      <c r="S123" s="22" t="str">
        <f t="shared" si="6"/>
        <v/>
      </c>
      <c r="T123" s="9"/>
      <c r="U123" s="9"/>
      <c r="V123" s="69" t="str">
        <f t="shared" si="4"/>
        <v/>
      </c>
      <c r="W123" s="10"/>
    </row>
    <row r="124" spans="1:23" x14ac:dyDescent="0.2">
      <c r="A124" s="22" t="str">
        <f t="shared" si="5"/>
        <v/>
      </c>
      <c r="B124" s="9"/>
      <c r="C124" s="9"/>
      <c r="D124" s="9"/>
      <c r="E124" s="9"/>
      <c r="F124" s="14"/>
      <c r="G124" s="9"/>
      <c r="H124" s="33" t="str">
        <f>IF($G124&lt;&gt;"",VLOOKUP($G124,Parametros!$I$3:$N$102,2,FALSE),"")</f>
        <v/>
      </c>
      <c r="I124" s="33" t="str">
        <f>IF($G124&lt;&gt;"",VLOOKUP($G124,Parametros!$I$3:$N$102,4,FALSE),"")</f>
        <v/>
      </c>
      <c r="J124" s="9"/>
      <c r="K124" s="33" t="str">
        <f>IF($J124&lt;&gt;"",VLOOKUP($J124,Parametros!$AL$3:$AN$102,3,FALSE),"")</f>
        <v/>
      </c>
      <c r="L124" s="9"/>
      <c r="M124" s="10"/>
      <c r="S124" s="22" t="str">
        <f t="shared" si="6"/>
        <v/>
      </c>
      <c r="T124" s="9"/>
      <c r="U124" s="9"/>
      <c r="V124" s="69" t="str">
        <f t="shared" si="4"/>
        <v/>
      </c>
      <c r="W124" s="10"/>
    </row>
    <row r="125" spans="1:23" x14ac:dyDescent="0.2">
      <c r="A125" s="22" t="str">
        <f t="shared" si="5"/>
        <v/>
      </c>
      <c r="B125" s="9"/>
      <c r="C125" s="9"/>
      <c r="D125" s="9"/>
      <c r="E125" s="9"/>
      <c r="F125" s="14"/>
      <c r="G125" s="9"/>
      <c r="H125" s="33" t="str">
        <f>IF($G125&lt;&gt;"",VLOOKUP($G125,Parametros!$I$3:$N$102,2,FALSE),"")</f>
        <v/>
      </c>
      <c r="I125" s="33" t="str">
        <f>IF($G125&lt;&gt;"",VLOOKUP($G125,Parametros!$I$3:$N$102,4,FALSE),"")</f>
        <v/>
      </c>
      <c r="J125" s="9"/>
      <c r="K125" s="33" t="str">
        <f>IF($J125&lt;&gt;"",VLOOKUP($J125,Parametros!$AL$3:$AN$102,3,FALSE),"")</f>
        <v/>
      </c>
      <c r="L125" s="9"/>
      <c r="M125" s="10"/>
      <c r="S125" s="22" t="str">
        <f t="shared" si="6"/>
        <v/>
      </c>
      <c r="T125" s="9"/>
      <c r="U125" s="9"/>
      <c r="V125" s="69" t="str">
        <f t="shared" si="4"/>
        <v/>
      </c>
      <c r="W125" s="10"/>
    </row>
    <row r="126" spans="1:23" x14ac:dyDescent="0.2">
      <c r="A126" s="22" t="str">
        <f t="shared" si="5"/>
        <v/>
      </c>
      <c r="B126" s="9"/>
      <c r="C126" s="9"/>
      <c r="D126" s="9"/>
      <c r="E126" s="9"/>
      <c r="F126" s="14"/>
      <c r="G126" s="9"/>
      <c r="H126" s="33" t="str">
        <f>IF($G126&lt;&gt;"",VLOOKUP($G126,Parametros!$I$3:$N$102,2,FALSE),"")</f>
        <v/>
      </c>
      <c r="I126" s="33" t="str">
        <f>IF($G126&lt;&gt;"",VLOOKUP($G126,Parametros!$I$3:$N$102,4,FALSE),"")</f>
        <v/>
      </c>
      <c r="J126" s="9"/>
      <c r="K126" s="33" t="str">
        <f>IF($J126&lt;&gt;"",VLOOKUP($J126,Parametros!$AL$3:$AN$102,3,FALSE),"")</f>
        <v/>
      </c>
      <c r="L126" s="9"/>
      <c r="M126" s="10"/>
      <c r="S126" s="22" t="str">
        <f t="shared" si="6"/>
        <v/>
      </c>
      <c r="T126" s="9"/>
      <c r="U126" s="9"/>
      <c r="V126" s="69" t="str">
        <f t="shared" si="4"/>
        <v/>
      </c>
      <c r="W126" s="10"/>
    </row>
    <row r="127" spans="1:23" x14ac:dyDescent="0.2">
      <c r="A127" s="22" t="str">
        <f t="shared" si="5"/>
        <v/>
      </c>
      <c r="B127" s="9"/>
      <c r="C127" s="9"/>
      <c r="D127" s="9"/>
      <c r="E127" s="9"/>
      <c r="F127" s="14"/>
      <c r="G127" s="9"/>
      <c r="H127" s="33" t="str">
        <f>IF($G127&lt;&gt;"",VLOOKUP($G127,Parametros!$I$3:$N$102,2,FALSE),"")</f>
        <v/>
      </c>
      <c r="I127" s="33" t="str">
        <f>IF($G127&lt;&gt;"",VLOOKUP($G127,Parametros!$I$3:$N$102,4,FALSE),"")</f>
        <v/>
      </c>
      <c r="J127" s="9"/>
      <c r="K127" s="33" t="str">
        <f>IF($J127&lt;&gt;"",VLOOKUP($J127,Parametros!$AL$3:$AN$102,3,FALSE),"")</f>
        <v/>
      </c>
      <c r="L127" s="9"/>
      <c r="M127" s="10"/>
      <c r="S127" s="22" t="str">
        <f t="shared" si="6"/>
        <v/>
      </c>
      <c r="T127" s="9"/>
      <c r="U127" s="9"/>
      <c r="V127" s="69" t="str">
        <f t="shared" si="4"/>
        <v/>
      </c>
      <c r="W127" s="10"/>
    </row>
    <row r="128" spans="1:23" x14ac:dyDescent="0.2">
      <c r="A128" s="22" t="str">
        <f t="shared" si="5"/>
        <v/>
      </c>
      <c r="B128" s="9"/>
      <c r="C128" s="9"/>
      <c r="D128" s="9"/>
      <c r="E128" s="9"/>
      <c r="F128" s="14"/>
      <c r="G128" s="9"/>
      <c r="H128" s="33" t="str">
        <f>IF($G128&lt;&gt;"",VLOOKUP($G128,Parametros!$I$3:$N$102,2,FALSE),"")</f>
        <v/>
      </c>
      <c r="I128" s="33" t="str">
        <f>IF($G128&lt;&gt;"",VLOOKUP($G128,Parametros!$I$3:$N$102,4,FALSE),"")</f>
        <v/>
      </c>
      <c r="J128" s="9"/>
      <c r="K128" s="33" t="str">
        <f>IF($J128&lt;&gt;"",VLOOKUP($J128,Parametros!$AL$3:$AN$102,3,FALSE),"")</f>
        <v/>
      </c>
      <c r="L128" s="9"/>
      <c r="M128" s="10"/>
      <c r="S128" s="22" t="str">
        <f t="shared" si="6"/>
        <v/>
      </c>
      <c r="T128" s="9"/>
      <c r="U128" s="9"/>
      <c r="V128" s="69" t="str">
        <f t="shared" si="4"/>
        <v/>
      </c>
      <c r="W128" s="10"/>
    </row>
    <row r="129" spans="1:23" x14ac:dyDescent="0.2">
      <c r="A129" s="22" t="str">
        <f t="shared" si="5"/>
        <v/>
      </c>
      <c r="B129" s="9"/>
      <c r="C129" s="9"/>
      <c r="D129" s="9"/>
      <c r="E129" s="9"/>
      <c r="F129" s="14"/>
      <c r="G129" s="9"/>
      <c r="H129" s="33" t="str">
        <f>IF($G129&lt;&gt;"",VLOOKUP($G129,Parametros!$I$3:$N$102,2,FALSE),"")</f>
        <v/>
      </c>
      <c r="I129" s="33" t="str">
        <f>IF($G129&lt;&gt;"",VLOOKUP($G129,Parametros!$I$3:$N$102,4,FALSE),"")</f>
        <v/>
      </c>
      <c r="J129" s="9"/>
      <c r="K129" s="33" t="str">
        <f>IF($J129&lt;&gt;"",VLOOKUP($J129,Parametros!$AL$3:$AN$102,3,FALSE),"")</f>
        <v/>
      </c>
      <c r="L129" s="9"/>
      <c r="M129" s="10"/>
      <c r="S129" s="22" t="str">
        <f t="shared" si="6"/>
        <v/>
      </c>
      <c r="T129" s="9"/>
      <c r="U129" s="9"/>
      <c r="V129" s="69" t="str">
        <f t="shared" si="4"/>
        <v/>
      </c>
      <c r="W129" s="10"/>
    </row>
    <row r="130" spans="1:23" x14ac:dyDescent="0.2">
      <c r="A130" s="22" t="str">
        <f t="shared" si="5"/>
        <v/>
      </c>
      <c r="B130" s="9"/>
      <c r="C130" s="9"/>
      <c r="D130" s="9"/>
      <c r="E130" s="9"/>
      <c r="F130" s="14"/>
      <c r="G130" s="9"/>
      <c r="H130" s="33" t="str">
        <f>IF($G130&lt;&gt;"",VLOOKUP($G130,Parametros!$I$3:$N$102,2,FALSE),"")</f>
        <v/>
      </c>
      <c r="I130" s="33" t="str">
        <f>IF($G130&lt;&gt;"",VLOOKUP($G130,Parametros!$I$3:$N$102,4,FALSE),"")</f>
        <v/>
      </c>
      <c r="J130" s="9"/>
      <c r="K130" s="33" t="str">
        <f>IF($J130&lt;&gt;"",VLOOKUP($J130,Parametros!$AL$3:$AN$102,3,FALSE),"")</f>
        <v/>
      </c>
      <c r="L130" s="9"/>
      <c r="M130" s="10"/>
      <c r="S130" s="22" t="str">
        <f t="shared" si="6"/>
        <v/>
      </c>
      <c r="T130" s="9"/>
      <c r="U130" s="9"/>
      <c r="V130" s="69" t="str">
        <f t="shared" si="4"/>
        <v/>
      </c>
      <c r="W130" s="10"/>
    </row>
    <row r="131" spans="1:23" x14ac:dyDescent="0.2">
      <c r="A131" s="22" t="str">
        <f t="shared" si="5"/>
        <v/>
      </c>
      <c r="B131" s="9"/>
      <c r="C131" s="9"/>
      <c r="D131" s="9"/>
      <c r="E131" s="9"/>
      <c r="F131" s="14"/>
      <c r="G131" s="9"/>
      <c r="H131" s="33" t="str">
        <f>IF($G131&lt;&gt;"",VLOOKUP($G131,Parametros!$I$3:$N$102,2,FALSE),"")</f>
        <v/>
      </c>
      <c r="I131" s="33" t="str">
        <f>IF($G131&lt;&gt;"",VLOOKUP($G131,Parametros!$I$3:$N$102,4,FALSE),"")</f>
        <v/>
      </c>
      <c r="J131" s="9"/>
      <c r="K131" s="33" t="str">
        <f>IF($J131&lt;&gt;"",VLOOKUP($J131,Parametros!$AL$3:$AN$102,3,FALSE),"")</f>
        <v/>
      </c>
      <c r="L131" s="9"/>
      <c r="M131" s="10"/>
      <c r="S131" s="22" t="str">
        <f t="shared" si="6"/>
        <v/>
      </c>
      <c r="T131" s="9"/>
      <c r="U131" s="9"/>
      <c r="V131" s="69" t="str">
        <f t="shared" si="4"/>
        <v/>
      </c>
      <c r="W131" s="10"/>
    </row>
    <row r="132" spans="1:23" x14ac:dyDescent="0.2">
      <c r="A132" s="22" t="str">
        <f t="shared" si="5"/>
        <v/>
      </c>
      <c r="B132" s="9"/>
      <c r="C132" s="9"/>
      <c r="D132" s="9"/>
      <c r="E132" s="9"/>
      <c r="F132" s="14"/>
      <c r="G132" s="9"/>
      <c r="H132" s="33" t="str">
        <f>IF($G132&lt;&gt;"",VLOOKUP($G132,Parametros!$I$3:$N$102,2,FALSE),"")</f>
        <v/>
      </c>
      <c r="I132" s="33" t="str">
        <f>IF($G132&lt;&gt;"",VLOOKUP($G132,Parametros!$I$3:$N$102,4,FALSE),"")</f>
        <v/>
      </c>
      <c r="J132" s="9"/>
      <c r="K132" s="33" t="str">
        <f>IF($J132&lt;&gt;"",VLOOKUP($J132,Parametros!$AL$3:$AN$102,3,FALSE),"")</f>
        <v/>
      </c>
      <c r="L132" s="9"/>
      <c r="M132" s="10"/>
      <c r="S132" s="22" t="str">
        <f t="shared" si="6"/>
        <v/>
      </c>
      <c r="T132" s="9"/>
      <c r="U132" s="9"/>
      <c r="V132" s="69" t="str">
        <f t="shared" ref="V132:V195" si="8">T132&amp;U132</f>
        <v/>
      </c>
      <c r="W132" s="10"/>
    </row>
    <row r="133" spans="1:23" x14ac:dyDescent="0.2">
      <c r="A133" s="22" t="str">
        <f t="shared" ref="A133:A196" si="9">IF($C133&lt;&gt;"",$A132+1,"")</f>
        <v/>
      </c>
      <c r="B133" s="9"/>
      <c r="C133" s="9"/>
      <c r="D133" s="9"/>
      <c r="E133" s="9"/>
      <c r="F133" s="14"/>
      <c r="G133" s="9"/>
      <c r="H133" s="33" t="str">
        <f>IF($G133&lt;&gt;"",VLOOKUP($G133,Parametros!$I$3:$N$102,2,FALSE),"")</f>
        <v/>
      </c>
      <c r="I133" s="33" t="str">
        <f>IF($G133&lt;&gt;"",VLOOKUP($G133,Parametros!$I$3:$N$102,4,FALSE),"")</f>
        <v/>
      </c>
      <c r="J133" s="9"/>
      <c r="K133" s="33" t="str">
        <f>IF($J133&lt;&gt;"",VLOOKUP($J133,Parametros!$AL$3:$AN$102,3,FALSE),"")</f>
        <v/>
      </c>
      <c r="L133" s="9"/>
      <c r="M133" s="10"/>
      <c r="S133" s="22" t="str">
        <f t="shared" ref="S133:S196" si="10">IF($U133&lt;&gt;"",$S132+1,"")</f>
        <v/>
      </c>
      <c r="T133" s="9"/>
      <c r="U133" s="9"/>
      <c r="V133" s="69" t="str">
        <f t="shared" si="8"/>
        <v/>
      </c>
      <c r="W133" s="10"/>
    </row>
    <row r="134" spans="1:23" x14ac:dyDescent="0.2">
      <c r="A134" s="22" t="str">
        <f t="shared" si="9"/>
        <v/>
      </c>
      <c r="B134" s="9"/>
      <c r="C134" s="9"/>
      <c r="D134" s="9"/>
      <c r="E134" s="9"/>
      <c r="F134" s="14"/>
      <c r="G134" s="9"/>
      <c r="H134" s="33" t="str">
        <f>IF($G134&lt;&gt;"",VLOOKUP($G134,Parametros!$I$3:$N$102,2,FALSE),"")</f>
        <v/>
      </c>
      <c r="I134" s="33" t="str">
        <f>IF($G134&lt;&gt;"",VLOOKUP($G134,Parametros!$I$3:$N$102,4,FALSE),"")</f>
        <v/>
      </c>
      <c r="J134" s="9"/>
      <c r="K134" s="33" t="str">
        <f>IF($J134&lt;&gt;"",VLOOKUP($J134,Parametros!$AL$3:$AN$102,3,FALSE),"")</f>
        <v/>
      </c>
      <c r="L134" s="9"/>
      <c r="M134" s="10"/>
      <c r="S134" s="22" t="str">
        <f t="shared" si="10"/>
        <v/>
      </c>
      <c r="T134" s="9"/>
      <c r="U134" s="9"/>
      <c r="V134" s="69" t="str">
        <f t="shared" si="8"/>
        <v/>
      </c>
      <c r="W134" s="10"/>
    </row>
    <row r="135" spans="1:23" x14ac:dyDescent="0.2">
      <c r="A135" s="22" t="str">
        <f t="shared" si="9"/>
        <v/>
      </c>
      <c r="B135" s="9"/>
      <c r="C135" s="9"/>
      <c r="D135" s="9"/>
      <c r="E135" s="9"/>
      <c r="F135" s="14"/>
      <c r="G135" s="9"/>
      <c r="H135" s="33" t="str">
        <f>IF($G135&lt;&gt;"",VLOOKUP($G135,Parametros!$I$3:$N$102,2,FALSE),"")</f>
        <v/>
      </c>
      <c r="I135" s="33" t="str">
        <f>IF($G135&lt;&gt;"",VLOOKUP($G135,Parametros!$I$3:$N$102,4,FALSE),"")</f>
        <v/>
      </c>
      <c r="J135" s="9"/>
      <c r="K135" s="33" t="str">
        <f>IF($J135&lt;&gt;"",VLOOKUP($J135,Parametros!$AL$3:$AN$102,3,FALSE),"")</f>
        <v/>
      </c>
      <c r="L135" s="9"/>
      <c r="M135" s="10"/>
      <c r="S135" s="22" t="str">
        <f t="shared" si="10"/>
        <v/>
      </c>
      <c r="T135" s="9"/>
      <c r="U135" s="9"/>
      <c r="V135" s="69" t="str">
        <f t="shared" si="8"/>
        <v/>
      </c>
      <c r="W135" s="10"/>
    </row>
    <row r="136" spans="1:23" x14ac:dyDescent="0.2">
      <c r="A136" s="22" t="str">
        <f t="shared" si="9"/>
        <v/>
      </c>
      <c r="B136" s="9"/>
      <c r="C136" s="9"/>
      <c r="D136" s="9"/>
      <c r="E136" s="9"/>
      <c r="F136" s="14"/>
      <c r="G136" s="9"/>
      <c r="H136" s="33" t="str">
        <f>IF($G136&lt;&gt;"",VLOOKUP($G136,Parametros!$I$3:$N$102,2,FALSE),"")</f>
        <v/>
      </c>
      <c r="I136" s="33" t="str">
        <f>IF($G136&lt;&gt;"",VLOOKUP($G136,Parametros!$I$3:$N$102,4,FALSE),"")</f>
        <v/>
      </c>
      <c r="J136" s="9"/>
      <c r="K136" s="33" t="str">
        <f>IF($J136&lt;&gt;"",VLOOKUP($J136,Parametros!$AL$3:$AN$102,3,FALSE),"")</f>
        <v/>
      </c>
      <c r="L136" s="9"/>
      <c r="M136" s="10"/>
      <c r="S136" s="22" t="str">
        <f t="shared" si="10"/>
        <v/>
      </c>
      <c r="T136" s="9"/>
      <c r="U136" s="9"/>
      <c r="V136" s="69" t="str">
        <f t="shared" si="8"/>
        <v/>
      </c>
      <c r="W136" s="10"/>
    </row>
    <row r="137" spans="1:23" x14ac:dyDescent="0.2">
      <c r="A137" s="22" t="str">
        <f t="shared" si="9"/>
        <v/>
      </c>
      <c r="B137" s="9"/>
      <c r="C137" s="9"/>
      <c r="D137" s="9"/>
      <c r="E137" s="9"/>
      <c r="F137" s="14"/>
      <c r="G137" s="9"/>
      <c r="H137" s="33" t="str">
        <f>IF($G137&lt;&gt;"",VLOOKUP($G137,Parametros!$I$3:$N$102,2,FALSE),"")</f>
        <v/>
      </c>
      <c r="I137" s="33" t="str">
        <f>IF($G137&lt;&gt;"",VLOOKUP($G137,Parametros!$I$3:$N$102,4,FALSE),"")</f>
        <v/>
      </c>
      <c r="J137" s="9"/>
      <c r="K137" s="33" t="str">
        <f>IF($J137&lt;&gt;"",VLOOKUP($J137,Parametros!$AL$3:$AN$102,3,FALSE),"")</f>
        <v/>
      </c>
      <c r="L137" s="9"/>
      <c r="M137" s="10"/>
      <c r="S137" s="22" t="str">
        <f t="shared" si="10"/>
        <v/>
      </c>
      <c r="T137" s="9"/>
      <c r="U137" s="9"/>
      <c r="V137" s="69" t="str">
        <f t="shared" si="8"/>
        <v/>
      </c>
      <c r="W137" s="10"/>
    </row>
    <row r="138" spans="1:23" x14ac:dyDescent="0.2">
      <c r="A138" s="22" t="str">
        <f t="shared" si="9"/>
        <v/>
      </c>
      <c r="B138" s="9"/>
      <c r="C138" s="9"/>
      <c r="D138" s="9"/>
      <c r="E138" s="9"/>
      <c r="F138" s="14"/>
      <c r="G138" s="9"/>
      <c r="H138" s="33" t="str">
        <f>IF($G138&lt;&gt;"",VLOOKUP($G138,Parametros!$I$3:$N$102,2,FALSE),"")</f>
        <v/>
      </c>
      <c r="I138" s="33" t="str">
        <f>IF($G138&lt;&gt;"",VLOOKUP($G138,Parametros!$I$3:$N$102,4,FALSE),"")</f>
        <v/>
      </c>
      <c r="J138" s="9"/>
      <c r="K138" s="33" t="str">
        <f>IF($J138&lt;&gt;"",VLOOKUP($J138,Parametros!$AL$3:$AN$102,3,FALSE),"")</f>
        <v/>
      </c>
      <c r="L138" s="9"/>
      <c r="M138" s="10"/>
      <c r="S138" s="22" t="str">
        <f t="shared" si="10"/>
        <v/>
      </c>
      <c r="T138" s="9"/>
      <c r="U138" s="9"/>
      <c r="V138" s="69" t="str">
        <f t="shared" si="8"/>
        <v/>
      </c>
      <c r="W138" s="10"/>
    </row>
    <row r="139" spans="1:23" x14ac:dyDescent="0.2">
      <c r="A139" s="22" t="str">
        <f t="shared" si="9"/>
        <v/>
      </c>
      <c r="B139" s="9"/>
      <c r="C139" s="9"/>
      <c r="D139" s="9"/>
      <c r="E139" s="9"/>
      <c r="F139" s="14"/>
      <c r="G139" s="9"/>
      <c r="H139" s="33" t="str">
        <f>IF($G139&lt;&gt;"",VLOOKUP($G139,Parametros!$I$3:$N$102,2,FALSE),"")</f>
        <v/>
      </c>
      <c r="I139" s="33" t="str">
        <f>IF($G139&lt;&gt;"",VLOOKUP($G139,Parametros!$I$3:$N$102,4,FALSE),"")</f>
        <v/>
      </c>
      <c r="J139" s="9"/>
      <c r="K139" s="33" t="str">
        <f>IF($J139&lt;&gt;"",VLOOKUP($J139,Parametros!$AL$3:$AN$102,3,FALSE),"")</f>
        <v/>
      </c>
      <c r="L139" s="9"/>
      <c r="M139" s="10"/>
      <c r="S139" s="22" t="str">
        <f t="shared" si="10"/>
        <v/>
      </c>
      <c r="T139" s="9"/>
      <c r="U139" s="9"/>
      <c r="V139" s="69" t="str">
        <f t="shared" si="8"/>
        <v/>
      </c>
      <c r="W139" s="10"/>
    </row>
    <row r="140" spans="1:23" x14ac:dyDescent="0.2">
      <c r="A140" s="22" t="str">
        <f t="shared" si="9"/>
        <v/>
      </c>
      <c r="B140" s="9"/>
      <c r="C140" s="9"/>
      <c r="D140" s="9"/>
      <c r="E140" s="9"/>
      <c r="F140" s="14"/>
      <c r="G140" s="9"/>
      <c r="H140" s="33" t="str">
        <f>IF($G140&lt;&gt;"",VLOOKUP($G140,Parametros!$I$3:$N$102,2,FALSE),"")</f>
        <v/>
      </c>
      <c r="I140" s="33" t="str">
        <f>IF($G140&lt;&gt;"",VLOOKUP($G140,Parametros!$I$3:$N$102,4,FALSE),"")</f>
        <v/>
      </c>
      <c r="J140" s="9"/>
      <c r="K140" s="33" t="str">
        <f>IF($J140&lt;&gt;"",VLOOKUP($J140,Parametros!$AL$3:$AN$102,3,FALSE),"")</f>
        <v/>
      </c>
      <c r="L140" s="9"/>
      <c r="M140" s="10"/>
      <c r="S140" s="22" t="str">
        <f t="shared" si="10"/>
        <v/>
      </c>
      <c r="T140" s="9"/>
      <c r="U140" s="9"/>
      <c r="V140" s="69" t="str">
        <f t="shared" si="8"/>
        <v/>
      </c>
      <c r="W140" s="10"/>
    </row>
    <row r="141" spans="1:23" x14ac:dyDescent="0.2">
      <c r="A141" s="22" t="str">
        <f t="shared" si="9"/>
        <v/>
      </c>
      <c r="B141" s="9"/>
      <c r="C141" s="9"/>
      <c r="D141" s="9"/>
      <c r="E141" s="9"/>
      <c r="F141" s="14"/>
      <c r="G141" s="9"/>
      <c r="H141" s="33" t="str">
        <f>IF($G141&lt;&gt;"",VLOOKUP($G141,Parametros!$I$3:$N$102,2,FALSE),"")</f>
        <v/>
      </c>
      <c r="I141" s="33" t="str">
        <f>IF($G141&lt;&gt;"",VLOOKUP($G141,Parametros!$I$3:$N$102,4,FALSE),"")</f>
        <v/>
      </c>
      <c r="J141" s="9"/>
      <c r="K141" s="33" t="str">
        <f>IF($J141&lt;&gt;"",VLOOKUP($J141,Parametros!$AL$3:$AN$102,3,FALSE),"")</f>
        <v/>
      </c>
      <c r="L141" s="9"/>
      <c r="M141" s="10"/>
      <c r="S141" s="22" t="str">
        <f t="shared" si="10"/>
        <v/>
      </c>
      <c r="T141" s="9"/>
      <c r="U141" s="9"/>
      <c r="V141" s="69" t="str">
        <f t="shared" si="8"/>
        <v/>
      </c>
      <c r="W141" s="10"/>
    </row>
    <row r="142" spans="1:23" x14ac:dyDescent="0.2">
      <c r="A142" s="22" t="str">
        <f t="shared" si="9"/>
        <v/>
      </c>
      <c r="B142" s="9"/>
      <c r="C142" s="9"/>
      <c r="D142" s="9"/>
      <c r="E142" s="9"/>
      <c r="F142" s="14"/>
      <c r="G142" s="9"/>
      <c r="H142" s="33" t="str">
        <f>IF($G142&lt;&gt;"",VLOOKUP($G142,Parametros!$I$3:$N$102,2,FALSE),"")</f>
        <v/>
      </c>
      <c r="I142" s="33" t="str">
        <f>IF($G142&lt;&gt;"",VLOOKUP($G142,Parametros!$I$3:$N$102,4,FALSE),"")</f>
        <v/>
      </c>
      <c r="J142" s="9"/>
      <c r="K142" s="33" t="str">
        <f>IF($J142&lt;&gt;"",VLOOKUP($J142,Parametros!$AL$3:$AN$102,3,FALSE),"")</f>
        <v/>
      </c>
      <c r="L142" s="9"/>
      <c r="M142" s="10"/>
      <c r="S142" s="22" t="str">
        <f t="shared" si="10"/>
        <v/>
      </c>
      <c r="T142" s="9"/>
      <c r="U142" s="9"/>
      <c r="V142" s="69" t="str">
        <f t="shared" si="8"/>
        <v/>
      </c>
      <c r="W142" s="10"/>
    </row>
    <row r="143" spans="1:23" x14ac:dyDescent="0.2">
      <c r="A143" s="22" t="str">
        <f t="shared" si="9"/>
        <v/>
      </c>
      <c r="B143" s="9"/>
      <c r="C143" s="9"/>
      <c r="D143" s="9"/>
      <c r="E143" s="9"/>
      <c r="F143" s="14"/>
      <c r="G143" s="9"/>
      <c r="H143" s="33" t="str">
        <f>IF($G143&lt;&gt;"",VLOOKUP($G143,Parametros!$I$3:$N$102,2,FALSE),"")</f>
        <v/>
      </c>
      <c r="I143" s="33" t="str">
        <f>IF($G143&lt;&gt;"",VLOOKUP($G143,Parametros!$I$3:$N$102,4,FALSE),"")</f>
        <v/>
      </c>
      <c r="J143" s="9"/>
      <c r="K143" s="33" t="str">
        <f>IF($J143&lt;&gt;"",VLOOKUP($J143,Parametros!$AL$3:$AN$102,3,FALSE),"")</f>
        <v/>
      </c>
      <c r="L143" s="9"/>
      <c r="M143" s="10"/>
      <c r="S143" s="22" t="str">
        <f t="shared" si="10"/>
        <v/>
      </c>
      <c r="T143" s="9"/>
      <c r="U143" s="9"/>
      <c r="V143" s="69" t="str">
        <f t="shared" si="8"/>
        <v/>
      </c>
      <c r="W143" s="10"/>
    </row>
    <row r="144" spans="1:23" x14ac:dyDescent="0.2">
      <c r="A144" s="22" t="str">
        <f t="shared" si="9"/>
        <v/>
      </c>
      <c r="B144" s="9"/>
      <c r="C144" s="9"/>
      <c r="D144" s="9"/>
      <c r="E144" s="9"/>
      <c r="F144" s="14"/>
      <c r="G144" s="9"/>
      <c r="H144" s="33" t="str">
        <f>IF($G144&lt;&gt;"",VLOOKUP($G144,Parametros!$I$3:$N$102,2,FALSE),"")</f>
        <v/>
      </c>
      <c r="I144" s="33" t="str">
        <f>IF($G144&lt;&gt;"",VLOOKUP($G144,Parametros!$I$3:$N$102,4,FALSE),"")</f>
        <v/>
      </c>
      <c r="J144" s="9"/>
      <c r="K144" s="33" t="str">
        <f>IF($J144&lt;&gt;"",VLOOKUP($J144,Parametros!$AL$3:$AN$102,3,FALSE),"")</f>
        <v/>
      </c>
      <c r="L144" s="9"/>
      <c r="M144" s="10"/>
      <c r="S144" s="22" t="str">
        <f t="shared" si="10"/>
        <v/>
      </c>
      <c r="T144" s="9"/>
      <c r="U144" s="9"/>
      <c r="V144" s="69" t="str">
        <f t="shared" si="8"/>
        <v/>
      </c>
      <c r="W144" s="10"/>
    </row>
    <row r="145" spans="1:23" x14ac:dyDescent="0.2">
      <c r="A145" s="22" t="str">
        <f t="shared" si="9"/>
        <v/>
      </c>
      <c r="B145" s="9"/>
      <c r="C145" s="9"/>
      <c r="D145" s="9"/>
      <c r="E145" s="9"/>
      <c r="F145" s="14"/>
      <c r="G145" s="9"/>
      <c r="H145" s="33" t="str">
        <f>IF($G145&lt;&gt;"",VLOOKUP($G145,Parametros!$I$3:$N$102,2,FALSE),"")</f>
        <v/>
      </c>
      <c r="I145" s="33" t="str">
        <f>IF($G145&lt;&gt;"",VLOOKUP($G145,Parametros!$I$3:$N$102,4,FALSE),"")</f>
        <v/>
      </c>
      <c r="J145" s="9"/>
      <c r="K145" s="33" t="str">
        <f>IF($J145&lt;&gt;"",VLOOKUP($J145,Parametros!$AL$3:$AN$102,3,FALSE),"")</f>
        <v/>
      </c>
      <c r="L145" s="9"/>
      <c r="M145" s="10"/>
      <c r="S145" s="22" t="str">
        <f t="shared" si="10"/>
        <v/>
      </c>
      <c r="T145" s="9"/>
      <c r="U145" s="9"/>
      <c r="V145" s="69" t="str">
        <f t="shared" si="8"/>
        <v/>
      </c>
      <c r="W145" s="10"/>
    </row>
    <row r="146" spans="1:23" x14ac:dyDescent="0.2">
      <c r="A146" s="22" t="str">
        <f t="shared" si="9"/>
        <v/>
      </c>
      <c r="B146" s="9"/>
      <c r="C146" s="9"/>
      <c r="D146" s="9"/>
      <c r="E146" s="9"/>
      <c r="F146" s="14"/>
      <c r="G146" s="9"/>
      <c r="H146" s="33" t="str">
        <f>IF($G146&lt;&gt;"",VLOOKUP($G146,Parametros!$I$3:$N$102,2,FALSE),"")</f>
        <v/>
      </c>
      <c r="I146" s="33" t="str">
        <f>IF($G146&lt;&gt;"",VLOOKUP($G146,Parametros!$I$3:$N$102,4,FALSE),"")</f>
        <v/>
      </c>
      <c r="J146" s="9"/>
      <c r="K146" s="33" t="str">
        <f>IF($J146&lt;&gt;"",VLOOKUP($J146,Parametros!$AL$3:$AN$102,3,FALSE),"")</f>
        <v/>
      </c>
      <c r="L146" s="9"/>
      <c r="M146" s="10"/>
      <c r="S146" s="22" t="str">
        <f t="shared" si="10"/>
        <v/>
      </c>
      <c r="T146" s="9"/>
      <c r="U146" s="9"/>
      <c r="V146" s="69" t="str">
        <f t="shared" si="8"/>
        <v/>
      </c>
      <c r="W146" s="10"/>
    </row>
    <row r="147" spans="1:23" x14ac:dyDescent="0.2">
      <c r="A147" s="22" t="str">
        <f t="shared" si="9"/>
        <v/>
      </c>
      <c r="B147" s="9"/>
      <c r="C147" s="9"/>
      <c r="D147" s="9"/>
      <c r="E147" s="9"/>
      <c r="F147" s="14"/>
      <c r="G147" s="9"/>
      <c r="H147" s="33" t="str">
        <f>IF($G147&lt;&gt;"",VLOOKUP($G147,Parametros!$I$3:$N$102,2,FALSE),"")</f>
        <v/>
      </c>
      <c r="I147" s="33" t="str">
        <f>IF($G147&lt;&gt;"",VLOOKUP($G147,Parametros!$I$3:$N$102,4,FALSE),"")</f>
        <v/>
      </c>
      <c r="J147" s="9"/>
      <c r="K147" s="33" t="str">
        <f>IF($J147&lt;&gt;"",VLOOKUP($J147,Parametros!$AL$3:$AN$102,3,FALSE),"")</f>
        <v/>
      </c>
      <c r="L147" s="9"/>
      <c r="M147" s="10"/>
      <c r="S147" s="22" t="str">
        <f t="shared" si="10"/>
        <v/>
      </c>
      <c r="T147" s="9"/>
      <c r="U147" s="9"/>
      <c r="V147" s="69" t="str">
        <f t="shared" si="8"/>
        <v/>
      </c>
      <c r="W147" s="10"/>
    </row>
    <row r="148" spans="1:23" x14ac:dyDescent="0.2">
      <c r="A148" s="22" t="str">
        <f t="shared" si="9"/>
        <v/>
      </c>
      <c r="B148" s="9"/>
      <c r="C148" s="9"/>
      <c r="D148" s="9"/>
      <c r="E148" s="9"/>
      <c r="F148" s="14"/>
      <c r="G148" s="9"/>
      <c r="H148" s="33" t="str">
        <f>IF($G148&lt;&gt;"",VLOOKUP($G148,Parametros!$I$3:$N$102,2,FALSE),"")</f>
        <v/>
      </c>
      <c r="I148" s="33" t="str">
        <f>IF($G148&lt;&gt;"",VLOOKUP($G148,Parametros!$I$3:$N$102,4,FALSE),"")</f>
        <v/>
      </c>
      <c r="J148" s="9"/>
      <c r="K148" s="33" t="str">
        <f>IF($J148&lt;&gt;"",VLOOKUP($J148,Parametros!$AL$3:$AN$102,3,FALSE),"")</f>
        <v/>
      </c>
      <c r="L148" s="9"/>
      <c r="M148" s="10"/>
      <c r="S148" s="22" t="str">
        <f t="shared" si="10"/>
        <v/>
      </c>
      <c r="T148" s="9"/>
      <c r="U148" s="9"/>
      <c r="V148" s="69" t="str">
        <f t="shared" si="8"/>
        <v/>
      </c>
      <c r="W148" s="10"/>
    </row>
    <row r="149" spans="1:23" x14ac:dyDescent="0.2">
      <c r="A149" s="22" t="str">
        <f t="shared" si="9"/>
        <v/>
      </c>
      <c r="B149" s="9"/>
      <c r="C149" s="9"/>
      <c r="D149" s="9"/>
      <c r="E149" s="9"/>
      <c r="F149" s="14"/>
      <c r="G149" s="9"/>
      <c r="H149" s="33" t="str">
        <f>IF($G149&lt;&gt;"",VLOOKUP($G149,Parametros!$I$3:$N$102,2,FALSE),"")</f>
        <v/>
      </c>
      <c r="I149" s="33" t="str">
        <f>IF($G149&lt;&gt;"",VLOOKUP($G149,Parametros!$I$3:$N$102,4,FALSE),"")</f>
        <v/>
      </c>
      <c r="J149" s="9"/>
      <c r="K149" s="33" t="str">
        <f>IF($J149&lt;&gt;"",VLOOKUP($J149,Parametros!$AL$3:$AN$102,3,FALSE),"")</f>
        <v/>
      </c>
      <c r="L149" s="9"/>
      <c r="M149" s="10"/>
      <c r="S149" s="22" t="str">
        <f t="shared" si="10"/>
        <v/>
      </c>
      <c r="T149" s="9"/>
      <c r="U149" s="9"/>
      <c r="V149" s="69" t="str">
        <f t="shared" si="8"/>
        <v/>
      </c>
      <c r="W149" s="10"/>
    </row>
    <row r="150" spans="1:23" x14ac:dyDescent="0.2">
      <c r="A150" s="22" t="str">
        <f t="shared" si="9"/>
        <v/>
      </c>
      <c r="B150" s="9"/>
      <c r="C150" s="9"/>
      <c r="D150" s="9"/>
      <c r="E150" s="9"/>
      <c r="F150" s="14"/>
      <c r="G150" s="9"/>
      <c r="H150" s="33" t="str">
        <f>IF($G150&lt;&gt;"",VLOOKUP($G150,Parametros!$I$3:$N$102,2,FALSE),"")</f>
        <v/>
      </c>
      <c r="I150" s="33" t="str">
        <f>IF($G150&lt;&gt;"",VLOOKUP($G150,Parametros!$I$3:$N$102,4,FALSE),"")</f>
        <v/>
      </c>
      <c r="J150" s="9"/>
      <c r="K150" s="33" t="str">
        <f>IF($J150&lt;&gt;"",VLOOKUP($J150,Parametros!$AL$3:$AN$102,3,FALSE),"")</f>
        <v/>
      </c>
      <c r="L150" s="9"/>
      <c r="M150" s="10"/>
      <c r="S150" s="22" t="str">
        <f t="shared" si="10"/>
        <v/>
      </c>
      <c r="T150" s="9"/>
      <c r="U150" s="9"/>
      <c r="V150" s="69" t="str">
        <f t="shared" si="8"/>
        <v/>
      </c>
      <c r="W150" s="10"/>
    </row>
    <row r="151" spans="1:23" x14ac:dyDescent="0.2">
      <c r="A151" s="22" t="str">
        <f t="shared" si="9"/>
        <v/>
      </c>
      <c r="B151" s="9"/>
      <c r="C151" s="9"/>
      <c r="D151" s="9"/>
      <c r="E151" s="9"/>
      <c r="F151" s="14"/>
      <c r="G151" s="9"/>
      <c r="H151" s="33" t="str">
        <f>IF($G151&lt;&gt;"",VLOOKUP($G151,Parametros!$I$3:$N$102,2,FALSE),"")</f>
        <v/>
      </c>
      <c r="I151" s="33" t="str">
        <f>IF($G151&lt;&gt;"",VLOOKUP($G151,Parametros!$I$3:$N$102,4,FALSE),"")</f>
        <v/>
      </c>
      <c r="J151" s="9"/>
      <c r="K151" s="33" t="str">
        <f>IF($J151&lt;&gt;"",VLOOKUP($J151,Parametros!$AL$3:$AN$102,3,FALSE),"")</f>
        <v/>
      </c>
      <c r="L151" s="9"/>
      <c r="M151" s="10"/>
      <c r="S151" s="22" t="str">
        <f t="shared" si="10"/>
        <v/>
      </c>
      <c r="T151" s="9"/>
      <c r="U151" s="9"/>
      <c r="V151" s="69" t="str">
        <f t="shared" si="8"/>
        <v/>
      </c>
      <c r="W151" s="10"/>
    </row>
    <row r="152" spans="1:23" x14ac:dyDescent="0.2">
      <c r="A152" s="22" t="str">
        <f t="shared" si="9"/>
        <v/>
      </c>
      <c r="B152" s="9"/>
      <c r="C152" s="9"/>
      <c r="D152" s="9"/>
      <c r="E152" s="9"/>
      <c r="F152" s="14"/>
      <c r="G152" s="9"/>
      <c r="H152" s="33" t="str">
        <f>IF($G152&lt;&gt;"",VLOOKUP($G152,Parametros!$I$3:$N$102,2,FALSE),"")</f>
        <v/>
      </c>
      <c r="I152" s="33" t="str">
        <f>IF($G152&lt;&gt;"",VLOOKUP($G152,Parametros!$I$3:$N$102,4,FALSE),"")</f>
        <v/>
      </c>
      <c r="J152" s="9"/>
      <c r="K152" s="33" t="str">
        <f>IF($J152&lt;&gt;"",VLOOKUP($J152,Parametros!$AL$3:$AN$102,3,FALSE),"")</f>
        <v/>
      </c>
      <c r="L152" s="9"/>
      <c r="M152" s="10"/>
      <c r="S152" s="22" t="str">
        <f t="shared" si="10"/>
        <v/>
      </c>
      <c r="T152" s="9"/>
      <c r="U152" s="9"/>
      <c r="V152" s="69" t="str">
        <f t="shared" si="8"/>
        <v/>
      </c>
      <c r="W152" s="10"/>
    </row>
    <row r="153" spans="1:23" x14ac:dyDescent="0.2">
      <c r="A153" s="22" t="str">
        <f t="shared" si="9"/>
        <v/>
      </c>
      <c r="B153" s="9"/>
      <c r="C153" s="9"/>
      <c r="D153" s="9"/>
      <c r="E153" s="9"/>
      <c r="F153" s="14"/>
      <c r="G153" s="9"/>
      <c r="H153" s="33" t="str">
        <f>IF($G153&lt;&gt;"",VLOOKUP($G153,Parametros!$I$3:$N$102,2,FALSE),"")</f>
        <v/>
      </c>
      <c r="I153" s="33" t="str">
        <f>IF($G153&lt;&gt;"",VLOOKUP($G153,Parametros!$I$3:$N$102,4,FALSE),"")</f>
        <v/>
      </c>
      <c r="J153" s="9"/>
      <c r="K153" s="33" t="str">
        <f>IF($J153&lt;&gt;"",VLOOKUP($J153,Parametros!$AL$3:$AN$102,3,FALSE),"")</f>
        <v/>
      </c>
      <c r="L153" s="9"/>
      <c r="M153" s="10"/>
      <c r="S153" s="22" t="str">
        <f t="shared" si="10"/>
        <v/>
      </c>
      <c r="T153" s="9"/>
      <c r="U153" s="9"/>
      <c r="V153" s="69" t="str">
        <f t="shared" si="8"/>
        <v/>
      </c>
      <c r="W153" s="10"/>
    </row>
    <row r="154" spans="1:23" x14ac:dyDescent="0.2">
      <c r="A154" s="22" t="str">
        <f t="shared" si="9"/>
        <v/>
      </c>
      <c r="B154" s="9"/>
      <c r="C154" s="9"/>
      <c r="D154" s="9"/>
      <c r="E154" s="9"/>
      <c r="F154" s="14"/>
      <c r="G154" s="9"/>
      <c r="H154" s="33" t="str">
        <f>IF($G154&lt;&gt;"",VLOOKUP($G154,Parametros!$I$3:$N$102,2,FALSE),"")</f>
        <v/>
      </c>
      <c r="I154" s="33" t="str">
        <f>IF($G154&lt;&gt;"",VLOOKUP($G154,Parametros!$I$3:$N$102,4,FALSE),"")</f>
        <v/>
      </c>
      <c r="J154" s="9"/>
      <c r="K154" s="33" t="str">
        <f>IF($J154&lt;&gt;"",VLOOKUP($J154,Parametros!$AL$3:$AN$102,3,FALSE),"")</f>
        <v/>
      </c>
      <c r="L154" s="9"/>
      <c r="M154" s="10"/>
      <c r="S154" s="22" t="str">
        <f t="shared" si="10"/>
        <v/>
      </c>
      <c r="T154" s="9"/>
      <c r="U154" s="9"/>
      <c r="V154" s="69" t="str">
        <f t="shared" si="8"/>
        <v/>
      </c>
      <c r="W154" s="10"/>
    </row>
    <row r="155" spans="1:23" x14ac:dyDescent="0.2">
      <c r="A155" s="22" t="str">
        <f t="shared" si="9"/>
        <v/>
      </c>
      <c r="B155" s="9"/>
      <c r="C155" s="9"/>
      <c r="D155" s="9"/>
      <c r="E155" s="9"/>
      <c r="F155" s="14"/>
      <c r="G155" s="9"/>
      <c r="H155" s="33" t="str">
        <f>IF($G155&lt;&gt;"",VLOOKUP($G155,Parametros!$I$3:$N$102,2,FALSE),"")</f>
        <v/>
      </c>
      <c r="I155" s="33" t="str">
        <f>IF($G155&lt;&gt;"",VLOOKUP($G155,Parametros!$I$3:$N$102,4,FALSE),"")</f>
        <v/>
      </c>
      <c r="J155" s="9"/>
      <c r="K155" s="33" t="str">
        <f>IF($J155&lt;&gt;"",VLOOKUP($J155,Parametros!$AL$3:$AN$102,3,FALSE),"")</f>
        <v/>
      </c>
      <c r="L155" s="9"/>
      <c r="M155" s="10"/>
      <c r="S155" s="22" t="str">
        <f t="shared" si="10"/>
        <v/>
      </c>
      <c r="T155" s="9"/>
      <c r="U155" s="9"/>
      <c r="V155" s="69" t="str">
        <f t="shared" si="8"/>
        <v/>
      </c>
      <c r="W155" s="10"/>
    </row>
    <row r="156" spans="1:23" x14ac:dyDescent="0.2">
      <c r="A156" s="22" t="str">
        <f t="shared" si="9"/>
        <v/>
      </c>
      <c r="B156" s="9"/>
      <c r="C156" s="9"/>
      <c r="D156" s="9"/>
      <c r="E156" s="9"/>
      <c r="F156" s="14"/>
      <c r="G156" s="9"/>
      <c r="H156" s="33" t="str">
        <f>IF($G156&lt;&gt;"",VLOOKUP($G156,Parametros!$I$3:$N$102,2,FALSE),"")</f>
        <v/>
      </c>
      <c r="I156" s="33" t="str">
        <f>IF($G156&lt;&gt;"",VLOOKUP($G156,Parametros!$I$3:$N$102,4,FALSE),"")</f>
        <v/>
      </c>
      <c r="J156" s="9"/>
      <c r="K156" s="33" t="str">
        <f>IF($J156&lt;&gt;"",VLOOKUP($J156,Parametros!$AL$3:$AN$102,3,FALSE),"")</f>
        <v/>
      </c>
      <c r="L156" s="9"/>
      <c r="M156" s="10"/>
      <c r="S156" s="22" t="str">
        <f t="shared" si="10"/>
        <v/>
      </c>
      <c r="T156" s="9"/>
      <c r="U156" s="9"/>
      <c r="V156" s="69" t="str">
        <f t="shared" si="8"/>
        <v/>
      </c>
      <c r="W156" s="10"/>
    </row>
    <row r="157" spans="1:23" x14ac:dyDescent="0.2">
      <c r="A157" s="22" t="str">
        <f t="shared" si="9"/>
        <v/>
      </c>
      <c r="B157" s="9"/>
      <c r="C157" s="9"/>
      <c r="D157" s="9"/>
      <c r="E157" s="9"/>
      <c r="F157" s="14"/>
      <c r="G157" s="9"/>
      <c r="H157" s="33" t="str">
        <f>IF($G157&lt;&gt;"",VLOOKUP($G157,Parametros!$I$3:$N$102,2,FALSE),"")</f>
        <v/>
      </c>
      <c r="I157" s="33" t="str">
        <f>IF($G157&lt;&gt;"",VLOOKUP($G157,Parametros!$I$3:$N$102,4,FALSE),"")</f>
        <v/>
      </c>
      <c r="J157" s="9"/>
      <c r="K157" s="33" t="str">
        <f>IF($J157&lt;&gt;"",VLOOKUP($J157,Parametros!$AL$3:$AN$102,3,FALSE),"")</f>
        <v/>
      </c>
      <c r="L157" s="9"/>
      <c r="M157" s="10"/>
      <c r="S157" s="22" t="str">
        <f t="shared" si="10"/>
        <v/>
      </c>
      <c r="T157" s="9"/>
      <c r="U157" s="9"/>
      <c r="V157" s="69" t="str">
        <f t="shared" si="8"/>
        <v/>
      </c>
      <c r="W157" s="10"/>
    </row>
    <row r="158" spans="1:23" x14ac:dyDescent="0.2">
      <c r="A158" s="22" t="str">
        <f t="shared" si="9"/>
        <v/>
      </c>
      <c r="B158" s="9"/>
      <c r="C158" s="9"/>
      <c r="D158" s="9"/>
      <c r="E158" s="9"/>
      <c r="F158" s="14"/>
      <c r="G158" s="9"/>
      <c r="H158" s="33" t="str">
        <f>IF($G158&lt;&gt;"",VLOOKUP($G158,Parametros!$I$3:$N$102,2,FALSE),"")</f>
        <v/>
      </c>
      <c r="I158" s="33" t="str">
        <f>IF($G158&lt;&gt;"",VLOOKUP($G158,Parametros!$I$3:$N$102,4,FALSE),"")</f>
        <v/>
      </c>
      <c r="J158" s="9"/>
      <c r="K158" s="33" t="str">
        <f>IF($J158&lt;&gt;"",VLOOKUP($J158,Parametros!$AL$3:$AN$102,3,FALSE),"")</f>
        <v/>
      </c>
      <c r="L158" s="9"/>
      <c r="M158" s="10"/>
      <c r="S158" s="22" t="str">
        <f t="shared" si="10"/>
        <v/>
      </c>
      <c r="T158" s="9"/>
      <c r="U158" s="9"/>
      <c r="V158" s="69" t="str">
        <f t="shared" si="8"/>
        <v/>
      </c>
      <c r="W158" s="10"/>
    </row>
    <row r="159" spans="1:23" x14ac:dyDescent="0.2">
      <c r="A159" s="22" t="str">
        <f t="shared" si="9"/>
        <v/>
      </c>
      <c r="B159" s="9"/>
      <c r="C159" s="9"/>
      <c r="D159" s="9"/>
      <c r="E159" s="9"/>
      <c r="F159" s="14"/>
      <c r="G159" s="9"/>
      <c r="H159" s="33" t="str">
        <f>IF($G159&lt;&gt;"",VLOOKUP($G159,Parametros!$I$3:$N$102,2,FALSE),"")</f>
        <v/>
      </c>
      <c r="I159" s="33" t="str">
        <f>IF($G159&lt;&gt;"",VLOOKUP($G159,Parametros!$I$3:$N$102,4,FALSE),"")</f>
        <v/>
      </c>
      <c r="J159" s="9"/>
      <c r="K159" s="33" t="str">
        <f>IF($J159&lt;&gt;"",VLOOKUP($J159,Parametros!$AL$3:$AN$102,3,FALSE),"")</f>
        <v/>
      </c>
      <c r="L159" s="9"/>
      <c r="M159" s="10"/>
      <c r="S159" s="22" t="str">
        <f t="shared" si="10"/>
        <v/>
      </c>
      <c r="T159" s="9"/>
      <c r="U159" s="9"/>
      <c r="V159" s="69" t="str">
        <f t="shared" si="8"/>
        <v/>
      </c>
      <c r="W159" s="10"/>
    </row>
    <row r="160" spans="1:23" x14ac:dyDescent="0.2">
      <c r="A160" s="22" t="str">
        <f t="shared" si="9"/>
        <v/>
      </c>
      <c r="B160" s="9"/>
      <c r="C160" s="9"/>
      <c r="D160" s="9"/>
      <c r="E160" s="9"/>
      <c r="F160" s="14"/>
      <c r="G160" s="9"/>
      <c r="H160" s="33" t="str">
        <f>IF($G160&lt;&gt;"",VLOOKUP($G160,Parametros!$I$3:$N$102,2,FALSE),"")</f>
        <v/>
      </c>
      <c r="I160" s="33" t="str">
        <f>IF($G160&lt;&gt;"",VLOOKUP($G160,Parametros!$I$3:$N$102,4,FALSE),"")</f>
        <v/>
      </c>
      <c r="J160" s="9"/>
      <c r="K160" s="33" t="str">
        <f>IF($J160&lt;&gt;"",VLOOKUP($J160,Parametros!$AL$3:$AN$102,3,FALSE),"")</f>
        <v/>
      </c>
      <c r="L160" s="9"/>
      <c r="M160" s="10"/>
      <c r="S160" s="22" t="str">
        <f t="shared" si="10"/>
        <v/>
      </c>
      <c r="T160" s="9"/>
      <c r="U160" s="9"/>
      <c r="V160" s="69" t="str">
        <f t="shared" si="8"/>
        <v/>
      </c>
      <c r="W160" s="10"/>
    </row>
    <row r="161" spans="1:23" x14ac:dyDescent="0.2">
      <c r="A161" s="22" t="str">
        <f t="shared" si="9"/>
        <v/>
      </c>
      <c r="B161" s="9"/>
      <c r="C161" s="9"/>
      <c r="D161" s="9"/>
      <c r="E161" s="9"/>
      <c r="F161" s="14"/>
      <c r="G161" s="9"/>
      <c r="H161" s="33" t="str">
        <f>IF($G161&lt;&gt;"",VLOOKUP($G161,Parametros!$I$3:$N$102,2,FALSE),"")</f>
        <v/>
      </c>
      <c r="I161" s="33" t="str">
        <f>IF($G161&lt;&gt;"",VLOOKUP($G161,Parametros!$I$3:$N$102,4,FALSE),"")</f>
        <v/>
      </c>
      <c r="J161" s="9"/>
      <c r="K161" s="33" t="str">
        <f>IF($J161&lt;&gt;"",VLOOKUP($J161,Parametros!$AL$3:$AN$102,3,FALSE),"")</f>
        <v/>
      </c>
      <c r="L161" s="9"/>
      <c r="M161" s="10"/>
      <c r="S161" s="22" t="str">
        <f t="shared" si="10"/>
        <v/>
      </c>
      <c r="T161" s="9"/>
      <c r="U161" s="9"/>
      <c r="V161" s="69" t="str">
        <f t="shared" si="8"/>
        <v/>
      </c>
      <c r="W161" s="10"/>
    </row>
    <row r="162" spans="1:23" x14ac:dyDescent="0.2">
      <c r="A162" s="22" t="str">
        <f t="shared" si="9"/>
        <v/>
      </c>
      <c r="B162" s="9"/>
      <c r="C162" s="9"/>
      <c r="D162" s="9"/>
      <c r="E162" s="9"/>
      <c r="F162" s="14"/>
      <c r="G162" s="9"/>
      <c r="H162" s="33" t="str">
        <f>IF($G162&lt;&gt;"",VLOOKUP($G162,Parametros!$I$3:$N$102,2,FALSE),"")</f>
        <v/>
      </c>
      <c r="I162" s="33" t="str">
        <f>IF($G162&lt;&gt;"",VLOOKUP($G162,Parametros!$I$3:$N$102,4,FALSE),"")</f>
        <v/>
      </c>
      <c r="J162" s="9"/>
      <c r="K162" s="33" t="str">
        <f>IF($J162&lt;&gt;"",VLOOKUP($J162,Parametros!$AL$3:$AN$102,3,FALSE),"")</f>
        <v/>
      </c>
      <c r="L162" s="9"/>
      <c r="M162" s="10"/>
      <c r="S162" s="22" t="str">
        <f t="shared" si="10"/>
        <v/>
      </c>
      <c r="T162" s="9"/>
      <c r="U162" s="9"/>
      <c r="V162" s="69" t="str">
        <f t="shared" si="8"/>
        <v/>
      </c>
      <c r="W162" s="10"/>
    </row>
    <row r="163" spans="1:23" x14ac:dyDescent="0.2">
      <c r="A163" s="22" t="str">
        <f t="shared" si="9"/>
        <v/>
      </c>
      <c r="B163" s="9"/>
      <c r="C163" s="9"/>
      <c r="D163" s="9"/>
      <c r="E163" s="9"/>
      <c r="F163" s="14"/>
      <c r="G163" s="9"/>
      <c r="H163" s="33" t="str">
        <f>IF($G163&lt;&gt;"",VLOOKUP($G163,Parametros!$I$3:$N$102,2,FALSE),"")</f>
        <v/>
      </c>
      <c r="I163" s="33" t="str">
        <f>IF($G163&lt;&gt;"",VLOOKUP($G163,Parametros!$I$3:$N$102,4,FALSE),"")</f>
        <v/>
      </c>
      <c r="J163" s="9"/>
      <c r="K163" s="33" t="str">
        <f>IF($J163&lt;&gt;"",VLOOKUP($J163,Parametros!$AL$3:$AN$102,3,FALSE),"")</f>
        <v/>
      </c>
      <c r="L163" s="9"/>
      <c r="M163" s="10"/>
      <c r="S163" s="22" t="str">
        <f t="shared" si="10"/>
        <v/>
      </c>
      <c r="T163" s="9"/>
      <c r="U163" s="9"/>
      <c r="V163" s="69" t="str">
        <f t="shared" si="8"/>
        <v/>
      </c>
      <c r="W163" s="10"/>
    </row>
    <row r="164" spans="1:23" x14ac:dyDescent="0.2">
      <c r="A164" s="22" t="str">
        <f t="shared" si="9"/>
        <v/>
      </c>
      <c r="B164" s="9"/>
      <c r="C164" s="9"/>
      <c r="D164" s="9"/>
      <c r="E164" s="9"/>
      <c r="F164" s="14"/>
      <c r="G164" s="9"/>
      <c r="H164" s="33" t="str">
        <f>IF($G164&lt;&gt;"",VLOOKUP($G164,Parametros!$I$3:$N$102,2,FALSE),"")</f>
        <v/>
      </c>
      <c r="I164" s="33" t="str">
        <f>IF($G164&lt;&gt;"",VLOOKUP($G164,Parametros!$I$3:$N$102,4,FALSE),"")</f>
        <v/>
      </c>
      <c r="J164" s="9"/>
      <c r="K164" s="33" t="str">
        <f>IF($J164&lt;&gt;"",VLOOKUP($J164,Parametros!$AL$3:$AN$102,3,FALSE),"")</f>
        <v/>
      </c>
      <c r="L164" s="9"/>
      <c r="M164" s="10"/>
      <c r="S164" s="22" t="str">
        <f t="shared" si="10"/>
        <v/>
      </c>
      <c r="T164" s="9"/>
      <c r="U164" s="9"/>
      <c r="V164" s="69" t="str">
        <f t="shared" si="8"/>
        <v/>
      </c>
      <c r="W164" s="10"/>
    </row>
    <row r="165" spans="1:23" x14ac:dyDescent="0.2">
      <c r="A165" s="22" t="str">
        <f t="shared" si="9"/>
        <v/>
      </c>
      <c r="B165" s="9"/>
      <c r="C165" s="9"/>
      <c r="D165" s="9"/>
      <c r="E165" s="9"/>
      <c r="F165" s="14"/>
      <c r="G165" s="9"/>
      <c r="H165" s="33" t="str">
        <f>IF($G165&lt;&gt;"",VLOOKUP($G165,Parametros!$I$3:$N$102,2,FALSE),"")</f>
        <v/>
      </c>
      <c r="I165" s="33" t="str">
        <f>IF($G165&lt;&gt;"",VLOOKUP($G165,Parametros!$I$3:$N$102,4,FALSE),"")</f>
        <v/>
      </c>
      <c r="J165" s="9"/>
      <c r="K165" s="33" t="str">
        <f>IF($J165&lt;&gt;"",VLOOKUP($J165,Parametros!$AL$3:$AN$102,3,FALSE),"")</f>
        <v/>
      </c>
      <c r="L165" s="9"/>
      <c r="M165" s="10"/>
      <c r="S165" s="22" t="str">
        <f t="shared" si="10"/>
        <v/>
      </c>
      <c r="T165" s="9"/>
      <c r="U165" s="9"/>
      <c r="V165" s="69" t="str">
        <f t="shared" si="8"/>
        <v/>
      </c>
      <c r="W165" s="10"/>
    </row>
    <row r="166" spans="1:23" x14ac:dyDescent="0.2">
      <c r="A166" s="22" t="str">
        <f t="shared" si="9"/>
        <v/>
      </c>
      <c r="B166" s="9"/>
      <c r="C166" s="9"/>
      <c r="D166" s="9"/>
      <c r="E166" s="9"/>
      <c r="F166" s="14"/>
      <c r="G166" s="9"/>
      <c r="H166" s="33" t="str">
        <f>IF($G166&lt;&gt;"",VLOOKUP($G166,Parametros!$I$3:$N$102,2,FALSE),"")</f>
        <v/>
      </c>
      <c r="I166" s="33" t="str">
        <f>IF($G166&lt;&gt;"",VLOOKUP($G166,Parametros!$I$3:$N$102,4,FALSE),"")</f>
        <v/>
      </c>
      <c r="J166" s="9"/>
      <c r="K166" s="33" t="str">
        <f>IF($J166&lt;&gt;"",VLOOKUP($J166,Parametros!$AL$3:$AN$102,3,FALSE),"")</f>
        <v/>
      </c>
      <c r="L166" s="9"/>
      <c r="M166" s="10"/>
      <c r="S166" s="22" t="str">
        <f t="shared" si="10"/>
        <v/>
      </c>
      <c r="T166" s="9"/>
      <c r="U166" s="9"/>
      <c r="V166" s="69" t="str">
        <f t="shared" si="8"/>
        <v/>
      </c>
      <c r="W166" s="10"/>
    </row>
    <row r="167" spans="1:23" x14ac:dyDescent="0.2">
      <c r="A167" s="22" t="str">
        <f t="shared" si="9"/>
        <v/>
      </c>
      <c r="B167" s="9"/>
      <c r="C167" s="9"/>
      <c r="D167" s="9"/>
      <c r="E167" s="9"/>
      <c r="F167" s="14"/>
      <c r="G167" s="9"/>
      <c r="H167" s="33" t="str">
        <f>IF($G167&lt;&gt;"",VLOOKUP($G167,Parametros!$I$3:$N$102,2,FALSE),"")</f>
        <v/>
      </c>
      <c r="I167" s="33" t="str">
        <f>IF($G167&lt;&gt;"",VLOOKUP($G167,Parametros!$I$3:$N$102,4,FALSE),"")</f>
        <v/>
      </c>
      <c r="J167" s="9"/>
      <c r="K167" s="33" t="str">
        <f>IF($J167&lt;&gt;"",VLOOKUP($J167,Parametros!$AL$3:$AN$102,3,FALSE),"")</f>
        <v/>
      </c>
      <c r="L167" s="9"/>
      <c r="M167" s="10"/>
      <c r="S167" s="22" t="str">
        <f t="shared" si="10"/>
        <v/>
      </c>
      <c r="T167" s="9"/>
      <c r="U167" s="9"/>
      <c r="V167" s="69" t="str">
        <f t="shared" si="8"/>
        <v/>
      </c>
      <c r="W167" s="10"/>
    </row>
    <row r="168" spans="1:23" x14ac:dyDescent="0.2">
      <c r="A168" s="22" t="str">
        <f t="shared" si="9"/>
        <v/>
      </c>
      <c r="B168" s="9"/>
      <c r="C168" s="9"/>
      <c r="D168" s="9"/>
      <c r="E168" s="9"/>
      <c r="F168" s="14"/>
      <c r="G168" s="9"/>
      <c r="H168" s="33" t="str">
        <f>IF($G168&lt;&gt;"",VLOOKUP($G168,Parametros!$I$3:$N$102,2,FALSE),"")</f>
        <v/>
      </c>
      <c r="I168" s="33" t="str">
        <f>IF($G168&lt;&gt;"",VLOOKUP($G168,Parametros!$I$3:$N$102,4,FALSE),"")</f>
        <v/>
      </c>
      <c r="J168" s="9"/>
      <c r="K168" s="33" t="str">
        <f>IF($J168&lt;&gt;"",VLOOKUP($J168,Parametros!$AL$3:$AN$102,3,FALSE),"")</f>
        <v/>
      </c>
      <c r="L168" s="9"/>
      <c r="M168" s="10"/>
      <c r="S168" s="22" t="str">
        <f t="shared" si="10"/>
        <v/>
      </c>
      <c r="T168" s="9"/>
      <c r="U168" s="9"/>
      <c r="V168" s="69" t="str">
        <f t="shared" si="8"/>
        <v/>
      </c>
      <c r="W168" s="10"/>
    </row>
    <row r="169" spans="1:23" x14ac:dyDescent="0.2">
      <c r="A169" s="22" t="str">
        <f t="shared" si="9"/>
        <v/>
      </c>
      <c r="B169" s="9"/>
      <c r="C169" s="9"/>
      <c r="D169" s="9"/>
      <c r="E169" s="9"/>
      <c r="F169" s="14"/>
      <c r="G169" s="9"/>
      <c r="H169" s="33" t="str">
        <f>IF($G169&lt;&gt;"",VLOOKUP($G169,Parametros!$I$3:$N$102,2,FALSE),"")</f>
        <v/>
      </c>
      <c r="I169" s="33" t="str">
        <f>IF($G169&lt;&gt;"",VLOOKUP($G169,Parametros!$I$3:$N$102,4,FALSE),"")</f>
        <v/>
      </c>
      <c r="J169" s="9"/>
      <c r="K169" s="33" t="str">
        <f>IF($J169&lt;&gt;"",VLOOKUP($J169,Parametros!$AL$3:$AN$102,3,FALSE),"")</f>
        <v/>
      </c>
      <c r="L169" s="9"/>
      <c r="M169" s="10"/>
      <c r="S169" s="22" t="str">
        <f t="shared" si="10"/>
        <v/>
      </c>
      <c r="T169" s="9"/>
      <c r="U169" s="9"/>
      <c r="V169" s="69" t="str">
        <f t="shared" si="8"/>
        <v/>
      </c>
      <c r="W169" s="10"/>
    </row>
    <row r="170" spans="1:23" x14ac:dyDescent="0.2">
      <c r="A170" s="22" t="str">
        <f t="shared" si="9"/>
        <v/>
      </c>
      <c r="B170" s="9"/>
      <c r="C170" s="9"/>
      <c r="D170" s="9"/>
      <c r="E170" s="9"/>
      <c r="F170" s="14"/>
      <c r="G170" s="9"/>
      <c r="H170" s="33" t="str">
        <f>IF($G170&lt;&gt;"",VLOOKUP($G170,Parametros!$I$3:$N$102,2,FALSE),"")</f>
        <v/>
      </c>
      <c r="I170" s="33" t="str">
        <f>IF($G170&lt;&gt;"",VLOOKUP($G170,Parametros!$I$3:$N$102,4,FALSE),"")</f>
        <v/>
      </c>
      <c r="J170" s="9"/>
      <c r="K170" s="33" t="str">
        <f>IF($J170&lt;&gt;"",VLOOKUP($J170,Parametros!$AL$3:$AN$102,3,FALSE),"")</f>
        <v/>
      </c>
      <c r="L170" s="9"/>
      <c r="M170" s="10"/>
      <c r="S170" s="22" t="str">
        <f t="shared" si="10"/>
        <v/>
      </c>
      <c r="T170" s="9"/>
      <c r="U170" s="9"/>
      <c r="V170" s="69" t="str">
        <f t="shared" si="8"/>
        <v/>
      </c>
      <c r="W170" s="10"/>
    </row>
    <row r="171" spans="1:23" x14ac:dyDescent="0.2">
      <c r="A171" s="22" t="str">
        <f t="shared" si="9"/>
        <v/>
      </c>
      <c r="B171" s="9"/>
      <c r="C171" s="9"/>
      <c r="D171" s="9"/>
      <c r="E171" s="9"/>
      <c r="F171" s="14"/>
      <c r="G171" s="9"/>
      <c r="H171" s="33" t="str">
        <f>IF($G171&lt;&gt;"",VLOOKUP($G171,Parametros!$I$3:$N$102,2,FALSE),"")</f>
        <v/>
      </c>
      <c r="I171" s="33" t="str">
        <f>IF($G171&lt;&gt;"",VLOOKUP($G171,Parametros!$I$3:$N$102,4,FALSE),"")</f>
        <v/>
      </c>
      <c r="J171" s="9"/>
      <c r="K171" s="33" t="str">
        <f>IF($J171&lt;&gt;"",VLOOKUP($J171,Parametros!$AL$3:$AN$102,3,FALSE),"")</f>
        <v/>
      </c>
      <c r="L171" s="9"/>
      <c r="M171" s="10"/>
      <c r="S171" s="22" t="str">
        <f t="shared" si="10"/>
        <v/>
      </c>
      <c r="T171" s="9"/>
      <c r="U171" s="9"/>
      <c r="V171" s="69" t="str">
        <f t="shared" si="8"/>
        <v/>
      </c>
      <c r="W171" s="10"/>
    </row>
    <row r="172" spans="1:23" x14ac:dyDescent="0.2">
      <c r="A172" s="22" t="str">
        <f t="shared" si="9"/>
        <v/>
      </c>
      <c r="B172" s="9"/>
      <c r="C172" s="9"/>
      <c r="D172" s="9"/>
      <c r="E172" s="9"/>
      <c r="F172" s="14"/>
      <c r="G172" s="9"/>
      <c r="H172" s="33" t="str">
        <f>IF($G172&lt;&gt;"",VLOOKUP($G172,Parametros!$I$3:$N$102,2,FALSE),"")</f>
        <v/>
      </c>
      <c r="I172" s="33" t="str">
        <f>IF($G172&lt;&gt;"",VLOOKUP($G172,Parametros!$I$3:$N$102,4,FALSE),"")</f>
        <v/>
      </c>
      <c r="J172" s="9"/>
      <c r="K172" s="33" t="str">
        <f>IF($J172&lt;&gt;"",VLOOKUP($J172,Parametros!$AL$3:$AN$102,3,FALSE),"")</f>
        <v/>
      </c>
      <c r="L172" s="9"/>
      <c r="M172" s="10"/>
      <c r="S172" s="22" t="str">
        <f t="shared" si="10"/>
        <v/>
      </c>
      <c r="T172" s="9"/>
      <c r="U172" s="9"/>
      <c r="V172" s="69" t="str">
        <f t="shared" si="8"/>
        <v/>
      </c>
      <c r="W172" s="10"/>
    </row>
    <row r="173" spans="1:23" x14ac:dyDescent="0.2">
      <c r="A173" s="22" t="str">
        <f t="shared" si="9"/>
        <v/>
      </c>
      <c r="B173" s="9"/>
      <c r="C173" s="9"/>
      <c r="D173" s="9"/>
      <c r="E173" s="9"/>
      <c r="F173" s="14"/>
      <c r="G173" s="9"/>
      <c r="H173" s="33" t="str">
        <f>IF($G173&lt;&gt;"",VLOOKUP($G173,Parametros!$I$3:$N$102,2,FALSE),"")</f>
        <v/>
      </c>
      <c r="I173" s="33" t="str">
        <f>IF($G173&lt;&gt;"",VLOOKUP($G173,Parametros!$I$3:$N$102,4,FALSE),"")</f>
        <v/>
      </c>
      <c r="J173" s="9"/>
      <c r="K173" s="33" t="str">
        <f>IF($J173&lt;&gt;"",VLOOKUP($J173,Parametros!$AL$3:$AN$102,3,FALSE),"")</f>
        <v/>
      </c>
      <c r="L173" s="9"/>
      <c r="M173" s="10"/>
      <c r="S173" s="22" t="str">
        <f t="shared" si="10"/>
        <v/>
      </c>
      <c r="T173" s="9"/>
      <c r="U173" s="9"/>
      <c r="V173" s="69" t="str">
        <f t="shared" si="8"/>
        <v/>
      </c>
      <c r="W173" s="10"/>
    </row>
    <row r="174" spans="1:23" x14ac:dyDescent="0.2">
      <c r="A174" s="22" t="str">
        <f t="shared" si="9"/>
        <v/>
      </c>
      <c r="B174" s="9"/>
      <c r="C174" s="9"/>
      <c r="D174" s="9"/>
      <c r="E174" s="9"/>
      <c r="F174" s="14"/>
      <c r="G174" s="9"/>
      <c r="H174" s="33" t="str">
        <f>IF($G174&lt;&gt;"",VLOOKUP($G174,Parametros!$I$3:$N$102,2,FALSE),"")</f>
        <v/>
      </c>
      <c r="I174" s="33" t="str">
        <f>IF($G174&lt;&gt;"",VLOOKUP($G174,Parametros!$I$3:$N$102,4,FALSE),"")</f>
        <v/>
      </c>
      <c r="J174" s="9"/>
      <c r="K174" s="33" t="str">
        <f>IF($J174&lt;&gt;"",VLOOKUP($J174,Parametros!$AL$3:$AN$102,3,FALSE),"")</f>
        <v/>
      </c>
      <c r="L174" s="9"/>
      <c r="M174" s="10"/>
      <c r="S174" s="22" t="str">
        <f t="shared" si="10"/>
        <v/>
      </c>
      <c r="T174" s="9"/>
      <c r="U174" s="9"/>
      <c r="V174" s="69" t="str">
        <f t="shared" si="8"/>
        <v/>
      </c>
      <c r="W174" s="10"/>
    </row>
    <row r="175" spans="1:23" x14ac:dyDescent="0.2">
      <c r="A175" s="22" t="str">
        <f t="shared" si="9"/>
        <v/>
      </c>
      <c r="B175" s="9"/>
      <c r="C175" s="9"/>
      <c r="D175" s="9"/>
      <c r="E175" s="9"/>
      <c r="F175" s="14"/>
      <c r="G175" s="9"/>
      <c r="H175" s="33" t="str">
        <f>IF($G175&lt;&gt;"",VLOOKUP($G175,Parametros!$I$3:$N$102,2,FALSE),"")</f>
        <v/>
      </c>
      <c r="I175" s="33" t="str">
        <f>IF($G175&lt;&gt;"",VLOOKUP($G175,Parametros!$I$3:$N$102,4,FALSE),"")</f>
        <v/>
      </c>
      <c r="J175" s="9"/>
      <c r="K175" s="33" t="str">
        <f>IF($J175&lt;&gt;"",VLOOKUP($J175,Parametros!$AL$3:$AN$102,3,FALSE),"")</f>
        <v/>
      </c>
      <c r="L175" s="9"/>
      <c r="M175" s="10"/>
      <c r="S175" s="22" t="str">
        <f t="shared" si="10"/>
        <v/>
      </c>
      <c r="T175" s="9"/>
      <c r="U175" s="9"/>
      <c r="V175" s="69" t="str">
        <f t="shared" si="8"/>
        <v/>
      </c>
      <c r="W175" s="10"/>
    </row>
    <row r="176" spans="1:23" x14ac:dyDescent="0.2">
      <c r="A176" s="22" t="str">
        <f t="shared" si="9"/>
        <v/>
      </c>
      <c r="B176" s="9"/>
      <c r="C176" s="9"/>
      <c r="D176" s="9"/>
      <c r="E176" s="9"/>
      <c r="F176" s="14"/>
      <c r="G176" s="9"/>
      <c r="H176" s="33" t="str">
        <f>IF($G176&lt;&gt;"",VLOOKUP($G176,Parametros!$I$3:$N$102,2,FALSE),"")</f>
        <v/>
      </c>
      <c r="I176" s="33" t="str">
        <f>IF($G176&lt;&gt;"",VLOOKUP($G176,Parametros!$I$3:$N$102,4,FALSE),"")</f>
        <v/>
      </c>
      <c r="J176" s="9"/>
      <c r="K176" s="33" t="str">
        <f>IF($J176&lt;&gt;"",VLOOKUP($J176,Parametros!$AL$3:$AN$102,3,FALSE),"")</f>
        <v/>
      </c>
      <c r="L176" s="9"/>
      <c r="M176" s="10"/>
      <c r="S176" s="22" t="str">
        <f t="shared" si="10"/>
        <v/>
      </c>
      <c r="T176" s="9"/>
      <c r="U176" s="9"/>
      <c r="V176" s="69" t="str">
        <f t="shared" si="8"/>
        <v/>
      </c>
      <c r="W176" s="10"/>
    </row>
    <row r="177" spans="1:23" x14ac:dyDescent="0.2">
      <c r="A177" s="22" t="str">
        <f t="shared" si="9"/>
        <v/>
      </c>
      <c r="B177" s="9"/>
      <c r="C177" s="9"/>
      <c r="D177" s="9"/>
      <c r="E177" s="9"/>
      <c r="F177" s="14"/>
      <c r="G177" s="9"/>
      <c r="H177" s="33" t="str">
        <f>IF($G177&lt;&gt;"",VLOOKUP($G177,Parametros!$I$3:$N$102,2,FALSE),"")</f>
        <v/>
      </c>
      <c r="I177" s="33" t="str">
        <f>IF($G177&lt;&gt;"",VLOOKUP($G177,Parametros!$I$3:$N$102,4,FALSE),"")</f>
        <v/>
      </c>
      <c r="J177" s="9"/>
      <c r="K177" s="33" t="str">
        <f>IF($J177&lt;&gt;"",VLOOKUP($J177,Parametros!$AL$3:$AN$102,3,FALSE),"")</f>
        <v/>
      </c>
      <c r="L177" s="9"/>
      <c r="M177" s="10"/>
      <c r="S177" s="22" t="str">
        <f t="shared" si="10"/>
        <v/>
      </c>
      <c r="T177" s="9"/>
      <c r="U177" s="9"/>
      <c r="V177" s="69" t="str">
        <f t="shared" si="8"/>
        <v/>
      </c>
      <c r="W177" s="10"/>
    </row>
    <row r="178" spans="1:23" x14ac:dyDescent="0.2">
      <c r="A178" s="22" t="str">
        <f t="shared" si="9"/>
        <v/>
      </c>
      <c r="B178" s="9"/>
      <c r="C178" s="9"/>
      <c r="D178" s="9"/>
      <c r="E178" s="9"/>
      <c r="F178" s="14"/>
      <c r="G178" s="9"/>
      <c r="H178" s="33" t="str">
        <f>IF($G178&lt;&gt;"",VLOOKUP($G178,Parametros!$I$3:$N$102,2,FALSE),"")</f>
        <v/>
      </c>
      <c r="I178" s="33" t="str">
        <f>IF($G178&lt;&gt;"",VLOOKUP($G178,Parametros!$I$3:$N$102,4,FALSE),"")</f>
        <v/>
      </c>
      <c r="J178" s="9"/>
      <c r="K178" s="33" t="str">
        <f>IF($J178&lt;&gt;"",VLOOKUP($J178,Parametros!$AL$3:$AN$102,3,FALSE),"")</f>
        <v/>
      </c>
      <c r="L178" s="9"/>
      <c r="M178" s="10"/>
      <c r="S178" s="22" t="str">
        <f t="shared" si="10"/>
        <v/>
      </c>
      <c r="T178" s="9"/>
      <c r="U178" s="9"/>
      <c r="V178" s="69" t="str">
        <f t="shared" si="8"/>
        <v/>
      </c>
      <c r="W178" s="10"/>
    </row>
    <row r="179" spans="1:23" x14ac:dyDescent="0.2">
      <c r="A179" s="22" t="str">
        <f t="shared" si="9"/>
        <v/>
      </c>
      <c r="B179" s="9"/>
      <c r="C179" s="9"/>
      <c r="D179" s="9"/>
      <c r="E179" s="9"/>
      <c r="F179" s="14"/>
      <c r="G179" s="9"/>
      <c r="H179" s="33" t="str">
        <f>IF($G179&lt;&gt;"",VLOOKUP($G179,Parametros!$I$3:$N$102,2,FALSE),"")</f>
        <v/>
      </c>
      <c r="I179" s="33" t="str">
        <f>IF($G179&lt;&gt;"",VLOOKUP($G179,Parametros!$I$3:$N$102,4,FALSE),"")</f>
        <v/>
      </c>
      <c r="J179" s="9"/>
      <c r="K179" s="33" t="str">
        <f>IF($J179&lt;&gt;"",VLOOKUP($J179,Parametros!$AL$3:$AN$102,3,FALSE),"")</f>
        <v/>
      </c>
      <c r="L179" s="9"/>
      <c r="M179" s="10"/>
      <c r="S179" s="22" t="str">
        <f t="shared" si="10"/>
        <v/>
      </c>
      <c r="T179" s="9"/>
      <c r="U179" s="9"/>
      <c r="V179" s="69" t="str">
        <f t="shared" si="8"/>
        <v/>
      </c>
      <c r="W179" s="10"/>
    </row>
    <row r="180" spans="1:23" x14ac:dyDescent="0.2">
      <c r="A180" s="22" t="str">
        <f t="shared" si="9"/>
        <v/>
      </c>
      <c r="B180" s="9"/>
      <c r="C180" s="9"/>
      <c r="D180" s="9"/>
      <c r="E180" s="9"/>
      <c r="F180" s="14"/>
      <c r="G180" s="9"/>
      <c r="H180" s="33" t="str">
        <f>IF($G180&lt;&gt;"",VLOOKUP($G180,Parametros!$I$3:$N$102,2,FALSE),"")</f>
        <v/>
      </c>
      <c r="I180" s="33" t="str">
        <f>IF($G180&lt;&gt;"",VLOOKUP($G180,Parametros!$I$3:$N$102,4,FALSE),"")</f>
        <v/>
      </c>
      <c r="J180" s="9"/>
      <c r="K180" s="33" t="str">
        <f>IF($J180&lt;&gt;"",VLOOKUP($J180,Parametros!$AL$3:$AN$102,3,FALSE),"")</f>
        <v/>
      </c>
      <c r="L180" s="9"/>
      <c r="M180" s="10"/>
      <c r="S180" s="22" t="str">
        <f t="shared" si="10"/>
        <v/>
      </c>
      <c r="T180" s="9"/>
      <c r="U180" s="9"/>
      <c r="V180" s="69" t="str">
        <f t="shared" si="8"/>
        <v/>
      </c>
      <c r="W180" s="10"/>
    </row>
    <row r="181" spans="1:23" x14ac:dyDescent="0.2">
      <c r="A181" s="22" t="str">
        <f t="shared" si="9"/>
        <v/>
      </c>
      <c r="B181" s="9"/>
      <c r="C181" s="9"/>
      <c r="D181" s="9"/>
      <c r="E181" s="9"/>
      <c r="F181" s="14"/>
      <c r="G181" s="9"/>
      <c r="H181" s="33" t="str">
        <f>IF($G181&lt;&gt;"",VLOOKUP($G181,Parametros!$I$3:$N$102,2,FALSE),"")</f>
        <v/>
      </c>
      <c r="I181" s="33" t="str">
        <f>IF($G181&lt;&gt;"",VLOOKUP($G181,Parametros!$I$3:$N$102,4,FALSE),"")</f>
        <v/>
      </c>
      <c r="J181" s="9"/>
      <c r="K181" s="33" t="str">
        <f>IF($J181&lt;&gt;"",VLOOKUP($J181,Parametros!$AL$3:$AN$102,3,FALSE),"")</f>
        <v/>
      </c>
      <c r="L181" s="9"/>
      <c r="M181" s="10"/>
      <c r="S181" s="22" t="str">
        <f t="shared" si="10"/>
        <v/>
      </c>
      <c r="T181" s="9"/>
      <c r="U181" s="9"/>
      <c r="V181" s="69" t="str">
        <f t="shared" si="8"/>
        <v/>
      </c>
      <c r="W181" s="10"/>
    </row>
    <row r="182" spans="1:23" x14ac:dyDescent="0.2">
      <c r="A182" s="22" t="str">
        <f t="shared" si="9"/>
        <v/>
      </c>
      <c r="B182" s="9"/>
      <c r="C182" s="9"/>
      <c r="D182" s="9"/>
      <c r="E182" s="9"/>
      <c r="F182" s="14"/>
      <c r="G182" s="9"/>
      <c r="H182" s="33" t="str">
        <f>IF($G182&lt;&gt;"",VLOOKUP($G182,Parametros!$I$3:$N$102,2,FALSE),"")</f>
        <v/>
      </c>
      <c r="I182" s="33" t="str">
        <f>IF($G182&lt;&gt;"",VLOOKUP($G182,Parametros!$I$3:$N$102,4,FALSE),"")</f>
        <v/>
      </c>
      <c r="J182" s="9"/>
      <c r="K182" s="33" t="str">
        <f>IF($J182&lt;&gt;"",VLOOKUP($J182,Parametros!$AL$3:$AN$102,3,FALSE),"")</f>
        <v/>
      </c>
      <c r="L182" s="9"/>
      <c r="M182" s="10"/>
      <c r="S182" s="22" t="str">
        <f t="shared" si="10"/>
        <v/>
      </c>
      <c r="T182" s="9"/>
      <c r="U182" s="9"/>
      <c r="V182" s="69" t="str">
        <f t="shared" si="8"/>
        <v/>
      </c>
      <c r="W182" s="10"/>
    </row>
    <row r="183" spans="1:23" x14ac:dyDescent="0.2">
      <c r="A183" s="22" t="str">
        <f t="shared" si="9"/>
        <v/>
      </c>
      <c r="B183" s="9"/>
      <c r="C183" s="9"/>
      <c r="D183" s="9"/>
      <c r="E183" s="9"/>
      <c r="F183" s="14"/>
      <c r="G183" s="9"/>
      <c r="H183" s="33" t="str">
        <f>IF($G183&lt;&gt;"",VLOOKUP($G183,Parametros!$I$3:$N$102,2,FALSE),"")</f>
        <v/>
      </c>
      <c r="I183" s="33" t="str">
        <f>IF($G183&lt;&gt;"",VLOOKUP($G183,Parametros!$I$3:$N$102,4,FALSE),"")</f>
        <v/>
      </c>
      <c r="J183" s="9"/>
      <c r="K183" s="33" t="str">
        <f>IF($J183&lt;&gt;"",VLOOKUP($J183,Parametros!$AL$3:$AN$102,3,FALSE),"")</f>
        <v/>
      </c>
      <c r="L183" s="9"/>
      <c r="M183" s="10"/>
      <c r="S183" s="22" t="str">
        <f t="shared" si="10"/>
        <v/>
      </c>
      <c r="T183" s="9"/>
      <c r="U183" s="9"/>
      <c r="V183" s="69" t="str">
        <f t="shared" si="8"/>
        <v/>
      </c>
      <c r="W183" s="10"/>
    </row>
    <row r="184" spans="1:23" x14ac:dyDescent="0.2">
      <c r="A184" s="22" t="str">
        <f t="shared" si="9"/>
        <v/>
      </c>
      <c r="B184" s="9"/>
      <c r="C184" s="9"/>
      <c r="D184" s="9"/>
      <c r="E184" s="9"/>
      <c r="F184" s="14"/>
      <c r="G184" s="9"/>
      <c r="H184" s="33" t="str">
        <f>IF($G184&lt;&gt;"",VLOOKUP($G184,Parametros!$I$3:$N$102,2,FALSE),"")</f>
        <v/>
      </c>
      <c r="I184" s="33" t="str">
        <f>IF($G184&lt;&gt;"",VLOOKUP($G184,Parametros!$I$3:$N$102,4,FALSE),"")</f>
        <v/>
      </c>
      <c r="J184" s="9"/>
      <c r="K184" s="33" t="str">
        <f>IF($J184&lt;&gt;"",VLOOKUP($J184,Parametros!$AL$3:$AN$102,3,FALSE),"")</f>
        <v/>
      </c>
      <c r="L184" s="9"/>
      <c r="M184" s="10"/>
      <c r="S184" s="22" t="str">
        <f t="shared" si="10"/>
        <v/>
      </c>
      <c r="T184" s="9"/>
      <c r="U184" s="9"/>
      <c r="V184" s="69" t="str">
        <f t="shared" si="8"/>
        <v/>
      </c>
      <c r="W184" s="10"/>
    </row>
    <row r="185" spans="1:23" x14ac:dyDescent="0.2">
      <c r="A185" s="22" t="str">
        <f t="shared" si="9"/>
        <v/>
      </c>
      <c r="B185" s="9"/>
      <c r="C185" s="9"/>
      <c r="D185" s="9"/>
      <c r="E185" s="9"/>
      <c r="F185" s="14"/>
      <c r="G185" s="9"/>
      <c r="H185" s="33" t="str">
        <f>IF($G185&lt;&gt;"",VLOOKUP($G185,Parametros!$I$3:$N$102,2,FALSE),"")</f>
        <v/>
      </c>
      <c r="I185" s="33" t="str">
        <f>IF($G185&lt;&gt;"",VLOOKUP($G185,Parametros!$I$3:$N$102,4,FALSE),"")</f>
        <v/>
      </c>
      <c r="J185" s="9"/>
      <c r="K185" s="33" t="str">
        <f>IF($J185&lt;&gt;"",VLOOKUP($J185,Parametros!$AL$3:$AN$102,3,FALSE),"")</f>
        <v/>
      </c>
      <c r="L185" s="9"/>
      <c r="M185" s="10"/>
      <c r="S185" s="22" t="str">
        <f t="shared" si="10"/>
        <v/>
      </c>
      <c r="T185" s="9"/>
      <c r="U185" s="9"/>
      <c r="V185" s="69" t="str">
        <f t="shared" si="8"/>
        <v/>
      </c>
      <c r="W185" s="10"/>
    </row>
    <row r="186" spans="1:23" x14ac:dyDescent="0.2">
      <c r="A186" s="22" t="str">
        <f t="shared" si="9"/>
        <v/>
      </c>
      <c r="B186" s="9"/>
      <c r="C186" s="9"/>
      <c r="D186" s="9"/>
      <c r="E186" s="9"/>
      <c r="F186" s="14"/>
      <c r="G186" s="9"/>
      <c r="H186" s="33" t="str">
        <f>IF($G186&lt;&gt;"",VLOOKUP($G186,Parametros!$I$3:$N$102,2,FALSE),"")</f>
        <v/>
      </c>
      <c r="I186" s="33" t="str">
        <f>IF($G186&lt;&gt;"",VLOOKUP($G186,Parametros!$I$3:$N$102,4,FALSE),"")</f>
        <v/>
      </c>
      <c r="J186" s="9"/>
      <c r="K186" s="33" t="str">
        <f>IF($J186&lt;&gt;"",VLOOKUP($J186,Parametros!$AL$3:$AN$102,3,FALSE),"")</f>
        <v/>
      </c>
      <c r="L186" s="9"/>
      <c r="M186" s="10"/>
      <c r="S186" s="22" t="str">
        <f t="shared" si="10"/>
        <v/>
      </c>
      <c r="T186" s="9"/>
      <c r="U186" s="9"/>
      <c r="V186" s="69" t="str">
        <f t="shared" si="8"/>
        <v/>
      </c>
      <c r="W186" s="10"/>
    </row>
    <row r="187" spans="1:23" x14ac:dyDescent="0.2">
      <c r="A187" s="22" t="str">
        <f t="shared" si="9"/>
        <v/>
      </c>
      <c r="B187" s="9"/>
      <c r="C187" s="9"/>
      <c r="D187" s="9"/>
      <c r="E187" s="9"/>
      <c r="F187" s="14"/>
      <c r="G187" s="9"/>
      <c r="H187" s="33" t="str">
        <f>IF($G187&lt;&gt;"",VLOOKUP($G187,Parametros!$I$3:$N$102,2,FALSE),"")</f>
        <v/>
      </c>
      <c r="I187" s="33" t="str">
        <f>IF($G187&lt;&gt;"",VLOOKUP($G187,Parametros!$I$3:$N$102,4,FALSE),"")</f>
        <v/>
      </c>
      <c r="J187" s="9"/>
      <c r="K187" s="33" t="str">
        <f>IF($J187&lt;&gt;"",VLOOKUP($J187,Parametros!$AL$3:$AN$102,3,FALSE),"")</f>
        <v/>
      </c>
      <c r="L187" s="9"/>
      <c r="M187" s="10"/>
      <c r="S187" s="22" t="str">
        <f t="shared" si="10"/>
        <v/>
      </c>
      <c r="T187" s="9"/>
      <c r="U187" s="9"/>
      <c r="V187" s="69" t="str">
        <f t="shared" si="8"/>
        <v/>
      </c>
      <c r="W187" s="10"/>
    </row>
    <row r="188" spans="1:23" x14ac:dyDescent="0.2">
      <c r="A188" s="22" t="str">
        <f t="shared" si="9"/>
        <v/>
      </c>
      <c r="B188" s="9"/>
      <c r="C188" s="9"/>
      <c r="D188" s="9"/>
      <c r="E188" s="9"/>
      <c r="F188" s="14"/>
      <c r="G188" s="9"/>
      <c r="H188" s="33" t="str">
        <f>IF($G188&lt;&gt;"",VLOOKUP($G188,Parametros!$I$3:$N$102,2,FALSE),"")</f>
        <v/>
      </c>
      <c r="I188" s="33" t="str">
        <f>IF($G188&lt;&gt;"",VLOOKUP($G188,Parametros!$I$3:$N$102,4,FALSE),"")</f>
        <v/>
      </c>
      <c r="J188" s="9"/>
      <c r="K188" s="33" t="str">
        <f>IF($J188&lt;&gt;"",VLOOKUP($J188,Parametros!$AL$3:$AN$102,3,FALSE),"")</f>
        <v/>
      </c>
      <c r="L188" s="9"/>
      <c r="M188" s="10"/>
      <c r="S188" s="22" t="str">
        <f t="shared" si="10"/>
        <v/>
      </c>
      <c r="T188" s="9"/>
      <c r="U188" s="9"/>
      <c r="V188" s="69" t="str">
        <f t="shared" si="8"/>
        <v/>
      </c>
      <c r="W188" s="10"/>
    </row>
    <row r="189" spans="1:23" x14ac:dyDescent="0.2">
      <c r="A189" s="22" t="str">
        <f t="shared" si="9"/>
        <v/>
      </c>
      <c r="B189" s="9"/>
      <c r="C189" s="9"/>
      <c r="D189" s="9"/>
      <c r="E189" s="9"/>
      <c r="F189" s="14"/>
      <c r="G189" s="9"/>
      <c r="H189" s="33" t="str">
        <f>IF($G189&lt;&gt;"",VLOOKUP($G189,Parametros!$I$3:$N$102,2,FALSE),"")</f>
        <v/>
      </c>
      <c r="I189" s="33" t="str">
        <f>IF($G189&lt;&gt;"",VLOOKUP($G189,Parametros!$I$3:$N$102,4,FALSE),"")</f>
        <v/>
      </c>
      <c r="J189" s="9"/>
      <c r="K189" s="33" t="str">
        <f>IF($J189&lt;&gt;"",VLOOKUP($J189,Parametros!$AL$3:$AN$102,3,FALSE),"")</f>
        <v/>
      </c>
      <c r="L189" s="9"/>
      <c r="M189" s="10"/>
      <c r="S189" s="22" t="str">
        <f t="shared" si="10"/>
        <v/>
      </c>
      <c r="T189" s="9"/>
      <c r="U189" s="9"/>
      <c r="V189" s="69" t="str">
        <f t="shared" si="8"/>
        <v/>
      </c>
      <c r="W189" s="10"/>
    </row>
    <row r="190" spans="1:23" x14ac:dyDescent="0.2">
      <c r="A190" s="22" t="str">
        <f t="shared" si="9"/>
        <v/>
      </c>
      <c r="B190" s="9"/>
      <c r="C190" s="9"/>
      <c r="D190" s="9"/>
      <c r="E190" s="9"/>
      <c r="F190" s="14"/>
      <c r="G190" s="9"/>
      <c r="H190" s="33" t="str">
        <f>IF($G190&lt;&gt;"",VLOOKUP($G190,Parametros!$I$3:$N$102,2,FALSE),"")</f>
        <v/>
      </c>
      <c r="I190" s="33" t="str">
        <f>IF($G190&lt;&gt;"",VLOOKUP($G190,Parametros!$I$3:$N$102,4,FALSE),"")</f>
        <v/>
      </c>
      <c r="J190" s="9"/>
      <c r="K190" s="33" t="str">
        <f>IF($J190&lt;&gt;"",VLOOKUP($J190,Parametros!$AL$3:$AN$102,3,FALSE),"")</f>
        <v/>
      </c>
      <c r="L190" s="9"/>
      <c r="M190" s="10"/>
      <c r="S190" s="22" t="str">
        <f t="shared" si="10"/>
        <v/>
      </c>
      <c r="T190" s="9"/>
      <c r="U190" s="9"/>
      <c r="V190" s="69" t="str">
        <f t="shared" si="8"/>
        <v/>
      </c>
      <c r="W190" s="10"/>
    </row>
    <row r="191" spans="1:23" x14ac:dyDescent="0.2">
      <c r="A191" s="22" t="str">
        <f t="shared" si="9"/>
        <v/>
      </c>
      <c r="B191" s="9"/>
      <c r="C191" s="9"/>
      <c r="D191" s="9"/>
      <c r="E191" s="9"/>
      <c r="F191" s="14"/>
      <c r="G191" s="9"/>
      <c r="H191" s="33" t="str">
        <f>IF($G191&lt;&gt;"",VLOOKUP($G191,Parametros!$I$3:$N$102,2,FALSE),"")</f>
        <v/>
      </c>
      <c r="I191" s="33" t="str">
        <f>IF($G191&lt;&gt;"",VLOOKUP($G191,Parametros!$I$3:$N$102,4,FALSE),"")</f>
        <v/>
      </c>
      <c r="J191" s="9"/>
      <c r="K191" s="33" t="str">
        <f>IF($J191&lt;&gt;"",VLOOKUP($J191,Parametros!$AL$3:$AN$102,3,FALSE),"")</f>
        <v/>
      </c>
      <c r="L191" s="9"/>
      <c r="M191" s="10"/>
      <c r="S191" s="22" t="str">
        <f t="shared" si="10"/>
        <v/>
      </c>
      <c r="T191" s="9"/>
      <c r="U191" s="9"/>
      <c r="V191" s="69" t="str">
        <f t="shared" si="8"/>
        <v/>
      </c>
      <c r="W191" s="10"/>
    </row>
    <row r="192" spans="1:23" x14ac:dyDescent="0.2">
      <c r="A192" s="22" t="str">
        <f t="shared" si="9"/>
        <v/>
      </c>
      <c r="B192" s="9"/>
      <c r="C192" s="9"/>
      <c r="D192" s="9"/>
      <c r="E192" s="9"/>
      <c r="F192" s="14"/>
      <c r="G192" s="9"/>
      <c r="H192" s="33" t="str">
        <f>IF($G192&lt;&gt;"",VLOOKUP($G192,Parametros!$I$3:$N$102,2,FALSE),"")</f>
        <v/>
      </c>
      <c r="I192" s="33" t="str">
        <f>IF($G192&lt;&gt;"",VLOOKUP($G192,Parametros!$I$3:$N$102,4,FALSE),"")</f>
        <v/>
      </c>
      <c r="J192" s="9"/>
      <c r="K192" s="33" t="str">
        <f>IF($J192&lt;&gt;"",VLOOKUP($J192,Parametros!$AL$3:$AN$102,3,FALSE),"")</f>
        <v/>
      </c>
      <c r="L192" s="9"/>
      <c r="M192" s="10"/>
      <c r="S192" s="22" t="str">
        <f t="shared" si="10"/>
        <v/>
      </c>
      <c r="T192" s="9"/>
      <c r="U192" s="9"/>
      <c r="V192" s="69" t="str">
        <f t="shared" si="8"/>
        <v/>
      </c>
      <c r="W192" s="10"/>
    </row>
    <row r="193" spans="1:23" x14ac:dyDescent="0.2">
      <c r="A193" s="22" t="str">
        <f t="shared" si="9"/>
        <v/>
      </c>
      <c r="B193" s="9"/>
      <c r="C193" s="9"/>
      <c r="D193" s="9"/>
      <c r="E193" s="9"/>
      <c r="F193" s="14"/>
      <c r="G193" s="9"/>
      <c r="H193" s="33" t="str">
        <f>IF($G193&lt;&gt;"",VLOOKUP($G193,Parametros!$I$3:$N$102,2,FALSE),"")</f>
        <v/>
      </c>
      <c r="I193" s="33" t="str">
        <f>IF($G193&lt;&gt;"",VLOOKUP($G193,Parametros!$I$3:$N$102,4,FALSE),"")</f>
        <v/>
      </c>
      <c r="J193" s="9"/>
      <c r="K193" s="33" t="str">
        <f>IF($J193&lt;&gt;"",VLOOKUP($J193,Parametros!$AL$3:$AN$102,3,FALSE),"")</f>
        <v/>
      </c>
      <c r="L193" s="9"/>
      <c r="M193" s="10"/>
      <c r="S193" s="22" t="str">
        <f t="shared" si="10"/>
        <v/>
      </c>
      <c r="T193" s="9"/>
      <c r="U193" s="9"/>
      <c r="V193" s="69" t="str">
        <f t="shared" si="8"/>
        <v/>
      </c>
      <c r="W193" s="10"/>
    </row>
    <row r="194" spans="1:23" x14ac:dyDescent="0.2">
      <c r="A194" s="22" t="str">
        <f t="shared" si="9"/>
        <v/>
      </c>
      <c r="B194" s="9"/>
      <c r="C194" s="9"/>
      <c r="D194" s="9"/>
      <c r="E194" s="9"/>
      <c r="F194" s="14"/>
      <c r="G194" s="9"/>
      <c r="H194" s="33" t="str">
        <f>IF($G194&lt;&gt;"",VLOOKUP($G194,Parametros!$I$3:$N$102,2,FALSE),"")</f>
        <v/>
      </c>
      <c r="I194" s="33" t="str">
        <f>IF($G194&lt;&gt;"",VLOOKUP($G194,Parametros!$I$3:$N$102,4,FALSE),"")</f>
        <v/>
      </c>
      <c r="J194" s="9"/>
      <c r="K194" s="33" t="str">
        <f>IF($J194&lt;&gt;"",VLOOKUP($J194,Parametros!$AL$3:$AN$102,3,FALSE),"")</f>
        <v/>
      </c>
      <c r="L194" s="9"/>
      <c r="M194" s="10"/>
      <c r="S194" s="22" t="str">
        <f t="shared" si="10"/>
        <v/>
      </c>
      <c r="T194" s="9"/>
      <c r="U194" s="9"/>
      <c r="V194" s="69" t="str">
        <f t="shared" si="8"/>
        <v/>
      </c>
      <c r="W194" s="10"/>
    </row>
    <row r="195" spans="1:23" x14ac:dyDescent="0.2">
      <c r="A195" s="22" t="str">
        <f t="shared" si="9"/>
        <v/>
      </c>
      <c r="B195" s="9"/>
      <c r="C195" s="9"/>
      <c r="D195" s="9"/>
      <c r="E195" s="9"/>
      <c r="F195" s="14"/>
      <c r="G195" s="9"/>
      <c r="H195" s="33" t="str">
        <f>IF($G195&lt;&gt;"",VLOOKUP($G195,Parametros!$I$3:$N$102,2,FALSE),"")</f>
        <v/>
      </c>
      <c r="I195" s="33" t="str">
        <f>IF($G195&lt;&gt;"",VLOOKUP($G195,Parametros!$I$3:$N$102,4,FALSE),"")</f>
        <v/>
      </c>
      <c r="J195" s="9"/>
      <c r="K195" s="33" t="str">
        <f>IF($J195&lt;&gt;"",VLOOKUP($J195,Parametros!$AL$3:$AN$102,3,FALSE),"")</f>
        <v/>
      </c>
      <c r="L195" s="9"/>
      <c r="M195" s="10"/>
      <c r="S195" s="22" t="str">
        <f t="shared" si="10"/>
        <v/>
      </c>
      <c r="T195" s="9"/>
      <c r="U195" s="9"/>
      <c r="V195" s="69" t="str">
        <f t="shared" si="8"/>
        <v/>
      </c>
      <c r="W195" s="10"/>
    </row>
    <row r="196" spans="1:23" x14ac:dyDescent="0.2">
      <c r="A196" s="22" t="str">
        <f t="shared" si="9"/>
        <v/>
      </c>
      <c r="B196" s="9"/>
      <c r="C196" s="9"/>
      <c r="D196" s="9"/>
      <c r="E196" s="9"/>
      <c r="F196" s="14"/>
      <c r="G196" s="9"/>
      <c r="H196" s="33" t="str">
        <f>IF($G196&lt;&gt;"",VLOOKUP($G196,Parametros!$I$3:$N$102,2,FALSE),"")</f>
        <v/>
      </c>
      <c r="I196" s="33" t="str">
        <f>IF($G196&lt;&gt;"",VLOOKUP($G196,Parametros!$I$3:$N$102,4,FALSE),"")</f>
        <v/>
      </c>
      <c r="J196" s="9"/>
      <c r="K196" s="33" t="str">
        <f>IF($J196&lt;&gt;"",VLOOKUP($J196,Parametros!$AL$3:$AN$102,3,FALSE),"")</f>
        <v/>
      </c>
      <c r="L196" s="9"/>
      <c r="M196" s="10"/>
      <c r="S196" s="22" t="str">
        <f t="shared" si="10"/>
        <v/>
      </c>
      <c r="T196" s="9"/>
      <c r="U196" s="9"/>
      <c r="V196" s="69" t="str">
        <f t="shared" ref="V196:V259" si="11">T196&amp;U196</f>
        <v/>
      </c>
      <c r="W196" s="10"/>
    </row>
    <row r="197" spans="1:23" x14ac:dyDescent="0.2">
      <c r="A197" s="22" t="str">
        <f t="shared" ref="A197:A260" si="12">IF($C197&lt;&gt;"",$A196+1,"")</f>
        <v/>
      </c>
      <c r="B197" s="9"/>
      <c r="C197" s="9"/>
      <c r="D197" s="9"/>
      <c r="E197" s="9"/>
      <c r="F197" s="14"/>
      <c r="G197" s="9"/>
      <c r="H197" s="33" t="str">
        <f>IF($G197&lt;&gt;"",VLOOKUP($G197,Parametros!$I$3:$N$102,2,FALSE),"")</f>
        <v/>
      </c>
      <c r="I197" s="33" t="str">
        <f>IF($G197&lt;&gt;"",VLOOKUP($G197,Parametros!$I$3:$N$102,4,FALSE),"")</f>
        <v/>
      </c>
      <c r="J197" s="9"/>
      <c r="K197" s="33" t="str">
        <f>IF($J197&lt;&gt;"",VLOOKUP($J197,Parametros!$AL$3:$AN$102,3,FALSE),"")</f>
        <v/>
      </c>
      <c r="L197" s="9"/>
      <c r="M197" s="10"/>
      <c r="S197" s="22" t="str">
        <f t="shared" ref="S197:S260" si="13">IF($U197&lt;&gt;"",$S196+1,"")</f>
        <v/>
      </c>
      <c r="T197" s="9"/>
      <c r="U197" s="9"/>
      <c r="V197" s="69" t="str">
        <f t="shared" si="11"/>
        <v/>
      </c>
      <c r="W197" s="10"/>
    </row>
    <row r="198" spans="1:23" x14ac:dyDescent="0.2">
      <c r="A198" s="22" t="str">
        <f t="shared" si="12"/>
        <v/>
      </c>
      <c r="B198" s="9"/>
      <c r="C198" s="9"/>
      <c r="D198" s="9"/>
      <c r="E198" s="9"/>
      <c r="F198" s="14"/>
      <c r="G198" s="9"/>
      <c r="H198" s="33" t="str">
        <f>IF($G198&lt;&gt;"",VLOOKUP($G198,Parametros!$I$3:$N$102,2,FALSE),"")</f>
        <v/>
      </c>
      <c r="I198" s="33" t="str">
        <f>IF($G198&lt;&gt;"",VLOOKUP($G198,Parametros!$I$3:$N$102,4,FALSE),"")</f>
        <v/>
      </c>
      <c r="J198" s="9"/>
      <c r="K198" s="33" t="str">
        <f>IF($J198&lt;&gt;"",VLOOKUP($J198,Parametros!$AL$3:$AN$102,3,FALSE),"")</f>
        <v/>
      </c>
      <c r="L198" s="9"/>
      <c r="M198" s="10"/>
      <c r="S198" s="22" t="str">
        <f t="shared" si="13"/>
        <v/>
      </c>
      <c r="T198" s="9"/>
      <c r="U198" s="9"/>
      <c r="V198" s="69" t="str">
        <f t="shared" si="11"/>
        <v/>
      </c>
      <c r="W198" s="10"/>
    </row>
    <row r="199" spans="1:23" x14ac:dyDescent="0.2">
      <c r="A199" s="22" t="str">
        <f t="shared" si="12"/>
        <v/>
      </c>
      <c r="B199" s="9"/>
      <c r="C199" s="9"/>
      <c r="D199" s="9"/>
      <c r="E199" s="9"/>
      <c r="F199" s="14"/>
      <c r="G199" s="9"/>
      <c r="H199" s="33" t="str">
        <f>IF($G199&lt;&gt;"",VLOOKUP($G199,Parametros!$I$3:$N$102,2,FALSE),"")</f>
        <v/>
      </c>
      <c r="I199" s="33" t="str">
        <f>IF($G199&lt;&gt;"",VLOOKUP($G199,Parametros!$I$3:$N$102,4,FALSE),"")</f>
        <v/>
      </c>
      <c r="J199" s="9"/>
      <c r="K199" s="33" t="str">
        <f>IF($J199&lt;&gt;"",VLOOKUP($J199,Parametros!$AL$3:$AN$102,3,FALSE),"")</f>
        <v/>
      </c>
      <c r="L199" s="9"/>
      <c r="M199" s="10"/>
      <c r="S199" s="22" t="str">
        <f t="shared" si="13"/>
        <v/>
      </c>
      <c r="T199" s="9"/>
      <c r="U199" s="9"/>
      <c r="V199" s="69" t="str">
        <f t="shared" si="11"/>
        <v/>
      </c>
      <c r="W199" s="10"/>
    </row>
    <row r="200" spans="1:23" x14ac:dyDescent="0.2">
      <c r="A200" s="22" t="str">
        <f t="shared" si="12"/>
        <v/>
      </c>
      <c r="B200" s="9"/>
      <c r="C200" s="9"/>
      <c r="D200" s="9"/>
      <c r="E200" s="9"/>
      <c r="F200" s="14"/>
      <c r="G200" s="9"/>
      <c r="H200" s="33" t="str">
        <f>IF($G200&lt;&gt;"",VLOOKUP($G200,Parametros!$I$3:$N$102,2,FALSE),"")</f>
        <v/>
      </c>
      <c r="I200" s="33" t="str">
        <f>IF($G200&lt;&gt;"",VLOOKUP($G200,Parametros!$I$3:$N$102,4,FALSE),"")</f>
        <v/>
      </c>
      <c r="J200" s="9"/>
      <c r="K200" s="33" t="str">
        <f>IF($J200&lt;&gt;"",VLOOKUP($J200,Parametros!$AL$3:$AN$102,3,FALSE),"")</f>
        <v/>
      </c>
      <c r="L200" s="9"/>
      <c r="M200" s="10"/>
      <c r="S200" s="22" t="str">
        <f t="shared" si="13"/>
        <v/>
      </c>
      <c r="T200" s="9"/>
      <c r="U200" s="9"/>
      <c r="V200" s="69" t="str">
        <f t="shared" si="11"/>
        <v/>
      </c>
      <c r="W200" s="10"/>
    </row>
    <row r="201" spans="1:23" x14ac:dyDescent="0.2">
      <c r="A201" s="22" t="str">
        <f t="shared" si="12"/>
        <v/>
      </c>
      <c r="B201" s="9"/>
      <c r="C201" s="9"/>
      <c r="D201" s="9"/>
      <c r="E201" s="9"/>
      <c r="F201" s="14"/>
      <c r="G201" s="9"/>
      <c r="H201" s="33" t="str">
        <f>IF($G201&lt;&gt;"",VLOOKUP($G201,Parametros!$I$3:$N$102,2,FALSE),"")</f>
        <v/>
      </c>
      <c r="I201" s="33" t="str">
        <f>IF($G201&lt;&gt;"",VLOOKUP($G201,Parametros!$I$3:$N$102,4,FALSE),"")</f>
        <v/>
      </c>
      <c r="J201" s="9"/>
      <c r="K201" s="33" t="str">
        <f>IF($J201&lt;&gt;"",VLOOKUP($J201,Parametros!$AL$3:$AN$102,3,FALSE),"")</f>
        <v/>
      </c>
      <c r="L201" s="9"/>
      <c r="M201" s="10"/>
      <c r="S201" s="22" t="str">
        <f t="shared" si="13"/>
        <v/>
      </c>
      <c r="T201" s="9"/>
      <c r="U201" s="9"/>
      <c r="V201" s="69" t="str">
        <f t="shared" si="11"/>
        <v/>
      </c>
      <c r="W201" s="10"/>
    </row>
    <row r="202" spans="1:23" x14ac:dyDescent="0.2">
      <c r="A202" s="22" t="str">
        <f t="shared" si="12"/>
        <v/>
      </c>
      <c r="B202" s="9"/>
      <c r="C202" s="9"/>
      <c r="D202" s="9"/>
      <c r="E202" s="9"/>
      <c r="F202" s="14"/>
      <c r="G202" s="9"/>
      <c r="H202" s="33" t="str">
        <f>IF($G202&lt;&gt;"",VLOOKUP($G202,Parametros!$I$3:$N$102,2,FALSE),"")</f>
        <v/>
      </c>
      <c r="I202" s="33" t="str">
        <f>IF($G202&lt;&gt;"",VLOOKUP($G202,Parametros!$I$3:$N$102,4,FALSE),"")</f>
        <v/>
      </c>
      <c r="J202" s="9"/>
      <c r="K202" s="33" t="str">
        <f>IF($J202&lt;&gt;"",VLOOKUP($J202,Parametros!$AL$3:$AN$102,3,FALSE),"")</f>
        <v/>
      </c>
      <c r="L202" s="9"/>
      <c r="M202" s="10"/>
      <c r="S202" s="22" t="str">
        <f t="shared" si="13"/>
        <v/>
      </c>
      <c r="T202" s="9"/>
      <c r="U202" s="9"/>
      <c r="V202" s="69" t="str">
        <f t="shared" si="11"/>
        <v/>
      </c>
      <c r="W202" s="10"/>
    </row>
    <row r="203" spans="1:23" x14ac:dyDescent="0.2">
      <c r="A203" s="22" t="str">
        <f t="shared" si="12"/>
        <v/>
      </c>
      <c r="B203" s="9"/>
      <c r="C203" s="9"/>
      <c r="D203" s="9"/>
      <c r="E203" s="9"/>
      <c r="F203" s="14"/>
      <c r="G203" s="9"/>
      <c r="H203" s="33" t="str">
        <f>IF($G203&lt;&gt;"",VLOOKUP($G203,Parametros!$I$3:$N$102,2,FALSE),"")</f>
        <v/>
      </c>
      <c r="I203" s="33" t="str">
        <f>IF($G203&lt;&gt;"",VLOOKUP($G203,Parametros!$I$3:$N$102,4,FALSE),"")</f>
        <v/>
      </c>
      <c r="J203" s="9"/>
      <c r="K203" s="33" t="str">
        <f>IF($J203&lt;&gt;"",VLOOKUP($J203,Parametros!$AL$3:$AN$102,3,FALSE),"")</f>
        <v/>
      </c>
      <c r="L203" s="9"/>
      <c r="M203" s="10"/>
      <c r="S203" s="22" t="str">
        <f t="shared" si="13"/>
        <v/>
      </c>
      <c r="T203" s="9"/>
      <c r="U203" s="9"/>
      <c r="V203" s="69" t="str">
        <f t="shared" si="11"/>
        <v/>
      </c>
      <c r="W203" s="10"/>
    </row>
    <row r="204" spans="1:23" x14ac:dyDescent="0.2">
      <c r="A204" s="22" t="str">
        <f t="shared" si="12"/>
        <v/>
      </c>
      <c r="B204" s="9"/>
      <c r="C204" s="9"/>
      <c r="D204" s="9"/>
      <c r="E204" s="9"/>
      <c r="F204" s="14"/>
      <c r="G204" s="9"/>
      <c r="H204" s="33" t="str">
        <f>IF($G204&lt;&gt;"",VLOOKUP($G204,Parametros!$I$3:$N$102,2,FALSE),"")</f>
        <v/>
      </c>
      <c r="I204" s="33" t="str">
        <f>IF($G204&lt;&gt;"",VLOOKUP($G204,Parametros!$I$3:$N$102,4,FALSE),"")</f>
        <v/>
      </c>
      <c r="J204" s="9"/>
      <c r="K204" s="33" t="str">
        <f>IF($J204&lt;&gt;"",VLOOKUP($J204,Parametros!$AL$3:$AN$102,3,FALSE),"")</f>
        <v/>
      </c>
      <c r="L204" s="9"/>
      <c r="M204" s="10"/>
      <c r="S204" s="22" t="str">
        <f t="shared" si="13"/>
        <v/>
      </c>
      <c r="T204" s="9"/>
      <c r="U204" s="9"/>
      <c r="V204" s="69" t="str">
        <f t="shared" si="11"/>
        <v/>
      </c>
      <c r="W204" s="10"/>
    </row>
    <row r="205" spans="1:23" x14ac:dyDescent="0.2">
      <c r="A205" s="22" t="str">
        <f t="shared" si="12"/>
        <v/>
      </c>
      <c r="B205" s="9"/>
      <c r="C205" s="9"/>
      <c r="D205" s="9"/>
      <c r="E205" s="9"/>
      <c r="F205" s="14"/>
      <c r="G205" s="9"/>
      <c r="H205" s="33" t="str">
        <f>IF($G205&lt;&gt;"",VLOOKUP($G205,Parametros!$I$3:$N$102,2,FALSE),"")</f>
        <v/>
      </c>
      <c r="I205" s="33" t="str">
        <f>IF($G205&lt;&gt;"",VLOOKUP($G205,Parametros!$I$3:$N$102,4,FALSE),"")</f>
        <v/>
      </c>
      <c r="J205" s="9"/>
      <c r="K205" s="33" t="str">
        <f>IF($J205&lt;&gt;"",VLOOKUP($J205,Parametros!$AL$3:$AN$102,3,FALSE),"")</f>
        <v/>
      </c>
      <c r="L205" s="9"/>
      <c r="M205" s="10"/>
      <c r="S205" s="22" t="str">
        <f t="shared" si="13"/>
        <v/>
      </c>
      <c r="T205" s="9"/>
      <c r="U205" s="9"/>
      <c r="V205" s="69" t="str">
        <f t="shared" si="11"/>
        <v/>
      </c>
      <c r="W205" s="10"/>
    </row>
    <row r="206" spans="1:23" x14ac:dyDescent="0.2">
      <c r="A206" s="22" t="str">
        <f t="shared" si="12"/>
        <v/>
      </c>
      <c r="B206" s="9"/>
      <c r="C206" s="9"/>
      <c r="D206" s="9"/>
      <c r="E206" s="9"/>
      <c r="F206" s="14"/>
      <c r="G206" s="9"/>
      <c r="H206" s="33" t="str">
        <f>IF($G206&lt;&gt;"",VLOOKUP($G206,Parametros!$I$3:$N$102,2,FALSE),"")</f>
        <v/>
      </c>
      <c r="I206" s="33" t="str">
        <f>IF($G206&lt;&gt;"",VLOOKUP($G206,Parametros!$I$3:$N$102,4,FALSE),"")</f>
        <v/>
      </c>
      <c r="J206" s="9"/>
      <c r="K206" s="33" t="str">
        <f>IF($J206&lt;&gt;"",VLOOKUP($J206,Parametros!$AL$3:$AN$102,3,FALSE),"")</f>
        <v/>
      </c>
      <c r="L206" s="9"/>
      <c r="M206" s="10"/>
      <c r="S206" s="22" t="str">
        <f t="shared" si="13"/>
        <v/>
      </c>
      <c r="T206" s="9"/>
      <c r="U206" s="9"/>
      <c r="V206" s="69" t="str">
        <f t="shared" si="11"/>
        <v/>
      </c>
      <c r="W206" s="10"/>
    </row>
    <row r="207" spans="1:23" x14ac:dyDescent="0.2">
      <c r="A207" s="22" t="str">
        <f t="shared" si="12"/>
        <v/>
      </c>
      <c r="B207" s="9"/>
      <c r="C207" s="9"/>
      <c r="D207" s="9"/>
      <c r="E207" s="9"/>
      <c r="F207" s="14"/>
      <c r="G207" s="9"/>
      <c r="H207" s="33" t="str">
        <f>IF($G207&lt;&gt;"",VLOOKUP($G207,Parametros!$I$3:$N$102,2,FALSE),"")</f>
        <v/>
      </c>
      <c r="I207" s="33" t="str">
        <f>IF($G207&lt;&gt;"",VLOOKUP($G207,Parametros!$I$3:$N$102,4,FALSE),"")</f>
        <v/>
      </c>
      <c r="J207" s="9"/>
      <c r="K207" s="33" t="str">
        <f>IF($J207&lt;&gt;"",VLOOKUP($J207,Parametros!$AL$3:$AN$102,3,FALSE),"")</f>
        <v/>
      </c>
      <c r="L207" s="9"/>
      <c r="M207" s="10"/>
      <c r="S207" s="22" t="str">
        <f t="shared" si="13"/>
        <v/>
      </c>
      <c r="T207" s="9"/>
      <c r="U207" s="9"/>
      <c r="V207" s="69" t="str">
        <f t="shared" si="11"/>
        <v/>
      </c>
      <c r="W207" s="10"/>
    </row>
    <row r="208" spans="1:23" x14ac:dyDescent="0.2">
      <c r="A208" s="22" t="str">
        <f t="shared" si="12"/>
        <v/>
      </c>
      <c r="B208" s="9"/>
      <c r="C208" s="9"/>
      <c r="D208" s="9"/>
      <c r="E208" s="9"/>
      <c r="F208" s="14"/>
      <c r="G208" s="9"/>
      <c r="H208" s="33" t="str">
        <f>IF($G208&lt;&gt;"",VLOOKUP($G208,Parametros!$I$3:$N$102,2,FALSE),"")</f>
        <v/>
      </c>
      <c r="I208" s="33" t="str">
        <f>IF($G208&lt;&gt;"",VLOOKUP($G208,Parametros!$I$3:$N$102,4,FALSE),"")</f>
        <v/>
      </c>
      <c r="J208" s="9"/>
      <c r="K208" s="33" t="str">
        <f>IF($J208&lt;&gt;"",VLOOKUP($J208,Parametros!$AL$3:$AN$102,3,FALSE),"")</f>
        <v/>
      </c>
      <c r="L208" s="9"/>
      <c r="M208" s="10"/>
      <c r="S208" s="22" t="str">
        <f t="shared" si="13"/>
        <v/>
      </c>
      <c r="T208" s="9"/>
      <c r="U208" s="9"/>
      <c r="V208" s="69" t="str">
        <f t="shared" si="11"/>
        <v/>
      </c>
      <c r="W208" s="10"/>
    </row>
    <row r="209" spans="1:23" x14ac:dyDescent="0.2">
      <c r="A209" s="22" t="str">
        <f t="shared" si="12"/>
        <v/>
      </c>
      <c r="B209" s="9"/>
      <c r="C209" s="9"/>
      <c r="D209" s="9"/>
      <c r="E209" s="9"/>
      <c r="F209" s="14"/>
      <c r="G209" s="9"/>
      <c r="H209" s="33" t="str">
        <f>IF($G209&lt;&gt;"",VLOOKUP($G209,Parametros!$I$3:$N$102,2,FALSE),"")</f>
        <v/>
      </c>
      <c r="I209" s="33" t="str">
        <f>IF($G209&lt;&gt;"",VLOOKUP($G209,Parametros!$I$3:$N$102,4,FALSE),"")</f>
        <v/>
      </c>
      <c r="J209" s="9"/>
      <c r="K209" s="33" t="str">
        <f>IF($J209&lt;&gt;"",VLOOKUP($J209,Parametros!$AL$3:$AN$102,3,FALSE),"")</f>
        <v/>
      </c>
      <c r="L209" s="9"/>
      <c r="M209" s="10"/>
      <c r="S209" s="22" t="str">
        <f t="shared" si="13"/>
        <v/>
      </c>
      <c r="T209" s="9"/>
      <c r="U209" s="9"/>
      <c r="V209" s="69" t="str">
        <f t="shared" si="11"/>
        <v/>
      </c>
      <c r="W209" s="10"/>
    </row>
    <row r="210" spans="1:23" x14ac:dyDescent="0.2">
      <c r="A210" s="22" t="str">
        <f t="shared" si="12"/>
        <v/>
      </c>
      <c r="B210" s="9"/>
      <c r="C210" s="9"/>
      <c r="D210" s="9"/>
      <c r="E210" s="9"/>
      <c r="F210" s="14"/>
      <c r="G210" s="9"/>
      <c r="H210" s="33" t="str">
        <f>IF($G210&lt;&gt;"",VLOOKUP($G210,Parametros!$I$3:$N$102,2,FALSE),"")</f>
        <v/>
      </c>
      <c r="I210" s="33" t="str">
        <f>IF($G210&lt;&gt;"",VLOOKUP($G210,Parametros!$I$3:$N$102,4,FALSE),"")</f>
        <v/>
      </c>
      <c r="J210" s="9"/>
      <c r="K210" s="33" t="str">
        <f>IF($J210&lt;&gt;"",VLOOKUP($J210,Parametros!$AL$3:$AN$102,3,FALSE),"")</f>
        <v/>
      </c>
      <c r="L210" s="9"/>
      <c r="M210" s="10"/>
      <c r="S210" s="22" t="str">
        <f t="shared" si="13"/>
        <v/>
      </c>
      <c r="T210" s="9"/>
      <c r="U210" s="9"/>
      <c r="V210" s="69" t="str">
        <f t="shared" si="11"/>
        <v/>
      </c>
      <c r="W210" s="10"/>
    </row>
    <row r="211" spans="1:23" x14ac:dyDescent="0.2">
      <c r="A211" s="22" t="str">
        <f t="shared" si="12"/>
        <v/>
      </c>
      <c r="B211" s="9"/>
      <c r="C211" s="9"/>
      <c r="D211" s="9"/>
      <c r="E211" s="9"/>
      <c r="F211" s="14"/>
      <c r="G211" s="9"/>
      <c r="H211" s="33" t="str">
        <f>IF($G211&lt;&gt;"",VLOOKUP($G211,Parametros!$I$3:$N$102,2,FALSE),"")</f>
        <v/>
      </c>
      <c r="I211" s="33" t="str">
        <f>IF($G211&lt;&gt;"",VLOOKUP($G211,Parametros!$I$3:$N$102,4,FALSE),"")</f>
        <v/>
      </c>
      <c r="J211" s="9"/>
      <c r="K211" s="33" t="str">
        <f>IF($J211&lt;&gt;"",VLOOKUP($J211,Parametros!$AL$3:$AN$102,3,FALSE),"")</f>
        <v/>
      </c>
      <c r="L211" s="9"/>
      <c r="M211" s="10"/>
      <c r="S211" s="22" t="str">
        <f t="shared" si="13"/>
        <v/>
      </c>
      <c r="T211" s="9"/>
      <c r="U211" s="9"/>
      <c r="V211" s="69" t="str">
        <f t="shared" si="11"/>
        <v/>
      </c>
      <c r="W211" s="10"/>
    </row>
    <row r="212" spans="1:23" x14ac:dyDescent="0.2">
      <c r="A212" s="22" t="str">
        <f t="shared" si="12"/>
        <v/>
      </c>
      <c r="B212" s="9"/>
      <c r="C212" s="9"/>
      <c r="D212" s="9"/>
      <c r="E212" s="9"/>
      <c r="F212" s="14"/>
      <c r="G212" s="9"/>
      <c r="H212" s="33" t="str">
        <f>IF($G212&lt;&gt;"",VLOOKUP($G212,Parametros!$I$3:$N$102,2,FALSE),"")</f>
        <v/>
      </c>
      <c r="I212" s="33" t="str">
        <f>IF($G212&lt;&gt;"",VLOOKUP($G212,Parametros!$I$3:$N$102,4,FALSE),"")</f>
        <v/>
      </c>
      <c r="J212" s="9"/>
      <c r="K212" s="33" t="str">
        <f>IF($J212&lt;&gt;"",VLOOKUP($J212,Parametros!$AL$3:$AN$102,3,FALSE),"")</f>
        <v/>
      </c>
      <c r="L212" s="9"/>
      <c r="M212" s="10"/>
      <c r="S212" s="22" t="str">
        <f t="shared" si="13"/>
        <v/>
      </c>
      <c r="T212" s="9"/>
      <c r="U212" s="9"/>
      <c r="V212" s="69" t="str">
        <f t="shared" si="11"/>
        <v/>
      </c>
      <c r="W212" s="10"/>
    </row>
    <row r="213" spans="1:23" x14ac:dyDescent="0.2">
      <c r="A213" s="22" t="str">
        <f t="shared" si="12"/>
        <v/>
      </c>
      <c r="B213" s="9"/>
      <c r="C213" s="9"/>
      <c r="D213" s="9"/>
      <c r="E213" s="9"/>
      <c r="F213" s="14"/>
      <c r="G213" s="9"/>
      <c r="H213" s="33" t="str">
        <f>IF($G213&lt;&gt;"",VLOOKUP($G213,Parametros!$I$3:$N$102,2,FALSE),"")</f>
        <v/>
      </c>
      <c r="I213" s="33" t="str">
        <f>IF($G213&lt;&gt;"",VLOOKUP($G213,Parametros!$I$3:$N$102,4,FALSE),"")</f>
        <v/>
      </c>
      <c r="J213" s="9"/>
      <c r="K213" s="33" t="str">
        <f>IF($J213&lt;&gt;"",VLOOKUP($J213,Parametros!$AL$3:$AN$102,3,FALSE),"")</f>
        <v/>
      </c>
      <c r="L213" s="9"/>
      <c r="M213" s="10"/>
      <c r="S213" s="22" t="str">
        <f t="shared" si="13"/>
        <v/>
      </c>
      <c r="T213" s="9"/>
      <c r="U213" s="9"/>
      <c r="V213" s="69" t="str">
        <f t="shared" si="11"/>
        <v/>
      </c>
      <c r="W213" s="10"/>
    </row>
    <row r="214" spans="1:23" x14ac:dyDescent="0.2">
      <c r="A214" s="22" t="str">
        <f t="shared" si="12"/>
        <v/>
      </c>
      <c r="B214" s="9"/>
      <c r="C214" s="9"/>
      <c r="D214" s="9"/>
      <c r="E214" s="9"/>
      <c r="F214" s="14"/>
      <c r="G214" s="9"/>
      <c r="H214" s="33" t="str">
        <f>IF($G214&lt;&gt;"",VLOOKUP($G214,Parametros!$I$3:$N$102,2,FALSE),"")</f>
        <v/>
      </c>
      <c r="I214" s="33" t="str">
        <f>IF($G214&lt;&gt;"",VLOOKUP($G214,Parametros!$I$3:$N$102,4,FALSE),"")</f>
        <v/>
      </c>
      <c r="J214" s="9"/>
      <c r="K214" s="33" t="str">
        <f>IF($J214&lt;&gt;"",VLOOKUP($J214,Parametros!$AL$3:$AN$102,3,FALSE),"")</f>
        <v/>
      </c>
      <c r="L214" s="9"/>
      <c r="M214" s="10"/>
      <c r="S214" s="22" t="str">
        <f t="shared" si="13"/>
        <v/>
      </c>
      <c r="T214" s="9"/>
      <c r="U214" s="9"/>
      <c r="V214" s="69" t="str">
        <f t="shared" si="11"/>
        <v/>
      </c>
      <c r="W214" s="10"/>
    </row>
    <row r="215" spans="1:23" x14ac:dyDescent="0.2">
      <c r="A215" s="22" t="str">
        <f t="shared" si="12"/>
        <v/>
      </c>
      <c r="B215" s="9"/>
      <c r="C215" s="9"/>
      <c r="D215" s="9"/>
      <c r="E215" s="9"/>
      <c r="F215" s="14"/>
      <c r="G215" s="9"/>
      <c r="H215" s="33" t="str">
        <f>IF($G215&lt;&gt;"",VLOOKUP($G215,Parametros!$I$3:$N$102,2,FALSE),"")</f>
        <v/>
      </c>
      <c r="I215" s="33" t="str">
        <f>IF($G215&lt;&gt;"",VLOOKUP($G215,Parametros!$I$3:$N$102,4,FALSE),"")</f>
        <v/>
      </c>
      <c r="J215" s="9"/>
      <c r="K215" s="33" t="str">
        <f>IF($J215&lt;&gt;"",VLOOKUP($J215,Parametros!$AL$3:$AN$102,3,FALSE),"")</f>
        <v/>
      </c>
      <c r="L215" s="9"/>
      <c r="M215" s="10"/>
      <c r="S215" s="22" t="str">
        <f t="shared" si="13"/>
        <v/>
      </c>
      <c r="T215" s="9"/>
      <c r="U215" s="9"/>
      <c r="V215" s="69" t="str">
        <f t="shared" si="11"/>
        <v/>
      </c>
      <c r="W215" s="10"/>
    </row>
    <row r="216" spans="1:23" x14ac:dyDescent="0.2">
      <c r="A216" s="22" t="str">
        <f t="shared" si="12"/>
        <v/>
      </c>
      <c r="B216" s="9"/>
      <c r="C216" s="9"/>
      <c r="D216" s="9"/>
      <c r="E216" s="9"/>
      <c r="F216" s="14"/>
      <c r="G216" s="9"/>
      <c r="H216" s="33" t="str">
        <f>IF($G216&lt;&gt;"",VLOOKUP($G216,Parametros!$I$3:$N$102,2,FALSE),"")</f>
        <v/>
      </c>
      <c r="I216" s="33" t="str">
        <f>IF($G216&lt;&gt;"",VLOOKUP($G216,Parametros!$I$3:$N$102,4,FALSE),"")</f>
        <v/>
      </c>
      <c r="J216" s="9"/>
      <c r="K216" s="33" t="str">
        <f>IF($J216&lt;&gt;"",VLOOKUP($J216,Parametros!$AL$3:$AN$102,3,FALSE),"")</f>
        <v/>
      </c>
      <c r="L216" s="9"/>
      <c r="M216" s="10"/>
      <c r="S216" s="22" t="str">
        <f t="shared" si="13"/>
        <v/>
      </c>
      <c r="T216" s="9"/>
      <c r="U216" s="9"/>
      <c r="V216" s="69" t="str">
        <f t="shared" si="11"/>
        <v/>
      </c>
      <c r="W216" s="10"/>
    </row>
    <row r="217" spans="1:23" x14ac:dyDescent="0.2">
      <c r="A217" s="22" t="str">
        <f t="shared" si="12"/>
        <v/>
      </c>
      <c r="B217" s="9"/>
      <c r="C217" s="9"/>
      <c r="D217" s="9"/>
      <c r="E217" s="9"/>
      <c r="F217" s="14"/>
      <c r="G217" s="9"/>
      <c r="H217" s="33" t="str">
        <f>IF($G217&lt;&gt;"",VLOOKUP($G217,Parametros!$I$3:$N$102,2,FALSE),"")</f>
        <v/>
      </c>
      <c r="I217" s="33" t="str">
        <f>IF($G217&lt;&gt;"",VLOOKUP($G217,Parametros!$I$3:$N$102,4,FALSE),"")</f>
        <v/>
      </c>
      <c r="J217" s="9"/>
      <c r="K217" s="33" t="str">
        <f>IF($J217&lt;&gt;"",VLOOKUP($J217,Parametros!$AL$3:$AN$102,3,FALSE),"")</f>
        <v/>
      </c>
      <c r="L217" s="9"/>
      <c r="M217" s="10"/>
      <c r="S217" s="22" t="str">
        <f t="shared" si="13"/>
        <v/>
      </c>
      <c r="T217" s="9"/>
      <c r="U217" s="9"/>
      <c r="V217" s="69" t="str">
        <f t="shared" si="11"/>
        <v/>
      </c>
      <c r="W217" s="10"/>
    </row>
    <row r="218" spans="1:23" x14ac:dyDescent="0.2">
      <c r="A218" s="22" t="str">
        <f t="shared" si="12"/>
        <v/>
      </c>
      <c r="B218" s="9"/>
      <c r="C218" s="9"/>
      <c r="D218" s="9"/>
      <c r="E218" s="9"/>
      <c r="F218" s="14"/>
      <c r="G218" s="9"/>
      <c r="H218" s="33" t="str">
        <f>IF($G218&lt;&gt;"",VLOOKUP($G218,Parametros!$I$3:$N$102,2,FALSE),"")</f>
        <v/>
      </c>
      <c r="I218" s="33" t="str">
        <f>IF($G218&lt;&gt;"",VLOOKUP($G218,Parametros!$I$3:$N$102,4,FALSE),"")</f>
        <v/>
      </c>
      <c r="J218" s="9"/>
      <c r="K218" s="33" t="str">
        <f>IF($J218&lt;&gt;"",VLOOKUP($J218,Parametros!$AL$3:$AN$102,3,FALSE),"")</f>
        <v/>
      </c>
      <c r="L218" s="9"/>
      <c r="M218" s="10"/>
      <c r="S218" s="22" t="str">
        <f t="shared" si="13"/>
        <v/>
      </c>
      <c r="T218" s="9"/>
      <c r="U218" s="9"/>
      <c r="V218" s="69" t="str">
        <f t="shared" si="11"/>
        <v/>
      </c>
      <c r="W218" s="10"/>
    </row>
    <row r="219" spans="1:23" x14ac:dyDescent="0.2">
      <c r="A219" s="22" t="str">
        <f t="shared" si="12"/>
        <v/>
      </c>
      <c r="B219" s="9"/>
      <c r="C219" s="9"/>
      <c r="D219" s="9"/>
      <c r="E219" s="9"/>
      <c r="F219" s="14"/>
      <c r="G219" s="9"/>
      <c r="H219" s="33" t="str">
        <f>IF($G219&lt;&gt;"",VLOOKUP($G219,Parametros!$I$3:$N$102,2,FALSE),"")</f>
        <v/>
      </c>
      <c r="I219" s="33" t="str">
        <f>IF($G219&lt;&gt;"",VLOOKUP($G219,Parametros!$I$3:$N$102,4,FALSE),"")</f>
        <v/>
      </c>
      <c r="J219" s="9"/>
      <c r="K219" s="33" t="str">
        <f>IF($J219&lt;&gt;"",VLOOKUP($J219,Parametros!$AL$3:$AN$102,3,FALSE),"")</f>
        <v/>
      </c>
      <c r="L219" s="9"/>
      <c r="M219" s="10"/>
      <c r="S219" s="22" t="str">
        <f t="shared" si="13"/>
        <v/>
      </c>
      <c r="T219" s="9"/>
      <c r="U219" s="9"/>
      <c r="V219" s="69" t="str">
        <f t="shared" si="11"/>
        <v/>
      </c>
      <c r="W219" s="10"/>
    </row>
    <row r="220" spans="1:23" x14ac:dyDescent="0.2">
      <c r="A220" s="22" t="str">
        <f t="shared" si="12"/>
        <v/>
      </c>
      <c r="B220" s="9"/>
      <c r="C220" s="9"/>
      <c r="D220" s="9"/>
      <c r="E220" s="9"/>
      <c r="F220" s="14"/>
      <c r="G220" s="9"/>
      <c r="H220" s="33" t="str">
        <f>IF($G220&lt;&gt;"",VLOOKUP($G220,Parametros!$I$3:$N$102,2,FALSE),"")</f>
        <v/>
      </c>
      <c r="I220" s="33" t="str">
        <f>IF($G220&lt;&gt;"",VLOOKUP($G220,Parametros!$I$3:$N$102,4,FALSE),"")</f>
        <v/>
      </c>
      <c r="J220" s="9"/>
      <c r="K220" s="33" t="str">
        <f>IF($J220&lt;&gt;"",VLOOKUP($J220,Parametros!$AL$3:$AN$102,3,FALSE),"")</f>
        <v/>
      </c>
      <c r="L220" s="9"/>
      <c r="M220" s="10"/>
      <c r="S220" s="22" t="str">
        <f t="shared" si="13"/>
        <v/>
      </c>
      <c r="T220" s="9"/>
      <c r="U220" s="9"/>
      <c r="V220" s="69" t="str">
        <f t="shared" si="11"/>
        <v/>
      </c>
      <c r="W220" s="10"/>
    </row>
    <row r="221" spans="1:23" x14ac:dyDescent="0.2">
      <c r="A221" s="22" t="str">
        <f t="shared" si="12"/>
        <v/>
      </c>
      <c r="B221" s="9"/>
      <c r="C221" s="9"/>
      <c r="D221" s="9"/>
      <c r="E221" s="9"/>
      <c r="F221" s="14"/>
      <c r="G221" s="9"/>
      <c r="H221" s="33" t="str">
        <f>IF($G221&lt;&gt;"",VLOOKUP($G221,Parametros!$I$3:$N$102,2,FALSE),"")</f>
        <v/>
      </c>
      <c r="I221" s="33" t="str">
        <f>IF($G221&lt;&gt;"",VLOOKUP($G221,Parametros!$I$3:$N$102,4,FALSE),"")</f>
        <v/>
      </c>
      <c r="J221" s="9"/>
      <c r="K221" s="33" t="str">
        <f>IF($J221&lt;&gt;"",VLOOKUP($J221,Parametros!$AL$3:$AN$102,3,FALSE),"")</f>
        <v/>
      </c>
      <c r="L221" s="9"/>
      <c r="M221" s="10"/>
      <c r="S221" s="22" t="str">
        <f t="shared" si="13"/>
        <v/>
      </c>
      <c r="T221" s="9"/>
      <c r="U221" s="9"/>
      <c r="V221" s="69" t="str">
        <f t="shared" si="11"/>
        <v/>
      </c>
      <c r="W221" s="10"/>
    </row>
    <row r="222" spans="1:23" x14ac:dyDescent="0.2">
      <c r="A222" s="22" t="str">
        <f t="shared" si="12"/>
        <v/>
      </c>
      <c r="B222" s="9"/>
      <c r="C222" s="9"/>
      <c r="D222" s="9"/>
      <c r="E222" s="9"/>
      <c r="F222" s="14"/>
      <c r="G222" s="9"/>
      <c r="H222" s="33" t="str">
        <f>IF($G222&lt;&gt;"",VLOOKUP($G222,Parametros!$I$3:$N$102,2,FALSE),"")</f>
        <v/>
      </c>
      <c r="I222" s="33" t="str">
        <f>IF($G222&lt;&gt;"",VLOOKUP($G222,Parametros!$I$3:$N$102,4,FALSE),"")</f>
        <v/>
      </c>
      <c r="J222" s="9"/>
      <c r="K222" s="33" t="str">
        <f>IF($J222&lt;&gt;"",VLOOKUP($J222,Parametros!$AL$3:$AN$102,3,FALSE),"")</f>
        <v/>
      </c>
      <c r="L222" s="9"/>
      <c r="M222" s="10"/>
      <c r="S222" s="22" t="str">
        <f t="shared" si="13"/>
        <v/>
      </c>
      <c r="T222" s="9"/>
      <c r="U222" s="9"/>
      <c r="V222" s="69" t="str">
        <f t="shared" si="11"/>
        <v/>
      </c>
      <c r="W222" s="10"/>
    </row>
    <row r="223" spans="1:23" x14ac:dyDescent="0.2">
      <c r="A223" s="22" t="str">
        <f t="shared" si="12"/>
        <v/>
      </c>
      <c r="B223" s="9"/>
      <c r="C223" s="9"/>
      <c r="D223" s="9"/>
      <c r="E223" s="9"/>
      <c r="F223" s="14"/>
      <c r="G223" s="9"/>
      <c r="H223" s="33" t="str">
        <f>IF($G223&lt;&gt;"",VLOOKUP($G223,Parametros!$I$3:$N$102,2,FALSE),"")</f>
        <v/>
      </c>
      <c r="I223" s="33" t="str">
        <f>IF($G223&lt;&gt;"",VLOOKUP($G223,Parametros!$I$3:$N$102,4,FALSE),"")</f>
        <v/>
      </c>
      <c r="J223" s="9"/>
      <c r="K223" s="33" t="str">
        <f>IF($J223&lt;&gt;"",VLOOKUP($J223,Parametros!$AL$3:$AN$102,3,FALSE),"")</f>
        <v/>
      </c>
      <c r="L223" s="9"/>
      <c r="M223" s="10"/>
      <c r="S223" s="22" t="str">
        <f t="shared" si="13"/>
        <v/>
      </c>
      <c r="T223" s="9"/>
      <c r="U223" s="9"/>
      <c r="V223" s="69" t="str">
        <f t="shared" si="11"/>
        <v/>
      </c>
      <c r="W223" s="10"/>
    </row>
    <row r="224" spans="1:23" x14ac:dyDescent="0.2">
      <c r="A224" s="22" t="str">
        <f t="shared" si="12"/>
        <v/>
      </c>
      <c r="B224" s="9"/>
      <c r="C224" s="9"/>
      <c r="D224" s="9"/>
      <c r="E224" s="9"/>
      <c r="F224" s="14"/>
      <c r="G224" s="9"/>
      <c r="H224" s="33" t="str">
        <f>IF($G224&lt;&gt;"",VLOOKUP($G224,Parametros!$I$3:$N$102,2,FALSE),"")</f>
        <v/>
      </c>
      <c r="I224" s="33" t="str">
        <f>IF($G224&lt;&gt;"",VLOOKUP($G224,Parametros!$I$3:$N$102,4,FALSE),"")</f>
        <v/>
      </c>
      <c r="J224" s="9"/>
      <c r="K224" s="33" t="str">
        <f>IF($J224&lt;&gt;"",VLOOKUP($J224,Parametros!$AL$3:$AN$102,3,FALSE),"")</f>
        <v/>
      </c>
      <c r="L224" s="9"/>
      <c r="M224" s="10"/>
      <c r="S224" s="22" t="str">
        <f t="shared" si="13"/>
        <v/>
      </c>
      <c r="T224" s="9"/>
      <c r="U224" s="9"/>
      <c r="V224" s="69" t="str">
        <f t="shared" si="11"/>
        <v/>
      </c>
      <c r="W224" s="10"/>
    </row>
    <row r="225" spans="1:23" x14ac:dyDescent="0.2">
      <c r="A225" s="22" t="str">
        <f t="shared" si="12"/>
        <v/>
      </c>
      <c r="B225" s="9"/>
      <c r="C225" s="9"/>
      <c r="D225" s="9"/>
      <c r="E225" s="9"/>
      <c r="F225" s="14"/>
      <c r="G225" s="9"/>
      <c r="H225" s="33" t="str">
        <f>IF($G225&lt;&gt;"",VLOOKUP($G225,Parametros!$I$3:$N$102,2,FALSE),"")</f>
        <v/>
      </c>
      <c r="I225" s="33" t="str">
        <f>IF($G225&lt;&gt;"",VLOOKUP($G225,Parametros!$I$3:$N$102,4,FALSE),"")</f>
        <v/>
      </c>
      <c r="J225" s="9"/>
      <c r="K225" s="33" t="str">
        <f>IF($J225&lt;&gt;"",VLOOKUP($J225,Parametros!$AL$3:$AN$102,3,FALSE),"")</f>
        <v/>
      </c>
      <c r="L225" s="9"/>
      <c r="M225" s="10"/>
      <c r="S225" s="22" t="str">
        <f t="shared" si="13"/>
        <v/>
      </c>
      <c r="T225" s="9"/>
      <c r="U225" s="9"/>
      <c r="V225" s="69" t="str">
        <f t="shared" si="11"/>
        <v/>
      </c>
      <c r="W225" s="10"/>
    </row>
    <row r="226" spans="1:23" x14ac:dyDescent="0.2">
      <c r="A226" s="22" t="str">
        <f t="shared" si="12"/>
        <v/>
      </c>
      <c r="B226" s="9"/>
      <c r="C226" s="9"/>
      <c r="D226" s="9"/>
      <c r="E226" s="9"/>
      <c r="F226" s="14"/>
      <c r="G226" s="9"/>
      <c r="H226" s="33" t="str">
        <f>IF($G226&lt;&gt;"",VLOOKUP($G226,Parametros!$I$3:$N$102,2,FALSE),"")</f>
        <v/>
      </c>
      <c r="I226" s="33" t="str">
        <f>IF($G226&lt;&gt;"",VLOOKUP($G226,Parametros!$I$3:$N$102,4,FALSE),"")</f>
        <v/>
      </c>
      <c r="J226" s="9"/>
      <c r="K226" s="33" t="str">
        <f>IF($J226&lt;&gt;"",VLOOKUP($J226,Parametros!$AL$3:$AN$102,3,FALSE),"")</f>
        <v/>
      </c>
      <c r="L226" s="9"/>
      <c r="M226" s="10"/>
      <c r="S226" s="22" t="str">
        <f t="shared" si="13"/>
        <v/>
      </c>
      <c r="T226" s="9"/>
      <c r="U226" s="9"/>
      <c r="V226" s="69" t="str">
        <f t="shared" si="11"/>
        <v/>
      </c>
      <c r="W226" s="10"/>
    </row>
    <row r="227" spans="1:23" x14ac:dyDescent="0.2">
      <c r="A227" s="22" t="str">
        <f t="shared" si="12"/>
        <v/>
      </c>
      <c r="B227" s="9"/>
      <c r="C227" s="9"/>
      <c r="D227" s="9"/>
      <c r="E227" s="9"/>
      <c r="F227" s="14"/>
      <c r="G227" s="9"/>
      <c r="H227" s="33" t="str">
        <f>IF($G227&lt;&gt;"",VLOOKUP($G227,Parametros!$I$3:$N$102,2,FALSE),"")</f>
        <v/>
      </c>
      <c r="I227" s="33" t="str">
        <f>IF($G227&lt;&gt;"",VLOOKUP($G227,Parametros!$I$3:$N$102,4,FALSE),"")</f>
        <v/>
      </c>
      <c r="J227" s="9"/>
      <c r="K227" s="33" t="str">
        <f>IF($J227&lt;&gt;"",VLOOKUP($J227,Parametros!$AL$3:$AN$102,3,FALSE),"")</f>
        <v/>
      </c>
      <c r="L227" s="9"/>
      <c r="M227" s="10"/>
      <c r="S227" s="22" t="str">
        <f t="shared" si="13"/>
        <v/>
      </c>
      <c r="T227" s="9"/>
      <c r="U227" s="9"/>
      <c r="V227" s="69" t="str">
        <f t="shared" si="11"/>
        <v/>
      </c>
      <c r="W227" s="10"/>
    </row>
    <row r="228" spans="1:23" x14ac:dyDescent="0.2">
      <c r="A228" s="22" t="str">
        <f t="shared" si="12"/>
        <v/>
      </c>
      <c r="B228" s="9"/>
      <c r="C228" s="9"/>
      <c r="D228" s="9"/>
      <c r="E228" s="9"/>
      <c r="F228" s="14"/>
      <c r="G228" s="9"/>
      <c r="H228" s="33" t="str">
        <f>IF($G228&lt;&gt;"",VLOOKUP($G228,Parametros!$I$3:$N$102,2,FALSE),"")</f>
        <v/>
      </c>
      <c r="I228" s="33" t="str">
        <f>IF($G228&lt;&gt;"",VLOOKUP($G228,Parametros!$I$3:$N$102,4,FALSE),"")</f>
        <v/>
      </c>
      <c r="J228" s="9"/>
      <c r="K228" s="33" t="str">
        <f>IF($J228&lt;&gt;"",VLOOKUP($J228,Parametros!$AL$3:$AN$102,3,FALSE),"")</f>
        <v/>
      </c>
      <c r="L228" s="9"/>
      <c r="M228" s="10"/>
      <c r="S228" s="22" t="str">
        <f t="shared" si="13"/>
        <v/>
      </c>
      <c r="T228" s="9"/>
      <c r="U228" s="9"/>
      <c r="V228" s="69" t="str">
        <f t="shared" si="11"/>
        <v/>
      </c>
      <c r="W228" s="10"/>
    </row>
    <row r="229" spans="1:23" x14ac:dyDescent="0.2">
      <c r="A229" s="22" t="str">
        <f t="shared" si="12"/>
        <v/>
      </c>
      <c r="B229" s="9"/>
      <c r="C229" s="9"/>
      <c r="D229" s="9"/>
      <c r="E229" s="9"/>
      <c r="F229" s="14"/>
      <c r="G229" s="9"/>
      <c r="H229" s="33" t="str">
        <f>IF($G229&lt;&gt;"",VLOOKUP($G229,Parametros!$I$3:$N$102,2,FALSE),"")</f>
        <v/>
      </c>
      <c r="I229" s="33" t="str">
        <f>IF($G229&lt;&gt;"",VLOOKUP($G229,Parametros!$I$3:$N$102,4,FALSE),"")</f>
        <v/>
      </c>
      <c r="J229" s="9"/>
      <c r="K229" s="33" t="str">
        <f>IF($J229&lt;&gt;"",VLOOKUP($J229,Parametros!$AL$3:$AN$102,3,FALSE),"")</f>
        <v/>
      </c>
      <c r="L229" s="9"/>
      <c r="M229" s="10"/>
      <c r="S229" s="22" t="str">
        <f t="shared" si="13"/>
        <v/>
      </c>
      <c r="T229" s="9"/>
      <c r="U229" s="9"/>
      <c r="V229" s="69" t="str">
        <f t="shared" si="11"/>
        <v/>
      </c>
      <c r="W229" s="10"/>
    </row>
    <row r="230" spans="1:23" x14ac:dyDescent="0.2">
      <c r="A230" s="22" t="str">
        <f t="shared" si="12"/>
        <v/>
      </c>
      <c r="B230" s="9"/>
      <c r="C230" s="9"/>
      <c r="D230" s="9"/>
      <c r="E230" s="9"/>
      <c r="F230" s="14"/>
      <c r="G230" s="9"/>
      <c r="H230" s="33" t="str">
        <f>IF($G230&lt;&gt;"",VLOOKUP($G230,Parametros!$I$3:$N$102,2,FALSE),"")</f>
        <v/>
      </c>
      <c r="I230" s="33" t="str">
        <f>IF($G230&lt;&gt;"",VLOOKUP($G230,Parametros!$I$3:$N$102,4,FALSE),"")</f>
        <v/>
      </c>
      <c r="J230" s="9"/>
      <c r="K230" s="33" t="str">
        <f>IF($J230&lt;&gt;"",VLOOKUP($J230,Parametros!$AL$3:$AN$102,3,FALSE),"")</f>
        <v/>
      </c>
      <c r="L230" s="9"/>
      <c r="M230" s="10"/>
      <c r="S230" s="22" t="str">
        <f t="shared" si="13"/>
        <v/>
      </c>
      <c r="T230" s="9"/>
      <c r="U230" s="9"/>
      <c r="V230" s="69" t="str">
        <f t="shared" si="11"/>
        <v/>
      </c>
      <c r="W230" s="10"/>
    </row>
    <row r="231" spans="1:23" x14ac:dyDescent="0.2">
      <c r="A231" s="22" t="str">
        <f t="shared" si="12"/>
        <v/>
      </c>
      <c r="B231" s="9"/>
      <c r="C231" s="9"/>
      <c r="D231" s="9"/>
      <c r="E231" s="9"/>
      <c r="F231" s="14"/>
      <c r="G231" s="9"/>
      <c r="H231" s="33" t="str">
        <f>IF($G231&lt;&gt;"",VLOOKUP($G231,Parametros!$I$3:$N$102,2,FALSE),"")</f>
        <v/>
      </c>
      <c r="I231" s="33" t="str">
        <f>IF($G231&lt;&gt;"",VLOOKUP($G231,Parametros!$I$3:$N$102,4,FALSE),"")</f>
        <v/>
      </c>
      <c r="J231" s="9"/>
      <c r="K231" s="33" t="str">
        <f>IF($J231&lt;&gt;"",VLOOKUP($J231,Parametros!$AL$3:$AN$102,3,FALSE),"")</f>
        <v/>
      </c>
      <c r="L231" s="9"/>
      <c r="M231" s="10"/>
      <c r="S231" s="22" t="str">
        <f t="shared" si="13"/>
        <v/>
      </c>
      <c r="T231" s="9"/>
      <c r="U231" s="9"/>
      <c r="V231" s="69" t="str">
        <f t="shared" si="11"/>
        <v/>
      </c>
      <c r="W231" s="10"/>
    </row>
    <row r="232" spans="1:23" x14ac:dyDescent="0.2">
      <c r="A232" s="22" t="str">
        <f t="shared" si="12"/>
        <v/>
      </c>
      <c r="B232" s="9"/>
      <c r="C232" s="9"/>
      <c r="D232" s="9"/>
      <c r="E232" s="9"/>
      <c r="F232" s="14"/>
      <c r="G232" s="9"/>
      <c r="H232" s="33" t="str">
        <f>IF($G232&lt;&gt;"",VLOOKUP($G232,Parametros!$I$3:$N$102,2,FALSE),"")</f>
        <v/>
      </c>
      <c r="I232" s="33" t="str">
        <f>IF($G232&lt;&gt;"",VLOOKUP($G232,Parametros!$I$3:$N$102,4,FALSE),"")</f>
        <v/>
      </c>
      <c r="J232" s="9"/>
      <c r="K232" s="33" t="str">
        <f>IF($J232&lt;&gt;"",VLOOKUP($J232,Parametros!$AL$3:$AN$102,3,FALSE),"")</f>
        <v/>
      </c>
      <c r="L232" s="9"/>
      <c r="M232" s="10"/>
      <c r="S232" s="22" t="str">
        <f t="shared" si="13"/>
        <v/>
      </c>
      <c r="T232" s="9"/>
      <c r="U232" s="9"/>
      <c r="V232" s="69" t="str">
        <f t="shared" si="11"/>
        <v/>
      </c>
      <c r="W232" s="10"/>
    </row>
    <row r="233" spans="1:23" x14ac:dyDescent="0.2">
      <c r="A233" s="22" t="str">
        <f t="shared" si="12"/>
        <v/>
      </c>
      <c r="B233" s="9"/>
      <c r="C233" s="9"/>
      <c r="D233" s="9"/>
      <c r="E233" s="9"/>
      <c r="F233" s="14"/>
      <c r="G233" s="9"/>
      <c r="H233" s="33" t="str">
        <f>IF($G233&lt;&gt;"",VLOOKUP($G233,Parametros!$I$3:$N$102,2,FALSE),"")</f>
        <v/>
      </c>
      <c r="I233" s="33" t="str">
        <f>IF($G233&lt;&gt;"",VLOOKUP($G233,Parametros!$I$3:$N$102,4,FALSE),"")</f>
        <v/>
      </c>
      <c r="J233" s="9"/>
      <c r="K233" s="33" t="str">
        <f>IF($J233&lt;&gt;"",VLOOKUP($J233,Parametros!$AL$3:$AN$102,3,FALSE),"")</f>
        <v/>
      </c>
      <c r="L233" s="9"/>
      <c r="M233" s="10"/>
      <c r="S233" s="22" t="str">
        <f t="shared" si="13"/>
        <v/>
      </c>
      <c r="T233" s="9"/>
      <c r="U233" s="9"/>
      <c r="V233" s="69" t="str">
        <f t="shared" si="11"/>
        <v/>
      </c>
      <c r="W233" s="10"/>
    </row>
    <row r="234" spans="1:23" x14ac:dyDescent="0.2">
      <c r="A234" s="22" t="str">
        <f t="shared" si="12"/>
        <v/>
      </c>
      <c r="B234" s="9"/>
      <c r="C234" s="9"/>
      <c r="D234" s="9"/>
      <c r="E234" s="9"/>
      <c r="F234" s="14"/>
      <c r="G234" s="9"/>
      <c r="H234" s="33" t="str">
        <f>IF($G234&lt;&gt;"",VLOOKUP($G234,Parametros!$I$3:$N$102,2,FALSE),"")</f>
        <v/>
      </c>
      <c r="I234" s="33" t="str">
        <f>IF($G234&lt;&gt;"",VLOOKUP($G234,Parametros!$I$3:$N$102,4,FALSE),"")</f>
        <v/>
      </c>
      <c r="J234" s="9"/>
      <c r="K234" s="33" t="str">
        <f>IF($J234&lt;&gt;"",VLOOKUP($J234,Parametros!$AL$3:$AN$102,3,FALSE),"")</f>
        <v/>
      </c>
      <c r="L234" s="9"/>
      <c r="M234" s="10"/>
      <c r="S234" s="22" t="str">
        <f t="shared" si="13"/>
        <v/>
      </c>
      <c r="T234" s="9"/>
      <c r="U234" s="9"/>
      <c r="V234" s="69" t="str">
        <f t="shared" si="11"/>
        <v/>
      </c>
      <c r="W234" s="10"/>
    </row>
    <row r="235" spans="1:23" x14ac:dyDescent="0.2">
      <c r="A235" s="22" t="str">
        <f t="shared" si="12"/>
        <v/>
      </c>
      <c r="B235" s="9"/>
      <c r="C235" s="9"/>
      <c r="D235" s="9"/>
      <c r="E235" s="9"/>
      <c r="F235" s="14"/>
      <c r="G235" s="9"/>
      <c r="H235" s="33" t="str">
        <f>IF($G235&lt;&gt;"",VLOOKUP($G235,Parametros!$I$3:$N$102,2,FALSE),"")</f>
        <v/>
      </c>
      <c r="I235" s="33" t="str">
        <f>IF($G235&lt;&gt;"",VLOOKUP($G235,Parametros!$I$3:$N$102,4,FALSE),"")</f>
        <v/>
      </c>
      <c r="J235" s="9"/>
      <c r="K235" s="33" t="str">
        <f>IF($J235&lt;&gt;"",VLOOKUP($J235,Parametros!$AL$3:$AN$102,3,FALSE),"")</f>
        <v/>
      </c>
      <c r="L235" s="9"/>
      <c r="M235" s="10"/>
      <c r="S235" s="22" t="str">
        <f t="shared" si="13"/>
        <v/>
      </c>
      <c r="T235" s="9"/>
      <c r="U235" s="9"/>
      <c r="V235" s="69" t="str">
        <f t="shared" si="11"/>
        <v/>
      </c>
      <c r="W235" s="10"/>
    </row>
    <row r="236" spans="1:23" x14ac:dyDescent="0.2">
      <c r="A236" s="22" t="str">
        <f t="shared" si="12"/>
        <v/>
      </c>
      <c r="B236" s="9"/>
      <c r="C236" s="9"/>
      <c r="D236" s="9"/>
      <c r="E236" s="9"/>
      <c r="F236" s="14"/>
      <c r="G236" s="9"/>
      <c r="H236" s="33" t="str">
        <f>IF($G236&lt;&gt;"",VLOOKUP($G236,Parametros!$I$3:$N$102,2,FALSE),"")</f>
        <v/>
      </c>
      <c r="I236" s="33" t="str">
        <f>IF($G236&lt;&gt;"",VLOOKUP($G236,Parametros!$I$3:$N$102,4,FALSE),"")</f>
        <v/>
      </c>
      <c r="J236" s="9"/>
      <c r="K236" s="33" t="str">
        <f>IF($J236&lt;&gt;"",VLOOKUP($J236,Parametros!$AL$3:$AN$102,3,FALSE),"")</f>
        <v/>
      </c>
      <c r="L236" s="9"/>
      <c r="M236" s="10"/>
      <c r="S236" s="22" t="str">
        <f t="shared" si="13"/>
        <v/>
      </c>
      <c r="T236" s="9"/>
      <c r="U236" s="9"/>
      <c r="V236" s="69" t="str">
        <f t="shared" si="11"/>
        <v/>
      </c>
      <c r="W236" s="10"/>
    </row>
    <row r="237" spans="1:23" x14ac:dyDescent="0.2">
      <c r="A237" s="22" t="str">
        <f t="shared" si="12"/>
        <v/>
      </c>
      <c r="B237" s="9"/>
      <c r="C237" s="9"/>
      <c r="D237" s="9"/>
      <c r="E237" s="9"/>
      <c r="F237" s="14"/>
      <c r="G237" s="9"/>
      <c r="H237" s="33" t="str">
        <f>IF($G237&lt;&gt;"",VLOOKUP($G237,Parametros!$I$3:$N$102,2,FALSE),"")</f>
        <v/>
      </c>
      <c r="I237" s="33" t="str">
        <f>IF($G237&lt;&gt;"",VLOOKUP($G237,Parametros!$I$3:$N$102,4,FALSE),"")</f>
        <v/>
      </c>
      <c r="J237" s="9"/>
      <c r="K237" s="33" t="str">
        <f>IF($J237&lt;&gt;"",VLOOKUP($J237,Parametros!$AL$3:$AN$102,3,FALSE),"")</f>
        <v/>
      </c>
      <c r="L237" s="9"/>
      <c r="M237" s="10"/>
      <c r="S237" s="22" t="str">
        <f t="shared" si="13"/>
        <v/>
      </c>
      <c r="T237" s="9"/>
      <c r="U237" s="9"/>
      <c r="V237" s="69" t="str">
        <f t="shared" si="11"/>
        <v/>
      </c>
      <c r="W237" s="10"/>
    </row>
    <row r="238" spans="1:23" x14ac:dyDescent="0.2">
      <c r="A238" s="22" t="str">
        <f t="shared" si="12"/>
        <v/>
      </c>
      <c r="B238" s="9"/>
      <c r="C238" s="9"/>
      <c r="D238" s="9"/>
      <c r="E238" s="9"/>
      <c r="F238" s="14"/>
      <c r="G238" s="9"/>
      <c r="H238" s="33" t="str">
        <f>IF($G238&lt;&gt;"",VLOOKUP($G238,Parametros!$I$3:$N$102,2,FALSE),"")</f>
        <v/>
      </c>
      <c r="I238" s="33" t="str">
        <f>IF($G238&lt;&gt;"",VLOOKUP($G238,Parametros!$I$3:$N$102,4,FALSE),"")</f>
        <v/>
      </c>
      <c r="J238" s="9"/>
      <c r="K238" s="33" t="str">
        <f>IF($J238&lt;&gt;"",VLOOKUP($J238,Parametros!$AL$3:$AN$102,3,FALSE),"")</f>
        <v/>
      </c>
      <c r="L238" s="9"/>
      <c r="M238" s="10"/>
      <c r="S238" s="22" t="str">
        <f t="shared" si="13"/>
        <v/>
      </c>
      <c r="T238" s="9"/>
      <c r="U238" s="9"/>
      <c r="V238" s="69" t="str">
        <f t="shared" si="11"/>
        <v/>
      </c>
      <c r="W238" s="10"/>
    </row>
    <row r="239" spans="1:23" x14ac:dyDescent="0.2">
      <c r="A239" s="22" t="str">
        <f t="shared" si="12"/>
        <v/>
      </c>
      <c r="B239" s="9"/>
      <c r="C239" s="9"/>
      <c r="D239" s="9"/>
      <c r="E239" s="9"/>
      <c r="F239" s="14"/>
      <c r="G239" s="9"/>
      <c r="H239" s="33" t="str">
        <f>IF($G239&lt;&gt;"",VLOOKUP($G239,Parametros!$I$3:$N$102,2,FALSE),"")</f>
        <v/>
      </c>
      <c r="I239" s="33" t="str">
        <f>IF($G239&lt;&gt;"",VLOOKUP($G239,Parametros!$I$3:$N$102,4,FALSE),"")</f>
        <v/>
      </c>
      <c r="J239" s="9"/>
      <c r="K239" s="33" t="str">
        <f>IF($J239&lt;&gt;"",VLOOKUP($J239,Parametros!$AL$3:$AN$102,3,FALSE),"")</f>
        <v/>
      </c>
      <c r="L239" s="9"/>
      <c r="M239" s="10"/>
      <c r="S239" s="22" t="str">
        <f t="shared" si="13"/>
        <v/>
      </c>
      <c r="T239" s="9"/>
      <c r="U239" s="9"/>
      <c r="V239" s="69" t="str">
        <f t="shared" si="11"/>
        <v/>
      </c>
      <c r="W239" s="10"/>
    </row>
    <row r="240" spans="1:23" x14ac:dyDescent="0.2">
      <c r="A240" s="22" t="str">
        <f t="shared" si="12"/>
        <v/>
      </c>
      <c r="B240" s="9"/>
      <c r="C240" s="9"/>
      <c r="D240" s="9"/>
      <c r="E240" s="9"/>
      <c r="F240" s="14"/>
      <c r="G240" s="9"/>
      <c r="H240" s="33" t="str">
        <f>IF($G240&lt;&gt;"",VLOOKUP($G240,Parametros!$I$3:$N$102,2,FALSE),"")</f>
        <v/>
      </c>
      <c r="I240" s="33" t="str">
        <f>IF($G240&lt;&gt;"",VLOOKUP($G240,Parametros!$I$3:$N$102,4,FALSE),"")</f>
        <v/>
      </c>
      <c r="J240" s="9"/>
      <c r="K240" s="33" t="str">
        <f>IF($J240&lt;&gt;"",VLOOKUP($J240,Parametros!$AL$3:$AN$102,3,FALSE),"")</f>
        <v/>
      </c>
      <c r="L240" s="9"/>
      <c r="M240" s="10"/>
      <c r="S240" s="22" t="str">
        <f t="shared" si="13"/>
        <v/>
      </c>
      <c r="T240" s="9"/>
      <c r="U240" s="9"/>
      <c r="V240" s="69" t="str">
        <f t="shared" si="11"/>
        <v/>
      </c>
      <c r="W240" s="10"/>
    </row>
    <row r="241" spans="1:23" x14ac:dyDescent="0.2">
      <c r="A241" s="22" t="str">
        <f t="shared" si="12"/>
        <v/>
      </c>
      <c r="B241" s="9"/>
      <c r="C241" s="9"/>
      <c r="D241" s="9"/>
      <c r="E241" s="9"/>
      <c r="F241" s="14"/>
      <c r="G241" s="9"/>
      <c r="H241" s="33" t="str">
        <f>IF($G241&lt;&gt;"",VLOOKUP($G241,Parametros!$I$3:$N$102,2,FALSE),"")</f>
        <v/>
      </c>
      <c r="I241" s="33" t="str">
        <f>IF($G241&lt;&gt;"",VLOOKUP($G241,Parametros!$I$3:$N$102,4,FALSE),"")</f>
        <v/>
      </c>
      <c r="J241" s="9"/>
      <c r="K241" s="33" t="str">
        <f>IF($J241&lt;&gt;"",VLOOKUP($J241,Parametros!$AL$3:$AN$102,3,FALSE),"")</f>
        <v/>
      </c>
      <c r="L241" s="9"/>
      <c r="M241" s="10"/>
      <c r="S241" s="22" t="str">
        <f t="shared" si="13"/>
        <v/>
      </c>
      <c r="T241" s="9"/>
      <c r="U241" s="9"/>
      <c r="V241" s="69" t="str">
        <f t="shared" si="11"/>
        <v/>
      </c>
      <c r="W241" s="10"/>
    </row>
    <row r="242" spans="1:23" x14ac:dyDescent="0.2">
      <c r="A242" s="22" t="str">
        <f t="shared" si="12"/>
        <v/>
      </c>
      <c r="B242" s="9"/>
      <c r="C242" s="9"/>
      <c r="D242" s="9"/>
      <c r="E242" s="9"/>
      <c r="F242" s="14"/>
      <c r="G242" s="9"/>
      <c r="H242" s="33" t="str">
        <f>IF($G242&lt;&gt;"",VLOOKUP($G242,Parametros!$I$3:$N$102,2,FALSE),"")</f>
        <v/>
      </c>
      <c r="I242" s="33" t="str">
        <f>IF($G242&lt;&gt;"",VLOOKUP($G242,Parametros!$I$3:$N$102,4,FALSE),"")</f>
        <v/>
      </c>
      <c r="J242" s="9"/>
      <c r="K242" s="33" t="str">
        <f>IF($J242&lt;&gt;"",VLOOKUP($J242,Parametros!$AL$3:$AN$102,3,FALSE),"")</f>
        <v/>
      </c>
      <c r="L242" s="9"/>
      <c r="M242" s="10"/>
      <c r="S242" s="22" t="str">
        <f t="shared" si="13"/>
        <v/>
      </c>
      <c r="T242" s="9"/>
      <c r="U242" s="9"/>
      <c r="V242" s="69" t="str">
        <f t="shared" si="11"/>
        <v/>
      </c>
      <c r="W242" s="10"/>
    </row>
    <row r="243" spans="1:23" x14ac:dyDescent="0.2">
      <c r="A243" s="22" t="str">
        <f t="shared" si="12"/>
        <v/>
      </c>
      <c r="B243" s="9"/>
      <c r="C243" s="9"/>
      <c r="D243" s="9"/>
      <c r="E243" s="9"/>
      <c r="F243" s="14"/>
      <c r="G243" s="9"/>
      <c r="H243" s="33" t="str">
        <f>IF($G243&lt;&gt;"",VLOOKUP($G243,Parametros!$I$3:$N$102,2,FALSE),"")</f>
        <v/>
      </c>
      <c r="I243" s="33" t="str">
        <f>IF($G243&lt;&gt;"",VLOOKUP($G243,Parametros!$I$3:$N$102,4,FALSE),"")</f>
        <v/>
      </c>
      <c r="J243" s="9"/>
      <c r="K243" s="33" t="str">
        <f>IF($J243&lt;&gt;"",VLOOKUP($J243,Parametros!$AL$3:$AN$102,3,FALSE),"")</f>
        <v/>
      </c>
      <c r="L243" s="9"/>
      <c r="M243" s="10"/>
      <c r="S243" s="22" t="str">
        <f t="shared" si="13"/>
        <v/>
      </c>
      <c r="T243" s="9"/>
      <c r="U243" s="9"/>
      <c r="V243" s="69" t="str">
        <f t="shared" si="11"/>
        <v/>
      </c>
      <c r="W243" s="10"/>
    </row>
    <row r="244" spans="1:23" x14ac:dyDescent="0.2">
      <c r="A244" s="22" t="str">
        <f t="shared" si="12"/>
        <v/>
      </c>
      <c r="B244" s="9"/>
      <c r="C244" s="9"/>
      <c r="D244" s="9"/>
      <c r="E244" s="9"/>
      <c r="F244" s="14"/>
      <c r="G244" s="9"/>
      <c r="H244" s="33" t="str">
        <f>IF($G244&lt;&gt;"",VLOOKUP($G244,Parametros!$I$3:$N$102,2,FALSE),"")</f>
        <v/>
      </c>
      <c r="I244" s="33" t="str">
        <f>IF($G244&lt;&gt;"",VLOOKUP($G244,Parametros!$I$3:$N$102,4,FALSE),"")</f>
        <v/>
      </c>
      <c r="J244" s="9"/>
      <c r="K244" s="33" t="str">
        <f>IF($J244&lt;&gt;"",VLOOKUP($J244,Parametros!$AL$3:$AN$102,3,FALSE),"")</f>
        <v/>
      </c>
      <c r="L244" s="9"/>
      <c r="M244" s="10"/>
      <c r="S244" s="22" t="str">
        <f t="shared" si="13"/>
        <v/>
      </c>
      <c r="T244" s="9"/>
      <c r="U244" s="9"/>
      <c r="V244" s="69" t="str">
        <f t="shared" si="11"/>
        <v/>
      </c>
      <c r="W244" s="10"/>
    </row>
    <row r="245" spans="1:23" x14ac:dyDescent="0.2">
      <c r="A245" s="22" t="str">
        <f t="shared" si="12"/>
        <v/>
      </c>
      <c r="B245" s="9"/>
      <c r="C245" s="9"/>
      <c r="D245" s="9"/>
      <c r="E245" s="9"/>
      <c r="F245" s="14"/>
      <c r="G245" s="9"/>
      <c r="H245" s="33" t="str">
        <f>IF($G245&lt;&gt;"",VLOOKUP($G245,Parametros!$I$3:$N$102,2,FALSE),"")</f>
        <v/>
      </c>
      <c r="I245" s="33" t="str">
        <f>IF($G245&lt;&gt;"",VLOOKUP($G245,Parametros!$I$3:$N$102,4,FALSE),"")</f>
        <v/>
      </c>
      <c r="J245" s="9"/>
      <c r="K245" s="33" t="str">
        <f>IF($J245&lt;&gt;"",VLOOKUP($J245,Parametros!$AL$3:$AN$102,3,FALSE),"")</f>
        <v/>
      </c>
      <c r="L245" s="9"/>
      <c r="M245" s="10"/>
      <c r="S245" s="22" t="str">
        <f t="shared" si="13"/>
        <v/>
      </c>
      <c r="T245" s="9"/>
      <c r="U245" s="9"/>
      <c r="V245" s="69" t="str">
        <f t="shared" si="11"/>
        <v/>
      </c>
      <c r="W245" s="10"/>
    </row>
    <row r="246" spans="1:23" x14ac:dyDescent="0.2">
      <c r="A246" s="22" t="str">
        <f t="shared" si="12"/>
        <v/>
      </c>
      <c r="B246" s="9"/>
      <c r="C246" s="9"/>
      <c r="D246" s="9"/>
      <c r="E246" s="9"/>
      <c r="F246" s="14"/>
      <c r="G246" s="9"/>
      <c r="H246" s="33" t="str">
        <f>IF($G246&lt;&gt;"",VLOOKUP($G246,Parametros!$I$3:$N$102,2,FALSE),"")</f>
        <v/>
      </c>
      <c r="I246" s="33" t="str">
        <f>IF($G246&lt;&gt;"",VLOOKUP($G246,Parametros!$I$3:$N$102,4,FALSE),"")</f>
        <v/>
      </c>
      <c r="J246" s="9"/>
      <c r="K246" s="33" t="str">
        <f>IF($J246&lt;&gt;"",VLOOKUP($J246,Parametros!$AL$3:$AN$102,3,FALSE),"")</f>
        <v/>
      </c>
      <c r="L246" s="9"/>
      <c r="M246" s="10"/>
      <c r="S246" s="22" t="str">
        <f t="shared" si="13"/>
        <v/>
      </c>
      <c r="T246" s="9"/>
      <c r="U246" s="9"/>
      <c r="V246" s="69" t="str">
        <f t="shared" si="11"/>
        <v/>
      </c>
      <c r="W246" s="10"/>
    </row>
    <row r="247" spans="1:23" x14ac:dyDescent="0.2">
      <c r="A247" s="22" t="str">
        <f t="shared" si="12"/>
        <v/>
      </c>
      <c r="B247" s="9"/>
      <c r="C247" s="9"/>
      <c r="D247" s="9"/>
      <c r="E247" s="9"/>
      <c r="F247" s="14"/>
      <c r="G247" s="9"/>
      <c r="H247" s="33" t="str">
        <f>IF($G247&lt;&gt;"",VLOOKUP($G247,Parametros!$I$3:$N$102,2,FALSE),"")</f>
        <v/>
      </c>
      <c r="I247" s="33" t="str">
        <f>IF($G247&lt;&gt;"",VLOOKUP($G247,Parametros!$I$3:$N$102,4,FALSE),"")</f>
        <v/>
      </c>
      <c r="J247" s="9"/>
      <c r="K247" s="33" t="str">
        <f>IF($J247&lt;&gt;"",VLOOKUP($J247,Parametros!$AL$3:$AN$102,3,FALSE),"")</f>
        <v/>
      </c>
      <c r="L247" s="9"/>
      <c r="M247" s="10"/>
      <c r="S247" s="22" t="str">
        <f t="shared" si="13"/>
        <v/>
      </c>
      <c r="T247" s="9"/>
      <c r="U247" s="9"/>
      <c r="V247" s="69" t="str">
        <f t="shared" si="11"/>
        <v/>
      </c>
      <c r="W247" s="10"/>
    </row>
    <row r="248" spans="1:23" x14ac:dyDescent="0.2">
      <c r="A248" s="22" t="str">
        <f t="shared" si="12"/>
        <v/>
      </c>
      <c r="B248" s="9"/>
      <c r="C248" s="9"/>
      <c r="D248" s="9"/>
      <c r="E248" s="9"/>
      <c r="F248" s="14"/>
      <c r="G248" s="9"/>
      <c r="H248" s="33" t="str">
        <f>IF($G248&lt;&gt;"",VLOOKUP($G248,Parametros!$I$3:$N$102,2,FALSE),"")</f>
        <v/>
      </c>
      <c r="I248" s="33" t="str">
        <f>IF($G248&lt;&gt;"",VLOOKUP($G248,Parametros!$I$3:$N$102,4,FALSE),"")</f>
        <v/>
      </c>
      <c r="J248" s="9"/>
      <c r="K248" s="33" t="str">
        <f>IF($J248&lt;&gt;"",VLOOKUP($J248,Parametros!$AL$3:$AN$102,3,FALSE),"")</f>
        <v/>
      </c>
      <c r="L248" s="9"/>
      <c r="M248" s="10"/>
      <c r="S248" s="22" t="str">
        <f t="shared" si="13"/>
        <v/>
      </c>
      <c r="T248" s="9"/>
      <c r="U248" s="9"/>
      <c r="V248" s="69" t="str">
        <f t="shared" si="11"/>
        <v/>
      </c>
      <c r="W248" s="10"/>
    </row>
    <row r="249" spans="1:23" x14ac:dyDescent="0.2">
      <c r="A249" s="22" t="str">
        <f t="shared" si="12"/>
        <v/>
      </c>
      <c r="B249" s="9"/>
      <c r="C249" s="9"/>
      <c r="D249" s="9"/>
      <c r="E249" s="9"/>
      <c r="F249" s="14"/>
      <c r="G249" s="9"/>
      <c r="H249" s="33" t="str">
        <f>IF($G249&lt;&gt;"",VLOOKUP($G249,Parametros!$I$3:$N$102,2,FALSE),"")</f>
        <v/>
      </c>
      <c r="I249" s="33" t="str">
        <f>IF($G249&lt;&gt;"",VLOOKUP($G249,Parametros!$I$3:$N$102,4,FALSE),"")</f>
        <v/>
      </c>
      <c r="J249" s="9"/>
      <c r="K249" s="33" t="str">
        <f>IF($J249&lt;&gt;"",VLOOKUP($J249,Parametros!$AL$3:$AN$102,3,FALSE),"")</f>
        <v/>
      </c>
      <c r="L249" s="9"/>
      <c r="M249" s="10"/>
      <c r="S249" s="22" t="str">
        <f t="shared" si="13"/>
        <v/>
      </c>
      <c r="T249" s="9"/>
      <c r="U249" s="9"/>
      <c r="V249" s="69" t="str">
        <f t="shared" si="11"/>
        <v/>
      </c>
      <c r="W249" s="10"/>
    </row>
    <row r="250" spans="1:23" x14ac:dyDescent="0.2">
      <c r="A250" s="22" t="str">
        <f t="shared" si="12"/>
        <v/>
      </c>
      <c r="B250" s="9"/>
      <c r="C250" s="9"/>
      <c r="D250" s="9"/>
      <c r="E250" s="9"/>
      <c r="F250" s="14"/>
      <c r="G250" s="9"/>
      <c r="H250" s="33" t="str">
        <f>IF($G250&lt;&gt;"",VLOOKUP($G250,Parametros!$I$3:$N$102,2,FALSE),"")</f>
        <v/>
      </c>
      <c r="I250" s="33" t="str">
        <f>IF($G250&lt;&gt;"",VLOOKUP($G250,Parametros!$I$3:$N$102,4,FALSE),"")</f>
        <v/>
      </c>
      <c r="J250" s="9"/>
      <c r="K250" s="33" t="str">
        <f>IF($J250&lt;&gt;"",VLOOKUP($J250,Parametros!$AL$3:$AN$102,3,FALSE),"")</f>
        <v/>
      </c>
      <c r="L250" s="9"/>
      <c r="M250" s="10"/>
      <c r="S250" s="22" t="str">
        <f t="shared" si="13"/>
        <v/>
      </c>
      <c r="T250" s="9"/>
      <c r="U250" s="9"/>
      <c r="V250" s="69" t="str">
        <f t="shared" si="11"/>
        <v/>
      </c>
      <c r="W250" s="10"/>
    </row>
    <row r="251" spans="1:23" x14ac:dyDescent="0.2">
      <c r="A251" s="22" t="str">
        <f t="shared" si="12"/>
        <v/>
      </c>
      <c r="B251" s="9"/>
      <c r="C251" s="9"/>
      <c r="D251" s="9"/>
      <c r="E251" s="9"/>
      <c r="F251" s="14"/>
      <c r="G251" s="9"/>
      <c r="H251" s="33" t="str">
        <f>IF($G251&lt;&gt;"",VLOOKUP($G251,Parametros!$I$3:$N$102,2,FALSE),"")</f>
        <v/>
      </c>
      <c r="I251" s="33" t="str">
        <f>IF($G251&lt;&gt;"",VLOOKUP($G251,Parametros!$I$3:$N$102,4,FALSE),"")</f>
        <v/>
      </c>
      <c r="J251" s="9"/>
      <c r="K251" s="33" t="str">
        <f>IF($J251&lt;&gt;"",VLOOKUP($J251,Parametros!$AL$3:$AN$102,3,FALSE),"")</f>
        <v/>
      </c>
      <c r="L251" s="9"/>
      <c r="M251" s="10"/>
      <c r="S251" s="22" t="str">
        <f t="shared" si="13"/>
        <v/>
      </c>
      <c r="T251" s="9"/>
      <c r="U251" s="9"/>
      <c r="V251" s="69" t="str">
        <f t="shared" si="11"/>
        <v/>
      </c>
      <c r="W251" s="10"/>
    </row>
    <row r="252" spans="1:23" x14ac:dyDescent="0.2">
      <c r="A252" s="22" t="str">
        <f t="shared" si="12"/>
        <v/>
      </c>
      <c r="B252" s="9"/>
      <c r="C252" s="9"/>
      <c r="D252" s="9"/>
      <c r="E252" s="9"/>
      <c r="F252" s="14"/>
      <c r="G252" s="9"/>
      <c r="H252" s="33" t="str">
        <f>IF($G252&lt;&gt;"",VLOOKUP($G252,Parametros!$I$3:$N$102,2,FALSE),"")</f>
        <v/>
      </c>
      <c r="I252" s="33" t="str">
        <f>IF($G252&lt;&gt;"",VLOOKUP($G252,Parametros!$I$3:$N$102,4,FALSE),"")</f>
        <v/>
      </c>
      <c r="J252" s="9"/>
      <c r="K252" s="33" t="str">
        <f>IF($J252&lt;&gt;"",VLOOKUP($J252,Parametros!$AL$3:$AN$102,3,FALSE),"")</f>
        <v/>
      </c>
      <c r="L252" s="9"/>
      <c r="M252" s="10"/>
      <c r="S252" s="22" t="str">
        <f t="shared" si="13"/>
        <v/>
      </c>
      <c r="T252" s="9"/>
      <c r="U252" s="9"/>
      <c r="V252" s="69" t="str">
        <f t="shared" si="11"/>
        <v/>
      </c>
      <c r="W252" s="10"/>
    </row>
    <row r="253" spans="1:23" x14ac:dyDescent="0.2">
      <c r="A253" s="22" t="str">
        <f t="shared" si="12"/>
        <v/>
      </c>
      <c r="B253" s="9"/>
      <c r="C253" s="9"/>
      <c r="D253" s="9"/>
      <c r="E253" s="9"/>
      <c r="F253" s="14"/>
      <c r="G253" s="9"/>
      <c r="H253" s="33" t="str">
        <f>IF($G253&lt;&gt;"",VLOOKUP($G253,Parametros!$I$3:$N$102,2,FALSE),"")</f>
        <v/>
      </c>
      <c r="I253" s="33" t="str">
        <f>IF($G253&lt;&gt;"",VLOOKUP($G253,Parametros!$I$3:$N$102,4,FALSE),"")</f>
        <v/>
      </c>
      <c r="J253" s="9"/>
      <c r="K253" s="33" t="str">
        <f>IF($J253&lt;&gt;"",VLOOKUP($J253,Parametros!$AL$3:$AN$102,3,FALSE),"")</f>
        <v/>
      </c>
      <c r="L253" s="9"/>
      <c r="M253" s="10"/>
      <c r="S253" s="22" t="str">
        <f t="shared" si="13"/>
        <v/>
      </c>
      <c r="T253" s="9"/>
      <c r="U253" s="9"/>
      <c r="V253" s="69" t="str">
        <f t="shared" si="11"/>
        <v/>
      </c>
      <c r="W253" s="10"/>
    </row>
    <row r="254" spans="1:23" x14ac:dyDescent="0.2">
      <c r="A254" s="22" t="str">
        <f t="shared" si="12"/>
        <v/>
      </c>
      <c r="B254" s="9"/>
      <c r="C254" s="9"/>
      <c r="D254" s="9"/>
      <c r="E254" s="9"/>
      <c r="F254" s="14"/>
      <c r="G254" s="9"/>
      <c r="H254" s="33" t="str">
        <f>IF($G254&lt;&gt;"",VLOOKUP($G254,Parametros!$I$3:$N$102,2,FALSE),"")</f>
        <v/>
      </c>
      <c r="I254" s="33" t="str">
        <f>IF($G254&lt;&gt;"",VLOOKUP($G254,Parametros!$I$3:$N$102,4,FALSE),"")</f>
        <v/>
      </c>
      <c r="J254" s="9"/>
      <c r="K254" s="33" t="str">
        <f>IF($J254&lt;&gt;"",VLOOKUP($J254,Parametros!$AL$3:$AN$102,3,FALSE),"")</f>
        <v/>
      </c>
      <c r="L254" s="9"/>
      <c r="M254" s="10"/>
      <c r="S254" s="22" t="str">
        <f t="shared" si="13"/>
        <v/>
      </c>
      <c r="T254" s="9"/>
      <c r="U254" s="9"/>
      <c r="V254" s="69" t="str">
        <f t="shared" si="11"/>
        <v/>
      </c>
      <c r="W254" s="10"/>
    </row>
    <row r="255" spans="1:23" x14ac:dyDescent="0.2">
      <c r="A255" s="22" t="str">
        <f t="shared" si="12"/>
        <v/>
      </c>
      <c r="B255" s="9"/>
      <c r="C255" s="9"/>
      <c r="D255" s="9"/>
      <c r="E255" s="9"/>
      <c r="F255" s="14"/>
      <c r="G255" s="9"/>
      <c r="H255" s="33" t="str">
        <f>IF($G255&lt;&gt;"",VLOOKUP($G255,Parametros!$I$3:$N$102,2,FALSE),"")</f>
        <v/>
      </c>
      <c r="I255" s="33" t="str">
        <f>IF($G255&lt;&gt;"",VLOOKUP($G255,Parametros!$I$3:$N$102,4,FALSE),"")</f>
        <v/>
      </c>
      <c r="J255" s="9"/>
      <c r="K255" s="33" t="str">
        <f>IF($J255&lt;&gt;"",VLOOKUP($J255,Parametros!$AL$3:$AN$102,3,FALSE),"")</f>
        <v/>
      </c>
      <c r="L255" s="9"/>
      <c r="M255" s="10"/>
      <c r="S255" s="22" t="str">
        <f t="shared" si="13"/>
        <v/>
      </c>
      <c r="T255" s="9"/>
      <c r="U255" s="9"/>
      <c r="V255" s="69" t="str">
        <f t="shared" si="11"/>
        <v/>
      </c>
      <c r="W255" s="10"/>
    </row>
    <row r="256" spans="1:23" x14ac:dyDescent="0.2">
      <c r="A256" s="22" t="str">
        <f t="shared" si="12"/>
        <v/>
      </c>
      <c r="B256" s="9"/>
      <c r="C256" s="9"/>
      <c r="D256" s="9"/>
      <c r="E256" s="9"/>
      <c r="F256" s="14"/>
      <c r="G256" s="9"/>
      <c r="H256" s="33" t="str">
        <f>IF($G256&lt;&gt;"",VLOOKUP($G256,Parametros!$I$3:$N$102,2,FALSE),"")</f>
        <v/>
      </c>
      <c r="I256" s="33" t="str">
        <f>IF($G256&lt;&gt;"",VLOOKUP($G256,Parametros!$I$3:$N$102,4,FALSE),"")</f>
        <v/>
      </c>
      <c r="J256" s="9"/>
      <c r="K256" s="33" t="str">
        <f>IF($J256&lt;&gt;"",VLOOKUP($J256,Parametros!$AL$3:$AN$102,3,FALSE),"")</f>
        <v/>
      </c>
      <c r="L256" s="9"/>
      <c r="M256" s="10"/>
      <c r="S256" s="22" t="str">
        <f t="shared" si="13"/>
        <v/>
      </c>
      <c r="T256" s="9"/>
      <c r="U256" s="9"/>
      <c r="V256" s="69" t="str">
        <f t="shared" si="11"/>
        <v/>
      </c>
      <c r="W256" s="10"/>
    </row>
    <row r="257" spans="1:23" x14ac:dyDescent="0.2">
      <c r="A257" s="22" t="str">
        <f t="shared" si="12"/>
        <v/>
      </c>
      <c r="B257" s="9"/>
      <c r="C257" s="9"/>
      <c r="D257" s="9"/>
      <c r="E257" s="9"/>
      <c r="F257" s="14"/>
      <c r="G257" s="9"/>
      <c r="H257" s="33" t="str">
        <f>IF($G257&lt;&gt;"",VLOOKUP($G257,Parametros!$I$3:$N$102,2,FALSE),"")</f>
        <v/>
      </c>
      <c r="I257" s="33" t="str">
        <f>IF($G257&lt;&gt;"",VLOOKUP($G257,Parametros!$I$3:$N$102,4,FALSE),"")</f>
        <v/>
      </c>
      <c r="J257" s="9"/>
      <c r="K257" s="33" t="str">
        <f>IF($J257&lt;&gt;"",VLOOKUP($J257,Parametros!$AL$3:$AN$102,3,FALSE),"")</f>
        <v/>
      </c>
      <c r="L257" s="9"/>
      <c r="M257" s="10"/>
      <c r="S257" s="22" t="str">
        <f t="shared" si="13"/>
        <v/>
      </c>
      <c r="T257" s="9"/>
      <c r="U257" s="9"/>
      <c r="V257" s="69" t="str">
        <f t="shared" si="11"/>
        <v/>
      </c>
      <c r="W257" s="10"/>
    </row>
    <row r="258" spans="1:23" x14ac:dyDescent="0.2">
      <c r="A258" s="22" t="str">
        <f t="shared" si="12"/>
        <v/>
      </c>
      <c r="B258" s="9"/>
      <c r="C258" s="9"/>
      <c r="D258" s="9"/>
      <c r="E258" s="9"/>
      <c r="F258" s="14"/>
      <c r="G258" s="9"/>
      <c r="H258" s="33" t="str">
        <f>IF($G258&lt;&gt;"",VLOOKUP($G258,Parametros!$I$3:$N$102,2,FALSE),"")</f>
        <v/>
      </c>
      <c r="I258" s="33" t="str">
        <f>IF($G258&lt;&gt;"",VLOOKUP($G258,Parametros!$I$3:$N$102,4,FALSE),"")</f>
        <v/>
      </c>
      <c r="J258" s="9"/>
      <c r="K258" s="33" t="str">
        <f>IF($J258&lt;&gt;"",VLOOKUP($J258,Parametros!$AL$3:$AN$102,3,FALSE),"")</f>
        <v/>
      </c>
      <c r="L258" s="9"/>
      <c r="M258" s="10"/>
      <c r="S258" s="22" t="str">
        <f t="shared" si="13"/>
        <v/>
      </c>
      <c r="T258" s="9"/>
      <c r="U258" s="9"/>
      <c r="V258" s="69" t="str">
        <f t="shared" si="11"/>
        <v/>
      </c>
      <c r="W258" s="10"/>
    </row>
    <row r="259" spans="1:23" x14ac:dyDescent="0.2">
      <c r="A259" s="22" t="str">
        <f t="shared" si="12"/>
        <v/>
      </c>
      <c r="B259" s="9"/>
      <c r="C259" s="9"/>
      <c r="D259" s="9"/>
      <c r="E259" s="9"/>
      <c r="F259" s="14"/>
      <c r="G259" s="9"/>
      <c r="H259" s="33" t="str">
        <f>IF($G259&lt;&gt;"",VLOOKUP($G259,Parametros!$I$3:$N$102,2,FALSE),"")</f>
        <v/>
      </c>
      <c r="I259" s="33" t="str">
        <f>IF($G259&lt;&gt;"",VLOOKUP($G259,Parametros!$I$3:$N$102,4,FALSE),"")</f>
        <v/>
      </c>
      <c r="J259" s="9"/>
      <c r="K259" s="33" t="str">
        <f>IF($J259&lt;&gt;"",VLOOKUP($J259,Parametros!$AL$3:$AN$102,3,FALSE),"")</f>
        <v/>
      </c>
      <c r="L259" s="9"/>
      <c r="M259" s="10"/>
      <c r="S259" s="22" t="str">
        <f t="shared" si="13"/>
        <v/>
      </c>
      <c r="T259" s="9"/>
      <c r="U259" s="9"/>
      <c r="V259" s="69" t="str">
        <f t="shared" si="11"/>
        <v/>
      </c>
      <c r="W259" s="10"/>
    </row>
    <row r="260" spans="1:23" x14ac:dyDescent="0.2">
      <c r="A260" s="22" t="str">
        <f t="shared" si="12"/>
        <v/>
      </c>
      <c r="B260" s="9"/>
      <c r="C260" s="9"/>
      <c r="D260" s="9"/>
      <c r="E260" s="9"/>
      <c r="F260" s="14"/>
      <c r="G260" s="9"/>
      <c r="H260" s="33" t="str">
        <f>IF($G260&lt;&gt;"",VLOOKUP($G260,Parametros!$I$3:$N$102,2,FALSE),"")</f>
        <v/>
      </c>
      <c r="I260" s="33" t="str">
        <f>IF($G260&lt;&gt;"",VLOOKUP($G260,Parametros!$I$3:$N$102,4,FALSE),"")</f>
        <v/>
      </c>
      <c r="J260" s="9"/>
      <c r="K260" s="33" t="str">
        <f>IF($J260&lt;&gt;"",VLOOKUP($J260,Parametros!$AL$3:$AN$102,3,FALSE),"")</f>
        <v/>
      </c>
      <c r="L260" s="9"/>
      <c r="M260" s="10"/>
      <c r="S260" s="22" t="str">
        <f t="shared" si="13"/>
        <v/>
      </c>
      <c r="T260" s="9"/>
      <c r="U260" s="9"/>
      <c r="V260" s="69" t="str">
        <f t="shared" ref="V260:V323" si="14">T260&amp;U260</f>
        <v/>
      </c>
      <c r="W260" s="10"/>
    </row>
    <row r="261" spans="1:23" x14ac:dyDescent="0.2">
      <c r="A261" s="22" t="str">
        <f t="shared" ref="A261:A324" si="15">IF($C261&lt;&gt;"",$A260+1,"")</f>
        <v/>
      </c>
      <c r="B261" s="9"/>
      <c r="C261" s="9"/>
      <c r="D261" s="9"/>
      <c r="E261" s="9"/>
      <c r="F261" s="14"/>
      <c r="G261" s="9"/>
      <c r="H261" s="33" t="str">
        <f>IF($G261&lt;&gt;"",VLOOKUP($G261,Parametros!$I$3:$N$102,2,FALSE),"")</f>
        <v/>
      </c>
      <c r="I261" s="33" t="str">
        <f>IF($G261&lt;&gt;"",VLOOKUP($G261,Parametros!$I$3:$N$102,4,FALSE),"")</f>
        <v/>
      </c>
      <c r="J261" s="9"/>
      <c r="K261" s="33" t="str">
        <f>IF($J261&lt;&gt;"",VLOOKUP($J261,Parametros!$AL$3:$AN$102,3,FALSE),"")</f>
        <v/>
      </c>
      <c r="L261" s="9"/>
      <c r="M261" s="10"/>
      <c r="S261" s="22" t="str">
        <f t="shared" ref="S261:S324" si="16">IF($U261&lt;&gt;"",$S260+1,"")</f>
        <v/>
      </c>
      <c r="T261" s="9"/>
      <c r="U261" s="9"/>
      <c r="V261" s="69" t="str">
        <f t="shared" si="14"/>
        <v/>
      </c>
      <c r="W261" s="10"/>
    </row>
    <row r="262" spans="1:23" x14ac:dyDescent="0.2">
      <c r="A262" s="22" t="str">
        <f t="shared" si="15"/>
        <v/>
      </c>
      <c r="B262" s="9"/>
      <c r="C262" s="9"/>
      <c r="D262" s="9"/>
      <c r="E262" s="9"/>
      <c r="F262" s="14"/>
      <c r="G262" s="9"/>
      <c r="H262" s="33" t="str">
        <f>IF($G262&lt;&gt;"",VLOOKUP($G262,Parametros!$I$3:$N$102,2,FALSE),"")</f>
        <v/>
      </c>
      <c r="I262" s="33" t="str">
        <f>IF($G262&lt;&gt;"",VLOOKUP($G262,Parametros!$I$3:$N$102,4,FALSE),"")</f>
        <v/>
      </c>
      <c r="J262" s="9"/>
      <c r="K262" s="33" t="str">
        <f>IF($J262&lt;&gt;"",VLOOKUP($J262,Parametros!$AL$3:$AN$102,3,FALSE),"")</f>
        <v/>
      </c>
      <c r="L262" s="9"/>
      <c r="M262" s="10"/>
      <c r="S262" s="22" t="str">
        <f t="shared" si="16"/>
        <v/>
      </c>
      <c r="T262" s="9"/>
      <c r="U262" s="9"/>
      <c r="V262" s="69" t="str">
        <f t="shared" si="14"/>
        <v/>
      </c>
      <c r="W262" s="10"/>
    </row>
    <row r="263" spans="1:23" x14ac:dyDescent="0.2">
      <c r="A263" s="22" t="str">
        <f t="shared" si="15"/>
        <v/>
      </c>
      <c r="B263" s="9"/>
      <c r="C263" s="9"/>
      <c r="D263" s="9"/>
      <c r="E263" s="9"/>
      <c r="F263" s="14"/>
      <c r="G263" s="9"/>
      <c r="H263" s="33" t="str">
        <f>IF($G263&lt;&gt;"",VLOOKUP($G263,Parametros!$I$3:$N$102,2,FALSE),"")</f>
        <v/>
      </c>
      <c r="I263" s="33" t="str">
        <f>IF($G263&lt;&gt;"",VLOOKUP($G263,Parametros!$I$3:$N$102,4,FALSE),"")</f>
        <v/>
      </c>
      <c r="J263" s="9"/>
      <c r="K263" s="33" t="str">
        <f>IF($J263&lt;&gt;"",VLOOKUP($J263,Parametros!$AL$3:$AN$102,3,FALSE),"")</f>
        <v/>
      </c>
      <c r="L263" s="9"/>
      <c r="M263" s="10"/>
      <c r="S263" s="22" t="str">
        <f t="shared" si="16"/>
        <v/>
      </c>
      <c r="T263" s="9"/>
      <c r="U263" s="9"/>
      <c r="V263" s="69" t="str">
        <f t="shared" si="14"/>
        <v/>
      </c>
      <c r="W263" s="10"/>
    </row>
    <row r="264" spans="1:23" x14ac:dyDescent="0.2">
      <c r="A264" s="22" t="str">
        <f t="shared" si="15"/>
        <v/>
      </c>
      <c r="B264" s="9"/>
      <c r="C264" s="9"/>
      <c r="D264" s="9"/>
      <c r="E264" s="9"/>
      <c r="F264" s="14"/>
      <c r="G264" s="9"/>
      <c r="H264" s="33" t="str">
        <f>IF($G264&lt;&gt;"",VLOOKUP($G264,Parametros!$I$3:$N$102,2,FALSE),"")</f>
        <v/>
      </c>
      <c r="I264" s="33" t="str">
        <f>IF($G264&lt;&gt;"",VLOOKUP($G264,Parametros!$I$3:$N$102,4,FALSE),"")</f>
        <v/>
      </c>
      <c r="J264" s="9"/>
      <c r="K264" s="33" t="str">
        <f>IF($J264&lt;&gt;"",VLOOKUP($J264,Parametros!$AL$3:$AN$102,3,FALSE),"")</f>
        <v/>
      </c>
      <c r="L264" s="9"/>
      <c r="M264" s="10"/>
      <c r="S264" s="22" t="str">
        <f t="shared" si="16"/>
        <v/>
      </c>
      <c r="T264" s="9"/>
      <c r="U264" s="9"/>
      <c r="V264" s="69" t="str">
        <f t="shared" si="14"/>
        <v/>
      </c>
      <c r="W264" s="10"/>
    </row>
    <row r="265" spans="1:23" x14ac:dyDescent="0.2">
      <c r="A265" s="22" t="str">
        <f t="shared" si="15"/>
        <v/>
      </c>
      <c r="B265" s="9"/>
      <c r="C265" s="9"/>
      <c r="D265" s="9"/>
      <c r="E265" s="9"/>
      <c r="F265" s="14"/>
      <c r="G265" s="9"/>
      <c r="H265" s="33" t="str">
        <f>IF($G265&lt;&gt;"",VLOOKUP($G265,Parametros!$I$3:$N$102,2,FALSE),"")</f>
        <v/>
      </c>
      <c r="I265" s="33" t="str">
        <f>IF($G265&lt;&gt;"",VLOOKUP($G265,Parametros!$I$3:$N$102,4,FALSE),"")</f>
        <v/>
      </c>
      <c r="J265" s="9"/>
      <c r="K265" s="33" t="str">
        <f>IF($J265&lt;&gt;"",VLOOKUP($J265,Parametros!$AL$3:$AN$102,3,FALSE),"")</f>
        <v/>
      </c>
      <c r="L265" s="9"/>
      <c r="M265" s="10"/>
      <c r="S265" s="22" t="str">
        <f t="shared" si="16"/>
        <v/>
      </c>
      <c r="T265" s="9"/>
      <c r="U265" s="9"/>
      <c r="V265" s="69" t="str">
        <f t="shared" si="14"/>
        <v/>
      </c>
      <c r="W265" s="10"/>
    </row>
    <row r="266" spans="1:23" x14ac:dyDescent="0.2">
      <c r="A266" s="22" t="str">
        <f t="shared" si="15"/>
        <v/>
      </c>
      <c r="B266" s="9"/>
      <c r="C266" s="9"/>
      <c r="D266" s="9"/>
      <c r="E266" s="9"/>
      <c r="F266" s="14"/>
      <c r="G266" s="9"/>
      <c r="H266" s="33" t="str">
        <f>IF($G266&lt;&gt;"",VLOOKUP($G266,Parametros!$I$3:$N$102,2,FALSE),"")</f>
        <v/>
      </c>
      <c r="I266" s="33" t="str">
        <f>IF($G266&lt;&gt;"",VLOOKUP($G266,Parametros!$I$3:$N$102,4,FALSE),"")</f>
        <v/>
      </c>
      <c r="J266" s="9"/>
      <c r="K266" s="33" t="str">
        <f>IF($J266&lt;&gt;"",VLOOKUP($J266,Parametros!$AL$3:$AN$102,3,FALSE),"")</f>
        <v/>
      </c>
      <c r="L266" s="9"/>
      <c r="M266" s="10"/>
      <c r="S266" s="22" t="str">
        <f t="shared" si="16"/>
        <v/>
      </c>
      <c r="T266" s="9"/>
      <c r="U266" s="9"/>
      <c r="V266" s="69" t="str">
        <f t="shared" si="14"/>
        <v/>
      </c>
      <c r="W266" s="10"/>
    </row>
    <row r="267" spans="1:23" x14ac:dyDescent="0.2">
      <c r="A267" s="22" t="str">
        <f t="shared" si="15"/>
        <v/>
      </c>
      <c r="B267" s="9"/>
      <c r="C267" s="9"/>
      <c r="D267" s="9"/>
      <c r="E267" s="9"/>
      <c r="F267" s="14"/>
      <c r="G267" s="9"/>
      <c r="H267" s="33" t="str">
        <f>IF($G267&lt;&gt;"",VLOOKUP($G267,Parametros!$I$3:$N$102,2,FALSE),"")</f>
        <v/>
      </c>
      <c r="I267" s="33" t="str">
        <f>IF($G267&lt;&gt;"",VLOOKUP($G267,Parametros!$I$3:$N$102,4,FALSE),"")</f>
        <v/>
      </c>
      <c r="J267" s="9"/>
      <c r="K267" s="33" t="str">
        <f>IF($J267&lt;&gt;"",VLOOKUP($J267,Parametros!$AL$3:$AN$102,3,FALSE),"")</f>
        <v/>
      </c>
      <c r="L267" s="9"/>
      <c r="M267" s="10"/>
      <c r="S267" s="22" t="str">
        <f t="shared" si="16"/>
        <v/>
      </c>
      <c r="T267" s="9"/>
      <c r="U267" s="9"/>
      <c r="V267" s="69" t="str">
        <f t="shared" si="14"/>
        <v/>
      </c>
      <c r="W267" s="10"/>
    </row>
    <row r="268" spans="1:23" x14ac:dyDescent="0.2">
      <c r="A268" s="22" t="str">
        <f t="shared" si="15"/>
        <v/>
      </c>
      <c r="B268" s="9"/>
      <c r="C268" s="9"/>
      <c r="D268" s="9"/>
      <c r="E268" s="9"/>
      <c r="F268" s="14"/>
      <c r="G268" s="9"/>
      <c r="H268" s="33" t="str">
        <f>IF($G268&lt;&gt;"",VLOOKUP($G268,Parametros!$I$3:$N$102,2,FALSE),"")</f>
        <v/>
      </c>
      <c r="I268" s="33" t="str">
        <f>IF($G268&lt;&gt;"",VLOOKUP($G268,Parametros!$I$3:$N$102,4,FALSE),"")</f>
        <v/>
      </c>
      <c r="J268" s="9"/>
      <c r="K268" s="33" t="str">
        <f>IF($J268&lt;&gt;"",VLOOKUP($J268,Parametros!$AL$3:$AN$102,3,FALSE),"")</f>
        <v/>
      </c>
      <c r="L268" s="9"/>
      <c r="M268" s="10"/>
      <c r="S268" s="22" t="str">
        <f t="shared" si="16"/>
        <v/>
      </c>
      <c r="T268" s="9"/>
      <c r="U268" s="9"/>
      <c r="V268" s="69" t="str">
        <f t="shared" si="14"/>
        <v/>
      </c>
      <c r="W268" s="10"/>
    </row>
    <row r="269" spans="1:23" x14ac:dyDescent="0.2">
      <c r="A269" s="22" t="str">
        <f t="shared" si="15"/>
        <v/>
      </c>
      <c r="B269" s="9"/>
      <c r="C269" s="9"/>
      <c r="D269" s="9"/>
      <c r="E269" s="9"/>
      <c r="F269" s="14"/>
      <c r="G269" s="9"/>
      <c r="H269" s="33" t="str">
        <f>IF($G269&lt;&gt;"",VLOOKUP($G269,Parametros!$I$3:$N$102,2,FALSE),"")</f>
        <v/>
      </c>
      <c r="I269" s="33" t="str">
        <f>IF($G269&lt;&gt;"",VLOOKUP($G269,Parametros!$I$3:$N$102,4,FALSE),"")</f>
        <v/>
      </c>
      <c r="J269" s="9"/>
      <c r="K269" s="33" t="str">
        <f>IF($J269&lt;&gt;"",VLOOKUP($J269,Parametros!$AL$3:$AN$102,3,FALSE),"")</f>
        <v/>
      </c>
      <c r="L269" s="9"/>
      <c r="M269" s="10"/>
      <c r="S269" s="22" t="str">
        <f t="shared" si="16"/>
        <v/>
      </c>
      <c r="T269" s="9"/>
      <c r="U269" s="9"/>
      <c r="V269" s="69" t="str">
        <f t="shared" si="14"/>
        <v/>
      </c>
      <c r="W269" s="10"/>
    </row>
    <row r="270" spans="1:23" x14ac:dyDescent="0.2">
      <c r="A270" s="22" t="str">
        <f t="shared" si="15"/>
        <v/>
      </c>
      <c r="B270" s="9"/>
      <c r="C270" s="9"/>
      <c r="D270" s="9"/>
      <c r="E270" s="9"/>
      <c r="F270" s="14"/>
      <c r="G270" s="9"/>
      <c r="H270" s="33" t="str">
        <f>IF($G270&lt;&gt;"",VLOOKUP($G270,Parametros!$I$3:$N$102,2,FALSE),"")</f>
        <v/>
      </c>
      <c r="I270" s="33" t="str">
        <f>IF($G270&lt;&gt;"",VLOOKUP($G270,Parametros!$I$3:$N$102,4,FALSE),"")</f>
        <v/>
      </c>
      <c r="J270" s="9"/>
      <c r="K270" s="33" t="str">
        <f>IF($J270&lt;&gt;"",VLOOKUP($J270,Parametros!$AL$3:$AN$102,3,FALSE),"")</f>
        <v/>
      </c>
      <c r="L270" s="9"/>
      <c r="M270" s="10"/>
      <c r="S270" s="22" t="str">
        <f t="shared" si="16"/>
        <v/>
      </c>
      <c r="T270" s="9"/>
      <c r="U270" s="9"/>
      <c r="V270" s="69" t="str">
        <f t="shared" si="14"/>
        <v/>
      </c>
      <c r="W270" s="10"/>
    </row>
    <row r="271" spans="1:23" x14ac:dyDescent="0.2">
      <c r="A271" s="22" t="str">
        <f t="shared" si="15"/>
        <v/>
      </c>
      <c r="B271" s="9"/>
      <c r="C271" s="9"/>
      <c r="D271" s="9"/>
      <c r="E271" s="9"/>
      <c r="F271" s="14"/>
      <c r="G271" s="9"/>
      <c r="H271" s="33" t="str">
        <f>IF($G271&lt;&gt;"",VLOOKUP($G271,Parametros!$I$3:$N$102,2,FALSE),"")</f>
        <v/>
      </c>
      <c r="I271" s="33" t="str">
        <f>IF($G271&lt;&gt;"",VLOOKUP($G271,Parametros!$I$3:$N$102,4,FALSE),"")</f>
        <v/>
      </c>
      <c r="J271" s="9"/>
      <c r="K271" s="33" t="str">
        <f>IF($J271&lt;&gt;"",VLOOKUP($J271,Parametros!$AL$3:$AN$102,3,FALSE),"")</f>
        <v/>
      </c>
      <c r="L271" s="9"/>
      <c r="M271" s="10"/>
      <c r="S271" s="22" t="str">
        <f t="shared" si="16"/>
        <v/>
      </c>
      <c r="T271" s="9"/>
      <c r="U271" s="9"/>
      <c r="V271" s="69" t="str">
        <f t="shared" si="14"/>
        <v/>
      </c>
      <c r="W271" s="10"/>
    </row>
    <row r="272" spans="1:23" x14ac:dyDescent="0.2">
      <c r="A272" s="22" t="str">
        <f t="shared" si="15"/>
        <v/>
      </c>
      <c r="B272" s="9"/>
      <c r="C272" s="9"/>
      <c r="D272" s="9"/>
      <c r="E272" s="9"/>
      <c r="F272" s="14"/>
      <c r="G272" s="9"/>
      <c r="H272" s="33" t="str">
        <f>IF($G272&lt;&gt;"",VLOOKUP($G272,Parametros!$I$3:$N$102,2,FALSE),"")</f>
        <v/>
      </c>
      <c r="I272" s="33" t="str">
        <f>IF($G272&lt;&gt;"",VLOOKUP($G272,Parametros!$I$3:$N$102,4,FALSE),"")</f>
        <v/>
      </c>
      <c r="J272" s="9"/>
      <c r="K272" s="33" t="str">
        <f>IF($J272&lt;&gt;"",VLOOKUP($J272,Parametros!$AL$3:$AN$102,3,FALSE),"")</f>
        <v/>
      </c>
      <c r="L272" s="9"/>
      <c r="M272" s="10"/>
      <c r="S272" s="22" t="str">
        <f t="shared" si="16"/>
        <v/>
      </c>
      <c r="T272" s="9"/>
      <c r="U272" s="9"/>
      <c r="V272" s="69" t="str">
        <f t="shared" si="14"/>
        <v/>
      </c>
      <c r="W272" s="10"/>
    </row>
    <row r="273" spans="1:23" x14ac:dyDescent="0.2">
      <c r="A273" s="22" t="str">
        <f t="shared" si="15"/>
        <v/>
      </c>
      <c r="B273" s="9"/>
      <c r="C273" s="9"/>
      <c r="D273" s="9"/>
      <c r="E273" s="9"/>
      <c r="F273" s="14"/>
      <c r="G273" s="9"/>
      <c r="H273" s="33" t="str">
        <f>IF($G273&lt;&gt;"",VLOOKUP($G273,Parametros!$I$3:$N$102,2,FALSE),"")</f>
        <v/>
      </c>
      <c r="I273" s="33" t="str">
        <f>IF($G273&lt;&gt;"",VLOOKUP($G273,Parametros!$I$3:$N$102,4,FALSE),"")</f>
        <v/>
      </c>
      <c r="J273" s="9"/>
      <c r="K273" s="33" t="str">
        <f>IF($J273&lt;&gt;"",VLOOKUP($J273,Parametros!$AL$3:$AN$102,3,FALSE),"")</f>
        <v/>
      </c>
      <c r="L273" s="9"/>
      <c r="M273" s="10"/>
      <c r="S273" s="22" t="str">
        <f t="shared" si="16"/>
        <v/>
      </c>
      <c r="T273" s="9"/>
      <c r="U273" s="9"/>
      <c r="V273" s="69" t="str">
        <f t="shared" si="14"/>
        <v/>
      </c>
      <c r="W273" s="10"/>
    </row>
    <row r="274" spans="1:23" x14ac:dyDescent="0.2">
      <c r="A274" s="22" t="str">
        <f t="shared" si="15"/>
        <v/>
      </c>
      <c r="B274" s="9"/>
      <c r="C274" s="9"/>
      <c r="D274" s="9"/>
      <c r="E274" s="9"/>
      <c r="F274" s="14"/>
      <c r="G274" s="9"/>
      <c r="H274" s="33" t="str">
        <f>IF($G274&lt;&gt;"",VLOOKUP($G274,Parametros!$I$3:$N$102,2,FALSE),"")</f>
        <v/>
      </c>
      <c r="I274" s="33" t="str">
        <f>IF($G274&lt;&gt;"",VLOOKUP($G274,Parametros!$I$3:$N$102,4,FALSE),"")</f>
        <v/>
      </c>
      <c r="J274" s="9"/>
      <c r="K274" s="33" t="str">
        <f>IF($J274&lt;&gt;"",VLOOKUP($J274,Parametros!$AL$3:$AN$102,3,FALSE),"")</f>
        <v/>
      </c>
      <c r="L274" s="9"/>
      <c r="M274" s="10"/>
      <c r="S274" s="22" t="str">
        <f t="shared" si="16"/>
        <v/>
      </c>
      <c r="T274" s="9"/>
      <c r="U274" s="9"/>
      <c r="V274" s="69" t="str">
        <f t="shared" si="14"/>
        <v/>
      </c>
      <c r="W274" s="10"/>
    </row>
    <row r="275" spans="1:23" x14ac:dyDescent="0.2">
      <c r="A275" s="22" t="str">
        <f t="shared" si="15"/>
        <v/>
      </c>
      <c r="B275" s="9"/>
      <c r="C275" s="9"/>
      <c r="D275" s="9"/>
      <c r="E275" s="9"/>
      <c r="F275" s="14"/>
      <c r="G275" s="9"/>
      <c r="H275" s="33" t="str">
        <f>IF($G275&lt;&gt;"",VLOOKUP($G275,Parametros!$I$3:$N$102,2,FALSE),"")</f>
        <v/>
      </c>
      <c r="I275" s="33" t="str">
        <f>IF($G275&lt;&gt;"",VLOOKUP($G275,Parametros!$I$3:$N$102,4,FALSE),"")</f>
        <v/>
      </c>
      <c r="J275" s="9"/>
      <c r="K275" s="33" t="str">
        <f>IF($J275&lt;&gt;"",VLOOKUP($J275,Parametros!$AL$3:$AN$102,3,FALSE),"")</f>
        <v/>
      </c>
      <c r="L275" s="9"/>
      <c r="M275" s="10"/>
      <c r="S275" s="22" t="str">
        <f t="shared" si="16"/>
        <v/>
      </c>
      <c r="T275" s="9"/>
      <c r="U275" s="9"/>
      <c r="V275" s="69" t="str">
        <f t="shared" si="14"/>
        <v/>
      </c>
      <c r="W275" s="10"/>
    </row>
    <row r="276" spans="1:23" x14ac:dyDescent="0.2">
      <c r="A276" s="22" t="str">
        <f t="shared" si="15"/>
        <v/>
      </c>
      <c r="B276" s="9"/>
      <c r="C276" s="9"/>
      <c r="D276" s="9"/>
      <c r="E276" s="9"/>
      <c r="F276" s="14"/>
      <c r="G276" s="9"/>
      <c r="H276" s="33" t="str">
        <f>IF($G276&lt;&gt;"",VLOOKUP($G276,Parametros!$I$3:$N$102,2,FALSE),"")</f>
        <v/>
      </c>
      <c r="I276" s="33" t="str">
        <f>IF($G276&lt;&gt;"",VLOOKUP($G276,Parametros!$I$3:$N$102,4,FALSE),"")</f>
        <v/>
      </c>
      <c r="J276" s="9"/>
      <c r="K276" s="33" t="str">
        <f>IF($J276&lt;&gt;"",VLOOKUP($J276,Parametros!$AL$3:$AN$102,3,FALSE),"")</f>
        <v/>
      </c>
      <c r="L276" s="9"/>
      <c r="M276" s="10"/>
      <c r="S276" s="22" t="str">
        <f t="shared" si="16"/>
        <v/>
      </c>
      <c r="T276" s="9"/>
      <c r="U276" s="9"/>
      <c r="V276" s="69" t="str">
        <f t="shared" si="14"/>
        <v/>
      </c>
      <c r="W276" s="10"/>
    </row>
    <row r="277" spans="1:23" x14ac:dyDescent="0.2">
      <c r="A277" s="22" t="str">
        <f t="shared" si="15"/>
        <v/>
      </c>
      <c r="B277" s="9"/>
      <c r="C277" s="9"/>
      <c r="D277" s="9"/>
      <c r="E277" s="9"/>
      <c r="F277" s="14"/>
      <c r="G277" s="9"/>
      <c r="H277" s="33" t="str">
        <f>IF($G277&lt;&gt;"",VLOOKUP($G277,Parametros!$I$3:$N$102,2,FALSE),"")</f>
        <v/>
      </c>
      <c r="I277" s="33" t="str">
        <f>IF($G277&lt;&gt;"",VLOOKUP($G277,Parametros!$I$3:$N$102,4,FALSE),"")</f>
        <v/>
      </c>
      <c r="J277" s="9"/>
      <c r="K277" s="33" t="str">
        <f>IF($J277&lt;&gt;"",VLOOKUP($J277,Parametros!$AL$3:$AN$102,3,FALSE),"")</f>
        <v/>
      </c>
      <c r="L277" s="9"/>
      <c r="M277" s="10"/>
      <c r="S277" s="22" t="str">
        <f t="shared" si="16"/>
        <v/>
      </c>
      <c r="T277" s="9"/>
      <c r="U277" s="9"/>
      <c r="V277" s="69" t="str">
        <f t="shared" si="14"/>
        <v/>
      </c>
      <c r="W277" s="10"/>
    </row>
    <row r="278" spans="1:23" x14ac:dyDescent="0.2">
      <c r="A278" s="22" t="str">
        <f t="shared" si="15"/>
        <v/>
      </c>
      <c r="B278" s="9"/>
      <c r="C278" s="9"/>
      <c r="D278" s="9"/>
      <c r="E278" s="9"/>
      <c r="F278" s="14"/>
      <c r="G278" s="9"/>
      <c r="H278" s="33" t="str">
        <f>IF($G278&lt;&gt;"",VLOOKUP($G278,Parametros!$I$3:$N$102,2,FALSE),"")</f>
        <v/>
      </c>
      <c r="I278" s="33" t="str">
        <f>IF($G278&lt;&gt;"",VLOOKUP($G278,Parametros!$I$3:$N$102,4,FALSE),"")</f>
        <v/>
      </c>
      <c r="J278" s="9"/>
      <c r="K278" s="33" t="str">
        <f>IF($J278&lt;&gt;"",VLOOKUP($J278,Parametros!$AL$3:$AN$102,3,FALSE),"")</f>
        <v/>
      </c>
      <c r="L278" s="9"/>
      <c r="M278" s="10"/>
      <c r="S278" s="22" t="str">
        <f t="shared" si="16"/>
        <v/>
      </c>
      <c r="T278" s="9"/>
      <c r="U278" s="9"/>
      <c r="V278" s="69" t="str">
        <f t="shared" si="14"/>
        <v/>
      </c>
      <c r="W278" s="10"/>
    </row>
    <row r="279" spans="1:23" x14ac:dyDescent="0.2">
      <c r="A279" s="22" t="str">
        <f t="shared" si="15"/>
        <v/>
      </c>
      <c r="B279" s="9"/>
      <c r="C279" s="9"/>
      <c r="D279" s="9"/>
      <c r="E279" s="9"/>
      <c r="F279" s="14"/>
      <c r="G279" s="9"/>
      <c r="H279" s="33" t="str">
        <f>IF($G279&lt;&gt;"",VLOOKUP($G279,Parametros!$I$3:$N$102,2,FALSE),"")</f>
        <v/>
      </c>
      <c r="I279" s="33" t="str">
        <f>IF($G279&lt;&gt;"",VLOOKUP($G279,Parametros!$I$3:$N$102,4,FALSE),"")</f>
        <v/>
      </c>
      <c r="J279" s="9"/>
      <c r="K279" s="33" t="str">
        <f>IF($J279&lt;&gt;"",VLOOKUP($J279,Parametros!$AL$3:$AN$102,3,FALSE),"")</f>
        <v/>
      </c>
      <c r="L279" s="9"/>
      <c r="M279" s="10"/>
      <c r="S279" s="22" t="str">
        <f t="shared" si="16"/>
        <v/>
      </c>
      <c r="T279" s="9"/>
      <c r="U279" s="9"/>
      <c r="V279" s="69" t="str">
        <f t="shared" si="14"/>
        <v/>
      </c>
      <c r="W279" s="10"/>
    </row>
    <row r="280" spans="1:23" x14ac:dyDescent="0.2">
      <c r="A280" s="22" t="str">
        <f t="shared" si="15"/>
        <v/>
      </c>
      <c r="B280" s="9"/>
      <c r="C280" s="9"/>
      <c r="D280" s="9"/>
      <c r="E280" s="9"/>
      <c r="F280" s="14"/>
      <c r="G280" s="9"/>
      <c r="H280" s="33" t="str">
        <f>IF($G280&lt;&gt;"",VLOOKUP($G280,Parametros!$I$3:$N$102,2,FALSE),"")</f>
        <v/>
      </c>
      <c r="I280" s="33" t="str">
        <f>IF($G280&lt;&gt;"",VLOOKUP($G280,Parametros!$I$3:$N$102,4,FALSE),"")</f>
        <v/>
      </c>
      <c r="J280" s="9"/>
      <c r="K280" s="33" t="str">
        <f>IF($J280&lt;&gt;"",VLOOKUP($J280,Parametros!$AL$3:$AN$102,3,FALSE),"")</f>
        <v/>
      </c>
      <c r="L280" s="9"/>
      <c r="M280" s="10"/>
      <c r="S280" s="22" t="str">
        <f t="shared" si="16"/>
        <v/>
      </c>
      <c r="T280" s="9"/>
      <c r="U280" s="9"/>
      <c r="V280" s="69" t="str">
        <f t="shared" si="14"/>
        <v/>
      </c>
      <c r="W280" s="10"/>
    </row>
    <row r="281" spans="1:23" x14ac:dyDescent="0.2">
      <c r="A281" s="22" t="str">
        <f t="shared" si="15"/>
        <v/>
      </c>
      <c r="B281" s="9"/>
      <c r="C281" s="9"/>
      <c r="D281" s="9"/>
      <c r="E281" s="9"/>
      <c r="F281" s="14"/>
      <c r="G281" s="9"/>
      <c r="H281" s="33" t="str">
        <f>IF($G281&lt;&gt;"",VLOOKUP($G281,Parametros!$I$3:$N$102,2,FALSE),"")</f>
        <v/>
      </c>
      <c r="I281" s="33" t="str">
        <f>IF($G281&lt;&gt;"",VLOOKUP($G281,Parametros!$I$3:$N$102,4,FALSE),"")</f>
        <v/>
      </c>
      <c r="J281" s="9"/>
      <c r="K281" s="33" t="str">
        <f>IF($J281&lt;&gt;"",VLOOKUP($J281,Parametros!$AL$3:$AN$102,3,FALSE),"")</f>
        <v/>
      </c>
      <c r="L281" s="9"/>
      <c r="M281" s="10"/>
      <c r="S281" s="22" t="str">
        <f t="shared" si="16"/>
        <v/>
      </c>
      <c r="T281" s="9"/>
      <c r="U281" s="9"/>
      <c r="V281" s="69" t="str">
        <f t="shared" si="14"/>
        <v/>
      </c>
      <c r="W281" s="10"/>
    </row>
    <row r="282" spans="1:23" x14ac:dyDescent="0.2">
      <c r="A282" s="22" t="str">
        <f t="shared" si="15"/>
        <v/>
      </c>
      <c r="B282" s="9"/>
      <c r="C282" s="9"/>
      <c r="D282" s="9"/>
      <c r="E282" s="9"/>
      <c r="F282" s="14"/>
      <c r="G282" s="9"/>
      <c r="H282" s="33" t="str">
        <f>IF($G282&lt;&gt;"",VLOOKUP($G282,Parametros!$I$3:$N$102,2,FALSE),"")</f>
        <v/>
      </c>
      <c r="I282" s="33" t="str">
        <f>IF($G282&lt;&gt;"",VLOOKUP($G282,Parametros!$I$3:$N$102,4,FALSE),"")</f>
        <v/>
      </c>
      <c r="J282" s="9"/>
      <c r="K282" s="33" t="str">
        <f>IF($J282&lt;&gt;"",VLOOKUP($J282,Parametros!$AL$3:$AN$102,3,FALSE),"")</f>
        <v/>
      </c>
      <c r="L282" s="9"/>
      <c r="M282" s="10"/>
      <c r="S282" s="22" t="str">
        <f t="shared" si="16"/>
        <v/>
      </c>
      <c r="T282" s="9"/>
      <c r="U282" s="9"/>
      <c r="V282" s="69" t="str">
        <f t="shared" si="14"/>
        <v/>
      </c>
      <c r="W282" s="10"/>
    </row>
    <row r="283" spans="1:23" x14ac:dyDescent="0.2">
      <c r="A283" s="22" t="str">
        <f t="shared" si="15"/>
        <v/>
      </c>
      <c r="B283" s="9"/>
      <c r="C283" s="9"/>
      <c r="D283" s="9"/>
      <c r="E283" s="9"/>
      <c r="F283" s="14"/>
      <c r="G283" s="9"/>
      <c r="H283" s="33" t="str">
        <f>IF($G283&lt;&gt;"",VLOOKUP($G283,Parametros!$I$3:$N$102,2,FALSE),"")</f>
        <v/>
      </c>
      <c r="I283" s="33" t="str">
        <f>IF($G283&lt;&gt;"",VLOOKUP($G283,Parametros!$I$3:$N$102,4,FALSE),"")</f>
        <v/>
      </c>
      <c r="J283" s="9"/>
      <c r="K283" s="33" t="str">
        <f>IF($J283&lt;&gt;"",VLOOKUP($J283,Parametros!$AL$3:$AN$102,3,FALSE),"")</f>
        <v/>
      </c>
      <c r="L283" s="9"/>
      <c r="M283" s="10"/>
      <c r="S283" s="22" t="str">
        <f t="shared" si="16"/>
        <v/>
      </c>
      <c r="T283" s="9"/>
      <c r="U283" s="9"/>
      <c r="V283" s="69" t="str">
        <f t="shared" si="14"/>
        <v/>
      </c>
      <c r="W283" s="10"/>
    </row>
    <row r="284" spans="1:23" x14ac:dyDescent="0.2">
      <c r="A284" s="22" t="str">
        <f t="shared" si="15"/>
        <v/>
      </c>
      <c r="B284" s="9"/>
      <c r="C284" s="9"/>
      <c r="D284" s="9"/>
      <c r="E284" s="9"/>
      <c r="F284" s="14"/>
      <c r="G284" s="9"/>
      <c r="H284" s="33" t="str">
        <f>IF($G284&lt;&gt;"",VLOOKUP($G284,Parametros!$I$3:$N$102,2,FALSE),"")</f>
        <v/>
      </c>
      <c r="I284" s="33" t="str">
        <f>IF($G284&lt;&gt;"",VLOOKUP($G284,Parametros!$I$3:$N$102,4,FALSE),"")</f>
        <v/>
      </c>
      <c r="J284" s="9"/>
      <c r="K284" s="33" t="str">
        <f>IF($J284&lt;&gt;"",VLOOKUP($J284,Parametros!$AL$3:$AN$102,3,FALSE),"")</f>
        <v/>
      </c>
      <c r="L284" s="9"/>
      <c r="M284" s="10"/>
      <c r="S284" s="22" t="str">
        <f t="shared" si="16"/>
        <v/>
      </c>
      <c r="T284" s="9"/>
      <c r="U284" s="9"/>
      <c r="V284" s="69" t="str">
        <f t="shared" si="14"/>
        <v/>
      </c>
      <c r="W284" s="10"/>
    </row>
    <row r="285" spans="1:23" x14ac:dyDescent="0.2">
      <c r="A285" s="22" t="str">
        <f t="shared" si="15"/>
        <v/>
      </c>
      <c r="B285" s="9"/>
      <c r="C285" s="9"/>
      <c r="D285" s="9"/>
      <c r="E285" s="9"/>
      <c r="F285" s="14"/>
      <c r="G285" s="9"/>
      <c r="H285" s="33" t="str">
        <f>IF($G285&lt;&gt;"",VLOOKUP($G285,Parametros!$I$3:$N$102,2,FALSE),"")</f>
        <v/>
      </c>
      <c r="I285" s="33" t="str">
        <f>IF($G285&lt;&gt;"",VLOOKUP($G285,Parametros!$I$3:$N$102,4,FALSE),"")</f>
        <v/>
      </c>
      <c r="J285" s="9"/>
      <c r="K285" s="33" t="str">
        <f>IF($J285&lt;&gt;"",VLOOKUP($J285,Parametros!$AL$3:$AN$102,3,FALSE),"")</f>
        <v/>
      </c>
      <c r="L285" s="9"/>
      <c r="M285" s="10"/>
      <c r="S285" s="22" t="str">
        <f t="shared" si="16"/>
        <v/>
      </c>
      <c r="T285" s="9"/>
      <c r="U285" s="9"/>
      <c r="V285" s="69" t="str">
        <f t="shared" si="14"/>
        <v/>
      </c>
      <c r="W285" s="10"/>
    </row>
    <row r="286" spans="1:23" x14ac:dyDescent="0.2">
      <c r="A286" s="22" t="str">
        <f t="shared" si="15"/>
        <v/>
      </c>
      <c r="B286" s="9"/>
      <c r="C286" s="9"/>
      <c r="D286" s="9"/>
      <c r="E286" s="9"/>
      <c r="F286" s="14"/>
      <c r="G286" s="9"/>
      <c r="H286" s="33" t="str">
        <f>IF($G286&lt;&gt;"",VLOOKUP($G286,Parametros!$I$3:$N$102,2,FALSE),"")</f>
        <v/>
      </c>
      <c r="I286" s="33" t="str">
        <f>IF($G286&lt;&gt;"",VLOOKUP($G286,Parametros!$I$3:$N$102,4,FALSE),"")</f>
        <v/>
      </c>
      <c r="J286" s="9"/>
      <c r="K286" s="33" t="str">
        <f>IF($J286&lt;&gt;"",VLOOKUP($J286,Parametros!$AL$3:$AN$102,3,FALSE),"")</f>
        <v/>
      </c>
      <c r="L286" s="9"/>
      <c r="M286" s="10"/>
      <c r="S286" s="22" t="str">
        <f t="shared" si="16"/>
        <v/>
      </c>
      <c r="T286" s="9"/>
      <c r="U286" s="9"/>
      <c r="V286" s="69" t="str">
        <f t="shared" si="14"/>
        <v/>
      </c>
      <c r="W286" s="10"/>
    </row>
    <row r="287" spans="1:23" x14ac:dyDescent="0.2">
      <c r="A287" s="22" t="str">
        <f t="shared" si="15"/>
        <v/>
      </c>
      <c r="B287" s="9"/>
      <c r="C287" s="9"/>
      <c r="D287" s="9"/>
      <c r="E287" s="9"/>
      <c r="F287" s="14"/>
      <c r="G287" s="9"/>
      <c r="H287" s="33" t="str">
        <f>IF($G287&lt;&gt;"",VLOOKUP($G287,Parametros!$I$3:$N$102,2,FALSE),"")</f>
        <v/>
      </c>
      <c r="I287" s="33" t="str">
        <f>IF($G287&lt;&gt;"",VLOOKUP($G287,Parametros!$I$3:$N$102,4,FALSE),"")</f>
        <v/>
      </c>
      <c r="J287" s="9"/>
      <c r="K287" s="33" t="str">
        <f>IF($J287&lt;&gt;"",VLOOKUP($J287,Parametros!$AL$3:$AN$102,3,FALSE),"")</f>
        <v/>
      </c>
      <c r="L287" s="9"/>
      <c r="M287" s="10"/>
      <c r="S287" s="22" t="str">
        <f t="shared" si="16"/>
        <v/>
      </c>
      <c r="T287" s="9"/>
      <c r="U287" s="9"/>
      <c r="V287" s="69" t="str">
        <f t="shared" si="14"/>
        <v/>
      </c>
      <c r="W287" s="10"/>
    </row>
    <row r="288" spans="1:23" x14ac:dyDescent="0.2">
      <c r="A288" s="22" t="str">
        <f t="shared" si="15"/>
        <v/>
      </c>
      <c r="B288" s="9"/>
      <c r="C288" s="9"/>
      <c r="D288" s="9"/>
      <c r="E288" s="9"/>
      <c r="F288" s="14"/>
      <c r="G288" s="9"/>
      <c r="H288" s="33" t="str">
        <f>IF($G288&lt;&gt;"",VLOOKUP($G288,Parametros!$I$3:$N$102,2,FALSE),"")</f>
        <v/>
      </c>
      <c r="I288" s="33" t="str">
        <f>IF($G288&lt;&gt;"",VLOOKUP($G288,Parametros!$I$3:$N$102,4,FALSE),"")</f>
        <v/>
      </c>
      <c r="J288" s="9"/>
      <c r="K288" s="33" t="str">
        <f>IF($J288&lt;&gt;"",VLOOKUP($J288,Parametros!$AL$3:$AN$102,3,FALSE),"")</f>
        <v/>
      </c>
      <c r="L288" s="9"/>
      <c r="M288" s="10"/>
      <c r="S288" s="22" t="str">
        <f t="shared" si="16"/>
        <v/>
      </c>
      <c r="T288" s="9"/>
      <c r="U288" s="9"/>
      <c r="V288" s="69" t="str">
        <f t="shared" si="14"/>
        <v/>
      </c>
      <c r="W288" s="10"/>
    </row>
    <row r="289" spans="1:23" x14ac:dyDescent="0.2">
      <c r="A289" s="22" t="str">
        <f t="shared" si="15"/>
        <v/>
      </c>
      <c r="B289" s="9"/>
      <c r="C289" s="9"/>
      <c r="D289" s="9"/>
      <c r="E289" s="9"/>
      <c r="F289" s="14"/>
      <c r="G289" s="9"/>
      <c r="H289" s="33" t="str">
        <f>IF($G289&lt;&gt;"",VLOOKUP($G289,Parametros!$I$3:$N$102,2,FALSE),"")</f>
        <v/>
      </c>
      <c r="I289" s="33" t="str">
        <f>IF($G289&lt;&gt;"",VLOOKUP($G289,Parametros!$I$3:$N$102,4,FALSE),"")</f>
        <v/>
      </c>
      <c r="J289" s="9"/>
      <c r="K289" s="33" t="str">
        <f>IF($J289&lt;&gt;"",VLOOKUP($J289,Parametros!$AL$3:$AN$102,3,FALSE),"")</f>
        <v/>
      </c>
      <c r="L289" s="9"/>
      <c r="M289" s="10"/>
      <c r="S289" s="22" t="str">
        <f t="shared" si="16"/>
        <v/>
      </c>
      <c r="T289" s="9"/>
      <c r="U289" s="9"/>
      <c r="V289" s="69" t="str">
        <f t="shared" si="14"/>
        <v/>
      </c>
      <c r="W289" s="10"/>
    </row>
    <row r="290" spans="1:23" x14ac:dyDescent="0.2">
      <c r="A290" s="22" t="str">
        <f t="shared" si="15"/>
        <v/>
      </c>
      <c r="B290" s="9"/>
      <c r="C290" s="9"/>
      <c r="D290" s="9"/>
      <c r="E290" s="9"/>
      <c r="F290" s="14"/>
      <c r="G290" s="9"/>
      <c r="H290" s="33" t="str">
        <f>IF($G290&lt;&gt;"",VLOOKUP($G290,Parametros!$I$3:$N$102,2,FALSE),"")</f>
        <v/>
      </c>
      <c r="I290" s="33" t="str">
        <f>IF($G290&lt;&gt;"",VLOOKUP($G290,Parametros!$I$3:$N$102,4,FALSE),"")</f>
        <v/>
      </c>
      <c r="J290" s="9"/>
      <c r="K290" s="33" t="str">
        <f>IF($J290&lt;&gt;"",VLOOKUP($J290,Parametros!$AL$3:$AN$102,3,FALSE),"")</f>
        <v/>
      </c>
      <c r="L290" s="9"/>
      <c r="M290" s="10"/>
      <c r="S290" s="22" t="str">
        <f t="shared" si="16"/>
        <v/>
      </c>
      <c r="T290" s="9"/>
      <c r="U290" s="9"/>
      <c r="V290" s="69" t="str">
        <f t="shared" si="14"/>
        <v/>
      </c>
      <c r="W290" s="10"/>
    </row>
    <row r="291" spans="1:23" x14ac:dyDescent="0.2">
      <c r="A291" s="22" t="str">
        <f t="shared" si="15"/>
        <v/>
      </c>
      <c r="B291" s="9"/>
      <c r="C291" s="9"/>
      <c r="D291" s="9"/>
      <c r="E291" s="9"/>
      <c r="F291" s="14"/>
      <c r="G291" s="9"/>
      <c r="H291" s="33" t="str">
        <f>IF($G291&lt;&gt;"",VLOOKUP($G291,Parametros!$I$3:$N$102,2,FALSE),"")</f>
        <v/>
      </c>
      <c r="I291" s="33" t="str">
        <f>IF($G291&lt;&gt;"",VLOOKUP($G291,Parametros!$I$3:$N$102,4,FALSE),"")</f>
        <v/>
      </c>
      <c r="J291" s="9"/>
      <c r="K291" s="33" t="str">
        <f>IF($J291&lt;&gt;"",VLOOKUP($J291,Parametros!$AL$3:$AN$102,3,FALSE),"")</f>
        <v/>
      </c>
      <c r="L291" s="9"/>
      <c r="M291" s="10"/>
      <c r="S291" s="22" t="str">
        <f t="shared" si="16"/>
        <v/>
      </c>
      <c r="T291" s="9"/>
      <c r="U291" s="9"/>
      <c r="V291" s="69" t="str">
        <f t="shared" si="14"/>
        <v/>
      </c>
      <c r="W291" s="10"/>
    </row>
    <row r="292" spans="1:23" x14ac:dyDescent="0.2">
      <c r="A292" s="22" t="str">
        <f t="shared" si="15"/>
        <v/>
      </c>
      <c r="B292" s="9"/>
      <c r="C292" s="9"/>
      <c r="D292" s="9"/>
      <c r="E292" s="9"/>
      <c r="F292" s="14"/>
      <c r="G292" s="9"/>
      <c r="H292" s="33" t="str">
        <f>IF($G292&lt;&gt;"",VLOOKUP($G292,Parametros!$I$3:$N$102,2,FALSE),"")</f>
        <v/>
      </c>
      <c r="I292" s="33" t="str">
        <f>IF($G292&lt;&gt;"",VLOOKUP($G292,Parametros!$I$3:$N$102,4,FALSE),"")</f>
        <v/>
      </c>
      <c r="J292" s="9"/>
      <c r="K292" s="33" t="str">
        <f>IF($J292&lt;&gt;"",VLOOKUP($J292,Parametros!$AL$3:$AN$102,3,FALSE),"")</f>
        <v/>
      </c>
      <c r="L292" s="9"/>
      <c r="M292" s="10"/>
      <c r="S292" s="22" t="str">
        <f t="shared" si="16"/>
        <v/>
      </c>
      <c r="T292" s="9"/>
      <c r="U292" s="9"/>
      <c r="V292" s="69" t="str">
        <f t="shared" si="14"/>
        <v/>
      </c>
      <c r="W292" s="10"/>
    </row>
    <row r="293" spans="1:23" x14ac:dyDescent="0.2">
      <c r="A293" s="22" t="str">
        <f t="shared" si="15"/>
        <v/>
      </c>
      <c r="B293" s="9"/>
      <c r="C293" s="9"/>
      <c r="D293" s="9"/>
      <c r="E293" s="9"/>
      <c r="F293" s="14"/>
      <c r="G293" s="9"/>
      <c r="H293" s="33" t="str">
        <f>IF($G293&lt;&gt;"",VLOOKUP($G293,Parametros!$I$3:$N$102,2,FALSE),"")</f>
        <v/>
      </c>
      <c r="I293" s="33" t="str">
        <f>IF($G293&lt;&gt;"",VLOOKUP($G293,Parametros!$I$3:$N$102,4,FALSE),"")</f>
        <v/>
      </c>
      <c r="J293" s="9"/>
      <c r="K293" s="33" t="str">
        <f>IF($J293&lt;&gt;"",VLOOKUP($J293,Parametros!$AL$3:$AN$102,3,FALSE),"")</f>
        <v/>
      </c>
      <c r="L293" s="9"/>
      <c r="M293" s="10"/>
      <c r="S293" s="22" t="str">
        <f t="shared" si="16"/>
        <v/>
      </c>
      <c r="T293" s="9"/>
      <c r="U293" s="9"/>
      <c r="V293" s="69" t="str">
        <f t="shared" si="14"/>
        <v/>
      </c>
      <c r="W293" s="10"/>
    </row>
    <row r="294" spans="1:23" x14ac:dyDescent="0.2">
      <c r="A294" s="22" t="str">
        <f t="shared" si="15"/>
        <v/>
      </c>
      <c r="B294" s="9"/>
      <c r="C294" s="9"/>
      <c r="D294" s="9"/>
      <c r="E294" s="9"/>
      <c r="F294" s="14"/>
      <c r="G294" s="9"/>
      <c r="H294" s="33" t="str">
        <f>IF($G294&lt;&gt;"",VLOOKUP($G294,Parametros!$I$3:$N$102,2,FALSE),"")</f>
        <v/>
      </c>
      <c r="I294" s="33" t="str">
        <f>IF($G294&lt;&gt;"",VLOOKUP($G294,Parametros!$I$3:$N$102,4,FALSE),"")</f>
        <v/>
      </c>
      <c r="J294" s="9"/>
      <c r="K294" s="33" t="str">
        <f>IF($J294&lt;&gt;"",VLOOKUP($J294,Parametros!$AL$3:$AN$102,3,FALSE),"")</f>
        <v/>
      </c>
      <c r="L294" s="9"/>
      <c r="M294" s="10"/>
      <c r="S294" s="22" t="str">
        <f t="shared" si="16"/>
        <v/>
      </c>
      <c r="T294" s="9"/>
      <c r="U294" s="9"/>
      <c r="V294" s="69" t="str">
        <f t="shared" si="14"/>
        <v/>
      </c>
      <c r="W294" s="10"/>
    </row>
    <row r="295" spans="1:23" x14ac:dyDescent="0.2">
      <c r="A295" s="22" t="str">
        <f t="shared" si="15"/>
        <v/>
      </c>
      <c r="B295" s="9"/>
      <c r="C295" s="9"/>
      <c r="D295" s="9"/>
      <c r="E295" s="9"/>
      <c r="F295" s="14"/>
      <c r="G295" s="9"/>
      <c r="H295" s="33" t="str">
        <f>IF($G295&lt;&gt;"",VLOOKUP($G295,Parametros!$I$3:$N$102,2,FALSE),"")</f>
        <v/>
      </c>
      <c r="I295" s="33" t="str">
        <f>IF($G295&lt;&gt;"",VLOOKUP($G295,Parametros!$I$3:$N$102,4,FALSE),"")</f>
        <v/>
      </c>
      <c r="J295" s="9"/>
      <c r="K295" s="33" t="str">
        <f>IF($J295&lt;&gt;"",VLOOKUP($J295,Parametros!$AL$3:$AN$102,3,FALSE),"")</f>
        <v/>
      </c>
      <c r="L295" s="9"/>
      <c r="M295" s="10"/>
      <c r="S295" s="22" t="str">
        <f t="shared" si="16"/>
        <v/>
      </c>
      <c r="T295" s="9"/>
      <c r="U295" s="9"/>
      <c r="V295" s="69" t="str">
        <f t="shared" si="14"/>
        <v/>
      </c>
      <c r="W295" s="10"/>
    </row>
    <row r="296" spans="1:23" x14ac:dyDescent="0.2">
      <c r="A296" s="22" t="str">
        <f t="shared" si="15"/>
        <v/>
      </c>
      <c r="B296" s="9"/>
      <c r="C296" s="9"/>
      <c r="D296" s="9"/>
      <c r="E296" s="9"/>
      <c r="F296" s="14"/>
      <c r="G296" s="9"/>
      <c r="H296" s="33" t="str">
        <f>IF($G296&lt;&gt;"",VLOOKUP($G296,Parametros!$I$3:$N$102,2,FALSE),"")</f>
        <v/>
      </c>
      <c r="I296" s="33" t="str">
        <f>IF($G296&lt;&gt;"",VLOOKUP($G296,Parametros!$I$3:$N$102,4,FALSE),"")</f>
        <v/>
      </c>
      <c r="J296" s="9"/>
      <c r="K296" s="33" t="str">
        <f>IF($J296&lt;&gt;"",VLOOKUP($J296,Parametros!$AL$3:$AN$102,3,FALSE),"")</f>
        <v/>
      </c>
      <c r="L296" s="9"/>
      <c r="M296" s="10"/>
      <c r="S296" s="22" t="str">
        <f t="shared" si="16"/>
        <v/>
      </c>
      <c r="T296" s="9"/>
      <c r="U296" s="9"/>
      <c r="V296" s="69" t="str">
        <f t="shared" si="14"/>
        <v/>
      </c>
      <c r="W296" s="10"/>
    </row>
    <row r="297" spans="1:23" x14ac:dyDescent="0.2">
      <c r="A297" s="22" t="str">
        <f t="shared" si="15"/>
        <v/>
      </c>
      <c r="B297" s="9"/>
      <c r="C297" s="9"/>
      <c r="D297" s="9"/>
      <c r="E297" s="9"/>
      <c r="F297" s="14"/>
      <c r="G297" s="9"/>
      <c r="H297" s="33" t="str">
        <f>IF($G297&lt;&gt;"",VLOOKUP($G297,Parametros!$I$3:$N$102,2,FALSE),"")</f>
        <v/>
      </c>
      <c r="I297" s="33" t="str">
        <f>IF($G297&lt;&gt;"",VLOOKUP($G297,Parametros!$I$3:$N$102,4,FALSE),"")</f>
        <v/>
      </c>
      <c r="J297" s="9"/>
      <c r="K297" s="33" t="str">
        <f>IF($J297&lt;&gt;"",VLOOKUP($J297,Parametros!$AL$3:$AN$102,3,FALSE),"")</f>
        <v/>
      </c>
      <c r="L297" s="9"/>
      <c r="M297" s="10"/>
      <c r="S297" s="22" t="str">
        <f t="shared" si="16"/>
        <v/>
      </c>
      <c r="T297" s="9"/>
      <c r="U297" s="9"/>
      <c r="V297" s="69" t="str">
        <f t="shared" si="14"/>
        <v/>
      </c>
      <c r="W297" s="10"/>
    </row>
    <row r="298" spans="1:23" x14ac:dyDescent="0.2">
      <c r="A298" s="22" t="str">
        <f t="shared" si="15"/>
        <v/>
      </c>
      <c r="B298" s="9"/>
      <c r="C298" s="9"/>
      <c r="D298" s="9"/>
      <c r="E298" s="9"/>
      <c r="F298" s="14"/>
      <c r="G298" s="9"/>
      <c r="H298" s="33" t="str">
        <f>IF($G298&lt;&gt;"",VLOOKUP($G298,Parametros!$I$3:$N$102,2,FALSE),"")</f>
        <v/>
      </c>
      <c r="I298" s="33" t="str">
        <f>IF($G298&lt;&gt;"",VLOOKUP($G298,Parametros!$I$3:$N$102,4,FALSE),"")</f>
        <v/>
      </c>
      <c r="J298" s="9"/>
      <c r="K298" s="33" t="str">
        <f>IF($J298&lt;&gt;"",VLOOKUP($J298,Parametros!$AL$3:$AN$102,3,FALSE),"")</f>
        <v/>
      </c>
      <c r="L298" s="9"/>
      <c r="M298" s="10"/>
      <c r="S298" s="22" t="str">
        <f t="shared" si="16"/>
        <v/>
      </c>
      <c r="T298" s="9"/>
      <c r="U298" s="9"/>
      <c r="V298" s="69" t="str">
        <f t="shared" si="14"/>
        <v/>
      </c>
      <c r="W298" s="10"/>
    </row>
    <row r="299" spans="1:23" x14ac:dyDescent="0.2">
      <c r="A299" s="22" t="str">
        <f t="shared" si="15"/>
        <v/>
      </c>
      <c r="B299" s="9"/>
      <c r="C299" s="9"/>
      <c r="D299" s="9"/>
      <c r="E299" s="9"/>
      <c r="F299" s="14"/>
      <c r="G299" s="9"/>
      <c r="H299" s="33" t="str">
        <f>IF($G299&lt;&gt;"",VLOOKUP($G299,Parametros!$I$3:$N$102,2,FALSE),"")</f>
        <v/>
      </c>
      <c r="I299" s="33" t="str">
        <f>IF($G299&lt;&gt;"",VLOOKUP($G299,Parametros!$I$3:$N$102,4,FALSE),"")</f>
        <v/>
      </c>
      <c r="J299" s="9"/>
      <c r="K299" s="33" t="str">
        <f>IF($J299&lt;&gt;"",VLOOKUP($J299,Parametros!$AL$3:$AN$102,3,FALSE),"")</f>
        <v/>
      </c>
      <c r="L299" s="9"/>
      <c r="M299" s="10"/>
      <c r="S299" s="22" t="str">
        <f t="shared" si="16"/>
        <v/>
      </c>
      <c r="T299" s="9"/>
      <c r="U299" s="9"/>
      <c r="V299" s="69" t="str">
        <f t="shared" si="14"/>
        <v/>
      </c>
      <c r="W299" s="10"/>
    </row>
    <row r="300" spans="1:23" x14ac:dyDescent="0.2">
      <c r="A300" s="22" t="str">
        <f t="shared" si="15"/>
        <v/>
      </c>
      <c r="B300" s="9"/>
      <c r="C300" s="9"/>
      <c r="D300" s="9"/>
      <c r="E300" s="9"/>
      <c r="F300" s="14"/>
      <c r="G300" s="9"/>
      <c r="H300" s="33" t="str">
        <f>IF($G300&lt;&gt;"",VLOOKUP($G300,Parametros!$I$3:$N$102,2,FALSE),"")</f>
        <v/>
      </c>
      <c r="I300" s="33" t="str">
        <f>IF($G300&lt;&gt;"",VLOOKUP($G300,Parametros!$I$3:$N$102,4,FALSE),"")</f>
        <v/>
      </c>
      <c r="J300" s="9"/>
      <c r="K300" s="33" t="str">
        <f>IF($J300&lt;&gt;"",VLOOKUP($J300,Parametros!$AL$3:$AN$102,3,FALSE),"")</f>
        <v/>
      </c>
      <c r="L300" s="9"/>
      <c r="M300" s="10"/>
      <c r="S300" s="22" t="str">
        <f t="shared" si="16"/>
        <v/>
      </c>
      <c r="T300" s="9"/>
      <c r="U300" s="9"/>
      <c r="V300" s="69" t="str">
        <f t="shared" si="14"/>
        <v/>
      </c>
      <c r="W300" s="10"/>
    </row>
    <row r="301" spans="1:23" x14ac:dyDescent="0.2">
      <c r="A301" s="22" t="str">
        <f t="shared" si="15"/>
        <v/>
      </c>
      <c r="B301" s="9"/>
      <c r="C301" s="9"/>
      <c r="D301" s="9"/>
      <c r="E301" s="9"/>
      <c r="F301" s="14"/>
      <c r="G301" s="9"/>
      <c r="H301" s="33" t="str">
        <f>IF($G301&lt;&gt;"",VLOOKUP($G301,Parametros!$I$3:$N$102,2,FALSE),"")</f>
        <v/>
      </c>
      <c r="I301" s="33" t="str">
        <f>IF($G301&lt;&gt;"",VLOOKUP($G301,Parametros!$I$3:$N$102,4,FALSE),"")</f>
        <v/>
      </c>
      <c r="J301" s="9"/>
      <c r="K301" s="33" t="str">
        <f>IF($J301&lt;&gt;"",VLOOKUP($J301,Parametros!$AL$3:$AN$102,3,FALSE),"")</f>
        <v/>
      </c>
      <c r="L301" s="9"/>
      <c r="M301" s="10"/>
      <c r="S301" s="22" t="str">
        <f t="shared" si="16"/>
        <v/>
      </c>
      <c r="T301" s="9"/>
      <c r="U301" s="9"/>
      <c r="V301" s="69" t="str">
        <f t="shared" si="14"/>
        <v/>
      </c>
      <c r="W301" s="10"/>
    </row>
    <row r="302" spans="1:23" x14ac:dyDescent="0.2">
      <c r="A302" s="22" t="str">
        <f t="shared" si="15"/>
        <v/>
      </c>
      <c r="B302" s="9"/>
      <c r="C302" s="9"/>
      <c r="D302" s="9"/>
      <c r="E302" s="9"/>
      <c r="F302" s="14"/>
      <c r="G302" s="9"/>
      <c r="H302" s="33" t="str">
        <f>IF($G302&lt;&gt;"",VLOOKUP($G302,Parametros!$I$3:$N$102,2,FALSE),"")</f>
        <v/>
      </c>
      <c r="I302" s="33" t="str">
        <f>IF($G302&lt;&gt;"",VLOOKUP($G302,Parametros!$I$3:$N$102,4,FALSE),"")</f>
        <v/>
      </c>
      <c r="J302" s="9"/>
      <c r="K302" s="33" t="str">
        <f>IF($J302&lt;&gt;"",VLOOKUP($J302,Parametros!$AL$3:$AN$102,3,FALSE),"")</f>
        <v/>
      </c>
      <c r="L302" s="9"/>
      <c r="M302" s="10"/>
      <c r="S302" s="22" t="str">
        <f t="shared" si="16"/>
        <v/>
      </c>
      <c r="T302" s="9"/>
      <c r="U302" s="9"/>
      <c r="V302" s="69" t="str">
        <f t="shared" si="14"/>
        <v/>
      </c>
      <c r="W302" s="10"/>
    </row>
    <row r="303" spans="1:23" x14ac:dyDescent="0.2">
      <c r="A303" s="22" t="str">
        <f t="shared" si="15"/>
        <v/>
      </c>
      <c r="B303" s="9"/>
      <c r="C303" s="9"/>
      <c r="D303" s="9"/>
      <c r="E303" s="9"/>
      <c r="F303" s="14"/>
      <c r="G303" s="9"/>
      <c r="H303" s="33" t="str">
        <f>IF($G303&lt;&gt;"",VLOOKUP($G303,Parametros!$I$3:$N$102,2,FALSE),"")</f>
        <v/>
      </c>
      <c r="I303" s="33" t="str">
        <f>IF($G303&lt;&gt;"",VLOOKUP($G303,Parametros!$I$3:$N$102,4,FALSE),"")</f>
        <v/>
      </c>
      <c r="J303" s="9"/>
      <c r="K303" s="33" t="str">
        <f>IF($J303&lt;&gt;"",VLOOKUP($J303,Parametros!$AL$3:$AN$102,3,FALSE),"")</f>
        <v/>
      </c>
      <c r="L303" s="9"/>
      <c r="M303" s="10"/>
      <c r="S303" s="22" t="str">
        <f t="shared" si="16"/>
        <v/>
      </c>
      <c r="T303" s="9"/>
      <c r="U303" s="9"/>
      <c r="V303" s="69" t="str">
        <f t="shared" si="14"/>
        <v/>
      </c>
      <c r="W303" s="10"/>
    </row>
    <row r="304" spans="1:23" x14ac:dyDescent="0.2">
      <c r="A304" s="22" t="str">
        <f t="shared" si="15"/>
        <v/>
      </c>
      <c r="B304" s="9"/>
      <c r="C304" s="9"/>
      <c r="D304" s="9"/>
      <c r="E304" s="9"/>
      <c r="F304" s="14"/>
      <c r="G304" s="9"/>
      <c r="H304" s="33" t="str">
        <f>IF($G304&lt;&gt;"",VLOOKUP($G304,Parametros!$I$3:$N$102,2,FALSE),"")</f>
        <v/>
      </c>
      <c r="I304" s="33" t="str">
        <f>IF($G304&lt;&gt;"",VLOOKUP($G304,Parametros!$I$3:$N$102,4,FALSE),"")</f>
        <v/>
      </c>
      <c r="J304" s="9"/>
      <c r="K304" s="33" t="str">
        <f>IF($J304&lt;&gt;"",VLOOKUP($J304,Parametros!$AL$3:$AN$102,3,FALSE),"")</f>
        <v/>
      </c>
      <c r="L304" s="9"/>
      <c r="M304" s="10"/>
      <c r="S304" s="22" t="str">
        <f t="shared" si="16"/>
        <v/>
      </c>
      <c r="T304" s="9"/>
      <c r="U304" s="9"/>
      <c r="V304" s="69" t="str">
        <f t="shared" si="14"/>
        <v/>
      </c>
      <c r="W304" s="10"/>
    </row>
    <row r="305" spans="1:23" x14ac:dyDescent="0.2">
      <c r="A305" s="22" t="str">
        <f t="shared" si="15"/>
        <v/>
      </c>
      <c r="B305" s="9"/>
      <c r="C305" s="9"/>
      <c r="D305" s="9"/>
      <c r="E305" s="9"/>
      <c r="F305" s="14"/>
      <c r="G305" s="9"/>
      <c r="H305" s="33" t="str">
        <f>IF($G305&lt;&gt;"",VLOOKUP($G305,Parametros!$I$3:$N$102,2,FALSE),"")</f>
        <v/>
      </c>
      <c r="I305" s="33" t="str">
        <f>IF($G305&lt;&gt;"",VLOOKUP($G305,Parametros!$I$3:$N$102,4,FALSE),"")</f>
        <v/>
      </c>
      <c r="J305" s="9"/>
      <c r="K305" s="33" t="str">
        <f>IF($J305&lt;&gt;"",VLOOKUP($J305,Parametros!$AL$3:$AN$102,3,FALSE),"")</f>
        <v/>
      </c>
      <c r="L305" s="9"/>
      <c r="M305" s="10"/>
      <c r="S305" s="22" t="str">
        <f t="shared" si="16"/>
        <v/>
      </c>
      <c r="T305" s="9"/>
      <c r="U305" s="9"/>
      <c r="V305" s="69" t="str">
        <f t="shared" si="14"/>
        <v/>
      </c>
      <c r="W305" s="10"/>
    </row>
    <row r="306" spans="1:23" x14ac:dyDescent="0.2">
      <c r="A306" s="22" t="str">
        <f t="shared" si="15"/>
        <v/>
      </c>
      <c r="B306" s="9"/>
      <c r="C306" s="9"/>
      <c r="D306" s="9"/>
      <c r="E306" s="9"/>
      <c r="F306" s="14"/>
      <c r="G306" s="9"/>
      <c r="H306" s="33" t="str">
        <f>IF($G306&lt;&gt;"",VLOOKUP($G306,Parametros!$I$3:$N$102,2,FALSE),"")</f>
        <v/>
      </c>
      <c r="I306" s="33" t="str">
        <f>IF($G306&lt;&gt;"",VLOOKUP($G306,Parametros!$I$3:$N$102,4,FALSE),"")</f>
        <v/>
      </c>
      <c r="J306" s="9"/>
      <c r="K306" s="33" t="str">
        <f>IF($J306&lt;&gt;"",VLOOKUP($J306,Parametros!$AL$3:$AN$102,3,FALSE),"")</f>
        <v/>
      </c>
      <c r="L306" s="9"/>
      <c r="M306" s="10"/>
      <c r="S306" s="22" t="str">
        <f t="shared" si="16"/>
        <v/>
      </c>
      <c r="T306" s="9"/>
      <c r="U306" s="9"/>
      <c r="V306" s="69" t="str">
        <f t="shared" si="14"/>
        <v/>
      </c>
      <c r="W306" s="10"/>
    </row>
    <row r="307" spans="1:23" x14ac:dyDescent="0.2">
      <c r="A307" s="22" t="str">
        <f t="shared" si="15"/>
        <v/>
      </c>
      <c r="B307" s="9"/>
      <c r="C307" s="9"/>
      <c r="D307" s="9"/>
      <c r="E307" s="9"/>
      <c r="F307" s="14"/>
      <c r="G307" s="9"/>
      <c r="H307" s="33" t="str">
        <f>IF($G307&lt;&gt;"",VLOOKUP($G307,Parametros!$I$3:$N$102,2,FALSE),"")</f>
        <v/>
      </c>
      <c r="I307" s="33" t="str">
        <f>IF($G307&lt;&gt;"",VLOOKUP($G307,Parametros!$I$3:$N$102,4,FALSE),"")</f>
        <v/>
      </c>
      <c r="J307" s="9"/>
      <c r="K307" s="33" t="str">
        <f>IF($J307&lt;&gt;"",VLOOKUP($J307,Parametros!$AL$3:$AN$102,3,FALSE),"")</f>
        <v/>
      </c>
      <c r="L307" s="9"/>
      <c r="M307" s="10"/>
      <c r="S307" s="22" t="str">
        <f t="shared" si="16"/>
        <v/>
      </c>
      <c r="T307" s="9"/>
      <c r="U307" s="9"/>
      <c r="V307" s="69" t="str">
        <f t="shared" si="14"/>
        <v/>
      </c>
      <c r="W307" s="10"/>
    </row>
    <row r="308" spans="1:23" x14ac:dyDescent="0.2">
      <c r="A308" s="22" t="str">
        <f t="shared" si="15"/>
        <v/>
      </c>
      <c r="B308" s="9"/>
      <c r="C308" s="9"/>
      <c r="D308" s="9"/>
      <c r="E308" s="9"/>
      <c r="F308" s="14"/>
      <c r="G308" s="9"/>
      <c r="H308" s="33" t="str">
        <f>IF($G308&lt;&gt;"",VLOOKUP($G308,Parametros!$I$3:$N$102,2,FALSE),"")</f>
        <v/>
      </c>
      <c r="I308" s="33" t="str">
        <f>IF($G308&lt;&gt;"",VLOOKUP($G308,Parametros!$I$3:$N$102,4,FALSE),"")</f>
        <v/>
      </c>
      <c r="J308" s="9"/>
      <c r="K308" s="33" t="str">
        <f>IF($J308&lt;&gt;"",VLOOKUP($J308,Parametros!$AL$3:$AN$102,3,FALSE),"")</f>
        <v/>
      </c>
      <c r="L308" s="9"/>
      <c r="M308" s="10"/>
      <c r="S308" s="22" t="str">
        <f t="shared" si="16"/>
        <v/>
      </c>
      <c r="T308" s="9"/>
      <c r="U308" s="9"/>
      <c r="V308" s="69" t="str">
        <f t="shared" si="14"/>
        <v/>
      </c>
      <c r="W308" s="10"/>
    </row>
    <row r="309" spans="1:23" x14ac:dyDescent="0.2">
      <c r="A309" s="22" t="str">
        <f t="shared" si="15"/>
        <v/>
      </c>
      <c r="B309" s="9"/>
      <c r="C309" s="9"/>
      <c r="D309" s="9"/>
      <c r="E309" s="9"/>
      <c r="F309" s="14"/>
      <c r="G309" s="9"/>
      <c r="H309" s="33" t="str">
        <f>IF($G309&lt;&gt;"",VLOOKUP($G309,Parametros!$I$3:$N$102,2,FALSE),"")</f>
        <v/>
      </c>
      <c r="I309" s="33" t="str">
        <f>IF($G309&lt;&gt;"",VLOOKUP($G309,Parametros!$I$3:$N$102,4,FALSE),"")</f>
        <v/>
      </c>
      <c r="J309" s="9"/>
      <c r="K309" s="33" t="str">
        <f>IF($J309&lt;&gt;"",VLOOKUP($J309,Parametros!$AL$3:$AN$102,3,FALSE),"")</f>
        <v/>
      </c>
      <c r="L309" s="9"/>
      <c r="M309" s="10"/>
      <c r="S309" s="22" t="str">
        <f t="shared" si="16"/>
        <v/>
      </c>
      <c r="T309" s="9"/>
      <c r="U309" s="9"/>
      <c r="V309" s="69" t="str">
        <f t="shared" si="14"/>
        <v/>
      </c>
      <c r="W309" s="10"/>
    </row>
    <row r="310" spans="1:23" x14ac:dyDescent="0.2">
      <c r="A310" s="22" t="str">
        <f t="shared" si="15"/>
        <v/>
      </c>
      <c r="B310" s="9"/>
      <c r="C310" s="9"/>
      <c r="D310" s="9"/>
      <c r="E310" s="9"/>
      <c r="F310" s="14"/>
      <c r="G310" s="9"/>
      <c r="H310" s="33" t="str">
        <f>IF($G310&lt;&gt;"",VLOOKUP($G310,Parametros!$I$3:$N$102,2,FALSE),"")</f>
        <v/>
      </c>
      <c r="I310" s="33" t="str">
        <f>IF($G310&lt;&gt;"",VLOOKUP($G310,Parametros!$I$3:$N$102,4,FALSE),"")</f>
        <v/>
      </c>
      <c r="J310" s="9"/>
      <c r="K310" s="33" t="str">
        <f>IF($J310&lt;&gt;"",VLOOKUP($J310,Parametros!$AL$3:$AN$102,3,FALSE),"")</f>
        <v/>
      </c>
      <c r="L310" s="9"/>
      <c r="M310" s="10"/>
      <c r="S310" s="22" t="str">
        <f t="shared" si="16"/>
        <v/>
      </c>
      <c r="T310" s="9"/>
      <c r="U310" s="9"/>
      <c r="V310" s="69" t="str">
        <f t="shared" si="14"/>
        <v/>
      </c>
      <c r="W310" s="10"/>
    </row>
    <row r="311" spans="1:23" x14ac:dyDescent="0.2">
      <c r="A311" s="22" t="str">
        <f t="shared" si="15"/>
        <v/>
      </c>
      <c r="B311" s="9"/>
      <c r="C311" s="9"/>
      <c r="D311" s="9"/>
      <c r="E311" s="9"/>
      <c r="F311" s="14"/>
      <c r="G311" s="9"/>
      <c r="H311" s="33" t="str">
        <f>IF($G311&lt;&gt;"",VLOOKUP($G311,Parametros!$I$3:$N$102,2,FALSE),"")</f>
        <v/>
      </c>
      <c r="I311" s="33" t="str">
        <f>IF($G311&lt;&gt;"",VLOOKUP($G311,Parametros!$I$3:$N$102,4,FALSE),"")</f>
        <v/>
      </c>
      <c r="J311" s="9"/>
      <c r="K311" s="33" t="str">
        <f>IF($J311&lt;&gt;"",VLOOKUP($J311,Parametros!$AL$3:$AN$102,3,FALSE),"")</f>
        <v/>
      </c>
      <c r="L311" s="9"/>
      <c r="M311" s="10"/>
      <c r="S311" s="22" t="str">
        <f t="shared" si="16"/>
        <v/>
      </c>
      <c r="T311" s="9"/>
      <c r="U311" s="9"/>
      <c r="V311" s="69" t="str">
        <f t="shared" si="14"/>
        <v/>
      </c>
      <c r="W311" s="10"/>
    </row>
    <row r="312" spans="1:23" x14ac:dyDescent="0.2">
      <c r="A312" s="22" t="str">
        <f t="shared" si="15"/>
        <v/>
      </c>
      <c r="B312" s="9"/>
      <c r="C312" s="9"/>
      <c r="D312" s="9"/>
      <c r="E312" s="9"/>
      <c r="F312" s="14"/>
      <c r="G312" s="9"/>
      <c r="H312" s="33" t="str">
        <f>IF($G312&lt;&gt;"",VLOOKUP($G312,Parametros!$I$3:$N$102,2,FALSE),"")</f>
        <v/>
      </c>
      <c r="I312" s="33" t="str">
        <f>IF($G312&lt;&gt;"",VLOOKUP($G312,Parametros!$I$3:$N$102,4,FALSE),"")</f>
        <v/>
      </c>
      <c r="J312" s="9"/>
      <c r="K312" s="33" t="str">
        <f>IF($J312&lt;&gt;"",VLOOKUP($J312,Parametros!$AL$3:$AN$102,3,FALSE),"")</f>
        <v/>
      </c>
      <c r="L312" s="9"/>
      <c r="M312" s="10"/>
      <c r="S312" s="22" t="str">
        <f t="shared" si="16"/>
        <v/>
      </c>
      <c r="T312" s="9"/>
      <c r="U312" s="9"/>
      <c r="V312" s="69" t="str">
        <f t="shared" si="14"/>
        <v/>
      </c>
      <c r="W312" s="10"/>
    </row>
    <row r="313" spans="1:23" x14ac:dyDescent="0.2">
      <c r="A313" s="22" t="str">
        <f t="shared" si="15"/>
        <v/>
      </c>
      <c r="B313" s="9"/>
      <c r="C313" s="9"/>
      <c r="D313" s="9"/>
      <c r="E313" s="9"/>
      <c r="F313" s="14"/>
      <c r="G313" s="9"/>
      <c r="H313" s="33" t="str">
        <f>IF($G313&lt;&gt;"",VLOOKUP($G313,Parametros!$I$3:$N$102,2,FALSE),"")</f>
        <v/>
      </c>
      <c r="I313" s="33" t="str">
        <f>IF($G313&lt;&gt;"",VLOOKUP($G313,Parametros!$I$3:$N$102,4,FALSE),"")</f>
        <v/>
      </c>
      <c r="J313" s="9"/>
      <c r="K313" s="33" t="str">
        <f>IF($J313&lt;&gt;"",VLOOKUP($J313,Parametros!$AL$3:$AN$102,3,FALSE),"")</f>
        <v/>
      </c>
      <c r="L313" s="9"/>
      <c r="M313" s="10"/>
      <c r="S313" s="22" t="str">
        <f t="shared" si="16"/>
        <v/>
      </c>
      <c r="T313" s="9"/>
      <c r="U313" s="9"/>
      <c r="V313" s="69" t="str">
        <f t="shared" si="14"/>
        <v/>
      </c>
      <c r="W313" s="10"/>
    </row>
    <row r="314" spans="1:23" x14ac:dyDescent="0.2">
      <c r="A314" s="22" t="str">
        <f t="shared" si="15"/>
        <v/>
      </c>
      <c r="B314" s="9"/>
      <c r="C314" s="9"/>
      <c r="D314" s="9"/>
      <c r="E314" s="9"/>
      <c r="F314" s="14"/>
      <c r="G314" s="9"/>
      <c r="H314" s="33" t="str">
        <f>IF($G314&lt;&gt;"",VLOOKUP($G314,Parametros!$I$3:$N$102,2,FALSE),"")</f>
        <v/>
      </c>
      <c r="I314" s="33" t="str">
        <f>IF($G314&lt;&gt;"",VLOOKUP($G314,Parametros!$I$3:$N$102,4,FALSE),"")</f>
        <v/>
      </c>
      <c r="J314" s="9"/>
      <c r="K314" s="33" t="str">
        <f>IF($J314&lt;&gt;"",VLOOKUP($J314,Parametros!$AL$3:$AN$102,3,FALSE),"")</f>
        <v/>
      </c>
      <c r="L314" s="9"/>
      <c r="M314" s="10"/>
      <c r="S314" s="22" t="str">
        <f t="shared" si="16"/>
        <v/>
      </c>
      <c r="T314" s="9"/>
      <c r="U314" s="9"/>
      <c r="V314" s="69" t="str">
        <f t="shared" si="14"/>
        <v/>
      </c>
      <c r="W314" s="10"/>
    </row>
    <row r="315" spans="1:23" x14ac:dyDescent="0.2">
      <c r="A315" s="22" t="str">
        <f t="shared" si="15"/>
        <v/>
      </c>
      <c r="B315" s="9"/>
      <c r="C315" s="9"/>
      <c r="D315" s="9"/>
      <c r="E315" s="9"/>
      <c r="F315" s="14"/>
      <c r="G315" s="9"/>
      <c r="H315" s="33" t="str">
        <f>IF($G315&lt;&gt;"",VLOOKUP($G315,Parametros!$I$3:$N$102,2,FALSE),"")</f>
        <v/>
      </c>
      <c r="I315" s="33" t="str">
        <f>IF($G315&lt;&gt;"",VLOOKUP($G315,Parametros!$I$3:$N$102,4,FALSE),"")</f>
        <v/>
      </c>
      <c r="J315" s="9"/>
      <c r="K315" s="33" t="str">
        <f>IF($J315&lt;&gt;"",VLOOKUP($J315,Parametros!$AL$3:$AN$102,3,FALSE),"")</f>
        <v/>
      </c>
      <c r="L315" s="9"/>
      <c r="M315" s="10"/>
      <c r="S315" s="22" t="str">
        <f t="shared" si="16"/>
        <v/>
      </c>
      <c r="T315" s="9"/>
      <c r="U315" s="9"/>
      <c r="V315" s="69" t="str">
        <f t="shared" si="14"/>
        <v/>
      </c>
      <c r="W315" s="10"/>
    </row>
    <row r="316" spans="1:23" x14ac:dyDescent="0.2">
      <c r="A316" s="22" t="str">
        <f t="shared" si="15"/>
        <v/>
      </c>
      <c r="B316" s="9"/>
      <c r="C316" s="9"/>
      <c r="D316" s="9"/>
      <c r="E316" s="9"/>
      <c r="F316" s="14"/>
      <c r="G316" s="9"/>
      <c r="H316" s="33" t="str">
        <f>IF($G316&lt;&gt;"",VLOOKUP($G316,Parametros!$I$3:$N$102,2,FALSE),"")</f>
        <v/>
      </c>
      <c r="I316" s="33" t="str">
        <f>IF($G316&lt;&gt;"",VLOOKUP($G316,Parametros!$I$3:$N$102,4,FALSE),"")</f>
        <v/>
      </c>
      <c r="J316" s="9"/>
      <c r="K316" s="33" t="str">
        <f>IF($J316&lt;&gt;"",VLOOKUP($J316,Parametros!$AL$3:$AN$102,3,FALSE),"")</f>
        <v/>
      </c>
      <c r="L316" s="9"/>
      <c r="M316" s="10"/>
      <c r="S316" s="22" t="str">
        <f t="shared" si="16"/>
        <v/>
      </c>
      <c r="T316" s="9"/>
      <c r="U316" s="9"/>
      <c r="V316" s="69" t="str">
        <f t="shared" si="14"/>
        <v/>
      </c>
      <c r="W316" s="10"/>
    </row>
    <row r="317" spans="1:23" x14ac:dyDescent="0.2">
      <c r="A317" s="22" t="str">
        <f t="shared" si="15"/>
        <v/>
      </c>
      <c r="B317" s="9"/>
      <c r="C317" s="9"/>
      <c r="D317" s="9"/>
      <c r="E317" s="9"/>
      <c r="F317" s="14"/>
      <c r="G317" s="9"/>
      <c r="H317" s="33" t="str">
        <f>IF($G317&lt;&gt;"",VLOOKUP($G317,Parametros!$I$3:$N$102,2,FALSE),"")</f>
        <v/>
      </c>
      <c r="I317" s="33" t="str">
        <f>IF($G317&lt;&gt;"",VLOOKUP($G317,Parametros!$I$3:$N$102,4,FALSE),"")</f>
        <v/>
      </c>
      <c r="J317" s="9"/>
      <c r="K317" s="33" t="str">
        <f>IF($J317&lt;&gt;"",VLOOKUP($J317,Parametros!$AL$3:$AN$102,3,FALSE),"")</f>
        <v/>
      </c>
      <c r="L317" s="9"/>
      <c r="M317" s="10"/>
      <c r="S317" s="22" t="str">
        <f t="shared" si="16"/>
        <v/>
      </c>
      <c r="T317" s="9"/>
      <c r="U317" s="9"/>
      <c r="V317" s="69" t="str">
        <f t="shared" si="14"/>
        <v/>
      </c>
      <c r="W317" s="10"/>
    </row>
    <row r="318" spans="1:23" x14ac:dyDescent="0.2">
      <c r="A318" s="22" t="str">
        <f t="shared" si="15"/>
        <v/>
      </c>
      <c r="B318" s="9"/>
      <c r="C318" s="9"/>
      <c r="D318" s="9"/>
      <c r="E318" s="9"/>
      <c r="F318" s="14"/>
      <c r="G318" s="9"/>
      <c r="H318" s="33" t="str">
        <f>IF($G318&lt;&gt;"",VLOOKUP($G318,Parametros!$I$3:$N$102,2,FALSE),"")</f>
        <v/>
      </c>
      <c r="I318" s="33" t="str">
        <f>IF($G318&lt;&gt;"",VLOOKUP($G318,Parametros!$I$3:$N$102,4,FALSE),"")</f>
        <v/>
      </c>
      <c r="J318" s="9"/>
      <c r="K318" s="33" t="str">
        <f>IF($J318&lt;&gt;"",VLOOKUP($J318,Parametros!$AL$3:$AN$102,3,FALSE),"")</f>
        <v/>
      </c>
      <c r="L318" s="9"/>
      <c r="M318" s="10"/>
      <c r="S318" s="22" t="str">
        <f t="shared" si="16"/>
        <v/>
      </c>
      <c r="T318" s="9"/>
      <c r="U318" s="9"/>
      <c r="V318" s="69" t="str">
        <f t="shared" si="14"/>
        <v/>
      </c>
      <c r="W318" s="10"/>
    </row>
    <row r="319" spans="1:23" x14ac:dyDescent="0.2">
      <c r="A319" s="22" t="str">
        <f t="shared" si="15"/>
        <v/>
      </c>
      <c r="B319" s="9"/>
      <c r="C319" s="9"/>
      <c r="D319" s="9"/>
      <c r="E319" s="9"/>
      <c r="F319" s="14"/>
      <c r="G319" s="9"/>
      <c r="H319" s="33" t="str">
        <f>IF($G319&lt;&gt;"",VLOOKUP($G319,Parametros!$I$3:$N$102,2,FALSE),"")</f>
        <v/>
      </c>
      <c r="I319" s="33" t="str">
        <f>IF($G319&lt;&gt;"",VLOOKUP($G319,Parametros!$I$3:$N$102,4,FALSE),"")</f>
        <v/>
      </c>
      <c r="J319" s="9"/>
      <c r="K319" s="33" t="str">
        <f>IF($J319&lt;&gt;"",VLOOKUP($J319,Parametros!$AL$3:$AN$102,3,FALSE),"")</f>
        <v/>
      </c>
      <c r="L319" s="9"/>
      <c r="M319" s="10"/>
      <c r="S319" s="22" t="str">
        <f t="shared" si="16"/>
        <v/>
      </c>
      <c r="T319" s="9"/>
      <c r="U319" s="9"/>
      <c r="V319" s="69" t="str">
        <f t="shared" si="14"/>
        <v/>
      </c>
      <c r="W319" s="10"/>
    </row>
    <row r="320" spans="1:23" x14ac:dyDescent="0.2">
      <c r="A320" s="22" t="str">
        <f t="shared" si="15"/>
        <v/>
      </c>
      <c r="B320" s="9"/>
      <c r="C320" s="9"/>
      <c r="D320" s="9"/>
      <c r="E320" s="9"/>
      <c r="F320" s="14"/>
      <c r="G320" s="9"/>
      <c r="H320" s="33" t="str">
        <f>IF($G320&lt;&gt;"",VLOOKUP($G320,Parametros!$I$3:$N$102,2,FALSE),"")</f>
        <v/>
      </c>
      <c r="I320" s="33" t="str">
        <f>IF($G320&lt;&gt;"",VLOOKUP($G320,Parametros!$I$3:$N$102,4,FALSE),"")</f>
        <v/>
      </c>
      <c r="J320" s="9"/>
      <c r="K320" s="33" t="str">
        <f>IF($J320&lt;&gt;"",VLOOKUP($J320,Parametros!$AL$3:$AN$102,3,FALSE),"")</f>
        <v/>
      </c>
      <c r="L320" s="9"/>
      <c r="M320" s="10"/>
      <c r="S320" s="22" t="str">
        <f t="shared" si="16"/>
        <v/>
      </c>
      <c r="T320" s="9"/>
      <c r="U320" s="9"/>
      <c r="V320" s="69" t="str">
        <f t="shared" si="14"/>
        <v/>
      </c>
      <c r="W320" s="10"/>
    </row>
    <row r="321" spans="1:23" x14ac:dyDescent="0.2">
      <c r="A321" s="22" t="str">
        <f t="shared" si="15"/>
        <v/>
      </c>
      <c r="B321" s="9"/>
      <c r="C321" s="9"/>
      <c r="D321" s="9"/>
      <c r="E321" s="9"/>
      <c r="F321" s="14"/>
      <c r="G321" s="9"/>
      <c r="H321" s="33" t="str">
        <f>IF($G321&lt;&gt;"",VLOOKUP($G321,Parametros!$I$3:$N$102,2,FALSE),"")</f>
        <v/>
      </c>
      <c r="I321" s="33" t="str">
        <f>IF($G321&lt;&gt;"",VLOOKUP($G321,Parametros!$I$3:$N$102,4,FALSE),"")</f>
        <v/>
      </c>
      <c r="J321" s="9"/>
      <c r="K321" s="33" t="str">
        <f>IF($J321&lt;&gt;"",VLOOKUP($J321,Parametros!$AL$3:$AN$102,3,FALSE),"")</f>
        <v/>
      </c>
      <c r="L321" s="9"/>
      <c r="M321" s="10"/>
      <c r="S321" s="22" t="str">
        <f t="shared" si="16"/>
        <v/>
      </c>
      <c r="T321" s="9"/>
      <c r="U321" s="9"/>
      <c r="V321" s="69" t="str">
        <f t="shared" si="14"/>
        <v/>
      </c>
      <c r="W321" s="10"/>
    </row>
    <row r="322" spans="1:23" x14ac:dyDescent="0.2">
      <c r="A322" s="22" t="str">
        <f t="shared" si="15"/>
        <v/>
      </c>
      <c r="B322" s="9"/>
      <c r="C322" s="9"/>
      <c r="D322" s="9"/>
      <c r="E322" s="9"/>
      <c r="F322" s="14"/>
      <c r="G322" s="9"/>
      <c r="H322" s="33" t="str">
        <f>IF($G322&lt;&gt;"",VLOOKUP($G322,Parametros!$I$3:$N$102,2,FALSE),"")</f>
        <v/>
      </c>
      <c r="I322" s="33" t="str">
        <f>IF($G322&lt;&gt;"",VLOOKUP($G322,Parametros!$I$3:$N$102,4,FALSE),"")</f>
        <v/>
      </c>
      <c r="J322" s="9"/>
      <c r="K322" s="33" t="str">
        <f>IF($J322&lt;&gt;"",VLOOKUP($J322,Parametros!$AL$3:$AN$102,3,FALSE),"")</f>
        <v/>
      </c>
      <c r="L322" s="9"/>
      <c r="M322" s="10"/>
      <c r="S322" s="22" t="str">
        <f t="shared" si="16"/>
        <v/>
      </c>
      <c r="T322" s="9"/>
      <c r="U322" s="9"/>
      <c r="V322" s="69" t="str">
        <f t="shared" si="14"/>
        <v/>
      </c>
      <c r="W322" s="10"/>
    </row>
    <row r="323" spans="1:23" x14ac:dyDescent="0.2">
      <c r="A323" s="22" t="str">
        <f t="shared" si="15"/>
        <v/>
      </c>
      <c r="B323" s="9"/>
      <c r="C323" s="9"/>
      <c r="D323" s="9"/>
      <c r="E323" s="9"/>
      <c r="F323" s="14"/>
      <c r="G323" s="9"/>
      <c r="H323" s="33" t="str">
        <f>IF($G323&lt;&gt;"",VLOOKUP($G323,Parametros!$I$3:$N$102,2,FALSE),"")</f>
        <v/>
      </c>
      <c r="I323" s="33" t="str">
        <f>IF($G323&lt;&gt;"",VLOOKUP($G323,Parametros!$I$3:$N$102,4,FALSE),"")</f>
        <v/>
      </c>
      <c r="J323" s="9"/>
      <c r="K323" s="33" t="str">
        <f>IF($J323&lt;&gt;"",VLOOKUP($J323,Parametros!$AL$3:$AN$102,3,FALSE),"")</f>
        <v/>
      </c>
      <c r="L323" s="9"/>
      <c r="M323" s="10"/>
      <c r="S323" s="22" t="str">
        <f t="shared" si="16"/>
        <v/>
      </c>
      <c r="T323" s="9"/>
      <c r="U323" s="9"/>
      <c r="V323" s="69" t="str">
        <f t="shared" si="14"/>
        <v/>
      </c>
      <c r="W323" s="10"/>
    </row>
    <row r="324" spans="1:23" x14ac:dyDescent="0.2">
      <c r="A324" s="22" t="str">
        <f t="shared" si="15"/>
        <v/>
      </c>
      <c r="B324" s="9"/>
      <c r="C324" s="9"/>
      <c r="D324" s="9"/>
      <c r="E324" s="9"/>
      <c r="F324" s="14"/>
      <c r="G324" s="9"/>
      <c r="H324" s="33" t="str">
        <f>IF($G324&lt;&gt;"",VLOOKUP($G324,Parametros!$I$3:$N$102,2,FALSE),"")</f>
        <v/>
      </c>
      <c r="I324" s="33" t="str">
        <f>IF($G324&lt;&gt;"",VLOOKUP($G324,Parametros!$I$3:$N$102,4,FALSE),"")</f>
        <v/>
      </c>
      <c r="J324" s="9"/>
      <c r="K324" s="33" t="str">
        <f>IF($J324&lt;&gt;"",VLOOKUP($J324,Parametros!$AL$3:$AN$102,3,FALSE),"")</f>
        <v/>
      </c>
      <c r="L324" s="9"/>
      <c r="M324" s="10"/>
      <c r="S324" s="22" t="str">
        <f t="shared" si="16"/>
        <v/>
      </c>
      <c r="T324" s="9"/>
      <c r="U324" s="9"/>
      <c r="V324" s="69" t="str">
        <f t="shared" ref="V324:V387" si="17">T324&amp;U324</f>
        <v/>
      </c>
      <c r="W324" s="10"/>
    </row>
    <row r="325" spans="1:23" x14ac:dyDescent="0.2">
      <c r="A325" s="22" t="str">
        <f t="shared" ref="A325:A388" si="18">IF($C325&lt;&gt;"",$A324+1,"")</f>
        <v/>
      </c>
      <c r="B325" s="9"/>
      <c r="C325" s="9"/>
      <c r="D325" s="9"/>
      <c r="E325" s="9"/>
      <c r="F325" s="14"/>
      <c r="G325" s="9"/>
      <c r="H325" s="33" t="str">
        <f>IF($G325&lt;&gt;"",VLOOKUP($G325,Parametros!$I$3:$N$102,2,FALSE),"")</f>
        <v/>
      </c>
      <c r="I325" s="33" t="str">
        <f>IF($G325&lt;&gt;"",VLOOKUP($G325,Parametros!$I$3:$N$102,4,FALSE),"")</f>
        <v/>
      </c>
      <c r="J325" s="9"/>
      <c r="K325" s="33" t="str">
        <f>IF($J325&lt;&gt;"",VLOOKUP($J325,Parametros!$AL$3:$AN$102,3,FALSE),"")</f>
        <v/>
      </c>
      <c r="L325" s="9"/>
      <c r="M325" s="10"/>
      <c r="S325" s="22" t="str">
        <f t="shared" ref="S325:S388" si="19">IF($U325&lt;&gt;"",$S324+1,"")</f>
        <v/>
      </c>
      <c r="T325" s="9"/>
      <c r="U325" s="9"/>
      <c r="V325" s="69" t="str">
        <f t="shared" si="17"/>
        <v/>
      </c>
      <c r="W325" s="10"/>
    </row>
    <row r="326" spans="1:23" x14ac:dyDescent="0.2">
      <c r="A326" s="22" t="str">
        <f t="shared" si="18"/>
        <v/>
      </c>
      <c r="B326" s="9"/>
      <c r="C326" s="9"/>
      <c r="D326" s="9"/>
      <c r="E326" s="9"/>
      <c r="F326" s="14"/>
      <c r="G326" s="9"/>
      <c r="H326" s="33" t="str">
        <f>IF($G326&lt;&gt;"",VLOOKUP($G326,Parametros!$I$3:$N$102,2,FALSE),"")</f>
        <v/>
      </c>
      <c r="I326" s="33" t="str">
        <f>IF($G326&lt;&gt;"",VLOOKUP($G326,Parametros!$I$3:$N$102,4,FALSE),"")</f>
        <v/>
      </c>
      <c r="J326" s="9"/>
      <c r="K326" s="33" t="str">
        <f>IF($J326&lt;&gt;"",VLOOKUP($J326,Parametros!$AL$3:$AN$102,3,FALSE),"")</f>
        <v/>
      </c>
      <c r="L326" s="9"/>
      <c r="M326" s="10"/>
      <c r="S326" s="22" t="str">
        <f t="shared" si="19"/>
        <v/>
      </c>
      <c r="T326" s="9"/>
      <c r="U326" s="9"/>
      <c r="V326" s="69" t="str">
        <f t="shared" si="17"/>
        <v/>
      </c>
      <c r="W326" s="10"/>
    </row>
    <row r="327" spans="1:23" x14ac:dyDescent="0.2">
      <c r="A327" s="22" t="str">
        <f t="shared" si="18"/>
        <v/>
      </c>
      <c r="B327" s="9"/>
      <c r="C327" s="9"/>
      <c r="D327" s="9"/>
      <c r="E327" s="9"/>
      <c r="F327" s="14"/>
      <c r="G327" s="9"/>
      <c r="H327" s="33" t="str">
        <f>IF($G327&lt;&gt;"",VLOOKUP($G327,Parametros!$I$3:$N$102,2,FALSE),"")</f>
        <v/>
      </c>
      <c r="I327" s="33" t="str">
        <f>IF($G327&lt;&gt;"",VLOOKUP($G327,Parametros!$I$3:$N$102,4,FALSE),"")</f>
        <v/>
      </c>
      <c r="J327" s="9"/>
      <c r="K327" s="33" t="str">
        <f>IF($J327&lt;&gt;"",VLOOKUP($J327,Parametros!$AL$3:$AN$102,3,FALSE),"")</f>
        <v/>
      </c>
      <c r="L327" s="9"/>
      <c r="M327" s="10"/>
      <c r="S327" s="22" t="str">
        <f t="shared" si="19"/>
        <v/>
      </c>
      <c r="T327" s="9"/>
      <c r="U327" s="9"/>
      <c r="V327" s="69" t="str">
        <f t="shared" si="17"/>
        <v/>
      </c>
      <c r="W327" s="10"/>
    </row>
    <row r="328" spans="1:23" x14ac:dyDescent="0.2">
      <c r="A328" s="22" t="str">
        <f t="shared" si="18"/>
        <v/>
      </c>
      <c r="B328" s="9"/>
      <c r="C328" s="9"/>
      <c r="D328" s="9"/>
      <c r="E328" s="9"/>
      <c r="F328" s="14"/>
      <c r="G328" s="9"/>
      <c r="H328" s="33" t="str">
        <f>IF($G328&lt;&gt;"",VLOOKUP($G328,Parametros!$I$3:$N$102,2,FALSE),"")</f>
        <v/>
      </c>
      <c r="I328" s="33" t="str">
        <f>IF($G328&lt;&gt;"",VLOOKUP($G328,Parametros!$I$3:$N$102,4,FALSE),"")</f>
        <v/>
      </c>
      <c r="J328" s="9"/>
      <c r="K328" s="33" t="str">
        <f>IF($J328&lt;&gt;"",VLOOKUP($J328,Parametros!$AL$3:$AN$102,3,FALSE),"")</f>
        <v/>
      </c>
      <c r="L328" s="9"/>
      <c r="M328" s="10"/>
      <c r="S328" s="22" t="str">
        <f t="shared" si="19"/>
        <v/>
      </c>
      <c r="T328" s="9"/>
      <c r="U328" s="9"/>
      <c r="V328" s="69" t="str">
        <f t="shared" si="17"/>
        <v/>
      </c>
      <c r="W328" s="10"/>
    </row>
    <row r="329" spans="1:23" x14ac:dyDescent="0.2">
      <c r="A329" s="22" t="str">
        <f t="shared" si="18"/>
        <v/>
      </c>
      <c r="B329" s="9"/>
      <c r="C329" s="9"/>
      <c r="D329" s="9"/>
      <c r="E329" s="9"/>
      <c r="F329" s="14"/>
      <c r="G329" s="9"/>
      <c r="H329" s="33" t="str">
        <f>IF($G329&lt;&gt;"",VLOOKUP($G329,Parametros!$I$3:$N$102,2,FALSE),"")</f>
        <v/>
      </c>
      <c r="I329" s="33" t="str">
        <f>IF($G329&lt;&gt;"",VLOOKUP($G329,Parametros!$I$3:$N$102,4,FALSE),"")</f>
        <v/>
      </c>
      <c r="J329" s="9"/>
      <c r="K329" s="33" t="str">
        <f>IF($J329&lt;&gt;"",VLOOKUP($J329,Parametros!$AL$3:$AN$102,3,FALSE),"")</f>
        <v/>
      </c>
      <c r="L329" s="9"/>
      <c r="M329" s="10"/>
      <c r="S329" s="22" t="str">
        <f t="shared" si="19"/>
        <v/>
      </c>
      <c r="T329" s="9"/>
      <c r="U329" s="9"/>
      <c r="V329" s="69" t="str">
        <f t="shared" si="17"/>
        <v/>
      </c>
      <c r="W329" s="10"/>
    </row>
    <row r="330" spans="1:23" x14ac:dyDescent="0.2">
      <c r="A330" s="22" t="str">
        <f t="shared" si="18"/>
        <v/>
      </c>
      <c r="B330" s="9"/>
      <c r="C330" s="9"/>
      <c r="D330" s="9"/>
      <c r="E330" s="9"/>
      <c r="F330" s="14"/>
      <c r="G330" s="9"/>
      <c r="H330" s="33" t="str">
        <f>IF($G330&lt;&gt;"",VLOOKUP($G330,Parametros!$I$3:$N$102,2,FALSE),"")</f>
        <v/>
      </c>
      <c r="I330" s="33" t="str">
        <f>IF($G330&lt;&gt;"",VLOOKUP($G330,Parametros!$I$3:$N$102,4,FALSE),"")</f>
        <v/>
      </c>
      <c r="J330" s="9"/>
      <c r="K330" s="33" t="str">
        <f>IF($J330&lt;&gt;"",VLOOKUP($J330,Parametros!$AL$3:$AN$102,3,FALSE),"")</f>
        <v/>
      </c>
      <c r="L330" s="9"/>
      <c r="M330" s="10"/>
      <c r="S330" s="22" t="str">
        <f t="shared" si="19"/>
        <v/>
      </c>
      <c r="T330" s="9"/>
      <c r="U330" s="9"/>
      <c r="V330" s="69" t="str">
        <f t="shared" si="17"/>
        <v/>
      </c>
      <c r="W330" s="10"/>
    </row>
    <row r="331" spans="1:23" x14ac:dyDescent="0.2">
      <c r="A331" s="22" t="str">
        <f t="shared" si="18"/>
        <v/>
      </c>
      <c r="B331" s="9"/>
      <c r="C331" s="9"/>
      <c r="D331" s="9"/>
      <c r="E331" s="9"/>
      <c r="F331" s="14"/>
      <c r="G331" s="9"/>
      <c r="H331" s="33" t="str">
        <f>IF($G331&lt;&gt;"",VLOOKUP($G331,Parametros!$I$3:$N$102,2,FALSE),"")</f>
        <v/>
      </c>
      <c r="I331" s="33" t="str">
        <f>IF($G331&lt;&gt;"",VLOOKUP($G331,Parametros!$I$3:$N$102,4,FALSE),"")</f>
        <v/>
      </c>
      <c r="J331" s="9"/>
      <c r="K331" s="33" t="str">
        <f>IF($J331&lt;&gt;"",VLOOKUP($J331,Parametros!$AL$3:$AN$102,3,FALSE),"")</f>
        <v/>
      </c>
      <c r="L331" s="9"/>
      <c r="M331" s="10"/>
      <c r="S331" s="22" t="str">
        <f t="shared" si="19"/>
        <v/>
      </c>
      <c r="T331" s="9"/>
      <c r="U331" s="9"/>
      <c r="V331" s="69" t="str">
        <f t="shared" si="17"/>
        <v/>
      </c>
      <c r="W331" s="10"/>
    </row>
    <row r="332" spans="1:23" x14ac:dyDescent="0.2">
      <c r="A332" s="22" t="str">
        <f t="shared" si="18"/>
        <v/>
      </c>
      <c r="B332" s="9"/>
      <c r="C332" s="9"/>
      <c r="D332" s="9"/>
      <c r="E332" s="9"/>
      <c r="F332" s="14"/>
      <c r="G332" s="9"/>
      <c r="H332" s="33" t="str">
        <f>IF($G332&lt;&gt;"",VLOOKUP($G332,Parametros!$I$3:$N$102,2,FALSE),"")</f>
        <v/>
      </c>
      <c r="I332" s="33" t="str">
        <f>IF($G332&lt;&gt;"",VLOOKUP($G332,Parametros!$I$3:$N$102,4,FALSE),"")</f>
        <v/>
      </c>
      <c r="J332" s="9"/>
      <c r="K332" s="33" t="str">
        <f>IF($J332&lt;&gt;"",VLOOKUP($J332,Parametros!$AL$3:$AN$102,3,FALSE),"")</f>
        <v/>
      </c>
      <c r="L332" s="9"/>
      <c r="M332" s="10"/>
      <c r="S332" s="22" t="str">
        <f t="shared" si="19"/>
        <v/>
      </c>
      <c r="T332" s="9"/>
      <c r="U332" s="9"/>
      <c r="V332" s="69" t="str">
        <f t="shared" si="17"/>
        <v/>
      </c>
      <c r="W332" s="10"/>
    </row>
    <row r="333" spans="1:23" x14ac:dyDescent="0.2">
      <c r="A333" s="22" t="str">
        <f t="shared" si="18"/>
        <v/>
      </c>
      <c r="B333" s="9"/>
      <c r="C333" s="9"/>
      <c r="D333" s="9"/>
      <c r="E333" s="9"/>
      <c r="F333" s="14"/>
      <c r="G333" s="9"/>
      <c r="H333" s="33" t="str">
        <f>IF($G333&lt;&gt;"",VLOOKUP($G333,Parametros!$I$3:$N$102,2,FALSE),"")</f>
        <v/>
      </c>
      <c r="I333" s="33" t="str">
        <f>IF($G333&lt;&gt;"",VLOOKUP($G333,Parametros!$I$3:$N$102,4,FALSE),"")</f>
        <v/>
      </c>
      <c r="J333" s="9"/>
      <c r="K333" s="33" t="str">
        <f>IF($J333&lt;&gt;"",VLOOKUP($J333,Parametros!$AL$3:$AN$102,3,FALSE),"")</f>
        <v/>
      </c>
      <c r="L333" s="9"/>
      <c r="M333" s="10"/>
      <c r="S333" s="22" t="str">
        <f t="shared" si="19"/>
        <v/>
      </c>
      <c r="T333" s="9"/>
      <c r="U333" s="9"/>
      <c r="V333" s="69" t="str">
        <f t="shared" si="17"/>
        <v/>
      </c>
      <c r="W333" s="10"/>
    </row>
    <row r="334" spans="1:23" x14ac:dyDescent="0.2">
      <c r="A334" s="22" t="str">
        <f t="shared" si="18"/>
        <v/>
      </c>
      <c r="B334" s="9"/>
      <c r="C334" s="9"/>
      <c r="D334" s="9"/>
      <c r="E334" s="9"/>
      <c r="F334" s="14"/>
      <c r="G334" s="9"/>
      <c r="H334" s="33" t="str">
        <f>IF($G334&lt;&gt;"",VLOOKUP($G334,Parametros!$I$3:$N$102,2,FALSE),"")</f>
        <v/>
      </c>
      <c r="I334" s="33" t="str">
        <f>IF($G334&lt;&gt;"",VLOOKUP($G334,Parametros!$I$3:$N$102,4,FALSE),"")</f>
        <v/>
      </c>
      <c r="J334" s="9"/>
      <c r="K334" s="33" t="str">
        <f>IF($J334&lt;&gt;"",VLOOKUP($J334,Parametros!$AL$3:$AN$102,3,FALSE),"")</f>
        <v/>
      </c>
      <c r="L334" s="9"/>
      <c r="M334" s="10"/>
      <c r="S334" s="22" t="str">
        <f t="shared" si="19"/>
        <v/>
      </c>
      <c r="T334" s="9"/>
      <c r="U334" s="9"/>
      <c r="V334" s="69" t="str">
        <f t="shared" si="17"/>
        <v/>
      </c>
      <c r="W334" s="10"/>
    </row>
    <row r="335" spans="1:23" x14ac:dyDescent="0.2">
      <c r="A335" s="22" t="str">
        <f t="shared" si="18"/>
        <v/>
      </c>
      <c r="B335" s="9"/>
      <c r="C335" s="9"/>
      <c r="D335" s="9"/>
      <c r="E335" s="9"/>
      <c r="F335" s="14"/>
      <c r="G335" s="9"/>
      <c r="H335" s="33" t="str">
        <f>IF($G335&lt;&gt;"",VLOOKUP($G335,Parametros!$I$3:$N$102,2,FALSE),"")</f>
        <v/>
      </c>
      <c r="I335" s="33" t="str">
        <f>IF($G335&lt;&gt;"",VLOOKUP($G335,Parametros!$I$3:$N$102,4,FALSE),"")</f>
        <v/>
      </c>
      <c r="J335" s="9"/>
      <c r="K335" s="33" t="str">
        <f>IF($J335&lt;&gt;"",VLOOKUP($J335,Parametros!$AL$3:$AN$102,3,FALSE),"")</f>
        <v/>
      </c>
      <c r="L335" s="9"/>
      <c r="M335" s="10"/>
      <c r="S335" s="22" t="str">
        <f t="shared" si="19"/>
        <v/>
      </c>
      <c r="T335" s="9"/>
      <c r="U335" s="9"/>
      <c r="V335" s="69" t="str">
        <f t="shared" si="17"/>
        <v/>
      </c>
      <c r="W335" s="10"/>
    </row>
    <row r="336" spans="1:23" x14ac:dyDescent="0.2">
      <c r="A336" s="22" t="str">
        <f t="shared" si="18"/>
        <v/>
      </c>
      <c r="B336" s="9"/>
      <c r="C336" s="9"/>
      <c r="D336" s="9"/>
      <c r="E336" s="9"/>
      <c r="F336" s="14"/>
      <c r="G336" s="9"/>
      <c r="H336" s="33" t="str">
        <f>IF($G336&lt;&gt;"",VLOOKUP($G336,Parametros!$I$3:$N$102,2,FALSE),"")</f>
        <v/>
      </c>
      <c r="I336" s="33" t="str">
        <f>IF($G336&lt;&gt;"",VLOOKUP($G336,Parametros!$I$3:$N$102,4,FALSE),"")</f>
        <v/>
      </c>
      <c r="J336" s="9"/>
      <c r="K336" s="33" t="str">
        <f>IF($J336&lt;&gt;"",VLOOKUP($J336,Parametros!$AL$3:$AN$102,3,FALSE),"")</f>
        <v/>
      </c>
      <c r="L336" s="9"/>
      <c r="M336" s="10"/>
      <c r="S336" s="22" t="str">
        <f t="shared" si="19"/>
        <v/>
      </c>
      <c r="T336" s="9"/>
      <c r="U336" s="9"/>
      <c r="V336" s="69" t="str">
        <f t="shared" si="17"/>
        <v/>
      </c>
      <c r="W336" s="10"/>
    </row>
    <row r="337" spans="1:23" x14ac:dyDescent="0.2">
      <c r="A337" s="22" t="str">
        <f t="shared" si="18"/>
        <v/>
      </c>
      <c r="B337" s="9"/>
      <c r="C337" s="9"/>
      <c r="D337" s="9"/>
      <c r="E337" s="9"/>
      <c r="F337" s="14"/>
      <c r="G337" s="9"/>
      <c r="H337" s="33" t="str">
        <f>IF($G337&lt;&gt;"",VLOOKUP($G337,Parametros!$I$3:$N$102,2,FALSE),"")</f>
        <v/>
      </c>
      <c r="I337" s="33" t="str">
        <f>IF($G337&lt;&gt;"",VLOOKUP($G337,Parametros!$I$3:$N$102,4,FALSE),"")</f>
        <v/>
      </c>
      <c r="J337" s="9"/>
      <c r="K337" s="33" t="str">
        <f>IF($J337&lt;&gt;"",VLOOKUP($J337,Parametros!$AL$3:$AN$102,3,FALSE),"")</f>
        <v/>
      </c>
      <c r="L337" s="9"/>
      <c r="M337" s="10"/>
      <c r="S337" s="22" t="str">
        <f t="shared" si="19"/>
        <v/>
      </c>
      <c r="T337" s="9"/>
      <c r="U337" s="9"/>
      <c r="V337" s="69" t="str">
        <f t="shared" si="17"/>
        <v/>
      </c>
      <c r="W337" s="10"/>
    </row>
    <row r="338" spans="1:23" x14ac:dyDescent="0.2">
      <c r="A338" s="22" t="str">
        <f t="shared" si="18"/>
        <v/>
      </c>
      <c r="B338" s="9"/>
      <c r="C338" s="9"/>
      <c r="D338" s="9"/>
      <c r="E338" s="9"/>
      <c r="F338" s="14"/>
      <c r="G338" s="9"/>
      <c r="H338" s="33" t="str">
        <f>IF($G338&lt;&gt;"",VLOOKUP($G338,Parametros!$I$3:$N$102,2,FALSE),"")</f>
        <v/>
      </c>
      <c r="I338" s="33" t="str">
        <f>IF($G338&lt;&gt;"",VLOOKUP($G338,Parametros!$I$3:$N$102,4,FALSE),"")</f>
        <v/>
      </c>
      <c r="J338" s="9"/>
      <c r="K338" s="33" t="str">
        <f>IF($J338&lt;&gt;"",VLOOKUP($J338,Parametros!$AL$3:$AN$102,3,FALSE),"")</f>
        <v/>
      </c>
      <c r="L338" s="9"/>
      <c r="M338" s="10"/>
      <c r="S338" s="22" t="str">
        <f t="shared" si="19"/>
        <v/>
      </c>
      <c r="T338" s="9"/>
      <c r="U338" s="9"/>
      <c r="V338" s="69" t="str">
        <f t="shared" si="17"/>
        <v/>
      </c>
      <c r="W338" s="10"/>
    </row>
    <row r="339" spans="1:23" x14ac:dyDescent="0.2">
      <c r="A339" s="22" t="str">
        <f t="shared" si="18"/>
        <v/>
      </c>
      <c r="B339" s="9"/>
      <c r="C339" s="9"/>
      <c r="D339" s="9"/>
      <c r="E339" s="9"/>
      <c r="F339" s="14"/>
      <c r="G339" s="9"/>
      <c r="H339" s="33" t="str">
        <f>IF($G339&lt;&gt;"",VLOOKUP($G339,Parametros!$I$3:$N$102,2,FALSE),"")</f>
        <v/>
      </c>
      <c r="I339" s="33" t="str">
        <f>IF($G339&lt;&gt;"",VLOOKUP($G339,Parametros!$I$3:$N$102,4,FALSE),"")</f>
        <v/>
      </c>
      <c r="J339" s="9"/>
      <c r="K339" s="33" t="str">
        <f>IF($J339&lt;&gt;"",VLOOKUP($J339,Parametros!$AL$3:$AN$102,3,FALSE),"")</f>
        <v/>
      </c>
      <c r="L339" s="9"/>
      <c r="M339" s="10"/>
      <c r="S339" s="22" t="str">
        <f t="shared" si="19"/>
        <v/>
      </c>
      <c r="T339" s="9"/>
      <c r="U339" s="9"/>
      <c r="V339" s="69" t="str">
        <f t="shared" si="17"/>
        <v/>
      </c>
      <c r="W339" s="10"/>
    </row>
    <row r="340" spans="1:23" x14ac:dyDescent="0.2">
      <c r="A340" s="22" t="str">
        <f t="shared" si="18"/>
        <v/>
      </c>
      <c r="B340" s="9"/>
      <c r="C340" s="9"/>
      <c r="D340" s="9"/>
      <c r="E340" s="9"/>
      <c r="F340" s="14"/>
      <c r="G340" s="9"/>
      <c r="H340" s="33" t="str">
        <f>IF($G340&lt;&gt;"",VLOOKUP($G340,Parametros!$I$3:$N$102,2,FALSE),"")</f>
        <v/>
      </c>
      <c r="I340" s="33" t="str">
        <f>IF($G340&lt;&gt;"",VLOOKUP($G340,Parametros!$I$3:$N$102,4,FALSE),"")</f>
        <v/>
      </c>
      <c r="J340" s="9"/>
      <c r="K340" s="33" t="str">
        <f>IF($J340&lt;&gt;"",VLOOKUP($J340,Parametros!$AL$3:$AN$102,3,FALSE),"")</f>
        <v/>
      </c>
      <c r="L340" s="9"/>
      <c r="M340" s="10"/>
      <c r="S340" s="22" t="str">
        <f t="shared" si="19"/>
        <v/>
      </c>
      <c r="T340" s="9"/>
      <c r="U340" s="9"/>
      <c r="V340" s="69" t="str">
        <f t="shared" si="17"/>
        <v/>
      </c>
      <c r="W340" s="10"/>
    </row>
    <row r="341" spans="1:23" x14ac:dyDescent="0.2">
      <c r="A341" s="22" t="str">
        <f t="shared" si="18"/>
        <v/>
      </c>
      <c r="B341" s="9"/>
      <c r="C341" s="9"/>
      <c r="D341" s="9"/>
      <c r="E341" s="9"/>
      <c r="F341" s="14"/>
      <c r="G341" s="9"/>
      <c r="H341" s="33" t="str">
        <f>IF($G341&lt;&gt;"",VLOOKUP($G341,Parametros!$I$3:$N$102,2,FALSE),"")</f>
        <v/>
      </c>
      <c r="I341" s="33" t="str">
        <f>IF($G341&lt;&gt;"",VLOOKUP($G341,Parametros!$I$3:$N$102,4,FALSE),"")</f>
        <v/>
      </c>
      <c r="J341" s="9"/>
      <c r="K341" s="33" t="str">
        <f>IF($J341&lt;&gt;"",VLOOKUP($J341,Parametros!$AL$3:$AN$102,3,FALSE),"")</f>
        <v/>
      </c>
      <c r="L341" s="9"/>
      <c r="M341" s="10"/>
      <c r="S341" s="22" t="str">
        <f t="shared" si="19"/>
        <v/>
      </c>
      <c r="T341" s="9"/>
      <c r="U341" s="9"/>
      <c r="V341" s="69" t="str">
        <f t="shared" si="17"/>
        <v/>
      </c>
      <c r="W341" s="10"/>
    </row>
    <row r="342" spans="1:23" x14ac:dyDescent="0.2">
      <c r="A342" s="22" t="str">
        <f t="shared" si="18"/>
        <v/>
      </c>
      <c r="B342" s="9"/>
      <c r="C342" s="9"/>
      <c r="D342" s="9"/>
      <c r="E342" s="9"/>
      <c r="F342" s="14"/>
      <c r="G342" s="9"/>
      <c r="H342" s="33" t="str">
        <f>IF($G342&lt;&gt;"",VLOOKUP($G342,Parametros!$I$3:$N$102,2,FALSE),"")</f>
        <v/>
      </c>
      <c r="I342" s="33" t="str">
        <f>IF($G342&lt;&gt;"",VLOOKUP($G342,Parametros!$I$3:$N$102,4,FALSE),"")</f>
        <v/>
      </c>
      <c r="J342" s="9"/>
      <c r="K342" s="33" t="str">
        <f>IF($J342&lt;&gt;"",VLOOKUP($J342,Parametros!$AL$3:$AN$102,3,FALSE),"")</f>
        <v/>
      </c>
      <c r="L342" s="9"/>
      <c r="M342" s="10"/>
      <c r="S342" s="22" t="str">
        <f t="shared" si="19"/>
        <v/>
      </c>
      <c r="T342" s="9"/>
      <c r="U342" s="9"/>
      <c r="V342" s="69" t="str">
        <f t="shared" si="17"/>
        <v/>
      </c>
      <c r="W342" s="10"/>
    </row>
    <row r="343" spans="1:23" x14ac:dyDescent="0.2">
      <c r="A343" s="22" t="str">
        <f t="shared" si="18"/>
        <v/>
      </c>
      <c r="B343" s="9"/>
      <c r="C343" s="9"/>
      <c r="D343" s="9"/>
      <c r="E343" s="9"/>
      <c r="F343" s="14"/>
      <c r="G343" s="9"/>
      <c r="H343" s="33" t="str">
        <f>IF($G343&lt;&gt;"",VLOOKUP($G343,Parametros!$I$3:$N$102,2,FALSE),"")</f>
        <v/>
      </c>
      <c r="I343" s="33" t="str">
        <f>IF($G343&lt;&gt;"",VLOOKUP($G343,Parametros!$I$3:$N$102,4,FALSE),"")</f>
        <v/>
      </c>
      <c r="J343" s="9"/>
      <c r="K343" s="33" t="str">
        <f>IF($J343&lt;&gt;"",VLOOKUP($J343,Parametros!$AL$3:$AN$102,3,FALSE),"")</f>
        <v/>
      </c>
      <c r="L343" s="9"/>
      <c r="M343" s="10"/>
      <c r="S343" s="22" t="str">
        <f t="shared" si="19"/>
        <v/>
      </c>
      <c r="T343" s="9"/>
      <c r="U343" s="9"/>
      <c r="V343" s="69" t="str">
        <f t="shared" si="17"/>
        <v/>
      </c>
      <c r="W343" s="10"/>
    </row>
    <row r="344" spans="1:23" x14ac:dyDescent="0.2">
      <c r="A344" s="22" t="str">
        <f t="shared" si="18"/>
        <v/>
      </c>
      <c r="B344" s="9"/>
      <c r="C344" s="9"/>
      <c r="D344" s="9"/>
      <c r="E344" s="9"/>
      <c r="F344" s="14"/>
      <c r="G344" s="9"/>
      <c r="H344" s="33" t="str">
        <f>IF($G344&lt;&gt;"",VLOOKUP($G344,Parametros!$I$3:$N$102,2,FALSE),"")</f>
        <v/>
      </c>
      <c r="I344" s="33" t="str">
        <f>IF($G344&lt;&gt;"",VLOOKUP($G344,Parametros!$I$3:$N$102,4,FALSE),"")</f>
        <v/>
      </c>
      <c r="J344" s="9"/>
      <c r="K344" s="33" t="str">
        <f>IF($J344&lt;&gt;"",VLOOKUP($J344,Parametros!$AL$3:$AN$102,3,FALSE),"")</f>
        <v/>
      </c>
      <c r="L344" s="9"/>
      <c r="M344" s="10"/>
      <c r="S344" s="22" t="str">
        <f t="shared" si="19"/>
        <v/>
      </c>
      <c r="T344" s="9"/>
      <c r="U344" s="9"/>
      <c r="V344" s="69" t="str">
        <f t="shared" si="17"/>
        <v/>
      </c>
      <c r="W344" s="10"/>
    </row>
    <row r="345" spans="1:23" x14ac:dyDescent="0.2">
      <c r="A345" s="22" t="str">
        <f t="shared" si="18"/>
        <v/>
      </c>
      <c r="B345" s="9"/>
      <c r="C345" s="9"/>
      <c r="D345" s="9"/>
      <c r="E345" s="9"/>
      <c r="F345" s="14"/>
      <c r="G345" s="9"/>
      <c r="H345" s="33" t="str">
        <f>IF($G345&lt;&gt;"",VLOOKUP($G345,Parametros!$I$3:$N$102,2,FALSE),"")</f>
        <v/>
      </c>
      <c r="I345" s="33" t="str">
        <f>IF($G345&lt;&gt;"",VLOOKUP($G345,Parametros!$I$3:$N$102,4,FALSE),"")</f>
        <v/>
      </c>
      <c r="J345" s="9"/>
      <c r="K345" s="33" t="str">
        <f>IF($J345&lt;&gt;"",VLOOKUP($J345,Parametros!$AL$3:$AN$102,3,FALSE),"")</f>
        <v/>
      </c>
      <c r="L345" s="9"/>
      <c r="M345" s="10"/>
      <c r="S345" s="22" t="str">
        <f t="shared" si="19"/>
        <v/>
      </c>
      <c r="T345" s="9"/>
      <c r="U345" s="9"/>
      <c r="V345" s="69" t="str">
        <f t="shared" si="17"/>
        <v/>
      </c>
      <c r="W345" s="10"/>
    </row>
    <row r="346" spans="1:23" x14ac:dyDescent="0.2">
      <c r="A346" s="22" t="str">
        <f t="shared" si="18"/>
        <v/>
      </c>
      <c r="B346" s="9"/>
      <c r="C346" s="9"/>
      <c r="D346" s="9"/>
      <c r="E346" s="9"/>
      <c r="F346" s="14"/>
      <c r="G346" s="9"/>
      <c r="H346" s="33" t="str">
        <f>IF($G346&lt;&gt;"",VLOOKUP($G346,Parametros!$I$3:$N$102,2,FALSE),"")</f>
        <v/>
      </c>
      <c r="I346" s="33" t="str">
        <f>IF($G346&lt;&gt;"",VLOOKUP($G346,Parametros!$I$3:$N$102,4,FALSE),"")</f>
        <v/>
      </c>
      <c r="J346" s="9"/>
      <c r="K346" s="33" t="str">
        <f>IF($J346&lt;&gt;"",VLOOKUP($J346,Parametros!$AL$3:$AN$102,3,FALSE),"")</f>
        <v/>
      </c>
      <c r="L346" s="9"/>
      <c r="M346" s="10"/>
      <c r="S346" s="22" t="str">
        <f t="shared" si="19"/>
        <v/>
      </c>
      <c r="T346" s="9"/>
      <c r="U346" s="9"/>
      <c r="V346" s="69" t="str">
        <f t="shared" si="17"/>
        <v/>
      </c>
      <c r="W346" s="10"/>
    </row>
    <row r="347" spans="1:23" x14ac:dyDescent="0.2">
      <c r="A347" s="22" t="str">
        <f t="shared" si="18"/>
        <v/>
      </c>
      <c r="B347" s="9"/>
      <c r="C347" s="9"/>
      <c r="D347" s="9"/>
      <c r="E347" s="9"/>
      <c r="F347" s="14"/>
      <c r="G347" s="9"/>
      <c r="H347" s="33" t="str">
        <f>IF($G347&lt;&gt;"",VLOOKUP($G347,Parametros!$I$3:$N$102,2,FALSE),"")</f>
        <v/>
      </c>
      <c r="I347" s="33" t="str">
        <f>IF($G347&lt;&gt;"",VLOOKUP($G347,Parametros!$I$3:$N$102,4,FALSE),"")</f>
        <v/>
      </c>
      <c r="J347" s="9"/>
      <c r="K347" s="33" t="str">
        <f>IF($J347&lt;&gt;"",VLOOKUP($J347,Parametros!$AL$3:$AN$102,3,FALSE),"")</f>
        <v/>
      </c>
      <c r="L347" s="9"/>
      <c r="M347" s="10"/>
      <c r="S347" s="22" t="str">
        <f t="shared" si="19"/>
        <v/>
      </c>
      <c r="T347" s="9"/>
      <c r="U347" s="9"/>
      <c r="V347" s="69" t="str">
        <f t="shared" si="17"/>
        <v/>
      </c>
      <c r="W347" s="10"/>
    </row>
    <row r="348" spans="1:23" x14ac:dyDescent="0.2">
      <c r="A348" s="22" t="str">
        <f t="shared" si="18"/>
        <v/>
      </c>
      <c r="B348" s="9"/>
      <c r="C348" s="9"/>
      <c r="D348" s="9"/>
      <c r="E348" s="9"/>
      <c r="F348" s="14"/>
      <c r="G348" s="9"/>
      <c r="H348" s="33" t="str">
        <f>IF($G348&lt;&gt;"",VLOOKUP($G348,Parametros!$I$3:$N$102,2,FALSE),"")</f>
        <v/>
      </c>
      <c r="I348" s="33" t="str">
        <f>IF($G348&lt;&gt;"",VLOOKUP($G348,Parametros!$I$3:$N$102,4,FALSE),"")</f>
        <v/>
      </c>
      <c r="J348" s="9"/>
      <c r="K348" s="33" t="str">
        <f>IF($J348&lt;&gt;"",VLOOKUP($J348,Parametros!$AL$3:$AN$102,3,FALSE),"")</f>
        <v/>
      </c>
      <c r="L348" s="9"/>
      <c r="M348" s="10"/>
      <c r="S348" s="22" t="str">
        <f t="shared" si="19"/>
        <v/>
      </c>
      <c r="T348" s="9"/>
      <c r="U348" s="9"/>
      <c r="V348" s="69" t="str">
        <f t="shared" si="17"/>
        <v/>
      </c>
      <c r="W348" s="10"/>
    </row>
    <row r="349" spans="1:23" x14ac:dyDescent="0.2">
      <c r="A349" s="22" t="str">
        <f t="shared" si="18"/>
        <v/>
      </c>
      <c r="B349" s="9"/>
      <c r="C349" s="9"/>
      <c r="D349" s="9"/>
      <c r="E349" s="9"/>
      <c r="F349" s="14"/>
      <c r="G349" s="9"/>
      <c r="H349" s="33" t="str">
        <f>IF($G349&lt;&gt;"",VLOOKUP($G349,Parametros!$I$3:$N$102,2,FALSE),"")</f>
        <v/>
      </c>
      <c r="I349" s="33" t="str">
        <f>IF($G349&lt;&gt;"",VLOOKUP($G349,Parametros!$I$3:$N$102,4,FALSE),"")</f>
        <v/>
      </c>
      <c r="J349" s="9"/>
      <c r="K349" s="33" t="str">
        <f>IF($J349&lt;&gt;"",VLOOKUP($J349,Parametros!$AL$3:$AN$102,3,FALSE),"")</f>
        <v/>
      </c>
      <c r="L349" s="9"/>
      <c r="M349" s="10"/>
      <c r="S349" s="22" t="str">
        <f t="shared" si="19"/>
        <v/>
      </c>
      <c r="T349" s="9"/>
      <c r="U349" s="9"/>
      <c r="V349" s="69" t="str">
        <f t="shared" si="17"/>
        <v/>
      </c>
      <c r="W349" s="10"/>
    </row>
    <row r="350" spans="1:23" x14ac:dyDescent="0.2">
      <c r="A350" s="22" t="str">
        <f t="shared" si="18"/>
        <v/>
      </c>
      <c r="B350" s="9"/>
      <c r="C350" s="9"/>
      <c r="D350" s="9"/>
      <c r="E350" s="9"/>
      <c r="F350" s="14"/>
      <c r="G350" s="9"/>
      <c r="H350" s="33" t="str">
        <f>IF($G350&lt;&gt;"",VLOOKUP($G350,Parametros!$I$3:$N$102,2,FALSE),"")</f>
        <v/>
      </c>
      <c r="I350" s="33" t="str">
        <f>IF($G350&lt;&gt;"",VLOOKUP($G350,Parametros!$I$3:$N$102,4,FALSE),"")</f>
        <v/>
      </c>
      <c r="J350" s="9"/>
      <c r="K350" s="33" t="str">
        <f>IF($J350&lt;&gt;"",VLOOKUP($J350,Parametros!$AL$3:$AN$102,3,FALSE),"")</f>
        <v/>
      </c>
      <c r="L350" s="9"/>
      <c r="M350" s="10"/>
      <c r="S350" s="22" t="str">
        <f t="shared" si="19"/>
        <v/>
      </c>
      <c r="T350" s="9"/>
      <c r="U350" s="9"/>
      <c r="V350" s="69" t="str">
        <f t="shared" si="17"/>
        <v/>
      </c>
      <c r="W350" s="10"/>
    </row>
    <row r="351" spans="1:23" x14ac:dyDescent="0.2">
      <c r="A351" s="22" t="str">
        <f t="shared" si="18"/>
        <v/>
      </c>
      <c r="B351" s="9"/>
      <c r="C351" s="9"/>
      <c r="D351" s="9"/>
      <c r="E351" s="9"/>
      <c r="F351" s="14"/>
      <c r="G351" s="9"/>
      <c r="H351" s="33" t="str">
        <f>IF($G351&lt;&gt;"",VLOOKUP($G351,Parametros!$I$3:$N$102,2,FALSE),"")</f>
        <v/>
      </c>
      <c r="I351" s="33" t="str">
        <f>IF($G351&lt;&gt;"",VLOOKUP($G351,Parametros!$I$3:$N$102,4,FALSE),"")</f>
        <v/>
      </c>
      <c r="J351" s="9"/>
      <c r="K351" s="33" t="str">
        <f>IF($J351&lt;&gt;"",VLOOKUP($J351,Parametros!$AL$3:$AN$102,3,FALSE),"")</f>
        <v/>
      </c>
      <c r="L351" s="9"/>
      <c r="M351" s="10"/>
      <c r="S351" s="22" t="str">
        <f t="shared" si="19"/>
        <v/>
      </c>
      <c r="T351" s="9"/>
      <c r="U351" s="9"/>
      <c r="V351" s="69" t="str">
        <f t="shared" si="17"/>
        <v/>
      </c>
      <c r="W351" s="10"/>
    </row>
    <row r="352" spans="1:23" x14ac:dyDescent="0.2">
      <c r="A352" s="22" t="str">
        <f t="shared" si="18"/>
        <v/>
      </c>
      <c r="B352" s="9"/>
      <c r="C352" s="9"/>
      <c r="D352" s="9"/>
      <c r="E352" s="9"/>
      <c r="F352" s="14"/>
      <c r="G352" s="9"/>
      <c r="H352" s="33" t="str">
        <f>IF($G352&lt;&gt;"",VLOOKUP($G352,Parametros!$I$3:$N$102,2,FALSE),"")</f>
        <v/>
      </c>
      <c r="I352" s="33" t="str">
        <f>IF($G352&lt;&gt;"",VLOOKUP($G352,Parametros!$I$3:$N$102,4,FALSE),"")</f>
        <v/>
      </c>
      <c r="J352" s="9"/>
      <c r="K352" s="33" t="str">
        <f>IF($J352&lt;&gt;"",VLOOKUP($J352,Parametros!$AL$3:$AN$102,3,FALSE),"")</f>
        <v/>
      </c>
      <c r="L352" s="9"/>
      <c r="M352" s="10"/>
      <c r="S352" s="22" t="str">
        <f t="shared" si="19"/>
        <v/>
      </c>
      <c r="T352" s="9"/>
      <c r="U352" s="9"/>
      <c r="V352" s="69" t="str">
        <f t="shared" si="17"/>
        <v/>
      </c>
      <c r="W352" s="10"/>
    </row>
    <row r="353" spans="1:23" x14ac:dyDescent="0.2">
      <c r="A353" s="22" t="str">
        <f t="shared" si="18"/>
        <v/>
      </c>
      <c r="B353" s="9"/>
      <c r="C353" s="9"/>
      <c r="D353" s="9"/>
      <c r="E353" s="9"/>
      <c r="F353" s="14"/>
      <c r="G353" s="9"/>
      <c r="H353" s="33" t="str">
        <f>IF($G353&lt;&gt;"",VLOOKUP($G353,Parametros!$I$3:$N$102,2,FALSE),"")</f>
        <v/>
      </c>
      <c r="I353" s="33" t="str">
        <f>IF($G353&lt;&gt;"",VLOOKUP($G353,Parametros!$I$3:$N$102,4,FALSE),"")</f>
        <v/>
      </c>
      <c r="J353" s="9"/>
      <c r="K353" s="33" t="str">
        <f>IF($J353&lt;&gt;"",VLOOKUP($J353,Parametros!$AL$3:$AN$102,3,FALSE),"")</f>
        <v/>
      </c>
      <c r="L353" s="9"/>
      <c r="M353" s="10"/>
      <c r="S353" s="22" t="str">
        <f t="shared" si="19"/>
        <v/>
      </c>
      <c r="T353" s="9"/>
      <c r="U353" s="9"/>
      <c r="V353" s="69" t="str">
        <f t="shared" si="17"/>
        <v/>
      </c>
      <c r="W353" s="10"/>
    </row>
    <row r="354" spans="1:23" x14ac:dyDescent="0.2">
      <c r="A354" s="22" t="str">
        <f t="shared" si="18"/>
        <v/>
      </c>
      <c r="B354" s="9"/>
      <c r="C354" s="9"/>
      <c r="D354" s="9"/>
      <c r="E354" s="9"/>
      <c r="F354" s="14"/>
      <c r="G354" s="9"/>
      <c r="H354" s="33" t="str">
        <f>IF($G354&lt;&gt;"",VLOOKUP($G354,Parametros!$I$3:$N$102,2,FALSE),"")</f>
        <v/>
      </c>
      <c r="I354" s="33" t="str">
        <f>IF($G354&lt;&gt;"",VLOOKUP($G354,Parametros!$I$3:$N$102,4,FALSE),"")</f>
        <v/>
      </c>
      <c r="J354" s="9"/>
      <c r="K354" s="33" t="str">
        <f>IF($J354&lt;&gt;"",VLOOKUP($J354,Parametros!$AL$3:$AN$102,3,FALSE),"")</f>
        <v/>
      </c>
      <c r="L354" s="9"/>
      <c r="M354" s="10"/>
      <c r="S354" s="22" t="str">
        <f t="shared" si="19"/>
        <v/>
      </c>
      <c r="T354" s="9"/>
      <c r="U354" s="9"/>
      <c r="V354" s="69" t="str">
        <f t="shared" si="17"/>
        <v/>
      </c>
      <c r="W354" s="10"/>
    </row>
    <row r="355" spans="1:23" x14ac:dyDescent="0.2">
      <c r="A355" s="22" t="str">
        <f t="shared" si="18"/>
        <v/>
      </c>
      <c r="B355" s="9"/>
      <c r="C355" s="9"/>
      <c r="D355" s="9"/>
      <c r="E355" s="9"/>
      <c r="F355" s="14"/>
      <c r="G355" s="9"/>
      <c r="H355" s="33" t="str">
        <f>IF($G355&lt;&gt;"",VLOOKUP($G355,Parametros!$I$3:$N$102,2,FALSE),"")</f>
        <v/>
      </c>
      <c r="I355" s="33" t="str">
        <f>IF($G355&lt;&gt;"",VLOOKUP($G355,Parametros!$I$3:$N$102,4,FALSE),"")</f>
        <v/>
      </c>
      <c r="J355" s="9"/>
      <c r="K355" s="33" t="str">
        <f>IF($J355&lt;&gt;"",VLOOKUP($J355,Parametros!$AL$3:$AN$102,3,FALSE),"")</f>
        <v/>
      </c>
      <c r="L355" s="9"/>
      <c r="M355" s="10"/>
      <c r="S355" s="22" t="str">
        <f t="shared" si="19"/>
        <v/>
      </c>
      <c r="T355" s="9"/>
      <c r="U355" s="9"/>
      <c r="V355" s="69" t="str">
        <f t="shared" si="17"/>
        <v/>
      </c>
      <c r="W355" s="10"/>
    </row>
    <row r="356" spans="1:23" x14ac:dyDescent="0.2">
      <c r="A356" s="22" t="str">
        <f t="shared" si="18"/>
        <v/>
      </c>
      <c r="B356" s="9"/>
      <c r="C356" s="9"/>
      <c r="D356" s="9"/>
      <c r="E356" s="9"/>
      <c r="F356" s="14"/>
      <c r="G356" s="9"/>
      <c r="H356" s="33" t="str">
        <f>IF($G356&lt;&gt;"",VLOOKUP($G356,Parametros!$I$3:$N$102,2,FALSE),"")</f>
        <v/>
      </c>
      <c r="I356" s="33" t="str">
        <f>IF($G356&lt;&gt;"",VLOOKUP($G356,Parametros!$I$3:$N$102,4,FALSE),"")</f>
        <v/>
      </c>
      <c r="J356" s="9"/>
      <c r="K356" s="33" t="str">
        <f>IF($J356&lt;&gt;"",VLOOKUP($J356,Parametros!$AL$3:$AN$102,3,FALSE),"")</f>
        <v/>
      </c>
      <c r="L356" s="9"/>
      <c r="M356" s="10"/>
      <c r="S356" s="22" t="str">
        <f t="shared" si="19"/>
        <v/>
      </c>
      <c r="T356" s="9"/>
      <c r="U356" s="9"/>
      <c r="V356" s="69" t="str">
        <f t="shared" si="17"/>
        <v/>
      </c>
      <c r="W356" s="10"/>
    </row>
    <row r="357" spans="1:23" x14ac:dyDescent="0.2">
      <c r="A357" s="22" t="str">
        <f t="shared" si="18"/>
        <v/>
      </c>
      <c r="B357" s="9"/>
      <c r="C357" s="9"/>
      <c r="D357" s="9"/>
      <c r="E357" s="9"/>
      <c r="F357" s="14"/>
      <c r="G357" s="9"/>
      <c r="H357" s="33" t="str">
        <f>IF($G357&lt;&gt;"",VLOOKUP($G357,Parametros!$I$3:$N$102,2,FALSE),"")</f>
        <v/>
      </c>
      <c r="I357" s="33" t="str">
        <f>IF($G357&lt;&gt;"",VLOOKUP($G357,Parametros!$I$3:$N$102,4,FALSE),"")</f>
        <v/>
      </c>
      <c r="J357" s="9"/>
      <c r="K357" s="33" t="str">
        <f>IF($J357&lt;&gt;"",VLOOKUP($J357,Parametros!$AL$3:$AN$102,3,FALSE),"")</f>
        <v/>
      </c>
      <c r="L357" s="9"/>
      <c r="M357" s="10"/>
      <c r="S357" s="22" t="str">
        <f t="shared" si="19"/>
        <v/>
      </c>
      <c r="T357" s="9"/>
      <c r="U357" s="9"/>
      <c r="V357" s="69" t="str">
        <f t="shared" si="17"/>
        <v/>
      </c>
      <c r="W357" s="10"/>
    </row>
    <row r="358" spans="1:23" x14ac:dyDescent="0.2">
      <c r="A358" s="22" t="str">
        <f t="shared" si="18"/>
        <v/>
      </c>
      <c r="B358" s="9"/>
      <c r="C358" s="9"/>
      <c r="D358" s="9"/>
      <c r="E358" s="9"/>
      <c r="F358" s="14"/>
      <c r="G358" s="9"/>
      <c r="H358" s="33" t="str">
        <f>IF($G358&lt;&gt;"",VLOOKUP($G358,Parametros!$I$3:$N$102,2,FALSE),"")</f>
        <v/>
      </c>
      <c r="I358" s="33" t="str">
        <f>IF($G358&lt;&gt;"",VLOOKUP($G358,Parametros!$I$3:$N$102,4,FALSE),"")</f>
        <v/>
      </c>
      <c r="J358" s="9"/>
      <c r="K358" s="33" t="str">
        <f>IF($J358&lt;&gt;"",VLOOKUP($J358,Parametros!$AL$3:$AN$102,3,FALSE),"")</f>
        <v/>
      </c>
      <c r="L358" s="9"/>
      <c r="M358" s="10"/>
      <c r="S358" s="22" t="str">
        <f t="shared" si="19"/>
        <v/>
      </c>
      <c r="T358" s="9"/>
      <c r="U358" s="9"/>
      <c r="V358" s="69" t="str">
        <f t="shared" si="17"/>
        <v/>
      </c>
      <c r="W358" s="10"/>
    </row>
    <row r="359" spans="1:23" x14ac:dyDescent="0.2">
      <c r="A359" s="22" t="str">
        <f t="shared" si="18"/>
        <v/>
      </c>
      <c r="B359" s="9"/>
      <c r="C359" s="9"/>
      <c r="D359" s="9"/>
      <c r="E359" s="9"/>
      <c r="F359" s="14"/>
      <c r="G359" s="9"/>
      <c r="H359" s="33" t="str">
        <f>IF($G359&lt;&gt;"",VLOOKUP($G359,Parametros!$I$3:$N$102,2,FALSE),"")</f>
        <v/>
      </c>
      <c r="I359" s="33" t="str">
        <f>IF($G359&lt;&gt;"",VLOOKUP($G359,Parametros!$I$3:$N$102,4,FALSE),"")</f>
        <v/>
      </c>
      <c r="J359" s="9"/>
      <c r="K359" s="33" t="str">
        <f>IF($J359&lt;&gt;"",VLOOKUP($J359,Parametros!$AL$3:$AN$102,3,FALSE),"")</f>
        <v/>
      </c>
      <c r="L359" s="9"/>
      <c r="M359" s="10"/>
      <c r="S359" s="22" t="str">
        <f t="shared" si="19"/>
        <v/>
      </c>
      <c r="T359" s="9"/>
      <c r="U359" s="9"/>
      <c r="V359" s="69" t="str">
        <f t="shared" si="17"/>
        <v/>
      </c>
      <c r="W359" s="10"/>
    </row>
    <row r="360" spans="1:23" x14ac:dyDescent="0.2">
      <c r="A360" s="22" t="str">
        <f t="shared" si="18"/>
        <v/>
      </c>
      <c r="B360" s="9"/>
      <c r="C360" s="9"/>
      <c r="D360" s="9"/>
      <c r="E360" s="9"/>
      <c r="F360" s="14"/>
      <c r="G360" s="9"/>
      <c r="H360" s="33" t="str">
        <f>IF($G360&lt;&gt;"",VLOOKUP($G360,Parametros!$I$3:$N$102,2,FALSE),"")</f>
        <v/>
      </c>
      <c r="I360" s="33" t="str">
        <f>IF($G360&lt;&gt;"",VLOOKUP($G360,Parametros!$I$3:$N$102,4,FALSE),"")</f>
        <v/>
      </c>
      <c r="J360" s="9"/>
      <c r="K360" s="33" t="str">
        <f>IF($J360&lt;&gt;"",VLOOKUP($J360,Parametros!$AL$3:$AN$102,3,FALSE),"")</f>
        <v/>
      </c>
      <c r="L360" s="9"/>
      <c r="M360" s="10"/>
      <c r="S360" s="22" t="str">
        <f t="shared" si="19"/>
        <v/>
      </c>
      <c r="T360" s="9"/>
      <c r="U360" s="9"/>
      <c r="V360" s="69" t="str">
        <f t="shared" si="17"/>
        <v/>
      </c>
      <c r="W360" s="10"/>
    </row>
    <row r="361" spans="1:23" x14ac:dyDescent="0.2">
      <c r="A361" s="22" t="str">
        <f t="shared" si="18"/>
        <v/>
      </c>
      <c r="B361" s="9"/>
      <c r="C361" s="9"/>
      <c r="D361" s="9"/>
      <c r="E361" s="9"/>
      <c r="F361" s="14"/>
      <c r="G361" s="9"/>
      <c r="H361" s="33" t="str">
        <f>IF($G361&lt;&gt;"",VLOOKUP($G361,Parametros!$I$3:$N$102,2,FALSE),"")</f>
        <v/>
      </c>
      <c r="I361" s="33" t="str">
        <f>IF($G361&lt;&gt;"",VLOOKUP($G361,Parametros!$I$3:$N$102,4,FALSE),"")</f>
        <v/>
      </c>
      <c r="J361" s="9"/>
      <c r="K361" s="33" t="str">
        <f>IF($J361&lt;&gt;"",VLOOKUP($J361,Parametros!$AL$3:$AN$102,3,FALSE),"")</f>
        <v/>
      </c>
      <c r="L361" s="9"/>
      <c r="M361" s="10"/>
      <c r="S361" s="22" t="str">
        <f t="shared" si="19"/>
        <v/>
      </c>
      <c r="T361" s="9"/>
      <c r="U361" s="9"/>
      <c r="V361" s="69" t="str">
        <f t="shared" si="17"/>
        <v/>
      </c>
      <c r="W361" s="10"/>
    </row>
    <row r="362" spans="1:23" x14ac:dyDescent="0.2">
      <c r="A362" s="22" t="str">
        <f t="shared" si="18"/>
        <v/>
      </c>
      <c r="B362" s="9"/>
      <c r="C362" s="9"/>
      <c r="D362" s="9"/>
      <c r="E362" s="9"/>
      <c r="F362" s="14"/>
      <c r="G362" s="9"/>
      <c r="H362" s="33" t="str">
        <f>IF($G362&lt;&gt;"",VLOOKUP($G362,Parametros!$I$3:$N$102,2,FALSE),"")</f>
        <v/>
      </c>
      <c r="I362" s="33" t="str">
        <f>IF($G362&lt;&gt;"",VLOOKUP($G362,Parametros!$I$3:$N$102,4,FALSE),"")</f>
        <v/>
      </c>
      <c r="J362" s="9"/>
      <c r="K362" s="33" t="str">
        <f>IF($J362&lt;&gt;"",VLOOKUP($J362,Parametros!$AL$3:$AN$102,3,FALSE),"")</f>
        <v/>
      </c>
      <c r="L362" s="9"/>
      <c r="M362" s="10"/>
      <c r="S362" s="22" t="str">
        <f t="shared" si="19"/>
        <v/>
      </c>
      <c r="T362" s="9"/>
      <c r="U362" s="9"/>
      <c r="V362" s="69" t="str">
        <f t="shared" si="17"/>
        <v/>
      </c>
      <c r="W362" s="10"/>
    </row>
    <row r="363" spans="1:23" x14ac:dyDescent="0.2">
      <c r="A363" s="22" t="str">
        <f t="shared" si="18"/>
        <v/>
      </c>
      <c r="B363" s="9"/>
      <c r="C363" s="9"/>
      <c r="D363" s="9"/>
      <c r="E363" s="9"/>
      <c r="F363" s="14"/>
      <c r="G363" s="9"/>
      <c r="H363" s="33" t="str">
        <f>IF($G363&lt;&gt;"",VLOOKUP($G363,Parametros!$I$3:$N$102,2,FALSE),"")</f>
        <v/>
      </c>
      <c r="I363" s="33" t="str">
        <f>IF($G363&lt;&gt;"",VLOOKUP($G363,Parametros!$I$3:$N$102,4,FALSE),"")</f>
        <v/>
      </c>
      <c r="J363" s="9"/>
      <c r="K363" s="33" t="str">
        <f>IF($J363&lt;&gt;"",VLOOKUP($J363,Parametros!$AL$3:$AN$102,3,FALSE),"")</f>
        <v/>
      </c>
      <c r="L363" s="9"/>
      <c r="M363" s="10"/>
      <c r="S363" s="22" t="str">
        <f t="shared" si="19"/>
        <v/>
      </c>
      <c r="T363" s="9"/>
      <c r="U363" s="9"/>
      <c r="V363" s="69" t="str">
        <f t="shared" si="17"/>
        <v/>
      </c>
      <c r="W363" s="10"/>
    </row>
    <row r="364" spans="1:23" x14ac:dyDescent="0.2">
      <c r="A364" s="22" t="str">
        <f t="shared" si="18"/>
        <v/>
      </c>
      <c r="B364" s="9"/>
      <c r="C364" s="9"/>
      <c r="D364" s="9"/>
      <c r="E364" s="9"/>
      <c r="F364" s="14"/>
      <c r="G364" s="9"/>
      <c r="H364" s="33" t="str">
        <f>IF($G364&lt;&gt;"",VLOOKUP($G364,Parametros!$I$3:$N$102,2,FALSE),"")</f>
        <v/>
      </c>
      <c r="I364" s="33" t="str">
        <f>IF($G364&lt;&gt;"",VLOOKUP($G364,Parametros!$I$3:$N$102,4,FALSE),"")</f>
        <v/>
      </c>
      <c r="J364" s="9"/>
      <c r="K364" s="33" t="str">
        <f>IF($J364&lt;&gt;"",VLOOKUP($J364,Parametros!$AL$3:$AN$102,3,FALSE),"")</f>
        <v/>
      </c>
      <c r="L364" s="9"/>
      <c r="M364" s="10"/>
      <c r="S364" s="22" t="str">
        <f t="shared" si="19"/>
        <v/>
      </c>
      <c r="T364" s="9"/>
      <c r="U364" s="9"/>
      <c r="V364" s="69" t="str">
        <f t="shared" si="17"/>
        <v/>
      </c>
      <c r="W364" s="10"/>
    </row>
    <row r="365" spans="1:23" x14ac:dyDescent="0.2">
      <c r="A365" s="22" t="str">
        <f t="shared" si="18"/>
        <v/>
      </c>
      <c r="B365" s="9"/>
      <c r="C365" s="9"/>
      <c r="D365" s="9"/>
      <c r="E365" s="9"/>
      <c r="F365" s="14"/>
      <c r="G365" s="9"/>
      <c r="H365" s="33" t="str">
        <f>IF($G365&lt;&gt;"",VLOOKUP($G365,Parametros!$I$3:$N$102,2,FALSE),"")</f>
        <v/>
      </c>
      <c r="I365" s="33" t="str">
        <f>IF($G365&lt;&gt;"",VLOOKUP($G365,Parametros!$I$3:$N$102,4,FALSE),"")</f>
        <v/>
      </c>
      <c r="J365" s="9"/>
      <c r="K365" s="33" t="str">
        <f>IF($J365&lt;&gt;"",VLOOKUP($J365,Parametros!$AL$3:$AN$102,3,FALSE),"")</f>
        <v/>
      </c>
      <c r="L365" s="9"/>
      <c r="M365" s="10"/>
      <c r="S365" s="22" t="str">
        <f t="shared" si="19"/>
        <v/>
      </c>
      <c r="T365" s="9"/>
      <c r="U365" s="9"/>
      <c r="V365" s="69" t="str">
        <f t="shared" si="17"/>
        <v/>
      </c>
      <c r="W365" s="10"/>
    </row>
    <row r="366" spans="1:23" x14ac:dyDescent="0.2">
      <c r="A366" s="22" t="str">
        <f t="shared" si="18"/>
        <v/>
      </c>
      <c r="B366" s="9"/>
      <c r="C366" s="9"/>
      <c r="D366" s="9"/>
      <c r="E366" s="9"/>
      <c r="F366" s="14"/>
      <c r="G366" s="9"/>
      <c r="H366" s="33" t="str">
        <f>IF($G366&lt;&gt;"",VLOOKUP($G366,Parametros!$I$3:$N$102,2,FALSE),"")</f>
        <v/>
      </c>
      <c r="I366" s="33" t="str">
        <f>IF($G366&lt;&gt;"",VLOOKUP($G366,Parametros!$I$3:$N$102,4,FALSE),"")</f>
        <v/>
      </c>
      <c r="J366" s="9"/>
      <c r="K366" s="33" t="str">
        <f>IF($J366&lt;&gt;"",VLOOKUP($J366,Parametros!$AL$3:$AN$102,3,FALSE),"")</f>
        <v/>
      </c>
      <c r="L366" s="9"/>
      <c r="M366" s="10"/>
      <c r="S366" s="22" t="str">
        <f t="shared" si="19"/>
        <v/>
      </c>
      <c r="T366" s="9"/>
      <c r="U366" s="9"/>
      <c r="V366" s="69" t="str">
        <f t="shared" si="17"/>
        <v/>
      </c>
      <c r="W366" s="10"/>
    </row>
    <row r="367" spans="1:23" x14ac:dyDescent="0.2">
      <c r="A367" s="22" t="str">
        <f t="shared" si="18"/>
        <v/>
      </c>
      <c r="B367" s="9"/>
      <c r="C367" s="9"/>
      <c r="D367" s="9"/>
      <c r="E367" s="9"/>
      <c r="F367" s="14"/>
      <c r="G367" s="9"/>
      <c r="H367" s="33" t="str">
        <f>IF($G367&lt;&gt;"",VLOOKUP($G367,Parametros!$I$3:$N$102,2,FALSE),"")</f>
        <v/>
      </c>
      <c r="I367" s="33" t="str">
        <f>IF($G367&lt;&gt;"",VLOOKUP($G367,Parametros!$I$3:$N$102,4,FALSE),"")</f>
        <v/>
      </c>
      <c r="J367" s="9"/>
      <c r="K367" s="33" t="str">
        <f>IF($J367&lt;&gt;"",VLOOKUP($J367,Parametros!$AL$3:$AN$102,3,FALSE),"")</f>
        <v/>
      </c>
      <c r="L367" s="9"/>
      <c r="M367" s="10"/>
      <c r="S367" s="22" t="str">
        <f t="shared" si="19"/>
        <v/>
      </c>
      <c r="T367" s="9"/>
      <c r="U367" s="9"/>
      <c r="V367" s="69" t="str">
        <f t="shared" si="17"/>
        <v/>
      </c>
      <c r="W367" s="10"/>
    </row>
    <row r="368" spans="1:23" x14ac:dyDescent="0.2">
      <c r="A368" s="22" t="str">
        <f t="shared" si="18"/>
        <v/>
      </c>
      <c r="B368" s="9"/>
      <c r="C368" s="9"/>
      <c r="D368" s="9"/>
      <c r="E368" s="9"/>
      <c r="F368" s="14"/>
      <c r="G368" s="9"/>
      <c r="H368" s="33" t="str">
        <f>IF($G368&lt;&gt;"",VLOOKUP($G368,Parametros!$I$3:$N$102,2,FALSE),"")</f>
        <v/>
      </c>
      <c r="I368" s="33" t="str">
        <f>IF($G368&lt;&gt;"",VLOOKUP($G368,Parametros!$I$3:$N$102,4,FALSE),"")</f>
        <v/>
      </c>
      <c r="J368" s="9"/>
      <c r="K368" s="33" t="str">
        <f>IF($J368&lt;&gt;"",VLOOKUP($J368,Parametros!$AL$3:$AN$102,3,FALSE),"")</f>
        <v/>
      </c>
      <c r="L368" s="9"/>
      <c r="M368" s="10"/>
      <c r="S368" s="22" t="str">
        <f t="shared" si="19"/>
        <v/>
      </c>
      <c r="T368" s="9"/>
      <c r="U368" s="9"/>
      <c r="V368" s="69" t="str">
        <f t="shared" si="17"/>
        <v/>
      </c>
      <c r="W368" s="10"/>
    </row>
    <row r="369" spans="1:23" x14ac:dyDescent="0.2">
      <c r="A369" s="22" t="str">
        <f t="shared" si="18"/>
        <v/>
      </c>
      <c r="B369" s="9"/>
      <c r="C369" s="9"/>
      <c r="D369" s="9"/>
      <c r="E369" s="9"/>
      <c r="F369" s="14"/>
      <c r="G369" s="9"/>
      <c r="H369" s="33" t="str">
        <f>IF($G369&lt;&gt;"",VLOOKUP($G369,Parametros!$I$3:$N$102,2,FALSE),"")</f>
        <v/>
      </c>
      <c r="I369" s="33" t="str">
        <f>IF($G369&lt;&gt;"",VLOOKUP($G369,Parametros!$I$3:$N$102,4,FALSE),"")</f>
        <v/>
      </c>
      <c r="J369" s="9"/>
      <c r="K369" s="33" t="str">
        <f>IF($J369&lt;&gt;"",VLOOKUP($J369,Parametros!$AL$3:$AN$102,3,FALSE),"")</f>
        <v/>
      </c>
      <c r="L369" s="9"/>
      <c r="M369" s="10"/>
      <c r="S369" s="22" t="str">
        <f t="shared" si="19"/>
        <v/>
      </c>
      <c r="T369" s="9"/>
      <c r="U369" s="9"/>
      <c r="V369" s="69" t="str">
        <f t="shared" si="17"/>
        <v/>
      </c>
      <c r="W369" s="10"/>
    </row>
    <row r="370" spans="1:23" x14ac:dyDescent="0.2">
      <c r="A370" s="22" t="str">
        <f t="shared" si="18"/>
        <v/>
      </c>
      <c r="B370" s="9"/>
      <c r="C370" s="9"/>
      <c r="D370" s="9"/>
      <c r="E370" s="9"/>
      <c r="F370" s="14"/>
      <c r="G370" s="9"/>
      <c r="H370" s="33" t="str">
        <f>IF($G370&lt;&gt;"",VLOOKUP($G370,Parametros!$I$3:$N$102,2,FALSE),"")</f>
        <v/>
      </c>
      <c r="I370" s="33" t="str">
        <f>IF($G370&lt;&gt;"",VLOOKUP($G370,Parametros!$I$3:$N$102,4,FALSE),"")</f>
        <v/>
      </c>
      <c r="J370" s="9"/>
      <c r="K370" s="33" t="str">
        <f>IF($J370&lt;&gt;"",VLOOKUP($J370,Parametros!$AL$3:$AN$102,3,FALSE),"")</f>
        <v/>
      </c>
      <c r="L370" s="9"/>
      <c r="M370" s="10"/>
      <c r="S370" s="22" t="str">
        <f t="shared" si="19"/>
        <v/>
      </c>
      <c r="T370" s="9"/>
      <c r="U370" s="9"/>
      <c r="V370" s="69" t="str">
        <f t="shared" si="17"/>
        <v/>
      </c>
      <c r="W370" s="10"/>
    </row>
    <row r="371" spans="1:23" x14ac:dyDescent="0.2">
      <c r="A371" s="22" t="str">
        <f t="shared" si="18"/>
        <v/>
      </c>
      <c r="B371" s="9"/>
      <c r="C371" s="9"/>
      <c r="D371" s="9"/>
      <c r="E371" s="9"/>
      <c r="F371" s="14"/>
      <c r="G371" s="9"/>
      <c r="H371" s="33" t="str">
        <f>IF($G371&lt;&gt;"",VLOOKUP($G371,Parametros!$I$3:$N$102,2,FALSE),"")</f>
        <v/>
      </c>
      <c r="I371" s="33" t="str">
        <f>IF($G371&lt;&gt;"",VLOOKUP($G371,Parametros!$I$3:$N$102,4,FALSE),"")</f>
        <v/>
      </c>
      <c r="J371" s="9"/>
      <c r="K371" s="33" t="str">
        <f>IF($J371&lt;&gt;"",VLOOKUP($J371,Parametros!$AL$3:$AN$102,3,FALSE),"")</f>
        <v/>
      </c>
      <c r="L371" s="9"/>
      <c r="M371" s="10"/>
      <c r="S371" s="22" t="str">
        <f t="shared" si="19"/>
        <v/>
      </c>
      <c r="T371" s="9"/>
      <c r="U371" s="9"/>
      <c r="V371" s="69" t="str">
        <f t="shared" si="17"/>
        <v/>
      </c>
      <c r="W371" s="10"/>
    </row>
    <row r="372" spans="1:23" x14ac:dyDescent="0.2">
      <c r="A372" s="22" t="str">
        <f t="shared" si="18"/>
        <v/>
      </c>
      <c r="B372" s="9"/>
      <c r="C372" s="9"/>
      <c r="D372" s="9"/>
      <c r="E372" s="9"/>
      <c r="F372" s="14"/>
      <c r="G372" s="9"/>
      <c r="H372" s="33" t="str">
        <f>IF($G372&lt;&gt;"",VLOOKUP($G372,Parametros!$I$3:$N$102,2,FALSE),"")</f>
        <v/>
      </c>
      <c r="I372" s="33" t="str">
        <f>IF($G372&lt;&gt;"",VLOOKUP($G372,Parametros!$I$3:$N$102,4,FALSE),"")</f>
        <v/>
      </c>
      <c r="J372" s="9"/>
      <c r="K372" s="33" t="str">
        <f>IF($J372&lt;&gt;"",VLOOKUP($J372,Parametros!$AL$3:$AN$102,3,FALSE),"")</f>
        <v/>
      </c>
      <c r="L372" s="9"/>
      <c r="M372" s="10"/>
      <c r="S372" s="22" t="str">
        <f t="shared" si="19"/>
        <v/>
      </c>
      <c r="T372" s="9"/>
      <c r="U372" s="9"/>
      <c r="V372" s="69" t="str">
        <f t="shared" si="17"/>
        <v/>
      </c>
      <c r="W372" s="10"/>
    </row>
    <row r="373" spans="1:23" x14ac:dyDescent="0.2">
      <c r="A373" s="22" t="str">
        <f t="shared" si="18"/>
        <v/>
      </c>
      <c r="B373" s="9"/>
      <c r="C373" s="9"/>
      <c r="D373" s="9"/>
      <c r="E373" s="9"/>
      <c r="F373" s="14"/>
      <c r="G373" s="9"/>
      <c r="H373" s="33" t="str">
        <f>IF($G373&lt;&gt;"",VLOOKUP($G373,Parametros!$I$3:$N$102,2,FALSE),"")</f>
        <v/>
      </c>
      <c r="I373" s="33" t="str">
        <f>IF($G373&lt;&gt;"",VLOOKUP($G373,Parametros!$I$3:$N$102,4,FALSE),"")</f>
        <v/>
      </c>
      <c r="J373" s="9"/>
      <c r="K373" s="33" t="str">
        <f>IF($J373&lt;&gt;"",VLOOKUP($J373,Parametros!$AL$3:$AN$102,3,FALSE),"")</f>
        <v/>
      </c>
      <c r="L373" s="9"/>
      <c r="M373" s="10"/>
      <c r="S373" s="22" t="str">
        <f t="shared" si="19"/>
        <v/>
      </c>
      <c r="T373" s="9"/>
      <c r="U373" s="9"/>
      <c r="V373" s="69" t="str">
        <f t="shared" si="17"/>
        <v/>
      </c>
      <c r="W373" s="10"/>
    </row>
    <row r="374" spans="1:23" x14ac:dyDescent="0.2">
      <c r="A374" s="22" t="str">
        <f t="shared" si="18"/>
        <v/>
      </c>
      <c r="B374" s="9"/>
      <c r="C374" s="9"/>
      <c r="D374" s="9"/>
      <c r="E374" s="9"/>
      <c r="F374" s="14"/>
      <c r="G374" s="9"/>
      <c r="H374" s="33" t="str">
        <f>IF($G374&lt;&gt;"",VLOOKUP($G374,Parametros!$I$3:$N$102,2,FALSE),"")</f>
        <v/>
      </c>
      <c r="I374" s="33" t="str">
        <f>IF($G374&lt;&gt;"",VLOOKUP($G374,Parametros!$I$3:$N$102,4,FALSE),"")</f>
        <v/>
      </c>
      <c r="J374" s="9"/>
      <c r="K374" s="33" t="str">
        <f>IF($J374&lt;&gt;"",VLOOKUP($J374,Parametros!$AL$3:$AN$102,3,FALSE),"")</f>
        <v/>
      </c>
      <c r="L374" s="9"/>
      <c r="M374" s="10"/>
      <c r="S374" s="22" t="str">
        <f t="shared" si="19"/>
        <v/>
      </c>
      <c r="T374" s="9"/>
      <c r="U374" s="9"/>
      <c r="V374" s="69" t="str">
        <f t="shared" si="17"/>
        <v/>
      </c>
      <c r="W374" s="10"/>
    </row>
    <row r="375" spans="1:23" x14ac:dyDescent="0.2">
      <c r="A375" s="22" t="str">
        <f t="shared" si="18"/>
        <v/>
      </c>
      <c r="B375" s="9"/>
      <c r="C375" s="9"/>
      <c r="D375" s="9"/>
      <c r="E375" s="9"/>
      <c r="F375" s="14"/>
      <c r="G375" s="9"/>
      <c r="H375" s="33" t="str">
        <f>IF($G375&lt;&gt;"",VLOOKUP($G375,Parametros!$I$3:$N$102,2,FALSE),"")</f>
        <v/>
      </c>
      <c r="I375" s="33" t="str">
        <f>IF($G375&lt;&gt;"",VLOOKUP($G375,Parametros!$I$3:$N$102,4,FALSE),"")</f>
        <v/>
      </c>
      <c r="J375" s="9"/>
      <c r="K375" s="33" t="str">
        <f>IF($J375&lt;&gt;"",VLOOKUP($J375,Parametros!$AL$3:$AN$102,3,FALSE),"")</f>
        <v/>
      </c>
      <c r="L375" s="9"/>
      <c r="M375" s="10"/>
      <c r="S375" s="22" t="str">
        <f t="shared" si="19"/>
        <v/>
      </c>
      <c r="T375" s="9"/>
      <c r="U375" s="9"/>
      <c r="V375" s="69" t="str">
        <f t="shared" si="17"/>
        <v/>
      </c>
      <c r="W375" s="10"/>
    </row>
    <row r="376" spans="1:23" x14ac:dyDescent="0.2">
      <c r="A376" s="22" t="str">
        <f t="shared" si="18"/>
        <v/>
      </c>
      <c r="B376" s="9"/>
      <c r="C376" s="9"/>
      <c r="D376" s="9"/>
      <c r="E376" s="9"/>
      <c r="F376" s="14"/>
      <c r="G376" s="9"/>
      <c r="H376" s="33" t="str">
        <f>IF($G376&lt;&gt;"",VLOOKUP($G376,Parametros!$I$3:$N$102,2,FALSE),"")</f>
        <v/>
      </c>
      <c r="I376" s="33" t="str">
        <f>IF($G376&lt;&gt;"",VLOOKUP($G376,Parametros!$I$3:$N$102,4,FALSE),"")</f>
        <v/>
      </c>
      <c r="J376" s="9"/>
      <c r="K376" s="33" t="str">
        <f>IF($J376&lt;&gt;"",VLOOKUP($J376,Parametros!$AL$3:$AN$102,3,FALSE),"")</f>
        <v/>
      </c>
      <c r="L376" s="9"/>
      <c r="M376" s="10"/>
      <c r="S376" s="22" t="str">
        <f t="shared" si="19"/>
        <v/>
      </c>
      <c r="T376" s="9"/>
      <c r="U376" s="9"/>
      <c r="V376" s="69" t="str">
        <f t="shared" si="17"/>
        <v/>
      </c>
      <c r="W376" s="10"/>
    </row>
    <row r="377" spans="1:23" x14ac:dyDescent="0.2">
      <c r="A377" s="22" t="str">
        <f t="shared" si="18"/>
        <v/>
      </c>
      <c r="B377" s="9"/>
      <c r="C377" s="9"/>
      <c r="D377" s="9"/>
      <c r="E377" s="9"/>
      <c r="F377" s="14"/>
      <c r="G377" s="9"/>
      <c r="H377" s="33" t="str">
        <f>IF($G377&lt;&gt;"",VLOOKUP($G377,Parametros!$I$3:$N$102,2,FALSE),"")</f>
        <v/>
      </c>
      <c r="I377" s="33" t="str">
        <f>IF($G377&lt;&gt;"",VLOOKUP($G377,Parametros!$I$3:$N$102,4,FALSE),"")</f>
        <v/>
      </c>
      <c r="J377" s="9"/>
      <c r="K377" s="33" t="str">
        <f>IF($J377&lt;&gt;"",VLOOKUP($J377,Parametros!$AL$3:$AN$102,3,FALSE),"")</f>
        <v/>
      </c>
      <c r="L377" s="9"/>
      <c r="M377" s="10"/>
      <c r="S377" s="22" t="str">
        <f t="shared" si="19"/>
        <v/>
      </c>
      <c r="T377" s="9"/>
      <c r="U377" s="9"/>
      <c r="V377" s="69" t="str">
        <f t="shared" si="17"/>
        <v/>
      </c>
      <c r="W377" s="10"/>
    </row>
    <row r="378" spans="1:23" x14ac:dyDescent="0.2">
      <c r="A378" s="22" t="str">
        <f t="shared" si="18"/>
        <v/>
      </c>
      <c r="B378" s="9"/>
      <c r="C378" s="9"/>
      <c r="D378" s="9"/>
      <c r="E378" s="9"/>
      <c r="F378" s="14"/>
      <c r="G378" s="9"/>
      <c r="H378" s="33" t="str">
        <f>IF($G378&lt;&gt;"",VLOOKUP($G378,Parametros!$I$3:$N$102,2,FALSE),"")</f>
        <v/>
      </c>
      <c r="I378" s="33" t="str">
        <f>IF($G378&lt;&gt;"",VLOOKUP($G378,Parametros!$I$3:$N$102,4,FALSE),"")</f>
        <v/>
      </c>
      <c r="J378" s="9"/>
      <c r="K378" s="33" t="str">
        <f>IF($J378&lt;&gt;"",VLOOKUP($J378,Parametros!$AL$3:$AN$102,3,FALSE),"")</f>
        <v/>
      </c>
      <c r="L378" s="9"/>
      <c r="M378" s="10"/>
      <c r="S378" s="22" t="str">
        <f t="shared" si="19"/>
        <v/>
      </c>
      <c r="T378" s="9"/>
      <c r="U378" s="9"/>
      <c r="V378" s="69" t="str">
        <f t="shared" si="17"/>
        <v/>
      </c>
      <c r="W378" s="10"/>
    </row>
    <row r="379" spans="1:23" x14ac:dyDescent="0.2">
      <c r="A379" s="22" t="str">
        <f t="shared" si="18"/>
        <v/>
      </c>
      <c r="B379" s="9"/>
      <c r="C379" s="9"/>
      <c r="D379" s="9"/>
      <c r="E379" s="9"/>
      <c r="F379" s="14"/>
      <c r="G379" s="9"/>
      <c r="H379" s="33" t="str">
        <f>IF($G379&lt;&gt;"",VLOOKUP($G379,Parametros!$I$3:$N$102,2,FALSE),"")</f>
        <v/>
      </c>
      <c r="I379" s="33" t="str">
        <f>IF($G379&lt;&gt;"",VLOOKUP($G379,Parametros!$I$3:$N$102,4,FALSE),"")</f>
        <v/>
      </c>
      <c r="J379" s="9"/>
      <c r="K379" s="33" t="str">
        <f>IF($J379&lt;&gt;"",VLOOKUP($J379,Parametros!$AL$3:$AN$102,3,FALSE),"")</f>
        <v/>
      </c>
      <c r="L379" s="9"/>
      <c r="M379" s="10"/>
      <c r="S379" s="22" t="str">
        <f t="shared" si="19"/>
        <v/>
      </c>
      <c r="T379" s="9"/>
      <c r="U379" s="9"/>
      <c r="V379" s="69" t="str">
        <f t="shared" si="17"/>
        <v/>
      </c>
      <c r="W379" s="10"/>
    </row>
    <row r="380" spans="1:23" x14ac:dyDescent="0.2">
      <c r="A380" s="22" t="str">
        <f t="shared" si="18"/>
        <v/>
      </c>
      <c r="B380" s="9"/>
      <c r="C380" s="9"/>
      <c r="D380" s="9"/>
      <c r="E380" s="9"/>
      <c r="F380" s="14"/>
      <c r="G380" s="9"/>
      <c r="H380" s="33" t="str">
        <f>IF($G380&lt;&gt;"",VLOOKUP($G380,Parametros!$I$3:$N$102,2,FALSE),"")</f>
        <v/>
      </c>
      <c r="I380" s="33" t="str">
        <f>IF($G380&lt;&gt;"",VLOOKUP($G380,Parametros!$I$3:$N$102,4,FALSE),"")</f>
        <v/>
      </c>
      <c r="J380" s="9"/>
      <c r="K380" s="33" t="str">
        <f>IF($J380&lt;&gt;"",VLOOKUP($J380,Parametros!$AL$3:$AN$102,3,FALSE),"")</f>
        <v/>
      </c>
      <c r="L380" s="9"/>
      <c r="M380" s="10"/>
      <c r="S380" s="22" t="str">
        <f t="shared" si="19"/>
        <v/>
      </c>
      <c r="T380" s="9"/>
      <c r="U380" s="9"/>
      <c r="V380" s="69" t="str">
        <f t="shared" si="17"/>
        <v/>
      </c>
      <c r="W380" s="10"/>
    </row>
    <row r="381" spans="1:23" x14ac:dyDescent="0.2">
      <c r="A381" s="22" t="str">
        <f t="shared" si="18"/>
        <v/>
      </c>
      <c r="B381" s="9"/>
      <c r="C381" s="9"/>
      <c r="D381" s="9"/>
      <c r="E381" s="9"/>
      <c r="F381" s="14"/>
      <c r="G381" s="9"/>
      <c r="H381" s="33" t="str">
        <f>IF($G381&lt;&gt;"",VLOOKUP($G381,Parametros!$I$3:$N$102,2,FALSE),"")</f>
        <v/>
      </c>
      <c r="I381" s="33" t="str">
        <f>IF($G381&lt;&gt;"",VLOOKUP($G381,Parametros!$I$3:$N$102,4,FALSE),"")</f>
        <v/>
      </c>
      <c r="J381" s="9"/>
      <c r="K381" s="33" t="str">
        <f>IF($J381&lt;&gt;"",VLOOKUP($J381,Parametros!$AL$3:$AN$102,3,FALSE),"")</f>
        <v/>
      </c>
      <c r="L381" s="9"/>
      <c r="M381" s="10"/>
      <c r="S381" s="22" t="str">
        <f t="shared" si="19"/>
        <v/>
      </c>
      <c r="T381" s="9"/>
      <c r="U381" s="9"/>
      <c r="V381" s="69" t="str">
        <f t="shared" si="17"/>
        <v/>
      </c>
      <c r="W381" s="10"/>
    </row>
    <row r="382" spans="1:23" x14ac:dyDescent="0.2">
      <c r="A382" s="22" t="str">
        <f t="shared" si="18"/>
        <v/>
      </c>
      <c r="B382" s="9"/>
      <c r="C382" s="9"/>
      <c r="D382" s="9"/>
      <c r="E382" s="9"/>
      <c r="F382" s="14"/>
      <c r="G382" s="9"/>
      <c r="H382" s="33" t="str">
        <f>IF($G382&lt;&gt;"",VLOOKUP($G382,Parametros!$I$3:$N$102,2,FALSE),"")</f>
        <v/>
      </c>
      <c r="I382" s="33" t="str">
        <f>IF($G382&lt;&gt;"",VLOOKUP($G382,Parametros!$I$3:$N$102,4,FALSE),"")</f>
        <v/>
      </c>
      <c r="J382" s="9"/>
      <c r="K382" s="33" t="str">
        <f>IF($J382&lt;&gt;"",VLOOKUP($J382,Parametros!$AL$3:$AN$102,3,FALSE),"")</f>
        <v/>
      </c>
      <c r="L382" s="9"/>
      <c r="M382" s="10"/>
      <c r="S382" s="22" t="str">
        <f t="shared" si="19"/>
        <v/>
      </c>
      <c r="T382" s="9"/>
      <c r="U382" s="9"/>
      <c r="V382" s="69" t="str">
        <f t="shared" si="17"/>
        <v/>
      </c>
      <c r="W382" s="10"/>
    </row>
    <row r="383" spans="1:23" x14ac:dyDescent="0.2">
      <c r="A383" s="22" t="str">
        <f t="shared" si="18"/>
        <v/>
      </c>
      <c r="B383" s="9"/>
      <c r="C383" s="9"/>
      <c r="D383" s="9"/>
      <c r="E383" s="9"/>
      <c r="F383" s="14"/>
      <c r="G383" s="9"/>
      <c r="H383" s="33" t="str">
        <f>IF($G383&lt;&gt;"",VLOOKUP($G383,Parametros!$I$3:$N$102,2,FALSE),"")</f>
        <v/>
      </c>
      <c r="I383" s="33" t="str">
        <f>IF($G383&lt;&gt;"",VLOOKUP($G383,Parametros!$I$3:$N$102,4,FALSE),"")</f>
        <v/>
      </c>
      <c r="J383" s="9"/>
      <c r="K383" s="33" t="str">
        <f>IF($J383&lt;&gt;"",VLOOKUP($J383,Parametros!$AL$3:$AN$102,3,FALSE),"")</f>
        <v/>
      </c>
      <c r="L383" s="9"/>
      <c r="M383" s="10"/>
      <c r="S383" s="22" t="str">
        <f t="shared" si="19"/>
        <v/>
      </c>
      <c r="T383" s="9"/>
      <c r="U383" s="9"/>
      <c r="V383" s="69" t="str">
        <f t="shared" si="17"/>
        <v/>
      </c>
      <c r="W383" s="10"/>
    </row>
    <row r="384" spans="1:23" x14ac:dyDescent="0.2">
      <c r="A384" s="22" t="str">
        <f t="shared" si="18"/>
        <v/>
      </c>
      <c r="B384" s="9"/>
      <c r="C384" s="9"/>
      <c r="D384" s="9"/>
      <c r="E384" s="9"/>
      <c r="F384" s="14"/>
      <c r="G384" s="9"/>
      <c r="H384" s="33" t="str">
        <f>IF($G384&lt;&gt;"",VLOOKUP($G384,Parametros!$I$3:$N$102,2,FALSE),"")</f>
        <v/>
      </c>
      <c r="I384" s="33" t="str">
        <f>IF($G384&lt;&gt;"",VLOOKUP($G384,Parametros!$I$3:$N$102,4,FALSE),"")</f>
        <v/>
      </c>
      <c r="J384" s="9"/>
      <c r="K384" s="33" t="str">
        <f>IF($J384&lt;&gt;"",VLOOKUP($J384,Parametros!$AL$3:$AN$102,3,FALSE),"")</f>
        <v/>
      </c>
      <c r="L384" s="9"/>
      <c r="M384" s="10"/>
      <c r="S384" s="22" t="str">
        <f t="shared" si="19"/>
        <v/>
      </c>
      <c r="T384" s="9"/>
      <c r="U384" s="9"/>
      <c r="V384" s="69" t="str">
        <f t="shared" si="17"/>
        <v/>
      </c>
      <c r="W384" s="10"/>
    </row>
    <row r="385" spans="1:23" x14ac:dyDescent="0.2">
      <c r="A385" s="22" t="str">
        <f t="shared" si="18"/>
        <v/>
      </c>
      <c r="B385" s="9"/>
      <c r="C385" s="9"/>
      <c r="D385" s="9"/>
      <c r="E385" s="9"/>
      <c r="F385" s="14"/>
      <c r="G385" s="9"/>
      <c r="H385" s="33" t="str">
        <f>IF($G385&lt;&gt;"",VLOOKUP($G385,Parametros!$I$3:$N$102,2,FALSE),"")</f>
        <v/>
      </c>
      <c r="I385" s="33" t="str">
        <f>IF($G385&lt;&gt;"",VLOOKUP($G385,Parametros!$I$3:$N$102,4,FALSE),"")</f>
        <v/>
      </c>
      <c r="J385" s="9"/>
      <c r="K385" s="33" t="str">
        <f>IF($J385&lt;&gt;"",VLOOKUP($J385,Parametros!$AL$3:$AN$102,3,FALSE),"")</f>
        <v/>
      </c>
      <c r="L385" s="9"/>
      <c r="M385" s="10"/>
      <c r="S385" s="22" t="str">
        <f t="shared" si="19"/>
        <v/>
      </c>
      <c r="T385" s="9"/>
      <c r="U385" s="9"/>
      <c r="V385" s="69" t="str">
        <f t="shared" si="17"/>
        <v/>
      </c>
      <c r="W385" s="10"/>
    </row>
    <row r="386" spans="1:23" x14ac:dyDescent="0.2">
      <c r="A386" s="22" t="str">
        <f t="shared" si="18"/>
        <v/>
      </c>
      <c r="B386" s="9"/>
      <c r="C386" s="9"/>
      <c r="D386" s="9"/>
      <c r="E386" s="9"/>
      <c r="F386" s="14"/>
      <c r="G386" s="9"/>
      <c r="H386" s="33" t="str">
        <f>IF($G386&lt;&gt;"",VLOOKUP($G386,Parametros!$I$3:$N$102,2,FALSE),"")</f>
        <v/>
      </c>
      <c r="I386" s="33" t="str">
        <f>IF($G386&lt;&gt;"",VLOOKUP($G386,Parametros!$I$3:$N$102,4,FALSE),"")</f>
        <v/>
      </c>
      <c r="J386" s="9"/>
      <c r="K386" s="33" t="str">
        <f>IF($J386&lt;&gt;"",VLOOKUP($J386,Parametros!$AL$3:$AN$102,3,FALSE),"")</f>
        <v/>
      </c>
      <c r="L386" s="9"/>
      <c r="M386" s="10"/>
      <c r="S386" s="22" t="str">
        <f t="shared" si="19"/>
        <v/>
      </c>
      <c r="T386" s="9"/>
      <c r="U386" s="9"/>
      <c r="V386" s="69" t="str">
        <f t="shared" si="17"/>
        <v/>
      </c>
      <c r="W386" s="10"/>
    </row>
    <row r="387" spans="1:23" x14ac:dyDescent="0.2">
      <c r="A387" s="22" t="str">
        <f t="shared" si="18"/>
        <v/>
      </c>
      <c r="B387" s="9"/>
      <c r="C387" s="9"/>
      <c r="D387" s="9"/>
      <c r="E387" s="9"/>
      <c r="F387" s="14"/>
      <c r="G387" s="9"/>
      <c r="H387" s="33" t="str">
        <f>IF($G387&lt;&gt;"",VLOOKUP($G387,Parametros!$I$3:$N$102,2,FALSE),"")</f>
        <v/>
      </c>
      <c r="I387" s="33" t="str">
        <f>IF($G387&lt;&gt;"",VLOOKUP($G387,Parametros!$I$3:$N$102,4,FALSE),"")</f>
        <v/>
      </c>
      <c r="J387" s="9"/>
      <c r="K387" s="33" t="str">
        <f>IF($J387&lt;&gt;"",VLOOKUP($J387,Parametros!$AL$3:$AN$102,3,FALSE),"")</f>
        <v/>
      </c>
      <c r="L387" s="9"/>
      <c r="M387" s="10"/>
      <c r="S387" s="22" t="str">
        <f t="shared" si="19"/>
        <v/>
      </c>
      <c r="T387" s="9"/>
      <c r="U387" s="9"/>
      <c r="V387" s="69" t="str">
        <f t="shared" si="17"/>
        <v/>
      </c>
      <c r="W387" s="10"/>
    </row>
    <row r="388" spans="1:23" x14ac:dyDescent="0.2">
      <c r="A388" s="22" t="str">
        <f t="shared" si="18"/>
        <v/>
      </c>
      <c r="B388" s="9"/>
      <c r="C388" s="9"/>
      <c r="D388" s="9"/>
      <c r="E388" s="9"/>
      <c r="F388" s="14"/>
      <c r="G388" s="9"/>
      <c r="H388" s="33" t="str">
        <f>IF($G388&lt;&gt;"",VLOOKUP($G388,Parametros!$I$3:$N$102,2,FALSE),"")</f>
        <v/>
      </c>
      <c r="I388" s="33" t="str">
        <f>IF($G388&lt;&gt;"",VLOOKUP($G388,Parametros!$I$3:$N$102,4,FALSE),"")</f>
        <v/>
      </c>
      <c r="J388" s="9"/>
      <c r="K388" s="33" t="str">
        <f>IF($J388&lt;&gt;"",VLOOKUP($J388,Parametros!$AL$3:$AN$102,3,FALSE),"")</f>
        <v/>
      </c>
      <c r="L388" s="9"/>
      <c r="M388" s="10"/>
      <c r="S388" s="22" t="str">
        <f t="shared" si="19"/>
        <v/>
      </c>
      <c r="T388" s="9"/>
      <c r="U388" s="9"/>
      <c r="V388" s="69" t="str">
        <f t="shared" ref="V388:V451" si="20">T388&amp;U388</f>
        <v/>
      </c>
      <c r="W388" s="10"/>
    </row>
    <row r="389" spans="1:23" x14ac:dyDescent="0.2">
      <c r="A389" s="22" t="str">
        <f t="shared" ref="A389:A452" si="21">IF($C389&lt;&gt;"",$A388+1,"")</f>
        <v/>
      </c>
      <c r="B389" s="9"/>
      <c r="C389" s="9"/>
      <c r="D389" s="9"/>
      <c r="E389" s="9"/>
      <c r="F389" s="14"/>
      <c r="G389" s="9"/>
      <c r="H389" s="33" t="str">
        <f>IF($G389&lt;&gt;"",VLOOKUP($G389,Parametros!$I$3:$N$102,2,FALSE),"")</f>
        <v/>
      </c>
      <c r="I389" s="33" t="str">
        <f>IF($G389&lt;&gt;"",VLOOKUP($G389,Parametros!$I$3:$N$102,4,FALSE),"")</f>
        <v/>
      </c>
      <c r="J389" s="9"/>
      <c r="K389" s="33" t="str">
        <f>IF($J389&lt;&gt;"",VLOOKUP($J389,Parametros!$AL$3:$AN$102,3,FALSE),"")</f>
        <v/>
      </c>
      <c r="L389" s="9"/>
      <c r="M389" s="10"/>
      <c r="S389" s="22" t="str">
        <f t="shared" ref="S389:S452" si="22">IF($U389&lt;&gt;"",$S388+1,"")</f>
        <v/>
      </c>
      <c r="T389" s="9"/>
      <c r="U389" s="9"/>
      <c r="V389" s="69" t="str">
        <f t="shared" si="20"/>
        <v/>
      </c>
      <c r="W389" s="10"/>
    </row>
    <row r="390" spans="1:23" x14ac:dyDescent="0.2">
      <c r="A390" s="22" t="str">
        <f t="shared" si="21"/>
        <v/>
      </c>
      <c r="B390" s="9"/>
      <c r="C390" s="9"/>
      <c r="D390" s="9"/>
      <c r="E390" s="9"/>
      <c r="F390" s="14"/>
      <c r="G390" s="9"/>
      <c r="H390" s="33" t="str">
        <f>IF($G390&lt;&gt;"",VLOOKUP($G390,Parametros!$I$3:$N$102,2,FALSE),"")</f>
        <v/>
      </c>
      <c r="I390" s="33" t="str">
        <f>IF($G390&lt;&gt;"",VLOOKUP($G390,Parametros!$I$3:$N$102,4,FALSE),"")</f>
        <v/>
      </c>
      <c r="J390" s="9"/>
      <c r="K390" s="33" t="str">
        <f>IF($J390&lt;&gt;"",VLOOKUP($J390,Parametros!$AL$3:$AN$102,3,FALSE),"")</f>
        <v/>
      </c>
      <c r="L390" s="9"/>
      <c r="M390" s="10"/>
      <c r="S390" s="22" t="str">
        <f t="shared" si="22"/>
        <v/>
      </c>
      <c r="T390" s="9"/>
      <c r="U390" s="9"/>
      <c r="V390" s="69" t="str">
        <f t="shared" si="20"/>
        <v/>
      </c>
      <c r="W390" s="10"/>
    </row>
    <row r="391" spans="1:23" x14ac:dyDescent="0.2">
      <c r="A391" s="22" t="str">
        <f t="shared" si="21"/>
        <v/>
      </c>
      <c r="B391" s="9"/>
      <c r="C391" s="9"/>
      <c r="D391" s="9"/>
      <c r="E391" s="9"/>
      <c r="F391" s="14"/>
      <c r="G391" s="9"/>
      <c r="H391" s="33" t="str">
        <f>IF($G391&lt;&gt;"",VLOOKUP($G391,Parametros!$I$3:$N$102,2,FALSE),"")</f>
        <v/>
      </c>
      <c r="I391" s="33" t="str">
        <f>IF($G391&lt;&gt;"",VLOOKUP($G391,Parametros!$I$3:$N$102,4,FALSE),"")</f>
        <v/>
      </c>
      <c r="J391" s="9"/>
      <c r="K391" s="33" t="str">
        <f>IF($J391&lt;&gt;"",VLOOKUP($J391,Parametros!$AL$3:$AN$102,3,FALSE),"")</f>
        <v/>
      </c>
      <c r="L391" s="9"/>
      <c r="M391" s="10"/>
      <c r="S391" s="22" t="str">
        <f t="shared" si="22"/>
        <v/>
      </c>
      <c r="T391" s="9"/>
      <c r="U391" s="9"/>
      <c r="V391" s="69" t="str">
        <f t="shared" si="20"/>
        <v/>
      </c>
      <c r="W391" s="10"/>
    </row>
    <row r="392" spans="1:23" x14ac:dyDescent="0.2">
      <c r="A392" s="22" t="str">
        <f t="shared" si="21"/>
        <v/>
      </c>
      <c r="B392" s="9"/>
      <c r="C392" s="9"/>
      <c r="D392" s="9"/>
      <c r="E392" s="9"/>
      <c r="F392" s="14"/>
      <c r="G392" s="9"/>
      <c r="H392" s="33" t="str">
        <f>IF($G392&lt;&gt;"",VLOOKUP($G392,Parametros!$I$3:$N$102,2,FALSE),"")</f>
        <v/>
      </c>
      <c r="I392" s="33" t="str">
        <f>IF($G392&lt;&gt;"",VLOOKUP($G392,Parametros!$I$3:$N$102,4,FALSE),"")</f>
        <v/>
      </c>
      <c r="J392" s="9"/>
      <c r="K392" s="33" t="str">
        <f>IF($J392&lt;&gt;"",VLOOKUP($J392,Parametros!$AL$3:$AN$102,3,FALSE),"")</f>
        <v/>
      </c>
      <c r="L392" s="9"/>
      <c r="M392" s="10"/>
      <c r="S392" s="22" t="str">
        <f t="shared" si="22"/>
        <v/>
      </c>
      <c r="T392" s="9"/>
      <c r="U392" s="9"/>
      <c r="V392" s="69" t="str">
        <f t="shared" si="20"/>
        <v/>
      </c>
      <c r="W392" s="10"/>
    </row>
    <row r="393" spans="1:23" x14ac:dyDescent="0.2">
      <c r="A393" s="22" t="str">
        <f t="shared" si="21"/>
        <v/>
      </c>
      <c r="B393" s="9"/>
      <c r="C393" s="9"/>
      <c r="D393" s="9"/>
      <c r="E393" s="9"/>
      <c r="F393" s="14"/>
      <c r="G393" s="9"/>
      <c r="H393" s="33" t="str">
        <f>IF($G393&lt;&gt;"",VLOOKUP($G393,Parametros!$I$3:$N$102,2,FALSE),"")</f>
        <v/>
      </c>
      <c r="I393" s="33" t="str">
        <f>IF($G393&lt;&gt;"",VLOOKUP($G393,Parametros!$I$3:$N$102,4,FALSE),"")</f>
        <v/>
      </c>
      <c r="J393" s="9"/>
      <c r="K393" s="33" t="str">
        <f>IF($J393&lt;&gt;"",VLOOKUP($J393,Parametros!$AL$3:$AN$102,3,FALSE),"")</f>
        <v/>
      </c>
      <c r="L393" s="9"/>
      <c r="M393" s="10"/>
      <c r="S393" s="22" t="str">
        <f t="shared" si="22"/>
        <v/>
      </c>
      <c r="T393" s="9"/>
      <c r="U393" s="9"/>
      <c r="V393" s="69" t="str">
        <f t="shared" si="20"/>
        <v/>
      </c>
      <c r="W393" s="10"/>
    </row>
    <row r="394" spans="1:23" x14ac:dyDescent="0.2">
      <c r="A394" s="22" t="str">
        <f t="shared" si="21"/>
        <v/>
      </c>
      <c r="B394" s="9"/>
      <c r="C394" s="9"/>
      <c r="D394" s="9"/>
      <c r="E394" s="9"/>
      <c r="F394" s="14"/>
      <c r="G394" s="9"/>
      <c r="H394" s="33" t="str">
        <f>IF($G394&lt;&gt;"",VLOOKUP($G394,Parametros!$I$3:$N$102,2,FALSE),"")</f>
        <v/>
      </c>
      <c r="I394" s="33" t="str">
        <f>IF($G394&lt;&gt;"",VLOOKUP($G394,Parametros!$I$3:$N$102,4,FALSE),"")</f>
        <v/>
      </c>
      <c r="J394" s="9"/>
      <c r="K394" s="33" t="str">
        <f>IF($J394&lt;&gt;"",VLOOKUP($J394,Parametros!$AL$3:$AN$102,3,FALSE),"")</f>
        <v/>
      </c>
      <c r="L394" s="9"/>
      <c r="M394" s="10"/>
      <c r="S394" s="22" t="str">
        <f t="shared" si="22"/>
        <v/>
      </c>
      <c r="T394" s="9"/>
      <c r="U394" s="9"/>
      <c r="V394" s="69" t="str">
        <f t="shared" si="20"/>
        <v/>
      </c>
      <c r="W394" s="10"/>
    </row>
    <row r="395" spans="1:23" x14ac:dyDescent="0.2">
      <c r="A395" s="22" t="str">
        <f t="shared" si="21"/>
        <v/>
      </c>
      <c r="B395" s="9"/>
      <c r="C395" s="9"/>
      <c r="D395" s="9"/>
      <c r="E395" s="9"/>
      <c r="F395" s="14"/>
      <c r="G395" s="9"/>
      <c r="H395" s="33" t="str">
        <f>IF($G395&lt;&gt;"",VLOOKUP($G395,Parametros!$I$3:$N$102,2,FALSE),"")</f>
        <v/>
      </c>
      <c r="I395" s="33" t="str">
        <f>IF($G395&lt;&gt;"",VLOOKUP($G395,Parametros!$I$3:$N$102,4,FALSE),"")</f>
        <v/>
      </c>
      <c r="J395" s="9"/>
      <c r="K395" s="33" t="str">
        <f>IF($J395&lt;&gt;"",VLOOKUP($J395,Parametros!$AL$3:$AN$102,3,FALSE),"")</f>
        <v/>
      </c>
      <c r="L395" s="9"/>
      <c r="M395" s="10"/>
      <c r="S395" s="22" t="str">
        <f t="shared" si="22"/>
        <v/>
      </c>
      <c r="T395" s="9"/>
      <c r="U395" s="9"/>
      <c r="V395" s="69" t="str">
        <f t="shared" si="20"/>
        <v/>
      </c>
      <c r="W395" s="10"/>
    </row>
    <row r="396" spans="1:23" x14ac:dyDescent="0.2">
      <c r="A396" s="22" t="str">
        <f t="shared" si="21"/>
        <v/>
      </c>
      <c r="B396" s="9"/>
      <c r="C396" s="9"/>
      <c r="D396" s="9"/>
      <c r="E396" s="9"/>
      <c r="F396" s="14"/>
      <c r="G396" s="9"/>
      <c r="H396" s="33" t="str">
        <f>IF($G396&lt;&gt;"",VLOOKUP($G396,Parametros!$I$3:$N$102,2,FALSE),"")</f>
        <v/>
      </c>
      <c r="I396" s="33" t="str">
        <f>IF($G396&lt;&gt;"",VLOOKUP($G396,Parametros!$I$3:$N$102,4,FALSE),"")</f>
        <v/>
      </c>
      <c r="J396" s="9"/>
      <c r="K396" s="33" t="str">
        <f>IF($J396&lt;&gt;"",VLOOKUP($J396,Parametros!$AL$3:$AN$102,3,FALSE),"")</f>
        <v/>
      </c>
      <c r="L396" s="9"/>
      <c r="M396" s="10"/>
      <c r="S396" s="22" t="str">
        <f t="shared" si="22"/>
        <v/>
      </c>
      <c r="T396" s="9"/>
      <c r="U396" s="9"/>
      <c r="V396" s="69" t="str">
        <f t="shared" si="20"/>
        <v/>
      </c>
      <c r="W396" s="10"/>
    </row>
    <row r="397" spans="1:23" x14ac:dyDescent="0.2">
      <c r="A397" s="22" t="str">
        <f t="shared" si="21"/>
        <v/>
      </c>
      <c r="B397" s="9"/>
      <c r="C397" s="9"/>
      <c r="D397" s="9"/>
      <c r="E397" s="9"/>
      <c r="F397" s="14"/>
      <c r="G397" s="9"/>
      <c r="H397" s="33" t="str">
        <f>IF($G397&lt;&gt;"",VLOOKUP($G397,Parametros!$I$3:$N$102,2,FALSE),"")</f>
        <v/>
      </c>
      <c r="I397" s="33" t="str">
        <f>IF($G397&lt;&gt;"",VLOOKUP($G397,Parametros!$I$3:$N$102,4,FALSE),"")</f>
        <v/>
      </c>
      <c r="J397" s="9"/>
      <c r="K397" s="33" t="str">
        <f>IF($J397&lt;&gt;"",VLOOKUP($J397,Parametros!$AL$3:$AN$102,3,FALSE),"")</f>
        <v/>
      </c>
      <c r="L397" s="9"/>
      <c r="M397" s="10"/>
      <c r="S397" s="22" t="str">
        <f t="shared" si="22"/>
        <v/>
      </c>
      <c r="T397" s="9"/>
      <c r="U397" s="9"/>
      <c r="V397" s="69" t="str">
        <f t="shared" si="20"/>
        <v/>
      </c>
      <c r="W397" s="10"/>
    </row>
    <row r="398" spans="1:23" x14ac:dyDescent="0.2">
      <c r="A398" s="22" t="str">
        <f t="shared" si="21"/>
        <v/>
      </c>
      <c r="B398" s="9"/>
      <c r="C398" s="9"/>
      <c r="D398" s="9"/>
      <c r="E398" s="9"/>
      <c r="F398" s="14"/>
      <c r="G398" s="9"/>
      <c r="H398" s="33" t="str">
        <f>IF($G398&lt;&gt;"",VLOOKUP($G398,Parametros!$I$3:$N$102,2,FALSE),"")</f>
        <v/>
      </c>
      <c r="I398" s="33" t="str">
        <f>IF($G398&lt;&gt;"",VLOOKUP($G398,Parametros!$I$3:$N$102,4,FALSE),"")</f>
        <v/>
      </c>
      <c r="J398" s="9"/>
      <c r="K398" s="33" t="str">
        <f>IF($J398&lt;&gt;"",VLOOKUP($J398,Parametros!$AL$3:$AN$102,3,FALSE),"")</f>
        <v/>
      </c>
      <c r="L398" s="9"/>
      <c r="M398" s="10"/>
      <c r="S398" s="22" t="str">
        <f t="shared" si="22"/>
        <v/>
      </c>
      <c r="T398" s="9"/>
      <c r="U398" s="9"/>
      <c r="V398" s="69" t="str">
        <f t="shared" si="20"/>
        <v/>
      </c>
      <c r="W398" s="10"/>
    </row>
    <row r="399" spans="1:23" x14ac:dyDescent="0.2">
      <c r="A399" s="22" t="str">
        <f t="shared" si="21"/>
        <v/>
      </c>
      <c r="B399" s="9"/>
      <c r="C399" s="9"/>
      <c r="D399" s="9"/>
      <c r="E399" s="9"/>
      <c r="F399" s="14"/>
      <c r="G399" s="9"/>
      <c r="H399" s="33" t="str">
        <f>IF($G399&lt;&gt;"",VLOOKUP($G399,Parametros!$I$3:$N$102,2,FALSE),"")</f>
        <v/>
      </c>
      <c r="I399" s="33" t="str">
        <f>IF($G399&lt;&gt;"",VLOOKUP($G399,Parametros!$I$3:$N$102,4,FALSE),"")</f>
        <v/>
      </c>
      <c r="J399" s="9"/>
      <c r="K399" s="33" t="str">
        <f>IF($J399&lt;&gt;"",VLOOKUP($J399,Parametros!$AL$3:$AN$102,3,FALSE),"")</f>
        <v/>
      </c>
      <c r="L399" s="9"/>
      <c r="M399" s="10"/>
      <c r="S399" s="22" t="str">
        <f t="shared" si="22"/>
        <v/>
      </c>
      <c r="T399" s="9"/>
      <c r="U399" s="9"/>
      <c r="V399" s="69" t="str">
        <f t="shared" si="20"/>
        <v/>
      </c>
      <c r="W399" s="10"/>
    </row>
    <row r="400" spans="1:23" x14ac:dyDescent="0.2">
      <c r="A400" s="22" t="str">
        <f t="shared" si="21"/>
        <v/>
      </c>
      <c r="B400" s="9"/>
      <c r="C400" s="9"/>
      <c r="D400" s="9"/>
      <c r="E400" s="9"/>
      <c r="F400" s="14"/>
      <c r="G400" s="9"/>
      <c r="H400" s="33" t="str">
        <f>IF($G400&lt;&gt;"",VLOOKUP($G400,Parametros!$I$3:$N$102,2,FALSE),"")</f>
        <v/>
      </c>
      <c r="I400" s="33" t="str">
        <f>IF($G400&lt;&gt;"",VLOOKUP($G400,Parametros!$I$3:$N$102,4,FALSE),"")</f>
        <v/>
      </c>
      <c r="J400" s="9"/>
      <c r="K400" s="33" t="str">
        <f>IF($J400&lt;&gt;"",VLOOKUP($J400,Parametros!$AL$3:$AN$102,3,FALSE),"")</f>
        <v/>
      </c>
      <c r="L400" s="9"/>
      <c r="M400" s="10"/>
      <c r="S400" s="22" t="str">
        <f t="shared" si="22"/>
        <v/>
      </c>
      <c r="T400" s="9"/>
      <c r="U400" s="9"/>
      <c r="V400" s="69" t="str">
        <f t="shared" si="20"/>
        <v/>
      </c>
      <c r="W400" s="10"/>
    </row>
    <row r="401" spans="1:23" x14ac:dyDescent="0.2">
      <c r="A401" s="22" t="str">
        <f t="shared" si="21"/>
        <v/>
      </c>
      <c r="B401" s="9"/>
      <c r="C401" s="9"/>
      <c r="D401" s="9"/>
      <c r="E401" s="9"/>
      <c r="F401" s="14"/>
      <c r="G401" s="9"/>
      <c r="H401" s="33" t="str">
        <f>IF($G401&lt;&gt;"",VLOOKUP($G401,Parametros!$I$3:$N$102,2,FALSE),"")</f>
        <v/>
      </c>
      <c r="I401" s="33" t="str">
        <f>IF($G401&lt;&gt;"",VLOOKUP($G401,Parametros!$I$3:$N$102,4,FALSE),"")</f>
        <v/>
      </c>
      <c r="J401" s="9"/>
      <c r="K401" s="33" t="str">
        <f>IF($J401&lt;&gt;"",VLOOKUP($J401,Parametros!$AL$3:$AN$102,3,FALSE),"")</f>
        <v/>
      </c>
      <c r="L401" s="9"/>
      <c r="M401" s="10"/>
      <c r="S401" s="22" t="str">
        <f t="shared" si="22"/>
        <v/>
      </c>
      <c r="T401" s="9"/>
      <c r="U401" s="9"/>
      <c r="V401" s="69" t="str">
        <f t="shared" si="20"/>
        <v/>
      </c>
      <c r="W401" s="10"/>
    </row>
    <row r="402" spans="1:23" x14ac:dyDescent="0.2">
      <c r="A402" s="22" t="str">
        <f t="shared" si="21"/>
        <v/>
      </c>
      <c r="B402" s="9"/>
      <c r="C402" s="9"/>
      <c r="D402" s="9"/>
      <c r="E402" s="9"/>
      <c r="F402" s="14"/>
      <c r="G402" s="9"/>
      <c r="H402" s="33" t="str">
        <f>IF($G402&lt;&gt;"",VLOOKUP($G402,Parametros!$I$3:$N$102,2,FALSE),"")</f>
        <v/>
      </c>
      <c r="I402" s="33" t="str">
        <f>IF($G402&lt;&gt;"",VLOOKUP($G402,Parametros!$I$3:$N$102,4,FALSE),"")</f>
        <v/>
      </c>
      <c r="J402" s="9"/>
      <c r="K402" s="33" t="str">
        <f>IF($J402&lt;&gt;"",VLOOKUP($J402,Parametros!$AL$3:$AN$102,3,FALSE),"")</f>
        <v/>
      </c>
      <c r="L402" s="9"/>
      <c r="M402" s="10"/>
      <c r="S402" s="22" t="str">
        <f t="shared" si="22"/>
        <v/>
      </c>
      <c r="T402" s="9"/>
      <c r="U402" s="9"/>
      <c r="V402" s="69" t="str">
        <f t="shared" si="20"/>
        <v/>
      </c>
      <c r="W402" s="10"/>
    </row>
    <row r="403" spans="1:23" x14ac:dyDescent="0.2">
      <c r="A403" s="22" t="str">
        <f t="shared" si="21"/>
        <v/>
      </c>
      <c r="B403" s="9"/>
      <c r="C403" s="9"/>
      <c r="D403" s="9"/>
      <c r="E403" s="9"/>
      <c r="F403" s="14"/>
      <c r="G403" s="9"/>
      <c r="H403" s="33" t="str">
        <f>IF($G403&lt;&gt;"",VLOOKUP($G403,Parametros!$I$3:$N$102,2,FALSE),"")</f>
        <v/>
      </c>
      <c r="I403" s="33" t="str">
        <f>IF($G403&lt;&gt;"",VLOOKUP($G403,Parametros!$I$3:$N$102,4,FALSE),"")</f>
        <v/>
      </c>
      <c r="J403" s="9"/>
      <c r="K403" s="33" t="str">
        <f>IF($J403&lt;&gt;"",VLOOKUP($J403,Parametros!$AL$3:$AN$102,3,FALSE),"")</f>
        <v/>
      </c>
      <c r="L403" s="9"/>
      <c r="M403" s="10"/>
      <c r="S403" s="22" t="str">
        <f t="shared" si="22"/>
        <v/>
      </c>
      <c r="T403" s="9"/>
      <c r="U403" s="9"/>
      <c r="V403" s="69" t="str">
        <f t="shared" si="20"/>
        <v/>
      </c>
      <c r="W403" s="10"/>
    </row>
    <row r="404" spans="1:23" x14ac:dyDescent="0.2">
      <c r="A404" s="22" t="str">
        <f t="shared" si="21"/>
        <v/>
      </c>
      <c r="B404" s="9"/>
      <c r="C404" s="9"/>
      <c r="D404" s="9"/>
      <c r="E404" s="9"/>
      <c r="F404" s="14"/>
      <c r="G404" s="9"/>
      <c r="H404" s="33" t="str">
        <f>IF($G404&lt;&gt;"",VLOOKUP($G404,Parametros!$I$3:$N$102,2,FALSE),"")</f>
        <v/>
      </c>
      <c r="I404" s="33" t="str">
        <f>IF($G404&lt;&gt;"",VLOOKUP($G404,Parametros!$I$3:$N$102,4,FALSE),"")</f>
        <v/>
      </c>
      <c r="J404" s="9"/>
      <c r="K404" s="33" t="str">
        <f>IF($J404&lt;&gt;"",VLOOKUP($J404,Parametros!$AL$3:$AN$102,3,FALSE),"")</f>
        <v/>
      </c>
      <c r="L404" s="9"/>
      <c r="M404" s="10"/>
      <c r="S404" s="22" t="str">
        <f t="shared" si="22"/>
        <v/>
      </c>
      <c r="T404" s="9"/>
      <c r="U404" s="9"/>
      <c r="V404" s="69" t="str">
        <f t="shared" si="20"/>
        <v/>
      </c>
      <c r="W404" s="10"/>
    </row>
    <row r="405" spans="1:23" x14ac:dyDescent="0.2">
      <c r="A405" s="22" t="str">
        <f t="shared" si="21"/>
        <v/>
      </c>
      <c r="B405" s="9"/>
      <c r="C405" s="9"/>
      <c r="D405" s="9"/>
      <c r="E405" s="9"/>
      <c r="F405" s="14"/>
      <c r="G405" s="9"/>
      <c r="H405" s="33" t="str">
        <f>IF($G405&lt;&gt;"",VLOOKUP($G405,Parametros!$I$3:$N$102,2,FALSE),"")</f>
        <v/>
      </c>
      <c r="I405" s="33" t="str">
        <f>IF($G405&lt;&gt;"",VLOOKUP($G405,Parametros!$I$3:$N$102,4,FALSE),"")</f>
        <v/>
      </c>
      <c r="J405" s="9"/>
      <c r="K405" s="33" t="str">
        <f>IF($J405&lt;&gt;"",VLOOKUP($J405,Parametros!$AL$3:$AN$102,3,FALSE),"")</f>
        <v/>
      </c>
      <c r="L405" s="9"/>
      <c r="M405" s="10"/>
      <c r="S405" s="22" t="str">
        <f t="shared" si="22"/>
        <v/>
      </c>
      <c r="T405" s="9"/>
      <c r="U405" s="9"/>
      <c r="V405" s="69" t="str">
        <f t="shared" si="20"/>
        <v/>
      </c>
      <c r="W405" s="10"/>
    </row>
    <row r="406" spans="1:23" x14ac:dyDescent="0.2">
      <c r="A406" s="22" t="str">
        <f t="shared" si="21"/>
        <v/>
      </c>
      <c r="B406" s="9"/>
      <c r="C406" s="9"/>
      <c r="D406" s="9"/>
      <c r="E406" s="9"/>
      <c r="F406" s="14"/>
      <c r="G406" s="9"/>
      <c r="H406" s="33" t="str">
        <f>IF($G406&lt;&gt;"",VLOOKUP($G406,Parametros!$I$3:$N$102,2,FALSE),"")</f>
        <v/>
      </c>
      <c r="I406" s="33" t="str">
        <f>IF($G406&lt;&gt;"",VLOOKUP($G406,Parametros!$I$3:$N$102,4,FALSE),"")</f>
        <v/>
      </c>
      <c r="J406" s="9"/>
      <c r="K406" s="33" t="str">
        <f>IF($J406&lt;&gt;"",VLOOKUP($J406,Parametros!$AL$3:$AN$102,3,FALSE),"")</f>
        <v/>
      </c>
      <c r="L406" s="9"/>
      <c r="M406" s="10"/>
      <c r="S406" s="22" t="str">
        <f t="shared" si="22"/>
        <v/>
      </c>
      <c r="T406" s="9"/>
      <c r="U406" s="9"/>
      <c r="V406" s="69" t="str">
        <f t="shared" si="20"/>
        <v/>
      </c>
      <c r="W406" s="10"/>
    </row>
    <row r="407" spans="1:23" x14ac:dyDescent="0.2">
      <c r="A407" s="22" t="str">
        <f t="shared" si="21"/>
        <v/>
      </c>
      <c r="B407" s="9"/>
      <c r="C407" s="9"/>
      <c r="D407" s="9"/>
      <c r="E407" s="9"/>
      <c r="F407" s="14"/>
      <c r="G407" s="9"/>
      <c r="H407" s="33" t="str">
        <f>IF($G407&lt;&gt;"",VLOOKUP($G407,Parametros!$I$3:$N$102,2,FALSE),"")</f>
        <v/>
      </c>
      <c r="I407" s="33" t="str">
        <f>IF($G407&lt;&gt;"",VLOOKUP($G407,Parametros!$I$3:$N$102,4,FALSE),"")</f>
        <v/>
      </c>
      <c r="J407" s="9"/>
      <c r="K407" s="33" t="str">
        <f>IF($J407&lt;&gt;"",VLOOKUP($J407,Parametros!$AL$3:$AN$102,3,FALSE),"")</f>
        <v/>
      </c>
      <c r="L407" s="9"/>
      <c r="M407" s="10"/>
      <c r="S407" s="22" t="str">
        <f t="shared" si="22"/>
        <v/>
      </c>
      <c r="T407" s="9"/>
      <c r="U407" s="9"/>
      <c r="V407" s="69" t="str">
        <f t="shared" si="20"/>
        <v/>
      </c>
      <c r="W407" s="10"/>
    </row>
    <row r="408" spans="1:23" x14ac:dyDescent="0.2">
      <c r="A408" s="22" t="str">
        <f t="shared" si="21"/>
        <v/>
      </c>
      <c r="B408" s="9"/>
      <c r="C408" s="9"/>
      <c r="D408" s="9"/>
      <c r="E408" s="9"/>
      <c r="F408" s="14"/>
      <c r="G408" s="9"/>
      <c r="H408" s="33" t="str">
        <f>IF($G408&lt;&gt;"",VLOOKUP($G408,Parametros!$I$3:$N$102,2,FALSE),"")</f>
        <v/>
      </c>
      <c r="I408" s="33" t="str">
        <f>IF($G408&lt;&gt;"",VLOOKUP($G408,Parametros!$I$3:$N$102,4,FALSE),"")</f>
        <v/>
      </c>
      <c r="J408" s="9"/>
      <c r="K408" s="33" t="str">
        <f>IF($J408&lt;&gt;"",VLOOKUP($J408,Parametros!$AL$3:$AN$102,3,FALSE),"")</f>
        <v/>
      </c>
      <c r="L408" s="9"/>
      <c r="M408" s="10"/>
      <c r="S408" s="22" t="str">
        <f t="shared" si="22"/>
        <v/>
      </c>
      <c r="T408" s="9"/>
      <c r="U408" s="9"/>
      <c r="V408" s="69" t="str">
        <f t="shared" si="20"/>
        <v/>
      </c>
      <c r="W408" s="10"/>
    </row>
    <row r="409" spans="1:23" x14ac:dyDescent="0.2">
      <c r="A409" s="22" t="str">
        <f t="shared" si="21"/>
        <v/>
      </c>
      <c r="B409" s="9"/>
      <c r="C409" s="9"/>
      <c r="D409" s="9"/>
      <c r="E409" s="9"/>
      <c r="F409" s="14"/>
      <c r="G409" s="9"/>
      <c r="H409" s="33" t="str">
        <f>IF($G409&lt;&gt;"",VLOOKUP($G409,Parametros!$I$3:$N$102,2,FALSE),"")</f>
        <v/>
      </c>
      <c r="I409" s="33" t="str">
        <f>IF($G409&lt;&gt;"",VLOOKUP($G409,Parametros!$I$3:$N$102,4,FALSE),"")</f>
        <v/>
      </c>
      <c r="J409" s="9"/>
      <c r="K409" s="33" t="str">
        <f>IF($J409&lt;&gt;"",VLOOKUP($J409,Parametros!$AL$3:$AN$102,3,FALSE),"")</f>
        <v/>
      </c>
      <c r="L409" s="9"/>
      <c r="M409" s="10"/>
      <c r="S409" s="22" t="str">
        <f t="shared" si="22"/>
        <v/>
      </c>
      <c r="T409" s="9"/>
      <c r="U409" s="9"/>
      <c r="V409" s="69" t="str">
        <f t="shared" si="20"/>
        <v/>
      </c>
      <c r="W409" s="10"/>
    </row>
    <row r="410" spans="1:23" x14ac:dyDescent="0.2">
      <c r="A410" s="22" t="str">
        <f t="shared" si="21"/>
        <v/>
      </c>
      <c r="B410" s="9"/>
      <c r="C410" s="9"/>
      <c r="D410" s="9"/>
      <c r="E410" s="9"/>
      <c r="F410" s="14"/>
      <c r="G410" s="9"/>
      <c r="H410" s="33" t="str">
        <f>IF($G410&lt;&gt;"",VLOOKUP($G410,Parametros!$I$3:$N$102,2,FALSE),"")</f>
        <v/>
      </c>
      <c r="I410" s="33" t="str">
        <f>IF($G410&lt;&gt;"",VLOOKUP($G410,Parametros!$I$3:$N$102,4,FALSE),"")</f>
        <v/>
      </c>
      <c r="J410" s="9"/>
      <c r="K410" s="33" t="str">
        <f>IF($J410&lt;&gt;"",VLOOKUP($J410,Parametros!$AL$3:$AN$102,3,FALSE),"")</f>
        <v/>
      </c>
      <c r="L410" s="9"/>
      <c r="M410" s="10"/>
      <c r="S410" s="22" t="str">
        <f t="shared" si="22"/>
        <v/>
      </c>
      <c r="T410" s="9"/>
      <c r="U410" s="9"/>
      <c r="V410" s="69" t="str">
        <f t="shared" si="20"/>
        <v/>
      </c>
      <c r="W410" s="10"/>
    </row>
    <row r="411" spans="1:23" x14ac:dyDescent="0.2">
      <c r="A411" s="22" t="str">
        <f t="shared" si="21"/>
        <v/>
      </c>
      <c r="B411" s="9"/>
      <c r="C411" s="9"/>
      <c r="D411" s="9"/>
      <c r="E411" s="9"/>
      <c r="F411" s="14"/>
      <c r="G411" s="9"/>
      <c r="H411" s="33" t="str">
        <f>IF($G411&lt;&gt;"",VLOOKUP($G411,Parametros!$I$3:$N$102,2,FALSE),"")</f>
        <v/>
      </c>
      <c r="I411" s="33" t="str">
        <f>IF($G411&lt;&gt;"",VLOOKUP($G411,Parametros!$I$3:$N$102,4,FALSE),"")</f>
        <v/>
      </c>
      <c r="J411" s="9"/>
      <c r="K411" s="33" t="str">
        <f>IF($J411&lt;&gt;"",VLOOKUP($J411,Parametros!$AL$3:$AN$102,3,FALSE),"")</f>
        <v/>
      </c>
      <c r="L411" s="9"/>
      <c r="M411" s="10"/>
      <c r="S411" s="22" t="str">
        <f t="shared" si="22"/>
        <v/>
      </c>
      <c r="T411" s="9"/>
      <c r="U411" s="9"/>
      <c r="V411" s="69" t="str">
        <f t="shared" si="20"/>
        <v/>
      </c>
      <c r="W411" s="10"/>
    </row>
    <row r="412" spans="1:23" x14ac:dyDescent="0.2">
      <c r="A412" s="22" t="str">
        <f t="shared" si="21"/>
        <v/>
      </c>
      <c r="B412" s="9"/>
      <c r="C412" s="9"/>
      <c r="D412" s="9"/>
      <c r="E412" s="9"/>
      <c r="F412" s="14"/>
      <c r="G412" s="9"/>
      <c r="H412" s="33" t="str">
        <f>IF($G412&lt;&gt;"",VLOOKUP($G412,Parametros!$I$3:$N$102,2,FALSE),"")</f>
        <v/>
      </c>
      <c r="I412" s="33" t="str">
        <f>IF($G412&lt;&gt;"",VLOOKUP($G412,Parametros!$I$3:$N$102,4,FALSE),"")</f>
        <v/>
      </c>
      <c r="J412" s="9"/>
      <c r="K412" s="33" t="str">
        <f>IF($J412&lt;&gt;"",VLOOKUP($J412,Parametros!$AL$3:$AN$102,3,FALSE),"")</f>
        <v/>
      </c>
      <c r="L412" s="9"/>
      <c r="M412" s="10"/>
      <c r="S412" s="22" t="str">
        <f t="shared" si="22"/>
        <v/>
      </c>
      <c r="T412" s="9"/>
      <c r="U412" s="9"/>
      <c r="V412" s="69" t="str">
        <f t="shared" si="20"/>
        <v/>
      </c>
      <c r="W412" s="10"/>
    </row>
    <row r="413" spans="1:23" x14ac:dyDescent="0.2">
      <c r="A413" s="22" t="str">
        <f t="shared" si="21"/>
        <v/>
      </c>
      <c r="B413" s="9"/>
      <c r="C413" s="9"/>
      <c r="D413" s="9"/>
      <c r="E413" s="9"/>
      <c r="F413" s="14"/>
      <c r="G413" s="9"/>
      <c r="H413" s="33" t="str">
        <f>IF($G413&lt;&gt;"",VLOOKUP($G413,Parametros!$I$3:$N$102,2,FALSE),"")</f>
        <v/>
      </c>
      <c r="I413" s="33" t="str">
        <f>IF($G413&lt;&gt;"",VLOOKUP($G413,Parametros!$I$3:$N$102,4,FALSE),"")</f>
        <v/>
      </c>
      <c r="J413" s="9"/>
      <c r="K413" s="33" t="str">
        <f>IF($J413&lt;&gt;"",VLOOKUP($J413,Parametros!$AL$3:$AN$102,3,FALSE),"")</f>
        <v/>
      </c>
      <c r="L413" s="9"/>
      <c r="M413" s="10"/>
      <c r="S413" s="22" t="str">
        <f t="shared" si="22"/>
        <v/>
      </c>
      <c r="T413" s="9"/>
      <c r="U413" s="9"/>
      <c r="V413" s="69" t="str">
        <f t="shared" si="20"/>
        <v/>
      </c>
      <c r="W413" s="10"/>
    </row>
    <row r="414" spans="1:23" x14ac:dyDescent="0.2">
      <c r="A414" s="22" t="str">
        <f t="shared" si="21"/>
        <v/>
      </c>
      <c r="B414" s="9"/>
      <c r="C414" s="9"/>
      <c r="D414" s="9"/>
      <c r="E414" s="9"/>
      <c r="F414" s="14"/>
      <c r="G414" s="9"/>
      <c r="H414" s="33" t="str">
        <f>IF($G414&lt;&gt;"",VLOOKUP($G414,Parametros!$I$3:$N$102,2,FALSE),"")</f>
        <v/>
      </c>
      <c r="I414" s="33" t="str">
        <f>IF($G414&lt;&gt;"",VLOOKUP($G414,Parametros!$I$3:$N$102,4,FALSE),"")</f>
        <v/>
      </c>
      <c r="J414" s="9"/>
      <c r="K414" s="33" t="str">
        <f>IF($J414&lt;&gt;"",VLOOKUP($J414,Parametros!$AL$3:$AN$102,3,FALSE),"")</f>
        <v/>
      </c>
      <c r="L414" s="9"/>
      <c r="M414" s="10"/>
      <c r="S414" s="22" t="str">
        <f t="shared" si="22"/>
        <v/>
      </c>
      <c r="T414" s="9"/>
      <c r="U414" s="9"/>
      <c r="V414" s="69" t="str">
        <f t="shared" si="20"/>
        <v/>
      </c>
      <c r="W414" s="10"/>
    </row>
    <row r="415" spans="1:23" x14ac:dyDescent="0.2">
      <c r="A415" s="22" t="str">
        <f t="shared" si="21"/>
        <v/>
      </c>
      <c r="B415" s="9"/>
      <c r="C415" s="9"/>
      <c r="D415" s="9"/>
      <c r="E415" s="9"/>
      <c r="F415" s="14"/>
      <c r="G415" s="9"/>
      <c r="H415" s="33" t="str">
        <f>IF($G415&lt;&gt;"",VLOOKUP($G415,Parametros!$I$3:$N$102,2,FALSE),"")</f>
        <v/>
      </c>
      <c r="I415" s="33" t="str">
        <f>IF($G415&lt;&gt;"",VLOOKUP($G415,Parametros!$I$3:$N$102,4,FALSE),"")</f>
        <v/>
      </c>
      <c r="J415" s="9"/>
      <c r="K415" s="33" t="str">
        <f>IF($J415&lt;&gt;"",VLOOKUP($J415,Parametros!$AL$3:$AN$102,3,FALSE),"")</f>
        <v/>
      </c>
      <c r="L415" s="9"/>
      <c r="M415" s="10"/>
      <c r="S415" s="22" t="str">
        <f t="shared" si="22"/>
        <v/>
      </c>
      <c r="T415" s="9"/>
      <c r="U415" s="9"/>
      <c r="V415" s="69" t="str">
        <f t="shared" si="20"/>
        <v/>
      </c>
      <c r="W415" s="10"/>
    </row>
    <row r="416" spans="1:23" x14ac:dyDescent="0.2">
      <c r="A416" s="22" t="str">
        <f t="shared" si="21"/>
        <v/>
      </c>
      <c r="B416" s="9"/>
      <c r="C416" s="9"/>
      <c r="D416" s="9"/>
      <c r="E416" s="9"/>
      <c r="F416" s="14"/>
      <c r="G416" s="9"/>
      <c r="H416" s="33" t="str">
        <f>IF($G416&lt;&gt;"",VLOOKUP($G416,Parametros!$I$3:$N$102,2,FALSE),"")</f>
        <v/>
      </c>
      <c r="I416" s="33" t="str">
        <f>IF($G416&lt;&gt;"",VLOOKUP($G416,Parametros!$I$3:$N$102,4,FALSE),"")</f>
        <v/>
      </c>
      <c r="J416" s="9"/>
      <c r="K416" s="33" t="str">
        <f>IF($J416&lt;&gt;"",VLOOKUP($J416,Parametros!$AL$3:$AN$102,3,FALSE),"")</f>
        <v/>
      </c>
      <c r="L416" s="9"/>
      <c r="M416" s="10"/>
      <c r="S416" s="22" t="str">
        <f t="shared" si="22"/>
        <v/>
      </c>
      <c r="T416" s="9"/>
      <c r="U416" s="9"/>
      <c r="V416" s="69" t="str">
        <f t="shared" si="20"/>
        <v/>
      </c>
      <c r="W416" s="10"/>
    </row>
    <row r="417" spans="1:23" x14ac:dyDescent="0.2">
      <c r="A417" s="22" t="str">
        <f t="shared" si="21"/>
        <v/>
      </c>
      <c r="B417" s="9"/>
      <c r="C417" s="9"/>
      <c r="D417" s="9"/>
      <c r="E417" s="9"/>
      <c r="F417" s="14"/>
      <c r="G417" s="9"/>
      <c r="H417" s="33" t="str">
        <f>IF($G417&lt;&gt;"",VLOOKUP($G417,Parametros!$I$3:$N$102,2,FALSE),"")</f>
        <v/>
      </c>
      <c r="I417" s="33" t="str">
        <f>IF($G417&lt;&gt;"",VLOOKUP($G417,Parametros!$I$3:$N$102,4,FALSE),"")</f>
        <v/>
      </c>
      <c r="J417" s="9"/>
      <c r="K417" s="33" t="str">
        <f>IF($J417&lt;&gt;"",VLOOKUP($J417,Parametros!$AL$3:$AN$102,3,FALSE),"")</f>
        <v/>
      </c>
      <c r="L417" s="9"/>
      <c r="M417" s="10"/>
      <c r="S417" s="22" t="str">
        <f t="shared" si="22"/>
        <v/>
      </c>
      <c r="T417" s="9"/>
      <c r="U417" s="9"/>
      <c r="V417" s="69" t="str">
        <f t="shared" si="20"/>
        <v/>
      </c>
      <c r="W417" s="10"/>
    </row>
    <row r="418" spans="1:23" x14ac:dyDescent="0.2">
      <c r="A418" s="22" t="str">
        <f t="shared" si="21"/>
        <v/>
      </c>
      <c r="B418" s="9"/>
      <c r="C418" s="9"/>
      <c r="D418" s="9"/>
      <c r="E418" s="9"/>
      <c r="F418" s="14"/>
      <c r="G418" s="9"/>
      <c r="H418" s="33" t="str">
        <f>IF($G418&lt;&gt;"",VLOOKUP($G418,Parametros!$I$3:$N$102,2,FALSE),"")</f>
        <v/>
      </c>
      <c r="I418" s="33" t="str">
        <f>IF($G418&lt;&gt;"",VLOOKUP($G418,Parametros!$I$3:$N$102,4,FALSE),"")</f>
        <v/>
      </c>
      <c r="J418" s="9"/>
      <c r="K418" s="33" t="str">
        <f>IF($J418&lt;&gt;"",VLOOKUP($J418,Parametros!$AL$3:$AN$102,3,FALSE),"")</f>
        <v/>
      </c>
      <c r="L418" s="9"/>
      <c r="M418" s="10"/>
      <c r="S418" s="22" t="str">
        <f t="shared" si="22"/>
        <v/>
      </c>
      <c r="T418" s="9"/>
      <c r="U418" s="9"/>
      <c r="V418" s="69" t="str">
        <f t="shared" si="20"/>
        <v/>
      </c>
      <c r="W418" s="10"/>
    </row>
    <row r="419" spans="1:23" x14ac:dyDescent="0.2">
      <c r="A419" s="22" t="str">
        <f t="shared" si="21"/>
        <v/>
      </c>
      <c r="B419" s="9"/>
      <c r="C419" s="9"/>
      <c r="D419" s="9"/>
      <c r="E419" s="9"/>
      <c r="F419" s="14"/>
      <c r="G419" s="9"/>
      <c r="H419" s="33" t="str">
        <f>IF($G419&lt;&gt;"",VLOOKUP($G419,Parametros!$I$3:$N$102,2,FALSE),"")</f>
        <v/>
      </c>
      <c r="I419" s="33" t="str">
        <f>IF($G419&lt;&gt;"",VLOOKUP($G419,Parametros!$I$3:$N$102,4,FALSE),"")</f>
        <v/>
      </c>
      <c r="J419" s="9"/>
      <c r="K419" s="33" t="str">
        <f>IF($J419&lt;&gt;"",VLOOKUP($J419,Parametros!$AL$3:$AN$102,3,FALSE),"")</f>
        <v/>
      </c>
      <c r="L419" s="9"/>
      <c r="M419" s="10"/>
      <c r="S419" s="22" t="str">
        <f t="shared" si="22"/>
        <v/>
      </c>
      <c r="T419" s="9"/>
      <c r="U419" s="9"/>
      <c r="V419" s="69" t="str">
        <f t="shared" si="20"/>
        <v/>
      </c>
      <c r="W419" s="10"/>
    </row>
    <row r="420" spans="1:23" x14ac:dyDescent="0.2">
      <c r="A420" s="22" t="str">
        <f t="shared" si="21"/>
        <v/>
      </c>
      <c r="B420" s="9"/>
      <c r="C420" s="9"/>
      <c r="D420" s="9"/>
      <c r="E420" s="9"/>
      <c r="F420" s="14"/>
      <c r="G420" s="9"/>
      <c r="H420" s="33" t="str">
        <f>IF($G420&lt;&gt;"",VLOOKUP($G420,Parametros!$I$3:$N$102,2,FALSE),"")</f>
        <v/>
      </c>
      <c r="I420" s="33" t="str">
        <f>IF($G420&lt;&gt;"",VLOOKUP($G420,Parametros!$I$3:$N$102,4,FALSE),"")</f>
        <v/>
      </c>
      <c r="J420" s="9"/>
      <c r="K420" s="33" t="str">
        <f>IF($J420&lt;&gt;"",VLOOKUP($J420,Parametros!$AL$3:$AN$102,3,FALSE),"")</f>
        <v/>
      </c>
      <c r="L420" s="9"/>
      <c r="M420" s="10"/>
      <c r="S420" s="22" t="str">
        <f t="shared" si="22"/>
        <v/>
      </c>
      <c r="T420" s="9"/>
      <c r="U420" s="9"/>
      <c r="V420" s="69" t="str">
        <f t="shared" si="20"/>
        <v/>
      </c>
      <c r="W420" s="10"/>
    </row>
    <row r="421" spans="1:23" x14ac:dyDescent="0.2">
      <c r="A421" s="22" t="str">
        <f t="shared" si="21"/>
        <v/>
      </c>
      <c r="B421" s="9"/>
      <c r="C421" s="9"/>
      <c r="D421" s="9"/>
      <c r="E421" s="9"/>
      <c r="F421" s="14"/>
      <c r="G421" s="9"/>
      <c r="H421" s="33" t="str">
        <f>IF($G421&lt;&gt;"",VLOOKUP($G421,Parametros!$I$3:$N$102,2,FALSE),"")</f>
        <v/>
      </c>
      <c r="I421" s="33" t="str">
        <f>IF($G421&lt;&gt;"",VLOOKUP($G421,Parametros!$I$3:$N$102,4,FALSE),"")</f>
        <v/>
      </c>
      <c r="J421" s="9"/>
      <c r="K421" s="33" t="str">
        <f>IF($J421&lt;&gt;"",VLOOKUP($J421,Parametros!$AL$3:$AN$102,3,FALSE),"")</f>
        <v/>
      </c>
      <c r="L421" s="9"/>
      <c r="M421" s="10"/>
      <c r="S421" s="22" t="str">
        <f t="shared" si="22"/>
        <v/>
      </c>
      <c r="T421" s="9"/>
      <c r="U421" s="9"/>
      <c r="V421" s="69" t="str">
        <f t="shared" si="20"/>
        <v/>
      </c>
      <c r="W421" s="10"/>
    </row>
    <row r="422" spans="1:23" x14ac:dyDescent="0.2">
      <c r="A422" s="22" t="str">
        <f t="shared" si="21"/>
        <v/>
      </c>
      <c r="B422" s="9"/>
      <c r="C422" s="9"/>
      <c r="D422" s="9"/>
      <c r="E422" s="9"/>
      <c r="F422" s="14"/>
      <c r="G422" s="9"/>
      <c r="H422" s="33" t="str">
        <f>IF($G422&lt;&gt;"",VLOOKUP($G422,Parametros!$I$3:$N$102,2,FALSE),"")</f>
        <v/>
      </c>
      <c r="I422" s="33" t="str">
        <f>IF($G422&lt;&gt;"",VLOOKUP($G422,Parametros!$I$3:$N$102,4,FALSE),"")</f>
        <v/>
      </c>
      <c r="J422" s="9"/>
      <c r="K422" s="33" t="str">
        <f>IF($J422&lt;&gt;"",VLOOKUP($J422,Parametros!$AL$3:$AN$102,3,FALSE),"")</f>
        <v/>
      </c>
      <c r="L422" s="9"/>
      <c r="M422" s="10"/>
      <c r="S422" s="22" t="str">
        <f t="shared" si="22"/>
        <v/>
      </c>
      <c r="T422" s="9"/>
      <c r="U422" s="9"/>
      <c r="V422" s="69" t="str">
        <f t="shared" si="20"/>
        <v/>
      </c>
      <c r="W422" s="10"/>
    </row>
    <row r="423" spans="1:23" x14ac:dyDescent="0.2">
      <c r="A423" s="22" t="str">
        <f t="shared" si="21"/>
        <v/>
      </c>
      <c r="B423" s="9"/>
      <c r="C423" s="9"/>
      <c r="D423" s="9"/>
      <c r="E423" s="9"/>
      <c r="F423" s="14"/>
      <c r="G423" s="9"/>
      <c r="H423" s="33" t="str">
        <f>IF($G423&lt;&gt;"",VLOOKUP($G423,Parametros!$I$3:$N$102,2,FALSE),"")</f>
        <v/>
      </c>
      <c r="I423" s="33" t="str">
        <f>IF($G423&lt;&gt;"",VLOOKUP($G423,Parametros!$I$3:$N$102,4,FALSE),"")</f>
        <v/>
      </c>
      <c r="J423" s="9"/>
      <c r="K423" s="33" t="str">
        <f>IF($J423&lt;&gt;"",VLOOKUP($J423,Parametros!$AL$3:$AN$102,3,FALSE),"")</f>
        <v/>
      </c>
      <c r="L423" s="9"/>
      <c r="M423" s="10"/>
      <c r="S423" s="22" t="str">
        <f t="shared" si="22"/>
        <v/>
      </c>
      <c r="T423" s="9"/>
      <c r="U423" s="9"/>
      <c r="V423" s="69" t="str">
        <f t="shared" si="20"/>
        <v/>
      </c>
      <c r="W423" s="10"/>
    </row>
    <row r="424" spans="1:23" x14ac:dyDescent="0.2">
      <c r="A424" s="22" t="str">
        <f t="shared" si="21"/>
        <v/>
      </c>
      <c r="B424" s="9"/>
      <c r="C424" s="9"/>
      <c r="D424" s="9"/>
      <c r="E424" s="9"/>
      <c r="F424" s="14"/>
      <c r="G424" s="9"/>
      <c r="H424" s="33" t="str">
        <f>IF($G424&lt;&gt;"",VLOOKUP($G424,Parametros!$I$3:$N$102,2,FALSE),"")</f>
        <v/>
      </c>
      <c r="I424" s="33" t="str">
        <f>IF($G424&lt;&gt;"",VLOOKUP($G424,Parametros!$I$3:$N$102,4,FALSE),"")</f>
        <v/>
      </c>
      <c r="J424" s="9"/>
      <c r="K424" s="33" t="str">
        <f>IF($J424&lt;&gt;"",VLOOKUP($J424,Parametros!$AL$3:$AN$102,3,FALSE),"")</f>
        <v/>
      </c>
      <c r="L424" s="9"/>
      <c r="M424" s="10"/>
      <c r="S424" s="22" t="str">
        <f t="shared" si="22"/>
        <v/>
      </c>
      <c r="T424" s="9"/>
      <c r="U424" s="9"/>
      <c r="V424" s="69" t="str">
        <f t="shared" si="20"/>
        <v/>
      </c>
      <c r="W424" s="10"/>
    </row>
    <row r="425" spans="1:23" x14ac:dyDescent="0.2">
      <c r="A425" s="22" t="str">
        <f t="shared" si="21"/>
        <v/>
      </c>
      <c r="B425" s="9"/>
      <c r="C425" s="9"/>
      <c r="D425" s="9"/>
      <c r="E425" s="9"/>
      <c r="F425" s="14"/>
      <c r="G425" s="9"/>
      <c r="H425" s="33" t="str">
        <f>IF($G425&lt;&gt;"",VLOOKUP($G425,Parametros!$I$3:$N$102,2,FALSE),"")</f>
        <v/>
      </c>
      <c r="I425" s="33" t="str">
        <f>IF($G425&lt;&gt;"",VLOOKUP($G425,Parametros!$I$3:$N$102,4,FALSE),"")</f>
        <v/>
      </c>
      <c r="J425" s="9"/>
      <c r="K425" s="33" t="str">
        <f>IF($J425&lt;&gt;"",VLOOKUP($J425,Parametros!$AL$3:$AN$102,3,FALSE),"")</f>
        <v/>
      </c>
      <c r="L425" s="9"/>
      <c r="M425" s="10"/>
      <c r="S425" s="22" t="str">
        <f t="shared" si="22"/>
        <v/>
      </c>
      <c r="T425" s="9"/>
      <c r="U425" s="9"/>
      <c r="V425" s="69" t="str">
        <f t="shared" si="20"/>
        <v/>
      </c>
      <c r="W425" s="10"/>
    </row>
    <row r="426" spans="1:23" x14ac:dyDescent="0.2">
      <c r="A426" s="22" t="str">
        <f t="shared" si="21"/>
        <v/>
      </c>
      <c r="B426" s="9"/>
      <c r="C426" s="9"/>
      <c r="D426" s="9"/>
      <c r="E426" s="9"/>
      <c r="F426" s="14"/>
      <c r="G426" s="9"/>
      <c r="H426" s="33" t="str">
        <f>IF($G426&lt;&gt;"",VLOOKUP($G426,Parametros!$I$3:$N$102,2,FALSE),"")</f>
        <v/>
      </c>
      <c r="I426" s="33" t="str">
        <f>IF($G426&lt;&gt;"",VLOOKUP($G426,Parametros!$I$3:$N$102,4,FALSE),"")</f>
        <v/>
      </c>
      <c r="J426" s="9"/>
      <c r="K426" s="33" t="str">
        <f>IF($J426&lt;&gt;"",VLOOKUP($J426,Parametros!$AL$3:$AN$102,3,FALSE),"")</f>
        <v/>
      </c>
      <c r="L426" s="9"/>
      <c r="M426" s="10"/>
      <c r="S426" s="22" t="str">
        <f t="shared" si="22"/>
        <v/>
      </c>
      <c r="T426" s="9"/>
      <c r="U426" s="9"/>
      <c r="V426" s="69" t="str">
        <f t="shared" si="20"/>
        <v/>
      </c>
      <c r="W426" s="10"/>
    </row>
    <row r="427" spans="1:23" x14ac:dyDescent="0.2">
      <c r="A427" s="22" t="str">
        <f t="shared" si="21"/>
        <v/>
      </c>
      <c r="B427" s="9"/>
      <c r="C427" s="9"/>
      <c r="D427" s="9"/>
      <c r="E427" s="9"/>
      <c r="F427" s="14"/>
      <c r="G427" s="9"/>
      <c r="H427" s="33" t="str">
        <f>IF($G427&lt;&gt;"",VLOOKUP($G427,Parametros!$I$3:$N$102,2,FALSE),"")</f>
        <v/>
      </c>
      <c r="I427" s="33" t="str">
        <f>IF($G427&lt;&gt;"",VLOOKUP($G427,Parametros!$I$3:$N$102,4,FALSE),"")</f>
        <v/>
      </c>
      <c r="J427" s="9"/>
      <c r="K427" s="33" t="str">
        <f>IF($J427&lt;&gt;"",VLOOKUP($J427,Parametros!$AL$3:$AN$102,3,FALSE),"")</f>
        <v/>
      </c>
      <c r="L427" s="9"/>
      <c r="M427" s="10"/>
      <c r="S427" s="22" t="str">
        <f t="shared" si="22"/>
        <v/>
      </c>
      <c r="T427" s="9"/>
      <c r="U427" s="9"/>
      <c r="V427" s="69" t="str">
        <f t="shared" si="20"/>
        <v/>
      </c>
      <c r="W427" s="10"/>
    </row>
    <row r="428" spans="1:23" x14ac:dyDescent="0.2">
      <c r="A428" s="22" t="str">
        <f t="shared" si="21"/>
        <v/>
      </c>
      <c r="B428" s="9"/>
      <c r="C428" s="9"/>
      <c r="D428" s="9"/>
      <c r="E428" s="9"/>
      <c r="F428" s="14"/>
      <c r="G428" s="9"/>
      <c r="H428" s="33" t="str">
        <f>IF($G428&lt;&gt;"",VLOOKUP($G428,Parametros!$I$3:$N$102,2,FALSE),"")</f>
        <v/>
      </c>
      <c r="I428" s="33" t="str">
        <f>IF($G428&lt;&gt;"",VLOOKUP($G428,Parametros!$I$3:$N$102,4,FALSE),"")</f>
        <v/>
      </c>
      <c r="J428" s="9"/>
      <c r="K428" s="33" t="str">
        <f>IF($J428&lt;&gt;"",VLOOKUP($J428,Parametros!$AL$3:$AN$102,3,FALSE),"")</f>
        <v/>
      </c>
      <c r="L428" s="9"/>
      <c r="M428" s="10"/>
      <c r="S428" s="22" t="str">
        <f t="shared" si="22"/>
        <v/>
      </c>
      <c r="T428" s="9"/>
      <c r="U428" s="9"/>
      <c r="V428" s="69" t="str">
        <f t="shared" si="20"/>
        <v/>
      </c>
      <c r="W428" s="10"/>
    </row>
    <row r="429" spans="1:23" x14ac:dyDescent="0.2">
      <c r="A429" s="22" t="str">
        <f t="shared" si="21"/>
        <v/>
      </c>
      <c r="B429" s="9"/>
      <c r="C429" s="9"/>
      <c r="D429" s="9"/>
      <c r="E429" s="9"/>
      <c r="F429" s="14"/>
      <c r="G429" s="9"/>
      <c r="H429" s="33" t="str">
        <f>IF($G429&lt;&gt;"",VLOOKUP($G429,Parametros!$I$3:$N$102,2,FALSE),"")</f>
        <v/>
      </c>
      <c r="I429" s="33" t="str">
        <f>IF($G429&lt;&gt;"",VLOOKUP($G429,Parametros!$I$3:$N$102,4,FALSE),"")</f>
        <v/>
      </c>
      <c r="J429" s="9"/>
      <c r="K429" s="33" t="str">
        <f>IF($J429&lt;&gt;"",VLOOKUP($J429,Parametros!$AL$3:$AN$102,3,FALSE),"")</f>
        <v/>
      </c>
      <c r="L429" s="9"/>
      <c r="M429" s="10"/>
      <c r="S429" s="22" t="str">
        <f t="shared" si="22"/>
        <v/>
      </c>
      <c r="T429" s="9"/>
      <c r="U429" s="9"/>
      <c r="V429" s="69" t="str">
        <f t="shared" si="20"/>
        <v/>
      </c>
      <c r="W429" s="10"/>
    </row>
    <row r="430" spans="1:23" x14ac:dyDescent="0.2">
      <c r="A430" s="22" t="str">
        <f t="shared" si="21"/>
        <v/>
      </c>
      <c r="B430" s="9"/>
      <c r="C430" s="9"/>
      <c r="D430" s="9"/>
      <c r="E430" s="9"/>
      <c r="F430" s="14"/>
      <c r="G430" s="9"/>
      <c r="H430" s="33" t="str">
        <f>IF($G430&lt;&gt;"",VLOOKUP($G430,Parametros!$I$3:$N$102,2,FALSE),"")</f>
        <v/>
      </c>
      <c r="I430" s="33" t="str">
        <f>IF($G430&lt;&gt;"",VLOOKUP($G430,Parametros!$I$3:$N$102,4,FALSE),"")</f>
        <v/>
      </c>
      <c r="J430" s="9"/>
      <c r="K430" s="33" t="str">
        <f>IF($J430&lt;&gt;"",VLOOKUP($J430,Parametros!$AL$3:$AN$102,3,FALSE),"")</f>
        <v/>
      </c>
      <c r="L430" s="9"/>
      <c r="M430" s="10"/>
      <c r="S430" s="22" t="str">
        <f t="shared" si="22"/>
        <v/>
      </c>
      <c r="T430" s="9"/>
      <c r="U430" s="9"/>
      <c r="V430" s="69" t="str">
        <f t="shared" si="20"/>
        <v/>
      </c>
      <c r="W430" s="10"/>
    </row>
    <row r="431" spans="1:23" x14ac:dyDescent="0.2">
      <c r="A431" s="22" t="str">
        <f t="shared" si="21"/>
        <v/>
      </c>
      <c r="B431" s="9"/>
      <c r="C431" s="9"/>
      <c r="D431" s="9"/>
      <c r="E431" s="9"/>
      <c r="F431" s="14"/>
      <c r="G431" s="9"/>
      <c r="H431" s="33" t="str">
        <f>IF($G431&lt;&gt;"",VLOOKUP($G431,Parametros!$I$3:$N$102,2,FALSE),"")</f>
        <v/>
      </c>
      <c r="I431" s="33" t="str">
        <f>IF($G431&lt;&gt;"",VLOOKUP($G431,Parametros!$I$3:$N$102,4,FALSE),"")</f>
        <v/>
      </c>
      <c r="J431" s="9"/>
      <c r="K431" s="33" t="str">
        <f>IF($J431&lt;&gt;"",VLOOKUP($J431,Parametros!$AL$3:$AN$102,3,FALSE),"")</f>
        <v/>
      </c>
      <c r="L431" s="9"/>
      <c r="M431" s="10"/>
      <c r="S431" s="22" t="str">
        <f t="shared" si="22"/>
        <v/>
      </c>
      <c r="T431" s="9"/>
      <c r="U431" s="9"/>
      <c r="V431" s="69" t="str">
        <f t="shared" si="20"/>
        <v/>
      </c>
      <c r="W431" s="10"/>
    </row>
    <row r="432" spans="1:23" x14ac:dyDescent="0.2">
      <c r="A432" s="22" t="str">
        <f t="shared" si="21"/>
        <v/>
      </c>
      <c r="B432" s="9"/>
      <c r="C432" s="9"/>
      <c r="D432" s="9"/>
      <c r="E432" s="9"/>
      <c r="F432" s="14"/>
      <c r="G432" s="9"/>
      <c r="H432" s="33" t="str">
        <f>IF($G432&lt;&gt;"",VLOOKUP($G432,Parametros!$I$3:$N$102,2,FALSE),"")</f>
        <v/>
      </c>
      <c r="I432" s="33" t="str">
        <f>IF($G432&lt;&gt;"",VLOOKUP($G432,Parametros!$I$3:$N$102,4,FALSE),"")</f>
        <v/>
      </c>
      <c r="J432" s="9"/>
      <c r="K432" s="33" t="str">
        <f>IF($J432&lt;&gt;"",VLOOKUP($J432,Parametros!$AL$3:$AN$102,3,FALSE),"")</f>
        <v/>
      </c>
      <c r="L432" s="9"/>
      <c r="M432" s="10"/>
      <c r="S432" s="22" t="str">
        <f t="shared" si="22"/>
        <v/>
      </c>
      <c r="T432" s="9"/>
      <c r="U432" s="9"/>
      <c r="V432" s="69" t="str">
        <f t="shared" si="20"/>
        <v/>
      </c>
      <c r="W432" s="10"/>
    </row>
    <row r="433" spans="1:23" x14ac:dyDescent="0.2">
      <c r="A433" s="22" t="str">
        <f t="shared" si="21"/>
        <v/>
      </c>
      <c r="B433" s="9"/>
      <c r="C433" s="9"/>
      <c r="D433" s="9"/>
      <c r="E433" s="9"/>
      <c r="F433" s="14"/>
      <c r="G433" s="9"/>
      <c r="H433" s="33" t="str">
        <f>IF($G433&lt;&gt;"",VLOOKUP($G433,Parametros!$I$3:$N$102,2,FALSE),"")</f>
        <v/>
      </c>
      <c r="I433" s="33" t="str">
        <f>IF($G433&lt;&gt;"",VLOOKUP($G433,Parametros!$I$3:$N$102,4,FALSE),"")</f>
        <v/>
      </c>
      <c r="J433" s="9"/>
      <c r="K433" s="33" t="str">
        <f>IF($J433&lt;&gt;"",VLOOKUP($J433,Parametros!$AL$3:$AN$102,3,FALSE),"")</f>
        <v/>
      </c>
      <c r="L433" s="9"/>
      <c r="M433" s="10"/>
      <c r="S433" s="22" t="str">
        <f t="shared" si="22"/>
        <v/>
      </c>
      <c r="T433" s="9"/>
      <c r="U433" s="9"/>
      <c r="V433" s="69" t="str">
        <f t="shared" si="20"/>
        <v/>
      </c>
      <c r="W433" s="10"/>
    </row>
    <row r="434" spans="1:23" x14ac:dyDescent="0.2">
      <c r="A434" s="22" t="str">
        <f t="shared" si="21"/>
        <v/>
      </c>
      <c r="B434" s="9"/>
      <c r="C434" s="9"/>
      <c r="D434" s="9"/>
      <c r="E434" s="9"/>
      <c r="F434" s="14"/>
      <c r="G434" s="9"/>
      <c r="H434" s="33" t="str">
        <f>IF($G434&lt;&gt;"",VLOOKUP($G434,Parametros!$I$3:$N$102,2,FALSE),"")</f>
        <v/>
      </c>
      <c r="I434" s="33" t="str">
        <f>IF($G434&lt;&gt;"",VLOOKUP($G434,Parametros!$I$3:$N$102,4,FALSE),"")</f>
        <v/>
      </c>
      <c r="J434" s="9"/>
      <c r="K434" s="33" t="str">
        <f>IF($J434&lt;&gt;"",VLOOKUP($J434,Parametros!$AL$3:$AN$102,3,FALSE),"")</f>
        <v/>
      </c>
      <c r="L434" s="9"/>
      <c r="M434" s="10"/>
      <c r="S434" s="22" t="str">
        <f t="shared" si="22"/>
        <v/>
      </c>
      <c r="T434" s="9"/>
      <c r="U434" s="9"/>
      <c r="V434" s="69" t="str">
        <f t="shared" si="20"/>
        <v/>
      </c>
      <c r="W434" s="10"/>
    </row>
    <row r="435" spans="1:23" x14ac:dyDescent="0.2">
      <c r="A435" s="22" t="str">
        <f t="shared" si="21"/>
        <v/>
      </c>
      <c r="B435" s="9"/>
      <c r="C435" s="9"/>
      <c r="D435" s="9"/>
      <c r="E435" s="9"/>
      <c r="F435" s="14"/>
      <c r="G435" s="9"/>
      <c r="H435" s="33" t="str">
        <f>IF($G435&lt;&gt;"",VLOOKUP($G435,Parametros!$I$3:$N$102,2,FALSE),"")</f>
        <v/>
      </c>
      <c r="I435" s="33" t="str">
        <f>IF($G435&lt;&gt;"",VLOOKUP($G435,Parametros!$I$3:$N$102,4,FALSE),"")</f>
        <v/>
      </c>
      <c r="J435" s="9"/>
      <c r="K435" s="33" t="str">
        <f>IF($J435&lt;&gt;"",VLOOKUP($J435,Parametros!$AL$3:$AN$102,3,FALSE),"")</f>
        <v/>
      </c>
      <c r="L435" s="9"/>
      <c r="M435" s="10"/>
      <c r="S435" s="22" t="str">
        <f t="shared" si="22"/>
        <v/>
      </c>
      <c r="T435" s="9"/>
      <c r="U435" s="9"/>
      <c r="V435" s="69" t="str">
        <f t="shared" si="20"/>
        <v/>
      </c>
      <c r="W435" s="10"/>
    </row>
    <row r="436" spans="1:23" x14ac:dyDescent="0.2">
      <c r="A436" s="22" t="str">
        <f t="shared" si="21"/>
        <v/>
      </c>
      <c r="B436" s="9"/>
      <c r="C436" s="9"/>
      <c r="D436" s="9"/>
      <c r="E436" s="9"/>
      <c r="F436" s="14"/>
      <c r="G436" s="9"/>
      <c r="H436" s="33" t="str">
        <f>IF($G436&lt;&gt;"",VLOOKUP($G436,Parametros!$I$3:$N$102,2,FALSE),"")</f>
        <v/>
      </c>
      <c r="I436" s="33" t="str">
        <f>IF($G436&lt;&gt;"",VLOOKUP($G436,Parametros!$I$3:$N$102,4,FALSE),"")</f>
        <v/>
      </c>
      <c r="J436" s="9"/>
      <c r="K436" s="33" t="str">
        <f>IF($J436&lt;&gt;"",VLOOKUP($J436,Parametros!$AL$3:$AN$102,3,FALSE),"")</f>
        <v/>
      </c>
      <c r="L436" s="9"/>
      <c r="M436" s="10"/>
      <c r="S436" s="22" t="str">
        <f t="shared" si="22"/>
        <v/>
      </c>
      <c r="T436" s="9"/>
      <c r="U436" s="9"/>
      <c r="V436" s="69" t="str">
        <f t="shared" si="20"/>
        <v/>
      </c>
      <c r="W436" s="10"/>
    </row>
    <row r="437" spans="1:23" x14ac:dyDescent="0.2">
      <c r="A437" s="22" t="str">
        <f t="shared" si="21"/>
        <v/>
      </c>
      <c r="B437" s="9"/>
      <c r="C437" s="9"/>
      <c r="D437" s="9"/>
      <c r="E437" s="9"/>
      <c r="F437" s="14"/>
      <c r="G437" s="9"/>
      <c r="H437" s="33" t="str">
        <f>IF($G437&lt;&gt;"",VLOOKUP($G437,Parametros!$I$3:$N$102,2,FALSE),"")</f>
        <v/>
      </c>
      <c r="I437" s="33" t="str">
        <f>IF($G437&lt;&gt;"",VLOOKUP($G437,Parametros!$I$3:$N$102,4,FALSE),"")</f>
        <v/>
      </c>
      <c r="J437" s="9"/>
      <c r="K437" s="33" t="str">
        <f>IF($J437&lt;&gt;"",VLOOKUP($J437,Parametros!$AL$3:$AN$102,3,FALSE),"")</f>
        <v/>
      </c>
      <c r="L437" s="9"/>
      <c r="M437" s="10"/>
      <c r="S437" s="22" t="str">
        <f t="shared" si="22"/>
        <v/>
      </c>
      <c r="T437" s="9"/>
      <c r="U437" s="9"/>
      <c r="V437" s="69" t="str">
        <f t="shared" si="20"/>
        <v/>
      </c>
      <c r="W437" s="10"/>
    </row>
    <row r="438" spans="1:23" x14ac:dyDescent="0.2">
      <c r="A438" s="22" t="str">
        <f t="shared" si="21"/>
        <v/>
      </c>
      <c r="B438" s="9"/>
      <c r="C438" s="9"/>
      <c r="D438" s="9"/>
      <c r="E438" s="9"/>
      <c r="F438" s="14"/>
      <c r="G438" s="9"/>
      <c r="H438" s="33" t="str">
        <f>IF($G438&lt;&gt;"",VLOOKUP($G438,Parametros!$I$3:$N$102,2,FALSE),"")</f>
        <v/>
      </c>
      <c r="I438" s="33" t="str">
        <f>IF($G438&lt;&gt;"",VLOOKUP($G438,Parametros!$I$3:$N$102,4,FALSE),"")</f>
        <v/>
      </c>
      <c r="J438" s="9"/>
      <c r="K438" s="33" t="str">
        <f>IF($J438&lt;&gt;"",VLOOKUP($J438,Parametros!$AL$3:$AN$102,3,FALSE),"")</f>
        <v/>
      </c>
      <c r="L438" s="9"/>
      <c r="M438" s="10"/>
      <c r="S438" s="22" t="str">
        <f t="shared" si="22"/>
        <v/>
      </c>
      <c r="T438" s="9"/>
      <c r="U438" s="9"/>
      <c r="V438" s="69" t="str">
        <f t="shared" si="20"/>
        <v/>
      </c>
      <c r="W438" s="10"/>
    </row>
    <row r="439" spans="1:23" x14ac:dyDescent="0.2">
      <c r="A439" s="22" t="str">
        <f t="shared" si="21"/>
        <v/>
      </c>
      <c r="B439" s="9"/>
      <c r="C439" s="9"/>
      <c r="D439" s="9"/>
      <c r="E439" s="9"/>
      <c r="F439" s="14"/>
      <c r="G439" s="9"/>
      <c r="H439" s="33" t="str">
        <f>IF($G439&lt;&gt;"",VLOOKUP($G439,Parametros!$I$3:$N$102,2,FALSE),"")</f>
        <v/>
      </c>
      <c r="I439" s="33" t="str">
        <f>IF($G439&lt;&gt;"",VLOOKUP($G439,Parametros!$I$3:$N$102,4,FALSE),"")</f>
        <v/>
      </c>
      <c r="J439" s="9"/>
      <c r="K439" s="33" t="str">
        <f>IF($J439&lt;&gt;"",VLOOKUP($J439,Parametros!$AL$3:$AN$102,3,FALSE),"")</f>
        <v/>
      </c>
      <c r="L439" s="9"/>
      <c r="M439" s="10"/>
      <c r="S439" s="22" t="str">
        <f t="shared" si="22"/>
        <v/>
      </c>
      <c r="T439" s="9"/>
      <c r="U439" s="9"/>
      <c r="V439" s="69" t="str">
        <f t="shared" si="20"/>
        <v/>
      </c>
      <c r="W439" s="10"/>
    </row>
    <row r="440" spans="1:23" x14ac:dyDescent="0.2">
      <c r="A440" s="22" t="str">
        <f t="shared" si="21"/>
        <v/>
      </c>
      <c r="B440" s="9"/>
      <c r="C440" s="9"/>
      <c r="D440" s="9"/>
      <c r="E440" s="9"/>
      <c r="F440" s="14"/>
      <c r="G440" s="9"/>
      <c r="H440" s="33" t="str">
        <f>IF($G440&lt;&gt;"",VLOOKUP($G440,Parametros!$I$3:$N$102,2,FALSE),"")</f>
        <v/>
      </c>
      <c r="I440" s="33" t="str">
        <f>IF($G440&lt;&gt;"",VLOOKUP($G440,Parametros!$I$3:$N$102,4,FALSE),"")</f>
        <v/>
      </c>
      <c r="J440" s="9"/>
      <c r="K440" s="33" t="str">
        <f>IF($J440&lt;&gt;"",VLOOKUP($J440,Parametros!$AL$3:$AN$102,3,FALSE),"")</f>
        <v/>
      </c>
      <c r="L440" s="9"/>
      <c r="M440" s="10"/>
      <c r="S440" s="22" t="str">
        <f t="shared" si="22"/>
        <v/>
      </c>
      <c r="T440" s="9"/>
      <c r="U440" s="9"/>
      <c r="V440" s="69" t="str">
        <f t="shared" si="20"/>
        <v/>
      </c>
      <c r="W440" s="10"/>
    </row>
    <row r="441" spans="1:23" x14ac:dyDescent="0.2">
      <c r="A441" s="22" t="str">
        <f t="shared" si="21"/>
        <v/>
      </c>
      <c r="B441" s="9"/>
      <c r="C441" s="9"/>
      <c r="D441" s="9"/>
      <c r="E441" s="9"/>
      <c r="F441" s="14"/>
      <c r="G441" s="9"/>
      <c r="H441" s="33" t="str">
        <f>IF($G441&lt;&gt;"",VLOOKUP($G441,Parametros!$I$3:$N$102,2,FALSE),"")</f>
        <v/>
      </c>
      <c r="I441" s="33" t="str">
        <f>IF($G441&lt;&gt;"",VLOOKUP($G441,Parametros!$I$3:$N$102,4,FALSE),"")</f>
        <v/>
      </c>
      <c r="J441" s="9"/>
      <c r="K441" s="33" t="str">
        <f>IF($J441&lt;&gt;"",VLOOKUP($J441,Parametros!$AL$3:$AN$102,3,FALSE),"")</f>
        <v/>
      </c>
      <c r="L441" s="9"/>
      <c r="M441" s="10"/>
      <c r="S441" s="22" t="str">
        <f t="shared" si="22"/>
        <v/>
      </c>
      <c r="T441" s="9"/>
      <c r="U441" s="9"/>
      <c r="V441" s="69" t="str">
        <f t="shared" si="20"/>
        <v/>
      </c>
      <c r="W441" s="10"/>
    </row>
    <row r="442" spans="1:23" x14ac:dyDescent="0.2">
      <c r="A442" s="22" t="str">
        <f t="shared" si="21"/>
        <v/>
      </c>
      <c r="B442" s="9"/>
      <c r="C442" s="9"/>
      <c r="D442" s="9"/>
      <c r="E442" s="9"/>
      <c r="F442" s="14"/>
      <c r="G442" s="9"/>
      <c r="H442" s="33" t="str">
        <f>IF($G442&lt;&gt;"",VLOOKUP($G442,Parametros!$I$3:$N$102,2,FALSE),"")</f>
        <v/>
      </c>
      <c r="I442" s="33" t="str">
        <f>IF($G442&lt;&gt;"",VLOOKUP($G442,Parametros!$I$3:$N$102,4,FALSE),"")</f>
        <v/>
      </c>
      <c r="J442" s="9"/>
      <c r="K442" s="33" t="str">
        <f>IF($J442&lt;&gt;"",VLOOKUP($J442,Parametros!$AL$3:$AN$102,3,FALSE),"")</f>
        <v/>
      </c>
      <c r="L442" s="9"/>
      <c r="M442" s="10"/>
      <c r="S442" s="22" t="str">
        <f t="shared" si="22"/>
        <v/>
      </c>
      <c r="T442" s="9"/>
      <c r="U442" s="9"/>
      <c r="V442" s="69" t="str">
        <f t="shared" si="20"/>
        <v/>
      </c>
      <c r="W442" s="10"/>
    </row>
    <row r="443" spans="1:23" x14ac:dyDescent="0.2">
      <c r="A443" s="22" t="str">
        <f t="shared" si="21"/>
        <v/>
      </c>
      <c r="B443" s="9"/>
      <c r="C443" s="9"/>
      <c r="D443" s="9"/>
      <c r="E443" s="9"/>
      <c r="F443" s="14"/>
      <c r="G443" s="9"/>
      <c r="H443" s="33" t="str">
        <f>IF($G443&lt;&gt;"",VLOOKUP($G443,Parametros!$I$3:$N$102,2,FALSE),"")</f>
        <v/>
      </c>
      <c r="I443" s="33" t="str">
        <f>IF($G443&lt;&gt;"",VLOOKUP($G443,Parametros!$I$3:$N$102,4,FALSE),"")</f>
        <v/>
      </c>
      <c r="J443" s="9"/>
      <c r="K443" s="33" t="str">
        <f>IF($J443&lt;&gt;"",VLOOKUP($J443,Parametros!$AL$3:$AN$102,3,FALSE),"")</f>
        <v/>
      </c>
      <c r="L443" s="9"/>
      <c r="M443" s="10"/>
      <c r="S443" s="22" t="str">
        <f t="shared" si="22"/>
        <v/>
      </c>
      <c r="T443" s="9"/>
      <c r="U443" s="9"/>
      <c r="V443" s="69" t="str">
        <f t="shared" si="20"/>
        <v/>
      </c>
      <c r="W443" s="10"/>
    </row>
    <row r="444" spans="1:23" x14ac:dyDescent="0.2">
      <c r="A444" s="22" t="str">
        <f t="shared" si="21"/>
        <v/>
      </c>
      <c r="B444" s="9"/>
      <c r="C444" s="9"/>
      <c r="D444" s="9"/>
      <c r="E444" s="9"/>
      <c r="F444" s="14"/>
      <c r="G444" s="9"/>
      <c r="H444" s="33" t="str">
        <f>IF($G444&lt;&gt;"",VLOOKUP($G444,Parametros!$I$3:$N$102,2,FALSE),"")</f>
        <v/>
      </c>
      <c r="I444" s="33" t="str">
        <f>IF($G444&lt;&gt;"",VLOOKUP($G444,Parametros!$I$3:$N$102,4,FALSE),"")</f>
        <v/>
      </c>
      <c r="J444" s="9"/>
      <c r="K444" s="33" t="str">
        <f>IF($J444&lt;&gt;"",VLOOKUP($J444,Parametros!$AL$3:$AN$102,3,FALSE),"")</f>
        <v/>
      </c>
      <c r="L444" s="9"/>
      <c r="M444" s="10"/>
      <c r="S444" s="22" t="str">
        <f t="shared" si="22"/>
        <v/>
      </c>
      <c r="T444" s="9"/>
      <c r="U444" s="9"/>
      <c r="V444" s="69" t="str">
        <f t="shared" si="20"/>
        <v/>
      </c>
      <c r="W444" s="10"/>
    </row>
    <row r="445" spans="1:23" x14ac:dyDescent="0.2">
      <c r="A445" s="22" t="str">
        <f t="shared" si="21"/>
        <v/>
      </c>
      <c r="B445" s="9"/>
      <c r="C445" s="9"/>
      <c r="D445" s="9"/>
      <c r="E445" s="9"/>
      <c r="F445" s="14"/>
      <c r="G445" s="9"/>
      <c r="H445" s="33" t="str">
        <f>IF($G445&lt;&gt;"",VLOOKUP($G445,Parametros!$I$3:$N$102,2,FALSE),"")</f>
        <v/>
      </c>
      <c r="I445" s="33" t="str">
        <f>IF($G445&lt;&gt;"",VLOOKUP($G445,Parametros!$I$3:$N$102,4,FALSE),"")</f>
        <v/>
      </c>
      <c r="J445" s="9"/>
      <c r="K445" s="33" t="str">
        <f>IF($J445&lt;&gt;"",VLOOKUP($J445,Parametros!$AL$3:$AN$102,3,FALSE),"")</f>
        <v/>
      </c>
      <c r="L445" s="9"/>
      <c r="M445" s="10"/>
      <c r="S445" s="22" t="str">
        <f t="shared" si="22"/>
        <v/>
      </c>
      <c r="T445" s="9"/>
      <c r="U445" s="9"/>
      <c r="V445" s="69" t="str">
        <f t="shared" si="20"/>
        <v/>
      </c>
      <c r="W445" s="10"/>
    </row>
    <row r="446" spans="1:23" x14ac:dyDescent="0.2">
      <c r="A446" s="22" t="str">
        <f t="shared" si="21"/>
        <v/>
      </c>
      <c r="B446" s="9"/>
      <c r="C446" s="9"/>
      <c r="D446" s="9"/>
      <c r="E446" s="9"/>
      <c r="F446" s="14"/>
      <c r="G446" s="9"/>
      <c r="H446" s="33" t="str">
        <f>IF($G446&lt;&gt;"",VLOOKUP($G446,Parametros!$I$3:$N$102,2,FALSE),"")</f>
        <v/>
      </c>
      <c r="I446" s="33" t="str">
        <f>IF($G446&lt;&gt;"",VLOOKUP($G446,Parametros!$I$3:$N$102,4,FALSE),"")</f>
        <v/>
      </c>
      <c r="J446" s="9"/>
      <c r="K446" s="33" t="str">
        <f>IF($J446&lt;&gt;"",VLOOKUP($J446,Parametros!$AL$3:$AN$102,3,FALSE),"")</f>
        <v/>
      </c>
      <c r="L446" s="9"/>
      <c r="M446" s="10"/>
      <c r="S446" s="22" t="str">
        <f t="shared" si="22"/>
        <v/>
      </c>
      <c r="T446" s="9"/>
      <c r="U446" s="9"/>
      <c r="V446" s="69" t="str">
        <f t="shared" si="20"/>
        <v/>
      </c>
      <c r="W446" s="10"/>
    </row>
    <row r="447" spans="1:23" x14ac:dyDescent="0.2">
      <c r="A447" s="22" t="str">
        <f t="shared" si="21"/>
        <v/>
      </c>
      <c r="B447" s="9"/>
      <c r="C447" s="9"/>
      <c r="D447" s="9"/>
      <c r="E447" s="9"/>
      <c r="F447" s="14"/>
      <c r="G447" s="9"/>
      <c r="H447" s="33" t="str">
        <f>IF($G447&lt;&gt;"",VLOOKUP($G447,Parametros!$I$3:$N$102,2,FALSE),"")</f>
        <v/>
      </c>
      <c r="I447" s="33" t="str">
        <f>IF($G447&lt;&gt;"",VLOOKUP($G447,Parametros!$I$3:$N$102,4,FALSE),"")</f>
        <v/>
      </c>
      <c r="J447" s="9"/>
      <c r="K447" s="33" t="str">
        <f>IF($J447&lt;&gt;"",VLOOKUP($J447,Parametros!$AL$3:$AN$102,3,FALSE),"")</f>
        <v/>
      </c>
      <c r="L447" s="9"/>
      <c r="M447" s="10"/>
      <c r="S447" s="22" t="str">
        <f t="shared" si="22"/>
        <v/>
      </c>
      <c r="T447" s="9"/>
      <c r="U447" s="9"/>
      <c r="V447" s="69" t="str">
        <f t="shared" si="20"/>
        <v/>
      </c>
      <c r="W447" s="10"/>
    </row>
    <row r="448" spans="1:23" x14ac:dyDescent="0.2">
      <c r="A448" s="22" t="str">
        <f t="shared" si="21"/>
        <v/>
      </c>
      <c r="B448" s="9"/>
      <c r="C448" s="9"/>
      <c r="D448" s="9"/>
      <c r="E448" s="9"/>
      <c r="F448" s="14"/>
      <c r="G448" s="9"/>
      <c r="H448" s="33" t="str">
        <f>IF($G448&lt;&gt;"",VLOOKUP($G448,Parametros!$I$3:$N$102,2,FALSE),"")</f>
        <v/>
      </c>
      <c r="I448" s="33" t="str">
        <f>IF($G448&lt;&gt;"",VLOOKUP($G448,Parametros!$I$3:$N$102,4,FALSE),"")</f>
        <v/>
      </c>
      <c r="J448" s="9"/>
      <c r="K448" s="33" t="str">
        <f>IF($J448&lt;&gt;"",VLOOKUP($J448,Parametros!$AL$3:$AN$102,3,FALSE),"")</f>
        <v/>
      </c>
      <c r="L448" s="9"/>
      <c r="M448" s="10"/>
      <c r="S448" s="22" t="str">
        <f t="shared" si="22"/>
        <v/>
      </c>
      <c r="T448" s="9"/>
      <c r="U448" s="9"/>
      <c r="V448" s="69" t="str">
        <f t="shared" si="20"/>
        <v/>
      </c>
      <c r="W448" s="10"/>
    </row>
    <row r="449" spans="1:23" x14ac:dyDescent="0.2">
      <c r="A449" s="22" t="str">
        <f t="shared" si="21"/>
        <v/>
      </c>
      <c r="B449" s="9"/>
      <c r="C449" s="9"/>
      <c r="D449" s="9"/>
      <c r="E449" s="9"/>
      <c r="F449" s="14"/>
      <c r="G449" s="9"/>
      <c r="H449" s="33" t="str">
        <f>IF($G449&lt;&gt;"",VLOOKUP($G449,Parametros!$I$3:$N$102,2,FALSE),"")</f>
        <v/>
      </c>
      <c r="I449" s="33" t="str">
        <f>IF($G449&lt;&gt;"",VLOOKUP($G449,Parametros!$I$3:$N$102,4,FALSE),"")</f>
        <v/>
      </c>
      <c r="J449" s="9"/>
      <c r="K449" s="33" t="str">
        <f>IF($J449&lt;&gt;"",VLOOKUP($J449,Parametros!$AL$3:$AN$102,3,FALSE),"")</f>
        <v/>
      </c>
      <c r="L449" s="9"/>
      <c r="M449" s="10"/>
      <c r="S449" s="22" t="str">
        <f t="shared" si="22"/>
        <v/>
      </c>
      <c r="T449" s="9"/>
      <c r="U449" s="9"/>
      <c r="V449" s="69" t="str">
        <f t="shared" si="20"/>
        <v/>
      </c>
      <c r="W449" s="10"/>
    </row>
    <row r="450" spans="1:23" x14ac:dyDescent="0.2">
      <c r="A450" s="22" t="str">
        <f t="shared" si="21"/>
        <v/>
      </c>
      <c r="B450" s="9"/>
      <c r="C450" s="9"/>
      <c r="D450" s="9"/>
      <c r="E450" s="9"/>
      <c r="F450" s="14"/>
      <c r="G450" s="9"/>
      <c r="H450" s="33" t="str">
        <f>IF($G450&lt;&gt;"",VLOOKUP($G450,Parametros!$I$3:$N$102,2,FALSE),"")</f>
        <v/>
      </c>
      <c r="I450" s="33" t="str">
        <f>IF($G450&lt;&gt;"",VLOOKUP($G450,Parametros!$I$3:$N$102,4,FALSE),"")</f>
        <v/>
      </c>
      <c r="J450" s="9"/>
      <c r="K450" s="33" t="str">
        <f>IF($J450&lt;&gt;"",VLOOKUP($J450,Parametros!$AL$3:$AN$102,3,FALSE),"")</f>
        <v/>
      </c>
      <c r="L450" s="9"/>
      <c r="M450" s="10"/>
      <c r="S450" s="22" t="str">
        <f t="shared" si="22"/>
        <v/>
      </c>
      <c r="T450" s="9"/>
      <c r="U450" s="9"/>
      <c r="V450" s="69" t="str">
        <f t="shared" si="20"/>
        <v/>
      </c>
      <c r="W450" s="10"/>
    </row>
    <row r="451" spans="1:23" x14ac:dyDescent="0.2">
      <c r="A451" s="22" t="str">
        <f t="shared" si="21"/>
        <v/>
      </c>
      <c r="B451" s="9"/>
      <c r="C451" s="9"/>
      <c r="D451" s="9"/>
      <c r="E451" s="9"/>
      <c r="F451" s="14"/>
      <c r="G451" s="9"/>
      <c r="H451" s="33" t="str">
        <f>IF($G451&lt;&gt;"",VLOOKUP($G451,Parametros!$I$3:$N$102,2,FALSE),"")</f>
        <v/>
      </c>
      <c r="I451" s="33" t="str">
        <f>IF($G451&lt;&gt;"",VLOOKUP($G451,Parametros!$I$3:$N$102,4,FALSE),"")</f>
        <v/>
      </c>
      <c r="J451" s="9"/>
      <c r="K451" s="33" t="str">
        <f>IF($J451&lt;&gt;"",VLOOKUP($J451,Parametros!$AL$3:$AN$102,3,FALSE),"")</f>
        <v/>
      </c>
      <c r="L451" s="9"/>
      <c r="M451" s="10"/>
      <c r="S451" s="22" t="str">
        <f t="shared" si="22"/>
        <v/>
      </c>
      <c r="T451" s="9"/>
      <c r="U451" s="9"/>
      <c r="V451" s="69" t="str">
        <f t="shared" si="20"/>
        <v/>
      </c>
      <c r="W451" s="10"/>
    </row>
    <row r="452" spans="1:23" x14ac:dyDescent="0.2">
      <c r="A452" s="22" t="str">
        <f t="shared" si="21"/>
        <v/>
      </c>
      <c r="B452" s="9"/>
      <c r="C452" s="9"/>
      <c r="D452" s="9"/>
      <c r="E452" s="9"/>
      <c r="F452" s="14"/>
      <c r="G452" s="9"/>
      <c r="H452" s="33" t="str">
        <f>IF($G452&lt;&gt;"",VLOOKUP($G452,Parametros!$I$3:$N$102,2,FALSE),"")</f>
        <v/>
      </c>
      <c r="I452" s="33" t="str">
        <f>IF($G452&lt;&gt;"",VLOOKUP($G452,Parametros!$I$3:$N$102,4,FALSE),"")</f>
        <v/>
      </c>
      <c r="J452" s="9"/>
      <c r="K452" s="33" t="str">
        <f>IF($J452&lt;&gt;"",VLOOKUP($J452,Parametros!$AL$3:$AN$102,3,FALSE),"")</f>
        <v/>
      </c>
      <c r="L452" s="9"/>
      <c r="M452" s="10"/>
      <c r="S452" s="22" t="str">
        <f t="shared" si="22"/>
        <v/>
      </c>
      <c r="T452" s="9"/>
      <c r="U452" s="9"/>
      <c r="V452" s="69" t="str">
        <f t="shared" ref="V452:V515" si="23">T452&amp;U452</f>
        <v/>
      </c>
      <c r="W452" s="10"/>
    </row>
    <row r="453" spans="1:23" x14ac:dyDescent="0.2">
      <c r="A453" s="22" t="str">
        <f t="shared" ref="A453:A516" si="24">IF($C453&lt;&gt;"",$A452+1,"")</f>
        <v/>
      </c>
      <c r="B453" s="9"/>
      <c r="C453" s="9"/>
      <c r="D453" s="9"/>
      <c r="E453" s="9"/>
      <c r="F453" s="14"/>
      <c r="G453" s="9"/>
      <c r="H453" s="33" t="str">
        <f>IF($G453&lt;&gt;"",VLOOKUP($G453,Parametros!$I$3:$N$102,2,FALSE),"")</f>
        <v/>
      </c>
      <c r="I453" s="33" t="str">
        <f>IF($G453&lt;&gt;"",VLOOKUP($G453,Parametros!$I$3:$N$102,4,FALSE),"")</f>
        <v/>
      </c>
      <c r="J453" s="9"/>
      <c r="K453" s="33" t="str">
        <f>IF($J453&lt;&gt;"",VLOOKUP($J453,Parametros!$AL$3:$AN$102,3,FALSE),"")</f>
        <v/>
      </c>
      <c r="L453" s="9"/>
      <c r="M453" s="10"/>
      <c r="S453" s="22" t="str">
        <f t="shared" ref="S453:S516" si="25">IF($U453&lt;&gt;"",$S452+1,"")</f>
        <v/>
      </c>
      <c r="T453" s="9"/>
      <c r="U453" s="9"/>
      <c r="V453" s="69" t="str">
        <f t="shared" si="23"/>
        <v/>
      </c>
      <c r="W453" s="10"/>
    </row>
    <row r="454" spans="1:23" x14ac:dyDescent="0.2">
      <c r="A454" s="22" t="str">
        <f t="shared" si="24"/>
        <v/>
      </c>
      <c r="B454" s="9"/>
      <c r="C454" s="9"/>
      <c r="D454" s="9"/>
      <c r="E454" s="9"/>
      <c r="F454" s="14"/>
      <c r="G454" s="9"/>
      <c r="H454" s="33" t="str">
        <f>IF($G454&lt;&gt;"",VLOOKUP($G454,Parametros!$I$3:$N$102,2,FALSE),"")</f>
        <v/>
      </c>
      <c r="I454" s="33" t="str">
        <f>IF($G454&lt;&gt;"",VLOOKUP($G454,Parametros!$I$3:$N$102,4,FALSE),"")</f>
        <v/>
      </c>
      <c r="J454" s="9"/>
      <c r="K454" s="33" t="str">
        <f>IF($J454&lt;&gt;"",VLOOKUP($J454,Parametros!$AL$3:$AN$102,3,FALSE),"")</f>
        <v/>
      </c>
      <c r="L454" s="9"/>
      <c r="M454" s="10"/>
      <c r="S454" s="22" t="str">
        <f t="shared" si="25"/>
        <v/>
      </c>
      <c r="T454" s="9"/>
      <c r="U454" s="9"/>
      <c r="V454" s="69" t="str">
        <f t="shared" si="23"/>
        <v/>
      </c>
      <c r="W454" s="10"/>
    </row>
    <row r="455" spans="1:23" x14ac:dyDescent="0.2">
      <c r="A455" s="22" t="str">
        <f t="shared" si="24"/>
        <v/>
      </c>
      <c r="B455" s="9"/>
      <c r="C455" s="9"/>
      <c r="D455" s="9"/>
      <c r="E455" s="9"/>
      <c r="F455" s="14"/>
      <c r="G455" s="9"/>
      <c r="H455" s="33" t="str">
        <f>IF($G455&lt;&gt;"",VLOOKUP($G455,Parametros!$I$3:$N$102,2,FALSE),"")</f>
        <v/>
      </c>
      <c r="I455" s="33" t="str">
        <f>IF($G455&lt;&gt;"",VLOOKUP($G455,Parametros!$I$3:$N$102,4,FALSE),"")</f>
        <v/>
      </c>
      <c r="J455" s="9"/>
      <c r="K455" s="33" t="str">
        <f>IF($J455&lt;&gt;"",VLOOKUP($J455,Parametros!$AL$3:$AN$102,3,FALSE),"")</f>
        <v/>
      </c>
      <c r="L455" s="9"/>
      <c r="M455" s="10"/>
      <c r="S455" s="22" t="str">
        <f t="shared" si="25"/>
        <v/>
      </c>
      <c r="T455" s="9"/>
      <c r="U455" s="9"/>
      <c r="V455" s="69" t="str">
        <f t="shared" si="23"/>
        <v/>
      </c>
      <c r="W455" s="10"/>
    </row>
    <row r="456" spans="1:23" x14ac:dyDescent="0.2">
      <c r="A456" s="22" t="str">
        <f t="shared" si="24"/>
        <v/>
      </c>
      <c r="B456" s="9"/>
      <c r="C456" s="9"/>
      <c r="D456" s="9"/>
      <c r="E456" s="9"/>
      <c r="F456" s="14"/>
      <c r="G456" s="9"/>
      <c r="H456" s="33" t="str">
        <f>IF($G456&lt;&gt;"",VLOOKUP($G456,Parametros!$I$3:$N$102,2,FALSE),"")</f>
        <v/>
      </c>
      <c r="I456" s="33" t="str">
        <f>IF($G456&lt;&gt;"",VLOOKUP($G456,Parametros!$I$3:$N$102,4,FALSE),"")</f>
        <v/>
      </c>
      <c r="J456" s="9"/>
      <c r="K456" s="33" t="str">
        <f>IF($J456&lt;&gt;"",VLOOKUP($J456,Parametros!$AL$3:$AN$102,3,FALSE),"")</f>
        <v/>
      </c>
      <c r="L456" s="9"/>
      <c r="M456" s="10"/>
      <c r="S456" s="22" t="str">
        <f t="shared" si="25"/>
        <v/>
      </c>
      <c r="T456" s="9"/>
      <c r="U456" s="9"/>
      <c r="V456" s="69" t="str">
        <f t="shared" si="23"/>
        <v/>
      </c>
      <c r="W456" s="10"/>
    </row>
    <row r="457" spans="1:23" x14ac:dyDescent="0.2">
      <c r="A457" s="22" t="str">
        <f t="shared" si="24"/>
        <v/>
      </c>
      <c r="B457" s="9"/>
      <c r="C457" s="9"/>
      <c r="D457" s="9"/>
      <c r="E457" s="9"/>
      <c r="F457" s="14"/>
      <c r="G457" s="9"/>
      <c r="H457" s="33" t="str">
        <f>IF($G457&lt;&gt;"",VLOOKUP($G457,Parametros!$I$3:$N$102,2,FALSE),"")</f>
        <v/>
      </c>
      <c r="I457" s="33" t="str">
        <f>IF($G457&lt;&gt;"",VLOOKUP($G457,Parametros!$I$3:$N$102,4,FALSE),"")</f>
        <v/>
      </c>
      <c r="J457" s="9"/>
      <c r="K457" s="33" t="str">
        <f>IF($J457&lt;&gt;"",VLOOKUP($J457,Parametros!$AL$3:$AN$102,3,FALSE),"")</f>
        <v/>
      </c>
      <c r="L457" s="9"/>
      <c r="M457" s="10"/>
      <c r="S457" s="22" t="str">
        <f t="shared" si="25"/>
        <v/>
      </c>
      <c r="T457" s="9"/>
      <c r="U457" s="9"/>
      <c r="V457" s="69" t="str">
        <f t="shared" si="23"/>
        <v/>
      </c>
      <c r="W457" s="10"/>
    </row>
    <row r="458" spans="1:23" x14ac:dyDescent="0.2">
      <c r="A458" s="22" t="str">
        <f t="shared" si="24"/>
        <v/>
      </c>
      <c r="B458" s="9"/>
      <c r="C458" s="9"/>
      <c r="D458" s="9"/>
      <c r="E458" s="9"/>
      <c r="F458" s="14"/>
      <c r="G458" s="9"/>
      <c r="H458" s="33" t="str">
        <f>IF($G458&lt;&gt;"",VLOOKUP($G458,Parametros!$I$3:$N$102,2,FALSE),"")</f>
        <v/>
      </c>
      <c r="I458" s="33" t="str">
        <f>IF($G458&lt;&gt;"",VLOOKUP($G458,Parametros!$I$3:$N$102,4,FALSE),"")</f>
        <v/>
      </c>
      <c r="J458" s="9"/>
      <c r="K458" s="33" t="str">
        <f>IF($J458&lt;&gt;"",VLOOKUP($J458,Parametros!$AL$3:$AN$102,3,FALSE),"")</f>
        <v/>
      </c>
      <c r="L458" s="9"/>
      <c r="M458" s="10"/>
      <c r="S458" s="22" t="str">
        <f t="shared" si="25"/>
        <v/>
      </c>
      <c r="T458" s="9"/>
      <c r="U458" s="9"/>
      <c r="V458" s="69" t="str">
        <f t="shared" si="23"/>
        <v/>
      </c>
      <c r="W458" s="10"/>
    </row>
    <row r="459" spans="1:23" x14ac:dyDescent="0.2">
      <c r="A459" s="22" t="str">
        <f t="shared" si="24"/>
        <v/>
      </c>
      <c r="B459" s="9"/>
      <c r="C459" s="9"/>
      <c r="D459" s="9"/>
      <c r="E459" s="9"/>
      <c r="F459" s="14"/>
      <c r="G459" s="9"/>
      <c r="H459" s="33" t="str">
        <f>IF($G459&lt;&gt;"",VLOOKUP($G459,Parametros!$I$3:$N$102,2,FALSE),"")</f>
        <v/>
      </c>
      <c r="I459" s="33" t="str">
        <f>IF($G459&lt;&gt;"",VLOOKUP($G459,Parametros!$I$3:$N$102,4,FALSE),"")</f>
        <v/>
      </c>
      <c r="J459" s="9"/>
      <c r="K459" s="33" t="str">
        <f>IF($J459&lt;&gt;"",VLOOKUP($J459,Parametros!$AL$3:$AN$102,3,FALSE),"")</f>
        <v/>
      </c>
      <c r="L459" s="9"/>
      <c r="M459" s="10"/>
      <c r="S459" s="22" t="str">
        <f t="shared" si="25"/>
        <v/>
      </c>
      <c r="T459" s="9"/>
      <c r="U459" s="9"/>
      <c r="V459" s="69" t="str">
        <f t="shared" si="23"/>
        <v/>
      </c>
      <c r="W459" s="10"/>
    </row>
    <row r="460" spans="1:23" x14ac:dyDescent="0.2">
      <c r="A460" s="22" t="str">
        <f t="shared" si="24"/>
        <v/>
      </c>
      <c r="B460" s="9"/>
      <c r="C460" s="9"/>
      <c r="D460" s="9"/>
      <c r="E460" s="9"/>
      <c r="F460" s="14"/>
      <c r="G460" s="9"/>
      <c r="H460" s="33" t="str">
        <f>IF($G460&lt;&gt;"",VLOOKUP($G460,Parametros!$I$3:$N$102,2,FALSE),"")</f>
        <v/>
      </c>
      <c r="I460" s="33" t="str">
        <f>IF($G460&lt;&gt;"",VLOOKUP($G460,Parametros!$I$3:$N$102,4,FALSE),"")</f>
        <v/>
      </c>
      <c r="J460" s="9"/>
      <c r="K460" s="33" t="str">
        <f>IF($J460&lt;&gt;"",VLOOKUP($J460,Parametros!$AL$3:$AN$102,3,FALSE),"")</f>
        <v/>
      </c>
      <c r="L460" s="9"/>
      <c r="M460" s="10"/>
      <c r="S460" s="22" t="str">
        <f t="shared" si="25"/>
        <v/>
      </c>
      <c r="T460" s="9"/>
      <c r="U460" s="9"/>
      <c r="V460" s="69" t="str">
        <f t="shared" si="23"/>
        <v/>
      </c>
      <c r="W460" s="10"/>
    </row>
    <row r="461" spans="1:23" x14ac:dyDescent="0.2">
      <c r="A461" s="22" t="str">
        <f t="shared" si="24"/>
        <v/>
      </c>
      <c r="B461" s="9"/>
      <c r="C461" s="9"/>
      <c r="D461" s="9"/>
      <c r="E461" s="9"/>
      <c r="F461" s="14"/>
      <c r="G461" s="9"/>
      <c r="H461" s="33" t="str">
        <f>IF($G461&lt;&gt;"",VLOOKUP($G461,Parametros!$I$3:$N$102,2,FALSE),"")</f>
        <v/>
      </c>
      <c r="I461" s="33" t="str">
        <f>IF($G461&lt;&gt;"",VLOOKUP($G461,Parametros!$I$3:$N$102,4,FALSE),"")</f>
        <v/>
      </c>
      <c r="J461" s="9"/>
      <c r="K461" s="33" t="str">
        <f>IF($J461&lt;&gt;"",VLOOKUP($J461,Parametros!$AL$3:$AN$102,3,FALSE),"")</f>
        <v/>
      </c>
      <c r="L461" s="9"/>
      <c r="M461" s="10"/>
      <c r="S461" s="22" t="str">
        <f t="shared" si="25"/>
        <v/>
      </c>
      <c r="T461" s="9"/>
      <c r="U461" s="9"/>
      <c r="V461" s="69" t="str">
        <f t="shared" si="23"/>
        <v/>
      </c>
      <c r="W461" s="10"/>
    </row>
    <row r="462" spans="1:23" x14ac:dyDescent="0.2">
      <c r="A462" s="22" t="str">
        <f t="shared" si="24"/>
        <v/>
      </c>
      <c r="B462" s="9"/>
      <c r="C462" s="9"/>
      <c r="D462" s="9"/>
      <c r="E462" s="9"/>
      <c r="F462" s="14"/>
      <c r="G462" s="9"/>
      <c r="H462" s="33" t="str">
        <f>IF($G462&lt;&gt;"",VLOOKUP($G462,Parametros!$I$3:$N$102,2,FALSE),"")</f>
        <v/>
      </c>
      <c r="I462" s="33" t="str">
        <f>IF($G462&lt;&gt;"",VLOOKUP($G462,Parametros!$I$3:$N$102,4,FALSE),"")</f>
        <v/>
      </c>
      <c r="J462" s="9"/>
      <c r="K462" s="33" t="str">
        <f>IF($J462&lt;&gt;"",VLOOKUP($J462,Parametros!$AL$3:$AN$102,3,FALSE),"")</f>
        <v/>
      </c>
      <c r="L462" s="9"/>
      <c r="M462" s="10"/>
      <c r="S462" s="22" t="str">
        <f t="shared" si="25"/>
        <v/>
      </c>
      <c r="T462" s="9"/>
      <c r="U462" s="9"/>
      <c r="V462" s="69" t="str">
        <f t="shared" si="23"/>
        <v/>
      </c>
      <c r="W462" s="10"/>
    </row>
    <row r="463" spans="1:23" x14ac:dyDescent="0.2">
      <c r="A463" s="22" t="str">
        <f t="shared" si="24"/>
        <v/>
      </c>
      <c r="B463" s="9"/>
      <c r="C463" s="9"/>
      <c r="D463" s="9"/>
      <c r="E463" s="9"/>
      <c r="F463" s="14"/>
      <c r="G463" s="9"/>
      <c r="H463" s="33" t="str">
        <f>IF($G463&lt;&gt;"",VLOOKUP($G463,Parametros!$I$3:$N$102,2,FALSE),"")</f>
        <v/>
      </c>
      <c r="I463" s="33" t="str">
        <f>IF($G463&lt;&gt;"",VLOOKUP($G463,Parametros!$I$3:$N$102,4,FALSE),"")</f>
        <v/>
      </c>
      <c r="J463" s="9"/>
      <c r="K463" s="33" t="str">
        <f>IF($J463&lt;&gt;"",VLOOKUP($J463,Parametros!$AL$3:$AN$102,3,FALSE),"")</f>
        <v/>
      </c>
      <c r="L463" s="9"/>
      <c r="M463" s="10"/>
      <c r="S463" s="22" t="str">
        <f t="shared" si="25"/>
        <v/>
      </c>
      <c r="T463" s="9"/>
      <c r="U463" s="9"/>
      <c r="V463" s="69" t="str">
        <f t="shared" si="23"/>
        <v/>
      </c>
      <c r="W463" s="10"/>
    </row>
    <row r="464" spans="1:23" x14ac:dyDescent="0.2">
      <c r="A464" s="22" t="str">
        <f t="shared" si="24"/>
        <v/>
      </c>
      <c r="B464" s="9"/>
      <c r="C464" s="9"/>
      <c r="D464" s="9"/>
      <c r="E464" s="9"/>
      <c r="F464" s="14"/>
      <c r="G464" s="9"/>
      <c r="H464" s="33" t="str">
        <f>IF($G464&lt;&gt;"",VLOOKUP($G464,Parametros!$I$3:$N$102,2,FALSE),"")</f>
        <v/>
      </c>
      <c r="I464" s="33" t="str">
        <f>IF($G464&lt;&gt;"",VLOOKUP($G464,Parametros!$I$3:$N$102,4,FALSE),"")</f>
        <v/>
      </c>
      <c r="J464" s="9"/>
      <c r="K464" s="33" t="str">
        <f>IF($J464&lt;&gt;"",VLOOKUP($J464,Parametros!$AL$3:$AN$102,3,FALSE),"")</f>
        <v/>
      </c>
      <c r="L464" s="9"/>
      <c r="M464" s="10"/>
      <c r="S464" s="22" t="str">
        <f t="shared" si="25"/>
        <v/>
      </c>
      <c r="T464" s="9"/>
      <c r="U464" s="9"/>
      <c r="V464" s="69" t="str">
        <f t="shared" si="23"/>
        <v/>
      </c>
      <c r="W464" s="10"/>
    </row>
    <row r="465" spans="1:23" x14ac:dyDescent="0.2">
      <c r="A465" s="22" t="str">
        <f t="shared" si="24"/>
        <v/>
      </c>
      <c r="B465" s="9"/>
      <c r="C465" s="9"/>
      <c r="D465" s="9"/>
      <c r="E465" s="9"/>
      <c r="F465" s="14"/>
      <c r="G465" s="9"/>
      <c r="H465" s="33" t="str">
        <f>IF($G465&lt;&gt;"",VLOOKUP($G465,Parametros!$I$3:$N$102,2,FALSE),"")</f>
        <v/>
      </c>
      <c r="I465" s="33" t="str">
        <f>IF($G465&lt;&gt;"",VLOOKUP($G465,Parametros!$I$3:$N$102,4,FALSE),"")</f>
        <v/>
      </c>
      <c r="J465" s="9"/>
      <c r="K465" s="33" t="str">
        <f>IF($J465&lt;&gt;"",VLOOKUP($J465,Parametros!$AL$3:$AN$102,3,FALSE),"")</f>
        <v/>
      </c>
      <c r="L465" s="9"/>
      <c r="M465" s="10"/>
      <c r="S465" s="22" t="str">
        <f t="shared" si="25"/>
        <v/>
      </c>
      <c r="T465" s="9"/>
      <c r="U465" s="9"/>
      <c r="V465" s="69" t="str">
        <f t="shared" si="23"/>
        <v/>
      </c>
      <c r="W465" s="10"/>
    </row>
    <row r="466" spans="1:23" x14ac:dyDescent="0.2">
      <c r="A466" s="22" t="str">
        <f t="shared" si="24"/>
        <v/>
      </c>
      <c r="B466" s="9"/>
      <c r="C466" s="9"/>
      <c r="D466" s="9"/>
      <c r="E466" s="9"/>
      <c r="F466" s="14"/>
      <c r="G466" s="9"/>
      <c r="H466" s="33" t="str">
        <f>IF($G466&lt;&gt;"",VLOOKUP($G466,Parametros!$I$3:$N$102,2,FALSE),"")</f>
        <v/>
      </c>
      <c r="I466" s="33" t="str">
        <f>IF($G466&lt;&gt;"",VLOOKUP($G466,Parametros!$I$3:$N$102,4,FALSE),"")</f>
        <v/>
      </c>
      <c r="J466" s="9"/>
      <c r="K466" s="33" t="str">
        <f>IF($J466&lt;&gt;"",VLOOKUP($J466,Parametros!$AL$3:$AN$102,3,FALSE),"")</f>
        <v/>
      </c>
      <c r="L466" s="9"/>
      <c r="M466" s="10"/>
      <c r="S466" s="22" t="str">
        <f t="shared" si="25"/>
        <v/>
      </c>
      <c r="T466" s="9"/>
      <c r="U466" s="9"/>
      <c r="V466" s="69" t="str">
        <f t="shared" si="23"/>
        <v/>
      </c>
      <c r="W466" s="10"/>
    </row>
    <row r="467" spans="1:23" x14ac:dyDescent="0.2">
      <c r="A467" s="22" t="str">
        <f t="shared" si="24"/>
        <v/>
      </c>
      <c r="B467" s="9"/>
      <c r="C467" s="9"/>
      <c r="D467" s="9"/>
      <c r="E467" s="9"/>
      <c r="F467" s="14"/>
      <c r="G467" s="9"/>
      <c r="H467" s="33" t="str">
        <f>IF($G467&lt;&gt;"",VLOOKUP($G467,Parametros!$I$3:$N$102,2,FALSE),"")</f>
        <v/>
      </c>
      <c r="I467" s="33" t="str">
        <f>IF($G467&lt;&gt;"",VLOOKUP($G467,Parametros!$I$3:$N$102,4,FALSE),"")</f>
        <v/>
      </c>
      <c r="J467" s="9"/>
      <c r="K467" s="33" t="str">
        <f>IF($J467&lt;&gt;"",VLOOKUP($J467,Parametros!$AL$3:$AN$102,3,FALSE),"")</f>
        <v/>
      </c>
      <c r="L467" s="9"/>
      <c r="M467" s="10"/>
      <c r="S467" s="22" t="str">
        <f t="shared" si="25"/>
        <v/>
      </c>
      <c r="T467" s="9"/>
      <c r="U467" s="9"/>
      <c r="V467" s="69" t="str">
        <f t="shared" si="23"/>
        <v/>
      </c>
      <c r="W467" s="10"/>
    </row>
    <row r="468" spans="1:23" x14ac:dyDescent="0.2">
      <c r="A468" s="22" t="str">
        <f t="shared" si="24"/>
        <v/>
      </c>
      <c r="B468" s="9"/>
      <c r="C468" s="9"/>
      <c r="D468" s="9"/>
      <c r="E468" s="9"/>
      <c r="F468" s="14"/>
      <c r="G468" s="9"/>
      <c r="H468" s="33" t="str">
        <f>IF($G468&lt;&gt;"",VLOOKUP($G468,Parametros!$I$3:$N$102,2,FALSE),"")</f>
        <v/>
      </c>
      <c r="I468" s="33" t="str">
        <f>IF($G468&lt;&gt;"",VLOOKUP($G468,Parametros!$I$3:$N$102,4,FALSE),"")</f>
        <v/>
      </c>
      <c r="J468" s="9"/>
      <c r="K468" s="33" t="str">
        <f>IF($J468&lt;&gt;"",VLOOKUP($J468,Parametros!$AL$3:$AN$102,3,FALSE),"")</f>
        <v/>
      </c>
      <c r="L468" s="9"/>
      <c r="M468" s="10"/>
      <c r="S468" s="22" t="str">
        <f t="shared" si="25"/>
        <v/>
      </c>
      <c r="T468" s="9"/>
      <c r="U468" s="9"/>
      <c r="V468" s="69" t="str">
        <f t="shared" si="23"/>
        <v/>
      </c>
      <c r="W468" s="10"/>
    </row>
    <row r="469" spans="1:23" x14ac:dyDescent="0.2">
      <c r="A469" s="22" t="str">
        <f t="shared" si="24"/>
        <v/>
      </c>
      <c r="B469" s="9"/>
      <c r="C469" s="9"/>
      <c r="D469" s="9"/>
      <c r="E469" s="9"/>
      <c r="F469" s="14"/>
      <c r="G469" s="9"/>
      <c r="H469" s="33" t="str">
        <f>IF($G469&lt;&gt;"",VLOOKUP($G469,Parametros!$I$3:$N$102,2,FALSE),"")</f>
        <v/>
      </c>
      <c r="I469" s="33" t="str">
        <f>IF($G469&lt;&gt;"",VLOOKUP($G469,Parametros!$I$3:$N$102,4,FALSE),"")</f>
        <v/>
      </c>
      <c r="J469" s="9"/>
      <c r="K469" s="33" t="str">
        <f>IF($J469&lt;&gt;"",VLOOKUP($J469,Parametros!$AL$3:$AN$102,3,FALSE),"")</f>
        <v/>
      </c>
      <c r="L469" s="9"/>
      <c r="M469" s="10"/>
      <c r="S469" s="22" t="str">
        <f t="shared" si="25"/>
        <v/>
      </c>
      <c r="T469" s="9"/>
      <c r="U469" s="9"/>
      <c r="V469" s="69" t="str">
        <f t="shared" si="23"/>
        <v/>
      </c>
      <c r="W469" s="10"/>
    </row>
    <row r="470" spans="1:23" x14ac:dyDescent="0.2">
      <c r="A470" s="22" t="str">
        <f t="shared" si="24"/>
        <v/>
      </c>
      <c r="B470" s="9"/>
      <c r="C470" s="9"/>
      <c r="D470" s="9"/>
      <c r="E470" s="9"/>
      <c r="F470" s="14"/>
      <c r="G470" s="9"/>
      <c r="H470" s="33" t="str">
        <f>IF($G470&lt;&gt;"",VLOOKUP($G470,Parametros!$I$3:$N$102,2,FALSE),"")</f>
        <v/>
      </c>
      <c r="I470" s="33" t="str">
        <f>IF($G470&lt;&gt;"",VLOOKUP($G470,Parametros!$I$3:$N$102,4,FALSE),"")</f>
        <v/>
      </c>
      <c r="J470" s="9"/>
      <c r="K470" s="33" t="str">
        <f>IF($J470&lt;&gt;"",VLOOKUP($J470,Parametros!$AL$3:$AN$102,3,FALSE),"")</f>
        <v/>
      </c>
      <c r="L470" s="9"/>
      <c r="M470" s="10"/>
      <c r="S470" s="22" t="str">
        <f t="shared" si="25"/>
        <v/>
      </c>
      <c r="T470" s="9"/>
      <c r="U470" s="9"/>
      <c r="V470" s="69" t="str">
        <f t="shared" si="23"/>
        <v/>
      </c>
      <c r="W470" s="10"/>
    </row>
    <row r="471" spans="1:23" x14ac:dyDescent="0.2">
      <c r="A471" s="22" t="str">
        <f t="shared" si="24"/>
        <v/>
      </c>
      <c r="B471" s="9"/>
      <c r="C471" s="9"/>
      <c r="D471" s="9"/>
      <c r="E471" s="9"/>
      <c r="F471" s="14"/>
      <c r="G471" s="9"/>
      <c r="H471" s="33" t="str">
        <f>IF($G471&lt;&gt;"",VLOOKUP($G471,Parametros!$I$3:$N$102,2,FALSE),"")</f>
        <v/>
      </c>
      <c r="I471" s="33" t="str">
        <f>IF($G471&lt;&gt;"",VLOOKUP($G471,Parametros!$I$3:$N$102,4,FALSE),"")</f>
        <v/>
      </c>
      <c r="J471" s="9"/>
      <c r="K471" s="33" t="str">
        <f>IF($J471&lt;&gt;"",VLOOKUP($J471,Parametros!$AL$3:$AN$102,3,FALSE),"")</f>
        <v/>
      </c>
      <c r="L471" s="9"/>
      <c r="M471" s="10"/>
      <c r="S471" s="22" t="str">
        <f t="shared" si="25"/>
        <v/>
      </c>
      <c r="T471" s="9"/>
      <c r="U471" s="9"/>
      <c r="V471" s="69" t="str">
        <f t="shared" si="23"/>
        <v/>
      </c>
      <c r="W471" s="10"/>
    </row>
    <row r="472" spans="1:23" x14ac:dyDescent="0.2">
      <c r="A472" s="22" t="str">
        <f t="shared" si="24"/>
        <v/>
      </c>
      <c r="B472" s="9"/>
      <c r="C472" s="9"/>
      <c r="D472" s="9"/>
      <c r="E472" s="9"/>
      <c r="F472" s="14"/>
      <c r="G472" s="9"/>
      <c r="H472" s="33" t="str">
        <f>IF($G472&lt;&gt;"",VLOOKUP($G472,Parametros!$I$3:$N$102,2,FALSE),"")</f>
        <v/>
      </c>
      <c r="I472" s="33" t="str">
        <f>IF($G472&lt;&gt;"",VLOOKUP($G472,Parametros!$I$3:$N$102,4,FALSE),"")</f>
        <v/>
      </c>
      <c r="J472" s="9"/>
      <c r="K472" s="33" t="str">
        <f>IF($J472&lt;&gt;"",VLOOKUP($J472,Parametros!$AL$3:$AN$102,3,FALSE),"")</f>
        <v/>
      </c>
      <c r="L472" s="9"/>
      <c r="M472" s="10"/>
      <c r="S472" s="22" t="str">
        <f t="shared" si="25"/>
        <v/>
      </c>
      <c r="T472" s="9"/>
      <c r="U472" s="9"/>
      <c r="V472" s="69" t="str">
        <f t="shared" si="23"/>
        <v/>
      </c>
      <c r="W472" s="10"/>
    </row>
    <row r="473" spans="1:23" x14ac:dyDescent="0.2">
      <c r="A473" s="22" t="str">
        <f t="shared" si="24"/>
        <v/>
      </c>
      <c r="B473" s="9"/>
      <c r="C473" s="9"/>
      <c r="D473" s="9"/>
      <c r="E473" s="9"/>
      <c r="F473" s="14"/>
      <c r="G473" s="9"/>
      <c r="H473" s="33" t="str">
        <f>IF($G473&lt;&gt;"",VLOOKUP($G473,Parametros!$I$3:$N$102,2,FALSE),"")</f>
        <v/>
      </c>
      <c r="I473" s="33" t="str">
        <f>IF($G473&lt;&gt;"",VLOOKUP($G473,Parametros!$I$3:$N$102,4,FALSE),"")</f>
        <v/>
      </c>
      <c r="J473" s="9"/>
      <c r="K473" s="33" t="str">
        <f>IF($J473&lt;&gt;"",VLOOKUP($J473,Parametros!$AL$3:$AN$102,3,FALSE),"")</f>
        <v/>
      </c>
      <c r="L473" s="9"/>
      <c r="M473" s="10"/>
      <c r="S473" s="22" t="str">
        <f t="shared" si="25"/>
        <v/>
      </c>
      <c r="T473" s="9"/>
      <c r="U473" s="9"/>
      <c r="V473" s="69" t="str">
        <f t="shared" si="23"/>
        <v/>
      </c>
      <c r="W473" s="10"/>
    </row>
    <row r="474" spans="1:23" x14ac:dyDescent="0.2">
      <c r="A474" s="22" t="str">
        <f t="shared" si="24"/>
        <v/>
      </c>
      <c r="B474" s="9"/>
      <c r="C474" s="9"/>
      <c r="D474" s="9"/>
      <c r="E474" s="9"/>
      <c r="F474" s="14"/>
      <c r="G474" s="9"/>
      <c r="H474" s="33" t="str">
        <f>IF($G474&lt;&gt;"",VLOOKUP($G474,Parametros!$I$3:$N$102,2,FALSE),"")</f>
        <v/>
      </c>
      <c r="I474" s="33" t="str">
        <f>IF($G474&lt;&gt;"",VLOOKUP($G474,Parametros!$I$3:$N$102,4,FALSE),"")</f>
        <v/>
      </c>
      <c r="J474" s="9"/>
      <c r="K474" s="33" t="str">
        <f>IF($J474&lt;&gt;"",VLOOKUP($J474,Parametros!$AL$3:$AN$102,3,FALSE),"")</f>
        <v/>
      </c>
      <c r="L474" s="9"/>
      <c r="M474" s="10"/>
      <c r="S474" s="22" t="str">
        <f t="shared" si="25"/>
        <v/>
      </c>
      <c r="T474" s="9"/>
      <c r="U474" s="9"/>
      <c r="V474" s="69" t="str">
        <f t="shared" si="23"/>
        <v/>
      </c>
      <c r="W474" s="10"/>
    </row>
    <row r="475" spans="1:23" x14ac:dyDescent="0.2">
      <c r="A475" s="22" t="str">
        <f t="shared" si="24"/>
        <v/>
      </c>
      <c r="B475" s="9"/>
      <c r="C475" s="9"/>
      <c r="D475" s="9"/>
      <c r="E475" s="9"/>
      <c r="F475" s="14"/>
      <c r="G475" s="9"/>
      <c r="H475" s="33" t="str">
        <f>IF($G475&lt;&gt;"",VLOOKUP($G475,Parametros!$I$3:$N$102,2,FALSE),"")</f>
        <v/>
      </c>
      <c r="I475" s="33" t="str">
        <f>IF($G475&lt;&gt;"",VLOOKUP($G475,Parametros!$I$3:$N$102,4,FALSE),"")</f>
        <v/>
      </c>
      <c r="J475" s="9"/>
      <c r="K475" s="33" t="str">
        <f>IF($J475&lt;&gt;"",VLOOKUP($J475,Parametros!$AL$3:$AN$102,3,FALSE),"")</f>
        <v/>
      </c>
      <c r="L475" s="9"/>
      <c r="M475" s="10"/>
      <c r="S475" s="22" t="str">
        <f t="shared" si="25"/>
        <v/>
      </c>
      <c r="T475" s="9"/>
      <c r="U475" s="9"/>
      <c r="V475" s="69" t="str">
        <f t="shared" si="23"/>
        <v/>
      </c>
      <c r="W475" s="10"/>
    </row>
    <row r="476" spans="1:23" x14ac:dyDescent="0.2">
      <c r="A476" s="22" t="str">
        <f t="shared" si="24"/>
        <v/>
      </c>
      <c r="B476" s="9"/>
      <c r="C476" s="9"/>
      <c r="D476" s="9"/>
      <c r="E476" s="9"/>
      <c r="F476" s="14"/>
      <c r="G476" s="9"/>
      <c r="H476" s="33" t="str">
        <f>IF($G476&lt;&gt;"",VLOOKUP($G476,Parametros!$I$3:$N$102,2,FALSE),"")</f>
        <v/>
      </c>
      <c r="I476" s="33" t="str">
        <f>IF($G476&lt;&gt;"",VLOOKUP($G476,Parametros!$I$3:$N$102,4,FALSE),"")</f>
        <v/>
      </c>
      <c r="J476" s="9"/>
      <c r="K476" s="33" t="str">
        <f>IF($J476&lt;&gt;"",VLOOKUP($J476,Parametros!$AL$3:$AN$102,3,FALSE),"")</f>
        <v/>
      </c>
      <c r="L476" s="9"/>
      <c r="M476" s="10"/>
      <c r="S476" s="22" t="str">
        <f t="shared" si="25"/>
        <v/>
      </c>
      <c r="T476" s="9"/>
      <c r="U476" s="9"/>
      <c r="V476" s="69" t="str">
        <f t="shared" si="23"/>
        <v/>
      </c>
      <c r="W476" s="10"/>
    </row>
    <row r="477" spans="1:23" x14ac:dyDescent="0.2">
      <c r="A477" s="22" t="str">
        <f t="shared" si="24"/>
        <v/>
      </c>
      <c r="B477" s="9"/>
      <c r="C477" s="9"/>
      <c r="D477" s="9"/>
      <c r="E477" s="9"/>
      <c r="F477" s="14"/>
      <c r="G477" s="9"/>
      <c r="H477" s="33" t="str">
        <f>IF($G477&lt;&gt;"",VLOOKUP($G477,Parametros!$I$3:$N$102,2,FALSE),"")</f>
        <v/>
      </c>
      <c r="I477" s="33" t="str">
        <f>IF($G477&lt;&gt;"",VLOOKUP($G477,Parametros!$I$3:$N$102,4,FALSE),"")</f>
        <v/>
      </c>
      <c r="J477" s="9"/>
      <c r="K477" s="33" t="str">
        <f>IF($J477&lt;&gt;"",VLOOKUP($J477,Parametros!$AL$3:$AN$102,3,FALSE),"")</f>
        <v/>
      </c>
      <c r="L477" s="9"/>
      <c r="M477" s="10"/>
      <c r="S477" s="22" t="str">
        <f t="shared" si="25"/>
        <v/>
      </c>
      <c r="T477" s="9"/>
      <c r="U477" s="9"/>
      <c r="V477" s="69" t="str">
        <f t="shared" si="23"/>
        <v/>
      </c>
      <c r="W477" s="10"/>
    </row>
    <row r="478" spans="1:23" x14ac:dyDescent="0.2">
      <c r="A478" s="22" t="str">
        <f t="shared" si="24"/>
        <v/>
      </c>
      <c r="B478" s="9"/>
      <c r="C478" s="9"/>
      <c r="D478" s="9"/>
      <c r="E478" s="9"/>
      <c r="F478" s="14"/>
      <c r="G478" s="9"/>
      <c r="H478" s="33" t="str">
        <f>IF($G478&lt;&gt;"",VLOOKUP($G478,Parametros!$I$3:$N$102,2,FALSE),"")</f>
        <v/>
      </c>
      <c r="I478" s="33" t="str">
        <f>IF($G478&lt;&gt;"",VLOOKUP($G478,Parametros!$I$3:$N$102,4,FALSE),"")</f>
        <v/>
      </c>
      <c r="J478" s="9"/>
      <c r="K478" s="33" t="str">
        <f>IF($J478&lt;&gt;"",VLOOKUP($J478,Parametros!$AL$3:$AN$102,3,FALSE),"")</f>
        <v/>
      </c>
      <c r="L478" s="9"/>
      <c r="M478" s="10"/>
      <c r="S478" s="22" t="str">
        <f t="shared" si="25"/>
        <v/>
      </c>
      <c r="T478" s="9"/>
      <c r="U478" s="9"/>
      <c r="V478" s="69" t="str">
        <f t="shared" si="23"/>
        <v/>
      </c>
      <c r="W478" s="10"/>
    </row>
    <row r="479" spans="1:23" x14ac:dyDescent="0.2">
      <c r="A479" s="22" t="str">
        <f t="shared" si="24"/>
        <v/>
      </c>
      <c r="B479" s="9"/>
      <c r="C479" s="9"/>
      <c r="D479" s="9"/>
      <c r="E479" s="9"/>
      <c r="F479" s="14"/>
      <c r="G479" s="9"/>
      <c r="H479" s="33" t="str">
        <f>IF($G479&lt;&gt;"",VLOOKUP($G479,Parametros!$I$3:$N$102,2,FALSE),"")</f>
        <v/>
      </c>
      <c r="I479" s="33" t="str">
        <f>IF($G479&lt;&gt;"",VLOOKUP($G479,Parametros!$I$3:$N$102,4,FALSE),"")</f>
        <v/>
      </c>
      <c r="J479" s="9"/>
      <c r="K479" s="33" t="str">
        <f>IF($J479&lt;&gt;"",VLOOKUP($J479,Parametros!$AL$3:$AN$102,3,FALSE),"")</f>
        <v/>
      </c>
      <c r="L479" s="9"/>
      <c r="M479" s="10"/>
      <c r="S479" s="22" t="str">
        <f t="shared" si="25"/>
        <v/>
      </c>
      <c r="T479" s="9"/>
      <c r="U479" s="9"/>
      <c r="V479" s="69" t="str">
        <f t="shared" si="23"/>
        <v/>
      </c>
      <c r="W479" s="10"/>
    </row>
    <row r="480" spans="1:23" x14ac:dyDescent="0.2">
      <c r="A480" s="22" t="str">
        <f t="shared" si="24"/>
        <v/>
      </c>
      <c r="B480" s="9"/>
      <c r="C480" s="9"/>
      <c r="D480" s="9"/>
      <c r="E480" s="9"/>
      <c r="F480" s="14"/>
      <c r="G480" s="9"/>
      <c r="H480" s="33" t="str">
        <f>IF($G480&lt;&gt;"",VLOOKUP($G480,Parametros!$I$3:$N$102,2,FALSE),"")</f>
        <v/>
      </c>
      <c r="I480" s="33" t="str">
        <f>IF($G480&lt;&gt;"",VLOOKUP($G480,Parametros!$I$3:$N$102,4,FALSE),"")</f>
        <v/>
      </c>
      <c r="J480" s="9"/>
      <c r="K480" s="33" t="str">
        <f>IF($J480&lt;&gt;"",VLOOKUP($J480,Parametros!$AL$3:$AN$102,3,FALSE),"")</f>
        <v/>
      </c>
      <c r="L480" s="9"/>
      <c r="M480" s="10"/>
      <c r="S480" s="22" t="str">
        <f t="shared" si="25"/>
        <v/>
      </c>
      <c r="T480" s="9"/>
      <c r="U480" s="9"/>
      <c r="V480" s="69" t="str">
        <f t="shared" si="23"/>
        <v/>
      </c>
      <c r="W480" s="10"/>
    </row>
    <row r="481" spans="1:23" x14ac:dyDescent="0.2">
      <c r="A481" s="22" t="str">
        <f t="shared" si="24"/>
        <v/>
      </c>
      <c r="B481" s="9"/>
      <c r="C481" s="9"/>
      <c r="D481" s="9"/>
      <c r="E481" s="9"/>
      <c r="F481" s="14"/>
      <c r="G481" s="9"/>
      <c r="H481" s="33" t="str">
        <f>IF($G481&lt;&gt;"",VLOOKUP($G481,Parametros!$I$3:$N$102,2,FALSE),"")</f>
        <v/>
      </c>
      <c r="I481" s="33" t="str">
        <f>IF($G481&lt;&gt;"",VLOOKUP($G481,Parametros!$I$3:$N$102,4,FALSE),"")</f>
        <v/>
      </c>
      <c r="J481" s="9"/>
      <c r="K481" s="33" t="str">
        <f>IF($J481&lt;&gt;"",VLOOKUP($J481,Parametros!$AL$3:$AN$102,3,FALSE),"")</f>
        <v/>
      </c>
      <c r="L481" s="9"/>
      <c r="M481" s="10"/>
      <c r="S481" s="22" t="str">
        <f t="shared" si="25"/>
        <v/>
      </c>
      <c r="T481" s="9"/>
      <c r="U481" s="9"/>
      <c r="V481" s="69" t="str">
        <f t="shared" si="23"/>
        <v/>
      </c>
      <c r="W481" s="10"/>
    </row>
    <row r="482" spans="1:23" x14ac:dyDescent="0.2">
      <c r="A482" s="22" t="str">
        <f t="shared" si="24"/>
        <v/>
      </c>
      <c r="B482" s="9"/>
      <c r="C482" s="9"/>
      <c r="D482" s="9"/>
      <c r="E482" s="9"/>
      <c r="F482" s="14"/>
      <c r="G482" s="9"/>
      <c r="H482" s="33" t="str">
        <f>IF($G482&lt;&gt;"",VLOOKUP($G482,Parametros!$I$3:$N$102,2,FALSE),"")</f>
        <v/>
      </c>
      <c r="I482" s="33" t="str">
        <f>IF($G482&lt;&gt;"",VLOOKUP($G482,Parametros!$I$3:$N$102,4,FALSE),"")</f>
        <v/>
      </c>
      <c r="J482" s="9"/>
      <c r="K482" s="33" t="str">
        <f>IF($J482&lt;&gt;"",VLOOKUP($J482,Parametros!$AL$3:$AN$102,3,FALSE),"")</f>
        <v/>
      </c>
      <c r="L482" s="9"/>
      <c r="M482" s="10"/>
      <c r="S482" s="22" t="str">
        <f t="shared" si="25"/>
        <v/>
      </c>
      <c r="T482" s="9"/>
      <c r="U482" s="9"/>
      <c r="V482" s="69" t="str">
        <f t="shared" si="23"/>
        <v/>
      </c>
      <c r="W482" s="10"/>
    </row>
    <row r="483" spans="1:23" x14ac:dyDescent="0.2">
      <c r="A483" s="22" t="str">
        <f t="shared" si="24"/>
        <v/>
      </c>
      <c r="B483" s="9"/>
      <c r="C483" s="9"/>
      <c r="D483" s="9"/>
      <c r="E483" s="9"/>
      <c r="F483" s="14"/>
      <c r="G483" s="9"/>
      <c r="H483" s="33" t="str">
        <f>IF($G483&lt;&gt;"",VLOOKUP($G483,Parametros!$I$3:$N$102,2,FALSE),"")</f>
        <v/>
      </c>
      <c r="I483" s="33" t="str">
        <f>IF($G483&lt;&gt;"",VLOOKUP($G483,Parametros!$I$3:$N$102,4,FALSE),"")</f>
        <v/>
      </c>
      <c r="J483" s="9"/>
      <c r="K483" s="33" t="str">
        <f>IF($J483&lt;&gt;"",VLOOKUP($J483,Parametros!$AL$3:$AN$102,3,FALSE),"")</f>
        <v/>
      </c>
      <c r="L483" s="9"/>
      <c r="M483" s="10"/>
      <c r="S483" s="22" t="str">
        <f t="shared" si="25"/>
        <v/>
      </c>
      <c r="T483" s="9"/>
      <c r="U483" s="9"/>
      <c r="V483" s="69" t="str">
        <f t="shared" si="23"/>
        <v/>
      </c>
      <c r="W483" s="10"/>
    </row>
    <row r="484" spans="1:23" x14ac:dyDescent="0.2">
      <c r="A484" s="22" t="str">
        <f t="shared" si="24"/>
        <v/>
      </c>
      <c r="B484" s="9"/>
      <c r="C484" s="9"/>
      <c r="D484" s="9"/>
      <c r="E484" s="9"/>
      <c r="F484" s="14"/>
      <c r="G484" s="9"/>
      <c r="H484" s="33" t="str">
        <f>IF($G484&lt;&gt;"",VLOOKUP($G484,Parametros!$I$3:$N$102,2,FALSE),"")</f>
        <v/>
      </c>
      <c r="I484" s="33" t="str">
        <f>IF($G484&lt;&gt;"",VLOOKUP($G484,Parametros!$I$3:$N$102,4,FALSE),"")</f>
        <v/>
      </c>
      <c r="J484" s="9"/>
      <c r="K484" s="33" t="str">
        <f>IF($J484&lt;&gt;"",VLOOKUP($J484,Parametros!$AL$3:$AN$102,3,FALSE),"")</f>
        <v/>
      </c>
      <c r="L484" s="9"/>
      <c r="M484" s="10"/>
      <c r="S484" s="22" t="str">
        <f t="shared" si="25"/>
        <v/>
      </c>
      <c r="T484" s="9"/>
      <c r="U484" s="9"/>
      <c r="V484" s="69" t="str">
        <f t="shared" si="23"/>
        <v/>
      </c>
      <c r="W484" s="10"/>
    </row>
    <row r="485" spans="1:23" x14ac:dyDescent="0.2">
      <c r="A485" s="22" t="str">
        <f t="shared" si="24"/>
        <v/>
      </c>
      <c r="B485" s="9"/>
      <c r="C485" s="9"/>
      <c r="D485" s="9"/>
      <c r="E485" s="9"/>
      <c r="F485" s="14"/>
      <c r="G485" s="9"/>
      <c r="H485" s="33" t="str">
        <f>IF($G485&lt;&gt;"",VLOOKUP($G485,Parametros!$I$3:$N$102,2,FALSE),"")</f>
        <v/>
      </c>
      <c r="I485" s="33" t="str">
        <f>IF($G485&lt;&gt;"",VLOOKUP($G485,Parametros!$I$3:$N$102,4,FALSE),"")</f>
        <v/>
      </c>
      <c r="J485" s="9"/>
      <c r="K485" s="33" t="str">
        <f>IF($J485&lt;&gt;"",VLOOKUP($J485,Parametros!$AL$3:$AN$102,3,FALSE),"")</f>
        <v/>
      </c>
      <c r="L485" s="9"/>
      <c r="M485" s="10"/>
      <c r="S485" s="22" t="str">
        <f t="shared" si="25"/>
        <v/>
      </c>
      <c r="T485" s="9"/>
      <c r="U485" s="9"/>
      <c r="V485" s="69" t="str">
        <f t="shared" si="23"/>
        <v/>
      </c>
      <c r="W485" s="10"/>
    </row>
    <row r="486" spans="1:23" x14ac:dyDescent="0.2">
      <c r="A486" s="22" t="str">
        <f t="shared" si="24"/>
        <v/>
      </c>
      <c r="B486" s="9"/>
      <c r="C486" s="9"/>
      <c r="D486" s="9"/>
      <c r="E486" s="9"/>
      <c r="F486" s="14"/>
      <c r="G486" s="9"/>
      <c r="H486" s="33" t="str">
        <f>IF($G486&lt;&gt;"",VLOOKUP($G486,Parametros!$I$3:$N$102,2,FALSE),"")</f>
        <v/>
      </c>
      <c r="I486" s="33" t="str">
        <f>IF($G486&lt;&gt;"",VLOOKUP($G486,Parametros!$I$3:$N$102,4,FALSE),"")</f>
        <v/>
      </c>
      <c r="J486" s="9"/>
      <c r="K486" s="33" t="str">
        <f>IF($J486&lt;&gt;"",VLOOKUP($J486,Parametros!$AL$3:$AN$102,3,FALSE),"")</f>
        <v/>
      </c>
      <c r="L486" s="9"/>
      <c r="M486" s="10"/>
      <c r="S486" s="22" t="str">
        <f t="shared" si="25"/>
        <v/>
      </c>
      <c r="T486" s="9"/>
      <c r="U486" s="9"/>
      <c r="V486" s="69" t="str">
        <f t="shared" si="23"/>
        <v/>
      </c>
      <c r="W486" s="10"/>
    </row>
    <row r="487" spans="1:23" x14ac:dyDescent="0.2">
      <c r="A487" s="22" t="str">
        <f t="shared" si="24"/>
        <v/>
      </c>
      <c r="B487" s="9"/>
      <c r="C487" s="9"/>
      <c r="D487" s="9"/>
      <c r="E487" s="9"/>
      <c r="F487" s="14"/>
      <c r="G487" s="9"/>
      <c r="H487" s="33" t="str">
        <f>IF($G487&lt;&gt;"",VLOOKUP($G487,Parametros!$I$3:$N$102,2,FALSE),"")</f>
        <v/>
      </c>
      <c r="I487" s="33" t="str">
        <f>IF($G487&lt;&gt;"",VLOOKUP($G487,Parametros!$I$3:$N$102,4,FALSE),"")</f>
        <v/>
      </c>
      <c r="J487" s="9"/>
      <c r="K487" s="33" t="str">
        <f>IF($J487&lt;&gt;"",VLOOKUP($J487,Parametros!$AL$3:$AN$102,3,FALSE),"")</f>
        <v/>
      </c>
      <c r="L487" s="9"/>
      <c r="M487" s="10"/>
      <c r="S487" s="22" t="str">
        <f t="shared" si="25"/>
        <v/>
      </c>
      <c r="T487" s="9"/>
      <c r="U487" s="9"/>
      <c r="V487" s="69" t="str">
        <f t="shared" si="23"/>
        <v/>
      </c>
      <c r="W487" s="10"/>
    </row>
    <row r="488" spans="1:23" x14ac:dyDescent="0.2">
      <c r="A488" s="22" t="str">
        <f t="shared" si="24"/>
        <v/>
      </c>
      <c r="B488" s="9"/>
      <c r="C488" s="9"/>
      <c r="D488" s="9"/>
      <c r="E488" s="9"/>
      <c r="F488" s="14"/>
      <c r="G488" s="9"/>
      <c r="H488" s="33" t="str">
        <f>IF($G488&lt;&gt;"",VLOOKUP($G488,Parametros!$I$3:$N$102,2,FALSE),"")</f>
        <v/>
      </c>
      <c r="I488" s="33" t="str">
        <f>IF($G488&lt;&gt;"",VLOOKUP($G488,Parametros!$I$3:$N$102,4,FALSE),"")</f>
        <v/>
      </c>
      <c r="J488" s="9"/>
      <c r="K488" s="33" t="str">
        <f>IF($J488&lt;&gt;"",VLOOKUP($J488,Parametros!$AL$3:$AN$102,3,FALSE),"")</f>
        <v/>
      </c>
      <c r="L488" s="9"/>
      <c r="M488" s="10"/>
      <c r="S488" s="22" t="str">
        <f t="shared" si="25"/>
        <v/>
      </c>
      <c r="T488" s="9"/>
      <c r="U488" s="9"/>
      <c r="V488" s="69" t="str">
        <f t="shared" si="23"/>
        <v/>
      </c>
      <c r="W488" s="10"/>
    </row>
    <row r="489" spans="1:23" x14ac:dyDescent="0.2">
      <c r="A489" s="22" t="str">
        <f t="shared" si="24"/>
        <v/>
      </c>
      <c r="B489" s="9"/>
      <c r="C489" s="9"/>
      <c r="D489" s="9"/>
      <c r="E489" s="9"/>
      <c r="F489" s="14"/>
      <c r="G489" s="9"/>
      <c r="H489" s="33" t="str">
        <f>IF($G489&lt;&gt;"",VLOOKUP($G489,Parametros!$I$3:$N$102,2,FALSE),"")</f>
        <v/>
      </c>
      <c r="I489" s="33" t="str">
        <f>IF($G489&lt;&gt;"",VLOOKUP($G489,Parametros!$I$3:$N$102,4,FALSE),"")</f>
        <v/>
      </c>
      <c r="J489" s="9"/>
      <c r="K489" s="33" t="str">
        <f>IF($J489&lt;&gt;"",VLOOKUP($J489,Parametros!$AL$3:$AN$102,3,FALSE),"")</f>
        <v/>
      </c>
      <c r="L489" s="9"/>
      <c r="M489" s="10"/>
      <c r="S489" s="22" t="str">
        <f t="shared" si="25"/>
        <v/>
      </c>
      <c r="T489" s="9"/>
      <c r="U489" s="9"/>
      <c r="V489" s="69" t="str">
        <f t="shared" si="23"/>
        <v/>
      </c>
      <c r="W489" s="10"/>
    </row>
    <row r="490" spans="1:23" x14ac:dyDescent="0.2">
      <c r="A490" s="22" t="str">
        <f t="shared" si="24"/>
        <v/>
      </c>
      <c r="B490" s="9"/>
      <c r="C490" s="9"/>
      <c r="D490" s="9"/>
      <c r="E490" s="9"/>
      <c r="F490" s="14"/>
      <c r="G490" s="9"/>
      <c r="H490" s="33" t="str">
        <f>IF($G490&lt;&gt;"",VLOOKUP($G490,Parametros!$I$3:$N$102,2,FALSE),"")</f>
        <v/>
      </c>
      <c r="I490" s="33" t="str">
        <f>IF($G490&lt;&gt;"",VLOOKUP($G490,Parametros!$I$3:$N$102,4,FALSE),"")</f>
        <v/>
      </c>
      <c r="J490" s="9"/>
      <c r="K490" s="33" t="str">
        <f>IF($J490&lt;&gt;"",VLOOKUP($J490,Parametros!$AL$3:$AN$102,3,FALSE),"")</f>
        <v/>
      </c>
      <c r="L490" s="9"/>
      <c r="M490" s="10"/>
      <c r="S490" s="22" t="str">
        <f t="shared" si="25"/>
        <v/>
      </c>
      <c r="T490" s="9"/>
      <c r="U490" s="9"/>
      <c r="V490" s="69" t="str">
        <f t="shared" si="23"/>
        <v/>
      </c>
      <c r="W490" s="10"/>
    </row>
    <row r="491" spans="1:23" x14ac:dyDescent="0.2">
      <c r="A491" s="22" t="str">
        <f t="shared" si="24"/>
        <v/>
      </c>
      <c r="B491" s="9"/>
      <c r="C491" s="9"/>
      <c r="D491" s="9"/>
      <c r="E491" s="9"/>
      <c r="F491" s="14"/>
      <c r="G491" s="9"/>
      <c r="H491" s="33" t="str">
        <f>IF($G491&lt;&gt;"",VLOOKUP($G491,Parametros!$I$3:$N$102,2,FALSE),"")</f>
        <v/>
      </c>
      <c r="I491" s="33" t="str">
        <f>IF($G491&lt;&gt;"",VLOOKUP($G491,Parametros!$I$3:$N$102,4,FALSE),"")</f>
        <v/>
      </c>
      <c r="J491" s="9"/>
      <c r="K491" s="33" t="str">
        <f>IF($J491&lt;&gt;"",VLOOKUP($J491,Parametros!$AL$3:$AN$102,3,FALSE),"")</f>
        <v/>
      </c>
      <c r="L491" s="9"/>
      <c r="M491" s="10"/>
      <c r="S491" s="22" t="str">
        <f t="shared" si="25"/>
        <v/>
      </c>
      <c r="T491" s="9"/>
      <c r="U491" s="9"/>
      <c r="V491" s="69" t="str">
        <f t="shared" si="23"/>
        <v/>
      </c>
      <c r="W491" s="10"/>
    </row>
    <row r="492" spans="1:23" x14ac:dyDescent="0.2">
      <c r="A492" s="22" t="str">
        <f t="shared" si="24"/>
        <v/>
      </c>
      <c r="B492" s="9"/>
      <c r="C492" s="9"/>
      <c r="D492" s="9"/>
      <c r="E492" s="9"/>
      <c r="F492" s="14"/>
      <c r="G492" s="9"/>
      <c r="H492" s="33" t="str">
        <f>IF($G492&lt;&gt;"",VLOOKUP($G492,Parametros!$I$3:$N$102,2,FALSE),"")</f>
        <v/>
      </c>
      <c r="I492" s="33" t="str">
        <f>IF($G492&lt;&gt;"",VLOOKUP($G492,Parametros!$I$3:$N$102,4,FALSE),"")</f>
        <v/>
      </c>
      <c r="J492" s="9"/>
      <c r="K492" s="33" t="str">
        <f>IF($J492&lt;&gt;"",VLOOKUP($J492,Parametros!$AL$3:$AN$102,3,FALSE),"")</f>
        <v/>
      </c>
      <c r="L492" s="9"/>
      <c r="M492" s="10"/>
      <c r="S492" s="22" t="str">
        <f t="shared" si="25"/>
        <v/>
      </c>
      <c r="T492" s="9"/>
      <c r="U492" s="9"/>
      <c r="V492" s="69" t="str">
        <f t="shared" si="23"/>
        <v/>
      </c>
      <c r="W492" s="10"/>
    </row>
    <row r="493" spans="1:23" x14ac:dyDescent="0.2">
      <c r="A493" s="22" t="str">
        <f t="shared" si="24"/>
        <v/>
      </c>
      <c r="B493" s="9"/>
      <c r="C493" s="9"/>
      <c r="D493" s="9"/>
      <c r="E493" s="9"/>
      <c r="F493" s="14"/>
      <c r="G493" s="9"/>
      <c r="H493" s="33" t="str">
        <f>IF($G493&lt;&gt;"",VLOOKUP($G493,Parametros!$I$3:$N$102,2,FALSE),"")</f>
        <v/>
      </c>
      <c r="I493" s="33" t="str">
        <f>IF($G493&lt;&gt;"",VLOOKUP($G493,Parametros!$I$3:$N$102,4,FALSE),"")</f>
        <v/>
      </c>
      <c r="J493" s="9"/>
      <c r="K493" s="33" t="str">
        <f>IF($J493&lt;&gt;"",VLOOKUP($J493,Parametros!$AL$3:$AN$102,3,FALSE),"")</f>
        <v/>
      </c>
      <c r="L493" s="9"/>
      <c r="M493" s="10"/>
      <c r="S493" s="22" t="str">
        <f t="shared" si="25"/>
        <v/>
      </c>
      <c r="T493" s="9"/>
      <c r="U493" s="9"/>
      <c r="V493" s="69" t="str">
        <f t="shared" si="23"/>
        <v/>
      </c>
      <c r="W493" s="10"/>
    </row>
    <row r="494" spans="1:23" x14ac:dyDescent="0.2">
      <c r="A494" s="22" t="str">
        <f t="shared" si="24"/>
        <v/>
      </c>
      <c r="B494" s="9"/>
      <c r="C494" s="9"/>
      <c r="D494" s="9"/>
      <c r="E494" s="9"/>
      <c r="F494" s="14"/>
      <c r="G494" s="9"/>
      <c r="H494" s="33" t="str">
        <f>IF($G494&lt;&gt;"",VLOOKUP($G494,Parametros!$I$3:$N$102,2,FALSE),"")</f>
        <v/>
      </c>
      <c r="I494" s="33" t="str">
        <f>IF($G494&lt;&gt;"",VLOOKUP($G494,Parametros!$I$3:$N$102,4,FALSE),"")</f>
        <v/>
      </c>
      <c r="J494" s="9"/>
      <c r="K494" s="33" t="str">
        <f>IF($J494&lt;&gt;"",VLOOKUP($J494,Parametros!$AL$3:$AN$102,3,FALSE),"")</f>
        <v/>
      </c>
      <c r="L494" s="9"/>
      <c r="M494" s="10"/>
      <c r="S494" s="22" t="str">
        <f t="shared" si="25"/>
        <v/>
      </c>
      <c r="T494" s="9"/>
      <c r="U494" s="9"/>
      <c r="V494" s="69" t="str">
        <f t="shared" si="23"/>
        <v/>
      </c>
      <c r="W494" s="10"/>
    </row>
    <row r="495" spans="1:23" x14ac:dyDescent="0.2">
      <c r="A495" s="22" t="str">
        <f t="shared" si="24"/>
        <v/>
      </c>
      <c r="B495" s="9"/>
      <c r="C495" s="9"/>
      <c r="D495" s="9"/>
      <c r="E495" s="9"/>
      <c r="F495" s="14"/>
      <c r="G495" s="9"/>
      <c r="H495" s="33" t="str">
        <f>IF($G495&lt;&gt;"",VLOOKUP($G495,Parametros!$I$3:$N$102,2,FALSE),"")</f>
        <v/>
      </c>
      <c r="I495" s="33" t="str">
        <f>IF($G495&lt;&gt;"",VLOOKUP($G495,Parametros!$I$3:$N$102,4,FALSE),"")</f>
        <v/>
      </c>
      <c r="J495" s="9"/>
      <c r="K495" s="33" t="str">
        <f>IF($J495&lt;&gt;"",VLOOKUP($J495,Parametros!$AL$3:$AN$102,3,FALSE),"")</f>
        <v/>
      </c>
      <c r="L495" s="9"/>
      <c r="M495" s="10"/>
      <c r="S495" s="22" t="str">
        <f t="shared" si="25"/>
        <v/>
      </c>
      <c r="T495" s="9"/>
      <c r="U495" s="9"/>
      <c r="V495" s="69" t="str">
        <f t="shared" si="23"/>
        <v/>
      </c>
      <c r="W495" s="10"/>
    </row>
    <row r="496" spans="1:23" x14ac:dyDescent="0.2">
      <c r="A496" s="22" t="str">
        <f t="shared" si="24"/>
        <v/>
      </c>
      <c r="B496" s="9"/>
      <c r="C496" s="9"/>
      <c r="D496" s="9"/>
      <c r="E496" s="9"/>
      <c r="F496" s="14"/>
      <c r="G496" s="9"/>
      <c r="H496" s="33" t="str">
        <f>IF($G496&lt;&gt;"",VLOOKUP($G496,Parametros!$I$3:$N$102,2,FALSE),"")</f>
        <v/>
      </c>
      <c r="I496" s="33" t="str">
        <f>IF($G496&lt;&gt;"",VLOOKUP($G496,Parametros!$I$3:$N$102,4,FALSE),"")</f>
        <v/>
      </c>
      <c r="J496" s="9"/>
      <c r="K496" s="33" t="str">
        <f>IF($J496&lt;&gt;"",VLOOKUP($J496,Parametros!$AL$3:$AN$102,3,FALSE),"")</f>
        <v/>
      </c>
      <c r="L496" s="9"/>
      <c r="M496" s="10"/>
      <c r="S496" s="22" t="str">
        <f t="shared" si="25"/>
        <v/>
      </c>
      <c r="T496" s="9"/>
      <c r="U496" s="9"/>
      <c r="V496" s="69" t="str">
        <f t="shared" si="23"/>
        <v/>
      </c>
      <c r="W496" s="10"/>
    </row>
    <row r="497" spans="1:23" x14ac:dyDescent="0.2">
      <c r="A497" s="22" t="str">
        <f t="shared" si="24"/>
        <v/>
      </c>
      <c r="B497" s="9"/>
      <c r="C497" s="9"/>
      <c r="D497" s="9"/>
      <c r="E497" s="9"/>
      <c r="F497" s="14"/>
      <c r="G497" s="9"/>
      <c r="H497" s="33" t="str">
        <f>IF($G497&lt;&gt;"",VLOOKUP($G497,Parametros!$I$3:$N$102,2,FALSE),"")</f>
        <v/>
      </c>
      <c r="I497" s="33" t="str">
        <f>IF($G497&lt;&gt;"",VLOOKUP($G497,Parametros!$I$3:$N$102,4,FALSE),"")</f>
        <v/>
      </c>
      <c r="J497" s="9"/>
      <c r="K497" s="33" t="str">
        <f>IF($J497&lt;&gt;"",VLOOKUP($J497,Parametros!$AL$3:$AN$102,3,FALSE),"")</f>
        <v/>
      </c>
      <c r="L497" s="9"/>
      <c r="M497" s="10"/>
      <c r="S497" s="22" t="str">
        <f t="shared" si="25"/>
        <v/>
      </c>
      <c r="T497" s="9"/>
      <c r="U497" s="9"/>
      <c r="V497" s="69" t="str">
        <f t="shared" si="23"/>
        <v/>
      </c>
      <c r="W497" s="10"/>
    </row>
    <row r="498" spans="1:23" x14ac:dyDescent="0.2">
      <c r="A498" s="22" t="str">
        <f t="shared" si="24"/>
        <v/>
      </c>
      <c r="B498" s="9"/>
      <c r="C498" s="9"/>
      <c r="D498" s="9"/>
      <c r="E498" s="9"/>
      <c r="F498" s="14"/>
      <c r="G498" s="9"/>
      <c r="H498" s="33" t="str">
        <f>IF($G498&lt;&gt;"",VLOOKUP($G498,Parametros!$I$3:$N$102,2,FALSE),"")</f>
        <v/>
      </c>
      <c r="I498" s="33" t="str">
        <f>IF($G498&lt;&gt;"",VLOOKUP($G498,Parametros!$I$3:$N$102,4,FALSE),"")</f>
        <v/>
      </c>
      <c r="J498" s="9"/>
      <c r="K498" s="33" t="str">
        <f>IF($J498&lt;&gt;"",VLOOKUP($J498,Parametros!$AL$3:$AN$102,3,FALSE),"")</f>
        <v/>
      </c>
      <c r="L498" s="9"/>
      <c r="M498" s="10"/>
      <c r="S498" s="22" t="str">
        <f t="shared" si="25"/>
        <v/>
      </c>
      <c r="T498" s="9"/>
      <c r="U498" s="9"/>
      <c r="V498" s="69" t="str">
        <f t="shared" si="23"/>
        <v/>
      </c>
      <c r="W498" s="10"/>
    </row>
    <row r="499" spans="1:23" x14ac:dyDescent="0.2">
      <c r="A499" s="22" t="str">
        <f t="shared" si="24"/>
        <v/>
      </c>
      <c r="B499" s="9"/>
      <c r="C499" s="9"/>
      <c r="D499" s="9"/>
      <c r="E499" s="9"/>
      <c r="F499" s="14"/>
      <c r="G499" s="9"/>
      <c r="H499" s="33" t="str">
        <f>IF($G499&lt;&gt;"",VLOOKUP($G499,Parametros!$I$3:$N$102,2,FALSE),"")</f>
        <v/>
      </c>
      <c r="I499" s="33" t="str">
        <f>IF($G499&lt;&gt;"",VLOOKUP($G499,Parametros!$I$3:$N$102,4,FALSE),"")</f>
        <v/>
      </c>
      <c r="J499" s="9"/>
      <c r="K499" s="33" t="str">
        <f>IF($J499&lt;&gt;"",VLOOKUP($J499,Parametros!$AL$3:$AN$102,3,FALSE),"")</f>
        <v/>
      </c>
      <c r="L499" s="9"/>
      <c r="M499" s="10"/>
      <c r="S499" s="22" t="str">
        <f t="shared" si="25"/>
        <v/>
      </c>
      <c r="T499" s="9"/>
      <c r="U499" s="9"/>
      <c r="V499" s="69" t="str">
        <f t="shared" si="23"/>
        <v/>
      </c>
      <c r="W499" s="10"/>
    </row>
    <row r="500" spans="1:23" x14ac:dyDescent="0.2">
      <c r="A500" s="22" t="str">
        <f t="shared" si="24"/>
        <v/>
      </c>
      <c r="B500" s="9"/>
      <c r="C500" s="9"/>
      <c r="D500" s="9"/>
      <c r="E500" s="9"/>
      <c r="F500" s="14"/>
      <c r="G500" s="9"/>
      <c r="H500" s="33" t="str">
        <f>IF($G500&lt;&gt;"",VLOOKUP($G500,Parametros!$I$3:$N$102,2,FALSE),"")</f>
        <v/>
      </c>
      <c r="I500" s="33" t="str">
        <f>IF($G500&lt;&gt;"",VLOOKUP($G500,Parametros!$I$3:$N$102,4,FALSE),"")</f>
        <v/>
      </c>
      <c r="J500" s="9"/>
      <c r="K500" s="33" t="str">
        <f>IF($J500&lt;&gt;"",VLOOKUP($J500,Parametros!$AL$3:$AN$102,3,FALSE),"")</f>
        <v/>
      </c>
      <c r="L500" s="9"/>
      <c r="M500" s="10"/>
      <c r="S500" s="22" t="str">
        <f t="shared" si="25"/>
        <v/>
      </c>
      <c r="T500" s="9"/>
      <c r="U500" s="9"/>
      <c r="V500" s="69" t="str">
        <f t="shared" si="23"/>
        <v/>
      </c>
      <c r="W500" s="10"/>
    </row>
    <row r="501" spans="1:23" x14ac:dyDescent="0.2">
      <c r="A501" s="22" t="str">
        <f t="shared" si="24"/>
        <v/>
      </c>
      <c r="B501" s="9"/>
      <c r="C501" s="9"/>
      <c r="D501" s="9"/>
      <c r="E501" s="9"/>
      <c r="F501" s="14"/>
      <c r="G501" s="9"/>
      <c r="H501" s="33" t="str">
        <f>IF($G501&lt;&gt;"",VLOOKUP($G501,Parametros!$I$3:$N$102,2,FALSE),"")</f>
        <v/>
      </c>
      <c r="I501" s="33" t="str">
        <f>IF($G501&lt;&gt;"",VLOOKUP($G501,Parametros!$I$3:$N$102,4,FALSE),"")</f>
        <v/>
      </c>
      <c r="J501" s="9"/>
      <c r="K501" s="33" t="str">
        <f>IF($J501&lt;&gt;"",VLOOKUP($J501,Parametros!$AL$3:$AN$102,3,FALSE),"")</f>
        <v/>
      </c>
      <c r="L501" s="9"/>
      <c r="M501" s="10"/>
      <c r="S501" s="22" t="str">
        <f t="shared" si="25"/>
        <v/>
      </c>
      <c r="T501" s="9"/>
      <c r="U501" s="9"/>
      <c r="V501" s="69" t="str">
        <f t="shared" si="23"/>
        <v/>
      </c>
      <c r="W501" s="10"/>
    </row>
    <row r="502" spans="1:23" x14ac:dyDescent="0.2">
      <c r="A502" s="22" t="str">
        <f t="shared" si="24"/>
        <v/>
      </c>
      <c r="B502" s="9"/>
      <c r="C502" s="9"/>
      <c r="D502" s="9"/>
      <c r="E502" s="9"/>
      <c r="F502" s="14"/>
      <c r="G502" s="9"/>
      <c r="H502" s="33" t="str">
        <f>IF($G502&lt;&gt;"",VLOOKUP($G502,Parametros!$I$3:$N$102,2,FALSE),"")</f>
        <v/>
      </c>
      <c r="I502" s="33" t="str">
        <f>IF($G502&lt;&gt;"",VLOOKUP($G502,Parametros!$I$3:$N$102,4,FALSE),"")</f>
        <v/>
      </c>
      <c r="J502" s="9"/>
      <c r="K502" s="33" t="str">
        <f>IF($J502&lt;&gt;"",VLOOKUP($J502,Parametros!$AL$3:$AN$102,3,FALSE),"")</f>
        <v/>
      </c>
      <c r="L502" s="9"/>
      <c r="M502" s="10"/>
      <c r="S502" s="22" t="str">
        <f t="shared" si="25"/>
        <v/>
      </c>
      <c r="T502" s="9"/>
      <c r="U502" s="9"/>
      <c r="V502" s="69" t="str">
        <f t="shared" si="23"/>
        <v/>
      </c>
      <c r="W502" s="10"/>
    </row>
    <row r="503" spans="1:23" x14ac:dyDescent="0.2">
      <c r="A503" s="22" t="str">
        <f t="shared" si="24"/>
        <v/>
      </c>
      <c r="B503" s="9"/>
      <c r="C503" s="9"/>
      <c r="D503" s="9"/>
      <c r="E503" s="9"/>
      <c r="F503" s="14"/>
      <c r="G503" s="9"/>
      <c r="H503" s="33" t="str">
        <f>IF($G503&lt;&gt;"",VLOOKUP($G503,Parametros!$I$3:$N$102,2,FALSE),"")</f>
        <v/>
      </c>
      <c r="I503" s="33" t="str">
        <f>IF($G503&lt;&gt;"",VLOOKUP($G503,Parametros!$I$3:$N$102,4,FALSE),"")</f>
        <v/>
      </c>
      <c r="J503" s="9"/>
      <c r="K503" s="33" t="str">
        <f>IF($J503&lt;&gt;"",VLOOKUP($J503,Parametros!$AL$3:$AN$102,3,FALSE),"")</f>
        <v/>
      </c>
      <c r="L503" s="9"/>
      <c r="M503" s="10"/>
      <c r="S503" s="22" t="str">
        <f t="shared" si="25"/>
        <v/>
      </c>
      <c r="T503" s="9"/>
      <c r="U503" s="9"/>
      <c r="V503" s="69" t="str">
        <f t="shared" si="23"/>
        <v/>
      </c>
      <c r="W503" s="10"/>
    </row>
    <row r="504" spans="1:23" x14ac:dyDescent="0.2">
      <c r="A504" s="22" t="str">
        <f t="shared" si="24"/>
        <v/>
      </c>
      <c r="B504" s="9"/>
      <c r="C504" s="9"/>
      <c r="D504" s="9"/>
      <c r="E504" s="9"/>
      <c r="F504" s="14"/>
      <c r="G504" s="9"/>
      <c r="H504" s="33" t="str">
        <f>IF($G504&lt;&gt;"",VLOOKUP($G504,Parametros!$I$3:$N$102,2,FALSE),"")</f>
        <v/>
      </c>
      <c r="I504" s="33" t="str">
        <f>IF($G504&lt;&gt;"",VLOOKUP($G504,Parametros!$I$3:$N$102,4,FALSE),"")</f>
        <v/>
      </c>
      <c r="J504" s="9"/>
      <c r="K504" s="33" t="str">
        <f>IF($J504&lt;&gt;"",VLOOKUP($J504,Parametros!$AL$3:$AN$102,3,FALSE),"")</f>
        <v/>
      </c>
      <c r="L504" s="9"/>
      <c r="M504" s="10"/>
      <c r="S504" s="22" t="str">
        <f t="shared" si="25"/>
        <v/>
      </c>
      <c r="T504" s="9"/>
      <c r="U504" s="9"/>
      <c r="V504" s="69" t="str">
        <f t="shared" si="23"/>
        <v/>
      </c>
      <c r="W504" s="10"/>
    </row>
    <row r="505" spans="1:23" x14ac:dyDescent="0.2">
      <c r="A505" s="22" t="str">
        <f t="shared" si="24"/>
        <v/>
      </c>
      <c r="B505" s="9"/>
      <c r="C505" s="9"/>
      <c r="D505" s="9"/>
      <c r="E505" s="9"/>
      <c r="F505" s="14"/>
      <c r="G505" s="9"/>
      <c r="H505" s="33" t="str">
        <f>IF($G505&lt;&gt;"",VLOOKUP($G505,Parametros!$I$3:$N$102,2,FALSE),"")</f>
        <v/>
      </c>
      <c r="I505" s="33" t="str">
        <f>IF($G505&lt;&gt;"",VLOOKUP($G505,Parametros!$I$3:$N$102,4,FALSE),"")</f>
        <v/>
      </c>
      <c r="J505" s="9"/>
      <c r="K505" s="33" t="str">
        <f>IF($J505&lt;&gt;"",VLOOKUP($J505,Parametros!$AL$3:$AN$102,3,FALSE),"")</f>
        <v/>
      </c>
      <c r="L505" s="9"/>
      <c r="M505" s="10"/>
      <c r="S505" s="22" t="str">
        <f t="shared" si="25"/>
        <v/>
      </c>
      <c r="T505" s="9"/>
      <c r="U505" s="9"/>
      <c r="V505" s="69" t="str">
        <f t="shared" si="23"/>
        <v/>
      </c>
      <c r="W505" s="10"/>
    </row>
    <row r="506" spans="1:23" x14ac:dyDescent="0.2">
      <c r="A506" s="22" t="str">
        <f t="shared" si="24"/>
        <v/>
      </c>
      <c r="B506" s="9"/>
      <c r="C506" s="9"/>
      <c r="D506" s="9"/>
      <c r="E506" s="9"/>
      <c r="F506" s="14"/>
      <c r="G506" s="9"/>
      <c r="H506" s="33" t="str">
        <f>IF($G506&lt;&gt;"",VLOOKUP($G506,Parametros!$I$3:$N$102,2,FALSE),"")</f>
        <v/>
      </c>
      <c r="I506" s="33" t="str">
        <f>IF($G506&lt;&gt;"",VLOOKUP($G506,Parametros!$I$3:$N$102,4,FALSE),"")</f>
        <v/>
      </c>
      <c r="J506" s="9"/>
      <c r="K506" s="33" t="str">
        <f>IF($J506&lt;&gt;"",VLOOKUP($J506,Parametros!$AL$3:$AN$102,3,FALSE),"")</f>
        <v/>
      </c>
      <c r="L506" s="9"/>
      <c r="M506" s="10"/>
      <c r="S506" s="22" t="str">
        <f t="shared" si="25"/>
        <v/>
      </c>
      <c r="T506" s="9"/>
      <c r="U506" s="9"/>
      <c r="V506" s="69" t="str">
        <f t="shared" si="23"/>
        <v/>
      </c>
      <c r="W506" s="10"/>
    </row>
    <row r="507" spans="1:23" x14ac:dyDescent="0.2">
      <c r="A507" s="22" t="str">
        <f t="shared" si="24"/>
        <v/>
      </c>
      <c r="B507" s="9"/>
      <c r="C507" s="9"/>
      <c r="D507" s="9"/>
      <c r="E507" s="9"/>
      <c r="F507" s="14"/>
      <c r="G507" s="9"/>
      <c r="H507" s="33" t="str">
        <f>IF($G507&lt;&gt;"",VLOOKUP($G507,Parametros!$I$3:$N$102,2,FALSE),"")</f>
        <v/>
      </c>
      <c r="I507" s="33" t="str">
        <f>IF($G507&lt;&gt;"",VLOOKUP($G507,Parametros!$I$3:$N$102,4,FALSE),"")</f>
        <v/>
      </c>
      <c r="J507" s="9"/>
      <c r="K507" s="33" t="str">
        <f>IF($J507&lt;&gt;"",VLOOKUP($J507,Parametros!$AL$3:$AN$102,3,FALSE),"")</f>
        <v/>
      </c>
      <c r="L507" s="9"/>
      <c r="M507" s="10"/>
      <c r="S507" s="22" t="str">
        <f t="shared" si="25"/>
        <v/>
      </c>
      <c r="T507" s="9"/>
      <c r="U507" s="9"/>
      <c r="V507" s="69" t="str">
        <f t="shared" si="23"/>
        <v/>
      </c>
      <c r="W507" s="10"/>
    </row>
    <row r="508" spans="1:23" x14ac:dyDescent="0.2">
      <c r="A508" s="22" t="str">
        <f t="shared" si="24"/>
        <v/>
      </c>
      <c r="B508" s="9"/>
      <c r="C508" s="9"/>
      <c r="D508" s="9"/>
      <c r="E508" s="9"/>
      <c r="F508" s="14"/>
      <c r="G508" s="9"/>
      <c r="H508" s="33" t="str">
        <f>IF($G508&lt;&gt;"",VLOOKUP($G508,Parametros!$I$3:$N$102,2,FALSE),"")</f>
        <v/>
      </c>
      <c r="I508" s="33" t="str">
        <f>IF($G508&lt;&gt;"",VLOOKUP($G508,Parametros!$I$3:$N$102,4,FALSE),"")</f>
        <v/>
      </c>
      <c r="J508" s="9"/>
      <c r="K508" s="33" t="str">
        <f>IF($J508&lt;&gt;"",VLOOKUP($J508,Parametros!$AL$3:$AN$102,3,FALSE),"")</f>
        <v/>
      </c>
      <c r="L508" s="9"/>
      <c r="M508" s="10"/>
      <c r="S508" s="22" t="str">
        <f t="shared" si="25"/>
        <v/>
      </c>
      <c r="T508" s="9"/>
      <c r="U508" s="9"/>
      <c r="V508" s="69" t="str">
        <f t="shared" si="23"/>
        <v/>
      </c>
      <c r="W508" s="10"/>
    </row>
    <row r="509" spans="1:23" x14ac:dyDescent="0.2">
      <c r="A509" s="22" t="str">
        <f t="shared" si="24"/>
        <v/>
      </c>
      <c r="B509" s="9"/>
      <c r="C509" s="9"/>
      <c r="D509" s="9"/>
      <c r="E509" s="9"/>
      <c r="F509" s="14"/>
      <c r="G509" s="9"/>
      <c r="H509" s="33" t="str">
        <f>IF($G509&lt;&gt;"",VLOOKUP($G509,Parametros!$I$3:$N$102,2,FALSE),"")</f>
        <v/>
      </c>
      <c r="I509" s="33" t="str">
        <f>IF($G509&lt;&gt;"",VLOOKUP($G509,Parametros!$I$3:$N$102,4,FALSE),"")</f>
        <v/>
      </c>
      <c r="J509" s="9"/>
      <c r="K509" s="33" t="str">
        <f>IF($J509&lt;&gt;"",VLOOKUP($J509,Parametros!$AL$3:$AN$102,3,FALSE),"")</f>
        <v/>
      </c>
      <c r="L509" s="9"/>
      <c r="M509" s="10"/>
      <c r="S509" s="22" t="str">
        <f t="shared" si="25"/>
        <v/>
      </c>
      <c r="T509" s="9"/>
      <c r="U509" s="9"/>
      <c r="V509" s="69" t="str">
        <f t="shared" si="23"/>
        <v/>
      </c>
      <c r="W509" s="10"/>
    </row>
    <row r="510" spans="1:23" x14ac:dyDescent="0.2">
      <c r="A510" s="22" t="str">
        <f t="shared" si="24"/>
        <v/>
      </c>
      <c r="B510" s="9"/>
      <c r="C510" s="9"/>
      <c r="D510" s="9"/>
      <c r="E510" s="9"/>
      <c r="F510" s="14"/>
      <c r="G510" s="9"/>
      <c r="H510" s="33" t="str">
        <f>IF($G510&lt;&gt;"",VLOOKUP($G510,Parametros!$I$3:$N$102,2,FALSE),"")</f>
        <v/>
      </c>
      <c r="I510" s="33" t="str">
        <f>IF($G510&lt;&gt;"",VLOOKUP($G510,Parametros!$I$3:$N$102,4,FALSE),"")</f>
        <v/>
      </c>
      <c r="J510" s="9"/>
      <c r="K510" s="33" t="str">
        <f>IF($J510&lt;&gt;"",VLOOKUP($J510,Parametros!$AL$3:$AN$102,3,FALSE),"")</f>
        <v/>
      </c>
      <c r="L510" s="9"/>
      <c r="M510" s="10"/>
      <c r="S510" s="22" t="str">
        <f t="shared" si="25"/>
        <v/>
      </c>
      <c r="T510" s="9"/>
      <c r="U510" s="9"/>
      <c r="V510" s="69" t="str">
        <f t="shared" si="23"/>
        <v/>
      </c>
      <c r="W510" s="10"/>
    </row>
    <row r="511" spans="1:23" x14ac:dyDescent="0.2">
      <c r="A511" s="22" t="str">
        <f t="shared" si="24"/>
        <v/>
      </c>
      <c r="B511" s="9"/>
      <c r="C511" s="9"/>
      <c r="D511" s="9"/>
      <c r="E511" s="9"/>
      <c r="F511" s="14"/>
      <c r="G511" s="9"/>
      <c r="H511" s="33" t="str">
        <f>IF($G511&lt;&gt;"",VLOOKUP($G511,Parametros!$I$3:$N$102,2,FALSE),"")</f>
        <v/>
      </c>
      <c r="I511" s="33" t="str">
        <f>IF($G511&lt;&gt;"",VLOOKUP($G511,Parametros!$I$3:$N$102,4,FALSE),"")</f>
        <v/>
      </c>
      <c r="J511" s="9"/>
      <c r="K511" s="33" t="str">
        <f>IF($J511&lt;&gt;"",VLOOKUP($J511,Parametros!$AL$3:$AN$102,3,FALSE),"")</f>
        <v/>
      </c>
      <c r="L511" s="9"/>
      <c r="M511" s="10"/>
      <c r="S511" s="22" t="str">
        <f t="shared" si="25"/>
        <v/>
      </c>
      <c r="T511" s="9"/>
      <c r="U511" s="9"/>
      <c r="V511" s="69" t="str">
        <f t="shared" si="23"/>
        <v/>
      </c>
      <c r="W511" s="10"/>
    </row>
    <row r="512" spans="1:23" x14ac:dyDescent="0.2">
      <c r="A512" s="22" t="str">
        <f t="shared" si="24"/>
        <v/>
      </c>
      <c r="B512" s="9"/>
      <c r="C512" s="9"/>
      <c r="D512" s="9"/>
      <c r="E512" s="9"/>
      <c r="F512" s="14"/>
      <c r="G512" s="9"/>
      <c r="H512" s="33" t="str">
        <f>IF($G512&lt;&gt;"",VLOOKUP($G512,Parametros!$I$3:$N$102,2,FALSE),"")</f>
        <v/>
      </c>
      <c r="I512" s="33" t="str">
        <f>IF($G512&lt;&gt;"",VLOOKUP($G512,Parametros!$I$3:$N$102,4,FALSE),"")</f>
        <v/>
      </c>
      <c r="J512" s="9"/>
      <c r="K512" s="33" t="str">
        <f>IF($J512&lt;&gt;"",VLOOKUP($J512,Parametros!$AL$3:$AN$102,3,FALSE),"")</f>
        <v/>
      </c>
      <c r="L512" s="9"/>
      <c r="M512" s="10"/>
      <c r="S512" s="22" t="str">
        <f t="shared" si="25"/>
        <v/>
      </c>
      <c r="T512" s="9"/>
      <c r="U512" s="9"/>
      <c r="V512" s="69" t="str">
        <f t="shared" si="23"/>
        <v/>
      </c>
      <c r="W512" s="10"/>
    </row>
    <row r="513" spans="1:23" x14ac:dyDescent="0.2">
      <c r="A513" s="22" t="str">
        <f t="shared" si="24"/>
        <v/>
      </c>
      <c r="B513" s="9"/>
      <c r="C513" s="9"/>
      <c r="D513" s="9"/>
      <c r="E513" s="9"/>
      <c r="F513" s="14"/>
      <c r="G513" s="9"/>
      <c r="H513" s="33" t="str">
        <f>IF($G513&lt;&gt;"",VLOOKUP($G513,Parametros!$I$3:$N$102,2,FALSE),"")</f>
        <v/>
      </c>
      <c r="I513" s="33" t="str">
        <f>IF($G513&lt;&gt;"",VLOOKUP($G513,Parametros!$I$3:$N$102,4,FALSE),"")</f>
        <v/>
      </c>
      <c r="J513" s="9"/>
      <c r="K513" s="33" t="str">
        <f>IF($J513&lt;&gt;"",VLOOKUP($J513,Parametros!$AL$3:$AN$102,3,FALSE),"")</f>
        <v/>
      </c>
      <c r="L513" s="9"/>
      <c r="M513" s="10"/>
      <c r="S513" s="22" t="str">
        <f t="shared" si="25"/>
        <v/>
      </c>
      <c r="T513" s="9"/>
      <c r="U513" s="9"/>
      <c r="V513" s="69" t="str">
        <f t="shared" si="23"/>
        <v/>
      </c>
      <c r="W513" s="10"/>
    </row>
    <row r="514" spans="1:23" x14ac:dyDescent="0.2">
      <c r="A514" s="22" t="str">
        <f t="shared" si="24"/>
        <v/>
      </c>
      <c r="B514" s="9"/>
      <c r="C514" s="9"/>
      <c r="D514" s="9"/>
      <c r="E514" s="9"/>
      <c r="F514" s="14"/>
      <c r="G514" s="9"/>
      <c r="H514" s="33" t="str">
        <f>IF($G514&lt;&gt;"",VLOOKUP($G514,Parametros!$I$3:$N$102,2,FALSE),"")</f>
        <v/>
      </c>
      <c r="I514" s="33" t="str">
        <f>IF($G514&lt;&gt;"",VLOOKUP($G514,Parametros!$I$3:$N$102,4,FALSE),"")</f>
        <v/>
      </c>
      <c r="J514" s="9"/>
      <c r="K514" s="33" t="str">
        <f>IF($J514&lt;&gt;"",VLOOKUP($J514,Parametros!$AL$3:$AN$102,3,FALSE),"")</f>
        <v/>
      </c>
      <c r="L514" s="9"/>
      <c r="M514" s="10"/>
      <c r="S514" s="22" t="str">
        <f t="shared" si="25"/>
        <v/>
      </c>
      <c r="T514" s="9"/>
      <c r="U514" s="9"/>
      <c r="V514" s="69" t="str">
        <f t="shared" si="23"/>
        <v/>
      </c>
      <c r="W514" s="10"/>
    </row>
    <row r="515" spans="1:23" x14ac:dyDescent="0.2">
      <c r="A515" s="22" t="str">
        <f t="shared" si="24"/>
        <v/>
      </c>
      <c r="B515" s="9"/>
      <c r="C515" s="9"/>
      <c r="D515" s="9"/>
      <c r="E515" s="9"/>
      <c r="F515" s="14"/>
      <c r="G515" s="9"/>
      <c r="H515" s="33" t="str">
        <f>IF($G515&lt;&gt;"",VLOOKUP($G515,Parametros!$I$3:$N$102,2,FALSE),"")</f>
        <v/>
      </c>
      <c r="I515" s="33" t="str">
        <f>IF($G515&lt;&gt;"",VLOOKUP($G515,Parametros!$I$3:$N$102,4,FALSE),"")</f>
        <v/>
      </c>
      <c r="J515" s="9"/>
      <c r="K515" s="33" t="str">
        <f>IF($J515&lt;&gt;"",VLOOKUP($J515,Parametros!$AL$3:$AN$102,3,FALSE),"")</f>
        <v/>
      </c>
      <c r="L515" s="9"/>
      <c r="M515" s="10"/>
      <c r="S515" s="22" t="str">
        <f t="shared" si="25"/>
        <v/>
      </c>
      <c r="T515" s="9"/>
      <c r="U515" s="9"/>
      <c r="V515" s="69" t="str">
        <f t="shared" si="23"/>
        <v/>
      </c>
      <c r="W515" s="10"/>
    </row>
    <row r="516" spans="1:23" x14ac:dyDescent="0.2">
      <c r="A516" s="22" t="str">
        <f t="shared" si="24"/>
        <v/>
      </c>
      <c r="B516" s="9"/>
      <c r="C516" s="9"/>
      <c r="D516" s="9"/>
      <c r="E516" s="9"/>
      <c r="F516" s="14"/>
      <c r="G516" s="9"/>
      <c r="H516" s="33" t="str">
        <f>IF($G516&lt;&gt;"",VLOOKUP($G516,Parametros!$I$3:$N$102,2,FALSE),"")</f>
        <v/>
      </c>
      <c r="I516" s="33" t="str">
        <f>IF($G516&lt;&gt;"",VLOOKUP($G516,Parametros!$I$3:$N$102,4,FALSE),"")</f>
        <v/>
      </c>
      <c r="J516" s="9"/>
      <c r="K516" s="33" t="str">
        <f>IF($J516&lt;&gt;"",VLOOKUP($J516,Parametros!$AL$3:$AN$102,3,FALSE),"")</f>
        <v/>
      </c>
      <c r="L516" s="9"/>
      <c r="M516" s="10"/>
      <c r="S516" s="22" t="str">
        <f t="shared" si="25"/>
        <v/>
      </c>
      <c r="T516" s="9"/>
      <c r="U516" s="9"/>
      <c r="V516" s="69" t="str">
        <f t="shared" ref="V516:V579" si="26">T516&amp;U516</f>
        <v/>
      </c>
      <c r="W516" s="10"/>
    </row>
    <row r="517" spans="1:23" x14ac:dyDescent="0.2">
      <c r="A517" s="22" t="str">
        <f t="shared" ref="A517:A580" si="27">IF($C517&lt;&gt;"",$A516+1,"")</f>
        <v/>
      </c>
      <c r="B517" s="9"/>
      <c r="C517" s="9"/>
      <c r="D517" s="9"/>
      <c r="E517" s="9"/>
      <c r="F517" s="14"/>
      <c r="G517" s="9"/>
      <c r="H517" s="33" t="str">
        <f>IF($G517&lt;&gt;"",VLOOKUP($G517,Parametros!$I$3:$N$102,2,FALSE),"")</f>
        <v/>
      </c>
      <c r="I517" s="33" t="str">
        <f>IF($G517&lt;&gt;"",VLOOKUP($G517,Parametros!$I$3:$N$102,4,FALSE),"")</f>
        <v/>
      </c>
      <c r="J517" s="9"/>
      <c r="K517" s="33" t="str">
        <f>IF($J517&lt;&gt;"",VLOOKUP($J517,Parametros!$AL$3:$AN$102,3,FALSE),"")</f>
        <v/>
      </c>
      <c r="L517" s="9"/>
      <c r="M517" s="10"/>
      <c r="S517" s="22" t="str">
        <f t="shared" ref="S517:S580" si="28">IF($U517&lt;&gt;"",$S516+1,"")</f>
        <v/>
      </c>
      <c r="T517" s="9"/>
      <c r="U517" s="9"/>
      <c r="V517" s="69" t="str">
        <f t="shared" si="26"/>
        <v/>
      </c>
      <c r="W517" s="10"/>
    </row>
    <row r="518" spans="1:23" x14ac:dyDescent="0.2">
      <c r="A518" s="22" t="str">
        <f t="shared" si="27"/>
        <v/>
      </c>
      <c r="B518" s="9"/>
      <c r="C518" s="9"/>
      <c r="D518" s="9"/>
      <c r="E518" s="9"/>
      <c r="F518" s="14"/>
      <c r="G518" s="9"/>
      <c r="H518" s="33" t="str">
        <f>IF($G518&lt;&gt;"",VLOOKUP($G518,Parametros!$I$3:$N$102,2,FALSE),"")</f>
        <v/>
      </c>
      <c r="I518" s="33" t="str">
        <f>IF($G518&lt;&gt;"",VLOOKUP($G518,Parametros!$I$3:$N$102,4,FALSE),"")</f>
        <v/>
      </c>
      <c r="J518" s="9"/>
      <c r="K518" s="33" t="str">
        <f>IF($J518&lt;&gt;"",VLOOKUP($J518,Parametros!$AL$3:$AN$102,3,FALSE),"")</f>
        <v/>
      </c>
      <c r="L518" s="9"/>
      <c r="M518" s="10"/>
      <c r="S518" s="22" t="str">
        <f t="shared" si="28"/>
        <v/>
      </c>
      <c r="T518" s="9"/>
      <c r="U518" s="9"/>
      <c r="V518" s="69" t="str">
        <f t="shared" si="26"/>
        <v/>
      </c>
      <c r="W518" s="10"/>
    </row>
    <row r="519" spans="1:23" x14ac:dyDescent="0.2">
      <c r="A519" s="22" t="str">
        <f t="shared" si="27"/>
        <v/>
      </c>
      <c r="B519" s="9"/>
      <c r="C519" s="9"/>
      <c r="D519" s="9"/>
      <c r="E519" s="9"/>
      <c r="F519" s="14"/>
      <c r="G519" s="9"/>
      <c r="H519" s="33" t="str">
        <f>IF($G519&lt;&gt;"",VLOOKUP($G519,Parametros!$I$3:$N$102,2,FALSE),"")</f>
        <v/>
      </c>
      <c r="I519" s="33" t="str">
        <f>IF($G519&lt;&gt;"",VLOOKUP($G519,Parametros!$I$3:$N$102,4,FALSE),"")</f>
        <v/>
      </c>
      <c r="J519" s="9"/>
      <c r="K519" s="33" t="str">
        <f>IF($J519&lt;&gt;"",VLOOKUP($J519,Parametros!$AL$3:$AN$102,3,FALSE),"")</f>
        <v/>
      </c>
      <c r="L519" s="9"/>
      <c r="M519" s="10"/>
      <c r="S519" s="22" t="str">
        <f t="shared" si="28"/>
        <v/>
      </c>
      <c r="T519" s="9"/>
      <c r="U519" s="9"/>
      <c r="V519" s="69" t="str">
        <f t="shared" si="26"/>
        <v/>
      </c>
      <c r="W519" s="10"/>
    </row>
    <row r="520" spans="1:23" x14ac:dyDescent="0.2">
      <c r="A520" s="22" t="str">
        <f t="shared" si="27"/>
        <v/>
      </c>
      <c r="B520" s="9"/>
      <c r="C520" s="9"/>
      <c r="D520" s="9"/>
      <c r="E520" s="9"/>
      <c r="F520" s="14"/>
      <c r="G520" s="9"/>
      <c r="H520" s="33" t="str">
        <f>IF($G520&lt;&gt;"",VLOOKUP($G520,Parametros!$I$3:$N$102,2,FALSE),"")</f>
        <v/>
      </c>
      <c r="I520" s="33" t="str">
        <f>IF($G520&lt;&gt;"",VLOOKUP($G520,Parametros!$I$3:$N$102,4,FALSE),"")</f>
        <v/>
      </c>
      <c r="J520" s="9"/>
      <c r="K520" s="33" t="str">
        <f>IF($J520&lt;&gt;"",VLOOKUP($J520,Parametros!$AL$3:$AN$102,3,FALSE),"")</f>
        <v/>
      </c>
      <c r="L520" s="9"/>
      <c r="M520" s="10"/>
      <c r="S520" s="22" t="str">
        <f t="shared" si="28"/>
        <v/>
      </c>
      <c r="T520" s="9"/>
      <c r="U520" s="9"/>
      <c r="V520" s="69" t="str">
        <f t="shared" si="26"/>
        <v/>
      </c>
      <c r="W520" s="10"/>
    </row>
    <row r="521" spans="1:23" x14ac:dyDescent="0.2">
      <c r="A521" s="22" t="str">
        <f t="shared" si="27"/>
        <v/>
      </c>
      <c r="B521" s="9"/>
      <c r="C521" s="9"/>
      <c r="D521" s="9"/>
      <c r="E521" s="9"/>
      <c r="F521" s="14"/>
      <c r="G521" s="9"/>
      <c r="H521" s="33" t="str">
        <f>IF($G521&lt;&gt;"",VLOOKUP($G521,Parametros!$I$3:$N$102,2,FALSE),"")</f>
        <v/>
      </c>
      <c r="I521" s="33" t="str">
        <f>IF($G521&lt;&gt;"",VLOOKUP($G521,Parametros!$I$3:$N$102,4,FALSE),"")</f>
        <v/>
      </c>
      <c r="J521" s="9"/>
      <c r="K521" s="33" t="str">
        <f>IF($J521&lt;&gt;"",VLOOKUP($J521,Parametros!$AL$3:$AN$102,3,FALSE),"")</f>
        <v/>
      </c>
      <c r="L521" s="9"/>
      <c r="M521" s="10"/>
      <c r="S521" s="22" t="str">
        <f t="shared" si="28"/>
        <v/>
      </c>
      <c r="T521" s="9"/>
      <c r="U521" s="9"/>
      <c r="V521" s="69" t="str">
        <f t="shared" si="26"/>
        <v/>
      </c>
      <c r="W521" s="10"/>
    </row>
    <row r="522" spans="1:23" x14ac:dyDescent="0.2">
      <c r="A522" s="22" t="str">
        <f t="shared" si="27"/>
        <v/>
      </c>
      <c r="B522" s="9"/>
      <c r="C522" s="9"/>
      <c r="D522" s="9"/>
      <c r="E522" s="9"/>
      <c r="F522" s="14"/>
      <c r="G522" s="9"/>
      <c r="H522" s="33" t="str">
        <f>IF($G522&lt;&gt;"",VLOOKUP($G522,Parametros!$I$3:$N$102,2,FALSE),"")</f>
        <v/>
      </c>
      <c r="I522" s="33" t="str">
        <f>IF($G522&lt;&gt;"",VLOOKUP($G522,Parametros!$I$3:$N$102,4,FALSE),"")</f>
        <v/>
      </c>
      <c r="J522" s="9"/>
      <c r="K522" s="33" t="str">
        <f>IF($J522&lt;&gt;"",VLOOKUP($J522,Parametros!$AL$3:$AN$102,3,FALSE),"")</f>
        <v/>
      </c>
      <c r="L522" s="9"/>
      <c r="M522" s="10"/>
      <c r="S522" s="22" t="str">
        <f t="shared" si="28"/>
        <v/>
      </c>
      <c r="T522" s="9"/>
      <c r="U522" s="9"/>
      <c r="V522" s="69" t="str">
        <f t="shared" si="26"/>
        <v/>
      </c>
      <c r="W522" s="10"/>
    </row>
    <row r="523" spans="1:23" x14ac:dyDescent="0.2">
      <c r="A523" s="22" t="str">
        <f t="shared" si="27"/>
        <v/>
      </c>
      <c r="B523" s="9"/>
      <c r="C523" s="9"/>
      <c r="D523" s="9"/>
      <c r="E523" s="9"/>
      <c r="F523" s="14"/>
      <c r="G523" s="9"/>
      <c r="H523" s="33" t="str">
        <f>IF($G523&lt;&gt;"",VLOOKUP($G523,Parametros!$I$3:$N$102,2,FALSE),"")</f>
        <v/>
      </c>
      <c r="I523" s="33" t="str">
        <f>IF($G523&lt;&gt;"",VLOOKUP($G523,Parametros!$I$3:$N$102,4,FALSE),"")</f>
        <v/>
      </c>
      <c r="J523" s="9"/>
      <c r="K523" s="33" t="str">
        <f>IF($J523&lt;&gt;"",VLOOKUP($J523,Parametros!$AL$3:$AN$102,3,FALSE),"")</f>
        <v/>
      </c>
      <c r="L523" s="9"/>
      <c r="M523" s="10"/>
      <c r="S523" s="22" t="str">
        <f t="shared" si="28"/>
        <v/>
      </c>
      <c r="T523" s="9"/>
      <c r="U523" s="9"/>
      <c r="V523" s="69" t="str">
        <f t="shared" si="26"/>
        <v/>
      </c>
      <c r="W523" s="10"/>
    </row>
    <row r="524" spans="1:23" x14ac:dyDescent="0.2">
      <c r="A524" s="22" t="str">
        <f t="shared" si="27"/>
        <v/>
      </c>
      <c r="B524" s="9"/>
      <c r="C524" s="9"/>
      <c r="D524" s="9"/>
      <c r="E524" s="9"/>
      <c r="F524" s="14"/>
      <c r="G524" s="9"/>
      <c r="H524" s="33" t="str">
        <f>IF($G524&lt;&gt;"",VLOOKUP($G524,Parametros!$I$3:$N$102,2,FALSE),"")</f>
        <v/>
      </c>
      <c r="I524" s="33" t="str">
        <f>IF($G524&lt;&gt;"",VLOOKUP($G524,Parametros!$I$3:$N$102,4,FALSE),"")</f>
        <v/>
      </c>
      <c r="J524" s="9"/>
      <c r="K524" s="33" t="str">
        <f>IF($J524&lt;&gt;"",VLOOKUP($J524,Parametros!$AL$3:$AN$102,3,FALSE),"")</f>
        <v/>
      </c>
      <c r="L524" s="9"/>
      <c r="M524" s="10"/>
      <c r="S524" s="22" t="str">
        <f t="shared" si="28"/>
        <v/>
      </c>
      <c r="T524" s="9"/>
      <c r="U524" s="9"/>
      <c r="V524" s="69" t="str">
        <f t="shared" si="26"/>
        <v/>
      </c>
      <c r="W524" s="10"/>
    </row>
    <row r="525" spans="1:23" x14ac:dyDescent="0.2">
      <c r="A525" s="22" t="str">
        <f t="shared" si="27"/>
        <v/>
      </c>
      <c r="B525" s="9"/>
      <c r="C525" s="9"/>
      <c r="D525" s="9"/>
      <c r="E525" s="9"/>
      <c r="F525" s="14"/>
      <c r="G525" s="9"/>
      <c r="H525" s="33" t="str">
        <f>IF($G525&lt;&gt;"",VLOOKUP($G525,Parametros!$I$3:$N$102,2,FALSE),"")</f>
        <v/>
      </c>
      <c r="I525" s="33" t="str">
        <f>IF($G525&lt;&gt;"",VLOOKUP($G525,Parametros!$I$3:$N$102,4,FALSE),"")</f>
        <v/>
      </c>
      <c r="J525" s="9"/>
      <c r="K525" s="33" t="str">
        <f>IF($J525&lt;&gt;"",VLOOKUP($J525,Parametros!$AL$3:$AN$102,3,FALSE),"")</f>
        <v/>
      </c>
      <c r="L525" s="9"/>
      <c r="M525" s="10"/>
      <c r="S525" s="22" t="str">
        <f t="shared" si="28"/>
        <v/>
      </c>
      <c r="T525" s="9"/>
      <c r="U525" s="9"/>
      <c r="V525" s="69" t="str">
        <f t="shared" si="26"/>
        <v/>
      </c>
      <c r="W525" s="10"/>
    </row>
    <row r="526" spans="1:23" x14ac:dyDescent="0.2">
      <c r="A526" s="22" t="str">
        <f t="shared" si="27"/>
        <v/>
      </c>
      <c r="B526" s="9"/>
      <c r="C526" s="9"/>
      <c r="D526" s="9"/>
      <c r="E526" s="9"/>
      <c r="F526" s="14"/>
      <c r="G526" s="9"/>
      <c r="H526" s="33" t="str">
        <f>IF($G526&lt;&gt;"",VLOOKUP($G526,Parametros!$I$3:$N$102,2,FALSE),"")</f>
        <v/>
      </c>
      <c r="I526" s="33" t="str">
        <f>IF($G526&lt;&gt;"",VLOOKUP($G526,Parametros!$I$3:$N$102,4,FALSE),"")</f>
        <v/>
      </c>
      <c r="J526" s="9"/>
      <c r="K526" s="33" t="str">
        <f>IF($J526&lt;&gt;"",VLOOKUP($J526,Parametros!$AL$3:$AN$102,3,FALSE),"")</f>
        <v/>
      </c>
      <c r="L526" s="9"/>
      <c r="M526" s="10"/>
      <c r="S526" s="22" t="str">
        <f t="shared" si="28"/>
        <v/>
      </c>
      <c r="T526" s="9"/>
      <c r="U526" s="9"/>
      <c r="V526" s="69" t="str">
        <f t="shared" si="26"/>
        <v/>
      </c>
      <c r="W526" s="10"/>
    </row>
    <row r="527" spans="1:23" x14ac:dyDescent="0.2">
      <c r="A527" s="22" t="str">
        <f t="shared" si="27"/>
        <v/>
      </c>
      <c r="B527" s="9"/>
      <c r="C527" s="9"/>
      <c r="D527" s="9"/>
      <c r="E527" s="9"/>
      <c r="F527" s="14"/>
      <c r="G527" s="9"/>
      <c r="H527" s="33" t="str">
        <f>IF($G527&lt;&gt;"",VLOOKUP($G527,Parametros!$I$3:$N$102,2,FALSE),"")</f>
        <v/>
      </c>
      <c r="I527" s="33" t="str">
        <f>IF($G527&lt;&gt;"",VLOOKUP($G527,Parametros!$I$3:$N$102,4,FALSE),"")</f>
        <v/>
      </c>
      <c r="J527" s="9"/>
      <c r="K527" s="33" t="str">
        <f>IF($J527&lt;&gt;"",VLOOKUP($J527,Parametros!$AL$3:$AN$102,3,FALSE),"")</f>
        <v/>
      </c>
      <c r="L527" s="9"/>
      <c r="M527" s="10"/>
      <c r="S527" s="22" t="str">
        <f t="shared" si="28"/>
        <v/>
      </c>
      <c r="T527" s="9"/>
      <c r="U527" s="9"/>
      <c r="V527" s="69" t="str">
        <f t="shared" si="26"/>
        <v/>
      </c>
      <c r="W527" s="10"/>
    </row>
    <row r="528" spans="1:23" x14ac:dyDescent="0.2">
      <c r="A528" s="22" t="str">
        <f t="shared" si="27"/>
        <v/>
      </c>
      <c r="B528" s="9"/>
      <c r="C528" s="9"/>
      <c r="D528" s="9"/>
      <c r="E528" s="9"/>
      <c r="F528" s="14"/>
      <c r="G528" s="9"/>
      <c r="H528" s="33" t="str">
        <f>IF($G528&lt;&gt;"",VLOOKUP($G528,Parametros!$I$3:$N$102,2,FALSE),"")</f>
        <v/>
      </c>
      <c r="I528" s="33" t="str">
        <f>IF($G528&lt;&gt;"",VLOOKUP($G528,Parametros!$I$3:$N$102,4,FALSE),"")</f>
        <v/>
      </c>
      <c r="J528" s="9"/>
      <c r="K528" s="33" t="str">
        <f>IF($J528&lt;&gt;"",VLOOKUP($J528,Parametros!$AL$3:$AN$102,3,FALSE),"")</f>
        <v/>
      </c>
      <c r="L528" s="9"/>
      <c r="M528" s="10"/>
      <c r="S528" s="22" t="str">
        <f t="shared" si="28"/>
        <v/>
      </c>
      <c r="T528" s="9"/>
      <c r="U528" s="9"/>
      <c r="V528" s="69" t="str">
        <f t="shared" si="26"/>
        <v/>
      </c>
      <c r="W528" s="10"/>
    </row>
    <row r="529" spans="1:23" x14ac:dyDescent="0.2">
      <c r="A529" s="22" t="str">
        <f t="shared" si="27"/>
        <v/>
      </c>
      <c r="B529" s="9"/>
      <c r="C529" s="9"/>
      <c r="D529" s="9"/>
      <c r="E529" s="9"/>
      <c r="F529" s="14"/>
      <c r="G529" s="9"/>
      <c r="H529" s="33" t="str">
        <f>IF($G529&lt;&gt;"",VLOOKUP($G529,Parametros!$I$3:$N$102,2,FALSE),"")</f>
        <v/>
      </c>
      <c r="I529" s="33" t="str">
        <f>IF($G529&lt;&gt;"",VLOOKUP($G529,Parametros!$I$3:$N$102,4,FALSE),"")</f>
        <v/>
      </c>
      <c r="J529" s="9"/>
      <c r="K529" s="33" t="str">
        <f>IF($J529&lt;&gt;"",VLOOKUP($J529,Parametros!$AL$3:$AN$102,3,FALSE),"")</f>
        <v/>
      </c>
      <c r="L529" s="9"/>
      <c r="M529" s="10"/>
      <c r="S529" s="22" t="str">
        <f t="shared" si="28"/>
        <v/>
      </c>
      <c r="T529" s="9"/>
      <c r="U529" s="9"/>
      <c r="V529" s="69" t="str">
        <f t="shared" si="26"/>
        <v/>
      </c>
      <c r="W529" s="10"/>
    </row>
    <row r="530" spans="1:23" x14ac:dyDescent="0.2">
      <c r="A530" s="22" t="str">
        <f t="shared" si="27"/>
        <v/>
      </c>
      <c r="B530" s="9"/>
      <c r="C530" s="9"/>
      <c r="D530" s="9"/>
      <c r="E530" s="9"/>
      <c r="F530" s="14"/>
      <c r="G530" s="9"/>
      <c r="H530" s="33" t="str">
        <f>IF($G530&lt;&gt;"",VLOOKUP($G530,Parametros!$I$3:$N$102,2,FALSE),"")</f>
        <v/>
      </c>
      <c r="I530" s="33" t="str">
        <f>IF($G530&lt;&gt;"",VLOOKUP($G530,Parametros!$I$3:$N$102,4,FALSE),"")</f>
        <v/>
      </c>
      <c r="J530" s="9"/>
      <c r="K530" s="33" t="str">
        <f>IF($J530&lt;&gt;"",VLOOKUP($J530,Parametros!$AL$3:$AN$102,3,FALSE),"")</f>
        <v/>
      </c>
      <c r="L530" s="9"/>
      <c r="M530" s="10"/>
      <c r="S530" s="22" t="str">
        <f t="shared" si="28"/>
        <v/>
      </c>
      <c r="T530" s="9"/>
      <c r="U530" s="9"/>
      <c r="V530" s="69" t="str">
        <f t="shared" si="26"/>
        <v/>
      </c>
      <c r="W530" s="10"/>
    </row>
    <row r="531" spans="1:23" x14ac:dyDescent="0.2">
      <c r="A531" s="22" t="str">
        <f t="shared" si="27"/>
        <v/>
      </c>
      <c r="B531" s="9"/>
      <c r="C531" s="9"/>
      <c r="D531" s="9"/>
      <c r="E531" s="9"/>
      <c r="F531" s="14"/>
      <c r="G531" s="9"/>
      <c r="H531" s="33" t="str">
        <f>IF($G531&lt;&gt;"",VLOOKUP($G531,Parametros!$I$3:$N$102,2,FALSE),"")</f>
        <v/>
      </c>
      <c r="I531" s="33" t="str">
        <f>IF($G531&lt;&gt;"",VLOOKUP($G531,Parametros!$I$3:$N$102,4,FALSE),"")</f>
        <v/>
      </c>
      <c r="J531" s="9"/>
      <c r="K531" s="33" t="str">
        <f>IF($J531&lt;&gt;"",VLOOKUP($J531,Parametros!$AL$3:$AN$102,3,FALSE),"")</f>
        <v/>
      </c>
      <c r="L531" s="9"/>
      <c r="M531" s="10"/>
      <c r="S531" s="22" t="str">
        <f t="shared" si="28"/>
        <v/>
      </c>
      <c r="T531" s="9"/>
      <c r="U531" s="9"/>
      <c r="V531" s="69" t="str">
        <f t="shared" si="26"/>
        <v/>
      </c>
      <c r="W531" s="10"/>
    </row>
    <row r="532" spans="1:23" x14ac:dyDescent="0.2">
      <c r="A532" s="22" t="str">
        <f t="shared" si="27"/>
        <v/>
      </c>
      <c r="B532" s="9"/>
      <c r="C532" s="9"/>
      <c r="D532" s="9"/>
      <c r="E532" s="9"/>
      <c r="F532" s="14"/>
      <c r="G532" s="9"/>
      <c r="H532" s="33" t="str">
        <f>IF($G532&lt;&gt;"",VLOOKUP($G532,Parametros!$I$3:$N$102,2,FALSE),"")</f>
        <v/>
      </c>
      <c r="I532" s="33" t="str">
        <f>IF($G532&lt;&gt;"",VLOOKUP($G532,Parametros!$I$3:$N$102,4,FALSE),"")</f>
        <v/>
      </c>
      <c r="J532" s="9"/>
      <c r="K532" s="33" t="str">
        <f>IF($J532&lt;&gt;"",VLOOKUP($J532,Parametros!$AL$3:$AN$102,3,FALSE),"")</f>
        <v/>
      </c>
      <c r="L532" s="9"/>
      <c r="M532" s="10"/>
      <c r="S532" s="22" t="str">
        <f t="shared" si="28"/>
        <v/>
      </c>
      <c r="T532" s="9"/>
      <c r="U532" s="9"/>
      <c r="V532" s="69" t="str">
        <f t="shared" si="26"/>
        <v/>
      </c>
      <c r="W532" s="10"/>
    </row>
    <row r="533" spans="1:23" x14ac:dyDescent="0.2">
      <c r="A533" s="22" t="str">
        <f t="shared" si="27"/>
        <v/>
      </c>
      <c r="B533" s="9"/>
      <c r="C533" s="9"/>
      <c r="D533" s="9"/>
      <c r="E533" s="9"/>
      <c r="F533" s="14"/>
      <c r="G533" s="9"/>
      <c r="H533" s="33" t="str">
        <f>IF($G533&lt;&gt;"",VLOOKUP($G533,Parametros!$I$3:$N$102,2,FALSE),"")</f>
        <v/>
      </c>
      <c r="I533" s="33" t="str">
        <f>IF($G533&lt;&gt;"",VLOOKUP($G533,Parametros!$I$3:$N$102,4,FALSE),"")</f>
        <v/>
      </c>
      <c r="J533" s="9"/>
      <c r="K533" s="33" t="str">
        <f>IF($J533&lt;&gt;"",VLOOKUP($J533,Parametros!$AL$3:$AN$102,3,FALSE),"")</f>
        <v/>
      </c>
      <c r="L533" s="9"/>
      <c r="M533" s="10"/>
      <c r="S533" s="22" t="str">
        <f t="shared" si="28"/>
        <v/>
      </c>
      <c r="T533" s="9"/>
      <c r="U533" s="9"/>
      <c r="V533" s="69" t="str">
        <f t="shared" si="26"/>
        <v/>
      </c>
      <c r="W533" s="10"/>
    </row>
    <row r="534" spans="1:23" x14ac:dyDescent="0.2">
      <c r="A534" s="22" t="str">
        <f t="shared" si="27"/>
        <v/>
      </c>
      <c r="B534" s="9"/>
      <c r="C534" s="9"/>
      <c r="D534" s="9"/>
      <c r="E534" s="9"/>
      <c r="F534" s="14"/>
      <c r="G534" s="9"/>
      <c r="H534" s="33" t="str">
        <f>IF($G534&lt;&gt;"",VLOOKUP($G534,Parametros!$I$3:$N$102,2,FALSE),"")</f>
        <v/>
      </c>
      <c r="I534" s="33" t="str">
        <f>IF($G534&lt;&gt;"",VLOOKUP($G534,Parametros!$I$3:$N$102,4,FALSE),"")</f>
        <v/>
      </c>
      <c r="J534" s="9"/>
      <c r="K534" s="33" t="str">
        <f>IF($J534&lt;&gt;"",VLOOKUP($J534,Parametros!$AL$3:$AN$102,3,FALSE),"")</f>
        <v/>
      </c>
      <c r="L534" s="9"/>
      <c r="M534" s="10"/>
      <c r="S534" s="22" t="str">
        <f t="shared" si="28"/>
        <v/>
      </c>
      <c r="T534" s="9"/>
      <c r="U534" s="9"/>
      <c r="V534" s="69" t="str">
        <f t="shared" si="26"/>
        <v/>
      </c>
      <c r="W534" s="10"/>
    </row>
    <row r="535" spans="1:23" x14ac:dyDescent="0.2">
      <c r="A535" s="22" t="str">
        <f t="shared" si="27"/>
        <v/>
      </c>
      <c r="B535" s="9"/>
      <c r="C535" s="9"/>
      <c r="D535" s="9"/>
      <c r="E535" s="9"/>
      <c r="F535" s="14"/>
      <c r="G535" s="9"/>
      <c r="H535" s="33" t="str">
        <f>IF($G535&lt;&gt;"",VLOOKUP($G535,Parametros!$I$3:$N$102,2,FALSE),"")</f>
        <v/>
      </c>
      <c r="I535" s="33" t="str">
        <f>IF($G535&lt;&gt;"",VLOOKUP($G535,Parametros!$I$3:$N$102,4,FALSE),"")</f>
        <v/>
      </c>
      <c r="J535" s="9"/>
      <c r="K535" s="33" t="str">
        <f>IF($J535&lt;&gt;"",VLOOKUP($J535,Parametros!$AL$3:$AN$102,3,FALSE),"")</f>
        <v/>
      </c>
      <c r="L535" s="9"/>
      <c r="M535" s="10"/>
      <c r="S535" s="22" t="str">
        <f t="shared" si="28"/>
        <v/>
      </c>
      <c r="T535" s="9"/>
      <c r="U535" s="9"/>
      <c r="V535" s="69" t="str">
        <f t="shared" si="26"/>
        <v/>
      </c>
      <c r="W535" s="10"/>
    </row>
    <row r="536" spans="1:23" x14ac:dyDescent="0.2">
      <c r="A536" s="22" t="str">
        <f t="shared" si="27"/>
        <v/>
      </c>
      <c r="B536" s="9"/>
      <c r="C536" s="9"/>
      <c r="D536" s="9"/>
      <c r="E536" s="9"/>
      <c r="F536" s="14"/>
      <c r="G536" s="9"/>
      <c r="H536" s="33" t="str">
        <f>IF($G536&lt;&gt;"",VLOOKUP($G536,Parametros!$I$3:$N$102,2,FALSE),"")</f>
        <v/>
      </c>
      <c r="I536" s="33" t="str">
        <f>IF($G536&lt;&gt;"",VLOOKUP($G536,Parametros!$I$3:$N$102,4,FALSE),"")</f>
        <v/>
      </c>
      <c r="J536" s="9"/>
      <c r="K536" s="33" t="str">
        <f>IF($J536&lt;&gt;"",VLOOKUP($J536,Parametros!$AL$3:$AN$102,3,FALSE),"")</f>
        <v/>
      </c>
      <c r="L536" s="9"/>
      <c r="M536" s="10"/>
      <c r="S536" s="22" t="str">
        <f t="shared" si="28"/>
        <v/>
      </c>
      <c r="T536" s="9"/>
      <c r="U536" s="9"/>
      <c r="V536" s="69" t="str">
        <f t="shared" si="26"/>
        <v/>
      </c>
      <c r="W536" s="10"/>
    </row>
    <row r="537" spans="1:23" x14ac:dyDescent="0.2">
      <c r="A537" s="22" t="str">
        <f t="shared" si="27"/>
        <v/>
      </c>
      <c r="B537" s="9"/>
      <c r="C537" s="9"/>
      <c r="D537" s="9"/>
      <c r="E537" s="9"/>
      <c r="F537" s="14"/>
      <c r="G537" s="9"/>
      <c r="H537" s="33" t="str">
        <f>IF($G537&lt;&gt;"",VLOOKUP($G537,Parametros!$I$3:$N$102,2,FALSE),"")</f>
        <v/>
      </c>
      <c r="I537" s="33" t="str">
        <f>IF($G537&lt;&gt;"",VLOOKUP($G537,Parametros!$I$3:$N$102,4,FALSE),"")</f>
        <v/>
      </c>
      <c r="J537" s="9"/>
      <c r="K537" s="33" t="str">
        <f>IF($J537&lt;&gt;"",VLOOKUP($J537,Parametros!$AL$3:$AN$102,3,FALSE),"")</f>
        <v/>
      </c>
      <c r="L537" s="9"/>
      <c r="M537" s="10"/>
      <c r="S537" s="22" t="str">
        <f t="shared" si="28"/>
        <v/>
      </c>
      <c r="T537" s="9"/>
      <c r="U537" s="9"/>
      <c r="V537" s="69" t="str">
        <f t="shared" si="26"/>
        <v/>
      </c>
      <c r="W537" s="10"/>
    </row>
    <row r="538" spans="1:23" x14ac:dyDescent="0.2">
      <c r="A538" s="22" t="str">
        <f t="shared" si="27"/>
        <v/>
      </c>
      <c r="B538" s="9"/>
      <c r="C538" s="9"/>
      <c r="D538" s="9"/>
      <c r="E538" s="9"/>
      <c r="F538" s="14"/>
      <c r="G538" s="9"/>
      <c r="H538" s="33" t="str">
        <f>IF($G538&lt;&gt;"",VLOOKUP($G538,Parametros!$I$3:$N$102,2,FALSE),"")</f>
        <v/>
      </c>
      <c r="I538" s="33" t="str">
        <f>IF($G538&lt;&gt;"",VLOOKUP($G538,Parametros!$I$3:$N$102,4,FALSE),"")</f>
        <v/>
      </c>
      <c r="J538" s="9"/>
      <c r="K538" s="33" t="str">
        <f>IF($J538&lt;&gt;"",VLOOKUP($J538,Parametros!$AL$3:$AN$102,3,FALSE),"")</f>
        <v/>
      </c>
      <c r="L538" s="9"/>
      <c r="M538" s="10"/>
      <c r="S538" s="22" t="str">
        <f t="shared" si="28"/>
        <v/>
      </c>
      <c r="T538" s="9"/>
      <c r="U538" s="9"/>
      <c r="V538" s="69" t="str">
        <f t="shared" si="26"/>
        <v/>
      </c>
      <c r="W538" s="10"/>
    </row>
    <row r="539" spans="1:23" x14ac:dyDescent="0.2">
      <c r="A539" s="22" t="str">
        <f t="shared" si="27"/>
        <v/>
      </c>
      <c r="B539" s="9"/>
      <c r="C539" s="9"/>
      <c r="D539" s="9"/>
      <c r="E539" s="9"/>
      <c r="F539" s="14"/>
      <c r="G539" s="9"/>
      <c r="H539" s="33" t="str">
        <f>IF($G539&lt;&gt;"",VLOOKUP($G539,Parametros!$I$3:$N$102,2,FALSE),"")</f>
        <v/>
      </c>
      <c r="I539" s="33" t="str">
        <f>IF($G539&lt;&gt;"",VLOOKUP($G539,Parametros!$I$3:$N$102,4,FALSE),"")</f>
        <v/>
      </c>
      <c r="J539" s="9"/>
      <c r="K539" s="33" t="str">
        <f>IF($J539&lt;&gt;"",VLOOKUP($J539,Parametros!$AL$3:$AN$102,3,FALSE),"")</f>
        <v/>
      </c>
      <c r="L539" s="9"/>
      <c r="M539" s="10"/>
      <c r="S539" s="22" t="str">
        <f t="shared" si="28"/>
        <v/>
      </c>
      <c r="T539" s="9"/>
      <c r="U539" s="9"/>
      <c r="V539" s="69" t="str">
        <f t="shared" si="26"/>
        <v/>
      </c>
      <c r="W539" s="10"/>
    </row>
    <row r="540" spans="1:23" x14ac:dyDescent="0.2">
      <c r="A540" s="22" t="str">
        <f t="shared" si="27"/>
        <v/>
      </c>
      <c r="B540" s="9"/>
      <c r="C540" s="9"/>
      <c r="D540" s="9"/>
      <c r="E540" s="9"/>
      <c r="F540" s="14"/>
      <c r="G540" s="9"/>
      <c r="H540" s="33" t="str">
        <f>IF($G540&lt;&gt;"",VLOOKUP($G540,Parametros!$I$3:$N$102,2,FALSE),"")</f>
        <v/>
      </c>
      <c r="I540" s="33" t="str">
        <f>IF($G540&lt;&gt;"",VLOOKUP($G540,Parametros!$I$3:$N$102,4,FALSE),"")</f>
        <v/>
      </c>
      <c r="J540" s="9"/>
      <c r="K540" s="33" t="str">
        <f>IF($J540&lt;&gt;"",VLOOKUP($J540,Parametros!$AL$3:$AN$102,3,FALSE),"")</f>
        <v/>
      </c>
      <c r="L540" s="9"/>
      <c r="M540" s="10"/>
      <c r="S540" s="22" t="str">
        <f t="shared" si="28"/>
        <v/>
      </c>
      <c r="T540" s="9"/>
      <c r="U540" s="9"/>
      <c r="V540" s="69" t="str">
        <f t="shared" si="26"/>
        <v/>
      </c>
      <c r="W540" s="10"/>
    </row>
    <row r="541" spans="1:23" x14ac:dyDescent="0.2">
      <c r="A541" s="22" t="str">
        <f t="shared" si="27"/>
        <v/>
      </c>
      <c r="B541" s="9"/>
      <c r="C541" s="9"/>
      <c r="D541" s="9"/>
      <c r="E541" s="9"/>
      <c r="F541" s="14"/>
      <c r="G541" s="9"/>
      <c r="H541" s="33" t="str">
        <f>IF($G541&lt;&gt;"",VLOOKUP($G541,Parametros!$I$3:$N$102,2,FALSE),"")</f>
        <v/>
      </c>
      <c r="I541" s="33" t="str">
        <f>IF($G541&lt;&gt;"",VLOOKUP($G541,Parametros!$I$3:$N$102,4,FALSE),"")</f>
        <v/>
      </c>
      <c r="J541" s="9"/>
      <c r="K541" s="33" t="str">
        <f>IF($J541&lt;&gt;"",VLOOKUP($J541,Parametros!$AL$3:$AN$102,3,FALSE),"")</f>
        <v/>
      </c>
      <c r="L541" s="9"/>
      <c r="M541" s="10"/>
      <c r="S541" s="22" t="str">
        <f t="shared" si="28"/>
        <v/>
      </c>
      <c r="T541" s="9"/>
      <c r="U541" s="9"/>
      <c r="V541" s="69" t="str">
        <f t="shared" si="26"/>
        <v/>
      </c>
      <c r="W541" s="10"/>
    </row>
    <row r="542" spans="1:23" x14ac:dyDescent="0.2">
      <c r="A542" s="22" t="str">
        <f t="shared" si="27"/>
        <v/>
      </c>
      <c r="B542" s="9"/>
      <c r="C542" s="9"/>
      <c r="D542" s="9"/>
      <c r="E542" s="9"/>
      <c r="F542" s="14"/>
      <c r="G542" s="9"/>
      <c r="H542" s="33" t="str">
        <f>IF($G542&lt;&gt;"",VLOOKUP($G542,Parametros!$I$3:$N$102,2,FALSE),"")</f>
        <v/>
      </c>
      <c r="I542" s="33" t="str">
        <f>IF($G542&lt;&gt;"",VLOOKUP($G542,Parametros!$I$3:$N$102,4,FALSE),"")</f>
        <v/>
      </c>
      <c r="J542" s="9"/>
      <c r="K542" s="33" t="str">
        <f>IF($J542&lt;&gt;"",VLOOKUP($J542,Parametros!$AL$3:$AN$102,3,FALSE),"")</f>
        <v/>
      </c>
      <c r="L542" s="9"/>
      <c r="M542" s="10"/>
      <c r="S542" s="22" t="str">
        <f t="shared" si="28"/>
        <v/>
      </c>
      <c r="T542" s="9"/>
      <c r="U542" s="9"/>
      <c r="V542" s="69" t="str">
        <f t="shared" si="26"/>
        <v/>
      </c>
      <c r="W542" s="10"/>
    </row>
    <row r="543" spans="1:23" x14ac:dyDescent="0.2">
      <c r="A543" s="22" t="str">
        <f t="shared" si="27"/>
        <v/>
      </c>
      <c r="B543" s="9"/>
      <c r="C543" s="9"/>
      <c r="D543" s="9"/>
      <c r="E543" s="9"/>
      <c r="F543" s="14"/>
      <c r="G543" s="9"/>
      <c r="H543" s="33" t="str">
        <f>IF($G543&lt;&gt;"",VLOOKUP($G543,Parametros!$I$3:$N$102,2,FALSE),"")</f>
        <v/>
      </c>
      <c r="I543" s="33" t="str">
        <f>IF($G543&lt;&gt;"",VLOOKUP($G543,Parametros!$I$3:$N$102,4,FALSE),"")</f>
        <v/>
      </c>
      <c r="J543" s="9"/>
      <c r="K543" s="33" t="str">
        <f>IF($J543&lt;&gt;"",VLOOKUP($J543,Parametros!$AL$3:$AN$102,3,FALSE),"")</f>
        <v/>
      </c>
      <c r="L543" s="9"/>
      <c r="M543" s="10"/>
      <c r="S543" s="22" t="str">
        <f t="shared" si="28"/>
        <v/>
      </c>
      <c r="T543" s="9"/>
      <c r="U543" s="9"/>
      <c r="V543" s="69" t="str">
        <f t="shared" si="26"/>
        <v/>
      </c>
      <c r="W543" s="10"/>
    </row>
    <row r="544" spans="1:23" x14ac:dyDescent="0.2">
      <c r="A544" s="22" t="str">
        <f t="shared" si="27"/>
        <v/>
      </c>
      <c r="B544" s="9"/>
      <c r="C544" s="9"/>
      <c r="D544" s="9"/>
      <c r="E544" s="9"/>
      <c r="F544" s="14"/>
      <c r="G544" s="9"/>
      <c r="H544" s="33" t="str">
        <f>IF($G544&lt;&gt;"",VLOOKUP($G544,Parametros!$I$3:$N$102,2,FALSE),"")</f>
        <v/>
      </c>
      <c r="I544" s="33" t="str">
        <f>IF($G544&lt;&gt;"",VLOOKUP($G544,Parametros!$I$3:$N$102,4,FALSE),"")</f>
        <v/>
      </c>
      <c r="J544" s="9"/>
      <c r="K544" s="33" t="str">
        <f>IF($J544&lt;&gt;"",VLOOKUP($J544,Parametros!$AL$3:$AN$102,3,FALSE),"")</f>
        <v/>
      </c>
      <c r="L544" s="9"/>
      <c r="M544" s="10"/>
      <c r="S544" s="22" t="str">
        <f t="shared" si="28"/>
        <v/>
      </c>
      <c r="T544" s="9"/>
      <c r="U544" s="9"/>
      <c r="V544" s="69" t="str">
        <f t="shared" si="26"/>
        <v/>
      </c>
      <c r="W544" s="10"/>
    </row>
    <row r="545" spans="1:23" x14ac:dyDescent="0.2">
      <c r="A545" s="22" t="str">
        <f t="shared" si="27"/>
        <v/>
      </c>
      <c r="B545" s="9"/>
      <c r="C545" s="9"/>
      <c r="D545" s="9"/>
      <c r="E545" s="9"/>
      <c r="F545" s="14"/>
      <c r="G545" s="9"/>
      <c r="H545" s="33" t="str">
        <f>IF($G545&lt;&gt;"",VLOOKUP($G545,Parametros!$I$3:$N$102,2,FALSE),"")</f>
        <v/>
      </c>
      <c r="I545" s="33" t="str">
        <f>IF($G545&lt;&gt;"",VLOOKUP($G545,Parametros!$I$3:$N$102,4,FALSE),"")</f>
        <v/>
      </c>
      <c r="J545" s="9"/>
      <c r="K545" s="33" t="str">
        <f>IF($J545&lt;&gt;"",VLOOKUP($J545,Parametros!$AL$3:$AN$102,3,FALSE),"")</f>
        <v/>
      </c>
      <c r="L545" s="9"/>
      <c r="M545" s="10"/>
      <c r="S545" s="22" t="str">
        <f t="shared" si="28"/>
        <v/>
      </c>
      <c r="T545" s="9"/>
      <c r="U545" s="9"/>
      <c r="V545" s="69" t="str">
        <f t="shared" si="26"/>
        <v/>
      </c>
      <c r="W545" s="10"/>
    </row>
    <row r="546" spans="1:23" x14ac:dyDescent="0.2">
      <c r="A546" s="22" t="str">
        <f t="shared" si="27"/>
        <v/>
      </c>
      <c r="B546" s="9"/>
      <c r="C546" s="9"/>
      <c r="D546" s="9"/>
      <c r="E546" s="9"/>
      <c r="F546" s="14"/>
      <c r="G546" s="9"/>
      <c r="H546" s="33" t="str">
        <f>IF($G546&lt;&gt;"",VLOOKUP($G546,Parametros!$I$3:$N$102,2,FALSE),"")</f>
        <v/>
      </c>
      <c r="I546" s="33" t="str">
        <f>IF($G546&lt;&gt;"",VLOOKUP($G546,Parametros!$I$3:$N$102,4,FALSE),"")</f>
        <v/>
      </c>
      <c r="J546" s="9"/>
      <c r="K546" s="33" t="str">
        <f>IF($J546&lt;&gt;"",VLOOKUP($J546,Parametros!$AL$3:$AN$102,3,FALSE),"")</f>
        <v/>
      </c>
      <c r="L546" s="9"/>
      <c r="M546" s="10"/>
      <c r="S546" s="22" t="str">
        <f t="shared" si="28"/>
        <v/>
      </c>
      <c r="T546" s="9"/>
      <c r="U546" s="9"/>
      <c r="V546" s="69" t="str">
        <f t="shared" si="26"/>
        <v/>
      </c>
      <c r="W546" s="10"/>
    </row>
    <row r="547" spans="1:23" x14ac:dyDescent="0.2">
      <c r="A547" s="22" t="str">
        <f t="shared" si="27"/>
        <v/>
      </c>
      <c r="B547" s="9"/>
      <c r="C547" s="9"/>
      <c r="D547" s="9"/>
      <c r="E547" s="9"/>
      <c r="F547" s="14"/>
      <c r="G547" s="9"/>
      <c r="H547" s="33" t="str">
        <f>IF($G547&lt;&gt;"",VLOOKUP($G547,Parametros!$I$3:$N$102,2,FALSE),"")</f>
        <v/>
      </c>
      <c r="I547" s="33" t="str">
        <f>IF($G547&lt;&gt;"",VLOOKUP($G547,Parametros!$I$3:$N$102,4,FALSE),"")</f>
        <v/>
      </c>
      <c r="J547" s="9"/>
      <c r="K547" s="33" t="str">
        <f>IF($J547&lt;&gt;"",VLOOKUP($J547,Parametros!$AL$3:$AN$102,3,FALSE),"")</f>
        <v/>
      </c>
      <c r="L547" s="9"/>
      <c r="M547" s="10"/>
      <c r="S547" s="22" t="str">
        <f t="shared" si="28"/>
        <v/>
      </c>
      <c r="T547" s="9"/>
      <c r="U547" s="9"/>
      <c r="V547" s="69" t="str">
        <f t="shared" si="26"/>
        <v/>
      </c>
      <c r="W547" s="10"/>
    </row>
    <row r="548" spans="1:23" x14ac:dyDescent="0.2">
      <c r="A548" s="22" t="str">
        <f t="shared" si="27"/>
        <v/>
      </c>
      <c r="B548" s="9"/>
      <c r="C548" s="9"/>
      <c r="D548" s="9"/>
      <c r="E548" s="9"/>
      <c r="F548" s="14"/>
      <c r="G548" s="9"/>
      <c r="H548" s="33" t="str">
        <f>IF($G548&lt;&gt;"",VLOOKUP($G548,Parametros!$I$3:$N$102,2,FALSE),"")</f>
        <v/>
      </c>
      <c r="I548" s="33" t="str">
        <f>IF($G548&lt;&gt;"",VLOOKUP($G548,Parametros!$I$3:$N$102,4,FALSE),"")</f>
        <v/>
      </c>
      <c r="J548" s="9"/>
      <c r="K548" s="33" t="str">
        <f>IF($J548&lt;&gt;"",VLOOKUP($J548,Parametros!$AL$3:$AN$102,3,FALSE),"")</f>
        <v/>
      </c>
      <c r="L548" s="9"/>
      <c r="M548" s="10"/>
      <c r="S548" s="22" t="str">
        <f t="shared" si="28"/>
        <v/>
      </c>
      <c r="T548" s="9"/>
      <c r="U548" s="9"/>
      <c r="V548" s="69" t="str">
        <f t="shared" si="26"/>
        <v/>
      </c>
      <c r="W548" s="10"/>
    </row>
    <row r="549" spans="1:23" x14ac:dyDescent="0.2">
      <c r="A549" s="22" t="str">
        <f t="shared" si="27"/>
        <v/>
      </c>
      <c r="B549" s="9"/>
      <c r="C549" s="9"/>
      <c r="D549" s="9"/>
      <c r="E549" s="9"/>
      <c r="F549" s="14"/>
      <c r="G549" s="9"/>
      <c r="H549" s="33" t="str">
        <f>IF($G549&lt;&gt;"",VLOOKUP($G549,Parametros!$I$3:$N$102,2,FALSE),"")</f>
        <v/>
      </c>
      <c r="I549" s="33" t="str">
        <f>IF($G549&lt;&gt;"",VLOOKUP($G549,Parametros!$I$3:$N$102,4,FALSE),"")</f>
        <v/>
      </c>
      <c r="J549" s="9"/>
      <c r="K549" s="33" t="str">
        <f>IF($J549&lt;&gt;"",VLOOKUP($J549,Parametros!$AL$3:$AN$102,3,FALSE),"")</f>
        <v/>
      </c>
      <c r="L549" s="9"/>
      <c r="M549" s="10"/>
      <c r="S549" s="22" t="str">
        <f t="shared" si="28"/>
        <v/>
      </c>
      <c r="T549" s="9"/>
      <c r="U549" s="9"/>
      <c r="V549" s="69" t="str">
        <f t="shared" si="26"/>
        <v/>
      </c>
      <c r="W549" s="10"/>
    </row>
    <row r="550" spans="1:23" x14ac:dyDescent="0.2">
      <c r="A550" s="22" t="str">
        <f t="shared" si="27"/>
        <v/>
      </c>
      <c r="B550" s="9"/>
      <c r="C550" s="9"/>
      <c r="D550" s="9"/>
      <c r="E550" s="9"/>
      <c r="F550" s="14"/>
      <c r="G550" s="9"/>
      <c r="H550" s="33" t="str">
        <f>IF($G550&lt;&gt;"",VLOOKUP($G550,Parametros!$I$3:$N$102,2,FALSE),"")</f>
        <v/>
      </c>
      <c r="I550" s="33" t="str">
        <f>IF($G550&lt;&gt;"",VLOOKUP($G550,Parametros!$I$3:$N$102,4,FALSE),"")</f>
        <v/>
      </c>
      <c r="J550" s="9"/>
      <c r="K550" s="33" t="str">
        <f>IF($J550&lt;&gt;"",VLOOKUP($J550,Parametros!$AL$3:$AN$102,3,FALSE),"")</f>
        <v/>
      </c>
      <c r="L550" s="9"/>
      <c r="M550" s="10"/>
      <c r="S550" s="22" t="str">
        <f t="shared" si="28"/>
        <v/>
      </c>
      <c r="T550" s="9"/>
      <c r="U550" s="9"/>
      <c r="V550" s="69" t="str">
        <f t="shared" si="26"/>
        <v/>
      </c>
      <c r="W550" s="10"/>
    </row>
    <row r="551" spans="1:23" x14ac:dyDescent="0.2">
      <c r="A551" s="22" t="str">
        <f t="shared" si="27"/>
        <v/>
      </c>
      <c r="B551" s="9"/>
      <c r="C551" s="9"/>
      <c r="D551" s="9"/>
      <c r="E551" s="9"/>
      <c r="F551" s="14"/>
      <c r="G551" s="9"/>
      <c r="H551" s="33" t="str">
        <f>IF($G551&lt;&gt;"",VLOOKUP($G551,Parametros!$I$3:$N$102,2,FALSE),"")</f>
        <v/>
      </c>
      <c r="I551" s="33" t="str">
        <f>IF($G551&lt;&gt;"",VLOOKUP($G551,Parametros!$I$3:$N$102,4,FALSE),"")</f>
        <v/>
      </c>
      <c r="J551" s="9"/>
      <c r="K551" s="33" t="str">
        <f>IF($J551&lt;&gt;"",VLOOKUP($J551,Parametros!$AL$3:$AN$102,3,FALSE),"")</f>
        <v/>
      </c>
      <c r="L551" s="9"/>
      <c r="M551" s="10"/>
      <c r="S551" s="22" t="str">
        <f t="shared" si="28"/>
        <v/>
      </c>
      <c r="T551" s="9"/>
      <c r="U551" s="9"/>
      <c r="V551" s="69" t="str">
        <f t="shared" si="26"/>
        <v/>
      </c>
      <c r="W551" s="10"/>
    </row>
    <row r="552" spans="1:23" x14ac:dyDescent="0.2">
      <c r="A552" s="22" t="str">
        <f t="shared" si="27"/>
        <v/>
      </c>
      <c r="B552" s="9"/>
      <c r="C552" s="9"/>
      <c r="D552" s="9"/>
      <c r="E552" s="9"/>
      <c r="F552" s="14"/>
      <c r="G552" s="9"/>
      <c r="H552" s="33" t="str">
        <f>IF($G552&lt;&gt;"",VLOOKUP($G552,Parametros!$I$3:$N$102,2,FALSE),"")</f>
        <v/>
      </c>
      <c r="I552" s="33" t="str">
        <f>IF($G552&lt;&gt;"",VLOOKUP($G552,Parametros!$I$3:$N$102,4,FALSE),"")</f>
        <v/>
      </c>
      <c r="J552" s="9"/>
      <c r="K552" s="33" t="str">
        <f>IF($J552&lt;&gt;"",VLOOKUP($J552,Parametros!$AL$3:$AN$102,3,FALSE),"")</f>
        <v/>
      </c>
      <c r="L552" s="9"/>
      <c r="M552" s="10"/>
      <c r="S552" s="22" t="str">
        <f t="shared" si="28"/>
        <v/>
      </c>
      <c r="T552" s="9"/>
      <c r="U552" s="9"/>
      <c r="V552" s="69" t="str">
        <f t="shared" si="26"/>
        <v/>
      </c>
      <c r="W552" s="10"/>
    </row>
    <row r="553" spans="1:23" x14ac:dyDescent="0.2">
      <c r="A553" s="22" t="str">
        <f t="shared" si="27"/>
        <v/>
      </c>
      <c r="B553" s="9"/>
      <c r="C553" s="9"/>
      <c r="D553" s="9"/>
      <c r="E553" s="9"/>
      <c r="F553" s="14"/>
      <c r="G553" s="9"/>
      <c r="H553" s="33" t="str">
        <f>IF($G553&lt;&gt;"",VLOOKUP($G553,Parametros!$I$3:$N$102,2,FALSE),"")</f>
        <v/>
      </c>
      <c r="I553" s="33" t="str">
        <f>IF($G553&lt;&gt;"",VLOOKUP($G553,Parametros!$I$3:$N$102,4,FALSE),"")</f>
        <v/>
      </c>
      <c r="J553" s="9"/>
      <c r="K553" s="33" t="str">
        <f>IF($J553&lt;&gt;"",VLOOKUP($J553,Parametros!$AL$3:$AN$102,3,FALSE),"")</f>
        <v/>
      </c>
      <c r="L553" s="9"/>
      <c r="M553" s="10"/>
      <c r="S553" s="22" t="str">
        <f t="shared" si="28"/>
        <v/>
      </c>
      <c r="T553" s="9"/>
      <c r="U553" s="9"/>
      <c r="V553" s="69" t="str">
        <f t="shared" si="26"/>
        <v/>
      </c>
      <c r="W553" s="10"/>
    </row>
    <row r="554" spans="1:23" x14ac:dyDescent="0.2">
      <c r="A554" s="22" t="str">
        <f t="shared" si="27"/>
        <v/>
      </c>
      <c r="B554" s="9"/>
      <c r="C554" s="9"/>
      <c r="D554" s="9"/>
      <c r="E554" s="9"/>
      <c r="F554" s="14"/>
      <c r="G554" s="9"/>
      <c r="H554" s="33" t="str">
        <f>IF($G554&lt;&gt;"",VLOOKUP($G554,Parametros!$I$3:$N$102,2,FALSE),"")</f>
        <v/>
      </c>
      <c r="I554" s="33" t="str">
        <f>IF($G554&lt;&gt;"",VLOOKUP($G554,Parametros!$I$3:$N$102,4,FALSE),"")</f>
        <v/>
      </c>
      <c r="J554" s="9"/>
      <c r="K554" s="33" t="str">
        <f>IF($J554&lt;&gt;"",VLOOKUP($J554,Parametros!$AL$3:$AN$102,3,FALSE),"")</f>
        <v/>
      </c>
      <c r="L554" s="9"/>
      <c r="M554" s="10"/>
      <c r="S554" s="22" t="str">
        <f t="shared" si="28"/>
        <v/>
      </c>
      <c r="T554" s="9"/>
      <c r="U554" s="9"/>
      <c r="V554" s="69" t="str">
        <f t="shared" si="26"/>
        <v/>
      </c>
      <c r="W554" s="10"/>
    </row>
    <row r="555" spans="1:23" x14ac:dyDescent="0.2">
      <c r="A555" s="22" t="str">
        <f t="shared" si="27"/>
        <v/>
      </c>
      <c r="B555" s="9"/>
      <c r="C555" s="9"/>
      <c r="D555" s="9"/>
      <c r="E555" s="9"/>
      <c r="F555" s="14"/>
      <c r="G555" s="9"/>
      <c r="H555" s="33" t="str">
        <f>IF($G555&lt;&gt;"",VLOOKUP($G555,Parametros!$I$3:$N$102,2,FALSE),"")</f>
        <v/>
      </c>
      <c r="I555" s="33" t="str">
        <f>IF($G555&lt;&gt;"",VLOOKUP($G555,Parametros!$I$3:$N$102,4,FALSE),"")</f>
        <v/>
      </c>
      <c r="J555" s="9"/>
      <c r="K555" s="33" t="str">
        <f>IF($J555&lt;&gt;"",VLOOKUP($J555,Parametros!$AL$3:$AN$102,3,FALSE),"")</f>
        <v/>
      </c>
      <c r="L555" s="9"/>
      <c r="M555" s="10"/>
      <c r="S555" s="22" t="str">
        <f t="shared" si="28"/>
        <v/>
      </c>
      <c r="T555" s="9"/>
      <c r="U555" s="9"/>
      <c r="V555" s="69" t="str">
        <f t="shared" si="26"/>
        <v/>
      </c>
      <c r="W555" s="10"/>
    </row>
    <row r="556" spans="1:23" x14ac:dyDescent="0.2">
      <c r="A556" s="22" t="str">
        <f t="shared" si="27"/>
        <v/>
      </c>
      <c r="B556" s="9"/>
      <c r="C556" s="9"/>
      <c r="D556" s="9"/>
      <c r="E556" s="9"/>
      <c r="F556" s="14"/>
      <c r="G556" s="9"/>
      <c r="H556" s="33" t="str">
        <f>IF($G556&lt;&gt;"",VLOOKUP($G556,Parametros!$I$3:$N$102,2,FALSE),"")</f>
        <v/>
      </c>
      <c r="I556" s="33" t="str">
        <f>IF($G556&lt;&gt;"",VLOOKUP($G556,Parametros!$I$3:$N$102,4,FALSE),"")</f>
        <v/>
      </c>
      <c r="J556" s="9"/>
      <c r="K556" s="33" t="str">
        <f>IF($J556&lt;&gt;"",VLOOKUP($J556,Parametros!$AL$3:$AN$102,3,FALSE),"")</f>
        <v/>
      </c>
      <c r="L556" s="9"/>
      <c r="M556" s="10"/>
      <c r="S556" s="22" t="str">
        <f t="shared" si="28"/>
        <v/>
      </c>
      <c r="T556" s="9"/>
      <c r="U556" s="9"/>
      <c r="V556" s="69" t="str">
        <f t="shared" si="26"/>
        <v/>
      </c>
      <c r="W556" s="10"/>
    </row>
    <row r="557" spans="1:23" x14ac:dyDescent="0.2">
      <c r="A557" s="22" t="str">
        <f t="shared" si="27"/>
        <v/>
      </c>
      <c r="B557" s="9"/>
      <c r="C557" s="9"/>
      <c r="D557" s="9"/>
      <c r="E557" s="9"/>
      <c r="F557" s="14"/>
      <c r="G557" s="9"/>
      <c r="H557" s="33" t="str">
        <f>IF($G557&lt;&gt;"",VLOOKUP($G557,Parametros!$I$3:$N$102,2,FALSE),"")</f>
        <v/>
      </c>
      <c r="I557" s="33" t="str">
        <f>IF($G557&lt;&gt;"",VLOOKUP($G557,Parametros!$I$3:$N$102,4,FALSE),"")</f>
        <v/>
      </c>
      <c r="J557" s="9"/>
      <c r="K557" s="33" t="str">
        <f>IF($J557&lt;&gt;"",VLOOKUP($J557,Parametros!$AL$3:$AN$102,3,FALSE),"")</f>
        <v/>
      </c>
      <c r="L557" s="9"/>
      <c r="M557" s="10"/>
      <c r="S557" s="22" t="str">
        <f t="shared" si="28"/>
        <v/>
      </c>
      <c r="T557" s="9"/>
      <c r="U557" s="9"/>
      <c r="V557" s="69" t="str">
        <f t="shared" si="26"/>
        <v/>
      </c>
      <c r="W557" s="10"/>
    </row>
    <row r="558" spans="1:23" x14ac:dyDescent="0.2">
      <c r="A558" s="22" t="str">
        <f t="shared" si="27"/>
        <v/>
      </c>
      <c r="B558" s="9"/>
      <c r="C558" s="9"/>
      <c r="D558" s="9"/>
      <c r="E558" s="9"/>
      <c r="F558" s="14"/>
      <c r="G558" s="9"/>
      <c r="H558" s="33" t="str">
        <f>IF($G558&lt;&gt;"",VLOOKUP($G558,Parametros!$I$3:$N$102,2,FALSE),"")</f>
        <v/>
      </c>
      <c r="I558" s="33" t="str">
        <f>IF($G558&lt;&gt;"",VLOOKUP($G558,Parametros!$I$3:$N$102,4,FALSE),"")</f>
        <v/>
      </c>
      <c r="J558" s="9"/>
      <c r="K558" s="33" t="str">
        <f>IF($J558&lt;&gt;"",VLOOKUP($J558,Parametros!$AL$3:$AN$102,3,FALSE),"")</f>
        <v/>
      </c>
      <c r="L558" s="9"/>
      <c r="M558" s="10"/>
      <c r="S558" s="22" t="str">
        <f t="shared" si="28"/>
        <v/>
      </c>
      <c r="T558" s="9"/>
      <c r="U558" s="9"/>
      <c r="V558" s="69" t="str">
        <f t="shared" si="26"/>
        <v/>
      </c>
      <c r="W558" s="10"/>
    </row>
    <row r="559" spans="1:23" x14ac:dyDescent="0.2">
      <c r="A559" s="22" t="str">
        <f t="shared" si="27"/>
        <v/>
      </c>
      <c r="B559" s="9"/>
      <c r="C559" s="9"/>
      <c r="D559" s="9"/>
      <c r="E559" s="9"/>
      <c r="F559" s="14"/>
      <c r="G559" s="9"/>
      <c r="H559" s="33" t="str">
        <f>IF($G559&lt;&gt;"",VLOOKUP($G559,Parametros!$I$3:$N$102,2,FALSE),"")</f>
        <v/>
      </c>
      <c r="I559" s="33" t="str">
        <f>IF($G559&lt;&gt;"",VLOOKUP($G559,Parametros!$I$3:$N$102,4,FALSE),"")</f>
        <v/>
      </c>
      <c r="J559" s="9"/>
      <c r="K559" s="33" t="str">
        <f>IF($J559&lt;&gt;"",VLOOKUP($J559,Parametros!$AL$3:$AN$102,3,FALSE),"")</f>
        <v/>
      </c>
      <c r="L559" s="9"/>
      <c r="M559" s="10"/>
      <c r="S559" s="22" t="str">
        <f t="shared" si="28"/>
        <v/>
      </c>
      <c r="T559" s="9"/>
      <c r="U559" s="9"/>
      <c r="V559" s="69" t="str">
        <f t="shared" si="26"/>
        <v/>
      </c>
      <c r="W559" s="10"/>
    </row>
    <row r="560" spans="1:23" x14ac:dyDescent="0.2">
      <c r="A560" s="22" t="str">
        <f t="shared" si="27"/>
        <v/>
      </c>
      <c r="B560" s="9"/>
      <c r="C560" s="9"/>
      <c r="D560" s="9"/>
      <c r="E560" s="9"/>
      <c r="F560" s="14"/>
      <c r="G560" s="9"/>
      <c r="H560" s="33" t="str">
        <f>IF($G560&lt;&gt;"",VLOOKUP($G560,Parametros!$I$3:$N$102,2,FALSE),"")</f>
        <v/>
      </c>
      <c r="I560" s="33" t="str">
        <f>IF($G560&lt;&gt;"",VLOOKUP($G560,Parametros!$I$3:$N$102,4,FALSE),"")</f>
        <v/>
      </c>
      <c r="J560" s="9"/>
      <c r="K560" s="33" t="str">
        <f>IF($J560&lt;&gt;"",VLOOKUP($J560,Parametros!$AL$3:$AN$102,3,FALSE),"")</f>
        <v/>
      </c>
      <c r="L560" s="9"/>
      <c r="M560" s="10"/>
      <c r="S560" s="22" t="str">
        <f t="shared" si="28"/>
        <v/>
      </c>
      <c r="T560" s="9"/>
      <c r="U560" s="9"/>
      <c r="V560" s="69" t="str">
        <f t="shared" si="26"/>
        <v/>
      </c>
      <c r="W560" s="10"/>
    </row>
    <row r="561" spans="1:23" x14ac:dyDescent="0.2">
      <c r="A561" s="22" t="str">
        <f t="shared" si="27"/>
        <v/>
      </c>
      <c r="B561" s="9"/>
      <c r="C561" s="9"/>
      <c r="D561" s="9"/>
      <c r="E561" s="9"/>
      <c r="F561" s="14"/>
      <c r="G561" s="9"/>
      <c r="H561" s="33" t="str">
        <f>IF($G561&lt;&gt;"",VLOOKUP($G561,Parametros!$I$3:$N$102,2,FALSE),"")</f>
        <v/>
      </c>
      <c r="I561" s="33" t="str">
        <f>IF($G561&lt;&gt;"",VLOOKUP($G561,Parametros!$I$3:$N$102,4,FALSE),"")</f>
        <v/>
      </c>
      <c r="J561" s="9"/>
      <c r="K561" s="33" t="str">
        <f>IF($J561&lt;&gt;"",VLOOKUP($J561,Parametros!$AL$3:$AN$102,3,FALSE),"")</f>
        <v/>
      </c>
      <c r="L561" s="9"/>
      <c r="M561" s="10"/>
      <c r="S561" s="22" t="str">
        <f t="shared" si="28"/>
        <v/>
      </c>
      <c r="T561" s="9"/>
      <c r="U561" s="9"/>
      <c r="V561" s="69" t="str">
        <f t="shared" si="26"/>
        <v/>
      </c>
      <c r="W561" s="10"/>
    </row>
    <row r="562" spans="1:23" x14ac:dyDescent="0.2">
      <c r="A562" s="22" t="str">
        <f t="shared" si="27"/>
        <v/>
      </c>
      <c r="B562" s="9"/>
      <c r="C562" s="9"/>
      <c r="D562" s="9"/>
      <c r="E562" s="9"/>
      <c r="F562" s="14"/>
      <c r="G562" s="9"/>
      <c r="H562" s="33" t="str">
        <f>IF($G562&lt;&gt;"",VLOOKUP($G562,Parametros!$I$3:$N$102,2,FALSE),"")</f>
        <v/>
      </c>
      <c r="I562" s="33" t="str">
        <f>IF($G562&lt;&gt;"",VLOOKUP($G562,Parametros!$I$3:$N$102,4,FALSE),"")</f>
        <v/>
      </c>
      <c r="J562" s="9"/>
      <c r="K562" s="33" t="str">
        <f>IF($J562&lt;&gt;"",VLOOKUP($J562,Parametros!$AL$3:$AN$102,3,FALSE),"")</f>
        <v/>
      </c>
      <c r="L562" s="9"/>
      <c r="M562" s="10"/>
      <c r="S562" s="22" t="str">
        <f t="shared" si="28"/>
        <v/>
      </c>
      <c r="T562" s="9"/>
      <c r="U562" s="9"/>
      <c r="V562" s="69" t="str">
        <f t="shared" si="26"/>
        <v/>
      </c>
      <c r="W562" s="10"/>
    </row>
    <row r="563" spans="1:23" x14ac:dyDescent="0.2">
      <c r="A563" s="22" t="str">
        <f t="shared" si="27"/>
        <v/>
      </c>
      <c r="B563" s="9"/>
      <c r="C563" s="9"/>
      <c r="D563" s="9"/>
      <c r="E563" s="9"/>
      <c r="F563" s="14"/>
      <c r="G563" s="9"/>
      <c r="H563" s="33" t="str">
        <f>IF($G563&lt;&gt;"",VLOOKUP($G563,Parametros!$I$3:$N$102,2,FALSE),"")</f>
        <v/>
      </c>
      <c r="I563" s="33" t="str">
        <f>IF($G563&lt;&gt;"",VLOOKUP($G563,Parametros!$I$3:$N$102,4,FALSE),"")</f>
        <v/>
      </c>
      <c r="J563" s="9"/>
      <c r="K563" s="33" t="str">
        <f>IF($J563&lt;&gt;"",VLOOKUP($J563,Parametros!$AL$3:$AN$102,3,FALSE),"")</f>
        <v/>
      </c>
      <c r="L563" s="9"/>
      <c r="M563" s="10"/>
      <c r="S563" s="22" t="str">
        <f t="shared" si="28"/>
        <v/>
      </c>
      <c r="T563" s="9"/>
      <c r="U563" s="9"/>
      <c r="V563" s="69" t="str">
        <f t="shared" si="26"/>
        <v/>
      </c>
      <c r="W563" s="10"/>
    </row>
    <row r="564" spans="1:23" x14ac:dyDescent="0.2">
      <c r="A564" s="22" t="str">
        <f t="shared" si="27"/>
        <v/>
      </c>
      <c r="B564" s="9"/>
      <c r="C564" s="9"/>
      <c r="D564" s="9"/>
      <c r="E564" s="9"/>
      <c r="F564" s="14"/>
      <c r="G564" s="9"/>
      <c r="H564" s="33" t="str">
        <f>IF($G564&lt;&gt;"",VLOOKUP($G564,Parametros!$I$3:$N$102,2,FALSE),"")</f>
        <v/>
      </c>
      <c r="I564" s="33" t="str">
        <f>IF($G564&lt;&gt;"",VLOOKUP($G564,Parametros!$I$3:$N$102,4,FALSE),"")</f>
        <v/>
      </c>
      <c r="J564" s="9"/>
      <c r="K564" s="33" t="str">
        <f>IF($J564&lt;&gt;"",VLOOKUP($J564,Parametros!$AL$3:$AN$102,3,FALSE),"")</f>
        <v/>
      </c>
      <c r="L564" s="9"/>
      <c r="M564" s="10"/>
      <c r="S564" s="22" t="str">
        <f t="shared" si="28"/>
        <v/>
      </c>
      <c r="T564" s="9"/>
      <c r="U564" s="9"/>
      <c r="V564" s="69" t="str">
        <f t="shared" si="26"/>
        <v/>
      </c>
      <c r="W564" s="10"/>
    </row>
    <row r="565" spans="1:23" x14ac:dyDescent="0.2">
      <c r="A565" s="22" t="str">
        <f t="shared" si="27"/>
        <v/>
      </c>
      <c r="B565" s="9"/>
      <c r="C565" s="9"/>
      <c r="D565" s="9"/>
      <c r="E565" s="9"/>
      <c r="F565" s="14"/>
      <c r="G565" s="9"/>
      <c r="H565" s="33" t="str">
        <f>IF($G565&lt;&gt;"",VLOOKUP($G565,Parametros!$I$3:$N$102,2,FALSE),"")</f>
        <v/>
      </c>
      <c r="I565" s="33" t="str">
        <f>IF($G565&lt;&gt;"",VLOOKUP($G565,Parametros!$I$3:$N$102,4,FALSE),"")</f>
        <v/>
      </c>
      <c r="J565" s="9"/>
      <c r="K565" s="33" t="str">
        <f>IF($J565&lt;&gt;"",VLOOKUP($J565,Parametros!$AL$3:$AN$102,3,FALSE),"")</f>
        <v/>
      </c>
      <c r="L565" s="9"/>
      <c r="M565" s="10"/>
      <c r="S565" s="22" t="str">
        <f t="shared" si="28"/>
        <v/>
      </c>
      <c r="T565" s="9"/>
      <c r="U565" s="9"/>
      <c r="V565" s="69" t="str">
        <f t="shared" si="26"/>
        <v/>
      </c>
      <c r="W565" s="10"/>
    </row>
    <row r="566" spans="1:23" x14ac:dyDescent="0.2">
      <c r="A566" s="22" t="str">
        <f t="shared" si="27"/>
        <v/>
      </c>
      <c r="B566" s="9"/>
      <c r="C566" s="9"/>
      <c r="D566" s="9"/>
      <c r="E566" s="9"/>
      <c r="F566" s="14"/>
      <c r="G566" s="9"/>
      <c r="H566" s="33" t="str">
        <f>IF($G566&lt;&gt;"",VLOOKUP($G566,Parametros!$I$3:$N$102,2,FALSE),"")</f>
        <v/>
      </c>
      <c r="I566" s="33" t="str">
        <f>IF($G566&lt;&gt;"",VLOOKUP($G566,Parametros!$I$3:$N$102,4,FALSE),"")</f>
        <v/>
      </c>
      <c r="J566" s="9"/>
      <c r="K566" s="33" t="str">
        <f>IF($J566&lt;&gt;"",VLOOKUP($J566,Parametros!$AL$3:$AN$102,3,FALSE),"")</f>
        <v/>
      </c>
      <c r="L566" s="9"/>
      <c r="M566" s="10"/>
      <c r="S566" s="22" t="str">
        <f t="shared" si="28"/>
        <v/>
      </c>
      <c r="T566" s="9"/>
      <c r="U566" s="9"/>
      <c r="V566" s="69" t="str">
        <f t="shared" si="26"/>
        <v/>
      </c>
      <c r="W566" s="10"/>
    </row>
    <row r="567" spans="1:23" x14ac:dyDescent="0.2">
      <c r="A567" s="22" t="str">
        <f t="shared" si="27"/>
        <v/>
      </c>
      <c r="B567" s="9"/>
      <c r="C567" s="9"/>
      <c r="D567" s="9"/>
      <c r="E567" s="9"/>
      <c r="F567" s="14"/>
      <c r="G567" s="9"/>
      <c r="H567" s="33" t="str">
        <f>IF($G567&lt;&gt;"",VLOOKUP($G567,Parametros!$I$3:$N$102,2,FALSE),"")</f>
        <v/>
      </c>
      <c r="I567" s="33" t="str">
        <f>IF($G567&lt;&gt;"",VLOOKUP($G567,Parametros!$I$3:$N$102,4,FALSE),"")</f>
        <v/>
      </c>
      <c r="J567" s="9"/>
      <c r="K567" s="33" t="str">
        <f>IF($J567&lt;&gt;"",VLOOKUP($J567,Parametros!$AL$3:$AN$102,3,FALSE),"")</f>
        <v/>
      </c>
      <c r="L567" s="9"/>
      <c r="M567" s="10"/>
      <c r="S567" s="22" t="str">
        <f t="shared" si="28"/>
        <v/>
      </c>
      <c r="T567" s="9"/>
      <c r="U567" s="9"/>
      <c r="V567" s="69" t="str">
        <f t="shared" si="26"/>
        <v/>
      </c>
      <c r="W567" s="10"/>
    </row>
    <row r="568" spans="1:23" x14ac:dyDescent="0.2">
      <c r="A568" s="22" t="str">
        <f t="shared" si="27"/>
        <v/>
      </c>
      <c r="B568" s="9"/>
      <c r="C568" s="9"/>
      <c r="D568" s="9"/>
      <c r="E568" s="9"/>
      <c r="F568" s="14"/>
      <c r="G568" s="9"/>
      <c r="H568" s="33" t="str">
        <f>IF($G568&lt;&gt;"",VLOOKUP($G568,Parametros!$I$3:$N$102,2,FALSE),"")</f>
        <v/>
      </c>
      <c r="I568" s="33" t="str">
        <f>IF($G568&lt;&gt;"",VLOOKUP($G568,Parametros!$I$3:$N$102,4,FALSE),"")</f>
        <v/>
      </c>
      <c r="J568" s="9"/>
      <c r="K568" s="33" t="str">
        <f>IF($J568&lt;&gt;"",VLOOKUP($J568,Parametros!$AL$3:$AN$102,3,FALSE),"")</f>
        <v/>
      </c>
      <c r="L568" s="9"/>
      <c r="M568" s="10"/>
      <c r="S568" s="22" t="str">
        <f t="shared" si="28"/>
        <v/>
      </c>
      <c r="T568" s="9"/>
      <c r="U568" s="9"/>
      <c r="V568" s="69" t="str">
        <f t="shared" si="26"/>
        <v/>
      </c>
      <c r="W568" s="10"/>
    </row>
    <row r="569" spans="1:23" x14ac:dyDescent="0.2">
      <c r="A569" s="22" t="str">
        <f t="shared" si="27"/>
        <v/>
      </c>
      <c r="B569" s="9"/>
      <c r="C569" s="9"/>
      <c r="D569" s="9"/>
      <c r="E569" s="9"/>
      <c r="F569" s="14"/>
      <c r="G569" s="9"/>
      <c r="H569" s="33" t="str">
        <f>IF($G569&lt;&gt;"",VLOOKUP($G569,Parametros!$I$3:$N$102,2,FALSE),"")</f>
        <v/>
      </c>
      <c r="I569" s="33" t="str">
        <f>IF($G569&lt;&gt;"",VLOOKUP($G569,Parametros!$I$3:$N$102,4,FALSE),"")</f>
        <v/>
      </c>
      <c r="J569" s="9"/>
      <c r="K569" s="33" t="str">
        <f>IF($J569&lt;&gt;"",VLOOKUP($J569,Parametros!$AL$3:$AN$102,3,FALSE),"")</f>
        <v/>
      </c>
      <c r="L569" s="9"/>
      <c r="M569" s="10"/>
      <c r="S569" s="22" t="str">
        <f t="shared" si="28"/>
        <v/>
      </c>
      <c r="T569" s="9"/>
      <c r="U569" s="9"/>
      <c r="V569" s="69" t="str">
        <f t="shared" si="26"/>
        <v/>
      </c>
      <c r="W569" s="10"/>
    </row>
    <row r="570" spans="1:23" x14ac:dyDescent="0.2">
      <c r="A570" s="22" t="str">
        <f t="shared" si="27"/>
        <v/>
      </c>
      <c r="B570" s="9"/>
      <c r="C570" s="9"/>
      <c r="D570" s="9"/>
      <c r="E570" s="9"/>
      <c r="F570" s="14"/>
      <c r="G570" s="9"/>
      <c r="H570" s="33" t="str">
        <f>IF($G570&lt;&gt;"",VLOOKUP($G570,Parametros!$I$3:$N$102,2,FALSE),"")</f>
        <v/>
      </c>
      <c r="I570" s="33" t="str">
        <f>IF($G570&lt;&gt;"",VLOOKUP($G570,Parametros!$I$3:$N$102,4,FALSE),"")</f>
        <v/>
      </c>
      <c r="J570" s="9"/>
      <c r="K570" s="33" t="str">
        <f>IF($J570&lt;&gt;"",VLOOKUP($J570,Parametros!$AL$3:$AN$102,3,FALSE),"")</f>
        <v/>
      </c>
      <c r="L570" s="9"/>
      <c r="M570" s="10"/>
      <c r="S570" s="22" t="str">
        <f t="shared" si="28"/>
        <v/>
      </c>
      <c r="T570" s="9"/>
      <c r="U570" s="9"/>
      <c r="V570" s="69" t="str">
        <f t="shared" si="26"/>
        <v/>
      </c>
      <c r="W570" s="10"/>
    </row>
    <row r="571" spans="1:23" x14ac:dyDescent="0.2">
      <c r="A571" s="22" t="str">
        <f t="shared" si="27"/>
        <v/>
      </c>
      <c r="B571" s="9"/>
      <c r="C571" s="9"/>
      <c r="D571" s="9"/>
      <c r="E571" s="9"/>
      <c r="F571" s="14"/>
      <c r="G571" s="9"/>
      <c r="H571" s="33" t="str">
        <f>IF($G571&lt;&gt;"",VLOOKUP($G571,Parametros!$I$3:$N$102,2,FALSE),"")</f>
        <v/>
      </c>
      <c r="I571" s="33" t="str">
        <f>IF($G571&lt;&gt;"",VLOOKUP($G571,Parametros!$I$3:$N$102,4,FALSE),"")</f>
        <v/>
      </c>
      <c r="J571" s="9"/>
      <c r="K571" s="33" t="str">
        <f>IF($J571&lt;&gt;"",VLOOKUP($J571,Parametros!$AL$3:$AN$102,3,FALSE),"")</f>
        <v/>
      </c>
      <c r="L571" s="9"/>
      <c r="M571" s="10"/>
      <c r="S571" s="22" t="str">
        <f t="shared" si="28"/>
        <v/>
      </c>
      <c r="T571" s="9"/>
      <c r="U571" s="9"/>
      <c r="V571" s="69" t="str">
        <f t="shared" si="26"/>
        <v/>
      </c>
      <c r="W571" s="10"/>
    </row>
    <row r="572" spans="1:23" x14ac:dyDescent="0.2">
      <c r="A572" s="22" t="str">
        <f t="shared" si="27"/>
        <v/>
      </c>
      <c r="B572" s="9"/>
      <c r="C572" s="9"/>
      <c r="D572" s="9"/>
      <c r="E572" s="9"/>
      <c r="F572" s="14"/>
      <c r="G572" s="9"/>
      <c r="H572" s="33" t="str">
        <f>IF($G572&lt;&gt;"",VLOOKUP($G572,Parametros!$I$3:$N$102,2,FALSE),"")</f>
        <v/>
      </c>
      <c r="I572" s="33" t="str">
        <f>IF($G572&lt;&gt;"",VLOOKUP($G572,Parametros!$I$3:$N$102,4,FALSE),"")</f>
        <v/>
      </c>
      <c r="J572" s="9"/>
      <c r="K572" s="33" t="str">
        <f>IF($J572&lt;&gt;"",VLOOKUP($J572,Parametros!$AL$3:$AN$102,3,FALSE),"")</f>
        <v/>
      </c>
      <c r="L572" s="9"/>
      <c r="M572" s="10"/>
      <c r="S572" s="22" t="str">
        <f t="shared" si="28"/>
        <v/>
      </c>
      <c r="T572" s="9"/>
      <c r="U572" s="9"/>
      <c r="V572" s="69" t="str">
        <f t="shared" si="26"/>
        <v/>
      </c>
      <c r="W572" s="10"/>
    </row>
    <row r="573" spans="1:23" x14ac:dyDescent="0.2">
      <c r="A573" s="22" t="str">
        <f t="shared" si="27"/>
        <v/>
      </c>
      <c r="B573" s="9"/>
      <c r="C573" s="9"/>
      <c r="D573" s="9"/>
      <c r="E573" s="9"/>
      <c r="F573" s="14"/>
      <c r="G573" s="9"/>
      <c r="H573" s="33" t="str">
        <f>IF($G573&lt;&gt;"",VLOOKUP($G573,Parametros!$I$3:$N$102,2,FALSE),"")</f>
        <v/>
      </c>
      <c r="I573" s="33" t="str">
        <f>IF($G573&lt;&gt;"",VLOOKUP($G573,Parametros!$I$3:$N$102,4,FALSE),"")</f>
        <v/>
      </c>
      <c r="J573" s="9"/>
      <c r="K573" s="33" t="str">
        <f>IF($J573&lt;&gt;"",VLOOKUP($J573,Parametros!$AL$3:$AN$102,3,FALSE),"")</f>
        <v/>
      </c>
      <c r="L573" s="9"/>
      <c r="M573" s="10"/>
      <c r="S573" s="22" t="str">
        <f t="shared" si="28"/>
        <v/>
      </c>
      <c r="T573" s="9"/>
      <c r="U573" s="9"/>
      <c r="V573" s="69" t="str">
        <f t="shared" si="26"/>
        <v/>
      </c>
      <c r="W573" s="10"/>
    </row>
    <row r="574" spans="1:23" x14ac:dyDescent="0.2">
      <c r="A574" s="22" t="str">
        <f t="shared" si="27"/>
        <v/>
      </c>
      <c r="B574" s="9"/>
      <c r="C574" s="9"/>
      <c r="D574" s="9"/>
      <c r="E574" s="9"/>
      <c r="F574" s="14"/>
      <c r="G574" s="9"/>
      <c r="H574" s="33" t="str">
        <f>IF($G574&lt;&gt;"",VLOOKUP($G574,Parametros!$I$3:$N$102,2,FALSE),"")</f>
        <v/>
      </c>
      <c r="I574" s="33" t="str">
        <f>IF($G574&lt;&gt;"",VLOOKUP($G574,Parametros!$I$3:$N$102,4,FALSE),"")</f>
        <v/>
      </c>
      <c r="J574" s="9"/>
      <c r="K574" s="33" t="str">
        <f>IF($J574&lt;&gt;"",VLOOKUP($J574,Parametros!$AL$3:$AN$102,3,FALSE),"")</f>
        <v/>
      </c>
      <c r="L574" s="9"/>
      <c r="M574" s="10"/>
      <c r="S574" s="22" t="str">
        <f t="shared" si="28"/>
        <v/>
      </c>
      <c r="T574" s="9"/>
      <c r="U574" s="9"/>
      <c r="V574" s="69" t="str">
        <f t="shared" si="26"/>
        <v/>
      </c>
      <c r="W574" s="10"/>
    </row>
    <row r="575" spans="1:23" x14ac:dyDescent="0.2">
      <c r="A575" s="22" t="str">
        <f t="shared" si="27"/>
        <v/>
      </c>
      <c r="B575" s="9"/>
      <c r="C575" s="9"/>
      <c r="D575" s="9"/>
      <c r="E575" s="9"/>
      <c r="F575" s="14"/>
      <c r="G575" s="9"/>
      <c r="H575" s="33" t="str">
        <f>IF($G575&lt;&gt;"",VLOOKUP($G575,Parametros!$I$3:$N$102,2,FALSE),"")</f>
        <v/>
      </c>
      <c r="I575" s="33" t="str">
        <f>IF($G575&lt;&gt;"",VLOOKUP($G575,Parametros!$I$3:$N$102,4,FALSE),"")</f>
        <v/>
      </c>
      <c r="J575" s="9"/>
      <c r="K575" s="33" t="str">
        <f>IF($J575&lt;&gt;"",VLOOKUP($J575,Parametros!$AL$3:$AN$102,3,FALSE),"")</f>
        <v/>
      </c>
      <c r="L575" s="9"/>
      <c r="M575" s="10"/>
      <c r="S575" s="22" t="str">
        <f t="shared" si="28"/>
        <v/>
      </c>
      <c r="T575" s="9"/>
      <c r="U575" s="9"/>
      <c r="V575" s="69" t="str">
        <f t="shared" si="26"/>
        <v/>
      </c>
      <c r="W575" s="10"/>
    </row>
    <row r="576" spans="1:23" x14ac:dyDescent="0.2">
      <c r="A576" s="22" t="str">
        <f t="shared" si="27"/>
        <v/>
      </c>
      <c r="B576" s="9"/>
      <c r="C576" s="9"/>
      <c r="D576" s="9"/>
      <c r="E576" s="9"/>
      <c r="F576" s="14"/>
      <c r="G576" s="9"/>
      <c r="H576" s="33" t="str">
        <f>IF($G576&lt;&gt;"",VLOOKUP($G576,Parametros!$I$3:$N$102,2,FALSE),"")</f>
        <v/>
      </c>
      <c r="I576" s="33" t="str">
        <f>IF($G576&lt;&gt;"",VLOOKUP($G576,Parametros!$I$3:$N$102,4,FALSE),"")</f>
        <v/>
      </c>
      <c r="J576" s="9"/>
      <c r="K576" s="33" t="str">
        <f>IF($J576&lt;&gt;"",VLOOKUP($J576,Parametros!$AL$3:$AN$102,3,FALSE),"")</f>
        <v/>
      </c>
      <c r="L576" s="9"/>
      <c r="M576" s="10"/>
      <c r="S576" s="22" t="str">
        <f t="shared" si="28"/>
        <v/>
      </c>
      <c r="T576" s="9"/>
      <c r="U576" s="9"/>
      <c r="V576" s="69" t="str">
        <f t="shared" si="26"/>
        <v/>
      </c>
      <c r="W576" s="10"/>
    </row>
    <row r="577" spans="1:23" x14ac:dyDescent="0.2">
      <c r="A577" s="22" t="str">
        <f t="shared" si="27"/>
        <v/>
      </c>
      <c r="B577" s="9"/>
      <c r="C577" s="9"/>
      <c r="D577" s="9"/>
      <c r="E577" s="9"/>
      <c r="F577" s="14"/>
      <c r="G577" s="9"/>
      <c r="H577" s="33" t="str">
        <f>IF($G577&lt;&gt;"",VLOOKUP($G577,Parametros!$I$3:$N$102,2,FALSE),"")</f>
        <v/>
      </c>
      <c r="I577" s="33" t="str">
        <f>IF($G577&lt;&gt;"",VLOOKUP($G577,Parametros!$I$3:$N$102,4,FALSE),"")</f>
        <v/>
      </c>
      <c r="J577" s="9"/>
      <c r="K577" s="33" t="str">
        <f>IF($J577&lt;&gt;"",VLOOKUP($J577,Parametros!$AL$3:$AN$102,3,FALSE),"")</f>
        <v/>
      </c>
      <c r="L577" s="9"/>
      <c r="M577" s="10"/>
      <c r="S577" s="22" t="str">
        <f t="shared" si="28"/>
        <v/>
      </c>
      <c r="T577" s="9"/>
      <c r="U577" s="9"/>
      <c r="V577" s="69" t="str">
        <f t="shared" si="26"/>
        <v/>
      </c>
      <c r="W577" s="10"/>
    </row>
    <row r="578" spans="1:23" x14ac:dyDescent="0.2">
      <c r="A578" s="22" t="str">
        <f t="shared" si="27"/>
        <v/>
      </c>
      <c r="B578" s="9"/>
      <c r="C578" s="9"/>
      <c r="D578" s="9"/>
      <c r="E578" s="9"/>
      <c r="F578" s="14"/>
      <c r="G578" s="9"/>
      <c r="H578" s="33" t="str">
        <f>IF($G578&lt;&gt;"",VLOOKUP($G578,Parametros!$I$3:$N$102,2,FALSE),"")</f>
        <v/>
      </c>
      <c r="I578" s="33" t="str">
        <f>IF($G578&lt;&gt;"",VLOOKUP($G578,Parametros!$I$3:$N$102,4,FALSE),"")</f>
        <v/>
      </c>
      <c r="J578" s="9"/>
      <c r="K578" s="33" t="str">
        <f>IF($J578&lt;&gt;"",VLOOKUP($J578,Parametros!$AL$3:$AN$102,3,FALSE),"")</f>
        <v/>
      </c>
      <c r="L578" s="9"/>
      <c r="M578" s="10"/>
      <c r="S578" s="22" t="str">
        <f t="shared" si="28"/>
        <v/>
      </c>
      <c r="T578" s="9"/>
      <c r="U578" s="9"/>
      <c r="V578" s="69" t="str">
        <f t="shared" si="26"/>
        <v/>
      </c>
      <c r="W578" s="10"/>
    </row>
    <row r="579" spans="1:23" x14ac:dyDescent="0.2">
      <c r="A579" s="22" t="str">
        <f t="shared" si="27"/>
        <v/>
      </c>
      <c r="B579" s="9"/>
      <c r="C579" s="9"/>
      <c r="D579" s="9"/>
      <c r="E579" s="9"/>
      <c r="F579" s="14"/>
      <c r="G579" s="9"/>
      <c r="H579" s="33" t="str">
        <f>IF($G579&lt;&gt;"",VLOOKUP($G579,Parametros!$I$3:$N$102,2,FALSE),"")</f>
        <v/>
      </c>
      <c r="I579" s="33" t="str">
        <f>IF($G579&lt;&gt;"",VLOOKUP($G579,Parametros!$I$3:$N$102,4,FALSE),"")</f>
        <v/>
      </c>
      <c r="J579" s="9"/>
      <c r="K579" s="33" t="str">
        <f>IF($J579&lt;&gt;"",VLOOKUP($J579,Parametros!$AL$3:$AN$102,3,FALSE),"")</f>
        <v/>
      </c>
      <c r="L579" s="9"/>
      <c r="M579" s="10"/>
      <c r="S579" s="22" t="str">
        <f t="shared" si="28"/>
        <v/>
      </c>
      <c r="T579" s="9"/>
      <c r="U579" s="9"/>
      <c r="V579" s="69" t="str">
        <f t="shared" si="26"/>
        <v/>
      </c>
      <c r="W579" s="10"/>
    </row>
    <row r="580" spans="1:23" x14ac:dyDescent="0.2">
      <c r="A580" s="22" t="str">
        <f t="shared" si="27"/>
        <v/>
      </c>
      <c r="B580" s="9"/>
      <c r="C580" s="9"/>
      <c r="D580" s="9"/>
      <c r="E580" s="9"/>
      <c r="F580" s="14"/>
      <c r="G580" s="9"/>
      <c r="H580" s="33" t="str">
        <f>IF($G580&lt;&gt;"",VLOOKUP($G580,Parametros!$I$3:$N$102,2,FALSE),"")</f>
        <v/>
      </c>
      <c r="I580" s="33" t="str">
        <f>IF($G580&lt;&gt;"",VLOOKUP($G580,Parametros!$I$3:$N$102,4,FALSE),"")</f>
        <v/>
      </c>
      <c r="J580" s="9"/>
      <c r="K580" s="33" t="str">
        <f>IF($J580&lt;&gt;"",VLOOKUP($J580,Parametros!$AL$3:$AN$102,3,FALSE),"")</f>
        <v/>
      </c>
      <c r="L580" s="9"/>
      <c r="M580" s="10"/>
      <c r="S580" s="22" t="str">
        <f t="shared" si="28"/>
        <v/>
      </c>
      <c r="T580" s="9"/>
      <c r="U580" s="9"/>
      <c r="V580" s="69" t="str">
        <f t="shared" ref="V580:V643" si="29">T580&amp;U580</f>
        <v/>
      </c>
      <c r="W580" s="10"/>
    </row>
    <row r="581" spans="1:23" x14ac:dyDescent="0.2">
      <c r="A581" s="22" t="str">
        <f t="shared" ref="A581:A644" si="30">IF($C581&lt;&gt;"",$A580+1,"")</f>
        <v/>
      </c>
      <c r="B581" s="9"/>
      <c r="C581" s="9"/>
      <c r="D581" s="9"/>
      <c r="E581" s="9"/>
      <c r="F581" s="14"/>
      <c r="G581" s="9"/>
      <c r="H581" s="33" t="str">
        <f>IF($G581&lt;&gt;"",VLOOKUP($G581,Parametros!$I$3:$N$102,2,FALSE),"")</f>
        <v/>
      </c>
      <c r="I581" s="33" t="str">
        <f>IF($G581&lt;&gt;"",VLOOKUP($G581,Parametros!$I$3:$N$102,4,FALSE),"")</f>
        <v/>
      </c>
      <c r="J581" s="9"/>
      <c r="K581" s="33" t="str">
        <f>IF($J581&lt;&gt;"",VLOOKUP($J581,Parametros!$AL$3:$AN$102,3,FALSE),"")</f>
        <v/>
      </c>
      <c r="L581" s="9"/>
      <c r="M581" s="10"/>
      <c r="S581" s="22" t="str">
        <f t="shared" ref="S581:S644" si="31">IF($U581&lt;&gt;"",$S580+1,"")</f>
        <v/>
      </c>
      <c r="T581" s="9"/>
      <c r="U581" s="9"/>
      <c r="V581" s="69" t="str">
        <f t="shared" si="29"/>
        <v/>
      </c>
      <c r="W581" s="10"/>
    </row>
    <row r="582" spans="1:23" x14ac:dyDescent="0.2">
      <c r="A582" s="22" t="str">
        <f t="shared" si="30"/>
        <v/>
      </c>
      <c r="B582" s="9"/>
      <c r="C582" s="9"/>
      <c r="D582" s="9"/>
      <c r="E582" s="9"/>
      <c r="F582" s="14"/>
      <c r="G582" s="9"/>
      <c r="H582" s="33" t="str">
        <f>IF($G582&lt;&gt;"",VLOOKUP($G582,Parametros!$I$3:$N$102,2,FALSE),"")</f>
        <v/>
      </c>
      <c r="I582" s="33" t="str">
        <f>IF($G582&lt;&gt;"",VLOOKUP($G582,Parametros!$I$3:$N$102,4,FALSE),"")</f>
        <v/>
      </c>
      <c r="J582" s="9"/>
      <c r="K582" s="33" t="str">
        <f>IF($J582&lt;&gt;"",VLOOKUP($J582,Parametros!$AL$3:$AN$102,3,FALSE),"")</f>
        <v/>
      </c>
      <c r="L582" s="9"/>
      <c r="M582" s="10"/>
      <c r="S582" s="22" t="str">
        <f t="shared" si="31"/>
        <v/>
      </c>
      <c r="T582" s="9"/>
      <c r="U582" s="9"/>
      <c r="V582" s="69" t="str">
        <f t="shared" si="29"/>
        <v/>
      </c>
      <c r="W582" s="10"/>
    </row>
    <row r="583" spans="1:23" x14ac:dyDescent="0.2">
      <c r="A583" s="22" t="str">
        <f t="shared" si="30"/>
        <v/>
      </c>
      <c r="B583" s="9"/>
      <c r="C583" s="9"/>
      <c r="D583" s="9"/>
      <c r="E583" s="9"/>
      <c r="F583" s="14"/>
      <c r="G583" s="9"/>
      <c r="H583" s="33" t="str">
        <f>IF($G583&lt;&gt;"",VLOOKUP($G583,Parametros!$I$3:$N$102,2,FALSE),"")</f>
        <v/>
      </c>
      <c r="I583" s="33" t="str">
        <f>IF($G583&lt;&gt;"",VLOOKUP($G583,Parametros!$I$3:$N$102,4,FALSE),"")</f>
        <v/>
      </c>
      <c r="J583" s="9"/>
      <c r="K583" s="33" t="str">
        <f>IF($J583&lt;&gt;"",VLOOKUP($J583,Parametros!$AL$3:$AN$102,3,FALSE),"")</f>
        <v/>
      </c>
      <c r="L583" s="9"/>
      <c r="M583" s="10"/>
      <c r="S583" s="22" t="str">
        <f t="shared" si="31"/>
        <v/>
      </c>
      <c r="T583" s="9"/>
      <c r="U583" s="9"/>
      <c r="V583" s="69" t="str">
        <f t="shared" si="29"/>
        <v/>
      </c>
      <c r="W583" s="10"/>
    </row>
    <row r="584" spans="1:23" x14ac:dyDescent="0.2">
      <c r="A584" s="22" t="str">
        <f t="shared" si="30"/>
        <v/>
      </c>
      <c r="B584" s="9"/>
      <c r="C584" s="9"/>
      <c r="D584" s="9"/>
      <c r="E584" s="9"/>
      <c r="F584" s="14"/>
      <c r="G584" s="9"/>
      <c r="H584" s="33" t="str">
        <f>IF($G584&lt;&gt;"",VLOOKUP($G584,Parametros!$I$3:$N$102,2,FALSE),"")</f>
        <v/>
      </c>
      <c r="I584" s="33" t="str">
        <f>IF($G584&lt;&gt;"",VLOOKUP($G584,Parametros!$I$3:$N$102,4,FALSE),"")</f>
        <v/>
      </c>
      <c r="J584" s="9"/>
      <c r="K584" s="33" t="str">
        <f>IF($J584&lt;&gt;"",VLOOKUP($J584,Parametros!$AL$3:$AN$102,3,FALSE),"")</f>
        <v/>
      </c>
      <c r="L584" s="9"/>
      <c r="M584" s="10"/>
      <c r="S584" s="22" t="str">
        <f t="shared" si="31"/>
        <v/>
      </c>
      <c r="T584" s="9"/>
      <c r="U584" s="9"/>
      <c r="V584" s="69" t="str">
        <f t="shared" si="29"/>
        <v/>
      </c>
      <c r="W584" s="10"/>
    </row>
    <row r="585" spans="1:23" x14ac:dyDescent="0.2">
      <c r="A585" s="22" t="str">
        <f t="shared" si="30"/>
        <v/>
      </c>
      <c r="B585" s="9"/>
      <c r="C585" s="9"/>
      <c r="D585" s="9"/>
      <c r="E585" s="9"/>
      <c r="F585" s="14"/>
      <c r="G585" s="9"/>
      <c r="H585" s="33" t="str">
        <f>IF($G585&lt;&gt;"",VLOOKUP($G585,Parametros!$I$3:$N$102,2,FALSE),"")</f>
        <v/>
      </c>
      <c r="I585" s="33" t="str">
        <f>IF($G585&lt;&gt;"",VLOOKUP($G585,Parametros!$I$3:$N$102,4,FALSE),"")</f>
        <v/>
      </c>
      <c r="J585" s="9"/>
      <c r="K585" s="33" t="str">
        <f>IF($J585&lt;&gt;"",VLOOKUP($J585,Parametros!$AL$3:$AN$102,3,FALSE),"")</f>
        <v/>
      </c>
      <c r="L585" s="9"/>
      <c r="M585" s="10"/>
      <c r="S585" s="22" t="str">
        <f t="shared" si="31"/>
        <v/>
      </c>
      <c r="T585" s="9"/>
      <c r="U585" s="9"/>
      <c r="V585" s="69" t="str">
        <f t="shared" si="29"/>
        <v/>
      </c>
      <c r="W585" s="10"/>
    </row>
    <row r="586" spans="1:23" x14ac:dyDescent="0.2">
      <c r="A586" s="22" t="str">
        <f t="shared" si="30"/>
        <v/>
      </c>
      <c r="B586" s="9"/>
      <c r="C586" s="9"/>
      <c r="D586" s="9"/>
      <c r="E586" s="9"/>
      <c r="F586" s="14"/>
      <c r="G586" s="9"/>
      <c r="H586" s="33" t="str">
        <f>IF($G586&lt;&gt;"",VLOOKUP($G586,Parametros!$I$3:$N$102,2,FALSE),"")</f>
        <v/>
      </c>
      <c r="I586" s="33" t="str">
        <f>IF($G586&lt;&gt;"",VLOOKUP($G586,Parametros!$I$3:$N$102,4,FALSE),"")</f>
        <v/>
      </c>
      <c r="J586" s="9"/>
      <c r="K586" s="33" t="str">
        <f>IF($J586&lt;&gt;"",VLOOKUP($J586,Parametros!$AL$3:$AN$102,3,FALSE),"")</f>
        <v/>
      </c>
      <c r="L586" s="9"/>
      <c r="M586" s="10"/>
      <c r="S586" s="22" t="str">
        <f t="shared" si="31"/>
        <v/>
      </c>
      <c r="T586" s="9"/>
      <c r="U586" s="9"/>
      <c r="V586" s="69" t="str">
        <f t="shared" si="29"/>
        <v/>
      </c>
      <c r="W586" s="10"/>
    </row>
    <row r="587" spans="1:23" x14ac:dyDescent="0.2">
      <c r="A587" s="22" t="str">
        <f t="shared" si="30"/>
        <v/>
      </c>
      <c r="B587" s="9"/>
      <c r="C587" s="9"/>
      <c r="D587" s="9"/>
      <c r="E587" s="9"/>
      <c r="F587" s="14"/>
      <c r="G587" s="9"/>
      <c r="H587" s="33" t="str">
        <f>IF($G587&lt;&gt;"",VLOOKUP($G587,Parametros!$I$3:$N$102,2,FALSE),"")</f>
        <v/>
      </c>
      <c r="I587" s="33" t="str">
        <f>IF($G587&lt;&gt;"",VLOOKUP($G587,Parametros!$I$3:$N$102,4,FALSE),"")</f>
        <v/>
      </c>
      <c r="J587" s="9"/>
      <c r="K587" s="33" t="str">
        <f>IF($J587&lt;&gt;"",VLOOKUP($J587,Parametros!$AL$3:$AN$102,3,FALSE),"")</f>
        <v/>
      </c>
      <c r="L587" s="9"/>
      <c r="M587" s="10"/>
      <c r="S587" s="22" t="str">
        <f t="shared" si="31"/>
        <v/>
      </c>
      <c r="T587" s="9"/>
      <c r="U587" s="9"/>
      <c r="V587" s="69" t="str">
        <f t="shared" si="29"/>
        <v/>
      </c>
      <c r="W587" s="10"/>
    </row>
    <row r="588" spans="1:23" x14ac:dyDescent="0.2">
      <c r="A588" s="22" t="str">
        <f t="shared" si="30"/>
        <v/>
      </c>
      <c r="B588" s="9"/>
      <c r="C588" s="9"/>
      <c r="D588" s="9"/>
      <c r="E588" s="9"/>
      <c r="F588" s="14"/>
      <c r="G588" s="9"/>
      <c r="H588" s="33" t="str">
        <f>IF($G588&lt;&gt;"",VLOOKUP($G588,Parametros!$I$3:$N$102,2,FALSE),"")</f>
        <v/>
      </c>
      <c r="I588" s="33" t="str">
        <f>IF($G588&lt;&gt;"",VLOOKUP($G588,Parametros!$I$3:$N$102,4,FALSE),"")</f>
        <v/>
      </c>
      <c r="J588" s="9"/>
      <c r="K588" s="33" t="str">
        <f>IF($J588&lt;&gt;"",VLOOKUP($J588,Parametros!$AL$3:$AN$102,3,FALSE),"")</f>
        <v/>
      </c>
      <c r="L588" s="9"/>
      <c r="M588" s="10"/>
      <c r="S588" s="22" t="str">
        <f t="shared" si="31"/>
        <v/>
      </c>
      <c r="T588" s="9"/>
      <c r="U588" s="9"/>
      <c r="V588" s="69" t="str">
        <f t="shared" si="29"/>
        <v/>
      </c>
      <c r="W588" s="10"/>
    </row>
    <row r="589" spans="1:23" x14ac:dyDescent="0.2">
      <c r="A589" s="22" t="str">
        <f t="shared" si="30"/>
        <v/>
      </c>
      <c r="B589" s="9"/>
      <c r="C589" s="9"/>
      <c r="D589" s="9"/>
      <c r="E589" s="9"/>
      <c r="F589" s="14"/>
      <c r="G589" s="9"/>
      <c r="H589" s="33" t="str">
        <f>IF($G589&lt;&gt;"",VLOOKUP($G589,Parametros!$I$3:$N$102,2,FALSE),"")</f>
        <v/>
      </c>
      <c r="I589" s="33" t="str">
        <f>IF($G589&lt;&gt;"",VLOOKUP($G589,Parametros!$I$3:$N$102,4,FALSE),"")</f>
        <v/>
      </c>
      <c r="J589" s="9"/>
      <c r="K589" s="33" t="str">
        <f>IF($J589&lt;&gt;"",VLOOKUP($J589,Parametros!$AL$3:$AN$102,3,FALSE),"")</f>
        <v/>
      </c>
      <c r="L589" s="9"/>
      <c r="M589" s="10"/>
      <c r="S589" s="22" t="str">
        <f t="shared" si="31"/>
        <v/>
      </c>
      <c r="T589" s="9"/>
      <c r="U589" s="9"/>
      <c r="V589" s="69" t="str">
        <f t="shared" si="29"/>
        <v/>
      </c>
      <c r="W589" s="10"/>
    </row>
    <row r="590" spans="1:23" x14ac:dyDescent="0.2">
      <c r="A590" s="22" t="str">
        <f t="shared" si="30"/>
        <v/>
      </c>
      <c r="B590" s="9"/>
      <c r="C590" s="9"/>
      <c r="D590" s="9"/>
      <c r="E590" s="9"/>
      <c r="F590" s="14"/>
      <c r="G590" s="9"/>
      <c r="H590" s="33" t="str">
        <f>IF($G590&lt;&gt;"",VLOOKUP($G590,Parametros!$I$3:$N$102,2,FALSE),"")</f>
        <v/>
      </c>
      <c r="I590" s="33" t="str">
        <f>IF($G590&lt;&gt;"",VLOOKUP($G590,Parametros!$I$3:$N$102,4,FALSE),"")</f>
        <v/>
      </c>
      <c r="J590" s="9"/>
      <c r="K590" s="33" t="str">
        <f>IF($J590&lt;&gt;"",VLOOKUP($J590,Parametros!$AL$3:$AN$102,3,FALSE),"")</f>
        <v/>
      </c>
      <c r="L590" s="9"/>
      <c r="M590" s="10"/>
      <c r="S590" s="22" t="str">
        <f t="shared" si="31"/>
        <v/>
      </c>
      <c r="T590" s="9"/>
      <c r="U590" s="9"/>
      <c r="V590" s="69" t="str">
        <f t="shared" si="29"/>
        <v/>
      </c>
      <c r="W590" s="10"/>
    </row>
    <row r="591" spans="1:23" x14ac:dyDescent="0.2">
      <c r="A591" s="22" t="str">
        <f t="shared" si="30"/>
        <v/>
      </c>
      <c r="B591" s="9"/>
      <c r="C591" s="9"/>
      <c r="D591" s="9"/>
      <c r="E591" s="9"/>
      <c r="F591" s="14"/>
      <c r="G591" s="9"/>
      <c r="H591" s="33" t="str">
        <f>IF($G591&lt;&gt;"",VLOOKUP($G591,Parametros!$I$3:$N$102,2,FALSE),"")</f>
        <v/>
      </c>
      <c r="I591" s="33" t="str">
        <f>IF($G591&lt;&gt;"",VLOOKUP($G591,Parametros!$I$3:$N$102,4,FALSE),"")</f>
        <v/>
      </c>
      <c r="J591" s="9"/>
      <c r="K591" s="33" t="str">
        <f>IF($J591&lt;&gt;"",VLOOKUP($J591,Parametros!$AL$3:$AN$102,3,FALSE),"")</f>
        <v/>
      </c>
      <c r="L591" s="9"/>
      <c r="M591" s="10"/>
      <c r="S591" s="22" t="str">
        <f t="shared" si="31"/>
        <v/>
      </c>
      <c r="T591" s="9"/>
      <c r="U591" s="9"/>
      <c r="V591" s="69" t="str">
        <f t="shared" si="29"/>
        <v/>
      </c>
      <c r="W591" s="10"/>
    </row>
    <row r="592" spans="1:23" x14ac:dyDescent="0.2">
      <c r="A592" s="22" t="str">
        <f t="shared" si="30"/>
        <v/>
      </c>
      <c r="B592" s="9"/>
      <c r="C592" s="9"/>
      <c r="D592" s="9"/>
      <c r="E592" s="9"/>
      <c r="F592" s="14"/>
      <c r="G592" s="9"/>
      <c r="H592" s="33" t="str">
        <f>IF($G592&lt;&gt;"",VLOOKUP($G592,Parametros!$I$3:$N$102,2,FALSE),"")</f>
        <v/>
      </c>
      <c r="I592" s="33" t="str">
        <f>IF($G592&lt;&gt;"",VLOOKUP($G592,Parametros!$I$3:$N$102,4,FALSE),"")</f>
        <v/>
      </c>
      <c r="J592" s="9"/>
      <c r="K592" s="33" t="str">
        <f>IF($J592&lt;&gt;"",VLOOKUP($J592,Parametros!$AL$3:$AN$102,3,FALSE),"")</f>
        <v/>
      </c>
      <c r="L592" s="9"/>
      <c r="M592" s="10"/>
      <c r="S592" s="22" t="str">
        <f t="shared" si="31"/>
        <v/>
      </c>
      <c r="T592" s="9"/>
      <c r="U592" s="9"/>
      <c r="V592" s="69" t="str">
        <f t="shared" si="29"/>
        <v/>
      </c>
      <c r="W592" s="10"/>
    </row>
    <row r="593" spans="1:23" x14ac:dyDescent="0.2">
      <c r="A593" s="22" t="str">
        <f t="shared" si="30"/>
        <v/>
      </c>
      <c r="B593" s="9"/>
      <c r="C593" s="9"/>
      <c r="D593" s="9"/>
      <c r="E593" s="9"/>
      <c r="F593" s="14"/>
      <c r="G593" s="9"/>
      <c r="H593" s="33" t="str">
        <f>IF($G593&lt;&gt;"",VLOOKUP($G593,Parametros!$I$3:$N$102,2,FALSE),"")</f>
        <v/>
      </c>
      <c r="I593" s="33" t="str">
        <f>IF($G593&lt;&gt;"",VLOOKUP($G593,Parametros!$I$3:$N$102,4,FALSE),"")</f>
        <v/>
      </c>
      <c r="J593" s="9"/>
      <c r="K593" s="33" t="str">
        <f>IF($J593&lt;&gt;"",VLOOKUP($J593,Parametros!$AL$3:$AN$102,3,FALSE),"")</f>
        <v/>
      </c>
      <c r="L593" s="9"/>
      <c r="M593" s="10"/>
      <c r="S593" s="22" t="str">
        <f t="shared" si="31"/>
        <v/>
      </c>
      <c r="T593" s="9"/>
      <c r="U593" s="9"/>
      <c r="V593" s="69" t="str">
        <f t="shared" si="29"/>
        <v/>
      </c>
      <c r="W593" s="10"/>
    </row>
    <row r="594" spans="1:23" x14ac:dyDescent="0.2">
      <c r="A594" s="22" t="str">
        <f t="shared" si="30"/>
        <v/>
      </c>
      <c r="B594" s="9"/>
      <c r="C594" s="9"/>
      <c r="D594" s="9"/>
      <c r="E594" s="9"/>
      <c r="F594" s="14"/>
      <c r="G594" s="9"/>
      <c r="H594" s="33" t="str">
        <f>IF($G594&lt;&gt;"",VLOOKUP($G594,Parametros!$I$3:$N$102,2,FALSE),"")</f>
        <v/>
      </c>
      <c r="I594" s="33" t="str">
        <f>IF($G594&lt;&gt;"",VLOOKUP($G594,Parametros!$I$3:$N$102,4,FALSE),"")</f>
        <v/>
      </c>
      <c r="J594" s="9"/>
      <c r="K594" s="33" t="str">
        <f>IF($J594&lt;&gt;"",VLOOKUP($J594,Parametros!$AL$3:$AN$102,3,FALSE),"")</f>
        <v/>
      </c>
      <c r="L594" s="9"/>
      <c r="M594" s="10"/>
      <c r="S594" s="22" t="str">
        <f t="shared" si="31"/>
        <v/>
      </c>
      <c r="T594" s="9"/>
      <c r="U594" s="9"/>
      <c r="V594" s="69" t="str">
        <f t="shared" si="29"/>
        <v/>
      </c>
      <c r="W594" s="10"/>
    </row>
    <row r="595" spans="1:23" x14ac:dyDescent="0.2">
      <c r="A595" s="22" t="str">
        <f t="shared" si="30"/>
        <v/>
      </c>
      <c r="B595" s="9"/>
      <c r="C595" s="9"/>
      <c r="D595" s="9"/>
      <c r="E595" s="9"/>
      <c r="F595" s="14"/>
      <c r="G595" s="9"/>
      <c r="H595" s="33" t="str">
        <f>IF($G595&lt;&gt;"",VLOOKUP($G595,Parametros!$I$3:$N$102,2,FALSE),"")</f>
        <v/>
      </c>
      <c r="I595" s="33" t="str">
        <f>IF($G595&lt;&gt;"",VLOOKUP($G595,Parametros!$I$3:$N$102,4,FALSE),"")</f>
        <v/>
      </c>
      <c r="J595" s="9"/>
      <c r="K595" s="33" t="str">
        <f>IF($J595&lt;&gt;"",VLOOKUP($J595,Parametros!$AL$3:$AN$102,3,FALSE),"")</f>
        <v/>
      </c>
      <c r="L595" s="9"/>
      <c r="M595" s="10"/>
      <c r="S595" s="22" t="str">
        <f t="shared" si="31"/>
        <v/>
      </c>
      <c r="T595" s="9"/>
      <c r="U595" s="9"/>
      <c r="V595" s="69" t="str">
        <f t="shared" si="29"/>
        <v/>
      </c>
      <c r="W595" s="10"/>
    </row>
    <row r="596" spans="1:23" x14ac:dyDescent="0.2">
      <c r="A596" s="22" t="str">
        <f t="shared" si="30"/>
        <v/>
      </c>
      <c r="B596" s="9"/>
      <c r="C596" s="9"/>
      <c r="D596" s="9"/>
      <c r="E596" s="9"/>
      <c r="F596" s="14"/>
      <c r="G596" s="9"/>
      <c r="H596" s="33" t="str">
        <f>IF($G596&lt;&gt;"",VLOOKUP($G596,Parametros!$I$3:$N$102,2,FALSE),"")</f>
        <v/>
      </c>
      <c r="I596" s="33" t="str">
        <f>IF($G596&lt;&gt;"",VLOOKUP($G596,Parametros!$I$3:$N$102,4,FALSE),"")</f>
        <v/>
      </c>
      <c r="J596" s="9"/>
      <c r="K596" s="33" t="str">
        <f>IF($J596&lt;&gt;"",VLOOKUP($J596,Parametros!$AL$3:$AN$102,3,FALSE),"")</f>
        <v/>
      </c>
      <c r="L596" s="9"/>
      <c r="M596" s="10"/>
      <c r="S596" s="22" t="str">
        <f t="shared" si="31"/>
        <v/>
      </c>
      <c r="T596" s="9"/>
      <c r="U596" s="9"/>
      <c r="V596" s="69" t="str">
        <f t="shared" si="29"/>
        <v/>
      </c>
      <c r="W596" s="10"/>
    </row>
    <row r="597" spans="1:23" x14ac:dyDescent="0.2">
      <c r="A597" s="22" t="str">
        <f t="shared" si="30"/>
        <v/>
      </c>
      <c r="B597" s="9"/>
      <c r="C597" s="9"/>
      <c r="D597" s="9"/>
      <c r="E597" s="9"/>
      <c r="F597" s="14"/>
      <c r="G597" s="9"/>
      <c r="H597" s="33" t="str">
        <f>IF($G597&lt;&gt;"",VLOOKUP($G597,Parametros!$I$3:$N$102,2,FALSE),"")</f>
        <v/>
      </c>
      <c r="I597" s="33" t="str">
        <f>IF($G597&lt;&gt;"",VLOOKUP($G597,Parametros!$I$3:$N$102,4,FALSE),"")</f>
        <v/>
      </c>
      <c r="J597" s="9"/>
      <c r="K597" s="33" t="str">
        <f>IF($J597&lt;&gt;"",VLOOKUP($J597,Parametros!$AL$3:$AN$102,3,FALSE),"")</f>
        <v/>
      </c>
      <c r="L597" s="9"/>
      <c r="M597" s="10"/>
      <c r="S597" s="22" t="str">
        <f t="shared" si="31"/>
        <v/>
      </c>
      <c r="T597" s="9"/>
      <c r="U597" s="9"/>
      <c r="V597" s="69" t="str">
        <f t="shared" si="29"/>
        <v/>
      </c>
      <c r="W597" s="10"/>
    </row>
    <row r="598" spans="1:23" x14ac:dyDescent="0.2">
      <c r="A598" s="22" t="str">
        <f t="shared" si="30"/>
        <v/>
      </c>
      <c r="B598" s="9"/>
      <c r="C598" s="9"/>
      <c r="D598" s="9"/>
      <c r="E598" s="9"/>
      <c r="F598" s="14"/>
      <c r="G598" s="9"/>
      <c r="H598" s="33" t="str">
        <f>IF($G598&lt;&gt;"",VLOOKUP($G598,Parametros!$I$3:$N$102,2,FALSE),"")</f>
        <v/>
      </c>
      <c r="I598" s="33" t="str">
        <f>IF($G598&lt;&gt;"",VLOOKUP($G598,Parametros!$I$3:$N$102,4,FALSE),"")</f>
        <v/>
      </c>
      <c r="J598" s="9"/>
      <c r="K598" s="33" t="str">
        <f>IF($J598&lt;&gt;"",VLOOKUP($J598,Parametros!$AL$3:$AN$102,3,FALSE),"")</f>
        <v/>
      </c>
      <c r="L598" s="9"/>
      <c r="M598" s="10"/>
      <c r="S598" s="22" t="str">
        <f t="shared" si="31"/>
        <v/>
      </c>
      <c r="T598" s="9"/>
      <c r="U598" s="9"/>
      <c r="V598" s="69" t="str">
        <f t="shared" si="29"/>
        <v/>
      </c>
      <c r="W598" s="10"/>
    </row>
    <row r="599" spans="1:23" x14ac:dyDescent="0.2">
      <c r="A599" s="22" t="str">
        <f t="shared" si="30"/>
        <v/>
      </c>
      <c r="B599" s="9"/>
      <c r="C599" s="9"/>
      <c r="D599" s="9"/>
      <c r="E599" s="9"/>
      <c r="F599" s="14"/>
      <c r="G599" s="9"/>
      <c r="H599" s="33" t="str">
        <f>IF($G599&lt;&gt;"",VLOOKUP($G599,Parametros!$I$3:$N$102,2,FALSE),"")</f>
        <v/>
      </c>
      <c r="I599" s="33" t="str">
        <f>IF($G599&lt;&gt;"",VLOOKUP($G599,Parametros!$I$3:$N$102,4,FALSE),"")</f>
        <v/>
      </c>
      <c r="J599" s="9"/>
      <c r="K599" s="33" t="str">
        <f>IF($J599&lt;&gt;"",VLOOKUP($J599,Parametros!$AL$3:$AN$102,3,FALSE),"")</f>
        <v/>
      </c>
      <c r="L599" s="9"/>
      <c r="M599" s="10"/>
      <c r="S599" s="22" t="str">
        <f t="shared" si="31"/>
        <v/>
      </c>
      <c r="T599" s="9"/>
      <c r="U599" s="9"/>
      <c r="V599" s="69" t="str">
        <f t="shared" si="29"/>
        <v/>
      </c>
      <c r="W599" s="10"/>
    </row>
    <row r="600" spans="1:23" x14ac:dyDescent="0.2">
      <c r="A600" s="22" t="str">
        <f t="shared" si="30"/>
        <v/>
      </c>
      <c r="B600" s="9"/>
      <c r="C600" s="9"/>
      <c r="D600" s="9"/>
      <c r="E600" s="9"/>
      <c r="F600" s="14"/>
      <c r="G600" s="9"/>
      <c r="H600" s="33" t="str">
        <f>IF($G600&lt;&gt;"",VLOOKUP($G600,Parametros!$I$3:$N$102,2,FALSE),"")</f>
        <v/>
      </c>
      <c r="I600" s="33" t="str">
        <f>IF($G600&lt;&gt;"",VLOOKUP($G600,Parametros!$I$3:$N$102,4,FALSE),"")</f>
        <v/>
      </c>
      <c r="J600" s="9"/>
      <c r="K600" s="33" t="str">
        <f>IF($J600&lt;&gt;"",VLOOKUP($J600,Parametros!$AL$3:$AN$102,3,FALSE),"")</f>
        <v/>
      </c>
      <c r="L600" s="9"/>
      <c r="M600" s="10"/>
      <c r="S600" s="22" t="str">
        <f t="shared" si="31"/>
        <v/>
      </c>
      <c r="T600" s="9"/>
      <c r="U600" s="9"/>
      <c r="V600" s="69" t="str">
        <f t="shared" si="29"/>
        <v/>
      </c>
      <c r="W600" s="10"/>
    </row>
    <row r="601" spans="1:23" x14ac:dyDescent="0.2">
      <c r="A601" s="22" t="str">
        <f t="shared" si="30"/>
        <v/>
      </c>
      <c r="B601" s="9"/>
      <c r="C601" s="9"/>
      <c r="D601" s="9"/>
      <c r="E601" s="9"/>
      <c r="F601" s="14"/>
      <c r="G601" s="9"/>
      <c r="H601" s="33" t="str">
        <f>IF($G601&lt;&gt;"",VLOOKUP($G601,Parametros!$I$3:$N$102,2,FALSE),"")</f>
        <v/>
      </c>
      <c r="I601" s="33" t="str">
        <f>IF($G601&lt;&gt;"",VLOOKUP($G601,Parametros!$I$3:$N$102,4,FALSE),"")</f>
        <v/>
      </c>
      <c r="J601" s="9"/>
      <c r="K601" s="33" t="str">
        <f>IF($J601&lt;&gt;"",VLOOKUP($J601,Parametros!$AL$3:$AN$102,3,FALSE),"")</f>
        <v/>
      </c>
      <c r="L601" s="9"/>
      <c r="M601" s="10"/>
      <c r="S601" s="22" t="str">
        <f t="shared" si="31"/>
        <v/>
      </c>
      <c r="T601" s="9"/>
      <c r="U601" s="9"/>
      <c r="V601" s="69" t="str">
        <f t="shared" si="29"/>
        <v/>
      </c>
      <c r="W601" s="10"/>
    </row>
    <row r="602" spans="1:23" x14ac:dyDescent="0.2">
      <c r="A602" s="22" t="str">
        <f t="shared" si="30"/>
        <v/>
      </c>
      <c r="B602" s="9"/>
      <c r="C602" s="9"/>
      <c r="D602" s="9"/>
      <c r="E602" s="9"/>
      <c r="F602" s="14"/>
      <c r="G602" s="9"/>
      <c r="H602" s="33" t="str">
        <f>IF($G602&lt;&gt;"",VLOOKUP($G602,Parametros!$I$3:$N$102,2,FALSE),"")</f>
        <v/>
      </c>
      <c r="I602" s="33" t="str">
        <f>IF($G602&lt;&gt;"",VLOOKUP($G602,Parametros!$I$3:$N$102,4,FALSE),"")</f>
        <v/>
      </c>
      <c r="J602" s="9"/>
      <c r="K602" s="33" t="str">
        <f>IF($J602&lt;&gt;"",VLOOKUP($J602,Parametros!$AL$3:$AN$102,3,FALSE),"")</f>
        <v/>
      </c>
      <c r="L602" s="9"/>
      <c r="M602" s="10"/>
      <c r="S602" s="22" t="str">
        <f t="shared" si="31"/>
        <v/>
      </c>
      <c r="T602" s="9"/>
      <c r="U602" s="9"/>
      <c r="V602" s="69" t="str">
        <f t="shared" si="29"/>
        <v/>
      </c>
      <c r="W602" s="10"/>
    </row>
    <row r="603" spans="1:23" x14ac:dyDescent="0.2">
      <c r="A603" s="22" t="str">
        <f t="shared" si="30"/>
        <v/>
      </c>
      <c r="B603" s="9"/>
      <c r="C603" s="9"/>
      <c r="D603" s="9"/>
      <c r="E603" s="9"/>
      <c r="F603" s="14"/>
      <c r="G603" s="9"/>
      <c r="H603" s="33" t="str">
        <f>IF($G603&lt;&gt;"",VLOOKUP($G603,Parametros!$I$3:$N$102,2,FALSE),"")</f>
        <v/>
      </c>
      <c r="I603" s="33" t="str">
        <f>IF($G603&lt;&gt;"",VLOOKUP($G603,Parametros!$I$3:$N$102,4,FALSE),"")</f>
        <v/>
      </c>
      <c r="J603" s="9"/>
      <c r="K603" s="33" t="str">
        <f>IF($J603&lt;&gt;"",VLOOKUP($J603,Parametros!$AL$3:$AN$102,3,FALSE),"")</f>
        <v/>
      </c>
      <c r="L603" s="9"/>
      <c r="M603" s="10"/>
      <c r="S603" s="22" t="str">
        <f t="shared" si="31"/>
        <v/>
      </c>
      <c r="T603" s="9"/>
      <c r="U603" s="9"/>
      <c r="V603" s="69" t="str">
        <f t="shared" si="29"/>
        <v/>
      </c>
      <c r="W603" s="10"/>
    </row>
    <row r="604" spans="1:23" x14ac:dyDescent="0.2">
      <c r="A604" s="22" t="str">
        <f t="shared" si="30"/>
        <v/>
      </c>
      <c r="B604" s="9"/>
      <c r="C604" s="9"/>
      <c r="D604" s="9"/>
      <c r="E604" s="9"/>
      <c r="F604" s="14"/>
      <c r="G604" s="9"/>
      <c r="H604" s="33" t="str">
        <f>IF($G604&lt;&gt;"",VLOOKUP($G604,Parametros!$I$3:$N$102,2,FALSE),"")</f>
        <v/>
      </c>
      <c r="I604" s="33" t="str">
        <f>IF($G604&lt;&gt;"",VLOOKUP($G604,Parametros!$I$3:$N$102,4,FALSE),"")</f>
        <v/>
      </c>
      <c r="J604" s="9"/>
      <c r="K604" s="33" t="str">
        <f>IF($J604&lt;&gt;"",VLOOKUP($J604,Parametros!$AL$3:$AN$102,3,FALSE),"")</f>
        <v/>
      </c>
      <c r="L604" s="9"/>
      <c r="M604" s="10"/>
      <c r="S604" s="22" t="str">
        <f t="shared" si="31"/>
        <v/>
      </c>
      <c r="T604" s="9"/>
      <c r="U604" s="9"/>
      <c r="V604" s="69" t="str">
        <f t="shared" si="29"/>
        <v/>
      </c>
      <c r="W604" s="10"/>
    </row>
    <row r="605" spans="1:23" x14ac:dyDescent="0.2">
      <c r="A605" s="22" t="str">
        <f t="shared" si="30"/>
        <v/>
      </c>
      <c r="B605" s="9"/>
      <c r="C605" s="9"/>
      <c r="D605" s="9"/>
      <c r="E605" s="9"/>
      <c r="F605" s="14"/>
      <c r="G605" s="9"/>
      <c r="H605" s="33" t="str">
        <f>IF($G605&lt;&gt;"",VLOOKUP($G605,Parametros!$I$3:$N$102,2,FALSE),"")</f>
        <v/>
      </c>
      <c r="I605" s="33" t="str">
        <f>IF($G605&lt;&gt;"",VLOOKUP($G605,Parametros!$I$3:$N$102,4,FALSE),"")</f>
        <v/>
      </c>
      <c r="J605" s="9"/>
      <c r="K605" s="33" t="str">
        <f>IF($J605&lt;&gt;"",VLOOKUP($J605,Parametros!$AL$3:$AN$102,3,FALSE),"")</f>
        <v/>
      </c>
      <c r="L605" s="9"/>
      <c r="M605" s="10"/>
      <c r="S605" s="22" t="str">
        <f t="shared" si="31"/>
        <v/>
      </c>
      <c r="T605" s="9"/>
      <c r="U605" s="9"/>
      <c r="V605" s="69" t="str">
        <f t="shared" si="29"/>
        <v/>
      </c>
      <c r="W605" s="10"/>
    </row>
    <row r="606" spans="1:23" x14ac:dyDescent="0.2">
      <c r="A606" s="22" t="str">
        <f t="shared" si="30"/>
        <v/>
      </c>
      <c r="B606" s="9"/>
      <c r="C606" s="9"/>
      <c r="D606" s="9"/>
      <c r="E606" s="9"/>
      <c r="F606" s="14"/>
      <c r="G606" s="9"/>
      <c r="H606" s="33" t="str">
        <f>IF($G606&lt;&gt;"",VLOOKUP($G606,Parametros!$I$3:$N$102,2,FALSE),"")</f>
        <v/>
      </c>
      <c r="I606" s="33" t="str">
        <f>IF($G606&lt;&gt;"",VLOOKUP($G606,Parametros!$I$3:$N$102,4,FALSE),"")</f>
        <v/>
      </c>
      <c r="J606" s="9"/>
      <c r="K606" s="33" t="str">
        <f>IF($J606&lt;&gt;"",VLOOKUP($J606,Parametros!$AL$3:$AN$102,3,FALSE),"")</f>
        <v/>
      </c>
      <c r="L606" s="9"/>
      <c r="M606" s="10"/>
      <c r="S606" s="22" t="str">
        <f t="shared" si="31"/>
        <v/>
      </c>
      <c r="T606" s="9"/>
      <c r="U606" s="9"/>
      <c r="V606" s="69" t="str">
        <f t="shared" si="29"/>
        <v/>
      </c>
      <c r="W606" s="10"/>
    </row>
    <row r="607" spans="1:23" x14ac:dyDescent="0.2">
      <c r="A607" s="22" t="str">
        <f t="shared" si="30"/>
        <v/>
      </c>
      <c r="B607" s="9"/>
      <c r="C607" s="9"/>
      <c r="D607" s="9"/>
      <c r="E607" s="9"/>
      <c r="F607" s="14"/>
      <c r="G607" s="9"/>
      <c r="H607" s="33" t="str">
        <f>IF($G607&lt;&gt;"",VLOOKUP($G607,Parametros!$I$3:$N$102,2,FALSE),"")</f>
        <v/>
      </c>
      <c r="I607" s="33" t="str">
        <f>IF($G607&lt;&gt;"",VLOOKUP($G607,Parametros!$I$3:$N$102,4,FALSE),"")</f>
        <v/>
      </c>
      <c r="J607" s="9"/>
      <c r="K607" s="33" t="str">
        <f>IF($J607&lt;&gt;"",VLOOKUP($J607,Parametros!$AL$3:$AN$102,3,FALSE),"")</f>
        <v/>
      </c>
      <c r="L607" s="9"/>
      <c r="M607" s="10"/>
      <c r="S607" s="22" t="str">
        <f t="shared" si="31"/>
        <v/>
      </c>
      <c r="T607" s="9"/>
      <c r="U607" s="9"/>
      <c r="V607" s="69" t="str">
        <f t="shared" si="29"/>
        <v/>
      </c>
      <c r="W607" s="10"/>
    </row>
    <row r="608" spans="1:23" x14ac:dyDescent="0.2">
      <c r="A608" s="22" t="str">
        <f t="shared" si="30"/>
        <v/>
      </c>
      <c r="B608" s="9"/>
      <c r="C608" s="9"/>
      <c r="D608" s="9"/>
      <c r="E608" s="9"/>
      <c r="F608" s="14"/>
      <c r="G608" s="9"/>
      <c r="H608" s="33" t="str">
        <f>IF($G608&lt;&gt;"",VLOOKUP($G608,Parametros!$I$3:$N$102,2,FALSE),"")</f>
        <v/>
      </c>
      <c r="I608" s="33" t="str">
        <f>IF($G608&lt;&gt;"",VLOOKUP($G608,Parametros!$I$3:$N$102,4,FALSE),"")</f>
        <v/>
      </c>
      <c r="J608" s="9"/>
      <c r="K608" s="33" t="str">
        <f>IF($J608&lt;&gt;"",VLOOKUP($J608,Parametros!$AL$3:$AN$102,3,FALSE),"")</f>
        <v/>
      </c>
      <c r="L608" s="9"/>
      <c r="M608" s="10"/>
      <c r="S608" s="22" t="str">
        <f t="shared" si="31"/>
        <v/>
      </c>
      <c r="T608" s="9"/>
      <c r="U608" s="9"/>
      <c r="V608" s="69" t="str">
        <f t="shared" si="29"/>
        <v/>
      </c>
      <c r="W608" s="10"/>
    </row>
    <row r="609" spans="1:23" x14ac:dyDescent="0.2">
      <c r="A609" s="22" t="str">
        <f t="shared" si="30"/>
        <v/>
      </c>
      <c r="B609" s="9"/>
      <c r="C609" s="9"/>
      <c r="D609" s="9"/>
      <c r="E609" s="9"/>
      <c r="F609" s="14"/>
      <c r="G609" s="9"/>
      <c r="H609" s="33" t="str">
        <f>IF($G609&lt;&gt;"",VLOOKUP($G609,Parametros!$I$3:$N$102,2,FALSE),"")</f>
        <v/>
      </c>
      <c r="I609" s="33" t="str">
        <f>IF($G609&lt;&gt;"",VLOOKUP($G609,Parametros!$I$3:$N$102,4,FALSE),"")</f>
        <v/>
      </c>
      <c r="J609" s="9"/>
      <c r="K609" s="33" t="str">
        <f>IF($J609&lt;&gt;"",VLOOKUP($J609,Parametros!$AL$3:$AN$102,3,FALSE),"")</f>
        <v/>
      </c>
      <c r="L609" s="9"/>
      <c r="M609" s="10"/>
      <c r="S609" s="22" t="str">
        <f t="shared" si="31"/>
        <v/>
      </c>
      <c r="T609" s="9"/>
      <c r="U609" s="9"/>
      <c r="V609" s="69" t="str">
        <f t="shared" si="29"/>
        <v/>
      </c>
      <c r="W609" s="10"/>
    </row>
    <row r="610" spans="1:23" x14ac:dyDescent="0.2">
      <c r="A610" s="22" t="str">
        <f t="shared" si="30"/>
        <v/>
      </c>
      <c r="B610" s="9"/>
      <c r="C610" s="9"/>
      <c r="D610" s="9"/>
      <c r="E610" s="9"/>
      <c r="F610" s="14"/>
      <c r="G610" s="9"/>
      <c r="H610" s="33" t="str">
        <f>IF($G610&lt;&gt;"",VLOOKUP($G610,Parametros!$I$3:$N$102,2,FALSE),"")</f>
        <v/>
      </c>
      <c r="I610" s="33" t="str">
        <f>IF($G610&lt;&gt;"",VLOOKUP($G610,Parametros!$I$3:$N$102,4,FALSE),"")</f>
        <v/>
      </c>
      <c r="J610" s="9"/>
      <c r="K610" s="33" t="str">
        <f>IF($J610&lt;&gt;"",VLOOKUP($J610,Parametros!$AL$3:$AN$102,3,FALSE),"")</f>
        <v/>
      </c>
      <c r="L610" s="9"/>
      <c r="M610" s="10"/>
      <c r="S610" s="22" t="str">
        <f t="shared" si="31"/>
        <v/>
      </c>
      <c r="T610" s="9"/>
      <c r="U610" s="9"/>
      <c r="V610" s="69" t="str">
        <f t="shared" si="29"/>
        <v/>
      </c>
      <c r="W610" s="10"/>
    </row>
    <row r="611" spans="1:23" x14ac:dyDescent="0.2">
      <c r="A611" s="22" t="str">
        <f t="shared" si="30"/>
        <v/>
      </c>
      <c r="B611" s="9"/>
      <c r="C611" s="9"/>
      <c r="D611" s="9"/>
      <c r="E611" s="9"/>
      <c r="F611" s="14"/>
      <c r="G611" s="9"/>
      <c r="H611" s="33" t="str">
        <f>IF($G611&lt;&gt;"",VLOOKUP($G611,Parametros!$I$3:$N$102,2,FALSE),"")</f>
        <v/>
      </c>
      <c r="I611" s="33" t="str">
        <f>IF($G611&lt;&gt;"",VLOOKUP($G611,Parametros!$I$3:$N$102,4,FALSE),"")</f>
        <v/>
      </c>
      <c r="J611" s="9"/>
      <c r="K611" s="33" t="str">
        <f>IF($J611&lt;&gt;"",VLOOKUP($J611,Parametros!$AL$3:$AN$102,3,FALSE),"")</f>
        <v/>
      </c>
      <c r="L611" s="9"/>
      <c r="M611" s="10"/>
      <c r="S611" s="22" t="str">
        <f t="shared" si="31"/>
        <v/>
      </c>
      <c r="T611" s="9"/>
      <c r="U611" s="9"/>
      <c r="V611" s="69" t="str">
        <f t="shared" si="29"/>
        <v/>
      </c>
      <c r="W611" s="10"/>
    </row>
    <row r="612" spans="1:23" x14ac:dyDescent="0.2">
      <c r="A612" s="22" t="str">
        <f t="shared" si="30"/>
        <v/>
      </c>
      <c r="B612" s="9"/>
      <c r="C612" s="9"/>
      <c r="D612" s="9"/>
      <c r="E612" s="9"/>
      <c r="F612" s="14"/>
      <c r="G612" s="9"/>
      <c r="H612" s="33" t="str">
        <f>IF($G612&lt;&gt;"",VLOOKUP($G612,Parametros!$I$3:$N$102,2,FALSE),"")</f>
        <v/>
      </c>
      <c r="I612" s="33" t="str">
        <f>IF($G612&lt;&gt;"",VLOOKUP($G612,Parametros!$I$3:$N$102,4,FALSE),"")</f>
        <v/>
      </c>
      <c r="J612" s="9"/>
      <c r="K612" s="33" t="str">
        <f>IF($J612&lt;&gt;"",VLOOKUP($J612,Parametros!$AL$3:$AN$102,3,FALSE),"")</f>
        <v/>
      </c>
      <c r="L612" s="9"/>
      <c r="M612" s="10"/>
      <c r="S612" s="22" t="str">
        <f t="shared" si="31"/>
        <v/>
      </c>
      <c r="T612" s="9"/>
      <c r="U612" s="9"/>
      <c r="V612" s="69" t="str">
        <f t="shared" si="29"/>
        <v/>
      </c>
      <c r="W612" s="10"/>
    </row>
    <row r="613" spans="1:23" x14ac:dyDescent="0.2">
      <c r="A613" s="22" t="str">
        <f t="shared" si="30"/>
        <v/>
      </c>
      <c r="B613" s="9"/>
      <c r="C613" s="9"/>
      <c r="D613" s="9"/>
      <c r="E613" s="9"/>
      <c r="F613" s="14"/>
      <c r="G613" s="9"/>
      <c r="H613" s="33" t="str">
        <f>IF($G613&lt;&gt;"",VLOOKUP($G613,Parametros!$I$3:$N$102,2,FALSE),"")</f>
        <v/>
      </c>
      <c r="I613" s="33" t="str">
        <f>IF($G613&lt;&gt;"",VLOOKUP($G613,Parametros!$I$3:$N$102,4,FALSE),"")</f>
        <v/>
      </c>
      <c r="J613" s="9"/>
      <c r="K613" s="33" t="str">
        <f>IF($J613&lt;&gt;"",VLOOKUP($J613,Parametros!$AL$3:$AN$102,3,FALSE),"")</f>
        <v/>
      </c>
      <c r="L613" s="9"/>
      <c r="M613" s="10"/>
      <c r="S613" s="22" t="str">
        <f t="shared" si="31"/>
        <v/>
      </c>
      <c r="T613" s="9"/>
      <c r="U613" s="9"/>
      <c r="V613" s="69" t="str">
        <f t="shared" si="29"/>
        <v/>
      </c>
      <c r="W613" s="10"/>
    </row>
    <row r="614" spans="1:23" x14ac:dyDescent="0.2">
      <c r="A614" s="22" t="str">
        <f t="shared" si="30"/>
        <v/>
      </c>
      <c r="B614" s="9"/>
      <c r="C614" s="9"/>
      <c r="D614" s="9"/>
      <c r="E614" s="9"/>
      <c r="F614" s="14"/>
      <c r="G614" s="9"/>
      <c r="H614" s="33" t="str">
        <f>IF($G614&lt;&gt;"",VLOOKUP($G614,Parametros!$I$3:$N$102,2,FALSE),"")</f>
        <v/>
      </c>
      <c r="I614" s="33" t="str">
        <f>IF($G614&lt;&gt;"",VLOOKUP($G614,Parametros!$I$3:$N$102,4,FALSE),"")</f>
        <v/>
      </c>
      <c r="J614" s="9"/>
      <c r="K614" s="33" t="str">
        <f>IF($J614&lt;&gt;"",VLOOKUP($J614,Parametros!$AL$3:$AN$102,3,FALSE),"")</f>
        <v/>
      </c>
      <c r="L614" s="9"/>
      <c r="M614" s="10"/>
      <c r="S614" s="22" t="str">
        <f t="shared" si="31"/>
        <v/>
      </c>
      <c r="T614" s="9"/>
      <c r="U614" s="9"/>
      <c r="V614" s="69" t="str">
        <f t="shared" si="29"/>
        <v/>
      </c>
      <c r="W614" s="10"/>
    </row>
    <row r="615" spans="1:23" x14ac:dyDescent="0.2">
      <c r="A615" s="22" t="str">
        <f t="shared" si="30"/>
        <v/>
      </c>
      <c r="B615" s="9"/>
      <c r="C615" s="9"/>
      <c r="D615" s="9"/>
      <c r="E615" s="9"/>
      <c r="F615" s="14"/>
      <c r="G615" s="9"/>
      <c r="H615" s="33" t="str">
        <f>IF($G615&lt;&gt;"",VLOOKUP($G615,Parametros!$I$3:$N$102,2,FALSE),"")</f>
        <v/>
      </c>
      <c r="I615" s="33" t="str">
        <f>IF($G615&lt;&gt;"",VLOOKUP($G615,Parametros!$I$3:$N$102,4,FALSE),"")</f>
        <v/>
      </c>
      <c r="J615" s="9"/>
      <c r="K615" s="33" t="str">
        <f>IF($J615&lt;&gt;"",VLOOKUP($J615,Parametros!$AL$3:$AN$102,3,FALSE),"")</f>
        <v/>
      </c>
      <c r="L615" s="9"/>
      <c r="M615" s="10"/>
      <c r="S615" s="22" t="str">
        <f t="shared" si="31"/>
        <v/>
      </c>
      <c r="T615" s="9"/>
      <c r="U615" s="9"/>
      <c r="V615" s="69" t="str">
        <f t="shared" si="29"/>
        <v/>
      </c>
      <c r="W615" s="10"/>
    </row>
    <row r="616" spans="1:23" x14ac:dyDescent="0.2">
      <c r="A616" s="22" t="str">
        <f t="shared" si="30"/>
        <v/>
      </c>
      <c r="B616" s="9"/>
      <c r="C616" s="9"/>
      <c r="D616" s="9"/>
      <c r="E616" s="9"/>
      <c r="F616" s="14"/>
      <c r="G616" s="9"/>
      <c r="H616" s="33" t="str">
        <f>IF($G616&lt;&gt;"",VLOOKUP($G616,Parametros!$I$3:$N$102,2,FALSE),"")</f>
        <v/>
      </c>
      <c r="I616" s="33" t="str">
        <f>IF($G616&lt;&gt;"",VLOOKUP($G616,Parametros!$I$3:$N$102,4,FALSE),"")</f>
        <v/>
      </c>
      <c r="J616" s="9"/>
      <c r="K616" s="33" t="str">
        <f>IF($J616&lt;&gt;"",VLOOKUP($J616,Parametros!$AL$3:$AN$102,3,FALSE),"")</f>
        <v/>
      </c>
      <c r="L616" s="9"/>
      <c r="M616" s="10"/>
      <c r="S616" s="22" t="str">
        <f t="shared" si="31"/>
        <v/>
      </c>
      <c r="T616" s="9"/>
      <c r="U616" s="9"/>
      <c r="V616" s="69" t="str">
        <f t="shared" si="29"/>
        <v/>
      </c>
      <c r="W616" s="10"/>
    </row>
    <row r="617" spans="1:23" x14ac:dyDescent="0.2">
      <c r="A617" s="22" t="str">
        <f t="shared" si="30"/>
        <v/>
      </c>
      <c r="B617" s="9"/>
      <c r="C617" s="9"/>
      <c r="D617" s="9"/>
      <c r="E617" s="9"/>
      <c r="F617" s="14"/>
      <c r="G617" s="9"/>
      <c r="H617" s="33" t="str">
        <f>IF($G617&lt;&gt;"",VLOOKUP($G617,Parametros!$I$3:$N$102,2,FALSE),"")</f>
        <v/>
      </c>
      <c r="I617" s="33" t="str">
        <f>IF($G617&lt;&gt;"",VLOOKUP($G617,Parametros!$I$3:$N$102,4,FALSE),"")</f>
        <v/>
      </c>
      <c r="J617" s="9"/>
      <c r="K617" s="33" t="str">
        <f>IF($J617&lt;&gt;"",VLOOKUP($J617,Parametros!$AL$3:$AN$102,3,FALSE),"")</f>
        <v/>
      </c>
      <c r="L617" s="9"/>
      <c r="M617" s="10"/>
      <c r="S617" s="22" t="str">
        <f t="shared" si="31"/>
        <v/>
      </c>
      <c r="T617" s="9"/>
      <c r="U617" s="9"/>
      <c r="V617" s="69" t="str">
        <f t="shared" si="29"/>
        <v/>
      </c>
      <c r="W617" s="10"/>
    </row>
    <row r="618" spans="1:23" x14ac:dyDescent="0.2">
      <c r="A618" s="22" t="str">
        <f t="shared" si="30"/>
        <v/>
      </c>
      <c r="B618" s="9"/>
      <c r="C618" s="9"/>
      <c r="D618" s="9"/>
      <c r="E618" s="9"/>
      <c r="F618" s="14"/>
      <c r="G618" s="9"/>
      <c r="H618" s="33" t="str">
        <f>IF($G618&lt;&gt;"",VLOOKUP($G618,Parametros!$I$3:$N$102,2,FALSE),"")</f>
        <v/>
      </c>
      <c r="I618" s="33" t="str">
        <f>IF($G618&lt;&gt;"",VLOOKUP($G618,Parametros!$I$3:$N$102,4,FALSE),"")</f>
        <v/>
      </c>
      <c r="J618" s="9"/>
      <c r="K618" s="33" t="str">
        <f>IF($J618&lt;&gt;"",VLOOKUP($J618,Parametros!$AL$3:$AN$102,3,FALSE),"")</f>
        <v/>
      </c>
      <c r="L618" s="9"/>
      <c r="M618" s="10"/>
      <c r="S618" s="22" t="str">
        <f t="shared" si="31"/>
        <v/>
      </c>
      <c r="T618" s="9"/>
      <c r="U618" s="9"/>
      <c r="V618" s="69" t="str">
        <f t="shared" si="29"/>
        <v/>
      </c>
      <c r="W618" s="10"/>
    </row>
    <row r="619" spans="1:23" x14ac:dyDescent="0.2">
      <c r="A619" s="22" t="str">
        <f t="shared" si="30"/>
        <v/>
      </c>
      <c r="B619" s="9"/>
      <c r="C619" s="9"/>
      <c r="D619" s="9"/>
      <c r="E619" s="9"/>
      <c r="F619" s="14"/>
      <c r="G619" s="9"/>
      <c r="H619" s="33" t="str">
        <f>IF($G619&lt;&gt;"",VLOOKUP($G619,Parametros!$I$3:$N$102,2,FALSE),"")</f>
        <v/>
      </c>
      <c r="I619" s="33" t="str">
        <f>IF($G619&lt;&gt;"",VLOOKUP($G619,Parametros!$I$3:$N$102,4,FALSE),"")</f>
        <v/>
      </c>
      <c r="J619" s="9"/>
      <c r="K619" s="33" t="str">
        <f>IF($J619&lt;&gt;"",VLOOKUP($J619,Parametros!$AL$3:$AN$102,3,FALSE),"")</f>
        <v/>
      </c>
      <c r="L619" s="9"/>
      <c r="M619" s="10"/>
      <c r="S619" s="22" t="str">
        <f t="shared" si="31"/>
        <v/>
      </c>
      <c r="T619" s="9"/>
      <c r="U619" s="9"/>
      <c r="V619" s="69" t="str">
        <f t="shared" si="29"/>
        <v/>
      </c>
      <c r="W619" s="10"/>
    </row>
    <row r="620" spans="1:23" x14ac:dyDescent="0.2">
      <c r="A620" s="22" t="str">
        <f t="shared" si="30"/>
        <v/>
      </c>
      <c r="B620" s="9"/>
      <c r="C620" s="9"/>
      <c r="D620" s="9"/>
      <c r="E620" s="9"/>
      <c r="F620" s="14"/>
      <c r="G620" s="9"/>
      <c r="H620" s="33" t="str">
        <f>IF($G620&lt;&gt;"",VLOOKUP($G620,Parametros!$I$3:$N$102,2,FALSE),"")</f>
        <v/>
      </c>
      <c r="I620" s="33" t="str">
        <f>IF($G620&lt;&gt;"",VLOOKUP($G620,Parametros!$I$3:$N$102,4,FALSE),"")</f>
        <v/>
      </c>
      <c r="J620" s="9"/>
      <c r="K620" s="33" t="str">
        <f>IF($J620&lt;&gt;"",VLOOKUP($J620,Parametros!$AL$3:$AN$102,3,FALSE),"")</f>
        <v/>
      </c>
      <c r="L620" s="9"/>
      <c r="M620" s="10"/>
      <c r="S620" s="22" t="str">
        <f t="shared" si="31"/>
        <v/>
      </c>
      <c r="T620" s="9"/>
      <c r="U620" s="9"/>
      <c r="V620" s="69" t="str">
        <f t="shared" si="29"/>
        <v/>
      </c>
      <c r="W620" s="10"/>
    </row>
    <row r="621" spans="1:23" x14ac:dyDescent="0.2">
      <c r="A621" s="22" t="str">
        <f t="shared" si="30"/>
        <v/>
      </c>
      <c r="B621" s="9"/>
      <c r="C621" s="9"/>
      <c r="D621" s="9"/>
      <c r="E621" s="9"/>
      <c r="F621" s="14"/>
      <c r="G621" s="9"/>
      <c r="H621" s="33" t="str">
        <f>IF($G621&lt;&gt;"",VLOOKUP($G621,Parametros!$I$3:$N$102,2,FALSE),"")</f>
        <v/>
      </c>
      <c r="I621" s="33" t="str">
        <f>IF($G621&lt;&gt;"",VLOOKUP($G621,Parametros!$I$3:$N$102,4,FALSE),"")</f>
        <v/>
      </c>
      <c r="J621" s="9"/>
      <c r="K621" s="33" t="str">
        <f>IF($J621&lt;&gt;"",VLOOKUP($J621,Parametros!$AL$3:$AN$102,3,FALSE),"")</f>
        <v/>
      </c>
      <c r="L621" s="9"/>
      <c r="M621" s="10"/>
      <c r="S621" s="22" t="str">
        <f t="shared" si="31"/>
        <v/>
      </c>
      <c r="T621" s="9"/>
      <c r="U621" s="9"/>
      <c r="V621" s="69" t="str">
        <f t="shared" si="29"/>
        <v/>
      </c>
      <c r="W621" s="10"/>
    </row>
    <row r="622" spans="1:23" x14ac:dyDescent="0.2">
      <c r="A622" s="22" t="str">
        <f t="shared" si="30"/>
        <v/>
      </c>
      <c r="B622" s="9"/>
      <c r="C622" s="9"/>
      <c r="D622" s="9"/>
      <c r="E622" s="9"/>
      <c r="F622" s="14"/>
      <c r="G622" s="9"/>
      <c r="H622" s="33" t="str">
        <f>IF($G622&lt;&gt;"",VLOOKUP($G622,Parametros!$I$3:$N$102,2,FALSE),"")</f>
        <v/>
      </c>
      <c r="I622" s="33" t="str">
        <f>IF($G622&lt;&gt;"",VLOOKUP($G622,Parametros!$I$3:$N$102,4,FALSE),"")</f>
        <v/>
      </c>
      <c r="J622" s="9"/>
      <c r="K622" s="33" t="str">
        <f>IF($J622&lt;&gt;"",VLOOKUP($J622,Parametros!$AL$3:$AN$102,3,FALSE),"")</f>
        <v/>
      </c>
      <c r="L622" s="9"/>
      <c r="M622" s="10"/>
      <c r="S622" s="22" t="str">
        <f t="shared" si="31"/>
        <v/>
      </c>
      <c r="T622" s="9"/>
      <c r="U622" s="9"/>
      <c r="V622" s="69" t="str">
        <f t="shared" si="29"/>
        <v/>
      </c>
      <c r="W622" s="10"/>
    </row>
    <row r="623" spans="1:23" x14ac:dyDescent="0.2">
      <c r="A623" s="22" t="str">
        <f t="shared" si="30"/>
        <v/>
      </c>
      <c r="B623" s="9"/>
      <c r="C623" s="9"/>
      <c r="D623" s="9"/>
      <c r="E623" s="9"/>
      <c r="F623" s="14"/>
      <c r="G623" s="9"/>
      <c r="H623" s="33" t="str">
        <f>IF($G623&lt;&gt;"",VLOOKUP($G623,Parametros!$I$3:$N$102,2,FALSE),"")</f>
        <v/>
      </c>
      <c r="I623" s="33" t="str">
        <f>IF($G623&lt;&gt;"",VLOOKUP($G623,Parametros!$I$3:$N$102,4,FALSE),"")</f>
        <v/>
      </c>
      <c r="J623" s="9"/>
      <c r="K623" s="33" t="str">
        <f>IF($J623&lt;&gt;"",VLOOKUP($J623,Parametros!$AL$3:$AN$102,3,FALSE),"")</f>
        <v/>
      </c>
      <c r="L623" s="9"/>
      <c r="M623" s="10"/>
      <c r="S623" s="22" t="str">
        <f t="shared" si="31"/>
        <v/>
      </c>
      <c r="T623" s="9"/>
      <c r="U623" s="9"/>
      <c r="V623" s="69" t="str">
        <f t="shared" si="29"/>
        <v/>
      </c>
      <c r="W623" s="10"/>
    </row>
    <row r="624" spans="1:23" x14ac:dyDescent="0.2">
      <c r="A624" s="22" t="str">
        <f t="shared" si="30"/>
        <v/>
      </c>
      <c r="B624" s="9"/>
      <c r="C624" s="9"/>
      <c r="D624" s="9"/>
      <c r="E624" s="9"/>
      <c r="F624" s="14"/>
      <c r="G624" s="9"/>
      <c r="H624" s="33" t="str">
        <f>IF($G624&lt;&gt;"",VLOOKUP($G624,Parametros!$I$3:$N$102,2,FALSE),"")</f>
        <v/>
      </c>
      <c r="I624" s="33" t="str">
        <f>IF($G624&lt;&gt;"",VLOOKUP($G624,Parametros!$I$3:$N$102,4,FALSE),"")</f>
        <v/>
      </c>
      <c r="J624" s="9"/>
      <c r="K624" s="33" t="str">
        <f>IF($J624&lt;&gt;"",VLOOKUP($J624,Parametros!$AL$3:$AN$102,3,FALSE),"")</f>
        <v/>
      </c>
      <c r="L624" s="9"/>
      <c r="M624" s="10"/>
      <c r="S624" s="22" t="str">
        <f t="shared" si="31"/>
        <v/>
      </c>
      <c r="T624" s="9"/>
      <c r="U624" s="9"/>
      <c r="V624" s="69" t="str">
        <f t="shared" si="29"/>
        <v/>
      </c>
      <c r="W624" s="10"/>
    </row>
    <row r="625" spans="1:23" x14ac:dyDescent="0.2">
      <c r="A625" s="22" t="str">
        <f t="shared" si="30"/>
        <v/>
      </c>
      <c r="B625" s="9"/>
      <c r="C625" s="9"/>
      <c r="D625" s="9"/>
      <c r="E625" s="9"/>
      <c r="F625" s="14"/>
      <c r="G625" s="9"/>
      <c r="H625" s="33" t="str">
        <f>IF($G625&lt;&gt;"",VLOOKUP($G625,Parametros!$I$3:$N$102,2,FALSE),"")</f>
        <v/>
      </c>
      <c r="I625" s="33" t="str">
        <f>IF($G625&lt;&gt;"",VLOOKUP($G625,Parametros!$I$3:$N$102,4,FALSE),"")</f>
        <v/>
      </c>
      <c r="J625" s="9"/>
      <c r="K625" s="33" t="str">
        <f>IF($J625&lt;&gt;"",VLOOKUP($J625,Parametros!$AL$3:$AN$102,3,FALSE),"")</f>
        <v/>
      </c>
      <c r="L625" s="9"/>
      <c r="M625" s="10"/>
      <c r="S625" s="22" t="str">
        <f t="shared" si="31"/>
        <v/>
      </c>
      <c r="T625" s="9"/>
      <c r="U625" s="9"/>
      <c r="V625" s="69" t="str">
        <f t="shared" si="29"/>
        <v/>
      </c>
      <c r="W625" s="10"/>
    </row>
    <row r="626" spans="1:23" x14ac:dyDescent="0.2">
      <c r="A626" s="22" t="str">
        <f t="shared" si="30"/>
        <v/>
      </c>
      <c r="B626" s="9"/>
      <c r="C626" s="9"/>
      <c r="D626" s="9"/>
      <c r="E626" s="9"/>
      <c r="F626" s="14"/>
      <c r="G626" s="9"/>
      <c r="H626" s="33" t="str">
        <f>IF($G626&lt;&gt;"",VLOOKUP($G626,Parametros!$I$3:$N$102,2,FALSE),"")</f>
        <v/>
      </c>
      <c r="I626" s="33" t="str">
        <f>IF($G626&lt;&gt;"",VLOOKUP($G626,Parametros!$I$3:$N$102,4,FALSE),"")</f>
        <v/>
      </c>
      <c r="J626" s="9"/>
      <c r="K626" s="33" t="str">
        <f>IF($J626&lt;&gt;"",VLOOKUP($J626,Parametros!$AL$3:$AN$102,3,FALSE),"")</f>
        <v/>
      </c>
      <c r="L626" s="9"/>
      <c r="M626" s="10"/>
      <c r="S626" s="22" t="str">
        <f t="shared" si="31"/>
        <v/>
      </c>
      <c r="T626" s="9"/>
      <c r="U626" s="9"/>
      <c r="V626" s="69" t="str">
        <f t="shared" si="29"/>
        <v/>
      </c>
      <c r="W626" s="10"/>
    </row>
    <row r="627" spans="1:23" x14ac:dyDescent="0.2">
      <c r="A627" s="22" t="str">
        <f t="shared" si="30"/>
        <v/>
      </c>
      <c r="B627" s="9"/>
      <c r="C627" s="9"/>
      <c r="D627" s="9"/>
      <c r="E627" s="9"/>
      <c r="F627" s="14"/>
      <c r="G627" s="9"/>
      <c r="H627" s="33" t="str">
        <f>IF($G627&lt;&gt;"",VLOOKUP($G627,Parametros!$I$3:$N$102,2,FALSE),"")</f>
        <v/>
      </c>
      <c r="I627" s="33" t="str">
        <f>IF($G627&lt;&gt;"",VLOOKUP($G627,Parametros!$I$3:$N$102,4,FALSE),"")</f>
        <v/>
      </c>
      <c r="J627" s="9"/>
      <c r="K627" s="33" t="str">
        <f>IF($J627&lt;&gt;"",VLOOKUP($J627,Parametros!$AL$3:$AN$102,3,FALSE),"")</f>
        <v/>
      </c>
      <c r="L627" s="9"/>
      <c r="M627" s="10"/>
      <c r="S627" s="22" t="str">
        <f t="shared" si="31"/>
        <v/>
      </c>
      <c r="T627" s="9"/>
      <c r="U627" s="9"/>
      <c r="V627" s="69" t="str">
        <f t="shared" si="29"/>
        <v/>
      </c>
      <c r="W627" s="10"/>
    </row>
    <row r="628" spans="1:23" x14ac:dyDescent="0.2">
      <c r="A628" s="22" t="str">
        <f t="shared" si="30"/>
        <v/>
      </c>
      <c r="B628" s="9"/>
      <c r="C628" s="9"/>
      <c r="D628" s="9"/>
      <c r="E628" s="9"/>
      <c r="F628" s="14"/>
      <c r="G628" s="9"/>
      <c r="H628" s="33" t="str">
        <f>IF($G628&lt;&gt;"",VLOOKUP($G628,Parametros!$I$3:$N$102,2,FALSE),"")</f>
        <v/>
      </c>
      <c r="I628" s="33" t="str">
        <f>IF($G628&lt;&gt;"",VLOOKUP($G628,Parametros!$I$3:$N$102,4,FALSE),"")</f>
        <v/>
      </c>
      <c r="J628" s="9"/>
      <c r="K628" s="33" t="str">
        <f>IF($J628&lt;&gt;"",VLOOKUP($J628,Parametros!$AL$3:$AN$102,3,FALSE),"")</f>
        <v/>
      </c>
      <c r="L628" s="9"/>
      <c r="M628" s="10"/>
      <c r="S628" s="22" t="str">
        <f t="shared" si="31"/>
        <v/>
      </c>
      <c r="T628" s="9"/>
      <c r="U628" s="9"/>
      <c r="V628" s="69" t="str">
        <f t="shared" si="29"/>
        <v/>
      </c>
      <c r="W628" s="10"/>
    </row>
    <row r="629" spans="1:23" x14ac:dyDescent="0.2">
      <c r="A629" s="22" t="str">
        <f t="shared" si="30"/>
        <v/>
      </c>
      <c r="B629" s="9"/>
      <c r="C629" s="9"/>
      <c r="D629" s="9"/>
      <c r="E629" s="9"/>
      <c r="F629" s="14"/>
      <c r="G629" s="9"/>
      <c r="H629" s="33" t="str">
        <f>IF($G629&lt;&gt;"",VLOOKUP($G629,Parametros!$I$3:$N$102,2,FALSE),"")</f>
        <v/>
      </c>
      <c r="I629" s="33" t="str">
        <f>IF($G629&lt;&gt;"",VLOOKUP($G629,Parametros!$I$3:$N$102,4,FALSE),"")</f>
        <v/>
      </c>
      <c r="J629" s="9"/>
      <c r="K629" s="33" t="str">
        <f>IF($J629&lt;&gt;"",VLOOKUP($J629,Parametros!$AL$3:$AN$102,3,FALSE),"")</f>
        <v/>
      </c>
      <c r="L629" s="9"/>
      <c r="M629" s="10"/>
      <c r="S629" s="22" t="str">
        <f t="shared" si="31"/>
        <v/>
      </c>
      <c r="T629" s="9"/>
      <c r="U629" s="9"/>
      <c r="V629" s="69" t="str">
        <f t="shared" si="29"/>
        <v/>
      </c>
      <c r="W629" s="10"/>
    </row>
    <row r="630" spans="1:23" x14ac:dyDescent="0.2">
      <c r="A630" s="22" t="str">
        <f t="shared" si="30"/>
        <v/>
      </c>
      <c r="B630" s="9"/>
      <c r="C630" s="9"/>
      <c r="D630" s="9"/>
      <c r="E630" s="9"/>
      <c r="F630" s="14"/>
      <c r="G630" s="9"/>
      <c r="H630" s="33" t="str">
        <f>IF($G630&lt;&gt;"",VLOOKUP($G630,Parametros!$I$3:$N$102,2,FALSE),"")</f>
        <v/>
      </c>
      <c r="I630" s="33" t="str">
        <f>IF($G630&lt;&gt;"",VLOOKUP($G630,Parametros!$I$3:$N$102,4,FALSE),"")</f>
        <v/>
      </c>
      <c r="J630" s="9"/>
      <c r="K630" s="33" t="str">
        <f>IF($J630&lt;&gt;"",VLOOKUP($J630,Parametros!$AL$3:$AN$102,3,FALSE),"")</f>
        <v/>
      </c>
      <c r="L630" s="9"/>
      <c r="M630" s="10"/>
      <c r="S630" s="22" t="str">
        <f t="shared" si="31"/>
        <v/>
      </c>
      <c r="T630" s="9"/>
      <c r="U630" s="9"/>
      <c r="V630" s="69" t="str">
        <f t="shared" si="29"/>
        <v/>
      </c>
      <c r="W630" s="10"/>
    </row>
    <row r="631" spans="1:23" x14ac:dyDescent="0.2">
      <c r="A631" s="22" t="str">
        <f t="shared" si="30"/>
        <v/>
      </c>
      <c r="B631" s="9"/>
      <c r="C631" s="9"/>
      <c r="D631" s="9"/>
      <c r="E631" s="9"/>
      <c r="F631" s="14"/>
      <c r="G631" s="9"/>
      <c r="H631" s="33" t="str">
        <f>IF($G631&lt;&gt;"",VLOOKUP($G631,Parametros!$I$3:$N$102,2,FALSE),"")</f>
        <v/>
      </c>
      <c r="I631" s="33" t="str">
        <f>IF($G631&lt;&gt;"",VLOOKUP($G631,Parametros!$I$3:$N$102,4,FALSE),"")</f>
        <v/>
      </c>
      <c r="J631" s="9"/>
      <c r="K631" s="33" t="str">
        <f>IF($J631&lt;&gt;"",VLOOKUP($J631,Parametros!$AL$3:$AN$102,3,FALSE),"")</f>
        <v/>
      </c>
      <c r="L631" s="9"/>
      <c r="M631" s="10"/>
      <c r="S631" s="22" t="str">
        <f t="shared" si="31"/>
        <v/>
      </c>
      <c r="T631" s="9"/>
      <c r="U631" s="9"/>
      <c r="V631" s="69" t="str">
        <f t="shared" si="29"/>
        <v/>
      </c>
      <c r="W631" s="10"/>
    </row>
    <row r="632" spans="1:23" x14ac:dyDescent="0.2">
      <c r="A632" s="22" t="str">
        <f t="shared" si="30"/>
        <v/>
      </c>
      <c r="B632" s="9"/>
      <c r="C632" s="9"/>
      <c r="D632" s="9"/>
      <c r="E632" s="9"/>
      <c r="F632" s="14"/>
      <c r="G632" s="9"/>
      <c r="H632" s="33" t="str">
        <f>IF($G632&lt;&gt;"",VLOOKUP($G632,Parametros!$I$3:$N$102,2,FALSE),"")</f>
        <v/>
      </c>
      <c r="I632" s="33" t="str">
        <f>IF($G632&lt;&gt;"",VLOOKUP($G632,Parametros!$I$3:$N$102,4,FALSE),"")</f>
        <v/>
      </c>
      <c r="J632" s="9"/>
      <c r="K632" s="33" t="str">
        <f>IF($J632&lt;&gt;"",VLOOKUP($J632,Parametros!$AL$3:$AN$102,3,FALSE),"")</f>
        <v/>
      </c>
      <c r="L632" s="9"/>
      <c r="M632" s="10"/>
      <c r="S632" s="22" t="str">
        <f t="shared" si="31"/>
        <v/>
      </c>
      <c r="T632" s="9"/>
      <c r="U632" s="9"/>
      <c r="V632" s="69" t="str">
        <f t="shared" si="29"/>
        <v/>
      </c>
      <c r="W632" s="10"/>
    </row>
    <row r="633" spans="1:23" x14ac:dyDescent="0.2">
      <c r="A633" s="22" t="str">
        <f t="shared" si="30"/>
        <v/>
      </c>
      <c r="B633" s="9"/>
      <c r="C633" s="9"/>
      <c r="D633" s="9"/>
      <c r="E633" s="9"/>
      <c r="F633" s="14"/>
      <c r="G633" s="9"/>
      <c r="H633" s="33" t="str">
        <f>IF($G633&lt;&gt;"",VLOOKUP($G633,Parametros!$I$3:$N$102,2,FALSE),"")</f>
        <v/>
      </c>
      <c r="I633" s="33" t="str">
        <f>IF($G633&lt;&gt;"",VLOOKUP($G633,Parametros!$I$3:$N$102,4,FALSE),"")</f>
        <v/>
      </c>
      <c r="J633" s="9"/>
      <c r="K633" s="33" t="str">
        <f>IF($J633&lt;&gt;"",VLOOKUP($J633,Parametros!$AL$3:$AN$102,3,FALSE),"")</f>
        <v/>
      </c>
      <c r="L633" s="9"/>
      <c r="M633" s="10"/>
      <c r="S633" s="22" t="str">
        <f t="shared" si="31"/>
        <v/>
      </c>
      <c r="T633" s="9"/>
      <c r="U633" s="9"/>
      <c r="V633" s="69" t="str">
        <f t="shared" si="29"/>
        <v/>
      </c>
      <c r="W633" s="10"/>
    </row>
    <row r="634" spans="1:23" x14ac:dyDescent="0.2">
      <c r="A634" s="22" t="str">
        <f t="shared" si="30"/>
        <v/>
      </c>
      <c r="B634" s="9"/>
      <c r="C634" s="9"/>
      <c r="D634" s="9"/>
      <c r="E634" s="9"/>
      <c r="F634" s="14"/>
      <c r="G634" s="9"/>
      <c r="H634" s="33" t="str">
        <f>IF($G634&lt;&gt;"",VLOOKUP($G634,Parametros!$I$3:$N$102,2,FALSE),"")</f>
        <v/>
      </c>
      <c r="I634" s="33" t="str">
        <f>IF($G634&lt;&gt;"",VLOOKUP($G634,Parametros!$I$3:$N$102,4,FALSE),"")</f>
        <v/>
      </c>
      <c r="J634" s="9"/>
      <c r="K634" s="33" t="str">
        <f>IF($J634&lt;&gt;"",VLOOKUP($J634,Parametros!$AL$3:$AN$102,3,FALSE),"")</f>
        <v/>
      </c>
      <c r="L634" s="9"/>
      <c r="M634" s="10"/>
      <c r="S634" s="22" t="str">
        <f t="shared" si="31"/>
        <v/>
      </c>
      <c r="T634" s="9"/>
      <c r="U634" s="9"/>
      <c r="V634" s="69" t="str">
        <f t="shared" si="29"/>
        <v/>
      </c>
      <c r="W634" s="10"/>
    </row>
    <row r="635" spans="1:23" x14ac:dyDescent="0.2">
      <c r="A635" s="22" t="str">
        <f t="shared" si="30"/>
        <v/>
      </c>
      <c r="B635" s="9"/>
      <c r="C635" s="9"/>
      <c r="D635" s="9"/>
      <c r="E635" s="9"/>
      <c r="F635" s="14"/>
      <c r="G635" s="9"/>
      <c r="H635" s="33" t="str">
        <f>IF($G635&lt;&gt;"",VLOOKUP($G635,Parametros!$I$3:$N$102,2,FALSE),"")</f>
        <v/>
      </c>
      <c r="I635" s="33" t="str">
        <f>IF($G635&lt;&gt;"",VLOOKUP($G635,Parametros!$I$3:$N$102,4,FALSE),"")</f>
        <v/>
      </c>
      <c r="J635" s="9"/>
      <c r="K635" s="33" t="str">
        <f>IF($J635&lt;&gt;"",VLOOKUP($J635,Parametros!$AL$3:$AN$102,3,FALSE),"")</f>
        <v/>
      </c>
      <c r="L635" s="9"/>
      <c r="M635" s="10"/>
      <c r="S635" s="22" t="str">
        <f t="shared" si="31"/>
        <v/>
      </c>
      <c r="T635" s="9"/>
      <c r="U635" s="9"/>
      <c r="V635" s="69" t="str">
        <f t="shared" si="29"/>
        <v/>
      </c>
      <c r="W635" s="10"/>
    </row>
    <row r="636" spans="1:23" x14ac:dyDescent="0.2">
      <c r="A636" s="22" t="str">
        <f t="shared" si="30"/>
        <v/>
      </c>
      <c r="B636" s="9"/>
      <c r="C636" s="9"/>
      <c r="D636" s="9"/>
      <c r="E636" s="9"/>
      <c r="F636" s="14"/>
      <c r="G636" s="9"/>
      <c r="H636" s="33" t="str">
        <f>IF($G636&lt;&gt;"",VLOOKUP($G636,Parametros!$I$3:$N$102,2,FALSE),"")</f>
        <v/>
      </c>
      <c r="I636" s="33" t="str">
        <f>IF($G636&lt;&gt;"",VLOOKUP($G636,Parametros!$I$3:$N$102,4,FALSE),"")</f>
        <v/>
      </c>
      <c r="J636" s="9"/>
      <c r="K636" s="33" t="str">
        <f>IF($J636&lt;&gt;"",VLOOKUP($J636,Parametros!$AL$3:$AN$102,3,FALSE),"")</f>
        <v/>
      </c>
      <c r="L636" s="9"/>
      <c r="M636" s="10"/>
      <c r="S636" s="22" t="str">
        <f t="shared" si="31"/>
        <v/>
      </c>
      <c r="T636" s="9"/>
      <c r="U636" s="9"/>
      <c r="V636" s="69" t="str">
        <f t="shared" si="29"/>
        <v/>
      </c>
      <c r="W636" s="10"/>
    </row>
    <row r="637" spans="1:23" x14ac:dyDescent="0.2">
      <c r="A637" s="22" t="str">
        <f t="shared" si="30"/>
        <v/>
      </c>
      <c r="B637" s="9"/>
      <c r="C637" s="9"/>
      <c r="D637" s="9"/>
      <c r="E637" s="9"/>
      <c r="F637" s="14"/>
      <c r="G637" s="9"/>
      <c r="H637" s="33" t="str">
        <f>IF($G637&lt;&gt;"",VLOOKUP($G637,Parametros!$I$3:$N$102,2,FALSE),"")</f>
        <v/>
      </c>
      <c r="I637" s="33" t="str">
        <f>IF($G637&lt;&gt;"",VLOOKUP($G637,Parametros!$I$3:$N$102,4,FALSE),"")</f>
        <v/>
      </c>
      <c r="J637" s="9"/>
      <c r="K637" s="33" t="str">
        <f>IF($J637&lt;&gt;"",VLOOKUP($J637,Parametros!$AL$3:$AN$102,3,FALSE),"")</f>
        <v/>
      </c>
      <c r="L637" s="9"/>
      <c r="M637" s="10"/>
      <c r="S637" s="22" t="str">
        <f t="shared" si="31"/>
        <v/>
      </c>
      <c r="T637" s="9"/>
      <c r="U637" s="9"/>
      <c r="V637" s="69" t="str">
        <f t="shared" si="29"/>
        <v/>
      </c>
      <c r="W637" s="10"/>
    </row>
    <row r="638" spans="1:23" x14ac:dyDescent="0.2">
      <c r="A638" s="22" t="str">
        <f t="shared" si="30"/>
        <v/>
      </c>
      <c r="B638" s="9"/>
      <c r="C638" s="9"/>
      <c r="D638" s="9"/>
      <c r="E638" s="9"/>
      <c r="F638" s="14"/>
      <c r="G638" s="9"/>
      <c r="H638" s="33" t="str">
        <f>IF($G638&lt;&gt;"",VLOOKUP($G638,Parametros!$I$3:$N$102,2,FALSE),"")</f>
        <v/>
      </c>
      <c r="I638" s="33" t="str">
        <f>IF($G638&lt;&gt;"",VLOOKUP($G638,Parametros!$I$3:$N$102,4,FALSE),"")</f>
        <v/>
      </c>
      <c r="J638" s="9"/>
      <c r="K638" s="33" t="str">
        <f>IF($J638&lt;&gt;"",VLOOKUP($J638,Parametros!$AL$3:$AN$102,3,FALSE),"")</f>
        <v/>
      </c>
      <c r="L638" s="9"/>
      <c r="M638" s="10"/>
      <c r="S638" s="22" t="str">
        <f t="shared" si="31"/>
        <v/>
      </c>
      <c r="T638" s="9"/>
      <c r="U638" s="9"/>
      <c r="V638" s="69" t="str">
        <f t="shared" si="29"/>
        <v/>
      </c>
      <c r="W638" s="10"/>
    </row>
    <row r="639" spans="1:23" x14ac:dyDescent="0.2">
      <c r="A639" s="22" t="str">
        <f t="shared" si="30"/>
        <v/>
      </c>
      <c r="B639" s="9"/>
      <c r="C639" s="9"/>
      <c r="D639" s="9"/>
      <c r="E639" s="9"/>
      <c r="F639" s="14"/>
      <c r="G639" s="9"/>
      <c r="H639" s="33" t="str">
        <f>IF($G639&lt;&gt;"",VLOOKUP($G639,Parametros!$I$3:$N$102,2,FALSE),"")</f>
        <v/>
      </c>
      <c r="I639" s="33" t="str">
        <f>IF($G639&lt;&gt;"",VLOOKUP($G639,Parametros!$I$3:$N$102,4,FALSE),"")</f>
        <v/>
      </c>
      <c r="J639" s="9"/>
      <c r="K639" s="33" t="str">
        <f>IF($J639&lt;&gt;"",VLOOKUP($J639,Parametros!$AL$3:$AN$102,3,FALSE),"")</f>
        <v/>
      </c>
      <c r="L639" s="9"/>
      <c r="M639" s="10"/>
      <c r="S639" s="22" t="str">
        <f t="shared" si="31"/>
        <v/>
      </c>
      <c r="T639" s="9"/>
      <c r="U639" s="9"/>
      <c r="V639" s="69" t="str">
        <f t="shared" si="29"/>
        <v/>
      </c>
      <c r="W639" s="10"/>
    </row>
    <row r="640" spans="1:23" x14ac:dyDescent="0.2">
      <c r="A640" s="22" t="str">
        <f t="shared" si="30"/>
        <v/>
      </c>
      <c r="B640" s="9"/>
      <c r="C640" s="9"/>
      <c r="D640" s="9"/>
      <c r="E640" s="9"/>
      <c r="F640" s="14"/>
      <c r="G640" s="9"/>
      <c r="H640" s="33" t="str">
        <f>IF($G640&lt;&gt;"",VLOOKUP($G640,Parametros!$I$3:$N$102,2,FALSE),"")</f>
        <v/>
      </c>
      <c r="I640" s="33" t="str">
        <f>IF($G640&lt;&gt;"",VLOOKUP($G640,Parametros!$I$3:$N$102,4,FALSE),"")</f>
        <v/>
      </c>
      <c r="J640" s="9"/>
      <c r="K640" s="33" t="str">
        <f>IF($J640&lt;&gt;"",VLOOKUP($J640,Parametros!$AL$3:$AN$102,3,FALSE),"")</f>
        <v/>
      </c>
      <c r="L640" s="9"/>
      <c r="M640" s="10"/>
      <c r="S640" s="22" t="str">
        <f t="shared" si="31"/>
        <v/>
      </c>
      <c r="T640" s="9"/>
      <c r="U640" s="9"/>
      <c r="V640" s="69" t="str">
        <f t="shared" si="29"/>
        <v/>
      </c>
      <c r="W640" s="10"/>
    </row>
    <row r="641" spans="1:23" x14ac:dyDescent="0.2">
      <c r="A641" s="22" t="str">
        <f t="shared" si="30"/>
        <v/>
      </c>
      <c r="B641" s="9"/>
      <c r="C641" s="9"/>
      <c r="D641" s="9"/>
      <c r="E641" s="9"/>
      <c r="F641" s="14"/>
      <c r="G641" s="9"/>
      <c r="H641" s="33" t="str">
        <f>IF($G641&lt;&gt;"",VLOOKUP($G641,Parametros!$I$3:$N$102,2,FALSE),"")</f>
        <v/>
      </c>
      <c r="I641" s="33" t="str">
        <f>IF($G641&lt;&gt;"",VLOOKUP($G641,Parametros!$I$3:$N$102,4,FALSE),"")</f>
        <v/>
      </c>
      <c r="J641" s="9"/>
      <c r="K641" s="33" t="str">
        <f>IF($J641&lt;&gt;"",VLOOKUP($J641,Parametros!$AL$3:$AN$102,3,FALSE),"")</f>
        <v/>
      </c>
      <c r="L641" s="9"/>
      <c r="M641" s="10"/>
      <c r="S641" s="22" t="str">
        <f t="shared" si="31"/>
        <v/>
      </c>
      <c r="T641" s="9"/>
      <c r="U641" s="9"/>
      <c r="V641" s="69" t="str">
        <f t="shared" si="29"/>
        <v/>
      </c>
      <c r="W641" s="10"/>
    </row>
    <row r="642" spans="1:23" x14ac:dyDescent="0.2">
      <c r="A642" s="22" t="str">
        <f t="shared" si="30"/>
        <v/>
      </c>
      <c r="B642" s="9"/>
      <c r="C642" s="9"/>
      <c r="D642" s="9"/>
      <c r="E642" s="9"/>
      <c r="F642" s="14"/>
      <c r="G642" s="9"/>
      <c r="H642" s="33" t="str">
        <f>IF($G642&lt;&gt;"",VLOOKUP($G642,Parametros!$I$3:$N$102,2,FALSE),"")</f>
        <v/>
      </c>
      <c r="I642" s="33" t="str">
        <f>IF($G642&lt;&gt;"",VLOOKUP($G642,Parametros!$I$3:$N$102,4,FALSE),"")</f>
        <v/>
      </c>
      <c r="J642" s="9"/>
      <c r="K642" s="33" t="str">
        <f>IF($J642&lt;&gt;"",VLOOKUP($J642,Parametros!$AL$3:$AN$102,3,FALSE),"")</f>
        <v/>
      </c>
      <c r="L642" s="9"/>
      <c r="M642" s="10"/>
      <c r="S642" s="22" t="str">
        <f t="shared" si="31"/>
        <v/>
      </c>
      <c r="T642" s="9"/>
      <c r="U642" s="9"/>
      <c r="V642" s="69" t="str">
        <f t="shared" si="29"/>
        <v/>
      </c>
      <c r="W642" s="10"/>
    </row>
    <row r="643" spans="1:23" x14ac:dyDescent="0.2">
      <c r="A643" s="22" t="str">
        <f t="shared" si="30"/>
        <v/>
      </c>
      <c r="B643" s="9"/>
      <c r="C643" s="9"/>
      <c r="D643" s="9"/>
      <c r="E643" s="9"/>
      <c r="F643" s="14"/>
      <c r="G643" s="9"/>
      <c r="H643" s="33" t="str">
        <f>IF($G643&lt;&gt;"",VLOOKUP($G643,Parametros!$I$3:$N$102,2,FALSE),"")</f>
        <v/>
      </c>
      <c r="I643" s="33" t="str">
        <f>IF($G643&lt;&gt;"",VLOOKUP($G643,Parametros!$I$3:$N$102,4,FALSE),"")</f>
        <v/>
      </c>
      <c r="J643" s="9"/>
      <c r="K643" s="33" t="str">
        <f>IF($J643&lt;&gt;"",VLOOKUP($J643,Parametros!$AL$3:$AN$102,3,FALSE),"")</f>
        <v/>
      </c>
      <c r="L643" s="9"/>
      <c r="M643" s="10"/>
      <c r="S643" s="22" t="str">
        <f t="shared" si="31"/>
        <v/>
      </c>
      <c r="T643" s="9"/>
      <c r="U643" s="9"/>
      <c r="V643" s="69" t="str">
        <f t="shared" si="29"/>
        <v/>
      </c>
      <c r="W643" s="10"/>
    </row>
    <row r="644" spans="1:23" x14ac:dyDescent="0.2">
      <c r="A644" s="22" t="str">
        <f t="shared" si="30"/>
        <v/>
      </c>
      <c r="B644" s="9"/>
      <c r="C644" s="9"/>
      <c r="D644" s="9"/>
      <c r="E644" s="9"/>
      <c r="F644" s="14"/>
      <c r="G644" s="9"/>
      <c r="H644" s="33" t="str">
        <f>IF($G644&lt;&gt;"",VLOOKUP($G644,Parametros!$I$3:$N$102,2,FALSE),"")</f>
        <v/>
      </c>
      <c r="I644" s="33" t="str">
        <f>IF($G644&lt;&gt;"",VLOOKUP($G644,Parametros!$I$3:$N$102,4,FALSE),"")</f>
        <v/>
      </c>
      <c r="J644" s="9"/>
      <c r="K644" s="33" t="str">
        <f>IF($J644&lt;&gt;"",VLOOKUP($J644,Parametros!$AL$3:$AN$102,3,FALSE),"")</f>
        <v/>
      </c>
      <c r="L644" s="9"/>
      <c r="M644" s="10"/>
      <c r="S644" s="22" t="str">
        <f t="shared" si="31"/>
        <v/>
      </c>
      <c r="T644" s="9"/>
      <c r="U644" s="9"/>
      <c r="V644" s="69" t="str">
        <f t="shared" ref="V644:V707" si="32">T644&amp;U644</f>
        <v/>
      </c>
      <c r="W644" s="10"/>
    </row>
    <row r="645" spans="1:23" x14ac:dyDescent="0.2">
      <c r="A645" s="22" t="str">
        <f t="shared" ref="A645:A708" si="33">IF($C645&lt;&gt;"",$A644+1,"")</f>
        <v/>
      </c>
      <c r="B645" s="9"/>
      <c r="C645" s="9"/>
      <c r="D645" s="9"/>
      <c r="E645" s="9"/>
      <c r="F645" s="14"/>
      <c r="G645" s="9"/>
      <c r="H645" s="33" t="str">
        <f>IF($G645&lt;&gt;"",VLOOKUP($G645,Parametros!$I$3:$N$102,2,FALSE),"")</f>
        <v/>
      </c>
      <c r="I645" s="33" t="str">
        <f>IF($G645&lt;&gt;"",VLOOKUP($G645,Parametros!$I$3:$N$102,4,FALSE),"")</f>
        <v/>
      </c>
      <c r="J645" s="9"/>
      <c r="K645" s="33" t="str">
        <f>IF($J645&lt;&gt;"",VLOOKUP($J645,Parametros!$AL$3:$AN$102,3,FALSE),"")</f>
        <v/>
      </c>
      <c r="L645" s="9"/>
      <c r="M645" s="10"/>
      <c r="S645" s="22" t="str">
        <f t="shared" ref="S645:S708" si="34">IF($U645&lt;&gt;"",$S644+1,"")</f>
        <v/>
      </c>
      <c r="T645" s="9"/>
      <c r="U645" s="9"/>
      <c r="V645" s="69" t="str">
        <f t="shared" si="32"/>
        <v/>
      </c>
      <c r="W645" s="10"/>
    </row>
    <row r="646" spans="1:23" x14ac:dyDescent="0.2">
      <c r="A646" s="22" t="str">
        <f t="shared" si="33"/>
        <v/>
      </c>
      <c r="B646" s="9"/>
      <c r="C646" s="9"/>
      <c r="D646" s="9"/>
      <c r="E646" s="9"/>
      <c r="F646" s="14"/>
      <c r="G646" s="9"/>
      <c r="H646" s="33" t="str">
        <f>IF($G646&lt;&gt;"",VLOOKUP($G646,Parametros!$I$3:$N$102,2,FALSE),"")</f>
        <v/>
      </c>
      <c r="I646" s="33" t="str">
        <f>IF($G646&lt;&gt;"",VLOOKUP($G646,Parametros!$I$3:$N$102,4,FALSE),"")</f>
        <v/>
      </c>
      <c r="J646" s="9"/>
      <c r="K646" s="33" t="str">
        <f>IF($J646&lt;&gt;"",VLOOKUP($J646,Parametros!$AL$3:$AN$102,3,FALSE),"")</f>
        <v/>
      </c>
      <c r="L646" s="9"/>
      <c r="M646" s="10"/>
      <c r="S646" s="22" t="str">
        <f t="shared" si="34"/>
        <v/>
      </c>
      <c r="T646" s="9"/>
      <c r="U646" s="9"/>
      <c r="V646" s="69" t="str">
        <f t="shared" si="32"/>
        <v/>
      </c>
      <c r="W646" s="10"/>
    </row>
    <row r="647" spans="1:23" x14ac:dyDescent="0.2">
      <c r="A647" s="22" t="str">
        <f t="shared" si="33"/>
        <v/>
      </c>
      <c r="B647" s="9"/>
      <c r="C647" s="9"/>
      <c r="D647" s="9"/>
      <c r="E647" s="9"/>
      <c r="F647" s="14"/>
      <c r="G647" s="9"/>
      <c r="H647" s="33" t="str">
        <f>IF($G647&lt;&gt;"",VLOOKUP($G647,Parametros!$I$3:$N$102,2,FALSE),"")</f>
        <v/>
      </c>
      <c r="I647" s="33" t="str">
        <f>IF($G647&lt;&gt;"",VLOOKUP($G647,Parametros!$I$3:$N$102,4,FALSE),"")</f>
        <v/>
      </c>
      <c r="J647" s="9"/>
      <c r="K647" s="33" t="str">
        <f>IF($J647&lt;&gt;"",VLOOKUP($J647,Parametros!$AL$3:$AN$102,3,FALSE),"")</f>
        <v/>
      </c>
      <c r="L647" s="9"/>
      <c r="M647" s="10"/>
      <c r="S647" s="22" t="str">
        <f t="shared" si="34"/>
        <v/>
      </c>
      <c r="T647" s="9"/>
      <c r="U647" s="9"/>
      <c r="V647" s="69" t="str">
        <f t="shared" si="32"/>
        <v/>
      </c>
      <c r="W647" s="10"/>
    </row>
    <row r="648" spans="1:23" x14ac:dyDescent="0.2">
      <c r="A648" s="22" t="str">
        <f t="shared" si="33"/>
        <v/>
      </c>
      <c r="B648" s="9"/>
      <c r="C648" s="9"/>
      <c r="D648" s="9"/>
      <c r="E648" s="9"/>
      <c r="F648" s="14"/>
      <c r="G648" s="9"/>
      <c r="H648" s="33" t="str">
        <f>IF($G648&lt;&gt;"",VLOOKUP($G648,Parametros!$I$3:$N$102,2,FALSE),"")</f>
        <v/>
      </c>
      <c r="I648" s="33" t="str">
        <f>IF($G648&lt;&gt;"",VLOOKUP($G648,Parametros!$I$3:$N$102,4,FALSE),"")</f>
        <v/>
      </c>
      <c r="J648" s="9"/>
      <c r="K648" s="33" t="str">
        <f>IF($J648&lt;&gt;"",VLOOKUP($J648,Parametros!$AL$3:$AN$102,3,FALSE),"")</f>
        <v/>
      </c>
      <c r="L648" s="9"/>
      <c r="M648" s="10"/>
      <c r="S648" s="22" t="str">
        <f t="shared" si="34"/>
        <v/>
      </c>
      <c r="T648" s="9"/>
      <c r="U648" s="9"/>
      <c r="V648" s="69" t="str">
        <f t="shared" si="32"/>
        <v/>
      </c>
      <c r="W648" s="10"/>
    </row>
    <row r="649" spans="1:23" x14ac:dyDescent="0.2">
      <c r="A649" s="22" t="str">
        <f t="shared" si="33"/>
        <v/>
      </c>
      <c r="B649" s="9"/>
      <c r="C649" s="9"/>
      <c r="D649" s="9"/>
      <c r="E649" s="9"/>
      <c r="F649" s="14"/>
      <c r="G649" s="9"/>
      <c r="H649" s="33" t="str">
        <f>IF($G649&lt;&gt;"",VLOOKUP($G649,Parametros!$I$3:$N$102,2,FALSE),"")</f>
        <v/>
      </c>
      <c r="I649" s="33" t="str">
        <f>IF($G649&lt;&gt;"",VLOOKUP($G649,Parametros!$I$3:$N$102,4,FALSE),"")</f>
        <v/>
      </c>
      <c r="J649" s="9"/>
      <c r="K649" s="33" t="str">
        <f>IF($J649&lt;&gt;"",VLOOKUP($J649,Parametros!$AL$3:$AN$102,3,FALSE),"")</f>
        <v/>
      </c>
      <c r="L649" s="9"/>
      <c r="M649" s="10"/>
      <c r="S649" s="22" t="str">
        <f t="shared" si="34"/>
        <v/>
      </c>
      <c r="T649" s="9"/>
      <c r="U649" s="9"/>
      <c r="V649" s="69" t="str">
        <f t="shared" si="32"/>
        <v/>
      </c>
      <c r="W649" s="10"/>
    </row>
    <row r="650" spans="1:23" x14ac:dyDescent="0.2">
      <c r="A650" s="22" t="str">
        <f t="shared" si="33"/>
        <v/>
      </c>
      <c r="B650" s="9"/>
      <c r="C650" s="9"/>
      <c r="D650" s="9"/>
      <c r="E650" s="9"/>
      <c r="F650" s="14"/>
      <c r="G650" s="9"/>
      <c r="H650" s="33" t="str">
        <f>IF($G650&lt;&gt;"",VLOOKUP($G650,Parametros!$I$3:$N$102,2,FALSE),"")</f>
        <v/>
      </c>
      <c r="I650" s="33" t="str">
        <f>IF($G650&lt;&gt;"",VLOOKUP($G650,Parametros!$I$3:$N$102,4,FALSE),"")</f>
        <v/>
      </c>
      <c r="J650" s="9"/>
      <c r="K650" s="33" t="str">
        <f>IF($J650&lt;&gt;"",VLOOKUP($J650,Parametros!$AL$3:$AN$102,3,FALSE),"")</f>
        <v/>
      </c>
      <c r="L650" s="9"/>
      <c r="M650" s="10"/>
      <c r="S650" s="22" t="str">
        <f t="shared" si="34"/>
        <v/>
      </c>
      <c r="T650" s="9"/>
      <c r="U650" s="9"/>
      <c r="V650" s="69" t="str">
        <f t="shared" si="32"/>
        <v/>
      </c>
      <c r="W650" s="10"/>
    </row>
    <row r="651" spans="1:23" x14ac:dyDescent="0.2">
      <c r="A651" s="22" t="str">
        <f t="shared" si="33"/>
        <v/>
      </c>
      <c r="B651" s="9"/>
      <c r="C651" s="9"/>
      <c r="D651" s="9"/>
      <c r="E651" s="9"/>
      <c r="F651" s="14"/>
      <c r="G651" s="9"/>
      <c r="H651" s="33" t="str">
        <f>IF($G651&lt;&gt;"",VLOOKUP($G651,Parametros!$I$3:$N$102,2,FALSE),"")</f>
        <v/>
      </c>
      <c r="I651" s="33" t="str">
        <f>IF($G651&lt;&gt;"",VLOOKUP($G651,Parametros!$I$3:$N$102,4,FALSE),"")</f>
        <v/>
      </c>
      <c r="J651" s="9"/>
      <c r="K651" s="33" t="str">
        <f>IF($J651&lt;&gt;"",VLOOKUP($J651,Parametros!$AL$3:$AN$102,3,FALSE),"")</f>
        <v/>
      </c>
      <c r="L651" s="9"/>
      <c r="M651" s="10"/>
      <c r="S651" s="22" t="str">
        <f t="shared" si="34"/>
        <v/>
      </c>
      <c r="T651" s="9"/>
      <c r="U651" s="9"/>
      <c r="V651" s="69" t="str">
        <f t="shared" si="32"/>
        <v/>
      </c>
      <c r="W651" s="10"/>
    </row>
    <row r="652" spans="1:23" x14ac:dyDescent="0.2">
      <c r="A652" s="22" t="str">
        <f t="shared" si="33"/>
        <v/>
      </c>
      <c r="B652" s="9"/>
      <c r="C652" s="9"/>
      <c r="D652" s="9"/>
      <c r="E652" s="9"/>
      <c r="F652" s="14"/>
      <c r="G652" s="9"/>
      <c r="H652" s="33" t="str">
        <f>IF($G652&lt;&gt;"",VLOOKUP($G652,Parametros!$I$3:$N$102,2,FALSE),"")</f>
        <v/>
      </c>
      <c r="I652" s="33" t="str">
        <f>IF($G652&lt;&gt;"",VLOOKUP($G652,Parametros!$I$3:$N$102,4,FALSE),"")</f>
        <v/>
      </c>
      <c r="J652" s="9"/>
      <c r="K652" s="33" t="str">
        <f>IF($J652&lt;&gt;"",VLOOKUP($J652,Parametros!$AL$3:$AN$102,3,FALSE),"")</f>
        <v/>
      </c>
      <c r="L652" s="9"/>
      <c r="M652" s="10"/>
      <c r="S652" s="22" t="str">
        <f t="shared" si="34"/>
        <v/>
      </c>
      <c r="T652" s="9"/>
      <c r="U652" s="9"/>
      <c r="V652" s="69" t="str">
        <f t="shared" si="32"/>
        <v/>
      </c>
      <c r="W652" s="10"/>
    </row>
    <row r="653" spans="1:23" x14ac:dyDescent="0.2">
      <c r="A653" s="22" t="str">
        <f t="shared" si="33"/>
        <v/>
      </c>
      <c r="B653" s="9"/>
      <c r="C653" s="9"/>
      <c r="D653" s="9"/>
      <c r="E653" s="9"/>
      <c r="F653" s="14"/>
      <c r="G653" s="9"/>
      <c r="H653" s="33" t="str">
        <f>IF($G653&lt;&gt;"",VLOOKUP($G653,Parametros!$I$3:$N$102,2,FALSE),"")</f>
        <v/>
      </c>
      <c r="I653" s="33" t="str">
        <f>IF($G653&lt;&gt;"",VLOOKUP($G653,Parametros!$I$3:$N$102,4,FALSE),"")</f>
        <v/>
      </c>
      <c r="J653" s="9"/>
      <c r="K653" s="33" t="str">
        <f>IF($J653&lt;&gt;"",VLOOKUP($J653,Parametros!$AL$3:$AN$102,3,FALSE),"")</f>
        <v/>
      </c>
      <c r="L653" s="9"/>
      <c r="M653" s="10"/>
      <c r="S653" s="22" t="str">
        <f t="shared" si="34"/>
        <v/>
      </c>
      <c r="T653" s="9"/>
      <c r="U653" s="9"/>
      <c r="V653" s="69" t="str">
        <f t="shared" si="32"/>
        <v/>
      </c>
      <c r="W653" s="10"/>
    </row>
    <row r="654" spans="1:23" x14ac:dyDescent="0.2">
      <c r="A654" s="22" t="str">
        <f t="shared" si="33"/>
        <v/>
      </c>
      <c r="B654" s="9"/>
      <c r="C654" s="9"/>
      <c r="D654" s="9"/>
      <c r="E654" s="9"/>
      <c r="F654" s="14"/>
      <c r="G654" s="9"/>
      <c r="H654" s="33" t="str">
        <f>IF($G654&lt;&gt;"",VLOOKUP($G654,Parametros!$I$3:$N$102,2,FALSE),"")</f>
        <v/>
      </c>
      <c r="I654" s="33" t="str">
        <f>IF($G654&lt;&gt;"",VLOOKUP($G654,Parametros!$I$3:$N$102,4,FALSE),"")</f>
        <v/>
      </c>
      <c r="J654" s="9"/>
      <c r="K654" s="33" t="str">
        <f>IF($J654&lt;&gt;"",VLOOKUP($J654,Parametros!$AL$3:$AN$102,3,FALSE),"")</f>
        <v/>
      </c>
      <c r="L654" s="9"/>
      <c r="M654" s="10"/>
      <c r="S654" s="22" t="str">
        <f t="shared" si="34"/>
        <v/>
      </c>
      <c r="T654" s="9"/>
      <c r="U654" s="9"/>
      <c r="V654" s="69" t="str">
        <f t="shared" si="32"/>
        <v/>
      </c>
      <c r="W654" s="10"/>
    </row>
    <row r="655" spans="1:23" x14ac:dyDescent="0.2">
      <c r="A655" s="22" t="str">
        <f t="shared" si="33"/>
        <v/>
      </c>
      <c r="B655" s="9"/>
      <c r="C655" s="9"/>
      <c r="D655" s="9"/>
      <c r="E655" s="9"/>
      <c r="F655" s="14"/>
      <c r="G655" s="9"/>
      <c r="H655" s="33" t="str">
        <f>IF($G655&lt;&gt;"",VLOOKUP($G655,Parametros!$I$3:$N$102,2,FALSE),"")</f>
        <v/>
      </c>
      <c r="I655" s="33" t="str">
        <f>IF($G655&lt;&gt;"",VLOOKUP($G655,Parametros!$I$3:$N$102,4,FALSE),"")</f>
        <v/>
      </c>
      <c r="J655" s="9"/>
      <c r="K655" s="33" t="str">
        <f>IF($J655&lt;&gt;"",VLOOKUP($J655,Parametros!$AL$3:$AN$102,3,FALSE),"")</f>
        <v/>
      </c>
      <c r="L655" s="9"/>
      <c r="M655" s="10"/>
      <c r="S655" s="22" t="str">
        <f t="shared" si="34"/>
        <v/>
      </c>
      <c r="T655" s="9"/>
      <c r="U655" s="9"/>
      <c r="V655" s="69" t="str">
        <f t="shared" si="32"/>
        <v/>
      </c>
      <c r="W655" s="10"/>
    </row>
    <row r="656" spans="1:23" x14ac:dyDescent="0.2">
      <c r="A656" s="22" t="str">
        <f t="shared" si="33"/>
        <v/>
      </c>
      <c r="B656" s="9"/>
      <c r="C656" s="9"/>
      <c r="D656" s="9"/>
      <c r="E656" s="9"/>
      <c r="F656" s="14"/>
      <c r="G656" s="9"/>
      <c r="H656" s="33" t="str">
        <f>IF($G656&lt;&gt;"",VLOOKUP($G656,Parametros!$I$3:$N$102,2,FALSE),"")</f>
        <v/>
      </c>
      <c r="I656" s="33" t="str">
        <f>IF($G656&lt;&gt;"",VLOOKUP($G656,Parametros!$I$3:$N$102,4,FALSE),"")</f>
        <v/>
      </c>
      <c r="J656" s="9"/>
      <c r="K656" s="33" t="str">
        <f>IF($J656&lt;&gt;"",VLOOKUP($J656,Parametros!$AL$3:$AN$102,3,FALSE),"")</f>
        <v/>
      </c>
      <c r="L656" s="9"/>
      <c r="M656" s="10"/>
      <c r="S656" s="22" t="str">
        <f t="shared" si="34"/>
        <v/>
      </c>
      <c r="T656" s="9"/>
      <c r="U656" s="9"/>
      <c r="V656" s="69" t="str">
        <f t="shared" si="32"/>
        <v/>
      </c>
      <c r="W656" s="10"/>
    </row>
    <row r="657" spans="1:23" x14ac:dyDescent="0.2">
      <c r="A657" s="22" t="str">
        <f t="shared" si="33"/>
        <v/>
      </c>
      <c r="B657" s="9"/>
      <c r="C657" s="9"/>
      <c r="D657" s="9"/>
      <c r="E657" s="9"/>
      <c r="F657" s="14"/>
      <c r="G657" s="9"/>
      <c r="H657" s="33" t="str">
        <f>IF($G657&lt;&gt;"",VLOOKUP($G657,Parametros!$I$3:$N$102,2,FALSE),"")</f>
        <v/>
      </c>
      <c r="I657" s="33" t="str">
        <f>IF($G657&lt;&gt;"",VLOOKUP($G657,Parametros!$I$3:$N$102,4,FALSE),"")</f>
        <v/>
      </c>
      <c r="J657" s="9"/>
      <c r="K657" s="33" t="str">
        <f>IF($J657&lt;&gt;"",VLOOKUP($J657,Parametros!$AL$3:$AN$102,3,FALSE),"")</f>
        <v/>
      </c>
      <c r="L657" s="9"/>
      <c r="M657" s="10"/>
      <c r="S657" s="22" t="str">
        <f t="shared" si="34"/>
        <v/>
      </c>
      <c r="T657" s="9"/>
      <c r="U657" s="9"/>
      <c r="V657" s="69" t="str">
        <f t="shared" si="32"/>
        <v/>
      </c>
      <c r="W657" s="10"/>
    </row>
    <row r="658" spans="1:23" x14ac:dyDescent="0.2">
      <c r="A658" s="22" t="str">
        <f t="shared" si="33"/>
        <v/>
      </c>
      <c r="B658" s="9"/>
      <c r="C658" s="9"/>
      <c r="D658" s="9"/>
      <c r="E658" s="9"/>
      <c r="F658" s="14"/>
      <c r="G658" s="9"/>
      <c r="H658" s="33" t="str">
        <f>IF($G658&lt;&gt;"",VLOOKUP($G658,Parametros!$I$3:$N$102,2,FALSE),"")</f>
        <v/>
      </c>
      <c r="I658" s="33" t="str">
        <f>IF($G658&lt;&gt;"",VLOOKUP($G658,Parametros!$I$3:$N$102,4,FALSE),"")</f>
        <v/>
      </c>
      <c r="J658" s="9"/>
      <c r="K658" s="33" t="str">
        <f>IF($J658&lt;&gt;"",VLOOKUP($J658,Parametros!$AL$3:$AN$102,3,FALSE),"")</f>
        <v/>
      </c>
      <c r="L658" s="9"/>
      <c r="M658" s="10"/>
      <c r="S658" s="22" t="str">
        <f t="shared" si="34"/>
        <v/>
      </c>
      <c r="T658" s="9"/>
      <c r="U658" s="9"/>
      <c r="V658" s="69" t="str">
        <f t="shared" si="32"/>
        <v/>
      </c>
      <c r="W658" s="10"/>
    </row>
    <row r="659" spans="1:23" x14ac:dyDescent="0.2">
      <c r="A659" s="22" t="str">
        <f t="shared" si="33"/>
        <v/>
      </c>
      <c r="B659" s="9"/>
      <c r="C659" s="9"/>
      <c r="D659" s="9"/>
      <c r="E659" s="9"/>
      <c r="F659" s="14"/>
      <c r="G659" s="9"/>
      <c r="H659" s="33" t="str">
        <f>IF($G659&lt;&gt;"",VLOOKUP($G659,Parametros!$I$3:$N$102,2,FALSE),"")</f>
        <v/>
      </c>
      <c r="I659" s="33" t="str">
        <f>IF($G659&lt;&gt;"",VLOOKUP($G659,Parametros!$I$3:$N$102,4,FALSE),"")</f>
        <v/>
      </c>
      <c r="J659" s="9"/>
      <c r="K659" s="33" t="str">
        <f>IF($J659&lt;&gt;"",VLOOKUP($J659,Parametros!$AL$3:$AN$102,3,FALSE),"")</f>
        <v/>
      </c>
      <c r="L659" s="9"/>
      <c r="M659" s="10"/>
      <c r="S659" s="22" t="str">
        <f t="shared" si="34"/>
        <v/>
      </c>
      <c r="T659" s="9"/>
      <c r="U659" s="9"/>
      <c r="V659" s="69" t="str">
        <f t="shared" si="32"/>
        <v/>
      </c>
      <c r="W659" s="10"/>
    </row>
    <row r="660" spans="1:23" x14ac:dyDescent="0.2">
      <c r="A660" s="22" t="str">
        <f t="shared" si="33"/>
        <v/>
      </c>
      <c r="B660" s="9"/>
      <c r="C660" s="9"/>
      <c r="D660" s="9"/>
      <c r="E660" s="9"/>
      <c r="F660" s="14"/>
      <c r="G660" s="9"/>
      <c r="H660" s="33" t="str">
        <f>IF($G660&lt;&gt;"",VLOOKUP($G660,Parametros!$I$3:$N$102,2,FALSE),"")</f>
        <v/>
      </c>
      <c r="I660" s="33" t="str">
        <f>IF($G660&lt;&gt;"",VLOOKUP($G660,Parametros!$I$3:$N$102,4,FALSE),"")</f>
        <v/>
      </c>
      <c r="J660" s="9"/>
      <c r="K660" s="33" t="str">
        <f>IF($J660&lt;&gt;"",VLOOKUP($J660,Parametros!$AL$3:$AN$102,3,FALSE),"")</f>
        <v/>
      </c>
      <c r="L660" s="9"/>
      <c r="M660" s="10"/>
      <c r="S660" s="22" t="str">
        <f t="shared" si="34"/>
        <v/>
      </c>
      <c r="T660" s="9"/>
      <c r="U660" s="9"/>
      <c r="V660" s="69" t="str">
        <f t="shared" si="32"/>
        <v/>
      </c>
      <c r="W660" s="10"/>
    </row>
    <row r="661" spans="1:23" x14ac:dyDescent="0.2">
      <c r="A661" s="22" t="str">
        <f t="shared" si="33"/>
        <v/>
      </c>
      <c r="B661" s="9"/>
      <c r="C661" s="9"/>
      <c r="D661" s="9"/>
      <c r="E661" s="9"/>
      <c r="F661" s="14"/>
      <c r="G661" s="9"/>
      <c r="H661" s="33" t="str">
        <f>IF($G661&lt;&gt;"",VLOOKUP($G661,Parametros!$I$3:$N$102,2,FALSE),"")</f>
        <v/>
      </c>
      <c r="I661" s="33" t="str">
        <f>IF($G661&lt;&gt;"",VLOOKUP($G661,Parametros!$I$3:$N$102,4,FALSE),"")</f>
        <v/>
      </c>
      <c r="J661" s="9"/>
      <c r="K661" s="33" t="str">
        <f>IF($J661&lt;&gt;"",VLOOKUP($J661,Parametros!$AL$3:$AN$102,3,FALSE),"")</f>
        <v/>
      </c>
      <c r="L661" s="9"/>
      <c r="M661" s="10"/>
      <c r="S661" s="22" t="str">
        <f t="shared" si="34"/>
        <v/>
      </c>
      <c r="T661" s="9"/>
      <c r="U661" s="9"/>
      <c r="V661" s="69" t="str">
        <f t="shared" si="32"/>
        <v/>
      </c>
      <c r="W661" s="10"/>
    </row>
    <row r="662" spans="1:23" x14ac:dyDescent="0.2">
      <c r="A662" s="22" t="str">
        <f t="shared" si="33"/>
        <v/>
      </c>
      <c r="B662" s="9"/>
      <c r="C662" s="9"/>
      <c r="D662" s="9"/>
      <c r="E662" s="9"/>
      <c r="F662" s="14"/>
      <c r="G662" s="9"/>
      <c r="H662" s="33" t="str">
        <f>IF($G662&lt;&gt;"",VLOOKUP($G662,Parametros!$I$3:$N$102,2,FALSE),"")</f>
        <v/>
      </c>
      <c r="I662" s="33" t="str">
        <f>IF($G662&lt;&gt;"",VLOOKUP($G662,Parametros!$I$3:$N$102,4,FALSE),"")</f>
        <v/>
      </c>
      <c r="J662" s="9"/>
      <c r="K662" s="33" t="str">
        <f>IF($J662&lt;&gt;"",VLOOKUP($J662,Parametros!$AL$3:$AN$102,3,FALSE),"")</f>
        <v/>
      </c>
      <c r="L662" s="9"/>
      <c r="M662" s="10"/>
      <c r="S662" s="22" t="str">
        <f t="shared" si="34"/>
        <v/>
      </c>
      <c r="T662" s="9"/>
      <c r="U662" s="9"/>
      <c r="V662" s="69" t="str">
        <f t="shared" si="32"/>
        <v/>
      </c>
      <c r="W662" s="10"/>
    </row>
    <row r="663" spans="1:23" x14ac:dyDescent="0.2">
      <c r="A663" s="22" t="str">
        <f t="shared" si="33"/>
        <v/>
      </c>
      <c r="B663" s="9"/>
      <c r="C663" s="9"/>
      <c r="D663" s="9"/>
      <c r="E663" s="9"/>
      <c r="F663" s="14"/>
      <c r="G663" s="9"/>
      <c r="H663" s="33" t="str">
        <f>IF($G663&lt;&gt;"",VLOOKUP($G663,Parametros!$I$3:$N$102,2,FALSE),"")</f>
        <v/>
      </c>
      <c r="I663" s="33" t="str">
        <f>IF($G663&lt;&gt;"",VLOOKUP($G663,Parametros!$I$3:$N$102,4,FALSE),"")</f>
        <v/>
      </c>
      <c r="J663" s="9"/>
      <c r="K663" s="33" t="str">
        <f>IF($J663&lt;&gt;"",VLOOKUP($J663,Parametros!$AL$3:$AN$102,3,FALSE),"")</f>
        <v/>
      </c>
      <c r="L663" s="9"/>
      <c r="M663" s="10"/>
      <c r="S663" s="22" t="str">
        <f t="shared" si="34"/>
        <v/>
      </c>
      <c r="T663" s="9"/>
      <c r="U663" s="9"/>
      <c r="V663" s="69" t="str">
        <f t="shared" si="32"/>
        <v/>
      </c>
      <c r="W663" s="10"/>
    </row>
    <row r="664" spans="1:23" x14ac:dyDescent="0.2">
      <c r="A664" s="22" t="str">
        <f t="shared" si="33"/>
        <v/>
      </c>
      <c r="B664" s="9"/>
      <c r="C664" s="9"/>
      <c r="D664" s="9"/>
      <c r="E664" s="9"/>
      <c r="F664" s="14"/>
      <c r="G664" s="9"/>
      <c r="H664" s="33" t="str">
        <f>IF($G664&lt;&gt;"",VLOOKUP($G664,Parametros!$I$3:$N$102,2,FALSE),"")</f>
        <v/>
      </c>
      <c r="I664" s="33" t="str">
        <f>IF($G664&lt;&gt;"",VLOOKUP($G664,Parametros!$I$3:$N$102,4,FALSE),"")</f>
        <v/>
      </c>
      <c r="J664" s="9"/>
      <c r="K664" s="33" t="str">
        <f>IF($J664&lt;&gt;"",VLOOKUP($J664,Parametros!$AL$3:$AN$102,3,FALSE),"")</f>
        <v/>
      </c>
      <c r="L664" s="9"/>
      <c r="M664" s="10"/>
      <c r="S664" s="22" t="str">
        <f t="shared" si="34"/>
        <v/>
      </c>
      <c r="T664" s="9"/>
      <c r="U664" s="9"/>
      <c r="V664" s="69" t="str">
        <f t="shared" si="32"/>
        <v/>
      </c>
      <c r="W664" s="10"/>
    </row>
    <row r="665" spans="1:23" x14ac:dyDescent="0.2">
      <c r="A665" s="22" t="str">
        <f t="shared" si="33"/>
        <v/>
      </c>
      <c r="B665" s="9"/>
      <c r="C665" s="9"/>
      <c r="D665" s="9"/>
      <c r="E665" s="9"/>
      <c r="F665" s="14"/>
      <c r="G665" s="9"/>
      <c r="H665" s="33" t="str">
        <f>IF($G665&lt;&gt;"",VLOOKUP($G665,Parametros!$I$3:$N$102,2,FALSE),"")</f>
        <v/>
      </c>
      <c r="I665" s="33" t="str">
        <f>IF($G665&lt;&gt;"",VLOOKUP($G665,Parametros!$I$3:$N$102,4,FALSE),"")</f>
        <v/>
      </c>
      <c r="J665" s="9"/>
      <c r="K665" s="33" t="str">
        <f>IF($J665&lt;&gt;"",VLOOKUP($J665,Parametros!$AL$3:$AN$102,3,FALSE),"")</f>
        <v/>
      </c>
      <c r="L665" s="9"/>
      <c r="M665" s="10"/>
      <c r="S665" s="22" t="str">
        <f t="shared" si="34"/>
        <v/>
      </c>
      <c r="T665" s="9"/>
      <c r="U665" s="9"/>
      <c r="V665" s="69" t="str">
        <f t="shared" si="32"/>
        <v/>
      </c>
      <c r="W665" s="10"/>
    </row>
    <row r="666" spans="1:23" x14ac:dyDescent="0.2">
      <c r="A666" s="22" t="str">
        <f t="shared" si="33"/>
        <v/>
      </c>
      <c r="B666" s="9"/>
      <c r="C666" s="9"/>
      <c r="D666" s="9"/>
      <c r="E666" s="9"/>
      <c r="F666" s="14"/>
      <c r="G666" s="9"/>
      <c r="H666" s="33" t="str">
        <f>IF($G666&lt;&gt;"",VLOOKUP($G666,Parametros!$I$3:$N$102,2,FALSE),"")</f>
        <v/>
      </c>
      <c r="I666" s="33" t="str">
        <f>IF($G666&lt;&gt;"",VLOOKUP($G666,Parametros!$I$3:$N$102,4,FALSE),"")</f>
        <v/>
      </c>
      <c r="J666" s="9"/>
      <c r="K666" s="33" t="str">
        <f>IF($J666&lt;&gt;"",VLOOKUP($J666,Parametros!$AL$3:$AN$102,3,FALSE),"")</f>
        <v/>
      </c>
      <c r="L666" s="9"/>
      <c r="M666" s="10"/>
      <c r="S666" s="22" t="str">
        <f t="shared" si="34"/>
        <v/>
      </c>
      <c r="T666" s="9"/>
      <c r="U666" s="9"/>
      <c r="V666" s="69" t="str">
        <f t="shared" si="32"/>
        <v/>
      </c>
      <c r="W666" s="10"/>
    </row>
    <row r="667" spans="1:23" x14ac:dyDescent="0.2">
      <c r="A667" s="22" t="str">
        <f t="shared" si="33"/>
        <v/>
      </c>
      <c r="B667" s="9"/>
      <c r="C667" s="9"/>
      <c r="D667" s="9"/>
      <c r="E667" s="9"/>
      <c r="F667" s="14"/>
      <c r="G667" s="9"/>
      <c r="H667" s="33" t="str">
        <f>IF($G667&lt;&gt;"",VLOOKUP($G667,Parametros!$I$3:$N$102,2,FALSE),"")</f>
        <v/>
      </c>
      <c r="I667" s="33" t="str">
        <f>IF($G667&lt;&gt;"",VLOOKUP($G667,Parametros!$I$3:$N$102,4,FALSE),"")</f>
        <v/>
      </c>
      <c r="J667" s="9"/>
      <c r="K667" s="33" t="str">
        <f>IF($J667&lt;&gt;"",VLOOKUP($J667,Parametros!$AL$3:$AN$102,3,FALSE),"")</f>
        <v/>
      </c>
      <c r="L667" s="9"/>
      <c r="M667" s="10"/>
      <c r="S667" s="22" t="str">
        <f t="shared" si="34"/>
        <v/>
      </c>
      <c r="T667" s="9"/>
      <c r="U667" s="9"/>
      <c r="V667" s="69" t="str">
        <f t="shared" si="32"/>
        <v/>
      </c>
      <c r="W667" s="10"/>
    </row>
    <row r="668" spans="1:23" x14ac:dyDescent="0.2">
      <c r="A668" s="22" t="str">
        <f t="shared" si="33"/>
        <v/>
      </c>
      <c r="B668" s="9"/>
      <c r="C668" s="9"/>
      <c r="D668" s="9"/>
      <c r="E668" s="9"/>
      <c r="F668" s="14"/>
      <c r="G668" s="9"/>
      <c r="H668" s="33" t="str">
        <f>IF($G668&lt;&gt;"",VLOOKUP($G668,Parametros!$I$3:$N$102,2,FALSE),"")</f>
        <v/>
      </c>
      <c r="I668" s="33" t="str">
        <f>IF($G668&lt;&gt;"",VLOOKUP($G668,Parametros!$I$3:$N$102,4,FALSE),"")</f>
        <v/>
      </c>
      <c r="J668" s="9"/>
      <c r="K668" s="33" t="str">
        <f>IF($J668&lt;&gt;"",VLOOKUP($J668,Parametros!$AL$3:$AN$102,3,FALSE),"")</f>
        <v/>
      </c>
      <c r="L668" s="9"/>
      <c r="M668" s="10"/>
      <c r="S668" s="22" t="str">
        <f t="shared" si="34"/>
        <v/>
      </c>
      <c r="T668" s="9"/>
      <c r="U668" s="9"/>
      <c r="V668" s="69" t="str">
        <f t="shared" si="32"/>
        <v/>
      </c>
      <c r="W668" s="10"/>
    </row>
    <row r="669" spans="1:23" x14ac:dyDescent="0.2">
      <c r="A669" s="22" t="str">
        <f t="shared" si="33"/>
        <v/>
      </c>
      <c r="B669" s="9"/>
      <c r="C669" s="9"/>
      <c r="D669" s="9"/>
      <c r="E669" s="9"/>
      <c r="F669" s="14"/>
      <c r="G669" s="9"/>
      <c r="H669" s="33" t="str">
        <f>IF($G669&lt;&gt;"",VLOOKUP($G669,Parametros!$I$3:$N$102,2,FALSE),"")</f>
        <v/>
      </c>
      <c r="I669" s="33" t="str">
        <f>IF($G669&lt;&gt;"",VLOOKUP($G669,Parametros!$I$3:$N$102,4,FALSE),"")</f>
        <v/>
      </c>
      <c r="J669" s="9"/>
      <c r="K669" s="33" t="str">
        <f>IF($J669&lt;&gt;"",VLOOKUP($J669,Parametros!$AL$3:$AN$102,3,FALSE),"")</f>
        <v/>
      </c>
      <c r="L669" s="9"/>
      <c r="M669" s="10"/>
      <c r="S669" s="22" t="str">
        <f t="shared" si="34"/>
        <v/>
      </c>
      <c r="T669" s="9"/>
      <c r="U669" s="9"/>
      <c r="V669" s="69" t="str">
        <f t="shared" si="32"/>
        <v/>
      </c>
      <c r="W669" s="10"/>
    </row>
    <row r="670" spans="1:23" x14ac:dyDescent="0.2">
      <c r="A670" s="22" t="str">
        <f t="shared" si="33"/>
        <v/>
      </c>
      <c r="B670" s="9"/>
      <c r="C670" s="9"/>
      <c r="D670" s="9"/>
      <c r="E670" s="9"/>
      <c r="F670" s="14"/>
      <c r="G670" s="9"/>
      <c r="H670" s="33" t="str">
        <f>IF($G670&lt;&gt;"",VLOOKUP($G670,Parametros!$I$3:$N$102,2,FALSE),"")</f>
        <v/>
      </c>
      <c r="I670" s="33" t="str">
        <f>IF($G670&lt;&gt;"",VLOOKUP($G670,Parametros!$I$3:$N$102,4,FALSE),"")</f>
        <v/>
      </c>
      <c r="J670" s="9"/>
      <c r="K670" s="33" t="str">
        <f>IF($J670&lt;&gt;"",VLOOKUP($J670,Parametros!$AL$3:$AN$102,3,FALSE),"")</f>
        <v/>
      </c>
      <c r="L670" s="9"/>
      <c r="M670" s="10"/>
      <c r="S670" s="22" t="str">
        <f t="shared" si="34"/>
        <v/>
      </c>
      <c r="T670" s="9"/>
      <c r="U670" s="9"/>
      <c r="V670" s="69" t="str">
        <f t="shared" si="32"/>
        <v/>
      </c>
      <c r="W670" s="10"/>
    </row>
    <row r="671" spans="1:23" x14ac:dyDescent="0.2">
      <c r="A671" s="22" t="str">
        <f t="shared" si="33"/>
        <v/>
      </c>
      <c r="B671" s="9"/>
      <c r="C671" s="9"/>
      <c r="D671" s="9"/>
      <c r="E671" s="9"/>
      <c r="F671" s="14"/>
      <c r="G671" s="9"/>
      <c r="H671" s="33" t="str">
        <f>IF($G671&lt;&gt;"",VLOOKUP($G671,Parametros!$I$3:$N$102,2,FALSE),"")</f>
        <v/>
      </c>
      <c r="I671" s="33" t="str">
        <f>IF($G671&lt;&gt;"",VLOOKUP($G671,Parametros!$I$3:$N$102,4,FALSE),"")</f>
        <v/>
      </c>
      <c r="J671" s="9"/>
      <c r="K671" s="33" t="str">
        <f>IF($J671&lt;&gt;"",VLOOKUP($J671,Parametros!$AL$3:$AN$102,3,FALSE),"")</f>
        <v/>
      </c>
      <c r="L671" s="9"/>
      <c r="M671" s="10"/>
      <c r="S671" s="22" t="str">
        <f t="shared" si="34"/>
        <v/>
      </c>
      <c r="T671" s="9"/>
      <c r="U671" s="9"/>
      <c r="V671" s="69" t="str">
        <f t="shared" si="32"/>
        <v/>
      </c>
      <c r="W671" s="10"/>
    </row>
    <row r="672" spans="1:23" x14ac:dyDescent="0.2">
      <c r="A672" s="22" t="str">
        <f t="shared" si="33"/>
        <v/>
      </c>
      <c r="B672" s="9"/>
      <c r="C672" s="9"/>
      <c r="D672" s="9"/>
      <c r="E672" s="9"/>
      <c r="F672" s="14"/>
      <c r="G672" s="9"/>
      <c r="H672" s="33" t="str">
        <f>IF($G672&lt;&gt;"",VLOOKUP($G672,Parametros!$I$3:$N$102,2,FALSE),"")</f>
        <v/>
      </c>
      <c r="I672" s="33" t="str">
        <f>IF($G672&lt;&gt;"",VLOOKUP($G672,Parametros!$I$3:$N$102,4,FALSE),"")</f>
        <v/>
      </c>
      <c r="J672" s="9"/>
      <c r="K672" s="33" t="str">
        <f>IF($J672&lt;&gt;"",VLOOKUP($J672,Parametros!$AL$3:$AN$102,3,FALSE),"")</f>
        <v/>
      </c>
      <c r="L672" s="9"/>
      <c r="M672" s="10"/>
      <c r="S672" s="22" t="str">
        <f t="shared" si="34"/>
        <v/>
      </c>
      <c r="T672" s="9"/>
      <c r="U672" s="9"/>
      <c r="V672" s="69" t="str">
        <f t="shared" si="32"/>
        <v/>
      </c>
      <c r="W672" s="10"/>
    </row>
    <row r="673" spans="1:23" x14ac:dyDescent="0.2">
      <c r="A673" s="22" t="str">
        <f t="shared" si="33"/>
        <v/>
      </c>
      <c r="B673" s="9"/>
      <c r="C673" s="9"/>
      <c r="D673" s="9"/>
      <c r="E673" s="9"/>
      <c r="F673" s="14"/>
      <c r="G673" s="9"/>
      <c r="H673" s="33" t="str">
        <f>IF($G673&lt;&gt;"",VLOOKUP($G673,Parametros!$I$3:$N$102,2,FALSE),"")</f>
        <v/>
      </c>
      <c r="I673" s="33" t="str">
        <f>IF($G673&lt;&gt;"",VLOOKUP($G673,Parametros!$I$3:$N$102,4,FALSE),"")</f>
        <v/>
      </c>
      <c r="J673" s="9"/>
      <c r="K673" s="33" t="str">
        <f>IF($J673&lt;&gt;"",VLOOKUP($J673,Parametros!$AL$3:$AN$102,3,FALSE),"")</f>
        <v/>
      </c>
      <c r="L673" s="9"/>
      <c r="M673" s="10"/>
      <c r="S673" s="22" t="str">
        <f t="shared" si="34"/>
        <v/>
      </c>
      <c r="T673" s="9"/>
      <c r="U673" s="9"/>
      <c r="V673" s="69" t="str">
        <f t="shared" si="32"/>
        <v/>
      </c>
      <c r="W673" s="10"/>
    </row>
    <row r="674" spans="1:23" x14ac:dyDescent="0.2">
      <c r="A674" s="22" t="str">
        <f t="shared" si="33"/>
        <v/>
      </c>
      <c r="B674" s="9"/>
      <c r="C674" s="9"/>
      <c r="D674" s="9"/>
      <c r="E674" s="9"/>
      <c r="F674" s="14"/>
      <c r="G674" s="9"/>
      <c r="H674" s="33" t="str">
        <f>IF($G674&lt;&gt;"",VLOOKUP($G674,Parametros!$I$3:$N$102,2,FALSE),"")</f>
        <v/>
      </c>
      <c r="I674" s="33" t="str">
        <f>IF($G674&lt;&gt;"",VLOOKUP($G674,Parametros!$I$3:$N$102,4,FALSE),"")</f>
        <v/>
      </c>
      <c r="J674" s="9"/>
      <c r="K674" s="33" t="str">
        <f>IF($J674&lt;&gt;"",VLOOKUP($J674,Parametros!$AL$3:$AN$102,3,FALSE),"")</f>
        <v/>
      </c>
      <c r="L674" s="9"/>
      <c r="M674" s="10"/>
      <c r="S674" s="22" t="str">
        <f t="shared" si="34"/>
        <v/>
      </c>
      <c r="T674" s="9"/>
      <c r="U674" s="9"/>
      <c r="V674" s="69" t="str">
        <f t="shared" si="32"/>
        <v/>
      </c>
      <c r="W674" s="10"/>
    </row>
    <row r="675" spans="1:23" x14ac:dyDescent="0.2">
      <c r="A675" s="22" t="str">
        <f t="shared" si="33"/>
        <v/>
      </c>
      <c r="B675" s="9"/>
      <c r="C675" s="9"/>
      <c r="D675" s="9"/>
      <c r="E675" s="9"/>
      <c r="F675" s="14"/>
      <c r="G675" s="9"/>
      <c r="H675" s="33" t="str">
        <f>IF($G675&lt;&gt;"",VLOOKUP($G675,Parametros!$I$3:$N$102,2,FALSE),"")</f>
        <v/>
      </c>
      <c r="I675" s="33" t="str">
        <f>IF($G675&lt;&gt;"",VLOOKUP($G675,Parametros!$I$3:$N$102,4,FALSE),"")</f>
        <v/>
      </c>
      <c r="J675" s="9"/>
      <c r="K675" s="33" t="str">
        <f>IF($J675&lt;&gt;"",VLOOKUP($J675,Parametros!$AL$3:$AN$102,3,FALSE),"")</f>
        <v/>
      </c>
      <c r="L675" s="9"/>
      <c r="M675" s="10"/>
      <c r="S675" s="22" t="str">
        <f t="shared" si="34"/>
        <v/>
      </c>
      <c r="T675" s="9"/>
      <c r="U675" s="9"/>
      <c r="V675" s="69" t="str">
        <f t="shared" si="32"/>
        <v/>
      </c>
      <c r="W675" s="10"/>
    </row>
    <row r="676" spans="1:23" x14ac:dyDescent="0.2">
      <c r="A676" s="22" t="str">
        <f t="shared" si="33"/>
        <v/>
      </c>
      <c r="B676" s="9"/>
      <c r="C676" s="9"/>
      <c r="D676" s="9"/>
      <c r="E676" s="9"/>
      <c r="F676" s="14"/>
      <c r="G676" s="9"/>
      <c r="H676" s="33" t="str">
        <f>IF($G676&lt;&gt;"",VLOOKUP($G676,Parametros!$I$3:$N$102,2,FALSE),"")</f>
        <v/>
      </c>
      <c r="I676" s="33" t="str">
        <f>IF($G676&lt;&gt;"",VLOOKUP($G676,Parametros!$I$3:$N$102,4,FALSE),"")</f>
        <v/>
      </c>
      <c r="J676" s="9"/>
      <c r="K676" s="33" t="str">
        <f>IF($J676&lt;&gt;"",VLOOKUP($J676,Parametros!$AL$3:$AN$102,3,FALSE),"")</f>
        <v/>
      </c>
      <c r="L676" s="9"/>
      <c r="M676" s="10"/>
      <c r="S676" s="22" t="str">
        <f t="shared" si="34"/>
        <v/>
      </c>
      <c r="T676" s="9"/>
      <c r="U676" s="9"/>
      <c r="V676" s="69" t="str">
        <f t="shared" si="32"/>
        <v/>
      </c>
      <c r="W676" s="10"/>
    </row>
    <row r="677" spans="1:23" x14ac:dyDescent="0.2">
      <c r="A677" s="22" t="str">
        <f t="shared" si="33"/>
        <v/>
      </c>
      <c r="B677" s="9"/>
      <c r="C677" s="9"/>
      <c r="D677" s="9"/>
      <c r="E677" s="9"/>
      <c r="F677" s="14"/>
      <c r="G677" s="9"/>
      <c r="H677" s="33" t="str">
        <f>IF($G677&lt;&gt;"",VLOOKUP($G677,Parametros!$I$3:$N$102,2,FALSE),"")</f>
        <v/>
      </c>
      <c r="I677" s="33" t="str">
        <f>IF($G677&lt;&gt;"",VLOOKUP($G677,Parametros!$I$3:$N$102,4,FALSE),"")</f>
        <v/>
      </c>
      <c r="J677" s="9"/>
      <c r="K677" s="33" t="str">
        <f>IF($J677&lt;&gt;"",VLOOKUP($J677,Parametros!$AL$3:$AN$102,3,FALSE),"")</f>
        <v/>
      </c>
      <c r="L677" s="9"/>
      <c r="M677" s="10"/>
      <c r="S677" s="22" t="str">
        <f t="shared" si="34"/>
        <v/>
      </c>
      <c r="T677" s="9"/>
      <c r="U677" s="9"/>
      <c r="V677" s="69" t="str">
        <f t="shared" si="32"/>
        <v/>
      </c>
      <c r="W677" s="10"/>
    </row>
    <row r="678" spans="1:23" x14ac:dyDescent="0.2">
      <c r="A678" s="22" t="str">
        <f t="shared" si="33"/>
        <v/>
      </c>
      <c r="B678" s="9"/>
      <c r="C678" s="9"/>
      <c r="D678" s="9"/>
      <c r="E678" s="9"/>
      <c r="F678" s="14"/>
      <c r="G678" s="9"/>
      <c r="H678" s="33" t="str">
        <f>IF($G678&lt;&gt;"",VLOOKUP($G678,Parametros!$I$3:$N$102,2,FALSE),"")</f>
        <v/>
      </c>
      <c r="I678" s="33" t="str">
        <f>IF($G678&lt;&gt;"",VLOOKUP($G678,Parametros!$I$3:$N$102,4,FALSE),"")</f>
        <v/>
      </c>
      <c r="J678" s="9"/>
      <c r="K678" s="33" t="str">
        <f>IF($J678&lt;&gt;"",VLOOKUP($J678,Parametros!$AL$3:$AN$102,3,FALSE),"")</f>
        <v/>
      </c>
      <c r="L678" s="9"/>
      <c r="M678" s="10"/>
      <c r="S678" s="22" t="str">
        <f t="shared" si="34"/>
        <v/>
      </c>
      <c r="T678" s="9"/>
      <c r="U678" s="9"/>
      <c r="V678" s="69" t="str">
        <f t="shared" si="32"/>
        <v/>
      </c>
      <c r="W678" s="10"/>
    </row>
    <row r="679" spans="1:23" x14ac:dyDescent="0.2">
      <c r="A679" s="22" t="str">
        <f t="shared" si="33"/>
        <v/>
      </c>
      <c r="B679" s="9"/>
      <c r="C679" s="9"/>
      <c r="D679" s="9"/>
      <c r="E679" s="9"/>
      <c r="F679" s="14"/>
      <c r="G679" s="9"/>
      <c r="H679" s="33" t="str">
        <f>IF($G679&lt;&gt;"",VLOOKUP($G679,Parametros!$I$3:$N$102,2,FALSE),"")</f>
        <v/>
      </c>
      <c r="I679" s="33" t="str">
        <f>IF($G679&lt;&gt;"",VLOOKUP($G679,Parametros!$I$3:$N$102,4,FALSE),"")</f>
        <v/>
      </c>
      <c r="J679" s="9"/>
      <c r="K679" s="33" t="str">
        <f>IF($J679&lt;&gt;"",VLOOKUP($J679,Parametros!$AL$3:$AN$102,3,FALSE),"")</f>
        <v/>
      </c>
      <c r="L679" s="9"/>
      <c r="M679" s="10"/>
      <c r="S679" s="22" t="str">
        <f t="shared" si="34"/>
        <v/>
      </c>
      <c r="T679" s="9"/>
      <c r="U679" s="9"/>
      <c r="V679" s="69" t="str">
        <f t="shared" si="32"/>
        <v/>
      </c>
      <c r="W679" s="10"/>
    </row>
    <row r="680" spans="1:23" x14ac:dyDescent="0.2">
      <c r="A680" s="22" t="str">
        <f t="shared" si="33"/>
        <v/>
      </c>
      <c r="B680" s="9"/>
      <c r="C680" s="9"/>
      <c r="D680" s="9"/>
      <c r="E680" s="9"/>
      <c r="F680" s="14"/>
      <c r="G680" s="9"/>
      <c r="H680" s="33" t="str">
        <f>IF($G680&lt;&gt;"",VLOOKUP($G680,Parametros!$I$3:$N$102,2,FALSE),"")</f>
        <v/>
      </c>
      <c r="I680" s="33" t="str">
        <f>IF($G680&lt;&gt;"",VLOOKUP($G680,Parametros!$I$3:$N$102,4,FALSE),"")</f>
        <v/>
      </c>
      <c r="J680" s="9"/>
      <c r="K680" s="33" t="str">
        <f>IF($J680&lt;&gt;"",VLOOKUP($J680,Parametros!$AL$3:$AN$102,3,FALSE),"")</f>
        <v/>
      </c>
      <c r="L680" s="9"/>
      <c r="M680" s="10"/>
      <c r="S680" s="22" t="str">
        <f t="shared" si="34"/>
        <v/>
      </c>
      <c r="T680" s="9"/>
      <c r="U680" s="9"/>
      <c r="V680" s="69" t="str">
        <f t="shared" si="32"/>
        <v/>
      </c>
      <c r="W680" s="10"/>
    </row>
    <row r="681" spans="1:23" x14ac:dyDescent="0.2">
      <c r="A681" s="22" t="str">
        <f t="shared" si="33"/>
        <v/>
      </c>
      <c r="B681" s="9"/>
      <c r="C681" s="9"/>
      <c r="D681" s="9"/>
      <c r="E681" s="9"/>
      <c r="F681" s="14"/>
      <c r="G681" s="9"/>
      <c r="H681" s="33" t="str">
        <f>IF($G681&lt;&gt;"",VLOOKUP($G681,Parametros!$I$3:$N$102,2,FALSE),"")</f>
        <v/>
      </c>
      <c r="I681" s="33" t="str">
        <f>IF($G681&lt;&gt;"",VLOOKUP($G681,Parametros!$I$3:$N$102,4,FALSE),"")</f>
        <v/>
      </c>
      <c r="J681" s="9"/>
      <c r="K681" s="33" t="str">
        <f>IF($J681&lt;&gt;"",VLOOKUP($J681,Parametros!$AL$3:$AN$102,3,FALSE),"")</f>
        <v/>
      </c>
      <c r="L681" s="9"/>
      <c r="M681" s="10"/>
      <c r="S681" s="22" t="str">
        <f t="shared" si="34"/>
        <v/>
      </c>
      <c r="T681" s="9"/>
      <c r="U681" s="9"/>
      <c r="V681" s="69" t="str">
        <f t="shared" si="32"/>
        <v/>
      </c>
      <c r="W681" s="10"/>
    </row>
    <row r="682" spans="1:23" x14ac:dyDescent="0.2">
      <c r="A682" s="22" t="str">
        <f t="shared" si="33"/>
        <v/>
      </c>
      <c r="B682" s="9"/>
      <c r="C682" s="9"/>
      <c r="D682" s="9"/>
      <c r="E682" s="9"/>
      <c r="F682" s="14"/>
      <c r="G682" s="9"/>
      <c r="H682" s="33" t="str">
        <f>IF($G682&lt;&gt;"",VLOOKUP($G682,Parametros!$I$3:$N$102,2,FALSE),"")</f>
        <v/>
      </c>
      <c r="I682" s="33" t="str">
        <f>IF($G682&lt;&gt;"",VLOOKUP($G682,Parametros!$I$3:$N$102,4,FALSE),"")</f>
        <v/>
      </c>
      <c r="J682" s="9"/>
      <c r="K682" s="33" t="str">
        <f>IF($J682&lt;&gt;"",VLOOKUP($J682,Parametros!$AL$3:$AN$102,3,FALSE),"")</f>
        <v/>
      </c>
      <c r="L682" s="9"/>
      <c r="M682" s="10"/>
      <c r="S682" s="22" t="str">
        <f t="shared" si="34"/>
        <v/>
      </c>
      <c r="T682" s="9"/>
      <c r="U682" s="9"/>
      <c r="V682" s="69" t="str">
        <f t="shared" si="32"/>
        <v/>
      </c>
      <c r="W682" s="10"/>
    </row>
    <row r="683" spans="1:23" x14ac:dyDescent="0.2">
      <c r="A683" s="22" t="str">
        <f t="shared" si="33"/>
        <v/>
      </c>
      <c r="B683" s="9"/>
      <c r="C683" s="9"/>
      <c r="D683" s="9"/>
      <c r="E683" s="9"/>
      <c r="F683" s="14"/>
      <c r="G683" s="9"/>
      <c r="H683" s="33" t="str">
        <f>IF($G683&lt;&gt;"",VLOOKUP($G683,Parametros!$I$3:$N$102,2,FALSE),"")</f>
        <v/>
      </c>
      <c r="I683" s="33" t="str">
        <f>IF($G683&lt;&gt;"",VLOOKUP($G683,Parametros!$I$3:$N$102,4,FALSE),"")</f>
        <v/>
      </c>
      <c r="J683" s="9"/>
      <c r="K683" s="33" t="str">
        <f>IF($J683&lt;&gt;"",VLOOKUP($J683,Parametros!$AL$3:$AN$102,3,FALSE),"")</f>
        <v/>
      </c>
      <c r="L683" s="9"/>
      <c r="M683" s="10"/>
      <c r="S683" s="22" t="str">
        <f t="shared" si="34"/>
        <v/>
      </c>
      <c r="T683" s="9"/>
      <c r="U683" s="9"/>
      <c r="V683" s="69" t="str">
        <f t="shared" si="32"/>
        <v/>
      </c>
      <c r="W683" s="10"/>
    </row>
    <row r="684" spans="1:23" x14ac:dyDescent="0.2">
      <c r="A684" s="22" t="str">
        <f t="shared" si="33"/>
        <v/>
      </c>
      <c r="B684" s="9"/>
      <c r="C684" s="9"/>
      <c r="D684" s="9"/>
      <c r="E684" s="9"/>
      <c r="F684" s="14"/>
      <c r="G684" s="9"/>
      <c r="H684" s="33" t="str">
        <f>IF($G684&lt;&gt;"",VLOOKUP($G684,Parametros!$I$3:$N$102,2,FALSE),"")</f>
        <v/>
      </c>
      <c r="I684" s="33" t="str">
        <f>IF($G684&lt;&gt;"",VLOOKUP($G684,Parametros!$I$3:$N$102,4,FALSE),"")</f>
        <v/>
      </c>
      <c r="J684" s="9"/>
      <c r="K684" s="33" t="str">
        <f>IF($J684&lt;&gt;"",VLOOKUP($J684,Parametros!$AL$3:$AN$102,3,FALSE),"")</f>
        <v/>
      </c>
      <c r="L684" s="9"/>
      <c r="M684" s="10"/>
      <c r="S684" s="22" t="str">
        <f t="shared" si="34"/>
        <v/>
      </c>
      <c r="T684" s="9"/>
      <c r="U684" s="9"/>
      <c r="V684" s="69" t="str">
        <f t="shared" si="32"/>
        <v/>
      </c>
      <c r="W684" s="10"/>
    </row>
    <row r="685" spans="1:23" x14ac:dyDescent="0.2">
      <c r="A685" s="22" t="str">
        <f t="shared" si="33"/>
        <v/>
      </c>
      <c r="B685" s="9"/>
      <c r="C685" s="9"/>
      <c r="D685" s="9"/>
      <c r="E685" s="9"/>
      <c r="F685" s="14"/>
      <c r="G685" s="9"/>
      <c r="H685" s="33" t="str">
        <f>IF($G685&lt;&gt;"",VLOOKUP($G685,Parametros!$I$3:$N$102,2,FALSE),"")</f>
        <v/>
      </c>
      <c r="I685" s="33" t="str">
        <f>IF($G685&lt;&gt;"",VLOOKUP($G685,Parametros!$I$3:$N$102,4,FALSE),"")</f>
        <v/>
      </c>
      <c r="J685" s="9"/>
      <c r="K685" s="33" t="str">
        <f>IF($J685&lt;&gt;"",VLOOKUP($J685,Parametros!$AL$3:$AN$102,3,FALSE),"")</f>
        <v/>
      </c>
      <c r="L685" s="9"/>
      <c r="M685" s="10"/>
      <c r="S685" s="22" t="str">
        <f t="shared" si="34"/>
        <v/>
      </c>
      <c r="T685" s="9"/>
      <c r="U685" s="9"/>
      <c r="V685" s="69" t="str">
        <f t="shared" si="32"/>
        <v/>
      </c>
      <c r="W685" s="10"/>
    </row>
    <row r="686" spans="1:23" x14ac:dyDescent="0.2">
      <c r="A686" s="22" t="str">
        <f t="shared" si="33"/>
        <v/>
      </c>
      <c r="B686" s="9"/>
      <c r="C686" s="9"/>
      <c r="D686" s="9"/>
      <c r="E686" s="9"/>
      <c r="F686" s="14"/>
      <c r="G686" s="9"/>
      <c r="H686" s="33" t="str">
        <f>IF($G686&lt;&gt;"",VLOOKUP($G686,Parametros!$I$3:$N$102,2,FALSE),"")</f>
        <v/>
      </c>
      <c r="I686" s="33" t="str">
        <f>IF($G686&lt;&gt;"",VLOOKUP($G686,Parametros!$I$3:$N$102,4,FALSE),"")</f>
        <v/>
      </c>
      <c r="J686" s="9"/>
      <c r="K686" s="33" t="str">
        <f>IF($J686&lt;&gt;"",VLOOKUP($J686,Parametros!$AL$3:$AN$102,3,FALSE),"")</f>
        <v/>
      </c>
      <c r="L686" s="9"/>
      <c r="M686" s="10"/>
      <c r="S686" s="22" t="str">
        <f t="shared" si="34"/>
        <v/>
      </c>
      <c r="T686" s="9"/>
      <c r="U686" s="9"/>
      <c r="V686" s="69" t="str">
        <f t="shared" si="32"/>
        <v/>
      </c>
      <c r="W686" s="10"/>
    </row>
    <row r="687" spans="1:23" x14ac:dyDescent="0.2">
      <c r="A687" s="22" t="str">
        <f t="shared" si="33"/>
        <v/>
      </c>
      <c r="B687" s="9"/>
      <c r="C687" s="9"/>
      <c r="D687" s="9"/>
      <c r="E687" s="9"/>
      <c r="F687" s="14"/>
      <c r="G687" s="9"/>
      <c r="H687" s="33" t="str">
        <f>IF($G687&lt;&gt;"",VLOOKUP($G687,Parametros!$I$3:$N$102,2,FALSE),"")</f>
        <v/>
      </c>
      <c r="I687" s="33" t="str">
        <f>IF($G687&lt;&gt;"",VLOOKUP($G687,Parametros!$I$3:$N$102,4,FALSE),"")</f>
        <v/>
      </c>
      <c r="J687" s="9"/>
      <c r="K687" s="33" t="str">
        <f>IF($J687&lt;&gt;"",VLOOKUP($J687,Parametros!$AL$3:$AN$102,3,FALSE),"")</f>
        <v/>
      </c>
      <c r="L687" s="9"/>
      <c r="M687" s="10"/>
      <c r="S687" s="22" t="str">
        <f t="shared" si="34"/>
        <v/>
      </c>
      <c r="T687" s="9"/>
      <c r="U687" s="9"/>
      <c r="V687" s="69" t="str">
        <f t="shared" si="32"/>
        <v/>
      </c>
      <c r="W687" s="10"/>
    </row>
    <row r="688" spans="1:23" x14ac:dyDescent="0.2">
      <c r="A688" s="22" t="str">
        <f t="shared" si="33"/>
        <v/>
      </c>
      <c r="B688" s="9"/>
      <c r="C688" s="9"/>
      <c r="D688" s="9"/>
      <c r="E688" s="9"/>
      <c r="F688" s="14"/>
      <c r="G688" s="9"/>
      <c r="H688" s="33" t="str">
        <f>IF($G688&lt;&gt;"",VLOOKUP($G688,Parametros!$I$3:$N$102,2,FALSE),"")</f>
        <v/>
      </c>
      <c r="I688" s="33" t="str">
        <f>IF($G688&lt;&gt;"",VLOOKUP($G688,Parametros!$I$3:$N$102,4,FALSE),"")</f>
        <v/>
      </c>
      <c r="J688" s="9"/>
      <c r="K688" s="33" t="str">
        <f>IF($J688&lt;&gt;"",VLOOKUP($J688,Parametros!$AL$3:$AN$102,3,FALSE),"")</f>
        <v/>
      </c>
      <c r="L688" s="9"/>
      <c r="M688" s="10"/>
      <c r="S688" s="22" t="str">
        <f t="shared" si="34"/>
        <v/>
      </c>
      <c r="T688" s="9"/>
      <c r="U688" s="9"/>
      <c r="V688" s="69" t="str">
        <f t="shared" si="32"/>
        <v/>
      </c>
      <c r="W688" s="10"/>
    </row>
    <row r="689" spans="1:23" x14ac:dyDescent="0.2">
      <c r="A689" s="22" t="str">
        <f t="shared" si="33"/>
        <v/>
      </c>
      <c r="B689" s="9"/>
      <c r="C689" s="9"/>
      <c r="D689" s="9"/>
      <c r="E689" s="9"/>
      <c r="F689" s="14"/>
      <c r="G689" s="9"/>
      <c r="H689" s="33" t="str">
        <f>IF($G689&lt;&gt;"",VLOOKUP($G689,Parametros!$I$3:$N$102,2,FALSE),"")</f>
        <v/>
      </c>
      <c r="I689" s="33" t="str">
        <f>IF($G689&lt;&gt;"",VLOOKUP($G689,Parametros!$I$3:$N$102,4,FALSE),"")</f>
        <v/>
      </c>
      <c r="J689" s="9"/>
      <c r="K689" s="33" t="str">
        <f>IF($J689&lt;&gt;"",VLOOKUP($J689,Parametros!$AL$3:$AN$102,3,FALSE),"")</f>
        <v/>
      </c>
      <c r="L689" s="9"/>
      <c r="M689" s="10"/>
      <c r="S689" s="22" t="str">
        <f t="shared" si="34"/>
        <v/>
      </c>
      <c r="T689" s="9"/>
      <c r="U689" s="9"/>
      <c r="V689" s="69" t="str">
        <f t="shared" si="32"/>
        <v/>
      </c>
      <c r="W689" s="10"/>
    </row>
    <row r="690" spans="1:23" x14ac:dyDescent="0.2">
      <c r="A690" s="22" t="str">
        <f t="shared" si="33"/>
        <v/>
      </c>
      <c r="B690" s="9"/>
      <c r="C690" s="9"/>
      <c r="D690" s="9"/>
      <c r="E690" s="9"/>
      <c r="F690" s="14"/>
      <c r="G690" s="9"/>
      <c r="H690" s="33" t="str">
        <f>IF($G690&lt;&gt;"",VLOOKUP($G690,Parametros!$I$3:$N$102,2,FALSE),"")</f>
        <v/>
      </c>
      <c r="I690" s="33" t="str">
        <f>IF($G690&lt;&gt;"",VLOOKUP($G690,Parametros!$I$3:$N$102,4,FALSE),"")</f>
        <v/>
      </c>
      <c r="J690" s="9"/>
      <c r="K690" s="33" t="str">
        <f>IF($J690&lt;&gt;"",VLOOKUP($J690,Parametros!$AL$3:$AN$102,3,FALSE),"")</f>
        <v/>
      </c>
      <c r="L690" s="9"/>
      <c r="M690" s="10"/>
      <c r="S690" s="22" t="str">
        <f t="shared" si="34"/>
        <v/>
      </c>
      <c r="T690" s="9"/>
      <c r="U690" s="9"/>
      <c r="V690" s="69" t="str">
        <f t="shared" si="32"/>
        <v/>
      </c>
      <c r="W690" s="10"/>
    </row>
    <row r="691" spans="1:23" x14ac:dyDescent="0.2">
      <c r="A691" s="22" t="str">
        <f t="shared" si="33"/>
        <v/>
      </c>
      <c r="B691" s="9"/>
      <c r="C691" s="9"/>
      <c r="D691" s="9"/>
      <c r="E691" s="9"/>
      <c r="F691" s="14"/>
      <c r="G691" s="9"/>
      <c r="H691" s="33" t="str">
        <f>IF($G691&lt;&gt;"",VLOOKUP($G691,Parametros!$I$3:$N$102,2,FALSE),"")</f>
        <v/>
      </c>
      <c r="I691" s="33" t="str">
        <f>IF($G691&lt;&gt;"",VLOOKUP($G691,Parametros!$I$3:$N$102,4,FALSE),"")</f>
        <v/>
      </c>
      <c r="J691" s="9"/>
      <c r="K691" s="33" t="str">
        <f>IF($J691&lt;&gt;"",VLOOKUP($J691,Parametros!$AL$3:$AN$102,3,FALSE),"")</f>
        <v/>
      </c>
      <c r="L691" s="9"/>
      <c r="M691" s="10"/>
      <c r="S691" s="22" t="str">
        <f t="shared" si="34"/>
        <v/>
      </c>
      <c r="T691" s="9"/>
      <c r="U691" s="9"/>
      <c r="V691" s="69" t="str">
        <f t="shared" si="32"/>
        <v/>
      </c>
      <c r="W691" s="10"/>
    </row>
    <row r="692" spans="1:23" x14ac:dyDescent="0.2">
      <c r="A692" s="22" t="str">
        <f t="shared" si="33"/>
        <v/>
      </c>
      <c r="B692" s="9"/>
      <c r="C692" s="9"/>
      <c r="D692" s="9"/>
      <c r="E692" s="9"/>
      <c r="F692" s="14"/>
      <c r="G692" s="9"/>
      <c r="H692" s="33" t="str">
        <f>IF($G692&lt;&gt;"",VLOOKUP($G692,Parametros!$I$3:$N$102,2,FALSE),"")</f>
        <v/>
      </c>
      <c r="I692" s="33" t="str">
        <f>IF($G692&lt;&gt;"",VLOOKUP($G692,Parametros!$I$3:$N$102,4,FALSE),"")</f>
        <v/>
      </c>
      <c r="J692" s="9"/>
      <c r="K692" s="33" t="str">
        <f>IF($J692&lt;&gt;"",VLOOKUP($J692,Parametros!$AL$3:$AN$102,3,FALSE),"")</f>
        <v/>
      </c>
      <c r="L692" s="9"/>
      <c r="M692" s="10"/>
      <c r="S692" s="22" t="str">
        <f t="shared" si="34"/>
        <v/>
      </c>
      <c r="T692" s="9"/>
      <c r="U692" s="9"/>
      <c r="V692" s="69" t="str">
        <f t="shared" si="32"/>
        <v/>
      </c>
      <c r="W692" s="10"/>
    </row>
    <row r="693" spans="1:23" x14ac:dyDescent="0.2">
      <c r="A693" s="22" t="str">
        <f t="shared" si="33"/>
        <v/>
      </c>
      <c r="B693" s="9"/>
      <c r="C693" s="9"/>
      <c r="D693" s="9"/>
      <c r="E693" s="9"/>
      <c r="F693" s="14"/>
      <c r="G693" s="9"/>
      <c r="H693" s="33" t="str">
        <f>IF($G693&lt;&gt;"",VLOOKUP($G693,Parametros!$I$3:$N$102,2,FALSE),"")</f>
        <v/>
      </c>
      <c r="I693" s="33" t="str">
        <f>IF($G693&lt;&gt;"",VLOOKUP($G693,Parametros!$I$3:$N$102,4,FALSE),"")</f>
        <v/>
      </c>
      <c r="J693" s="9"/>
      <c r="K693" s="33" t="str">
        <f>IF($J693&lt;&gt;"",VLOOKUP($J693,Parametros!$AL$3:$AN$102,3,FALSE),"")</f>
        <v/>
      </c>
      <c r="L693" s="9"/>
      <c r="M693" s="10"/>
      <c r="S693" s="22" t="str">
        <f t="shared" si="34"/>
        <v/>
      </c>
      <c r="T693" s="9"/>
      <c r="U693" s="9"/>
      <c r="V693" s="69" t="str">
        <f t="shared" si="32"/>
        <v/>
      </c>
      <c r="W693" s="10"/>
    </row>
    <row r="694" spans="1:23" x14ac:dyDescent="0.2">
      <c r="A694" s="22" t="str">
        <f t="shared" si="33"/>
        <v/>
      </c>
      <c r="B694" s="9"/>
      <c r="C694" s="9"/>
      <c r="D694" s="9"/>
      <c r="E694" s="9"/>
      <c r="F694" s="14"/>
      <c r="G694" s="9"/>
      <c r="H694" s="33" t="str">
        <f>IF($G694&lt;&gt;"",VLOOKUP($G694,Parametros!$I$3:$N$102,2,FALSE),"")</f>
        <v/>
      </c>
      <c r="I694" s="33" t="str">
        <f>IF($G694&lt;&gt;"",VLOOKUP($G694,Parametros!$I$3:$N$102,4,FALSE),"")</f>
        <v/>
      </c>
      <c r="J694" s="9"/>
      <c r="K694" s="33" t="str">
        <f>IF($J694&lt;&gt;"",VLOOKUP($J694,Parametros!$AL$3:$AN$102,3,FALSE),"")</f>
        <v/>
      </c>
      <c r="L694" s="9"/>
      <c r="M694" s="10"/>
      <c r="S694" s="22" t="str">
        <f t="shared" si="34"/>
        <v/>
      </c>
      <c r="T694" s="9"/>
      <c r="U694" s="9"/>
      <c r="V694" s="69" t="str">
        <f t="shared" si="32"/>
        <v/>
      </c>
      <c r="W694" s="10"/>
    </row>
    <row r="695" spans="1:23" x14ac:dyDescent="0.2">
      <c r="A695" s="22" t="str">
        <f t="shared" si="33"/>
        <v/>
      </c>
      <c r="B695" s="9"/>
      <c r="C695" s="9"/>
      <c r="D695" s="9"/>
      <c r="E695" s="9"/>
      <c r="F695" s="14"/>
      <c r="G695" s="9"/>
      <c r="H695" s="33" t="str">
        <f>IF($G695&lt;&gt;"",VLOOKUP($G695,Parametros!$I$3:$N$102,2,FALSE),"")</f>
        <v/>
      </c>
      <c r="I695" s="33" t="str">
        <f>IF($G695&lt;&gt;"",VLOOKUP($G695,Parametros!$I$3:$N$102,4,FALSE),"")</f>
        <v/>
      </c>
      <c r="J695" s="9"/>
      <c r="K695" s="33" t="str">
        <f>IF($J695&lt;&gt;"",VLOOKUP($J695,Parametros!$AL$3:$AN$102,3,FALSE),"")</f>
        <v/>
      </c>
      <c r="L695" s="9"/>
      <c r="M695" s="10"/>
      <c r="S695" s="22" t="str">
        <f t="shared" si="34"/>
        <v/>
      </c>
      <c r="T695" s="9"/>
      <c r="U695" s="9"/>
      <c r="V695" s="69" t="str">
        <f t="shared" si="32"/>
        <v/>
      </c>
      <c r="W695" s="10"/>
    </row>
    <row r="696" spans="1:23" x14ac:dyDescent="0.2">
      <c r="A696" s="22" t="str">
        <f t="shared" si="33"/>
        <v/>
      </c>
      <c r="B696" s="9"/>
      <c r="C696" s="9"/>
      <c r="D696" s="9"/>
      <c r="E696" s="9"/>
      <c r="F696" s="14"/>
      <c r="G696" s="9"/>
      <c r="H696" s="33" t="str">
        <f>IF($G696&lt;&gt;"",VLOOKUP($G696,Parametros!$I$3:$N$102,2,FALSE),"")</f>
        <v/>
      </c>
      <c r="I696" s="33" t="str">
        <f>IF($G696&lt;&gt;"",VLOOKUP($G696,Parametros!$I$3:$N$102,4,FALSE),"")</f>
        <v/>
      </c>
      <c r="J696" s="9"/>
      <c r="K696" s="33" t="str">
        <f>IF($J696&lt;&gt;"",VLOOKUP($J696,Parametros!$AL$3:$AN$102,3,FALSE),"")</f>
        <v/>
      </c>
      <c r="L696" s="9"/>
      <c r="M696" s="10"/>
      <c r="S696" s="22" t="str">
        <f t="shared" si="34"/>
        <v/>
      </c>
      <c r="T696" s="9"/>
      <c r="U696" s="9"/>
      <c r="V696" s="69" t="str">
        <f t="shared" si="32"/>
        <v/>
      </c>
      <c r="W696" s="10"/>
    </row>
    <row r="697" spans="1:23" x14ac:dyDescent="0.2">
      <c r="A697" s="22" t="str">
        <f t="shared" si="33"/>
        <v/>
      </c>
      <c r="B697" s="9"/>
      <c r="C697" s="9"/>
      <c r="D697" s="9"/>
      <c r="E697" s="9"/>
      <c r="F697" s="14"/>
      <c r="G697" s="9"/>
      <c r="H697" s="33" t="str">
        <f>IF($G697&lt;&gt;"",VLOOKUP($G697,Parametros!$I$3:$N$102,2,FALSE),"")</f>
        <v/>
      </c>
      <c r="I697" s="33" t="str">
        <f>IF($G697&lt;&gt;"",VLOOKUP($G697,Parametros!$I$3:$N$102,4,FALSE),"")</f>
        <v/>
      </c>
      <c r="J697" s="9"/>
      <c r="K697" s="33" t="str">
        <f>IF($J697&lt;&gt;"",VLOOKUP($J697,Parametros!$AL$3:$AN$102,3,FALSE),"")</f>
        <v/>
      </c>
      <c r="L697" s="9"/>
      <c r="M697" s="10"/>
      <c r="S697" s="22" t="str">
        <f t="shared" si="34"/>
        <v/>
      </c>
      <c r="T697" s="9"/>
      <c r="U697" s="9"/>
      <c r="V697" s="69" t="str">
        <f t="shared" si="32"/>
        <v/>
      </c>
      <c r="W697" s="10"/>
    </row>
    <row r="698" spans="1:23" x14ac:dyDescent="0.2">
      <c r="A698" s="22" t="str">
        <f t="shared" si="33"/>
        <v/>
      </c>
      <c r="B698" s="9"/>
      <c r="C698" s="9"/>
      <c r="D698" s="9"/>
      <c r="E698" s="9"/>
      <c r="F698" s="14"/>
      <c r="G698" s="9"/>
      <c r="H698" s="33" t="str">
        <f>IF($G698&lt;&gt;"",VLOOKUP($G698,Parametros!$I$3:$N$102,2,FALSE),"")</f>
        <v/>
      </c>
      <c r="I698" s="33" t="str">
        <f>IF($G698&lt;&gt;"",VLOOKUP($G698,Parametros!$I$3:$N$102,4,FALSE),"")</f>
        <v/>
      </c>
      <c r="J698" s="9"/>
      <c r="K698" s="33" t="str">
        <f>IF($J698&lt;&gt;"",VLOOKUP($J698,Parametros!$AL$3:$AN$102,3,FALSE),"")</f>
        <v/>
      </c>
      <c r="L698" s="9"/>
      <c r="M698" s="10"/>
      <c r="S698" s="22" t="str">
        <f t="shared" si="34"/>
        <v/>
      </c>
      <c r="T698" s="9"/>
      <c r="U698" s="9"/>
      <c r="V698" s="69" t="str">
        <f t="shared" si="32"/>
        <v/>
      </c>
      <c r="W698" s="10"/>
    </row>
    <row r="699" spans="1:23" x14ac:dyDescent="0.2">
      <c r="A699" s="22" t="str">
        <f t="shared" si="33"/>
        <v/>
      </c>
      <c r="B699" s="9"/>
      <c r="C699" s="9"/>
      <c r="D699" s="9"/>
      <c r="E699" s="9"/>
      <c r="F699" s="14"/>
      <c r="G699" s="9"/>
      <c r="H699" s="33" t="str">
        <f>IF($G699&lt;&gt;"",VLOOKUP($G699,Parametros!$I$3:$N$102,2,FALSE),"")</f>
        <v/>
      </c>
      <c r="I699" s="33" t="str">
        <f>IF($G699&lt;&gt;"",VLOOKUP($G699,Parametros!$I$3:$N$102,4,FALSE),"")</f>
        <v/>
      </c>
      <c r="J699" s="9"/>
      <c r="K699" s="33" t="str">
        <f>IF($J699&lt;&gt;"",VLOOKUP($J699,Parametros!$AL$3:$AN$102,3,FALSE),"")</f>
        <v/>
      </c>
      <c r="L699" s="9"/>
      <c r="M699" s="10"/>
      <c r="S699" s="22" t="str">
        <f t="shared" si="34"/>
        <v/>
      </c>
      <c r="T699" s="9"/>
      <c r="U699" s="9"/>
      <c r="V699" s="69" t="str">
        <f t="shared" si="32"/>
        <v/>
      </c>
      <c r="W699" s="10"/>
    </row>
    <row r="700" spans="1:23" x14ac:dyDescent="0.2">
      <c r="A700" s="22" t="str">
        <f t="shared" si="33"/>
        <v/>
      </c>
      <c r="B700" s="9"/>
      <c r="C700" s="9"/>
      <c r="D700" s="9"/>
      <c r="E700" s="9"/>
      <c r="F700" s="14"/>
      <c r="G700" s="9"/>
      <c r="H700" s="33" t="str">
        <f>IF($G700&lt;&gt;"",VLOOKUP($G700,Parametros!$I$3:$N$102,2,FALSE),"")</f>
        <v/>
      </c>
      <c r="I700" s="33" t="str">
        <f>IF($G700&lt;&gt;"",VLOOKUP($G700,Parametros!$I$3:$N$102,4,FALSE),"")</f>
        <v/>
      </c>
      <c r="J700" s="9"/>
      <c r="K700" s="33" t="str">
        <f>IF($J700&lt;&gt;"",VLOOKUP($J700,Parametros!$AL$3:$AN$102,3,FALSE),"")</f>
        <v/>
      </c>
      <c r="L700" s="9"/>
      <c r="M700" s="10"/>
      <c r="S700" s="22" t="str">
        <f t="shared" si="34"/>
        <v/>
      </c>
      <c r="T700" s="9"/>
      <c r="U700" s="9"/>
      <c r="V700" s="69" t="str">
        <f t="shared" si="32"/>
        <v/>
      </c>
      <c r="W700" s="10"/>
    </row>
    <row r="701" spans="1:23" x14ac:dyDescent="0.2">
      <c r="A701" s="22" t="str">
        <f t="shared" si="33"/>
        <v/>
      </c>
      <c r="B701" s="9"/>
      <c r="C701" s="9"/>
      <c r="D701" s="9"/>
      <c r="E701" s="9"/>
      <c r="F701" s="14"/>
      <c r="G701" s="9"/>
      <c r="H701" s="33" t="str">
        <f>IF($G701&lt;&gt;"",VLOOKUP($G701,Parametros!$I$3:$N$102,2,FALSE),"")</f>
        <v/>
      </c>
      <c r="I701" s="33" t="str">
        <f>IF($G701&lt;&gt;"",VLOOKUP($G701,Parametros!$I$3:$N$102,4,FALSE),"")</f>
        <v/>
      </c>
      <c r="J701" s="9"/>
      <c r="K701" s="33" t="str">
        <f>IF($J701&lt;&gt;"",VLOOKUP($J701,Parametros!$AL$3:$AN$102,3,FALSE),"")</f>
        <v/>
      </c>
      <c r="L701" s="9"/>
      <c r="M701" s="10"/>
      <c r="S701" s="22" t="str">
        <f t="shared" si="34"/>
        <v/>
      </c>
      <c r="T701" s="9"/>
      <c r="U701" s="9"/>
      <c r="V701" s="69" t="str">
        <f t="shared" si="32"/>
        <v/>
      </c>
      <c r="W701" s="10"/>
    </row>
    <row r="702" spans="1:23" x14ac:dyDescent="0.2">
      <c r="A702" s="22" t="str">
        <f t="shared" si="33"/>
        <v/>
      </c>
      <c r="B702" s="9"/>
      <c r="C702" s="9"/>
      <c r="D702" s="9"/>
      <c r="E702" s="9"/>
      <c r="F702" s="14"/>
      <c r="G702" s="9"/>
      <c r="H702" s="33" t="str">
        <f>IF($G702&lt;&gt;"",VLOOKUP($G702,Parametros!$I$3:$N$102,2,FALSE),"")</f>
        <v/>
      </c>
      <c r="I702" s="33" t="str">
        <f>IF($G702&lt;&gt;"",VLOOKUP($G702,Parametros!$I$3:$N$102,4,FALSE),"")</f>
        <v/>
      </c>
      <c r="J702" s="9"/>
      <c r="K702" s="33" t="str">
        <f>IF($J702&lt;&gt;"",VLOOKUP($J702,Parametros!$AL$3:$AN$102,3,FALSE),"")</f>
        <v/>
      </c>
      <c r="L702" s="9"/>
      <c r="M702" s="10"/>
      <c r="S702" s="22" t="str">
        <f t="shared" si="34"/>
        <v/>
      </c>
      <c r="T702" s="9"/>
      <c r="U702" s="9"/>
      <c r="V702" s="69" t="str">
        <f t="shared" si="32"/>
        <v/>
      </c>
      <c r="W702" s="10"/>
    </row>
    <row r="703" spans="1:23" x14ac:dyDescent="0.2">
      <c r="A703" s="22" t="str">
        <f t="shared" si="33"/>
        <v/>
      </c>
      <c r="B703" s="9"/>
      <c r="C703" s="9"/>
      <c r="D703" s="9"/>
      <c r="E703" s="9"/>
      <c r="F703" s="14"/>
      <c r="G703" s="9"/>
      <c r="H703" s="33" t="str">
        <f>IF($G703&lt;&gt;"",VLOOKUP($G703,Parametros!$I$3:$N$102,2,FALSE),"")</f>
        <v/>
      </c>
      <c r="I703" s="33" t="str">
        <f>IF($G703&lt;&gt;"",VLOOKUP($G703,Parametros!$I$3:$N$102,4,FALSE),"")</f>
        <v/>
      </c>
      <c r="J703" s="9"/>
      <c r="K703" s="33" t="str">
        <f>IF($J703&lt;&gt;"",VLOOKUP($J703,Parametros!$AL$3:$AN$102,3,FALSE),"")</f>
        <v/>
      </c>
      <c r="L703" s="9"/>
      <c r="M703" s="10"/>
      <c r="S703" s="22" t="str">
        <f t="shared" si="34"/>
        <v/>
      </c>
      <c r="T703" s="9"/>
      <c r="U703" s="9"/>
      <c r="V703" s="69" t="str">
        <f t="shared" si="32"/>
        <v/>
      </c>
      <c r="W703" s="10"/>
    </row>
    <row r="704" spans="1:23" x14ac:dyDescent="0.2">
      <c r="A704" s="22" t="str">
        <f t="shared" si="33"/>
        <v/>
      </c>
      <c r="B704" s="9"/>
      <c r="C704" s="9"/>
      <c r="D704" s="9"/>
      <c r="E704" s="9"/>
      <c r="F704" s="14"/>
      <c r="G704" s="9"/>
      <c r="H704" s="33" t="str">
        <f>IF($G704&lt;&gt;"",VLOOKUP($G704,Parametros!$I$3:$N$102,2,FALSE),"")</f>
        <v/>
      </c>
      <c r="I704" s="33" t="str">
        <f>IF($G704&lt;&gt;"",VLOOKUP($G704,Parametros!$I$3:$N$102,4,FALSE),"")</f>
        <v/>
      </c>
      <c r="J704" s="9"/>
      <c r="K704" s="33" t="str">
        <f>IF($J704&lt;&gt;"",VLOOKUP($J704,Parametros!$AL$3:$AN$102,3,FALSE),"")</f>
        <v/>
      </c>
      <c r="L704" s="9"/>
      <c r="M704" s="10"/>
      <c r="S704" s="22" t="str">
        <f t="shared" si="34"/>
        <v/>
      </c>
      <c r="T704" s="9"/>
      <c r="U704" s="9"/>
      <c r="V704" s="69" t="str">
        <f t="shared" si="32"/>
        <v/>
      </c>
      <c r="W704" s="10"/>
    </row>
    <row r="705" spans="1:23" x14ac:dyDescent="0.2">
      <c r="A705" s="22" t="str">
        <f t="shared" si="33"/>
        <v/>
      </c>
      <c r="B705" s="9"/>
      <c r="C705" s="9"/>
      <c r="D705" s="9"/>
      <c r="E705" s="9"/>
      <c r="F705" s="14"/>
      <c r="G705" s="9"/>
      <c r="H705" s="33" t="str">
        <f>IF($G705&lt;&gt;"",VLOOKUP($G705,Parametros!$I$3:$N$102,2,FALSE),"")</f>
        <v/>
      </c>
      <c r="I705" s="33" t="str">
        <f>IF($G705&lt;&gt;"",VLOOKUP($G705,Parametros!$I$3:$N$102,4,FALSE),"")</f>
        <v/>
      </c>
      <c r="J705" s="9"/>
      <c r="K705" s="33" t="str">
        <f>IF($J705&lt;&gt;"",VLOOKUP($J705,Parametros!$AL$3:$AN$102,3,FALSE),"")</f>
        <v/>
      </c>
      <c r="L705" s="9"/>
      <c r="M705" s="10"/>
      <c r="S705" s="22" t="str">
        <f t="shared" si="34"/>
        <v/>
      </c>
      <c r="T705" s="9"/>
      <c r="U705" s="9"/>
      <c r="V705" s="69" t="str">
        <f t="shared" si="32"/>
        <v/>
      </c>
      <c r="W705" s="10"/>
    </row>
    <row r="706" spans="1:23" x14ac:dyDescent="0.2">
      <c r="A706" s="22" t="str">
        <f t="shared" si="33"/>
        <v/>
      </c>
      <c r="B706" s="9"/>
      <c r="C706" s="9"/>
      <c r="D706" s="9"/>
      <c r="E706" s="9"/>
      <c r="F706" s="14"/>
      <c r="G706" s="9"/>
      <c r="H706" s="33" t="str">
        <f>IF($G706&lt;&gt;"",VLOOKUP($G706,Parametros!$I$3:$N$102,2,FALSE),"")</f>
        <v/>
      </c>
      <c r="I706" s="33" t="str">
        <f>IF($G706&lt;&gt;"",VLOOKUP($G706,Parametros!$I$3:$N$102,4,FALSE),"")</f>
        <v/>
      </c>
      <c r="J706" s="9"/>
      <c r="K706" s="33" t="str">
        <f>IF($J706&lt;&gt;"",VLOOKUP($J706,Parametros!$AL$3:$AN$102,3,FALSE),"")</f>
        <v/>
      </c>
      <c r="L706" s="9"/>
      <c r="M706" s="10"/>
      <c r="S706" s="22" t="str">
        <f t="shared" si="34"/>
        <v/>
      </c>
      <c r="T706" s="9"/>
      <c r="U706" s="9"/>
      <c r="V706" s="69" t="str">
        <f t="shared" si="32"/>
        <v/>
      </c>
      <c r="W706" s="10"/>
    </row>
    <row r="707" spans="1:23" x14ac:dyDescent="0.2">
      <c r="A707" s="22" t="str">
        <f t="shared" si="33"/>
        <v/>
      </c>
      <c r="B707" s="9"/>
      <c r="C707" s="9"/>
      <c r="D707" s="9"/>
      <c r="E707" s="9"/>
      <c r="F707" s="14"/>
      <c r="G707" s="9"/>
      <c r="H707" s="33" t="str">
        <f>IF($G707&lt;&gt;"",VLOOKUP($G707,Parametros!$I$3:$N$102,2,FALSE),"")</f>
        <v/>
      </c>
      <c r="I707" s="33" t="str">
        <f>IF($G707&lt;&gt;"",VLOOKUP($G707,Parametros!$I$3:$N$102,4,FALSE),"")</f>
        <v/>
      </c>
      <c r="J707" s="9"/>
      <c r="K707" s="33" t="str">
        <f>IF($J707&lt;&gt;"",VLOOKUP($J707,Parametros!$AL$3:$AN$102,3,FALSE),"")</f>
        <v/>
      </c>
      <c r="L707" s="9"/>
      <c r="M707" s="10"/>
      <c r="S707" s="22" t="str">
        <f t="shared" si="34"/>
        <v/>
      </c>
      <c r="T707" s="9"/>
      <c r="U707" s="9"/>
      <c r="V707" s="69" t="str">
        <f t="shared" si="32"/>
        <v/>
      </c>
      <c r="W707" s="10"/>
    </row>
    <row r="708" spans="1:23" x14ac:dyDescent="0.2">
      <c r="A708" s="22" t="str">
        <f t="shared" si="33"/>
        <v/>
      </c>
      <c r="B708" s="9"/>
      <c r="C708" s="9"/>
      <c r="D708" s="9"/>
      <c r="E708" s="9"/>
      <c r="F708" s="14"/>
      <c r="G708" s="9"/>
      <c r="H708" s="33" t="str">
        <f>IF($G708&lt;&gt;"",VLOOKUP($G708,Parametros!$I$3:$N$102,2,FALSE),"")</f>
        <v/>
      </c>
      <c r="I708" s="33" t="str">
        <f>IF($G708&lt;&gt;"",VLOOKUP($G708,Parametros!$I$3:$N$102,4,FALSE),"")</f>
        <v/>
      </c>
      <c r="J708" s="9"/>
      <c r="K708" s="33" t="str">
        <f>IF($J708&lt;&gt;"",VLOOKUP($J708,Parametros!$AL$3:$AN$102,3,FALSE),"")</f>
        <v/>
      </c>
      <c r="L708" s="9"/>
      <c r="M708" s="10"/>
      <c r="S708" s="22" t="str">
        <f t="shared" si="34"/>
        <v/>
      </c>
      <c r="T708" s="9"/>
      <c r="U708" s="9"/>
      <c r="V708" s="69" t="str">
        <f t="shared" ref="V708:V771" si="35">T708&amp;U708</f>
        <v/>
      </c>
      <c r="W708" s="10"/>
    </row>
    <row r="709" spans="1:23" x14ac:dyDescent="0.2">
      <c r="A709" s="22" t="str">
        <f t="shared" ref="A709:A772" si="36">IF($C709&lt;&gt;"",$A708+1,"")</f>
        <v/>
      </c>
      <c r="B709" s="9"/>
      <c r="C709" s="9"/>
      <c r="D709" s="9"/>
      <c r="E709" s="9"/>
      <c r="F709" s="14"/>
      <c r="G709" s="9"/>
      <c r="H709" s="33" t="str">
        <f>IF($G709&lt;&gt;"",VLOOKUP($G709,Parametros!$I$3:$N$102,2,FALSE),"")</f>
        <v/>
      </c>
      <c r="I709" s="33" t="str">
        <f>IF($G709&lt;&gt;"",VLOOKUP($G709,Parametros!$I$3:$N$102,4,FALSE),"")</f>
        <v/>
      </c>
      <c r="J709" s="9"/>
      <c r="K709" s="33" t="str">
        <f>IF($J709&lt;&gt;"",VLOOKUP($J709,Parametros!$AL$3:$AN$102,3,FALSE),"")</f>
        <v/>
      </c>
      <c r="L709" s="9"/>
      <c r="M709" s="10"/>
      <c r="S709" s="22" t="str">
        <f t="shared" ref="S709:S772" si="37">IF($U709&lt;&gt;"",$S708+1,"")</f>
        <v/>
      </c>
      <c r="T709" s="9"/>
      <c r="U709" s="9"/>
      <c r="V709" s="69" t="str">
        <f t="shared" si="35"/>
        <v/>
      </c>
      <c r="W709" s="10"/>
    </row>
    <row r="710" spans="1:23" x14ac:dyDescent="0.2">
      <c r="A710" s="22" t="str">
        <f t="shared" si="36"/>
        <v/>
      </c>
      <c r="B710" s="9"/>
      <c r="C710" s="9"/>
      <c r="D710" s="9"/>
      <c r="E710" s="9"/>
      <c r="F710" s="14"/>
      <c r="G710" s="9"/>
      <c r="H710" s="33" t="str">
        <f>IF($G710&lt;&gt;"",VLOOKUP($G710,Parametros!$I$3:$N$102,2,FALSE),"")</f>
        <v/>
      </c>
      <c r="I710" s="33" t="str">
        <f>IF($G710&lt;&gt;"",VLOOKUP($G710,Parametros!$I$3:$N$102,4,FALSE),"")</f>
        <v/>
      </c>
      <c r="J710" s="9"/>
      <c r="K710" s="33" t="str">
        <f>IF($J710&lt;&gt;"",VLOOKUP($J710,Parametros!$AL$3:$AN$102,3,FALSE),"")</f>
        <v/>
      </c>
      <c r="L710" s="9"/>
      <c r="M710" s="10"/>
      <c r="S710" s="22" t="str">
        <f t="shared" si="37"/>
        <v/>
      </c>
      <c r="T710" s="9"/>
      <c r="U710" s="9"/>
      <c r="V710" s="69" t="str">
        <f t="shared" si="35"/>
        <v/>
      </c>
      <c r="W710" s="10"/>
    </row>
    <row r="711" spans="1:23" x14ac:dyDescent="0.2">
      <c r="A711" s="22" t="str">
        <f t="shared" si="36"/>
        <v/>
      </c>
      <c r="B711" s="9"/>
      <c r="C711" s="9"/>
      <c r="D711" s="9"/>
      <c r="E711" s="9"/>
      <c r="F711" s="14"/>
      <c r="G711" s="9"/>
      <c r="H711" s="33" t="str">
        <f>IF($G711&lt;&gt;"",VLOOKUP($G711,Parametros!$I$3:$N$102,2,FALSE),"")</f>
        <v/>
      </c>
      <c r="I711" s="33" t="str">
        <f>IF($G711&lt;&gt;"",VLOOKUP($G711,Parametros!$I$3:$N$102,4,FALSE),"")</f>
        <v/>
      </c>
      <c r="J711" s="9"/>
      <c r="K711" s="33" t="str">
        <f>IF($J711&lt;&gt;"",VLOOKUP($J711,Parametros!$AL$3:$AN$102,3,FALSE),"")</f>
        <v/>
      </c>
      <c r="L711" s="9"/>
      <c r="M711" s="10"/>
      <c r="S711" s="22" t="str">
        <f t="shared" si="37"/>
        <v/>
      </c>
      <c r="T711" s="9"/>
      <c r="U711" s="9"/>
      <c r="V711" s="69" t="str">
        <f t="shared" si="35"/>
        <v/>
      </c>
      <c r="W711" s="10"/>
    </row>
    <row r="712" spans="1:23" x14ac:dyDescent="0.2">
      <c r="A712" s="22" t="str">
        <f t="shared" si="36"/>
        <v/>
      </c>
      <c r="B712" s="9"/>
      <c r="C712" s="9"/>
      <c r="D712" s="9"/>
      <c r="E712" s="9"/>
      <c r="F712" s="14"/>
      <c r="G712" s="9"/>
      <c r="H712" s="33" t="str">
        <f>IF($G712&lt;&gt;"",VLOOKUP($G712,Parametros!$I$3:$N$102,2,FALSE),"")</f>
        <v/>
      </c>
      <c r="I712" s="33" t="str">
        <f>IF($G712&lt;&gt;"",VLOOKUP($G712,Parametros!$I$3:$N$102,4,FALSE),"")</f>
        <v/>
      </c>
      <c r="J712" s="9"/>
      <c r="K712" s="33" t="str">
        <f>IF($J712&lt;&gt;"",VLOOKUP($J712,Parametros!$AL$3:$AN$102,3,FALSE),"")</f>
        <v/>
      </c>
      <c r="L712" s="9"/>
      <c r="M712" s="10"/>
      <c r="S712" s="22" t="str">
        <f t="shared" si="37"/>
        <v/>
      </c>
      <c r="T712" s="9"/>
      <c r="U712" s="9"/>
      <c r="V712" s="69" t="str">
        <f t="shared" si="35"/>
        <v/>
      </c>
      <c r="W712" s="10"/>
    </row>
    <row r="713" spans="1:23" x14ac:dyDescent="0.2">
      <c r="A713" s="22" t="str">
        <f t="shared" si="36"/>
        <v/>
      </c>
      <c r="B713" s="9"/>
      <c r="C713" s="9"/>
      <c r="D713" s="9"/>
      <c r="E713" s="9"/>
      <c r="F713" s="14"/>
      <c r="G713" s="9"/>
      <c r="H713" s="33" t="str">
        <f>IF($G713&lt;&gt;"",VLOOKUP($G713,Parametros!$I$3:$N$102,2,FALSE),"")</f>
        <v/>
      </c>
      <c r="I713" s="33" t="str">
        <f>IF($G713&lt;&gt;"",VLOOKUP($G713,Parametros!$I$3:$N$102,4,FALSE),"")</f>
        <v/>
      </c>
      <c r="J713" s="9"/>
      <c r="K713" s="33" t="str">
        <f>IF($J713&lt;&gt;"",VLOOKUP($J713,Parametros!$AL$3:$AN$102,3,FALSE),"")</f>
        <v/>
      </c>
      <c r="L713" s="9"/>
      <c r="M713" s="10"/>
      <c r="S713" s="22" t="str">
        <f t="shared" si="37"/>
        <v/>
      </c>
      <c r="T713" s="9"/>
      <c r="U713" s="9"/>
      <c r="V713" s="69" t="str">
        <f t="shared" si="35"/>
        <v/>
      </c>
      <c r="W713" s="10"/>
    </row>
    <row r="714" spans="1:23" x14ac:dyDescent="0.2">
      <c r="A714" s="22" t="str">
        <f t="shared" si="36"/>
        <v/>
      </c>
      <c r="B714" s="9"/>
      <c r="C714" s="9"/>
      <c r="D714" s="9"/>
      <c r="E714" s="9"/>
      <c r="F714" s="14"/>
      <c r="G714" s="9"/>
      <c r="H714" s="33" t="str">
        <f>IF($G714&lt;&gt;"",VLOOKUP($G714,Parametros!$I$3:$N$102,2,FALSE),"")</f>
        <v/>
      </c>
      <c r="I714" s="33" t="str">
        <f>IF($G714&lt;&gt;"",VLOOKUP($G714,Parametros!$I$3:$N$102,4,FALSE),"")</f>
        <v/>
      </c>
      <c r="J714" s="9"/>
      <c r="K714" s="33" t="str">
        <f>IF($J714&lt;&gt;"",VLOOKUP($J714,Parametros!$AL$3:$AN$102,3,FALSE),"")</f>
        <v/>
      </c>
      <c r="L714" s="9"/>
      <c r="M714" s="10"/>
      <c r="S714" s="22" t="str">
        <f t="shared" si="37"/>
        <v/>
      </c>
      <c r="T714" s="9"/>
      <c r="U714" s="9"/>
      <c r="V714" s="69" t="str">
        <f t="shared" si="35"/>
        <v/>
      </c>
      <c r="W714" s="10"/>
    </row>
    <row r="715" spans="1:23" x14ac:dyDescent="0.2">
      <c r="A715" s="22" t="str">
        <f t="shared" si="36"/>
        <v/>
      </c>
      <c r="B715" s="9"/>
      <c r="C715" s="9"/>
      <c r="D715" s="9"/>
      <c r="E715" s="9"/>
      <c r="F715" s="14"/>
      <c r="G715" s="9"/>
      <c r="H715" s="33" t="str">
        <f>IF($G715&lt;&gt;"",VLOOKUP($G715,Parametros!$I$3:$N$102,2,FALSE),"")</f>
        <v/>
      </c>
      <c r="I715" s="33" t="str">
        <f>IF($G715&lt;&gt;"",VLOOKUP($G715,Parametros!$I$3:$N$102,4,FALSE),"")</f>
        <v/>
      </c>
      <c r="J715" s="9"/>
      <c r="K715" s="33" t="str">
        <f>IF($J715&lt;&gt;"",VLOOKUP($J715,Parametros!$AL$3:$AN$102,3,FALSE),"")</f>
        <v/>
      </c>
      <c r="L715" s="9"/>
      <c r="M715" s="10"/>
      <c r="S715" s="22" t="str">
        <f t="shared" si="37"/>
        <v/>
      </c>
      <c r="T715" s="9"/>
      <c r="U715" s="9"/>
      <c r="V715" s="69" t="str">
        <f t="shared" si="35"/>
        <v/>
      </c>
      <c r="W715" s="10"/>
    </row>
    <row r="716" spans="1:23" x14ac:dyDescent="0.2">
      <c r="A716" s="22" t="str">
        <f t="shared" si="36"/>
        <v/>
      </c>
      <c r="B716" s="9"/>
      <c r="C716" s="9"/>
      <c r="D716" s="9"/>
      <c r="E716" s="9"/>
      <c r="F716" s="14"/>
      <c r="G716" s="9"/>
      <c r="H716" s="33" t="str">
        <f>IF($G716&lt;&gt;"",VLOOKUP($G716,Parametros!$I$3:$N$102,2,FALSE),"")</f>
        <v/>
      </c>
      <c r="I716" s="33" t="str">
        <f>IF($G716&lt;&gt;"",VLOOKUP($G716,Parametros!$I$3:$N$102,4,FALSE),"")</f>
        <v/>
      </c>
      <c r="J716" s="9"/>
      <c r="K716" s="33" t="str">
        <f>IF($J716&lt;&gt;"",VLOOKUP($J716,Parametros!$AL$3:$AN$102,3,FALSE),"")</f>
        <v/>
      </c>
      <c r="L716" s="9"/>
      <c r="M716" s="10"/>
      <c r="S716" s="22" t="str">
        <f t="shared" si="37"/>
        <v/>
      </c>
      <c r="T716" s="9"/>
      <c r="U716" s="9"/>
      <c r="V716" s="69" t="str">
        <f t="shared" si="35"/>
        <v/>
      </c>
      <c r="W716" s="10"/>
    </row>
    <row r="717" spans="1:23" x14ac:dyDescent="0.2">
      <c r="A717" s="22" t="str">
        <f t="shared" si="36"/>
        <v/>
      </c>
      <c r="B717" s="9"/>
      <c r="C717" s="9"/>
      <c r="D717" s="9"/>
      <c r="E717" s="9"/>
      <c r="F717" s="14"/>
      <c r="G717" s="9"/>
      <c r="H717" s="33" t="str">
        <f>IF($G717&lt;&gt;"",VLOOKUP($G717,Parametros!$I$3:$N$102,2,FALSE),"")</f>
        <v/>
      </c>
      <c r="I717" s="33" t="str">
        <f>IF($G717&lt;&gt;"",VLOOKUP($G717,Parametros!$I$3:$N$102,4,FALSE),"")</f>
        <v/>
      </c>
      <c r="J717" s="9"/>
      <c r="K717" s="33" t="str">
        <f>IF($J717&lt;&gt;"",VLOOKUP($J717,Parametros!$AL$3:$AN$102,3,FALSE),"")</f>
        <v/>
      </c>
      <c r="L717" s="9"/>
      <c r="M717" s="10"/>
      <c r="S717" s="22" t="str">
        <f t="shared" si="37"/>
        <v/>
      </c>
      <c r="T717" s="9"/>
      <c r="U717" s="9"/>
      <c r="V717" s="69" t="str">
        <f t="shared" si="35"/>
        <v/>
      </c>
      <c r="W717" s="10"/>
    </row>
    <row r="718" spans="1:23" x14ac:dyDescent="0.2">
      <c r="A718" s="22" t="str">
        <f t="shared" si="36"/>
        <v/>
      </c>
      <c r="B718" s="9"/>
      <c r="C718" s="9"/>
      <c r="D718" s="9"/>
      <c r="E718" s="9"/>
      <c r="F718" s="14"/>
      <c r="G718" s="9"/>
      <c r="H718" s="33" t="str">
        <f>IF($G718&lt;&gt;"",VLOOKUP($G718,Parametros!$I$3:$N$102,2,FALSE),"")</f>
        <v/>
      </c>
      <c r="I718" s="33" t="str">
        <f>IF($G718&lt;&gt;"",VLOOKUP($G718,Parametros!$I$3:$N$102,4,FALSE),"")</f>
        <v/>
      </c>
      <c r="J718" s="9"/>
      <c r="K718" s="33" t="str">
        <f>IF($J718&lt;&gt;"",VLOOKUP($J718,Parametros!$AL$3:$AN$102,3,FALSE),"")</f>
        <v/>
      </c>
      <c r="L718" s="9"/>
      <c r="M718" s="10"/>
      <c r="S718" s="22" t="str">
        <f t="shared" si="37"/>
        <v/>
      </c>
      <c r="T718" s="9"/>
      <c r="U718" s="9"/>
      <c r="V718" s="69" t="str">
        <f t="shared" si="35"/>
        <v/>
      </c>
      <c r="W718" s="10"/>
    </row>
    <row r="719" spans="1:23" x14ac:dyDescent="0.2">
      <c r="A719" s="22" t="str">
        <f t="shared" si="36"/>
        <v/>
      </c>
      <c r="B719" s="9"/>
      <c r="C719" s="9"/>
      <c r="D719" s="9"/>
      <c r="E719" s="9"/>
      <c r="F719" s="14"/>
      <c r="G719" s="9"/>
      <c r="H719" s="33" t="str">
        <f>IF($G719&lt;&gt;"",VLOOKUP($G719,Parametros!$I$3:$N$102,2,FALSE),"")</f>
        <v/>
      </c>
      <c r="I719" s="33" t="str">
        <f>IF($G719&lt;&gt;"",VLOOKUP($G719,Parametros!$I$3:$N$102,4,FALSE),"")</f>
        <v/>
      </c>
      <c r="J719" s="9"/>
      <c r="K719" s="33" t="str">
        <f>IF($J719&lt;&gt;"",VLOOKUP($J719,Parametros!$AL$3:$AN$102,3,FALSE),"")</f>
        <v/>
      </c>
      <c r="L719" s="9"/>
      <c r="M719" s="10"/>
      <c r="S719" s="22" t="str">
        <f t="shared" si="37"/>
        <v/>
      </c>
      <c r="T719" s="9"/>
      <c r="U719" s="9"/>
      <c r="V719" s="69" t="str">
        <f t="shared" si="35"/>
        <v/>
      </c>
      <c r="W719" s="10"/>
    </row>
    <row r="720" spans="1:23" x14ac:dyDescent="0.2">
      <c r="A720" s="22" t="str">
        <f t="shared" si="36"/>
        <v/>
      </c>
      <c r="B720" s="9"/>
      <c r="C720" s="9"/>
      <c r="D720" s="9"/>
      <c r="E720" s="9"/>
      <c r="F720" s="14"/>
      <c r="G720" s="9"/>
      <c r="H720" s="33" t="str">
        <f>IF($G720&lt;&gt;"",VLOOKUP($G720,Parametros!$I$3:$N$102,2,FALSE),"")</f>
        <v/>
      </c>
      <c r="I720" s="33" t="str">
        <f>IF($G720&lt;&gt;"",VLOOKUP($G720,Parametros!$I$3:$N$102,4,FALSE),"")</f>
        <v/>
      </c>
      <c r="J720" s="9"/>
      <c r="K720" s="33" t="str">
        <f>IF($J720&lt;&gt;"",VLOOKUP($J720,Parametros!$AL$3:$AN$102,3,FALSE),"")</f>
        <v/>
      </c>
      <c r="L720" s="9"/>
      <c r="M720" s="10"/>
      <c r="S720" s="22" t="str">
        <f t="shared" si="37"/>
        <v/>
      </c>
      <c r="T720" s="9"/>
      <c r="U720" s="9"/>
      <c r="V720" s="69" t="str">
        <f t="shared" si="35"/>
        <v/>
      </c>
      <c r="W720" s="10"/>
    </row>
    <row r="721" spans="1:23" x14ac:dyDescent="0.2">
      <c r="A721" s="22" t="str">
        <f t="shared" si="36"/>
        <v/>
      </c>
      <c r="B721" s="9"/>
      <c r="C721" s="9"/>
      <c r="D721" s="9"/>
      <c r="E721" s="9"/>
      <c r="F721" s="14"/>
      <c r="G721" s="9"/>
      <c r="H721" s="33" t="str">
        <f>IF($G721&lt;&gt;"",VLOOKUP($G721,Parametros!$I$3:$N$102,2,FALSE),"")</f>
        <v/>
      </c>
      <c r="I721" s="33" t="str">
        <f>IF($G721&lt;&gt;"",VLOOKUP($G721,Parametros!$I$3:$N$102,4,FALSE),"")</f>
        <v/>
      </c>
      <c r="J721" s="9"/>
      <c r="K721" s="33" t="str">
        <f>IF($J721&lt;&gt;"",VLOOKUP($J721,Parametros!$AL$3:$AN$102,3,FALSE),"")</f>
        <v/>
      </c>
      <c r="L721" s="9"/>
      <c r="M721" s="10"/>
      <c r="S721" s="22" t="str">
        <f t="shared" si="37"/>
        <v/>
      </c>
      <c r="T721" s="9"/>
      <c r="U721" s="9"/>
      <c r="V721" s="69" t="str">
        <f t="shared" si="35"/>
        <v/>
      </c>
      <c r="W721" s="10"/>
    </row>
    <row r="722" spans="1:23" x14ac:dyDescent="0.2">
      <c r="A722" s="22" t="str">
        <f t="shared" si="36"/>
        <v/>
      </c>
      <c r="B722" s="9"/>
      <c r="C722" s="9"/>
      <c r="D722" s="9"/>
      <c r="E722" s="9"/>
      <c r="F722" s="14"/>
      <c r="G722" s="9"/>
      <c r="H722" s="33" t="str">
        <f>IF($G722&lt;&gt;"",VLOOKUP($G722,Parametros!$I$3:$N$102,2,FALSE),"")</f>
        <v/>
      </c>
      <c r="I722" s="33" t="str">
        <f>IF($G722&lt;&gt;"",VLOOKUP($G722,Parametros!$I$3:$N$102,4,FALSE),"")</f>
        <v/>
      </c>
      <c r="J722" s="9"/>
      <c r="K722" s="33" t="str">
        <f>IF($J722&lt;&gt;"",VLOOKUP($J722,Parametros!$AL$3:$AN$102,3,FALSE),"")</f>
        <v/>
      </c>
      <c r="L722" s="9"/>
      <c r="M722" s="10"/>
      <c r="S722" s="22" t="str">
        <f t="shared" si="37"/>
        <v/>
      </c>
      <c r="T722" s="9"/>
      <c r="U722" s="9"/>
      <c r="V722" s="69" t="str">
        <f t="shared" si="35"/>
        <v/>
      </c>
      <c r="W722" s="10"/>
    </row>
    <row r="723" spans="1:23" x14ac:dyDescent="0.2">
      <c r="A723" s="22" t="str">
        <f t="shared" si="36"/>
        <v/>
      </c>
      <c r="B723" s="9"/>
      <c r="C723" s="9"/>
      <c r="D723" s="9"/>
      <c r="E723" s="9"/>
      <c r="F723" s="14"/>
      <c r="G723" s="9"/>
      <c r="H723" s="33" t="str">
        <f>IF($G723&lt;&gt;"",VLOOKUP($G723,Parametros!$I$3:$N$102,2,FALSE),"")</f>
        <v/>
      </c>
      <c r="I723" s="33" t="str">
        <f>IF($G723&lt;&gt;"",VLOOKUP($G723,Parametros!$I$3:$N$102,4,FALSE),"")</f>
        <v/>
      </c>
      <c r="J723" s="9"/>
      <c r="K723" s="33" t="str">
        <f>IF($J723&lt;&gt;"",VLOOKUP($J723,Parametros!$AL$3:$AN$102,3,FALSE),"")</f>
        <v/>
      </c>
      <c r="L723" s="9"/>
      <c r="M723" s="10"/>
      <c r="S723" s="22" t="str">
        <f t="shared" si="37"/>
        <v/>
      </c>
      <c r="T723" s="9"/>
      <c r="U723" s="9"/>
      <c r="V723" s="69" t="str">
        <f t="shared" si="35"/>
        <v/>
      </c>
      <c r="W723" s="10"/>
    </row>
    <row r="724" spans="1:23" x14ac:dyDescent="0.2">
      <c r="A724" s="22" t="str">
        <f t="shared" si="36"/>
        <v/>
      </c>
      <c r="B724" s="9"/>
      <c r="C724" s="9"/>
      <c r="D724" s="9"/>
      <c r="E724" s="9"/>
      <c r="F724" s="14"/>
      <c r="G724" s="9"/>
      <c r="H724" s="33" t="str">
        <f>IF($G724&lt;&gt;"",VLOOKUP($G724,Parametros!$I$3:$N$102,2,FALSE),"")</f>
        <v/>
      </c>
      <c r="I724" s="33" t="str">
        <f>IF($G724&lt;&gt;"",VLOOKUP($G724,Parametros!$I$3:$N$102,4,FALSE),"")</f>
        <v/>
      </c>
      <c r="J724" s="9"/>
      <c r="K724" s="33" t="str">
        <f>IF($J724&lt;&gt;"",VLOOKUP($J724,Parametros!$AL$3:$AN$102,3,FALSE),"")</f>
        <v/>
      </c>
      <c r="L724" s="9"/>
      <c r="M724" s="10"/>
      <c r="S724" s="22" t="str">
        <f t="shared" si="37"/>
        <v/>
      </c>
      <c r="T724" s="9"/>
      <c r="U724" s="9"/>
      <c r="V724" s="69" t="str">
        <f t="shared" si="35"/>
        <v/>
      </c>
      <c r="W724" s="10"/>
    </row>
    <row r="725" spans="1:23" x14ac:dyDescent="0.2">
      <c r="A725" s="22" t="str">
        <f t="shared" si="36"/>
        <v/>
      </c>
      <c r="B725" s="9"/>
      <c r="C725" s="9"/>
      <c r="D725" s="9"/>
      <c r="E725" s="9"/>
      <c r="F725" s="14"/>
      <c r="G725" s="9"/>
      <c r="H725" s="33" t="str">
        <f>IF($G725&lt;&gt;"",VLOOKUP($G725,Parametros!$I$3:$N$102,2,FALSE),"")</f>
        <v/>
      </c>
      <c r="I725" s="33" t="str">
        <f>IF($G725&lt;&gt;"",VLOOKUP($G725,Parametros!$I$3:$N$102,4,FALSE),"")</f>
        <v/>
      </c>
      <c r="J725" s="9"/>
      <c r="K725" s="33" t="str">
        <f>IF($J725&lt;&gt;"",VLOOKUP($J725,Parametros!$AL$3:$AN$102,3,FALSE),"")</f>
        <v/>
      </c>
      <c r="L725" s="9"/>
      <c r="M725" s="10"/>
      <c r="S725" s="22" t="str">
        <f t="shared" si="37"/>
        <v/>
      </c>
      <c r="T725" s="9"/>
      <c r="U725" s="9"/>
      <c r="V725" s="69" t="str">
        <f t="shared" si="35"/>
        <v/>
      </c>
      <c r="W725" s="10"/>
    </row>
    <row r="726" spans="1:23" x14ac:dyDescent="0.2">
      <c r="A726" s="22" t="str">
        <f t="shared" si="36"/>
        <v/>
      </c>
      <c r="B726" s="9"/>
      <c r="C726" s="9"/>
      <c r="D726" s="9"/>
      <c r="E726" s="9"/>
      <c r="F726" s="14"/>
      <c r="G726" s="9"/>
      <c r="H726" s="33" t="str">
        <f>IF($G726&lt;&gt;"",VLOOKUP($G726,Parametros!$I$3:$N$102,2,FALSE),"")</f>
        <v/>
      </c>
      <c r="I726" s="33" t="str">
        <f>IF($G726&lt;&gt;"",VLOOKUP($G726,Parametros!$I$3:$N$102,4,FALSE),"")</f>
        <v/>
      </c>
      <c r="J726" s="9"/>
      <c r="K726" s="33" t="str">
        <f>IF($J726&lt;&gt;"",VLOOKUP($J726,Parametros!$AL$3:$AN$102,3,FALSE),"")</f>
        <v/>
      </c>
      <c r="L726" s="9"/>
      <c r="M726" s="10"/>
      <c r="S726" s="22" t="str">
        <f t="shared" si="37"/>
        <v/>
      </c>
      <c r="T726" s="9"/>
      <c r="U726" s="9"/>
      <c r="V726" s="69" t="str">
        <f t="shared" si="35"/>
        <v/>
      </c>
      <c r="W726" s="10"/>
    </row>
    <row r="727" spans="1:23" x14ac:dyDescent="0.2">
      <c r="A727" s="22" t="str">
        <f t="shared" si="36"/>
        <v/>
      </c>
      <c r="B727" s="9"/>
      <c r="C727" s="9"/>
      <c r="D727" s="9"/>
      <c r="E727" s="9"/>
      <c r="F727" s="14"/>
      <c r="G727" s="9"/>
      <c r="H727" s="33" t="str">
        <f>IF($G727&lt;&gt;"",VLOOKUP($G727,Parametros!$I$3:$N$102,2,FALSE),"")</f>
        <v/>
      </c>
      <c r="I727" s="33" t="str">
        <f>IF($G727&lt;&gt;"",VLOOKUP($G727,Parametros!$I$3:$N$102,4,FALSE),"")</f>
        <v/>
      </c>
      <c r="J727" s="9"/>
      <c r="K727" s="33" t="str">
        <f>IF($J727&lt;&gt;"",VLOOKUP($J727,Parametros!$AL$3:$AN$102,3,FALSE),"")</f>
        <v/>
      </c>
      <c r="L727" s="9"/>
      <c r="M727" s="10"/>
      <c r="S727" s="22" t="str">
        <f t="shared" si="37"/>
        <v/>
      </c>
      <c r="T727" s="9"/>
      <c r="U727" s="9"/>
      <c r="V727" s="69" t="str">
        <f t="shared" si="35"/>
        <v/>
      </c>
      <c r="W727" s="10"/>
    </row>
    <row r="728" spans="1:23" x14ac:dyDescent="0.2">
      <c r="A728" s="22" t="str">
        <f t="shared" si="36"/>
        <v/>
      </c>
      <c r="B728" s="9"/>
      <c r="C728" s="9"/>
      <c r="D728" s="9"/>
      <c r="E728" s="9"/>
      <c r="F728" s="14"/>
      <c r="G728" s="9"/>
      <c r="H728" s="33" t="str">
        <f>IF($G728&lt;&gt;"",VLOOKUP($G728,Parametros!$I$3:$N$102,2,FALSE),"")</f>
        <v/>
      </c>
      <c r="I728" s="33" t="str">
        <f>IF($G728&lt;&gt;"",VLOOKUP($G728,Parametros!$I$3:$N$102,4,FALSE),"")</f>
        <v/>
      </c>
      <c r="J728" s="9"/>
      <c r="K728" s="33" t="str">
        <f>IF($J728&lt;&gt;"",VLOOKUP($J728,Parametros!$AL$3:$AN$102,3,FALSE),"")</f>
        <v/>
      </c>
      <c r="L728" s="9"/>
      <c r="M728" s="10"/>
      <c r="S728" s="22" t="str">
        <f t="shared" si="37"/>
        <v/>
      </c>
      <c r="T728" s="9"/>
      <c r="U728" s="9"/>
      <c r="V728" s="69" t="str">
        <f t="shared" si="35"/>
        <v/>
      </c>
      <c r="W728" s="10"/>
    </row>
    <row r="729" spans="1:23" x14ac:dyDescent="0.2">
      <c r="A729" s="22" t="str">
        <f t="shared" si="36"/>
        <v/>
      </c>
      <c r="B729" s="9"/>
      <c r="C729" s="9"/>
      <c r="D729" s="9"/>
      <c r="E729" s="9"/>
      <c r="F729" s="14"/>
      <c r="G729" s="9"/>
      <c r="H729" s="33" t="str">
        <f>IF($G729&lt;&gt;"",VLOOKUP($G729,Parametros!$I$3:$N$102,2,FALSE),"")</f>
        <v/>
      </c>
      <c r="I729" s="33" t="str">
        <f>IF($G729&lt;&gt;"",VLOOKUP($G729,Parametros!$I$3:$N$102,4,FALSE),"")</f>
        <v/>
      </c>
      <c r="J729" s="9"/>
      <c r="K729" s="33" t="str">
        <f>IF($J729&lt;&gt;"",VLOOKUP($J729,Parametros!$AL$3:$AN$102,3,FALSE),"")</f>
        <v/>
      </c>
      <c r="L729" s="9"/>
      <c r="M729" s="10"/>
      <c r="S729" s="22" t="str">
        <f t="shared" si="37"/>
        <v/>
      </c>
      <c r="T729" s="9"/>
      <c r="U729" s="9"/>
      <c r="V729" s="69" t="str">
        <f t="shared" si="35"/>
        <v/>
      </c>
      <c r="W729" s="10"/>
    </row>
    <row r="730" spans="1:23" x14ac:dyDescent="0.2">
      <c r="A730" s="22" t="str">
        <f t="shared" si="36"/>
        <v/>
      </c>
      <c r="B730" s="9"/>
      <c r="C730" s="9"/>
      <c r="D730" s="9"/>
      <c r="E730" s="9"/>
      <c r="F730" s="14"/>
      <c r="G730" s="9"/>
      <c r="H730" s="33" t="str">
        <f>IF($G730&lt;&gt;"",VLOOKUP($G730,Parametros!$I$3:$N$102,2,FALSE),"")</f>
        <v/>
      </c>
      <c r="I730" s="33" t="str">
        <f>IF($G730&lt;&gt;"",VLOOKUP($G730,Parametros!$I$3:$N$102,4,FALSE),"")</f>
        <v/>
      </c>
      <c r="J730" s="9"/>
      <c r="K730" s="33" t="str">
        <f>IF($J730&lt;&gt;"",VLOOKUP($J730,Parametros!$AL$3:$AN$102,3,FALSE),"")</f>
        <v/>
      </c>
      <c r="L730" s="9"/>
      <c r="M730" s="10"/>
      <c r="S730" s="22" t="str">
        <f t="shared" si="37"/>
        <v/>
      </c>
      <c r="T730" s="9"/>
      <c r="U730" s="9"/>
      <c r="V730" s="69" t="str">
        <f t="shared" si="35"/>
        <v/>
      </c>
      <c r="W730" s="10"/>
    </row>
    <row r="731" spans="1:23" x14ac:dyDescent="0.2">
      <c r="A731" s="22" t="str">
        <f t="shared" si="36"/>
        <v/>
      </c>
      <c r="B731" s="9"/>
      <c r="C731" s="9"/>
      <c r="D731" s="9"/>
      <c r="E731" s="9"/>
      <c r="F731" s="14"/>
      <c r="G731" s="9"/>
      <c r="H731" s="33" t="str">
        <f>IF($G731&lt;&gt;"",VLOOKUP($G731,Parametros!$I$3:$N$102,2,FALSE),"")</f>
        <v/>
      </c>
      <c r="I731" s="33" t="str">
        <f>IF($G731&lt;&gt;"",VLOOKUP($G731,Parametros!$I$3:$N$102,4,FALSE),"")</f>
        <v/>
      </c>
      <c r="J731" s="9"/>
      <c r="K731" s="33" t="str">
        <f>IF($J731&lt;&gt;"",VLOOKUP($J731,Parametros!$AL$3:$AN$102,3,FALSE),"")</f>
        <v/>
      </c>
      <c r="L731" s="9"/>
      <c r="M731" s="10"/>
      <c r="S731" s="22" t="str">
        <f t="shared" si="37"/>
        <v/>
      </c>
      <c r="T731" s="9"/>
      <c r="U731" s="9"/>
      <c r="V731" s="69" t="str">
        <f t="shared" si="35"/>
        <v/>
      </c>
      <c r="W731" s="10"/>
    </row>
    <row r="732" spans="1:23" x14ac:dyDescent="0.2">
      <c r="A732" s="22" t="str">
        <f t="shared" si="36"/>
        <v/>
      </c>
      <c r="B732" s="9"/>
      <c r="C732" s="9"/>
      <c r="D732" s="9"/>
      <c r="E732" s="9"/>
      <c r="F732" s="14"/>
      <c r="G732" s="9"/>
      <c r="H732" s="33" t="str">
        <f>IF($G732&lt;&gt;"",VLOOKUP($G732,Parametros!$I$3:$N$102,2,FALSE),"")</f>
        <v/>
      </c>
      <c r="I732" s="33" t="str">
        <f>IF($G732&lt;&gt;"",VLOOKUP($G732,Parametros!$I$3:$N$102,4,FALSE),"")</f>
        <v/>
      </c>
      <c r="J732" s="9"/>
      <c r="K732" s="33" t="str">
        <f>IF($J732&lt;&gt;"",VLOOKUP($J732,Parametros!$AL$3:$AN$102,3,FALSE),"")</f>
        <v/>
      </c>
      <c r="L732" s="9"/>
      <c r="M732" s="10"/>
      <c r="S732" s="22" t="str">
        <f t="shared" si="37"/>
        <v/>
      </c>
      <c r="T732" s="9"/>
      <c r="U732" s="9"/>
      <c r="V732" s="69" t="str">
        <f t="shared" si="35"/>
        <v/>
      </c>
      <c r="W732" s="10"/>
    </row>
    <row r="733" spans="1:23" x14ac:dyDescent="0.2">
      <c r="A733" s="22" t="str">
        <f t="shared" si="36"/>
        <v/>
      </c>
      <c r="B733" s="9"/>
      <c r="C733" s="9"/>
      <c r="D733" s="9"/>
      <c r="E733" s="9"/>
      <c r="F733" s="14"/>
      <c r="G733" s="9"/>
      <c r="H733" s="33" t="str">
        <f>IF($G733&lt;&gt;"",VLOOKUP($G733,Parametros!$I$3:$N$102,2,FALSE),"")</f>
        <v/>
      </c>
      <c r="I733" s="33" t="str">
        <f>IF($G733&lt;&gt;"",VLOOKUP($G733,Parametros!$I$3:$N$102,4,FALSE),"")</f>
        <v/>
      </c>
      <c r="J733" s="9"/>
      <c r="K733" s="33" t="str">
        <f>IF($J733&lt;&gt;"",VLOOKUP($J733,Parametros!$AL$3:$AN$102,3,FALSE),"")</f>
        <v/>
      </c>
      <c r="L733" s="9"/>
      <c r="M733" s="10"/>
      <c r="S733" s="22" t="str">
        <f t="shared" si="37"/>
        <v/>
      </c>
      <c r="T733" s="9"/>
      <c r="U733" s="9"/>
      <c r="V733" s="69" t="str">
        <f t="shared" si="35"/>
        <v/>
      </c>
      <c r="W733" s="10"/>
    </row>
    <row r="734" spans="1:23" x14ac:dyDescent="0.2">
      <c r="A734" s="22" t="str">
        <f t="shared" si="36"/>
        <v/>
      </c>
      <c r="B734" s="9"/>
      <c r="C734" s="9"/>
      <c r="D734" s="9"/>
      <c r="E734" s="9"/>
      <c r="F734" s="14"/>
      <c r="G734" s="9"/>
      <c r="H734" s="33" t="str">
        <f>IF($G734&lt;&gt;"",VLOOKUP($G734,Parametros!$I$3:$N$102,2,FALSE),"")</f>
        <v/>
      </c>
      <c r="I734" s="33" t="str">
        <f>IF($G734&lt;&gt;"",VLOOKUP($G734,Parametros!$I$3:$N$102,4,FALSE),"")</f>
        <v/>
      </c>
      <c r="J734" s="9"/>
      <c r="K734" s="33" t="str">
        <f>IF($J734&lt;&gt;"",VLOOKUP($J734,Parametros!$AL$3:$AN$102,3,FALSE),"")</f>
        <v/>
      </c>
      <c r="L734" s="9"/>
      <c r="M734" s="10"/>
      <c r="S734" s="22" t="str">
        <f t="shared" si="37"/>
        <v/>
      </c>
      <c r="T734" s="9"/>
      <c r="U734" s="9"/>
      <c r="V734" s="69" t="str">
        <f t="shared" si="35"/>
        <v/>
      </c>
      <c r="W734" s="10"/>
    </row>
    <row r="735" spans="1:23" x14ac:dyDescent="0.2">
      <c r="A735" s="22" t="str">
        <f t="shared" si="36"/>
        <v/>
      </c>
      <c r="B735" s="9"/>
      <c r="C735" s="9"/>
      <c r="D735" s="9"/>
      <c r="E735" s="9"/>
      <c r="F735" s="14"/>
      <c r="G735" s="9"/>
      <c r="H735" s="33" t="str">
        <f>IF($G735&lt;&gt;"",VLOOKUP($G735,Parametros!$I$3:$N$102,2,FALSE),"")</f>
        <v/>
      </c>
      <c r="I735" s="33" t="str">
        <f>IF($G735&lt;&gt;"",VLOOKUP($G735,Parametros!$I$3:$N$102,4,FALSE),"")</f>
        <v/>
      </c>
      <c r="J735" s="9"/>
      <c r="K735" s="33" t="str">
        <f>IF($J735&lt;&gt;"",VLOOKUP($J735,Parametros!$AL$3:$AN$102,3,FALSE),"")</f>
        <v/>
      </c>
      <c r="L735" s="9"/>
      <c r="M735" s="10"/>
      <c r="S735" s="22" t="str">
        <f t="shared" si="37"/>
        <v/>
      </c>
      <c r="T735" s="9"/>
      <c r="U735" s="9"/>
      <c r="V735" s="69" t="str">
        <f t="shared" si="35"/>
        <v/>
      </c>
      <c r="W735" s="10"/>
    </row>
    <row r="736" spans="1:23" x14ac:dyDescent="0.2">
      <c r="A736" s="22" t="str">
        <f t="shared" si="36"/>
        <v/>
      </c>
      <c r="B736" s="9"/>
      <c r="C736" s="9"/>
      <c r="D736" s="9"/>
      <c r="E736" s="9"/>
      <c r="F736" s="14"/>
      <c r="G736" s="9"/>
      <c r="H736" s="33" t="str">
        <f>IF($G736&lt;&gt;"",VLOOKUP($G736,Parametros!$I$3:$N$102,2,FALSE),"")</f>
        <v/>
      </c>
      <c r="I736" s="33" t="str">
        <f>IF($G736&lt;&gt;"",VLOOKUP($G736,Parametros!$I$3:$N$102,4,FALSE),"")</f>
        <v/>
      </c>
      <c r="J736" s="9"/>
      <c r="K736" s="33" t="str">
        <f>IF($J736&lt;&gt;"",VLOOKUP($J736,Parametros!$AL$3:$AN$102,3,FALSE),"")</f>
        <v/>
      </c>
      <c r="L736" s="9"/>
      <c r="M736" s="10"/>
      <c r="S736" s="22" t="str">
        <f t="shared" si="37"/>
        <v/>
      </c>
      <c r="T736" s="9"/>
      <c r="U736" s="9"/>
      <c r="V736" s="69" t="str">
        <f t="shared" si="35"/>
        <v/>
      </c>
      <c r="W736" s="10"/>
    </row>
    <row r="737" spans="1:23" x14ac:dyDescent="0.2">
      <c r="A737" s="22" t="str">
        <f t="shared" si="36"/>
        <v/>
      </c>
      <c r="B737" s="9"/>
      <c r="C737" s="9"/>
      <c r="D737" s="9"/>
      <c r="E737" s="9"/>
      <c r="F737" s="14"/>
      <c r="G737" s="9"/>
      <c r="H737" s="33" t="str">
        <f>IF($G737&lt;&gt;"",VLOOKUP($G737,Parametros!$I$3:$N$102,2,FALSE),"")</f>
        <v/>
      </c>
      <c r="I737" s="33" t="str">
        <f>IF($G737&lt;&gt;"",VLOOKUP($G737,Parametros!$I$3:$N$102,4,FALSE),"")</f>
        <v/>
      </c>
      <c r="J737" s="9"/>
      <c r="K737" s="33" t="str">
        <f>IF($J737&lt;&gt;"",VLOOKUP($J737,Parametros!$AL$3:$AN$102,3,FALSE),"")</f>
        <v/>
      </c>
      <c r="L737" s="9"/>
      <c r="M737" s="10"/>
      <c r="S737" s="22" t="str">
        <f t="shared" si="37"/>
        <v/>
      </c>
      <c r="T737" s="9"/>
      <c r="U737" s="9"/>
      <c r="V737" s="69" t="str">
        <f t="shared" si="35"/>
        <v/>
      </c>
      <c r="W737" s="10"/>
    </row>
    <row r="738" spans="1:23" x14ac:dyDescent="0.2">
      <c r="A738" s="22" t="str">
        <f t="shared" si="36"/>
        <v/>
      </c>
      <c r="B738" s="9"/>
      <c r="C738" s="9"/>
      <c r="D738" s="9"/>
      <c r="E738" s="9"/>
      <c r="F738" s="14"/>
      <c r="G738" s="9"/>
      <c r="H738" s="33" t="str">
        <f>IF($G738&lt;&gt;"",VLOOKUP($G738,Parametros!$I$3:$N$102,2,FALSE),"")</f>
        <v/>
      </c>
      <c r="I738" s="33" t="str">
        <f>IF($G738&lt;&gt;"",VLOOKUP($G738,Parametros!$I$3:$N$102,4,FALSE),"")</f>
        <v/>
      </c>
      <c r="J738" s="9"/>
      <c r="K738" s="33" t="str">
        <f>IF($J738&lt;&gt;"",VLOOKUP($J738,Parametros!$AL$3:$AN$102,3,FALSE),"")</f>
        <v/>
      </c>
      <c r="L738" s="9"/>
      <c r="M738" s="10"/>
      <c r="S738" s="22" t="str">
        <f t="shared" si="37"/>
        <v/>
      </c>
      <c r="T738" s="9"/>
      <c r="U738" s="9"/>
      <c r="V738" s="69" t="str">
        <f t="shared" si="35"/>
        <v/>
      </c>
      <c r="W738" s="10"/>
    </row>
    <row r="739" spans="1:23" x14ac:dyDescent="0.2">
      <c r="A739" s="22" t="str">
        <f t="shared" si="36"/>
        <v/>
      </c>
      <c r="B739" s="9"/>
      <c r="C739" s="9"/>
      <c r="D739" s="9"/>
      <c r="E739" s="9"/>
      <c r="F739" s="14"/>
      <c r="G739" s="9"/>
      <c r="H739" s="33" t="str">
        <f>IF($G739&lt;&gt;"",VLOOKUP($G739,Parametros!$I$3:$N$102,2,FALSE),"")</f>
        <v/>
      </c>
      <c r="I739" s="33" t="str">
        <f>IF($G739&lt;&gt;"",VLOOKUP($G739,Parametros!$I$3:$N$102,4,FALSE),"")</f>
        <v/>
      </c>
      <c r="J739" s="9"/>
      <c r="K739" s="33" t="str">
        <f>IF($J739&lt;&gt;"",VLOOKUP($J739,Parametros!$AL$3:$AN$102,3,FALSE),"")</f>
        <v/>
      </c>
      <c r="L739" s="9"/>
      <c r="M739" s="10"/>
      <c r="S739" s="22" t="str">
        <f t="shared" si="37"/>
        <v/>
      </c>
      <c r="T739" s="9"/>
      <c r="U739" s="9"/>
      <c r="V739" s="69" t="str">
        <f t="shared" si="35"/>
        <v/>
      </c>
      <c r="W739" s="10"/>
    </row>
    <row r="740" spans="1:23" x14ac:dyDescent="0.2">
      <c r="A740" s="22" t="str">
        <f t="shared" si="36"/>
        <v/>
      </c>
      <c r="B740" s="9"/>
      <c r="C740" s="9"/>
      <c r="D740" s="9"/>
      <c r="E740" s="9"/>
      <c r="F740" s="14"/>
      <c r="G740" s="9"/>
      <c r="H740" s="33" t="str">
        <f>IF($G740&lt;&gt;"",VLOOKUP($G740,Parametros!$I$3:$N$102,2,FALSE),"")</f>
        <v/>
      </c>
      <c r="I740" s="33" t="str">
        <f>IF($G740&lt;&gt;"",VLOOKUP($G740,Parametros!$I$3:$N$102,4,FALSE),"")</f>
        <v/>
      </c>
      <c r="J740" s="9"/>
      <c r="K740" s="33" t="str">
        <f>IF($J740&lt;&gt;"",VLOOKUP($J740,Parametros!$AL$3:$AN$102,3,FALSE),"")</f>
        <v/>
      </c>
      <c r="L740" s="9"/>
      <c r="M740" s="10"/>
      <c r="S740" s="22" t="str">
        <f t="shared" si="37"/>
        <v/>
      </c>
      <c r="T740" s="9"/>
      <c r="U740" s="9"/>
      <c r="V740" s="69" t="str">
        <f t="shared" si="35"/>
        <v/>
      </c>
      <c r="W740" s="10"/>
    </row>
    <row r="741" spans="1:23" x14ac:dyDescent="0.2">
      <c r="A741" s="22" t="str">
        <f t="shared" si="36"/>
        <v/>
      </c>
      <c r="B741" s="9"/>
      <c r="C741" s="9"/>
      <c r="D741" s="9"/>
      <c r="E741" s="9"/>
      <c r="F741" s="14"/>
      <c r="G741" s="9"/>
      <c r="H741" s="33" t="str">
        <f>IF($G741&lt;&gt;"",VLOOKUP($G741,Parametros!$I$3:$N$102,2,FALSE),"")</f>
        <v/>
      </c>
      <c r="I741" s="33" t="str">
        <f>IF($G741&lt;&gt;"",VLOOKUP($G741,Parametros!$I$3:$N$102,4,FALSE),"")</f>
        <v/>
      </c>
      <c r="J741" s="9"/>
      <c r="K741" s="33" t="str">
        <f>IF($J741&lt;&gt;"",VLOOKUP($J741,Parametros!$AL$3:$AN$102,3,FALSE),"")</f>
        <v/>
      </c>
      <c r="L741" s="9"/>
      <c r="M741" s="10"/>
      <c r="S741" s="22" t="str">
        <f t="shared" si="37"/>
        <v/>
      </c>
      <c r="T741" s="9"/>
      <c r="U741" s="9"/>
      <c r="V741" s="69" t="str">
        <f t="shared" si="35"/>
        <v/>
      </c>
      <c r="W741" s="10"/>
    </row>
    <row r="742" spans="1:23" x14ac:dyDescent="0.2">
      <c r="A742" s="22" t="str">
        <f t="shared" si="36"/>
        <v/>
      </c>
      <c r="B742" s="9"/>
      <c r="C742" s="9"/>
      <c r="D742" s="9"/>
      <c r="E742" s="9"/>
      <c r="F742" s="14"/>
      <c r="G742" s="9"/>
      <c r="H742" s="33" t="str">
        <f>IF($G742&lt;&gt;"",VLOOKUP($G742,Parametros!$I$3:$N$102,2,FALSE),"")</f>
        <v/>
      </c>
      <c r="I742" s="33" t="str">
        <f>IF($G742&lt;&gt;"",VLOOKUP($G742,Parametros!$I$3:$N$102,4,FALSE),"")</f>
        <v/>
      </c>
      <c r="J742" s="9"/>
      <c r="K742" s="33" t="str">
        <f>IF($J742&lt;&gt;"",VLOOKUP($J742,Parametros!$AL$3:$AN$102,3,FALSE),"")</f>
        <v/>
      </c>
      <c r="L742" s="9"/>
      <c r="M742" s="10"/>
      <c r="S742" s="22" t="str">
        <f t="shared" si="37"/>
        <v/>
      </c>
      <c r="T742" s="9"/>
      <c r="U742" s="9"/>
      <c r="V742" s="69" t="str">
        <f t="shared" si="35"/>
        <v/>
      </c>
      <c r="W742" s="10"/>
    </row>
    <row r="743" spans="1:23" x14ac:dyDescent="0.2">
      <c r="A743" s="22" t="str">
        <f t="shared" si="36"/>
        <v/>
      </c>
      <c r="B743" s="9"/>
      <c r="C743" s="9"/>
      <c r="D743" s="9"/>
      <c r="E743" s="9"/>
      <c r="F743" s="14"/>
      <c r="G743" s="9"/>
      <c r="H743" s="33" t="str">
        <f>IF($G743&lt;&gt;"",VLOOKUP($G743,Parametros!$I$3:$N$102,2,FALSE),"")</f>
        <v/>
      </c>
      <c r="I743" s="33" t="str">
        <f>IF($G743&lt;&gt;"",VLOOKUP($G743,Parametros!$I$3:$N$102,4,FALSE),"")</f>
        <v/>
      </c>
      <c r="J743" s="9"/>
      <c r="K743" s="33" t="str">
        <f>IF($J743&lt;&gt;"",VLOOKUP($J743,Parametros!$AL$3:$AN$102,3,FALSE),"")</f>
        <v/>
      </c>
      <c r="L743" s="9"/>
      <c r="M743" s="10"/>
      <c r="S743" s="22" t="str">
        <f t="shared" si="37"/>
        <v/>
      </c>
      <c r="T743" s="9"/>
      <c r="U743" s="9"/>
      <c r="V743" s="69" t="str">
        <f t="shared" si="35"/>
        <v/>
      </c>
      <c r="W743" s="10"/>
    </row>
    <row r="744" spans="1:23" x14ac:dyDescent="0.2">
      <c r="A744" s="22" t="str">
        <f t="shared" si="36"/>
        <v/>
      </c>
      <c r="B744" s="9"/>
      <c r="C744" s="9"/>
      <c r="D744" s="9"/>
      <c r="E744" s="9"/>
      <c r="F744" s="14"/>
      <c r="G744" s="9"/>
      <c r="H744" s="33" t="str">
        <f>IF($G744&lt;&gt;"",VLOOKUP($G744,Parametros!$I$3:$N$102,2,FALSE),"")</f>
        <v/>
      </c>
      <c r="I744" s="33" t="str">
        <f>IF($G744&lt;&gt;"",VLOOKUP($G744,Parametros!$I$3:$N$102,4,FALSE),"")</f>
        <v/>
      </c>
      <c r="J744" s="9"/>
      <c r="K744" s="33" t="str">
        <f>IF($J744&lt;&gt;"",VLOOKUP($J744,Parametros!$AL$3:$AN$102,3,FALSE),"")</f>
        <v/>
      </c>
      <c r="L744" s="9"/>
      <c r="M744" s="10"/>
      <c r="S744" s="22" t="str">
        <f t="shared" si="37"/>
        <v/>
      </c>
      <c r="T744" s="9"/>
      <c r="U744" s="9"/>
      <c r="V744" s="69" t="str">
        <f t="shared" si="35"/>
        <v/>
      </c>
      <c r="W744" s="10"/>
    </row>
    <row r="745" spans="1:23" x14ac:dyDescent="0.2">
      <c r="A745" s="22" t="str">
        <f t="shared" si="36"/>
        <v/>
      </c>
      <c r="B745" s="9"/>
      <c r="C745" s="9"/>
      <c r="D745" s="9"/>
      <c r="E745" s="9"/>
      <c r="F745" s="14"/>
      <c r="G745" s="9"/>
      <c r="H745" s="33" t="str">
        <f>IF($G745&lt;&gt;"",VLOOKUP($G745,Parametros!$I$3:$N$102,2,FALSE),"")</f>
        <v/>
      </c>
      <c r="I745" s="33" t="str">
        <f>IF($G745&lt;&gt;"",VLOOKUP($G745,Parametros!$I$3:$N$102,4,FALSE),"")</f>
        <v/>
      </c>
      <c r="J745" s="9"/>
      <c r="K745" s="33" t="str">
        <f>IF($J745&lt;&gt;"",VLOOKUP($J745,Parametros!$AL$3:$AN$102,3,FALSE),"")</f>
        <v/>
      </c>
      <c r="L745" s="9"/>
      <c r="M745" s="10"/>
      <c r="S745" s="22" t="str">
        <f t="shared" si="37"/>
        <v/>
      </c>
      <c r="T745" s="9"/>
      <c r="U745" s="9"/>
      <c r="V745" s="69" t="str">
        <f t="shared" si="35"/>
        <v/>
      </c>
      <c r="W745" s="10"/>
    </row>
    <row r="746" spans="1:23" x14ac:dyDescent="0.2">
      <c r="A746" s="22" t="str">
        <f t="shared" si="36"/>
        <v/>
      </c>
      <c r="B746" s="9"/>
      <c r="C746" s="9"/>
      <c r="D746" s="9"/>
      <c r="E746" s="9"/>
      <c r="F746" s="14"/>
      <c r="G746" s="9"/>
      <c r="H746" s="33" t="str">
        <f>IF($G746&lt;&gt;"",VLOOKUP($G746,Parametros!$I$3:$N$102,2,FALSE),"")</f>
        <v/>
      </c>
      <c r="I746" s="33" t="str">
        <f>IF($G746&lt;&gt;"",VLOOKUP($G746,Parametros!$I$3:$N$102,4,FALSE),"")</f>
        <v/>
      </c>
      <c r="J746" s="9"/>
      <c r="K746" s="33" t="str">
        <f>IF($J746&lt;&gt;"",VLOOKUP($J746,Parametros!$AL$3:$AN$102,3,FALSE),"")</f>
        <v/>
      </c>
      <c r="L746" s="9"/>
      <c r="M746" s="10"/>
      <c r="S746" s="22" t="str">
        <f t="shared" si="37"/>
        <v/>
      </c>
      <c r="T746" s="9"/>
      <c r="U746" s="9"/>
      <c r="V746" s="69" t="str">
        <f t="shared" si="35"/>
        <v/>
      </c>
      <c r="W746" s="10"/>
    </row>
    <row r="747" spans="1:23" x14ac:dyDescent="0.2">
      <c r="A747" s="22" t="str">
        <f t="shared" si="36"/>
        <v/>
      </c>
      <c r="B747" s="9"/>
      <c r="C747" s="9"/>
      <c r="D747" s="9"/>
      <c r="E747" s="9"/>
      <c r="F747" s="14"/>
      <c r="G747" s="9"/>
      <c r="H747" s="33" t="str">
        <f>IF($G747&lt;&gt;"",VLOOKUP($G747,Parametros!$I$3:$N$102,2,FALSE),"")</f>
        <v/>
      </c>
      <c r="I747" s="33" t="str">
        <f>IF($G747&lt;&gt;"",VLOOKUP($G747,Parametros!$I$3:$N$102,4,FALSE),"")</f>
        <v/>
      </c>
      <c r="J747" s="9"/>
      <c r="K747" s="33" t="str">
        <f>IF($J747&lt;&gt;"",VLOOKUP($J747,Parametros!$AL$3:$AN$102,3,FALSE),"")</f>
        <v/>
      </c>
      <c r="L747" s="9"/>
      <c r="M747" s="10"/>
      <c r="S747" s="22" t="str">
        <f t="shared" si="37"/>
        <v/>
      </c>
      <c r="T747" s="9"/>
      <c r="U747" s="9"/>
      <c r="V747" s="69" t="str">
        <f t="shared" si="35"/>
        <v/>
      </c>
      <c r="W747" s="10"/>
    </row>
    <row r="748" spans="1:23" x14ac:dyDescent="0.2">
      <c r="A748" s="22" t="str">
        <f t="shared" si="36"/>
        <v/>
      </c>
      <c r="B748" s="9"/>
      <c r="C748" s="9"/>
      <c r="D748" s="9"/>
      <c r="E748" s="9"/>
      <c r="F748" s="14"/>
      <c r="G748" s="9"/>
      <c r="H748" s="33" t="str">
        <f>IF($G748&lt;&gt;"",VLOOKUP($G748,Parametros!$I$3:$N$102,2,FALSE),"")</f>
        <v/>
      </c>
      <c r="I748" s="33" t="str">
        <f>IF($G748&lt;&gt;"",VLOOKUP($G748,Parametros!$I$3:$N$102,4,FALSE),"")</f>
        <v/>
      </c>
      <c r="J748" s="9"/>
      <c r="K748" s="33" t="str">
        <f>IF($J748&lt;&gt;"",VLOOKUP($J748,Parametros!$AL$3:$AN$102,3,FALSE),"")</f>
        <v/>
      </c>
      <c r="L748" s="9"/>
      <c r="M748" s="10"/>
      <c r="S748" s="22" t="str">
        <f t="shared" si="37"/>
        <v/>
      </c>
      <c r="T748" s="9"/>
      <c r="U748" s="9"/>
      <c r="V748" s="69" t="str">
        <f t="shared" si="35"/>
        <v/>
      </c>
      <c r="W748" s="10"/>
    </row>
    <row r="749" spans="1:23" x14ac:dyDescent="0.2">
      <c r="A749" s="22" t="str">
        <f t="shared" si="36"/>
        <v/>
      </c>
      <c r="B749" s="9"/>
      <c r="C749" s="9"/>
      <c r="D749" s="9"/>
      <c r="E749" s="9"/>
      <c r="F749" s="14"/>
      <c r="G749" s="9"/>
      <c r="H749" s="33" t="str">
        <f>IF($G749&lt;&gt;"",VLOOKUP($G749,Parametros!$I$3:$N$102,2,FALSE),"")</f>
        <v/>
      </c>
      <c r="I749" s="33" t="str">
        <f>IF($G749&lt;&gt;"",VLOOKUP($G749,Parametros!$I$3:$N$102,4,FALSE),"")</f>
        <v/>
      </c>
      <c r="J749" s="9"/>
      <c r="K749" s="33" t="str">
        <f>IF($J749&lt;&gt;"",VLOOKUP($J749,Parametros!$AL$3:$AN$102,3,FALSE),"")</f>
        <v/>
      </c>
      <c r="L749" s="9"/>
      <c r="M749" s="10"/>
      <c r="S749" s="22" t="str">
        <f t="shared" si="37"/>
        <v/>
      </c>
      <c r="T749" s="9"/>
      <c r="U749" s="9"/>
      <c r="V749" s="69" t="str">
        <f t="shared" si="35"/>
        <v/>
      </c>
      <c r="W749" s="10"/>
    </row>
    <row r="750" spans="1:23" x14ac:dyDescent="0.2">
      <c r="A750" s="22" t="str">
        <f t="shared" si="36"/>
        <v/>
      </c>
      <c r="B750" s="9"/>
      <c r="C750" s="9"/>
      <c r="D750" s="9"/>
      <c r="E750" s="9"/>
      <c r="F750" s="14"/>
      <c r="G750" s="9"/>
      <c r="H750" s="33" t="str">
        <f>IF($G750&lt;&gt;"",VLOOKUP($G750,Parametros!$I$3:$N$102,2,FALSE),"")</f>
        <v/>
      </c>
      <c r="I750" s="33" t="str">
        <f>IF($G750&lt;&gt;"",VLOOKUP($G750,Parametros!$I$3:$N$102,4,FALSE),"")</f>
        <v/>
      </c>
      <c r="J750" s="9"/>
      <c r="K750" s="33" t="str">
        <f>IF($J750&lt;&gt;"",VLOOKUP($J750,Parametros!$AL$3:$AN$102,3,FALSE),"")</f>
        <v/>
      </c>
      <c r="L750" s="9"/>
      <c r="M750" s="10"/>
      <c r="S750" s="22" t="str">
        <f t="shared" si="37"/>
        <v/>
      </c>
      <c r="T750" s="9"/>
      <c r="U750" s="9"/>
      <c r="V750" s="69" t="str">
        <f t="shared" si="35"/>
        <v/>
      </c>
      <c r="W750" s="10"/>
    </row>
    <row r="751" spans="1:23" x14ac:dyDescent="0.2">
      <c r="A751" s="22" t="str">
        <f t="shared" si="36"/>
        <v/>
      </c>
      <c r="B751" s="9"/>
      <c r="C751" s="9"/>
      <c r="D751" s="9"/>
      <c r="E751" s="9"/>
      <c r="F751" s="14"/>
      <c r="G751" s="9"/>
      <c r="H751" s="33" t="str">
        <f>IF($G751&lt;&gt;"",VLOOKUP($G751,Parametros!$I$3:$N$102,2,FALSE),"")</f>
        <v/>
      </c>
      <c r="I751" s="33" t="str">
        <f>IF($G751&lt;&gt;"",VLOOKUP($G751,Parametros!$I$3:$N$102,4,FALSE),"")</f>
        <v/>
      </c>
      <c r="J751" s="9"/>
      <c r="K751" s="33" t="str">
        <f>IF($J751&lt;&gt;"",VLOOKUP($J751,Parametros!$AL$3:$AN$102,3,FALSE),"")</f>
        <v/>
      </c>
      <c r="L751" s="9"/>
      <c r="M751" s="10"/>
      <c r="S751" s="22" t="str">
        <f t="shared" si="37"/>
        <v/>
      </c>
      <c r="T751" s="9"/>
      <c r="U751" s="9"/>
      <c r="V751" s="69" t="str">
        <f t="shared" si="35"/>
        <v/>
      </c>
      <c r="W751" s="10"/>
    </row>
    <row r="752" spans="1:23" x14ac:dyDescent="0.2">
      <c r="A752" s="22" t="str">
        <f t="shared" si="36"/>
        <v/>
      </c>
      <c r="B752" s="9"/>
      <c r="C752" s="9"/>
      <c r="D752" s="9"/>
      <c r="E752" s="9"/>
      <c r="F752" s="14"/>
      <c r="G752" s="9"/>
      <c r="H752" s="33" t="str">
        <f>IF($G752&lt;&gt;"",VLOOKUP($G752,Parametros!$I$3:$N$102,2,FALSE),"")</f>
        <v/>
      </c>
      <c r="I752" s="33" t="str">
        <f>IF($G752&lt;&gt;"",VLOOKUP($G752,Parametros!$I$3:$N$102,4,FALSE),"")</f>
        <v/>
      </c>
      <c r="J752" s="9"/>
      <c r="K752" s="33" t="str">
        <f>IF($J752&lt;&gt;"",VLOOKUP($J752,Parametros!$AL$3:$AN$102,3,FALSE),"")</f>
        <v/>
      </c>
      <c r="L752" s="9"/>
      <c r="M752" s="10"/>
      <c r="S752" s="22" t="str">
        <f t="shared" si="37"/>
        <v/>
      </c>
      <c r="T752" s="9"/>
      <c r="U752" s="9"/>
      <c r="V752" s="69" t="str">
        <f t="shared" si="35"/>
        <v/>
      </c>
      <c r="W752" s="10"/>
    </row>
    <row r="753" spans="1:23" x14ac:dyDescent="0.2">
      <c r="A753" s="22" t="str">
        <f t="shared" si="36"/>
        <v/>
      </c>
      <c r="B753" s="9"/>
      <c r="C753" s="9"/>
      <c r="D753" s="9"/>
      <c r="E753" s="9"/>
      <c r="F753" s="14"/>
      <c r="G753" s="9"/>
      <c r="H753" s="33" t="str">
        <f>IF($G753&lt;&gt;"",VLOOKUP($G753,Parametros!$I$3:$N$102,2,FALSE),"")</f>
        <v/>
      </c>
      <c r="I753" s="33" t="str">
        <f>IF($G753&lt;&gt;"",VLOOKUP($G753,Parametros!$I$3:$N$102,4,FALSE),"")</f>
        <v/>
      </c>
      <c r="J753" s="9"/>
      <c r="K753" s="33" t="str">
        <f>IF($J753&lt;&gt;"",VLOOKUP($J753,Parametros!$AL$3:$AN$102,3,FALSE),"")</f>
        <v/>
      </c>
      <c r="L753" s="9"/>
      <c r="M753" s="10"/>
      <c r="S753" s="22" t="str">
        <f t="shared" si="37"/>
        <v/>
      </c>
      <c r="T753" s="9"/>
      <c r="U753" s="9"/>
      <c r="V753" s="69" t="str">
        <f t="shared" si="35"/>
        <v/>
      </c>
      <c r="W753" s="10"/>
    </row>
    <row r="754" spans="1:23" x14ac:dyDescent="0.2">
      <c r="A754" s="22" t="str">
        <f t="shared" si="36"/>
        <v/>
      </c>
      <c r="B754" s="9"/>
      <c r="C754" s="9"/>
      <c r="D754" s="9"/>
      <c r="E754" s="9"/>
      <c r="F754" s="14"/>
      <c r="G754" s="9"/>
      <c r="H754" s="33" t="str">
        <f>IF($G754&lt;&gt;"",VLOOKUP($G754,Parametros!$I$3:$N$102,2,FALSE),"")</f>
        <v/>
      </c>
      <c r="I754" s="33" t="str">
        <f>IF($G754&lt;&gt;"",VLOOKUP($G754,Parametros!$I$3:$N$102,4,FALSE),"")</f>
        <v/>
      </c>
      <c r="J754" s="9"/>
      <c r="K754" s="33" t="str">
        <f>IF($J754&lt;&gt;"",VLOOKUP($J754,Parametros!$AL$3:$AN$102,3,FALSE),"")</f>
        <v/>
      </c>
      <c r="L754" s="9"/>
      <c r="M754" s="10"/>
      <c r="S754" s="22" t="str">
        <f t="shared" si="37"/>
        <v/>
      </c>
      <c r="T754" s="9"/>
      <c r="U754" s="9"/>
      <c r="V754" s="69" t="str">
        <f t="shared" si="35"/>
        <v/>
      </c>
      <c r="W754" s="10"/>
    </row>
    <row r="755" spans="1:23" x14ac:dyDescent="0.2">
      <c r="A755" s="22" t="str">
        <f t="shared" si="36"/>
        <v/>
      </c>
      <c r="B755" s="9"/>
      <c r="C755" s="9"/>
      <c r="D755" s="9"/>
      <c r="E755" s="9"/>
      <c r="F755" s="14"/>
      <c r="G755" s="9"/>
      <c r="H755" s="33" t="str">
        <f>IF($G755&lt;&gt;"",VLOOKUP($G755,Parametros!$I$3:$N$102,2,FALSE),"")</f>
        <v/>
      </c>
      <c r="I755" s="33" t="str">
        <f>IF($G755&lt;&gt;"",VLOOKUP($G755,Parametros!$I$3:$N$102,4,FALSE),"")</f>
        <v/>
      </c>
      <c r="J755" s="9"/>
      <c r="K755" s="33" t="str">
        <f>IF($J755&lt;&gt;"",VLOOKUP($J755,Parametros!$AL$3:$AN$102,3,FALSE),"")</f>
        <v/>
      </c>
      <c r="L755" s="9"/>
      <c r="M755" s="10"/>
      <c r="S755" s="22" t="str">
        <f t="shared" si="37"/>
        <v/>
      </c>
      <c r="T755" s="9"/>
      <c r="U755" s="9"/>
      <c r="V755" s="69" t="str">
        <f t="shared" si="35"/>
        <v/>
      </c>
      <c r="W755" s="10"/>
    </row>
    <row r="756" spans="1:23" x14ac:dyDescent="0.2">
      <c r="A756" s="22" t="str">
        <f t="shared" si="36"/>
        <v/>
      </c>
      <c r="B756" s="9"/>
      <c r="C756" s="9"/>
      <c r="D756" s="9"/>
      <c r="E756" s="9"/>
      <c r="F756" s="14"/>
      <c r="G756" s="9"/>
      <c r="H756" s="33" t="str">
        <f>IF($G756&lt;&gt;"",VLOOKUP($G756,Parametros!$I$3:$N$102,2,FALSE),"")</f>
        <v/>
      </c>
      <c r="I756" s="33" t="str">
        <f>IF($G756&lt;&gt;"",VLOOKUP($G756,Parametros!$I$3:$N$102,4,FALSE),"")</f>
        <v/>
      </c>
      <c r="J756" s="9"/>
      <c r="K756" s="33" t="str">
        <f>IF($J756&lt;&gt;"",VLOOKUP($J756,Parametros!$AL$3:$AN$102,3,FALSE),"")</f>
        <v/>
      </c>
      <c r="L756" s="9"/>
      <c r="M756" s="10"/>
      <c r="S756" s="22" t="str">
        <f t="shared" si="37"/>
        <v/>
      </c>
      <c r="T756" s="9"/>
      <c r="U756" s="9"/>
      <c r="V756" s="69" t="str">
        <f t="shared" si="35"/>
        <v/>
      </c>
      <c r="W756" s="10"/>
    </row>
    <row r="757" spans="1:23" x14ac:dyDescent="0.2">
      <c r="A757" s="22" t="str">
        <f t="shared" si="36"/>
        <v/>
      </c>
      <c r="B757" s="9"/>
      <c r="C757" s="9"/>
      <c r="D757" s="9"/>
      <c r="E757" s="9"/>
      <c r="F757" s="14"/>
      <c r="G757" s="9"/>
      <c r="H757" s="33" t="str">
        <f>IF($G757&lt;&gt;"",VLOOKUP($G757,Parametros!$I$3:$N$102,2,FALSE),"")</f>
        <v/>
      </c>
      <c r="I757" s="33" t="str">
        <f>IF($G757&lt;&gt;"",VLOOKUP($G757,Parametros!$I$3:$N$102,4,FALSE),"")</f>
        <v/>
      </c>
      <c r="J757" s="9"/>
      <c r="K757" s="33" t="str">
        <f>IF($J757&lt;&gt;"",VLOOKUP($J757,Parametros!$AL$3:$AN$102,3,FALSE),"")</f>
        <v/>
      </c>
      <c r="L757" s="9"/>
      <c r="M757" s="10"/>
      <c r="S757" s="22" t="str">
        <f t="shared" si="37"/>
        <v/>
      </c>
      <c r="T757" s="9"/>
      <c r="U757" s="9"/>
      <c r="V757" s="69" t="str">
        <f t="shared" si="35"/>
        <v/>
      </c>
      <c r="W757" s="10"/>
    </row>
    <row r="758" spans="1:23" x14ac:dyDescent="0.2">
      <c r="A758" s="22" t="str">
        <f t="shared" si="36"/>
        <v/>
      </c>
      <c r="B758" s="9"/>
      <c r="C758" s="9"/>
      <c r="D758" s="9"/>
      <c r="E758" s="9"/>
      <c r="F758" s="14"/>
      <c r="G758" s="9"/>
      <c r="H758" s="33" t="str">
        <f>IF($G758&lt;&gt;"",VLOOKUP($G758,Parametros!$I$3:$N$102,2,FALSE),"")</f>
        <v/>
      </c>
      <c r="I758" s="33" t="str">
        <f>IF($G758&lt;&gt;"",VLOOKUP($G758,Parametros!$I$3:$N$102,4,FALSE),"")</f>
        <v/>
      </c>
      <c r="J758" s="9"/>
      <c r="K758" s="33" t="str">
        <f>IF($J758&lt;&gt;"",VLOOKUP($J758,Parametros!$AL$3:$AN$102,3,FALSE),"")</f>
        <v/>
      </c>
      <c r="L758" s="9"/>
      <c r="M758" s="10"/>
      <c r="S758" s="22" t="str">
        <f t="shared" si="37"/>
        <v/>
      </c>
      <c r="T758" s="9"/>
      <c r="U758" s="9"/>
      <c r="V758" s="69" t="str">
        <f t="shared" si="35"/>
        <v/>
      </c>
      <c r="W758" s="10"/>
    </row>
    <row r="759" spans="1:23" x14ac:dyDescent="0.2">
      <c r="A759" s="22" t="str">
        <f t="shared" si="36"/>
        <v/>
      </c>
      <c r="B759" s="9"/>
      <c r="C759" s="9"/>
      <c r="D759" s="9"/>
      <c r="E759" s="9"/>
      <c r="F759" s="14"/>
      <c r="G759" s="9"/>
      <c r="H759" s="33" t="str">
        <f>IF($G759&lt;&gt;"",VLOOKUP($G759,Parametros!$I$3:$N$102,2,FALSE),"")</f>
        <v/>
      </c>
      <c r="I759" s="33" t="str">
        <f>IF($G759&lt;&gt;"",VLOOKUP($G759,Parametros!$I$3:$N$102,4,FALSE),"")</f>
        <v/>
      </c>
      <c r="J759" s="9"/>
      <c r="K759" s="33" t="str">
        <f>IF($J759&lt;&gt;"",VLOOKUP($J759,Parametros!$AL$3:$AN$102,3,FALSE),"")</f>
        <v/>
      </c>
      <c r="L759" s="9"/>
      <c r="M759" s="10"/>
      <c r="S759" s="22" t="str">
        <f t="shared" si="37"/>
        <v/>
      </c>
      <c r="T759" s="9"/>
      <c r="U759" s="9"/>
      <c r="V759" s="69" t="str">
        <f t="shared" si="35"/>
        <v/>
      </c>
      <c r="W759" s="10"/>
    </row>
    <row r="760" spans="1:23" x14ac:dyDescent="0.2">
      <c r="A760" s="22" t="str">
        <f t="shared" si="36"/>
        <v/>
      </c>
      <c r="B760" s="9"/>
      <c r="C760" s="9"/>
      <c r="D760" s="9"/>
      <c r="E760" s="9"/>
      <c r="F760" s="14"/>
      <c r="G760" s="9"/>
      <c r="H760" s="33" t="str">
        <f>IF($G760&lt;&gt;"",VLOOKUP($G760,Parametros!$I$3:$N$102,2,FALSE),"")</f>
        <v/>
      </c>
      <c r="I760" s="33" t="str">
        <f>IF($G760&lt;&gt;"",VLOOKUP($G760,Parametros!$I$3:$N$102,4,FALSE),"")</f>
        <v/>
      </c>
      <c r="J760" s="9"/>
      <c r="K760" s="33" t="str">
        <f>IF($J760&lt;&gt;"",VLOOKUP($J760,Parametros!$AL$3:$AN$102,3,FALSE),"")</f>
        <v/>
      </c>
      <c r="L760" s="9"/>
      <c r="M760" s="10"/>
      <c r="S760" s="22" t="str">
        <f t="shared" si="37"/>
        <v/>
      </c>
      <c r="T760" s="9"/>
      <c r="U760" s="9"/>
      <c r="V760" s="69" t="str">
        <f t="shared" si="35"/>
        <v/>
      </c>
      <c r="W760" s="10"/>
    </row>
    <row r="761" spans="1:23" x14ac:dyDescent="0.2">
      <c r="A761" s="22" t="str">
        <f t="shared" si="36"/>
        <v/>
      </c>
      <c r="B761" s="9"/>
      <c r="C761" s="9"/>
      <c r="D761" s="9"/>
      <c r="E761" s="9"/>
      <c r="F761" s="14"/>
      <c r="G761" s="9"/>
      <c r="H761" s="33" t="str">
        <f>IF($G761&lt;&gt;"",VLOOKUP($G761,Parametros!$I$3:$N$102,2,FALSE),"")</f>
        <v/>
      </c>
      <c r="I761" s="33" t="str">
        <f>IF($G761&lt;&gt;"",VLOOKUP($G761,Parametros!$I$3:$N$102,4,FALSE),"")</f>
        <v/>
      </c>
      <c r="J761" s="9"/>
      <c r="K761" s="33" t="str">
        <f>IF($J761&lt;&gt;"",VLOOKUP($J761,Parametros!$AL$3:$AN$102,3,FALSE),"")</f>
        <v/>
      </c>
      <c r="L761" s="9"/>
      <c r="M761" s="10"/>
      <c r="S761" s="22" t="str">
        <f t="shared" si="37"/>
        <v/>
      </c>
      <c r="T761" s="9"/>
      <c r="U761" s="9"/>
      <c r="V761" s="69" t="str">
        <f t="shared" si="35"/>
        <v/>
      </c>
      <c r="W761" s="10"/>
    </row>
    <row r="762" spans="1:23" x14ac:dyDescent="0.2">
      <c r="A762" s="22" t="str">
        <f t="shared" si="36"/>
        <v/>
      </c>
      <c r="B762" s="9"/>
      <c r="C762" s="9"/>
      <c r="D762" s="9"/>
      <c r="E762" s="9"/>
      <c r="F762" s="14"/>
      <c r="G762" s="9"/>
      <c r="H762" s="33" t="str">
        <f>IF($G762&lt;&gt;"",VLOOKUP($G762,Parametros!$I$3:$N$102,2,FALSE),"")</f>
        <v/>
      </c>
      <c r="I762" s="33" t="str">
        <f>IF($G762&lt;&gt;"",VLOOKUP($G762,Parametros!$I$3:$N$102,4,FALSE),"")</f>
        <v/>
      </c>
      <c r="J762" s="9"/>
      <c r="K762" s="33" t="str">
        <f>IF($J762&lt;&gt;"",VLOOKUP($J762,Parametros!$AL$3:$AN$102,3,FALSE),"")</f>
        <v/>
      </c>
      <c r="L762" s="9"/>
      <c r="M762" s="10"/>
      <c r="S762" s="22" t="str">
        <f t="shared" si="37"/>
        <v/>
      </c>
      <c r="T762" s="9"/>
      <c r="U762" s="9"/>
      <c r="V762" s="69" t="str">
        <f t="shared" si="35"/>
        <v/>
      </c>
      <c r="W762" s="10"/>
    </row>
    <row r="763" spans="1:23" x14ac:dyDescent="0.2">
      <c r="A763" s="22" t="str">
        <f t="shared" si="36"/>
        <v/>
      </c>
      <c r="B763" s="9"/>
      <c r="C763" s="9"/>
      <c r="D763" s="9"/>
      <c r="E763" s="9"/>
      <c r="F763" s="14"/>
      <c r="G763" s="9"/>
      <c r="H763" s="33" t="str">
        <f>IF($G763&lt;&gt;"",VLOOKUP($G763,Parametros!$I$3:$N$102,2,FALSE),"")</f>
        <v/>
      </c>
      <c r="I763" s="33" t="str">
        <f>IF($G763&lt;&gt;"",VLOOKUP($G763,Parametros!$I$3:$N$102,4,FALSE),"")</f>
        <v/>
      </c>
      <c r="J763" s="9"/>
      <c r="K763" s="33" t="str">
        <f>IF($J763&lt;&gt;"",VLOOKUP($J763,Parametros!$AL$3:$AN$102,3,FALSE),"")</f>
        <v/>
      </c>
      <c r="L763" s="9"/>
      <c r="M763" s="10"/>
      <c r="S763" s="22" t="str">
        <f t="shared" si="37"/>
        <v/>
      </c>
      <c r="T763" s="9"/>
      <c r="U763" s="9"/>
      <c r="V763" s="69" t="str">
        <f t="shared" si="35"/>
        <v/>
      </c>
      <c r="W763" s="10"/>
    </row>
    <row r="764" spans="1:23" x14ac:dyDescent="0.2">
      <c r="A764" s="22" t="str">
        <f t="shared" si="36"/>
        <v/>
      </c>
      <c r="B764" s="9"/>
      <c r="C764" s="9"/>
      <c r="D764" s="9"/>
      <c r="E764" s="9"/>
      <c r="F764" s="14"/>
      <c r="G764" s="9"/>
      <c r="H764" s="33" t="str">
        <f>IF($G764&lt;&gt;"",VLOOKUP($G764,Parametros!$I$3:$N$102,2,FALSE),"")</f>
        <v/>
      </c>
      <c r="I764" s="33" t="str">
        <f>IF($G764&lt;&gt;"",VLOOKUP($G764,Parametros!$I$3:$N$102,4,FALSE),"")</f>
        <v/>
      </c>
      <c r="J764" s="9"/>
      <c r="K764" s="33" t="str">
        <f>IF($J764&lt;&gt;"",VLOOKUP($J764,Parametros!$AL$3:$AN$102,3,FALSE),"")</f>
        <v/>
      </c>
      <c r="L764" s="9"/>
      <c r="M764" s="10"/>
      <c r="S764" s="22" t="str">
        <f t="shared" si="37"/>
        <v/>
      </c>
      <c r="T764" s="9"/>
      <c r="U764" s="9"/>
      <c r="V764" s="69" t="str">
        <f t="shared" si="35"/>
        <v/>
      </c>
      <c r="W764" s="10"/>
    </row>
    <row r="765" spans="1:23" x14ac:dyDescent="0.2">
      <c r="A765" s="22" t="str">
        <f t="shared" si="36"/>
        <v/>
      </c>
      <c r="B765" s="9"/>
      <c r="C765" s="9"/>
      <c r="D765" s="9"/>
      <c r="E765" s="9"/>
      <c r="F765" s="14"/>
      <c r="G765" s="9"/>
      <c r="H765" s="33" t="str">
        <f>IF($G765&lt;&gt;"",VLOOKUP($G765,Parametros!$I$3:$N$102,2,FALSE),"")</f>
        <v/>
      </c>
      <c r="I765" s="33" t="str">
        <f>IF($G765&lt;&gt;"",VLOOKUP($G765,Parametros!$I$3:$N$102,4,FALSE),"")</f>
        <v/>
      </c>
      <c r="J765" s="9"/>
      <c r="K765" s="33" t="str">
        <f>IF($J765&lt;&gt;"",VLOOKUP($J765,Parametros!$AL$3:$AN$102,3,FALSE),"")</f>
        <v/>
      </c>
      <c r="L765" s="9"/>
      <c r="M765" s="10"/>
      <c r="S765" s="22" t="str">
        <f t="shared" si="37"/>
        <v/>
      </c>
      <c r="T765" s="9"/>
      <c r="U765" s="9"/>
      <c r="V765" s="69" t="str">
        <f t="shared" si="35"/>
        <v/>
      </c>
      <c r="W765" s="10"/>
    </row>
    <row r="766" spans="1:23" x14ac:dyDescent="0.2">
      <c r="A766" s="22" t="str">
        <f t="shared" si="36"/>
        <v/>
      </c>
      <c r="B766" s="9"/>
      <c r="C766" s="9"/>
      <c r="D766" s="9"/>
      <c r="E766" s="9"/>
      <c r="F766" s="14"/>
      <c r="G766" s="9"/>
      <c r="H766" s="33" t="str">
        <f>IF($G766&lt;&gt;"",VLOOKUP($G766,Parametros!$I$3:$N$102,2,FALSE),"")</f>
        <v/>
      </c>
      <c r="I766" s="33" t="str">
        <f>IF($G766&lt;&gt;"",VLOOKUP($G766,Parametros!$I$3:$N$102,4,FALSE),"")</f>
        <v/>
      </c>
      <c r="J766" s="9"/>
      <c r="K766" s="33" t="str">
        <f>IF($J766&lt;&gt;"",VLOOKUP($J766,Parametros!$AL$3:$AN$102,3,FALSE),"")</f>
        <v/>
      </c>
      <c r="L766" s="9"/>
      <c r="M766" s="10"/>
      <c r="S766" s="22" t="str">
        <f t="shared" si="37"/>
        <v/>
      </c>
      <c r="T766" s="9"/>
      <c r="U766" s="9"/>
      <c r="V766" s="69" t="str">
        <f t="shared" si="35"/>
        <v/>
      </c>
      <c r="W766" s="10"/>
    </row>
    <row r="767" spans="1:23" x14ac:dyDescent="0.2">
      <c r="A767" s="22" t="str">
        <f t="shared" si="36"/>
        <v/>
      </c>
      <c r="B767" s="9"/>
      <c r="C767" s="9"/>
      <c r="D767" s="9"/>
      <c r="E767" s="9"/>
      <c r="F767" s="14"/>
      <c r="G767" s="9"/>
      <c r="H767" s="33" t="str">
        <f>IF($G767&lt;&gt;"",VLOOKUP($G767,Parametros!$I$3:$N$102,2,FALSE),"")</f>
        <v/>
      </c>
      <c r="I767" s="33" t="str">
        <f>IF($G767&lt;&gt;"",VLOOKUP($G767,Parametros!$I$3:$N$102,4,FALSE),"")</f>
        <v/>
      </c>
      <c r="J767" s="9"/>
      <c r="K767" s="33" t="str">
        <f>IF($J767&lt;&gt;"",VLOOKUP($J767,Parametros!$AL$3:$AN$102,3,FALSE),"")</f>
        <v/>
      </c>
      <c r="L767" s="9"/>
      <c r="M767" s="10"/>
      <c r="S767" s="22" t="str">
        <f t="shared" si="37"/>
        <v/>
      </c>
      <c r="T767" s="9"/>
      <c r="U767" s="9"/>
      <c r="V767" s="69" t="str">
        <f t="shared" si="35"/>
        <v/>
      </c>
      <c r="W767" s="10"/>
    </row>
    <row r="768" spans="1:23" x14ac:dyDescent="0.2">
      <c r="A768" s="22" t="str">
        <f t="shared" si="36"/>
        <v/>
      </c>
      <c r="B768" s="9"/>
      <c r="C768" s="9"/>
      <c r="D768" s="9"/>
      <c r="E768" s="9"/>
      <c r="F768" s="14"/>
      <c r="G768" s="9"/>
      <c r="H768" s="33" t="str">
        <f>IF($G768&lt;&gt;"",VLOOKUP($G768,Parametros!$I$3:$N$102,2,FALSE),"")</f>
        <v/>
      </c>
      <c r="I768" s="33" t="str">
        <f>IF($G768&lt;&gt;"",VLOOKUP($G768,Parametros!$I$3:$N$102,4,FALSE),"")</f>
        <v/>
      </c>
      <c r="J768" s="9"/>
      <c r="K768" s="33" t="str">
        <f>IF($J768&lt;&gt;"",VLOOKUP($J768,Parametros!$AL$3:$AN$102,3,FALSE),"")</f>
        <v/>
      </c>
      <c r="L768" s="9"/>
      <c r="M768" s="10"/>
      <c r="S768" s="22" t="str">
        <f t="shared" si="37"/>
        <v/>
      </c>
      <c r="T768" s="9"/>
      <c r="U768" s="9"/>
      <c r="V768" s="69" t="str">
        <f t="shared" si="35"/>
        <v/>
      </c>
      <c r="W768" s="10"/>
    </row>
    <row r="769" spans="1:23" x14ac:dyDescent="0.2">
      <c r="A769" s="22" t="str">
        <f t="shared" si="36"/>
        <v/>
      </c>
      <c r="B769" s="9"/>
      <c r="C769" s="9"/>
      <c r="D769" s="9"/>
      <c r="E769" s="9"/>
      <c r="F769" s="14"/>
      <c r="G769" s="9"/>
      <c r="H769" s="33" t="str">
        <f>IF($G769&lt;&gt;"",VLOOKUP($G769,Parametros!$I$3:$N$102,2,FALSE),"")</f>
        <v/>
      </c>
      <c r="I769" s="33" t="str">
        <f>IF($G769&lt;&gt;"",VLOOKUP($G769,Parametros!$I$3:$N$102,4,FALSE),"")</f>
        <v/>
      </c>
      <c r="J769" s="9"/>
      <c r="K769" s="33" t="str">
        <f>IF($J769&lt;&gt;"",VLOOKUP($J769,Parametros!$AL$3:$AN$102,3,FALSE),"")</f>
        <v/>
      </c>
      <c r="L769" s="9"/>
      <c r="M769" s="10"/>
      <c r="S769" s="22" t="str">
        <f t="shared" si="37"/>
        <v/>
      </c>
      <c r="T769" s="9"/>
      <c r="U769" s="9"/>
      <c r="V769" s="69" t="str">
        <f t="shared" si="35"/>
        <v/>
      </c>
      <c r="W769" s="10"/>
    </row>
    <row r="770" spans="1:23" x14ac:dyDescent="0.2">
      <c r="A770" s="22" t="str">
        <f t="shared" si="36"/>
        <v/>
      </c>
      <c r="B770" s="9"/>
      <c r="C770" s="9"/>
      <c r="D770" s="9"/>
      <c r="E770" s="9"/>
      <c r="F770" s="14"/>
      <c r="G770" s="9"/>
      <c r="H770" s="33" t="str">
        <f>IF($G770&lt;&gt;"",VLOOKUP($G770,Parametros!$I$3:$N$102,2,FALSE),"")</f>
        <v/>
      </c>
      <c r="I770" s="33" t="str">
        <f>IF($G770&lt;&gt;"",VLOOKUP($G770,Parametros!$I$3:$N$102,4,FALSE),"")</f>
        <v/>
      </c>
      <c r="J770" s="9"/>
      <c r="K770" s="33" t="str">
        <f>IF($J770&lt;&gt;"",VLOOKUP($J770,Parametros!$AL$3:$AN$102,3,FALSE),"")</f>
        <v/>
      </c>
      <c r="L770" s="9"/>
      <c r="M770" s="10"/>
      <c r="S770" s="22" t="str">
        <f t="shared" si="37"/>
        <v/>
      </c>
      <c r="T770" s="9"/>
      <c r="U770" s="9"/>
      <c r="V770" s="69" t="str">
        <f t="shared" si="35"/>
        <v/>
      </c>
      <c r="W770" s="10"/>
    </row>
    <row r="771" spans="1:23" x14ac:dyDescent="0.2">
      <c r="A771" s="22" t="str">
        <f t="shared" si="36"/>
        <v/>
      </c>
      <c r="B771" s="9"/>
      <c r="C771" s="9"/>
      <c r="D771" s="9"/>
      <c r="E771" s="9"/>
      <c r="F771" s="14"/>
      <c r="G771" s="9"/>
      <c r="H771" s="33" t="str">
        <f>IF($G771&lt;&gt;"",VLOOKUP($G771,Parametros!$I$3:$N$102,2,FALSE),"")</f>
        <v/>
      </c>
      <c r="I771" s="33" t="str">
        <f>IF($G771&lt;&gt;"",VLOOKUP($G771,Parametros!$I$3:$N$102,4,FALSE),"")</f>
        <v/>
      </c>
      <c r="J771" s="9"/>
      <c r="K771" s="33" t="str">
        <f>IF($J771&lt;&gt;"",VLOOKUP($J771,Parametros!$AL$3:$AN$102,3,FALSE),"")</f>
        <v/>
      </c>
      <c r="L771" s="9"/>
      <c r="M771" s="10"/>
      <c r="S771" s="22" t="str">
        <f t="shared" si="37"/>
        <v/>
      </c>
      <c r="T771" s="9"/>
      <c r="U771" s="9"/>
      <c r="V771" s="69" t="str">
        <f t="shared" si="35"/>
        <v/>
      </c>
      <c r="W771" s="10"/>
    </row>
    <row r="772" spans="1:23" x14ac:dyDescent="0.2">
      <c r="A772" s="22" t="str">
        <f t="shared" si="36"/>
        <v/>
      </c>
      <c r="B772" s="9"/>
      <c r="C772" s="9"/>
      <c r="D772" s="9"/>
      <c r="E772" s="9"/>
      <c r="F772" s="14"/>
      <c r="G772" s="9"/>
      <c r="H772" s="33" t="str">
        <f>IF($G772&lt;&gt;"",VLOOKUP($G772,Parametros!$I$3:$N$102,2,FALSE),"")</f>
        <v/>
      </c>
      <c r="I772" s="33" t="str">
        <f>IF($G772&lt;&gt;"",VLOOKUP($G772,Parametros!$I$3:$N$102,4,FALSE),"")</f>
        <v/>
      </c>
      <c r="J772" s="9"/>
      <c r="K772" s="33" t="str">
        <f>IF($J772&lt;&gt;"",VLOOKUP($J772,Parametros!$AL$3:$AN$102,3,FALSE),"")</f>
        <v/>
      </c>
      <c r="L772" s="9"/>
      <c r="M772" s="10"/>
      <c r="S772" s="22" t="str">
        <f t="shared" si="37"/>
        <v/>
      </c>
      <c r="T772" s="9"/>
      <c r="U772" s="9"/>
      <c r="V772" s="69" t="str">
        <f t="shared" ref="V772:V835" si="38">T772&amp;U772</f>
        <v/>
      </c>
      <c r="W772" s="10"/>
    </row>
    <row r="773" spans="1:23" x14ac:dyDescent="0.2">
      <c r="A773" s="22" t="str">
        <f t="shared" ref="A773:A836" si="39">IF($C773&lt;&gt;"",$A772+1,"")</f>
        <v/>
      </c>
      <c r="B773" s="9"/>
      <c r="C773" s="9"/>
      <c r="D773" s="9"/>
      <c r="E773" s="9"/>
      <c r="F773" s="14"/>
      <c r="G773" s="9"/>
      <c r="H773" s="33" t="str">
        <f>IF($G773&lt;&gt;"",VLOOKUP($G773,Parametros!$I$3:$N$102,2,FALSE),"")</f>
        <v/>
      </c>
      <c r="I773" s="33" t="str">
        <f>IF($G773&lt;&gt;"",VLOOKUP($G773,Parametros!$I$3:$N$102,4,FALSE),"")</f>
        <v/>
      </c>
      <c r="J773" s="9"/>
      <c r="K773" s="33" t="str">
        <f>IF($J773&lt;&gt;"",VLOOKUP($J773,Parametros!$AL$3:$AN$102,3,FALSE),"")</f>
        <v/>
      </c>
      <c r="L773" s="9"/>
      <c r="M773" s="10"/>
      <c r="S773" s="22" t="str">
        <f t="shared" ref="S773:S836" si="40">IF($U773&lt;&gt;"",$S772+1,"")</f>
        <v/>
      </c>
      <c r="T773" s="9"/>
      <c r="U773" s="9"/>
      <c r="V773" s="69" t="str">
        <f t="shared" si="38"/>
        <v/>
      </c>
      <c r="W773" s="10"/>
    </row>
    <row r="774" spans="1:23" x14ac:dyDescent="0.2">
      <c r="A774" s="22" t="str">
        <f t="shared" si="39"/>
        <v/>
      </c>
      <c r="B774" s="9"/>
      <c r="C774" s="9"/>
      <c r="D774" s="9"/>
      <c r="E774" s="9"/>
      <c r="F774" s="14"/>
      <c r="G774" s="9"/>
      <c r="H774" s="33" t="str">
        <f>IF($G774&lt;&gt;"",VLOOKUP($G774,Parametros!$I$3:$N$102,2,FALSE),"")</f>
        <v/>
      </c>
      <c r="I774" s="33" t="str">
        <f>IF($G774&lt;&gt;"",VLOOKUP($G774,Parametros!$I$3:$N$102,4,FALSE),"")</f>
        <v/>
      </c>
      <c r="J774" s="9"/>
      <c r="K774" s="33" t="str">
        <f>IF($J774&lt;&gt;"",VLOOKUP($J774,Parametros!$AL$3:$AN$102,3,FALSE),"")</f>
        <v/>
      </c>
      <c r="L774" s="9"/>
      <c r="M774" s="10"/>
      <c r="S774" s="22" t="str">
        <f t="shared" si="40"/>
        <v/>
      </c>
      <c r="T774" s="9"/>
      <c r="U774" s="9"/>
      <c r="V774" s="69" t="str">
        <f t="shared" si="38"/>
        <v/>
      </c>
      <c r="W774" s="10"/>
    </row>
    <row r="775" spans="1:23" x14ac:dyDescent="0.2">
      <c r="A775" s="22" t="str">
        <f t="shared" si="39"/>
        <v/>
      </c>
      <c r="B775" s="9"/>
      <c r="C775" s="9"/>
      <c r="D775" s="9"/>
      <c r="E775" s="9"/>
      <c r="F775" s="14"/>
      <c r="G775" s="9"/>
      <c r="H775" s="33" t="str">
        <f>IF($G775&lt;&gt;"",VLOOKUP($G775,Parametros!$I$3:$N$102,2,FALSE),"")</f>
        <v/>
      </c>
      <c r="I775" s="33" t="str">
        <f>IF($G775&lt;&gt;"",VLOOKUP($G775,Parametros!$I$3:$N$102,4,FALSE),"")</f>
        <v/>
      </c>
      <c r="J775" s="9"/>
      <c r="K775" s="33" t="str">
        <f>IF($J775&lt;&gt;"",VLOOKUP($J775,Parametros!$AL$3:$AN$102,3,FALSE),"")</f>
        <v/>
      </c>
      <c r="L775" s="9"/>
      <c r="M775" s="10"/>
      <c r="S775" s="22" t="str">
        <f t="shared" si="40"/>
        <v/>
      </c>
      <c r="T775" s="9"/>
      <c r="U775" s="9"/>
      <c r="V775" s="69" t="str">
        <f t="shared" si="38"/>
        <v/>
      </c>
      <c r="W775" s="10"/>
    </row>
    <row r="776" spans="1:23" x14ac:dyDescent="0.2">
      <c r="A776" s="22" t="str">
        <f t="shared" si="39"/>
        <v/>
      </c>
      <c r="B776" s="9"/>
      <c r="C776" s="9"/>
      <c r="D776" s="9"/>
      <c r="E776" s="9"/>
      <c r="F776" s="14"/>
      <c r="G776" s="9"/>
      <c r="H776" s="33" t="str">
        <f>IF($G776&lt;&gt;"",VLOOKUP($G776,Parametros!$I$3:$N$102,2,FALSE),"")</f>
        <v/>
      </c>
      <c r="I776" s="33" t="str">
        <f>IF($G776&lt;&gt;"",VLOOKUP($G776,Parametros!$I$3:$N$102,4,FALSE),"")</f>
        <v/>
      </c>
      <c r="J776" s="9"/>
      <c r="K776" s="33" t="str">
        <f>IF($J776&lt;&gt;"",VLOOKUP($J776,Parametros!$AL$3:$AN$102,3,FALSE),"")</f>
        <v/>
      </c>
      <c r="L776" s="9"/>
      <c r="M776" s="10"/>
      <c r="S776" s="22" t="str">
        <f t="shared" si="40"/>
        <v/>
      </c>
      <c r="T776" s="9"/>
      <c r="U776" s="9"/>
      <c r="V776" s="69" t="str">
        <f t="shared" si="38"/>
        <v/>
      </c>
      <c r="W776" s="10"/>
    </row>
    <row r="777" spans="1:23" x14ac:dyDescent="0.2">
      <c r="A777" s="22" t="str">
        <f t="shared" si="39"/>
        <v/>
      </c>
      <c r="B777" s="9"/>
      <c r="C777" s="9"/>
      <c r="D777" s="9"/>
      <c r="E777" s="9"/>
      <c r="F777" s="14"/>
      <c r="G777" s="9"/>
      <c r="H777" s="33" t="str">
        <f>IF($G777&lt;&gt;"",VLOOKUP($G777,Parametros!$I$3:$N$102,2,FALSE),"")</f>
        <v/>
      </c>
      <c r="I777" s="33" t="str">
        <f>IF($G777&lt;&gt;"",VLOOKUP($G777,Parametros!$I$3:$N$102,4,FALSE),"")</f>
        <v/>
      </c>
      <c r="J777" s="9"/>
      <c r="K777" s="33" t="str">
        <f>IF($J777&lt;&gt;"",VLOOKUP($J777,Parametros!$AL$3:$AN$102,3,FALSE),"")</f>
        <v/>
      </c>
      <c r="L777" s="9"/>
      <c r="M777" s="10"/>
      <c r="S777" s="22" t="str">
        <f t="shared" si="40"/>
        <v/>
      </c>
      <c r="T777" s="9"/>
      <c r="U777" s="9"/>
      <c r="V777" s="69" t="str">
        <f t="shared" si="38"/>
        <v/>
      </c>
      <c r="W777" s="10"/>
    </row>
    <row r="778" spans="1:23" x14ac:dyDescent="0.2">
      <c r="A778" s="22" t="str">
        <f t="shared" si="39"/>
        <v/>
      </c>
      <c r="B778" s="9"/>
      <c r="C778" s="9"/>
      <c r="D778" s="9"/>
      <c r="E778" s="9"/>
      <c r="F778" s="14"/>
      <c r="G778" s="9"/>
      <c r="H778" s="33" t="str">
        <f>IF($G778&lt;&gt;"",VLOOKUP($G778,Parametros!$I$3:$N$102,2,FALSE),"")</f>
        <v/>
      </c>
      <c r="I778" s="33" t="str">
        <f>IF($G778&lt;&gt;"",VLOOKUP($G778,Parametros!$I$3:$N$102,4,FALSE),"")</f>
        <v/>
      </c>
      <c r="J778" s="9"/>
      <c r="K778" s="33" t="str">
        <f>IF($J778&lt;&gt;"",VLOOKUP($J778,Parametros!$AL$3:$AN$102,3,FALSE),"")</f>
        <v/>
      </c>
      <c r="L778" s="9"/>
      <c r="M778" s="10"/>
      <c r="S778" s="22" t="str">
        <f t="shared" si="40"/>
        <v/>
      </c>
      <c r="T778" s="9"/>
      <c r="U778" s="9"/>
      <c r="V778" s="69" t="str">
        <f t="shared" si="38"/>
        <v/>
      </c>
      <c r="W778" s="10"/>
    </row>
    <row r="779" spans="1:23" x14ac:dyDescent="0.2">
      <c r="A779" s="22" t="str">
        <f t="shared" si="39"/>
        <v/>
      </c>
      <c r="B779" s="9"/>
      <c r="C779" s="9"/>
      <c r="D779" s="9"/>
      <c r="E779" s="9"/>
      <c r="F779" s="14"/>
      <c r="G779" s="9"/>
      <c r="H779" s="33" t="str">
        <f>IF($G779&lt;&gt;"",VLOOKUP($G779,Parametros!$I$3:$N$102,2,FALSE),"")</f>
        <v/>
      </c>
      <c r="I779" s="33" t="str">
        <f>IF($G779&lt;&gt;"",VLOOKUP($G779,Parametros!$I$3:$N$102,4,FALSE),"")</f>
        <v/>
      </c>
      <c r="J779" s="9"/>
      <c r="K779" s="33" t="str">
        <f>IF($J779&lt;&gt;"",VLOOKUP($J779,Parametros!$AL$3:$AN$102,3,FALSE),"")</f>
        <v/>
      </c>
      <c r="L779" s="9"/>
      <c r="M779" s="10"/>
      <c r="S779" s="22" t="str">
        <f t="shared" si="40"/>
        <v/>
      </c>
      <c r="T779" s="9"/>
      <c r="U779" s="9"/>
      <c r="V779" s="69" t="str">
        <f t="shared" si="38"/>
        <v/>
      </c>
      <c r="W779" s="10"/>
    </row>
    <row r="780" spans="1:23" x14ac:dyDescent="0.2">
      <c r="A780" s="22" t="str">
        <f t="shared" si="39"/>
        <v/>
      </c>
      <c r="B780" s="9"/>
      <c r="C780" s="9"/>
      <c r="D780" s="9"/>
      <c r="E780" s="9"/>
      <c r="F780" s="14"/>
      <c r="G780" s="9"/>
      <c r="H780" s="33" t="str">
        <f>IF($G780&lt;&gt;"",VLOOKUP($G780,Parametros!$I$3:$N$102,2,FALSE),"")</f>
        <v/>
      </c>
      <c r="I780" s="33" t="str">
        <f>IF($G780&lt;&gt;"",VLOOKUP($G780,Parametros!$I$3:$N$102,4,FALSE),"")</f>
        <v/>
      </c>
      <c r="J780" s="9"/>
      <c r="K780" s="33" t="str">
        <f>IF($J780&lt;&gt;"",VLOOKUP($J780,Parametros!$AL$3:$AN$102,3,FALSE),"")</f>
        <v/>
      </c>
      <c r="L780" s="9"/>
      <c r="M780" s="10"/>
      <c r="S780" s="22" t="str">
        <f t="shared" si="40"/>
        <v/>
      </c>
      <c r="T780" s="9"/>
      <c r="U780" s="9"/>
      <c r="V780" s="69" t="str">
        <f t="shared" si="38"/>
        <v/>
      </c>
      <c r="W780" s="10"/>
    </row>
    <row r="781" spans="1:23" x14ac:dyDescent="0.2">
      <c r="A781" s="22" t="str">
        <f t="shared" si="39"/>
        <v/>
      </c>
      <c r="B781" s="9"/>
      <c r="C781" s="9"/>
      <c r="D781" s="9"/>
      <c r="E781" s="9"/>
      <c r="F781" s="14"/>
      <c r="G781" s="9"/>
      <c r="H781" s="33" t="str">
        <f>IF($G781&lt;&gt;"",VLOOKUP($G781,Parametros!$I$3:$N$102,2,FALSE),"")</f>
        <v/>
      </c>
      <c r="I781" s="33" t="str">
        <f>IF($G781&lt;&gt;"",VLOOKUP($G781,Parametros!$I$3:$N$102,4,FALSE),"")</f>
        <v/>
      </c>
      <c r="J781" s="9"/>
      <c r="K781" s="33" t="str">
        <f>IF($J781&lt;&gt;"",VLOOKUP($J781,Parametros!$AL$3:$AN$102,3,FALSE),"")</f>
        <v/>
      </c>
      <c r="L781" s="9"/>
      <c r="M781" s="10"/>
      <c r="S781" s="22" t="str">
        <f t="shared" si="40"/>
        <v/>
      </c>
      <c r="T781" s="9"/>
      <c r="U781" s="9"/>
      <c r="V781" s="69" t="str">
        <f t="shared" si="38"/>
        <v/>
      </c>
      <c r="W781" s="10"/>
    </row>
    <row r="782" spans="1:23" x14ac:dyDescent="0.2">
      <c r="A782" s="22" t="str">
        <f t="shared" si="39"/>
        <v/>
      </c>
      <c r="B782" s="9"/>
      <c r="C782" s="9"/>
      <c r="D782" s="9"/>
      <c r="E782" s="9"/>
      <c r="F782" s="14"/>
      <c r="G782" s="9"/>
      <c r="H782" s="33" t="str">
        <f>IF($G782&lt;&gt;"",VLOOKUP($G782,Parametros!$I$3:$N$102,2,FALSE),"")</f>
        <v/>
      </c>
      <c r="I782" s="33" t="str">
        <f>IF($G782&lt;&gt;"",VLOOKUP($G782,Parametros!$I$3:$N$102,4,FALSE),"")</f>
        <v/>
      </c>
      <c r="J782" s="9"/>
      <c r="K782" s="33" t="str">
        <f>IF($J782&lt;&gt;"",VLOOKUP($J782,Parametros!$AL$3:$AN$102,3,FALSE),"")</f>
        <v/>
      </c>
      <c r="L782" s="9"/>
      <c r="M782" s="10"/>
      <c r="S782" s="22" t="str">
        <f t="shared" si="40"/>
        <v/>
      </c>
      <c r="T782" s="9"/>
      <c r="U782" s="9"/>
      <c r="V782" s="69" t="str">
        <f t="shared" si="38"/>
        <v/>
      </c>
      <c r="W782" s="10"/>
    </row>
    <row r="783" spans="1:23" x14ac:dyDescent="0.2">
      <c r="A783" s="22" t="str">
        <f t="shared" si="39"/>
        <v/>
      </c>
      <c r="B783" s="9"/>
      <c r="C783" s="9"/>
      <c r="D783" s="9"/>
      <c r="E783" s="9"/>
      <c r="F783" s="14"/>
      <c r="G783" s="9"/>
      <c r="H783" s="33" t="str">
        <f>IF($G783&lt;&gt;"",VLOOKUP($G783,Parametros!$I$3:$N$102,2,FALSE),"")</f>
        <v/>
      </c>
      <c r="I783" s="33" t="str">
        <f>IF($G783&lt;&gt;"",VLOOKUP($G783,Parametros!$I$3:$N$102,4,FALSE),"")</f>
        <v/>
      </c>
      <c r="J783" s="9"/>
      <c r="K783" s="33" t="str">
        <f>IF($J783&lt;&gt;"",VLOOKUP($J783,Parametros!$AL$3:$AN$102,3,FALSE),"")</f>
        <v/>
      </c>
      <c r="L783" s="9"/>
      <c r="M783" s="10"/>
      <c r="S783" s="22" t="str">
        <f t="shared" si="40"/>
        <v/>
      </c>
      <c r="T783" s="9"/>
      <c r="U783" s="9"/>
      <c r="V783" s="69" t="str">
        <f t="shared" si="38"/>
        <v/>
      </c>
      <c r="W783" s="10"/>
    </row>
    <row r="784" spans="1:23" x14ac:dyDescent="0.2">
      <c r="A784" s="22" t="str">
        <f t="shared" si="39"/>
        <v/>
      </c>
      <c r="B784" s="9"/>
      <c r="C784" s="9"/>
      <c r="D784" s="9"/>
      <c r="E784" s="9"/>
      <c r="F784" s="14"/>
      <c r="G784" s="9"/>
      <c r="H784" s="33" t="str">
        <f>IF($G784&lt;&gt;"",VLOOKUP($G784,Parametros!$I$3:$N$102,2,FALSE),"")</f>
        <v/>
      </c>
      <c r="I784" s="33" t="str">
        <f>IF($G784&lt;&gt;"",VLOOKUP($G784,Parametros!$I$3:$N$102,4,FALSE),"")</f>
        <v/>
      </c>
      <c r="J784" s="9"/>
      <c r="K784" s="33" t="str">
        <f>IF($J784&lt;&gt;"",VLOOKUP($J784,Parametros!$AL$3:$AN$102,3,FALSE),"")</f>
        <v/>
      </c>
      <c r="L784" s="9"/>
      <c r="M784" s="10"/>
      <c r="S784" s="22" t="str">
        <f t="shared" si="40"/>
        <v/>
      </c>
      <c r="T784" s="9"/>
      <c r="U784" s="9"/>
      <c r="V784" s="69" t="str">
        <f t="shared" si="38"/>
        <v/>
      </c>
      <c r="W784" s="10"/>
    </row>
    <row r="785" spans="1:23" x14ac:dyDescent="0.2">
      <c r="A785" s="22" t="str">
        <f t="shared" si="39"/>
        <v/>
      </c>
      <c r="B785" s="9"/>
      <c r="C785" s="9"/>
      <c r="D785" s="9"/>
      <c r="E785" s="9"/>
      <c r="F785" s="14"/>
      <c r="G785" s="9"/>
      <c r="H785" s="33" t="str">
        <f>IF($G785&lt;&gt;"",VLOOKUP($G785,Parametros!$I$3:$N$102,2,FALSE),"")</f>
        <v/>
      </c>
      <c r="I785" s="33" t="str">
        <f>IF($G785&lt;&gt;"",VLOOKUP($G785,Parametros!$I$3:$N$102,4,FALSE),"")</f>
        <v/>
      </c>
      <c r="J785" s="9"/>
      <c r="K785" s="33" t="str">
        <f>IF($J785&lt;&gt;"",VLOOKUP($J785,Parametros!$AL$3:$AN$102,3,FALSE),"")</f>
        <v/>
      </c>
      <c r="L785" s="9"/>
      <c r="M785" s="10"/>
      <c r="S785" s="22" t="str">
        <f t="shared" si="40"/>
        <v/>
      </c>
      <c r="T785" s="9"/>
      <c r="U785" s="9"/>
      <c r="V785" s="69" t="str">
        <f t="shared" si="38"/>
        <v/>
      </c>
      <c r="W785" s="10"/>
    </row>
    <row r="786" spans="1:23" x14ac:dyDescent="0.2">
      <c r="A786" s="22" t="str">
        <f t="shared" si="39"/>
        <v/>
      </c>
      <c r="B786" s="9"/>
      <c r="C786" s="9"/>
      <c r="D786" s="9"/>
      <c r="E786" s="9"/>
      <c r="F786" s="14"/>
      <c r="G786" s="9"/>
      <c r="H786" s="33" t="str">
        <f>IF($G786&lt;&gt;"",VLOOKUP($G786,Parametros!$I$3:$N$102,2,FALSE),"")</f>
        <v/>
      </c>
      <c r="I786" s="33" t="str">
        <f>IF($G786&lt;&gt;"",VLOOKUP($G786,Parametros!$I$3:$N$102,4,FALSE),"")</f>
        <v/>
      </c>
      <c r="J786" s="9"/>
      <c r="K786" s="33" t="str">
        <f>IF($J786&lt;&gt;"",VLOOKUP($J786,Parametros!$AL$3:$AN$102,3,FALSE),"")</f>
        <v/>
      </c>
      <c r="L786" s="9"/>
      <c r="M786" s="10"/>
      <c r="S786" s="22" t="str">
        <f t="shared" si="40"/>
        <v/>
      </c>
      <c r="T786" s="9"/>
      <c r="U786" s="9"/>
      <c r="V786" s="69" t="str">
        <f t="shared" si="38"/>
        <v/>
      </c>
      <c r="W786" s="10"/>
    </row>
    <row r="787" spans="1:23" x14ac:dyDescent="0.2">
      <c r="A787" s="22" t="str">
        <f t="shared" si="39"/>
        <v/>
      </c>
      <c r="B787" s="9"/>
      <c r="C787" s="9"/>
      <c r="D787" s="9"/>
      <c r="E787" s="9"/>
      <c r="F787" s="14"/>
      <c r="G787" s="9"/>
      <c r="H787" s="33" t="str">
        <f>IF($G787&lt;&gt;"",VLOOKUP($G787,Parametros!$I$3:$N$102,2,FALSE),"")</f>
        <v/>
      </c>
      <c r="I787" s="33" t="str">
        <f>IF($G787&lt;&gt;"",VLOOKUP($G787,Parametros!$I$3:$N$102,4,FALSE),"")</f>
        <v/>
      </c>
      <c r="J787" s="9"/>
      <c r="K787" s="33" t="str">
        <f>IF($J787&lt;&gt;"",VLOOKUP($J787,Parametros!$AL$3:$AN$102,3,FALSE),"")</f>
        <v/>
      </c>
      <c r="L787" s="9"/>
      <c r="M787" s="10"/>
      <c r="S787" s="22" t="str">
        <f t="shared" si="40"/>
        <v/>
      </c>
      <c r="T787" s="9"/>
      <c r="U787" s="9"/>
      <c r="V787" s="69" t="str">
        <f t="shared" si="38"/>
        <v/>
      </c>
      <c r="W787" s="10"/>
    </row>
    <row r="788" spans="1:23" x14ac:dyDescent="0.2">
      <c r="A788" s="22" t="str">
        <f t="shared" si="39"/>
        <v/>
      </c>
      <c r="B788" s="9"/>
      <c r="C788" s="9"/>
      <c r="D788" s="9"/>
      <c r="E788" s="9"/>
      <c r="F788" s="14"/>
      <c r="G788" s="9"/>
      <c r="H788" s="33" t="str">
        <f>IF($G788&lt;&gt;"",VLOOKUP($G788,Parametros!$I$3:$N$102,2,FALSE),"")</f>
        <v/>
      </c>
      <c r="I788" s="33" t="str">
        <f>IF($G788&lt;&gt;"",VLOOKUP($G788,Parametros!$I$3:$N$102,4,FALSE),"")</f>
        <v/>
      </c>
      <c r="J788" s="9"/>
      <c r="K788" s="33" t="str">
        <f>IF($J788&lt;&gt;"",VLOOKUP($J788,Parametros!$AL$3:$AN$102,3,FALSE),"")</f>
        <v/>
      </c>
      <c r="L788" s="9"/>
      <c r="M788" s="10"/>
      <c r="S788" s="22" t="str">
        <f t="shared" si="40"/>
        <v/>
      </c>
      <c r="T788" s="9"/>
      <c r="U788" s="9"/>
      <c r="V788" s="69" t="str">
        <f t="shared" si="38"/>
        <v/>
      </c>
      <c r="W788" s="10"/>
    </row>
    <row r="789" spans="1:23" x14ac:dyDescent="0.2">
      <c r="A789" s="22" t="str">
        <f t="shared" si="39"/>
        <v/>
      </c>
      <c r="B789" s="9"/>
      <c r="C789" s="9"/>
      <c r="D789" s="9"/>
      <c r="E789" s="9"/>
      <c r="F789" s="14"/>
      <c r="G789" s="9"/>
      <c r="H789" s="33" t="str">
        <f>IF($G789&lt;&gt;"",VLOOKUP($G789,Parametros!$I$3:$N$102,2,FALSE),"")</f>
        <v/>
      </c>
      <c r="I789" s="33" t="str">
        <f>IF($G789&lt;&gt;"",VLOOKUP($G789,Parametros!$I$3:$N$102,4,FALSE),"")</f>
        <v/>
      </c>
      <c r="J789" s="9"/>
      <c r="K789" s="33" t="str">
        <f>IF($J789&lt;&gt;"",VLOOKUP($J789,Parametros!$AL$3:$AN$102,3,FALSE),"")</f>
        <v/>
      </c>
      <c r="L789" s="9"/>
      <c r="M789" s="10"/>
      <c r="S789" s="22" t="str">
        <f t="shared" si="40"/>
        <v/>
      </c>
      <c r="T789" s="9"/>
      <c r="U789" s="9"/>
      <c r="V789" s="69" t="str">
        <f t="shared" si="38"/>
        <v/>
      </c>
      <c r="W789" s="10"/>
    </row>
    <row r="790" spans="1:23" x14ac:dyDescent="0.2">
      <c r="A790" s="22" t="str">
        <f t="shared" si="39"/>
        <v/>
      </c>
      <c r="B790" s="9"/>
      <c r="C790" s="9"/>
      <c r="D790" s="9"/>
      <c r="E790" s="9"/>
      <c r="F790" s="14"/>
      <c r="G790" s="9"/>
      <c r="H790" s="33" t="str">
        <f>IF($G790&lt;&gt;"",VLOOKUP($G790,Parametros!$I$3:$N$102,2,FALSE),"")</f>
        <v/>
      </c>
      <c r="I790" s="33" t="str">
        <f>IF($G790&lt;&gt;"",VLOOKUP($G790,Parametros!$I$3:$N$102,4,FALSE),"")</f>
        <v/>
      </c>
      <c r="J790" s="9"/>
      <c r="K790" s="33" t="str">
        <f>IF($J790&lt;&gt;"",VLOOKUP($J790,Parametros!$AL$3:$AN$102,3,FALSE),"")</f>
        <v/>
      </c>
      <c r="L790" s="9"/>
      <c r="M790" s="10"/>
      <c r="S790" s="22" t="str">
        <f t="shared" si="40"/>
        <v/>
      </c>
      <c r="T790" s="9"/>
      <c r="U790" s="9"/>
      <c r="V790" s="69" t="str">
        <f t="shared" si="38"/>
        <v/>
      </c>
      <c r="W790" s="10"/>
    </row>
    <row r="791" spans="1:23" x14ac:dyDescent="0.2">
      <c r="A791" s="22" t="str">
        <f t="shared" si="39"/>
        <v/>
      </c>
      <c r="B791" s="9"/>
      <c r="C791" s="9"/>
      <c r="D791" s="9"/>
      <c r="E791" s="9"/>
      <c r="F791" s="14"/>
      <c r="G791" s="9"/>
      <c r="H791" s="33" t="str">
        <f>IF($G791&lt;&gt;"",VLOOKUP($G791,Parametros!$I$3:$N$102,2,FALSE),"")</f>
        <v/>
      </c>
      <c r="I791" s="33" t="str">
        <f>IF($G791&lt;&gt;"",VLOOKUP($G791,Parametros!$I$3:$N$102,4,FALSE),"")</f>
        <v/>
      </c>
      <c r="J791" s="9"/>
      <c r="K791" s="33" t="str">
        <f>IF($J791&lt;&gt;"",VLOOKUP($J791,Parametros!$AL$3:$AN$102,3,FALSE),"")</f>
        <v/>
      </c>
      <c r="L791" s="9"/>
      <c r="M791" s="10"/>
      <c r="S791" s="22" t="str">
        <f t="shared" si="40"/>
        <v/>
      </c>
      <c r="T791" s="9"/>
      <c r="U791" s="9"/>
      <c r="V791" s="69" t="str">
        <f t="shared" si="38"/>
        <v/>
      </c>
      <c r="W791" s="10"/>
    </row>
    <row r="792" spans="1:23" x14ac:dyDescent="0.2">
      <c r="A792" s="22" t="str">
        <f t="shared" si="39"/>
        <v/>
      </c>
      <c r="B792" s="9"/>
      <c r="C792" s="9"/>
      <c r="D792" s="9"/>
      <c r="E792" s="9"/>
      <c r="F792" s="14"/>
      <c r="G792" s="9"/>
      <c r="H792" s="33" t="str">
        <f>IF($G792&lt;&gt;"",VLOOKUP($G792,Parametros!$I$3:$N$102,2,FALSE),"")</f>
        <v/>
      </c>
      <c r="I792" s="33" t="str">
        <f>IF($G792&lt;&gt;"",VLOOKUP($G792,Parametros!$I$3:$N$102,4,FALSE),"")</f>
        <v/>
      </c>
      <c r="J792" s="9"/>
      <c r="K792" s="33" t="str">
        <f>IF($J792&lt;&gt;"",VLOOKUP($J792,Parametros!$AL$3:$AN$102,3,FALSE),"")</f>
        <v/>
      </c>
      <c r="L792" s="9"/>
      <c r="M792" s="10"/>
      <c r="S792" s="22" t="str">
        <f t="shared" si="40"/>
        <v/>
      </c>
      <c r="T792" s="9"/>
      <c r="U792" s="9"/>
      <c r="V792" s="69" t="str">
        <f t="shared" si="38"/>
        <v/>
      </c>
      <c r="W792" s="10"/>
    </row>
    <row r="793" spans="1:23" x14ac:dyDescent="0.2">
      <c r="A793" s="22" t="str">
        <f t="shared" si="39"/>
        <v/>
      </c>
      <c r="B793" s="9"/>
      <c r="C793" s="9"/>
      <c r="D793" s="9"/>
      <c r="E793" s="9"/>
      <c r="F793" s="14"/>
      <c r="G793" s="9"/>
      <c r="H793" s="33" t="str">
        <f>IF($G793&lt;&gt;"",VLOOKUP($G793,Parametros!$I$3:$N$102,2,FALSE),"")</f>
        <v/>
      </c>
      <c r="I793" s="33" t="str">
        <f>IF($G793&lt;&gt;"",VLOOKUP($G793,Parametros!$I$3:$N$102,4,FALSE),"")</f>
        <v/>
      </c>
      <c r="J793" s="9"/>
      <c r="K793" s="33" t="str">
        <f>IF($J793&lt;&gt;"",VLOOKUP($J793,Parametros!$AL$3:$AN$102,3,FALSE),"")</f>
        <v/>
      </c>
      <c r="L793" s="9"/>
      <c r="M793" s="10"/>
      <c r="S793" s="22" t="str">
        <f t="shared" si="40"/>
        <v/>
      </c>
      <c r="T793" s="9"/>
      <c r="U793" s="9"/>
      <c r="V793" s="69" t="str">
        <f t="shared" si="38"/>
        <v/>
      </c>
      <c r="W793" s="10"/>
    </row>
    <row r="794" spans="1:23" x14ac:dyDescent="0.2">
      <c r="A794" s="22" t="str">
        <f t="shared" si="39"/>
        <v/>
      </c>
      <c r="B794" s="9"/>
      <c r="C794" s="9"/>
      <c r="D794" s="9"/>
      <c r="E794" s="9"/>
      <c r="F794" s="14"/>
      <c r="G794" s="9"/>
      <c r="H794" s="33" t="str">
        <f>IF($G794&lt;&gt;"",VLOOKUP($G794,Parametros!$I$3:$N$102,2,FALSE),"")</f>
        <v/>
      </c>
      <c r="I794" s="33" t="str">
        <f>IF($G794&lt;&gt;"",VLOOKUP($G794,Parametros!$I$3:$N$102,4,FALSE),"")</f>
        <v/>
      </c>
      <c r="J794" s="9"/>
      <c r="K794" s="33" t="str">
        <f>IF($J794&lt;&gt;"",VLOOKUP($J794,Parametros!$AL$3:$AN$102,3,FALSE),"")</f>
        <v/>
      </c>
      <c r="L794" s="9"/>
      <c r="M794" s="10"/>
      <c r="S794" s="22" t="str">
        <f t="shared" si="40"/>
        <v/>
      </c>
      <c r="T794" s="9"/>
      <c r="U794" s="9"/>
      <c r="V794" s="69" t="str">
        <f t="shared" si="38"/>
        <v/>
      </c>
      <c r="W794" s="10"/>
    </row>
    <row r="795" spans="1:23" x14ac:dyDescent="0.2">
      <c r="A795" s="22" t="str">
        <f t="shared" si="39"/>
        <v/>
      </c>
      <c r="B795" s="9"/>
      <c r="C795" s="9"/>
      <c r="D795" s="9"/>
      <c r="E795" s="9"/>
      <c r="F795" s="14"/>
      <c r="G795" s="9"/>
      <c r="H795" s="33" t="str">
        <f>IF($G795&lt;&gt;"",VLOOKUP($G795,Parametros!$I$3:$N$102,2,FALSE),"")</f>
        <v/>
      </c>
      <c r="I795" s="33" t="str">
        <f>IF($G795&lt;&gt;"",VLOOKUP($G795,Parametros!$I$3:$N$102,4,FALSE),"")</f>
        <v/>
      </c>
      <c r="J795" s="9"/>
      <c r="K795" s="33" t="str">
        <f>IF($J795&lt;&gt;"",VLOOKUP($J795,Parametros!$AL$3:$AN$102,3,FALSE),"")</f>
        <v/>
      </c>
      <c r="L795" s="9"/>
      <c r="M795" s="10"/>
      <c r="S795" s="22" t="str">
        <f t="shared" si="40"/>
        <v/>
      </c>
      <c r="T795" s="9"/>
      <c r="U795" s="9"/>
      <c r="V795" s="69" t="str">
        <f t="shared" si="38"/>
        <v/>
      </c>
      <c r="W795" s="10"/>
    </row>
    <row r="796" spans="1:23" x14ac:dyDescent="0.2">
      <c r="A796" s="22" t="str">
        <f t="shared" si="39"/>
        <v/>
      </c>
      <c r="B796" s="9"/>
      <c r="C796" s="9"/>
      <c r="D796" s="9"/>
      <c r="E796" s="9"/>
      <c r="F796" s="14"/>
      <c r="G796" s="9"/>
      <c r="H796" s="33" t="str">
        <f>IF($G796&lt;&gt;"",VLOOKUP($G796,Parametros!$I$3:$N$102,2,FALSE),"")</f>
        <v/>
      </c>
      <c r="I796" s="33" t="str">
        <f>IF($G796&lt;&gt;"",VLOOKUP($G796,Parametros!$I$3:$N$102,4,FALSE),"")</f>
        <v/>
      </c>
      <c r="J796" s="9"/>
      <c r="K796" s="33" t="str">
        <f>IF($J796&lt;&gt;"",VLOOKUP($J796,Parametros!$AL$3:$AN$102,3,FALSE),"")</f>
        <v/>
      </c>
      <c r="L796" s="9"/>
      <c r="M796" s="10"/>
      <c r="S796" s="22" t="str">
        <f t="shared" si="40"/>
        <v/>
      </c>
      <c r="T796" s="9"/>
      <c r="U796" s="9"/>
      <c r="V796" s="69" t="str">
        <f t="shared" si="38"/>
        <v/>
      </c>
      <c r="W796" s="10"/>
    </row>
    <row r="797" spans="1:23" x14ac:dyDescent="0.2">
      <c r="A797" s="22" t="str">
        <f t="shared" si="39"/>
        <v/>
      </c>
      <c r="B797" s="9"/>
      <c r="C797" s="9"/>
      <c r="D797" s="9"/>
      <c r="E797" s="9"/>
      <c r="F797" s="14"/>
      <c r="G797" s="9"/>
      <c r="H797" s="33" t="str">
        <f>IF($G797&lt;&gt;"",VLOOKUP($G797,Parametros!$I$3:$N$102,2,FALSE),"")</f>
        <v/>
      </c>
      <c r="I797" s="33" t="str">
        <f>IF($G797&lt;&gt;"",VLOOKUP($G797,Parametros!$I$3:$N$102,4,FALSE),"")</f>
        <v/>
      </c>
      <c r="J797" s="9"/>
      <c r="K797" s="33" t="str">
        <f>IF($J797&lt;&gt;"",VLOOKUP($J797,Parametros!$AL$3:$AN$102,3,FALSE),"")</f>
        <v/>
      </c>
      <c r="L797" s="9"/>
      <c r="M797" s="10"/>
      <c r="S797" s="22" t="str">
        <f t="shared" si="40"/>
        <v/>
      </c>
      <c r="T797" s="9"/>
      <c r="U797" s="9"/>
      <c r="V797" s="69" t="str">
        <f t="shared" si="38"/>
        <v/>
      </c>
      <c r="W797" s="10"/>
    </row>
    <row r="798" spans="1:23" x14ac:dyDescent="0.2">
      <c r="A798" s="22" t="str">
        <f t="shared" si="39"/>
        <v/>
      </c>
      <c r="B798" s="9"/>
      <c r="C798" s="9"/>
      <c r="D798" s="9"/>
      <c r="E798" s="9"/>
      <c r="F798" s="14"/>
      <c r="G798" s="9"/>
      <c r="H798" s="33" t="str">
        <f>IF($G798&lt;&gt;"",VLOOKUP($G798,Parametros!$I$3:$N$102,2,FALSE),"")</f>
        <v/>
      </c>
      <c r="I798" s="33" t="str">
        <f>IF($G798&lt;&gt;"",VLOOKUP($G798,Parametros!$I$3:$N$102,4,FALSE),"")</f>
        <v/>
      </c>
      <c r="J798" s="9"/>
      <c r="K798" s="33" t="str">
        <f>IF($J798&lt;&gt;"",VLOOKUP($J798,Parametros!$AL$3:$AN$102,3,FALSE),"")</f>
        <v/>
      </c>
      <c r="L798" s="9"/>
      <c r="M798" s="10"/>
      <c r="S798" s="22" t="str">
        <f t="shared" si="40"/>
        <v/>
      </c>
      <c r="T798" s="9"/>
      <c r="U798" s="9"/>
      <c r="V798" s="69" t="str">
        <f t="shared" si="38"/>
        <v/>
      </c>
      <c r="W798" s="10"/>
    </row>
    <row r="799" spans="1:23" x14ac:dyDescent="0.2">
      <c r="A799" s="22" t="str">
        <f t="shared" si="39"/>
        <v/>
      </c>
      <c r="B799" s="9"/>
      <c r="C799" s="9"/>
      <c r="D799" s="9"/>
      <c r="E799" s="9"/>
      <c r="F799" s="14"/>
      <c r="G799" s="9"/>
      <c r="H799" s="33" t="str">
        <f>IF($G799&lt;&gt;"",VLOOKUP($G799,Parametros!$I$3:$N$102,2,FALSE),"")</f>
        <v/>
      </c>
      <c r="I799" s="33" t="str">
        <f>IF($G799&lt;&gt;"",VLOOKUP($G799,Parametros!$I$3:$N$102,4,FALSE),"")</f>
        <v/>
      </c>
      <c r="J799" s="9"/>
      <c r="K799" s="33" t="str">
        <f>IF($J799&lt;&gt;"",VLOOKUP($J799,Parametros!$AL$3:$AN$102,3,FALSE),"")</f>
        <v/>
      </c>
      <c r="L799" s="9"/>
      <c r="M799" s="10"/>
      <c r="S799" s="22" t="str">
        <f t="shared" si="40"/>
        <v/>
      </c>
      <c r="T799" s="9"/>
      <c r="U799" s="9"/>
      <c r="V799" s="69" t="str">
        <f t="shared" si="38"/>
        <v/>
      </c>
      <c r="W799" s="10"/>
    </row>
    <row r="800" spans="1:23" x14ac:dyDescent="0.2">
      <c r="A800" s="22" t="str">
        <f t="shared" si="39"/>
        <v/>
      </c>
      <c r="B800" s="9"/>
      <c r="C800" s="9"/>
      <c r="D800" s="9"/>
      <c r="E800" s="9"/>
      <c r="F800" s="14"/>
      <c r="G800" s="9"/>
      <c r="H800" s="33" t="str">
        <f>IF($G800&lt;&gt;"",VLOOKUP($G800,Parametros!$I$3:$N$102,2,FALSE),"")</f>
        <v/>
      </c>
      <c r="I800" s="33" t="str">
        <f>IF($G800&lt;&gt;"",VLOOKUP($G800,Parametros!$I$3:$N$102,4,FALSE),"")</f>
        <v/>
      </c>
      <c r="J800" s="9"/>
      <c r="K800" s="33" t="str">
        <f>IF($J800&lt;&gt;"",VLOOKUP($J800,Parametros!$AL$3:$AN$102,3,FALSE),"")</f>
        <v/>
      </c>
      <c r="L800" s="9"/>
      <c r="M800" s="10"/>
      <c r="S800" s="22" t="str">
        <f t="shared" si="40"/>
        <v/>
      </c>
      <c r="T800" s="9"/>
      <c r="U800" s="9"/>
      <c r="V800" s="69" t="str">
        <f t="shared" si="38"/>
        <v/>
      </c>
      <c r="W800" s="10"/>
    </row>
    <row r="801" spans="1:23" x14ac:dyDescent="0.2">
      <c r="A801" s="22" t="str">
        <f t="shared" si="39"/>
        <v/>
      </c>
      <c r="B801" s="9"/>
      <c r="C801" s="9"/>
      <c r="D801" s="9"/>
      <c r="E801" s="9"/>
      <c r="F801" s="14"/>
      <c r="G801" s="9"/>
      <c r="H801" s="33" t="str">
        <f>IF($G801&lt;&gt;"",VLOOKUP($G801,Parametros!$I$3:$N$102,2,FALSE),"")</f>
        <v/>
      </c>
      <c r="I801" s="33" t="str">
        <f>IF($G801&lt;&gt;"",VLOOKUP($G801,Parametros!$I$3:$N$102,4,FALSE),"")</f>
        <v/>
      </c>
      <c r="J801" s="9"/>
      <c r="K801" s="33" t="str">
        <f>IF($J801&lt;&gt;"",VLOOKUP($J801,Parametros!$AL$3:$AN$102,3,FALSE),"")</f>
        <v/>
      </c>
      <c r="L801" s="9"/>
      <c r="M801" s="10"/>
      <c r="S801" s="22" t="str">
        <f t="shared" si="40"/>
        <v/>
      </c>
      <c r="T801" s="9"/>
      <c r="U801" s="9"/>
      <c r="V801" s="69" t="str">
        <f t="shared" si="38"/>
        <v/>
      </c>
      <c r="W801" s="10"/>
    </row>
    <row r="802" spans="1:23" x14ac:dyDescent="0.2">
      <c r="A802" s="22" t="str">
        <f t="shared" si="39"/>
        <v/>
      </c>
      <c r="B802" s="9"/>
      <c r="C802" s="9"/>
      <c r="D802" s="9"/>
      <c r="E802" s="9"/>
      <c r="F802" s="14"/>
      <c r="G802" s="9"/>
      <c r="H802" s="33" t="str">
        <f>IF($G802&lt;&gt;"",VLOOKUP($G802,Parametros!$I$3:$N$102,2,FALSE),"")</f>
        <v/>
      </c>
      <c r="I802" s="33" t="str">
        <f>IF($G802&lt;&gt;"",VLOOKUP($G802,Parametros!$I$3:$N$102,4,FALSE),"")</f>
        <v/>
      </c>
      <c r="J802" s="9"/>
      <c r="K802" s="33" t="str">
        <f>IF($J802&lt;&gt;"",VLOOKUP($J802,Parametros!$AL$3:$AN$102,3,FALSE),"")</f>
        <v/>
      </c>
      <c r="L802" s="9"/>
      <c r="M802" s="10"/>
      <c r="S802" s="22" t="str">
        <f t="shared" si="40"/>
        <v/>
      </c>
      <c r="T802" s="9"/>
      <c r="U802" s="9"/>
      <c r="V802" s="69" t="str">
        <f t="shared" si="38"/>
        <v/>
      </c>
      <c r="W802" s="10"/>
    </row>
    <row r="803" spans="1:23" x14ac:dyDescent="0.2">
      <c r="A803" s="22" t="str">
        <f t="shared" si="39"/>
        <v/>
      </c>
      <c r="B803" s="9"/>
      <c r="C803" s="9"/>
      <c r="D803" s="9"/>
      <c r="E803" s="9"/>
      <c r="F803" s="14"/>
      <c r="G803" s="9"/>
      <c r="H803" s="33" t="str">
        <f>IF($G803&lt;&gt;"",VLOOKUP($G803,Parametros!$I$3:$N$102,2,FALSE),"")</f>
        <v/>
      </c>
      <c r="I803" s="33" t="str">
        <f>IF($G803&lt;&gt;"",VLOOKUP($G803,Parametros!$I$3:$N$102,4,FALSE),"")</f>
        <v/>
      </c>
      <c r="J803" s="9"/>
      <c r="K803" s="33" t="str">
        <f>IF($J803&lt;&gt;"",VLOOKUP($J803,Parametros!$AL$3:$AN$102,3,FALSE),"")</f>
        <v/>
      </c>
      <c r="L803" s="9"/>
      <c r="M803" s="10"/>
      <c r="S803" s="22" t="str">
        <f t="shared" si="40"/>
        <v/>
      </c>
      <c r="T803" s="9"/>
      <c r="U803" s="9"/>
      <c r="V803" s="69" t="str">
        <f t="shared" si="38"/>
        <v/>
      </c>
      <c r="W803" s="10"/>
    </row>
    <row r="804" spans="1:23" x14ac:dyDescent="0.2">
      <c r="A804" s="22" t="str">
        <f t="shared" si="39"/>
        <v/>
      </c>
      <c r="B804" s="9"/>
      <c r="C804" s="9"/>
      <c r="D804" s="9"/>
      <c r="E804" s="9"/>
      <c r="F804" s="14"/>
      <c r="G804" s="9"/>
      <c r="H804" s="33" t="str">
        <f>IF($G804&lt;&gt;"",VLOOKUP($G804,Parametros!$I$3:$N$102,2,FALSE),"")</f>
        <v/>
      </c>
      <c r="I804" s="33" t="str">
        <f>IF($G804&lt;&gt;"",VLOOKUP($G804,Parametros!$I$3:$N$102,4,FALSE),"")</f>
        <v/>
      </c>
      <c r="J804" s="9"/>
      <c r="K804" s="33" t="str">
        <f>IF($J804&lt;&gt;"",VLOOKUP($J804,Parametros!$AL$3:$AN$102,3,FALSE),"")</f>
        <v/>
      </c>
      <c r="L804" s="9"/>
      <c r="M804" s="10"/>
      <c r="S804" s="22" t="str">
        <f t="shared" si="40"/>
        <v/>
      </c>
      <c r="T804" s="9"/>
      <c r="U804" s="9"/>
      <c r="V804" s="69" t="str">
        <f t="shared" si="38"/>
        <v/>
      </c>
      <c r="W804" s="10"/>
    </row>
    <row r="805" spans="1:23" x14ac:dyDescent="0.2">
      <c r="A805" s="22" t="str">
        <f t="shared" si="39"/>
        <v/>
      </c>
      <c r="B805" s="9"/>
      <c r="C805" s="9"/>
      <c r="D805" s="9"/>
      <c r="E805" s="9"/>
      <c r="F805" s="14"/>
      <c r="G805" s="9"/>
      <c r="H805" s="33" t="str">
        <f>IF($G805&lt;&gt;"",VLOOKUP($G805,Parametros!$I$3:$N$102,2,FALSE),"")</f>
        <v/>
      </c>
      <c r="I805" s="33" t="str">
        <f>IF($G805&lt;&gt;"",VLOOKUP($G805,Parametros!$I$3:$N$102,4,FALSE),"")</f>
        <v/>
      </c>
      <c r="J805" s="9"/>
      <c r="K805" s="33" t="str">
        <f>IF($J805&lt;&gt;"",VLOOKUP($J805,Parametros!$AL$3:$AN$102,3,FALSE),"")</f>
        <v/>
      </c>
      <c r="L805" s="9"/>
      <c r="M805" s="10"/>
      <c r="S805" s="22" t="str">
        <f t="shared" si="40"/>
        <v/>
      </c>
      <c r="T805" s="9"/>
      <c r="U805" s="9"/>
      <c r="V805" s="69" t="str">
        <f t="shared" si="38"/>
        <v/>
      </c>
      <c r="W805" s="10"/>
    </row>
    <row r="806" spans="1:23" x14ac:dyDescent="0.2">
      <c r="A806" s="22" t="str">
        <f t="shared" si="39"/>
        <v/>
      </c>
      <c r="B806" s="9"/>
      <c r="C806" s="9"/>
      <c r="D806" s="9"/>
      <c r="E806" s="9"/>
      <c r="F806" s="14"/>
      <c r="G806" s="9"/>
      <c r="H806" s="33" t="str">
        <f>IF($G806&lt;&gt;"",VLOOKUP($G806,Parametros!$I$3:$N$102,2,FALSE),"")</f>
        <v/>
      </c>
      <c r="I806" s="33" t="str">
        <f>IF($G806&lt;&gt;"",VLOOKUP($G806,Parametros!$I$3:$N$102,4,FALSE),"")</f>
        <v/>
      </c>
      <c r="J806" s="9"/>
      <c r="K806" s="33" t="str">
        <f>IF($J806&lt;&gt;"",VLOOKUP($J806,Parametros!$AL$3:$AN$102,3,FALSE),"")</f>
        <v/>
      </c>
      <c r="L806" s="9"/>
      <c r="M806" s="10"/>
      <c r="S806" s="22" t="str">
        <f t="shared" si="40"/>
        <v/>
      </c>
      <c r="T806" s="9"/>
      <c r="U806" s="9"/>
      <c r="V806" s="69" t="str">
        <f t="shared" si="38"/>
        <v/>
      </c>
      <c r="W806" s="10"/>
    </row>
    <row r="807" spans="1:23" x14ac:dyDescent="0.2">
      <c r="A807" s="22" t="str">
        <f t="shared" si="39"/>
        <v/>
      </c>
      <c r="B807" s="9"/>
      <c r="C807" s="9"/>
      <c r="D807" s="9"/>
      <c r="E807" s="9"/>
      <c r="F807" s="14"/>
      <c r="G807" s="9"/>
      <c r="H807" s="33" t="str">
        <f>IF($G807&lt;&gt;"",VLOOKUP($G807,Parametros!$I$3:$N$102,2,FALSE),"")</f>
        <v/>
      </c>
      <c r="I807" s="33" t="str">
        <f>IF($G807&lt;&gt;"",VLOOKUP($G807,Parametros!$I$3:$N$102,4,FALSE),"")</f>
        <v/>
      </c>
      <c r="J807" s="9"/>
      <c r="K807" s="33" t="str">
        <f>IF($J807&lt;&gt;"",VLOOKUP($J807,Parametros!$AL$3:$AN$102,3,FALSE),"")</f>
        <v/>
      </c>
      <c r="L807" s="9"/>
      <c r="M807" s="10"/>
      <c r="S807" s="22" t="str">
        <f t="shared" si="40"/>
        <v/>
      </c>
      <c r="T807" s="9"/>
      <c r="U807" s="9"/>
      <c r="V807" s="69" t="str">
        <f t="shared" si="38"/>
        <v/>
      </c>
      <c r="W807" s="10"/>
    </row>
    <row r="808" spans="1:23" x14ac:dyDescent="0.2">
      <c r="A808" s="22" t="str">
        <f t="shared" si="39"/>
        <v/>
      </c>
      <c r="B808" s="9"/>
      <c r="C808" s="9"/>
      <c r="D808" s="9"/>
      <c r="E808" s="9"/>
      <c r="F808" s="14"/>
      <c r="G808" s="9"/>
      <c r="H808" s="33" t="str">
        <f>IF($G808&lt;&gt;"",VLOOKUP($G808,Parametros!$I$3:$N$102,2,FALSE),"")</f>
        <v/>
      </c>
      <c r="I808" s="33" t="str">
        <f>IF($G808&lt;&gt;"",VLOOKUP($G808,Parametros!$I$3:$N$102,4,FALSE),"")</f>
        <v/>
      </c>
      <c r="J808" s="9"/>
      <c r="K808" s="33" t="str">
        <f>IF($J808&lt;&gt;"",VLOOKUP($J808,Parametros!$AL$3:$AN$102,3,FALSE),"")</f>
        <v/>
      </c>
      <c r="L808" s="9"/>
      <c r="M808" s="10"/>
      <c r="S808" s="22" t="str">
        <f t="shared" si="40"/>
        <v/>
      </c>
      <c r="T808" s="9"/>
      <c r="U808" s="9"/>
      <c r="V808" s="69" t="str">
        <f t="shared" si="38"/>
        <v/>
      </c>
      <c r="W808" s="10"/>
    </row>
    <row r="809" spans="1:23" x14ac:dyDescent="0.2">
      <c r="A809" s="22" t="str">
        <f t="shared" si="39"/>
        <v/>
      </c>
      <c r="B809" s="9"/>
      <c r="C809" s="9"/>
      <c r="D809" s="9"/>
      <c r="E809" s="9"/>
      <c r="F809" s="14"/>
      <c r="G809" s="9"/>
      <c r="H809" s="33" t="str">
        <f>IF($G809&lt;&gt;"",VLOOKUP($G809,Parametros!$I$3:$N$102,2,FALSE),"")</f>
        <v/>
      </c>
      <c r="I809" s="33" t="str">
        <f>IF($G809&lt;&gt;"",VLOOKUP($G809,Parametros!$I$3:$N$102,4,FALSE),"")</f>
        <v/>
      </c>
      <c r="J809" s="9"/>
      <c r="K809" s="33" t="str">
        <f>IF($J809&lt;&gt;"",VLOOKUP($J809,Parametros!$AL$3:$AN$102,3,FALSE),"")</f>
        <v/>
      </c>
      <c r="L809" s="9"/>
      <c r="M809" s="10"/>
      <c r="S809" s="22" t="str">
        <f t="shared" si="40"/>
        <v/>
      </c>
      <c r="T809" s="9"/>
      <c r="U809" s="9"/>
      <c r="V809" s="69" t="str">
        <f t="shared" si="38"/>
        <v/>
      </c>
      <c r="W809" s="10"/>
    </row>
    <row r="810" spans="1:23" x14ac:dyDescent="0.2">
      <c r="A810" s="22" t="str">
        <f t="shared" si="39"/>
        <v/>
      </c>
      <c r="B810" s="9"/>
      <c r="C810" s="9"/>
      <c r="D810" s="9"/>
      <c r="E810" s="9"/>
      <c r="F810" s="14"/>
      <c r="G810" s="9"/>
      <c r="H810" s="33" t="str">
        <f>IF($G810&lt;&gt;"",VLOOKUP($G810,Parametros!$I$3:$N$102,2,FALSE),"")</f>
        <v/>
      </c>
      <c r="I810" s="33" t="str">
        <f>IF($G810&lt;&gt;"",VLOOKUP($G810,Parametros!$I$3:$N$102,4,FALSE),"")</f>
        <v/>
      </c>
      <c r="J810" s="9"/>
      <c r="K810" s="33" t="str">
        <f>IF($J810&lt;&gt;"",VLOOKUP($J810,Parametros!$AL$3:$AN$102,3,FALSE),"")</f>
        <v/>
      </c>
      <c r="L810" s="9"/>
      <c r="M810" s="10"/>
      <c r="S810" s="22" t="str">
        <f t="shared" si="40"/>
        <v/>
      </c>
      <c r="T810" s="9"/>
      <c r="U810" s="9"/>
      <c r="V810" s="69" t="str">
        <f t="shared" si="38"/>
        <v/>
      </c>
      <c r="W810" s="10"/>
    </row>
    <row r="811" spans="1:23" x14ac:dyDescent="0.2">
      <c r="A811" s="22" t="str">
        <f t="shared" si="39"/>
        <v/>
      </c>
      <c r="B811" s="9"/>
      <c r="C811" s="9"/>
      <c r="D811" s="9"/>
      <c r="E811" s="9"/>
      <c r="F811" s="14"/>
      <c r="G811" s="9"/>
      <c r="H811" s="33" t="str">
        <f>IF($G811&lt;&gt;"",VLOOKUP($G811,Parametros!$I$3:$N$102,2,FALSE),"")</f>
        <v/>
      </c>
      <c r="I811" s="33" t="str">
        <f>IF($G811&lt;&gt;"",VLOOKUP($G811,Parametros!$I$3:$N$102,4,FALSE),"")</f>
        <v/>
      </c>
      <c r="J811" s="9"/>
      <c r="K811" s="33" t="str">
        <f>IF($J811&lt;&gt;"",VLOOKUP($J811,Parametros!$AL$3:$AN$102,3,FALSE),"")</f>
        <v/>
      </c>
      <c r="L811" s="9"/>
      <c r="M811" s="10"/>
      <c r="S811" s="22" t="str">
        <f t="shared" si="40"/>
        <v/>
      </c>
      <c r="T811" s="9"/>
      <c r="U811" s="9"/>
      <c r="V811" s="69" t="str">
        <f t="shared" si="38"/>
        <v/>
      </c>
      <c r="W811" s="10"/>
    </row>
    <row r="812" spans="1:23" x14ac:dyDescent="0.2">
      <c r="A812" s="22" t="str">
        <f t="shared" si="39"/>
        <v/>
      </c>
      <c r="B812" s="9"/>
      <c r="C812" s="9"/>
      <c r="D812" s="9"/>
      <c r="E812" s="9"/>
      <c r="F812" s="14"/>
      <c r="G812" s="9"/>
      <c r="H812" s="33" t="str">
        <f>IF($G812&lt;&gt;"",VLOOKUP($G812,Parametros!$I$3:$N$102,2,FALSE),"")</f>
        <v/>
      </c>
      <c r="I812" s="33" t="str">
        <f>IF($G812&lt;&gt;"",VLOOKUP($G812,Parametros!$I$3:$N$102,4,FALSE),"")</f>
        <v/>
      </c>
      <c r="J812" s="9"/>
      <c r="K812" s="33" t="str">
        <f>IF($J812&lt;&gt;"",VLOOKUP($J812,Parametros!$AL$3:$AN$102,3,FALSE),"")</f>
        <v/>
      </c>
      <c r="L812" s="9"/>
      <c r="M812" s="10"/>
      <c r="S812" s="22" t="str">
        <f t="shared" si="40"/>
        <v/>
      </c>
      <c r="T812" s="9"/>
      <c r="U812" s="9"/>
      <c r="V812" s="69" t="str">
        <f t="shared" si="38"/>
        <v/>
      </c>
      <c r="W812" s="10"/>
    </row>
    <row r="813" spans="1:23" x14ac:dyDescent="0.2">
      <c r="A813" s="22" t="str">
        <f t="shared" si="39"/>
        <v/>
      </c>
      <c r="B813" s="9"/>
      <c r="C813" s="9"/>
      <c r="D813" s="9"/>
      <c r="E813" s="9"/>
      <c r="F813" s="14"/>
      <c r="G813" s="9"/>
      <c r="H813" s="33" t="str">
        <f>IF($G813&lt;&gt;"",VLOOKUP($G813,Parametros!$I$3:$N$102,2,FALSE),"")</f>
        <v/>
      </c>
      <c r="I813" s="33" t="str">
        <f>IF($G813&lt;&gt;"",VLOOKUP($G813,Parametros!$I$3:$N$102,4,FALSE),"")</f>
        <v/>
      </c>
      <c r="J813" s="9"/>
      <c r="K813" s="33" t="str">
        <f>IF($J813&lt;&gt;"",VLOOKUP($J813,Parametros!$AL$3:$AN$102,3,FALSE),"")</f>
        <v/>
      </c>
      <c r="L813" s="9"/>
      <c r="M813" s="10"/>
      <c r="S813" s="22" t="str">
        <f t="shared" si="40"/>
        <v/>
      </c>
      <c r="T813" s="9"/>
      <c r="U813" s="9"/>
      <c r="V813" s="69" t="str">
        <f t="shared" si="38"/>
        <v/>
      </c>
      <c r="W813" s="10"/>
    </row>
    <row r="814" spans="1:23" x14ac:dyDescent="0.2">
      <c r="A814" s="22" t="str">
        <f t="shared" si="39"/>
        <v/>
      </c>
      <c r="B814" s="9"/>
      <c r="C814" s="9"/>
      <c r="D814" s="9"/>
      <c r="E814" s="9"/>
      <c r="F814" s="14"/>
      <c r="G814" s="9"/>
      <c r="H814" s="33" t="str">
        <f>IF($G814&lt;&gt;"",VLOOKUP($G814,Parametros!$I$3:$N$102,2,FALSE),"")</f>
        <v/>
      </c>
      <c r="I814" s="33" t="str">
        <f>IF($G814&lt;&gt;"",VLOOKUP($G814,Parametros!$I$3:$N$102,4,FALSE),"")</f>
        <v/>
      </c>
      <c r="J814" s="9"/>
      <c r="K814" s="33" t="str">
        <f>IF($J814&lt;&gt;"",VLOOKUP($J814,Parametros!$AL$3:$AN$102,3,FALSE),"")</f>
        <v/>
      </c>
      <c r="L814" s="9"/>
      <c r="M814" s="10"/>
      <c r="S814" s="22" t="str">
        <f t="shared" si="40"/>
        <v/>
      </c>
      <c r="T814" s="9"/>
      <c r="U814" s="9"/>
      <c r="V814" s="69" t="str">
        <f t="shared" si="38"/>
        <v/>
      </c>
      <c r="W814" s="10"/>
    </row>
    <row r="815" spans="1:23" x14ac:dyDescent="0.2">
      <c r="A815" s="22" t="str">
        <f t="shared" si="39"/>
        <v/>
      </c>
      <c r="B815" s="9"/>
      <c r="C815" s="9"/>
      <c r="D815" s="9"/>
      <c r="E815" s="9"/>
      <c r="F815" s="14"/>
      <c r="G815" s="9"/>
      <c r="H815" s="33" t="str">
        <f>IF($G815&lt;&gt;"",VLOOKUP($G815,Parametros!$I$3:$N$102,2,FALSE),"")</f>
        <v/>
      </c>
      <c r="I815" s="33" t="str">
        <f>IF($G815&lt;&gt;"",VLOOKUP($G815,Parametros!$I$3:$N$102,4,FALSE),"")</f>
        <v/>
      </c>
      <c r="J815" s="9"/>
      <c r="K815" s="33" t="str">
        <f>IF($J815&lt;&gt;"",VLOOKUP($J815,Parametros!$AL$3:$AN$102,3,FALSE),"")</f>
        <v/>
      </c>
      <c r="L815" s="9"/>
      <c r="M815" s="10"/>
      <c r="S815" s="22" t="str">
        <f t="shared" si="40"/>
        <v/>
      </c>
      <c r="T815" s="9"/>
      <c r="U815" s="9"/>
      <c r="V815" s="69" t="str">
        <f t="shared" si="38"/>
        <v/>
      </c>
      <c r="W815" s="10"/>
    </row>
    <row r="816" spans="1:23" x14ac:dyDescent="0.2">
      <c r="A816" s="22" t="str">
        <f t="shared" si="39"/>
        <v/>
      </c>
      <c r="B816" s="9"/>
      <c r="C816" s="9"/>
      <c r="D816" s="9"/>
      <c r="E816" s="9"/>
      <c r="F816" s="14"/>
      <c r="G816" s="9"/>
      <c r="H816" s="33" t="str">
        <f>IF($G816&lt;&gt;"",VLOOKUP($G816,Parametros!$I$3:$N$102,2,FALSE),"")</f>
        <v/>
      </c>
      <c r="I816" s="33" t="str">
        <f>IF($G816&lt;&gt;"",VLOOKUP($G816,Parametros!$I$3:$N$102,4,FALSE),"")</f>
        <v/>
      </c>
      <c r="J816" s="9"/>
      <c r="K816" s="33" t="str">
        <f>IF($J816&lt;&gt;"",VLOOKUP($J816,Parametros!$AL$3:$AN$102,3,FALSE),"")</f>
        <v/>
      </c>
      <c r="L816" s="9"/>
      <c r="M816" s="10"/>
      <c r="S816" s="22" t="str">
        <f t="shared" si="40"/>
        <v/>
      </c>
      <c r="T816" s="9"/>
      <c r="U816" s="9"/>
      <c r="V816" s="69" t="str">
        <f t="shared" si="38"/>
        <v/>
      </c>
      <c r="W816" s="10"/>
    </row>
    <row r="817" spans="1:23" x14ac:dyDescent="0.2">
      <c r="A817" s="22" t="str">
        <f t="shared" si="39"/>
        <v/>
      </c>
      <c r="B817" s="9"/>
      <c r="C817" s="9"/>
      <c r="D817" s="9"/>
      <c r="E817" s="9"/>
      <c r="F817" s="14"/>
      <c r="G817" s="9"/>
      <c r="H817" s="33" t="str">
        <f>IF($G817&lt;&gt;"",VLOOKUP($G817,Parametros!$I$3:$N$102,2,FALSE),"")</f>
        <v/>
      </c>
      <c r="I817" s="33" t="str">
        <f>IF($G817&lt;&gt;"",VLOOKUP($G817,Parametros!$I$3:$N$102,4,FALSE),"")</f>
        <v/>
      </c>
      <c r="J817" s="9"/>
      <c r="K817" s="33" t="str">
        <f>IF($J817&lt;&gt;"",VLOOKUP($J817,Parametros!$AL$3:$AN$102,3,FALSE),"")</f>
        <v/>
      </c>
      <c r="L817" s="9"/>
      <c r="M817" s="10"/>
      <c r="S817" s="22" t="str">
        <f t="shared" si="40"/>
        <v/>
      </c>
      <c r="T817" s="9"/>
      <c r="U817" s="9"/>
      <c r="V817" s="69" t="str">
        <f t="shared" si="38"/>
        <v/>
      </c>
      <c r="W817" s="10"/>
    </row>
    <row r="818" spans="1:23" x14ac:dyDescent="0.2">
      <c r="A818" s="22" t="str">
        <f t="shared" si="39"/>
        <v/>
      </c>
      <c r="B818" s="9"/>
      <c r="C818" s="9"/>
      <c r="D818" s="9"/>
      <c r="E818" s="9"/>
      <c r="F818" s="14"/>
      <c r="G818" s="9"/>
      <c r="H818" s="33" t="str">
        <f>IF($G818&lt;&gt;"",VLOOKUP($G818,Parametros!$I$3:$N$102,2,FALSE),"")</f>
        <v/>
      </c>
      <c r="I818" s="33" t="str">
        <f>IF($G818&lt;&gt;"",VLOOKUP($G818,Parametros!$I$3:$N$102,4,FALSE),"")</f>
        <v/>
      </c>
      <c r="J818" s="9"/>
      <c r="K818" s="33" t="str">
        <f>IF($J818&lt;&gt;"",VLOOKUP($J818,Parametros!$AL$3:$AN$102,3,FALSE),"")</f>
        <v/>
      </c>
      <c r="L818" s="9"/>
      <c r="M818" s="10"/>
      <c r="S818" s="22" t="str">
        <f t="shared" si="40"/>
        <v/>
      </c>
      <c r="T818" s="9"/>
      <c r="U818" s="9"/>
      <c r="V818" s="69" t="str">
        <f t="shared" si="38"/>
        <v/>
      </c>
      <c r="W818" s="10"/>
    </row>
    <row r="819" spans="1:23" x14ac:dyDescent="0.2">
      <c r="A819" s="22" t="str">
        <f t="shared" si="39"/>
        <v/>
      </c>
      <c r="B819" s="9"/>
      <c r="C819" s="9"/>
      <c r="D819" s="9"/>
      <c r="E819" s="9"/>
      <c r="F819" s="14"/>
      <c r="G819" s="9"/>
      <c r="H819" s="33" t="str">
        <f>IF($G819&lt;&gt;"",VLOOKUP($G819,Parametros!$I$3:$N$102,2,FALSE),"")</f>
        <v/>
      </c>
      <c r="I819" s="33" t="str">
        <f>IF($G819&lt;&gt;"",VLOOKUP($G819,Parametros!$I$3:$N$102,4,FALSE),"")</f>
        <v/>
      </c>
      <c r="J819" s="9"/>
      <c r="K819" s="33" t="str">
        <f>IF($J819&lt;&gt;"",VLOOKUP($J819,Parametros!$AL$3:$AN$102,3,FALSE),"")</f>
        <v/>
      </c>
      <c r="L819" s="9"/>
      <c r="M819" s="10"/>
      <c r="S819" s="22" t="str">
        <f t="shared" si="40"/>
        <v/>
      </c>
      <c r="T819" s="9"/>
      <c r="U819" s="9"/>
      <c r="V819" s="69" t="str">
        <f t="shared" si="38"/>
        <v/>
      </c>
      <c r="W819" s="10"/>
    </row>
    <row r="820" spans="1:23" x14ac:dyDescent="0.2">
      <c r="A820" s="22" t="str">
        <f t="shared" si="39"/>
        <v/>
      </c>
      <c r="B820" s="9"/>
      <c r="C820" s="9"/>
      <c r="D820" s="9"/>
      <c r="E820" s="9"/>
      <c r="F820" s="14"/>
      <c r="G820" s="9"/>
      <c r="H820" s="33" t="str">
        <f>IF($G820&lt;&gt;"",VLOOKUP($G820,Parametros!$I$3:$N$102,2,FALSE),"")</f>
        <v/>
      </c>
      <c r="I820" s="33" t="str">
        <f>IF($G820&lt;&gt;"",VLOOKUP($G820,Parametros!$I$3:$N$102,4,FALSE),"")</f>
        <v/>
      </c>
      <c r="J820" s="9"/>
      <c r="K820" s="33" t="str">
        <f>IF($J820&lt;&gt;"",VLOOKUP($J820,Parametros!$AL$3:$AN$102,3,FALSE),"")</f>
        <v/>
      </c>
      <c r="L820" s="9"/>
      <c r="M820" s="10"/>
      <c r="S820" s="22" t="str">
        <f t="shared" si="40"/>
        <v/>
      </c>
      <c r="T820" s="9"/>
      <c r="U820" s="9"/>
      <c r="V820" s="69" t="str">
        <f t="shared" si="38"/>
        <v/>
      </c>
      <c r="W820" s="10"/>
    </row>
    <row r="821" spans="1:23" x14ac:dyDescent="0.2">
      <c r="A821" s="22" t="str">
        <f t="shared" si="39"/>
        <v/>
      </c>
      <c r="B821" s="9"/>
      <c r="C821" s="9"/>
      <c r="D821" s="9"/>
      <c r="E821" s="9"/>
      <c r="F821" s="14"/>
      <c r="G821" s="9"/>
      <c r="H821" s="33" t="str">
        <f>IF($G821&lt;&gt;"",VLOOKUP($G821,Parametros!$I$3:$N$102,2,FALSE),"")</f>
        <v/>
      </c>
      <c r="I821" s="33" t="str">
        <f>IF($G821&lt;&gt;"",VLOOKUP($G821,Parametros!$I$3:$N$102,4,FALSE),"")</f>
        <v/>
      </c>
      <c r="J821" s="9"/>
      <c r="K821" s="33" t="str">
        <f>IF($J821&lt;&gt;"",VLOOKUP($J821,Parametros!$AL$3:$AN$102,3,FALSE),"")</f>
        <v/>
      </c>
      <c r="L821" s="9"/>
      <c r="M821" s="10"/>
      <c r="S821" s="22" t="str">
        <f t="shared" si="40"/>
        <v/>
      </c>
      <c r="T821" s="9"/>
      <c r="U821" s="9"/>
      <c r="V821" s="69" t="str">
        <f t="shared" si="38"/>
        <v/>
      </c>
      <c r="W821" s="10"/>
    </row>
    <row r="822" spans="1:23" x14ac:dyDescent="0.2">
      <c r="A822" s="22" t="str">
        <f t="shared" si="39"/>
        <v/>
      </c>
      <c r="B822" s="9"/>
      <c r="C822" s="9"/>
      <c r="D822" s="9"/>
      <c r="E822" s="9"/>
      <c r="F822" s="14"/>
      <c r="G822" s="9"/>
      <c r="H822" s="33" t="str">
        <f>IF($G822&lt;&gt;"",VLOOKUP($G822,Parametros!$I$3:$N$102,2,FALSE),"")</f>
        <v/>
      </c>
      <c r="I822" s="33" t="str">
        <f>IF($G822&lt;&gt;"",VLOOKUP($G822,Parametros!$I$3:$N$102,4,FALSE),"")</f>
        <v/>
      </c>
      <c r="J822" s="9"/>
      <c r="K822" s="33" t="str">
        <f>IF($J822&lt;&gt;"",VLOOKUP($J822,Parametros!$AL$3:$AN$102,3,FALSE),"")</f>
        <v/>
      </c>
      <c r="L822" s="9"/>
      <c r="M822" s="10"/>
      <c r="S822" s="22" t="str">
        <f t="shared" si="40"/>
        <v/>
      </c>
      <c r="T822" s="9"/>
      <c r="U822" s="9"/>
      <c r="V822" s="69" t="str">
        <f t="shared" si="38"/>
        <v/>
      </c>
      <c r="W822" s="10"/>
    </row>
    <row r="823" spans="1:23" x14ac:dyDescent="0.2">
      <c r="A823" s="22" t="str">
        <f t="shared" si="39"/>
        <v/>
      </c>
      <c r="B823" s="9"/>
      <c r="C823" s="9"/>
      <c r="D823" s="9"/>
      <c r="E823" s="9"/>
      <c r="F823" s="14"/>
      <c r="G823" s="9"/>
      <c r="H823" s="33" t="str">
        <f>IF($G823&lt;&gt;"",VLOOKUP($G823,Parametros!$I$3:$N$102,2,FALSE),"")</f>
        <v/>
      </c>
      <c r="I823" s="33" t="str">
        <f>IF($G823&lt;&gt;"",VLOOKUP($G823,Parametros!$I$3:$N$102,4,FALSE),"")</f>
        <v/>
      </c>
      <c r="J823" s="9"/>
      <c r="K823" s="33" t="str">
        <f>IF($J823&lt;&gt;"",VLOOKUP($J823,Parametros!$AL$3:$AN$102,3,FALSE),"")</f>
        <v/>
      </c>
      <c r="L823" s="9"/>
      <c r="M823" s="10"/>
      <c r="S823" s="22" t="str">
        <f t="shared" si="40"/>
        <v/>
      </c>
      <c r="T823" s="9"/>
      <c r="U823" s="9"/>
      <c r="V823" s="69" t="str">
        <f t="shared" si="38"/>
        <v/>
      </c>
      <c r="W823" s="10"/>
    </row>
    <row r="824" spans="1:23" x14ac:dyDescent="0.2">
      <c r="A824" s="22" t="str">
        <f t="shared" si="39"/>
        <v/>
      </c>
      <c r="B824" s="9"/>
      <c r="C824" s="9"/>
      <c r="D824" s="9"/>
      <c r="E824" s="9"/>
      <c r="F824" s="14"/>
      <c r="G824" s="9"/>
      <c r="H824" s="33" t="str">
        <f>IF($G824&lt;&gt;"",VLOOKUP($G824,Parametros!$I$3:$N$102,2,FALSE),"")</f>
        <v/>
      </c>
      <c r="I824" s="33" t="str">
        <f>IF($G824&lt;&gt;"",VLOOKUP($G824,Parametros!$I$3:$N$102,4,FALSE),"")</f>
        <v/>
      </c>
      <c r="J824" s="9"/>
      <c r="K824" s="33" t="str">
        <f>IF($J824&lt;&gt;"",VLOOKUP($J824,Parametros!$AL$3:$AN$102,3,FALSE),"")</f>
        <v/>
      </c>
      <c r="L824" s="9"/>
      <c r="M824" s="10"/>
      <c r="S824" s="22" t="str">
        <f t="shared" si="40"/>
        <v/>
      </c>
      <c r="T824" s="9"/>
      <c r="U824" s="9"/>
      <c r="V824" s="69" t="str">
        <f t="shared" si="38"/>
        <v/>
      </c>
      <c r="W824" s="10"/>
    </row>
    <row r="825" spans="1:23" x14ac:dyDescent="0.2">
      <c r="A825" s="22" t="str">
        <f t="shared" si="39"/>
        <v/>
      </c>
      <c r="B825" s="9"/>
      <c r="C825" s="9"/>
      <c r="D825" s="9"/>
      <c r="E825" s="9"/>
      <c r="F825" s="14"/>
      <c r="G825" s="9"/>
      <c r="H825" s="33" t="str">
        <f>IF($G825&lt;&gt;"",VLOOKUP($G825,Parametros!$I$3:$N$102,2,FALSE),"")</f>
        <v/>
      </c>
      <c r="I825" s="33" t="str">
        <f>IF($G825&lt;&gt;"",VLOOKUP($G825,Parametros!$I$3:$N$102,4,FALSE),"")</f>
        <v/>
      </c>
      <c r="J825" s="9"/>
      <c r="K825" s="33" t="str">
        <f>IF($J825&lt;&gt;"",VLOOKUP($J825,Parametros!$AL$3:$AN$102,3,FALSE),"")</f>
        <v/>
      </c>
      <c r="L825" s="9"/>
      <c r="M825" s="10"/>
      <c r="S825" s="22" t="str">
        <f t="shared" si="40"/>
        <v/>
      </c>
      <c r="T825" s="9"/>
      <c r="U825" s="9"/>
      <c r="V825" s="69" t="str">
        <f t="shared" si="38"/>
        <v/>
      </c>
      <c r="W825" s="10"/>
    </row>
    <row r="826" spans="1:23" x14ac:dyDescent="0.2">
      <c r="A826" s="22" t="str">
        <f t="shared" si="39"/>
        <v/>
      </c>
      <c r="B826" s="9"/>
      <c r="C826" s="9"/>
      <c r="D826" s="9"/>
      <c r="E826" s="9"/>
      <c r="F826" s="14"/>
      <c r="G826" s="9"/>
      <c r="H826" s="33" t="str">
        <f>IF($G826&lt;&gt;"",VLOOKUP($G826,Parametros!$I$3:$N$102,2,FALSE),"")</f>
        <v/>
      </c>
      <c r="I826" s="33" t="str">
        <f>IF($G826&lt;&gt;"",VLOOKUP($G826,Parametros!$I$3:$N$102,4,FALSE),"")</f>
        <v/>
      </c>
      <c r="J826" s="9"/>
      <c r="K826" s="33" t="str">
        <f>IF($J826&lt;&gt;"",VLOOKUP($J826,Parametros!$AL$3:$AN$102,3,FALSE),"")</f>
        <v/>
      </c>
      <c r="L826" s="9"/>
      <c r="M826" s="10"/>
      <c r="S826" s="22" t="str">
        <f t="shared" si="40"/>
        <v/>
      </c>
      <c r="T826" s="9"/>
      <c r="U826" s="9"/>
      <c r="V826" s="69" t="str">
        <f t="shared" si="38"/>
        <v/>
      </c>
      <c r="W826" s="10"/>
    </row>
    <row r="827" spans="1:23" x14ac:dyDescent="0.2">
      <c r="A827" s="22" t="str">
        <f t="shared" si="39"/>
        <v/>
      </c>
      <c r="B827" s="9"/>
      <c r="C827" s="9"/>
      <c r="D827" s="9"/>
      <c r="E827" s="9"/>
      <c r="F827" s="14"/>
      <c r="G827" s="9"/>
      <c r="H827" s="33" t="str">
        <f>IF($G827&lt;&gt;"",VLOOKUP($G827,Parametros!$I$3:$N$102,2,FALSE),"")</f>
        <v/>
      </c>
      <c r="I827" s="33" t="str">
        <f>IF($G827&lt;&gt;"",VLOOKUP($G827,Parametros!$I$3:$N$102,4,FALSE),"")</f>
        <v/>
      </c>
      <c r="J827" s="9"/>
      <c r="K827" s="33" t="str">
        <f>IF($J827&lt;&gt;"",VLOOKUP($J827,Parametros!$AL$3:$AN$102,3,FALSE),"")</f>
        <v/>
      </c>
      <c r="L827" s="9"/>
      <c r="M827" s="10"/>
      <c r="S827" s="22" t="str">
        <f t="shared" si="40"/>
        <v/>
      </c>
      <c r="T827" s="9"/>
      <c r="U827" s="9"/>
      <c r="V827" s="69" t="str">
        <f t="shared" si="38"/>
        <v/>
      </c>
      <c r="W827" s="10"/>
    </row>
    <row r="828" spans="1:23" x14ac:dyDescent="0.2">
      <c r="A828" s="22" t="str">
        <f t="shared" si="39"/>
        <v/>
      </c>
      <c r="B828" s="9"/>
      <c r="C828" s="9"/>
      <c r="D828" s="9"/>
      <c r="E828" s="9"/>
      <c r="F828" s="14"/>
      <c r="G828" s="9"/>
      <c r="H828" s="33" t="str">
        <f>IF($G828&lt;&gt;"",VLOOKUP($G828,Parametros!$I$3:$N$102,2,FALSE),"")</f>
        <v/>
      </c>
      <c r="I828" s="33" t="str">
        <f>IF($G828&lt;&gt;"",VLOOKUP($G828,Parametros!$I$3:$N$102,4,FALSE),"")</f>
        <v/>
      </c>
      <c r="J828" s="9"/>
      <c r="K828" s="33" t="str">
        <f>IF($J828&lt;&gt;"",VLOOKUP($J828,Parametros!$AL$3:$AN$102,3,FALSE),"")</f>
        <v/>
      </c>
      <c r="L828" s="9"/>
      <c r="M828" s="10"/>
      <c r="S828" s="22" t="str">
        <f t="shared" si="40"/>
        <v/>
      </c>
      <c r="T828" s="9"/>
      <c r="U828" s="9"/>
      <c r="V828" s="69" t="str">
        <f t="shared" si="38"/>
        <v/>
      </c>
      <c r="W828" s="10"/>
    </row>
    <row r="829" spans="1:23" x14ac:dyDescent="0.2">
      <c r="A829" s="22" t="str">
        <f t="shared" si="39"/>
        <v/>
      </c>
      <c r="B829" s="9"/>
      <c r="C829" s="9"/>
      <c r="D829" s="9"/>
      <c r="E829" s="9"/>
      <c r="F829" s="14"/>
      <c r="G829" s="9"/>
      <c r="H829" s="33" t="str">
        <f>IF($G829&lt;&gt;"",VLOOKUP($G829,Parametros!$I$3:$N$102,2,FALSE),"")</f>
        <v/>
      </c>
      <c r="I829" s="33" t="str">
        <f>IF($G829&lt;&gt;"",VLOOKUP($G829,Parametros!$I$3:$N$102,4,FALSE),"")</f>
        <v/>
      </c>
      <c r="J829" s="9"/>
      <c r="K829" s="33" t="str">
        <f>IF($J829&lt;&gt;"",VLOOKUP($J829,Parametros!$AL$3:$AN$102,3,FALSE),"")</f>
        <v/>
      </c>
      <c r="L829" s="9"/>
      <c r="M829" s="10"/>
      <c r="S829" s="22" t="str">
        <f t="shared" si="40"/>
        <v/>
      </c>
      <c r="T829" s="9"/>
      <c r="U829" s="9"/>
      <c r="V829" s="69" t="str">
        <f t="shared" si="38"/>
        <v/>
      </c>
      <c r="W829" s="10"/>
    </row>
    <row r="830" spans="1:23" x14ac:dyDescent="0.2">
      <c r="A830" s="22" t="str">
        <f t="shared" si="39"/>
        <v/>
      </c>
      <c r="B830" s="9"/>
      <c r="C830" s="9"/>
      <c r="D830" s="9"/>
      <c r="E830" s="9"/>
      <c r="F830" s="14"/>
      <c r="G830" s="9"/>
      <c r="H830" s="33" t="str">
        <f>IF($G830&lt;&gt;"",VLOOKUP($G830,Parametros!$I$3:$N$102,2,FALSE),"")</f>
        <v/>
      </c>
      <c r="I830" s="33" t="str">
        <f>IF($G830&lt;&gt;"",VLOOKUP($G830,Parametros!$I$3:$N$102,4,FALSE),"")</f>
        <v/>
      </c>
      <c r="J830" s="9"/>
      <c r="K830" s="33" t="str">
        <f>IF($J830&lt;&gt;"",VLOOKUP($J830,Parametros!$AL$3:$AN$102,3,FALSE),"")</f>
        <v/>
      </c>
      <c r="L830" s="9"/>
      <c r="M830" s="10"/>
      <c r="S830" s="22" t="str">
        <f t="shared" si="40"/>
        <v/>
      </c>
      <c r="T830" s="9"/>
      <c r="U830" s="9"/>
      <c r="V830" s="69" t="str">
        <f t="shared" si="38"/>
        <v/>
      </c>
      <c r="W830" s="10"/>
    </row>
    <row r="831" spans="1:23" x14ac:dyDescent="0.2">
      <c r="A831" s="22" t="str">
        <f t="shared" si="39"/>
        <v/>
      </c>
      <c r="B831" s="9"/>
      <c r="C831" s="9"/>
      <c r="D831" s="9"/>
      <c r="E831" s="9"/>
      <c r="F831" s="14"/>
      <c r="G831" s="9"/>
      <c r="H831" s="33" t="str">
        <f>IF($G831&lt;&gt;"",VLOOKUP($G831,Parametros!$I$3:$N$102,2,FALSE),"")</f>
        <v/>
      </c>
      <c r="I831" s="33" t="str">
        <f>IF($G831&lt;&gt;"",VLOOKUP($G831,Parametros!$I$3:$N$102,4,FALSE),"")</f>
        <v/>
      </c>
      <c r="J831" s="9"/>
      <c r="K831" s="33" t="str">
        <f>IF($J831&lt;&gt;"",VLOOKUP($J831,Parametros!$AL$3:$AN$102,3,FALSE),"")</f>
        <v/>
      </c>
      <c r="L831" s="9"/>
      <c r="M831" s="10"/>
      <c r="S831" s="22" t="str">
        <f t="shared" si="40"/>
        <v/>
      </c>
      <c r="T831" s="9"/>
      <c r="U831" s="9"/>
      <c r="V831" s="69" t="str">
        <f t="shared" si="38"/>
        <v/>
      </c>
      <c r="W831" s="10"/>
    </row>
    <row r="832" spans="1:23" x14ac:dyDescent="0.2">
      <c r="A832" s="22" t="str">
        <f t="shared" si="39"/>
        <v/>
      </c>
      <c r="B832" s="9"/>
      <c r="C832" s="9"/>
      <c r="D832" s="9"/>
      <c r="E832" s="9"/>
      <c r="F832" s="14"/>
      <c r="G832" s="9"/>
      <c r="H832" s="33" t="str">
        <f>IF($G832&lt;&gt;"",VLOOKUP($G832,Parametros!$I$3:$N$102,2,FALSE),"")</f>
        <v/>
      </c>
      <c r="I832" s="33" t="str">
        <f>IF($G832&lt;&gt;"",VLOOKUP($G832,Parametros!$I$3:$N$102,4,FALSE),"")</f>
        <v/>
      </c>
      <c r="J832" s="9"/>
      <c r="K832" s="33" t="str">
        <f>IF($J832&lt;&gt;"",VLOOKUP($J832,Parametros!$AL$3:$AN$102,3,FALSE),"")</f>
        <v/>
      </c>
      <c r="L832" s="9"/>
      <c r="M832" s="10"/>
      <c r="S832" s="22" t="str">
        <f t="shared" si="40"/>
        <v/>
      </c>
      <c r="T832" s="9"/>
      <c r="U832" s="9"/>
      <c r="V832" s="69" t="str">
        <f t="shared" si="38"/>
        <v/>
      </c>
      <c r="W832" s="10"/>
    </row>
    <row r="833" spans="1:23" x14ac:dyDescent="0.2">
      <c r="A833" s="22" t="str">
        <f t="shared" si="39"/>
        <v/>
      </c>
      <c r="B833" s="9"/>
      <c r="C833" s="9"/>
      <c r="D833" s="9"/>
      <c r="E833" s="9"/>
      <c r="F833" s="14"/>
      <c r="G833" s="9"/>
      <c r="H833" s="33" t="str">
        <f>IF($G833&lt;&gt;"",VLOOKUP($G833,Parametros!$I$3:$N$102,2,FALSE),"")</f>
        <v/>
      </c>
      <c r="I833" s="33" t="str">
        <f>IF($G833&lt;&gt;"",VLOOKUP($G833,Parametros!$I$3:$N$102,4,FALSE),"")</f>
        <v/>
      </c>
      <c r="J833" s="9"/>
      <c r="K833" s="33" t="str">
        <f>IF($J833&lt;&gt;"",VLOOKUP($J833,Parametros!$AL$3:$AN$102,3,FALSE),"")</f>
        <v/>
      </c>
      <c r="L833" s="9"/>
      <c r="M833" s="10"/>
      <c r="S833" s="22" t="str">
        <f t="shared" si="40"/>
        <v/>
      </c>
      <c r="T833" s="9"/>
      <c r="U833" s="9"/>
      <c r="V833" s="69" t="str">
        <f t="shared" si="38"/>
        <v/>
      </c>
      <c r="W833" s="10"/>
    </row>
    <row r="834" spans="1:23" x14ac:dyDescent="0.2">
      <c r="A834" s="22" t="str">
        <f t="shared" si="39"/>
        <v/>
      </c>
      <c r="B834" s="9"/>
      <c r="C834" s="9"/>
      <c r="D834" s="9"/>
      <c r="E834" s="9"/>
      <c r="F834" s="14"/>
      <c r="G834" s="9"/>
      <c r="H834" s="33" t="str">
        <f>IF($G834&lt;&gt;"",VLOOKUP($G834,Parametros!$I$3:$N$102,2,FALSE),"")</f>
        <v/>
      </c>
      <c r="I834" s="33" t="str">
        <f>IF($G834&lt;&gt;"",VLOOKUP($G834,Parametros!$I$3:$N$102,4,FALSE),"")</f>
        <v/>
      </c>
      <c r="J834" s="9"/>
      <c r="K834" s="33" t="str">
        <f>IF($J834&lt;&gt;"",VLOOKUP($J834,Parametros!$AL$3:$AN$102,3,FALSE),"")</f>
        <v/>
      </c>
      <c r="L834" s="9"/>
      <c r="M834" s="10"/>
      <c r="S834" s="22" t="str">
        <f t="shared" si="40"/>
        <v/>
      </c>
      <c r="T834" s="9"/>
      <c r="U834" s="9"/>
      <c r="V834" s="69" t="str">
        <f t="shared" si="38"/>
        <v/>
      </c>
      <c r="W834" s="10"/>
    </row>
    <row r="835" spans="1:23" x14ac:dyDescent="0.2">
      <c r="A835" s="22" t="str">
        <f t="shared" si="39"/>
        <v/>
      </c>
      <c r="B835" s="9"/>
      <c r="C835" s="9"/>
      <c r="D835" s="9"/>
      <c r="E835" s="9"/>
      <c r="F835" s="14"/>
      <c r="G835" s="9"/>
      <c r="H835" s="33" t="str">
        <f>IF($G835&lt;&gt;"",VLOOKUP($G835,Parametros!$I$3:$N$102,2,FALSE),"")</f>
        <v/>
      </c>
      <c r="I835" s="33" t="str">
        <f>IF($G835&lt;&gt;"",VLOOKUP($G835,Parametros!$I$3:$N$102,4,FALSE),"")</f>
        <v/>
      </c>
      <c r="J835" s="9"/>
      <c r="K835" s="33" t="str">
        <f>IF($J835&lt;&gt;"",VLOOKUP($J835,Parametros!$AL$3:$AN$102,3,FALSE),"")</f>
        <v/>
      </c>
      <c r="L835" s="9"/>
      <c r="M835" s="10"/>
      <c r="S835" s="22" t="str">
        <f t="shared" si="40"/>
        <v/>
      </c>
      <c r="T835" s="9"/>
      <c r="U835" s="9"/>
      <c r="V835" s="69" t="str">
        <f t="shared" si="38"/>
        <v/>
      </c>
      <c r="W835" s="10"/>
    </row>
    <row r="836" spans="1:23" x14ac:dyDescent="0.2">
      <c r="A836" s="22" t="str">
        <f t="shared" si="39"/>
        <v/>
      </c>
      <c r="B836" s="9"/>
      <c r="C836" s="9"/>
      <c r="D836" s="9"/>
      <c r="E836" s="9"/>
      <c r="F836" s="14"/>
      <c r="G836" s="9"/>
      <c r="H836" s="33" t="str">
        <f>IF($G836&lt;&gt;"",VLOOKUP($G836,Parametros!$I$3:$N$102,2,FALSE),"")</f>
        <v/>
      </c>
      <c r="I836" s="33" t="str">
        <f>IF($G836&lt;&gt;"",VLOOKUP($G836,Parametros!$I$3:$N$102,4,FALSE),"")</f>
        <v/>
      </c>
      <c r="J836" s="9"/>
      <c r="K836" s="33" t="str">
        <f>IF($J836&lt;&gt;"",VLOOKUP($J836,Parametros!$AL$3:$AN$102,3,FALSE),"")</f>
        <v/>
      </c>
      <c r="L836" s="9"/>
      <c r="M836" s="10"/>
      <c r="S836" s="22" t="str">
        <f t="shared" si="40"/>
        <v/>
      </c>
      <c r="T836" s="9"/>
      <c r="U836" s="9"/>
      <c r="V836" s="69" t="str">
        <f t="shared" ref="V836:V899" si="41">T836&amp;U836</f>
        <v/>
      </c>
      <c r="W836" s="10"/>
    </row>
    <row r="837" spans="1:23" x14ac:dyDescent="0.2">
      <c r="A837" s="22" t="str">
        <f t="shared" ref="A837:A900" si="42">IF($C837&lt;&gt;"",$A836+1,"")</f>
        <v/>
      </c>
      <c r="B837" s="9"/>
      <c r="C837" s="9"/>
      <c r="D837" s="9"/>
      <c r="E837" s="9"/>
      <c r="F837" s="14"/>
      <c r="G837" s="9"/>
      <c r="H837" s="33" t="str">
        <f>IF($G837&lt;&gt;"",VLOOKUP($G837,Parametros!$I$3:$N$102,2,FALSE),"")</f>
        <v/>
      </c>
      <c r="I837" s="33" t="str">
        <f>IF($G837&lt;&gt;"",VLOOKUP($G837,Parametros!$I$3:$N$102,4,FALSE),"")</f>
        <v/>
      </c>
      <c r="J837" s="9"/>
      <c r="K837" s="33" t="str">
        <f>IF($J837&lt;&gt;"",VLOOKUP($J837,Parametros!$AL$3:$AN$102,3,FALSE),"")</f>
        <v/>
      </c>
      <c r="L837" s="9"/>
      <c r="M837" s="10"/>
      <c r="S837" s="22" t="str">
        <f t="shared" ref="S837:S900" si="43">IF($U837&lt;&gt;"",$S836+1,"")</f>
        <v/>
      </c>
      <c r="T837" s="9"/>
      <c r="U837" s="9"/>
      <c r="V837" s="69" t="str">
        <f t="shared" si="41"/>
        <v/>
      </c>
      <c r="W837" s="10"/>
    </row>
    <row r="838" spans="1:23" x14ac:dyDescent="0.2">
      <c r="A838" s="22" t="str">
        <f t="shared" si="42"/>
        <v/>
      </c>
      <c r="B838" s="9"/>
      <c r="C838" s="9"/>
      <c r="D838" s="9"/>
      <c r="E838" s="9"/>
      <c r="F838" s="14"/>
      <c r="G838" s="9"/>
      <c r="H838" s="33" t="str">
        <f>IF($G838&lt;&gt;"",VLOOKUP($G838,Parametros!$I$3:$N$102,2,FALSE),"")</f>
        <v/>
      </c>
      <c r="I838" s="33" t="str">
        <f>IF($G838&lt;&gt;"",VLOOKUP($G838,Parametros!$I$3:$N$102,4,FALSE),"")</f>
        <v/>
      </c>
      <c r="J838" s="9"/>
      <c r="K838" s="33" t="str">
        <f>IF($J838&lt;&gt;"",VLOOKUP($J838,Parametros!$AL$3:$AN$102,3,FALSE),"")</f>
        <v/>
      </c>
      <c r="L838" s="9"/>
      <c r="M838" s="10"/>
      <c r="S838" s="22" t="str">
        <f t="shared" si="43"/>
        <v/>
      </c>
      <c r="T838" s="9"/>
      <c r="U838" s="9"/>
      <c r="V838" s="69" t="str">
        <f t="shared" si="41"/>
        <v/>
      </c>
      <c r="W838" s="10"/>
    </row>
    <row r="839" spans="1:23" x14ac:dyDescent="0.2">
      <c r="A839" s="22" t="str">
        <f t="shared" si="42"/>
        <v/>
      </c>
      <c r="B839" s="9"/>
      <c r="C839" s="9"/>
      <c r="D839" s="9"/>
      <c r="E839" s="9"/>
      <c r="F839" s="14"/>
      <c r="G839" s="9"/>
      <c r="H839" s="33" t="str">
        <f>IF($G839&lt;&gt;"",VLOOKUP($G839,Parametros!$I$3:$N$102,2,FALSE),"")</f>
        <v/>
      </c>
      <c r="I839" s="33" t="str">
        <f>IF($G839&lt;&gt;"",VLOOKUP($G839,Parametros!$I$3:$N$102,4,FALSE),"")</f>
        <v/>
      </c>
      <c r="J839" s="9"/>
      <c r="K839" s="33" t="str">
        <f>IF($J839&lt;&gt;"",VLOOKUP($J839,Parametros!$AL$3:$AN$102,3,FALSE),"")</f>
        <v/>
      </c>
      <c r="L839" s="9"/>
      <c r="M839" s="10"/>
      <c r="S839" s="22" t="str">
        <f t="shared" si="43"/>
        <v/>
      </c>
      <c r="T839" s="9"/>
      <c r="U839" s="9"/>
      <c r="V839" s="69" t="str">
        <f t="shared" si="41"/>
        <v/>
      </c>
      <c r="W839" s="10"/>
    </row>
    <row r="840" spans="1:23" x14ac:dyDescent="0.2">
      <c r="A840" s="22" t="str">
        <f t="shared" si="42"/>
        <v/>
      </c>
      <c r="B840" s="9"/>
      <c r="C840" s="9"/>
      <c r="D840" s="9"/>
      <c r="E840" s="9"/>
      <c r="F840" s="14"/>
      <c r="G840" s="9"/>
      <c r="H840" s="33" t="str">
        <f>IF($G840&lt;&gt;"",VLOOKUP($G840,Parametros!$I$3:$N$102,2,FALSE),"")</f>
        <v/>
      </c>
      <c r="I840" s="33" t="str">
        <f>IF($G840&lt;&gt;"",VLOOKUP($G840,Parametros!$I$3:$N$102,4,FALSE),"")</f>
        <v/>
      </c>
      <c r="J840" s="9"/>
      <c r="K840" s="33" t="str">
        <f>IF($J840&lt;&gt;"",VLOOKUP($J840,Parametros!$AL$3:$AN$102,3,FALSE),"")</f>
        <v/>
      </c>
      <c r="L840" s="9"/>
      <c r="M840" s="10"/>
      <c r="S840" s="22" t="str">
        <f t="shared" si="43"/>
        <v/>
      </c>
      <c r="T840" s="9"/>
      <c r="U840" s="9"/>
      <c r="V840" s="69" t="str">
        <f t="shared" si="41"/>
        <v/>
      </c>
      <c r="W840" s="10"/>
    </row>
    <row r="841" spans="1:23" x14ac:dyDescent="0.2">
      <c r="A841" s="22" t="str">
        <f t="shared" si="42"/>
        <v/>
      </c>
      <c r="B841" s="9"/>
      <c r="C841" s="9"/>
      <c r="D841" s="9"/>
      <c r="E841" s="9"/>
      <c r="F841" s="14"/>
      <c r="G841" s="9"/>
      <c r="H841" s="33" t="str">
        <f>IF($G841&lt;&gt;"",VLOOKUP($G841,Parametros!$I$3:$N$102,2,FALSE),"")</f>
        <v/>
      </c>
      <c r="I841" s="33" t="str">
        <f>IF($G841&lt;&gt;"",VLOOKUP($G841,Parametros!$I$3:$N$102,4,FALSE),"")</f>
        <v/>
      </c>
      <c r="J841" s="9"/>
      <c r="K841" s="33" t="str">
        <f>IF($J841&lt;&gt;"",VLOOKUP($J841,Parametros!$AL$3:$AN$102,3,FALSE),"")</f>
        <v/>
      </c>
      <c r="L841" s="9"/>
      <c r="M841" s="10"/>
      <c r="S841" s="22" t="str">
        <f t="shared" si="43"/>
        <v/>
      </c>
      <c r="T841" s="9"/>
      <c r="U841" s="9"/>
      <c r="V841" s="69" t="str">
        <f t="shared" si="41"/>
        <v/>
      </c>
      <c r="W841" s="10"/>
    </row>
    <row r="842" spans="1:23" x14ac:dyDescent="0.2">
      <c r="A842" s="22" t="str">
        <f t="shared" si="42"/>
        <v/>
      </c>
      <c r="B842" s="9"/>
      <c r="C842" s="9"/>
      <c r="D842" s="9"/>
      <c r="E842" s="9"/>
      <c r="F842" s="14"/>
      <c r="G842" s="9"/>
      <c r="H842" s="33" t="str">
        <f>IF($G842&lt;&gt;"",VLOOKUP($G842,Parametros!$I$3:$N$102,2,FALSE),"")</f>
        <v/>
      </c>
      <c r="I842" s="33" t="str">
        <f>IF($G842&lt;&gt;"",VLOOKUP($G842,Parametros!$I$3:$N$102,4,FALSE),"")</f>
        <v/>
      </c>
      <c r="J842" s="9"/>
      <c r="K842" s="33" t="str">
        <f>IF($J842&lt;&gt;"",VLOOKUP($J842,Parametros!$AL$3:$AN$102,3,FALSE),"")</f>
        <v/>
      </c>
      <c r="L842" s="9"/>
      <c r="M842" s="10"/>
      <c r="S842" s="22" t="str">
        <f t="shared" si="43"/>
        <v/>
      </c>
      <c r="T842" s="9"/>
      <c r="U842" s="9"/>
      <c r="V842" s="69" t="str">
        <f t="shared" si="41"/>
        <v/>
      </c>
      <c r="W842" s="10"/>
    </row>
    <row r="843" spans="1:23" x14ac:dyDescent="0.2">
      <c r="A843" s="22" t="str">
        <f t="shared" si="42"/>
        <v/>
      </c>
      <c r="B843" s="9"/>
      <c r="C843" s="9"/>
      <c r="D843" s="9"/>
      <c r="E843" s="9"/>
      <c r="F843" s="14"/>
      <c r="G843" s="9"/>
      <c r="H843" s="33" t="str">
        <f>IF($G843&lt;&gt;"",VLOOKUP($G843,Parametros!$I$3:$N$102,2,FALSE),"")</f>
        <v/>
      </c>
      <c r="I843" s="33" t="str">
        <f>IF($G843&lt;&gt;"",VLOOKUP($G843,Parametros!$I$3:$N$102,4,FALSE),"")</f>
        <v/>
      </c>
      <c r="J843" s="9"/>
      <c r="K843" s="33" t="str">
        <f>IF($J843&lt;&gt;"",VLOOKUP($J843,Parametros!$AL$3:$AN$102,3,FALSE),"")</f>
        <v/>
      </c>
      <c r="L843" s="9"/>
      <c r="M843" s="10"/>
      <c r="S843" s="22" t="str">
        <f t="shared" si="43"/>
        <v/>
      </c>
      <c r="T843" s="9"/>
      <c r="U843" s="9"/>
      <c r="V843" s="69" t="str">
        <f t="shared" si="41"/>
        <v/>
      </c>
      <c r="W843" s="10"/>
    </row>
    <row r="844" spans="1:23" x14ac:dyDescent="0.2">
      <c r="A844" s="22" t="str">
        <f t="shared" si="42"/>
        <v/>
      </c>
      <c r="B844" s="9"/>
      <c r="C844" s="9"/>
      <c r="D844" s="9"/>
      <c r="E844" s="9"/>
      <c r="F844" s="14"/>
      <c r="G844" s="9"/>
      <c r="H844" s="33" t="str">
        <f>IF($G844&lt;&gt;"",VLOOKUP($G844,Parametros!$I$3:$N$102,2,FALSE),"")</f>
        <v/>
      </c>
      <c r="I844" s="33" t="str">
        <f>IF($G844&lt;&gt;"",VLOOKUP($G844,Parametros!$I$3:$N$102,4,FALSE),"")</f>
        <v/>
      </c>
      <c r="J844" s="9"/>
      <c r="K844" s="33" t="str">
        <f>IF($J844&lt;&gt;"",VLOOKUP($J844,Parametros!$AL$3:$AN$102,3,FALSE),"")</f>
        <v/>
      </c>
      <c r="L844" s="9"/>
      <c r="M844" s="10"/>
      <c r="S844" s="22" t="str">
        <f t="shared" si="43"/>
        <v/>
      </c>
      <c r="T844" s="9"/>
      <c r="U844" s="9"/>
      <c r="V844" s="69" t="str">
        <f t="shared" si="41"/>
        <v/>
      </c>
      <c r="W844" s="10"/>
    </row>
    <row r="845" spans="1:23" x14ac:dyDescent="0.2">
      <c r="A845" s="22" t="str">
        <f t="shared" si="42"/>
        <v/>
      </c>
      <c r="B845" s="9"/>
      <c r="C845" s="9"/>
      <c r="D845" s="9"/>
      <c r="E845" s="9"/>
      <c r="F845" s="14"/>
      <c r="G845" s="9"/>
      <c r="H845" s="33" t="str">
        <f>IF($G845&lt;&gt;"",VLOOKUP($G845,Parametros!$I$3:$N$102,2,FALSE),"")</f>
        <v/>
      </c>
      <c r="I845" s="33" t="str">
        <f>IF($G845&lt;&gt;"",VLOOKUP($G845,Parametros!$I$3:$N$102,4,FALSE),"")</f>
        <v/>
      </c>
      <c r="J845" s="9"/>
      <c r="K845" s="33" t="str">
        <f>IF($J845&lt;&gt;"",VLOOKUP($J845,Parametros!$AL$3:$AN$102,3,FALSE),"")</f>
        <v/>
      </c>
      <c r="L845" s="9"/>
      <c r="M845" s="10"/>
      <c r="S845" s="22" t="str">
        <f t="shared" si="43"/>
        <v/>
      </c>
      <c r="T845" s="9"/>
      <c r="U845" s="9"/>
      <c r="V845" s="69" t="str">
        <f t="shared" si="41"/>
        <v/>
      </c>
      <c r="W845" s="10"/>
    </row>
    <row r="846" spans="1:23" x14ac:dyDescent="0.2">
      <c r="A846" s="22" t="str">
        <f t="shared" si="42"/>
        <v/>
      </c>
      <c r="B846" s="9"/>
      <c r="C846" s="9"/>
      <c r="D846" s="9"/>
      <c r="E846" s="9"/>
      <c r="F846" s="14"/>
      <c r="G846" s="9"/>
      <c r="H846" s="33" t="str">
        <f>IF($G846&lt;&gt;"",VLOOKUP($G846,Parametros!$I$3:$N$102,2,FALSE),"")</f>
        <v/>
      </c>
      <c r="I846" s="33" t="str">
        <f>IF($G846&lt;&gt;"",VLOOKUP($G846,Parametros!$I$3:$N$102,4,FALSE),"")</f>
        <v/>
      </c>
      <c r="J846" s="9"/>
      <c r="K846" s="33" t="str">
        <f>IF($J846&lt;&gt;"",VLOOKUP($J846,Parametros!$AL$3:$AN$102,3,FALSE),"")</f>
        <v/>
      </c>
      <c r="L846" s="9"/>
      <c r="M846" s="10"/>
      <c r="S846" s="22" t="str">
        <f t="shared" si="43"/>
        <v/>
      </c>
      <c r="T846" s="9"/>
      <c r="U846" s="9"/>
      <c r="V846" s="69" t="str">
        <f t="shared" si="41"/>
        <v/>
      </c>
      <c r="W846" s="10"/>
    </row>
    <row r="847" spans="1:23" x14ac:dyDescent="0.2">
      <c r="A847" s="22" t="str">
        <f t="shared" si="42"/>
        <v/>
      </c>
      <c r="B847" s="9"/>
      <c r="C847" s="9"/>
      <c r="D847" s="9"/>
      <c r="E847" s="9"/>
      <c r="F847" s="14"/>
      <c r="G847" s="9"/>
      <c r="H847" s="33" t="str">
        <f>IF($G847&lt;&gt;"",VLOOKUP($G847,Parametros!$I$3:$N$102,2,FALSE),"")</f>
        <v/>
      </c>
      <c r="I847" s="33" t="str">
        <f>IF($G847&lt;&gt;"",VLOOKUP($G847,Parametros!$I$3:$N$102,4,FALSE),"")</f>
        <v/>
      </c>
      <c r="J847" s="9"/>
      <c r="K847" s="33" t="str">
        <f>IF($J847&lt;&gt;"",VLOOKUP($J847,Parametros!$AL$3:$AN$102,3,FALSE),"")</f>
        <v/>
      </c>
      <c r="L847" s="9"/>
      <c r="M847" s="10"/>
      <c r="S847" s="22" t="str">
        <f t="shared" si="43"/>
        <v/>
      </c>
      <c r="T847" s="9"/>
      <c r="U847" s="9"/>
      <c r="V847" s="69" t="str">
        <f t="shared" si="41"/>
        <v/>
      </c>
      <c r="W847" s="10"/>
    </row>
    <row r="848" spans="1:23" x14ac:dyDescent="0.2">
      <c r="A848" s="22" t="str">
        <f t="shared" si="42"/>
        <v/>
      </c>
      <c r="B848" s="9"/>
      <c r="C848" s="9"/>
      <c r="D848" s="9"/>
      <c r="E848" s="9"/>
      <c r="F848" s="14"/>
      <c r="G848" s="9"/>
      <c r="H848" s="33" t="str">
        <f>IF($G848&lt;&gt;"",VLOOKUP($G848,Parametros!$I$3:$N$102,2,FALSE),"")</f>
        <v/>
      </c>
      <c r="I848" s="33" t="str">
        <f>IF($G848&lt;&gt;"",VLOOKUP($G848,Parametros!$I$3:$N$102,4,FALSE),"")</f>
        <v/>
      </c>
      <c r="J848" s="9"/>
      <c r="K848" s="33" t="str">
        <f>IF($J848&lt;&gt;"",VLOOKUP($J848,Parametros!$AL$3:$AN$102,3,FALSE),"")</f>
        <v/>
      </c>
      <c r="L848" s="9"/>
      <c r="M848" s="10"/>
      <c r="S848" s="22" t="str">
        <f t="shared" si="43"/>
        <v/>
      </c>
      <c r="T848" s="9"/>
      <c r="U848" s="9"/>
      <c r="V848" s="69" t="str">
        <f t="shared" si="41"/>
        <v/>
      </c>
      <c r="W848" s="10"/>
    </row>
    <row r="849" spans="1:23" x14ac:dyDescent="0.2">
      <c r="A849" s="22" t="str">
        <f t="shared" si="42"/>
        <v/>
      </c>
      <c r="B849" s="9"/>
      <c r="C849" s="9"/>
      <c r="D849" s="9"/>
      <c r="E849" s="9"/>
      <c r="F849" s="14"/>
      <c r="G849" s="9"/>
      <c r="H849" s="33" t="str">
        <f>IF($G849&lt;&gt;"",VLOOKUP($G849,Parametros!$I$3:$N$102,2,FALSE),"")</f>
        <v/>
      </c>
      <c r="I849" s="33" t="str">
        <f>IF($G849&lt;&gt;"",VLOOKUP($G849,Parametros!$I$3:$N$102,4,FALSE),"")</f>
        <v/>
      </c>
      <c r="J849" s="9"/>
      <c r="K849" s="33" t="str">
        <f>IF($J849&lt;&gt;"",VLOOKUP($J849,Parametros!$AL$3:$AN$102,3,FALSE),"")</f>
        <v/>
      </c>
      <c r="L849" s="9"/>
      <c r="M849" s="10"/>
      <c r="S849" s="22" t="str">
        <f t="shared" si="43"/>
        <v/>
      </c>
      <c r="T849" s="9"/>
      <c r="U849" s="9"/>
      <c r="V849" s="69" t="str">
        <f t="shared" si="41"/>
        <v/>
      </c>
      <c r="W849" s="10"/>
    </row>
    <row r="850" spans="1:23" x14ac:dyDescent="0.2">
      <c r="A850" s="22" t="str">
        <f t="shared" si="42"/>
        <v/>
      </c>
      <c r="B850" s="9"/>
      <c r="C850" s="9"/>
      <c r="D850" s="9"/>
      <c r="E850" s="9"/>
      <c r="F850" s="14"/>
      <c r="G850" s="9"/>
      <c r="H850" s="33" t="str">
        <f>IF($G850&lt;&gt;"",VLOOKUP($G850,Parametros!$I$3:$N$102,2,FALSE),"")</f>
        <v/>
      </c>
      <c r="I850" s="33" t="str">
        <f>IF($G850&lt;&gt;"",VLOOKUP($G850,Parametros!$I$3:$N$102,4,FALSE),"")</f>
        <v/>
      </c>
      <c r="J850" s="9"/>
      <c r="K850" s="33" t="str">
        <f>IF($J850&lt;&gt;"",VLOOKUP($J850,Parametros!$AL$3:$AN$102,3,FALSE),"")</f>
        <v/>
      </c>
      <c r="L850" s="9"/>
      <c r="M850" s="10"/>
      <c r="S850" s="22" t="str">
        <f t="shared" si="43"/>
        <v/>
      </c>
      <c r="T850" s="9"/>
      <c r="U850" s="9"/>
      <c r="V850" s="69" t="str">
        <f t="shared" si="41"/>
        <v/>
      </c>
      <c r="W850" s="10"/>
    </row>
    <row r="851" spans="1:23" x14ac:dyDescent="0.2">
      <c r="A851" s="22" t="str">
        <f t="shared" si="42"/>
        <v/>
      </c>
      <c r="B851" s="9"/>
      <c r="C851" s="9"/>
      <c r="D851" s="9"/>
      <c r="E851" s="9"/>
      <c r="F851" s="14"/>
      <c r="G851" s="9"/>
      <c r="H851" s="33" t="str">
        <f>IF($G851&lt;&gt;"",VLOOKUP($G851,Parametros!$I$3:$N$102,2,FALSE),"")</f>
        <v/>
      </c>
      <c r="I851" s="33" t="str">
        <f>IF($G851&lt;&gt;"",VLOOKUP($G851,Parametros!$I$3:$N$102,4,FALSE),"")</f>
        <v/>
      </c>
      <c r="J851" s="9"/>
      <c r="K851" s="33" t="str">
        <f>IF($J851&lt;&gt;"",VLOOKUP($J851,Parametros!$AL$3:$AN$102,3,FALSE),"")</f>
        <v/>
      </c>
      <c r="L851" s="9"/>
      <c r="M851" s="10"/>
      <c r="S851" s="22" t="str">
        <f t="shared" si="43"/>
        <v/>
      </c>
      <c r="T851" s="9"/>
      <c r="U851" s="9"/>
      <c r="V851" s="69" t="str">
        <f t="shared" si="41"/>
        <v/>
      </c>
      <c r="W851" s="10"/>
    </row>
    <row r="852" spans="1:23" x14ac:dyDescent="0.2">
      <c r="A852" s="22" t="str">
        <f t="shared" si="42"/>
        <v/>
      </c>
      <c r="B852" s="9"/>
      <c r="C852" s="9"/>
      <c r="D852" s="9"/>
      <c r="E852" s="9"/>
      <c r="F852" s="14"/>
      <c r="G852" s="9"/>
      <c r="H852" s="33" t="str">
        <f>IF($G852&lt;&gt;"",VLOOKUP($G852,Parametros!$I$3:$N$102,2,FALSE),"")</f>
        <v/>
      </c>
      <c r="I852" s="33" t="str">
        <f>IF($G852&lt;&gt;"",VLOOKUP($G852,Parametros!$I$3:$N$102,4,FALSE),"")</f>
        <v/>
      </c>
      <c r="J852" s="9"/>
      <c r="K852" s="33" t="str">
        <f>IF($J852&lt;&gt;"",VLOOKUP($J852,Parametros!$AL$3:$AN$102,3,FALSE),"")</f>
        <v/>
      </c>
      <c r="L852" s="9"/>
      <c r="M852" s="10"/>
      <c r="S852" s="22" t="str">
        <f t="shared" si="43"/>
        <v/>
      </c>
      <c r="T852" s="9"/>
      <c r="U852" s="9"/>
      <c r="V852" s="69" t="str">
        <f t="shared" si="41"/>
        <v/>
      </c>
      <c r="W852" s="10"/>
    </row>
    <row r="853" spans="1:23" x14ac:dyDescent="0.2">
      <c r="A853" s="22" t="str">
        <f t="shared" si="42"/>
        <v/>
      </c>
      <c r="B853" s="9"/>
      <c r="C853" s="9"/>
      <c r="D853" s="9"/>
      <c r="E853" s="9"/>
      <c r="F853" s="14"/>
      <c r="G853" s="9"/>
      <c r="H853" s="33" t="str">
        <f>IF($G853&lt;&gt;"",VLOOKUP($G853,Parametros!$I$3:$N$102,2,FALSE),"")</f>
        <v/>
      </c>
      <c r="I853" s="33" t="str">
        <f>IF($G853&lt;&gt;"",VLOOKUP($G853,Parametros!$I$3:$N$102,4,FALSE),"")</f>
        <v/>
      </c>
      <c r="J853" s="9"/>
      <c r="K853" s="33" t="str">
        <f>IF($J853&lt;&gt;"",VLOOKUP($J853,Parametros!$AL$3:$AN$102,3,FALSE),"")</f>
        <v/>
      </c>
      <c r="L853" s="9"/>
      <c r="M853" s="10"/>
      <c r="S853" s="22" t="str">
        <f t="shared" si="43"/>
        <v/>
      </c>
      <c r="T853" s="9"/>
      <c r="U853" s="9"/>
      <c r="V853" s="69" t="str">
        <f t="shared" si="41"/>
        <v/>
      </c>
      <c r="W853" s="10"/>
    </row>
    <row r="854" spans="1:23" x14ac:dyDescent="0.2">
      <c r="A854" s="22" t="str">
        <f t="shared" si="42"/>
        <v/>
      </c>
      <c r="B854" s="9"/>
      <c r="C854" s="9"/>
      <c r="D854" s="9"/>
      <c r="E854" s="9"/>
      <c r="F854" s="14"/>
      <c r="G854" s="9"/>
      <c r="H854" s="33" t="str">
        <f>IF($G854&lt;&gt;"",VLOOKUP($G854,Parametros!$I$3:$N$102,2,FALSE),"")</f>
        <v/>
      </c>
      <c r="I854" s="33" t="str">
        <f>IF($G854&lt;&gt;"",VLOOKUP($G854,Parametros!$I$3:$N$102,4,FALSE),"")</f>
        <v/>
      </c>
      <c r="J854" s="9"/>
      <c r="K854" s="33" t="str">
        <f>IF($J854&lt;&gt;"",VLOOKUP($J854,Parametros!$AL$3:$AN$102,3,FALSE),"")</f>
        <v/>
      </c>
      <c r="L854" s="9"/>
      <c r="M854" s="10"/>
      <c r="S854" s="22" t="str">
        <f t="shared" si="43"/>
        <v/>
      </c>
      <c r="T854" s="9"/>
      <c r="U854" s="9"/>
      <c r="V854" s="69" t="str">
        <f t="shared" si="41"/>
        <v/>
      </c>
      <c r="W854" s="10"/>
    </row>
    <row r="855" spans="1:23" x14ac:dyDescent="0.2">
      <c r="A855" s="22" t="str">
        <f t="shared" si="42"/>
        <v/>
      </c>
      <c r="B855" s="9"/>
      <c r="C855" s="9"/>
      <c r="D855" s="9"/>
      <c r="E855" s="9"/>
      <c r="F855" s="14"/>
      <c r="G855" s="9"/>
      <c r="H855" s="33" t="str">
        <f>IF($G855&lt;&gt;"",VLOOKUP($G855,Parametros!$I$3:$N$102,2,FALSE),"")</f>
        <v/>
      </c>
      <c r="I855" s="33" t="str">
        <f>IF($G855&lt;&gt;"",VLOOKUP($G855,Parametros!$I$3:$N$102,4,FALSE),"")</f>
        <v/>
      </c>
      <c r="J855" s="9"/>
      <c r="K855" s="33" t="str">
        <f>IF($J855&lt;&gt;"",VLOOKUP($J855,Parametros!$AL$3:$AN$102,3,FALSE),"")</f>
        <v/>
      </c>
      <c r="L855" s="9"/>
      <c r="M855" s="10"/>
      <c r="S855" s="22" t="str">
        <f t="shared" si="43"/>
        <v/>
      </c>
      <c r="T855" s="9"/>
      <c r="U855" s="9"/>
      <c r="V855" s="69" t="str">
        <f t="shared" si="41"/>
        <v/>
      </c>
      <c r="W855" s="10"/>
    </row>
    <row r="856" spans="1:23" x14ac:dyDescent="0.2">
      <c r="A856" s="22" t="str">
        <f t="shared" si="42"/>
        <v/>
      </c>
      <c r="B856" s="9"/>
      <c r="C856" s="9"/>
      <c r="D856" s="9"/>
      <c r="E856" s="9"/>
      <c r="F856" s="14"/>
      <c r="G856" s="9"/>
      <c r="H856" s="33" t="str">
        <f>IF($G856&lt;&gt;"",VLOOKUP($G856,Parametros!$I$3:$N$102,2,FALSE),"")</f>
        <v/>
      </c>
      <c r="I856" s="33" t="str">
        <f>IF($G856&lt;&gt;"",VLOOKUP($G856,Parametros!$I$3:$N$102,4,FALSE),"")</f>
        <v/>
      </c>
      <c r="J856" s="9"/>
      <c r="K856" s="33" t="str">
        <f>IF($J856&lt;&gt;"",VLOOKUP($J856,Parametros!$AL$3:$AN$102,3,FALSE),"")</f>
        <v/>
      </c>
      <c r="L856" s="9"/>
      <c r="M856" s="10"/>
      <c r="S856" s="22" t="str">
        <f t="shared" si="43"/>
        <v/>
      </c>
      <c r="T856" s="9"/>
      <c r="U856" s="9"/>
      <c r="V856" s="69" t="str">
        <f t="shared" si="41"/>
        <v/>
      </c>
      <c r="W856" s="10"/>
    </row>
    <row r="857" spans="1:23" x14ac:dyDescent="0.2">
      <c r="A857" s="22" t="str">
        <f t="shared" si="42"/>
        <v/>
      </c>
      <c r="B857" s="9"/>
      <c r="C857" s="9"/>
      <c r="D857" s="9"/>
      <c r="E857" s="9"/>
      <c r="F857" s="14"/>
      <c r="G857" s="9"/>
      <c r="H857" s="33" t="str">
        <f>IF($G857&lt;&gt;"",VLOOKUP($G857,Parametros!$I$3:$N$102,2,FALSE),"")</f>
        <v/>
      </c>
      <c r="I857" s="33" t="str">
        <f>IF($G857&lt;&gt;"",VLOOKUP($G857,Parametros!$I$3:$N$102,4,FALSE),"")</f>
        <v/>
      </c>
      <c r="J857" s="9"/>
      <c r="K857" s="33" t="str">
        <f>IF($J857&lt;&gt;"",VLOOKUP($J857,Parametros!$AL$3:$AN$102,3,FALSE),"")</f>
        <v/>
      </c>
      <c r="L857" s="9"/>
      <c r="M857" s="10"/>
      <c r="S857" s="22" t="str">
        <f t="shared" si="43"/>
        <v/>
      </c>
      <c r="T857" s="9"/>
      <c r="U857" s="9"/>
      <c r="V857" s="69" t="str">
        <f t="shared" si="41"/>
        <v/>
      </c>
      <c r="W857" s="10"/>
    </row>
    <row r="858" spans="1:23" x14ac:dyDescent="0.2">
      <c r="A858" s="22" t="str">
        <f t="shared" si="42"/>
        <v/>
      </c>
      <c r="B858" s="9"/>
      <c r="C858" s="9"/>
      <c r="D858" s="9"/>
      <c r="E858" s="9"/>
      <c r="F858" s="14"/>
      <c r="G858" s="9"/>
      <c r="H858" s="33" t="str">
        <f>IF($G858&lt;&gt;"",VLOOKUP($G858,Parametros!$I$3:$N$102,2,FALSE),"")</f>
        <v/>
      </c>
      <c r="I858" s="33" t="str">
        <f>IF($G858&lt;&gt;"",VLOOKUP($G858,Parametros!$I$3:$N$102,4,FALSE),"")</f>
        <v/>
      </c>
      <c r="J858" s="9"/>
      <c r="K858" s="33" t="str">
        <f>IF($J858&lt;&gt;"",VLOOKUP($J858,Parametros!$AL$3:$AN$102,3,FALSE),"")</f>
        <v/>
      </c>
      <c r="L858" s="9"/>
      <c r="M858" s="10"/>
      <c r="S858" s="22" t="str">
        <f t="shared" si="43"/>
        <v/>
      </c>
      <c r="T858" s="9"/>
      <c r="U858" s="9"/>
      <c r="V858" s="69" t="str">
        <f t="shared" si="41"/>
        <v/>
      </c>
      <c r="W858" s="10"/>
    </row>
    <row r="859" spans="1:23" x14ac:dyDescent="0.2">
      <c r="A859" s="22" t="str">
        <f t="shared" si="42"/>
        <v/>
      </c>
      <c r="B859" s="9"/>
      <c r="C859" s="9"/>
      <c r="D859" s="9"/>
      <c r="E859" s="9"/>
      <c r="F859" s="14"/>
      <c r="G859" s="9"/>
      <c r="H859" s="33" t="str">
        <f>IF($G859&lt;&gt;"",VLOOKUP($G859,Parametros!$I$3:$N$102,2,FALSE),"")</f>
        <v/>
      </c>
      <c r="I859" s="33" t="str">
        <f>IF($G859&lt;&gt;"",VLOOKUP($G859,Parametros!$I$3:$N$102,4,FALSE),"")</f>
        <v/>
      </c>
      <c r="J859" s="9"/>
      <c r="K859" s="33" t="str">
        <f>IF($J859&lt;&gt;"",VLOOKUP($J859,Parametros!$AL$3:$AN$102,3,FALSE),"")</f>
        <v/>
      </c>
      <c r="L859" s="9"/>
      <c r="M859" s="10"/>
      <c r="S859" s="22" t="str">
        <f t="shared" si="43"/>
        <v/>
      </c>
      <c r="T859" s="9"/>
      <c r="U859" s="9"/>
      <c r="V859" s="69" t="str">
        <f t="shared" si="41"/>
        <v/>
      </c>
      <c r="W859" s="10"/>
    </row>
    <row r="860" spans="1:23" x14ac:dyDescent="0.2">
      <c r="A860" s="22" t="str">
        <f t="shared" si="42"/>
        <v/>
      </c>
      <c r="B860" s="9"/>
      <c r="C860" s="9"/>
      <c r="D860" s="9"/>
      <c r="E860" s="9"/>
      <c r="F860" s="14"/>
      <c r="G860" s="9"/>
      <c r="H860" s="33" t="str">
        <f>IF($G860&lt;&gt;"",VLOOKUP($G860,Parametros!$I$3:$N$102,2,FALSE),"")</f>
        <v/>
      </c>
      <c r="I860" s="33" t="str">
        <f>IF($G860&lt;&gt;"",VLOOKUP($G860,Parametros!$I$3:$N$102,4,FALSE),"")</f>
        <v/>
      </c>
      <c r="J860" s="9"/>
      <c r="K860" s="33" t="str">
        <f>IF($J860&lt;&gt;"",VLOOKUP($J860,Parametros!$AL$3:$AN$102,3,FALSE),"")</f>
        <v/>
      </c>
      <c r="L860" s="9"/>
      <c r="M860" s="10"/>
      <c r="S860" s="22" t="str">
        <f t="shared" si="43"/>
        <v/>
      </c>
      <c r="T860" s="9"/>
      <c r="U860" s="9"/>
      <c r="V860" s="69" t="str">
        <f t="shared" si="41"/>
        <v/>
      </c>
      <c r="W860" s="10"/>
    </row>
    <row r="861" spans="1:23" x14ac:dyDescent="0.2">
      <c r="A861" s="22" t="str">
        <f t="shared" si="42"/>
        <v/>
      </c>
      <c r="B861" s="9"/>
      <c r="C861" s="9"/>
      <c r="D861" s="9"/>
      <c r="E861" s="9"/>
      <c r="F861" s="14"/>
      <c r="G861" s="9"/>
      <c r="H861" s="33" t="str">
        <f>IF($G861&lt;&gt;"",VLOOKUP($G861,Parametros!$I$3:$N$102,2,FALSE),"")</f>
        <v/>
      </c>
      <c r="I861" s="33" t="str">
        <f>IF($G861&lt;&gt;"",VLOOKUP($G861,Parametros!$I$3:$N$102,4,FALSE),"")</f>
        <v/>
      </c>
      <c r="J861" s="9"/>
      <c r="K861" s="33" t="str">
        <f>IF($J861&lt;&gt;"",VLOOKUP($J861,Parametros!$AL$3:$AN$102,3,FALSE),"")</f>
        <v/>
      </c>
      <c r="L861" s="9"/>
      <c r="M861" s="10"/>
      <c r="S861" s="22" t="str">
        <f t="shared" si="43"/>
        <v/>
      </c>
      <c r="T861" s="9"/>
      <c r="U861" s="9"/>
      <c r="V861" s="69" t="str">
        <f t="shared" si="41"/>
        <v/>
      </c>
      <c r="W861" s="10"/>
    </row>
    <row r="862" spans="1:23" x14ac:dyDescent="0.2">
      <c r="A862" s="22" t="str">
        <f t="shared" si="42"/>
        <v/>
      </c>
      <c r="B862" s="9"/>
      <c r="C862" s="9"/>
      <c r="D862" s="9"/>
      <c r="E862" s="9"/>
      <c r="F862" s="14"/>
      <c r="G862" s="9"/>
      <c r="H862" s="33" t="str">
        <f>IF($G862&lt;&gt;"",VLOOKUP($G862,Parametros!$I$3:$N$102,2,FALSE),"")</f>
        <v/>
      </c>
      <c r="I862" s="33" t="str">
        <f>IF($G862&lt;&gt;"",VLOOKUP($G862,Parametros!$I$3:$N$102,4,FALSE),"")</f>
        <v/>
      </c>
      <c r="J862" s="9"/>
      <c r="K862" s="33" t="str">
        <f>IF($J862&lt;&gt;"",VLOOKUP($J862,Parametros!$AL$3:$AN$102,3,FALSE),"")</f>
        <v/>
      </c>
      <c r="L862" s="9"/>
      <c r="M862" s="10"/>
      <c r="S862" s="22" t="str">
        <f t="shared" si="43"/>
        <v/>
      </c>
      <c r="T862" s="9"/>
      <c r="U862" s="9"/>
      <c r="V862" s="69" t="str">
        <f t="shared" si="41"/>
        <v/>
      </c>
      <c r="W862" s="10"/>
    </row>
    <row r="863" spans="1:23" x14ac:dyDescent="0.2">
      <c r="A863" s="22" t="str">
        <f t="shared" si="42"/>
        <v/>
      </c>
      <c r="B863" s="9"/>
      <c r="C863" s="9"/>
      <c r="D863" s="9"/>
      <c r="E863" s="9"/>
      <c r="F863" s="14"/>
      <c r="G863" s="9"/>
      <c r="H863" s="33" t="str">
        <f>IF($G863&lt;&gt;"",VLOOKUP($G863,Parametros!$I$3:$N$102,2,FALSE),"")</f>
        <v/>
      </c>
      <c r="I863" s="33" t="str">
        <f>IF($G863&lt;&gt;"",VLOOKUP($G863,Parametros!$I$3:$N$102,4,FALSE),"")</f>
        <v/>
      </c>
      <c r="J863" s="9"/>
      <c r="K863" s="33" t="str">
        <f>IF($J863&lt;&gt;"",VLOOKUP($J863,Parametros!$AL$3:$AN$102,3,FALSE),"")</f>
        <v/>
      </c>
      <c r="L863" s="9"/>
      <c r="M863" s="10"/>
      <c r="S863" s="22" t="str">
        <f t="shared" si="43"/>
        <v/>
      </c>
      <c r="T863" s="9"/>
      <c r="U863" s="9"/>
      <c r="V863" s="69" t="str">
        <f t="shared" si="41"/>
        <v/>
      </c>
      <c r="W863" s="10"/>
    </row>
    <row r="864" spans="1:23" x14ac:dyDescent="0.2">
      <c r="A864" s="22" t="str">
        <f t="shared" si="42"/>
        <v/>
      </c>
      <c r="B864" s="9"/>
      <c r="C864" s="9"/>
      <c r="D864" s="9"/>
      <c r="E864" s="9"/>
      <c r="F864" s="14"/>
      <c r="G864" s="9"/>
      <c r="H864" s="33" t="str">
        <f>IF($G864&lt;&gt;"",VLOOKUP($G864,Parametros!$I$3:$N$102,2,FALSE),"")</f>
        <v/>
      </c>
      <c r="I864" s="33" t="str">
        <f>IF($G864&lt;&gt;"",VLOOKUP($G864,Parametros!$I$3:$N$102,4,FALSE),"")</f>
        <v/>
      </c>
      <c r="J864" s="9"/>
      <c r="K864" s="33" t="str">
        <f>IF($J864&lt;&gt;"",VLOOKUP($J864,Parametros!$AL$3:$AN$102,3,FALSE),"")</f>
        <v/>
      </c>
      <c r="L864" s="9"/>
      <c r="M864" s="10"/>
      <c r="S864" s="22" t="str">
        <f t="shared" si="43"/>
        <v/>
      </c>
      <c r="T864" s="9"/>
      <c r="U864" s="9"/>
      <c r="V864" s="69" t="str">
        <f t="shared" si="41"/>
        <v/>
      </c>
      <c r="W864" s="10"/>
    </row>
    <row r="865" spans="1:23" x14ac:dyDescent="0.2">
      <c r="A865" s="22" t="str">
        <f t="shared" si="42"/>
        <v/>
      </c>
      <c r="B865" s="9"/>
      <c r="C865" s="9"/>
      <c r="D865" s="9"/>
      <c r="E865" s="9"/>
      <c r="F865" s="14"/>
      <c r="G865" s="9"/>
      <c r="H865" s="33" t="str">
        <f>IF($G865&lt;&gt;"",VLOOKUP($G865,Parametros!$I$3:$N$102,2,FALSE),"")</f>
        <v/>
      </c>
      <c r="I865" s="33" t="str">
        <f>IF($G865&lt;&gt;"",VLOOKUP($G865,Parametros!$I$3:$N$102,4,FALSE),"")</f>
        <v/>
      </c>
      <c r="J865" s="9"/>
      <c r="K865" s="33" t="str">
        <f>IF($J865&lt;&gt;"",VLOOKUP($J865,Parametros!$AL$3:$AN$102,3,FALSE),"")</f>
        <v/>
      </c>
      <c r="L865" s="9"/>
      <c r="M865" s="10"/>
      <c r="S865" s="22" t="str">
        <f t="shared" si="43"/>
        <v/>
      </c>
      <c r="T865" s="9"/>
      <c r="U865" s="9"/>
      <c r="V865" s="69" t="str">
        <f t="shared" si="41"/>
        <v/>
      </c>
      <c r="W865" s="10"/>
    </row>
    <row r="866" spans="1:23" x14ac:dyDescent="0.2">
      <c r="A866" s="22" t="str">
        <f t="shared" si="42"/>
        <v/>
      </c>
      <c r="B866" s="9"/>
      <c r="C866" s="9"/>
      <c r="D866" s="9"/>
      <c r="E866" s="9"/>
      <c r="F866" s="14"/>
      <c r="G866" s="9"/>
      <c r="H866" s="33" t="str">
        <f>IF($G866&lt;&gt;"",VLOOKUP($G866,Parametros!$I$3:$N$102,2,FALSE),"")</f>
        <v/>
      </c>
      <c r="I866" s="33" t="str">
        <f>IF($G866&lt;&gt;"",VLOOKUP($G866,Parametros!$I$3:$N$102,4,FALSE),"")</f>
        <v/>
      </c>
      <c r="J866" s="9"/>
      <c r="K866" s="33" t="str">
        <f>IF($J866&lt;&gt;"",VLOOKUP($J866,Parametros!$AL$3:$AN$102,3,FALSE),"")</f>
        <v/>
      </c>
      <c r="L866" s="9"/>
      <c r="M866" s="10"/>
      <c r="S866" s="22" t="str">
        <f t="shared" si="43"/>
        <v/>
      </c>
      <c r="T866" s="9"/>
      <c r="U866" s="9"/>
      <c r="V866" s="69" t="str">
        <f t="shared" si="41"/>
        <v/>
      </c>
      <c r="W866" s="10"/>
    </row>
    <row r="867" spans="1:23" x14ac:dyDescent="0.2">
      <c r="A867" s="22" t="str">
        <f t="shared" si="42"/>
        <v/>
      </c>
      <c r="B867" s="9"/>
      <c r="C867" s="9"/>
      <c r="D867" s="9"/>
      <c r="E867" s="9"/>
      <c r="F867" s="14"/>
      <c r="G867" s="9"/>
      <c r="H867" s="33" t="str">
        <f>IF($G867&lt;&gt;"",VLOOKUP($G867,Parametros!$I$3:$N$102,2,FALSE),"")</f>
        <v/>
      </c>
      <c r="I867" s="33" t="str">
        <f>IF($G867&lt;&gt;"",VLOOKUP($G867,Parametros!$I$3:$N$102,4,FALSE),"")</f>
        <v/>
      </c>
      <c r="J867" s="9"/>
      <c r="K867" s="33" t="str">
        <f>IF($J867&lt;&gt;"",VLOOKUP($J867,Parametros!$AL$3:$AN$102,3,FALSE),"")</f>
        <v/>
      </c>
      <c r="L867" s="9"/>
      <c r="M867" s="10"/>
      <c r="S867" s="22" t="str">
        <f t="shared" si="43"/>
        <v/>
      </c>
      <c r="T867" s="9"/>
      <c r="U867" s="9"/>
      <c r="V867" s="69" t="str">
        <f t="shared" si="41"/>
        <v/>
      </c>
      <c r="W867" s="10"/>
    </row>
    <row r="868" spans="1:23" x14ac:dyDescent="0.2">
      <c r="A868" s="22" t="str">
        <f t="shared" si="42"/>
        <v/>
      </c>
      <c r="B868" s="9"/>
      <c r="C868" s="9"/>
      <c r="D868" s="9"/>
      <c r="E868" s="9"/>
      <c r="F868" s="14"/>
      <c r="G868" s="9"/>
      <c r="H868" s="33" t="str">
        <f>IF($G868&lt;&gt;"",VLOOKUP($G868,Parametros!$I$3:$N$102,2,FALSE),"")</f>
        <v/>
      </c>
      <c r="I868" s="33" t="str">
        <f>IF($G868&lt;&gt;"",VLOOKUP($G868,Parametros!$I$3:$N$102,4,FALSE),"")</f>
        <v/>
      </c>
      <c r="J868" s="9"/>
      <c r="K868" s="33" t="str">
        <f>IF($J868&lt;&gt;"",VLOOKUP($J868,Parametros!$AL$3:$AN$102,3,FALSE),"")</f>
        <v/>
      </c>
      <c r="L868" s="9"/>
      <c r="M868" s="10"/>
      <c r="S868" s="22" t="str">
        <f t="shared" si="43"/>
        <v/>
      </c>
      <c r="T868" s="9"/>
      <c r="U868" s="9"/>
      <c r="V868" s="69" t="str">
        <f t="shared" si="41"/>
        <v/>
      </c>
      <c r="W868" s="10"/>
    </row>
    <row r="869" spans="1:23" x14ac:dyDescent="0.2">
      <c r="A869" s="22" t="str">
        <f t="shared" si="42"/>
        <v/>
      </c>
      <c r="B869" s="9"/>
      <c r="C869" s="9"/>
      <c r="D869" s="9"/>
      <c r="E869" s="9"/>
      <c r="F869" s="14"/>
      <c r="G869" s="9"/>
      <c r="H869" s="33" t="str">
        <f>IF($G869&lt;&gt;"",VLOOKUP($G869,Parametros!$I$3:$N$102,2,FALSE),"")</f>
        <v/>
      </c>
      <c r="I869" s="33" t="str">
        <f>IF($G869&lt;&gt;"",VLOOKUP($G869,Parametros!$I$3:$N$102,4,FALSE),"")</f>
        <v/>
      </c>
      <c r="J869" s="9"/>
      <c r="K869" s="33" t="str">
        <f>IF($J869&lt;&gt;"",VLOOKUP($J869,Parametros!$AL$3:$AN$102,3,FALSE),"")</f>
        <v/>
      </c>
      <c r="L869" s="9"/>
      <c r="M869" s="10"/>
      <c r="S869" s="22" t="str">
        <f t="shared" si="43"/>
        <v/>
      </c>
      <c r="T869" s="9"/>
      <c r="U869" s="9"/>
      <c r="V869" s="69" t="str">
        <f t="shared" si="41"/>
        <v/>
      </c>
      <c r="W869" s="10"/>
    </row>
    <row r="870" spans="1:23" x14ac:dyDescent="0.2">
      <c r="A870" s="22" t="str">
        <f t="shared" si="42"/>
        <v/>
      </c>
      <c r="B870" s="9"/>
      <c r="C870" s="9"/>
      <c r="D870" s="9"/>
      <c r="E870" s="9"/>
      <c r="F870" s="14"/>
      <c r="G870" s="9"/>
      <c r="H870" s="33" t="str">
        <f>IF($G870&lt;&gt;"",VLOOKUP($G870,Parametros!$I$3:$N$102,2,FALSE),"")</f>
        <v/>
      </c>
      <c r="I870" s="33" t="str">
        <f>IF($G870&lt;&gt;"",VLOOKUP($G870,Parametros!$I$3:$N$102,4,FALSE),"")</f>
        <v/>
      </c>
      <c r="J870" s="9"/>
      <c r="K870" s="33" t="str">
        <f>IF($J870&lt;&gt;"",VLOOKUP($J870,Parametros!$AL$3:$AN$102,3,FALSE),"")</f>
        <v/>
      </c>
      <c r="L870" s="9"/>
      <c r="M870" s="10"/>
      <c r="S870" s="22" t="str">
        <f t="shared" si="43"/>
        <v/>
      </c>
      <c r="T870" s="9"/>
      <c r="U870" s="9"/>
      <c r="V870" s="69" t="str">
        <f t="shared" si="41"/>
        <v/>
      </c>
      <c r="W870" s="10"/>
    </row>
    <row r="871" spans="1:23" x14ac:dyDescent="0.2">
      <c r="A871" s="22" t="str">
        <f t="shared" si="42"/>
        <v/>
      </c>
      <c r="B871" s="9"/>
      <c r="C871" s="9"/>
      <c r="D871" s="9"/>
      <c r="E871" s="9"/>
      <c r="F871" s="14"/>
      <c r="G871" s="9"/>
      <c r="H871" s="33" t="str">
        <f>IF($G871&lt;&gt;"",VLOOKUP($G871,Parametros!$I$3:$N$102,2,FALSE),"")</f>
        <v/>
      </c>
      <c r="I871" s="33" t="str">
        <f>IF($G871&lt;&gt;"",VLOOKUP($G871,Parametros!$I$3:$N$102,4,FALSE),"")</f>
        <v/>
      </c>
      <c r="J871" s="9"/>
      <c r="K871" s="33" t="str">
        <f>IF($J871&lt;&gt;"",VLOOKUP($J871,Parametros!$AL$3:$AN$102,3,FALSE),"")</f>
        <v/>
      </c>
      <c r="L871" s="9"/>
      <c r="M871" s="10"/>
      <c r="S871" s="22" t="str">
        <f t="shared" si="43"/>
        <v/>
      </c>
      <c r="T871" s="9"/>
      <c r="U871" s="9"/>
      <c r="V871" s="69" t="str">
        <f t="shared" si="41"/>
        <v/>
      </c>
      <c r="W871" s="10"/>
    </row>
    <row r="872" spans="1:23" x14ac:dyDescent="0.2">
      <c r="A872" s="22" t="str">
        <f t="shared" si="42"/>
        <v/>
      </c>
      <c r="B872" s="9"/>
      <c r="C872" s="9"/>
      <c r="D872" s="9"/>
      <c r="E872" s="9"/>
      <c r="F872" s="14"/>
      <c r="G872" s="9"/>
      <c r="H872" s="33" t="str">
        <f>IF($G872&lt;&gt;"",VLOOKUP($G872,Parametros!$I$3:$N$102,2,FALSE),"")</f>
        <v/>
      </c>
      <c r="I872" s="33" t="str">
        <f>IF($G872&lt;&gt;"",VLOOKUP($G872,Parametros!$I$3:$N$102,4,FALSE),"")</f>
        <v/>
      </c>
      <c r="J872" s="9"/>
      <c r="K872" s="33" t="str">
        <f>IF($J872&lt;&gt;"",VLOOKUP($J872,Parametros!$AL$3:$AN$102,3,FALSE),"")</f>
        <v/>
      </c>
      <c r="L872" s="9"/>
      <c r="M872" s="10"/>
      <c r="S872" s="22" t="str">
        <f t="shared" si="43"/>
        <v/>
      </c>
      <c r="T872" s="9"/>
      <c r="U872" s="9"/>
      <c r="V872" s="69" t="str">
        <f t="shared" si="41"/>
        <v/>
      </c>
      <c r="W872" s="10"/>
    </row>
    <row r="873" spans="1:23" x14ac:dyDescent="0.2">
      <c r="A873" s="22" t="str">
        <f t="shared" si="42"/>
        <v/>
      </c>
      <c r="B873" s="9"/>
      <c r="C873" s="9"/>
      <c r="D873" s="9"/>
      <c r="E873" s="9"/>
      <c r="F873" s="14"/>
      <c r="G873" s="9"/>
      <c r="H873" s="33" t="str">
        <f>IF($G873&lt;&gt;"",VLOOKUP($G873,Parametros!$I$3:$N$102,2,FALSE),"")</f>
        <v/>
      </c>
      <c r="I873" s="33" t="str">
        <f>IF($G873&lt;&gt;"",VLOOKUP($G873,Parametros!$I$3:$N$102,4,FALSE),"")</f>
        <v/>
      </c>
      <c r="J873" s="9"/>
      <c r="K873" s="33" t="str">
        <f>IF($J873&lt;&gt;"",VLOOKUP($J873,Parametros!$AL$3:$AN$102,3,FALSE),"")</f>
        <v/>
      </c>
      <c r="L873" s="9"/>
      <c r="M873" s="10"/>
      <c r="S873" s="22" t="str">
        <f t="shared" si="43"/>
        <v/>
      </c>
      <c r="T873" s="9"/>
      <c r="U873" s="9"/>
      <c r="V873" s="69" t="str">
        <f t="shared" si="41"/>
        <v/>
      </c>
      <c r="W873" s="10"/>
    </row>
    <row r="874" spans="1:23" x14ac:dyDescent="0.2">
      <c r="A874" s="22" t="str">
        <f t="shared" si="42"/>
        <v/>
      </c>
      <c r="B874" s="9"/>
      <c r="C874" s="9"/>
      <c r="D874" s="9"/>
      <c r="E874" s="9"/>
      <c r="F874" s="14"/>
      <c r="G874" s="9"/>
      <c r="H874" s="33" t="str">
        <f>IF($G874&lt;&gt;"",VLOOKUP($G874,Parametros!$I$3:$N$102,2,FALSE),"")</f>
        <v/>
      </c>
      <c r="I874" s="33" t="str">
        <f>IF($G874&lt;&gt;"",VLOOKUP($G874,Parametros!$I$3:$N$102,4,FALSE),"")</f>
        <v/>
      </c>
      <c r="J874" s="9"/>
      <c r="K874" s="33" t="str">
        <f>IF($J874&lt;&gt;"",VLOOKUP($J874,Parametros!$AL$3:$AN$102,3,FALSE),"")</f>
        <v/>
      </c>
      <c r="L874" s="9"/>
      <c r="M874" s="10"/>
      <c r="S874" s="22" t="str">
        <f t="shared" si="43"/>
        <v/>
      </c>
      <c r="T874" s="9"/>
      <c r="U874" s="9"/>
      <c r="V874" s="69" t="str">
        <f t="shared" si="41"/>
        <v/>
      </c>
      <c r="W874" s="10"/>
    </row>
    <row r="875" spans="1:23" x14ac:dyDescent="0.2">
      <c r="A875" s="22" t="str">
        <f t="shared" si="42"/>
        <v/>
      </c>
      <c r="B875" s="9"/>
      <c r="C875" s="9"/>
      <c r="D875" s="9"/>
      <c r="E875" s="9"/>
      <c r="F875" s="14"/>
      <c r="G875" s="9"/>
      <c r="H875" s="33" t="str">
        <f>IF($G875&lt;&gt;"",VLOOKUP($G875,Parametros!$I$3:$N$102,2,FALSE),"")</f>
        <v/>
      </c>
      <c r="I875" s="33" t="str">
        <f>IF($G875&lt;&gt;"",VLOOKUP($G875,Parametros!$I$3:$N$102,4,FALSE),"")</f>
        <v/>
      </c>
      <c r="J875" s="9"/>
      <c r="K875" s="33" t="str">
        <f>IF($J875&lt;&gt;"",VLOOKUP($J875,Parametros!$AL$3:$AN$102,3,FALSE),"")</f>
        <v/>
      </c>
      <c r="L875" s="9"/>
      <c r="M875" s="10"/>
      <c r="S875" s="22" t="str">
        <f t="shared" si="43"/>
        <v/>
      </c>
      <c r="T875" s="9"/>
      <c r="U875" s="9"/>
      <c r="V875" s="69" t="str">
        <f t="shared" si="41"/>
        <v/>
      </c>
      <c r="W875" s="10"/>
    </row>
    <row r="876" spans="1:23" x14ac:dyDescent="0.2">
      <c r="A876" s="22" t="str">
        <f t="shared" si="42"/>
        <v/>
      </c>
      <c r="B876" s="9"/>
      <c r="C876" s="9"/>
      <c r="D876" s="9"/>
      <c r="E876" s="9"/>
      <c r="F876" s="14"/>
      <c r="G876" s="9"/>
      <c r="H876" s="33" t="str">
        <f>IF($G876&lt;&gt;"",VLOOKUP($G876,Parametros!$I$3:$N$102,2,FALSE),"")</f>
        <v/>
      </c>
      <c r="I876" s="33" t="str">
        <f>IF($G876&lt;&gt;"",VLOOKUP($G876,Parametros!$I$3:$N$102,4,FALSE),"")</f>
        <v/>
      </c>
      <c r="J876" s="9"/>
      <c r="K876" s="33" t="str">
        <f>IF($J876&lt;&gt;"",VLOOKUP($J876,Parametros!$AL$3:$AN$102,3,FALSE),"")</f>
        <v/>
      </c>
      <c r="L876" s="9"/>
      <c r="M876" s="10"/>
      <c r="S876" s="22" t="str">
        <f t="shared" si="43"/>
        <v/>
      </c>
      <c r="T876" s="9"/>
      <c r="U876" s="9"/>
      <c r="V876" s="69" t="str">
        <f t="shared" si="41"/>
        <v/>
      </c>
      <c r="W876" s="10"/>
    </row>
    <row r="877" spans="1:23" x14ac:dyDescent="0.2">
      <c r="A877" s="22" t="str">
        <f t="shared" si="42"/>
        <v/>
      </c>
      <c r="B877" s="9"/>
      <c r="C877" s="9"/>
      <c r="D877" s="9"/>
      <c r="E877" s="9"/>
      <c r="F877" s="14"/>
      <c r="G877" s="9"/>
      <c r="H877" s="33" t="str">
        <f>IF($G877&lt;&gt;"",VLOOKUP($G877,Parametros!$I$3:$N$102,2,FALSE),"")</f>
        <v/>
      </c>
      <c r="I877" s="33" t="str">
        <f>IF($G877&lt;&gt;"",VLOOKUP($G877,Parametros!$I$3:$N$102,4,FALSE),"")</f>
        <v/>
      </c>
      <c r="J877" s="9"/>
      <c r="K877" s="33" t="str">
        <f>IF($J877&lt;&gt;"",VLOOKUP($J877,Parametros!$AL$3:$AN$102,3,FALSE),"")</f>
        <v/>
      </c>
      <c r="L877" s="9"/>
      <c r="M877" s="10"/>
      <c r="S877" s="22" t="str">
        <f t="shared" si="43"/>
        <v/>
      </c>
      <c r="T877" s="9"/>
      <c r="U877" s="9"/>
      <c r="V877" s="69" t="str">
        <f t="shared" si="41"/>
        <v/>
      </c>
      <c r="W877" s="10"/>
    </row>
    <row r="878" spans="1:23" x14ac:dyDescent="0.2">
      <c r="A878" s="22" t="str">
        <f t="shared" si="42"/>
        <v/>
      </c>
      <c r="B878" s="9"/>
      <c r="C878" s="9"/>
      <c r="D878" s="9"/>
      <c r="E878" s="9"/>
      <c r="F878" s="14"/>
      <c r="G878" s="9"/>
      <c r="H878" s="33" t="str">
        <f>IF($G878&lt;&gt;"",VLOOKUP($G878,Parametros!$I$3:$N$102,2,FALSE),"")</f>
        <v/>
      </c>
      <c r="I878" s="33" t="str">
        <f>IF($G878&lt;&gt;"",VLOOKUP($G878,Parametros!$I$3:$N$102,4,FALSE),"")</f>
        <v/>
      </c>
      <c r="J878" s="9"/>
      <c r="K878" s="33" t="str">
        <f>IF($J878&lt;&gt;"",VLOOKUP($J878,Parametros!$AL$3:$AN$102,3,FALSE),"")</f>
        <v/>
      </c>
      <c r="L878" s="9"/>
      <c r="M878" s="10"/>
      <c r="S878" s="22" t="str">
        <f t="shared" si="43"/>
        <v/>
      </c>
      <c r="T878" s="9"/>
      <c r="U878" s="9"/>
      <c r="V878" s="69" t="str">
        <f t="shared" si="41"/>
        <v/>
      </c>
      <c r="W878" s="10"/>
    </row>
    <row r="879" spans="1:23" x14ac:dyDescent="0.2">
      <c r="A879" s="22" t="str">
        <f t="shared" si="42"/>
        <v/>
      </c>
      <c r="B879" s="9"/>
      <c r="C879" s="9"/>
      <c r="D879" s="9"/>
      <c r="E879" s="9"/>
      <c r="F879" s="14"/>
      <c r="G879" s="9"/>
      <c r="H879" s="33" t="str">
        <f>IF($G879&lt;&gt;"",VLOOKUP($G879,Parametros!$I$3:$N$102,2,FALSE),"")</f>
        <v/>
      </c>
      <c r="I879" s="33" t="str">
        <f>IF($G879&lt;&gt;"",VLOOKUP($G879,Parametros!$I$3:$N$102,4,FALSE),"")</f>
        <v/>
      </c>
      <c r="J879" s="9"/>
      <c r="K879" s="33" t="str">
        <f>IF($J879&lt;&gt;"",VLOOKUP($J879,Parametros!$AL$3:$AN$102,3,FALSE),"")</f>
        <v/>
      </c>
      <c r="L879" s="9"/>
      <c r="M879" s="10"/>
      <c r="S879" s="22" t="str">
        <f t="shared" si="43"/>
        <v/>
      </c>
      <c r="T879" s="9"/>
      <c r="U879" s="9"/>
      <c r="V879" s="69" t="str">
        <f t="shared" si="41"/>
        <v/>
      </c>
      <c r="W879" s="10"/>
    </row>
    <row r="880" spans="1:23" x14ac:dyDescent="0.2">
      <c r="A880" s="22" t="str">
        <f t="shared" si="42"/>
        <v/>
      </c>
      <c r="B880" s="9"/>
      <c r="C880" s="9"/>
      <c r="D880" s="9"/>
      <c r="E880" s="9"/>
      <c r="F880" s="14"/>
      <c r="G880" s="9"/>
      <c r="H880" s="33" t="str">
        <f>IF($G880&lt;&gt;"",VLOOKUP($G880,Parametros!$I$3:$N$102,2,FALSE),"")</f>
        <v/>
      </c>
      <c r="I880" s="33" t="str">
        <f>IF($G880&lt;&gt;"",VLOOKUP($G880,Parametros!$I$3:$N$102,4,FALSE),"")</f>
        <v/>
      </c>
      <c r="J880" s="9"/>
      <c r="K880" s="33" t="str">
        <f>IF($J880&lt;&gt;"",VLOOKUP($J880,Parametros!$AL$3:$AN$102,3,FALSE),"")</f>
        <v/>
      </c>
      <c r="L880" s="9"/>
      <c r="M880" s="10"/>
      <c r="S880" s="22" t="str">
        <f t="shared" si="43"/>
        <v/>
      </c>
      <c r="T880" s="9"/>
      <c r="U880" s="9"/>
      <c r="V880" s="69" t="str">
        <f t="shared" si="41"/>
        <v/>
      </c>
      <c r="W880" s="10"/>
    </row>
    <row r="881" spans="1:23" x14ac:dyDescent="0.2">
      <c r="A881" s="22" t="str">
        <f t="shared" si="42"/>
        <v/>
      </c>
      <c r="B881" s="9"/>
      <c r="C881" s="9"/>
      <c r="D881" s="9"/>
      <c r="E881" s="9"/>
      <c r="F881" s="14"/>
      <c r="G881" s="9"/>
      <c r="H881" s="33" t="str">
        <f>IF($G881&lt;&gt;"",VLOOKUP($G881,Parametros!$I$3:$N$102,2,FALSE),"")</f>
        <v/>
      </c>
      <c r="I881" s="33" t="str">
        <f>IF($G881&lt;&gt;"",VLOOKUP($G881,Parametros!$I$3:$N$102,4,FALSE),"")</f>
        <v/>
      </c>
      <c r="J881" s="9"/>
      <c r="K881" s="33" t="str">
        <f>IF($J881&lt;&gt;"",VLOOKUP($J881,Parametros!$AL$3:$AN$102,3,FALSE),"")</f>
        <v/>
      </c>
      <c r="L881" s="9"/>
      <c r="M881" s="10"/>
      <c r="S881" s="22" t="str">
        <f t="shared" si="43"/>
        <v/>
      </c>
      <c r="T881" s="9"/>
      <c r="U881" s="9"/>
      <c r="V881" s="69" t="str">
        <f t="shared" si="41"/>
        <v/>
      </c>
      <c r="W881" s="10"/>
    </row>
    <row r="882" spans="1:23" x14ac:dyDescent="0.2">
      <c r="A882" s="22" t="str">
        <f t="shared" si="42"/>
        <v/>
      </c>
      <c r="B882" s="9"/>
      <c r="C882" s="9"/>
      <c r="D882" s="9"/>
      <c r="E882" s="9"/>
      <c r="F882" s="14"/>
      <c r="G882" s="9"/>
      <c r="H882" s="33" t="str">
        <f>IF($G882&lt;&gt;"",VLOOKUP($G882,Parametros!$I$3:$N$102,2,FALSE),"")</f>
        <v/>
      </c>
      <c r="I882" s="33" t="str">
        <f>IF($G882&lt;&gt;"",VLOOKUP($G882,Parametros!$I$3:$N$102,4,FALSE),"")</f>
        <v/>
      </c>
      <c r="J882" s="9"/>
      <c r="K882" s="33" t="str">
        <f>IF($J882&lt;&gt;"",VLOOKUP($J882,Parametros!$AL$3:$AN$102,3,FALSE),"")</f>
        <v/>
      </c>
      <c r="L882" s="9"/>
      <c r="M882" s="10"/>
      <c r="S882" s="22" t="str">
        <f t="shared" si="43"/>
        <v/>
      </c>
      <c r="T882" s="9"/>
      <c r="U882" s="9"/>
      <c r="V882" s="69" t="str">
        <f t="shared" si="41"/>
        <v/>
      </c>
      <c r="W882" s="10"/>
    </row>
    <row r="883" spans="1:23" x14ac:dyDescent="0.2">
      <c r="A883" s="22" t="str">
        <f t="shared" si="42"/>
        <v/>
      </c>
      <c r="B883" s="9"/>
      <c r="C883" s="9"/>
      <c r="D883" s="9"/>
      <c r="E883" s="9"/>
      <c r="F883" s="14"/>
      <c r="G883" s="9"/>
      <c r="H883" s="33" t="str">
        <f>IF($G883&lt;&gt;"",VLOOKUP($G883,Parametros!$I$3:$N$102,2,FALSE),"")</f>
        <v/>
      </c>
      <c r="I883" s="33" t="str">
        <f>IF($G883&lt;&gt;"",VLOOKUP($G883,Parametros!$I$3:$N$102,4,FALSE),"")</f>
        <v/>
      </c>
      <c r="J883" s="9"/>
      <c r="K883" s="33" t="str">
        <f>IF($J883&lt;&gt;"",VLOOKUP($J883,Parametros!$AL$3:$AN$102,3,FALSE),"")</f>
        <v/>
      </c>
      <c r="L883" s="9"/>
      <c r="M883" s="10"/>
      <c r="S883" s="22" t="str">
        <f t="shared" si="43"/>
        <v/>
      </c>
      <c r="T883" s="9"/>
      <c r="U883" s="9"/>
      <c r="V883" s="69" t="str">
        <f t="shared" si="41"/>
        <v/>
      </c>
      <c r="W883" s="10"/>
    </row>
    <row r="884" spans="1:23" x14ac:dyDescent="0.2">
      <c r="A884" s="22" t="str">
        <f t="shared" si="42"/>
        <v/>
      </c>
      <c r="B884" s="9"/>
      <c r="C884" s="9"/>
      <c r="D884" s="9"/>
      <c r="E884" s="9"/>
      <c r="F884" s="14"/>
      <c r="G884" s="9"/>
      <c r="H884" s="33" t="str">
        <f>IF($G884&lt;&gt;"",VLOOKUP($G884,Parametros!$I$3:$N$102,2,FALSE),"")</f>
        <v/>
      </c>
      <c r="I884" s="33" t="str">
        <f>IF($G884&lt;&gt;"",VLOOKUP($G884,Parametros!$I$3:$N$102,4,FALSE),"")</f>
        <v/>
      </c>
      <c r="J884" s="9"/>
      <c r="K884" s="33" t="str">
        <f>IF($J884&lt;&gt;"",VLOOKUP($J884,Parametros!$AL$3:$AN$102,3,FALSE),"")</f>
        <v/>
      </c>
      <c r="L884" s="9"/>
      <c r="M884" s="10"/>
      <c r="S884" s="22" t="str">
        <f t="shared" si="43"/>
        <v/>
      </c>
      <c r="T884" s="9"/>
      <c r="U884" s="9"/>
      <c r="V884" s="69" t="str">
        <f t="shared" si="41"/>
        <v/>
      </c>
      <c r="W884" s="10"/>
    </row>
    <row r="885" spans="1:23" x14ac:dyDescent="0.2">
      <c r="A885" s="22" t="str">
        <f t="shared" si="42"/>
        <v/>
      </c>
      <c r="B885" s="9"/>
      <c r="C885" s="9"/>
      <c r="D885" s="9"/>
      <c r="E885" s="9"/>
      <c r="F885" s="14"/>
      <c r="G885" s="9"/>
      <c r="H885" s="33" t="str">
        <f>IF($G885&lt;&gt;"",VLOOKUP($G885,Parametros!$I$3:$N$102,2,FALSE),"")</f>
        <v/>
      </c>
      <c r="I885" s="33" t="str">
        <f>IF($G885&lt;&gt;"",VLOOKUP($G885,Parametros!$I$3:$N$102,4,FALSE),"")</f>
        <v/>
      </c>
      <c r="J885" s="9"/>
      <c r="K885" s="33" t="str">
        <f>IF($J885&lt;&gt;"",VLOOKUP($J885,Parametros!$AL$3:$AN$102,3,FALSE),"")</f>
        <v/>
      </c>
      <c r="L885" s="9"/>
      <c r="M885" s="10"/>
      <c r="S885" s="22" t="str">
        <f t="shared" si="43"/>
        <v/>
      </c>
      <c r="T885" s="9"/>
      <c r="U885" s="9"/>
      <c r="V885" s="69" t="str">
        <f t="shared" si="41"/>
        <v/>
      </c>
      <c r="W885" s="10"/>
    </row>
    <row r="886" spans="1:23" x14ac:dyDescent="0.2">
      <c r="A886" s="22" t="str">
        <f t="shared" si="42"/>
        <v/>
      </c>
      <c r="B886" s="9"/>
      <c r="C886" s="9"/>
      <c r="D886" s="9"/>
      <c r="E886" s="9"/>
      <c r="F886" s="14"/>
      <c r="G886" s="9"/>
      <c r="H886" s="33" t="str">
        <f>IF($G886&lt;&gt;"",VLOOKUP($G886,Parametros!$I$3:$N$102,2,FALSE),"")</f>
        <v/>
      </c>
      <c r="I886" s="33" t="str">
        <f>IF($G886&lt;&gt;"",VLOOKUP($G886,Parametros!$I$3:$N$102,4,FALSE),"")</f>
        <v/>
      </c>
      <c r="J886" s="9"/>
      <c r="K886" s="33" t="str">
        <f>IF($J886&lt;&gt;"",VLOOKUP($J886,Parametros!$AL$3:$AN$102,3,FALSE),"")</f>
        <v/>
      </c>
      <c r="L886" s="9"/>
      <c r="M886" s="10"/>
      <c r="S886" s="22" t="str">
        <f t="shared" si="43"/>
        <v/>
      </c>
      <c r="T886" s="9"/>
      <c r="U886" s="9"/>
      <c r="V886" s="69" t="str">
        <f t="shared" si="41"/>
        <v/>
      </c>
      <c r="W886" s="10"/>
    </row>
    <row r="887" spans="1:23" x14ac:dyDescent="0.2">
      <c r="A887" s="22" t="str">
        <f t="shared" si="42"/>
        <v/>
      </c>
      <c r="B887" s="9"/>
      <c r="C887" s="9"/>
      <c r="D887" s="9"/>
      <c r="E887" s="9"/>
      <c r="F887" s="14"/>
      <c r="G887" s="9"/>
      <c r="H887" s="33" t="str">
        <f>IF($G887&lt;&gt;"",VLOOKUP($G887,Parametros!$I$3:$N$102,2,FALSE),"")</f>
        <v/>
      </c>
      <c r="I887" s="33" t="str">
        <f>IF($G887&lt;&gt;"",VLOOKUP($G887,Parametros!$I$3:$N$102,4,FALSE),"")</f>
        <v/>
      </c>
      <c r="J887" s="9"/>
      <c r="K887" s="33" t="str">
        <f>IF($J887&lt;&gt;"",VLOOKUP($J887,Parametros!$AL$3:$AN$102,3,FALSE),"")</f>
        <v/>
      </c>
      <c r="L887" s="9"/>
      <c r="M887" s="10"/>
      <c r="S887" s="22" t="str">
        <f t="shared" si="43"/>
        <v/>
      </c>
      <c r="T887" s="9"/>
      <c r="U887" s="9"/>
      <c r="V887" s="69" t="str">
        <f t="shared" si="41"/>
        <v/>
      </c>
      <c r="W887" s="10"/>
    </row>
    <row r="888" spans="1:23" x14ac:dyDescent="0.2">
      <c r="A888" s="22" t="str">
        <f t="shared" si="42"/>
        <v/>
      </c>
      <c r="B888" s="9"/>
      <c r="C888" s="9"/>
      <c r="D888" s="9"/>
      <c r="E888" s="9"/>
      <c r="F888" s="14"/>
      <c r="G888" s="9"/>
      <c r="H888" s="33" t="str">
        <f>IF($G888&lt;&gt;"",VLOOKUP($G888,Parametros!$I$3:$N$102,2,FALSE),"")</f>
        <v/>
      </c>
      <c r="I888" s="33" t="str">
        <f>IF($G888&lt;&gt;"",VLOOKUP($G888,Parametros!$I$3:$N$102,4,FALSE),"")</f>
        <v/>
      </c>
      <c r="J888" s="9"/>
      <c r="K888" s="33" t="str">
        <f>IF($J888&lt;&gt;"",VLOOKUP($J888,Parametros!$AL$3:$AN$102,3,FALSE),"")</f>
        <v/>
      </c>
      <c r="L888" s="9"/>
      <c r="M888" s="10"/>
      <c r="S888" s="22" t="str">
        <f t="shared" si="43"/>
        <v/>
      </c>
      <c r="T888" s="9"/>
      <c r="U888" s="9"/>
      <c r="V888" s="69" t="str">
        <f t="shared" si="41"/>
        <v/>
      </c>
      <c r="W888" s="10"/>
    </row>
    <row r="889" spans="1:23" x14ac:dyDescent="0.2">
      <c r="A889" s="22" t="str">
        <f t="shared" si="42"/>
        <v/>
      </c>
      <c r="B889" s="9"/>
      <c r="C889" s="9"/>
      <c r="D889" s="9"/>
      <c r="E889" s="9"/>
      <c r="F889" s="14"/>
      <c r="G889" s="9"/>
      <c r="H889" s="33" t="str">
        <f>IF($G889&lt;&gt;"",VLOOKUP($G889,Parametros!$I$3:$N$102,2,FALSE),"")</f>
        <v/>
      </c>
      <c r="I889" s="33" t="str">
        <f>IF($G889&lt;&gt;"",VLOOKUP($G889,Parametros!$I$3:$N$102,4,FALSE),"")</f>
        <v/>
      </c>
      <c r="J889" s="9"/>
      <c r="K889" s="33" t="str">
        <f>IF($J889&lt;&gt;"",VLOOKUP($J889,Parametros!$AL$3:$AN$102,3,FALSE),"")</f>
        <v/>
      </c>
      <c r="L889" s="9"/>
      <c r="M889" s="10"/>
      <c r="S889" s="22" t="str">
        <f t="shared" si="43"/>
        <v/>
      </c>
      <c r="T889" s="9"/>
      <c r="U889" s="9"/>
      <c r="V889" s="69" t="str">
        <f t="shared" si="41"/>
        <v/>
      </c>
      <c r="W889" s="10"/>
    </row>
    <row r="890" spans="1:23" x14ac:dyDescent="0.2">
      <c r="A890" s="22" t="str">
        <f t="shared" si="42"/>
        <v/>
      </c>
      <c r="B890" s="9"/>
      <c r="C890" s="9"/>
      <c r="D890" s="9"/>
      <c r="E890" s="9"/>
      <c r="F890" s="14"/>
      <c r="G890" s="9"/>
      <c r="H890" s="33" t="str">
        <f>IF($G890&lt;&gt;"",VLOOKUP($G890,Parametros!$I$3:$N$102,2,FALSE),"")</f>
        <v/>
      </c>
      <c r="I890" s="33" t="str">
        <f>IF($G890&lt;&gt;"",VLOOKUP($G890,Parametros!$I$3:$N$102,4,FALSE),"")</f>
        <v/>
      </c>
      <c r="J890" s="9"/>
      <c r="K890" s="33" t="str">
        <f>IF($J890&lt;&gt;"",VLOOKUP($J890,Parametros!$AL$3:$AN$102,3,FALSE),"")</f>
        <v/>
      </c>
      <c r="L890" s="9"/>
      <c r="M890" s="10"/>
      <c r="S890" s="22" t="str">
        <f t="shared" si="43"/>
        <v/>
      </c>
      <c r="T890" s="9"/>
      <c r="U890" s="9"/>
      <c r="V890" s="69" t="str">
        <f t="shared" si="41"/>
        <v/>
      </c>
      <c r="W890" s="10"/>
    </row>
    <row r="891" spans="1:23" x14ac:dyDescent="0.2">
      <c r="A891" s="22" t="str">
        <f t="shared" si="42"/>
        <v/>
      </c>
      <c r="B891" s="9"/>
      <c r="C891" s="9"/>
      <c r="D891" s="9"/>
      <c r="E891" s="9"/>
      <c r="F891" s="14"/>
      <c r="G891" s="9"/>
      <c r="H891" s="33" t="str">
        <f>IF($G891&lt;&gt;"",VLOOKUP($G891,Parametros!$I$3:$N$102,2,FALSE),"")</f>
        <v/>
      </c>
      <c r="I891" s="33" t="str">
        <f>IF($G891&lt;&gt;"",VLOOKUP($G891,Parametros!$I$3:$N$102,4,FALSE),"")</f>
        <v/>
      </c>
      <c r="J891" s="9"/>
      <c r="K891" s="33" t="str">
        <f>IF($J891&lt;&gt;"",VLOOKUP($J891,Parametros!$AL$3:$AN$102,3,FALSE),"")</f>
        <v/>
      </c>
      <c r="L891" s="9"/>
      <c r="M891" s="10"/>
      <c r="S891" s="22" t="str">
        <f t="shared" si="43"/>
        <v/>
      </c>
      <c r="T891" s="9"/>
      <c r="U891" s="9"/>
      <c r="V891" s="69" t="str">
        <f t="shared" si="41"/>
        <v/>
      </c>
      <c r="W891" s="10"/>
    </row>
    <row r="892" spans="1:23" x14ac:dyDescent="0.2">
      <c r="A892" s="22" t="str">
        <f t="shared" si="42"/>
        <v/>
      </c>
      <c r="B892" s="9"/>
      <c r="C892" s="9"/>
      <c r="D892" s="9"/>
      <c r="E892" s="9"/>
      <c r="F892" s="14"/>
      <c r="G892" s="9"/>
      <c r="H892" s="33" t="str">
        <f>IF($G892&lt;&gt;"",VLOOKUP($G892,Parametros!$I$3:$N$102,2,FALSE),"")</f>
        <v/>
      </c>
      <c r="I892" s="33" t="str">
        <f>IF($G892&lt;&gt;"",VLOOKUP($G892,Parametros!$I$3:$N$102,4,FALSE),"")</f>
        <v/>
      </c>
      <c r="J892" s="9"/>
      <c r="K892" s="33" t="str">
        <f>IF($J892&lt;&gt;"",VLOOKUP($J892,Parametros!$AL$3:$AN$102,3,FALSE),"")</f>
        <v/>
      </c>
      <c r="L892" s="9"/>
      <c r="M892" s="10"/>
      <c r="S892" s="22" t="str">
        <f t="shared" si="43"/>
        <v/>
      </c>
      <c r="T892" s="9"/>
      <c r="U892" s="9"/>
      <c r="V892" s="69" t="str">
        <f t="shared" si="41"/>
        <v/>
      </c>
      <c r="W892" s="10"/>
    </row>
    <row r="893" spans="1:23" x14ac:dyDescent="0.2">
      <c r="A893" s="22" t="str">
        <f t="shared" si="42"/>
        <v/>
      </c>
      <c r="B893" s="9"/>
      <c r="C893" s="9"/>
      <c r="D893" s="9"/>
      <c r="E893" s="9"/>
      <c r="F893" s="14"/>
      <c r="G893" s="9"/>
      <c r="H893" s="33" t="str">
        <f>IF($G893&lt;&gt;"",VLOOKUP($G893,Parametros!$I$3:$N$102,2,FALSE),"")</f>
        <v/>
      </c>
      <c r="I893" s="33" t="str">
        <f>IF($G893&lt;&gt;"",VLOOKUP($G893,Parametros!$I$3:$N$102,4,FALSE),"")</f>
        <v/>
      </c>
      <c r="J893" s="9"/>
      <c r="K893" s="33" t="str">
        <f>IF($J893&lt;&gt;"",VLOOKUP($J893,Parametros!$AL$3:$AN$102,3,FALSE),"")</f>
        <v/>
      </c>
      <c r="L893" s="9"/>
      <c r="M893" s="10"/>
      <c r="S893" s="22" t="str">
        <f t="shared" si="43"/>
        <v/>
      </c>
      <c r="T893" s="9"/>
      <c r="U893" s="9"/>
      <c r="V893" s="69" t="str">
        <f t="shared" si="41"/>
        <v/>
      </c>
      <c r="W893" s="10"/>
    </row>
    <row r="894" spans="1:23" x14ac:dyDescent="0.2">
      <c r="A894" s="22" t="str">
        <f t="shared" si="42"/>
        <v/>
      </c>
      <c r="B894" s="9"/>
      <c r="C894" s="9"/>
      <c r="D894" s="9"/>
      <c r="E894" s="9"/>
      <c r="F894" s="14"/>
      <c r="G894" s="9"/>
      <c r="H894" s="33" t="str">
        <f>IF($G894&lt;&gt;"",VLOOKUP($G894,Parametros!$I$3:$N$102,2,FALSE),"")</f>
        <v/>
      </c>
      <c r="I894" s="33" t="str">
        <f>IF($G894&lt;&gt;"",VLOOKUP($G894,Parametros!$I$3:$N$102,4,FALSE),"")</f>
        <v/>
      </c>
      <c r="J894" s="9"/>
      <c r="K894" s="33" t="str">
        <f>IF($J894&lt;&gt;"",VLOOKUP($J894,Parametros!$AL$3:$AN$102,3,FALSE),"")</f>
        <v/>
      </c>
      <c r="L894" s="9"/>
      <c r="M894" s="10"/>
      <c r="S894" s="22" t="str">
        <f t="shared" si="43"/>
        <v/>
      </c>
      <c r="T894" s="9"/>
      <c r="U894" s="9"/>
      <c r="V894" s="69" t="str">
        <f t="shared" si="41"/>
        <v/>
      </c>
      <c r="W894" s="10"/>
    </row>
    <row r="895" spans="1:23" x14ac:dyDescent="0.2">
      <c r="A895" s="22" t="str">
        <f t="shared" si="42"/>
        <v/>
      </c>
      <c r="B895" s="9"/>
      <c r="C895" s="9"/>
      <c r="D895" s="9"/>
      <c r="E895" s="9"/>
      <c r="F895" s="14"/>
      <c r="G895" s="9"/>
      <c r="H895" s="33" t="str">
        <f>IF($G895&lt;&gt;"",VLOOKUP($G895,Parametros!$I$3:$N$102,2,FALSE),"")</f>
        <v/>
      </c>
      <c r="I895" s="33" t="str">
        <f>IF($G895&lt;&gt;"",VLOOKUP($G895,Parametros!$I$3:$N$102,4,FALSE),"")</f>
        <v/>
      </c>
      <c r="J895" s="9"/>
      <c r="K895" s="33" t="str">
        <f>IF($J895&lt;&gt;"",VLOOKUP($J895,Parametros!$AL$3:$AN$102,3,FALSE),"")</f>
        <v/>
      </c>
      <c r="L895" s="9"/>
      <c r="M895" s="10"/>
      <c r="S895" s="22" t="str">
        <f t="shared" si="43"/>
        <v/>
      </c>
      <c r="T895" s="9"/>
      <c r="U895" s="9"/>
      <c r="V895" s="69" t="str">
        <f t="shared" si="41"/>
        <v/>
      </c>
      <c r="W895" s="10"/>
    </row>
    <row r="896" spans="1:23" x14ac:dyDescent="0.2">
      <c r="A896" s="22" t="str">
        <f t="shared" si="42"/>
        <v/>
      </c>
      <c r="B896" s="9"/>
      <c r="C896" s="9"/>
      <c r="D896" s="9"/>
      <c r="E896" s="9"/>
      <c r="F896" s="14"/>
      <c r="G896" s="9"/>
      <c r="H896" s="33" t="str">
        <f>IF($G896&lt;&gt;"",VLOOKUP($G896,Parametros!$I$3:$N$102,2,FALSE),"")</f>
        <v/>
      </c>
      <c r="I896" s="33" t="str">
        <f>IF($G896&lt;&gt;"",VLOOKUP($G896,Parametros!$I$3:$N$102,4,FALSE),"")</f>
        <v/>
      </c>
      <c r="J896" s="9"/>
      <c r="K896" s="33" t="str">
        <f>IF($J896&lt;&gt;"",VLOOKUP($J896,Parametros!$AL$3:$AN$102,3,FALSE),"")</f>
        <v/>
      </c>
      <c r="L896" s="9"/>
      <c r="M896" s="10"/>
      <c r="S896" s="22" t="str">
        <f t="shared" si="43"/>
        <v/>
      </c>
      <c r="T896" s="9"/>
      <c r="U896" s="9"/>
      <c r="V896" s="69" t="str">
        <f t="shared" si="41"/>
        <v/>
      </c>
      <c r="W896" s="10"/>
    </row>
    <row r="897" spans="1:23" x14ac:dyDescent="0.2">
      <c r="A897" s="22" t="str">
        <f t="shared" si="42"/>
        <v/>
      </c>
      <c r="B897" s="9"/>
      <c r="C897" s="9"/>
      <c r="D897" s="9"/>
      <c r="E897" s="9"/>
      <c r="F897" s="14"/>
      <c r="G897" s="9"/>
      <c r="H897" s="33" t="str">
        <f>IF($G897&lt;&gt;"",VLOOKUP($G897,Parametros!$I$3:$N$102,2,FALSE),"")</f>
        <v/>
      </c>
      <c r="I897" s="33" t="str">
        <f>IF($G897&lt;&gt;"",VLOOKUP($G897,Parametros!$I$3:$N$102,4,FALSE),"")</f>
        <v/>
      </c>
      <c r="J897" s="9"/>
      <c r="K897" s="33" t="str">
        <f>IF($J897&lt;&gt;"",VLOOKUP($J897,Parametros!$AL$3:$AN$102,3,FALSE),"")</f>
        <v/>
      </c>
      <c r="L897" s="9"/>
      <c r="M897" s="10"/>
      <c r="S897" s="22" t="str">
        <f t="shared" si="43"/>
        <v/>
      </c>
      <c r="T897" s="9"/>
      <c r="U897" s="9"/>
      <c r="V897" s="69" t="str">
        <f t="shared" si="41"/>
        <v/>
      </c>
      <c r="W897" s="10"/>
    </row>
    <row r="898" spans="1:23" x14ac:dyDescent="0.2">
      <c r="A898" s="22" t="str">
        <f t="shared" si="42"/>
        <v/>
      </c>
      <c r="B898" s="9"/>
      <c r="C898" s="9"/>
      <c r="D898" s="9"/>
      <c r="E898" s="9"/>
      <c r="F898" s="14"/>
      <c r="G898" s="9"/>
      <c r="H898" s="33" t="str">
        <f>IF($G898&lt;&gt;"",VLOOKUP($G898,Parametros!$I$3:$N$102,2,FALSE),"")</f>
        <v/>
      </c>
      <c r="I898" s="33" t="str">
        <f>IF($G898&lt;&gt;"",VLOOKUP($G898,Parametros!$I$3:$N$102,4,FALSE),"")</f>
        <v/>
      </c>
      <c r="J898" s="9"/>
      <c r="K898" s="33" t="str">
        <f>IF($J898&lt;&gt;"",VLOOKUP($J898,Parametros!$AL$3:$AN$102,3,FALSE),"")</f>
        <v/>
      </c>
      <c r="L898" s="9"/>
      <c r="M898" s="10"/>
      <c r="S898" s="22" t="str">
        <f t="shared" si="43"/>
        <v/>
      </c>
      <c r="T898" s="9"/>
      <c r="U898" s="9"/>
      <c r="V898" s="69" t="str">
        <f t="shared" si="41"/>
        <v/>
      </c>
      <c r="W898" s="10"/>
    </row>
    <row r="899" spans="1:23" x14ac:dyDescent="0.2">
      <c r="A899" s="22" t="str">
        <f t="shared" si="42"/>
        <v/>
      </c>
      <c r="B899" s="9"/>
      <c r="C899" s="9"/>
      <c r="D899" s="9"/>
      <c r="E899" s="9"/>
      <c r="F899" s="14"/>
      <c r="G899" s="9"/>
      <c r="H899" s="33" t="str">
        <f>IF($G899&lt;&gt;"",VLOOKUP($G899,Parametros!$I$3:$N$102,2,FALSE),"")</f>
        <v/>
      </c>
      <c r="I899" s="33" t="str">
        <f>IF($G899&lt;&gt;"",VLOOKUP($G899,Parametros!$I$3:$N$102,4,FALSE),"")</f>
        <v/>
      </c>
      <c r="J899" s="9"/>
      <c r="K899" s="33" t="str">
        <f>IF($J899&lt;&gt;"",VLOOKUP($J899,Parametros!$AL$3:$AN$102,3,FALSE),"")</f>
        <v/>
      </c>
      <c r="L899" s="9"/>
      <c r="M899" s="10"/>
      <c r="S899" s="22" t="str">
        <f t="shared" si="43"/>
        <v/>
      </c>
      <c r="T899" s="9"/>
      <c r="U899" s="9"/>
      <c r="V899" s="69" t="str">
        <f t="shared" si="41"/>
        <v/>
      </c>
      <c r="W899" s="10"/>
    </row>
    <row r="900" spans="1:23" x14ac:dyDescent="0.2">
      <c r="A900" s="22" t="str">
        <f t="shared" si="42"/>
        <v/>
      </c>
      <c r="B900" s="9"/>
      <c r="C900" s="9"/>
      <c r="D900" s="9"/>
      <c r="E900" s="9"/>
      <c r="F900" s="14"/>
      <c r="G900" s="9"/>
      <c r="H900" s="33" t="str">
        <f>IF($G900&lt;&gt;"",VLOOKUP($G900,Parametros!$I$3:$N$102,2,FALSE),"")</f>
        <v/>
      </c>
      <c r="I900" s="33" t="str">
        <f>IF($G900&lt;&gt;"",VLOOKUP($G900,Parametros!$I$3:$N$102,4,FALSE),"")</f>
        <v/>
      </c>
      <c r="J900" s="9"/>
      <c r="K900" s="33" t="str">
        <f>IF($J900&lt;&gt;"",VLOOKUP($J900,Parametros!$AL$3:$AN$102,3,FALSE),"")</f>
        <v/>
      </c>
      <c r="L900" s="9"/>
      <c r="M900" s="10"/>
      <c r="S900" s="22" t="str">
        <f t="shared" si="43"/>
        <v/>
      </c>
      <c r="T900" s="9"/>
      <c r="U900" s="9"/>
      <c r="V900" s="69" t="str">
        <f t="shared" ref="V900:V963" si="44">T900&amp;U900</f>
        <v/>
      </c>
      <c r="W900" s="10"/>
    </row>
    <row r="901" spans="1:23" x14ac:dyDescent="0.2">
      <c r="A901" s="22" t="str">
        <f t="shared" ref="A901:A964" si="45">IF($C901&lt;&gt;"",$A900+1,"")</f>
        <v/>
      </c>
      <c r="B901" s="9"/>
      <c r="C901" s="9"/>
      <c r="D901" s="9"/>
      <c r="E901" s="9"/>
      <c r="F901" s="14"/>
      <c r="G901" s="9"/>
      <c r="H901" s="33" t="str">
        <f>IF($G901&lt;&gt;"",VLOOKUP($G901,Parametros!$I$3:$N$102,2,FALSE),"")</f>
        <v/>
      </c>
      <c r="I901" s="33" t="str">
        <f>IF($G901&lt;&gt;"",VLOOKUP($G901,Parametros!$I$3:$N$102,4,FALSE),"")</f>
        <v/>
      </c>
      <c r="J901" s="9"/>
      <c r="K901" s="33" t="str">
        <f>IF($J901&lt;&gt;"",VLOOKUP($J901,Parametros!$AL$3:$AN$102,3,FALSE),"")</f>
        <v/>
      </c>
      <c r="L901" s="9"/>
      <c r="M901" s="10"/>
      <c r="S901" s="22" t="str">
        <f t="shared" ref="S901:S964" si="46">IF($U901&lt;&gt;"",$S900+1,"")</f>
        <v/>
      </c>
      <c r="T901" s="9"/>
      <c r="U901" s="9"/>
      <c r="V901" s="69" t="str">
        <f t="shared" si="44"/>
        <v/>
      </c>
      <c r="W901" s="10"/>
    </row>
    <row r="902" spans="1:23" x14ac:dyDescent="0.2">
      <c r="A902" s="22" t="str">
        <f t="shared" si="45"/>
        <v/>
      </c>
      <c r="B902" s="9"/>
      <c r="C902" s="9"/>
      <c r="D902" s="9"/>
      <c r="E902" s="9"/>
      <c r="F902" s="14"/>
      <c r="G902" s="9"/>
      <c r="H902" s="33" t="str">
        <f>IF($G902&lt;&gt;"",VLOOKUP($G902,Parametros!$I$3:$N$102,2,FALSE),"")</f>
        <v/>
      </c>
      <c r="I902" s="33" t="str">
        <f>IF($G902&lt;&gt;"",VLOOKUP($G902,Parametros!$I$3:$N$102,4,FALSE),"")</f>
        <v/>
      </c>
      <c r="J902" s="9"/>
      <c r="K902" s="33" t="str">
        <f>IF($J902&lt;&gt;"",VLOOKUP($J902,Parametros!$AL$3:$AN$102,3,FALSE),"")</f>
        <v/>
      </c>
      <c r="L902" s="9"/>
      <c r="M902" s="10"/>
      <c r="S902" s="22" t="str">
        <f t="shared" si="46"/>
        <v/>
      </c>
      <c r="T902" s="9"/>
      <c r="U902" s="9"/>
      <c r="V902" s="69" t="str">
        <f t="shared" si="44"/>
        <v/>
      </c>
      <c r="W902" s="10"/>
    </row>
    <row r="903" spans="1:23" x14ac:dyDescent="0.2">
      <c r="A903" s="22" t="str">
        <f t="shared" si="45"/>
        <v/>
      </c>
      <c r="B903" s="9"/>
      <c r="C903" s="9"/>
      <c r="D903" s="9"/>
      <c r="E903" s="9"/>
      <c r="F903" s="14"/>
      <c r="G903" s="9"/>
      <c r="H903" s="33" t="str">
        <f>IF($G903&lt;&gt;"",VLOOKUP($G903,Parametros!$I$3:$N$102,2,FALSE),"")</f>
        <v/>
      </c>
      <c r="I903" s="33" t="str">
        <f>IF($G903&lt;&gt;"",VLOOKUP($G903,Parametros!$I$3:$N$102,4,FALSE),"")</f>
        <v/>
      </c>
      <c r="J903" s="9"/>
      <c r="K903" s="33" t="str">
        <f>IF($J903&lt;&gt;"",VLOOKUP($J903,Parametros!$AL$3:$AN$102,3,FALSE),"")</f>
        <v/>
      </c>
      <c r="L903" s="9"/>
      <c r="M903" s="10"/>
      <c r="S903" s="22" t="str">
        <f t="shared" si="46"/>
        <v/>
      </c>
      <c r="T903" s="9"/>
      <c r="U903" s="9"/>
      <c r="V903" s="69" t="str">
        <f t="shared" si="44"/>
        <v/>
      </c>
      <c r="W903" s="10"/>
    </row>
    <row r="904" spans="1:23" x14ac:dyDescent="0.2">
      <c r="A904" s="22" t="str">
        <f t="shared" si="45"/>
        <v/>
      </c>
      <c r="B904" s="9"/>
      <c r="C904" s="9"/>
      <c r="D904" s="9"/>
      <c r="E904" s="9"/>
      <c r="F904" s="14"/>
      <c r="G904" s="9"/>
      <c r="H904" s="33" t="str">
        <f>IF($G904&lt;&gt;"",VLOOKUP($G904,Parametros!$I$3:$N$102,2,FALSE),"")</f>
        <v/>
      </c>
      <c r="I904" s="33" t="str">
        <f>IF($G904&lt;&gt;"",VLOOKUP($G904,Parametros!$I$3:$N$102,4,FALSE),"")</f>
        <v/>
      </c>
      <c r="J904" s="9"/>
      <c r="K904" s="33" t="str">
        <f>IF($J904&lt;&gt;"",VLOOKUP($J904,Parametros!$AL$3:$AN$102,3,FALSE),"")</f>
        <v/>
      </c>
      <c r="L904" s="9"/>
      <c r="M904" s="10"/>
      <c r="S904" s="22" t="str">
        <f t="shared" si="46"/>
        <v/>
      </c>
      <c r="T904" s="9"/>
      <c r="U904" s="9"/>
      <c r="V904" s="69" t="str">
        <f t="shared" si="44"/>
        <v/>
      </c>
      <c r="W904" s="10"/>
    </row>
    <row r="905" spans="1:23" x14ac:dyDescent="0.2">
      <c r="A905" s="22" t="str">
        <f t="shared" si="45"/>
        <v/>
      </c>
      <c r="B905" s="9"/>
      <c r="C905" s="9"/>
      <c r="D905" s="9"/>
      <c r="E905" s="9"/>
      <c r="F905" s="14"/>
      <c r="G905" s="9"/>
      <c r="H905" s="33" t="str">
        <f>IF($G905&lt;&gt;"",VLOOKUP($G905,Parametros!$I$3:$N$102,2,FALSE),"")</f>
        <v/>
      </c>
      <c r="I905" s="33" t="str">
        <f>IF($G905&lt;&gt;"",VLOOKUP($G905,Parametros!$I$3:$N$102,4,FALSE),"")</f>
        <v/>
      </c>
      <c r="J905" s="9"/>
      <c r="K905" s="33" t="str">
        <f>IF($J905&lt;&gt;"",VLOOKUP($J905,Parametros!$AL$3:$AN$102,3,FALSE),"")</f>
        <v/>
      </c>
      <c r="L905" s="9"/>
      <c r="M905" s="10"/>
      <c r="S905" s="22" t="str">
        <f t="shared" si="46"/>
        <v/>
      </c>
      <c r="T905" s="9"/>
      <c r="U905" s="9"/>
      <c r="V905" s="69" t="str">
        <f t="shared" si="44"/>
        <v/>
      </c>
      <c r="W905" s="10"/>
    </row>
    <row r="906" spans="1:23" x14ac:dyDescent="0.2">
      <c r="A906" s="22" t="str">
        <f t="shared" si="45"/>
        <v/>
      </c>
      <c r="B906" s="9"/>
      <c r="C906" s="9"/>
      <c r="D906" s="9"/>
      <c r="E906" s="9"/>
      <c r="F906" s="14"/>
      <c r="G906" s="9"/>
      <c r="H906" s="33" t="str">
        <f>IF($G906&lt;&gt;"",VLOOKUP($G906,Parametros!$I$3:$N$102,2,FALSE),"")</f>
        <v/>
      </c>
      <c r="I906" s="33" t="str">
        <f>IF($G906&lt;&gt;"",VLOOKUP($G906,Parametros!$I$3:$N$102,4,FALSE),"")</f>
        <v/>
      </c>
      <c r="J906" s="9"/>
      <c r="K906" s="33" t="str">
        <f>IF($J906&lt;&gt;"",VLOOKUP($J906,Parametros!$AL$3:$AN$102,3,FALSE),"")</f>
        <v/>
      </c>
      <c r="L906" s="9"/>
      <c r="M906" s="10"/>
      <c r="S906" s="22" t="str">
        <f t="shared" si="46"/>
        <v/>
      </c>
      <c r="T906" s="9"/>
      <c r="U906" s="9"/>
      <c r="V906" s="69" t="str">
        <f t="shared" si="44"/>
        <v/>
      </c>
      <c r="W906" s="10"/>
    </row>
    <row r="907" spans="1:23" x14ac:dyDescent="0.2">
      <c r="A907" s="22" t="str">
        <f t="shared" si="45"/>
        <v/>
      </c>
      <c r="B907" s="9"/>
      <c r="C907" s="9"/>
      <c r="D907" s="9"/>
      <c r="E907" s="9"/>
      <c r="F907" s="14"/>
      <c r="G907" s="9"/>
      <c r="H907" s="33" t="str">
        <f>IF($G907&lt;&gt;"",VLOOKUP($G907,Parametros!$I$3:$N$102,2,FALSE),"")</f>
        <v/>
      </c>
      <c r="I907" s="33" t="str">
        <f>IF($G907&lt;&gt;"",VLOOKUP($G907,Parametros!$I$3:$N$102,4,FALSE),"")</f>
        <v/>
      </c>
      <c r="J907" s="9"/>
      <c r="K907" s="33" t="str">
        <f>IF($J907&lt;&gt;"",VLOOKUP($J907,Parametros!$AL$3:$AN$102,3,FALSE),"")</f>
        <v/>
      </c>
      <c r="L907" s="9"/>
      <c r="M907" s="10"/>
      <c r="S907" s="22" t="str">
        <f t="shared" si="46"/>
        <v/>
      </c>
      <c r="T907" s="9"/>
      <c r="U907" s="9"/>
      <c r="V907" s="69" t="str">
        <f t="shared" si="44"/>
        <v/>
      </c>
      <c r="W907" s="10"/>
    </row>
    <row r="908" spans="1:23" x14ac:dyDescent="0.2">
      <c r="A908" s="22" t="str">
        <f t="shared" si="45"/>
        <v/>
      </c>
      <c r="B908" s="9"/>
      <c r="C908" s="9"/>
      <c r="D908" s="9"/>
      <c r="E908" s="9"/>
      <c r="F908" s="14"/>
      <c r="G908" s="9"/>
      <c r="H908" s="33" t="str">
        <f>IF($G908&lt;&gt;"",VLOOKUP($G908,Parametros!$I$3:$N$102,2,FALSE),"")</f>
        <v/>
      </c>
      <c r="I908" s="33" t="str">
        <f>IF($G908&lt;&gt;"",VLOOKUP($G908,Parametros!$I$3:$N$102,4,FALSE),"")</f>
        <v/>
      </c>
      <c r="J908" s="9"/>
      <c r="K908" s="33" t="str">
        <f>IF($J908&lt;&gt;"",VLOOKUP($J908,Parametros!$AL$3:$AN$102,3,FALSE),"")</f>
        <v/>
      </c>
      <c r="L908" s="9"/>
      <c r="M908" s="10"/>
      <c r="S908" s="22" t="str">
        <f t="shared" si="46"/>
        <v/>
      </c>
      <c r="T908" s="9"/>
      <c r="U908" s="9"/>
      <c r="V908" s="69" t="str">
        <f t="shared" si="44"/>
        <v/>
      </c>
      <c r="W908" s="10"/>
    </row>
    <row r="909" spans="1:23" x14ac:dyDescent="0.2">
      <c r="A909" s="22" t="str">
        <f t="shared" si="45"/>
        <v/>
      </c>
      <c r="B909" s="9"/>
      <c r="C909" s="9"/>
      <c r="D909" s="9"/>
      <c r="E909" s="9"/>
      <c r="F909" s="14"/>
      <c r="G909" s="9"/>
      <c r="H909" s="33" t="str">
        <f>IF($G909&lt;&gt;"",VLOOKUP($G909,Parametros!$I$3:$N$102,2,FALSE),"")</f>
        <v/>
      </c>
      <c r="I909" s="33" t="str">
        <f>IF($G909&lt;&gt;"",VLOOKUP($G909,Parametros!$I$3:$N$102,4,FALSE),"")</f>
        <v/>
      </c>
      <c r="J909" s="9"/>
      <c r="K909" s="33" t="str">
        <f>IF($J909&lt;&gt;"",VLOOKUP($J909,Parametros!$AL$3:$AN$102,3,FALSE),"")</f>
        <v/>
      </c>
      <c r="L909" s="9"/>
      <c r="M909" s="10"/>
      <c r="S909" s="22" t="str">
        <f t="shared" si="46"/>
        <v/>
      </c>
      <c r="T909" s="9"/>
      <c r="U909" s="9"/>
      <c r="V909" s="69" t="str">
        <f t="shared" si="44"/>
        <v/>
      </c>
      <c r="W909" s="10"/>
    </row>
    <row r="910" spans="1:23" x14ac:dyDescent="0.2">
      <c r="A910" s="22" t="str">
        <f t="shared" si="45"/>
        <v/>
      </c>
      <c r="B910" s="9"/>
      <c r="C910" s="9"/>
      <c r="D910" s="9"/>
      <c r="E910" s="9"/>
      <c r="F910" s="14"/>
      <c r="G910" s="9"/>
      <c r="H910" s="33" t="str">
        <f>IF($G910&lt;&gt;"",VLOOKUP($G910,Parametros!$I$3:$N$102,2,FALSE),"")</f>
        <v/>
      </c>
      <c r="I910" s="33" t="str">
        <f>IF($G910&lt;&gt;"",VLOOKUP($G910,Parametros!$I$3:$N$102,4,FALSE),"")</f>
        <v/>
      </c>
      <c r="J910" s="9"/>
      <c r="K910" s="33" t="str">
        <f>IF($J910&lt;&gt;"",VLOOKUP($J910,Parametros!$AL$3:$AN$102,3,FALSE),"")</f>
        <v/>
      </c>
      <c r="L910" s="9"/>
      <c r="M910" s="10"/>
      <c r="S910" s="22" t="str">
        <f t="shared" si="46"/>
        <v/>
      </c>
      <c r="T910" s="9"/>
      <c r="U910" s="9"/>
      <c r="V910" s="69" t="str">
        <f t="shared" si="44"/>
        <v/>
      </c>
      <c r="W910" s="10"/>
    </row>
    <row r="911" spans="1:23" x14ac:dyDescent="0.2">
      <c r="A911" s="22" t="str">
        <f t="shared" si="45"/>
        <v/>
      </c>
      <c r="B911" s="9"/>
      <c r="C911" s="9"/>
      <c r="D911" s="9"/>
      <c r="E911" s="9"/>
      <c r="F911" s="14"/>
      <c r="G911" s="9"/>
      <c r="H911" s="33" t="str">
        <f>IF($G911&lt;&gt;"",VLOOKUP($G911,Parametros!$I$3:$N$102,2,FALSE),"")</f>
        <v/>
      </c>
      <c r="I911" s="33" t="str">
        <f>IF($G911&lt;&gt;"",VLOOKUP($G911,Parametros!$I$3:$N$102,4,FALSE),"")</f>
        <v/>
      </c>
      <c r="J911" s="9"/>
      <c r="K911" s="33" t="str">
        <f>IF($J911&lt;&gt;"",VLOOKUP($J911,Parametros!$AL$3:$AN$102,3,FALSE),"")</f>
        <v/>
      </c>
      <c r="L911" s="9"/>
      <c r="M911" s="10"/>
      <c r="S911" s="22" t="str">
        <f t="shared" si="46"/>
        <v/>
      </c>
      <c r="T911" s="9"/>
      <c r="U911" s="9"/>
      <c r="V911" s="69" t="str">
        <f t="shared" si="44"/>
        <v/>
      </c>
      <c r="W911" s="10"/>
    </row>
    <row r="912" spans="1:23" x14ac:dyDescent="0.2">
      <c r="A912" s="22" t="str">
        <f t="shared" si="45"/>
        <v/>
      </c>
      <c r="B912" s="9"/>
      <c r="C912" s="9"/>
      <c r="D912" s="9"/>
      <c r="E912" s="9"/>
      <c r="F912" s="14"/>
      <c r="G912" s="9"/>
      <c r="H912" s="33" t="str">
        <f>IF($G912&lt;&gt;"",VLOOKUP($G912,Parametros!$I$3:$N$102,2,FALSE),"")</f>
        <v/>
      </c>
      <c r="I912" s="33" t="str">
        <f>IF($G912&lt;&gt;"",VLOOKUP($G912,Parametros!$I$3:$N$102,4,FALSE),"")</f>
        <v/>
      </c>
      <c r="J912" s="9"/>
      <c r="K912" s="33" t="str">
        <f>IF($J912&lt;&gt;"",VLOOKUP($J912,Parametros!$AL$3:$AN$102,3,FALSE),"")</f>
        <v/>
      </c>
      <c r="L912" s="9"/>
      <c r="M912" s="10"/>
      <c r="S912" s="22" t="str">
        <f t="shared" si="46"/>
        <v/>
      </c>
      <c r="T912" s="9"/>
      <c r="U912" s="9"/>
      <c r="V912" s="69" t="str">
        <f t="shared" si="44"/>
        <v/>
      </c>
      <c r="W912" s="10"/>
    </row>
    <row r="913" spans="1:23" x14ac:dyDescent="0.2">
      <c r="A913" s="22" t="str">
        <f t="shared" si="45"/>
        <v/>
      </c>
      <c r="B913" s="9"/>
      <c r="C913" s="9"/>
      <c r="D913" s="9"/>
      <c r="E913" s="9"/>
      <c r="F913" s="14"/>
      <c r="G913" s="9"/>
      <c r="H913" s="33" t="str">
        <f>IF($G913&lt;&gt;"",VLOOKUP($G913,Parametros!$I$3:$N$102,2,FALSE),"")</f>
        <v/>
      </c>
      <c r="I913" s="33" t="str">
        <f>IF($G913&lt;&gt;"",VLOOKUP($G913,Parametros!$I$3:$N$102,4,FALSE),"")</f>
        <v/>
      </c>
      <c r="J913" s="9"/>
      <c r="K913" s="33" t="str">
        <f>IF($J913&lt;&gt;"",VLOOKUP($J913,Parametros!$AL$3:$AN$102,3,FALSE),"")</f>
        <v/>
      </c>
      <c r="L913" s="9"/>
      <c r="M913" s="10"/>
      <c r="S913" s="22" t="str">
        <f t="shared" si="46"/>
        <v/>
      </c>
      <c r="T913" s="9"/>
      <c r="U913" s="9"/>
      <c r="V913" s="69" t="str">
        <f t="shared" si="44"/>
        <v/>
      </c>
      <c r="W913" s="10"/>
    </row>
    <row r="914" spans="1:23" x14ac:dyDescent="0.2">
      <c r="A914" s="22" t="str">
        <f t="shared" si="45"/>
        <v/>
      </c>
      <c r="B914" s="9"/>
      <c r="C914" s="9"/>
      <c r="D914" s="9"/>
      <c r="E914" s="9"/>
      <c r="F914" s="14"/>
      <c r="G914" s="9"/>
      <c r="H914" s="33" t="str">
        <f>IF($G914&lt;&gt;"",VLOOKUP($G914,Parametros!$I$3:$N$102,2,FALSE),"")</f>
        <v/>
      </c>
      <c r="I914" s="33" t="str">
        <f>IF($G914&lt;&gt;"",VLOOKUP($G914,Parametros!$I$3:$N$102,4,FALSE),"")</f>
        <v/>
      </c>
      <c r="J914" s="9"/>
      <c r="K914" s="33" t="str">
        <f>IF($J914&lt;&gt;"",VLOOKUP($J914,Parametros!$AL$3:$AN$102,3,FALSE),"")</f>
        <v/>
      </c>
      <c r="L914" s="9"/>
      <c r="M914" s="10"/>
      <c r="S914" s="22" t="str">
        <f t="shared" si="46"/>
        <v/>
      </c>
      <c r="T914" s="9"/>
      <c r="U914" s="9"/>
      <c r="V914" s="69" t="str">
        <f t="shared" si="44"/>
        <v/>
      </c>
      <c r="W914" s="10"/>
    </row>
    <row r="915" spans="1:23" x14ac:dyDescent="0.2">
      <c r="A915" s="22" t="str">
        <f t="shared" si="45"/>
        <v/>
      </c>
      <c r="B915" s="9"/>
      <c r="C915" s="9"/>
      <c r="D915" s="9"/>
      <c r="E915" s="9"/>
      <c r="F915" s="14"/>
      <c r="G915" s="9"/>
      <c r="H915" s="33" t="str">
        <f>IF($G915&lt;&gt;"",VLOOKUP($G915,Parametros!$I$3:$N$102,2,FALSE),"")</f>
        <v/>
      </c>
      <c r="I915" s="33" t="str">
        <f>IF($G915&lt;&gt;"",VLOOKUP($G915,Parametros!$I$3:$N$102,4,FALSE),"")</f>
        <v/>
      </c>
      <c r="J915" s="9"/>
      <c r="K915" s="33" t="str">
        <f>IF($J915&lt;&gt;"",VLOOKUP($J915,Parametros!$AL$3:$AN$102,3,FALSE),"")</f>
        <v/>
      </c>
      <c r="L915" s="9"/>
      <c r="M915" s="10"/>
      <c r="S915" s="22" t="str">
        <f t="shared" si="46"/>
        <v/>
      </c>
      <c r="T915" s="9"/>
      <c r="U915" s="9"/>
      <c r="V915" s="69" t="str">
        <f t="shared" si="44"/>
        <v/>
      </c>
      <c r="W915" s="10"/>
    </row>
    <row r="916" spans="1:23" x14ac:dyDescent="0.2">
      <c r="A916" s="22" t="str">
        <f t="shared" si="45"/>
        <v/>
      </c>
      <c r="B916" s="9"/>
      <c r="C916" s="9"/>
      <c r="D916" s="9"/>
      <c r="E916" s="9"/>
      <c r="F916" s="14"/>
      <c r="G916" s="9"/>
      <c r="H916" s="33" t="str">
        <f>IF($G916&lt;&gt;"",VLOOKUP($G916,Parametros!$I$3:$N$102,2,FALSE),"")</f>
        <v/>
      </c>
      <c r="I916" s="33" t="str">
        <f>IF($G916&lt;&gt;"",VLOOKUP($G916,Parametros!$I$3:$N$102,4,FALSE),"")</f>
        <v/>
      </c>
      <c r="J916" s="9"/>
      <c r="K916" s="33" t="str">
        <f>IF($J916&lt;&gt;"",VLOOKUP($J916,Parametros!$AL$3:$AN$102,3,FALSE),"")</f>
        <v/>
      </c>
      <c r="L916" s="9"/>
      <c r="M916" s="10"/>
      <c r="S916" s="22" t="str">
        <f t="shared" si="46"/>
        <v/>
      </c>
      <c r="T916" s="9"/>
      <c r="U916" s="9"/>
      <c r="V916" s="69" t="str">
        <f t="shared" si="44"/>
        <v/>
      </c>
      <c r="W916" s="10"/>
    </row>
    <row r="917" spans="1:23" x14ac:dyDescent="0.2">
      <c r="A917" s="22" t="str">
        <f t="shared" si="45"/>
        <v/>
      </c>
      <c r="B917" s="9"/>
      <c r="C917" s="9"/>
      <c r="D917" s="9"/>
      <c r="E917" s="9"/>
      <c r="F917" s="14"/>
      <c r="G917" s="9"/>
      <c r="H917" s="33" t="str">
        <f>IF($G917&lt;&gt;"",VLOOKUP($G917,Parametros!$I$3:$N$102,2,FALSE),"")</f>
        <v/>
      </c>
      <c r="I917" s="33" t="str">
        <f>IF($G917&lt;&gt;"",VLOOKUP($G917,Parametros!$I$3:$N$102,4,FALSE),"")</f>
        <v/>
      </c>
      <c r="J917" s="9"/>
      <c r="K917" s="33" t="str">
        <f>IF($J917&lt;&gt;"",VLOOKUP($J917,Parametros!$AL$3:$AN$102,3,FALSE),"")</f>
        <v/>
      </c>
      <c r="L917" s="9"/>
      <c r="M917" s="10"/>
      <c r="S917" s="22" t="str">
        <f t="shared" si="46"/>
        <v/>
      </c>
      <c r="T917" s="9"/>
      <c r="U917" s="9"/>
      <c r="V917" s="69" t="str">
        <f t="shared" si="44"/>
        <v/>
      </c>
      <c r="W917" s="10"/>
    </row>
    <row r="918" spans="1:23" x14ac:dyDescent="0.2">
      <c r="A918" s="22" t="str">
        <f t="shared" si="45"/>
        <v/>
      </c>
      <c r="B918" s="9"/>
      <c r="C918" s="9"/>
      <c r="D918" s="9"/>
      <c r="E918" s="9"/>
      <c r="F918" s="14"/>
      <c r="G918" s="9"/>
      <c r="H918" s="33" t="str">
        <f>IF($G918&lt;&gt;"",VLOOKUP($G918,Parametros!$I$3:$N$102,2,FALSE),"")</f>
        <v/>
      </c>
      <c r="I918" s="33" t="str">
        <f>IF($G918&lt;&gt;"",VLOOKUP($G918,Parametros!$I$3:$N$102,4,FALSE),"")</f>
        <v/>
      </c>
      <c r="J918" s="9"/>
      <c r="K918" s="33" t="str">
        <f>IF($J918&lt;&gt;"",VLOOKUP($J918,Parametros!$AL$3:$AN$102,3,FALSE),"")</f>
        <v/>
      </c>
      <c r="L918" s="9"/>
      <c r="M918" s="10"/>
      <c r="S918" s="22" t="str">
        <f t="shared" si="46"/>
        <v/>
      </c>
      <c r="T918" s="9"/>
      <c r="U918" s="9"/>
      <c r="V918" s="69" t="str">
        <f t="shared" si="44"/>
        <v/>
      </c>
      <c r="W918" s="10"/>
    </row>
    <row r="919" spans="1:23" x14ac:dyDescent="0.2">
      <c r="A919" s="22" t="str">
        <f t="shared" si="45"/>
        <v/>
      </c>
      <c r="B919" s="9"/>
      <c r="C919" s="9"/>
      <c r="D919" s="9"/>
      <c r="E919" s="9"/>
      <c r="F919" s="14"/>
      <c r="G919" s="9"/>
      <c r="H919" s="33" t="str">
        <f>IF($G919&lt;&gt;"",VLOOKUP($G919,Parametros!$I$3:$N$102,2,FALSE),"")</f>
        <v/>
      </c>
      <c r="I919" s="33" t="str">
        <f>IF($G919&lt;&gt;"",VLOOKUP($G919,Parametros!$I$3:$N$102,4,FALSE),"")</f>
        <v/>
      </c>
      <c r="J919" s="9"/>
      <c r="K919" s="33" t="str">
        <f>IF($J919&lt;&gt;"",VLOOKUP($J919,Parametros!$AL$3:$AN$102,3,FALSE),"")</f>
        <v/>
      </c>
      <c r="L919" s="9"/>
      <c r="M919" s="10"/>
      <c r="S919" s="22" t="str">
        <f t="shared" si="46"/>
        <v/>
      </c>
      <c r="T919" s="9"/>
      <c r="U919" s="9"/>
      <c r="V919" s="69" t="str">
        <f t="shared" si="44"/>
        <v/>
      </c>
      <c r="W919" s="10"/>
    </row>
    <row r="920" spans="1:23" x14ac:dyDescent="0.2">
      <c r="A920" s="22" t="str">
        <f t="shared" si="45"/>
        <v/>
      </c>
      <c r="B920" s="9"/>
      <c r="C920" s="9"/>
      <c r="D920" s="9"/>
      <c r="E920" s="9"/>
      <c r="F920" s="14"/>
      <c r="G920" s="9"/>
      <c r="H920" s="33" t="str">
        <f>IF($G920&lt;&gt;"",VLOOKUP($G920,Parametros!$I$3:$N$102,2,FALSE),"")</f>
        <v/>
      </c>
      <c r="I920" s="33" t="str">
        <f>IF($G920&lt;&gt;"",VLOOKUP($G920,Parametros!$I$3:$N$102,4,FALSE),"")</f>
        <v/>
      </c>
      <c r="J920" s="9"/>
      <c r="K920" s="33" t="str">
        <f>IF($J920&lt;&gt;"",VLOOKUP($J920,Parametros!$AL$3:$AN$102,3,FALSE),"")</f>
        <v/>
      </c>
      <c r="L920" s="9"/>
      <c r="M920" s="10"/>
      <c r="S920" s="22" t="str">
        <f t="shared" si="46"/>
        <v/>
      </c>
      <c r="T920" s="9"/>
      <c r="U920" s="9"/>
      <c r="V920" s="69" t="str">
        <f t="shared" si="44"/>
        <v/>
      </c>
      <c r="W920" s="10"/>
    </row>
    <row r="921" spans="1:23" x14ac:dyDescent="0.2">
      <c r="A921" s="22" t="str">
        <f t="shared" si="45"/>
        <v/>
      </c>
      <c r="B921" s="9"/>
      <c r="C921" s="9"/>
      <c r="D921" s="9"/>
      <c r="E921" s="9"/>
      <c r="F921" s="14"/>
      <c r="G921" s="9"/>
      <c r="H921" s="33" t="str">
        <f>IF($G921&lt;&gt;"",VLOOKUP($G921,Parametros!$I$3:$N$102,2,FALSE),"")</f>
        <v/>
      </c>
      <c r="I921" s="33" t="str">
        <f>IF($G921&lt;&gt;"",VLOOKUP($G921,Parametros!$I$3:$N$102,4,FALSE),"")</f>
        <v/>
      </c>
      <c r="J921" s="9"/>
      <c r="K921" s="33" t="str">
        <f>IF($J921&lt;&gt;"",VLOOKUP($J921,Parametros!$AL$3:$AN$102,3,FALSE),"")</f>
        <v/>
      </c>
      <c r="L921" s="9"/>
      <c r="M921" s="10"/>
      <c r="S921" s="22" t="str">
        <f t="shared" si="46"/>
        <v/>
      </c>
      <c r="T921" s="9"/>
      <c r="U921" s="9"/>
      <c r="V921" s="69" t="str">
        <f t="shared" si="44"/>
        <v/>
      </c>
      <c r="W921" s="10"/>
    </row>
    <row r="922" spans="1:23" x14ac:dyDescent="0.2">
      <c r="A922" s="22" t="str">
        <f t="shared" si="45"/>
        <v/>
      </c>
      <c r="B922" s="9"/>
      <c r="C922" s="9"/>
      <c r="D922" s="9"/>
      <c r="E922" s="9"/>
      <c r="F922" s="14"/>
      <c r="G922" s="9"/>
      <c r="H922" s="33" t="str">
        <f>IF($G922&lt;&gt;"",VLOOKUP($G922,Parametros!$I$3:$N$102,2,FALSE),"")</f>
        <v/>
      </c>
      <c r="I922" s="33" t="str">
        <f>IF($G922&lt;&gt;"",VLOOKUP($G922,Parametros!$I$3:$N$102,4,FALSE),"")</f>
        <v/>
      </c>
      <c r="J922" s="9"/>
      <c r="K922" s="33" t="str">
        <f>IF($J922&lt;&gt;"",VLOOKUP($J922,Parametros!$AL$3:$AN$102,3,FALSE),"")</f>
        <v/>
      </c>
      <c r="L922" s="9"/>
      <c r="M922" s="10"/>
      <c r="S922" s="22" t="str">
        <f t="shared" si="46"/>
        <v/>
      </c>
      <c r="T922" s="9"/>
      <c r="U922" s="9"/>
      <c r="V922" s="69" t="str">
        <f t="shared" si="44"/>
        <v/>
      </c>
      <c r="W922" s="10"/>
    </row>
    <row r="923" spans="1:23" x14ac:dyDescent="0.2">
      <c r="A923" s="22" t="str">
        <f t="shared" si="45"/>
        <v/>
      </c>
      <c r="B923" s="9"/>
      <c r="C923" s="9"/>
      <c r="D923" s="9"/>
      <c r="E923" s="9"/>
      <c r="F923" s="14"/>
      <c r="G923" s="9"/>
      <c r="H923" s="33" t="str">
        <f>IF($G923&lt;&gt;"",VLOOKUP($G923,Parametros!$I$3:$N$102,2,FALSE),"")</f>
        <v/>
      </c>
      <c r="I923" s="33" t="str">
        <f>IF($G923&lt;&gt;"",VLOOKUP($G923,Parametros!$I$3:$N$102,4,FALSE),"")</f>
        <v/>
      </c>
      <c r="J923" s="9"/>
      <c r="K923" s="33" t="str">
        <f>IF($J923&lt;&gt;"",VLOOKUP($J923,Parametros!$AL$3:$AN$102,3,FALSE),"")</f>
        <v/>
      </c>
      <c r="L923" s="9"/>
      <c r="M923" s="10"/>
      <c r="S923" s="22" t="str">
        <f t="shared" si="46"/>
        <v/>
      </c>
      <c r="T923" s="9"/>
      <c r="U923" s="9"/>
      <c r="V923" s="69" t="str">
        <f t="shared" si="44"/>
        <v/>
      </c>
      <c r="W923" s="10"/>
    </row>
    <row r="924" spans="1:23" x14ac:dyDescent="0.2">
      <c r="A924" s="22" t="str">
        <f t="shared" si="45"/>
        <v/>
      </c>
      <c r="B924" s="9"/>
      <c r="C924" s="9"/>
      <c r="D924" s="9"/>
      <c r="E924" s="9"/>
      <c r="F924" s="14"/>
      <c r="G924" s="9"/>
      <c r="H924" s="33" t="str">
        <f>IF($G924&lt;&gt;"",VLOOKUP($G924,Parametros!$I$3:$N$102,2,FALSE),"")</f>
        <v/>
      </c>
      <c r="I924" s="33" t="str">
        <f>IF($G924&lt;&gt;"",VLOOKUP($G924,Parametros!$I$3:$N$102,4,FALSE),"")</f>
        <v/>
      </c>
      <c r="J924" s="9"/>
      <c r="K924" s="33" t="str">
        <f>IF($J924&lt;&gt;"",VLOOKUP($J924,Parametros!$AL$3:$AN$102,3,FALSE),"")</f>
        <v/>
      </c>
      <c r="L924" s="9"/>
      <c r="M924" s="10"/>
      <c r="S924" s="22" t="str">
        <f t="shared" si="46"/>
        <v/>
      </c>
      <c r="T924" s="9"/>
      <c r="U924" s="9"/>
      <c r="V924" s="69" t="str">
        <f t="shared" si="44"/>
        <v/>
      </c>
      <c r="W924" s="10"/>
    </row>
    <row r="925" spans="1:23" x14ac:dyDescent="0.2">
      <c r="A925" s="22" t="str">
        <f t="shared" si="45"/>
        <v/>
      </c>
      <c r="B925" s="9"/>
      <c r="C925" s="9"/>
      <c r="D925" s="9"/>
      <c r="E925" s="9"/>
      <c r="F925" s="14"/>
      <c r="G925" s="9"/>
      <c r="H925" s="33" t="str">
        <f>IF($G925&lt;&gt;"",VLOOKUP($G925,Parametros!$I$3:$N$102,2,FALSE),"")</f>
        <v/>
      </c>
      <c r="I925" s="33" t="str">
        <f>IF($G925&lt;&gt;"",VLOOKUP($G925,Parametros!$I$3:$N$102,4,FALSE),"")</f>
        <v/>
      </c>
      <c r="J925" s="9"/>
      <c r="K925" s="33" t="str">
        <f>IF($J925&lt;&gt;"",VLOOKUP($J925,Parametros!$AL$3:$AN$102,3,FALSE),"")</f>
        <v/>
      </c>
      <c r="L925" s="9"/>
      <c r="M925" s="10"/>
      <c r="S925" s="22" t="str">
        <f t="shared" si="46"/>
        <v/>
      </c>
      <c r="T925" s="9"/>
      <c r="U925" s="9"/>
      <c r="V925" s="69" t="str">
        <f t="shared" si="44"/>
        <v/>
      </c>
      <c r="W925" s="10"/>
    </row>
    <row r="926" spans="1:23" x14ac:dyDescent="0.2">
      <c r="A926" s="22" t="str">
        <f t="shared" si="45"/>
        <v/>
      </c>
      <c r="B926" s="9"/>
      <c r="C926" s="9"/>
      <c r="D926" s="9"/>
      <c r="E926" s="9"/>
      <c r="F926" s="14"/>
      <c r="G926" s="9"/>
      <c r="H926" s="33" t="str">
        <f>IF($G926&lt;&gt;"",VLOOKUP($G926,Parametros!$I$3:$N$102,2,FALSE),"")</f>
        <v/>
      </c>
      <c r="I926" s="33" t="str">
        <f>IF($G926&lt;&gt;"",VLOOKUP($G926,Parametros!$I$3:$N$102,4,FALSE),"")</f>
        <v/>
      </c>
      <c r="J926" s="9"/>
      <c r="K926" s="33" t="str">
        <f>IF($J926&lt;&gt;"",VLOOKUP($J926,Parametros!$AL$3:$AN$102,3,FALSE),"")</f>
        <v/>
      </c>
      <c r="L926" s="9"/>
      <c r="M926" s="10"/>
      <c r="S926" s="22" t="str">
        <f t="shared" si="46"/>
        <v/>
      </c>
      <c r="T926" s="9"/>
      <c r="U926" s="9"/>
      <c r="V926" s="69" t="str">
        <f t="shared" si="44"/>
        <v/>
      </c>
      <c r="W926" s="10"/>
    </row>
    <row r="927" spans="1:23" x14ac:dyDescent="0.2">
      <c r="A927" s="22" t="str">
        <f t="shared" si="45"/>
        <v/>
      </c>
      <c r="B927" s="9"/>
      <c r="C927" s="9"/>
      <c r="D927" s="9"/>
      <c r="E927" s="9"/>
      <c r="F927" s="14"/>
      <c r="G927" s="9"/>
      <c r="H927" s="33" t="str">
        <f>IF($G927&lt;&gt;"",VLOOKUP($G927,Parametros!$I$3:$N$102,2,FALSE),"")</f>
        <v/>
      </c>
      <c r="I927" s="33" t="str">
        <f>IF($G927&lt;&gt;"",VLOOKUP($G927,Parametros!$I$3:$N$102,4,FALSE),"")</f>
        <v/>
      </c>
      <c r="J927" s="9"/>
      <c r="K927" s="33" t="str">
        <f>IF($J927&lt;&gt;"",VLOOKUP($J927,Parametros!$AL$3:$AN$102,3,FALSE),"")</f>
        <v/>
      </c>
      <c r="L927" s="9"/>
      <c r="M927" s="10"/>
      <c r="S927" s="22" t="str">
        <f t="shared" si="46"/>
        <v/>
      </c>
      <c r="T927" s="9"/>
      <c r="U927" s="9"/>
      <c r="V927" s="69" t="str">
        <f t="shared" si="44"/>
        <v/>
      </c>
      <c r="W927" s="10"/>
    </row>
    <row r="928" spans="1:23" x14ac:dyDescent="0.2">
      <c r="A928" s="22" t="str">
        <f t="shared" si="45"/>
        <v/>
      </c>
      <c r="B928" s="9"/>
      <c r="C928" s="9"/>
      <c r="D928" s="9"/>
      <c r="E928" s="9"/>
      <c r="F928" s="14"/>
      <c r="G928" s="9"/>
      <c r="H928" s="33" t="str">
        <f>IF($G928&lt;&gt;"",VLOOKUP($G928,Parametros!$I$3:$N$102,2,FALSE),"")</f>
        <v/>
      </c>
      <c r="I928" s="33" t="str">
        <f>IF($G928&lt;&gt;"",VLOOKUP($G928,Parametros!$I$3:$N$102,4,FALSE),"")</f>
        <v/>
      </c>
      <c r="J928" s="9"/>
      <c r="K928" s="33" t="str">
        <f>IF($J928&lt;&gt;"",VLOOKUP($J928,Parametros!$AL$3:$AN$102,3,FALSE),"")</f>
        <v/>
      </c>
      <c r="L928" s="9"/>
      <c r="M928" s="10"/>
      <c r="S928" s="22" t="str">
        <f t="shared" si="46"/>
        <v/>
      </c>
      <c r="T928" s="9"/>
      <c r="U928" s="9"/>
      <c r="V928" s="69" t="str">
        <f t="shared" si="44"/>
        <v/>
      </c>
      <c r="W928" s="10"/>
    </row>
    <row r="929" spans="1:23" x14ac:dyDescent="0.2">
      <c r="A929" s="22" t="str">
        <f t="shared" si="45"/>
        <v/>
      </c>
      <c r="B929" s="9"/>
      <c r="C929" s="9"/>
      <c r="D929" s="9"/>
      <c r="E929" s="9"/>
      <c r="F929" s="14"/>
      <c r="G929" s="9"/>
      <c r="H929" s="33" t="str">
        <f>IF($G929&lt;&gt;"",VLOOKUP($G929,Parametros!$I$3:$N$102,2,FALSE),"")</f>
        <v/>
      </c>
      <c r="I929" s="33" t="str">
        <f>IF($G929&lt;&gt;"",VLOOKUP($G929,Parametros!$I$3:$N$102,4,FALSE),"")</f>
        <v/>
      </c>
      <c r="J929" s="9"/>
      <c r="K929" s="33" t="str">
        <f>IF($J929&lt;&gt;"",VLOOKUP($J929,Parametros!$AL$3:$AN$102,3,FALSE),"")</f>
        <v/>
      </c>
      <c r="L929" s="9"/>
      <c r="M929" s="10"/>
      <c r="S929" s="22" t="str">
        <f t="shared" si="46"/>
        <v/>
      </c>
      <c r="T929" s="9"/>
      <c r="U929" s="9"/>
      <c r="V929" s="69" t="str">
        <f t="shared" si="44"/>
        <v/>
      </c>
      <c r="W929" s="10"/>
    </row>
    <row r="930" spans="1:23" x14ac:dyDescent="0.2">
      <c r="A930" s="22" t="str">
        <f t="shared" si="45"/>
        <v/>
      </c>
      <c r="B930" s="9"/>
      <c r="C930" s="9"/>
      <c r="D930" s="9"/>
      <c r="E930" s="9"/>
      <c r="F930" s="14"/>
      <c r="G930" s="9"/>
      <c r="H930" s="33" t="str">
        <f>IF($G930&lt;&gt;"",VLOOKUP($G930,Parametros!$I$3:$N$102,2,FALSE),"")</f>
        <v/>
      </c>
      <c r="I930" s="33" t="str">
        <f>IF($G930&lt;&gt;"",VLOOKUP($G930,Parametros!$I$3:$N$102,4,FALSE),"")</f>
        <v/>
      </c>
      <c r="J930" s="9"/>
      <c r="K930" s="33" t="str">
        <f>IF($J930&lt;&gt;"",VLOOKUP($J930,Parametros!$AL$3:$AN$102,3,FALSE),"")</f>
        <v/>
      </c>
      <c r="L930" s="9"/>
      <c r="M930" s="10"/>
      <c r="S930" s="22" t="str">
        <f t="shared" si="46"/>
        <v/>
      </c>
      <c r="T930" s="9"/>
      <c r="U930" s="9"/>
      <c r="V930" s="69" t="str">
        <f t="shared" si="44"/>
        <v/>
      </c>
      <c r="W930" s="10"/>
    </row>
    <row r="931" spans="1:23" x14ac:dyDescent="0.2">
      <c r="A931" s="22" t="str">
        <f t="shared" si="45"/>
        <v/>
      </c>
      <c r="B931" s="9"/>
      <c r="C931" s="9"/>
      <c r="D931" s="9"/>
      <c r="E931" s="9"/>
      <c r="F931" s="14"/>
      <c r="G931" s="9"/>
      <c r="H931" s="33" t="str">
        <f>IF($G931&lt;&gt;"",VLOOKUP($G931,Parametros!$I$3:$N$102,2,FALSE),"")</f>
        <v/>
      </c>
      <c r="I931" s="33" t="str">
        <f>IF($G931&lt;&gt;"",VLOOKUP($G931,Parametros!$I$3:$N$102,4,FALSE),"")</f>
        <v/>
      </c>
      <c r="J931" s="9"/>
      <c r="K931" s="33" t="str">
        <f>IF($J931&lt;&gt;"",VLOOKUP($J931,Parametros!$AL$3:$AN$102,3,FALSE),"")</f>
        <v/>
      </c>
      <c r="L931" s="9"/>
      <c r="M931" s="10"/>
      <c r="S931" s="22" t="str">
        <f t="shared" si="46"/>
        <v/>
      </c>
      <c r="T931" s="9"/>
      <c r="U931" s="9"/>
      <c r="V931" s="69" t="str">
        <f t="shared" si="44"/>
        <v/>
      </c>
      <c r="W931" s="10"/>
    </row>
    <row r="932" spans="1:23" x14ac:dyDescent="0.2">
      <c r="A932" s="22" t="str">
        <f t="shared" si="45"/>
        <v/>
      </c>
      <c r="B932" s="9"/>
      <c r="C932" s="9"/>
      <c r="D932" s="9"/>
      <c r="E932" s="9"/>
      <c r="F932" s="14"/>
      <c r="G932" s="9"/>
      <c r="H932" s="33" t="str">
        <f>IF($G932&lt;&gt;"",VLOOKUP($G932,Parametros!$I$3:$N$102,2,FALSE),"")</f>
        <v/>
      </c>
      <c r="I932" s="33" t="str">
        <f>IF($G932&lt;&gt;"",VLOOKUP($G932,Parametros!$I$3:$N$102,4,FALSE),"")</f>
        <v/>
      </c>
      <c r="J932" s="9"/>
      <c r="K932" s="33" t="str">
        <f>IF($J932&lt;&gt;"",VLOOKUP($J932,Parametros!$AL$3:$AN$102,3,FALSE),"")</f>
        <v/>
      </c>
      <c r="L932" s="9"/>
      <c r="M932" s="10"/>
      <c r="S932" s="22" t="str">
        <f t="shared" si="46"/>
        <v/>
      </c>
      <c r="T932" s="9"/>
      <c r="U932" s="9"/>
      <c r="V932" s="69" t="str">
        <f t="shared" si="44"/>
        <v/>
      </c>
      <c r="W932" s="10"/>
    </row>
    <row r="933" spans="1:23" x14ac:dyDescent="0.2">
      <c r="A933" s="22" t="str">
        <f t="shared" si="45"/>
        <v/>
      </c>
      <c r="B933" s="9"/>
      <c r="C933" s="9"/>
      <c r="D933" s="9"/>
      <c r="E933" s="9"/>
      <c r="F933" s="14"/>
      <c r="G933" s="9"/>
      <c r="H933" s="33" t="str">
        <f>IF($G933&lt;&gt;"",VLOOKUP($G933,Parametros!$I$3:$N$102,2,FALSE),"")</f>
        <v/>
      </c>
      <c r="I933" s="33" t="str">
        <f>IF($G933&lt;&gt;"",VLOOKUP($G933,Parametros!$I$3:$N$102,4,FALSE),"")</f>
        <v/>
      </c>
      <c r="J933" s="9"/>
      <c r="K933" s="33" t="str">
        <f>IF($J933&lt;&gt;"",VLOOKUP($J933,Parametros!$AL$3:$AN$102,3,FALSE),"")</f>
        <v/>
      </c>
      <c r="L933" s="9"/>
      <c r="M933" s="10"/>
      <c r="S933" s="22" t="str">
        <f t="shared" si="46"/>
        <v/>
      </c>
      <c r="T933" s="9"/>
      <c r="U933" s="9"/>
      <c r="V933" s="69" t="str">
        <f t="shared" si="44"/>
        <v/>
      </c>
      <c r="W933" s="10"/>
    </row>
    <row r="934" spans="1:23" x14ac:dyDescent="0.2">
      <c r="A934" s="22" t="str">
        <f t="shared" si="45"/>
        <v/>
      </c>
      <c r="B934" s="9"/>
      <c r="C934" s="9"/>
      <c r="D934" s="9"/>
      <c r="E934" s="9"/>
      <c r="F934" s="14"/>
      <c r="G934" s="9"/>
      <c r="H934" s="33" t="str">
        <f>IF($G934&lt;&gt;"",VLOOKUP($G934,Parametros!$I$3:$N$102,2,FALSE),"")</f>
        <v/>
      </c>
      <c r="I934" s="33" t="str">
        <f>IF($G934&lt;&gt;"",VLOOKUP($G934,Parametros!$I$3:$N$102,4,FALSE),"")</f>
        <v/>
      </c>
      <c r="J934" s="9"/>
      <c r="K934" s="33" t="str">
        <f>IF($J934&lt;&gt;"",VLOOKUP($J934,Parametros!$AL$3:$AN$102,3,FALSE),"")</f>
        <v/>
      </c>
      <c r="L934" s="9"/>
      <c r="M934" s="10"/>
      <c r="S934" s="22" t="str">
        <f t="shared" si="46"/>
        <v/>
      </c>
      <c r="T934" s="9"/>
      <c r="U934" s="9"/>
      <c r="V934" s="69" t="str">
        <f t="shared" si="44"/>
        <v/>
      </c>
      <c r="W934" s="10"/>
    </row>
    <row r="935" spans="1:23" x14ac:dyDescent="0.2">
      <c r="A935" s="22" t="str">
        <f t="shared" si="45"/>
        <v/>
      </c>
      <c r="B935" s="9"/>
      <c r="C935" s="9"/>
      <c r="D935" s="9"/>
      <c r="E935" s="9"/>
      <c r="F935" s="14"/>
      <c r="G935" s="9"/>
      <c r="H935" s="33" t="str">
        <f>IF($G935&lt;&gt;"",VLOOKUP($G935,Parametros!$I$3:$N$102,2,FALSE),"")</f>
        <v/>
      </c>
      <c r="I935" s="33" t="str">
        <f>IF($G935&lt;&gt;"",VLOOKUP($G935,Parametros!$I$3:$N$102,4,FALSE),"")</f>
        <v/>
      </c>
      <c r="J935" s="9"/>
      <c r="K935" s="33" t="str">
        <f>IF($J935&lt;&gt;"",VLOOKUP($J935,Parametros!$AL$3:$AN$102,3,FALSE),"")</f>
        <v/>
      </c>
      <c r="L935" s="9"/>
      <c r="M935" s="10"/>
      <c r="S935" s="22" t="str">
        <f t="shared" si="46"/>
        <v/>
      </c>
      <c r="T935" s="9"/>
      <c r="U935" s="9"/>
      <c r="V935" s="69" t="str">
        <f t="shared" si="44"/>
        <v/>
      </c>
      <c r="W935" s="10"/>
    </row>
    <row r="936" spans="1:23" x14ac:dyDescent="0.2">
      <c r="A936" s="22" t="str">
        <f t="shared" si="45"/>
        <v/>
      </c>
      <c r="B936" s="9"/>
      <c r="C936" s="9"/>
      <c r="D936" s="9"/>
      <c r="E936" s="9"/>
      <c r="F936" s="14"/>
      <c r="G936" s="9"/>
      <c r="H936" s="33" t="str">
        <f>IF($G936&lt;&gt;"",VLOOKUP($G936,Parametros!$I$3:$N$102,2,FALSE),"")</f>
        <v/>
      </c>
      <c r="I936" s="33" t="str">
        <f>IF($G936&lt;&gt;"",VLOOKUP($G936,Parametros!$I$3:$N$102,4,FALSE),"")</f>
        <v/>
      </c>
      <c r="J936" s="9"/>
      <c r="K936" s="33" t="str">
        <f>IF($J936&lt;&gt;"",VLOOKUP($J936,Parametros!$AL$3:$AN$102,3,FALSE),"")</f>
        <v/>
      </c>
      <c r="L936" s="9"/>
      <c r="M936" s="10"/>
      <c r="S936" s="22" t="str">
        <f t="shared" si="46"/>
        <v/>
      </c>
      <c r="T936" s="9"/>
      <c r="U936" s="9"/>
      <c r="V936" s="69" t="str">
        <f t="shared" si="44"/>
        <v/>
      </c>
      <c r="W936" s="10"/>
    </row>
    <row r="937" spans="1:23" x14ac:dyDescent="0.2">
      <c r="A937" s="22" t="str">
        <f t="shared" si="45"/>
        <v/>
      </c>
      <c r="B937" s="9"/>
      <c r="C937" s="9"/>
      <c r="D937" s="9"/>
      <c r="E937" s="9"/>
      <c r="F937" s="14"/>
      <c r="G937" s="9"/>
      <c r="H937" s="33" t="str">
        <f>IF($G937&lt;&gt;"",VLOOKUP($G937,Parametros!$I$3:$N$102,2,FALSE),"")</f>
        <v/>
      </c>
      <c r="I937" s="33" t="str">
        <f>IF($G937&lt;&gt;"",VLOOKUP($G937,Parametros!$I$3:$N$102,4,FALSE),"")</f>
        <v/>
      </c>
      <c r="J937" s="9"/>
      <c r="K937" s="33" t="str">
        <f>IF($J937&lt;&gt;"",VLOOKUP($J937,Parametros!$AL$3:$AN$102,3,FALSE),"")</f>
        <v/>
      </c>
      <c r="L937" s="9"/>
      <c r="M937" s="10"/>
      <c r="S937" s="22" t="str">
        <f t="shared" si="46"/>
        <v/>
      </c>
      <c r="T937" s="9"/>
      <c r="U937" s="9"/>
      <c r="V937" s="69" t="str">
        <f t="shared" si="44"/>
        <v/>
      </c>
      <c r="W937" s="10"/>
    </row>
    <row r="938" spans="1:23" x14ac:dyDescent="0.2">
      <c r="A938" s="22" t="str">
        <f t="shared" si="45"/>
        <v/>
      </c>
      <c r="B938" s="9"/>
      <c r="C938" s="9"/>
      <c r="D938" s="9"/>
      <c r="E938" s="9"/>
      <c r="F938" s="14"/>
      <c r="G938" s="9"/>
      <c r="H938" s="33" t="str">
        <f>IF($G938&lt;&gt;"",VLOOKUP($G938,Parametros!$I$3:$N$102,2,FALSE),"")</f>
        <v/>
      </c>
      <c r="I938" s="33" t="str">
        <f>IF($G938&lt;&gt;"",VLOOKUP($G938,Parametros!$I$3:$N$102,4,FALSE),"")</f>
        <v/>
      </c>
      <c r="J938" s="9"/>
      <c r="K938" s="33" t="str">
        <f>IF($J938&lt;&gt;"",VLOOKUP($J938,Parametros!$AL$3:$AN$102,3,FALSE),"")</f>
        <v/>
      </c>
      <c r="L938" s="9"/>
      <c r="M938" s="10"/>
      <c r="S938" s="22" t="str">
        <f t="shared" si="46"/>
        <v/>
      </c>
      <c r="T938" s="9"/>
      <c r="U938" s="9"/>
      <c r="V938" s="69" t="str">
        <f t="shared" si="44"/>
        <v/>
      </c>
      <c r="W938" s="10"/>
    </row>
    <row r="939" spans="1:23" x14ac:dyDescent="0.2">
      <c r="A939" s="22" t="str">
        <f t="shared" si="45"/>
        <v/>
      </c>
      <c r="B939" s="9"/>
      <c r="C939" s="9"/>
      <c r="D939" s="9"/>
      <c r="E939" s="9"/>
      <c r="F939" s="14"/>
      <c r="G939" s="9"/>
      <c r="H939" s="33" t="str">
        <f>IF($G939&lt;&gt;"",VLOOKUP($G939,Parametros!$I$3:$N$102,2,FALSE),"")</f>
        <v/>
      </c>
      <c r="I939" s="33" t="str">
        <f>IF($G939&lt;&gt;"",VLOOKUP($G939,Parametros!$I$3:$N$102,4,FALSE),"")</f>
        <v/>
      </c>
      <c r="J939" s="9"/>
      <c r="K939" s="33" t="str">
        <f>IF($J939&lt;&gt;"",VLOOKUP($J939,Parametros!$AL$3:$AN$102,3,FALSE),"")</f>
        <v/>
      </c>
      <c r="L939" s="9"/>
      <c r="M939" s="10"/>
      <c r="S939" s="22" t="str">
        <f t="shared" si="46"/>
        <v/>
      </c>
      <c r="T939" s="9"/>
      <c r="U939" s="9"/>
      <c r="V939" s="69" t="str">
        <f t="shared" si="44"/>
        <v/>
      </c>
      <c r="W939" s="10"/>
    </row>
    <row r="940" spans="1:23" x14ac:dyDescent="0.2">
      <c r="A940" s="22" t="str">
        <f t="shared" si="45"/>
        <v/>
      </c>
      <c r="B940" s="9"/>
      <c r="C940" s="9"/>
      <c r="D940" s="9"/>
      <c r="E940" s="9"/>
      <c r="F940" s="14"/>
      <c r="G940" s="9"/>
      <c r="H940" s="33" t="str">
        <f>IF($G940&lt;&gt;"",VLOOKUP($G940,Parametros!$I$3:$N$102,2,FALSE),"")</f>
        <v/>
      </c>
      <c r="I940" s="33" t="str">
        <f>IF($G940&lt;&gt;"",VLOOKUP($G940,Parametros!$I$3:$N$102,4,FALSE),"")</f>
        <v/>
      </c>
      <c r="J940" s="9"/>
      <c r="K940" s="33" t="str">
        <f>IF($J940&lt;&gt;"",VLOOKUP($J940,Parametros!$AL$3:$AN$102,3,FALSE),"")</f>
        <v/>
      </c>
      <c r="L940" s="9"/>
      <c r="M940" s="10"/>
      <c r="S940" s="22" t="str">
        <f t="shared" si="46"/>
        <v/>
      </c>
      <c r="T940" s="9"/>
      <c r="U940" s="9"/>
      <c r="V940" s="69" t="str">
        <f t="shared" si="44"/>
        <v/>
      </c>
      <c r="W940" s="10"/>
    </row>
    <row r="941" spans="1:23" x14ac:dyDescent="0.2">
      <c r="A941" s="22" t="str">
        <f t="shared" si="45"/>
        <v/>
      </c>
      <c r="B941" s="9"/>
      <c r="C941" s="9"/>
      <c r="D941" s="9"/>
      <c r="E941" s="9"/>
      <c r="F941" s="14"/>
      <c r="G941" s="9"/>
      <c r="H941" s="33" t="str">
        <f>IF($G941&lt;&gt;"",VLOOKUP($G941,Parametros!$I$3:$N$102,2,FALSE),"")</f>
        <v/>
      </c>
      <c r="I941" s="33" t="str">
        <f>IF($G941&lt;&gt;"",VLOOKUP($G941,Parametros!$I$3:$N$102,4,FALSE),"")</f>
        <v/>
      </c>
      <c r="J941" s="9"/>
      <c r="K941" s="33" t="str">
        <f>IF($J941&lt;&gt;"",VLOOKUP($J941,Parametros!$AL$3:$AN$102,3,FALSE),"")</f>
        <v/>
      </c>
      <c r="L941" s="9"/>
      <c r="M941" s="10"/>
      <c r="S941" s="22" t="str">
        <f t="shared" si="46"/>
        <v/>
      </c>
      <c r="T941" s="9"/>
      <c r="U941" s="9"/>
      <c r="V941" s="69" t="str">
        <f t="shared" si="44"/>
        <v/>
      </c>
      <c r="W941" s="10"/>
    </row>
    <row r="942" spans="1:23" x14ac:dyDescent="0.2">
      <c r="A942" s="22" t="str">
        <f t="shared" si="45"/>
        <v/>
      </c>
      <c r="B942" s="9"/>
      <c r="C942" s="9"/>
      <c r="D942" s="9"/>
      <c r="E942" s="9"/>
      <c r="F942" s="14"/>
      <c r="G942" s="9"/>
      <c r="H942" s="33" t="str">
        <f>IF($G942&lt;&gt;"",VLOOKUP($G942,Parametros!$I$3:$N$102,2,FALSE),"")</f>
        <v/>
      </c>
      <c r="I942" s="33" t="str">
        <f>IF($G942&lt;&gt;"",VLOOKUP($G942,Parametros!$I$3:$N$102,4,FALSE),"")</f>
        <v/>
      </c>
      <c r="J942" s="9"/>
      <c r="K942" s="33" t="str">
        <f>IF($J942&lt;&gt;"",VLOOKUP($J942,Parametros!$AL$3:$AN$102,3,FALSE),"")</f>
        <v/>
      </c>
      <c r="L942" s="9"/>
      <c r="M942" s="10"/>
      <c r="S942" s="22" t="str">
        <f t="shared" si="46"/>
        <v/>
      </c>
      <c r="T942" s="9"/>
      <c r="U942" s="9"/>
      <c r="V942" s="69" t="str">
        <f t="shared" si="44"/>
        <v/>
      </c>
      <c r="W942" s="10"/>
    </row>
    <row r="943" spans="1:23" x14ac:dyDescent="0.2">
      <c r="A943" s="22" t="str">
        <f t="shared" si="45"/>
        <v/>
      </c>
      <c r="B943" s="9"/>
      <c r="C943" s="9"/>
      <c r="D943" s="9"/>
      <c r="E943" s="9"/>
      <c r="F943" s="14"/>
      <c r="G943" s="9"/>
      <c r="H943" s="33" t="str">
        <f>IF($G943&lt;&gt;"",VLOOKUP($G943,Parametros!$I$3:$N$102,2,FALSE),"")</f>
        <v/>
      </c>
      <c r="I943" s="33" t="str">
        <f>IF($G943&lt;&gt;"",VLOOKUP($G943,Parametros!$I$3:$N$102,4,FALSE),"")</f>
        <v/>
      </c>
      <c r="J943" s="9"/>
      <c r="K943" s="33" t="str">
        <f>IF($J943&lt;&gt;"",VLOOKUP($J943,Parametros!$AL$3:$AN$102,3,FALSE),"")</f>
        <v/>
      </c>
      <c r="L943" s="9"/>
      <c r="M943" s="10"/>
      <c r="S943" s="22" t="str">
        <f t="shared" si="46"/>
        <v/>
      </c>
      <c r="T943" s="9"/>
      <c r="U943" s="9"/>
      <c r="V943" s="69" t="str">
        <f t="shared" si="44"/>
        <v/>
      </c>
      <c r="W943" s="10"/>
    </row>
    <row r="944" spans="1:23" x14ac:dyDescent="0.2">
      <c r="A944" s="22" t="str">
        <f t="shared" si="45"/>
        <v/>
      </c>
      <c r="B944" s="9"/>
      <c r="C944" s="9"/>
      <c r="D944" s="9"/>
      <c r="E944" s="9"/>
      <c r="F944" s="14"/>
      <c r="G944" s="9"/>
      <c r="H944" s="33" t="str">
        <f>IF($G944&lt;&gt;"",VLOOKUP($G944,Parametros!$I$3:$N$102,2,FALSE),"")</f>
        <v/>
      </c>
      <c r="I944" s="33" t="str">
        <f>IF($G944&lt;&gt;"",VLOOKUP($G944,Parametros!$I$3:$N$102,4,FALSE),"")</f>
        <v/>
      </c>
      <c r="J944" s="9"/>
      <c r="K944" s="33" t="str">
        <f>IF($J944&lt;&gt;"",VLOOKUP($J944,Parametros!$AL$3:$AN$102,3,FALSE),"")</f>
        <v/>
      </c>
      <c r="L944" s="9"/>
      <c r="M944" s="10"/>
      <c r="S944" s="22" t="str">
        <f t="shared" si="46"/>
        <v/>
      </c>
      <c r="T944" s="9"/>
      <c r="U944" s="9"/>
      <c r="V944" s="69" t="str">
        <f t="shared" si="44"/>
        <v/>
      </c>
      <c r="W944" s="10"/>
    </row>
    <row r="945" spans="1:23" x14ac:dyDescent="0.2">
      <c r="A945" s="22" t="str">
        <f t="shared" si="45"/>
        <v/>
      </c>
      <c r="B945" s="9"/>
      <c r="C945" s="9"/>
      <c r="D945" s="9"/>
      <c r="E945" s="9"/>
      <c r="F945" s="14"/>
      <c r="G945" s="9"/>
      <c r="H945" s="33" t="str">
        <f>IF($G945&lt;&gt;"",VLOOKUP($G945,Parametros!$I$3:$N$102,2,FALSE),"")</f>
        <v/>
      </c>
      <c r="I945" s="33" t="str">
        <f>IF($G945&lt;&gt;"",VLOOKUP($G945,Parametros!$I$3:$N$102,4,FALSE),"")</f>
        <v/>
      </c>
      <c r="J945" s="9"/>
      <c r="K945" s="33" t="str">
        <f>IF($J945&lt;&gt;"",VLOOKUP($J945,Parametros!$AL$3:$AN$102,3,FALSE),"")</f>
        <v/>
      </c>
      <c r="L945" s="9"/>
      <c r="M945" s="10"/>
      <c r="S945" s="22" t="str">
        <f t="shared" si="46"/>
        <v/>
      </c>
      <c r="T945" s="9"/>
      <c r="U945" s="9"/>
      <c r="V945" s="69" t="str">
        <f t="shared" si="44"/>
        <v/>
      </c>
      <c r="W945" s="10"/>
    </row>
    <row r="946" spans="1:23" x14ac:dyDescent="0.2">
      <c r="A946" s="22" t="str">
        <f t="shared" si="45"/>
        <v/>
      </c>
      <c r="B946" s="9"/>
      <c r="C946" s="9"/>
      <c r="D946" s="9"/>
      <c r="E946" s="9"/>
      <c r="F946" s="14"/>
      <c r="G946" s="9"/>
      <c r="H946" s="33" t="str">
        <f>IF($G946&lt;&gt;"",VLOOKUP($G946,Parametros!$I$3:$N$102,2,FALSE),"")</f>
        <v/>
      </c>
      <c r="I946" s="33" t="str">
        <f>IF($G946&lt;&gt;"",VLOOKUP($G946,Parametros!$I$3:$N$102,4,FALSE),"")</f>
        <v/>
      </c>
      <c r="J946" s="9"/>
      <c r="K946" s="33" t="str">
        <f>IF($J946&lt;&gt;"",VLOOKUP($J946,Parametros!$AL$3:$AN$102,3,FALSE),"")</f>
        <v/>
      </c>
      <c r="L946" s="9"/>
      <c r="M946" s="10"/>
      <c r="S946" s="22" t="str">
        <f t="shared" si="46"/>
        <v/>
      </c>
      <c r="T946" s="9"/>
      <c r="U946" s="9"/>
      <c r="V946" s="69" t="str">
        <f t="shared" si="44"/>
        <v/>
      </c>
      <c r="W946" s="10"/>
    </row>
    <row r="947" spans="1:23" x14ac:dyDescent="0.2">
      <c r="A947" s="22" t="str">
        <f t="shared" si="45"/>
        <v/>
      </c>
      <c r="B947" s="9"/>
      <c r="C947" s="9"/>
      <c r="D947" s="9"/>
      <c r="E947" s="9"/>
      <c r="F947" s="14"/>
      <c r="G947" s="9"/>
      <c r="H947" s="33" t="str">
        <f>IF($G947&lt;&gt;"",VLOOKUP($G947,Parametros!$I$3:$N$102,2,FALSE),"")</f>
        <v/>
      </c>
      <c r="I947" s="33" t="str">
        <f>IF($G947&lt;&gt;"",VLOOKUP($G947,Parametros!$I$3:$N$102,4,FALSE),"")</f>
        <v/>
      </c>
      <c r="J947" s="9"/>
      <c r="K947" s="33" t="str">
        <f>IF($J947&lt;&gt;"",VLOOKUP($J947,Parametros!$AL$3:$AN$102,3,FALSE),"")</f>
        <v/>
      </c>
      <c r="L947" s="9"/>
      <c r="M947" s="10"/>
      <c r="S947" s="22" t="str">
        <f t="shared" si="46"/>
        <v/>
      </c>
      <c r="T947" s="9"/>
      <c r="U947" s="9"/>
      <c r="V947" s="69" t="str">
        <f t="shared" si="44"/>
        <v/>
      </c>
      <c r="W947" s="10"/>
    </row>
    <row r="948" spans="1:23" x14ac:dyDescent="0.2">
      <c r="A948" s="22" t="str">
        <f t="shared" si="45"/>
        <v/>
      </c>
      <c r="B948" s="9"/>
      <c r="C948" s="9"/>
      <c r="D948" s="9"/>
      <c r="E948" s="9"/>
      <c r="F948" s="14"/>
      <c r="G948" s="9"/>
      <c r="H948" s="33" t="str">
        <f>IF($G948&lt;&gt;"",VLOOKUP($G948,Parametros!$I$3:$N$102,2,FALSE),"")</f>
        <v/>
      </c>
      <c r="I948" s="33" t="str">
        <f>IF($G948&lt;&gt;"",VLOOKUP($G948,Parametros!$I$3:$N$102,4,FALSE),"")</f>
        <v/>
      </c>
      <c r="J948" s="9"/>
      <c r="K948" s="33" t="str">
        <f>IF($J948&lt;&gt;"",VLOOKUP($J948,Parametros!$AL$3:$AN$102,3,FALSE),"")</f>
        <v/>
      </c>
      <c r="L948" s="9"/>
      <c r="M948" s="10"/>
      <c r="S948" s="22" t="str">
        <f t="shared" si="46"/>
        <v/>
      </c>
      <c r="T948" s="9"/>
      <c r="U948" s="9"/>
      <c r="V948" s="69" t="str">
        <f t="shared" si="44"/>
        <v/>
      </c>
      <c r="W948" s="10"/>
    </row>
    <row r="949" spans="1:23" x14ac:dyDescent="0.2">
      <c r="A949" s="22" t="str">
        <f t="shared" si="45"/>
        <v/>
      </c>
      <c r="B949" s="9"/>
      <c r="C949" s="9"/>
      <c r="D949" s="9"/>
      <c r="E949" s="9"/>
      <c r="F949" s="14"/>
      <c r="G949" s="9"/>
      <c r="H949" s="33" t="str">
        <f>IF($G949&lt;&gt;"",VLOOKUP($G949,Parametros!$I$3:$N$102,2,FALSE),"")</f>
        <v/>
      </c>
      <c r="I949" s="33" t="str">
        <f>IF($G949&lt;&gt;"",VLOOKUP($G949,Parametros!$I$3:$N$102,4,FALSE),"")</f>
        <v/>
      </c>
      <c r="J949" s="9"/>
      <c r="K949" s="33" t="str">
        <f>IF($J949&lt;&gt;"",VLOOKUP($J949,Parametros!$AL$3:$AN$102,3,FALSE),"")</f>
        <v/>
      </c>
      <c r="L949" s="9"/>
      <c r="M949" s="10"/>
      <c r="S949" s="22" t="str">
        <f t="shared" si="46"/>
        <v/>
      </c>
      <c r="T949" s="9"/>
      <c r="U949" s="9"/>
      <c r="V949" s="69" t="str">
        <f t="shared" si="44"/>
        <v/>
      </c>
      <c r="W949" s="10"/>
    </row>
    <row r="950" spans="1:23" x14ac:dyDescent="0.2">
      <c r="A950" s="22" t="str">
        <f t="shared" si="45"/>
        <v/>
      </c>
      <c r="B950" s="9"/>
      <c r="C950" s="9"/>
      <c r="D950" s="9"/>
      <c r="E950" s="9"/>
      <c r="F950" s="14"/>
      <c r="G950" s="9"/>
      <c r="H950" s="33" t="str">
        <f>IF($G950&lt;&gt;"",VLOOKUP($G950,Parametros!$I$3:$N$102,2,FALSE),"")</f>
        <v/>
      </c>
      <c r="I950" s="33" t="str">
        <f>IF($G950&lt;&gt;"",VLOOKUP($G950,Parametros!$I$3:$N$102,4,FALSE),"")</f>
        <v/>
      </c>
      <c r="J950" s="9"/>
      <c r="K950" s="33" t="str">
        <f>IF($J950&lt;&gt;"",VLOOKUP($J950,Parametros!$AL$3:$AN$102,3,FALSE),"")</f>
        <v/>
      </c>
      <c r="L950" s="9"/>
      <c r="M950" s="10"/>
      <c r="S950" s="22" t="str">
        <f t="shared" si="46"/>
        <v/>
      </c>
      <c r="T950" s="9"/>
      <c r="U950" s="9"/>
      <c r="V950" s="69" t="str">
        <f t="shared" si="44"/>
        <v/>
      </c>
      <c r="W950" s="10"/>
    </row>
    <row r="951" spans="1:23" x14ac:dyDescent="0.2">
      <c r="A951" s="22" t="str">
        <f t="shared" si="45"/>
        <v/>
      </c>
      <c r="B951" s="9"/>
      <c r="C951" s="9"/>
      <c r="D951" s="9"/>
      <c r="E951" s="9"/>
      <c r="F951" s="14"/>
      <c r="G951" s="9"/>
      <c r="H951" s="33" t="str">
        <f>IF($G951&lt;&gt;"",VLOOKUP($G951,Parametros!$I$3:$N$102,2,FALSE),"")</f>
        <v/>
      </c>
      <c r="I951" s="33" t="str">
        <f>IF($G951&lt;&gt;"",VLOOKUP($G951,Parametros!$I$3:$N$102,4,FALSE),"")</f>
        <v/>
      </c>
      <c r="J951" s="9"/>
      <c r="K951" s="33" t="str">
        <f>IF($J951&lt;&gt;"",VLOOKUP($J951,Parametros!$AL$3:$AN$102,3,FALSE),"")</f>
        <v/>
      </c>
      <c r="L951" s="9"/>
      <c r="M951" s="10"/>
      <c r="S951" s="22" t="str">
        <f t="shared" si="46"/>
        <v/>
      </c>
      <c r="T951" s="9"/>
      <c r="U951" s="9"/>
      <c r="V951" s="69" t="str">
        <f t="shared" si="44"/>
        <v/>
      </c>
      <c r="W951" s="10"/>
    </row>
    <row r="952" spans="1:23" x14ac:dyDescent="0.2">
      <c r="A952" s="22" t="str">
        <f t="shared" si="45"/>
        <v/>
      </c>
      <c r="B952" s="9"/>
      <c r="C952" s="9"/>
      <c r="D952" s="9"/>
      <c r="E952" s="9"/>
      <c r="F952" s="14"/>
      <c r="G952" s="9"/>
      <c r="H952" s="33" t="str">
        <f>IF($G952&lt;&gt;"",VLOOKUP($G952,Parametros!$I$3:$N$102,2,FALSE),"")</f>
        <v/>
      </c>
      <c r="I952" s="33" t="str">
        <f>IF($G952&lt;&gt;"",VLOOKUP($G952,Parametros!$I$3:$N$102,4,FALSE),"")</f>
        <v/>
      </c>
      <c r="J952" s="9"/>
      <c r="K952" s="33" t="str">
        <f>IF($J952&lt;&gt;"",VLOOKUP($J952,Parametros!$AL$3:$AN$102,3,FALSE),"")</f>
        <v/>
      </c>
      <c r="L952" s="9"/>
      <c r="M952" s="10"/>
      <c r="S952" s="22" t="str">
        <f t="shared" si="46"/>
        <v/>
      </c>
      <c r="T952" s="9"/>
      <c r="U952" s="9"/>
      <c r="V952" s="69" t="str">
        <f t="shared" si="44"/>
        <v/>
      </c>
      <c r="W952" s="10"/>
    </row>
    <row r="953" spans="1:23" x14ac:dyDescent="0.2">
      <c r="A953" s="22" t="str">
        <f t="shared" si="45"/>
        <v/>
      </c>
      <c r="B953" s="9"/>
      <c r="C953" s="9"/>
      <c r="D953" s="9"/>
      <c r="E953" s="9"/>
      <c r="F953" s="14"/>
      <c r="G953" s="9"/>
      <c r="H953" s="33" t="str">
        <f>IF($G953&lt;&gt;"",VLOOKUP($G953,Parametros!$I$3:$N$102,2,FALSE),"")</f>
        <v/>
      </c>
      <c r="I953" s="33" t="str">
        <f>IF($G953&lt;&gt;"",VLOOKUP($G953,Parametros!$I$3:$N$102,4,FALSE),"")</f>
        <v/>
      </c>
      <c r="J953" s="9"/>
      <c r="K953" s="33" t="str">
        <f>IF($J953&lt;&gt;"",VLOOKUP($J953,Parametros!$AL$3:$AN$102,3,FALSE),"")</f>
        <v/>
      </c>
      <c r="L953" s="9"/>
      <c r="M953" s="10"/>
      <c r="S953" s="22" t="str">
        <f t="shared" si="46"/>
        <v/>
      </c>
      <c r="T953" s="9"/>
      <c r="U953" s="9"/>
      <c r="V953" s="69" t="str">
        <f t="shared" si="44"/>
        <v/>
      </c>
      <c r="W953" s="10"/>
    </row>
    <row r="954" spans="1:23" x14ac:dyDescent="0.2">
      <c r="A954" s="22" t="str">
        <f t="shared" si="45"/>
        <v/>
      </c>
      <c r="B954" s="9"/>
      <c r="C954" s="9"/>
      <c r="D954" s="9"/>
      <c r="E954" s="9"/>
      <c r="F954" s="14"/>
      <c r="G954" s="9"/>
      <c r="H954" s="33" t="str">
        <f>IF($G954&lt;&gt;"",VLOOKUP($G954,Parametros!$I$3:$N$102,2,FALSE),"")</f>
        <v/>
      </c>
      <c r="I954" s="33" t="str">
        <f>IF($G954&lt;&gt;"",VLOOKUP($G954,Parametros!$I$3:$N$102,4,FALSE),"")</f>
        <v/>
      </c>
      <c r="J954" s="9"/>
      <c r="K954" s="33" t="str">
        <f>IF($J954&lt;&gt;"",VLOOKUP($J954,Parametros!$AL$3:$AN$102,3,FALSE),"")</f>
        <v/>
      </c>
      <c r="L954" s="9"/>
      <c r="M954" s="10"/>
      <c r="S954" s="22" t="str">
        <f t="shared" si="46"/>
        <v/>
      </c>
      <c r="T954" s="9"/>
      <c r="U954" s="9"/>
      <c r="V954" s="69" t="str">
        <f t="shared" si="44"/>
        <v/>
      </c>
      <c r="W954" s="10"/>
    </row>
    <row r="955" spans="1:23" x14ac:dyDescent="0.2">
      <c r="A955" s="22" t="str">
        <f t="shared" si="45"/>
        <v/>
      </c>
      <c r="B955" s="9"/>
      <c r="C955" s="9"/>
      <c r="D955" s="9"/>
      <c r="E955" s="9"/>
      <c r="F955" s="14"/>
      <c r="G955" s="9"/>
      <c r="H955" s="33" t="str">
        <f>IF($G955&lt;&gt;"",VLOOKUP($G955,Parametros!$I$3:$N$102,2,FALSE),"")</f>
        <v/>
      </c>
      <c r="I955" s="33" t="str">
        <f>IF($G955&lt;&gt;"",VLOOKUP($G955,Parametros!$I$3:$N$102,4,FALSE),"")</f>
        <v/>
      </c>
      <c r="J955" s="9"/>
      <c r="K955" s="33" t="str">
        <f>IF($J955&lt;&gt;"",VLOOKUP($J955,Parametros!$AL$3:$AN$102,3,FALSE),"")</f>
        <v/>
      </c>
      <c r="L955" s="9"/>
      <c r="M955" s="10"/>
      <c r="S955" s="22" t="str">
        <f t="shared" si="46"/>
        <v/>
      </c>
      <c r="T955" s="9"/>
      <c r="U955" s="9"/>
      <c r="V955" s="69" t="str">
        <f t="shared" si="44"/>
        <v/>
      </c>
      <c r="W955" s="10"/>
    </row>
    <row r="956" spans="1:23" x14ac:dyDescent="0.2">
      <c r="A956" s="22" t="str">
        <f t="shared" si="45"/>
        <v/>
      </c>
      <c r="B956" s="9"/>
      <c r="C956" s="9"/>
      <c r="D956" s="9"/>
      <c r="E956" s="9"/>
      <c r="F956" s="14"/>
      <c r="G956" s="9"/>
      <c r="H956" s="33" t="str">
        <f>IF($G956&lt;&gt;"",VLOOKUP($G956,Parametros!$I$3:$N$102,2,FALSE),"")</f>
        <v/>
      </c>
      <c r="I956" s="33" t="str">
        <f>IF($G956&lt;&gt;"",VLOOKUP($G956,Parametros!$I$3:$N$102,4,FALSE),"")</f>
        <v/>
      </c>
      <c r="J956" s="9"/>
      <c r="K956" s="33" t="str">
        <f>IF($J956&lt;&gt;"",VLOOKUP($J956,Parametros!$AL$3:$AN$102,3,FALSE),"")</f>
        <v/>
      </c>
      <c r="L956" s="9"/>
      <c r="M956" s="10"/>
      <c r="S956" s="22" t="str">
        <f t="shared" si="46"/>
        <v/>
      </c>
      <c r="T956" s="9"/>
      <c r="U956" s="9"/>
      <c r="V956" s="69" t="str">
        <f t="shared" si="44"/>
        <v/>
      </c>
      <c r="W956" s="10"/>
    </row>
    <row r="957" spans="1:23" x14ac:dyDescent="0.2">
      <c r="A957" s="22" t="str">
        <f t="shared" si="45"/>
        <v/>
      </c>
      <c r="B957" s="9"/>
      <c r="C957" s="9"/>
      <c r="D957" s="9"/>
      <c r="E957" s="9"/>
      <c r="F957" s="14"/>
      <c r="G957" s="9"/>
      <c r="H957" s="33" t="str">
        <f>IF($G957&lt;&gt;"",VLOOKUP($G957,Parametros!$I$3:$N$102,2,FALSE),"")</f>
        <v/>
      </c>
      <c r="I957" s="33" t="str">
        <f>IF($G957&lt;&gt;"",VLOOKUP($G957,Parametros!$I$3:$N$102,4,FALSE),"")</f>
        <v/>
      </c>
      <c r="J957" s="9"/>
      <c r="K957" s="33" t="str">
        <f>IF($J957&lt;&gt;"",VLOOKUP($J957,Parametros!$AL$3:$AN$102,3,FALSE),"")</f>
        <v/>
      </c>
      <c r="L957" s="9"/>
      <c r="M957" s="10"/>
      <c r="S957" s="22" t="str">
        <f t="shared" si="46"/>
        <v/>
      </c>
      <c r="T957" s="9"/>
      <c r="U957" s="9"/>
      <c r="V957" s="69" t="str">
        <f t="shared" si="44"/>
        <v/>
      </c>
      <c r="W957" s="10"/>
    </row>
    <row r="958" spans="1:23" x14ac:dyDescent="0.2">
      <c r="A958" s="22" t="str">
        <f t="shared" si="45"/>
        <v/>
      </c>
      <c r="B958" s="9"/>
      <c r="C958" s="9"/>
      <c r="D958" s="9"/>
      <c r="E958" s="9"/>
      <c r="F958" s="14"/>
      <c r="G958" s="9"/>
      <c r="H958" s="33" t="str">
        <f>IF($G958&lt;&gt;"",VLOOKUP($G958,Parametros!$I$3:$N$102,2,FALSE),"")</f>
        <v/>
      </c>
      <c r="I958" s="33" t="str">
        <f>IF($G958&lt;&gt;"",VLOOKUP($G958,Parametros!$I$3:$N$102,4,FALSE),"")</f>
        <v/>
      </c>
      <c r="J958" s="9"/>
      <c r="K958" s="33" t="str">
        <f>IF($J958&lt;&gt;"",VLOOKUP($J958,Parametros!$AL$3:$AN$102,3,FALSE),"")</f>
        <v/>
      </c>
      <c r="L958" s="9"/>
      <c r="M958" s="10"/>
      <c r="S958" s="22" t="str">
        <f t="shared" si="46"/>
        <v/>
      </c>
      <c r="T958" s="9"/>
      <c r="U958" s="9"/>
      <c r="V958" s="69" t="str">
        <f t="shared" si="44"/>
        <v/>
      </c>
      <c r="W958" s="10"/>
    </row>
    <row r="959" spans="1:23" x14ac:dyDescent="0.2">
      <c r="A959" s="22" t="str">
        <f t="shared" si="45"/>
        <v/>
      </c>
      <c r="B959" s="9"/>
      <c r="C959" s="9"/>
      <c r="D959" s="9"/>
      <c r="E959" s="9"/>
      <c r="F959" s="14"/>
      <c r="G959" s="9"/>
      <c r="H959" s="33" t="str">
        <f>IF($G959&lt;&gt;"",VLOOKUP($G959,Parametros!$I$3:$N$102,2,FALSE),"")</f>
        <v/>
      </c>
      <c r="I959" s="33" t="str">
        <f>IF($G959&lt;&gt;"",VLOOKUP($G959,Parametros!$I$3:$N$102,4,FALSE),"")</f>
        <v/>
      </c>
      <c r="J959" s="9"/>
      <c r="K959" s="33" t="str">
        <f>IF($J959&lt;&gt;"",VLOOKUP($J959,Parametros!$AL$3:$AN$102,3,FALSE),"")</f>
        <v/>
      </c>
      <c r="L959" s="9"/>
      <c r="M959" s="10"/>
      <c r="S959" s="22" t="str">
        <f t="shared" si="46"/>
        <v/>
      </c>
      <c r="T959" s="9"/>
      <c r="U959" s="9"/>
      <c r="V959" s="69" t="str">
        <f t="shared" si="44"/>
        <v/>
      </c>
      <c r="W959" s="10"/>
    </row>
    <row r="960" spans="1:23" x14ac:dyDescent="0.2">
      <c r="A960" s="22" t="str">
        <f t="shared" si="45"/>
        <v/>
      </c>
      <c r="B960" s="9"/>
      <c r="C960" s="9"/>
      <c r="D960" s="9"/>
      <c r="E960" s="9"/>
      <c r="F960" s="14"/>
      <c r="G960" s="9"/>
      <c r="H960" s="33" t="str">
        <f>IF($G960&lt;&gt;"",VLOOKUP($G960,Parametros!$I$3:$N$102,2,FALSE),"")</f>
        <v/>
      </c>
      <c r="I960" s="33" t="str">
        <f>IF($G960&lt;&gt;"",VLOOKUP($G960,Parametros!$I$3:$N$102,4,FALSE),"")</f>
        <v/>
      </c>
      <c r="J960" s="9"/>
      <c r="K960" s="33" t="str">
        <f>IF($J960&lt;&gt;"",VLOOKUP($J960,Parametros!$AL$3:$AN$102,3,FALSE),"")</f>
        <v/>
      </c>
      <c r="L960" s="9"/>
      <c r="M960" s="10"/>
      <c r="S960" s="22" t="str">
        <f t="shared" si="46"/>
        <v/>
      </c>
      <c r="T960" s="9"/>
      <c r="U960" s="9"/>
      <c r="V960" s="69" t="str">
        <f t="shared" si="44"/>
        <v/>
      </c>
      <c r="W960" s="10"/>
    </row>
    <row r="961" spans="1:23" x14ac:dyDescent="0.2">
      <c r="A961" s="22" t="str">
        <f t="shared" si="45"/>
        <v/>
      </c>
      <c r="B961" s="9"/>
      <c r="C961" s="9"/>
      <c r="D961" s="9"/>
      <c r="E961" s="9"/>
      <c r="F961" s="14"/>
      <c r="G961" s="9"/>
      <c r="H961" s="33" t="str">
        <f>IF($G961&lt;&gt;"",VLOOKUP($G961,Parametros!$I$3:$N$102,2,FALSE),"")</f>
        <v/>
      </c>
      <c r="I961" s="33" t="str">
        <f>IF($G961&lt;&gt;"",VLOOKUP($G961,Parametros!$I$3:$N$102,4,FALSE),"")</f>
        <v/>
      </c>
      <c r="J961" s="9"/>
      <c r="K961" s="33" t="str">
        <f>IF($J961&lt;&gt;"",VLOOKUP($J961,Parametros!$AL$3:$AN$102,3,FALSE),"")</f>
        <v/>
      </c>
      <c r="L961" s="9"/>
      <c r="M961" s="10"/>
      <c r="S961" s="22" t="str">
        <f t="shared" si="46"/>
        <v/>
      </c>
      <c r="T961" s="9"/>
      <c r="U961" s="9"/>
      <c r="V961" s="69" t="str">
        <f t="shared" si="44"/>
        <v/>
      </c>
      <c r="W961" s="10"/>
    </row>
    <row r="962" spans="1:23" x14ac:dyDescent="0.2">
      <c r="A962" s="22" t="str">
        <f t="shared" si="45"/>
        <v/>
      </c>
      <c r="B962" s="9"/>
      <c r="C962" s="9"/>
      <c r="D962" s="9"/>
      <c r="E962" s="9"/>
      <c r="F962" s="14"/>
      <c r="G962" s="9"/>
      <c r="H962" s="33" t="str">
        <f>IF($G962&lt;&gt;"",VLOOKUP($G962,Parametros!$I$3:$N$102,2,FALSE),"")</f>
        <v/>
      </c>
      <c r="I962" s="33" t="str">
        <f>IF($G962&lt;&gt;"",VLOOKUP($G962,Parametros!$I$3:$N$102,4,FALSE),"")</f>
        <v/>
      </c>
      <c r="J962" s="9"/>
      <c r="K962" s="33" t="str">
        <f>IF($J962&lt;&gt;"",VLOOKUP($J962,Parametros!$AL$3:$AN$102,3,FALSE),"")</f>
        <v/>
      </c>
      <c r="L962" s="9"/>
      <c r="M962" s="10"/>
      <c r="S962" s="22" t="str">
        <f t="shared" si="46"/>
        <v/>
      </c>
      <c r="T962" s="9"/>
      <c r="U962" s="9"/>
      <c r="V962" s="69" t="str">
        <f t="shared" si="44"/>
        <v/>
      </c>
      <c r="W962" s="10"/>
    </row>
    <row r="963" spans="1:23" x14ac:dyDescent="0.2">
      <c r="A963" s="22" t="str">
        <f t="shared" si="45"/>
        <v/>
      </c>
      <c r="B963" s="9"/>
      <c r="C963" s="9"/>
      <c r="D963" s="9"/>
      <c r="E963" s="9"/>
      <c r="F963" s="14"/>
      <c r="G963" s="9"/>
      <c r="H963" s="33" t="str">
        <f>IF($G963&lt;&gt;"",VLOOKUP($G963,Parametros!$I$3:$N$102,2,FALSE),"")</f>
        <v/>
      </c>
      <c r="I963" s="33" t="str">
        <f>IF($G963&lt;&gt;"",VLOOKUP($G963,Parametros!$I$3:$N$102,4,FALSE),"")</f>
        <v/>
      </c>
      <c r="J963" s="9"/>
      <c r="K963" s="33" t="str">
        <f>IF($J963&lt;&gt;"",VLOOKUP($J963,Parametros!$AL$3:$AN$102,3,FALSE),"")</f>
        <v/>
      </c>
      <c r="L963" s="9"/>
      <c r="M963" s="10"/>
      <c r="S963" s="22" t="str">
        <f t="shared" si="46"/>
        <v/>
      </c>
      <c r="T963" s="9"/>
      <c r="U963" s="9"/>
      <c r="V963" s="69" t="str">
        <f t="shared" si="44"/>
        <v/>
      </c>
      <c r="W963" s="10"/>
    </row>
    <row r="964" spans="1:23" x14ac:dyDescent="0.2">
      <c r="A964" s="22" t="str">
        <f t="shared" si="45"/>
        <v/>
      </c>
      <c r="B964" s="9"/>
      <c r="C964" s="9"/>
      <c r="D964" s="9"/>
      <c r="E964" s="9"/>
      <c r="F964" s="14"/>
      <c r="G964" s="9"/>
      <c r="H964" s="33" t="str">
        <f>IF($G964&lt;&gt;"",VLOOKUP($G964,Parametros!$I$3:$N$102,2,FALSE),"")</f>
        <v/>
      </c>
      <c r="I964" s="33" t="str">
        <f>IF($G964&lt;&gt;"",VLOOKUP($G964,Parametros!$I$3:$N$102,4,FALSE),"")</f>
        <v/>
      </c>
      <c r="J964" s="9"/>
      <c r="K964" s="33" t="str">
        <f>IF($J964&lt;&gt;"",VLOOKUP($J964,Parametros!$AL$3:$AN$102,3,FALSE),"")</f>
        <v/>
      </c>
      <c r="L964" s="9"/>
      <c r="M964" s="10"/>
      <c r="S964" s="22" t="str">
        <f t="shared" si="46"/>
        <v/>
      </c>
      <c r="T964" s="9"/>
      <c r="U964" s="9"/>
      <c r="V964" s="69" t="str">
        <f t="shared" ref="V964:V1002" si="47">T964&amp;U964</f>
        <v/>
      </c>
      <c r="W964" s="10"/>
    </row>
    <row r="965" spans="1:23" x14ac:dyDescent="0.2">
      <c r="A965" s="22" t="str">
        <f t="shared" ref="A965:A1002" si="48">IF($C965&lt;&gt;"",$A964+1,"")</f>
        <v/>
      </c>
      <c r="B965" s="9"/>
      <c r="C965" s="9"/>
      <c r="D965" s="9"/>
      <c r="E965" s="9"/>
      <c r="F965" s="14"/>
      <c r="G965" s="9"/>
      <c r="H965" s="33" t="str">
        <f>IF($G965&lt;&gt;"",VLOOKUP($G965,Parametros!$I$3:$N$102,2,FALSE),"")</f>
        <v/>
      </c>
      <c r="I965" s="33" t="str">
        <f>IF($G965&lt;&gt;"",VLOOKUP($G965,Parametros!$I$3:$N$102,4,FALSE),"")</f>
        <v/>
      </c>
      <c r="J965" s="9"/>
      <c r="K965" s="33" t="str">
        <f>IF($J965&lt;&gt;"",VLOOKUP($J965,Parametros!$AL$3:$AN$102,3,FALSE),"")</f>
        <v/>
      </c>
      <c r="L965" s="9"/>
      <c r="M965" s="10"/>
      <c r="S965" s="22" t="str">
        <f t="shared" ref="S965:S1002" si="49">IF($U965&lt;&gt;"",$S964+1,"")</f>
        <v/>
      </c>
      <c r="T965" s="9"/>
      <c r="U965" s="9"/>
      <c r="V965" s="69" t="str">
        <f t="shared" si="47"/>
        <v/>
      </c>
      <c r="W965" s="10"/>
    </row>
    <row r="966" spans="1:23" x14ac:dyDescent="0.2">
      <c r="A966" s="22" t="str">
        <f t="shared" si="48"/>
        <v/>
      </c>
      <c r="B966" s="9"/>
      <c r="C966" s="9"/>
      <c r="D966" s="9"/>
      <c r="E966" s="9"/>
      <c r="F966" s="14"/>
      <c r="G966" s="9"/>
      <c r="H966" s="33" t="str">
        <f>IF($G966&lt;&gt;"",VLOOKUP($G966,Parametros!$I$3:$N$102,2,FALSE),"")</f>
        <v/>
      </c>
      <c r="I966" s="33" t="str">
        <f>IF($G966&lt;&gt;"",VLOOKUP($G966,Parametros!$I$3:$N$102,4,FALSE),"")</f>
        <v/>
      </c>
      <c r="J966" s="9"/>
      <c r="K966" s="33" t="str">
        <f>IF($J966&lt;&gt;"",VLOOKUP($J966,Parametros!$AL$3:$AN$102,3,FALSE),"")</f>
        <v/>
      </c>
      <c r="L966" s="9"/>
      <c r="M966" s="10"/>
      <c r="S966" s="22" t="str">
        <f t="shared" si="49"/>
        <v/>
      </c>
      <c r="T966" s="9"/>
      <c r="U966" s="9"/>
      <c r="V966" s="69" t="str">
        <f t="shared" si="47"/>
        <v/>
      </c>
      <c r="W966" s="10"/>
    </row>
    <row r="967" spans="1:23" x14ac:dyDescent="0.2">
      <c r="A967" s="22" t="str">
        <f t="shared" si="48"/>
        <v/>
      </c>
      <c r="B967" s="9"/>
      <c r="C967" s="9"/>
      <c r="D967" s="9"/>
      <c r="E967" s="9"/>
      <c r="F967" s="14"/>
      <c r="G967" s="9"/>
      <c r="H967" s="33" t="str">
        <f>IF($G967&lt;&gt;"",VLOOKUP($G967,Parametros!$I$3:$N$102,2,FALSE),"")</f>
        <v/>
      </c>
      <c r="I967" s="33" t="str">
        <f>IF($G967&lt;&gt;"",VLOOKUP($G967,Parametros!$I$3:$N$102,4,FALSE),"")</f>
        <v/>
      </c>
      <c r="J967" s="9"/>
      <c r="K967" s="33" t="str">
        <f>IF($J967&lt;&gt;"",VLOOKUP($J967,Parametros!$AL$3:$AN$102,3,FALSE),"")</f>
        <v/>
      </c>
      <c r="L967" s="9"/>
      <c r="M967" s="10"/>
      <c r="S967" s="22" t="str">
        <f t="shared" si="49"/>
        <v/>
      </c>
      <c r="T967" s="9"/>
      <c r="U967" s="9"/>
      <c r="V967" s="69" t="str">
        <f t="shared" si="47"/>
        <v/>
      </c>
      <c r="W967" s="10"/>
    </row>
    <row r="968" spans="1:23" x14ac:dyDescent="0.2">
      <c r="A968" s="22" t="str">
        <f t="shared" si="48"/>
        <v/>
      </c>
      <c r="B968" s="9"/>
      <c r="C968" s="9"/>
      <c r="D968" s="9"/>
      <c r="E968" s="9"/>
      <c r="F968" s="14"/>
      <c r="G968" s="9"/>
      <c r="H968" s="33" t="str">
        <f>IF($G968&lt;&gt;"",VLOOKUP($G968,Parametros!$I$3:$N$102,2,FALSE),"")</f>
        <v/>
      </c>
      <c r="I968" s="33" t="str">
        <f>IF($G968&lt;&gt;"",VLOOKUP($G968,Parametros!$I$3:$N$102,4,FALSE),"")</f>
        <v/>
      </c>
      <c r="J968" s="9"/>
      <c r="K968" s="33" t="str">
        <f>IF($J968&lt;&gt;"",VLOOKUP($J968,Parametros!$AL$3:$AN$102,3,FALSE),"")</f>
        <v/>
      </c>
      <c r="L968" s="9"/>
      <c r="M968" s="10"/>
      <c r="S968" s="22" t="str">
        <f t="shared" si="49"/>
        <v/>
      </c>
      <c r="T968" s="9"/>
      <c r="U968" s="9"/>
      <c r="V968" s="69" t="str">
        <f t="shared" si="47"/>
        <v/>
      </c>
      <c r="W968" s="10"/>
    </row>
    <row r="969" spans="1:23" x14ac:dyDescent="0.2">
      <c r="A969" s="22" t="str">
        <f t="shared" si="48"/>
        <v/>
      </c>
      <c r="B969" s="9"/>
      <c r="C969" s="9"/>
      <c r="D969" s="9"/>
      <c r="E969" s="9"/>
      <c r="F969" s="14"/>
      <c r="G969" s="9"/>
      <c r="H969" s="33" t="str">
        <f>IF($G969&lt;&gt;"",VLOOKUP($G969,Parametros!$I$3:$N$102,2,FALSE),"")</f>
        <v/>
      </c>
      <c r="I969" s="33" t="str">
        <f>IF($G969&lt;&gt;"",VLOOKUP($G969,Parametros!$I$3:$N$102,4,FALSE),"")</f>
        <v/>
      </c>
      <c r="J969" s="9"/>
      <c r="K969" s="33" t="str">
        <f>IF($J969&lt;&gt;"",VLOOKUP($J969,Parametros!$AL$3:$AN$102,3,FALSE),"")</f>
        <v/>
      </c>
      <c r="L969" s="9"/>
      <c r="M969" s="10"/>
      <c r="S969" s="22" t="str">
        <f t="shared" si="49"/>
        <v/>
      </c>
      <c r="T969" s="9"/>
      <c r="U969" s="9"/>
      <c r="V969" s="69" t="str">
        <f t="shared" si="47"/>
        <v/>
      </c>
      <c r="W969" s="10"/>
    </row>
    <row r="970" spans="1:23" x14ac:dyDescent="0.2">
      <c r="A970" s="22" t="str">
        <f t="shared" si="48"/>
        <v/>
      </c>
      <c r="B970" s="9"/>
      <c r="C970" s="9"/>
      <c r="D970" s="9"/>
      <c r="E970" s="9"/>
      <c r="F970" s="14"/>
      <c r="G970" s="9"/>
      <c r="H970" s="33" t="str">
        <f>IF($G970&lt;&gt;"",VLOOKUP($G970,Parametros!$I$3:$N$102,2,FALSE),"")</f>
        <v/>
      </c>
      <c r="I970" s="33" t="str">
        <f>IF($G970&lt;&gt;"",VLOOKUP($G970,Parametros!$I$3:$N$102,4,FALSE),"")</f>
        <v/>
      </c>
      <c r="J970" s="9"/>
      <c r="K970" s="33" t="str">
        <f>IF($J970&lt;&gt;"",VLOOKUP($J970,Parametros!$AL$3:$AN$102,3,FALSE),"")</f>
        <v/>
      </c>
      <c r="L970" s="9"/>
      <c r="M970" s="10"/>
      <c r="S970" s="22" t="str">
        <f t="shared" si="49"/>
        <v/>
      </c>
      <c r="T970" s="9"/>
      <c r="U970" s="9"/>
      <c r="V970" s="69" t="str">
        <f t="shared" si="47"/>
        <v/>
      </c>
      <c r="W970" s="10"/>
    </row>
    <row r="971" spans="1:23" x14ac:dyDescent="0.2">
      <c r="A971" s="22" t="str">
        <f t="shared" si="48"/>
        <v/>
      </c>
      <c r="B971" s="9"/>
      <c r="C971" s="9"/>
      <c r="D971" s="9"/>
      <c r="E971" s="9"/>
      <c r="F971" s="14"/>
      <c r="G971" s="9"/>
      <c r="H971" s="33" t="str">
        <f>IF($G971&lt;&gt;"",VLOOKUP($G971,Parametros!$I$3:$N$102,2,FALSE),"")</f>
        <v/>
      </c>
      <c r="I971" s="33" t="str">
        <f>IF($G971&lt;&gt;"",VLOOKUP($G971,Parametros!$I$3:$N$102,4,FALSE),"")</f>
        <v/>
      </c>
      <c r="J971" s="9"/>
      <c r="K971" s="33" t="str">
        <f>IF($J971&lt;&gt;"",VLOOKUP($J971,Parametros!$AL$3:$AN$102,3,FALSE),"")</f>
        <v/>
      </c>
      <c r="L971" s="9"/>
      <c r="M971" s="10"/>
      <c r="S971" s="22" t="str">
        <f t="shared" si="49"/>
        <v/>
      </c>
      <c r="T971" s="9"/>
      <c r="U971" s="9"/>
      <c r="V971" s="69" t="str">
        <f t="shared" si="47"/>
        <v/>
      </c>
      <c r="W971" s="10"/>
    </row>
    <row r="972" spans="1:23" x14ac:dyDescent="0.2">
      <c r="A972" s="22" t="str">
        <f t="shared" si="48"/>
        <v/>
      </c>
      <c r="B972" s="9"/>
      <c r="C972" s="9"/>
      <c r="D972" s="9"/>
      <c r="E972" s="9"/>
      <c r="F972" s="14"/>
      <c r="G972" s="9"/>
      <c r="H972" s="33" t="str">
        <f>IF($G972&lt;&gt;"",VLOOKUP($G972,Parametros!$I$3:$N$102,2,FALSE),"")</f>
        <v/>
      </c>
      <c r="I972" s="33" t="str">
        <f>IF($G972&lt;&gt;"",VLOOKUP($G972,Parametros!$I$3:$N$102,4,FALSE),"")</f>
        <v/>
      </c>
      <c r="J972" s="9"/>
      <c r="K972" s="33" t="str">
        <f>IF($J972&lt;&gt;"",VLOOKUP($J972,Parametros!$AL$3:$AN$102,3,FALSE),"")</f>
        <v/>
      </c>
      <c r="L972" s="9"/>
      <c r="M972" s="10"/>
      <c r="S972" s="22" t="str">
        <f t="shared" si="49"/>
        <v/>
      </c>
      <c r="T972" s="9"/>
      <c r="U972" s="9"/>
      <c r="V972" s="69" t="str">
        <f t="shared" si="47"/>
        <v/>
      </c>
      <c r="W972" s="10"/>
    </row>
    <row r="973" spans="1:23" x14ac:dyDescent="0.2">
      <c r="A973" s="22" t="str">
        <f t="shared" si="48"/>
        <v/>
      </c>
      <c r="B973" s="9"/>
      <c r="C973" s="9"/>
      <c r="D973" s="9"/>
      <c r="E973" s="9"/>
      <c r="F973" s="14"/>
      <c r="G973" s="9"/>
      <c r="H973" s="33" t="str">
        <f>IF($G973&lt;&gt;"",VLOOKUP($G973,Parametros!$I$3:$N$102,2,FALSE),"")</f>
        <v/>
      </c>
      <c r="I973" s="33" t="str">
        <f>IF($G973&lt;&gt;"",VLOOKUP($G973,Parametros!$I$3:$N$102,4,FALSE),"")</f>
        <v/>
      </c>
      <c r="J973" s="9"/>
      <c r="K973" s="33" t="str">
        <f>IF($J973&lt;&gt;"",VLOOKUP($J973,Parametros!$AL$3:$AN$102,3,FALSE),"")</f>
        <v/>
      </c>
      <c r="L973" s="9"/>
      <c r="M973" s="10"/>
      <c r="S973" s="22" t="str">
        <f t="shared" si="49"/>
        <v/>
      </c>
      <c r="T973" s="9"/>
      <c r="U973" s="9"/>
      <c r="V973" s="69" t="str">
        <f t="shared" si="47"/>
        <v/>
      </c>
      <c r="W973" s="10"/>
    </row>
    <row r="974" spans="1:23" x14ac:dyDescent="0.2">
      <c r="A974" s="22" t="str">
        <f t="shared" si="48"/>
        <v/>
      </c>
      <c r="B974" s="9"/>
      <c r="C974" s="9"/>
      <c r="D974" s="9"/>
      <c r="E974" s="9"/>
      <c r="F974" s="14"/>
      <c r="G974" s="9"/>
      <c r="H974" s="33" t="str">
        <f>IF($G974&lt;&gt;"",VLOOKUP($G974,Parametros!$I$3:$N$102,2,FALSE),"")</f>
        <v/>
      </c>
      <c r="I974" s="33" t="str">
        <f>IF($G974&lt;&gt;"",VLOOKUP($G974,Parametros!$I$3:$N$102,4,FALSE),"")</f>
        <v/>
      </c>
      <c r="J974" s="9"/>
      <c r="K974" s="33" t="str">
        <f>IF($J974&lt;&gt;"",VLOOKUP($J974,Parametros!$AL$3:$AN$102,3,FALSE),"")</f>
        <v/>
      </c>
      <c r="L974" s="9"/>
      <c r="M974" s="10"/>
      <c r="S974" s="22" t="str">
        <f t="shared" si="49"/>
        <v/>
      </c>
      <c r="T974" s="9"/>
      <c r="U974" s="9"/>
      <c r="V974" s="69" t="str">
        <f t="shared" si="47"/>
        <v/>
      </c>
      <c r="W974" s="10"/>
    </row>
    <row r="975" spans="1:23" x14ac:dyDescent="0.2">
      <c r="A975" s="22" t="str">
        <f t="shared" si="48"/>
        <v/>
      </c>
      <c r="B975" s="9"/>
      <c r="C975" s="9"/>
      <c r="D975" s="9"/>
      <c r="E975" s="9"/>
      <c r="F975" s="14"/>
      <c r="G975" s="9"/>
      <c r="H975" s="33" t="str">
        <f>IF($G975&lt;&gt;"",VLOOKUP($G975,Parametros!$I$3:$N$102,2,FALSE),"")</f>
        <v/>
      </c>
      <c r="I975" s="33" t="str">
        <f>IF($G975&lt;&gt;"",VLOOKUP($G975,Parametros!$I$3:$N$102,4,FALSE),"")</f>
        <v/>
      </c>
      <c r="J975" s="9"/>
      <c r="K975" s="33" t="str">
        <f>IF($J975&lt;&gt;"",VLOOKUP($J975,Parametros!$AL$3:$AN$102,3,FALSE),"")</f>
        <v/>
      </c>
      <c r="L975" s="9"/>
      <c r="M975" s="10"/>
      <c r="S975" s="22" t="str">
        <f t="shared" si="49"/>
        <v/>
      </c>
      <c r="T975" s="9"/>
      <c r="U975" s="9"/>
      <c r="V975" s="69" t="str">
        <f t="shared" si="47"/>
        <v/>
      </c>
      <c r="W975" s="10"/>
    </row>
    <row r="976" spans="1:23" x14ac:dyDescent="0.2">
      <c r="A976" s="22" t="str">
        <f t="shared" si="48"/>
        <v/>
      </c>
      <c r="B976" s="9"/>
      <c r="C976" s="9"/>
      <c r="D976" s="9"/>
      <c r="E976" s="9"/>
      <c r="F976" s="14"/>
      <c r="G976" s="9"/>
      <c r="H976" s="33" t="str">
        <f>IF($G976&lt;&gt;"",VLOOKUP($G976,Parametros!$I$3:$N$102,2,FALSE),"")</f>
        <v/>
      </c>
      <c r="I976" s="33" t="str">
        <f>IF($G976&lt;&gt;"",VLOOKUP($G976,Parametros!$I$3:$N$102,4,FALSE),"")</f>
        <v/>
      </c>
      <c r="J976" s="9"/>
      <c r="K976" s="33" t="str">
        <f>IF($J976&lt;&gt;"",VLOOKUP($J976,Parametros!$AL$3:$AN$102,3,FALSE),"")</f>
        <v/>
      </c>
      <c r="L976" s="9"/>
      <c r="M976" s="10"/>
      <c r="S976" s="22" t="str">
        <f t="shared" si="49"/>
        <v/>
      </c>
      <c r="T976" s="9"/>
      <c r="U976" s="9"/>
      <c r="V976" s="69" t="str">
        <f t="shared" si="47"/>
        <v/>
      </c>
      <c r="W976" s="10"/>
    </row>
    <row r="977" spans="1:23" x14ac:dyDescent="0.2">
      <c r="A977" s="22" t="str">
        <f t="shared" si="48"/>
        <v/>
      </c>
      <c r="B977" s="9"/>
      <c r="C977" s="9"/>
      <c r="D977" s="9"/>
      <c r="E977" s="9"/>
      <c r="F977" s="14"/>
      <c r="G977" s="9"/>
      <c r="H977" s="33" t="str">
        <f>IF($G977&lt;&gt;"",VLOOKUP($G977,Parametros!$I$3:$N$102,2,FALSE),"")</f>
        <v/>
      </c>
      <c r="I977" s="33" t="str">
        <f>IF($G977&lt;&gt;"",VLOOKUP($G977,Parametros!$I$3:$N$102,4,FALSE),"")</f>
        <v/>
      </c>
      <c r="J977" s="9"/>
      <c r="K977" s="33" t="str">
        <f>IF($J977&lt;&gt;"",VLOOKUP($J977,Parametros!$AL$3:$AN$102,3,FALSE),"")</f>
        <v/>
      </c>
      <c r="L977" s="9"/>
      <c r="M977" s="10"/>
      <c r="S977" s="22" t="str">
        <f t="shared" si="49"/>
        <v/>
      </c>
      <c r="T977" s="9"/>
      <c r="U977" s="9"/>
      <c r="V977" s="69" t="str">
        <f t="shared" si="47"/>
        <v/>
      </c>
      <c r="W977" s="10"/>
    </row>
    <row r="978" spans="1:23" x14ac:dyDescent="0.2">
      <c r="A978" s="22" t="str">
        <f t="shared" si="48"/>
        <v/>
      </c>
      <c r="B978" s="9"/>
      <c r="C978" s="9"/>
      <c r="D978" s="9"/>
      <c r="E978" s="9"/>
      <c r="F978" s="14"/>
      <c r="G978" s="9"/>
      <c r="H978" s="33" t="str">
        <f>IF($G978&lt;&gt;"",VLOOKUP($G978,Parametros!$I$3:$N$102,2,FALSE),"")</f>
        <v/>
      </c>
      <c r="I978" s="33" t="str">
        <f>IF($G978&lt;&gt;"",VLOOKUP($G978,Parametros!$I$3:$N$102,4,FALSE),"")</f>
        <v/>
      </c>
      <c r="J978" s="9"/>
      <c r="K978" s="33" t="str">
        <f>IF($J978&lt;&gt;"",VLOOKUP($J978,Parametros!$AL$3:$AN$102,3,FALSE),"")</f>
        <v/>
      </c>
      <c r="L978" s="9"/>
      <c r="M978" s="10"/>
      <c r="S978" s="22" t="str">
        <f t="shared" si="49"/>
        <v/>
      </c>
      <c r="T978" s="9"/>
      <c r="U978" s="9"/>
      <c r="V978" s="69" t="str">
        <f t="shared" si="47"/>
        <v/>
      </c>
      <c r="W978" s="10"/>
    </row>
    <row r="979" spans="1:23" x14ac:dyDescent="0.2">
      <c r="A979" s="22" t="str">
        <f t="shared" si="48"/>
        <v/>
      </c>
      <c r="B979" s="9"/>
      <c r="C979" s="9"/>
      <c r="D979" s="9"/>
      <c r="E979" s="9"/>
      <c r="F979" s="14"/>
      <c r="G979" s="9"/>
      <c r="H979" s="33" t="str">
        <f>IF($G979&lt;&gt;"",VLOOKUP($G979,Parametros!$I$3:$N$102,2,FALSE),"")</f>
        <v/>
      </c>
      <c r="I979" s="33" t="str">
        <f>IF($G979&lt;&gt;"",VLOOKUP($G979,Parametros!$I$3:$N$102,4,FALSE),"")</f>
        <v/>
      </c>
      <c r="J979" s="9"/>
      <c r="K979" s="33" t="str">
        <f>IF($J979&lt;&gt;"",VLOOKUP($J979,Parametros!$AL$3:$AN$102,3,FALSE),"")</f>
        <v/>
      </c>
      <c r="L979" s="9"/>
      <c r="M979" s="10"/>
      <c r="S979" s="22" t="str">
        <f t="shared" si="49"/>
        <v/>
      </c>
      <c r="T979" s="9"/>
      <c r="U979" s="9"/>
      <c r="V979" s="69" t="str">
        <f t="shared" si="47"/>
        <v/>
      </c>
      <c r="W979" s="10"/>
    </row>
    <row r="980" spans="1:23" x14ac:dyDescent="0.2">
      <c r="A980" s="22" t="str">
        <f t="shared" si="48"/>
        <v/>
      </c>
      <c r="B980" s="9"/>
      <c r="C980" s="9"/>
      <c r="D980" s="9"/>
      <c r="E980" s="9"/>
      <c r="F980" s="14"/>
      <c r="G980" s="9"/>
      <c r="H980" s="33" t="str">
        <f>IF($G980&lt;&gt;"",VLOOKUP($G980,Parametros!$I$3:$N$102,2,FALSE),"")</f>
        <v/>
      </c>
      <c r="I980" s="33" t="str">
        <f>IF($G980&lt;&gt;"",VLOOKUP($G980,Parametros!$I$3:$N$102,4,FALSE),"")</f>
        <v/>
      </c>
      <c r="J980" s="9"/>
      <c r="K980" s="33" t="str">
        <f>IF($J980&lt;&gt;"",VLOOKUP($J980,Parametros!$AL$3:$AN$102,3,FALSE),"")</f>
        <v/>
      </c>
      <c r="L980" s="9"/>
      <c r="M980" s="10"/>
      <c r="S980" s="22" t="str">
        <f t="shared" si="49"/>
        <v/>
      </c>
      <c r="T980" s="9"/>
      <c r="U980" s="9"/>
      <c r="V980" s="69" t="str">
        <f t="shared" si="47"/>
        <v/>
      </c>
      <c r="W980" s="10"/>
    </row>
    <row r="981" spans="1:23" x14ac:dyDescent="0.2">
      <c r="A981" s="22" t="str">
        <f t="shared" si="48"/>
        <v/>
      </c>
      <c r="B981" s="9"/>
      <c r="C981" s="9"/>
      <c r="D981" s="9"/>
      <c r="E981" s="9"/>
      <c r="F981" s="14"/>
      <c r="G981" s="9"/>
      <c r="H981" s="33" t="str">
        <f>IF($G981&lt;&gt;"",VLOOKUP($G981,Parametros!$I$3:$N$102,2,FALSE),"")</f>
        <v/>
      </c>
      <c r="I981" s="33" t="str">
        <f>IF($G981&lt;&gt;"",VLOOKUP($G981,Parametros!$I$3:$N$102,4,FALSE),"")</f>
        <v/>
      </c>
      <c r="J981" s="9"/>
      <c r="K981" s="33" t="str">
        <f>IF($J981&lt;&gt;"",VLOOKUP($J981,Parametros!$AL$3:$AN$102,3,FALSE),"")</f>
        <v/>
      </c>
      <c r="L981" s="9"/>
      <c r="M981" s="10"/>
      <c r="S981" s="22" t="str">
        <f t="shared" si="49"/>
        <v/>
      </c>
      <c r="T981" s="9"/>
      <c r="U981" s="9"/>
      <c r="V981" s="69" t="str">
        <f t="shared" si="47"/>
        <v/>
      </c>
      <c r="W981" s="10"/>
    </row>
    <row r="982" spans="1:23" x14ac:dyDescent="0.2">
      <c r="A982" s="22" t="str">
        <f t="shared" si="48"/>
        <v/>
      </c>
      <c r="B982" s="9"/>
      <c r="C982" s="9"/>
      <c r="D982" s="9"/>
      <c r="E982" s="9"/>
      <c r="F982" s="14"/>
      <c r="G982" s="9"/>
      <c r="H982" s="33" t="str">
        <f>IF($G982&lt;&gt;"",VLOOKUP($G982,Parametros!$I$3:$N$102,2,FALSE),"")</f>
        <v/>
      </c>
      <c r="I982" s="33" t="str">
        <f>IF($G982&lt;&gt;"",VLOOKUP($G982,Parametros!$I$3:$N$102,4,FALSE),"")</f>
        <v/>
      </c>
      <c r="J982" s="9"/>
      <c r="K982" s="33" t="str">
        <f>IF($J982&lt;&gt;"",VLOOKUP($J982,Parametros!$AL$3:$AN$102,3,FALSE),"")</f>
        <v/>
      </c>
      <c r="L982" s="9"/>
      <c r="M982" s="10"/>
      <c r="S982" s="22" t="str">
        <f t="shared" si="49"/>
        <v/>
      </c>
      <c r="T982" s="9"/>
      <c r="U982" s="9"/>
      <c r="V982" s="69" t="str">
        <f t="shared" si="47"/>
        <v/>
      </c>
      <c r="W982" s="10"/>
    </row>
    <row r="983" spans="1:23" x14ac:dyDescent="0.2">
      <c r="A983" s="22" t="str">
        <f t="shared" si="48"/>
        <v/>
      </c>
      <c r="B983" s="9"/>
      <c r="C983" s="9"/>
      <c r="D983" s="9"/>
      <c r="E983" s="9"/>
      <c r="F983" s="14"/>
      <c r="G983" s="9"/>
      <c r="H983" s="33" t="str">
        <f>IF($G983&lt;&gt;"",VLOOKUP($G983,Parametros!$I$3:$N$102,2,FALSE),"")</f>
        <v/>
      </c>
      <c r="I983" s="33" t="str">
        <f>IF($G983&lt;&gt;"",VLOOKUP($G983,Parametros!$I$3:$N$102,4,FALSE),"")</f>
        <v/>
      </c>
      <c r="J983" s="9"/>
      <c r="K983" s="33" t="str">
        <f>IF($J983&lt;&gt;"",VLOOKUP($J983,Parametros!$AL$3:$AN$102,3,FALSE),"")</f>
        <v/>
      </c>
      <c r="L983" s="9"/>
      <c r="M983" s="10"/>
      <c r="S983" s="22" t="str">
        <f t="shared" si="49"/>
        <v/>
      </c>
      <c r="T983" s="9"/>
      <c r="U983" s="9"/>
      <c r="V983" s="69" t="str">
        <f t="shared" si="47"/>
        <v/>
      </c>
      <c r="W983" s="10"/>
    </row>
    <row r="984" spans="1:23" x14ac:dyDescent="0.2">
      <c r="A984" s="22" t="str">
        <f t="shared" si="48"/>
        <v/>
      </c>
      <c r="B984" s="9"/>
      <c r="C984" s="9"/>
      <c r="D984" s="9"/>
      <c r="E984" s="9"/>
      <c r="F984" s="14"/>
      <c r="G984" s="9"/>
      <c r="H984" s="33" t="str">
        <f>IF($G984&lt;&gt;"",VLOOKUP($G984,Parametros!$I$3:$N$102,2,FALSE),"")</f>
        <v/>
      </c>
      <c r="I984" s="33" t="str">
        <f>IF($G984&lt;&gt;"",VLOOKUP($G984,Parametros!$I$3:$N$102,4,FALSE),"")</f>
        <v/>
      </c>
      <c r="J984" s="9"/>
      <c r="K984" s="33" t="str">
        <f>IF($J984&lt;&gt;"",VLOOKUP($J984,Parametros!$AL$3:$AN$102,3,FALSE),"")</f>
        <v/>
      </c>
      <c r="L984" s="9"/>
      <c r="M984" s="10"/>
      <c r="S984" s="22" t="str">
        <f t="shared" si="49"/>
        <v/>
      </c>
      <c r="T984" s="9"/>
      <c r="U984" s="9"/>
      <c r="V984" s="69" t="str">
        <f t="shared" si="47"/>
        <v/>
      </c>
      <c r="W984" s="10"/>
    </row>
    <row r="985" spans="1:23" x14ac:dyDescent="0.2">
      <c r="A985" s="22" t="str">
        <f t="shared" si="48"/>
        <v/>
      </c>
      <c r="B985" s="9"/>
      <c r="C985" s="9"/>
      <c r="D985" s="9"/>
      <c r="E985" s="9"/>
      <c r="F985" s="14"/>
      <c r="G985" s="9"/>
      <c r="H985" s="33" t="str">
        <f>IF($G985&lt;&gt;"",VLOOKUP($G985,Parametros!$I$3:$N$102,2,FALSE),"")</f>
        <v/>
      </c>
      <c r="I985" s="33" t="str">
        <f>IF($G985&lt;&gt;"",VLOOKUP($G985,Parametros!$I$3:$N$102,4,FALSE),"")</f>
        <v/>
      </c>
      <c r="J985" s="9"/>
      <c r="K985" s="33" t="str">
        <f>IF($J985&lt;&gt;"",VLOOKUP($J985,Parametros!$AL$3:$AN$102,3,FALSE),"")</f>
        <v/>
      </c>
      <c r="L985" s="9"/>
      <c r="M985" s="10"/>
      <c r="S985" s="22" t="str">
        <f t="shared" si="49"/>
        <v/>
      </c>
      <c r="T985" s="9"/>
      <c r="U985" s="9"/>
      <c r="V985" s="69" t="str">
        <f t="shared" si="47"/>
        <v/>
      </c>
      <c r="W985" s="10"/>
    </row>
    <row r="986" spans="1:23" x14ac:dyDescent="0.2">
      <c r="A986" s="22" t="str">
        <f t="shared" si="48"/>
        <v/>
      </c>
      <c r="B986" s="9"/>
      <c r="C986" s="9"/>
      <c r="D986" s="9"/>
      <c r="E986" s="9"/>
      <c r="F986" s="14"/>
      <c r="G986" s="9"/>
      <c r="H986" s="33" t="str">
        <f>IF($G986&lt;&gt;"",VLOOKUP($G986,Parametros!$I$3:$N$102,2,FALSE),"")</f>
        <v/>
      </c>
      <c r="I986" s="33" t="str">
        <f>IF($G986&lt;&gt;"",VLOOKUP($G986,Parametros!$I$3:$N$102,4,FALSE),"")</f>
        <v/>
      </c>
      <c r="J986" s="9"/>
      <c r="K986" s="33" t="str">
        <f>IF($J986&lt;&gt;"",VLOOKUP($J986,Parametros!$AL$3:$AN$102,3,FALSE),"")</f>
        <v/>
      </c>
      <c r="L986" s="9"/>
      <c r="M986" s="10"/>
      <c r="S986" s="22" t="str">
        <f t="shared" si="49"/>
        <v/>
      </c>
      <c r="T986" s="9"/>
      <c r="U986" s="9"/>
      <c r="V986" s="69" t="str">
        <f t="shared" si="47"/>
        <v/>
      </c>
      <c r="W986" s="10"/>
    </row>
    <row r="987" spans="1:23" x14ac:dyDescent="0.2">
      <c r="A987" s="22" t="str">
        <f t="shared" si="48"/>
        <v/>
      </c>
      <c r="B987" s="9"/>
      <c r="C987" s="9"/>
      <c r="D987" s="9"/>
      <c r="E987" s="9"/>
      <c r="F987" s="14"/>
      <c r="G987" s="9"/>
      <c r="H987" s="33" t="str">
        <f>IF($G987&lt;&gt;"",VLOOKUP($G987,Parametros!$I$3:$N$102,2,FALSE),"")</f>
        <v/>
      </c>
      <c r="I987" s="33" t="str">
        <f>IF($G987&lt;&gt;"",VLOOKUP($G987,Parametros!$I$3:$N$102,4,FALSE),"")</f>
        <v/>
      </c>
      <c r="J987" s="9"/>
      <c r="K987" s="33" t="str">
        <f>IF($J987&lt;&gt;"",VLOOKUP($J987,Parametros!$AL$3:$AN$102,3,FALSE),"")</f>
        <v/>
      </c>
      <c r="L987" s="9"/>
      <c r="M987" s="10"/>
      <c r="S987" s="22" t="str">
        <f t="shared" si="49"/>
        <v/>
      </c>
      <c r="T987" s="9"/>
      <c r="U987" s="9"/>
      <c r="V987" s="69" t="str">
        <f t="shared" si="47"/>
        <v/>
      </c>
      <c r="W987" s="10"/>
    </row>
    <row r="988" spans="1:23" x14ac:dyDescent="0.2">
      <c r="A988" s="22" t="str">
        <f t="shared" si="48"/>
        <v/>
      </c>
      <c r="B988" s="9"/>
      <c r="C988" s="9"/>
      <c r="D988" s="9"/>
      <c r="E988" s="9"/>
      <c r="F988" s="14"/>
      <c r="G988" s="9"/>
      <c r="H988" s="33" t="str">
        <f>IF($G988&lt;&gt;"",VLOOKUP($G988,Parametros!$I$3:$N$102,2,FALSE),"")</f>
        <v/>
      </c>
      <c r="I988" s="33" t="str">
        <f>IF($G988&lt;&gt;"",VLOOKUP($G988,Parametros!$I$3:$N$102,4,FALSE),"")</f>
        <v/>
      </c>
      <c r="J988" s="9"/>
      <c r="K988" s="33" t="str">
        <f>IF($J988&lt;&gt;"",VLOOKUP($J988,Parametros!$AL$3:$AN$102,3,FALSE),"")</f>
        <v/>
      </c>
      <c r="L988" s="9"/>
      <c r="M988" s="10"/>
      <c r="S988" s="22" t="str">
        <f t="shared" si="49"/>
        <v/>
      </c>
      <c r="T988" s="9"/>
      <c r="U988" s="9"/>
      <c r="V988" s="69" t="str">
        <f t="shared" si="47"/>
        <v/>
      </c>
      <c r="W988" s="10"/>
    </row>
    <row r="989" spans="1:23" x14ac:dyDescent="0.2">
      <c r="A989" s="22" t="str">
        <f t="shared" si="48"/>
        <v/>
      </c>
      <c r="B989" s="9"/>
      <c r="C989" s="9"/>
      <c r="D989" s="9"/>
      <c r="E989" s="9"/>
      <c r="F989" s="14"/>
      <c r="G989" s="9"/>
      <c r="H989" s="33" t="str">
        <f>IF($G989&lt;&gt;"",VLOOKUP($G989,Parametros!$I$3:$N$102,2,FALSE),"")</f>
        <v/>
      </c>
      <c r="I989" s="33" t="str">
        <f>IF($G989&lt;&gt;"",VLOOKUP($G989,Parametros!$I$3:$N$102,4,FALSE),"")</f>
        <v/>
      </c>
      <c r="J989" s="9"/>
      <c r="K989" s="33" t="str">
        <f>IF($J989&lt;&gt;"",VLOOKUP($J989,Parametros!$AL$3:$AN$102,3,FALSE),"")</f>
        <v/>
      </c>
      <c r="L989" s="9"/>
      <c r="M989" s="10"/>
      <c r="S989" s="22" t="str">
        <f t="shared" si="49"/>
        <v/>
      </c>
      <c r="T989" s="9"/>
      <c r="U989" s="9"/>
      <c r="V989" s="69" t="str">
        <f t="shared" si="47"/>
        <v/>
      </c>
      <c r="W989" s="10"/>
    </row>
    <row r="990" spans="1:23" x14ac:dyDescent="0.2">
      <c r="A990" s="22" t="str">
        <f t="shared" si="48"/>
        <v/>
      </c>
      <c r="B990" s="9"/>
      <c r="C990" s="9"/>
      <c r="D990" s="9"/>
      <c r="E990" s="9"/>
      <c r="F990" s="14"/>
      <c r="G990" s="9"/>
      <c r="H990" s="33" t="str">
        <f>IF($G990&lt;&gt;"",VLOOKUP($G990,Parametros!$I$3:$N$102,2,FALSE),"")</f>
        <v/>
      </c>
      <c r="I990" s="33" t="str">
        <f>IF($G990&lt;&gt;"",VLOOKUP($G990,Parametros!$I$3:$N$102,4,FALSE),"")</f>
        <v/>
      </c>
      <c r="J990" s="9"/>
      <c r="K990" s="33" t="str">
        <f>IF($J990&lt;&gt;"",VLOOKUP($J990,Parametros!$AL$3:$AN$102,3,FALSE),"")</f>
        <v/>
      </c>
      <c r="L990" s="9"/>
      <c r="M990" s="10"/>
      <c r="S990" s="22" t="str">
        <f t="shared" si="49"/>
        <v/>
      </c>
      <c r="T990" s="9"/>
      <c r="U990" s="9"/>
      <c r="V990" s="69" t="str">
        <f t="shared" si="47"/>
        <v/>
      </c>
      <c r="W990" s="10"/>
    </row>
    <row r="991" spans="1:23" x14ac:dyDescent="0.2">
      <c r="A991" s="22" t="str">
        <f t="shared" si="48"/>
        <v/>
      </c>
      <c r="B991" s="9"/>
      <c r="C991" s="9"/>
      <c r="D991" s="9"/>
      <c r="E991" s="9"/>
      <c r="F991" s="14"/>
      <c r="G991" s="9"/>
      <c r="H991" s="33" t="str">
        <f>IF($G991&lt;&gt;"",VLOOKUP($G991,Parametros!$I$3:$N$102,2,FALSE),"")</f>
        <v/>
      </c>
      <c r="I991" s="33" t="str">
        <f>IF($G991&lt;&gt;"",VLOOKUP($G991,Parametros!$I$3:$N$102,4,FALSE),"")</f>
        <v/>
      </c>
      <c r="J991" s="9"/>
      <c r="K991" s="33" t="str">
        <f>IF($J991&lt;&gt;"",VLOOKUP($J991,Parametros!$AL$3:$AN$102,3,FALSE),"")</f>
        <v/>
      </c>
      <c r="L991" s="9"/>
      <c r="M991" s="10"/>
      <c r="S991" s="22" t="str">
        <f t="shared" si="49"/>
        <v/>
      </c>
      <c r="T991" s="9"/>
      <c r="U991" s="9"/>
      <c r="V991" s="69" t="str">
        <f t="shared" si="47"/>
        <v/>
      </c>
      <c r="W991" s="10"/>
    </row>
    <row r="992" spans="1:23" x14ac:dyDescent="0.2">
      <c r="A992" s="22" t="str">
        <f t="shared" si="48"/>
        <v/>
      </c>
      <c r="B992" s="9"/>
      <c r="C992" s="9"/>
      <c r="D992" s="9"/>
      <c r="E992" s="9"/>
      <c r="F992" s="14"/>
      <c r="G992" s="9"/>
      <c r="H992" s="33" t="str">
        <f>IF($G992&lt;&gt;"",VLOOKUP($G992,Parametros!$I$3:$N$102,2,FALSE),"")</f>
        <v/>
      </c>
      <c r="I992" s="33" t="str">
        <f>IF($G992&lt;&gt;"",VLOOKUP($G992,Parametros!$I$3:$N$102,4,FALSE),"")</f>
        <v/>
      </c>
      <c r="J992" s="9"/>
      <c r="K992" s="33" t="str">
        <f>IF($J992&lt;&gt;"",VLOOKUP($J992,Parametros!$AL$3:$AN$102,3,FALSE),"")</f>
        <v/>
      </c>
      <c r="L992" s="9"/>
      <c r="M992" s="10"/>
      <c r="S992" s="22" t="str">
        <f t="shared" si="49"/>
        <v/>
      </c>
      <c r="T992" s="9"/>
      <c r="U992" s="9"/>
      <c r="V992" s="69" t="str">
        <f t="shared" si="47"/>
        <v/>
      </c>
      <c r="W992" s="10"/>
    </row>
    <row r="993" spans="1:23" x14ac:dyDescent="0.2">
      <c r="A993" s="22" t="str">
        <f t="shared" si="48"/>
        <v/>
      </c>
      <c r="B993" s="9"/>
      <c r="C993" s="9"/>
      <c r="D993" s="9"/>
      <c r="E993" s="9"/>
      <c r="F993" s="14"/>
      <c r="G993" s="9"/>
      <c r="H993" s="33" t="str">
        <f>IF($G993&lt;&gt;"",VLOOKUP($G993,Parametros!$I$3:$N$102,2,FALSE),"")</f>
        <v/>
      </c>
      <c r="I993" s="33" t="str">
        <f>IF($G993&lt;&gt;"",VLOOKUP($G993,Parametros!$I$3:$N$102,4,FALSE),"")</f>
        <v/>
      </c>
      <c r="J993" s="9"/>
      <c r="K993" s="33" t="str">
        <f>IF($J993&lt;&gt;"",VLOOKUP($J993,Parametros!$AL$3:$AN$102,3,FALSE),"")</f>
        <v/>
      </c>
      <c r="L993" s="9"/>
      <c r="M993" s="10"/>
      <c r="S993" s="22" t="str">
        <f t="shared" si="49"/>
        <v/>
      </c>
      <c r="T993" s="9"/>
      <c r="U993" s="9"/>
      <c r="V993" s="69" t="str">
        <f t="shared" si="47"/>
        <v/>
      </c>
      <c r="W993" s="10"/>
    </row>
    <row r="994" spans="1:23" x14ac:dyDescent="0.2">
      <c r="A994" s="22" t="str">
        <f t="shared" si="48"/>
        <v/>
      </c>
      <c r="B994" s="9"/>
      <c r="C994" s="9"/>
      <c r="D994" s="9"/>
      <c r="E994" s="9"/>
      <c r="F994" s="14"/>
      <c r="G994" s="9"/>
      <c r="H994" s="33" t="str">
        <f>IF($G994&lt;&gt;"",VLOOKUP($G994,Parametros!$I$3:$N$102,2,FALSE),"")</f>
        <v/>
      </c>
      <c r="I994" s="33" t="str">
        <f>IF($G994&lt;&gt;"",VLOOKUP($G994,Parametros!$I$3:$N$102,4,FALSE),"")</f>
        <v/>
      </c>
      <c r="J994" s="9"/>
      <c r="K994" s="33" t="str">
        <f>IF($J994&lt;&gt;"",VLOOKUP($J994,Parametros!$AL$3:$AN$102,3,FALSE),"")</f>
        <v/>
      </c>
      <c r="L994" s="9"/>
      <c r="M994" s="10"/>
      <c r="S994" s="22" t="str">
        <f t="shared" si="49"/>
        <v/>
      </c>
      <c r="T994" s="9"/>
      <c r="U994" s="9"/>
      <c r="V994" s="69" t="str">
        <f t="shared" si="47"/>
        <v/>
      </c>
      <c r="W994" s="10"/>
    </row>
    <row r="995" spans="1:23" x14ac:dyDescent="0.2">
      <c r="A995" s="22" t="str">
        <f t="shared" si="48"/>
        <v/>
      </c>
      <c r="B995" s="9"/>
      <c r="C995" s="9"/>
      <c r="D995" s="9"/>
      <c r="E995" s="9"/>
      <c r="F995" s="14"/>
      <c r="G995" s="9"/>
      <c r="H995" s="33" t="str">
        <f>IF($G995&lt;&gt;"",VLOOKUP($G995,Parametros!$I$3:$N$102,2,FALSE),"")</f>
        <v/>
      </c>
      <c r="I995" s="33" t="str">
        <f>IF($G995&lt;&gt;"",VLOOKUP($G995,Parametros!$I$3:$N$102,4,FALSE),"")</f>
        <v/>
      </c>
      <c r="J995" s="9"/>
      <c r="K995" s="33" t="str">
        <f>IF($J995&lt;&gt;"",VLOOKUP($J995,Parametros!$AL$3:$AN$102,3,FALSE),"")</f>
        <v/>
      </c>
      <c r="L995" s="9"/>
      <c r="M995" s="10"/>
      <c r="S995" s="22" t="str">
        <f t="shared" si="49"/>
        <v/>
      </c>
      <c r="T995" s="9"/>
      <c r="U995" s="9"/>
      <c r="V995" s="69" t="str">
        <f t="shared" si="47"/>
        <v/>
      </c>
      <c r="W995" s="10"/>
    </row>
    <row r="996" spans="1:23" x14ac:dyDescent="0.2">
      <c r="A996" s="22" t="str">
        <f t="shared" si="48"/>
        <v/>
      </c>
      <c r="B996" s="9"/>
      <c r="C996" s="9"/>
      <c r="D996" s="9"/>
      <c r="E996" s="9"/>
      <c r="F996" s="14"/>
      <c r="G996" s="9"/>
      <c r="H996" s="33" t="str">
        <f>IF($G996&lt;&gt;"",VLOOKUP($G996,Parametros!$I$3:$N$102,2,FALSE),"")</f>
        <v/>
      </c>
      <c r="I996" s="33" t="str">
        <f>IF($G996&lt;&gt;"",VLOOKUP($G996,Parametros!$I$3:$N$102,4,FALSE),"")</f>
        <v/>
      </c>
      <c r="J996" s="9"/>
      <c r="K996" s="33" t="str">
        <f>IF($J996&lt;&gt;"",VLOOKUP($J996,Parametros!$AL$3:$AN$102,3,FALSE),"")</f>
        <v/>
      </c>
      <c r="L996" s="9"/>
      <c r="M996" s="10"/>
      <c r="S996" s="22" t="str">
        <f t="shared" si="49"/>
        <v/>
      </c>
      <c r="T996" s="9"/>
      <c r="U996" s="9"/>
      <c r="V996" s="69" t="str">
        <f t="shared" si="47"/>
        <v/>
      </c>
      <c r="W996" s="10"/>
    </row>
    <row r="997" spans="1:23" x14ac:dyDescent="0.2">
      <c r="A997" s="22" t="str">
        <f t="shared" si="48"/>
        <v/>
      </c>
      <c r="B997" s="9"/>
      <c r="C997" s="9"/>
      <c r="D997" s="9"/>
      <c r="E997" s="9"/>
      <c r="F997" s="14"/>
      <c r="G997" s="9"/>
      <c r="H997" s="33" t="str">
        <f>IF($G997&lt;&gt;"",VLOOKUP($G997,Parametros!$I$3:$N$102,2,FALSE),"")</f>
        <v/>
      </c>
      <c r="I997" s="33" t="str">
        <f>IF($G997&lt;&gt;"",VLOOKUP($G997,Parametros!$I$3:$N$102,4,FALSE),"")</f>
        <v/>
      </c>
      <c r="J997" s="9"/>
      <c r="K997" s="33" t="str">
        <f>IF($J997&lt;&gt;"",VLOOKUP($J997,Parametros!$AL$3:$AN$102,3,FALSE),"")</f>
        <v/>
      </c>
      <c r="L997" s="9"/>
      <c r="M997" s="10"/>
      <c r="S997" s="22" t="str">
        <f t="shared" si="49"/>
        <v/>
      </c>
      <c r="T997" s="9"/>
      <c r="U997" s="9"/>
      <c r="V997" s="69" t="str">
        <f t="shared" si="47"/>
        <v/>
      </c>
      <c r="W997" s="10"/>
    </row>
    <row r="998" spans="1:23" x14ac:dyDescent="0.2">
      <c r="A998" s="22" t="str">
        <f t="shared" si="48"/>
        <v/>
      </c>
      <c r="B998" s="9"/>
      <c r="C998" s="9"/>
      <c r="D998" s="9"/>
      <c r="E998" s="9"/>
      <c r="F998" s="14"/>
      <c r="G998" s="9"/>
      <c r="H998" s="33" t="str">
        <f>IF($G998&lt;&gt;"",VLOOKUP($G998,Parametros!$I$3:$N$102,2,FALSE),"")</f>
        <v/>
      </c>
      <c r="I998" s="33" t="str">
        <f>IF($G998&lt;&gt;"",VLOOKUP($G998,Parametros!$I$3:$N$102,4,FALSE),"")</f>
        <v/>
      </c>
      <c r="J998" s="9"/>
      <c r="K998" s="33" t="str">
        <f>IF($J998&lt;&gt;"",VLOOKUP($J998,Parametros!$AL$3:$AN$102,3,FALSE),"")</f>
        <v/>
      </c>
      <c r="L998" s="9"/>
      <c r="M998" s="10"/>
      <c r="S998" s="22" t="str">
        <f t="shared" si="49"/>
        <v/>
      </c>
      <c r="T998" s="9"/>
      <c r="U998" s="9"/>
      <c r="V998" s="69" t="str">
        <f t="shared" si="47"/>
        <v/>
      </c>
      <c r="W998" s="10"/>
    </row>
    <row r="999" spans="1:23" x14ac:dyDescent="0.2">
      <c r="A999" s="22" t="str">
        <f t="shared" si="48"/>
        <v/>
      </c>
      <c r="B999" s="9"/>
      <c r="C999" s="9"/>
      <c r="D999" s="9"/>
      <c r="E999" s="9"/>
      <c r="F999" s="14"/>
      <c r="G999" s="9"/>
      <c r="H999" s="33" t="str">
        <f>IF($G999&lt;&gt;"",VLOOKUP($G999,Parametros!$I$3:$N$102,2,FALSE),"")</f>
        <v/>
      </c>
      <c r="I999" s="33" t="str">
        <f>IF($G999&lt;&gt;"",VLOOKUP($G999,Parametros!$I$3:$N$102,4,FALSE),"")</f>
        <v/>
      </c>
      <c r="J999" s="9"/>
      <c r="K999" s="33" t="str">
        <f>IF($J999&lt;&gt;"",VLOOKUP($J999,Parametros!$AL$3:$AN$102,3,FALSE),"")</f>
        <v/>
      </c>
      <c r="L999" s="9"/>
      <c r="M999" s="10"/>
      <c r="S999" s="22" t="str">
        <f t="shared" si="49"/>
        <v/>
      </c>
      <c r="T999" s="9"/>
      <c r="U999" s="9"/>
      <c r="V999" s="69" t="str">
        <f t="shared" si="47"/>
        <v/>
      </c>
      <c r="W999" s="10"/>
    </row>
    <row r="1000" spans="1:23" x14ac:dyDescent="0.2">
      <c r="A1000" s="22" t="str">
        <f t="shared" si="48"/>
        <v/>
      </c>
      <c r="B1000" s="9"/>
      <c r="C1000" s="9"/>
      <c r="D1000" s="9"/>
      <c r="E1000" s="9"/>
      <c r="F1000" s="14"/>
      <c r="G1000" s="9"/>
      <c r="H1000" s="33" t="str">
        <f>IF($G1000&lt;&gt;"",VLOOKUP($G1000,Parametros!$I$3:$N$102,2,FALSE),"")</f>
        <v/>
      </c>
      <c r="I1000" s="33" t="str">
        <f>IF($G1000&lt;&gt;"",VLOOKUP($G1000,Parametros!$I$3:$N$102,4,FALSE),"")</f>
        <v/>
      </c>
      <c r="J1000" s="9"/>
      <c r="K1000" s="33" t="str">
        <f>IF($J1000&lt;&gt;"",VLOOKUP($J1000,Parametros!$AL$3:$AN$102,3,FALSE),"")</f>
        <v/>
      </c>
      <c r="L1000" s="9"/>
      <c r="M1000" s="10"/>
      <c r="S1000" s="22" t="str">
        <f t="shared" si="49"/>
        <v/>
      </c>
      <c r="T1000" s="9"/>
      <c r="U1000" s="9"/>
      <c r="V1000" s="69" t="str">
        <f t="shared" si="47"/>
        <v/>
      </c>
      <c r="W1000" s="10"/>
    </row>
    <row r="1001" spans="1:23" x14ac:dyDescent="0.2">
      <c r="A1001" s="22" t="str">
        <f t="shared" si="48"/>
        <v/>
      </c>
      <c r="B1001" s="9"/>
      <c r="C1001" s="9"/>
      <c r="D1001" s="9"/>
      <c r="E1001" s="9"/>
      <c r="F1001" s="14"/>
      <c r="G1001" s="9"/>
      <c r="H1001" s="33" t="str">
        <f>IF($G1001&lt;&gt;"",VLOOKUP($G1001,Parametros!$I$3:$N$102,2,FALSE),"")</f>
        <v/>
      </c>
      <c r="I1001" s="33" t="str">
        <f>IF($G1001&lt;&gt;"",VLOOKUP($G1001,Parametros!$I$3:$N$102,4,FALSE),"")</f>
        <v/>
      </c>
      <c r="J1001" s="9"/>
      <c r="K1001" s="33" t="str">
        <f>IF($J1001&lt;&gt;"",VLOOKUP($J1001,Parametros!$AL$3:$AN$102,3,FALSE),"")</f>
        <v/>
      </c>
      <c r="L1001" s="9"/>
      <c r="M1001" s="10"/>
      <c r="S1001" s="22" t="str">
        <f t="shared" si="49"/>
        <v/>
      </c>
      <c r="T1001" s="9"/>
      <c r="U1001" s="9"/>
      <c r="V1001" s="69" t="str">
        <f t="shared" si="47"/>
        <v/>
      </c>
      <c r="W1001" s="10"/>
    </row>
    <row r="1002" spans="1:23" ht="13.5" thickBot="1" x14ac:dyDescent="0.25">
      <c r="A1002" s="23" t="str">
        <f t="shared" si="48"/>
        <v/>
      </c>
      <c r="B1002" s="11"/>
      <c r="C1002" s="11"/>
      <c r="D1002" s="11"/>
      <c r="E1002" s="11"/>
      <c r="F1002" s="11"/>
      <c r="G1002" s="11"/>
      <c r="H1002" s="34" t="str">
        <f>IF($G1002&lt;&gt;"",VLOOKUP($G1002,Parametros!$I$3:$N$102,2,FALSE),"")</f>
        <v/>
      </c>
      <c r="I1002" s="34" t="str">
        <f>IF($G1002&lt;&gt;"",VLOOKUP($G1002,Parametros!$I$3:$N$102,4,FALSE),"")</f>
        <v/>
      </c>
      <c r="J1002" s="11"/>
      <c r="K1002" s="34" t="str">
        <f>IF($J1002&lt;&gt;"",VLOOKUP($J1002,Parametros!$AL$3:$AN$102,3,FALSE),"")</f>
        <v/>
      </c>
      <c r="L1002" s="11"/>
      <c r="M1002" s="12"/>
      <c r="S1002" s="23" t="str">
        <f t="shared" si="49"/>
        <v/>
      </c>
      <c r="T1002" s="11"/>
      <c r="U1002" s="11"/>
      <c r="V1002" s="70" t="str">
        <f t="shared" si="47"/>
        <v/>
      </c>
      <c r="W1002" s="12"/>
    </row>
  </sheetData>
  <sheetProtection sheet="1" sort="0" autoFilter="0"/>
  <autoFilter ref="A2:W2" xr:uid="{00000000-0009-0000-0000-00000B000000}"/>
  <mergeCells count="3">
    <mergeCell ref="A1:M1"/>
    <mergeCell ref="O1:Q1"/>
    <mergeCell ref="S1:W1"/>
  </mergeCells>
  <phoneticPr fontId="8" type="noConversion"/>
  <dataValidations count="3">
    <dataValidation type="list" allowBlank="1" showInputMessage="1" showErrorMessage="1" sqref="C3:C1002" xr:uid="{00000000-0002-0000-0B00-000000000000}">
      <formula1>$Q$3:$Q$102</formula1>
    </dataValidation>
    <dataValidation type="list" allowBlank="1" showInputMessage="1" showErrorMessage="1" sqref="T3:T1002" xr:uid="{00000000-0002-0000-0B00-000001000000}">
      <formula1>$P$3:$P$102</formula1>
    </dataValidation>
    <dataValidation type="list" allowBlank="1" showInputMessage="1" showErrorMessage="1" sqref="F3:F1002" xr:uid="{00000000-0002-0000-0B00-000002000000}">
      <formula1>$V$3:$V$1002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-0.499984740745262"/>
  </sheetPr>
  <dimension ref="A1:T1003"/>
  <sheetViews>
    <sheetView zoomScaleNormal="100" workbookViewId="0">
      <pane xSplit="1" ySplit="2" topLeftCell="B95" activePane="bottomRight" state="frozen"/>
      <selection pane="topRight" activeCell="B1" sqref="B1"/>
      <selection pane="bottomLeft" activeCell="A3" sqref="A3"/>
      <selection pane="bottomRight" activeCell="C118" sqref="C118"/>
    </sheetView>
  </sheetViews>
  <sheetFormatPr defaultRowHeight="12.75" x14ac:dyDescent="0.2"/>
  <cols>
    <col min="1" max="1" width="7.42578125" bestFit="1" customWidth="1"/>
    <col min="2" max="2" width="10.85546875" bestFit="1" customWidth="1"/>
    <col min="3" max="3" width="14.42578125" bestFit="1" customWidth="1"/>
    <col min="4" max="4" width="6" customWidth="1"/>
    <col min="5" max="5" width="35.85546875" customWidth="1"/>
    <col min="6" max="6" width="55.28515625" bestFit="1" customWidth="1"/>
    <col min="8" max="8" width="10.85546875" bestFit="1" customWidth="1"/>
    <col min="9" max="9" width="22.5703125" bestFit="1" customWidth="1"/>
    <col min="10" max="10" width="9.5703125" bestFit="1" customWidth="1"/>
    <col min="12" max="12" width="4.28515625" customWidth="1"/>
    <col min="13" max="13" width="22.5703125" bestFit="1" customWidth="1"/>
    <col min="16" max="16" width="22.5703125" bestFit="1" customWidth="1"/>
    <col min="17" max="17" width="10.5703125" bestFit="1" customWidth="1"/>
    <col min="19" max="19" width="5" bestFit="1" customWidth="1"/>
    <col min="20" max="20" width="30.28515625" bestFit="1" customWidth="1"/>
  </cols>
  <sheetData>
    <row r="1" spans="1:20" x14ac:dyDescent="0.2">
      <c r="A1" s="335" t="s">
        <v>205</v>
      </c>
      <c r="B1" s="336"/>
      <c r="C1" s="336"/>
      <c r="D1" s="336"/>
      <c r="E1" s="336"/>
      <c r="F1" s="337"/>
      <c r="H1" s="335" t="s">
        <v>206</v>
      </c>
      <c r="I1" s="336"/>
      <c r="J1" s="337"/>
      <c r="L1" s="335" t="s">
        <v>207</v>
      </c>
      <c r="M1" s="337"/>
      <c r="O1" s="335" t="s">
        <v>208</v>
      </c>
      <c r="P1" s="336"/>
      <c r="Q1" s="337"/>
      <c r="S1" s="335" t="s">
        <v>209</v>
      </c>
      <c r="T1" s="337"/>
    </row>
    <row r="2" spans="1:20" ht="13.5" thickBot="1" x14ac:dyDescent="0.25">
      <c r="A2" s="19" t="s">
        <v>94</v>
      </c>
      <c r="B2" s="24" t="s">
        <v>63</v>
      </c>
      <c r="C2" s="24" t="s">
        <v>210</v>
      </c>
      <c r="D2" s="24" t="s">
        <v>68</v>
      </c>
      <c r="E2" s="24" t="s">
        <v>70</v>
      </c>
      <c r="F2" s="20" t="s">
        <v>165</v>
      </c>
      <c r="H2" s="19" t="s">
        <v>63</v>
      </c>
      <c r="I2" s="24" t="s">
        <v>70</v>
      </c>
      <c r="J2" s="24" t="s">
        <v>157</v>
      </c>
      <c r="L2" s="19" t="s">
        <v>94</v>
      </c>
      <c r="M2" s="20" t="s">
        <v>70</v>
      </c>
      <c r="O2" s="103" t="s">
        <v>211</v>
      </c>
      <c r="P2" s="102" t="s">
        <v>70</v>
      </c>
      <c r="Q2" s="104" t="s">
        <v>212</v>
      </c>
      <c r="S2" s="19" t="s">
        <v>157</v>
      </c>
      <c r="T2" s="20" t="s">
        <v>70</v>
      </c>
    </row>
    <row r="3" spans="1:20" x14ac:dyDescent="0.2">
      <c r="A3" s="21" t="str">
        <f t="shared" ref="A3" si="0">IF(B3&lt;&gt;"",TEXT($B3,"00")&amp;TEXT($C3,"00"),"")</f>
        <v>1010</v>
      </c>
      <c r="B3" s="14">
        <v>10</v>
      </c>
      <c r="C3" s="14">
        <v>10</v>
      </c>
      <c r="D3" s="97">
        <v>13</v>
      </c>
      <c r="E3" s="14" t="s">
        <v>213</v>
      </c>
      <c r="F3" s="76" t="str">
        <f t="shared" ref="F3" si="1">$A3&amp;" - "&amp;IF($D3&lt;&gt;"","["&amp;VLOOKUP($D3,$L$3:$M$103,2,0)&amp;"] ","")&amp;$E3&amp;IF($B3&lt;&gt;""," ("&amp;VLOOKUP($B3,$H$3:$J$103,3,0)&amp;")","")</f>
        <v>1010 - [Receita] Empresa - Serviços (E)</v>
      </c>
      <c r="H3" s="79">
        <v>10</v>
      </c>
      <c r="I3" s="80" t="s">
        <v>214</v>
      </c>
      <c r="J3" s="13" t="s">
        <v>81</v>
      </c>
      <c r="L3" s="105">
        <v>1</v>
      </c>
      <c r="M3" s="96" t="s">
        <v>215</v>
      </c>
      <c r="O3" s="100" t="s">
        <v>216</v>
      </c>
      <c r="P3" s="7" t="s">
        <v>217</v>
      </c>
      <c r="Q3" s="10">
        <v>1</v>
      </c>
      <c r="S3" s="79" t="s">
        <v>81</v>
      </c>
      <c r="T3" s="120" t="s">
        <v>218</v>
      </c>
    </row>
    <row r="4" spans="1:20" x14ac:dyDescent="0.2">
      <c r="A4" s="22" t="str">
        <f t="shared" ref="A4:A35" si="2">IF(B4&lt;&gt;"",TEXT($B4,"00")&amp;TEXT($C4,"00"),"")</f>
        <v>1210</v>
      </c>
      <c r="B4" s="14">
        <v>12</v>
      </c>
      <c r="C4" s="9">
        <v>10</v>
      </c>
      <c r="D4" s="98">
        <v>13</v>
      </c>
      <c r="E4" s="9" t="s">
        <v>219</v>
      </c>
      <c r="F4" s="76" t="str">
        <f t="shared" ref="F4:F35" si="3">$A4&amp;" - "&amp;IF($D4&lt;&gt;"","["&amp;VLOOKUP($D4,$L$3:$M$103,2,0)&amp;"] ","")&amp;$E4&amp;IF($B4&lt;&gt;""," ("&amp;VLOOKUP($B4,$H$3:$J$103,3,0)&amp;")","")</f>
        <v>1210 - [Receita] Reembolsos Diversos (E)</v>
      </c>
      <c r="H4" s="81">
        <v>11</v>
      </c>
      <c r="I4" s="82" t="s">
        <v>65</v>
      </c>
      <c r="J4" s="13" t="s">
        <v>81</v>
      </c>
      <c r="L4" s="105">
        <f>IF(M4&lt;&gt;"",L3+1,"")</f>
        <v>2</v>
      </c>
      <c r="M4" s="66" t="s">
        <v>220</v>
      </c>
      <c r="O4" s="100" t="s">
        <v>221</v>
      </c>
      <c r="P4" s="7" t="s">
        <v>222</v>
      </c>
      <c r="Q4" s="10">
        <v>1</v>
      </c>
      <c r="S4" s="81" t="s">
        <v>83</v>
      </c>
      <c r="T4" s="119" t="s">
        <v>223</v>
      </c>
    </row>
    <row r="5" spans="1:20" x14ac:dyDescent="0.2">
      <c r="A5" s="22" t="str">
        <f t="shared" si="2"/>
        <v>1211</v>
      </c>
      <c r="B5" s="14">
        <v>12</v>
      </c>
      <c r="C5" s="9">
        <v>11</v>
      </c>
      <c r="D5" s="98">
        <v>13</v>
      </c>
      <c r="E5" s="9" t="s">
        <v>224</v>
      </c>
      <c r="F5" s="76" t="str">
        <f t="shared" si="3"/>
        <v>1211 - [Receita] Vida e Previdencia, Saque/Reembolso (E)</v>
      </c>
      <c r="H5" s="81">
        <v>12</v>
      </c>
      <c r="I5" s="82" t="s">
        <v>225</v>
      </c>
      <c r="J5" s="13" t="s">
        <v>81</v>
      </c>
      <c r="L5" s="105">
        <f t="shared" ref="L5:L68" si="4">IF(M5&lt;&gt;"",L4+1,"")</f>
        <v>3</v>
      </c>
      <c r="M5" s="66" t="s">
        <v>226</v>
      </c>
      <c r="O5" s="100" t="s">
        <v>227</v>
      </c>
      <c r="P5" s="7" t="s">
        <v>228</v>
      </c>
      <c r="Q5" s="10">
        <v>1000</v>
      </c>
      <c r="S5" s="81" t="s">
        <v>79</v>
      </c>
      <c r="T5" s="119" t="s">
        <v>229</v>
      </c>
    </row>
    <row r="6" spans="1:20" x14ac:dyDescent="0.2">
      <c r="A6" s="22" t="str">
        <f t="shared" si="2"/>
        <v>1310</v>
      </c>
      <c r="B6" s="14">
        <v>13</v>
      </c>
      <c r="C6" s="9">
        <v>10</v>
      </c>
      <c r="D6" s="98">
        <v>13</v>
      </c>
      <c r="E6" s="9" t="s">
        <v>230</v>
      </c>
      <c r="F6" s="76" t="str">
        <f t="shared" si="3"/>
        <v>1310 - [Receita] Salários Diversos (E)</v>
      </c>
      <c r="H6" s="81">
        <v>13</v>
      </c>
      <c r="I6" s="82" t="s">
        <v>231</v>
      </c>
      <c r="J6" s="13" t="s">
        <v>81</v>
      </c>
      <c r="L6" s="105">
        <f t="shared" si="4"/>
        <v>4</v>
      </c>
      <c r="M6" s="66" t="s">
        <v>232</v>
      </c>
      <c r="O6" s="100" t="s">
        <v>233</v>
      </c>
      <c r="P6" s="7" t="s">
        <v>234</v>
      </c>
      <c r="Q6" s="10"/>
      <c r="S6" s="81" t="s">
        <v>85</v>
      </c>
      <c r="T6" s="119" t="s">
        <v>235</v>
      </c>
    </row>
    <row r="7" spans="1:20" x14ac:dyDescent="0.2">
      <c r="A7" s="22" t="str">
        <f t="shared" si="2"/>
        <v>1410</v>
      </c>
      <c r="B7" s="14">
        <v>14</v>
      </c>
      <c r="C7" s="9">
        <v>10</v>
      </c>
      <c r="D7" s="98">
        <v>1</v>
      </c>
      <c r="E7" s="9" t="s">
        <v>236</v>
      </c>
      <c r="F7" s="76" t="str">
        <f t="shared" si="3"/>
        <v>1410 - [Habitação] Receita de Aluguel (E)</v>
      </c>
      <c r="H7" s="81">
        <v>14</v>
      </c>
      <c r="I7" s="82" t="s">
        <v>237</v>
      </c>
      <c r="J7" s="13" t="s">
        <v>81</v>
      </c>
      <c r="L7" s="105">
        <f t="shared" si="4"/>
        <v>5</v>
      </c>
      <c r="M7" s="65" t="s">
        <v>238</v>
      </c>
      <c r="O7" s="100" t="s">
        <v>239</v>
      </c>
      <c r="P7" s="7" t="s">
        <v>240</v>
      </c>
      <c r="Q7" s="10">
        <v>1000</v>
      </c>
      <c r="S7" s="81" t="s">
        <v>87</v>
      </c>
      <c r="T7" s="119" t="s">
        <v>241</v>
      </c>
    </row>
    <row r="8" spans="1:20" x14ac:dyDescent="0.2">
      <c r="A8" s="22" t="str">
        <f t="shared" si="2"/>
        <v>1411</v>
      </c>
      <c r="B8" s="14">
        <v>14</v>
      </c>
      <c r="C8" s="9">
        <v>11</v>
      </c>
      <c r="D8" s="98">
        <v>1</v>
      </c>
      <c r="E8" s="7" t="s">
        <v>515</v>
      </c>
      <c r="F8" s="76" t="str">
        <f t="shared" si="3"/>
        <v>1411 - [Habitação] Aluguel de residencias (E)</v>
      </c>
      <c r="H8" s="81">
        <v>15</v>
      </c>
      <c r="I8" s="82" t="s">
        <v>242</v>
      </c>
      <c r="J8" s="13" t="s">
        <v>81</v>
      </c>
      <c r="L8" s="105">
        <f t="shared" si="4"/>
        <v>6</v>
      </c>
      <c r="M8" s="65" t="s">
        <v>65</v>
      </c>
      <c r="O8" s="100" t="s">
        <v>243</v>
      </c>
      <c r="P8" s="7" t="s">
        <v>244</v>
      </c>
      <c r="Q8" s="10">
        <v>1</v>
      </c>
      <c r="S8" s="81"/>
      <c r="T8" s="10"/>
    </row>
    <row r="9" spans="1:20" x14ac:dyDescent="0.2">
      <c r="A9" s="22" t="str">
        <f t="shared" si="2"/>
        <v>1412</v>
      </c>
      <c r="B9" s="14">
        <v>14</v>
      </c>
      <c r="C9" s="9">
        <v>12</v>
      </c>
      <c r="D9" s="98">
        <v>1</v>
      </c>
      <c r="E9" s="7" t="s">
        <v>516</v>
      </c>
      <c r="F9" s="76" t="str">
        <f t="shared" si="3"/>
        <v>1412 - [Habitação] Aluguel de garagem (E)</v>
      </c>
      <c r="H9" s="81">
        <v>16</v>
      </c>
      <c r="I9" s="82" t="s">
        <v>245</v>
      </c>
      <c r="J9" s="13" t="s">
        <v>81</v>
      </c>
      <c r="L9" s="105">
        <f t="shared" si="4"/>
        <v>7</v>
      </c>
      <c r="M9" s="66" t="s">
        <v>246</v>
      </c>
      <c r="O9" s="100" t="s">
        <v>58</v>
      </c>
      <c r="P9" s="7" t="s">
        <v>247</v>
      </c>
      <c r="Q9" s="10">
        <v>1</v>
      </c>
      <c r="S9" s="81"/>
      <c r="T9" s="10"/>
    </row>
    <row r="10" spans="1:20" x14ac:dyDescent="0.2">
      <c r="A10" s="22" t="str">
        <f t="shared" si="2"/>
        <v>1413</v>
      </c>
      <c r="B10" s="14">
        <v>14</v>
      </c>
      <c r="C10" s="9">
        <v>13</v>
      </c>
      <c r="D10" s="98">
        <v>1</v>
      </c>
      <c r="E10" s="7" t="s">
        <v>517</v>
      </c>
      <c r="F10" s="76" t="str">
        <f t="shared" si="3"/>
        <v>1413 - [Habitação] Aluguel de veiculos (E)</v>
      </c>
      <c r="H10" s="81">
        <v>17</v>
      </c>
      <c r="I10" s="82" t="s">
        <v>248</v>
      </c>
      <c r="J10" s="13" t="s">
        <v>81</v>
      </c>
      <c r="L10" s="105">
        <f t="shared" si="4"/>
        <v>8</v>
      </c>
      <c r="M10" s="66" t="s">
        <v>134</v>
      </c>
      <c r="O10" s="100" t="s">
        <v>249</v>
      </c>
      <c r="P10" s="7" t="s">
        <v>250</v>
      </c>
      <c r="Q10" s="10">
        <v>1000</v>
      </c>
      <c r="S10" s="81"/>
      <c r="T10" s="10"/>
    </row>
    <row r="11" spans="1:20" x14ac:dyDescent="0.2">
      <c r="A11" s="22" t="str">
        <f t="shared" si="2"/>
        <v>1414</v>
      </c>
      <c r="B11" s="14">
        <v>14</v>
      </c>
      <c r="C11" s="9">
        <v>14</v>
      </c>
      <c r="D11" s="98">
        <v>1</v>
      </c>
      <c r="E11" s="7" t="s">
        <v>518</v>
      </c>
      <c r="F11" s="76" t="str">
        <f t="shared" si="3"/>
        <v>1414 - [Habitação] Aluguel de Sítio / Chácara (E)</v>
      </c>
      <c r="H11" s="81">
        <v>18</v>
      </c>
      <c r="I11" s="82" t="s">
        <v>251</v>
      </c>
      <c r="J11" s="13" t="s">
        <v>81</v>
      </c>
      <c r="L11" s="105">
        <f t="shared" si="4"/>
        <v>9</v>
      </c>
      <c r="M11" s="66" t="s">
        <v>252</v>
      </c>
      <c r="O11" s="100" t="s">
        <v>253</v>
      </c>
      <c r="P11" s="7" t="s">
        <v>254</v>
      </c>
      <c r="Q11" s="10">
        <v>1000</v>
      </c>
      <c r="S11" s="81"/>
      <c r="T11" s="10"/>
    </row>
    <row r="12" spans="1:20" x14ac:dyDescent="0.2">
      <c r="A12" s="22" t="str">
        <f t="shared" si="2"/>
        <v>1415</v>
      </c>
      <c r="B12" s="14">
        <v>14</v>
      </c>
      <c r="C12" s="9">
        <v>15</v>
      </c>
      <c r="D12" s="98">
        <v>1</v>
      </c>
      <c r="E12" s="7" t="s">
        <v>519</v>
      </c>
      <c r="F12" s="76" t="str">
        <f t="shared" si="3"/>
        <v>1415 - [Habitação] Aluguel de Veraneio/Campo (E)</v>
      </c>
      <c r="H12" s="81">
        <v>19</v>
      </c>
      <c r="I12" s="82" t="s">
        <v>255</v>
      </c>
      <c r="J12" s="13" t="s">
        <v>81</v>
      </c>
      <c r="L12" s="105">
        <f t="shared" si="4"/>
        <v>10</v>
      </c>
      <c r="M12" s="65" t="s">
        <v>256</v>
      </c>
      <c r="O12" s="81"/>
      <c r="P12" s="9"/>
      <c r="Q12" s="10"/>
      <c r="S12" s="81"/>
      <c r="T12" s="10"/>
    </row>
    <row r="13" spans="1:20" x14ac:dyDescent="0.2">
      <c r="A13" s="22" t="str">
        <f t="shared" si="2"/>
        <v>1416</v>
      </c>
      <c r="B13" s="14">
        <v>14</v>
      </c>
      <c r="C13" s="9">
        <v>16</v>
      </c>
      <c r="D13" s="98">
        <v>1</v>
      </c>
      <c r="E13" s="7" t="s">
        <v>520</v>
      </c>
      <c r="F13" s="76" t="str">
        <f t="shared" si="3"/>
        <v>1416 - [Habitação] Aluguel Utensilios / Equipamentos (E)</v>
      </c>
      <c r="H13" s="81">
        <v>20</v>
      </c>
      <c r="I13" s="82" t="s">
        <v>257</v>
      </c>
      <c r="J13" s="13" t="s">
        <v>81</v>
      </c>
      <c r="L13" s="105">
        <f t="shared" si="4"/>
        <v>11</v>
      </c>
      <c r="M13" s="65" t="s">
        <v>258</v>
      </c>
      <c r="O13" s="81"/>
      <c r="P13" s="9"/>
      <c r="Q13" s="10"/>
      <c r="S13" s="81"/>
      <c r="T13" s="10"/>
    </row>
    <row r="14" spans="1:20" x14ac:dyDescent="0.2">
      <c r="A14" s="22" t="str">
        <f t="shared" si="2"/>
        <v>1417</v>
      </c>
      <c r="B14" s="14">
        <v>14</v>
      </c>
      <c r="C14" s="9">
        <v>17</v>
      </c>
      <c r="D14" s="98">
        <v>1</v>
      </c>
      <c r="E14" s="7" t="s">
        <v>521</v>
      </c>
      <c r="F14" s="76" t="str">
        <f t="shared" si="3"/>
        <v>1417 - [Habitação] Aluguel de Sala comercial (E)</v>
      </c>
      <c r="H14" s="81">
        <v>21</v>
      </c>
      <c r="I14" s="82" t="s">
        <v>259</v>
      </c>
      <c r="J14" s="13" t="s">
        <v>81</v>
      </c>
      <c r="L14" s="105">
        <f t="shared" si="4"/>
        <v>12</v>
      </c>
      <c r="M14" s="65" t="s">
        <v>260</v>
      </c>
      <c r="O14" s="81"/>
      <c r="P14" s="9"/>
      <c r="Q14" s="10"/>
      <c r="S14" s="81"/>
      <c r="T14" s="10"/>
    </row>
    <row r="15" spans="1:20" x14ac:dyDescent="0.2">
      <c r="A15" s="22" t="str">
        <f t="shared" si="2"/>
        <v>1418</v>
      </c>
      <c r="B15" s="14">
        <v>14</v>
      </c>
      <c r="C15" s="9">
        <v>18</v>
      </c>
      <c r="D15" s="98">
        <v>1</v>
      </c>
      <c r="E15" s="7" t="s">
        <v>522</v>
      </c>
      <c r="F15" s="76" t="str">
        <f t="shared" si="3"/>
        <v>1418 - [Habitação] Aluguel de Parques e praças (E)</v>
      </c>
      <c r="H15" s="81">
        <v>22</v>
      </c>
      <c r="I15" s="101" t="s">
        <v>261</v>
      </c>
      <c r="J15" s="6" t="s">
        <v>81</v>
      </c>
      <c r="L15" s="105">
        <f t="shared" si="4"/>
        <v>13</v>
      </c>
      <c r="M15" s="65" t="s">
        <v>262</v>
      </c>
      <c r="O15" s="81"/>
      <c r="P15" s="9"/>
      <c r="Q15" s="10"/>
      <c r="S15" s="81"/>
      <c r="T15" s="10"/>
    </row>
    <row r="16" spans="1:20" x14ac:dyDescent="0.2">
      <c r="A16" s="22" t="str">
        <f t="shared" si="2"/>
        <v>1419</v>
      </c>
      <c r="B16" s="14">
        <v>14</v>
      </c>
      <c r="C16" s="9">
        <v>19</v>
      </c>
      <c r="D16" s="98">
        <v>1</v>
      </c>
      <c r="E16" s="7" t="s">
        <v>523</v>
      </c>
      <c r="F16" s="76" t="str">
        <f t="shared" si="3"/>
        <v>1419 - [Habitação] Aluguel de Maquinarios (E)</v>
      </c>
      <c r="H16" s="81">
        <v>23</v>
      </c>
      <c r="I16" s="101" t="s">
        <v>263</v>
      </c>
      <c r="J16" s="6" t="s">
        <v>81</v>
      </c>
      <c r="L16" s="105">
        <f t="shared" si="4"/>
        <v>14</v>
      </c>
      <c r="M16" s="65" t="s">
        <v>264</v>
      </c>
      <c r="O16" s="81"/>
      <c r="P16" s="9"/>
      <c r="Q16" s="10"/>
      <c r="S16" s="81"/>
      <c r="T16" s="10"/>
    </row>
    <row r="17" spans="1:20" x14ac:dyDescent="0.2">
      <c r="A17" s="22" t="str">
        <f t="shared" si="2"/>
        <v>1420</v>
      </c>
      <c r="B17" s="14">
        <v>14</v>
      </c>
      <c r="C17" s="9">
        <v>20</v>
      </c>
      <c r="D17" s="98">
        <v>1</v>
      </c>
      <c r="E17" s="7" t="s">
        <v>265</v>
      </c>
      <c r="F17" s="76" t="str">
        <f t="shared" si="3"/>
        <v>1420 - [Habitação] Alugueis Diversos (E)</v>
      </c>
      <c r="H17" s="81">
        <v>24</v>
      </c>
      <c r="I17" s="82"/>
      <c r="J17" s="13"/>
      <c r="L17" s="105">
        <f t="shared" si="4"/>
        <v>15</v>
      </c>
      <c r="M17" s="65" t="s">
        <v>266</v>
      </c>
      <c r="O17" s="81"/>
      <c r="P17" s="9"/>
      <c r="Q17" s="10"/>
      <c r="S17" s="81"/>
      <c r="T17" s="10"/>
    </row>
    <row r="18" spans="1:20" x14ac:dyDescent="0.2">
      <c r="A18" s="22" t="str">
        <f t="shared" si="2"/>
        <v>1421</v>
      </c>
      <c r="B18" s="14">
        <v>14</v>
      </c>
      <c r="C18" s="9">
        <v>21</v>
      </c>
      <c r="D18" s="98">
        <v>1</v>
      </c>
      <c r="E18" s="7" t="s">
        <v>524</v>
      </c>
      <c r="F18" s="76" t="str">
        <f t="shared" si="3"/>
        <v>1421 - [Habitação] Aluguel tipo 1 (E)</v>
      </c>
      <c r="H18" s="81">
        <v>25</v>
      </c>
      <c r="I18" s="82"/>
      <c r="J18" s="13"/>
      <c r="L18" s="105">
        <f t="shared" si="4"/>
        <v>16</v>
      </c>
      <c r="M18" s="66" t="s">
        <v>267</v>
      </c>
      <c r="O18" s="81"/>
      <c r="P18" s="9"/>
      <c r="Q18" s="10"/>
      <c r="S18" s="81"/>
      <c r="T18" s="10"/>
    </row>
    <row r="19" spans="1:20" x14ac:dyDescent="0.2">
      <c r="A19" s="22" t="str">
        <f t="shared" si="2"/>
        <v>1422</v>
      </c>
      <c r="B19" s="14">
        <v>14</v>
      </c>
      <c r="C19" s="9">
        <v>22</v>
      </c>
      <c r="D19" s="98">
        <v>1</v>
      </c>
      <c r="E19" s="7" t="s">
        <v>525</v>
      </c>
      <c r="F19" s="76" t="str">
        <f t="shared" si="3"/>
        <v>1422 - [Habitação] Aluguel tipo 2 (E)</v>
      </c>
      <c r="H19" s="81">
        <v>26</v>
      </c>
      <c r="I19" s="82"/>
      <c r="J19" s="13"/>
      <c r="L19" s="105">
        <f t="shared" si="4"/>
        <v>17</v>
      </c>
      <c r="M19" s="65" t="s">
        <v>268</v>
      </c>
      <c r="O19" s="81"/>
      <c r="P19" s="9"/>
      <c r="Q19" s="10"/>
      <c r="S19" s="81"/>
      <c r="T19" s="10"/>
    </row>
    <row r="20" spans="1:20" x14ac:dyDescent="0.2">
      <c r="A20" s="22" t="str">
        <f t="shared" si="2"/>
        <v>1510</v>
      </c>
      <c r="B20" s="14">
        <v>15</v>
      </c>
      <c r="C20" s="9">
        <v>10</v>
      </c>
      <c r="D20" s="98">
        <v>7</v>
      </c>
      <c r="E20" s="9" t="s">
        <v>242</v>
      </c>
      <c r="F20" s="76" t="str">
        <f t="shared" si="3"/>
        <v>1510 - [Banco] Operações Financeiras (E)</v>
      </c>
      <c r="H20" s="81">
        <v>27</v>
      </c>
      <c r="I20" s="82"/>
      <c r="J20" s="13"/>
      <c r="L20" s="105">
        <f t="shared" si="4"/>
        <v>18</v>
      </c>
      <c r="M20" s="65" t="s">
        <v>269</v>
      </c>
      <c r="O20" s="81"/>
      <c r="P20" s="9"/>
      <c r="Q20" s="10"/>
      <c r="S20" s="81"/>
      <c r="T20" s="10"/>
    </row>
    <row r="21" spans="1:20" x14ac:dyDescent="0.2">
      <c r="A21" s="22" t="str">
        <f t="shared" si="2"/>
        <v>1610</v>
      </c>
      <c r="B21" s="14">
        <v>16</v>
      </c>
      <c r="C21" s="9">
        <v>10</v>
      </c>
      <c r="D21" s="98">
        <v>7</v>
      </c>
      <c r="E21" s="9" t="s">
        <v>270</v>
      </c>
      <c r="F21" s="76" t="str">
        <f t="shared" si="3"/>
        <v>1610 - [Banco] Emprestimo Bancario (E)</v>
      </c>
      <c r="H21" s="81">
        <v>28</v>
      </c>
      <c r="I21" s="82"/>
      <c r="J21" s="13"/>
      <c r="L21" s="105" t="str">
        <f t="shared" si="4"/>
        <v/>
      </c>
      <c r="M21" s="66"/>
      <c r="O21" s="81"/>
      <c r="P21" s="9"/>
      <c r="Q21" s="10"/>
      <c r="S21" s="81"/>
      <c r="T21" s="10"/>
    </row>
    <row r="22" spans="1:20" x14ac:dyDescent="0.2">
      <c r="A22" s="22" t="str">
        <f t="shared" si="2"/>
        <v>1710</v>
      </c>
      <c r="B22" s="14">
        <v>17</v>
      </c>
      <c r="C22" s="9">
        <v>10</v>
      </c>
      <c r="D22" s="98">
        <v>7</v>
      </c>
      <c r="E22" s="9" t="s">
        <v>271</v>
      </c>
      <c r="F22" s="76" t="str">
        <f t="shared" si="3"/>
        <v>1710 - [Banco] Rendimento Poupança (E)</v>
      </c>
      <c r="H22" s="81">
        <v>29</v>
      </c>
      <c r="I22" s="82" t="s">
        <v>272</v>
      </c>
      <c r="J22" s="13" t="s">
        <v>79</v>
      </c>
      <c r="L22" s="105" t="str">
        <f t="shared" si="4"/>
        <v/>
      </c>
      <c r="M22" s="66"/>
      <c r="O22" s="81"/>
      <c r="P22" s="9"/>
      <c r="Q22" s="10"/>
      <c r="S22" s="81"/>
      <c r="T22" s="10"/>
    </row>
    <row r="23" spans="1:20" x14ac:dyDescent="0.2">
      <c r="A23" s="22" t="str">
        <f t="shared" si="2"/>
        <v>1711</v>
      </c>
      <c r="B23" s="14">
        <v>17</v>
      </c>
      <c r="C23" s="9">
        <v>11</v>
      </c>
      <c r="D23" s="98">
        <v>7</v>
      </c>
      <c r="E23" s="9" t="s">
        <v>273</v>
      </c>
      <c r="F23" s="76" t="str">
        <f t="shared" si="3"/>
        <v>1711 - [Banco] Rendimento de aplicaçao Bx.Risco-RF/DI (E)</v>
      </c>
      <c r="H23" s="81">
        <v>30</v>
      </c>
      <c r="I23" s="82" t="s">
        <v>274</v>
      </c>
      <c r="J23" s="6" t="s">
        <v>87</v>
      </c>
      <c r="L23" s="105" t="str">
        <f t="shared" si="4"/>
        <v/>
      </c>
      <c r="M23" s="66"/>
      <c r="O23" s="81"/>
      <c r="P23" s="9"/>
      <c r="Q23" s="10"/>
      <c r="S23" s="81"/>
      <c r="T23" s="10"/>
    </row>
    <row r="24" spans="1:20" x14ac:dyDescent="0.2">
      <c r="A24" s="22" t="str">
        <f t="shared" si="2"/>
        <v>1810</v>
      </c>
      <c r="B24" s="14">
        <v>18</v>
      </c>
      <c r="C24" s="9">
        <v>10</v>
      </c>
      <c r="D24" s="98">
        <v>13</v>
      </c>
      <c r="E24" s="9" t="s">
        <v>251</v>
      </c>
      <c r="F24" s="76" t="str">
        <f t="shared" si="3"/>
        <v>1810 - [Receita] Venda de Ativo (E)</v>
      </c>
      <c r="H24" s="81">
        <v>31</v>
      </c>
      <c r="I24" s="82" t="s">
        <v>275</v>
      </c>
      <c r="J24" s="6" t="s">
        <v>85</v>
      </c>
      <c r="L24" s="105" t="str">
        <f t="shared" si="4"/>
        <v/>
      </c>
      <c r="M24" s="66"/>
      <c r="O24" s="81"/>
      <c r="P24" s="9"/>
      <c r="Q24" s="10"/>
      <c r="S24" s="81"/>
      <c r="T24" s="10"/>
    </row>
    <row r="25" spans="1:20" x14ac:dyDescent="0.2">
      <c r="A25" s="22" t="str">
        <f t="shared" si="2"/>
        <v>1811</v>
      </c>
      <c r="B25" s="14">
        <v>18</v>
      </c>
      <c r="C25" s="9">
        <v>11</v>
      </c>
      <c r="D25" s="98">
        <v>13</v>
      </c>
      <c r="E25" s="9" t="s">
        <v>276</v>
      </c>
      <c r="F25" s="76" t="str">
        <f t="shared" si="3"/>
        <v>1811 - [Receita] Venda de Imobilizados (E)</v>
      </c>
      <c r="H25" s="81">
        <v>32</v>
      </c>
      <c r="I25" s="82" t="s">
        <v>277</v>
      </c>
      <c r="J25" s="13" t="s">
        <v>83</v>
      </c>
      <c r="L25" s="105" t="str">
        <f t="shared" si="4"/>
        <v/>
      </c>
      <c r="M25" s="65"/>
      <c r="O25" s="81"/>
      <c r="P25" s="9"/>
      <c r="Q25" s="10"/>
      <c r="S25" s="81"/>
      <c r="T25" s="10"/>
    </row>
    <row r="26" spans="1:20" x14ac:dyDescent="0.2">
      <c r="A26" s="22" t="str">
        <f t="shared" si="2"/>
        <v>1910</v>
      </c>
      <c r="B26" s="14">
        <v>19</v>
      </c>
      <c r="C26" s="9">
        <v>10</v>
      </c>
      <c r="D26" s="98">
        <v>11</v>
      </c>
      <c r="E26" s="9" t="s">
        <v>278</v>
      </c>
      <c r="F26" s="76" t="str">
        <f t="shared" si="3"/>
        <v>1910 - [Educação] Bolsas de Estudo / Cursos (E)</v>
      </c>
      <c r="H26" s="81">
        <v>33</v>
      </c>
      <c r="I26" s="82" t="s">
        <v>279</v>
      </c>
      <c r="J26" s="6" t="s">
        <v>85</v>
      </c>
      <c r="L26" s="105" t="str">
        <f t="shared" si="4"/>
        <v/>
      </c>
      <c r="M26" s="66"/>
      <c r="O26" s="81"/>
      <c r="P26" s="9"/>
      <c r="Q26" s="10"/>
      <c r="S26" s="81"/>
      <c r="T26" s="10"/>
    </row>
    <row r="27" spans="1:20" x14ac:dyDescent="0.2">
      <c r="A27" s="22" t="str">
        <f t="shared" si="2"/>
        <v>2010</v>
      </c>
      <c r="B27" s="14">
        <v>20</v>
      </c>
      <c r="C27" s="9">
        <v>10</v>
      </c>
      <c r="D27" s="98">
        <v>13</v>
      </c>
      <c r="E27" s="9" t="s">
        <v>280</v>
      </c>
      <c r="F27" s="76" t="str">
        <f t="shared" si="3"/>
        <v>2010 - [Receita] Serviços Prestados (E)</v>
      </c>
      <c r="H27" s="81">
        <v>34</v>
      </c>
      <c r="I27" s="82" t="s">
        <v>226</v>
      </c>
      <c r="J27" s="6" t="s">
        <v>85</v>
      </c>
      <c r="L27" s="105" t="str">
        <f t="shared" si="4"/>
        <v/>
      </c>
      <c r="M27" s="66"/>
      <c r="O27" s="81"/>
      <c r="P27" s="9"/>
      <c r="Q27" s="10"/>
      <c r="S27" s="81"/>
      <c r="T27" s="10"/>
    </row>
    <row r="28" spans="1:20" x14ac:dyDescent="0.2">
      <c r="A28" s="22" t="str">
        <f t="shared" si="2"/>
        <v>2110</v>
      </c>
      <c r="B28" s="14">
        <v>21</v>
      </c>
      <c r="C28" s="9">
        <v>10</v>
      </c>
      <c r="D28" s="98">
        <v>10</v>
      </c>
      <c r="E28" s="9" t="s">
        <v>281</v>
      </c>
      <c r="F28" s="76" t="str">
        <f t="shared" si="3"/>
        <v>2110 - [Publico] Reembolsos Governo (E)</v>
      </c>
      <c r="H28" s="81">
        <v>35</v>
      </c>
      <c r="I28" s="82" t="s">
        <v>268</v>
      </c>
      <c r="J28" s="6" t="s">
        <v>85</v>
      </c>
      <c r="L28" s="105" t="str">
        <f t="shared" si="4"/>
        <v/>
      </c>
      <c r="M28" s="66"/>
      <c r="O28" s="81"/>
      <c r="P28" s="9"/>
      <c r="Q28" s="10"/>
      <c r="S28" s="81"/>
      <c r="T28" s="10"/>
    </row>
    <row r="29" spans="1:20" x14ac:dyDescent="0.2">
      <c r="A29" s="22" t="str">
        <f t="shared" si="2"/>
        <v>2111</v>
      </c>
      <c r="B29" s="14">
        <v>21</v>
      </c>
      <c r="C29" s="9">
        <v>11</v>
      </c>
      <c r="D29" s="98">
        <v>10</v>
      </c>
      <c r="E29" s="9" t="s">
        <v>282</v>
      </c>
      <c r="F29" s="76" t="str">
        <f t="shared" si="3"/>
        <v>2111 - [Publico] Restituição de IR (E)</v>
      </c>
      <c r="H29" s="81">
        <v>36</v>
      </c>
      <c r="I29" s="82" t="s">
        <v>220</v>
      </c>
      <c r="J29" s="6" t="s">
        <v>85</v>
      </c>
      <c r="L29" s="105" t="str">
        <f t="shared" si="4"/>
        <v/>
      </c>
      <c r="M29" s="66"/>
      <c r="O29" s="81"/>
      <c r="P29" s="9"/>
      <c r="Q29" s="10"/>
      <c r="S29" s="81"/>
      <c r="T29" s="10"/>
    </row>
    <row r="30" spans="1:20" ht="13.5" thickBot="1" x14ac:dyDescent="0.25">
      <c r="A30" s="22" t="str">
        <f t="shared" si="2"/>
        <v>2112</v>
      </c>
      <c r="B30" s="14">
        <v>21</v>
      </c>
      <c r="C30" s="9">
        <v>12</v>
      </c>
      <c r="D30" s="98">
        <v>10</v>
      </c>
      <c r="E30" s="9" t="s">
        <v>283</v>
      </c>
      <c r="F30" s="76" t="str">
        <f t="shared" si="3"/>
        <v>2112 - [Publico] FGTS, Multa e Recisão Trabalhista (E)</v>
      </c>
      <c r="H30" s="81">
        <v>37</v>
      </c>
      <c r="I30" s="82" t="s">
        <v>133</v>
      </c>
      <c r="J30" s="6" t="s">
        <v>87</v>
      </c>
      <c r="L30" s="105" t="str">
        <f t="shared" si="4"/>
        <v/>
      </c>
      <c r="M30" s="66"/>
      <c r="O30" s="81"/>
      <c r="P30" s="9"/>
      <c r="Q30" s="10"/>
      <c r="S30" s="83"/>
      <c r="T30" s="12"/>
    </row>
    <row r="31" spans="1:20" x14ac:dyDescent="0.2">
      <c r="A31" s="22" t="str">
        <f t="shared" si="2"/>
        <v>2201</v>
      </c>
      <c r="B31" s="14">
        <v>22</v>
      </c>
      <c r="C31" s="9">
        <v>1</v>
      </c>
      <c r="D31" s="98">
        <v>3</v>
      </c>
      <c r="E31" s="7" t="s">
        <v>284</v>
      </c>
      <c r="F31" s="76" t="str">
        <f t="shared" si="3"/>
        <v>2201 - [Alimentação] Vale Alimentação, Reembolso (E)</v>
      </c>
      <c r="H31" s="81">
        <v>38</v>
      </c>
      <c r="I31" s="82" t="s">
        <v>285</v>
      </c>
      <c r="J31" s="6" t="s">
        <v>87</v>
      </c>
      <c r="L31" s="105" t="str">
        <f t="shared" si="4"/>
        <v/>
      </c>
      <c r="M31" s="66"/>
      <c r="O31" s="81"/>
      <c r="P31" s="9"/>
      <c r="Q31" s="10"/>
    </row>
    <row r="32" spans="1:20" x14ac:dyDescent="0.2">
      <c r="A32" s="22" t="str">
        <f t="shared" si="2"/>
        <v>2910</v>
      </c>
      <c r="B32" s="14">
        <v>29</v>
      </c>
      <c r="C32" s="9">
        <v>10</v>
      </c>
      <c r="D32" s="98"/>
      <c r="E32" s="9" t="s">
        <v>286</v>
      </c>
      <c r="F32" s="76" t="str">
        <f t="shared" si="3"/>
        <v>2910 - Transferências entre contas (T)</v>
      </c>
      <c r="H32" s="81">
        <v>39</v>
      </c>
      <c r="I32" s="82" t="s">
        <v>287</v>
      </c>
      <c r="J32" s="6" t="s">
        <v>87</v>
      </c>
      <c r="L32" s="105" t="str">
        <f t="shared" si="4"/>
        <v/>
      </c>
      <c r="M32" s="66"/>
      <c r="O32" s="81"/>
      <c r="P32" s="9"/>
      <c r="Q32" s="10"/>
    </row>
    <row r="33" spans="1:17" x14ac:dyDescent="0.2">
      <c r="A33" s="22" t="str">
        <f t="shared" si="2"/>
        <v>2911</v>
      </c>
      <c r="B33" s="14">
        <v>29</v>
      </c>
      <c r="C33" s="9">
        <v>11</v>
      </c>
      <c r="D33" s="98"/>
      <c r="E33" s="9" t="s">
        <v>288</v>
      </c>
      <c r="F33" s="76" t="str">
        <f t="shared" si="3"/>
        <v>2911 - Saldo Mês Anterior (T)</v>
      </c>
      <c r="H33" s="81">
        <v>40</v>
      </c>
      <c r="I33" s="82" t="s">
        <v>289</v>
      </c>
      <c r="J33" s="6" t="s">
        <v>85</v>
      </c>
      <c r="L33" s="105" t="str">
        <f t="shared" si="4"/>
        <v/>
      </c>
      <c r="M33" s="66"/>
      <c r="O33" s="81"/>
      <c r="P33" s="9"/>
      <c r="Q33" s="10"/>
    </row>
    <row r="34" spans="1:17" x14ac:dyDescent="0.2">
      <c r="A34" s="22" t="str">
        <f t="shared" si="2"/>
        <v>3010</v>
      </c>
      <c r="B34" s="14">
        <v>30</v>
      </c>
      <c r="C34" s="9">
        <v>10</v>
      </c>
      <c r="D34" s="98">
        <v>14</v>
      </c>
      <c r="E34" s="9" t="s">
        <v>290</v>
      </c>
      <c r="F34" s="76" t="str">
        <f t="shared" si="3"/>
        <v>3010 - [Despesa] Saidas Diversas (I)</v>
      </c>
      <c r="H34" s="81">
        <v>41</v>
      </c>
      <c r="I34" s="82" t="s">
        <v>291</v>
      </c>
      <c r="J34" s="6" t="s">
        <v>85</v>
      </c>
      <c r="L34" s="105" t="str">
        <f t="shared" si="4"/>
        <v/>
      </c>
      <c r="M34" s="66"/>
      <c r="O34" s="81"/>
      <c r="P34" s="9"/>
      <c r="Q34" s="10"/>
    </row>
    <row r="35" spans="1:17" x14ac:dyDescent="0.2">
      <c r="A35" s="22" t="str">
        <f t="shared" si="2"/>
        <v>3110</v>
      </c>
      <c r="B35" s="14">
        <v>31</v>
      </c>
      <c r="C35" s="9">
        <v>10</v>
      </c>
      <c r="D35" s="98">
        <v>15</v>
      </c>
      <c r="E35" s="9" t="s">
        <v>292</v>
      </c>
      <c r="F35" s="76" t="str">
        <f t="shared" si="3"/>
        <v>3110 - [Serviços] Despesas com Empregados (V)</v>
      </c>
      <c r="H35" s="81">
        <v>42</v>
      </c>
      <c r="I35" s="82" t="s">
        <v>293</v>
      </c>
      <c r="J35" s="6" t="s">
        <v>87</v>
      </c>
      <c r="L35" s="105" t="str">
        <f t="shared" si="4"/>
        <v/>
      </c>
      <c r="M35" s="66"/>
      <c r="O35" s="81"/>
      <c r="P35" s="9"/>
      <c r="Q35" s="10"/>
    </row>
    <row r="36" spans="1:17" x14ac:dyDescent="0.2">
      <c r="A36" s="22" t="str">
        <f t="shared" ref="A36:A67" si="5">IF(B36&lt;&gt;"",TEXT($B36,"00")&amp;TEXT($C36,"00"),"")</f>
        <v>3111</v>
      </c>
      <c r="B36" s="14">
        <v>31</v>
      </c>
      <c r="C36" s="9">
        <v>11</v>
      </c>
      <c r="D36" s="98">
        <v>15</v>
      </c>
      <c r="E36" s="9" t="s">
        <v>294</v>
      </c>
      <c r="F36" s="76" t="str">
        <f t="shared" ref="F36:F67" si="6">$A36&amp;" - "&amp;IF($D36&lt;&gt;"","["&amp;VLOOKUP($D36,$L$3:$M$103,2,0)&amp;"] ","")&amp;$E36&amp;IF($B36&lt;&gt;""," ("&amp;VLOOKUP($B36,$H$3:$J$103,3,0)&amp;")","")</f>
        <v>3111 - [Serviços] Empregada Domestica (V)</v>
      </c>
      <c r="H36" s="81">
        <v>43</v>
      </c>
      <c r="I36" s="82" t="s">
        <v>295</v>
      </c>
      <c r="J36" s="6" t="s">
        <v>87</v>
      </c>
      <c r="L36" s="105" t="str">
        <f t="shared" si="4"/>
        <v/>
      </c>
      <c r="M36" s="66"/>
      <c r="O36" s="81"/>
      <c r="P36" s="9"/>
      <c r="Q36" s="10"/>
    </row>
    <row r="37" spans="1:17" x14ac:dyDescent="0.2">
      <c r="A37" s="22" t="str">
        <f t="shared" si="5"/>
        <v>3210</v>
      </c>
      <c r="B37" s="14">
        <v>32</v>
      </c>
      <c r="C37" s="9">
        <v>10</v>
      </c>
      <c r="D37" s="98">
        <v>11</v>
      </c>
      <c r="E37" s="9" t="s">
        <v>296</v>
      </c>
      <c r="F37" s="76" t="str">
        <f t="shared" si="6"/>
        <v>3210 - [Educação] Colegio / Faculdade (S)</v>
      </c>
      <c r="H37" s="81">
        <v>44</v>
      </c>
      <c r="I37" s="82" t="s">
        <v>297</v>
      </c>
      <c r="J37" s="6" t="s">
        <v>85</v>
      </c>
      <c r="L37" s="105" t="str">
        <f t="shared" si="4"/>
        <v/>
      </c>
      <c r="M37" s="66"/>
      <c r="O37" s="81"/>
      <c r="P37" s="9"/>
      <c r="Q37" s="10"/>
    </row>
    <row r="38" spans="1:17" x14ac:dyDescent="0.2">
      <c r="A38" s="22" t="str">
        <f t="shared" si="5"/>
        <v>3211</v>
      </c>
      <c r="B38" s="14">
        <v>32</v>
      </c>
      <c r="C38" s="9">
        <v>11</v>
      </c>
      <c r="D38" s="98">
        <v>11</v>
      </c>
      <c r="E38" s="9" t="s">
        <v>298</v>
      </c>
      <c r="F38" s="76" t="str">
        <f t="shared" si="6"/>
        <v>3211 - [Educação] Cursos / Estudo Basico (S)</v>
      </c>
      <c r="H38" s="81">
        <v>45</v>
      </c>
      <c r="I38" s="82" t="s">
        <v>299</v>
      </c>
      <c r="J38" s="6" t="s">
        <v>87</v>
      </c>
      <c r="L38" s="105" t="str">
        <f t="shared" si="4"/>
        <v/>
      </c>
      <c r="M38" s="66"/>
      <c r="O38" s="81"/>
      <c r="P38" s="9"/>
      <c r="Q38" s="10"/>
    </row>
    <row r="39" spans="1:17" x14ac:dyDescent="0.2">
      <c r="A39" s="22" t="str">
        <f t="shared" si="5"/>
        <v>3310</v>
      </c>
      <c r="B39" s="14">
        <v>33</v>
      </c>
      <c r="C39" s="9">
        <v>10</v>
      </c>
      <c r="D39" s="98">
        <v>1</v>
      </c>
      <c r="E39" s="9" t="s">
        <v>300</v>
      </c>
      <c r="F39" s="76" t="str">
        <f t="shared" si="6"/>
        <v>3310 - [Habitação] Manutenções e Reformas de Imóveis (V)</v>
      </c>
      <c r="H39" s="81">
        <v>46</v>
      </c>
      <c r="I39" s="82" t="s">
        <v>232</v>
      </c>
      <c r="J39" s="6" t="s">
        <v>85</v>
      </c>
      <c r="L39" s="105" t="str">
        <f t="shared" si="4"/>
        <v/>
      </c>
      <c r="M39" s="66"/>
      <c r="O39" s="81"/>
      <c r="P39" s="9"/>
      <c r="Q39" s="10"/>
    </row>
    <row r="40" spans="1:17" x14ac:dyDescent="0.2">
      <c r="A40" s="22" t="str">
        <f t="shared" si="5"/>
        <v>3311</v>
      </c>
      <c r="B40" s="14">
        <v>33</v>
      </c>
      <c r="C40" s="9">
        <v>11</v>
      </c>
      <c r="D40" s="98">
        <v>1</v>
      </c>
      <c r="E40" s="9" t="s">
        <v>301</v>
      </c>
      <c r="F40" s="76" t="str">
        <f t="shared" si="6"/>
        <v>3311 - [Habitação] Material de Construção (V)</v>
      </c>
      <c r="H40" s="81">
        <v>47</v>
      </c>
      <c r="I40" s="82" t="s">
        <v>302</v>
      </c>
      <c r="J40" s="6" t="s">
        <v>87</v>
      </c>
      <c r="L40" s="105" t="str">
        <f t="shared" si="4"/>
        <v/>
      </c>
      <c r="M40" s="66"/>
      <c r="O40" s="81"/>
      <c r="P40" s="9"/>
      <c r="Q40" s="10"/>
    </row>
    <row r="41" spans="1:17" x14ac:dyDescent="0.2">
      <c r="A41" s="22" t="str">
        <f t="shared" si="5"/>
        <v>3410</v>
      </c>
      <c r="B41" s="14">
        <v>34</v>
      </c>
      <c r="C41" s="9">
        <v>10</v>
      </c>
      <c r="D41" s="98">
        <v>3</v>
      </c>
      <c r="E41" s="9" t="s">
        <v>303</v>
      </c>
      <c r="F41" s="76" t="str">
        <f t="shared" si="6"/>
        <v>3410 - [Alimentação] Alimentação / Restaurantes (V)</v>
      </c>
      <c r="H41" s="81">
        <v>48</v>
      </c>
      <c r="I41" s="82" t="s">
        <v>304</v>
      </c>
      <c r="J41" s="6" t="s">
        <v>87</v>
      </c>
      <c r="L41" s="105" t="str">
        <f t="shared" si="4"/>
        <v/>
      </c>
      <c r="M41" s="66"/>
      <c r="O41" s="81"/>
      <c r="P41" s="9"/>
      <c r="Q41" s="10"/>
    </row>
    <row r="42" spans="1:17" x14ac:dyDescent="0.2">
      <c r="A42" s="22" t="str">
        <f t="shared" si="5"/>
        <v>3411</v>
      </c>
      <c r="B42" s="14">
        <v>34</v>
      </c>
      <c r="C42" s="9">
        <v>11</v>
      </c>
      <c r="D42" s="98">
        <v>3</v>
      </c>
      <c r="E42" s="9" t="s">
        <v>305</v>
      </c>
      <c r="F42" s="76" t="str">
        <f t="shared" si="6"/>
        <v>3411 - [Alimentação] Supermercado (V)</v>
      </c>
      <c r="H42" s="81">
        <v>49</v>
      </c>
      <c r="I42" s="82" t="s">
        <v>306</v>
      </c>
      <c r="J42" s="6" t="s">
        <v>85</v>
      </c>
      <c r="L42" s="105" t="str">
        <f t="shared" si="4"/>
        <v/>
      </c>
      <c r="M42" s="66"/>
      <c r="O42" s="81"/>
      <c r="P42" s="9"/>
      <c r="Q42" s="10"/>
    </row>
    <row r="43" spans="1:17" x14ac:dyDescent="0.2">
      <c r="A43" s="22" t="str">
        <f t="shared" si="5"/>
        <v>3412</v>
      </c>
      <c r="B43" s="14">
        <v>34</v>
      </c>
      <c r="C43" s="9">
        <v>12</v>
      </c>
      <c r="D43" s="98">
        <v>3</v>
      </c>
      <c r="E43" s="9" t="s">
        <v>307</v>
      </c>
      <c r="F43" s="76" t="str">
        <f t="shared" si="6"/>
        <v>3412 - [Alimentação] Feira, Ortifrutis (V)</v>
      </c>
      <c r="H43" s="81">
        <v>50</v>
      </c>
      <c r="I43" s="82" t="s">
        <v>223</v>
      </c>
      <c r="J43" s="13" t="s">
        <v>83</v>
      </c>
      <c r="L43" s="105" t="str">
        <f t="shared" si="4"/>
        <v/>
      </c>
      <c r="M43" s="66"/>
      <c r="O43" s="81"/>
      <c r="P43" s="9"/>
      <c r="Q43" s="10"/>
    </row>
    <row r="44" spans="1:17" x14ac:dyDescent="0.2">
      <c r="A44" s="22" t="str">
        <f t="shared" si="5"/>
        <v>3510</v>
      </c>
      <c r="B44" s="14">
        <v>35</v>
      </c>
      <c r="C44" s="9">
        <v>10</v>
      </c>
      <c r="D44" s="98">
        <v>17</v>
      </c>
      <c r="E44" s="9" t="s">
        <v>308</v>
      </c>
      <c r="F44" s="76" t="str">
        <f t="shared" si="6"/>
        <v>3510 - [Higiene] Produtos de Limpeza (V)</v>
      </c>
      <c r="H44" s="81">
        <v>51</v>
      </c>
      <c r="I44" s="82" t="s">
        <v>309</v>
      </c>
      <c r="J44" s="13" t="s">
        <v>83</v>
      </c>
      <c r="L44" s="105" t="str">
        <f t="shared" si="4"/>
        <v/>
      </c>
      <c r="M44" s="66"/>
      <c r="O44" s="81"/>
      <c r="P44" s="9"/>
      <c r="Q44" s="10"/>
    </row>
    <row r="45" spans="1:17" x14ac:dyDescent="0.2">
      <c r="A45" s="22" t="str">
        <f t="shared" si="5"/>
        <v>3610</v>
      </c>
      <c r="B45" s="14">
        <v>36</v>
      </c>
      <c r="C45" s="9">
        <v>10</v>
      </c>
      <c r="D45" s="98">
        <v>2</v>
      </c>
      <c r="E45" s="9" t="s">
        <v>310</v>
      </c>
      <c r="F45" s="76" t="str">
        <f t="shared" si="6"/>
        <v>3610 - [Transporte] Transportes em geral / publico (V)</v>
      </c>
      <c r="H45" s="81">
        <v>52</v>
      </c>
      <c r="I45" s="82" t="s">
        <v>311</v>
      </c>
      <c r="J45" s="6" t="s">
        <v>87</v>
      </c>
      <c r="L45" s="105" t="str">
        <f t="shared" si="4"/>
        <v/>
      </c>
      <c r="M45" s="66"/>
      <c r="O45" s="81"/>
      <c r="P45" s="9"/>
      <c r="Q45" s="10"/>
    </row>
    <row r="46" spans="1:17" x14ac:dyDescent="0.2">
      <c r="A46" s="22" t="str">
        <f t="shared" si="5"/>
        <v>3611</v>
      </c>
      <c r="B46" s="14">
        <v>36</v>
      </c>
      <c r="C46" s="9">
        <v>11</v>
      </c>
      <c r="D46" s="98">
        <v>2</v>
      </c>
      <c r="E46" s="9" t="s">
        <v>312</v>
      </c>
      <c r="F46" s="76" t="str">
        <f t="shared" si="6"/>
        <v>3611 - [Transporte] Uso de taxi / motorista (V)</v>
      </c>
      <c r="H46" s="81">
        <v>53</v>
      </c>
      <c r="I46" s="82" t="s">
        <v>313</v>
      </c>
      <c r="J46" s="6" t="s">
        <v>85</v>
      </c>
      <c r="L46" s="105" t="str">
        <f t="shared" si="4"/>
        <v/>
      </c>
      <c r="M46" s="66"/>
      <c r="O46" s="81"/>
      <c r="P46" s="9"/>
      <c r="Q46" s="10"/>
    </row>
    <row r="47" spans="1:17" x14ac:dyDescent="0.2">
      <c r="A47" s="22" t="str">
        <f t="shared" si="5"/>
        <v>3710</v>
      </c>
      <c r="B47" s="14">
        <v>37</v>
      </c>
      <c r="C47" s="9">
        <v>10</v>
      </c>
      <c r="D47" s="98">
        <v>2</v>
      </c>
      <c r="E47" s="9" t="s">
        <v>314</v>
      </c>
      <c r="F47" s="76" t="str">
        <f t="shared" si="6"/>
        <v>3710 - [Transporte] Veiculos / Automóveis (I)</v>
      </c>
      <c r="H47" s="81">
        <v>54</v>
      </c>
      <c r="I47" s="82" t="s">
        <v>315</v>
      </c>
      <c r="J47" s="13" t="s">
        <v>83</v>
      </c>
      <c r="L47" s="105" t="str">
        <f t="shared" si="4"/>
        <v/>
      </c>
      <c r="M47" s="66"/>
      <c r="O47" s="81"/>
      <c r="P47" s="9"/>
      <c r="Q47" s="10"/>
    </row>
    <row r="48" spans="1:17" x14ac:dyDescent="0.2">
      <c r="A48" s="22" t="str">
        <f t="shared" si="5"/>
        <v>3711</v>
      </c>
      <c r="B48" s="14">
        <v>37</v>
      </c>
      <c r="C48" s="9">
        <v>11</v>
      </c>
      <c r="D48" s="98">
        <v>2</v>
      </c>
      <c r="E48" s="9" t="s">
        <v>316</v>
      </c>
      <c r="F48" s="76" t="str">
        <f t="shared" si="6"/>
        <v>3711 - [Transporte] Combustível (I)</v>
      </c>
      <c r="H48" s="81">
        <v>55</v>
      </c>
      <c r="I48" s="101" t="s">
        <v>317</v>
      </c>
      <c r="J48" s="6" t="s">
        <v>87</v>
      </c>
      <c r="L48" s="105" t="str">
        <f t="shared" si="4"/>
        <v/>
      </c>
      <c r="M48" s="66"/>
      <c r="O48" s="81"/>
      <c r="P48" s="9"/>
      <c r="Q48" s="10"/>
    </row>
    <row r="49" spans="1:17" x14ac:dyDescent="0.2">
      <c r="A49" s="22" t="str">
        <f t="shared" si="5"/>
        <v>3712</v>
      </c>
      <c r="B49" s="14">
        <v>37</v>
      </c>
      <c r="C49" s="9">
        <v>12</v>
      </c>
      <c r="D49" s="98">
        <v>2</v>
      </c>
      <c r="E49" s="9" t="s">
        <v>318</v>
      </c>
      <c r="F49" s="76" t="str">
        <f t="shared" si="6"/>
        <v>3712 - [Transporte] Estacionamento (I)</v>
      </c>
      <c r="H49" s="81"/>
      <c r="I49" s="82"/>
      <c r="J49" s="13"/>
      <c r="L49" s="105" t="str">
        <f t="shared" si="4"/>
        <v/>
      </c>
      <c r="M49" s="66"/>
      <c r="O49" s="81"/>
      <c r="P49" s="9"/>
      <c r="Q49" s="10"/>
    </row>
    <row r="50" spans="1:17" x14ac:dyDescent="0.2">
      <c r="A50" s="22" t="str">
        <f t="shared" si="5"/>
        <v>3713</v>
      </c>
      <c r="B50" s="14">
        <v>37</v>
      </c>
      <c r="C50" s="9">
        <v>13</v>
      </c>
      <c r="D50" s="98">
        <v>2</v>
      </c>
      <c r="E50" s="9" t="s">
        <v>319</v>
      </c>
      <c r="F50" s="76" t="str">
        <f t="shared" si="6"/>
        <v>3713 - [Transporte] Manutenção/Óleo/Peças de Veículos (I)</v>
      </c>
      <c r="H50" s="81"/>
      <c r="I50" s="82"/>
      <c r="J50" s="13"/>
      <c r="L50" s="105" t="str">
        <f t="shared" si="4"/>
        <v/>
      </c>
      <c r="M50" s="66"/>
      <c r="O50" s="81"/>
      <c r="P50" s="9"/>
      <c r="Q50" s="10"/>
    </row>
    <row r="51" spans="1:17" x14ac:dyDescent="0.2">
      <c r="A51" s="22" t="str">
        <f t="shared" si="5"/>
        <v>3714</v>
      </c>
      <c r="B51" s="14">
        <v>37</v>
      </c>
      <c r="C51" s="9">
        <v>14</v>
      </c>
      <c r="D51" s="98">
        <v>7</v>
      </c>
      <c r="E51" s="9" t="s">
        <v>320</v>
      </c>
      <c r="F51" s="76" t="str">
        <f t="shared" si="6"/>
        <v>3714 - [Banco] Seguros Automotivos (I)</v>
      </c>
      <c r="H51" s="81"/>
      <c r="I51" s="82"/>
      <c r="J51" s="13"/>
      <c r="L51" s="105" t="str">
        <f t="shared" si="4"/>
        <v/>
      </c>
      <c r="M51" s="66"/>
      <c r="O51" s="81"/>
      <c r="P51" s="9"/>
      <c r="Q51" s="10"/>
    </row>
    <row r="52" spans="1:17" x14ac:dyDescent="0.2">
      <c r="A52" s="22" t="str">
        <f t="shared" si="5"/>
        <v>3810</v>
      </c>
      <c r="B52" s="14">
        <v>38</v>
      </c>
      <c r="C52" s="9">
        <v>10</v>
      </c>
      <c r="D52" s="98">
        <v>1</v>
      </c>
      <c r="E52" s="9" t="s">
        <v>321</v>
      </c>
      <c r="F52" s="76" t="str">
        <f t="shared" si="6"/>
        <v>3810 - [Habitação] Mobilias / Ativos (I)</v>
      </c>
      <c r="H52" s="81"/>
      <c r="I52" s="82"/>
      <c r="J52" s="13"/>
      <c r="L52" s="105" t="str">
        <f t="shared" si="4"/>
        <v/>
      </c>
      <c r="M52" s="66"/>
      <c r="O52" s="81"/>
      <c r="P52" s="9"/>
      <c r="Q52" s="10"/>
    </row>
    <row r="53" spans="1:17" x14ac:dyDescent="0.2">
      <c r="A53" s="22" t="str">
        <f t="shared" si="5"/>
        <v>3910</v>
      </c>
      <c r="B53" s="14">
        <v>39</v>
      </c>
      <c r="C53" s="9">
        <v>10</v>
      </c>
      <c r="D53" s="98">
        <v>15</v>
      </c>
      <c r="E53" s="9" t="s">
        <v>287</v>
      </c>
      <c r="F53" s="76" t="str">
        <f t="shared" si="6"/>
        <v>3910 - [Serviços] Serviços de Terceiros (I)</v>
      </c>
      <c r="H53" s="81"/>
      <c r="I53" s="82"/>
      <c r="J53" s="13"/>
      <c r="L53" s="105" t="str">
        <f t="shared" si="4"/>
        <v/>
      </c>
      <c r="M53" s="66"/>
      <c r="O53" s="81"/>
      <c r="P53" s="9"/>
      <c r="Q53" s="10"/>
    </row>
    <row r="54" spans="1:17" x14ac:dyDescent="0.2">
      <c r="A54" s="22" t="str">
        <f t="shared" si="5"/>
        <v>3911</v>
      </c>
      <c r="B54" s="14">
        <v>39</v>
      </c>
      <c r="C54" s="9">
        <v>11</v>
      </c>
      <c r="D54" s="98">
        <v>1</v>
      </c>
      <c r="E54" s="9" t="s">
        <v>322</v>
      </c>
      <c r="F54" s="76" t="str">
        <f t="shared" si="6"/>
        <v>3911 - [Habitação] Pedreiro / Pintor / Marceneiro (I)</v>
      </c>
      <c r="H54" s="81"/>
      <c r="I54" s="82"/>
      <c r="J54" s="13"/>
      <c r="L54" s="105" t="str">
        <f t="shared" si="4"/>
        <v/>
      </c>
      <c r="M54" s="66"/>
      <c r="O54" s="81"/>
      <c r="P54" s="9"/>
      <c r="Q54" s="10"/>
    </row>
    <row r="55" spans="1:17" x14ac:dyDescent="0.2">
      <c r="A55" s="22" t="str">
        <f t="shared" si="5"/>
        <v>3915</v>
      </c>
      <c r="B55" s="14">
        <v>39</v>
      </c>
      <c r="C55" s="9">
        <v>15</v>
      </c>
      <c r="D55" s="98">
        <v>1</v>
      </c>
      <c r="E55" s="9" t="s">
        <v>323</v>
      </c>
      <c r="F55" s="76" t="str">
        <f t="shared" si="6"/>
        <v>3915 - [Habitação] Eletricista / Cabeamentos (I)</v>
      </c>
      <c r="H55" s="81"/>
      <c r="I55" s="82"/>
      <c r="J55" s="13"/>
      <c r="L55" s="105" t="str">
        <f t="shared" si="4"/>
        <v/>
      </c>
      <c r="M55" s="66"/>
      <c r="O55" s="81"/>
      <c r="P55" s="9"/>
      <c r="Q55" s="10"/>
    </row>
    <row r="56" spans="1:17" x14ac:dyDescent="0.2">
      <c r="A56" s="22" t="str">
        <f t="shared" si="5"/>
        <v>3916</v>
      </c>
      <c r="B56" s="14">
        <v>39</v>
      </c>
      <c r="C56" s="9">
        <v>16</v>
      </c>
      <c r="D56" s="98">
        <v>1</v>
      </c>
      <c r="E56" s="9" t="s">
        <v>324</v>
      </c>
      <c r="F56" s="76" t="str">
        <f t="shared" si="6"/>
        <v>3916 - [Habitação] Encanador / Esgoto (I)</v>
      </c>
      <c r="H56" s="81"/>
      <c r="I56" s="82"/>
      <c r="J56" s="13"/>
      <c r="L56" s="105" t="str">
        <f t="shared" si="4"/>
        <v/>
      </c>
      <c r="M56" s="66"/>
      <c r="O56" s="81"/>
      <c r="P56" s="9"/>
      <c r="Q56" s="10"/>
    </row>
    <row r="57" spans="1:17" x14ac:dyDescent="0.2">
      <c r="A57" s="22" t="str">
        <f t="shared" si="5"/>
        <v>3917</v>
      </c>
      <c r="B57" s="14">
        <v>39</v>
      </c>
      <c r="C57" s="9">
        <v>17</v>
      </c>
      <c r="D57" s="98">
        <v>9</v>
      </c>
      <c r="E57" s="7" t="s">
        <v>526</v>
      </c>
      <c r="F57" s="76" t="str">
        <f t="shared" si="6"/>
        <v>3917 - [Advogado] Contabilidade ou Serv. Adivocaticios (I)</v>
      </c>
      <c r="H57" s="81"/>
      <c r="I57" s="82"/>
      <c r="J57" s="13"/>
      <c r="L57" s="105" t="str">
        <f t="shared" si="4"/>
        <v/>
      </c>
      <c r="M57" s="66"/>
      <c r="O57" s="81"/>
      <c r="P57" s="9"/>
      <c r="Q57" s="10"/>
    </row>
    <row r="58" spans="1:17" x14ac:dyDescent="0.2">
      <c r="A58" s="22" t="str">
        <f t="shared" si="5"/>
        <v>3918</v>
      </c>
      <c r="B58" s="14">
        <v>39</v>
      </c>
      <c r="C58" s="9">
        <v>18</v>
      </c>
      <c r="D58" s="98">
        <v>4</v>
      </c>
      <c r="E58" s="9" t="s">
        <v>325</v>
      </c>
      <c r="F58" s="76" t="str">
        <f t="shared" si="6"/>
        <v>3918 - [Saúde] Academia, Fisioterapia (I)</v>
      </c>
      <c r="H58" s="81"/>
      <c r="I58" s="82"/>
      <c r="J58" s="13"/>
      <c r="L58" s="105" t="str">
        <f t="shared" si="4"/>
        <v/>
      </c>
      <c r="M58" s="66"/>
      <c r="O58" s="81"/>
      <c r="P58" s="9"/>
      <c r="Q58" s="10"/>
    </row>
    <row r="59" spans="1:17" x14ac:dyDescent="0.2">
      <c r="A59" s="22" t="str">
        <f t="shared" si="5"/>
        <v>4010</v>
      </c>
      <c r="B59" s="14">
        <v>40</v>
      </c>
      <c r="C59" s="9">
        <v>10</v>
      </c>
      <c r="D59" s="98">
        <v>5</v>
      </c>
      <c r="E59" s="9" t="s">
        <v>326</v>
      </c>
      <c r="F59" s="76" t="str">
        <f t="shared" si="6"/>
        <v>4010 - [Vestuário] Roupas e Sapatos, Aquisicao (V)</v>
      </c>
      <c r="H59" s="81"/>
      <c r="I59" s="82"/>
      <c r="J59" s="13"/>
      <c r="L59" s="105" t="str">
        <f t="shared" si="4"/>
        <v/>
      </c>
      <c r="M59" s="66"/>
      <c r="O59" s="81"/>
      <c r="P59" s="9"/>
      <c r="Q59" s="10"/>
    </row>
    <row r="60" spans="1:17" x14ac:dyDescent="0.2">
      <c r="A60" s="22" t="str">
        <f t="shared" si="5"/>
        <v>4110</v>
      </c>
      <c r="B60" s="14">
        <v>41</v>
      </c>
      <c r="C60" s="9">
        <v>10</v>
      </c>
      <c r="D60" s="98">
        <v>11</v>
      </c>
      <c r="E60" s="9" t="s">
        <v>327</v>
      </c>
      <c r="F60" s="76" t="str">
        <f t="shared" si="6"/>
        <v>4110 - [Educação] Compras de Material Escolar / Livros (V)</v>
      </c>
      <c r="H60" s="81"/>
      <c r="I60" s="82"/>
      <c r="J60" s="13"/>
      <c r="L60" s="105" t="str">
        <f t="shared" si="4"/>
        <v/>
      </c>
      <c r="M60" s="66"/>
      <c r="O60" s="81"/>
      <c r="P60" s="9"/>
      <c r="Q60" s="10"/>
    </row>
    <row r="61" spans="1:17" x14ac:dyDescent="0.2">
      <c r="A61" s="22" t="str">
        <f t="shared" si="5"/>
        <v>4210</v>
      </c>
      <c r="B61" s="14">
        <v>42</v>
      </c>
      <c r="C61" s="9">
        <v>10</v>
      </c>
      <c r="D61" s="98">
        <v>18</v>
      </c>
      <c r="E61" s="9" t="s">
        <v>328</v>
      </c>
      <c r="F61" s="76" t="str">
        <f t="shared" si="6"/>
        <v>4210 - [Manutenção] Material de Escritório / Papelaria (I)</v>
      </c>
      <c r="H61" s="81"/>
      <c r="I61" s="82"/>
      <c r="J61" s="13"/>
      <c r="L61" s="105" t="str">
        <f t="shared" si="4"/>
        <v/>
      </c>
      <c r="M61" s="66"/>
      <c r="O61" s="81"/>
      <c r="P61" s="9"/>
      <c r="Q61" s="10"/>
    </row>
    <row r="62" spans="1:17" x14ac:dyDescent="0.2">
      <c r="A62" s="22" t="str">
        <f t="shared" si="5"/>
        <v>4211</v>
      </c>
      <c r="B62" s="14">
        <v>42</v>
      </c>
      <c r="C62" s="9">
        <v>11</v>
      </c>
      <c r="D62" s="98">
        <v>18</v>
      </c>
      <c r="E62" s="9" t="s">
        <v>329</v>
      </c>
      <c r="F62" s="76" t="str">
        <f t="shared" si="6"/>
        <v>4211 - [Manutenção] Equipamentos de Informatica (I)</v>
      </c>
      <c r="H62" s="81"/>
      <c r="I62" s="82"/>
      <c r="J62" s="13"/>
      <c r="L62" s="105" t="str">
        <f t="shared" si="4"/>
        <v/>
      </c>
      <c r="M62" s="66"/>
      <c r="O62" s="81"/>
      <c r="P62" s="9"/>
      <c r="Q62" s="10"/>
    </row>
    <row r="63" spans="1:17" x14ac:dyDescent="0.2">
      <c r="A63" s="22" t="str">
        <f t="shared" si="5"/>
        <v>4310</v>
      </c>
      <c r="B63" s="14">
        <v>43</v>
      </c>
      <c r="C63" s="9">
        <v>10</v>
      </c>
      <c r="D63" s="98">
        <v>12</v>
      </c>
      <c r="E63" s="9" t="s">
        <v>330</v>
      </c>
      <c r="F63" s="76" t="str">
        <f t="shared" si="6"/>
        <v>4310 - [Turismo] Turismo, Viagem, Passagem, hotel (I)</v>
      </c>
      <c r="H63" s="81"/>
      <c r="I63" s="82"/>
      <c r="J63" s="13"/>
      <c r="L63" s="105" t="str">
        <f t="shared" si="4"/>
        <v/>
      </c>
      <c r="M63" s="66"/>
      <c r="O63" s="81"/>
      <c r="P63" s="9"/>
      <c r="Q63" s="10"/>
    </row>
    <row r="64" spans="1:17" x14ac:dyDescent="0.2">
      <c r="A64" s="22" t="str">
        <f t="shared" si="5"/>
        <v>4311</v>
      </c>
      <c r="B64" s="14">
        <v>43</v>
      </c>
      <c r="C64" s="9">
        <v>11</v>
      </c>
      <c r="D64" s="98">
        <v>12</v>
      </c>
      <c r="E64" s="9" t="s">
        <v>331</v>
      </c>
      <c r="F64" s="76" t="str">
        <f t="shared" si="6"/>
        <v>4311 - [Turismo] Fim de semana, parques, Lazer (I)</v>
      </c>
      <c r="H64" s="81"/>
      <c r="I64" s="82"/>
      <c r="J64" s="13"/>
      <c r="L64" s="105" t="str">
        <f t="shared" si="4"/>
        <v/>
      </c>
      <c r="M64" s="66"/>
      <c r="O64" s="81"/>
      <c r="P64" s="9"/>
      <c r="Q64" s="10"/>
    </row>
    <row r="65" spans="1:17" x14ac:dyDescent="0.2">
      <c r="A65" s="22" t="str">
        <f t="shared" si="5"/>
        <v>4312</v>
      </c>
      <c r="B65" s="14">
        <v>43</v>
      </c>
      <c r="C65" s="9">
        <v>12</v>
      </c>
      <c r="D65" s="98">
        <v>15</v>
      </c>
      <c r="E65" s="7" t="s">
        <v>332</v>
      </c>
      <c r="F65" s="76" t="str">
        <f t="shared" si="6"/>
        <v>4312 - [Serviços] Festas e Eventos (I)</v>
      </c>
      <c r="H65" s="81"/>
      <c r="I65" s="82"/>
      <c r="J65" s="13"/>
      <c r="L65" s="105" t="str">
        <f t="shared" si="4"/>
        <v/>
      </c>
      <c r="M65" s="66"/>
      <c r="O65" s="81"/>
      <c r="P65" s="9"/>
      <c r="Q65" s="10"/>
    </row>
    <row r="66" spans="1:17" x14ac:dyDescent="0.2">
      <c r="A66" s="22" t="str">
        <f t="shared" si="5"/>
        <v>4410</v>
      </c>
      <c r="B66" s="14">
        <v>44</v>
      </c>
      <c r="C66" s="9">
        <v>10</v>
      </c>
      <c r="D66" s="98">
        <v>7</v>
      </c>
      <c r="E66" s="9" t="s">
        <v>297</v>
      </c>
      <c r="F66" s="76" t="str">
        <f t="shared" si="6"/>
        <v>4410 - [Banco] Despesas Bancárias (V)</v>
      </c>
      <c r="H66" s="81"/>
      <c r="I66" s="82"/>
      <c r="J66" s="13"/>
      <c r="L66" s="105" t="str">
        <f t="shared" si="4"/>
        <v/>
      </c>
      <c r="M66" s="66"/>
      <c r="O66" s="81"/>
      <c r="P66" s="9"/>
      <c r="Q66" s="10"/>
    </row>
    <row r="67" spans="1:17" x14ac:dyDescent="0.2">
      <c r="A67" s="22" t="str">
        <f t="shared" si="5"/>
        <v>4411</v>
      </c>
      <c r="B67" s="14">
        <v>44</v>
      </c>
      <c r="C67" s="9">
        <v>11</v>
      </c>
      <c r="D67" s="98">
        <v>7</v>
      </c>
      <c r="E67" s="9" t="s">
        <v>333</v>
      </c>
      <c r="F67" s="76" t="str">
        <f t="shared" si="6"/>
        <v>4411 - [Banco] Juros de Financiamento (V)</v>
      </c>
      <c r="H67" s="81"/>
      <c r="I67" s="82"/>
      <c r="J67" s="13"/>
      <c r="L67" s="105" t="str">
        <f t="shared" si="4"/>
        <v/>
      </c>
      <c r="M67" s="66"/>
      <c r="O67" s="81"/>
      <c r="P67" s="9"/>
      <c r="Q67" s="10"/>
    </row>
    <row r="68" spans="1:17" x14ac:dyDescent="0.2">
      <c r="A68" s="22" t="str">
        <f t="shared" ref="A68:A99" si="7">IF(B68&lt;&gt;"",TEXT($B68,"00")&amp;TEXT($C68,"00"),"")</f>
        <v>4412</v>
      </c>
      <c r="B68" s="14">
        <v>44</v>
      </c>
      <c r="C68" s="9">
        <v>12</v>
      </c>
      <c r="D68" s="98">
        <v>7</v>
      </c>
      <c r="E68" s="7" t="s">
        <v>334</v>
      </c>
      <c r="F68" s="76" t="str">
        <f t="shared" ref="F68:F99" si="8">$A68&amp;" - "&amp;IF($D68&lt;&gt;"","["&amp;VLOOKUP($D68,$L$3:$M$103,2,0)&amp;"] ","")&amp;$E68&amp;IF($B68&lt;&gt;""," ("&amp;VLOOKUP($B68,$H$3:$J$103,3,0)&amp;")","")</f>
        <v>4412 - [Banco] Amortização de Principal/Emprestimos (V)</v>
      </c>
      <c r="H68" s="81"/>
      <c r="I68" s="82"/>
      <c r="J68" s="13"/>
      <c r="L68" s="105" t="str">
        <f t="shared" si="4"/>
        <v/>
      </c>
      <c r="M68" s="66"/>
      <c r="O68" s="81"/>
      <c r="P68" s="9"/>
      <c r="Q68" s="10"/>
    </row>
    <row r="69" spans="1:17" x14ac:dyDescent="0.2">
      <c r="A69" s="22" t="str">
        <f t="shared" si="7"/>
        <v>4413</v>
      </c>
      <c r="B69" s="14">
        <v>44</v>
      </c>
      <c r="C69" s="9">
        <v>13</v>
      </c>
      <c r="D69" s="98">
        <v>7</v>
      </c>
      <c r="E69" s="9" t="s">
        <v>335</v>
      </c>
      <c r="F69" s="76" t="str">
        <f t="shared" si="8"/>
        <v>4413 - [Banco] Financeiras, Tarifas Diversas (V)</v>
      </c>
      <c r="H69" s="81"/>
      <c r="I69" s="82"/>
      <c r="J69" s="13"/>
      <c r="L69" s="105" t="str">
        <f t="shared" ref="L69:L103" si="9">IF(M69&lt;&gt;"",L68+1,"")</f>
        <v/>
      </c>
      <c r="M69" s="66"/>
      <c r="O69" s="81"/>
      <c r="P69" s="9"/>
      <c r="Q69" s="10"/>
    </row>
    <row r="70" spans="1:17" x14ac:dyDescent="0.2">
      <c r="A70" s="22" t="str">
        <f t="shared" si="7"/>
        <v>4414</v>
      </c>
      <c r="B70" s="14">
        <v>44</v>
      </c>
      <c r="C70" s="9">
        <v>14</v>
      </c>
      <c r="D70" s="98">
        <v>7</v>
      </c>
      <c r="E70" s="9" t="s">
        <v>336</v>
      </c>
      <c r="F70" s="76" t="str">
        <f t="shared" si="8"/>
        <v>4414 - [Banco] Desp.Cartao de Crédito (V)</v>
      </c>
      <c r="H70" s="81"/>
      <c r="I70" s="82"/>
      <c r="J70" s="13"/>
      <c r="L70" s="105" t="str">
        <f t="shared" si="9"/>
        <v/>
      </c>
      <c r="M70" s="66"/>
      <c r="O70" s="81"/>
      <c r="P70" s="9"/>
      <c r="Q70" s="10"/>
    </row>
    <row r="71" spans="1:17" x14ac:dyDescent="0.2">
      <c r="A71" s="22" t="str">
        <f t="shared" si="7"/>
        <v>4415</v>
      </c>
      <c r="B71" s="14">
        <v>44</v>
      </c>
      <c r="C71" s="9">
        <v>15</v>
      </c>
      <c r="D71" s="98">
        <v>7</v>
      </c>
      <c r="E71" s="9" t="s">
        <v>337</v>
      </c>
      <c r="F71" s="76" t="str">
        <f t="shared" si="8"/>
        <v>4415 - [Banco] Descontos em Cartões e duplicatas (V)</v>
      </c>
      <c r="H71" s="81"/>
      <c r="I71" s="82"/>
      <c r="J71" s="13"/>
      <c r="L71" s="105" t="str">
        <f t="shared" si="9"/>
        <v/>
      </c>
      <c r="M71" s="66"/>
      <c r="O71" s="81"/>
      <c r="P71" s="9"/>
      <c r="Q71" s="10"/>
    </row>
    <row r="72" spans="1:17" x14ac:dyDescent="0.2">
      <c r="A72" s="22" t="str">
        <f t="shared" si="7"/>
        <v>4416</v>
      </c>
      <c r="B72" s="14">
        <v>44</v>
      </c>
      <c r="C72" s="9">
        <v>16</v>
      </c>
      <c r="D72" s="98">
        <v>7</v>
      </c>
      <c r="E72" s="9" t="s">
        <v>338</v>
      </c>
      <c r="F72" s="76" t="str">
        <f t="shared" si="8"/>
        <v>4416 - [Banco] Descontos em Cheques (V)</v>
      </c>
      <c r="H72" s="81"/>
      <c r="I72" s="82"/>
      <c r="J72" s="13"/>
      <c r="L72" s="105" t="str">
        <f t="shared" si="9"/>
        <v/>
      </c>
      <c r="M72" s="66"/>
      <c r="O72" s="81"/>
      <c r="P72" s="9"/>
      <c r="Q72" s="10"/>
    </row>
    <row r="73" spans="1:17" x14ac:dyDescent="0.2">
      <c r="A73" s="22" t="str">
        <f t="shared" si="7"/>
        <v>4417</v>
      </c>
      <c r="B73" s="14">
        <v>44</v>
      </c>
      <c r="C73" s="9">
        <v>17</v>
      </c>
      <c r="D73" s="98"/>
      <c r="E73" s="9" t="s">
        <v>339</v>
      </c>
      <c r="F73" s="76" t="str">
        <f t="shared" si="8"/>
        <v>4417 - Descontos Diversos (V)</v>
      </c>
      <c r="H73" s="81"/>
      <c r="I73" s="82"/>
      <c r="J73" s="13"/>
      <c r="L73" s="105" t="str">
        <f t="shared" si="9"/>
        <v/>
      </c>
      <c r="M73" s="66"/>
      <c r="O73" s="81"/>
      <c r="P73" s="9"/>
      <c r="Q73" s="10"/>
    </row>
    <row r="74" spans="1:17" x14ac:dyDescent="0.2">
      <c r="A74" s="22" t="str">
        <f t="shared" si="7"/>
        <v>4610</v>
      </c>
      <c r="B74" s="14">
        <v>46</v>
      </c>
      <c r="C74" s="9">
        <v>10</v>
      </c>
      <c r="D74" s="98">
        <v>4</v>
      </c>
      <c r="E74" s="9" t="s">
        <v>340</v>
      </c>
      <c r="F74" s="76" t="str">
        <f t="shared" si="8"/>
        <v>4610 - [Saúde] Plano de Saude (V)</v>
      </c>
      <c r="H74" s="81"/>
      <c r="I74" s="82"/>
      <c r="J74" s="13"/>
      <c r="L74" s="105" t="str">
        <f t="shared" si="9"/>
        <v/>
      </c>
      <c r="M74" s="66"/>
      <c r="O74" s="81"/>
      <c r="P74" s="9"/>
      <c r="Q74" s="10"/>
    </row>
    <row r="75" spans="1:17" x14ac:dyDescent="0.2">
      <c r="A75" s="22" t="str">
        <f t="shared" si="7"/>
        <v>4611</v>
      </c>
      <c r="B75" s="14">
        <v>46</v>
      </c>
      <c r="C75" s="9">
        <v>11</v>
      </c>
      <c r="D75" s="98">
        <v>4</v>
      </c>
      <c r="E75" s="9" t="s">
        <v>341</v>
      </c>
      <c r="F75" s="76" t="str">
        <f t="shared" si="8"/>
        <v>4611 - [Saúde] Remédios e Tratamentos (V)</v>
      </c>
      <c r="H75" s="81"/>
      <c r="I75" s="82"/>
      <c r="J75" s="13"/>
      <c r="L75" s="105" t="str">
        <f t="shared" si="9"/>
        <v/>
      </c>
      <c r="M75" s="66"/>
      <c r="O75" s="81"/>
      <c r="P75" s="9"/>
      <c r="Q75" s="10"/>
    </row>
    <row r="76" spans="1:17" x14ac:dyDescent="0.2">
      <c r="A76" s="22" t="str">
        <f t="shared" si="7"/>
        <v>4710</v>
      </c>
      <c r="B76" s="14">
        <v>47</v>
      </c>
      <c r="C76" s="9">
        <v>10</v>
      </c>
      <c r="D76" s="98">
        <v>2</v>
      </c>
      <c r="E76" s="9" t="s">
        <v>342</v>
      </c>
      <c r="F76" s="76" t="str">
        <f t="shared" si="8"/>
        <v>4710 - [Transporte] Correspondencias em Geral (I)</v>
      </c>
      <c r="H76" s="81"/>
      <c r="I76" s="82"/>
      <c r="J76" s="13"/>
      <c r="L76" s="105" t="str">
        <f t="shared" si="9"/>
        <v/>
      </c>
      <c r="M76" s="66"/>
      <c r="O76" s="81"/>
      <c r="P76" s="9"/>
      <c r="Q76" s="10"/>
    </row>
    <row r="77" spans="1:17" x14ac:dyDescent="0.2">
      <c r="A77" s="22" t="str">
        <f t="shared" si="7"/>
        <v>4810</v>
      </c>
      <c r="B77" s="14">
        <v>48</v>
      </c>
      <c r="C77" s="9">
        <v>10</v>
      </c>
      <c r="D77" s="98"/>
      <c r="E77" s="9" t="s">
        <v>304</v>
      </c>
      <c r="F77" s="76" t="str">
        <f t="shared" si="8"/>
        <v>4810 - Presentes (I)</v>
      </c>
      <c r="H77" s="81"/>
      <c r="I77" s="82"/>
      <c r="J77" s="13"/>
      <c r="L77" s="105" t="str">
        <f t="shared" si="9"/>
        <v/>
      </c>
      <c r="M77" s="66"/>
      <c r="O77" s="81"/>
      <c r="P77" s="9"/>
      <c r="Q77" s="10"/>
    </row>
    <row r="78" spans="1:17" x14ac:dyDescent="0.2">
      <c r="A78" s="22" t="str">
        <f t="shared" si="7"/>
        <v>4910</v>
      </c>
      <c r="B78" s="14">
        <v>49</v>
      </c>
      <c r="C78" s="9">
        <v>10</v>
      </c>
      <c r="D78" s="98">
        <v>17</v>
      </c>
      <c r="E78" s="9" t="s">
        <v>343</v>
      </c>
      <c r="F78" s="76" t="str">
        <f t="shared" si="8"/>
        <v>4910 - [Higiene] Maquiagens / Cabelereiro / Beleza (V)</v>
      </c>
      <c r="H78" s="81"/>
      <c r="I78" s="82"/>
      <c r="J78" s="13"/>
      <c r="L78" s="105" t="str">
        <f t="shared" si="9"/>
        <v/>
      </c>
      <c r="M78" s="66"/>
      <c r="O78" s="81"/>
      <c r="P78" s="9"/>
      <c r="Q78" s="10"/>
    </row>
    <row r="79" spans="1:17" x14ac:dyDescent="0.2">
      <c r="A79" s="22" t="str">
        <f t="shared" si="7"/>
        <v>5010</v>
      </c>
      <c r="B79" s="14">
        <v>50</v>
      </c>
      <c r="C79" s="9">
        <v>10</v>
      </c>
      <c r="D79" s="98">
        <v>1</v>
      </c>
      <c r="E79" s="9" t="s">
        <v>344</v>
      </c>
      <c r="F79" s="76" t="str">
        <f t="shared" si="8"/>
        <v>5010 - [Habitação] Despesas Fixas com Imoveis (S)</v>
      </c>
      <c r="H79" s="81"/>
      <c r="I79" s="82"/>
      <c r="J79" s="13"/>
      <c r="L79" s="105" t="str">
        <f t="shared" si="9"/>
        <v/>
      </c>
      <c r="M79" s="66"/>
      <c r="O79" s="81"/>
      <c r="P79" s="9"/>
      <c r="Q79" s="10"/>
    </row>
    <row r="80" spans="1:17" x14ac:dyDescent="0.2">
      <c r="A80" s="22" t="str">
        <f t="shared" si="7"/>
        <v>5011</v>
      </c>
      <c r="B80" s="14">
        <v>50</v>
      </c>
      <c r="C80" s="9">
        <v>11</v>
      </c>
      <c r="D80" s="98">
        <v>10</v>
      </c>
      <c r="E80" s="9" t="s">
        <v>345</v>
      </c>
      <c r="F80" s="76" t="str">
        <f t="shared" si="8"/>
        <v>5011 - [Publico] Luz (S)</v>
      </c>
      <c r="H80" s="81"/>
      <c r="I80" s="82"/>
      <c r="J80" s="13"/>
      <c r="L80" s="105" t="str">
        <f t="shared" si="9"/>
        <v/>
      </c>
      <c r="M80" s="66"/>
      <c r="O80" s="81"/>
      <c r="P80" s="9"/>
      <c r="Q80" s="10"/>
    </row>
    <row r="81" spans="1:17" x14ac:dyDescent="0.2">
      <c r="A81" s="22" t="str">
        <f t="shared" si="7"/>
        <v>5012</v>
      </c>
      <c r="B81" s="14">
        <v>50</v>
      </c>
      <c r="C81" s="9">
        <v>12</v>
      </c>
      <c r="D81" s="98">
        <v>10</v>
      </c>
      <c r="E81" s="9" t="s">
        <v>346</v>
      </c>
      <c r="F81" s="76" t="str">
        <f t="shared" si="8"/>
        <v>5012 - [Publico] Água (S)</v>
      </c>
      <c r="H81" s="81"/>
      <c r="I81" s="82"/>
      <c r="J81" s="13"/>
      <c r="L81" s="105" t="str">
        <f t="shared" si="9"/>
        <v/>
      </c>
      <c r="M81" s="66"/>
      <c r="O81" s="81"/>
      <c r="P81" s="9"/>
      <c r="Q81" s="10"/>
    </row>
    <row r="82" spans="1:17" x14ac:dyDescent="0.2">
      <c r="A82" s="22" t="str">
        <f t="shared" si="7"/>
        <v>5013</v>
      </c>
      <c r="B82" s="14">
        <v>50</v>
      </c>
      <c r="C82" s="9">
        <v>13</v>
      </c>
      <c r="D82" s="98">
        <v>10</v>
      </c>
      <c r="E82" s="9" t="s">
        <v>347</v>
      </c>
      <c r="F82" s="76" t="str">
        <f t="shared" si="8"/>
        <v>5013 - [Publico] Telefone Fixo (S)</v>
      </c>
      <c r="H82" s="81"/>
      <c r="I82" s="82"/>
      <c r="J82" s="13"/>
      <c r="L82" s="105" t="str">
        <f t="shared" si="9"/>
        <v/>
      </c>
      <c r="M82" s="66"/>
      <c r="O82" s="81"/>
      <c r="P82" s="9"/>
      <c r="Q82" s="10"/>
    </row>
    <row r="83" spans="1:17" x14ac:dyDescent="0.2">
      <c r="A83" s="22" t="str">
        <f t="shared" si="7"/>
        <v>5014</v>
      </c>
      <c r="B83" s="14">
        <v>50</v>
      </c>
      <c r="C83" s="9">
        <v>14</v>
      </c>
      <c r="D83" s="98">
        <v>10</v>
      </c>
      <c r="E83" s="9" t="s">
        <v>111</v>
      </c>
      <c r="F83" s="76" t="str">
        <f t="shared" si="8"/>
        <v>5014 - [Publico] Celular (S)</v>
      </c>
      <c r="H83" s="81"/>
      <c r="I83" s="82"/>
      <c r="J83" s="13"/>
      <c r="L83" s="105" t="str">
        <f t="shared" si="9"/>
        <v/>
      </c>
      <c r="M83" s="66"/>
      <c r="O83" s="81"/>
      <c r="P83" s="9"/>
      <c r="Q83" s="10"/>
    </row>
    <row r="84" spans="1:17" x14ac:dyDescent="0.2">
      <c r="A84" s="22" t="str">
        <f t="shared" si="7"/>
        <v>5015</v>
      </c>
      <c r="B84" s="14">
        <v>50</v>
      </c>
      <c r="C84" s="9">
        <v>15</v>
      </c>
      <c r="D84" s="98">
        <v>10</v>
      </c>
      <c r="E84" s="9" t="s">
        <v>348</v>
      </c>
      <c r="F84" s="76" t="str">
        <f t="shared" si="8"/>
        <v>5015 - [Publico] Televisão e Internet (S)</v>
      </c>
      <c r="H84" s="81"/>
      <c r="I84" s="82"/>
      <c r="J84" s="13"/>
      <c r="L84" s="105" t="str">
        <f t="shared" si="9"/>
        <v/>
      </c>
      <c r="M84" s="66"/>
      <c r="O84" s="81"/>
      <c r="P84" s="9"/>
      <c r="Q84" s="10"/>
    </row>
    <row r="85" spans="1:17" x14ac:dyDescent="0.2">
      <c r="A85" s="22" t="str">
        <f t="shared" si="7"/>
        <v>5016</v>
      </c>
      <c r="B85" s="14">
        <v>50</v>
      </c>
      <c r="C85" s="9">
        <v>16</v>
      </c>
      <c r="D85" s="98">
        <v>1</v>
      </c>
      <c r="E85" s="9" t="s">
        <v>154</v>
      </c>
      <c r="F85" s="76" t="str">
        <f t="shared" si="8"/>
        <v>5016 - [Habitação] Condomínio (S)</v>
      </c>
      <c r="H85" s="81"/>
      <c r="I85" s="82"/>
      <c r="J85" s="13"/>
      <c r="L85" s="105" t="str">
        <f t="shared" si="9"/>
        <v/>
      </c>
      <c r="M85" s="66"/>
      <c r="O85" s="81"/>
      <c r="P85" s="9"/>
      <c r="Q85" s="10"/>
    </row>
    <row r="86" spans="1:17" x14ac:dyDescent="0.2">
      <c r="A86" s="22" t="str">
        <f t="shared" si="7"/>
        <v>5110</v>
      </c>
      <c r="B86" s="14">
        <v>51</v>
      </c>
      <c r="C86" s="9">
        <v>10</v>
      </c>
      <c r="D86" s="98">
        <v>10</v>
      </c>
      <c r="E86" s="9" t="s">
        <v>349</v>
      </c>
      <c r="F86" s="76" t="str">
        <f t="shared" si="8"/>
        <v>5110 - [Publico] IPTU (S)</v>
      </c>
      <c r="H86" s="81"/>
      <c r="I86" s="82"/>
      <c r="J86" s="13"/>
      <c r="L86" s="105" t="str">
        <f t="shared" si="9"/>
        <v/>
      </c>
      <c r="M86" s="66"/>
      <c r="O86" s="81"/>
      <c r="P86" s="9"/>
      <c r="Q86" s="10"/>
    </row>
    <row r="87" spans="1:17" x14ac:dyDescent="0.2">
      <c r="A87" s="22" t="str">
        <f t="shared" si="7"/>
        <v>5111</v>
      </c>
      <c r="B87" s="14">
        <v>51</v>
      </c>
      <c r="C87" s="9">
        <v>11</v>
      </c>
      <c r="D87" s="98">
        <v>10</v>
      </c>
      <c r="E87" s="9" t="s">
        <v>350</v>
      </c>
      <c r="F87" s="76" t="str">
        <f t="shared" si="8"/>
        <v>5111 - [Publico] IPVA (S)</v>
      </c>
      <c r="H87" s="81"/>
      <c r="I87" s="82"/>
      <c r="J87" s="13"/>
      <c r="L87" s="105" t="str">
        <f t="shared" si="9"/>
        <v/>
      </c>
      <c r="M87" s="66"/>
      <c r="O87" s="81"/>
      <c r="P87" s="9"/>
      <c r="Q87" s="10"/>
    </row>
    <row r="88" spans="1:17" x14ac:dyDescent="0.2">
      <c r="A88" s="22" t="str">
        <f t="shared" si="7"/>
        <v>5112</v>
      </c>
      <c r="B88" s="14">
        <v>51</v>
      </c>
      <c r="C88" s="9">
        <v>12</v>
      </c>
      <c r="D88" s="98">
        <v>10</v>
      </c>
      <c r="E88" s="9" t="s">
        <v>351</v>
      </c>
      <c r="F88" s="76" t="str">
        <f t="shared" si="8"/>
        <v>5112 - [Publico] DARF 8109 - PIS (S)</v>
      </c>
      <c r="H88" s="81"/>
      <c r="I88" s="82"/>
      <c r="J88" s="13"/>
      <c r="L88" s="105" t="str">
        <f t="shared" si="9"/>
        <v/>
      </c>
      <c r="M88" s="66"/>
      <c r="O88" s="81"/>
      <c r="P88" s="9"/>
      <c r="Q88" s="10"/>
    </row>
    <row r="89" spans="1:17" x14ac:dyDescent="0.2">
      <c r="A89" s="22" t="str">
        <f t="shared" si="7"/>
        <v>5113</v>
      </c>
      <c r="B89" s="14">
        <v>51</v>
      </c>
      <c r="C89" s="9">
        <v>13</v>
      </c>
      <c r="D89" s="98">
        <v>10</v>
      </c>
      <c r="E89" s="9" t="s">
        <v>352</v>
      </c>
      <c r="F89" s="76" t="str">
        <f t="shared" si="8"/>
        <v>5113 - [Publico] DAMSP 3158 [02682] - ISS (S)</v>
      </c>
      <c r="H89" s="81"/>
      <c r="I89" s="82"/>
      <c r="J89" s="13"/>
      <c r="L89" s="105" t="str">
        <f t="shared" si="9"/>
        <v/>
      </c>
      <c r="M89" s="66"/>
      <c r="O89" s="81"/>
      <c r="P89" s="9"/>
      <c r="Q89" s="10"/>
    </row>
    <row r="90" spans="1:17" x14ac:dyDescent="0.2">
      <c r="A90" s="22" t="str">
        <f t="shared" si="7"/>
        <v>5114</v>
      </c>
      <c r="B90" s="14">
        <v>51</v>
      </c>
      <c r="C90" s="9">
        <v>14</v>
      </c>
      <c r="D90" s="98">
        <v>10</v>
      </c>
      <c r="E90" s="9" t="s">
        <v>353</v>
      </c>
      <c r="F90" s="76" t="str">
        <f t="shared" si="8"/>
        <v>5114 - [Publico] MPS 2100 - GPS (S)</v>
      </c>
      <c r="H90" s="81"/>
      <c r="I90" s="82"/>
      <c r="J90" s="13"/>
      <c r="L90" s="105" t="str">
        <f t="shared" si="9"/>
        <v/>
      </c>
      <c r="M90" s="66"/>
      <c r="O90" s="81"/>
      <c r="P90" s="9"/>
      <c r="Q90" s="10"/>
    </row>
    <row r="91" spans="1:17" x14ac:dyDescent="0.2">
      <c r="A91" s="22" t="str">
        <f t="shared" si="7"/>
        <v>5115</v>
      </c>
      <c r="B91" s="14">
        <v>51</v>
      </c>
      <c r="C91" s="9">
        <v>15</v>
      </c>
      <c r="D91" s="98">
        <v>10</v>
      </c>
      <c r="E91" s="9" t="s">
        <v>354</v>
      </c>
      <c r="F91" s="76" t="str">
        <f t="shared" si="8"/>
        <v>5115 - [Publico] DARF 2089 - IRPJ (S)</v>
      </c>
      <c r="H91" s="81"/>
      <c r="I91" s="82"/>
      <c r="J91" s="13"/>
      <c r="L91" s="105" t="str">
        <f t="shared" si="9"/>
        <v/>
      </c>
      <c r="M91" s="66"/>
      <c r="O91" s="81"/>
      <c r="P91" s="9"/>
      <c r="Q91" s="10"/>
    </row>
    <row r="92" spans="1:17" x14ac:dyDescent="0.2">
      <c r="A92" s="22" t="str">
        <f t="shared" si="7"/>
        <v>5116</v>
      </c>
      <c r="B92" s="14">
        <v>51</v>
      </c>
      <c r="C92" s="9">
        <v>16</v>
      </c>
      <c r="D92" s="98">
        <v>10</v>
      </c>
      <c r="E92" s="9" t="s">
        <v>355</v>
      </c>
      <c r="F92" s="76" t="str">
        <f t="shared" si="8"/>
        <v>5116 - [Publico] INSS - Salario (Folha) (S)</v>
      </c>
      <c r="H92" s="81"/>
      <c r="I92" s="82"/>
      <c r="J92" s="13"/>
      <c r="L92" s="105" t="str">
        <f t="shared" si="9"/>
        <v/>
      </c>
      <c r="M92" s="66"/>
      <c r="O92" s="81"/>
      <c r="P92" s="9"/>
      <c r="Q92" s="10"/>
    </row>
    <row r="93" spans="1:17" x14ac:dyDescent="0.2">
      <c r="A93" s="22" t="str">
        <f t="shared" si="7"/>
        <v>5117</v>
      </c>
      <c r="B93" s="14">
        <v>51</v>
      </c>
      <c r="C93" s="9">
        <v>17</v>
      </c>
      <c r="D93" s="98">
        <v>10</v>
      </c>
      <c r="E93" s="9" t="s">
        <v>356</v>
      </c>
      <c r="F93" s="76" t="str">
        <f t="shared" si="8"/>
        <v>5117 - [Publico] DARF 2172 - COFINS (S)</v>
      </c>
      <c r="H93" s="81"/>
      <c r="I93" s="82"/>
      <c r="J93" s="13"/>
      <c r="L93" s="105" t="str">
        <f t="shared" si="9"/>
        <v/>
      </c>
      <c r="M93" s="66"/>
      <c r="O93" s="81"/>
      <c r="P93" s="9"/>
      <c r="Q93" s="10"/>
    </row>
    <row r="94" spans="1:17" x14ac:dyDescent="0.2">
      <c r="A94" s="22" t="str">
        <f t="shared" si="7"/>
        <v>5118</v>
      </c>
      <c r="B94" s="14">
        <v>51</v>
      </c>
      <c r="C94" s="9">
        <v>18</v>
      </c>
      <c r="D94" s="98">
        <v>10</v>
      </c>
      <c r="E94" s="9" t="s">
        <v>357</v>
      </c>
      <c r="F94" s="76" t="str">
        <f t="shared" si="8"/>
        <v>5118 - [Publico] CPMF (S)</v>
      </c>
      <c r="H94" s="81"/>
      <c r="I94" s="82"/>
      <c r="J94" s="13"/>
      <c r="L94" s="105" t="str">
        <f t="shared" si="9"/>
        <v/>
      </c>
      <c r="M94" s="66"/>
      <c r="O94" s="81"/>
      <c r="P94" s="9"/>
      <c r="Q94" s="10"/>
    </row>
    <row r="95" spans="1:17" x14ac:dyDescent="0.2">
      <c r="A95" s="22" t="str">
        <f t="shared" si="7"/>
        <v>5119</v>
      </c>
      <c r="B95" s="14">
        <v>51</v>
      </c>
      <c r="C95" s="9">
        <v>19</v>
      </c>
      <c r="D95" s="98">
        <v>10</v>
      </c>
      <c r="E95" s="9" t="s">
        <v>358</v>
      </c>
      <c r="F95" s="76" t="str">
        <f t="shared" si="8"/>
        <v>5119 - [Publico] DPVAT - Seguro Obrigatorio (S)</v>
      </c>
      <c r="H95" s="81"/>
      <c r="I95" s="82"/>
      <c r="J95" s="13"/>
      <c r="L95" s="105" t="str">
        <f t="shared" si="9"/>
        <v/>
      </c>
      <c r="M95" s="66"/>
      <c r="O95" s="81"/>
      <c r="P95" s="9"/>
      <c r="Q95" s="10"/>
    </row>
    <row r="96" spans="1:17" x14ac:dyDescent="0.2">
      <c r="A96" s="22" t="str">
        <f t="shared" si="7"/>
        <v>5120</v>
      </c>
      <c r="B96" s="14">
        <v>51</v>
      </c>
      <c r="C96" s="9">
        <v>20</v>
      </c>
      <c r="D96" s="98">
        <v>10</v>
      </c>
      <c r="E96" s="9" t="s">
        <v>359</v>
      </c>
      <c r="F96" s="76" t="str">
        <f t="shared" si="8"/>
        <v>5120 - [Publico] DARF 2372 - CSLL (S)</v>
      </c>
      <c r="H96" s="81"/>
      <c r="I96" s="82"/>
      <c r="J96" s="13"/>
      <c r="L96" s="105" t="str">
        <f t="shared" si="9"/>
        <v/>
      </c>
      <c r="M96" s="66"/>
      <c r="O96" s="81"/>
      <c r="P96" s="9"/>
      <c r="Q96" s="10"/>
    </row>
    <row r="97" spans="1:17" x14ac:dyDescent="0.2">
      <c r="A97" s="22" t="str">
        <f t="shared" si="7"/>
        <v>5121</v>
      </c>
      <c r="B97" s="14">
        <v>51</v>
      </c>
      <c r="C97" s="9">
        <v>21</v>
      </c>
      <c r="D97" s="98">
        <v>10</v>
      </c>
      <c r="E97" s="9" t="s">
        <v>360</v>
      </c>
      <c r="F97" s="76" t="str">
        <f t="shared" si="8"/>
        <v>5121 - [Publico] Sindicatos - Empresa (S)</v>
      </c>
      <c r="H97" s="81"/>
      <c r="I97" s="82"/>
      <c r="J97" s="13"/>
      <c r="L97" s="105" t="str">
        <f t="shared" si="9"/>
        <v/>
      </c>
      <c r="M97" s="66"/>
      <c r="O97" s="81"/>
      <c r="P97" s="9"/>
      <c r="Q97" s="10"/>
    </row>
    <row r="98" spans="1:17" x14ac:dyDescent="0.2">
      <c r="A98" s="22" t="str">
        <f t="shared" si="7"/>
        <v>5122</v>
      </c>
      <c r="B98" s="14">
        <v>51</v>
      </c>
      <c r="C98" s="9">
        <v>22</v>
      </c>
      <c r="D98" s="98">
        <v>10</v>
      </c>
      <c r="E98" s="9" t="s">
        <v>361</v>
      </c>
      <c r="F98" s="76" t="str">
        <f t="shared" si="8"/>
        <v>5122 - [Publico] TFE 2010 - Anual (S)</v>
      </c>
      <c r="H98" s="81"/>
      <c r="I98" s="82"/>
      <c r="J98" s="13"/>
      <c r="L98" s="105" t="str">
        <f t="shared" si="9"/>
        <v/>
      </c>
      <c r="M98" s="66"/>
      <c r="O98" s="81"/>
      <c r="P98" s="9"/>
      <c r="Q98" s="10"/>
    </row>
    <row r="99" spans="1:17" x14ac:dyDescent="0.2">
      <c r="A99" s="22" t="str">
        <f t="shared" si="7"/>
        <v>5123</v>
      </c>
      <c r="B99" s="14">
        <v>51</v>
      </c>
      <c r="C99" s="9">
        <v>23</v>
      </c>
      <c r="D99" s="98">
        <v>10</v>
      </c>
      <c r="E99" s="9" t="s">
        <v>362</v>
      </c>
      <c r="F99" s="76" t="str">
        <f t="shared" si="8"/>
        <v>5123 - [Publico] Seguro de Vida (Folha) (S)</v>
      </c>
      <c r="H99" s="81"/>
      <c r="I99" s="82"/>
      <c r="J99" s="13"/>
      <c r="L99" s="105" t="str">
        <f t="shared" si="9"/>
        <v/>
      </c>
      <c r="M99" s="66"/>
      <c r="O99" s="81"/>
      <c r="P99" s="9"/>
      <c r="Q99" s="10"/>
    </row>
    <row r="100" spans="1:17" x14ac:dyDescent="0.2">
      <c r="A100" s="22" t="str">
        <f t="shared" ref="A100:A116" si="10">IF(B100&lt;&gt;"",TEXT($B100,"00")&amp;TEXT($C100,"00"),"")</f>
        <v>5124</v>
      </c>
      <c r="B100" s="14">
        <v>51</v>
      </c>
      <c r="C100" s="9">
        <v>24</v>
      </c>
      <c r="D100" s="98">
        <v>10</v>
      </c>
      <c r="E100" s="9" t="s">
        <v>363</v>
      </c>
      <c r="F100" s="76" t="str">
        <f t="shared" ref="F100:F116" si="11">$A100&amp;" - "&amp;IF($D100&lt;&gt;"","["&amp;VLOOKUP($D100,$L$3:$M$103,2,0)&amp;"] ","")&amp;$E100&amp;IF($B100&lt;&gt;""," ("&amp;VLOOKUP($B100,$H$3:$J$103,3,0)&amp;")","")</f>
        <v>5124 - [Publico] Contribuição Sindical (Folha) (S)</v>
      </c>
      <c r="H100" s="81"/>
      <c r="I100" s="82"/>
      <c r="J100" s="13"/>
      <c r="L100" s="105" t="str">
        <f t="shared" si="9"/>
        <v/>
      </c>
      <c r="M100" s="66"/>
      <c r="O100" s="81"/>
      <c r="P100" s="9"/>
      <c r="Q100" s="10"/>
    </row>
    <row r="101" spans="1:17" x14ac:dyDescent="0.2">
      <c r="A101" s="22" t="str">
        <f t="shared" si="10"/>
        <v>5125</v>
      </c>
      <c r="B101" s="14">
        <v>51</v>
      </c>
      <c r="C101" s="9">
        <v>25</v>
      </c>
      <c r="D101" s="98">
        <v>10</v>
      </c>
      <c r="E101" s="9" t="s">
        <v>364</v>
      </c>
      <c r="F101" s="76" t="str">
        <f t="shared" si="11"/>
        <v>5125 - [Publico] IR Retido na Fonte (Folha) (S)</v>
      </c>
      <c r="H101" s="81"/>
      <c r="I101" s="82"/>
      <c r="J101" s="13"/>
      <c r="L101" s="105" t="str">
        <f t="shared" si="9"/>
        <v/>
      </c>
      <c r="M101" s="66"/>
      <c r="O101" s="81"/>
      <c r="P101" s="9"/>
      <c r="Q101" s="10"/>
    </row>
    <row r="102" spans="1:17" x14ac:dyDescent="0.2">
      <c r="A102" s="22" t="str">
        <f t="shared" si="10"/>
        <v>5126</v>
      </c>
      <c r="B102" s="14">
        <v>51</v>
      </c>
      <c r="C102" s="9">
        <v>26</v>
      </c>
      <c r="D102" s="98">
        <v>10</v>
      </c>
      <c r="E102" s="9" t="s">
        <v>365</v>
      </c>
      <c r="F102" s="76" t="str">
        <f t="shared" si="11"/>
        <v>5126 - [Publico] MPS 1600 Domestica - GPS (S)</v>
      </c>
      <c r="H102" s="81"/>
      <c r="I102" s="82"/>
      <c r="J102" s="13"/>
      <c r="L102" s="105" t="str">
        <f t="shared" si="9"/>
        <v/>
      </c>
      <c r="M102" s="66"/>
      <c r="O102" s="81"/>
      <c r="P102" s="9"/>
      <c r="Q102" s="10"/>
    </row>
    <row r="103" spans="1:17" ht="13.5" thickBot="1" x14ac:dyDescent="0.25">
      <c r="A103" s="22" t="str">
        <f t="shared" si="10"/>
        <v>5127</v>
      </c>
      <c r="B103" s="14">
        <v>51</v>
      </c>
      <c r="C103" s="9">
        <v>27</v>
      </c>
      <c r="D103" s="98">
        <v>10</v>
      </c>
      <c r="E103" s="9" t="s">
        <v>366</v>
      </c>
      <c r="F103" s="76" t="str">
        <f t="shared" si="11"/>
        <v>5127 - [Publico] GFIP 115 Domestica - FGTS (S)</v>
      </c>
      <c r="H103" s="83"/>
      <c r="I103" s="84"/>
      <c r="J103" s="78"/>
      <c r="L103" s="106" t="str">
        <f t="shared" si="9"/>
        <v/>
      </c>
      <c r="M103" s="67"/>
      <c r="O103" s="83"/>
      <c r="P103" s="11"/>
      <c r="Q103" s="12"/>
    </row>
    <row r="104" spans="1:17" x14ac:dyDescent="0.2">
      <c r="A104" s="22" t="str">
        <f t="shared" si="10"/>
        <v>5128</v>
      </c>
      <c r="B104" s="14">
        <v>51</v>
      </c>
      <c r="C104" s="9">
        <v>28</v>
      </c>
      <c r="D104" s="98">
        <v>10</v>
      </c>
      <c r="E104" s="9" t="s">
        <v>367</v>
      </c>
      <c r="F104" s="76" t="str">
        <f t="shared" si="11"/>
        <v>5128 - [Publico] DAS 0328 - Simples Nacional (S)</v>
      </c>
    </row>
    <row r="105" spans="1:17" x14ac:dyDescent="0.2">
      <c r="A105" s="22" t="str">
        <f t="shared" si="10"/>
        <v>5129</v>
      </c>
      <c r="B105" s="14">
        <v>51</v>
      </c>
      <c r="C105" s="9">
        <v>29</v>
      </c>
      <c r="D105" s="98">
        <v>10</v>
      </c>
      <c r="E105" s="9" t="s">
        <v>368</v>
      </c>
      <c r="F105" s="76" t="str">
        <f t="shared" si="11"/>
        <v>5129 - [Publico] GPS 2003 - Simples (S)</v>
      </c>
    </row>
    <row r="106" spans="1:17" x14ac:dyDescent="0.2">
      <c r="A106" s="22" t="str">
        <f t="shared" si="10"/>
        <v>5130</v>
      </c>
      <c r="B106" s="14">
        <v>51</v>
      </c>
      <c r="C106" s="9">
        <v>30</v>
      </c>
      <c r="D106" s="98">
        <v>10</v>
      </c>
      <c r="E106" s="9" t="s">
        <v>369</v>
      </c>
      <c r="F106" s="76" t="str">
        <f t="shared" si="11"/>
        <v>5130 - [Publico] DAE Domestica 1082/1138/1646/1251/1718 (S)</v>
      </c>
    </row>
    <row r="107" spans="1:17" x14ac:dyDescent="0.2">
      <c r="A107" s="22" t="str">
        <f t="shared" si="10"/>
        <v>5210</v>
      </c>
      <c r="B107" s="14">
        <v>52</v>
      </c>
      <c r="C107" s="9">
        <v>10</v>
      </c>
      <c r="D107" s="98">
        <v>10</v>
      </c>
      <c r="E107" s="9" t="s">
        <v>311</v>
      </c>
      <c r="F107" s="76" t="str">
        <f t="shared" si="11"/>
        <v>5210 - [Publico] Multas (I)</v>
      </c>
    </row>
    <row r="108" spans="1:17" x14ac:dyDescent="0.2">
      <c r="A108" s="22" t="str">
        <f t="shared" si="10"/>
        <v>5211</v>
      </c>
      <c r="B108" s="14">
        <v>52</v>
      </c>
      <c r="C108" s="9">
        <v>11</v>
      </c>
      <c r="D108" s="98">
        <v>10</v>
      </c>
      <c r="E108" s="9" t="s">
        <v>370</v>
      </c>
      <c r="F108" s="76" t="str">
        <f t="shared" si="11"/>
        <v>5211 - [Publico] Multas de Transito, veiculos (I)</v>
      </c>
    </row>
    <row r="109" spans="1:17" x14ac:dyDescent="0.2">
      <c r="A109" s="22" t="str">
        <f t="shared" si="10"/>
        <v>5310</v>
      </c>
      <c r="B109" s="14">
        <v>53</v>
      </c>
      <c r="C109" s="9">
        <v>10</v>
      </c>
      <c r="D109" s="98">
        <v>1</v>
      </c>
      <c r="E109" s="9" t="s">
        <v>371</v>
      </c>
      <c r="F109" s="76" t="str">
        <f t="shared" si="11"/>
        <v>5310 - [Habitação] Despesas rurais, sitio, chacara (V)</v>
      </c>
    </row>
    <row r="110" spans="1:17" x14ac:dyDescent="0.2">
      <c r="A110" s="22" t="str">
        <f t="shared" si="10"/>
        <v>5311</v>
      </c>
      <c r="B110" s="14">
        <v>53</v>
      </c>
      <c r="C110" s="9">
        <v>11</v>
      </c>
      <c r="D110" s="98">
        <v>1</v>
      </c>
      <c r="E110" s="9" t="s">
        <v>372</v>
      </c>
      <c r="F110" s="76" t="str">
        <f t="shared" si="11"/>
        <v>5311 - [Habitação] Aquisição de Imóveis (V)</v>
      </c>
    </row>
    <row r="111" spans="1:17" x14ac:dyDescent="0.2">
      <c r="A111" s="22" t="str">
        <f t="shared" si="10"/>
        <v>5312</v>
      </c>
      <c r="B111" s="14">
        <v>53</v>
      </c>
      <c r="C111" s="9">
        <v>12</v>
      </c>
      <c r="D111" s="98">
        <v>7</v>
      </c>
      <c r="E111" s="9" t="s">
        <v>373</v>
      </c>
      <c r="F111" s="76" t="str">
        <f t="shared" si="11"/>
        <v>5312 - [Banco] Seguro Residencial (V)</v>
      </c>
    </row>
    <row r="112" spans="1:17" x14ac:dyDescent="0.2">
      <c r="A112" s="22" t="str">
        <f t="shared" si="10"/>
        <v>5313</v>
      </c>
      <c r="B112" s="14">
        <v>53</v>
      </c>
      <c r="C112" s="9">
        <v>13</v>
      </c>
      <c r="D112" s="98">
        <v>1</v>
      </c>
      <c r="E112" s="9" t="s">
        <v>374</v>
      </c>
      <c r="F112" s="76" t="str">
        <f t="shared" si="11"/>
        <v>5313 - [Habitação] Produtos para jardinagem (V)</v>
      </c>
    </row>
    <row r="113" spans="1:6" x14ac:dyDescent="0.2">
      <c r="A113" s="22" t="str">
        <f t="shared" si="10"/>
        <v>5314</v>
      </c>
      <c r="B113" s="14">
        <v>53</v>
      </c>
      <c r="C113" s="9">
        <v>14</v>
      </c>
      <c r="D113" s="98">
        <v>1</v>
      </c>
      <c r="E113" s="9" t="s">
        <v>375</v>
      </c>
      <c r="F113" s="76" t="str">
        <f t="shared" si="11"/>
        <v>5314 - [Habitação] Rações, vacinas - Produtos PET (V)</v>
      </c>
    </row>
    <row r="114" spans="1:6" x14ac:dyDescent="0.2">
      <c r="A114" s="22" t="str">
        <f t="shared" si="10"/>
        <v>5410</v>
      </c>
      <c r="B114" s="14">
        <v>54</v>
      </c>
      <c r="C114" s="9">
        <v>10</v>
      </c>
      <c r="D114" s="98">
        <v>4</v>
      </c>
      <c r="E114" s="9" t="s">
        <v>376</v>
      </c>
      <c r="F114" s="76" t="str">
        <f t="shared" si="11"/>
        <v>5410 - [Saúde] VR/VT/Odonto (Folha) (S)</v>
      </c>
    </row>
    <row r="115" spans="1:6" x14ac:dyDescent="0.2">
      <c r="A115" s="22" t="str">
        <f t="shared" si="10"/>
        <v>5501</v>
      </c>
      <c r="B115" s="14">
        <v>55</v>
      </c>
      <c r="C115" s="9">
        <v>1</v>
      </c>
      <c r="D115" s="98">
        <v>16</v>
      </c>
      <c r="E115" s="7" t="s">
        <v>377</v>
      </c>
      <c r="F115" s="76" t="str">
        <f t="shared" si="11"/>
        <v>5501 - [Dependentes] Doações em Geral (I)</v>
      </c>
    </row>
    <row r="116" spans="1:6" x14ac:dyDescent="0.2">
      <c r="A116" s="22" t="str">
        <f t="shared" si="10"/>
        <v>5502</v>
      </c>
      <c r="B116" s="14">
        <v>55</v>
      </c>
      <c r="C116" s="9">
        <v>2</v>
      </c>
      <c r="D116" s="98">
        <v>16</v>
      </c>
      <c r="E116" s="9" t="s">
        <v>378</v>
      </c>
      <c r="F116" s="76" t="str">
        <f t="shared" si="11"/>
        <v>5502 - [Dependentes] Mesada Filhos (I)</v>
      </c>
    </row>
    <row r="117" spans="1:6" x14ac:dyDescent="0.2">
      <c r="A117" s="22" t="str">
        <f t="shared" ref="A117:A130" si="12">IF(B117&lt;&gt;"",TEXT($B117,"00")&amp;TEXT($C117,"00"),"")</f>
        <v/>
      </c>
      <c r="B117" s="14"/>
      <c r="C117" s="9"/>
      <c r="D117" s="98"/>
      <c r="E117" s="9"/>
      <c r="F117" s="76" t="str">
        <f t="shared" ref="F117:F133" si="13">$A117&amp;" - "&amp;IF($D117&lt;&gt;"","["&amp;VLOOKUP($D117,$L$3:$M$103,2,0)&amp;"] ","")&amp;$E117&amp;IF($B117&lt;&gt;""," ("&amp;VLOOKUP($B117,$H$3:$J$103,3,0)&amp;")","")</f>
        <v xml:space="preserve"> - </v>
      </c>
    </row>
    <row r="118" spans="1:6" x14ac:dyDescent="0.2">
      <c r="A118" s="22" t="str">
        <f t="shared" si="12"/>
        <v/>
      </c>
      <c r="B118" s="14"/>
      <c r="C118" s="9"/>
      <c r="D118" s="98"/>
      <c r="E118" s="9"/>
      <c r="F118" s="76" t="str">
        <f t="shared" si="13"/>
        <v xml:space="preserve"> - </v>
      </c>
    </row>
    <row r="119" spans="1:6" x14ac:dyDescent="0.2">
      <c r="A119" s="22" t="str">
        <f t="shared" si="12"/>
        <v/>
      </c>
      <c r="B119" s="14"/>
      <c r="C119" s="9"/>
      <c r="D119" s="98"/>
      <c r="E119" s="9"/>
      <c r="F119" s="76" t="str">
        <f t="shared" si="13"/>
        <v xml:space="preserve"> - </v>
      </c>
    </row>
    <row r="120" spans="1:6" x14ac:dyDescent="0.2">
      <c r="A120" s="22" t="str">
        <f t="shared" si="12"/>
        <v/>
      </c>
      <c r="B120" s="14"/>
      <c r="C120" s="9"/>
      <c r="D120" s="98"/>
      <c r="E120" s="9"/>
      <c r="F120" s="76" t="str">
        <f t="shared" si="13"/>
        <v xml:space="preserve"> - </v>
      </c>
    </row>
    <row r="121" spans="1:6" x14ac:dyDescent="0.2">
      <c r="A121" s="22" t="str">
        <f t="shared" si="12"/>
        <v/>
      </c>
      <c r="B121" s="14"/>
      <c r="C121" s="9"/>
      <c r="D121" s="98"/>
      <c r="E121" s="9"/>
      <c r="F121" s="76" t="str">
        <f t="shared" si="13"/>
        <v xml:space="preserve"> - </v>
      </c>
    </row>
    <row r="122" spans="1:6" x14ac:dyDescent="0.2">
      <c r="A122" s="22" t="str">
        <f t="shared" si="12"/>
        <v/>
      </c>
      <c r="B122" s="14"/>
      <c r="C122" s="9"/>
      <c r="D122" s="98"/>
      <c r="E122" s="9"/>
      <c r="F122" s="76" t="str">
        <f t="shared" si="13"/>
        <v xml:space="preserve"> - </v>
      </c>
    </row>
    <row r="123" spans="1:6" x14ac:dyDescent="0.2">
      <c r="A123" s="22" t="str">
        <f t="shared" si="12"/>
        <v/>
      </c>
      <c r="B123" s="14"/>
      <c r="C123" s="9"/>
      <c r="D123" s="98"/>
      <c r="E123" s="9"/>
      <c r="F123" s="76" t="str">
        <f t="shared" si="13"/>
        <v xml:space="preserve"> - </v>
      </c>
    </row>
    <row r="124" spans="1:6" x14ac:dyDescent="0.2">
      <c r="A124" s="22" t="str">
        <f t="shared" si="12"/>
        <v/>
      </c>
      <c r="B124" s="14"/>
      <c r="C124" s="9"/>
      <c r="D124" s="98"/>
      <c r="E124" s="9"/>
      <c r="F124" s="76" t="str">
        <f t="shared" si="13"/>
        <v xml:space="preserve"> - </v>
      </c>
    </row>
    <row r="125" spans="1:6" x14ac:dyDescent="0.2">
      <c r="A125" s="22" t="str">
        <f t="shared" si="12"/>
        <v/>
      </c>
      <c r="B125" s="14"/>
      <c r="C125" s="9"/>
      <c r="D125" s="98"/>
      <c r="E125" s="9"/>
      <c r="F125" s="76" t="str">
        <f t="shared" si="13"/>
        <v xml:space="preserve"> - </v>
      </c>
    </row>
    <row r="126" spans="1:6" x14ac:dyDescent="0.2">
      <c r="A126" s="22" t="str">
        <f t="shared" si="12"/>
        <v/>
      </c>
      <c r="B126" s="14"/>
      <c r="C126" s="9"/>
      <c r="D126" s="98"/>
      <c r="E126" s="9"/>
      <c r="F126" s="76" t="str">
        <f t="shared" si="13"/>
        <v xml:space="preserve"> - </v>
      </c>
    </row>
    <row r="127" spans="1:6" x14ac:dyDescent="0.2">
      <c r="A127" s="22" t="str">
        <f t="shared" si="12"/>
        <v/>
      </c>
      <c r="B127" s="14"/>
      <c r="C127" s="9"/>
      <c r="D127" s="98"/>
      <c r="E127" s="9"/>
      <c r="F127" s="76" t="str">
        <f t="shared" si="13"/>
        <v xml:space="preserve"> - </v>
      </c>
    </row>
    <row r="128" spans="1:6" x14ac:dyDescent="0.2">
      <c r="A128" s="22" t="str">
        <f t="shared" si="12"/>
        <v/>
      </c>
      <c r="B128" s="14"/>
      <c r="C128" s="9"/>
      <c r="D128" s="98"/>
      <c r="E128" s="9"/>
      <c r="F128" s="76" t="str">
        <f t="shared" si="13"/>
        <v xml:space="preserve"> - </v>
      </c>
    </row>
    <row r="129" spans="1:6" x14ac:dyDescent="0.2">
      <c r="A129" s="22" t="str">
        <f t="shared" si="12"/>
        <v/>
      </c>
      <c r="B129" s="14"/>
      <c r="C129" s="9"/>
      <c r="D129" s="98"/>
      <c r="E129" s="9"/>
      <c r="F129" s="76" t="str">
        <f t="shared" si="13"/>
        <v xml:space="preserve"> - </v>
      </c>
    </row>
    <row r="130" spans="1:6" x14ac:dyDescent="0.2">
      <c r="A130" s="22" t="str">
        <f t="shared" si="12"/>
        <v/>
      </c>
      <c r="B130" s="14"/>
      <c r="C130" s="9"/>
      <c r="D130" s="98"/>
      <c r="E130" s="9"/>
      <c r="F130" s="76" t="str">
        <f t="shared" si="13"/>
        <v xml:space="preserve"> - </v>
      </c>
    </row>
    <row r="131" spans="1:6" x14ac:dyDescent="0.2">
      <c r="A131" s="22" t="str">
        <f t="shared" ref="A131:A194" si="14">IF(B131&lt;&gt;"",TEXT($B131,"00")&amp;TEXT($C131,"00"),"")</f>
        <v/>
      </c>
      <c r="B131" s="14"/>
      <c r="C131" s="9"/>
      <c r="D131" s="98"/>
      <c r="E131" s="9"/>
      <c r="F131" s="76" t="str">
        <f t="shared" si="13"/>
        <v xml:space="preserve"> - </v>
      </c>
    </row>
    <row r="132" spans="1:6" x14ac:dyDescent="0.2">
      <c r="A132" s="22" t="str">
        <f t="shared" si="14"/>
        <v/>
      </c>
      <c r="B132" s="14"/>
      <c r="C132" s="9"/>
      <c r="D132" s="98"/>
      <c r="E132" s="9"/>
      <c r="F132" s="76" t="str">
        <f t="shared" si="13"/>
        <v xml:space="preserve"> - </v>
      </c>
    </row>
    <row r="133" spans="1:6" x14ac:dyDescent="0.2">
      <c r="A133" s="22" t="str">
        <f t="shared" si="14"/>
        <v/>
      </c>
      <c r="B133" s="14"/>
      <c r="C133" s="9"/>
      <c r="D133" s="98"/>
      <c r="E133" s="9"/>
      <c r="F133" s="76" t="str">
        <f t="shared" si="13"/>
        <v xml:space="preserve"> - </v>
      </c>
    </row>
    <row r="134" spans="1:6" x14ac:dyDescent="0.2">
      <c r="A134" s="22" t="str">
        <f t="shared" si="14"/>
        <v/>
      </c>
      <c r="B134" s="14"/>
      <c r="C134" s="9"/>
      <c r="D134" s="98"/>
      <c r="E134" s="9"/>
      <c r="F134" s="76" t="str">
        <f t="shared" ref="F134:F197" si="15">$A134&amp;" - "&amp;IF($D134&lt;&gt;"","["&amp;VLOOKUP($D134,$L$3:$M$103,2,0)&amp;"] ","")&amp;$E134&amp;IF($B134&lt;&gt;""," ("&amp;VLOOKUP($B134,$H$3:$J$103,3,0)&amp;")","")</f>
        <v xml:space="preserve"> - </v>
      </c>
    </row>
    <row r="135" spans="1:6" x14ac:dyDescent="0.2">
      <c r="A135" s="22" t="str">
        <f t="shared" si="14"/>
        <v/>
      </c>
      <c r="B135" s="14"/>
      <c r="C135" s="9"/>
      <c r="D135" s="98"/>
      <c r="E135" s="9"/>
      <c r="F135" s="76" t="str">
        <f t="shared" si="15"/>
        <v xml:space="preserve"> - </v>
      </c>
    </row>
    <row r="136" spans="1:6" x14ac:dyDescent="0.2">
      <c r="A136" s="22" t="str">
        <f t="shared" si="14"/>
        <v/>
      </c>
      <c r="B136" s="14"/>
      <c r="C136" s="9"/>
      <c r="D136" s="98"/>
      <c r="E136" s="9"/>
      <c r="F136" s="76" t="str">
        <f t="shared" si="15"/>
        <v xml:space="preserve"> - </v>
      </c>
    </row>
    <row r="137" spans="1:6" x14ac:dyDescent="0.2">
      <c r="A137" s="22" t="str">
        <f t="shared" si="14"/>
        <v/>
      </c>
      <c r="B137" s="14"/>
      <c r="C137" s="9"/>
      <c r="D137" s="98"/>
      <c r="E137" s="9"/>
      <c r="F137" s="76" t="str">
        <f t="shared" si="15"/>
        <v xml:space="preserve"> - </v>
      </c>
    </row>
    <row r="138" spans="1:6" x14ac:dyDescent="0.2">
      <c r="A138" s="22" t="str">
        <f t="shared" si="14"/>
        <v/>
      </c>
      <c r="B138" s="14"/>
      <c r="C138" s="9"/>
      <c r="D138" s="98"/>
      <c r="E138" s="9"/>
      <c r="F138" s="76" t="str">
        <f t="shared" si="15"/>
        <v xml:space="preserve"> - </v>
      </c>
    </row>
    <row r="139" spans="1:6" x14ac:dyDescent="0.2">
      <c r="A139" s="22" t="str">
        <f t="shared" si="14"/>
        <v/>
      </c>
      <c r="B139" s="14"/>
      <c r="C139" s="9"/>
      <c r="D139" s="98"/>
      <c r="E139" s="9"/>
      <c r="F139" s="76" t="str">
        <f t="shared" si="15"/>
        <v xml:space="preserve"> - </v>
      </c>
    </row>
    <row r="140" spans="1:6" x14ac:dyDescent="0.2">
      <c r="A140" s="22" t="str">
        <f t="shared" si="14"/>
        <v/>
      </c>
      <c r="B140" s="14"/>
      <c r="C140" s="9"/>
      <c r="D140" s="98"/>
      <c r="E140" s="9"/>
      <c r="F140" s="76" t="str">
        <f t="shared" si="15"/>
        <v xml:space="preserve"> - </v>
      </c>
    </row>
    <row r="141" spans="1:6" x14ac:dyDescent="0.2">
      <c r="A141" s="22" t="str">
        <f t="shared" si="14"/>
        <v/>
      </c>
      <c r="B141" s="14"/>
      <c r="C141" s="9"/>
      <c r="D141" s="98"/>
      <c r="E141" s="9"/>
      <c r="F141" s="76" t="str">
        <f t="shared" si="15"/>
        <v xml:space="preserve"> - </v>
      </c>
    </row>
    <row r="142" spans="1:6" x14ac:dyDescent="0.2">
      <c r="A142" s="22" t="str">
        <f t="shared" si="14"/>
        <v/>
      </c>
      <c r="B142" s="14"/>
      <c r="C142" s="9"/>
      <c r="D142" s="98"/>
      <c r="E142" s="9"/>
      <c r="F142" s="76" t="str">
        <f t="shared" si="15"/>
        <v xml:space="preserve"> - </v>
      </c>
    </row>
    <row r="143" spans="1:6" x14ac:dyDescent="0.2">
      <c r="A143" s="22" t="str">
        <f t="shared" si="14"/>
        <v/>
      </c>
      <c r="B143" s="14"/>
      <c r="C143" s="9"/>
      <c r="D143" s="98"/>
      <c r="E143" s="9"/>
      <c r="F143" s="76" t="str">
        <f t="shared" si="15"/>
        <v xml:space="preserve"> - </v>
      </c>
    </row>
    <row r="144" spans="1:6" x14ac:dyDescent="0.2">
      <c r="A144" s="22" t="str">
        <f t="shared" si="14"/>
        <v/>
      </c>
      <c r="B144" s="14"/>
      <c r="C144" s="9"/>
      <c r="D144" s="98"/>
      <c r="E144" s="9"/>
      <c r="F144" s="76" t="str">
        <f t="shared" si="15"/>
        <v xml:space="preserve"> - </v>
      </c>
    </row>
    <row r="145" spans="1:6" x14ac:dyDescent="0.2">
      <c r="A145" s="22" t="str">
        <f t="shared" si="14"/>
        <v/>
      </c>
      <c r="B145" s="14"/>
      <c r="C145" s="9"/>
      <c r="D145" s="98"/>
      <c r="E145" s="9"/>
      <c r="F145" s="76" t="str">
        <f t="shared" si="15"/>
        <v xml:space="preserve"> - </v>
      </c>
    </row>
    <row r="146" spans="1:6" x14ac:dyDescent="0.2">
      <c r="A146" s="22" t="str">
        <f t="shared" si="14"/>
        <v/>
      </c>
      <c r="B146" s="14"/>
      <c r="C146" s="9"/>
      <c r="D146" s="98"/>
      <c r="E146" s="9"/>
      <c r="F146" s="76" t="str">
        <f t="shared" si="15"/>
        <v xml:space="preserve"> - </v>
      </c>
    </row>
    <row r="147" spans="1:6" x14ac:dyDescent="0.2">
      <c r="A147" s="22" t="str">
        <f t="shared" si="14"/>
        <v/>
      </c>
      <c r="B147" s="14"/>
      <c r="C147" s="9"/>
      <c r="D147" s="98"/>
      <c r="E147" s="9"/>
      <c r="F147" s="76" t="str">
        <f t="shared" si="15"/>
        <v xml:space="preserve"> - </v>
      </c>
    </row>
    <row r="148" spans="1:6" x14ac:dyDescent="0.2">
      <c r="A148" s="22" t="str">
        <f t="shared" si="14"/>
        <v/>
      </c>
      <c r="B148" s="14"/>
      <c r="C148" s="9"/>
      <c r="D148" s="98"/>
      <c r="E148" s="9"/>
      <c r="F148" s="76" t="str">
        <f t="shared" si="15"/>
        <v xml:space="preserve"> - </v>
      </c>
    </row>
    <row r="149" spans="1:6" x14ac:dyDescent="0.2">
      <c r="A149" s="22" t="str">
        <f t="shared" si="14"/>
        <v/>
      </c>
      <c r="B149" s="14"/>
      <c r="C149" s="9"/>
      <c r="D149" s="98"/>
      <c r="E149" s="9"/>
      <c r="F149" s="76" t="str">
        <f t="shared" si="15"/>
        <v xml:space="preserve"> - </v>
      </c>
    </row>
    <row r="150" spans="1:6" x14ac:dyDescent="0.2">
      <c r="A150" s="22" t="str">
        <f t="shared" si="14"/>
        <v/>
      </c>
      <c r="B150" s="14"/>
      <c r="C150" s="9"/>
      <c r="D150" s="98"/>
      <c r="E150" s="9"/>
      <c r="F150" s="76" t="str">
        <f t="shared" si="15"/>
        <v xml:space="preserve"> - </v>
      </c>
    </row>
    <row r="151" spans="1:6" x14ac:dyDescent="0.2">
      <c r="A151" s="22" t="str">
        <f t="shared" si="14"/>
        <v/>
      </c>
      <c r="B151" s="14"/>
      <c r="C151" s="9"/>
      <c r="D151" s="98"/>
      <c r="E151" s="9"/>
      <c r="F151" s="76" t="str">
        <f t="shared" si="15"/>
        <v xml:space="preserve"> - </v>
      </c>
    </row>
    <row r="152" spans="1:6" x14ac:dyDescent="0.2">
      <c r="A152" s="22" t="str">
        <f t="shared" si="14"/>
        <v/>
      </c>
      <c r="B152" s="14"/>
      <c r="C152" s="9"/>
      <c r="D152" s="98"/>
      <c r="E152" s="9"/>
      <c r="F152" s="76" t="str">
        <f t="shared" si="15"/>
        <v xml:space="preserve"> - </v>
      </c>
    </row>
    <row r="153" spans="1:6" x14ac:dyDescent="0.2">
      <c r="A153" s="22" t="str">
        <f t="shared" si="14"/>
        <v/>
      </c>
      <c r="B153" s="14"/>
      <c r="C153" s="9"/>
      <c r="D153" s="98"/>
      <c r="E153" s="9"/>
      <c r="F153" s="76" t="str">
        <f t="shared" si="15"/>
        <v xml:space="preserve"> - </v>
      </c>
    </row>
    <row r="154" spans="1:6" x14ac:dyDescent="0.2">
      <c r="A154" s="22" t="str">
        <f t="shared" si="14"/>
        <v/>
      </c>
      <c r="B154" s="14"/>
      <c r="C154" s="9"/>
      <c r="D154" s="98"/>
      <c r="E154" s="9"/>
      <c r="F154" s="76" t="str">
        <f t="shared" si="15"/>
        <v xml:space="preserve"> - </v>
      </c>
    </row>
    <row r="155" spans="1:6" x14ac:dyDescent="0.2">
      <c r="A155" s="22" t="str">
        <f t="shared" si="14"/>
        <v/>
      </c>
      <c r="B155" s="14"/>
      <c r="C155" s="9"/>
      <c r="D155" s="98"/>
      <c r="E155" s="9"/>
      <c r="F155" s="76" t="str">
        <f t="shared" si="15"/>
        <v xml:space="preserve"> - </v>
      </c>
    </row>
    <row r="156" spans="1:6" x14ac:dyDescent="0.2">
      <c r="A156" s="22" t="str">
        <f t="shared" si="14"/>
        <v/>
      </c>
      <c r="B156" s="14"/>
      <c r="C156" s="9"/>
      <c r="D156" s="98"/>
      <c r="E156" s="9"/>
      <c r="F156" s="76" t="str">
        <f t="shared" si="15"/>
        <v xml:space="preserve"> - </v>
      </c>
    </row>
    <row r="157" spans="1:6" x14ac:dyDescent="0.2">
      <c r="A157" s="22" t="str">
        <f t="shared" si="14"/>
        <v/>
      </c>
      <c r="B157" s="14"/>
      <c r="C157" s="9"/>
      <c r="D157" s="98"/>
      <c r="E157" s="9"/>
      <c r="F157" s="76" t="str">
        <f t="shared" si="15"/>
        <v xml:space="preserve"> - </v>
      </c>
    </row>
    <row r="158" spans="1:6" x14ac:dyDescent="0.2">
      <c r="A158" s="22" t="str">
        <f t="shared" si="14"/>
        <v/>
      </c>
      <c r="B158" s="14"/>
      <c r="C158" s="9"/>
      <c r="D158" s="98"/>
      <c r="E158" s="9"/>
      <c r="F158" s="76" t="str">
        <f t="shared" si="15"/>
        <v xml:space="preserve"> - </v>
      </c>
    </row>
    <row r="159" spans="1:6" x14ac:dyDescent="0.2">
      <c r="A159" s="22" t="str">
        <f t="shared" si="14"/>
        <v/>
      </c>
      <c r="B159" s="14"/>
      <c r="C159" s="9"/>
      <c r="D159" s="98"/>
      <c r="E159" s="9"/>
      <c r="F159" s="76" t="str">
        <f t="shared" si="15"/>
        <v xml:space="preserve"> - </v>
      </c>
    </row>
    <row r="160" spans="1:6" x14ac:dyDescent="0.2">
      <c r="A160" s="22" t="str">
        <f t="shared" si="14"/>
        <v/>
      </c>
      <c r="B160" s="14"/>
      <c r="C160" s="9"/>
      <c r="D160" s="98"/>
      <c r="E160" s="9"/>
      <c r="F160" s="76" t="str">
        <f t="shared" si="15"/>
        <v xml:space="preserve"> - </v>
      </c>
    </row>
    <row r="161" spans="1:6" x14ac:dyDescent="0.2">
      <c r="A161" s="22" t="str">
        <f t="shared" si="14"/>
        <v/>
      </c>
      <c r="B161" s="14"/>
      <c r="C161" s="9"/>
      <c r="D161" s="98"/>
      <c r="E161" s="9"/>
      <c r="F161" s="76" t="str">
        <f t="shared" si="15"/>
        <v xml:space="preserve"> - </v>
      </c>
    </row>
    <row r="162" spans="1:6" x14ac:dyDescent="0.2">
      <c r="A162" s="22" t="str">
        <f t="shared" si="14"/>
        <v/>
      </c>
      <c r="B162" s="14"/>
      <c r="C162" s="9"/>
      <c r="D162" s="98"/>
      <c r="E162" s="9"/>
      <c r="F162" s="76" t="str">
        <f t="shared" si="15"/>
        <v xml:space="preserve"> - </v>
      </c>
    </row>
    <row r="163" spans="1:6" x14ac:dyDescent="0.2">
      <c r="A163" s="22" t="str">
        <f t="shared" si="14"/>
        <v/>
      </c>
      <c r="B163" s="14"/>
      <c r="C163" s="9"/>
      <c r="D163" s="98"/>
      <c r="E163" s="9"/>
      <c r="F163" s="76" t="str">
        <f t="shared" si="15"/>
        <v xml:space="preserve"> - </v>
      </c>
    </row>
    <row r="164" spans="1:6" x14ac:dyDescent="0.2">
      <c r="A164" s="22" t="str">
        <f t="shared" si="14"/>
        <v/>
      </c>
      <c r="B164" s="14"/>
      <c r="C164" s="9"/>
      <c r="D164" s="98"/>
      <c r="E164" s="9"/>
      <c r="F164" s="76" t="str">
        <f t="shared" si="15"/>
        <v xml:space="preserve"> - </v>
      </c>
    </row>
    <row r="165" spans="1:6" x14ac:dyDescent="0.2">
      <c r="A165" s="22" t="str">
        <f t="shared" si="14"/>
        <v/>
      </c>
      <c r="B165" s="14"/>
      <c r="C165" s="9"/>
      <c r="D165" s="98"/>
      <c r="E165" s="9"/>
      <c r="F165" s="76" t="str">
        <f t="shared" si="15"/>
        <v xml:space="preserve"> - </v>
      </c>
    </row>
    <row r="166" spans="1:6" x14ac:dyDescent="0.2">
      <c r="A166" s="22" t="str">
        <f t="shared" si="14"/>
        <v/>
      </c>
      <c r="B166" s="14"/>
      <c r="C166" s="9"/>
      <c r="D166" s="98"/>
      <c r="E166" s="9"/>
      <c r="F166" s="76" t="str">
        <f t="shared" si="15"/>
        <v xml:space="preserve"> - </v>
      </c>
    </row>
    <row r="167" spans="1:6" x14ac:dyDescent="0.2">
      <c r="A167" s="22" t="str">
        <f t="shared" si="14"/>
        <v/>
      </c>
      <c r="B167" s="14"/>
      <c r="C167" s="9"/>
      <c r="D167" s="98"/>
      <c r="E167" s="9"/>
      <c r="F167" s="76" t="str">
        <f t="shared" si="15"/>
        <v xml:space="preserve"> - </v>
      </c>
    </row>
    <row r="168" spans="1:6" x14ac:dyDescent="0.2">
      <c r="A168" s="22" t="str">
        <f t="shared" si="14"/>
        <v/>
      </c>
      <c r="B168" s="14"/>
      <c r="C168" s="9"/>
      <c r="D168" s="98"/>
      <c r="E168" s="9"/>
      <c r="F168" s="76" t="str">
        <f t="shared" si="15"/>
        <v xml:space="preserve"> - </v>
      </c>
    </row>
    <row r="169" spans="1:6" x14ac:dyDescent="0.2">
      <c r="A169" s="22" t="str">
        <f t="shared" si="14"/>
        <v/>
      </c>
      <c r="B169" s="14"/>
      <c r="C169" s="9"/>
      <c r="D169" s="98"/>
      <c r="E169" s="9"/>
      <c r="F169" s="76" t="str">
        <f t="shared" si="15"/>
        <v xml:space="preserve"> - </v>
      </c>
    </row>
    <row r="170" spans="1:6" x14ac:dyDescent="0.2">
      <c r="A170" s="22" t="str">
        <f t="shared" si="14"/>
        <v/>
      </c>
      <c r="B170" s="14"/>
      <c r="C170" s="9"/>
      <c r="D170" s="98"/>
      <c r="E170" s="9"/>
      <c r="F170" s="76" t="str">
        <f t="shared" si="15"/>
        <v xml:space="preserve"> - </v>
      </c>
    </row>
    <row r="171" spans="1:6" x14ac:dyDescent="0.2">
      <c r="A171" s="22" t="str">
        <f t="shared" si="14"/>
        <v/>
      </c>
      <c r="B171" s="14"/>
      <c r="C171" s="9"/>
      <c r="D171" s="98"/>
      <c r="E171" s="9"/>
      <c r="F171" s="76" t="str">
        <f t="shared" si="15"/>
        <v xml:space="preserve"> - </v>
      </c>
    </row>
    <row r="172" spans="1:6" x14ac:dyDescent="0.2">
      <c r="A172" s="22" t="str">
        <f t="shared" si="14"/>
        <v/>
      </c>
      <c r="B172" s="14"/>
      <c r="C172" s="9"/>
      <c r="D172" s="98"/>
      <c r="E172" s="9"/>
      <c r="F172" s="76" t="str">
        <f t="shared" si="15"/>
        <v xml:space="preserve"> - </v>
      </c>
    </row>
    <row r="173" spans="1:6" x14ac:dyDescent="0.2">
      <c r="A173" s="22" t="str">
        <f t="shared" si="14"/>
        <v/>
      </c>
      <c r="B173" s="14"/>
      <c r="C173" s="9"/>
      <c r="D173" s="98"/>
      <c r="E173" s="9"/>
      <c r="F173" s="76" t="str">
        <f t="shared" si="15"/>
        <v xml:space="preserve"> - </v>
      </c>
    </row>
    <row r="174" spans="1:6" x14ac:dyDescent="0.2">
      <c r="A174" s="22" t="str">
        <f t="shared" si="14"/>
        <v/>
      </c>
      <c r="B174" s="14"/>
      <c r="C174" s="9"/>
      <c r="D174" s="98"/>
      <c r="E174" s="9"/>
      <c r="F174" s="76" t="str">
        <f t="shared" si="15"/>
        <v xml:space="preserve"> - </v>
      </c>
    </row>
    <row r="175" spans="1:6" x14ac:dyDescent="0.2">
      <c r="A175" s="22" t="str">
        <f t="shared" si="14"/>
        <v/>
      </c>
      <c r="B175" s="14"/>
      <c r="C175" s="9"/>
      <c r="D175" s="98"/>
      <c r="E175" s="9"/>
      <c r="F175" s="76" t="str">
        <f t="shared" si="15"/>
        <v xml:space="preserve"> - </v>
      </c>
    </row>
    <row r="176" spans="1:6" x14ac:dyDescent="0.2">
      <c r="A176" s="22" t="str">
        <f t="shared" si="14"/>
        <v/>
      </c>
      <c r="B176" s="14"/>
      <c r="C176" s="9"/>
      <c r="D176" s="98"/>
      <c r="E176" s="9"/>
      <c r="F176" s="76" t="str">
        <f t="shared" si="15"/>
        <v xml:space="preserve"> - </v>
      </c>
    </row>
    <row r="177" spans="1:6" x14ac:dyDescent="0.2">
      <c r="A177" s="22" t="str">
        <f t="shared" si="14"/>
        <v/>
      </c>
      <c r="B177" s="14"/>
      <c r="C177" s="9"/>
      <c r="D177" s="98"/>
      <c r="E177" s="9"/>
      <c r="F177" s="76" t="str">
        <f t="shared" si="15"/>
        <v xml:space="preserve"> - </v>
      </c>
    </row>
    <row r="178" spans="1:6" x14ac:dyDescent="0.2">
      <c r="A178" s="22" t="str">
        <f t="shared" si="14"/>
        <v/>
      </c>
      <c r="B178" s="14"/>
      <c r="C178" s="9"/>
      <c r="D178" s="98"/>
      <c r="E178" s="9"/>
      <c r="F178" s="76" t="str">
        <f t="shared" si="15"/>
        <v xml:space="preserve"> - </v>
      </c>
    </row>
    <row r="179" spans="1:6" x14ac:dyDescent="0.2">
      <c r="A179" s="22" t="str">
        <f t="shared" si="14"/>
        <v/>
      </c>
      <c r="B179" s="14"/>
      <c r="C179" s="9"/>
      <c r="D179" s="98"/>
      <c r="E179" s="9"/>
      <c r="F179" s="76" t="str">
        <f t="shared" si="15"/>
        <v xml:space="preserve"> - </v>
      </c>
    </row>
    <row r="180" spans="1:6" x14ac:dyDescent="0.2">
      <c r="A180" s="22" t="str">
        <f t="shared" si="14"/>
        <v/>
      </c>
      <c r="B180" s="14"/>
      <c r="C180" s="9"/>
      <c r="D180" s="98"/>
      <c r="E180" s="9"/>
      <c r="F180" s="76" t="str">
        <f t="shared" si="15"/>
        <v xml:space="preserve"> - </v>
      </c>
    </row>
    <row r="181" spans="1:6" x14ac:dyDescent="0.2">
      <c r="A181" s="22" t="str">
        <f t="shared" si="14"/>
        <v/>
      </c>
      <c r="B181" s="14"/>
      <c r="C181" s="9"/>
      <c r="D181" s="98"/>
      <c r="E181" s="9"/>
      <c r="F181" s="76" t="str">
        <f t="shared" si="15"/>
        <v xml:space="preserve"> - </v>
      </c>
    </row>
    <row r="182" spans="1:6" x14ac:dyDescent="0.2">
      <c r="A182" s="22" t="str">
        <f t="shared" si="14"/>
        <v/>
      </c>
      <c r="B182" s="14"/>
      <c r="C182" s="9"/>
      <c r="D182" s="98"/>
      <c r="E182" s="9"/>
      <c r="F182" s="76" t="str">
        <f t="shared" si="15"/>
        <v xml:space="preserve"> - </v>
      </c>
    </row>
    <row r="183" spans="1:6" x14ac:dyDescent="0.2">
      <c r="A183" s="22" t="str">
        <f t="shared" si="14"/>
        <v/>
      </c>
      <c r="B183" s="14"/>
      <c r="C183" s="9"/>
      <c r="D183" s="98"/>
      <c r="E183" s="9"/>
      <c r="F183" s="76" t="str">
        <f t="shared" si="15"/>
        <v xml:space="preserve"> - </v>
      </c>
    </row>
    <row r="184" spans="1:6" x14ac:dyDescent="0.2">
      <c r="A184" s="22" t="str">
        <f t="shared" si="14"/>
        <v/>
      </c>
      <c r="B184" s="14"/>
      <c r="C184" s="9"/>
      <c r="D184" s="98"/>
      <c r="E184" s="9"/>
      <c r="F184" s="76" t="str">
        <f t="shared" si="15"/>
        <v xml:space="preserve"> - </v>
      </c>
    </row>
    <row r="185" spans="1:6" x14ac:dyDescent="0.2">
      <c r="A185" s="22" t="str">
        <f t="shared" si="14"/>
        <v/>
      </c>
      <c r="B185" s="14"/>
      <c r="C185" s="9"/>
      <c r="D185" s="98"/>
      <c r="E185" s="9"/>
      <c r="F185" s="76" t="str">
        <f t="shared" si="15"/>
        <v xml:space="preserve"> - </v>
      </c>
    </row>
    <row r="186" spans="1:6" x14ac:dyDescent="0.2">
      <c r="A186" s="22" t="str">
        <f t="shared" si="14"/>
        <v/>
      </c>
      <c r="B186" s="14"/>
      <c r="C186" s="9"/>
      <c r="D186" s="98"/>
      <c r="E186" s="9"/>
      <c r="F186" s="76" t="str">
        <f t="shared" si="15"/>
        <v xml:space="preserve"> - </v>
      </c>
    </row>
    <row r="187" spans="1:6" x14ac:dyDescent="0.2">
      <c r="A187" s="22" t="str">
        <f t="shared" si="14"/>
        <v/>
      </c>
      <c r="B187" s="14"/>
      <c r="C187" s="9"/>
      <c r="D187" s="98"/>
      <c r="E187" s="9"/>
      <c r="F187" s="76" t="str">
        <f t="shared" si="15"/>
        <v xml:space="preserve"> - </v>
      </c>
    </row>
    <row r="188" spans="1:6" x14ac:dyDescent="0.2">
      <c r="A188" s="22" t="str">
        <f t="shared" si="14"/>
        <v/>
      </c>
      <c r="B188" s="14"/>
      <c r="C188" s="9"/>
      <c r="D188" s="98"/>
      <c r="E188" s="9"/>
      <c r="F188" s="76" t="str">
        <f t="shared" si="15"/>
        <v xml:space="preserve"> - </v>
      </c>
    </row>
    <row r="189" spans="1:6" x14ac:dyDescent="0.2">
      <c r="A189" s="22" t="str">
        <f t="shared" si="14"/>
        <v/>
      </c>
      <c r="B189" s="14"/>
      <c r="C189" s="9"/>
      <c r="D189" s="98"/>
      <c r="E189" s="9"/>
      <c r="F189" s="76" t="str">
        <f t="shared" si="15"/>
        <v xml:space="preserve"> - </v>
      </c>
    </row>
    <row r="190" spans="1:6" x14ac:dyDescent="0.2">
      <c r="A190" s="22" t="str">
        <f t="shared" si="14"/>
        <v/>
      </c>
      <c r="B190" s="14"/>
      <c r="C190" s="9"/>
      <c r="D190" s="98"/>
      <c r="E190" s="9"/>
      <c r="F190" s="76" t="str">
        <f t="shared" si="15"/>
        <v xml:space="preserve"> - </v>
      </c>
    </row>
    <row r="191" spans="1:6" x14ac:dyDescent="0.2">
      <c r="A191" s="22" t="str">
        <f t="shared" si="14"/>
        <v/>
      </c>
      <c r="B191" s="14"/>
      <c r="C191" s="9"/>
      <c r="D191" s="98"/>
      <c r="E191" s="9"/>
      <c r="F191" s="76" t="str">
        <f t="shared" si="15"/>
        <v xml:space="preserve"> - </v>
      </c>
    </row>
    <row r="192" spans="1:6" x14ac:dyDescent="0.2">
      <c r="A192" s="22" t="str">
        <f t="shared" si="14"/>
        <v/>
      </c>
      <c r="B192" s="14"/>
      <c r="C192" s="9"/>
      <c r="D192" s="98"/>
      <c r="E192" s="9"/>
      <c r="F192" s="76" t="str">
        <f t="shared" si="15"/>
        <v xml:space="preserve"> - </v>
      </c>
    </row>
    <row r="193" spans="1:6" x14ac:dyDescent="0.2">
      <c r="A193" s="22" t="str">
        <f t="shared" si="14"/>
        <v/>
      </c>
      <c r="B193" s="14"/>
      <c r="C193" s="9"/>
      <c r="D193" s="98"/>
      <c r="E193" s="9"/>
      <c r="F193" s="76" t="str">
        <f t="shared" si="15"/>
        <v xml:space="preserve"> - </v>
      </c>
    </row>
    <row r="194" spans="1:6" x14ac:dyDescent="0.2">
      <c r="A194" s="22" t="str">
        <f t="shared" si="14"/>
        <v/>
      </c>
      <c r="B194" s="14"/>
      <c r="C194" s="9"/>
      <c r="D194" s="98"/>
      <c r="E194" s="9"/>
      <c r="F194" s="76" t="str">
        <f t="shared" si="15"/>
        <v xml:space="preserve"> - </v>
      </c>
    </row>
    <row r="195" spans="1:6" x14ac:dyDescent="0.2">
      <c r="A195" s="22" t="str">
        <f t="shared" ref="A195:A258" si="16">IF(B195&lt;&gt;"",TEXT($B195,"00")&amp;TEXT($C195,"00"),"")</f>
        <v/>
      </c>
      <c r="B195" s="14"/>
      <c r="C195" s="9"/>
      <c r="D195" s="98"/>
      <c r="E195" s="9"/>
      <c r="F195" s="76" t="str">
        <f t="shared" si="15"/>
        <v xml:space="preserve"> - </v>
      </c>
    </row>
    <row r="196" spans="1:6" x14ac:dyDescent="0.2">
      <c r="A196" s="22" t="str">
        <f t="shared" si="16"/>
        <v/>
      </c>
      <c r="B196" s="14"/>
      <c r="C196" s="9"/>
      <c r="D196" s="98"/>
      <c r="E196" s="9"/>
      <c r="F196" s="76" t="str">
        <f t="shared" si="15"/>
        <v xml:space="preserve"> - </v>
      </c>
    </row>
    <row r="197" spans="1:6" x14ac:dyDescent="0.2">
      <c r="A197" s="22" t="str">
        <f t="shared" si="16"/>
        <v/>
      </c>
      <c r="B197" s="14"/>
      <c r="C197" s="9"/>
      <c r="D197" s="98"/>
      <c r="E197" s="9"/>
      <c r="F197" s="76" t="str">
        <f t="shared" si="15"/>
        <v xml:space="preserve"> - </v>
      </c>
    </row>
    <row r="198" spans="1:6" x14ac:dyDescent="0.2">
      <c r="A198" s="22" t="str">
        <f t="shared" si="16"/>
        <v/>
      </c>
      <c r="B198" s="14"/>
      <c r="C198" s="9"/>
      <c r="D198" s="98"/>
      <c r="E198" s="9"/>
      <c r="F198" s="76" t="str">
        <f t="shared" ref="F198:F261" si="17">$A198&amp;" - "&amp;IF($D198&lt;&gt;"","["&amp;VLOOKUP($D198,$L$3:$M$103,2,0)&amp;"] ","")&amp;$E198&amp;IF($B198&lt;&gt;""," ("&amp;VLOOKUP($B198,$H$3:$J$103,3,0)&amp;")","")</f>
        <v xml:space="preserve"> - </v>
      </c>
    </row>
    <row r="199" spans="1:6" x14ac:dyDescent="0.2">
      <c r="A199" s="22" t="str">
        <f t="shared" si="16"/>
        <v/>
      </c>
      <c r="B199" s="14"/>
      <c r="C199" s="9"/>
      <c r="D199" s="98"/>
      <c r="E199" s="9"/>
      <c r="F199" s="76" t="str">
        <f t="shared" si="17"/>
        <v xml:space="preserve"> - </v>
      </c>
    </row>
    <row r="200" spans="1:6" x14ac:dyDescent="0.2">
      <c r="A200" s="22" t="str">
        <f t="shared" si="16"/>
        <v/>
      </c>
      <c r="B200" s="14"/>
      <c r="C200" s="9"/>
      <c r="D200" s="98"/>
      <c r="E200" s="9"/>
      <c r="F200" s="76" t="str">
        <f t="shared" si="17"/>
        <v xml:space="preserve"> - </v>
      </c>
    </row>
    <row r="201" spans="1:6" x14ac:dyDescent="0.2">
      <c r="A201" s="22" t="str">
        <f t="shared" si="16"/>
        <v/>
      </c>
      <c r="B201" s="14"/>
      <c r="C201" s="9"/>
      <c r="D201" s="98"/>
      <c r="E201" s="9"/>
      <c r="F201" s="76" t="str">
        <f t="shared" si="17"/>
        <v xml:space="preserve"> - </v>
      </c>
    </row>
    <row r="202" spans="1:6" x14ac:dyDescent="0.2">
      <c r="A202" s="22" t="str">
        <f t="shared" si="16"/>
        <v/>
      </c>
      <c r="B202" s="14"/>
      <c r="C202" s="9"/>
      <c r="D202" s="98"/>
      <c r="E202" s="9"/>
      <c r="F202" s="76" t="str">
        <f t="shared" si="17"/>
        <v xml:space="preserve"> - </v>
      </c>
    </row>
    <row r="203" spans="1:6" x14ac:dyDescent="0.2">
      <c r="A203" s="22" t="str">
        <f t="shared" si="16"/>
        <v/>
      </c>
      <c r="B203" s="14"/>
      <c r="C203" s="9"/>
      <c r="D203" s="98"/>
      <c r="E203" s="9"/>
      <c r="F203" s="76" t="str">
        <f t="shared" si="17"/>
        <v xml:space="preserve"> - </v>
      </c>
    </row>
    <row r="204" spans="1:6" x14ac:dyDescent="0.2">
      <c r="A204" s="22" t="str">
        <f t="shared" si="16"/>
        <v/>
      </c>
      <c r="B204" s="14"/>
      <c r="C204" s="9"/>
      <c r="D204" s="98"/>
      <c r="E204" s="9"/>
      <c r="F204" s="76" t="str">
        <f t="shared" si="17"/>
        <v xml:space="preserve"> - </v>
      </c>
    </row>
    <row r="205" spans="1:6" x14ac:dyDescent="0.2">
      <c r="A205" s="22" t="str">
        <f t="shared" si="16"/>
        <v/>
      </c>
      <c r="B205" s="14"/>
      <c r="C205" s="9"/>
      <c r="D205" s="98"/>
      <c r="E205" s="9"/>
      <c r="F205" s="76" t="str">
        <f t="shared" si="17"/>
        <v xml:space="preserve"> - </v>
      </c>
    </row>
    <row r="206" spans="1:6" x14ac:dyDescent="0.2">
      <c r="A206" s="22" t="str">
        <f t="shared" si="16"/>
        <v/>
      </c>
      <c r="B206" s="14"/>
      <c r="C206" s="9"/>
      <c r="D206" s="98"/>
      <c r="E206" s="9"/>
      <c r="F206" s="76" t="str">
        <f t="shared" si="17"/>
        <v xml:space="preserve"> - </v>
      </c>
    </row>
    <row r="207" spans="1:6" x14ac:dyDescent="0.2">
      <c r="A207" s="22" t="str">
        <f t="shared" si="16"/>
        <v/>
      </c>
      <c r="B207" s="14"/>
      <c r="C207" s="9"/>
      <c r="D207" s="98"/>
      <c r="E207" s="9"/>
      <c r="F207" s="76" t="str">
        <f t="shared" si="17"/>
        <v xml:space="preserve"> - </v>
      </c>
    </row>
    <row r="208" spans="1:6" x14ac:dyDescent="0.2">
      <c r="A208" s="22" t="str">
        <f t="shared" si="16"/>
        <v/>
      </c>
      <c r="B208" s="14"/>
      <c r="C208" s="9"/>
      <c r="D208" s="98"/>
      <c r="E208" s="9"/>
      <c r="F208" s="76" t="str">
        <f t="shared" si="17"/>
        <v xml:space="preserve"> - </v>
      </c>
    </row>
    <row r="209" spans="1:6" x14ac:dyDescent="0.2">
      <c r="A209" s="22" t="str">
        <f t="shared" si="16"/>
        <v/>
      </c>
      <c r="B209" s="14"/>
      <c r="C209" s="9"/>
      <c r="D209" s="98"/>
      <c r="E209" s="9"/>
      <c r="F209" s="76" t="str">
        <f t="shared" si="17"/>
        <v xml:space="preserve"> - </v>
      </c>
    </row>
    <row r="210" spans="1:6" x14ac:dyDescent="0.2">
      <c r="A210" s="22" t="str">
        <f t="shared" si="16"/>
        <v/>
      </c>
      <c r="B210" s="14"/>
      <c r="C210" s="9"/>
      <c r="D210" s="98"/>
      <c r="E210" s="9"/>
      <c r="F210" s="76" t="str">
        <f t="shared" si="17"/>
        <v xml:space="preserve"> - </v>
      </c>
    </row>
    <row r="211" spans="1:6" x14ac:dyDescent="0.2">
      <c r="A211" s="22" t="str">
        <f t="shared" si="16"/>
        <v/>
      </c>
      <c r="B211" s="14"/>
      <c r="C211" s="9"/>
      <c r="D211" s="98"/>
      <c r="E211" s="9"/>
      <c r="F211" s="76" t="str">
        <f t="shared" si="17"/>
        <v xml:space="preserve"> - </v>
      </c>
    </row>
    <row r="212" spans="1:6" x14ac:dyDescent="0.2">
      <c r="A212" s="22" t="str">
        <f t="shared" si="16"/>
        <v/>
      </c>
      <c r="B212" s="14"/>
      <c r="C212" s="9"/>
      <c r="D212" s="98"/>
      <c r="E212" s="9"/>
      <c r="F212" s="76" t="str">
        <f t="shared" si="17"/>
        <v xml:space="preserve"> - </v>
      </c>
    </row>
    <row r="213" spans="1:6" x14ac:dyDescent="0.2">
      <c r="A213" s="22" t="str">
        <f t="shared" si="16"/>
        <v/>
      </c>
      <c r="B213" s="14"/>
      <c r="C213" s="9"/>
      <c r="D213" s="98"/>
      <c r="E213" s="9"/>
      <c r="F213" s="76" t="str">
        <f t="shared" si="17"/>
        <v xml:space="preserve"> - </v>
      </c>
    </row>
    <row r="214" spans="1:6" x14ac:dyDescent="0.2">
      <c r="A214" s="22" t="str">
        <f t="shared" si="16"/>
        <v/>
      </c>
      <c r="B214" s="14"/>
      <c r="C214" s="9"/>
      <c r="D214" s="98"/>
      <c r="E214" s="9"/>
      <c r="F214" s="76" t="str">
        <f t="shared" si="17"/>
        <v xml:space="preserve"> - </v>
      </c>
    </row>
    <row r="215" spans="1:6" x14ac:dyDescent="0.2">
      <c r="A215" s="22" t="str">
        <f t="shared" si="16"/>
        <v/>
      </c>
      <c r="B215" s="14"/>
      <c r="C215" s="9"/>
      <c r="D215" s="98"/>
      <c r="E215" s="9"/>
      <c r="F215" s="76" t="str">
        <f t="shared" si="17"/>
        <v xml:space="preserve"> - </v>
      </c>
    </row>
    <row r="216" spans="1:6" x14ac:dyDescent="0.2">
      <c r="A216" s="22" t="str">
        <f t="shared" si="16"/>
        <v/>
      </c>
      <c r="B216" s="14"/>
      <c r="C216" s="9"/>
      <c r="D216" s="98"/>
      <c r="E216" s="9"/>
      <c r="F216" s="76" t="str">
        <f t="shared" si="17"/>
        <v xml:space="preserve"> - </v>
      </c>
    </row>
    <row r="217" spans="1:6" x14ac:dyDescent="0.2">
      <c r="A217" s="22" t="str">
        <f t="shared" si="16"/>
        <v/>
      </c>
      <c r="B217" s="14"/>
      <c r="C217" s="9"/>
      <c r="D217" s="98"/>
      <c r="E217" s="9"/>
      <c r="F217" s="76" t="str">
        <f t="shared" si="17"/>
        <v xml:space="preserve"> - </v>
      </c>
    </row>
    <row r="218" spans="1:6" x14ac:dyDescent="0.2">
      <c r="A218" s="22" t="str">
        <f t="shared" si="16"/>
        <v/>
      </c>
      <c r="B218" s="14"/>
      <c r="C218" s="9"/>
      <c r="D218" s="98"/>
      <c r="E218" s="9"/>
      <c r="F218" s="76" t="str">
        <f t="shared" si="17"/>
        <v xml:space="preserve"> - </v>
      </c>
    </row>
    <row r="219" spans="1:6" x14ac:dyDescent="0.2">
      <c r="A219" s="22" t="str">
        <f t="shared" si="16"/>
        <v/>
      </c>
      <c r="B219" s="14"/>
      <c r="C219" s="9"/>
      <c r="D219" s="98"/>
      <c r="E219" s="9"/>
      <c r="F219" s="76" t="str">
        <f t="shared" si="17"/>
        <v xml:space="preserve"> - </v>
      </c>
    </row>
    <row r="220" spans="1:6" x14ac:dyDescent="0.2">
      <c r="A220" s="22" t="str">
        <f t="shared" si="16"/>
        <v/>
      </c>
      <c r="B220" s="14"/>
      <c r="C220" s="9"/>
      <c r="D220" s="98"/>
      <c r="E220" s="9"/>
      <c r="F220" s="76" t="str">
        <f t="shared" si="17"/>
        <v xml:space="preserve"> - </v>
      </c>
    </row>
    <row r="221" spans="1:6" x14ac:dyDescent="0.2">
      <c r="A221" s="22" t="str">
        <f t="shared" si="16"/>
        <v/>
      </c>
      <c r="B221" s="14"/>
      <c r="C221" s="9"/>
      <c r="D221" s="98"/>
      <c r="E221" s="9"/>
      <c r="F221" s="76" t="str">
        <f t="shared" si="17"/>
        <v xml:space="preserve"> - </v>
      </c>
    </row>
    <row r="222" spans="1:6" x14ac:dyDescent="0.2">
      <c r="A222" s="22" t="str">
        <f t="shared" si="16"/>
        <v/>
      </c>
      <c r="B222" s="14"/>
      <c r="C222" s="9"/>
      <c r="D222" s="98"/>
      <c r="E222" s="9"/>
      <c r="F222" s="76" t="str">
        <f t="shared" si="17"/>
        <v xml:space="preserve"> - </v>
      </c>
    </row>
    <row r="223" spans="1:6" x14ac:dyDescent="0.2">
      <c r="A223" s="22" t="str">
        <f t="shared" si="16"/>
        <v/>
      </c>
      <c r="B223" s="14"/>
      <c r="C223" s="9"/>
      <c r="D223" s="98"/>
      <c r="E223" s="9"/>
      <c r="F223" s="76" t="str">
        <f t="shared" si="17"/>
        <v xml:space="preserve"> - </v>
      </c>
    </row>
    <row r="224" spans="1:6" x14ac:dyDescent="0.2">
      <c r="A224" s="22" t="str">
        <f t="shared" si="16"/>
        <v/>
      </c>
      <c r="B224" s="14"/>
      <c r="C224" s="9"/>
      <c r="D224" s="98"/>
      <c r="E224" s="9"/>
      <c r="F224" s="76" t="str">
        <f t="shared" si="17"/>
        <v xml:space="preserve"> - </v>
      </c>
    </row>
    <row r="225" spans="1:6" x14ac:dyDescent="0.2">
      <c r="A225" s="22" t="str">
        <f t="shared" si="16"/>
        <v/>
      </c>
      <c r="B225" s="14"/>
      <c r="C225" s="9"/>
      <c r="D225" s="98"/>
      <c r="E225" s="9"/>
      <c r="F225" s="76" t="str">
        <f t="shared" si="17"/>
        <v xml:space="preserve"> - </v>
      </c>
    </row>
    <row r="226" spans="1:6" x14ac:dyDescent="0.2">
      <c r="A226" s="22" t="str">
        <f t="shared" si="16"/>
        <v/>
      </c>
      <c r="B226" s="14"/>
      <c r="C226" s="9"/>
      <c r="D226" s="98"/>
      <c r="E226" s="9"/>
      <c r="F226" s="76" t="str">
        <f t="shared" si="17"/>
        <v xml:space="preserve"> - </v>
      </c>
    </row>
    <row r="227" spans="1:6" x14ac:dyDescent="0.2">
      <c r="A227" s="22" t="str">
        <f t="shared" si="16"/>
        <v/>
      </c>
      <c r="B227" s="14"/>
      <c r="C227" s="9"/>
      <c r="D227" s="98"/>
      <c r="E227" s="9"/>
      <c r="F227" s="76" t="str">
        <f t="shared" si="17"/>
        <v xml:space="preserve"> - </v>
      </c>
    </row>
    <row r="228" spans="1:6" x14ac:dyDescent="0.2">
      <c r="A228" s="22" t="str">
        <f t="shared" si="16"/>
        <v/>
      </c>
      <c r="B228" s="14"/>
      <c r="C228" s="9"/>
      <c r="D228" s="98"/>
      <c r="E228" s="9"/>
      <c r="F228" s="76" t="str">
        <f t="shared" si="17"/>
        <v xml:space="preserve"> - </v>
      </c>
    </row>
    <row r="229" spans="1:6" x14ac:dyDescent="0.2">
      <c r="A229" s="22" t="str">
        <f t="shared" si="16"/>
        <v/>
      </c>
      <c r="B229" s="14"/>
      <c r="C229" s="9"/>
      <c r="D229" s="98"/>
      <c r="E229" s="9"/>
      <c r="F229" s="76" t="str">
        <f t="shared" si="17"/>
        <v xml:space="preserve"> - </v>
      </c>
    </row>
    <row r="230" spans="1:6" x14ac:dyDescent="0.2">
      <c r="A230" s="22" t="str">
        <f t="shared" si="16"/>
        <v/>
      </c>
      <c r="B230" s="14"/>
      <c r="C230" s="9"/>
      <c r="D230" s="98"/>
      <c r="E230" s="9"/>
      <c r="F230" s="76" t="str">
        <f t="shared" si="17"/>
        <v xml:space="preserve"> - </v>
      </c>
    </row>
    <row r="231" spans="1:6" x14ac:dyDescent="0.2">
      <c r="A231" s="22" t="str">
        <f t="shared" si="16"/>
        <v/>
      </c>
      <c r="B231" s="14"/>
      <c r="C231" s="9"/>
      <c r="D231" s="98"/>
      <c r="E231" s="9"/>
      <c r="F231" s="76" t="str">
        <f t="shared" si="17"/>
        <v xml:space="preserve"> - </v>
      </c>
    </row>
    <row r="232" spans="1:6" x14ac:dyDescent="0.2">
      <c r="A232" s="22" t="str">
        <f t="shared" si="16"/>
        <v/>
      </c>
      <c r="B232" s="14"/>
      <c r="C232" s="9"/>
      <c r="D232" s="98"/>
      <c r="E232" s="9"/>
      <c r="F232" s="76" t="str">
        <f t="shared" si="17"/>
        <v xml:space="preserve"> - </v>
      </c>
    </row>
    <row r="233" spans="1:6" x14ac:dyDescent="0.2">
      <c r="A233" s="22" t="str">
        <f t="shared" si="16"/>
        <v/>
      </c>
      <c r="B233" s="14"/>
      <c r="C233" s="9"/>
      <c r="D233" s="98"/>
      <c r="E233" s="9"/>
      <c r="F233" s="76" t="str">
        <f t="shared" si="17"/>
        <v xml:space="preserve"> - </v>
      </c>
    </row>
    <row r="234" spans="1:6" x14ac:dyDescent="0.2">
      <c r="A234" s="22" t="str">
        <f t="shared" si="16"/>
        <v/>
      </c>
      <c r="B234" s="14"/>
      <c r="C234" s="9"/>
      <c r="D234" s="98"/>
      <c r="E234" s="9"/>
      <c r="F234" s="76" t="str">
        <f t="shared" si="17"/>
        <v xml:space="preserve"> - </v>
      </c>
    </row>
    <row r="235" spans="1:6" x14ac:dyDescent="0.2">
      <c r="A235" s="22" t="str">
        <f t="shared" si="16"/>
        <v/>
      </c>
      <c r="B235" s="14"/>
      <c r="C235" s="9"/>
      <c r="D235" s="98"/>
      <c r="E235" s="9"/>
      <c r="F235" s="76" t="str">
        <f t="shared" si="17"/>
        <v xml:space="preserve"> - </v>
      </c>
    </row>
    <row r="236" spans="1:6" x14ac:dyDescent="0.2">
      <c r="A236" s="22" t="str">
        <f t="shared" si="16"/>
        <v/>
      </c>
      <c r="B236" s="14"/>
      <c r="C236" s="9"/>
      <c r="D236" s="98"/>
      <c r="E236" s="9"/>
      <c r="F236" s="76" t="str">
        <f t="shared" si="17"/>
        <v xml:space="preserve"> - </v>
      </c>
    </row>
    <row r="237" spans="1:6" x14ac:dyDescent="0.2">
      <c r="A237" s="22" t="str">
        <f t="shared" si="16"/>
        <v/>
      </c>
      <c r="B237" s="14"/>
      <c r="C237" s="9"/>
      <c r="D237" s="98"/>
      <c r="E237" s="9"/>
      <c r="F237" s="76" t="str">
        <f t="shared" si="17"/>
        <v xml:space="preserve"> - </v>
      </c>
    </row>
    <row r="238" spans="1:6" x14ac:dyDescent="0.2">
      <c r="A238" s="22" t="str">
        <f t="shared" si="16"/>
        <v/>
      </c>
      <c r="B238" s="14"/>
      <c r="C238" s="9"/>
      <c r="D238" s="98"/>
      <c r="E238" s="9"/>
      <c r="F238" s="76" t="str">
        <f t="shared" si="17"/>
        <v xml:space="preserve"> - </v>
      </c>
    </row>
    <row r="239" spans="1:6" x14ac:dyDescent="0.2">
      <c r="A239" s="22" t="str">
        <f t="shared" si="16"/>
        <v/>
      </c>
      <c r="B239" s="14"/>
      <c r="C239" s="9"/>
      <c r="D239" s="98"/>
      <c r="E239" s="9"/>
      <c r="F239" s="76" t="str">
        <f t="shared" si="17"/>
        <v xml:space="preserve"> - </v>
      </c>
    </row>
    <row r="240" spans="1:6" x14ac:dyDescent="0.2">
      <c r="A240" s="22" t="str">
        <f t="shared" si="16"/>
        <v/>
      </c>
      <c r="B240" s="14"/>
      <c r="C240" s="9"/>
      <c r="D240" s="98"/>
      <c r="E240" s="9"/>
      <c r="F240" s="76" t="str">
        <f t="shared" si="17"/>
        <v xml:space="preserve"> - </v>
      </c>
    </row>
    <row r="241" spans="1:6" x14ac:dyDescent="0.2">
      <c r="A241" s="22" t="str">
        <f t="shared" si="16"/>
        <v/>
      </c>
      <c r="B241" s="14"/>
      <c r="C241" s="9"/>
      <c r="D241" s="98"/>
      <c r="E241" s="9"/>
      <c r="F241" s="76" t="str">
        <f t="shared" si="17"/>
        <v xml:space="preserve"> - </v>
      </c>
    </row>
    <row r="242" spans="1:6" x14ac:dyDescent="0.2">
      <c r="A242" s="22" t="str">
        <f t="shared" si="16"/>
        <v/>
      </c>
      <c r="B242" s="14"/>
      <c r="C242" s="9"/>
      <c r="D242" s="98"/>
      <c r="E242" s="9"/>
      <c r="F242" s="76" t="str">
        <f t="shared" si="17"/>
        <v xml:space="preserve"> - </v>
      </c>
    </row>
    <row r="243" spans="1:6" x14ac:dyDescent="0.2">
      <c r="A243" s="22" t="str">
        <f t="shared" si="16"/>
        <v/>
      </c>
      <c r="B243" s="14"/>
      <c r="C243" s="9"/>
      <c r="D243" s="98"/>
      <c r="E243" s="9"/>
      <c r="F243" s="76" t="str">
        <f t="shared" si="17"/>
        <v xml:space="preserve"> - </v>
      </c>
    </row>
    <row r="244" spans="1:6" x14ac:dyDescent="0.2">
      <c r="A244" s="22" t="str">
        <f t="shared" si="16"/>
        <v/>
      </c>
      <c r="B244" s="14"/>
      <c r="C244" s="9"/>
      <c r="D244" s="98"/>
      <c r="E244" s="9"/>
      <c r="F244" s="76" t="str">
        <f t="shared" si="17"/>
        <v xml:space="preserve"> - </v>
      </c>
    </row>
    <row r="245" spans="1:6" x14ac:dyDescent="0.2">
      <c r="A245" s="22" t="str">
        <f t="shared" si="16"/>
        <v/>
      </c>
      <c r="B245" s="14"/>
      <c r="C245" s="9"/>
      <c r="D245" s="98"/>
      <c r="E245" s="9"/>
      <c r="F245" s="76" t="str">
        <f t="shared" si="17"/>
        <v xml:space="preserve"> - </v>
      </c>
    </row>
    <row r="246" spans="1:6" x14ac:dyDescent="0.2">
      <c r="A246" s="22" t="str">
        <f t="shared" si="16"/>
        <v/>
      </c>
      <c r="B246" s="14"/>
      <c r="C246" s="9"/>
      <c r="D246" s="98"/>
      <c r="E246" s="9"/>
      <c r="F246" s="76" t="str">
        <f t="shared" si="17"/>
        <v xml:space="preserve"> - </v>
      </c>
    </row>
    <row r="247" spans="1:6" x14ac:dyDescent="0.2">
      <c r="A247" s="22" t="str">
        <f t="shared" si="16"/>
        <v/>
      </c>
      <c r="B247" s="14"/>
      <c r="C247" s="9"/>
      <c r="D247" s="98"/>
      <c r="E247" s="9"/>
      <c r="F247" s="76" t="str">
        <f t="shared" si="17"/>
        <v xml:space="preserve"> - </v>
      </c>
    </row>
    <row r="248" spans="1:6" x14ac:dyDescent="0.2">
      <c r="A248" s="22" t="str">
        <f t="shared" si="16"/>
        <v/>
      </c>
      <c r="B248" s="14"/>
      <c r="C248" s="9"/>
      <c r="D248" s="98"/>
      <c r="E248" s="9"/>
      <c r="F248" s="76" t="str">
        <f t="shared" si="17"/>
        <v xml:space="preserve"> - </v>
      </c>
    </row>
    <row r="249" spans="1:6" x14ac:dyDescent="0.2">
      <c r="A249" s="22" t="str">
        <f t="shared" si="16"/>
        <v/>
      </c>
      <c r="B249" s="14"/>
      <c r="C249" s="9"/>
      <c r="D249" s="98"/>
      <c r="E249" s="9"/>
      <c r="F249" s="76" t="str">
        <f t="shared" si="17"/>
        <v xml:space="preserve"> - </v>
      </c>
    </row>
    <row r="250" spans="1:6" x14ac:dyDescent="0.2">
      <c r="A250" s="22" t="str">
        <f t="shared" si="16"/>
        <v/>
      </c>
      <c r="B250" s="14"/>
      <c r="C250" s="9"/>
      <c r="D250" s="98"/>
      <c r="E250" s="9"/>
      <c r="F250" s="76" t="str">
        <f t="shared" si="17"/>
        <v xml:space="preserve"> - </v>
      </c>
    </row>
    <row r="251" spans="1:6" x14ac:dyDescent="0.2">
      <c r="A251" s="22" t="str">
        <f t="shared" si="16"/>
        <v/>
      </c>
      <c r="B251" s="14"/>
      <c r="C251" s="9"/>
      <c r="D251" s="98"/>
      <c r="E251" s="9"/>
      <c r="F251" s="76" t="str">
        <f t="shared" si="17"/>
        <v xml:space="preserve"> - </v>
      </c>
    </row>
    <row r="252" spans="1:6" x14ac:dyDescent="0.2">
      <c r="A252" s="22" t="str">
        <f t="shared" si="16"/>
        <v/>
      </c>
      <c r="B252" s="14"/>
      <c r="C252" s="9"/>
      <c r="D252" s="98"/>
      <c r="E252" s="9"/>
      <c r="F252" s="76" t="str">
        <f t="shared" si="17"/>
        <v xml:space="preserve"> - </v>
      </c>
    </row>
    <row r="253" spans="1:6" x14ac:dyDescent="0.2">
      <c r="A253" s="22" t="str">
        <f t="shared" si="16"/>
        <v/>
      </c>
      <c r="B253" s="14"/>
      <c r="C253" s="9"/>
      <c r="D253" s="98"/>
      <c r="E253" s="9"/>
      <c r="F253" s="76" t="str">
        <f t="shared" si="17"/>
        <v xml:space="preserve"> - </v>
      </c>
    </row>
    <row r="254" spans="1:6" x14ac:dyDescent="0.2">
      <c r="A254" s="22" t="str">
        <f t="shared" si="16"/>
        <v/>
      </c>
      <c r="B254" s="14"/>
      <c r="C254" s="9"/>
      <c r="D254" s="98"/>
      <c r="E254" s="9"/>
      <c r="F254" s="76" t="str">
        <f t="shared" si="17"/>
        <v xml:space="preserve"> - </v>
      </c>
    </row>
    <row r="255" spans="1:6" x14ac:dyDescent="0.2">
      <c r="A255" s="22" t="str">
        <f t="shared" si="16"/>
        <v/>
      </c>
      <c r="B255" s="14"/>
      <c r="C255" s="9"/>
      <c r="D255" s="98"/>
      <c r="E255" s="9"/>
      <c r="F255" s="76" t="str">
        <f t="shared" si="17"/>
        <v xml:space="preserve"> - </v>
      </c>
    </row>
    <row r="256" spans="1:6" x14ac:dyDescent="0.2">
      <c r="A256" s="22" t="str">
        <f t="shared" si="16"/>
        <v/>
      </c>
      <c r="B256" s="14"/>
      <c r="C256" s="9"/>
      <c r="D256" s="98"/>
      <c r="E256" s="9"/>
      <c r="F256" s="76" t="str">
        <f t="shared" si="17"/>
        <v xml:space="preserve"> - </v>
      </c>
    </row>
    <row r="257" spans="1:6" x14ac:dyDescent="0.2">
      <c r="A257" s="22" t="str">
        <f t="shared" si="16"/>
        <v/>
      </c>
      <c r="B257" s="14"/>
      <c r="C257" s="9"/>
      <c r="D257" s="98"/>
      <c r="E257" s="9"/>
      <c r="F257" s="76" t="str">
        <f t="shared" si="17"/>
        <v xml:space="preserve"> - </v>
      </c>
    </row>
    <row r="258" spans="1:6" x14ac:dyDescent="0.2">
      <c r="A258" s="22" t="str">
        <f t="shared" si="16"/>
        <v/>
      </c>
      <c r="B258" s="14"/>
      <c r="C258" s="9"/>
      <c r="D258" s="98"/>
      <c r="E258" s="9"/>
      <c r="F258" s="76" t="str">
        <f t="shared" si="17"/>
        <v xml:space="preserve"> - </v>
      </c>
    </row>
    <row r="259" spans="1:6" x14ac:dyDescent="0.2">
      <c r="A259" s="22" t="str">
        <f t="shared" ref="A259:A322" si="18">IF(B259&lt;&gt;"",TEXT($B259,"00")&amp;TEXT($C259,"00"),"")</f>
        <v/>
      </c>
      <c r="B259" s="14"/>
      <c r="C259" s="9"/>
      <c r="D259" s="98"/>
      <c r="E259" s="9"/>
      <c r="F259" s="76" t="str">
        <f t="shared" si="17"/>
        <v xml:space="preserve"> - </v>
      </c>
    </row>
    <row r="260" spans="1:6" x14ac:dyDescent="0.2">
      <c r="A260" s="22" t="str">
        <f t="shared" si="18"/>
        <v/>
      </c>
      <c r="B260" s="14"/>
      <c r="C260" s="9"/>
      <c r="D260" s="98"/>
      <c r="E260" s="9"/>
      <c r="F260" s="76" t="str">
        <f t="shared" si="17"/>
        <v xml:space="preserve"> - </v>
      </c>
    </row>
    <row r="261" spans="1:6" x14ac:dyDescent="0.2">
      <c r="A261" s="22" t="str">
        <f t="shared" si="18"/>
        <v/>
      </c>
      <c r="B261" s="14"/>
      <c r="C261" s="9"/>
      <c r="D261" s="98"/>
      <c r="E261" s="9"/>
      <c r="F261" s="76" t="str">
        <f t="shared" si="17"/>
        <v xml:space="preserve"> - </v>
      </c>
    </row>
    <row r="262" spans="1:6" x14ac:dyDescent="0.2">
      <c r="A262" s="22" t="str">
        <f t="shared" si="18"/>
        <v/>
      </c>
      <c r="B262" s="14"/>
      <c r="C262" s="9"/>
      <c r="D262" s="98"/>
      <c r="E262" s="9"/>
      <c r="F262" s="76" t="str">
        <f t="shared" ref="F262:F325" si="19">$A262&amp;" - "&amp;IF($D262&lt;&gt;"","["&amp;VLOOKUP($D262,$L$3:$M$103,2,0)&amp;"] ","")&amp;$E262&amp;IF($B262&lt;&gt;""," ("&amp;VLOOKUP($B262,$H$3:$J$103,3,0)&amp;")","")</f>
        <v xml:space="preserve"> - </v>
      </c>
    </row>
    <row r="263" spans="1:6" x14ac:dyDescent="0.2">
      <c r="A263" s="22" t="str">
        <f t="shared" si="18"/>
        <v/>
      </c>
      <c r="B263" s="14"/>
      <c r="C263" s="9"/>
      <c r="D263" s="98"/>
      <c r="E263" s="9"/>
      <c r="F263" s="76" t="str">
        <f t="shared" si="19"/>
        <v xml:space="preserve"> - </v>
      </c>
    </row>
    <row r="264" spans="1:6" x14ac:dyDescent="0.2">
      <c r="A264" s="22" t="str">
        <f t="shared" si="18"/>
        <v/>
      </c>
      <c r="B264" s="14"/>
      <c r="C264" s="9"/>
      <c r="D264" s="98"/>
      <c r="E264" s="9"/>
      <c r="F264" s="76" t="str">
        <f t="shared" si="19"/>
        <v xml:space="preserve"> - </v>
      </c>
    </row>
    <row r="265" spans="1:6" x14ac:dyDescent="0.2">
      <c r="A265" s="22" t="str">
        <f t="shared" si="18"/>
        <v/>
      </c>
      <c r="B265" s="14"/>
      <c r="C265" s="9"/>
      <c r="D265" s="98"/>
      <c r="E265" s="9"/>
      <c r="F265" s="76" t="str">
        <f t="shared" si="19"/>
        <v xml:space="preserve"> - </v>
      </c>
    </row>
    <row r="266" spans="1:6" x14ac:dyDescent="0.2">
      <c r="A266" s="22" t="str">
        <f t="shared" si="18"/>
        <v/>
      </c>
      <c r="B266" s="14"/>
      <c r="C266" s="9"/>
      <c r="D266" s="98"/>
      <c r="E266" s="9"/>
      <c r="F266" s="76" t="str">
        <f t="shared" si="19"/>
        <v xml:space="preserve"> - </v>
      </c>
    </row>
    <row r="267" spans="1:6" x14ac:dyDescent="0.2">
      <c r="A267" s="22" t="str">
        <f t="shared" si="18"/>
        <v/>
      </c>
      <c r="B267" s="14"/>
      <c r="C267" s="9"/>
      <c r="D267" s="98"/>
      <c r="E267" s="9"/>
      <c r="F267" s="76" t="str">
        <f t="shared" si="19"/>
        <v xml:space="preserve"> - </v>
      </c>
    </row>
    <row r="268" spans="1:6" x14ac:dyDescent="0.2">
      <c r="A268" s="22" t="str">
        <f t="shared" si="18"/>
        <v/>
      </c>
      <c r="B268" s="14"/>
      <c r="C268" s="9"/>
      <c r="D268" s="98"/>
      <c r="E268" s="9"/>
      <c r="F268" s="76" t="str">
        <f t="shared" si="19"/>
        <v xml:space="preserve"> - </v>
      </c>
    </row>
    <row r="269" spans="1:6" x14ac:dyDescent="0.2">
      <c r="A269" s="22" t="str">
        <f t="shared" si="18"/>
        <v/>
      </c>
      <c r="B269" s="14"/>
      <c r="C269" s="9"/>
      <c r="D269" s="98"/>
      <c r="E269" s="9"/>
      <c r="F269" s="76" t="str">
        <f t="shared" si="19"/>
        <v xml:space="preserve"> - </v>
      </c>
    </row>
    <row r="270" spans="1:6" x14ac:dyDescent="0.2">
      <c r="A270" s="22" t="str">
        <f t="shared" si="18"/>
        <v/>
      </c>
      <c r="B270" s="14"/>
      <c r="C270" s="9"/>
      <c r="D270" s="98"/>
      <c r="E270" s="9"/>
      <c r="F270" s="76" t="str">
        <f t="shared" si="19"/>
        <v xml:space="preserve"> - </v>
      </c>
    </row>
    <row r="271" spans="1:6" x14ac:dyDescent="0.2">
      <c r="A271" s="22" t="str">
        <f t="shared" si="18"/>
        <v/>
      </c>
      <c r="B271" s="14"/>
      <c r="C271" s="9"/>
      <c r="D271" s="98"/>
      <c r="E271" s="9"/>
      <c r="F271" s="76" t="str">
        <f t="shared" si="19"/>
        <v xml:space="preserve"> - </v>
      </c>
    </row>
    <row r="272" spans="1:6" x14ac:dyDescent="0.2">
      <c r="A272" s="22" t="str">
        <f t="shared" si="18"/>
        <v/>
      </c>
      <c r="B272" s="14"/>
      <c r="C272" s="9"/>
      <c r="D272" s="98"/>
      <c r="E272" s="9"/>
      <c r="F272" s="76" t="str">
        <f t="shared" si="19"/>
        <v xml:space="preserve"> - </v>
      </c>
    </row>
    <row r="273" spans="1:6" x14ac:dyDescent="0.2">
      <c r="A273" s="22" t="str">
        <f t="shared" si="18"/>
        <v/>
      </c>
      <c r="B273" s="14"/>
      <c r="C273" s="9"/>
      <c r="D273" s="98"/>
      <c r="E273" s="9"/>
      <c r="F273" s="76" t="str">
        <f t="shared" si="19"/>
        <v xml:space="preserve"> - </v>
      </c>
    </row>
    <row r="274" spans="1:6" x14ac:dyDescent="0.2">
      <c r="A274" s="22" t="str">
        <f t="shared" si="18"/>
        <v/>
      </c>
      <c r="B274" s="14"/>
      <c r="C274" s="9"/>
      <c r="D274" s="98"/>
      <c r="E274" s="9"/>
      <c r="F274" s="76" t="str">
        <f t="shared" si="19"/>
        <v xml:space="preserve"> - </v>
      </c>
    </row>
    <row r="275" spans="1:6" x14ac:dyDescent="0.2">
      <c r="A275" s="22" t="str">
        <f t="shared" si="18"/>
        <v/>
      </c>
      <c r="B275" s="14"/>
      <c r="C275" s="9"/>
      <c r="D275" s="98"/>
      <c r="E275" s="9"/>
      <c r="F275" s="76" t="str">
        <f t="shared" si="19"/>
        <v xml:space="preserve"> - </v>
      </c>
    </row>
    <row r="276" spans="1:6" x14ac:dyDescent="0.2">
      <c r="A276" s="22" t="str">
        <f t="shared" si="18"/>
        <v/>
      </c>
      <c r="B276" s="14"/>
      <c r="C276" s="9"/>
      <c r="D276" s="98"/>
      <c r="E276" s="9"/>
      <c r="F276" s="76" t="str">
        <f t="shared" si="19"/>
        <v xml:space="preserve"> - </v>
      </c>
    </row>
    <row r="277" spans="1:6" x14ac:dyDescent="0.2">
      <c r="A277" s="22" t="str">
        <f t="shared" si="18"/>
        <v/>
      </c>
      <c r="B277" s="14"/>
      <c r="C277" s="9"/>
      <c r="D277" s="98"/>
      <c r="E277" s="9"/>
      <c r="F277" s="76" t="str">
        <f t="shared" si="19"/>
        <v xml:space="preserve"> - </v>
      </c>
    </row>
    <row r="278" spans="1:6" x14ac:dyDescent="0.2">
      <c r="A278" s="22" t="str">
        <f t="shared" si="18"/>
        <v/>
      </c>
      <c r="B278" s="14"/>
      <c r="C278" s="9"/>
      <c r="D278" s="98"/>
      <c r="E278" s="9"/>
      <c r="F278" s="76" t="str">
        <f t="shared" si="19"/>
        <v xml:space="preserve"> - </v>
      </c>
    </row>
    <row r="279" spans="1:6" x14ac:dyDescent="0.2">
      <c r="A279" s="22" t="str">
        <f t="shared" si="18"/>
        <v/>
      </c>
      <c r="B279" s="14"/>
      <c r="C279" s="9"/>
      <c r="D279" s="98"/>
      <c r="E279" s="9"/>
      <c r="F279" s="76" t="str">
        <f t="shared" si="19"/>
        <v xml:space="preserve"> - </v>
      </c>
    </row>
    <row r="280" spans="1:6" x14ac:dyDescent="0.2">
      <c r="A280" s="22" t="str">
        <f t="shared" si="18"/>
        <v/>
      </c>
      <c r="B280" s="14"/>
      <c r="C280" s="9"/>
      <c r="D280" s="98"/>
      <c r="E280" s="9"/>
      <c r="F280" s="76" t="str">
        <f t="shared" si="19"/>
        <v xml:space="preserve"> - </v>
      </c>
    </row>
    <row r="281" spans="1:6" x14ac:dyDescent="0.2">
      <c r="A281" s="22" t="str">
        <f t="shared" si="18"/>
        <v/>
      </c>
      <c r="B281" s="14"/>
      <c r="C281" s="9"/>
      <c r="D281" s="98"/>
      <c r="E281" s="9"/>
      <c r="F281" s="76" t="str">
        <f t="shared" si="19"/>
        <v xml:space="preserve"> - </v>
      </c>
    </row>
    <row r="282" spans="1:6" x14ac:dyDescent="0.2">
      <c r="A282" s="22" t="str">
        <f t="shared" si="18"/>
        <v/>
      </c>
      <c r="B282" s="14"/>
      <c r="C282" s="9"/>
      <c r="D282" s="98"/>
      <c r="E282" s="9"/>
      <c r="F282" s="76" t="str">
        <f t="shared" si="19"/>
        <v xml:space="preserve"> - </v>
      </c>
    </row>
    <row r="283" spans="1:6" x14ac:dyDescent="0.2">
      <c r="A283" s="22" t="str">
        <f t="shared" si="18"/>
        <v/>
      </c>
      <c r="B283" s="14"/>
      <c r="C283" s="9"/>
      <c r="D283" s="98"/>
      <c r="E283" s="9"/>
      <c r="F283" s="76" t="str">
        <f t="shared" si="19"/>
        <v xml:space="preserve"> - </v>
      </c>
    </row>
    <row r="284" spans="1:6" x14ac:dyDescent="0.2">
      <c r="A284" s="22" t="str">
        <f t="shared" si="18"/>
        <v/>
      </c>
      <c r="B284" s="14"/>
      <c r="C284" s="9"/>
      <c r="D284" s="98"/>
      <c r="E284" s="9"/>
      <c r="F284" s="76" t="str">
        <f t="shared" si="19"/>
        <v xml:space="preserve"> - </v>
      </c>
    </row>
    <row r="285" spans="1:6" x14ac:dyDescent="0.2">
      <c r="A285" s="22" t="str">
        <f t="shared" si="18"/>
        <v/>
      </c>
      <c r="B285" s="14"/>
      <c r="C285" s="9"/>
      <c r="D285" s="98"/>
      <c r="E285" s="9"/>
      <c r="F285" s="76" t="str">
        <f t="shared" si="19"/>
        <v xml:space="preserve"> - </v>
      </c>
    </row>
    <row r="286" spans="1:6" x14ac:dyDescent="0.2">
      <c r="A286" s="22" t="str">
        <f t="shared" si="18"/>
        <v/>
      </c>
      <c r="B286" s="14"/>
      <c r="C286" s="9"/>
      <c r="D286" s="98"/>
      <c r="E286" s="9"/>
      <c r="F286" s="76" t="str">
        <f t="shared" si="19"/>
        <v xml:space="preserve"> - </v>
      </c>
    </row>
    <row r="287" spans="1:6" x14ac:dyDescent="0.2">
      <c r="A287" s="22" t="str">
        <f t="shared" si="18"/>
        <v/>
      </c>
      <c r="B287" s="14"/>
      <c r="C287" s="9"/>
      <c r="D287" s="98"/>
      <c r="E287" s="9"/>
      <c r="F287" s="76" t="str">
        <f t="shared" si="19"/>
        <v xml:space="preserve"> - </v>
      </c>
    </row>
    <row r="288" spans="1:6" x14ac:dyDescent="0.2">
      <c r="A288" s="22" t="str">
        <f t="shared" si="18"/>
        <v/>
      </c>
      <c r="B288" s="14"/>
      <c r="C288" s="9"/>
      <c r="D288" s="98"/>
      <c r="E288" s="9"/>
      <c r="F288" s="76" t="str">
        <f t="shared" si="19"/>
        <v xml:space="preserve"> - </v>
      </c>
    </row>
    <row r="289" spans="1:6" x14ac:dyDescent="0.2">
      <c r="A289" s="22" t="str">
        <f t="shared" si="18"/>
        <v/>
      </c>
      <c r="B289" s="14"/>
      <c r="C289" s="9"/>
      <c r="D289" s="98"/>
      <c r="E289" s="9"/>
      <c r="F289" s="76" t="str">
        <f t="shared" si="19"/>
        <v xml:space="preserve"> - </v>
      </c>
    </row>
    <row r="290" spans="1:6" x14ac:dyDescent="0.2">
      <c r="A290" s="22" t="str">
        <f t="shared" si="18"/>
        <v/>
      </c>
      <c r="B290" s="14"/>
      <c r="C290" s="9"/>
      <c r="D290" s="98"/>
      <c r="E290" s="9"/>
      <c r="F290" s="76" t="str">
        <f t="shared" si="19"/>
        <v xml:space="preserve"> - </v>
      </c>
    </row>
    <row r="291" spans="1:6" x14ac:dyDescent="0.2">
      <c r="A291" s="22" t="str">
        <f t="shared" si="18"/>
        <v/>
      </c>
      <c r="B291" s="14"/>
      <c r="C291" s="9"/>
      <c r="D291" s="98"/>
      <c r="E291" s="9"/>
      <c r="F291" s="76" t="str">
        <f t="shared" si="19"/>
        <v xml:space="preserve"> - </v>
      </c>
    </row>
    <row r="292" spans="1:6" x14ac:dyDescent="0.2">
      <c r="A292" s="22" t="str">
        <f t="shared" si="18"/>
        <v/>
      </c>
      <c r="B292" s="14"/>
      <c r="C292" s="9"/>
      <c r="D292" s="98"/>
      <c r="E292" s="9"/>
      <c r="F292" s="76" t="str">
        <f t="shared" si="19"/>
        <v xml:space="preserve"> - </v>
      </c>
    </row>
    <row r="293" spans="1:6" x14ac:dyDescent="0.2">
      <c r="A293" s="22" t="str">
        <f t="shared" si="18"/>
        <v/>
      </c>
      <c r="B293" s="14"/>
      <c r="C293" s="9"/>
      <c r="D293" s="98"/>
      <c r="E293" s="9"/>
      <c r="F293" s="76" t="str">
        <f t="shared" si="19"/>
        <v xml:space="preserve"> - </v>
      </c>
    </row>
    <row r="294" spans="1:6" x14ac:dyDescent="0.2">
      <c r="A294" s="22" t="str">
        <f t="shared" si="18"/>
        <v/>
      </c>
      <c r="B294" s="14"/>
      <c r="C294" s="9"/>
      <c r="D294" s="98"/>
      <c r="E294" s="9"/>
      <c r="F294" s="76" t="str">
        <f t="shared" si="19"/>
        <v xml:space="preserve"> - </v>
      </c>
    </row>
    <row r="295" spans="1:6" x14ac:dyDescent="0.2">
      <c r="A295" s="22" t="str">
        <f t="shared" si="18"/>
        <v/>
      </c>
      <c r="B295" s="14"/>
      <c r="C295" s="9"/>
      <c r="D295" s="98"/>
      <c r="E295" s="9"/>
      <c r="F295" s="76" t="str">
        <f t="shared" si="19"/>
        <v xml:space="preserve"> - </v>
      </c>
    </row>
    <row r="296" spans="1:6" x14ac:dyDescent="0.2">
      <c r="A296" s="22" t="str">
        <f t="shared" si="18"/>
        <v/>
      </c>
      <c r="B296" s="14"/>
      <c r="C296" s="9"/>
      <c r="D296" s="98"/>
      <c r="E296" s="9"/>
      <c r="F296" s="76" t="str">
        <f t="shared" si="19"/>
        <v xml:space="preserve"> - </v>
      </c>
    </row>
    <row r="297" spans="1:6" x14ac:dyDescent="0.2">
      <c r="A297" s="22" t="str">
        <f t="shared" si="18"/>
        <v/>
      </c>
      <c r="B297" s="14"/>
      <c r="C297" s="9"/>
      <c r="D297" s="98"/>
      <c r="E297" s="9"/>
      <c r="F297" s="76" t="str">
        <f t="shared" si="19"/>
        <v xml:space="preserve"> - </v>
      </c>
    </row>
    <row r="298" spans="1:6" x14ac:dyDescent="0.2">
      <c r="A298" s="22" t="str">
        <f t="shared" si="18"/>
        <v/>
      </c>
      <c r="B298" s="14"/>
      <c r="C298" s="9"/>
      <c r="D298" s="98"/>
      <c r="E298" s="9"/>
      <c r="F298" s="76" t="str">
        <f t="shared" si="19"/>
        <v xml:space="preserve"> - </v>
      </c>
    </row>
    <row r="299" spans="1:6" x14ac:dyDescent="0.2">
      <c r="A299" s="22" t="str">
        <f t="shared" si="18"/>
        <v/>
      </c>
      <c r="B299" s="14"/>
      <c r="C299" s="9"/>
      <c r="D299" s="98"/>
      <c r="E299" s="9"/>
      <c r="F299" s="76" t="str">
        <f t="shared" si="19"/>
        <v xml:space="preserve"> - </v>
      </c>
    </row>
    <row r="300" spans="1:6" x14ac:dyDescent="0.2">
      <c r="A300" s="22" t="str">
        <f t="shared" si="18"/>
        <v/>
      </c>
      <c r="B300" s="14"/>
      <c r="C300" s="9"/>
      <c r="D300" s="98"/>
      <c r="E300" s="9"/>
      <c r="F300" s="76" t="str">
        <f t="shared" si="19"/>
        <v xml:space="preserve"> - </v>
      </c>
    </row>
    <row r="301" spans="1:6" x14ac:dyDescent="0.2">
      <c r="A301" s="22" t="str">
        <f t="shared" si="18"/>
        <v/>
      </c>
      <c r="B301" s="14"/>
      <c r="C301" s="9"/>
      <c r="D301" s="98"/>
      <c r="E301" s="9"/>
      <c r="F301" s="76" t="str">
        <f t="shared" si="19"/>
        <v xml:space="preserve"> - </v>
      </c>
    </row>
    <row r="302" spans="1:6" x14ac:dyDescent="0.2">
      <c r="A302" s="22" t="str">
        <f t="shared" si="18"/>
        <v/>
      </c>
      <c r="B302" s="14"/>
      <c r="C302" s="9"/>
      <c r="D302" s="98"/>
      <c r="E302" s="9"/>
      <c r="F302" s="76" t="str">
        <f t="shared" si="19"/>
        <v xml:space="preserve"> - </v>
      </c>
    </row>
    <row r="303" spans="1:6" x14ac:dyDescent="0.2">
      <c r="A303" s="22" t="str">
        <f t="shared" si="18"/>
        <v/>
      </c>
      <c r="B303" s="14"/>
      <c r="C303" s="9"/>
      <c r="D303" s="98"/>
      <c r="E303" s="9"/>
      <c r="F303" s="76" t="str">
        <f t="shared" si="19"/>
        <v xml:space="preserve"> - </v>
      </c>
    </row>
    <row r="304" spans="1:6" x14ac:dyDescent="0.2">
      <c r="A304" s="22" t="str">
        <f t="shared" si="18"/>
        <v/>
      </c>
      <c r="B304" s="14"/>
      <c r="C304" s="9"/>
      <c r="D304" s="98"/>
      <c r="E304" s="9"/>
      <c r="F304" s="76" t="str">
        <f t="shared" si="19"/>
        <v xml:space="preserve"> - </v>
      </c>
    </row>
    <row r="305" spans="1:6" x14ac:dyDescent="0.2">
      <c r="A305" s="22" t="str">
        <f t="shared" si="18"/>
        <v/>
      </c>
      <c r="B305" s="14"/>
      <c r="C305" s="9"/>
      <c r="D305" s="98"/>
      <c r="E305" s="9"/>
      <c r="F305" s="76" t="str">
        <f t="shared" si="19"/>
        <v xml:space="preserve"> - </v>
      </c>
    </row>
    <row r="306" spans="1:6" x14ac:dyDescent="0.2">
      <c r="A306" s="22" t="str">
        <f t="shared" si="18"/>
        <v/>
      </c>
      <c r="B306" s="14"/>
      <c r="C306" s="9"/>
      <c r="D306" s="98"/>
      <c r="E306" s="9"/>
      <c r="F306" s="76" t="str">
        <f t="shared" si="19"/>
        <v xml:space="preserve"> - </v>
      </c>
    </row>
    <row r="307" spans="1:6" x14ac:dyDescent="0.2">
      <c r="A307" s="22" t="str">
        <f t="shared" si="18"/>
        <v/>
      </c>
      <c r="B307" s="14"/>
      <c r="C307" s="9"/>
      <c r="D307" s="98"/>
      <c r="E307" s="9"/>
      <c r="F307" s="76" t="str">
        <f t="shared" si="19"/>
        <v xml:space="preserve"> - </v>
      </c>
    </row>
    <row r="308" spans="1:6" x14ac:dyDescent="0.2">
      <c r="A308" s="22" t="str">
        <f t="shared" si="18"/>
        <v/>
      </c>
      <c r="B308" s="14"/>
      <c r="C308" s="9"/>
      <c r="D308" s="98"/>
      <c r="E308" s="9"/>
      <c r="F308" s="76" t="str">
        <f t="shared" si="19"/>
        <v xml:space="preserve"> - </v>
      </c>
    </row>
    <row r="309" spans="1:6" x14ac:dyDescent="0.2">
      <c r="A309" s="22" t="str">
        <f t="shared" si="18"/>
        <v/>
      </c>
      <c r="B309" s="14"/>
      <c r="C309" s="9"/>
      <c r="D309" s="98"/>
      <c r="E309" s="9"/>
      <c r="F309" s="76" t="str">
        <f t="shared" si="19"/>
        <v xml:space="preserve"> - </v>
      </c>
    </row>
    <row r="310" spans="1:6" x14ac:dyDescent="0.2">
      <c r="A310" s="22" t="str">
        <f t="shared" si="18"/>
        <v/>
      </c>
      <c r="B310" s="14"/>
      <c r="C310" s="9"/>
      <c r="D310" s="98"/>
      <c r="E310" s="9"/>
      <c r="F310" s="76" t="str">
        <f t="shared" si="19"/>
        <v xml:space="preserve"> - </v>
      </c>
    </row>
    <row r="311" spans="1:6" x14ac:dyDescent="0.2">
      <c r="A311" s="22" t="str">
        <f t="shared" si="18"/>
        <v/>
      </c>
      <c r="B311" s="14"/>
      <c r="C311" s="9"/>
      <c r="D311" s="98"/>
      <c r="E311" s="9"/>
      <c r="F311" s="76" t="str">
        <f t="shared" si="19"/>
        <v xml:space="preserve"> - </v>
      </c>
    </row>
    <row r="312" spans="1:6" x14ac:dyDescent="0.2">
      <c r="A312" s="22" t="str">
        <f t="shared" si="18"/>
        <v/>
      </c>
      <c r="B312" s="14"/>
      <c r="C312" s="9"/>
      <c r="D312" s="98"/>
      <c r="E312" s="9"/>
      <c r="F312" s="76" t="str">
        <f t="shared" si="19"/>
        <v xml:space="preserve"> - </v>
      </c>
    </row>
    <row r="313" spans="1:6" x14ac:dyDescent="0.2">
      <c r="A313" s="22" t="str">
        <f t="shared" si="18"/>
        <v/>
      </c>
      <c r="B313" s="14"/>
      <c r="C313" s="9"/>
      <c r="D313" s="98"/>
      <c r="E313" s="9"/>
      <c r="F313" s="76" t="str">
        <f t="shared" si="19"/>
        <v xml:space="preserve"> - </v>
      </c>
    </row>
    <row r="314" spans="1:6" x14ac:dyDescent="0.2">
      <c r="A314" s="22" t="str">
        <f t="shared" si="18"/>
        <v/>
      </c>
      <c r="B314" s="14"/>
      <c r="C314" s="9"/>
      <c r="D314" s="98"/>
      <c r="E314" s="9"/>
      <c r="F314" s="76" t="str">
        <f t="shared" si="19"/>
        <v xml:space="preserve"> - </v>
      </c>
    </row>
    <row r="315" spans="1:6" x14ac:dyDescent="0.2">
      <c r="A315" s="22" t="str">
        <f t="shared" si="18"/>
        <v/>
      </c>
      <c r="B315" s="14"/>
      <c r="C315" s="9"/>
      <c r="D315" s="98"/>
      <c r="E315" s="9"/>
      <c r="F315" s="76" t="str">
        <f t="shared" si="19"/>
        <v xml:space="preserve"> - </v>
      </c>
    </row>
    <row r="316" spans="1:6" x14ac:dyDescent="0.2">
      <c r="A316" s="22" t="str">
        <f t="shared" si="18"/>
        <v/>
      </c>
      <c r="B316" s="14"/>
      <c r="C316" s="9"/>
      <c r="D316" s="98"/>
      <c r="E316" s="9"/>
      <c r="F316" s="76" t="str">
        <f t="shared" si="19"/>
        <v xml:space="preserve"> - </v>
      </c>
    </row>
    <row r="317" spans="1:6" x14ac:dyDescent="0.2">
      <c r="A317" s="22" t="str">
        <f t="shared" si="18"/>
        <v/>
      </c>
      <c r="B317" s="14"/>
      <c r="C317" s="9"/>
      <c r="D317" s="98"/>
      <c r="E317" s="9"/>
      <c r="F317" s="76" t="str">
        <f t="shared" si="19"/>
        <v xml:space="preserve"> - </v>
      </c>
    </row>
    <row r="318" spans="1:6" x14ac:dyDescent="0.2">
      <c r="A318" s="22" t="str">
        <f t="shared" si="18"/>
        <v/>
      </c>
      <c r="B318" s="14"/>
      <c r="C318" s="9"/>
      <c r="D318" s="98"/>
      <c r="E318" s="9"/>
      <c r="F318" s="76" t="str">
        <f t="shared" si="19"/>
        <v xml:space="preserve"> - </v>
      </c>
    </row>
    <row r="319" spans="1:6" x14ac:dyDescent="0.2">
      <c r="A319" s="22" t="str">
        <f t="shared" si="18"/>
        <v/>
      </c>
      <c r="B319" s="14"/>
      <c r="C319" s="9"/>
      <c r="D319" s="98"/>
      <c r="E319" s="9"/>
      <c r="F319" s="76" t="str">
        <f t="shared" si="19"/>
        <v xml:space="preserve"> - </v>
      </c>
    </row>
    <row r="320" spans="1:6" x14ac:dyDescent="0.2">
      <c r="A320" s="22" t="str">
        <f t="shared" si="18"/>
        <v/>
      </c>
      <c r="B320" s="14"/>
      <c r="C320" s="9"/>
      <c r="D320" s="98"/>
      <c r="E320" s="9"/>
      <c r="F320" s="76" t="str">
        <f t="shared" si="19"/>
        <v xml:space="preserve"> - </v>
      </c>
    </row>
    <row r="321" spans="1:6" x14ac:dyDescent="0.2">
      <c r="A321" s="22" t="str">
        <f t="shared" si="18"/>
        <v/>
      </c>
      <c r="B321" s="14"/>
      <c r="C321" s="9"/>
      <c r="D321" s="98"/>
      <c r="E321" s="9"/>
      <c r="F321" s="76" t="str">
        <f t="shared" si="19"/>
        <v xml:space="preserve"> - </v>
      </c>
    </row>
    <row r="322" spans="1:6" x14ac:dyDescent="0.2">
      <c r="A322" s="22" t="str">
        <f t="shared" si="18"/>
        <v/>
      </c>
      <c r="B322" s="14"/>
      <c r="C322" s="9"/>
      <c r="D322" s="98"/>
      <c r="E322" s="9"/>
      <c r="F322" s="76" t="str">
        <f t="shared" si="19"/>
        <v xml:space="preserve"> - </v>
      </c>
    </row>
    <row r="323" spans="1:6" x14ac:dyDescent="0.2">
      <c r="A323" s="22" t="str">
        <f t="shared" ref="A323:A386" si="20">IF(B323&lt;&gt;"",TEXT($B323,"00")&amp;TEXT($C323,"00"),"")</f>
        <v/>
      </c>
      <c r="B323" s="14"/>
      <c r="C323" s="9"/>
      <c r="D323" s="98"/>
      <c r="E323" s="9"/>
      <c r="F323" s="76" t="str">
        <f t="shared" si="19"/>
        <v xml:space="preserve"> - </v>
      </c>
    </row>
    <row r="324" spans="1:6" x14ac:dyDescent="0.2">
      <c r="A324" s="22" t="str">
        <f t="shared" si="20"/>
        <v/>
      </c>
      <c r="B324" s="14"/>
      <c r="C324" s="9"/>
      <c r="D324" s="98"/>
      <c r="E324" s="9"/>
      <c r="F324" s="76" t="str">
        <f t="shared" si="19"/>
        <v xml:space="preserve"> - </v>
      </c>
    </row>
    <row r="325" spans="1:6" x14ac:dyDescent="0.2">
      <c r="A325" s="22" t="str">
        <f t="shared" si="20"/>
        <v/>
      </c>
      <c r="B325" s="14"/>
      <c r="C325" s="9"/>
      <c r="D325" s="98"/>
      <c r="E325" s="9"/>
      <c r="F325" s="76" t="str">
        <f t="shared" si="19"/>
        <v xml:space="preserve"> - </v>
      </c>
    </row>
    <row r="326" spans="1:6" x14ac:dyDescent="0.2">
      <c r="A326" s="22" t="str">
        <f t="shared" si="20"/>
        <v/>
      </c>
      <c r="B326" s="14"/>
      <c r="C326" s="9"/>
      <c r="D326" s="98"/>
      <c r="E326" s="9"/>
      <c r="F326" s="76" t="str">
        <f t="shared" ref="F326:F389" si="21">$A326&amp;" - "&amp;IF($D326&lt;&gt;"","["&amp;VLOOKUP($D326,$L$3:$M$103,2,0)&amp;"] ","")&amp;$E326&amp;IF($B326&lt;&gt;""," ("&amp;VLOOKUP($B326,$H$3:$J$103,3,0)&amp;")","")</f>
        <v xml:space="preserve"> - </v>
      </c>
    </row>
    <row r="327" spans="1:6" x14ac:dyDescent="0.2">
      <c r="A327" s="22" t="str">
        <f t="shared" si="20"/>
        <v/>
      </c>
      <c r="B327" s="14"/>
      <c r="C327" s="9"/>
      <c r="D327" s="98"/>
      <c r="E327" s="9"/>
      <c r="F327" s="76" t="str">
        <f t="shared" si="21"/>
        <v xml:space="preserve"> - </v>
      </c>
    </row>
    <row r="328" spans="1:6" x14ac:dyDescent="0.2">
      <c r="A328" s="22" t="str">
        <f t="shared" si="20"/>
        <v/>
      </c>
      <c r="B328" s="14"/>
      <c r="C328" s="9"/>
      <c r="D328" s="98"/>
      <c r="E328" s="9"/>
      <c r="F328" s="76" t="str">
        <f t="shared" si="21"/>
        <v xml:space="preserve"> - </v>
      </c>
    </row>
    <row r="329" spans="1:6" x14ac:dyDescent="0.2">
      <c r="A329" s="22" t="str">
        <f t="shared" si="20"/>
        <v/>
      </c>
      <c r="B329" s="14"/>
      <c r="C329" s="9"/>
      <c r="D329" s="98"/>
      <c r="E329" s="9"/>
      <c r="F329" s="76" t="str">
        <f t="shared" si="21"/>
        <v xml:space="preserve"> - </v>
      </c>
    </row>
    <row r="330" spans="1:6" x14ac:dyDescent="0.2">
      <c r="A330" s="22" t="str">
        <f t="shared" si="20"/>
        <v/>
      </c>
      <c r="B330" s="14"/>
      <c r="C330" s="9"/>
      <c r="D330" s="98"/>
      <c r="E330" s="9"/>
      <c r="F330" s="76" t="str">
        <f t="shared" si="21"/>
        <v xml:space="preserve"> - </v>
      </c>
    </row>
    <row r="331" spans="1:6" x14ac:dyDescent="0.2">
      <c r="A331" s="22" t="str">
        <f t="shared" si="20"/>
        <v/>
      </c>
      <c r="B331" s="14"/>
      <c r="C331" s="9"/>
      <c r="D331" s="98"/>
      <c r="E331" s="9"/>
      <c r="F331" s="76" t="str">
        <f t="shared" si="21"/>
        <v xml:space="preserve"> - </v>
      </c>
    </row>
    <row r="332" spans="1:6" x14ac:dyDescent="0.2">
      <c r="A332" s="22" t="str">
        <f t="shared" si="20"/>
        <v/>
      </c>
      <c r="B332" s="14"/>
      <c r="C332" s="9"/>
      <c r="D332" s="98"/>
      <c r="E332" s="9"/>
      <c r="F332" s="76" t="str">
        <f t="shared" si="21"/>
        <v xml:space="preserve"> - </v>
      </c>
    </row>
    <row r="333" spans="1:6" x14ac:dyDescent="0.2">
      <c r="A333" s="22" t="str">
        <f t="shared" si="20"/>
        <v/>
      </c>
      <c r="B333" s="14"/>
      <c r="C333" s="9"/>
      <c r="D333" s="98"/>
      <c r="E333" s="9"/>
      <c r="F333" s="76" t="str">
        <f t="shared" si="21"/>
        <v xml:space="preserve"> - </v>
      </c>
    </row>
    <row r="334" spans="1:6" x14ac:dyDescent="0.2">
      <c r="A334" s="22" t="str">
        <f t="shared" si="20"/>
        <v/>
      </c>
      <c r="B334" s="14"/>
      <c r="C334" s="9"/>
      <c r="D334" s="98"/>
      <c r="E334" s="9"/>
      <c r="F334" s="76" t="str">
        <f t="shared" si="21"/>
        <v xml:space="preserve"> - </v>
      </c>
    </row>
    <row r="335" spans="1:6" x14ac:dyDescent="0.2">
      <c r="A335" s="22" t="str">
        <f t="shared" si="20"/>
        <v/>
      </c>
      <c r="B335" s="14"/>
      <c r="C335" s="9"/>
      <c r="D335" s="98"/>
      <c r="E335" s="9"/>
      <c r="F335" s="76" t="str">
        <f t="shared" si="21"/>
        <v xml:space="preserve"> - </v>
      </c>
    </row>
    <row r="336" spans="1:6" x14ac:dyDescent="0.2">
      <c r="A336" s="22" t="str">
        <f t="shared" si="20"/>
        <v/>
      </c>
      <c r="B336" s="14"/>
      <c r="C336" s="9"/>
      <c r="D336" s="98"/>
      <c r="E336" s="9"/>
      <c r="F336" s="76" t="str">
        <f t="shared" si="21"/>
        <v xml:space="preserve"> - </v>
      </c>
    </row>
    <row r="337" spans="1:6" x14ac:dyDescent="0.2">
      <c r="A337" s="22" t="str">
        <f t="shared" si="20"/>
        <v/>
      </c>
      <c r="B337" s="14"/>
      <c r="C337" s="9"/>
      <c r="D337" s="98"/>
      <c r="E337" s="9"/>
      <c r="F337" s="76" t="str">
        <f t="shared" si="21"/>
        <v xml:space="preserve"> - </v>
      </c>
    </row>
    <row r="338" spans="1:6" x14ac:dyDescent="0.2">
      <c r="A338" s="22" t="str">
        <f t="shared" si="20"/>
        <v/>
      </c>
      <c r="B338" s="14"/>
      <c r="C338" s="9"/>
      <c r="D338" s="98"/>
      <c r="E338" s="9"/>
      <c r="F338" s="76" t="str">
        <f t="shared" si="21"/>
        <v xml:space="preserve"> - </v>
      </c>
    </row>
    <row r="339" spans="1:6" x14ac:dyDescent="0.2">
      <c r="A339" s="22" t="str">
        <f t="shared" si="20"/>
        <v/>
      </c>
      <c r="B339" s="14"/>
      <c r="C339" s="9"/>
      <c r="D339" s="98"/>
      <c r="E339" s="9"/>
      <c r="F339" s="76" t="str">
        <f t="shared" si="21"/>
        <v xml:space="preserve"> - </v>
      </c>
    </row>
    <row r="340" spans="1:6" x14ac:dyDescent="0.2">
      <c r="A340" s="22" t="str">
        <f t="shared" si="20"/>
        <v/>
      </c>
      <c r="B340" s="14"/>
      <c r="C340" s="9"/>
      <c r="D340" s="98"/>
      <c r="E340" s="9"/>
      <c r="F340" s="76" t="str">
        <f t="shared" si="21"/>
        <v xml:space="preserve"> - </v>
      </c>
    </row>
    <row r="341" spans="1:6" x14ac:dyDescent="0.2">
      <c r="A341" s="22" t="str">
        <f t="shared" si="20"/>
        <v/>
      </c>
      <c r="B341" s="14"/>
      <c r="C341" s="9"/>
      <c r="D341" s="98"/>
      <c r="E341" s="9"/>
      <c r="F341" s="76" t="str">
        <f t="shared" si="21"/>
        <v xml:space="preserve"> - </v>
      </c>
    </row>
    <row r="342" spans="1:6" x14ac:dyDescent="0.2">
      <c r="A342" s="22" t="str">
        <f t="shared" si="20"/>
        <v/>
      </c>
      <c r="B342" s="14"/>
      <c r="C342" s="9"/>
      <c r="D342" s="98"/>
      <c r="E342" s="9"/>
      <c r="F342" s="76" t="str">
        <f t="shared" si="21"/>
        <v xml:space="preserve"> - </v>
      </c>
    </row>
    <row r="343" spans="1:6" x14ac:dyDescent="0.2">
      <c r="A343" s="22" t="str">
        <f t="shared" si="20"/>
        <v/>
      </c>
      <c r="B343" s="14"/>
      <c r="C343" s="9"/>
      <c r="D343" s="98"/>
      <c r="E343" s="9"/>
      <c r="F343" s="76" t="str">
        <f t="shared" si="21"/>
        <v xml:space="preserve"> - </v>
      </c>
    </row>
    <row r="344" spans="1:6" x14ac:dyDescent="0.2">
      <c r="A344" s="22" t="str">
        <f t="shared" si="20"/>
        <v/>
      </c>
      <c r="B344" s="14"/>
      <c r="C344" s="9"/>
      <c r="D344" s="98"/>
      <c r="E344" s="9"/>
      <c r="F344" s="76" t="str">
        <f t="shared" si="21"/>
        <v xml:space="preserve"> - </v>
      </c>
    </row>
    <row r="345" spans="1:6" x14ac:dyDescent="0.2">
      <c r="A345" s="22" t="str">
        <f t="shared" si="20"/>
        <v/>
      </c>
      <c r="B345" s="14"/>
      <c r="C345" s="9"/>
      <c r="D345" s="98"/>
      <c r="E345" s="9"/>
      <c r="F345" s="76" t="str">
        <f t="shared" si="21"/>
        <v xml:space="preserve"> - </v>
      </c>
    </row>
    <row r="346" spans="1:6" x14ac:dyDescent="0.2">
      <c r="A346" s="22" t="str">
        <f t="shared" si="20"/>
        <v/>
      </c>
      <c r="B346" s="14"/>
      <c r="C346" s="9"/>
      <c r="D346" s="98"/>
      <c r="E346" s="9"/>
      <c r="F346" s="76" t="str">
        <f t="shared" si="21"/>
        <v xml:space="preserve"> - </v>
      </c>
    </row>
    <row r="347" spans="1:6" x14ac:dyDescent="0.2">
      <c r="A347" s="22" t="str">
        <f t="shared" si="20"/>
        <v/>
      </c>
      <c r="B347" s="14"/>
      <c r="C347" s="9"/>
      <c r="D347" s="98"/>
      <c r="E347" s="9"/>
      <c r="F347" s="76" t="str">
        <f t="shared" si="21"/>
        <v xml:space="preserve"> - </v>
      </c>
    </row>
    <row r="348" spans="1:6" x14ac:dyDescent="0.2">
      <c r="A348" s="22" t="str">
        <f t="shared" si="20"/>
        <v/>
      </c>
      <c r="B348" s="14"/>
      <c r="C348" s="9"/>
      <c r="D348" s="98"/>
      <c r="E348" s="9"/>
      <c r="F348" s="76" t="str">
        <f t="shared" si="21"/>
        <v xml:space="preserve"> - </v>
      </c>
    </row>
    <row r="349" spans="1:6" x14ac:dyDescent="0.2">
      <c r="A349" s="22" t="str">
        <f t="shared" si="20"/>
        <v/>
      </c>
      <c r="B349" s="14"/>
      <c r="C349" s="9"/>
      <c r="D349" s="98"/>
      <c r="E349" s="9"/>
      <c r="F349" s="76" t="str">
        <f t="shared" si="21"/>
        <v xml:space="preserve"> - </v>
      </c>
    </row>
    <row r="350" spans="1:6" x14ac:dyDescent="0.2">
      <c r="A350" s="22" t="str">
        <f t="shared" si="20"/>
        <v/>
      </c>
      <c r="B350" s="14"/>
      <c r="C350" s="9"/>
      <c r="D350" s="98"/>
      <c r="E350" s="9"/>
      <c r="F350" s="76" t="str">
        <f t="shared" si="21"/>
        <v xml:space="preserve"> - </v>
      </c>
    </row>
    <row r="351" spans="1:6" x14ac:dyDescent="0.2">
      <c r="A351" s="22" t="str">
        <f t="shared" si="20"/>
        <v/>
      </c>
      <c r="B351" s="14"/>
      <c r="C351" s="9"/>
      <c r="D351" s="98"/>
      <c r="E351" s="9"/>
      <c r="F351" s="76" t="str">
        <f t="shared" si="21"/>
        <v xml:space="preserve"> - </v>
      </c>
    </row>
    <row r="352" spans="1:6" x14ac:dyDescent="0.2">
      <c r="A352" s="22" t="str">
        <f t="shared" si="20"/>
        <v/>
      </c>
      <c r="B352" s="14"/>
      <c r="C352" s="9"/>
      <c r="D352" s="98"/>
      <c r="E352" s="9"/>
      <c r="F352" s="76" t="str">
        <f t="shared" si="21"/>
        <v xml:space="preserve"> - </v>
      </c>
    </row>
    <row r="353" spans="1:6" x14ac:dyDescent="0.2">
      <c r="A353" s="22" t="str">
        <f t="shared" si="20"/>
        <v/>
      </c>
      <c r="B353" s="14"/>
      <c r="C353" s="9"/>
      <c r="D353" s="98"/>
      <c r="E353" s="9"/>
      <c r="F353" s="76" t="str">
        <f t="shared" si="21"/>
        <v xml:space="preserve"> - </v>
      </c>
    </row>
    <row r="354" spans="1:6" x14ac:dyDescent="0.2">
      <c r="A354" s="22" t="str">
        <f t="shared" si="20"/>
        <v/>
      </c>
      <c r="B354" s="14"/>
      <c r="C354" s="9"/>
      <c r="D354" s="98"/>
      <c r="E354" s="9"/>
      <c r="F354" s="76" t="str">
        <f t="shared" si="21"/>
        <v xml:space="preserve"> - </v>
      </c>
    </row>
    <row r="355" spans="1:6" x14ac:dyDescent="0.2">
      <c r="A355" s="22" t="str">
        <f t="shared" si="20"/>
        <v/>
      </c>
      <c r="B355" s="14"/>
      <c r="C355" s="9"/>
      <c r="D355" s="98"/>
      <c r="E355" s="9"/>
      <c r="F355" s="76" t="str">
        <f t="shared" si="21"/>
        <v xml:space="preserve"> - </v>
      </c>
    </row>
    <row r="356" spans="1:6" x14ac:dyDescent="0.2">
      <c r="A356" s="22" t="str">
        <f t="shared" si="20"/>
        <v/>
      </c>
      <c r="B356" s="14"/>
      <c r="C356" s="9"/>
      <c r="D356" s="98"/>
      <c r="E356" s="9"/>
      <c r="F356" s="76" t="str">
        <f t="shared" si="21"/>
        <v xml:space="preserve"> - </v>
      </c>
    </row>
    <row r="357" spans="1:6" x14ac:dyDescent="0.2">
      <c r="A357" s="22" t="str">
        <f t="shared" si="20"/>
        <v/>
      </c>
      <c r="B357" s="14"/>
      <c r="C357" s="9"/>
      <c r="D357" s="98"/>
      <c r="E357" s="9"/>
      <c r="F357" s="76" t="str">
        <f t="shared" si="21"/>
        <v xml:space="preserve"> - </v>
      </c>
    </row>
    <row r="358" spans="1:6" x14ac:dyDescent="0.2">
      <c r="A358" s="22" t="str">
        <f t="shared" si="20"/>
        <v/>
      </c>
      <c r="B358" s="14"/>
      <c r="C358" s="9"/>
      <c r="D358" s="98"/>
      <c r="E358" s="9"/>
      <c r="F358" s="76" t="str">
        <f t="shared" si="21"/>
        <v xml:space="preserve"> - </v>
      </c>
    </row>
    <row r="359" spans="1:6" x14ac:dyDescent="0.2">
      <c r="A359" s="22" t="str">
        <f t="shared" si="20"/>
        <v/>
      </c>
      <c r="B359" s="14"/>
      <c r="C359" s="9"/>
      <c r="D359" s="98"/>
      <c r="E359" s="9"/>
      <c r="F359" s="76" t="str">
        <f t="shared" si="21"/>
        <v xml:space="preserve"> - </v>
      </c>
    </row>
    <row r="360" spans="1:6" x14ac:dyDescent="0.2">
      <c r="A360" s="22" t="str">
        <f t="shared" si="20"/>
        <v/>
      </c>
      <c r="B360" s="14"/>
      <c r="C360" s="9"/>
      <c r="D360" s="98"/>
      <c r="E360" s="9"/>
      <c r="F360" s="76" t="str">
        <f t="shared" si="21"/>
        <v xml:space="preserve"> - </v>
      </c>
    </row>
    <row r="361" spans="1:6" x14ac:dyDescent="0.2">
      <c r="A361" s="22" t="str">
        <f t="shared" si="20"/>
        <v/>
      </c>
      <c r="B361" s="14"/>
      <c r="C361" s="9"/>
      <c r="D361" s="98"/>
      <c r="E361" s="9"/>
      <c r="F361" s="76" t="str">
        <f t="shared" si="21"/>
        <v xml:space="preserve"> - </v>
      </c>
    </row>
    <row r="362" spans="1:6" x14ac:dyDescent="0.2">
      <c r="A362" s="22" t="str">
        <f t="shared" si="20"/>
        <v/>
      </c>
      <c r="B362" s="14"/>
      <c r="C362" s="9"/>
      <c r="D362" s="98"/>
      <c r="E362" s="9"/>
      <c r="F362" s="76" t="str">
        <f t="shared" si="21"/>
        <v xml:space="preserve"> - </v>
      </c>
    </row>
    <row r="363" spans="1:6" x14ac:dyDescent="0.2">
      <c r="A363" s="22" t="str">
        <f t="shared" si="20"/>
        <v/>
      </c>
      <c r="B363" s="14"/>
      <c r="C363" s="9"/>
      <c r="D363" s="98"/>
      <c r="E363" s="9"/>
      <c r="F363" s="76" t="str">
        <f t="shared" si="21"/>
        <v xml:space="preserve"> - </v>
      </c>
    </row>
    <row r="364" spans="1:6" x14ac:dyDescent="0.2">
      <c r="A364" s="22" t="str">
        <f t="shared" si="20"/>
        <v/>
      </c>
      <c r="B364" s="14"/>
      <c r="C364" s="9"/>
      <c r="D364" s="98"/>
      <c r="E364" s="9"/>
      <c r="F364" s="76" t="str">
        <f t="shared" si="21"/>
        <v xml:space="preserve"> - </v>
      </c>
    </row>
    <row r="365" spans="1:6" x14ac:dyDescent="0.2">
      <c r="A365" s="22" t="str">
        <f t="shared" si="20"/>
        <v/>
      </c>
      <c r="B365" s="14"/>
      <c r="C365" s="9"/>
      <c r="D365" s="98"/>
      <c r="E365" s="9"/>
      <c r="F365" s="76" t="str">
        <f t="shared" si="21"/>
        <v xml:space="preserve"> - </v>
      </c>
    </row>
    <row r="366" spans="1:6" x14ac:dyDescent="0.2">
      <c r="A366" s="22" t="str">
        <f t="shared" si="20"/>
        <v/>
      </c>
      <c r="B366" s="14"/>
      <c r="C366" s="9"/>
      <c r="D366" s="98"/>
      <c r="E366" s="9"/>
      <c r="F366" s="76" t="str">
        <f t="shared" si="21"/>
        <v xml:space="preserve"> - </v>
      </c>
    </row>
    <row r="367" spans="1:6" x14ac:dyDescent="0.2">
      <c r="A367" s="22" t="str">
        <f t="shared" si="20"/>
        <v/>
      </c>
      <c r="B367" s="14"/>
      <c r="C367" s="9"/>
      <c r="D367" s="98"/>
      <c r="E367" s="9"/>
      <c r="F367" s="76" t="str">
        <f t="shared" si="21"/>
        <v xml:space="preserve"> - </v>
      </c>
    </row>
    <row r="368" spans="1:6" x14ac:dyDescent="0.2">
      <c r="A368" s="22" t="str">
        <f t="shared" si="20"/>
        <v/>
      </c>
      <c r="B368" s="14"/>
      <c r="C368" s="9"/>
      <c r="D368" s="98"/>
      <c r="E368" s="9"/>
      <c r="F368" s="76" t="str">
        <f t="shared" si="21"/>
        <v xml:space="preserve"> - </v>
      </c>
    </row>
    <row r="369" spans="1:6" x14ac:dyDescent="0.2">
      <c r="A369" s="22" t="str">
        <f t="shared" si="20"/>
        <v/>
      </c>
      <c r="B369" s="14"/>
      <c r="C369" s="9"/>
      <c r="D369" s="98"/>
      <c r="E369" s="9"/>
      <c r="F369" s="76" t="str">
        <f t="shared" si="21"/>
        <v xml:space="preserve"> - </v>
      </c>
    </row>
    <row r="370" spans="1:6" x14ac:dyDescent="0.2">
      <c r="A370" s="22" t="str">
        <f t="shared" si="20"/>
        <v/>
      </c>
      <c r="B370" s="14"/>
      <c r="C370" s="9"/>
      <c r="D370" s="98"/>
      <c r="E370" s="9"/>
      <c r="F370" s="76" t="str">
        <f t="shared" si="21"/>
        <v xml:space="preserve"> - </v>
      </c>
    </row>
    <row r="371" spans="1:6" x14ac:dyDescent="0.2">
      <c r="A371" s="22" t="str">
        <f t="shared" si="20"/>
        <v/>
      </c>
      <c r="B371" s="14"/>
      <c r="C371" s="9"/>
      <c r="D371" s="98"/>
      <c r="E371" s="9"/>
      <c r="F371" s="76" t="str">
        <f t="shared" si="21"/>
        <v xml:space="preserve"> - </v>
      </c>
    </row>
    <row r="372" spans="1:6" x14ac:dyDescent="0.2">
      <c r="A372" s="22" t="str">
        <f t="shared" si="20"/>
        <v/>
      </c>
      <c r="B372" s="14"/>
      <c r="C372" s="9"/>
      <c r="D372" s="98"/>
      <c r="E372" s="9"/>
      <c r="F372" s="76" t="str">
        <f t="shared" si="21"/>
        <v xml:space="preserve"> - </v>
      </c>
    </row>
    <row r="373" spans="1:6" x14ac:dyDescent="0.2">
      <c r="A373" s="22" t="str">
        <f t="shared" si="20"/>
        <v/>
      </c>
      <c r="B373" s="14"/>
      <c r="C373" s="9"/>
      <c r="D373" s="98"/>
      <c r="E373" s="9"/>
      <c r="F373" s="76" t="str">
        <f t="shared" si="21"/>
        <v xml:space="preserve"> - </v>
      </c>
    </row>
    <row r="374" spans="1:6" x14ac:dyDescent="0.2">
      <c r="A374" s="22" t="str">
        <f t="shared" si="20"/>
        <v/>
      </c>
      <c r="B374" s="14"/>
      <c r="C374" s="9"/>
      <c r="D374" s="98"/>
      <c r="E374" s="9"/>
      <c r="F374" s="76" t="str">
        <f t="shared" si="21"/>
        <v xml:space="preserve"> - </v>
      </c>
    </row>
    <row r="375" spans="1:6" x14ac:dyDescent="0.2">
      <c r="A375" s="22" t="str">
        <f t="shared" si="20"/>
        <v/>
      </c>
      <c r="B375" s="14"/>
      <c r="C375" s="9"/>
      <c r="D375" s="98"/>
      <c r="E375" s="9"/>
      <c r="F375" s="76" t="str">
        <f t="shared" si="21"/>
        <v xml:space="preserve"> - </v>
      </c>
    </row>
    <row r="376" spans="1:6" x14ac:dyDescent="0.2">
      <c r="A376" s="22" t="str">
        <f t="shared" si="20"/>
        <v/>
      </c>
      <c r="B376" s="14"/>
      <c r="C376" s="9"/>
      <c r="D376" s="98"/>
      <c r="E376" s="9"/>
      <c r="F376" s="76" t="str">
        <f t="shared" si="21"/>
        <v xml:space="preserve"> - </v>
      </c>
    </row>
    <row r="377" spans="1:6" x14ac:dyDescent="0.2">
      <c r="A377" s="22" t="str">
        <f t="shared" si="20"/>
        <v/>
      </c>
      <c r="B377" s="14"/>
      <c r="C377" s="9"/>
      <c r="D377" s="98"/>
      <c r="E377" s="9"/>
      <c r="F377" s="76" t="str">
        <f t="shared" si="21"/>
        <v xml:space="preserve"> - </v>
      </c>
    </row>
    <row r="378" spans="1:6" x14ac:dyDescent="0.2">
      <c r="A378" s="22" t="str">
        <f t="shared" si="20"/>
        <v/>
      </c>
      <c r="B378" s="14"/>
      <c r="C378" s="9"/>
      <c r="D378" s="98"/>
      <c r="E378" s="9"/>
      <c r="F378" s="76" t="str">
        <f t="shared" si="21"/>
        <v xml:space="preserve"> - </v>
      </c>
    </row>
    <row r="379" spans="1:6" x14ac:dyDescent="0.2">
      <c r="A379" s="22" t="str">
        <f t="shared" si="20"/>
        <v/>
      </c>
      <c r="B379" s="14"/>
      <c r="C379" s="9"/>
      <c r="D379" s="98"/>
      <c r="E379" s="9"/>
      <c r="F379" s="76" t="str">
        <f t="shared" si="21"/>
        <v xml:space="preserve"> - </v>
      </c>
    </row>
    <row r="380" spans="1:6" x14ac:dyDescent="0.2">
      <c r="A380" s="22" t="str">
        <f t="shared" si="20"/>
        <v/>
      </c>
      <c r="B380" s="14"/>
      <c r="C380" s="9"/>
      <c r="D380" s="98"/>
      <c r="E380" s="9"/>
      <c r="F380" s="76" t="str">
        <f t="shared" si="21"/>
        <v xml:space="preserve"> - </v>
      </c>
    </row>
    <row r="381" spans="1:6" x14ac:dyDescent="0.2">
      <c r="A381" s="22" t="str">
        <f t="shared" si="20"/>
        <v/>
      </c>
      <c r="B381" s="14"/>
      <c r="C381" s="9"/>
      <c r="D381" s="98"/>
      <c r="E381" s="9"/>
      <c r="F381" s="76" t="str">
        <f t="shared" si="21"/>
        <v xml:space="preserve"> - </v>
      </c>
    </row>
    <row r="382" spans="1:6" x14ac:dyDescent="0.2">
      <c r="A382" s="22" t="str">
        <f t="shared" si="20"/>
        <v/>
      </c>
      <c r="B382" s="14"/>
      <c r="C382" s="9"/>
      <c r="D382" s="98"/>
      <c r="E382" s="9"/>
      <c r="F382" s="76" t="str">
        <f t="shared" si="21"/>
        <v xml:space="preserve"> - </v>
      </c>
    </row>
    <row r="383" spans="1:6" x14ac:dyDescent="0.2">
      <c r="A383" s="22" t="str">
        <f t="shared" si="20"/>
        <v/>
      </c>
      <c r="B383" s="14"/>
      <c r="C383" s="9"/>
      <c r="D383" s="98"/>
      <c r="E383" s="9"/>
      <c r="F383" s="76" t="str">
        <f t="shared" si="21"/>
        <v xml:space="preserve"> - </v>
      </c>
    </row>
    <row r="384" spans="1:6" x14ac:dyDescent="0.2">
      <c r="A384" s="22" t="str">
        <f t="shared" si="20"/>
        <v/>
      </c>
      <c r="B384" s="14"/>
      <c r="C384" s="9"/>
      <c r="D384" s="98"/>
      <c r="E384" s="9"/>
      <c r="F384" s="76" t="str">
        <f t="shared" si="21"/>
        <v xml:space="preserve"> - </v>
      </c>
    </row>
    <row r="385" spans="1:6" x14ac:dyDescent="0.2">
      <c r="A385" s="22" t="str">
        <f t="shared" si="20"/>
        <v/>
      </c>
      <c r="B385" s="14"/>
      <c r="C385" s="9"/>
      <c r="D385" s="98"/>
      <c r="E385" s="9"/>
      <c r="F385" s="76" t="str">
        <f t="shared" si="21"/>
        <v xml:space="preserve"> - </v>
      </c>
    </row>
    <row r="386" spans="1:6" x14ac:dyDescent="0.2">
      <c r="A386" s="22" t="str">
        <f t="shared" si="20"/>
        <v/>
      </c>
      <c r="B386" s="14"/>
      <c r="C386" s="9"/>
      <c r="D386" s="98"/>
      <c r="E386" s="9"/>
      <c r="F386" s="76" t="str">
        <f t="shared" si="21"/>
        <v xml:space="preserve"> - </v>
      </c>
    </row>
    <row r="387" spans="1:6" x14ac:dyDescent="0.2">
      <c r="A387" s="22" t="str">
        <f t="shared" ref="A387:A450" si="22">IF(B387&lt;&gt;"",TEXT($B387,"00")&amp;TEXT($C387,"00"),"")</f>
        <v/>
      </c>
      <c r="B387" s="14"/>
      <c r="C387" s="9"/>
      <c r="D387" s="98"/>
      <c r="E387" s="9"/>
      <c r="F387" s="76" t="str">
        <f t="shared" si="21"/>
        <v xml:space="preserve"> - </v>
      </c>
    </row>
    <row r="388" spans="1:6" x14ac:dyDescent="0.2">
      <c r="A388" s="22" t="str">
        <f t="shared" si="22"/>
        <v/>
      </c>
      <c r="B388" s="14"/>
      <c r="C388" s="9"/>
      <c r="D388" s="98"/>
      <c r="E388" s="9"/>
      <c r="F388" s="76" t="str">
        <f t="shared" si="21"/>
        <v xml:space="preserve"> - </v>
      </c>
    </row>
    <row r="389" spans="1:6" x14ac:dyDescent="0.2">
      <c r="A389" s="22" t="str">
        <f t="shared" si="22"/>
        <v/>
      </c>
      <c r="B389" s="14"/>
      <c r="C389" s="9"/>
      <c r="D389" s="98"/>
      <c r="E389" s="9"/>
      <c r="F389" s="76" t="str">
        <f t="shared" si="21"/>
        <v xml:space="preserve"> - </v>
      </c>
    </row>
    <row r="390" spans="1:6" x14ac:dyDescent="0.2">
      <c r="A390" s="22" t="str">
        <f t="shared" si="22"/>
        <v/>
      </c>
      <c r="B390" s="14"/>
      <c r="C390" s="9"/>
      <c r="D390" s="98"/>
      <c r="E390" s="9"/>
      <c r="F390" s="76" t="str">
        <f t="shared" ref="F390:F453" si="23">$A390&amp;" - "&amp;IF($D390&lt;&gt;"","["&amp;VLOOKUP($D390,$L$3:$M$103,2,0)&amp;"] ","")&amp;$E390&amp;IF($B390&lt;&gt;""," ("&amp;VLOOKUP($B390,$H$3:$J$103,3,0)&amp;")","")</f>
        <v xml:space="preserve"> - </v>
      </c>
    </row>
    <row r="391" spans="1:6" x14ac:dyDescent="0.2">
      <c r="A391" s="22" t="str">
        <f t="shared" si="22"/>
        <v/>
      </c>
      <c r="B391" s="14"/>
      <c r="C391" s="9"/>
      <c r="D391" s="98"/>
      <c r="E391" s="9"/>
      <c r="F391" s="76" t="str">
        <f t="shared" si="23"/>
        <v xml:space="preserve"> - </v>
      </c>
    </row>
    <row r="392" spans="1:6" x14ac:dyDescent="0.2">
      <c r="A392" s="22" t="str">
        <f t="shared" si="22"/>
        <v/>
      </c>
      <c r="B392" s="14"/>
      <c r="C392" s="9"/>
      <c r="D392" s="98"/>
      <c r="E392" s="9"/>
      <c r="F392" s="76" t="str">
        <f t="shared" si="23"/>
        <v xml:space="preserve"> - </v>
      </c>
    </row>
    <row r="393" spans="1:6" x14ac:dyDescent="0.2">
      <c r="A393" s="22" t="str">
        <f t="shared" si="22"/>
        <v/>
      </c>
      <c r="B393" s="14"/>
      <c r="C393" s="9"/>
      <c r="D393" s="98"/>
      <c r="E393" s="9"/>
      <c r="F393" s="76" t="str">
        <f t="shared" si="23"/>
        <v xml:space="preserve"> - </v>
      </c>
    </row>
    <row r="394" spans="1:6" x14ac:dyDescent="0.2">
      <c r="A394" s="22" t="str">
        <f t="shared" si="22"/>
        <v/>
      </c>
      <c r="B394" s="14"/>
      <c r="C394" s="9"/>
      <c r="D394" s="98"/>
      <c r="E394" s="9"/>
      <c r="F394" s="76" t="str">
        <f t="shared" si="23"/>
        <v xml:space="preserve"> - </v>
      </c>
    </row>
    <row r="395" spans="1:6" x14ac:dyDescent="0.2">
      <c r="A395" s="22" t="str">
        <f t="shared" si="22"/>
        <v/>
      </c>
      <c r="B395" s="14"/>
      <c r="C395" s="9"/>
      <c r="D395" s="98"/>
      <c r="E395" s="9"/>
      <c r="F395" s="76" t="str">
        <f t="shared" si="23"/>
        <v xml:space="preserve"> - </v>
      </c>
    </row>
    <row r="396" spans="1:6" x14ac:dyDescent="0.2">
      <c r="A396" s="22" t="str">
        <f t="shared" si="22"/>
        <v/>
      </c>
      <c r="B396" s="14"/>
      <c r="C396" s="9"/>
      <c r="D396" s="98"/>
      <c r="E396" s="9"/>
      <c r="F396" s="76" t="str">
        <f t="shared" si="23"/>
        <v xml:space="preserve"> - </v>
      </c>
    </row>
    <row r="397" spans="1:6" x14ac:dyDescent="0.2">
      <c r="A397" s="22" t="str">
        <f t="shared" si="22"/>
        <v/>
      </c>
      <c r="B397" s="14"/>
      <c r="C397" s="9"/>
      <c r="D397" s="98"/>
      <c r="E397" s="9"/>
      <c r="F397" s="76" t="str">
        <f t="shared" si="23"/>
        <v xml:space="preserve"> - </v>
      </c>
    </row>
    <row r="398" spans="1:6" x14ac:dyDescent="0.2">
      <c r="A398" s="22" t="str">
        <f t="shared" si="22"/>
        <v/>
      </c>
      <c r="B398" s="14"/>
      <c r="C398" s="9"/>
      <c r="D398" s="98"/>
      <c r="E398" s="9"/>
      <c r="F398" s="76" t="str">
        <f t="shared" si="23"/>
        <v xml:space="preserve"> - </v>
      </c>
    </row>
    <row r="399" spans="1:6" x14ac:dyDescent="0.2">
      <c r="A399" s="22" t="str">
        <f t="shared" si="22"/>
        <v/>
      </c>
      <c r="B399" s="14"/>
      <c r="C399" s="9"/>
      <c r="D399" s="98"/>
      <c r="E399" s="9"/>
      <c r="F399" s="76" t="str">
        <f t="shared" si="23"/>
        <v xml:space="preserve"> - </v>
      </c>
    </row>
    <row r="400" spans="1:6" x14ac:dyDescent="0.2">
      <c r="A400" s="22" t="str">
        <f t="shared" si="22"/>
        <v/>
      </c>
      <c r="B400" s="14"/>
      <c r="C400" s="9"/>
      <c r="D400" s="98"/>
      <c r="E400" s="9"/>
      <c r="F400" s="76" t="str">
        <f t="shared" si="23"/>
        <v xml:space="preserve"> - </v>
      </c>
    </row>
    <row r="401" spans="1:6" x14ac:dyDescent="0.2">
      <c r="A401" s="22" t="str">
        <f t="shared" si="22"/>
        <v/>
      </c>
      <c r="B401" s="14"/>
      <c r="C401" s="9"/>
      <c r="D401" s="98"/>
      <c r="E401" s="9"/>
      <c r="F401" s="76" t="str">
        <f t="shared" si="23"/>
        <v xml:space="preserve"> - </v>
      </c>
    </row>
    <row r="402" spans="1:6" x14ac:dyDescent="0.2">
      <c r="A402" s="22" t="str">
        <f t="shared" si="22"/>
        <v/>
      </c>
      <c r="B402" s="14"/>
      <c r="C402" s="9"/>
      <c r="D402" s="98"/>
      <c r="E402" s="9"/>
      <c r="F402" s="76" t="str">
        <f t="shared" si="23"/>
        <v xml:space="preserve"> - </v>
      </c>
    </row>
    <row r="403" spans="1:6" x14ac:dyDescent="0.2">
      <c r="A403" s="22" t="str">
        <f t="shared" si="22"/>
        <v/>
      </c>
      <c r="B403" s="14"/>
      <c r="C403" s="9"/>
      <c r="D403" s="98"/>
      <c r="E403" s="9"/>
      <c r="F403" s="76" t="str">
        <f t="shared" si="23"/>
        <v xml:space="preserve"> - </v>
      </c>
    </row>
    <row r="404" spans="1:6" x14ac:dyDescent="0.2">
      <c r="A404" s="22" t="str">
        <f t="shared" si="22"/>
        <v/>
      </c>
      <c r="B404" s="14"/>
      <c r="C404" s="9"/>
      <c r="D404" s="98"/>
      <c r="E404" s="9"/>
      <c r="F404" s="76" t="str">
        <f t="shared" si="23"/>
        <v xml:space="preserve"> - </v>
      </c>
    </row>
    <row r="405" spans="1:6" x14ac:dyDescent="0.2">
      <c r="A405" s="22" t="str">
        <f t="shared" si="22"/>
        <v/>
      </c>
      <c r="B405" s="14"/>
      <c r="C405" s="9"/>
      <c r="D405" s="98"/>
      <c r="E405" s="9"/>
      <c r="F405" s="76" t="str">
        <f t="shared" si="23"/>
        <v xml:space="preserve"> - </v>
      </c>
    </row>
    <row r="406" spans="1:6" x14ac:dyDescent="0.2">
      <c r="A406" s="22" t="str">
        <f t="shared" si="22"/>
        <v/>
      </c>
      <c r="B406" s="14"/>
      <c r="C406" s="9"/>
      <c r="D406" s="98"/>
      <c r="E406" s="9"/>
      <c r="F406" s="76" t="str">
        <f t="shared" si="23"/>
        <v xml:space="preserve"> - </v>
      </c>
    </row>
    <row r="407" spans="1:6" x14ac:dyDescent="0.2">
      <c r="A407" s="22" t="str">
        <f t="shared" si="22"/>
        <v/>
      </c>
      <c r="B407" s="14"/>
      <c r="C407" s="9"/>
      <c r="D407" s="98"/>
      <c r="E407" s="9"/>
      <c r="F407" s="76" t="str">
        <f t="shared" si="23"/>
        <v xml:space="preserve"> - </v>
      </c>
    </row>
    <row r="408" spans="1:6" x14ac:dyDescent="0.2">
      <c r="A408" s="22" t="str">
        <f t="shared" si="22"/>
        <v/>
      </c>
      <c r="B408" s="14"/>
      <c r="C408" s="9"/>
      <c r="D408" s="98"/>
      <c r="E408" s="9"/>
      <c r="F408" s="76" t="str">
        <f t="shared" si="23"/>
        <v xml:space="preserve"> - </v>
      </c>
    </row>
    <row r="409" spans="1:6" x14ac:dyDescent="0.2">
      <c r="A409" s="22" t="str">
        <f t="shared" si="22"/>
        <v/>
      </c>
      <c r="B409" s="14"/>
      <c r="C409" s="9"/>
      <c r="D409" s="98"/>
      <c r="E409" s="9"/>
      <c r="F409" s="76" t="str">
        <f t="shared" si="23"/>
        <v xml:space="preserve"> - </v>
      </c>
    </row>
    <row r="410" spans="1:6" x14ac:dyDescent="0.2">
      <c r="A410" s="22" t="str">
        <f t="shared" si="22"/>
        <v/>
      </c>
      <c r="B410" s="14"/>
      <c r="C410" s="9"/>
      <c r="D410" s="98"/>
      <c r="E410" s="9"/>
      <c r="F410" s="76" t="str">
        <f t="shared" si="23"/>
        <v xml:space="preserve"> - </v>
      </c>
    </row>
    <row r="411" spans="1:6" x14ac:dyDescent="0.2">
      <c r="A411" s="22" t="str">
        <f t="shared" si="22"/>
        <v/>
      </c>
      <c r="B411" s="14"/>
      <c r="C411" s="9"/>
      <c r="D411" s="98"/>
      <c r="E411" s="9"/>
      <c r="F411" s="76" t="str">
        <f t="shared" si="23"/>
        <v xml:space="preserve"> - </v>
      </c>
    </row>
    <row r="412" spans="1:6" x14ac:dyDescent="0.2">
      <c r="A412" s="22" t="str">
        <f t="shared" si="22"/>
        <v/>
      </c>
      <c r="B412" s="14"/>
      <c r="C412" s="9"/>
      <c r="D412" s="98"/>
      <c r="E412" s="9"/>
      <c r="F412" s="76" t="str">
        <f t="shared" si="23"/>
        <v xml:space="preserve"> - </v>
      </c>
    </row>
    <row r="413" spans="1:6" x14ac:dyDescent="0.2">
      <c r="A413" s="22" t="str">
        <f t="shared" si="22"/>
        <v/>
      </c>
      <c r="B413" s="14"/>
      <c r="C413" s="9"/>
      <c r="D413" s="98"/>
      <c r="E413" s="9"/>
      <c r="F413" s="76" t="str">
        <f t="shared" si="23"/>
        <v xml:space="preserve"> - </v>
      </c>
    </row>
    <row r="414" spans="1:6" x14ac:dyDescent="0.2">
      <c r="A414" s="22" t="str">
        <f t="shared" si="22"/>
        <v/>
      </c>
      <c r="B414" s="14"/>
      <c r="C414" s="9"/>
      <c r="D414" s="98"/>
      <c r="E414" s="9"/>
      <c r="F414" s="76" t="str">
        <f t="shared" si="23"/>
        <v xml:space="preserve"> - </v>
      </c>
    </row>
    <row r="415" spans="1:6" x14ac:dyDescent="0.2">
      <c r="A415" s="22" t="str">
        <f t="shared" si="22"/>
        <v/>
      </c>
      <c r="B415" s="14"/>
      <c r="C415" s="9"/>
      <c r="D415" s="98"/>
      <c r="E415" s="9"/>
      <c r="F415" s="76" t="str">
        <f t="shared" si="23"/>
        <v xml:space="preserve"> - </v>
      </c>
    </row>
    <row r="416" spans="1:6" x14ac:dyDescent="0.2">
      <c r="A416" s="22" t="str">
        <f t="shared" si="22"/>
        <v/>
      </c>
      <c r="B416" s="14"/>
      <c r="C416" s="9"/>
      <c r="D416" s="98"/>
      <c r="E416" s="9"/>
      <c r="F416" s="76" t="str">
        <f t="shared" si="23"/>
        <v xml:space="preserve"> - </v>
      </c>
    </row>
    <row r="417" spans="1:6" x14ac:dyDescent="0.2">
      <c r="A417" s="22" t="str">
        <f t="shared" si="22"/>
        <v/>
      </c>
      <c r="B417" s="14"/>
      <c r="C417" s="9"/>
      <c r="D417" s="98"/>
      <c r="E417" s="9"/>
      <c r="F417" s="76" t="str">
        <f t="shared" si="23"/>
        <v xml:space="preserve"> - </v>
      </c>
    </row>
    <row r="418" spans="1:6" x14ac:dyDescent="0.2">
      <c r="A418" s="22" t="str">
        <f t="shared" si="22"/>
        <v/>
      </c>
      <c r="B418" s="14"/>
      <c r="C418" s="9"/>
      <c r="D418" s="98"/>
      <c r="E418" s="9"/>
      <c r="F418" s="76" t="str">
        <f t="shared" si="23"/>
        <v xml:space="preserve"> - </v>
      </c>
    </row>
    <row r="419" spans="1:6" x14ac:dyDescent="0.2">
      <c r="A419" s="22" t="str">
        <f t="shared" si="22"/>
        <v/>
      </c>
      <c r="B419" s="14"/>
      <c r="C419" s="9"/>
      <c r="D419" s="98"/>
      <c r="E419" s="9"/>
      <c r="F419" s="76" t="str">
        <f t="shared" si="23"/>
        <v xml:space="preserve"> - </v>
      </c>
    </row>
    <row r="420" spans="1:6" x14ac:dyDescent="0.2">
      <c r="A420" s="22" t="str">
        <f t="shared" si="22"/>
        <v/>
      </c>
      <c r="B420" s="14"/>
      <c r="C420" s="9"/>
      <c r="D420" s="98"/>
      <c r="E420" s="9"/>
      <c r="F420" s="76" t="str">
        <f t="shared" si="23"/>
        <v xml:space="preserve"> - </v>
      </c>
    </row>
    <row r="421" spans="1:6" x14ac:dyDescent="0.2">
      <c r="A421" s="22" t="str">
        <f t="shared" si="22"/>
        <v/>
      </c>
      <c r="B421" s="14"/>
      <c r="C421" s="9"/>
      <c r="D421" s="98"/>
      <c r="E421" s="9"/>
      <c r="F421" s="76" t="str">
        <f t="shared" si="23"/>
        <v xml:space="preserve"> - </v>
      </c>
    </row>
    <row r="422" spans="1:6" x14ac:dyDescent="0.2">
      <c r="A422" s="22" t="str">
        <f t="shared" si="22"/>
        <v/>
      </c>
      <c r="B422" s="14"/>
      <c r="C422" s="9"/>
      <c r="D422" s="98"/>
      <c r="E422" s="9"/>
      <c r="F422" s="76" t="str">
        <f t="shared" si="23"/>
        <v xml:space="preserve"> - </v>
      </c>
    </row>
    <row r="423" spans="1:6" x14ac:dyDescent="0.2">
      <c r="A423" s="22" t="str">
        <f t="shared" si="22"/>
        <v/>
      </c>
      <c r="B423" s="14"/>
      <c r="C423" s="9"/>
      <c r="D423" s="98"/>
      <c r="E423" s="9"/>
      <c r="F423" s="76" t="str">
        <f t="shared" si="23"/>
        <v xml:space="preserve"> - </v>
      </c>
    </row>
    <row r="424" spans="1:6" x14ac:dyDescent="0.2">
      <c r="A424" s="22" t="str">
        <f t="shared" si="22"/>
        <v/>
      </c>
      <c r="B424" s="14"/>
      <c r="C424" s="9"/>
      <c r="D424" s="98"/>
      <c r="E424" s="9"/>
      <c r="F424" s="76" t="str">
        <f t="shared" si="23"/>
        <v xml:space="preserve"> - </v>
      </c>
    </row>
    <row r="425" spans="1:6" x14ac:dyDescent="0.2">
      <c r="A425" s="22" t="str">
        <f t="shared" si="22"/>
        <v/>
      </c>
      <c r="B425" s="14"/>
      <c r="C425" s="9"/>
      <c r="D425" s="98"/>
      <c r="E425" s="9"/>
      <c r="F425" s="76" t="str">
        <f t="shared" si="23"/>
        <v xml:space="preserve"> - </v>
      </c>
    </row>
    <row r="426" spans="1:6" x14ac:dyDescent="0.2">
      <c r="A426" s="22" t="str">
        <f t="shared" si="22"/>
        <v/>
      </c>
      <c r="B426" s="14"/>
      <c r="C426" s="9"/>
      <c r="D426" s="98"/>
      <c r="E426" s="9"/>
      <c r="F426" s="76" t="str">
        <f t="shared" si="23"/>
        <v xml:space="preserve"> - </v>
      </c>
    </row>
    <row r="427" spans="1:6" x14ac:dyDescent="0.2">
      <c r="A427" s="22" t="str">
        <f t="shared" si="22"/>
        <v/>
      </c>
      <c r="B427" s="14"/>
      <c r="C427" s="9"/>
      <c r="D427" s="98"/>
      <c r="E427" s="9"/>
      <c r="F427" s="76" t="str">
        <f t="shared" si="23"/>
        <v xml:space="preserve"> - </v>
      </c>
    </row>
    <row r="428" spans="1:6" x14ac:dyDescent="0.2">
      <c r="A428" s="22" t="str">
        <f t="shared" si="22"/>
        <v/>
      </c>
      <c r="B428" s="14"/>
      <c r="C428" s="9"/>
      <c r="D428" s="98"/>
      <c r="E428" s="9"/>
      <c r="F428" s="76" t="str">
        <f t="shared" si="23"/>
        <v xml:space="preserve"> - </v>
      </c>
    </row>
    <row r="429" spans="1:6" x14ac:dyDescent="0.2">
      <c r="A429" s="22" t="str">
        <f t="shared" si="22"/>
        <v/>
      </c>
      <c r="B429" s="14"/>
      <c r="C429" s="9"/>
      <c r="D429" s="98"/>
      <c r="E429" s="9"/>
      <c r="F429" s="76" t="str">
        <f t="shared" si="23"/>
        <v xml:space="preserve"> - </v>
      </c>
    </row>
    <row r="430" spans="1:6" x14ac:dyDescent="0.2">
      <c r="A430" s="22" t="str">
        <f t="shared" si="22"/>
        <v/>
      </c>
      <c r="B430" s="14"/>
      <c r="C430" s="9"/>
      <c r="D430" s="98"/>
      <c r="E430" s="9"/>
      <c r="F430" s="76" t="str">
        <f t="shared" si="23"/>
        <v xml:space="preserve"> - </v>
      </c>
    </row>
    <row r="431" spans="1:6" x14ac:dyDescent="0.2">
      <c r="A431" s="22" t="str">
        <f t="shared" si="22"/>
        <v/>
      </c>
      <c r="B431" s="14"/>
      <c r="C431" s="9"/>
      <c r="D431" s="98"/>
      <c r="E431" s="9"/>
      <c r="F431" s="76" t="str">
        <f t="shared" si="23"/>
        <v xml:space="preserve"> - </v>
      </c>
    </row>
    <row r="432" spans="1:6" x14ac:dyDescent="0.2">
      <c r="A432" s="22" t="str">
        <f t="shared" si="22"/>
        <v/>
      </c>
      <c r="B432" s="14"/>
      <c r="C432" s="9"/>
      <c r="D432" s="98"/>
      <c r="E432" s="9"/>
      <c r="F432" s="76" t="str">
        <f t="shared" si="23"/>
        <v xml:space="preserve"> - </v>
      </c>
    </row>
    <row r="433" spans="1:6" x14ac:dyDescent="0.2">
      <c r="A433" s="22" t="str">
        <f t="shared" si="22"/>
        <v/>
      </c>
      <c r="B433" s="14"/>
      <c r="C433" s="9"/>
      <c r="D433" s="98"/>
      <c r="E433" s="9"/>
      <c r="F433" s="76" t="str">
        <f t="shared" si="23"/>
        <v xml:space="preserve"> - </v>
      </c>
    </row>
    <row r="434" spans="1:6" x14ac:dyDescent="0.2">
      <c r="A434" s="22" t="str">
        <f t="shared" si="22"/>
        <v/>
      </c>
      <c r="B434" s="14"/>
      <c r="C434" s="9"/>
      <c r="D434" s="98"/>
      <c r="E434" s="9"/>
      <c r="F434" s="76" t="str">
        <f t="shared" si="23"/>
        <v xml:space="preserve"> - </v>
      </c>
    </row>
    <row r="435" spans="1:6" x14ac:dyDescent="0.2">
      <c r="A435" s="22" t="str">
        <f t="shared" si="22"/>
        <v/>
      </c>
      <c r="B435" s="14"/>
      <c r="C435" s="9"/>
      <c r="D435" s="98"/>
      <c r="E435" s="9"/>
      <c r="F435" s="76" t="str">
        <f t="shared" si="23"/>
        <v xml:space="preserve"> - </v>
      </c>
    </row>
    <row r="436" spans="1:6" x14ac:dyDescent="0.2">
      <c r="A436" s="22" t="str">
        <f t="shared" si="22"/>
        <v/>
      </c>
      <c r="B436" s="14"/>
      <c r="C436" s="9"/>
      <c r="D436" s="98"/>
      <c r="E436" s="9"/>
      <c r="F436" s="76" t="str">
        <f t="shared" si="23"/>
        <v xml:space="preserve"> - </v>
      </c>
    </row>
    <row r="437" spans="1:6" x14ac:dyDescent="0.2">
      <c r="A437" s="22" t="str">
        <f t="shared" si="22"/>
        <v/>
      </c>
      <c r="B437" s="14"/>
      <c r="C437" s="9"/>
      <c r="D437" s="98"/>
      <c r="E437" s="9"/>
      <c r="F437" s="76" t="str">
        <f t="shared" si="23"/>
        <v xml:space="preserve"> - </v>
      </c>
    </row>
    <row r="438" spans="1:6" x14ac:dyDescent="0.2">
      <c r="A438" s="22" t="str">
        <f t="shared" si="22"/>
        <v/>
      </c>
      <c r="B438" s="14"/>
      <c r="C438" s="9"/>
      <c r="D438" s="98"/>
      <c r="E438" s="9"/>
      <c r="F438" s="76" t="str">
        <f t="shared" si="23"/>
        <v xml:space="preserve"> - </v>
      </c>
    </row>
    <row r="439" spans="1:6" x14ac:dyDescent="0.2">
      <c r="A439" s="22" t="str">
        <f t="shared" si="22"/>
        <v/>
      </c>
      <c r="B439" s="14"/>
      <c r="C439" s="9"/>
      <c r="D439" s="98"/>
      <c r="E439" s="9"/>
      <c r="F439" s="76" t="str">
        <f t="shared" si="23"/>
        <v xml:space="preserve"> - </v>
      </c>
    </row>
    <row r="440" spans="1:6" x14ac:dyDescent="0.2">
      <c r="A440" s="22" t="str">
        <f t="shared" si="22"/>
        <v/>
      </c>
      <c r="B440" s="14"/>
      <c r="C440" s="9"/>
      <c r="D440" s="98"/>
      <c r="E440" s="9"/>
      <c r="F440" s="76" t="str">
        <f t="shared" si="23"/>
        <v xml:space="preserve"> - </v>
      </c>
    </row>
    <row r="441" spans="1:6" x14ac:dyDescent="0.2">
      <c r="A441" s="22" t="str">
        <f t="shared" si="22"/>
        <v/>
      </c>
      <c r="B441" s="14"/>
      <c r="C441" s="9"/>
      <c r="D441" s="98"/>
      <c r="E441" s="9"/>
      <c r="F441" s="76" t="str">
        <f t="shared" si="23"/>
        <v xml:space="preserve"> - </v>
      </c>
    </row>
    <row r="442" spans="1:6" x14ac:dyDescent="0.2">
      <c r="A442" s="22" t="str">
        <f t="shared" si="22"/>
        <v/>
      </c>
      <c r="B442" s="14"/>
      <c r="C442" s="9"/>
      <c r="D442" s="98"/>
      <c r="E442" s="9"/>
      <c r="F442" s="76" t="str">
        <f t="shared" si="23"/>
        <v xml:space="preserve"> - </v>
      </c>
    </row>
    <row r="443" spans="1:6" x14ac:dyDescent="0.2">
      <c r="A443" s="22" t="str">
        <f t="shared" si="22"/>
        <v/>
      </c>
      <c r="B443" s="14"/>
      <c r="C443" s="9"/>
      <c r="D443" s="98"/>
      <c r="E443" s="9"/>
      <c r="F443" s="76" t="str">
        <f t="shared" si="23"/>
        <v xml:space="preserve"> - </v>
      </c>
    </row>
    <row r="444" spans="1:6" x14ac:dyDescent="0.2">
      <c r="A444" s="22" t="str">
        <f t="shared" si="22"/>
        <v/>
      </c>
      <c r="B444" s="14"/>
      <c r="C444" s="9"/>
      <c r="D444" s="98"/>
      <c r="E444" s="9"/>
      <c r="F444" s="76" t="str">
        <f t="shared" si="23"/>
        <v xml:space="preserve"> - </v>
      </c>
    </row>
    <row r="445" spans="1:6" x14ac:dyDescent="0.2">
      <c r="A445" s="22" t="str">
        <f t="shared" si="22"/>
        <v/>
      </c>
      <c r="B445" s="14"/>
      <c r="C445" s="9"/>
      <c r="D445" s="98"/>
      <c r="E445" s="9"/>
      <c r="F445" s="76" t="str">
        <f t="shared" si="23"/>
        <v xml:space="preserve"> - </v>
      </c>
    </row>
    <row r="446" spans="1:6" x14ac:dyDescent="0.2">
      <c r="A446" s="22" t="str">
        <f t="shared" si="22"/>
        <v/>
      </c>
      <c r="B446" s="14"/>
      <c r="C446" s="9"/>
      <c r="D446" s="98"/>
      <c r="E446" s="9"/>
      <c r="F446" s="76" t="str">
        <f t="shared" si="23"/>
        <v xml:space="preserve"> - </v>
      </c>
    </row>
    <row r="447" spans="1:6" x14ac:dyDescent="0.2">
      <c r="A447" s="22" t="str">
        <f t="shared" si="22"/>
        <v/>
      </c>
      <c r="B447" s="14"/>
      <c r="C447" s="9"/>
      <c r="D447" s="98"/>
      <c r="E447" s="9"/>
      <c r="F447" s="76" t="str">
        <f t="shared" si="23"/>
        <v xml:space="preserve"> - </v>
      </c>
    </row>
    <row r="448" spans="1:6" x14ac:dyDescent="0.2">
      <c r="A448" s="22" t="str">
        <f t="shared" si="22"/>
        <v/>
      </c>
      <c r="B448" s="14"/>
      <c r="C448" s="9"/>
      <c r="D448" s="98"/>
      <c r="E448" s="9"/>
      <c r="F448" s="76" t="str">
        <f t="shared" si="23"/>
        <v xml:space="preserve"> - </v>
      </c>
    </row>
    <row r="449" spans="1:6" x14ac:dyDescent="0.2">
      <c r="A449" s="22" t="str">
        <f t="shared" si="22"/>
        <v/>
      </c>
      <c r="B449" s="14"/>
      <c r="C449" s="9"/>
      <c r="D449" s="98"/>
      <c r="E449" s="9"/>
      <c r="F449" s="76" t="str">
        <f t="shared" si="23"/>
        <v xml:space="preserve"> - </v>
      </c>
    </row>
    <row r="450" spans="1:6" x14ac:dyDescent="0.2">
      <c r="A450" s="22" t="str">
        <f t="shared" si="22"/>
        <v/>
      </c>
      <c r="B450" s="14"/>
      <c r="C450" s="9"/>
      <c r="D450" s="98"/>
      <c r="E450" s="9"/>
      <c r="F450" s="76" t="str">
        <f t="shared" si="23"/>
        <v xml:space="preserve"> - </v>
      </c>
    </row>
    <row r="451" spans="1:6" x14ac:dyDescent="0.2">
      <c r="A451" s="22" t="str">
        <f t="shared" ref="A451:A514" si="24">IF(B451&lt;&gt;"",TEXT($B451,"00")&amp;TEXT($C451,"00"),"")</f>
        <v/>
      </c>
      <c r="B451" s="14"/>
      <c r="C451" s="9"/>
      <c r="D451" s="98"/>
      <c r="E451" s="9"/>
      <c r="F451" s="76" t="str">
        <f t="shared" si="23"/>
        <v xml:space="preserve"> - </v>
      </c>
    </row>
    <row r="452" spans="1:6" x14ac:dyDescent="0.2">
      <c r="A452" s="22" t="str">
        <f t="shared" si="24"/>
        <v/>
      </c>
      <c r="B452" s="14"/>
      <c r="C452" s="9"/>
      <c r="D452" s="98"/>
      <c r="E452" s="9"/>
      <c r="F452" s="76" t="str">
        <f t="shared" si="23"/>
        <v xml:space="preserve"> - </v>
      </c>
    </row>
    <row r="453" spans="1:6" x14ac:dyDescent="0.2">
      <c r="A453" s="22" t="str">
        <f t="shared" si="24"/>
        <v/>
      </c>
      <c r="B453" s="14"/>
      <c r="C453" s="9"/>
      <c r="D453" s="98"/>
      <c r="E453" s="9"/>
      <c r="F453" s="76" t="str">
        <f t="shared" si="23"/>
        <v xml:space="preserve"> - </v>
      </c>
    </row>
    <row r="454" spans="1:6" x14ac:dyDescent="0.2">
      <c r="A454" s="22" t="str">
        <f t="shared" si="24"/>
        <v/>
      </c>
      <c r="B454" s="14"/>
      <c r="C454" s="9"/>
      <c r="D454" s="98"/>
      <c r="E454" s="9"/>
      <c r="F454" s="76" t="str">
        <f t="shared" ref="F454:F517" si="25">$A454&amp;" - "&amp;IF($D454&lt;&gt;"","["&amp;VLOOKUP($D454,$L$3:$M$103,2,0)&amp;"] ","")&amp;$E454&amp;IF($B454&lt;&gt;""," ("&amp;VLOOKUP($B454,$H$3:$J$103,3,0)&amp;")","")</f>
        <v xml:space="preserve"> - </v>
      </c>
    </row>
    <row r="455" spans="1:6" x14ac:dyDescent="0.2">
      <c r="A455" s="22" t="str">
        <f t="shared" si="24"/>
        <v/>
      </c>
      <c r="B455" s="14"/>
      <c r="C455" s="9"/>
      <c r="D455" s="98"/>
      <c r="E455" s="9"/>
      <c r="F455" s="76" t="str">
        <f t="shared" si="25"/>
        <v xml:space="preserve"> - </v>
      </c>
    </row>
    <row r="456" spans="1:6" x14ac:dyDescent="0.2">
      <c r="A456" s="22" t="str">
        <f t="shared" si="24"/>
        <v/>
      </c>
      <c r="B456" s="14"/>
      <c r="C456" s="9"/>
      <c r="D456" s="98"/>
      <c r="E456" s="9"/>
      <c r="F456" s="76" t="str">
        <f t="shared" si="25"/>
        <v xml:space="preserve"> - </v>
      </c>
    </row>
    <row r="457" spans="1:6" x14ac:dyDescent="0.2">
      <c r="A457" s="22" t="str">
        <f t="shared" si="24"/>
        <v/>
      </c>
      <c r="B457" s="14"/>
      <c r="C457" s="9"/>
      <c r="D457" s="98"/>
      <c r="E457" s="9"/>
      <c r="F457" s="76" t="str">
        <f t="shared" si="25"/>
        <v xml:space="preserve"> - </v>
      </c>
    </row>
    <row r="458" spans="1:6" x14ac:dyDescent="0.2">
      <c r="A458" s="22" t="str">
        <f t="shared" si="24"/>
        <v/>
      </c>
      <c r="B458" s="14"/>
      <c r="C458" s="9"/>
      <c r="D458" s="98"/>
      <c r="E458" s="9"/>
      <c r="F458" s="76" t="str">
        <f t="shared" si="25"/>
        <v xml:space="preserve"> - </v>
      </c>
    </row>
    <row r="459" spans="1:6" x14ac:dyDescent="0.2">
      <c r="A459" s="22" t="str">
        <f t="shared" si="24"/>
        <v/>
      </c>
      <c r="B459" s="14"/>
      <c r="C459" s="9"/>
      <c r="D459" s="98"/>
      <c r="E459" s="9"/>
      <c r="F459" s="76" t="str">
        <f t="shared" si="25"/>
        <v xml:space="preserve"> - </v>
      </c>
    </row>
    <row r="460" spans="1:6" x14ac:dyDescent="0.2">
      <c r="A460" s="22" t="str">
        <f t="shared" si="24"/>
        <v/>
      </c>
      <c r="B460" s="14"/>
      <c r="C460" s="9"/>
      <c r="D460" s="98"/>
      <c r="E460" s="9"/>
      <c r="F460" s="76" t="str">
        <f t="shared" si="25"/>
        <v xml:space="preserve"> - </v>
      </c>
    </row>
    <row r="461" spans="1:6" x14ac:dyDescent="0.2">
      <c r="A461" s="22" t="str">
        <f t="shared" si="24"/>
        <v/>
      </c>
      <c r="B461" s="14"/>
      <c r="C461" s="9"/>
      <c r="D461" s="98"/>
      <c r="E461" s="9"/>
      <c r="F461" s="76" t="str">
        <f t="shared" si="25"/>
        <v xml:space="preserve"> - </v>
      </c>
    </row>
    <row r="462" spans="1:6" x14ac:dyDescent="0.2">
      <c r="A462" s="22" t="str">
        <f t="shared" si="24"/>
        <v/>
      </c>
      <c r="B462" s="14"/>
      <c r="C462" s="9"/>
      <c r="D462" s="98"/>
      <c r="E462" s="9"/>
      <c r="F462" s="76" t="str">
        <f t="shared" si="25"/>
        <v xml:space="preserve"> - </v>
      </c>
    </row>
    <row r="463" spans="1:6" x14ac:dyDescent="0.2">
      <c r="A463" s="22" t="str">
        <f t="shared" si="24"/>
        <v/>
      </c>
      <c r="B463" s="14"/>
      <c r="C463" s="9"/>
      <c r="D463" s="98"/>
      <c r="E463" s="9"/>
      <c r="F463" s="76" t="str">
        <f t="shared" si="25"/>
        <v xml:space="preserve"> - </v>
      </c>
    </row>
    <row r="464" spans="1:6" x14ac:dyDescent="0.2">
      <c r="A464" s="22" t="str">
        <f t="shared" si="24"/>
        <v/>
      </c>
      <c r="B464" s="14"/>
      <c r="C464" s="9"/>
      <c r="D464" s="98"/>
      <c r="E464" s="9"/>
      <c r="F464" s="76" t="str">
        <f t="shared" si="25"/>
        <v xml:space="preserve"> - </v>
      </c>
    </row>
    <row r="465" spans="1:6" x14ac:dyDescent="0.2">
      <c r="A465" s="22" t="str">
        <f t="shared" si="24"/>
        <v/>
      </c>
      <c r="B465" s="14"/>
      <c r="C465" s="9"/>
      <c r="D465" s="98"/>
      <c r="E465" s="9"/>
      <c r="F465" s="76" t="str">
        <f t="shared" si="25"/>
        <v xml:space="preserve"> - </v>
      </c>
    </row>
    <row r="466" spans="1:6" x14ac:dyDescent="0.2">
      <c r="A466" s="22" t="str">
        <f t="shared" si="24"/>
        <v/>
      </c>
      <c r="B466" s="14"/>
      <c r="C466" s="9"/>
      <c r="D466" s="98"/>
      <c r="E466" s="9"/>
      <c r="F466" s="76" t="str">
        <f t="shared" si="25"/>
        <v xml:space="preserve"> - </v>
      </c>
    </row>
    <row r="467" spans="1:6" x14ac:dyDescent="0.2">
      <c r="A467" s="22" t="str">
        <f t="shared" si="24"/>
        <v/>
      </c>
      <c r="B467" s="14"/>
      <c r="C467" s="9"/>
      <c r="D467" s="98"/>
      <c r="E467" s="9"/>
      <c r="F467" s="76" t="str">
        <f t="shared" si="25"/>
        <v xml:space="preserve"> - </v>
      </c>
    </row>
    <row r="468" spans="1:6" x14ac:dyDescent="0.2">
      <c r="A468" s="22" t="str">
        <f t="shared" si="24"/>
        <v/>
      </c>
      <c r="B468" s="14"/>
      <c r="C468" s="9"/>
      <c r="D468" s="98"/>
      <c r="E468" s="9"/>
      <c r="F468" s="76" t="str">
        <f t="shared" si="25"/>
        <v xml:space="preserve"> - </v>
      </c>
    </row>
    <row r="469" spans="1:6" x14ac:dyDescent="0.2">
      <c r="A469" s="22" t="str">
        <f t="shared" si="24"/>
        <v/>
      </c>
      <c r="B469" s="14"/>
      <c r="C469" s="9"/>
      <c r="D469" s="98"/>
      <c r="E469" s="9"/>
      <c r="F469" s="76" t="str">
        <f t="shared" si="25"/>
        <v xml:space="preserve"> - </v>
      </c>
    </row>
    <row r="470" spans="1:6" x14ac:dyDescent="0.2">
      <c r="A470" s="22" t="str">
        <f t="shared" si="24"/>
        <v/>
      </c>
      <c r="B470" s="14"/>
      <c r="C470" s="9"/>
      <c r="D470" s="98"/>
      <c r="E470" s="9"/>
      <c r="F470" s="76" t="str">
        <f t="shared" si="25"/>
        <v xml:space="preserve"> - </v>
      </c>
    </row>
    <row r="471" spans="1:6" x14ac:dyDescent="0.2">
      <c r="A471" s="22" t="str">
        <f t="shared" si="24"/>
        <v/>
      </c>
      <c r="B471" s="14"/>
      <c r="C471" s="9"/>
      <c r="D471" s="98"/>
      <c r="E471" s="9"/>
      <c r="F471" s="76" t="str">
        <f t="shared" si="25"/>
        <v xml:space="preserve"> - </v>
      </c>
    </row>
    <row r="472" spans="1:6" x14ac:dyDescent="0.2">
      <c r="A472" s="22" t="str">
        <f t="shared" si="24"/>
        <v/>
      </c>
      <c r="B472" s="14"/>
      <c r="C472" s="9"/>
      <c r="D472" s="98"/>
      <c r="E472" s="9"/>
      <c r="F472" s="76" t="str">
        <f t="shared" si="25"/>
        <v xml:space="preserve"> - </v>
      </c>
    </row>
    <row r="473" spans="1:6" x14ac:dyDescent="0.2">
      <c r="A473" s="22" t="str">
        <f t="shared" si="24"/>
        <v/>
      </c>
      <c r="B473" s="14"/>
      <c r="C473" s="9"/>
      <c r="D473" s="98"/>
      <c r="E473" s="9"/>
      <c r="F473" s="76" t="str">
        <f t="shared" si="25"/>
        <v xml:space="preserve"> - </v>
      </c>
    </row>
    <row r="474" spans="1:6" x14ac:dyDescent="0.2">
      <c r="A474" s="22" t="str">
        <f t="shared" si="24"/>
        <v/>
      </c>
      <c r="B474" s="14"/>
      <c r="C474" s="9"/>
      <c r="D474" s="98"/>
      <c r="E474" s="9"/>
      <c r="F474" s="76" t="str">
        <f t="shared" si="25"/>
        <v xml:space="preserve"> - </v>
      </c>
    </row>
    <row r="475" spans="1:6" x14ac:dyDescent="0.2">
      <c r="A475" s="22" t="str">
        <f t="shared" si="24"/>
        <v/>
      </c>
      <c r="B475" s="14"/>
      <c r="C475" s="9"/>
      <c r="D475" s="98"/>
      <c r="E475" s="9"/>
      <c r="F475" s="76" t="str">
        <f t="shared" si="25"/>
        <v xml:space="preserve"> - </v>
      </c>
    </row>
    <row r="476" spans="1:6" x14ac:dyDescent="0.2">
      <c r="A476" s="22" t="str">
        <f t="shared" si="24"/>
        <v/>
      </c>
      <c r="B476" s="14"/>
      <c r="C476" s="9"/>
      <c r="D476" s="98"/>
      <c r="E476" s="9"/>
      <c r="F476" s="76" t="str">
        <f t="shared" si="25"/>
        <v xml:space="preserve"> - </v>
      </c>
    </row>
    <row r="477" spans="1:6" x14ac:dyDescent="0.2">
      <c r="A477" s="22" t="str">
        <f t="shared" si="24"/>
        <v/>
      </c>
      <c r="B477" s="14"/>
      <c r="C477" s="9"/>
      <c r="D477" s="98"/>
      <c r="E477" s="9"/>
      <c r="F477" s="76" t="str">
        <f t="shared" si="25"/>
        <v xml:space="preserve"> - </v>
      </c>
    </row>
    <row r="478" spans="1:6" x14ac:dyDescent="0.2">
      <c r="A478" s="22" t="str">
        <f t="shared" si="24"/>
        <v/>
      </c>
      <c r="B478" s="14"/>
      <c r="C478" s="9"/>
      <c r="D478" s="98"/>
      <c r="E478" s="9"/>
      <c r="F478" s="76" t="str">
        <f t="shared" si="25"/>
        <v xml:space="preserve"> - </v>
      </c>
    </row>
    <row r="479" spans="1:6" x14ac:dyDescent="0.2">
      <c r="A479" s="22" t="str">
        <f t="shared" si="24"/>
        <v/>
      </c>
      <c r="B479" s="14"/>
      <c r="C479" s="9"/>
      <c r="D479" s="98"/>
      <c r="E479" s="9"/>
      <c r="F479" s="76" t="str">
        <f t="shared" si="25"/>
        <v xml:space="preserve"> - </v>
      </c>
    </row>
    <row r="480" spans="1:6" x14ac:dyDescent="0.2">
      <c r="A480" s="22" t="str">
        <f t="shared" si="24"/>
        <v/>
      </c>
      <c r="B480" s="14"/>
      <c r="C480" s="9"/>
      <c r="D480" s="98"/>
      <c r="E480" s="9"/>
      <c r="F480" s="76" t="str">
        <f t="shared" si="25"/>
        <v xml:space="preserve"> - </v>
      </c>
    </row>
    <row r="481" spans="1:6" x14ac:dyDescent="0.2">
      <c r="A481" s="22" t="str">
        <f t="shared" si="24"/>
        <v/>
      </c>
      <c r="B481" s="14"/>
      <c r="C481" s="9"/>
      <c r="D481" s="98"/>
      <c r="E481" s="9"/>
      <c r="F481" s="76" t="str">
        <f t="shared" si="25"/>
        <v xml:space="preserve"> - </v>
      </c>
    </row>
    <row r="482" spans="1:6" x14ac:dyDescent="0.2">
      <c r="A482" s="22" t="str">
        <f t="shared" si="24"/>
        <v/>
      </c>
      <c r="B482" s="14"/>
      <c r="C482" s="9"/>
      <c r="D482" s="98"/>
      <c r="E482" s="9"/>
      <c r="F482" s="76" t="str">
        <f t="shared" si="25"/>
        <v xml:space="preserve"> - </v>
      </c>
    </row>
    <row r="483" spans="1:6" x14ac:dyDescent="0.2">
      <c r="A483" s="22" t="str">
        <f t="shared" si="24"/>
        <v/>
      </c>
      <c r="B483" s="14"/>
      <c r="C483" s="9"/>
      <c r="D483" s="98"/>
      <c r="E483" s="9"/>
      <c r="F483" s="76" t="str">
        <f t="shared" si="25"/>
        <v xml:space="preserve"> - </v>
      </c>
    </row>
    <row r="484" spans="1:6" x14ac:dyDescent="0.2">
      <c r="A484" s="22" t="str">
        <f t="shared" si="24"/>
        <v/>
      </c>
      <c r="B484" s="14"/>
      <c r="C484" s="9"/>
      <c r="D484" s="98"/>
      <c r="E484" s="9"/>
      <c r="F484" s="76" t="str">
        <f t="shared" si="25"/>
        <v xml:space="preserve"> - </v>
      </c>
    </row>
    <row r="485" spans="1:6" x14ac:dyDescent="0.2">
      <c r="A485" s="22" t="str">
        <f t="shared" si="24"/>
        <v/>
      </c>
      <c r="B485" s="14"/>
      <c r="C485" s="9"/>
      <c r="D485" s="98"/>
      <c r="E485" s="9"/>
      <c r="F485" s="76" t="str">
        <f t="shared" si="25"/>
        <v xml:space="preserve"> - </v>
      </c>
    </row>
    <row r="486" spans="1:6" x14ac:dyDescent="0.2">
      <c r="A486" s="22" t="str">
        <f t="shared" si="24"/>
        <v/>
      </c>
      <c r="B486" s="14"/>
      <c r="C486" s="9"/>
      <c r="D486" s="98"/>
      <c r="E486" s="9"/>
      <c r="F486" s="76" t="str">
        <f t="shared" si="25"/>
        <v xml:space="preserve"> - </v>
      </c>
    </row>
    <row r="487" spans="1:6" x14ac:dyDescent="0.2">
      <c r="A487" s="22" t="str">
        <f t="shared" si="24"/>
        <v/>
      </c>
      <c r="B487" s="14"/>
      <c r="C487" s="9"/>
      <c r="D487" s="98"/>
      <c r="E487" s="9"/>
      <c r="F487" s="76" t="str">
        <f t="shared" si="25"/>
        <v xml:space="preserve"> - </v>
      </c>
    </row>
    <row r="488" spans="1:6" x14ac:dyDescent="0.2">
      <c r="A488" s="22" t="str">
        <f t="shared" si="24"/>
        <v/>
      </c>
      <c r="B488" s="14"/>
      <c r="C488" s="9"/>
      <c r="D488" s="98"/>
      <c r="E488" s="9"/>
      <c r="F488" s="76" t="str">
        <f t="shared" si="25"/>
        <v xml:space="preserve"> - </v>
      </c>
    </row>
    <row r="489" spans="1:6" x14ac:dyDescent="0.2">
      <c r="A489" s="22" t="str">
        <f t="shared" si="24"/>
        <v/>
      </c>
      <c r="B489" s="14"/>
      <c r="C489" s="9"/>
      <c r="D489" s="98"/>
      <c r="E489" s="9"/>
      <c r="F489" s="76" t="str">
        <f t="shared" si="25"/>
        <v xml:space="preserve"> - </v>
      </c>
    </row>
    <row r="490" spans="1:6" x14ac:dyDescent="0.2">
      <c r="A490" s="22" t="str">
        <f t="shared" si="24"/>
        <v/>
      </c>
      <c r="B490" s="14"/>
      <c r="C490" s="9"/>
      <c r="D490" s="98"/>
      <c r="E490" s="9"/>
      <c r="F490" s="76" t="str">
        <f t="shared" si="25"/>
        <v xml:space="preserve"> - </v>
      </c>
    </row>
    <row r="491" spans="1:6" x14ac:dyDescent="0.2">
      <c r="A491" s="22" t="str">
        <f t="shared" si="24"/>
        <v/>
      </c>
      <c r="B491" s="14"/>
      <c r="C491" s="9"/>
      <c r="D491" s="98"/>
      <c r="E491" s="9"/>
      <c r="F491" s="76" t="str">
        <f t="shared" si="25"/>
        <v xml:space="preserve"> - </v>
      </c>
    </row>
    <row r="492" spans="1:6" x14ac:dyDescent="0.2">
      <c r="A492" s="22" t="str">
        <f t="shared" si="24"/>
        <v/>
      </c>
      <c r="B492" s="14"/>
      <c r="C492" s="9"/>
      <c r="D492" s="98"/>
      <c r="E492" s="9"/>
      <c r="F492" s="76" t="str">
        <f t="shared" si="25"/>
        <v xml:space="preserve"> - </v>
      </c>
    </row>
    <row r="493" spans="1:6" x14ac:dyDescent="0.2">
      <c r="A493" s="22" t="str">
        <f t="shared" si="24"/>
        <v/>
      </c>
      <c r="B493" s="14"/>
      <c r="C493" s="9"/>
      <c r="D493" s="98"/>
      <c r="E493" s="9"/>
      <c r="F493" s="76" t="str">
        <f t="shared" si="25"/>
        <v xml:space="preserve"> - </v>
      </c>
    </row>
    <row r="494" spans="1:6" x14ac:dyDescent="0.2">
      <c r="A494" s="22" t="str">
        <f t="shared" si="24"/>
        <v/>
      </c>
      <c r="B494" s="14"/>
      <c r="C494" s="9"/>
      <c r="D494" s="98"/>
      <c r="E494" s="9"/>
      <c r="F494" s="76" t="str">
        <f t="shared" si="25"/>
        <v xml:space="preserve"> - </v>
      </c>
    </row>
    <row r="495" spans="1:6" x14ac:dyDescent="0.2">
      <c r="A495" s="22" t="str">
        <f t="shared" si="24"/>
        <v/>
      </c>
      <c r="B495" s="14"/>
      <c r="C495" s="9"/>
      <c r="D495" s="98"/>
      <c r="E495" s="9"/>
      <c r="F495" s="76" t="str">
        <f t="shared" si="25"/>
        <v xml:space="preserve"> - </v>
      </c>
    </row>
    <row r="496" spans="1:6" x14ac:dyDescent="0.2">
      <c r="A496" s="22" t="str">
        <f t="shared" si="24"/>
        <v/>
      </c>
      <c r="B496" s="14"/>
      <c r="C496" s="9"/>
      <c r="D496" s="98"/>
      <c r="E496" s="9"/>
      <c r="F496" s="76" t="str">
        <f t="shared" si="25"/>
        <v xml:space="preserve"> - </v>
      </c>
    </row>
    <row r="497" spans="1:6" x14ac:dyDescent="0.2">
      <c r="A497" s="22" t="str">
        <f t="shared" si="24"/>
        <v/>
      </c>
      <c r="B497" s="14"/>
      <c r="C497" s="9"/>
      <c r="D497" s="98"/>
      <c r="E497" s="9"/>
      <c r="F497" s="76" t="str">
        <f t="shared" si="25"/>
        <v xml:space="preserve"> - </v>
      </c>
    </row>
    <row r="498" spans="1:6" x14ac:dyDescent="0.2">
      <c r="A498" s="22" t="str">
        <f t="shared" si="24"/>
        <v/>
      </c>
      <c r="B498" s="14"/>
      <c r="C498" s="9"/>
      <c r="D498" s="98"/>
      <c r="E498" s="9"/>
      <c r="F498" s="76" t="str">
        <f t="shared" si="25"/>
        <v xml:space="preserve"> - </v>
      </c>
    </row>
    <row r="499" spans="1:6" x14ac:dyDescent="0.2">
      <c r="A499" s="22" t="str">
        <f t="shared" si="24"/>
        <v/>
      </c>
      <c r="B499" s="14"/>
      <c r="C499" s="9"/>
      <c r="D499" s="98"/>
      <c r="E499" s="9"/>
      <c r="F499" s="76" t="str">
        <f t="shared" si="25"/>
        <v xml:space="preserve"> - </v>
      </c>
    </row>
    <row r="500" spans="1:6" x14ac:dyDescent="0.2">
      <c r="A500" s="22" t="str">
        <f t="shared" si="24"/>
        <v/>
      </c>
      <c r="B500" s="14"/>
      <c r="C500" s="9"/>
      <c r="D500" s="98"/>
      <c r="E500" s="9"/>
      <c r="F500" s="76" t="str">
        <f t="shared" si="25"/>
        <v xml:space="preserve"> - </v>
      </c>
    </row>
    <row r="501" spans="1:6" x14ac:dyDescent="0.2">
      <c r="A501" s="22" t="str">
        <f t="shared" si="24"/>
        <v/>
      </c>
      <c r="B501" s="14"/>
      <c r="C501" s="9"/>
      <c r="D501" s="98"/>
      <c r="E501" s="9"/>
      <c r="F501" s="76" t="str">
        <f t="shared" si="25"/>
        <v xml:space="preserve"> - </v>
      </c>
    </row>
    <row r="502" spans="1:6" x14ac:dyDescent="0.2">
      <c r="A502" s="22" t="str">
        <f t="shared" si="24"/>
        <v/>
      </c>
      <c r="B502" s="14"/>
      <c r="C502" s="9"/>
      <c r="D502" s="98"/>
      <c r="E502" s="9"/>
      <c r="F502" s="76" t="str">
        <f t="shared" si="25"/>
        <v xml:space="preserve"> - </v>
      </c>
    </row>
    <row r="503" spans="1:6" x14ac:dyDescent="0.2">
      <c r="A503" s="22" t="str">
        <f t="shared" si="24"/>
        <v/>
      </c>
      <c r="B503" s="14"/>
      <c r="C503" s="9"/>
      <c r="D503" s="98"/>
      <c r="E503" s="9"/>
      <c r="F503" s="76" t="str">
        <f t="shared" si="25"/>
        <v xml:space="preserve"> - </v>
      </c>
    </row>
    <row r="504" spans="1:6" x14ac:dyDescent="0.2">
      <c r="A504" s="22" t="str">
        <f t="shared" si="24"/>
        <v/>
      </c>
      <c r="B504" s="14"/>
      <c r="C504" s="9"/>
      <c r="D504" s="98"/>
      <c r="E504" s="9"/>
      <c r="F504" s="76" t="str">
        <f t="shared" si="25"/>
        <v xml:space="preserve"> - </v>
      </c>
    </row>
    <row r="505" spans="1:6" x14ac:dyDescent="0.2">
      <c r="A505" s="22" t="str">
        <f t="shared" si="24"/>
        <v/>
      </c>
      <c r="B505" s="14"/>
      <c r="C505" s="9"/>
      <c r="D505" s="98"/>
      <c r="E505" s="9"/>
      <c r="F505" s="76" t="str">
        <f t="shared" si="25"/>
        <v xml:space="preserve"> - </v>
      </c>
    </row>
    <row r="506" spans="1:6" x14ac:dyDescent="0.2">
      <c r="A506" s="22" t="str">
        <f t="shared" si="24"/>
        <v/>
      </c>
      <c r="B506" s="14"/>
      <c r="C506" s="9"/>
      <c r="D506" s="98"/>
      <c r="E506" s="9"/>
      <c r="F506" s="76" t="str">
        <f t="shared" si="25"/>
        <v xml:space="preserve"> - </v>
      </c>
    </row>
    <row r="507" spans="1:6" x14ac:dyDescent="0.2">
      <c r="A507" s="22" t="str">
        <f t="shared" si="24"/>
        <v/>
      </c>
      <c r="B507" s="14"/>
      <c r="C507" s="9"/>
      <c r="D507" s="98"/>
      <c r="E507" s="9"/>
      <c r="F507" s="76" t="str">
        <f t="shared" si="25"/>
        <v xml:space="preserve"> - </v>
      </c>
    </row>
    <row r="508" spans="1:6" x14ac:dyDescent="0.2">
      <c r="A508" s="22" t="str">
        <f t="shared" si="24"/>
        <v/>
      </c>
      <c r="B508" s="14"/>
      <c r="C508" s="9"/>
      <c r="D508" s="98"/>
      <c r="E508" s="9"/>
      <c r="F508" s="76" t="str">
        <f t="shared" si="25"/>
        <v xml:space="preserve"> - </v>
      </c>
    </row>
    <row r="509" spans="1:6" x14ac:dyDescent="0.2">
      <c r="A509" s="22" t="str">
        <f t="shared" si="24"/>
        <v/>
      </c>
      <c r="B509" s="14"/>
      <c r="C509" s="9"/>
      <c r="D509" s="98"/>
      <c r="E509" s="9"/>
      <c r="F509" s="76" t="str">
        <f t="shared" si="25"/>
        <v xml:space="preserve"> - </v>
      </c>
    </row>
    <row r="510" spans="1:6" x14ac:dyDescent="0.2">
      <c r="A510" s="22" t="str">
        <f t="shared" si="24"/>
        <v/>
      </c>
      <c r="B510" s="14"/>
      <c r="C510" s="9"/>
      <c r="D510" s="98"/>
      <c r="E510" s="9"/>
      <c r="F510" s="76" t="str">
        <f t="shared" si="25"/>
        <v xml:space="preserve"> - </v>
      </c>
    </row>
    <row r="511" spans="1:6" x14ac:dyDescent="0.2">
      <c r="A511" s="22" t="str">
        <f t="shared" si="24"/>
        <v/>
      </c>
      <c r="B511" s="14"/>
      <c r="C511" s="9"/>
      <c r="D511" s="98"/>
      <c r="E511" s="9"/>
      <c r="F511" s="76" t="str">
        <f t="shared" si="25"/>
        <v xml:space="preserve"> - </v>
      </c>
    </row>
    <row r="512" spans="1:6" x14ac:dyDescent="0.2">
      <c r="A512" s="22" t="str">
        <f t="shared" si="24"/>
        <v/>
      </c>
      <c r="B512" s="14"/>
      <c r="C512" s="9"/>
      <c r="D512" s="98"/>
      <c r="E512" s="9"/>
      <c r="F512" s="76" t="str">
        <f t="shared" si="25"/>
        <v xml:space="preserve"> - </v>
      </c>
    </row>
    <row r="513" spans="1:6" x14ac:dyDescent="0.2">
      <c r="A513" s="22" t="str">
        <f t="shared" si="24"/>
        <v/>
      </c>
      <c r="B513" s="14"/>
      <c r="C513" s="9"/>
      <c r="D513" s="98"/>
      <c r="E513" s="9"/>
      <c r="F513" s="76" t="str">
        <f t="shared" si="25"/>
        <v xml:space="preserve"> - </v>
      </c>
    </row>
    <row r="514" spans="1:6" x14ac:dyDescent="0.2">
      <c r="A514" s="22" t="str">
        <f t="shared" si="24"/>
        <v/>
      </c>
      <c r="B514" s="14"/>
      <c r="C514" s="9"/>
      <c r="D514" s="98"/>
      <c r="E514" s="9"/>
      <c r="F514" s="76" t="str">
        <f t="shared" si="25"/>
        <v xml:space="preserve"> - </v>
      </c>
    </row>
    <row r="515" spans="1:6" x14ac:dyDescent="0.2">
      <c r="A515" s="22" t="str">
        <f t="shared" ref="A515:A578" si="26">IF(B515&lt;&gt;"",TEXT($B515,"00")&amp;TEXT($C515,"00"),"")</f>
        <v/>
      </c>
      <c r="B515" s="14"/>
      <c r="C515" s="9"/>
      <c r="D515" s="98"/>
      <c r="E515" s="9"/>
      <c r="F515" s="76" t="str">
        <f t="shared" si="25"/>
        <v xml:space="preserve"> - </v>
      </c>
    </row>
    <row r="516" spans="1:6" x14ac:dyDescent="0.2">
      <c r="A516" s="22" t="str">
        <f t="shared" si="26"/>
        <v/>
      </c>
      <c r="B516" s="14"/>
      <c r="C516" s="9"/>
      <c r="D516" s="98"/>
      <c r="E516" s="9"/>
      <c r="F516" s="76" t="str">
        <f t="shared" si="25"/>
        <v xml:space="preserve"> - </v>
      </c>
    </row>
    <row r="517" spans="1:6" x14ac:dyDescent="0.2">
      <c r="A517" s="22" t="str">
        <f t="shared" si="26"/>
        <v/>
      </c>
      <c r="B517" s="14"/>
      <c r="C517" s="9"/>
      <c r="D517" s="98"/>
      <c r="E517" s="9"/>
      <c r="F517" s="76" t="str">
        <f t="shared" si="25"/>
        <v xml:space="preserve"> - </v>
      </c>
    </row>
    <row r="518" spans="1:6" x14ac:dyDescent="0.2">
      <c r="A518" s="22" t="str">
        <f t="shared" si="26"/>
        <v/>
      </c>
      <c r="B518" s="14"/>
      <c r="C518" s="9"/>
      <c r="D518" s="98"/>
      <c r="E518" s="9"/>
      <c r="F518" s="76" t="str">
        <f t="shared" ref="F518:F581" si="27">$A518&amp;" - "&amp;IF($D518&lt;&gt;"","["&amp;VLOOKUP($D518,$L$3:$M$103,2,0)&amp;"] ","")&amp;$E518&amp;IF($B518&lt;&gt;""," ("&amp;VLOOKUP($B518,$H$3:$J$103,3,0)&amp;")","")</f>
        <v xml:space="preserve"> - </v>
      </c>
    </row>
    <row r="519" spans="1:6" x14ac:dyDescent="0.2">
      <c r="A519" s="22" t="str">
        <f t="shared" si="26"/>
        <v/>
      </c>
      <c r="B519" s="14"/>
      <c r="C519" s="9"/>
      <c r="D519" s="98"/>
      <c r="E519" s="9"/>
      <c r="F519" s="76" t="str">
        <f t="shared" si="27"/>
        <v xml:space="preserve"> - </v>
      </c>
    </row>
    <row r="520" spans="1:6" x14ac:dyDescent="0.2">
      <c r="A520" s="22" t="str">
        <f t="shared" si="26"/>
        <v/>
      </c>
      <c r="B520" s="14"/>
      <c r="C520" s="9"/>
      <c r="D520" s="98"/>
      <c r="E520" s="9"/>
      <c r="F520" s="76" t="str">
        <f t="shared" si="27"/>
        <v xml:space="preserve"> - </v>
      </c>
    </row>
    <row r="521" spans="1:6" x14ac:dyDescent="0.2">
      <c r="A521" s="22" t="str">
        <f t="shared" si="26"/>
        <v/>
      </c>
      <c r="B521" s="14"/>
      <c r="C521" s="9"/>
      <c r="D521" s="98"/>
      <c r="E521" s="9"/>
      <c r="F521" s="76" t="str">
        <f t="shared" si="27"/>
        <v xml:space="preserve"> - </v>
      </c>
    </row>
    <row r="522" spans="1:6" x14ac:dyDescent="0.2">
      <c r="A522" s="22" t="str">
        <f t="shared" si="26"/>
        <v/>
      </c>
      <c r="B522" s="14"/>
      <c r="C522" s="9"/>
      <c r="D522" s="98"/>
      <c r="E522" s="9"/>
      <c r="F522" s="76" t="str">
        <f t="shared" si="27"/>
        <v xml:space="preserve"> - </v>
      </c>
    </row>
    <row r="523" spans="1:6" x14ac:dyDescent="0.2">
      <c r="A523" s="22" t="str">
        <f t="shared" si="26"/>
        <v/>
      </c>
      <c r="B523" s="14"/>
      <c r="C523" s="9"/>
      <c r="D523" s="98"/>
      <c r="E523" s="9"/>
      <c r="F523" s="76" t="str">
        <f t="shared" si="27"/>
        <v xml:space="preserve"> - </v>
      </c>
    </row>
    <row r="524" spans="1:6" x14ac:dyDescent="0.2">
      <c r="A524" s="22" t="str">
        <f t="shared" si="26"/>
        <v/>
      </c>
      <c r="B524" s="14"/>
      <c r="C524" s="9"/>
      <c r="D524" s="98"/>
      <c r="E524" s="9"/>
      <c r="F524" s="76" t="str">
        <f t="shared" si="27"/>
        <v xml:space="preserve"> - </v>
      </c>
    </row>
    <row r="525" spans="1:6" x14ac:dyDescent="0.2">
      <c r="A525" s="22" t="str">
        <f t="shared" si="26"/>
        <v/>
      </c>
      <c r="B525" s="14"/>
      <c r="C525" s="9"/>
      <c r="D525" s="98"/>
      <c r="E525" s="9"/>
      <c r="F525" s="76" t="str">
        <f t="shared" si="27"/>
        <v xml:space="preserve"> - </v>
      </c>
    </row>
    <row r="526" spans="1:6" x14ac:dyDescent="0.2">
      <c r="A526" s="22" t="str">
        <f t="shared" si="26"/>
        <v/>
      </c>
      <c r="B526" s="14"/>
      <c r="C526" s="9"/>
      <c r="D526" s="98"/>
      <c r="E526" s="9"/>
      <c r="F526" s="76" t="str">
        <f t="shared" si="27"/>
        <v xml:space="preserve"> - </v>
      </c>
    </row>
    <row r="527" spans="1:6" x14ac:dyDescent="0.2">
      <c r="A527" s="22" t="str">
        <f t="shared" si="26"/>
        <v/>
      </c>
      <c r="B527" s="14"/>
      <c r="C527" s="9"/>
      <c r="D527" s="98"/>
      <c r="E527" s="9"/>
      <c r="F527" s="76" t="str">
        <f t="shared" si="27"/>
        <v xml:space="preserve"> - </v>
      </c>
    </row>
    <row r="528" spans="1:6" x14ac:dyDescent="0.2">
      <c r="A528" s="22" t="str">
        <f t="shared" si="26"/>
        <v/>
      </c>
      <c r="B528" s="14"/>
      <c r="C528" s="9"/>
      <c r="D528" s="98"/>
      <c r="E528" s="9"/>
      <c r="F528" s="76" t="str">
        <f t="shared" si="27"/>
        <v xml:space="preserve"> - </v>
      </c>
    </row>
    <row r="529" spans="1:6" x14ac:dyDescent="0.2">
      <c r="A529" s="22" t="str">
        <f t="shared" si="26"/>
        <v/>
      </c>
      <c r="B529" s="14"/>
      <c r="C529" s="9"/>
      <c r="D529" s="98"/>
      <c r="E529" s="9"/>
      <c r="F529" s="76" t="str">
        <f t="shared" si="27"/>
        <v xml:space="preserve"> - </v>
      </c>
    </row>
    <row r="530" spans="1:6" x14ac:dyDescent="0.2">
      <c r="A530" s="22" t="str">
        <f t="shared" si="26"/>
        <v/>
      </c>
      <c r="B530" s="14"/>
      <c r="C530" s="9"/>
      <c r="D530" s="98"/>
      <c r="E530" s="9"/>
      <c r="F530" s="76" t="str">
        <f t="shared" si="27"/>
        <v xml:space="preserve"> - </v>
      </c>
    </row>
    <row r="531" spans="1:6" x14ac:dyDescent="0.2">
      <c r="A531" s="22" t="str">
        <f t="shared" si="26"/>
        <v/>
      </c>
      <c r="B531" s="14"/>
      <c r="C531" s="9"/>
      <c r="D531" s="98"/>
      <c r="E531" s="9"/>
      <c r="F531" s="76" t="str">
        <f t="shared" si="27"/>
        <v xml:space="preserve"> - </v>
      </c>
    </row>
    <row r="532" spans="1:6" x14ac:dyDescent="0.2">
      <c r="A532" s="22" t="str">
        <f t="shared" si="26"/>
        <v/>
      </c>
      <c r="B532" s="14"/>
      <c r="C532" s="9"/>
      <c r="D532" s="98"/>
      <c r="E532" s="9"/>
      <c r="F532" s="76" t="str">
        <f t="shared" si="27"/>
        <v xml:space="preserve"> - </v>
      </c>
    </row>
    <row r="533" spans="1:6" x14ac:dyDescent="0.2">
      <c r="A533" s="22" t="str">
        <f t="shared" si="26"/>
        <v/>
      </c>
      <c r="B533" s="14"/>
      <c r="C533" s="9"/>
      <c r="D533" s="98"/>
      <c r="E533" s="9"/>
      <c r="F533" s="76" t="str">
        <f t="shared" si="27"/>
        <v xml:space="preserve"> - </v>
      </c>
    </row>
    <row r="534" spans="1:6" x14ac:dyDescent="0.2">
      <c r="A534" s="22" t="str">
        <f t="shared" si="26"/>
        <v/>
      </c>
      <c r="B534" s="14"/>
      <c r="C534" s="9"/>
      <c r="D534" s="98"/>
      <c r="E534" s="9"/>
      <c r="F534" s="76" t="str">
        <f t="shared" si="27"/>
        <v xml:space="preserve"> - </v>
      </c>
    </row>
    <row r="535" spans="1:6" x14ac:dyDescent="0.2">
      <c r="A535" s="22" t="str">
        <f t="shared" si="26"/>
        <v/>
      </c>
      <c r="B535" s="14"/>
      <c r="C535" s="9"/>
      <c r="D535" s="98"/>
      <c r="E535" s="9"/>
      <c r="F535" s="76" t="str">
        <f t="shared" si="27"/>
        <v xml:space="preserve"> - </v>
      </c>
    </row>
    <row r="536" spans="1:6" x14ac:dyDescent="0.2">
      <c r="A536" s="22" t="str">
        <f t="shared" si="26"/>
        <v/>
      </c>
      <c r="B536" s="14"/>
      <c r="C536" s="9"/>
      <c r="D536" s="98"/>
      <c r="E536" s="9"/>
      <c r="F536" s="76" t="str">
        <f t="shared" si="27"/>
        <v xml:space="preserve"> - </v>
      </c>
    </row>
    <row r="537" spans="1:6" x14ac:dyDescent="0.2">
      <c r="A537" s="22" t="str">
        <f t="shared" si="26"/>
        <v/>
      </c>
      <c r="B537" s="14"/>
      <c r="C537" s="9"/>
      <c r="D537" s="98"/>
      <c r="E537" s="9"/>
      <c r="F537" s="76" t="str">
        <f t="shared" si="27"/>
        <v xml:space="preserve"> - </v>
      </c>
    </row>
    <row r="538" spans="1:6" x14ac:dyDescent="0.2">
      <c r="A538" s="22" t="str">
        <f t="shared" si="26"/>
        <v/>
      </c>
      <c r="B538" s="14"/>
      <c r="C538" s="9"/>
      <c r="D538" s="98"/>
      <c r="E538" s="9"/>
      <c r="F538" s="76" t="str">
        <f t="shared" si="27"/>
        <v xml:space="preserve"> - </v>
      </c>
    </row>
    <row r="539" spans="1:6" x14ac:dyDescent="0.2">
      <c r="A539" s="22" t="str">
        <f t="shared" si="26"/>
        <v/>
      </c>
      <c r="B539" s="14"/>
      <c r="C539" s="9"/>
      <c r="D539" s="98"/>
      <c r="E539" s="9"/>
      <c r="F539" s="76" t="str">
        <f t="shared" si="27"/>
        <v xml:space="preserve"> - </v>
      </c>
    </row>
    <row r="540" spans="1:6" x14ac:dyDescent="0.2">
      <c r="A540" s="22" t="str">
        <f t="shared" si="26"/>
        <v/>
      </c>
      <c r="B540" s="14"/>
      <c r="C540" s="9"/>
      <c r="D540" s="98"/>
      <c r="E540" s="9"/>
      <c r="F540" s="76" t="str">
        <f t="shared" si="27"/>
        <v xml:space="preserve"> - </v>
      </c>
    </row>
    <row r="541" spans="1:6" x14ac:dyDescent="0.2">
      <c r="A541" s="22" t="str">
        <f t="shared" si="26"/>
        <v/>
      </c>
      <c r="B541" s="14"/>
      <c r="C541" s="9"/>
      <c r="D541" s="98"/>
      <c r="E541" s="9"/>
      <c r="F541" s="76" t="str">
        <f t="shared" si="27"/>
        <v xml:space="preserve"> - </v>
      </c>
    </row>
    <row r="542" spans="1:6" x14ac:dyDescent="0.2">
      <c r="A542" s="22" t="str">
        <f t="shared" si="26"/>
        <v/>
      </c>
      <c r="B542" s="14"/>
      <c r="C542" s="9"/>
      <c r="D542" s="98"/>
      <c r="E542" s="9"/>
      <c r="F542" s="76" t="str">
        <f t="shared" si="27"/>
        <v xml:space="preserve"> - </v>
      </c>
    </row>
    <row r="543" spans="1:6" x14ac:dyDescent="0.2">
      <c r="A543" s="22" t="str">
        <f t="shared" si="26"/>
        <v/>
      </c>
      <c r="B543" s="14"/>
      <c r="C543" s="9"/>
      <c r="D543" s="98"/>
      <c r="E543" s="9"/>
      <c r="F543" s="76" t="str">
        <f t="shared" si="27"/>
        <v xml:space="preserve"> - </v>
      </c>
    </row>
    <row r="544" spans="1:6" x14ac:dyDescent="0.2">
      <c r="A544" s="22" t="str">
        <f t="shared" si="26"/>
        <v/>
      </c>
      <c r="B544" s="14"/>
      <c r="C544" s="9"/>
      <c r="D544" s="98"/>
      <c r="E544" s="9"/>
      <c r="F544" s="76" t="str">
        <f t="shared" si="27"/>
        <v xml:space="preserve"> - </v>
      </c>
    </row>
    <row r="545" spans="1:6" x14ac:dyDescent="0.2">
      <c r="A545" s="22" t="str">
        <f t="shared" si="26"/>
        <v/>
      </c>
      <c r="B545" s="14"/>
      <c r="C545" s="9"/>
      <c r="D545" s="98"/>
      <c r="E545" s="9"/>
      <c r="F545" s="76" t="str">
        <f t="shared" si="27"/>
        <v xml:space="preserve"> - </v>
      </c>
    </row>
    <row r="546" spans="1:6" x14ac:dyDescent="0.2">
      <c r="A546" s="22" t="str">
        <f t="shared" si="26"/>
        <v/>
      </c>
      <c r="B546" s="14"/>
      <c r="C546" s="9"/>
      <c r="D546" s="98"/>
      <c r="E546" s="9"/>
      <c r="F546" s="76" t="str">
        <f t="shared" si="27"/>
        <v xml:space="preserve"> - </v>
      </c>
    </row>
    <row r="547" spans="1:6" x14ac:dyDescent="0.2">
      <c r="A547" s="22" t="str">
        <f t="shared" si="26"/>
        <v/>
      </c>
      <c r="B547" s="14"/>
      <c r="C547" s="9"/>
      <c r="D547" s="98"/>
      <c r="E547" s="9"/>
      <c r="F547" s="76" t="str">
        <f t="shared" si="27"/>
        <v xml:space="preserve"> - </v>
      </c>
    </row>
    <row r="548" spans="1:6" x14ac:dyDescent="0.2">
      <c r="A548" s="22" t="str">
        <f t="shared" si="26"/>
        <v/>
      </c>
      <c r="B548" s="14"/>
      <c r="C548" s="9"/>
      <c r="D548" s="98"/>
      <c r="E548" s="9"/>
      <c r="F548" s="76" t="str">
        <f t="shared" si="27"/>
        <v xml:space="preserve"> - </v>
      </c>
    </row>
    <row r="549" spans="1:6" x14ac:dyDescent="0.2">
      <c r="A549" s="22" t="str">
        <f t="shared" si="26"/>
        <v/>
      </c>
      <c r="B549" s="14"/>
      <c r="C549" s="9"/>
      <c r="D549" s="98"/>
      <c r="E549" s="9"/>
      <c r="F549" s="76" t="str">
        <f t="shared" si="27"/>
        <v xml:space="preserve"> - </v>
      </c>
    </row>
    <row r="550" spans="1:6" x14ac:dyDescent="0.2">
      <c r="A550" s="22" t="str">
        <f t="shared" si="26"/>
        <v/>
      </c>
      <c r="B550" s="14"/>
      <c r="C550" s="9"/>
      <c r="D550" s="98"/>
      <c r="E550" s="9"/>
      <c r="F550" s="76" t="str">
        <f t="shared" si="27"/>
        <v xml:space="preserve"> - </v>
      </c>
    </row>
    <row r="551" spans="1:6" x14ac:dyDescent="0.2">
      <c r="A551" s="22" t="str">
        <f t="shared" si="26"/>
        <v/>
      </c>
      <c r="B551" s="14"/>
      <c r="C551" s="9"/>
      <c r="D551" s="98"/>
      <c r="E551" s="9"/>
      <c r="F551" s="76" t="str">
        <f t="shared" si="27"/>
        <v xml:space="preserve"> - </v>
      </c>
    </row>
    <row r="552" spans="1:6" x14ac:dyDescent="0.2">
      <c r="A552" s="22" t="str">
        <f t="shared" si="26"/>
        <v/>
      </c>
      <c r="B552" s="14"/>
      <c r="C552" s="9"/>
      <c r="D552" s="98"/>
      <c r="E552" s="9"/>
      <c r="F552" s="76" t="str">
        <f t="shared" si="27"/>
        <v xml:space="preserve"> - </v>
      </c>
    </row>
    <row r="553" spans="1:6" x14ac:dyDescent="0.2">
      <c r="A553" s="22" t="str">
        <f t="shared" si="26"/>
        <v/>
      </c>
      <c r="B553" s="14"/>
      <c r="C553" s="9"/>
      <c r="D553" s="98"/>
      <c r="E553" s="9"/>
      <c r="F553" s="76" t="str">
        <f t="shared" si="27"/>
        <v xml:space="preserve"> - </v>
      </c>
    </row>
    <row r="554" spans="1:6" x14ac:dyDescent="0.2">
      <c r="A554" s="22" t="str">
        <f t="shared" si="26"/>
        <v/>
      </c>
      <c r="B554" s="14"/>
      <c r="C554" s="9"/>
      <c r="D554" s="98"/>
      <c r="E554" s="9"/>
      <c r="F554" s="76" t="str">
        <f t="shared" si="27"/>
        <v xml:space="preserve"> - </v>
      </c>
    </row>
    <row r="555" spans="1:6" x14ac:dyDescent="0.2">
      <c r="A555" s="22" t="str">
        <f t="shared" si="26"/>
        <v/>
      </c>
      <c r="B555" s="14"/>
      <c r="C555" s="9"/>
      <c r="D555" s="98"/>
      <c r="E555" s="9"/>
      <c r="F555" s="76" t="str">
        <f t="shared" si="27"/>
        <v xml:space="preserve"> - </v>
      </c>
    </row>
    <row r="556" spans="1:6" x14ac:dyDescent="0.2">
      <c r="A556" s="22" t="str">
        <f t="shared" si="26"/>
        <v/>
      </c>
      <c r="B556" s="14"/>
      <c r="C556" s="9"/>
      <c r="D556" s="98"/>
      <c r="E556" s="9"/>
      <c r="F556" s="76" t="str">
        <f t="shared" si="27"/>
        <v xml:space="preserve"> - </v>
      </c>
    </row>
    <row r="557" spans="1:6" x14ac:dyDescent="0.2">
      <c r="A557" s="22" t="str">
        <f t="shared" si="26"/>
        <v/>
      </c>
      <c r="B557" s="14"/>
      <c r="C557" s="9"/>
      <c r="D557" s="98"/>
      <c r="E557" s="9"/>
      <c r="F557" s="76" t="str">
        <f t="shared" si="27"/>
        <v xml:space="preserve"> - </v>
      </c>
    </row>
    <row r="558" spans="1:6" x14ac:dyDescent="0.2">
      <c r="A558" s="22" t="str">
        <f t="shared" si="26"/>
        <v/>
      </c>
      <c r="B558" s="14"/>
      <c r="C558" s="9"/>
      <c r="D558" s="98"/>
      <c r="E558" s="9"/>
      <c r="F558" s="76" t="str">
        <f t="shared" si="27"/>
        <v xml:space="preserve"> - </v>
      </c>
    </row>
    <row r="559" spans="1:6" x14ac:dyDescent="0.2">
      <c r="A559" s="22" t="str">
        <f t="shared" si="26"/>
        <v/>
      </c>
      <c r="B559" s="14"/>
      <c r="C559" s="9"/>
      <c r="D559" s="98"/>
      <c r="E559" s="9"/>
      <c r="F559" s="76" t="str">
        <f t="shared" si="27"/>
        <v xml:space="preserve"> - </v>
      </c>
    </row>
    <row r="560" spans="1:6" x14ac:dyDescent="0.2">
      <c r="A560" s="22" t="str">
        <f t="shared" si="26"/>
        <v/>
      </c>
      <c r="B560" s="14"/>
      <c r="C560" s="9"/>
      <c r="D560" s="98"/>
      <c r="E560" s="9"/>
      <c r="F560" s="76" t="str">
        <f t="shared" si="27"/>
        <v xml:space="preserve"> - </v>
      </c>
    </row>
    <row r="561" spans="1:6" x14ac:dyDescent="0.2">
      <c r="A561" s="22" t="str">
        <f t="shared" si="26"/>
        <v/>
      </c>
      <c r="B561" s="14"/>
      <c r="C561" s="9"/>
      <c r="D561" s="98"/>
      <c r="E561" s="9"/>
      <c r="F561" s="76" t="str">
        <f t="shared" si="27"/>
        <v xml:space="preserve"> - </v>
      </c>
    </row>
    <row r="562" spans="1:6" x14ac:dyDescent="0.2">
      <c r="A562" s="22" t="str">
        <f t="shared" si="26"/>
        <v/>
      </c>
      <c r="B562" s="14"/>
      <c r="C562" s="9"/>
      <c r="D562" s="98"/>
      <c r="E562" s="9"/>
      <c r="F562" s="76" t="str">
        <f t="shared" si="27"/>
        <v xml:space="preserve"> - </v>
      </c>
    </row>
    <row r="563" spans="1:6" x14ac:dyDescent="0.2">
      <c r="A563" s="22" t="str">
        <f t="shared" si="26"/>
        <v/>
      </c>
      <c r="B563" s="14"/>
      <c r="C563" s="9"/>
      <c r="D563" s="98"/>
      <c r="E563" s="9"/>
      <c r="F563" s="76" t="str">
        <f t="shared" si="27"/>
        <v xml:space="preserve"> - </v>
      </c>
    </row>
    <row r="564" spans="1:6" x14ac:dyDescent="0.2">
      <c r="A564" s="22" t="str">
        <f t="shared" si="26"/>
        <v/>
      </c>
      <c r="B564" s="14"/>
      <c r="C564" s="9"/>
      <c r="D564" s="98"/>
      <c r="E564" s="9"/>
      <c r="F564" s="76" t="str">
        <f t="shared" si="27"/>
        <v xml:space="preserve"> - </v>
      </c>
    </row>
    <row r="565" spans="1:6" x14ac:dyDescent="0.2">
      <c r="A565" s="22" t="str">
        <f t="shared" si="26"/>
        <v/>
      </c>
      <c r="B565" s="14"/>
      <c r="C565" s="9"/>
      <c r="D565" s="98"/>
      <c r="E565" s="9"/>
      <c r="F565" s="76" t="str">
        <f t="shared" si="27"/>
        <v xml:space="preserve"> - </v>
      </c>
    </row>
    <row r="566" spans="1:6" x14ac:dyDescent="0.2">
      <c r="A566" s="22" t="str">
        <f t="shared" si="26"/>
        <v/>
      </c>
      <c r="B566" s="14"/>
      <c r="C566" s="9"/>
      <c r="D566" s="98"/>
      <c r="E566" s="9"/>
      <c r="F566" s="76" t="str">
        <f t="shared" si="27"/>
        <v xml:space="preserve"> - </v>
      </c>
    </row>
    <row r="567" spans="1:6" x14ac:dyDescent="0.2">
      <c r="A567" s="22" t="str">
        <f t="shared" si="26"/>
        <v/>
      </c>
      <c r="B567" s="14"/>
      <c r="C567" s="9"/>
      <c r="D567" s="98"/>
      <c r="E567" s="9"/>
      <c r="F567" s="76" t="str">
        <f t="shared" si="27"/>
        <v xml:space="preserve"> - </v>
      </c>
    </row>
    <row r="568" spans="1:6" x14ac:dyDescent="0.2">
      <c r="A568" s="22" t="str">
        <f t="shared" si="26"/>
        <v/>
      </c>
      <c r="B568" s="14"/>
      <c r="C568" s="9"/>
      <c r="D568" s="98"/>
      <c r="E568" s="9"/>
      <c r="F568" s="76" t="str">
        <f t="shared" si="27"/>
        <v xml:space="preserve"> - </v>
      </c>
    </row>
    <row r="569" spans="1:6" x14ac:dyDescent="0.2">
      <c r="A569" s="22" t="str">
        <f t="shared" si="26"/>
        <v/>
      </c>
      <c r="B569" s="14"/>
      <c r="C569" s="9"/>
      <c r="D569" s="98"/>
      <c r="E569" s="9"/>
      <c r="F569" s="76" t="str">
        <f t="shared" si="27"/>
        <v xml:space="preserve"> - </v>
      </c>
    </row>
    <row r="570" spans="1:6" x14ac:dyDescent="0.2">
      <c r="A570" s="22" t="str">
        <f t="shared" si="26"/>
        <v/>
      </c>
      <c r="B570" s="14"/>
      <c r="C570" s="9"/>
      <c r="D570" s="98"/>
      <c r="E570" s="9"/>
      <c r="F570" s="76" t="str">
        <f t="shared" si="27"/>
        <v xml:space="preserve"> - </v>
      </c>
    </row>
    <row r="571" spans="1:6" x14ac:dyDescent="0.2">
      <c r="A571" s="22" t="str">
        <f t="shared" si="26"/>
        <v/>
      </c>
      <c r="B571" s="14"/>
      <c r="C571" s="9"/>
      <c r="D571" s="98"/>
      <c r="E571" s="9"/>
      <c r="F571" s="76" t="str">
        <f t="shared" si="27"/>
        <v xml:space="preserve"> - </v>
      </c>
    </row>
    <row r="572" spans="1:6" x14ac:dyDescent="0.2">
      <c r="A572" s="22" t="str">
        <f t="shared" si="26"/>
        <v/>
      </c>
      <c r="B572" s="14"/>
      <c r="C572" s="9"/>
      <c r="D572" s="98"/>
      <c r="E572" s="9"/>
      <c r="F572" s="76" t="str">
        <f t="shared" si="27"/>
        <v xml:space="preserve"> - </v>
      </c>
    </row>
    <row r="573" spans="1:6" x14ac:dyDescent="0.2">
      <c r="A573" s="22" t="str">
        <f t="shared" si="26"/>
        <v/>
      </c>
      <c r="B573" s="14"/>
      <c r="C573" s="9"/>
      <c r="D573" s="98"/>
      <c r="E573" s="9"/>
      <c r="F573" s="76" t="str">
        <f t="shared" si="27"/>
        <v xml:space="preserve"> - </v>
      </c>
    </row>
    <row r="574" spans="1:6" x14ac:dyDescent="0.2">
      <c r="A574" s="22" t="str">
        <f t="shared" si="26"/>
        <v/>
      </c>
      <c r="B574" s="14"/>
      <c r="C574" s="9"/>
      <c r="D574" s="98"/>
      <c r="E574" s="9"/>
      <c r="F574" s="76" t="str">
        <f t="shared" si="27"/>
        <v xml:space="preserve"> - </v>
      </c>
    </row>
    <row r="575" spans="1:6" x14ac:dyDescent="0.2">
      <c r="A575" s="22" t="str">
        <f t="shared" si="26"/>
        <v/>
      </c>
      <c r="B575" s="14"/>
      <c r="C575" s="9"/>
      <c r="D575" s="98"/>
      <c r="E575" s="9"/>
      <c r="F575" s="76" t="str">
        <f t="shared" si="27"/>
        <v xml:space="preserve"> - </v>
      </c>
    </row>
    <row r="576" spans="1:6" x14ac:dyDescent="0.2">
      <c r="A576" s="22" t="str">
        <f t="shared" si="26"/>
        <v/>
      </c>
      <c r="B576" s="14"/>
      <c r="C576" s="9"/>
      <c r="D576" s="98"/>
      <c r="E576" s="9"/>
      <c r="F576" s="76" t="str">
        <f t="shared" si="27"/>
        <v xml:space="preserve"> - </v>
      </c>
    </row>
    <row r="577" spans="1:6" x14ac:dyDescent="0.2">
      <c r="A577" s="22" t="str">
        <f t="shared" si="26"/>
        <v/>
      </c>
      <c r="B577" s="14"/>
      <c r="C577" s="9"/>
      <c r="D577" s="98"/>
      <c r="E577" s="9"/>
      <c r="F577" s="76" t="str">
        <f t="shared" si="27"/>
        <v xml:space="preserve"> - </v>
      </c>
    </row>
    <row r="578" spans="1:6" x14ac:dyDescent="0.2">
      <c r="A578" s="22" t="str">
        <f t="shared" si="26"/>
        <v/>
      </c>
      <c r="B578" s="14"/>
      <c r="C578" s="9"/>
      <c r="D578" s="98"/>
      <c r="E578" s="9"/>
      <c r="F578" s="76" t="str">
        <f t="shared" si="27"/>
        <v xml:space="preserve"> - </v>
      </c>
    </row>
    <row r="579" spans="1:6" x14ac:dyDescent="0.2">
      <c r="A579" s="22" t="str">
        <f t="shared" ref="A579:A642" si="28">IF(B579&lt;&gt;"",TEXT($B579,"00")&amp;TEXT($C579,"00"),"")</f>
        <v/>
      </c>
      <c r="B579" s="14"/>
      <c r="C579" s="9"/>
      <c r="D579" s="98"/>
      <c r="E579" s="9"/>
      <c r="F579" s="76" t="str">
        <f t="shared" si="27"/>
        <v xml:space="preserve"> - </v>
      </c>
    </row>
    <row r="580" spans="1:6" x14ac:dyDescent="0.2">
      <c r="A580" s="22" t="str">
        <f t="shared" si="28"/>
        <v/>
      </c>
      <c r="B580" s="14"/>
      <c r="C580" s="9"/>
      <c r="D580" s="98"/>
      <c r="E580" s="9"/>
      <c r="F580" s="76" t="str">
        <f t="shared" si="27"/>
        <v xml:space="preserve"> - </v>
      </c>
    </row>
    <row r="581" spans="1:6" x14ac:dyDescent="0.2">
      <c r="A581" s="22" t="str">
        <f t="shared" si="28"/>
        <v/>
      </c>
      <c r="B581" s="14"/>
      <c r="C581" s="9"/>
      <c r="D581" s="98"/>
      <c r="E581" s="9"/>
      <c r="F581" s="76" t="str">
        <f t="shared" si="27"/>
        <v xml:space="preserve"> - </v>
      </c>
    </row>
    <row r="582" spans="1:6" x14ac:dyDescent="0.2">
      <c r="A582" s="22" t="str">
        <f t="shared" si="28"/>
        <v/>
      </c>
      <c r="B582" s="14"/>
      <c r="C582" s="9"/>
      <c r="D582" s="98"/>
      <c r="E582" s="9"/>
      <c r="F582" s="76" t="str">
        <f t="shared" ref="F582:F645" si="29">$A582&amp;" - "&amp;IF($D582&lt;&gt;"","["&amp;VLOOKUP($D582,$L$3:$M$103,2,0)&amp;"] ","")&amp;$E582&amp;IF($B582&lt;&gt;""," ("&amp;VLOOKUP($B582,$H$3:$J$103,3,0)&amp;")","")</f>
        <v xml:space="preserve"> - </v>
      </c>
    </row>
    <row r="583" spans="1:6" x14ac:dyDescent="0.2">
      <c r="A583" s="22" t="str">
        <f t="shared" si="28"/>
        <v/>
      </c>
      <c r="B583" s="14"/>
      <c r="C583" s="9"/>
      <c r="D583" s="98"/>
      <c r="E583" s="9"/>
      <c r="F583" s="76" t="str">
        <f t="shared" si="29"/>
        <v xml:space="preserve"> - </v>
      </c>
    </row>
    <row r="584" spans="1:6" x14ac:dyDescent="0.2">
      <c r="A584" s="22" t="str">
        <f t="shared" si="28"/>
        <v/>
      </c>
      <c r="B584" s="14"/>
      <c r="C584" s="9"/>
      <c r="D584" s="98"/>
      <c r="E584" s="9"/>
      <c r="F584" s="76" t="str">
        <f t="shared" si="29"/>
        <v xml:space="preserve"> - </v>
      </c>
    </row>
    <row r="585" spans="1:6" x14ac:dyDescent="0.2">
      <c r="A585" s="22" t="str">
        <f t="shared" si="28"/>
        <v/>
      </c>
      <c r="B585" s="14"/>
      <c r="C585" s="9"/>
      <c r="D585" s="98"/>
      <c r="E585" s="9"/>
      <c r="F585" s="76" t="str">
        <f t="shared" si="29"/>
        <v xml:space="preserve"> - </v>
      </c>
    </row>
    <row r="586" spans="1:6" x14ac:dyDescent="0.2">
      <c r="A586" s="22" t="str">
        <f t="shared" si="28"/>
        <v/>
      </c>
      <c r="B586" s="14"/>
      <c r="C586" s="9"/>
      <c r="D586" s="98"/>
      <c r="E586" s="9"/>
      <c r="F586" s="76" t="str">
        <f t="shared" si="29"/>
        <v xml:space="preserve"> - </v>
      </c>
    </row>
    <row r="587" spans="1:6" x14ac:dyDescent="0.2">
      <c r="A587" s="22" t="str">
        <f t="shared" si="28"/>
        <v/>
      </c>
      <c r="B587" s="14"/>
      <c r="C587" s="9"/>
      <c r="D587" s="98"/>
      <c r="E587" s="9"/>
      <c r="F587" s="76" t="str">
        <f t="shared" si="29"/>
        <v xml:space="preserve"> - </v>
      </c>
    </row>
    <row r="588" spans="1:6" x14ac:dyDescent="0.2">
      <c r="A588" s="22" t="str">
        <f t="shared" si="28"/>
        <v/>
      </c>
      <c r="B588" s="14"/>
      <c r="C588" s="9"/>
      <c r="D588" s="98"/>
      <c r="E588" s="9"/>
      <c r="F588" s="76" t="str">
        <f t="shared" si="29"/>
        <v xml:space="preserve"> - </v>
      </c>
    </row>
    <row r="589" spans="1:6" x14ac:dyDescent="0.2">
      <c r="A589" s="22" t="str">
        <f t="shared" si="28"/>
        <v/>
      </c>
      <c r="B589" s="14"/>
      <c r="C589" s="9"/>
      <c r="D589" s="98"/>
      <c r="E589" s="9"/>
      <c r="F589" s="76" t="str">
        <f t="shared" si="29"/>
        <v xml:space="preserve"> - </v>
      </c>
    </row>
    <row r="590" spans="1:6" x14ac:dyDescent="0.2">
      <c r="A590" s="22" t="str">
        <f t="shared" si="28"/>
        <v/>
      </c>
      <c r="B590" s="14"/>
      <c r="C590" s="9"/>
      <c r="D590" s="98"/>
      <c r="E590" s="9"/>
      <c r="F590" s="76" t="str">
        <f t="shared" si="29"/>
        <v xml:space="preserve"> - </v>
      </c>
    </row>
    <row r="591" spans="1:6" x14ac:dyDescent="0.2">
      <c r="A591" s="22" t="str">
        <f t="shared" si="28"/>
        <v/>
      </c>
      <c r="B591" s="14"/>
      <c r="C591" s="9"/>
      <c r="D591" s="98"/>
      <c r="E591" s="9"/>
      <c r="F591" s="76" t="str">
        <f t="shared" si="29"/>
        <v xml:space="preserve"> - </v>
      </c>
    </row>
    <row r="592" spans="1:6" x14ac:dyDescent="0.2">
      <c r="A592" s="22" t="str">
        <f t="shared" si="28"/>
        <v/>
      </c>
      <c r="B592" s="14"/>
      <c r="C592" s="9"/>
      <c r="D592" s="98"/>
      <c r="E592" s="9"/>
      <c r="F592" s="76" t="str">
        <f t="shared" si="29"/>
        <v xml:space="preserve"> - </v>
      </c>
    </row>
    <row r="593" spans="1:6" x14ac:dyDescent="0.2">
      <c r="A593" s="22" t="str">
        <f t="shared" si="28"/>
        <v/>
      </c>
      <c r="B593" s="14"/>
      <c r="C593" s="9"/>
      <c r="D593" s="98"/>
      <c r="E593" s="9"/>
      <c r="F593" s="76" t="str">
        <f t="shared" si="29"/>
        <v xml:space="preserve"> - </v>
      </c>
    </row>
    <row r="594" spans="1:6" x14ac:dyDescent="0.2">
      <c r="A594" s="22" t="str">
        <f t="shared" si="28"/>
        <v/>
      </c>
      <c r="B594" s="14"/>
      <c r="C594" s="9"/>
      <c r="D594" s="98"/>
      <c r="E594" s="9"/>
      <c r="F594" s="76" t="str">
        <f t="shared" si="29"/>
        <v xml:space="preserve"> - </v>
      </c>
    </row>
    <row r="595" spans="1:6" x14ac:dyDescent="0.2">
      <c r="A595" s="22" t="str">
        <f t="shared" si="28"/>
        <v/>
      </c>
      <c r="B595" s="14"/>
      <c r="C595" s="9"/>
      <c r="D595" s="98"/>
      <c r="E595" s="9"/>
      <c r="F595" s="76" t="str">
        <f t="shared" si="29"/>
        <v xml:space="preserve"> - </v>
      </c>
    </row>
    <row r="596" spans="1:6" x14ac:dyDescent="0.2">
      <c r="A596" s="22" t="str">
        <f t="shared" si="28"/>
        <v/>
      </c>
      <c r="B596" s="14"/>
      <c r="C596" s="9"/>
      <c r="D596" s="98"/>
      <c r="E596" s="9"/>
      <c r="F596" s="76" t="str">
        <f t="shared" si="29"/>
        <v xml:space="preserve"> - </v>
      </c>
    </row>
    <row r="597" spans="1:6" x14ac:dyDescent="0.2">
      <c r="A597" s="22" t="str">
        <f t="shared" si="28"/>
        <v/>
      </c>
      <c r="B597" s="14"/>
      <c r="C597" s="9"/>
      <c r="D597" s="98"/>
      <c r="E597" s="9"/>
      <c r="F597" s="76" t="str">
        <f t="shared" si="29"/>
        <v xml:space="preserve"> - </v>
      </c>
    </row>
    <row r="598" spans="1:6" x14ac:dyDescent="0.2">
      <c r="A598" s="22" t="str">
        <f t="shared" si="28"/>
        <v/>
      </c>
      <c r="B598" s="14"/>
      <c r="C598" s="9"/>
      <c r="D598" s="98"/>
      <c r="E598" s="9"/>
      <c r="F598" s="76" t="str">
        <f t="shared" si="29"/>
        <v xml:space="preserve"> - </v>
      </c>
    </row>
    <row r="599" spans="1:6" x14ac:dyDescent="0.2">
      <c r="A599" s="22" t="str">
        <f t="shared" si="28"/>
        <v/>
      </c>
      <c r="B599" s="14"/>
      <c r="C599" s="9"/>
      <c r="D599" s="98"/>
      <c r="E599" s="9"/>
      <c r="F599" s="76" t="str">
        <f t="shared" si="29"/>
        <v xml:space="preserve"> - </v>
      </c>
    </row>
    <row r="600" spans="1:6" x14ac:dyDescent="0.2">
      <c r="A600" s="22" t="str">
        <f t="shared" si="28"/>
        <v/>
      </c>
      <c r="B600" s="14"/>
      <c r="C600" s="9"/>
      <c r="D600" s="98"/>
      <c r="E600" s="9"/>
      <c r="F600" s="76" t="str">
        <f t="shared" si="29"/>
        <v xml:space="preserve"> - </v>
      </c>
    </row>
    <row r="601" spans="1:6" x14ac:dyDescent="0.2">
      <c r="A601" s="22" t="str">
        <f t="shared" si="28"/>
        <v/>
      </c>
      <c r="B601" s="14"/>
      <c r="C601" s="9"/>
      <c r="D601" s="98"/>
      <c r="E601" s="9"/>
      <c r="F601" s="76" t="str">
        <f t="shared" si="29"/>
        <v xml:space="preserve"> - </v>
      </c>
    </row>
    <row r="602" spans="1:6" x14ac:dyDescent="0.2">
      <c r="A602" s="22" t="str">
        <f t="shared" si="28"/>
        <v/>
      </c>
      <c r="B602" s="14"/>
      <c r="C602" s="9"/>
      <c r="D602" s="98"/>
      <c r="E602" s="9"/>
      <c r="F602" s="76" t="str">
        <f t="shared" si="29"/>
        <v xml:space="preserve"> - </v>
      </c>
    </row>
    <row r="603" spans="1:6" x14ac:dyDescent="0.2">
      <c r="A603" s="22" t="str">
        <f t="shared" si="28"/>
        <v/>
      </c>
      <c r="B603" s="14"/>
      <c r="C603" s="9"/>
      <c r="D603" s="98"/>
      <c r="E603" s="9"/>
      <c r="F603" s="76" t="str">
        <f t="shared" si="29"/>
        <v xml:space="preserve"> - </v>
      </c>
    </row>
    <row r="604" spans="1:6" x14ac:dyDescent="0.2">
      <c r="A604" s="22" t="str">
        <f t="shared" si="28"/>
        <v/>
      </c>
      <c r="B604" s="14"/>
      <c r="C604" s="9"/>
      <c r="D604" s="98"/>
      <c r="E604" s="9"/>
      <c r="F604" s="76" t="str">
        <f t="shared" si="29"/>
        <v xml:space="preserve"> - </v>
      </c>
    </row>
    <row r="605" spans="1:6" x14ac:dyDescent="0.2">
      <c r="A605" s="22" t="str">
        <f t="shared" si="28"/>
        <v/>
      </c>
      <c r="B605" s="14"/>
      <c r="C605" s="9"/>
      <c r="D605" s="98"/>
      <c r="E605" s="9"/>
      <c r="F605" s="76" t="str">
        <f t="shared" si="29"/>
        <v xml:space="preserve"> - </v>
      </c>
    </row>
    <row r="606" spans="1:6" x14ac:dyDescent="0.2">
      <c r="A606" s="22" t="str">
        <f t="shared" si="28"/>
        <v/>
      </c>
      <c r="B606" s="14"/>
      <c r="C606" s="9"/>
      <c r="D606" s="98"/>
      <c r="E606" s="9"/>
      <c r="F606" s="76" t="str">
        <f t="shared" si="29"/>
        <v xml:space="preserve"> - </v>
      </c>
    </row>
    <row r="607" spans="1:6" x14ac:dyDescent="0.2">
      <c r="A607" s="22" t="str">
        <f t="shared" si="28"/>
        <v/>
      </c>
      <c r="B607" s="14"/>
      <c r="C607" s="9"/>
      <c r="D607" s="98"/>
      <c r="E607" s="9"/>
      <c r="F607" s="76" t="str">
        <f t="shared" si="29"/>
        <v xml:space="preserve"> - </v>
      </c>
    </row>
    <row r="608" spans="1:6" x14ac:dyDescent="0.2">
      <c r="A608" s="22" t="str">
        <f t="shared" si="28"/>
        <v/>
      </c>
      <c r="B608" s="14"/>
      <c r="C608" s="9"/>
      <c r="D608" s="98"/>
      <c r="E608" s="9"/>
      <c r="F608" s="76" t="str">
        <f t="shared" si="29"/>
        <v xml:space="preserve"> - </v>
      </c>
    </row>
    <row r="609" spans="1:6" x14ac:dyDescent="0.2">
      <c r="A609" s="22" t="str">
        <f t="shared" si="28"/>
        <v/>
      </c>
      <c r="B609" s="14"/>
      <c r="C609" s="9"/>
      <c r="D609" s="98"/>
      <c r="E609" s="9"/>
      <c r="F609" s="76" t="str">
        <f t="shared" si="29"/>
        <v xml:space="preserve"> - </v>
      </c>
    </row>
    <row r="610" spans="1:6" x14ac:dyDescent="0.2">
      <c r="A610" s="22" t="str">
        <f t="shared" si="28"/>
        <v/>
      </c>
      <c r="B610" s="14"/>
      <c r="C610" s="9"/>
      <c r="D610" s="98"/>
      <c r="E610" s="9"/>
      <c r="F610" s="76" t="str">
        <f t="shared" si="29"/>
        <v xml:space="preserve"> - </v>
      </c>
    </row>
    <row r="611" spans="1:6" x14ac:dyDescent="0.2">
      <c r="A611" s="22" t="str">
        <f t="shared" si="28"/>
        <v/>
      </c>
      <c r="B611" s="14"/>
      <c r="C611" s="9"/>
      <c r="D611" s="98"/>
      <c r="E611" s="9"/>
      <c r="F611" s="76" t="str">
        <f t="shared" si="29"/>
        <v xml:space="preserve"> - </v>
      </c>
    </row>
    <row r="612" spans="1:6" x14ac:dyDescent="0.2">
      <c r="A612" s="22" t="str">
        <f t="shared" si="28"/>
        <v/>
      </c>
      <c r="B612" s="14"/>
      <c r="C612" s="9"/>
      <c r="D612" s="98"/>
      <c r="E612" s="9"/>
      <c r="F612" s="76" t="str">
        <f t="shared" si="29"/>
        <v xml:space="preserve"> - </v>
      </c>
    </row>
    <row r="613" spans="1:6" x14ac:dyDescent="0.2">
      <c r="A613" s="22" t="str">
        <f t="shared" si="28"/>
        <v/>
      </c>
      <c r="B613" s="14"/>
      <c r="C613" s="9"/>
      <c r="D613" s="98"/>
      <c r="E613" s="9"/>
      <c r="F613" s="76" t="str">
        <f t="shared" si="29"/>
        <v xml:space="preserve"> - </v>
      </c>
    </row>
    <row r="614" spans="1:6" x14ac:dyDescent="0.2">
      <c r="A614" s="22" t="str">
        <f t="shared" si="28"/>
        <v/>
      </c>
      <c r="B614" s="14"/>
      <c r="C614" s="9"/>
      <c r="D614" s="98"/>
      <c r="E614" s="9"/>
      <c r="F614" s="76" t="str">
        <f t="shared" si="29"/>
        <v xml:space="preserve"> - </v>
      </c>
    </row>
    <row r="615" spans="1:6" x14ac:dyDescent="0.2">
      <c r="A615" s="22" t="str">
        <f t="shared" si="28"/>
        <v/>
      </c>
      <c r="B615" s="14"/>
      <c r="C615" s="9"/>
      <c r="D615" s="98"/>
      <c r="E615" s="9"/>
      <c r="F615" s="76" t="str">
        <f t="shared" si="29"/>
        <v xml:space="preserve"> - </v>
      </c>
    </row>
    <row r="616" spans="1:6" x14ac:dyDescent="0.2">
      <c r="A616" s="22" t="str">
        <f t="shared" si="28"/>
        <v/>
      </c>
      <c r="B616" s="14"/>
      <c r="C616" s="9"/>
      <c r="D616" s="98"/>
      <c r="E616" s="9"/>
      <c r="F616" s="76" t="str">
        <f t="shared" si="29"/>
        <v xml:space="preserve"> - </v>
      </c>
    </row>
    <row r="617" spans="1:6" x14ac:dyDescent="0.2">
      <c r="A617" s="22" t="str">
        <f t="shared" si="28"/>
        <v/>
      </c>
      <c r="B617" s="14"/>
      <c r="C617" s="9"/>
      <c r="D617" s="98"/>
      <c r="E617" s="9"/>
      <c r="F617" s="76" t="str">
        <f t="shared" si="29"/>
        <v xml:space="preserve"> - </v>
      </c>
    </row>
    <row r="618" spans="1:6" x14ac:dyDescent="0.2">
      <c r="A618" s="22" t="str">
        <f t="shared" si="28"/>
        <v/>
      </c>
      <c r="B618" s="14"/>
      <c r="C618" s="9"/>
      <c r="D618" s="98"/>
      <c r="E618" s="9"/>
      <c r="F618" s="76" t="str">
        <f t="shared" si="29"/>
        <v xml:space="preserve"> - </v>
      </c>
    </row>
    <row r="619" spans="1:6" x14ac:dyDescent="0.2">
      <c r="A619" s="22" t="str">
        <f t="shared" si="28"/>
        <v/>
      </c>
      <c r="B619" s="14"/>
      <c r="C619" s="9"/>
      <c r="D619" s="98"/>
      <c r="E619" s="9"/>
      <c r="F619" s="76" t="str">
        <f t="shared" si="29"/>
        <v xml:space="preserve"> - </v>
      </c>
    </row>
    <row r="620" spans="1:6" x14ac:dyDescent="0.2">
      <c r="A620" s="22" t="str">
        <f t="shared" si="28"/>
        <v/>
      </c>
      <c r="B620" s="14"/>
      <c r="C620" s="9"/>
      <c r="D620" s="98"/>
      <c r="E620" s="9"/>
      <c r="F620" s="76" t="str">
        <f t="shared" si="29"/>
        <v xml:space="preserve"> - </v>
      </c>
    </row>
    <row r="621" spans="1:6" x14ac:dyDescent="0.2">
      <c r="A621" s="22" t="str">
        <f t="shared" si="28"/>
        <v/>
      </c>
      <c r="B621" s="14"/>
      <c r="C621" s="9"/>
      <c r="D621" s="98"/>
      <c r="E621" s="9"/>
      <c r="F621" s="76" t="str">
        <f t="shared" si="29"/>
        <v xml:space="preserve"> - </v>
      </c>
    </row>
    <row r="622" spans="1:6" x14ac:dyDescent="0.2">
      <c r="A622" s="22" t="str">
        <f t="shared" si="28"/>
        <v/>
      </c>
      <c r="B622" s="14"/>
      <c r="C622" s="9"/>
      <c r="D622" s="98"/>
      <c r="E622" s="9"/>
      <c r="F622" s="76" t="str">
        <f t="shared" si="29"/>
        <v xml:space="preserve"> - </v>
      </c>
    </row>
    <row r="623" spans="1:6" x14ac:dyDescent="0.2">
      <c r="A623" s="22" t="str">
        <f t="shared" si="28"/>
        <v/>
      </c>
      <c r="B623" s="14"/>
      <c r="C623" s="9"/>
      <c r="D623" s="98"/>
      <c r="E623" s="9"/>
      <c r="F623" s="76" t="str">
        <f t="shared" si="29"/>
        <v xml:space="preserve"> - </v>
      </c>
    </row>
    <row r="624" spans="1:6" x14ac:dyDescent="0.2">
      <c r="A624" s="22" t="str">
        <f t="shared" si="28"/>
        <v/>
      </c>
      <c r="B624" s="14"/>
      <c r="C624" s="9"/>
      <c r="D624" s="98"/>
      <c r="E624" s="9"/>
      <c r="F624" s="76" t="str">
        <f t="shared" si="29"/>
        <v xml:space="preserve"> - </v>
      </c>
    </row>
    <row r="625" spans="1:6" x14ac:dyDescent="0.2">
      <c r="A625" s="22" t="str">
        <f t="shared" si="28"/>
        <v/>
      </c>
      <c r="B625" s="14"/>
      <c r="C625" s="9"/>
      <c r="D625" s="98"/>
      <c r="E625" s="9"/>
      <c r="F625" s="76" t="str">
        <f t="shared" si="29"/>
        <v xml:space="preserve"> - </v>
      </c>
    </row>
    <row r="626" spans="1:6" x14ac:dyDescent="0.2">
      <c r="A626" s="22" t="str">
        <f t="shared" si="28"/>
        <v/>
      </c>
      <c r="B626" s="14"/>
      <c r="C626" s="9"/>
      <c r="D626" s="98"/>
      <c r="E626" s="9"/>
      <c r="F626" s="76" t="str">
        <f t="shared" si="29"/>
        <v xml:space="preserve"> - </v>
      </c>
    </row>
    <row r="627" spans="1:6" x14ac:dyDescent="0.2">
      <c r="A627" s="22" t="str">
        <f t="shared" si="28"/>
        <v/>
      </c>
      <c r="B627" s="14"/>
      <c r="C627" s="9"/>
      <c r="D627" s="98"/>
      <c r="E627" s="9"/>
      <c r="F627" s="76" t="str">
        <f t="shared" si="29"/>
        <v xml:space="preserve"> - </v>
      </c>
    </row>
    <row r="628" spans="1:6" x14ac:dyDescent="0.2">
      <c r="A628" s="22" t="str">
        <f t="shared" si="28"/>
        <v/>
      </c>
      <c r="B628" s="14"/>
      <c r="C628" s="9"/>
      <c r="D628" s="98"/>
      <c r="E628" s="9"/>
      <c r="F628" s="76" t="str">
        <f t="shared" si="29"/>
        <v xml:space="preserve"> - </v>
      </c>
    </row>
    <row r="629" spans="1:6" x14ac:dyDescent="0.2">
      <c r="A629" s="22" t="str">
        <f t="shared" si="28"/>
        <v/>
      </c>
      <c r="B629" s="14"/>
      <c r="C629" s="9"/>
      <c r="D629" s="98"/>
      <c r="E629" s="9"/>
      <c r="F629" s="76" t="str">
        <f t="shared" si="29"/>
        <v xml:space="preserve"> - </v>
      </c>
    </row>
    <row r="630" spans="1:6" x14ac:dyDescent="0.2">
      <c r="A630" s="22" t="str">
        <f t="shared" si="28"/>
        <v/>
      </c>
      <c r="B630" s="14"/>
      <c r="C630" s="9"/>
      <c r="D630" s="98"/>
      <c r="E630" s="9"/>
      <c r="F630" s="76" t="str">
        <f t="shared" si="29"/>
        <v xml:space="preserve"> - </v>
      </c>
    </row>
    <row r="631" spans="1:6" x14ac:dyDescent="0.2">
      <c r="A631" s="22" t="str">
        <f t="shared" si="28"/>
        <v/>
      </c>
      <c r="B631" s="14"/>
      <c r="C631" s="9"/>
      <c r="D631" s="98"/>
      <c r="E631" s="9"/>
      <c r="F631" s="76" t="str">
        <f t="shared" si="29"/>
        <v xml:space="preserve"> - </v>
      </c>
    </row>
    <row r="632" spans="1:6" x14ac:dyDescent="0.2">
      <c r="A632" s="22" t="str">
        <f t="shared" si="28"/>
        <v/>
      </c>
      <c r="B632" s="14"/>
      <c r="C632" s="9"/>
      <c r="D632" s="98"/>
      <c r="E632" s="9"/>
      <c r="F632" s="76" t="str">
        <f t="shared" si="29"/>
        <v xml:space="preserve"> - </v>
      </c>
    </row>
    <row r="633" spans="1:6" x14ac:dyDescent="0.2">
      <c r="A633" s="22" t="str">
        <f t="shared" si="28"/>
        <v/>
      </c>
      <c r="B633" s="14"/>
      <c r="C633" s="9"/>
      <c r="D633" s="98"/>
      <c r="E633" s="9"/>
      <c r="F633" s="76" t="str">
        <f t="shared" si="29"/>
        <v xml:space="preserve"> - </v>
      </c>
    </row>
    <row r="634" spans="1:6" x14ac:dyDescent="0.2">
      <c r="A634" s="22" t="str">
        <f t="shared" si="28"/>
        <v/>
      </c>
      <c r="B634" s="14"/>
      <c r="C634" s="9"/>
      <c r="D634" s="98"/>
      <c r="E634" s="9"/>
      <c r="F634" s="76" t="str">
        <f t="shared" si="29"/>
        <v xml:space="preserve"> - </v>
      </c>
    </row>
    <row r="635" spans="1:6" x14ac:dyDescent="0.2">
      <c r="A635" s="22" t="str">
        <f t="shared" si="28"/>
        <v/>
      </c>
      <c r="B635" s="14"/>
      <c r="C635" s="9"/>
      <c r="D635" s="98"/>
      <c r="E635" s="9"/>
      <c r="F635" s="76" t="str">
        <f t="shared" si="29"/>
        <v xml:space="preserve"> - </v>
      </c>
    </row>
    <row r="636" spans="1:6" x14ac:dyDescent="0.2">
      <c r="A636" s="22" t="str">
        <f t="shared" si="28"/>
        <v/>
      </c>
      <c r="B636" s="14"/>
      <c r="C636" s="9"/>
      <c r="D636" s="98"/>
      <c r="E636" s="9"/>
      <c r="F636" s="76" t="str">
        <f t="shared" si="29"/>
        <v xml:space="preserve"> - </v>
      </c>
    </row>
    <row r="637" spans="1:6" x14ac:dyDescent="0.2">
      <c r="A637" s="22" t="str">
        <f t="shared" si="28"/>
        <v/>
      </c>
      <c r="B637" s="14"/>
      <c r="C637" s="9"/>
      <c r="D637" s="98"/>
      <c r="E637" s="9"/>
      <c r="F637" s="76" t="str">
        <f t="shared" si="29"/>
        <v xml:space="preserve"> - </v>
      </c>
    </row>
    <row r="638" spans="1:6" x14ac:dyDescent="0.2">
      <c r="A638" s="22" t="str">
        <f t="shared" si="28"/>
        <v/>
      </c>
      <c r="B638" s="14"/>
      <c r="C638" s="9"/>
      <c r="D638" s="98"/>
      <c r="E638" s="9"/>
      <c r="F638" s="76" t="str">
        <f t="shared" si="29"/>
        <v xml:space="preserve"> - </v>
      </c>
    </row>
    <row r="639" spans="1:6" x14ac:dyDescent="0.2">
      <c r="A639" s="22" t="str">
        <f t="shared" si="28"/>
        <v/>
      </c>
      <c r="B639" s="14"/>
      <c r="C639" s="9"/>
      <c r="D639" s="98"/>
      <c r="E639" s="9"/>
      <c r="F639" s="76" t="str">
        <f t="shared" si="29"/>
        <v xml:space="preserve"> - </v>
      </c>
    </row>
    <row r="640" spans="1:6" x14ac:dyDescent="0.2">
      <c r="A640" s="22" t="str">
        <f t="shared" si="28"/>
        <v/>
      </c>
      <c r="B640" s="14"/>
      <c r="C640" s="9"/>
      <c r="D640" s="98"/>
      <c r="E640" s="9"/>
      <c r="F640" s="76" t="str">
        <f t="shared" si="29"/>
        <v xml:space="preserve"> - </v>
      </c>
    </row>
    <row r="641" spans="1:6" x14ac:dyDescent="0.2">
      <c r="A641" s="22" t="str">
        <f t="shared" si="28"/>
        <v/>
      </c>
      <c r="B641" s="14"/>
      <c r="C641" s="9"/>
      <c r="D641" s="98"/>
      <c r="E641" s="9"/>
      <c r="F641" s="76" t="str">
        <f t="shared" si="29"/>
        <v xml:space="preserve"> - </v>
      </c>
    </row>
    <row r="642" spans="1:6" x14ac:dyDescent="0.2">
      <c r="A642" s="22" t="str">
        <f t="shared" si="28"/>
        <v/>
      </c>
      <c r="B642" s="14"/>
      <c r="C642" s="9"/>
      <c r="D642" s="98"/>
      <c r="E642" s="9"/>
      <c r="F642" s="76" t="str">
        <f t="shared" si="29"/>
        <v xml:space="preserve"> - </v>
      </c>
    </row>
    <row r="643" spans="1:6" x14ac:dyDescent="0.2">
      <c r="A643" s="22" t="str">
        <f t="shared" ref="A643:A706" si="30">IF(B643&lt;&gt;"",TEXT($B643,"00")&amp;TEXT($C643,"00"),"")</f>
        <v/>
      </c>
      <c r="B643" s="14"/>
      <c r="C643" s="9"/>
      <c r="D643" s="98"/>
      <c r="E643" s="9"/>
      <c r="F643" s="76" t="str">
        <f t="shared" si="29"/>
        <v xml:space="preserve"> - </v>
      </c>
    </row>
    <row r="644" spans="1:6" x14ac:dyDescent="0.2">
      <c r="A644" s="22" t="str">
        <f t="shared" si="30"/>
        <v/>
      </c>
      <c r="B644" s="14"/>
      <c r="C644" s="9"/>
      <c r="D644" s="98"/>
      <c r="E644" s="9"/>
      <c r="F644" s="76" t="str">
        <f t="shared" si="29"/>
        <v xml:space="preserve"> - </v>
      </c>
    </row>
    <row r="645" spans="1:6" x14ac:dyDescent="0.2">
      <c r="A645" s="22" t="str">
        <f t="shared" si="30"/>
        <v/>
      </c>
      <c r="B645" s="14"/>
      <c r="C645" s="9"/>
      <c r="D645" s="98"/>
      <c r="E645" s="9"/>
      <c r="F645" s="76" t="str">
        <f t="shared" si="29"/>
        <v xml:space="preserve"> - </v>
      </c>
    </row>
    <row r="646" spans="1:6" x14ac:dyDescent="0.2">
      <c r="A646" s="22" t="str">
        <f t="shared" si="30"/>
        <v/>
      </c>
      <c r="B646" s="14"/>
      <c r="C646" s="9"/>
      <c r="D646" s="98"/>
      <c r="E646" s="9"/>
      <c r="F646" s="76" t="str">
        <f t="shared" ref="F646:F709" si="31">$A646&amp;" - "&amp;IF($D646&lt;&gt;"","["&amp;VLOOKUP($D646,$L$3:$M$103,2,0)&amp;"] ","")&amp;$E646&amp;IF($B646&lt;&gt;""," ("&amp;VLOOKUP($B646,$H$3:$J$103,3,0)&amp;")","")</f>
        <v xml:space="preserve"> - </v>
      </c>
    </row>
    <row r="647" spans="1:6" x14ac:dyDescent="0.2">
      <c r="A647" s="22" t="str">
        <f t="shared" si="30"/>
        <v/>
      </c>
      <c r="B647" s="14"/>
      <c r="C647" s="9"/>
      <c r="D647" s="98"/>
      <c r="E647" s="9"/>
      <c r="F647" s="76" t="str">
        <f t="shared" si="31"/>
        <v xml:space="preserve"> - </v>
      </c>
    </row>
    <row r="648" spans="1:6" x14ac:dyDescent="0.2">
      <c r="A648" s="22" t="str">
        <f t="shared" si="30"/>
        <v/>
      </c>
      <c r="B648" s="14"/>
      <c r="C648" s="9"/>
      <c r="D648" s="98"/>
      <c r="E648" s="9"/>
      <c r="F648" s="76" t="str">
        <f t="shared" si="31"/>
        <v xml:space="preserve"> - </v>
      </c>
    </row>
    <row r="649" spans="1:6" x14ac:dyDescent="0.2">
      <c r="A649" s="22" t="str">
        <f t="shared" si="30"/>
        <v/>
      </c>
      <c r="B649" s="14"/>
      <c r="C649" s="9"/>
      <c r="D649" s="98"/>
      <c r="E649" s="9"/>
      <c r="F649" s="76" t="str">
        <f t="shared" si="31"/>
        <v xml:space="preserve"> - </v>
      </c>
    </row>
    <row r="650" spans="1:6" x14ac:dyDescent="0.2">
      <c r="A650" s="22" t="str">
        <f t="shared" si="30"/>
        <v/>
      </c>
      <c r="B650" s="14"/>
      <c r="C650" s="9"/>
      <c r="D650" s="98"/>
      <c r="E650" s="9"/>
      <c r="F650" s="76" t="str">
        <f t="shared" si="31"/>
        <v xml:space="preserve"> - </v>
      </c>
    </row>
    <row r="651" spans="1:6" x14ac:dyDescent="0.2">
      <c r="A651" s="22" t="str">
        <f t="shared" si="30"/>
        <v/>
      </c>
      <c r="B651" s="14"/>
      <c r="C651" s="9"/>
      <c r="D651" s="98"/>
      <c r="E651" s="9"/>
      <c r="F651" s="76" t="str">
        <f t="shared" si="31"/>
        <v xml:space="preserve"> - </v>
      </c>
    </row>
    <row r="652" spans="1:6" x14ac:dyDescent="0.2">
      <c r="A652" s="22" t="str">
        <f t="shared" si="30"/>
        <v/>
      </c>
      <c r="B652" s="14"/>
      <c r="C652" s="9"/>
      <c r="D652" s="98"/>
      <c r="E652" s="9"/>
      <c r="F652" s="76" t="str">
        <f t="shared" si="31"/>
        <v xml:space="preserve"> - </v>
      </c>
    </row>
    <row r="653" spans="1:6" x14ac:dyDescent="0.2">
      <c r="A653" s="22" t="str">
        <f t="shared" si="30"/>
        <v/>
      </c>
      <c r="B653" s="14"/>
      <c r="C653" s="9"/>
      <c r="D653" s="98"/>
      <c r="E653" s="9"/>
      <c r="F653" s="76" t="str">
        <f t="shared" si="31"/>
        <v xml:space="preserve"> - </v>
      </c>
    </row>
    <row r="654" spans="1:6" x14ac:dyDescent="0.2">
      <c r="A654" s="22" t="str">
        <f t="shared" si="30"/>
        <v/>
      </c>
      <c r="B654" s="14"/>
      <c r="C654" s="9"/>
      <c r="D654" s="98"/>
      <c r="E654" s="9"/>
      <c r="F654" s="76" t="str">
        <f t="shared" si="31"/>
        <v xml:space="preserve"> - </v>
      </c>
    </row>
    <row r="655" spans="1:6" x14ac:dyDescent="0.2">
      <c r="A655" s="22" t="str">
        <f t="shared" si="30"/>
        <v/>
      </c>
      <c r="B655" s="14"/>
      <c r="C655" s="9"/>
      <c r="D655" s="98"/>
      <c r="E655" s="9"/>
      <c r="F655" s="76" t="str">
        <f t="shared" si="31"/>
        <v xml:space="preserve"> - </v>
      </c>
    </row>
    <row r="656" spans="1:6" x14ac:dyDescent="0.2">
      <c r="A656" s="22" t="str">
        <f t="shared" si="30"/>
        <v/>
      </c>
      <c r="B656" s="14"/>
      <c r="C656" s="9"/>
      <c r="D656" s="98"/>
      <c r="E656" s="9"/>
      <c r="F656" s="76" t="str">
        <f t="shared" si="31"/>
        <v xml:space="preserve"> - </v>
      </c>
    </row>
    <row r="657" spans="1:6" x14ac:dyDescent="0.2">
      <c r="A657" s="22" t="str">
        <f t="shared" si="30"/>
        <v/>
      </c>
      <c r="B657" s="14"/>
      <c r="C657" s="9"/>
      <c r="D657" s="98"/>
      <c r="E657" s="9"/>
      <c r="F657" s="76" t="str">
        <f t="shared" si="31"/>
        <v xml:space="preserve"> - </v>
      </c>
    </row>
    <row r="658" spans="1:6" x14ac:dyDescent="0.2">
      <c r="A658" s="22" t="str">
        <f t="shared" si="30"/>
        <v/>
      </c>
      <c r="B658" s="14"/>
      <c r="C658" s="9"/>
      <c r="D658" s="98"/>
      <c r="E658" s="9"/>
      <c r="F658" s="76" t="str">
        <f t="shared" si="31"/>
        <v xml:space="preserve"> - </v>
      </c>
    </row>
    <row r="659" spans="1:6" x14ac:dyDescent="0.2">
      <c r="A659" s="22" t="str">
        <f t="shared" si="30"/>
        <v/>
      </c>
      <c r="B659" s="14"/>
      <c r="C659" s="9"/>
      <c r="D659" s="98"/>
      <c r="E659" s="9"/>
      <c r="F659" s="76" t="str">
        <f t="shared" si="31"/>
        <v xml:space="preserve"> - </v>
      </c>
    </row>
    <row r="660" spans="1:6" x14ac:dyDescent="0.2">
      <c r="A660" s="22" t="str">
        <f t="shared" si="30"/>
        <v/>
      </c>
      <c r="B660" s="14"/>
      <c r="C660" s="9"/>
      <c r="D660" s="98"/>
      <c r="E660" s="9"/>
      <c r="F660" s="76" t="str">
        <f t="shared" si="31"/>
        <v xml:space="preserve"> - </v>
      </c>
    </row>
    <row r="661" spans="1:6" x14ac:dyDescent="0.2">
      <c r="A661" s="22" t="str">
        <f t="shared" si="30"/>
        <v/>
      </c>
      <c r="B661" s="14"/>
      <c r="C661" s="9"/>
      <c r="D661" s="98"/>
      <c r="E661" s="9"/>
      <c r="F661" s="76" t="str">
        <f t="shared" si="31"/>
        <v xml:space="preserve"> - </v>
      </c>
    </row>
    <row r="662" spans="1:6" x14ac:dyDescent="0.2">
      <c r="A662" s="22" t="str">
        <f t="shared" si="30"/>
        <v/>
      </c>
      <c r="B662" s="14"/>
      <c r="C662" s="9"/>
      <c r="D662" s="98"/>
      <c r="E662" s="9"/>
      <c r="F662" s="76" t="str">
        <f t="shared" si="31"/>
        <v xml:space="preserve"> - </v>
      </c>
    </row>
    <row r="663" spans="1:6" x14ac:dyDescent="0.2">
      <c r="A663" s="22" t="str">
        <f t="shared" si="30"/>
        <v/>
      </c>
      <c r="B663" s="14"/>
      <c r="C663" s="9"/>
      <c r="D663" s="98"/>
      <c r="E663" s="9"/>
      <c r="F663" s="76" t="str">
        <f t="shared" si="31"/>
        <v xml:space="preserve"> - </v>
      </c>
    </row>
    <row r="664" spans="1:6" x14ac:dyDescent="0.2">
      <c r="A664" s="22" t="str">
        <f t="shared" si="30"/>
        <v/>
      </c>
      <c r="B664" s="14"/>
      <c r="C664" s="9"/>
      <c r="D664" s="98"/>
      <c r="E664" s="9"/>
      <c r="F664" s="76" t="str">
        <f t="shared" si="31"/>
        <v xml:space="preserve"> - </v>
      </c>
    </row>
    <row r="665" spans="1:6" x14ac:dyDescent="0.2">
      <c r="A665" s="22" t="str">
        <f t="shared" si="30"/>
        <v/>
      </c>
      <c r="B665" s="14"/>
      <c r="C665" s="9"/>
      <c r="D665" s="98"/>
      <c r="E665" s="9"/>
      <c r="F665" s="76" t="str">
        <f t="shared" si="31"/>
        <v xml:space="preserve"> - </v>
      </c>
    </row>
    <row r="666" spans="1:6" x14ac:dyDescent="0.2">
      <c r="A666" s="22" t="str">
        <f t="shared" si="30"/>
        <v/>
      </c>
      <c r="B666" s="14"/>
      <c r="C666" s="9"/>
      <c r="D666" s="98"/>
      <c r="E666" s="9"/>
      <c r="F666" s="76" t="str">
        <f t="shared" si="31"/>
        <v xml:space="preserve"> - </v>
      </c>
    </row>
    <row r="667" spans="1:6" x14ac:dyDescent="0.2">
      <c r="A667" s="22" t="str">
        <f t="shared" si="30"/>
        <v/>
      </c>
      <c r="B667" s="14"/>
      <c r="C667" s="9"/>
      <c r="D667" s="98"/>
      <c r="E667" s="9"/>
      <c r="F667" s="76" t="str">
        <f t="shared" si="31"/>
        <v xml:space="preserve"> - </v>
      </c>
    </row>
    <row r="668" spans="1:6" x14ac:dyDescent="0.2">
      <c r="A668" s="22" t="str">
        <f t="shared" si="30"/>
        <v/>
      </c>
      <c r="B668" s="14"/>
      <c r="C668" s="9"/>
      <c r="D668" s="98"/>
      <c r="E668" s="9"/>
      <c r="F668" s="76" t="str">
        <f t="shared" si="31"/>
        <v xml:space="preserve"> - </v>
      </c>
    </row>
    <row r="669" spans="1:6" x14ac:dyDescent="0.2">
      <c r="A669" s="22" t="str">
        <f t="shared" si="30"/>
        <v/>
      </c>
      <c r="B669" s="14"/>
      <c r="C669" s="9"/>
      <c r="D669" s="98"/>
      <c r="E669" s="9"/>
      <c r="F669" s="76" t="str">
        <f t="shared" si="31"/>
        <v xml:space="preserve"> - </v>
      </c>
    </row>
    <row r="670" spans="1:6" x14ac:dyDescent="0.2">
      <c r="A670" s="22" t="str">
        <f t="shared" si="30"/>
        <v/>
      </c>
      <c r="B670" s="14"/>
      <c r="C670" s="9"/>
      <c r="D670" s="98"/>
      <c r="E670" s="9"/>
      <c r="F670" s="76" t="str">
        <f t="shared" si="31"/>
        <v xml:space="preserve"> - </v>
      </c>
    </row>
    <row r="671" spans="1:6" x14ac:dyDescent="0.2">
      <c r="A671" s="22" t="str">
        <f t="shared" si="30"/>
        <v/>
      </c>
      <c r="B671" s="14"/>
      <c r="C671" s="9"/>
      <c r="D671" s="98"/>
      <c r="E671" s="9"/>
      <c r="F671" s="76" t="str">
        <f t="shared" si="31"/>
        <v xml:space="preserve"> - </v>
      </c>
    </row>
    <row r="672" spans="1:6" x14ac:dyDescent="0.2">
      <c r="A672" s="22" t="str">
        <f t="shared" si="30"/>
        <v/>
      </c>
      <c r="B672" s="14"/>
      <c r="C672" s="9"/>
      <c r="D672" s="98"/>
      <c r="E672" s="9"/>
      <c r="F672" s="76" t="str">
        <f t="shared" si="31"/>
        <v xml:space="preserve"> - </v>
      </c>
    </row>
    <row r="673" spans="1:6" x14ac:dyDescent="0.2">
      <c r="A673" s="22" t="str">
        <f t="shared" si="30"/>
        <v/>
      </c>
      <c r="B673" s="14"/>
      <c r="C673" s="9"/>
      <c r="D673" s="98"/>
      <c r="E673" s="9"/>
      <c r="F673" s="76" t="str">
        <f t="shared" si="31"/>
        <v xml:space="preserve"> - </v>
      </c>
    </row>
    <row r="674" spans="1:6" x14ac:dyDescent="0.2">
      <c r="A674" s="22" t="str">
        <f t="shared" si="30"/>
        <v/>
      </c>
      <c r="B674" s="14"/>
      <c r="C674" s="9"/>
      <c r="D674" s="98"/>
      <c r="E674" s="9"/>
      <c r="F674" s="76" t="str">
        <f t="shared" si="31"/>
        <v xml:space="preserve"> - </v>
      </c>
    </row>
    <row r="675" spans="1:6" x14ac:dyDescent="0.2">
      <c r="A675" s="22" t="str">
        <f t="shared" si="30"/>
        <v/>
      </c>
      <c r="B675" s="14"/>
      <c r="C675" s="9"/>
      <c r="D675" s="98"/>
      <c r="E675" s="9"/>
      <c r="F675" s="76" t="str">
        <f t="shared" si="31"/>
        <v xml:space="preserve"> - </v>
      </c>
    </row>
    <row r="676" spans="1:6" x14ac:dyDescent="0.2">
      <c r="A676" s="22" t="str">
        <f t="shared" si="30"/>
        <v/>
      </c>
      <c r="B676" s="14"/>
      <c r="C676" s="9"/>
      <c r="D676" s="98"/>
      <c r="E676" s="9"/>
      <c r="F676" s="76" t="str">
        <f t="shared" si="31"/>
        <v xml:space="preserve"> - </v>
      </c>
    </row>
    <row r="677" spans="1:6" x14ac:dyDescent="0.2">
      <c r="A677" s="22" t="str">
        <f t="shared" si="30"/>
        <v/>
      </c>
      <c r="B677" s="14"/>
      <c r="C677" s="9"/>
      <c r="D677" s="98"/>
      <c r="E677" s="9"/>
      <c r="F677" s="76" t="str">
        <f t="shared" si="31"/>
        <v xml:space="preserve"> - </v>
      </c>
    </row>
    <row r="678" spans="1:6" x14ac:dyDescent="0.2">
      <c r="A678" s="22" t="str">
        <f t="shared" si="30"/>
        <v/>
      </c>
      <c r="B678" s="14"/>
      <c r="C678" s="9"/>
      <c r="D678" s="98"/>
      <c r="E678" s="9"/>
      <c r="F678" s="76" t="str">
        <f t="shared" si="31"/>
        <v xml:space="preserve"> - </v>
      </c>
    </row>
    <row r="679" spans="1:6" x14ac:dyDescent="0.2">
      <c r="A679" s="22" t="str">
        <f t="shared" si="30"/>
        <v/>
      </c>
      <c r="B679" s="14"/>
      <c r="C679" s="9"/>
      <c r="D679" s="98"/>
      <c r="E679" s="9"/>
      <c r="F679" s="76" t="str">
        <f t="shared" si="31"/>
        <v xml:space="preserve"> - </v>
      </c>
    </row>
    <row r="680" spans="1:6" x14ac:dyDescent="0.2">
      <c r="A680" s="22" t="str">
        <f t="shared" si="30"/>
        <v/>
      </c>
      <c r="B680" s="14"/>
      <c r="C680" s="9"/>
      <c r="D680" s="98"/>
      <c r="E680" s="9"/>
      <c r="F680" s="76" t="str">
        <f t="shared" si="31"/>
        <v xml:space="preserve"> - </v>
      </c>
    </row>
    <row r="681" spans="1:6" x14ac:dyDescent="0.2">
      <c r="A681" s="22" t="str">
        <f t="shared" si="30"/>
        <v/>
      </c>
      <c r="B681" s="14"/>
      <c r="C681" s="9"/>
      <c r="D681" s="98"/>
      <c r="E681" s="9"/>
      <c r="F681" s="76" t="str">
        <f t="shared" si="31"/>
        <v xml:space="preserve"> - </v>
      </c>
    </row>
    <row r="682" spans="1:6" x14ac:dyDescent="0.2">
      <c r="A682" s="22" t="str">
        <f t="shared" si="30"/>
        <v/>
      </c>
      <c r="B682" s="14"/>
      <c r="C682" s="9"/>
      <c r="D682" s="98"/>
      <c r="E682" s="9"/>
      <c r="F682" s="76" t="str">
        <f t="shared" si="31"/>
        <v xml:space="preserve"> - </v>
      </c>
    </row>
    <row r="683" spans="1:6" x14ac:dyDescent="0.2">
      <c r="A683" s="22" t="str">
        <f t="shared" si="30"/>
        <v/>
      </c>
      <c r="B683" s="14"/>
      <c r="C683" s="9"/>
      <c r="D683" s="98"/>
      <c r="E683" s="9"/>
      <c r="F683" s="76" t="str">
        <f t="shared" si="31"/>
        <v xml:space="preserve"> - </v>
      </c>
    </row>
    <row r="684" spans="1:6" x14ac:dyDescent="0.2">
      <c r="A684" s="22" t="str">
        <f t="shared" si="30"/>
        <v/>
      </c>
      <c r="B684" s="14"/>
      <c r="C684" s="9"/>
      <c r="D684" s="98"/>
      <c r="E684" s="9"/>
      <c r="F684" s="76" t="str">
        <f t="shared" si="31"/>
        <v xml:space="preserve"> - </v>
      </c>
    </row>
    <row r="685" spans="1:6" x14ac:dyDescent="0.2">
      <c r="A685" s="22" t="str">
        <f t="shared" si="30"/>
        <v/>
      </c>
      <c r="B685" s="14"/>
      <c r="C685" s="9"/>
      <c r="D685" s="98"/>
      <c r="E685" s="9"/>
      <c r="F685" s="76" t="str">
        <f t="shared" si="31"/>
        <v xml:space="preserve"> - </v>
      </c>
    </row>
    <row r="686" spans="1:6" x14ac:dyDescent="0.2">
      <c r="A686" s="22" t="str">
        <f t="shared" si="30"/>
        <v/>
      </c>
      <c r="B686" s="14"/>
      <c r="C686" s="9"/>
      <c r="D686" s="98"/>
      <c r="E686" s="9"/>
      <c r="F686" s="76" t="str">
        <f t="shared" si="31"/>
        <v xml:space="preserve"> - </v>
      </c>
    </row>
    <row r="687" spans="1:6" x14ac:dyDescent="0.2">
      <c r="A687" s="22" t="str">
        <f t="shared" si="30"/>
        <v/>
      </c>
      <c r="B687" s="14"/>
      <c r="C687" s="9"/>
      <c r="D687" s="98"/>
      <c r="E687" s="9"/>
      <c r="F687" s="76" t="str">
        <f t="shared" si="31"/>
        <v xml:space="preserve"> - </v>
      </c>
    </row>
    <row r="688" spans="1:6" x14ac:dyDescent="0.2">
      <c r="A688" s="22" t="str">
        <f t="shared" si="30"/>
        <v/>
      </c>
      <c r="B688" s="14"/>
      <c r="C688" s="9"/>
      <c r="D688" s="98"/>
      <c r="E688" s="9"/>
      <c r="F688" s="76" t="str">
        <f t="shared" si="31"/>
        <v xml:space="preserve"> - </v>
      </c>
    </row>
    <row r="689" spans="1:6" x14ac:dyDescent="0.2">
      <c r="A689" s="22" t="str">
        <f t="shared" si="30"/>
        <v/>
      </c>
      <c r="B689" s="14"/>
      <c r="C689" s="9"/>
      <c r="D689" s="98"/>
      <c r="E689" s="9"/>
      <c r="F689" s="76" t="str">
        <f t="shared" si="31"/>
        <v xml:space="preserve"> - </v>
      </c>
    </row>
    <row r="690" spans="1:6" x14ac:dyDescent="0.2">
      <c r="A690" s="22" t="str">
        <f t="shared" si="30"/>
        <v/>
      </c>
      <c r="B690" s="14"/>
      <c r="C690" s="9"/>
      <c r="D690" s="98"/>
      <c r="E690" s="9"/>
      <c r="F690" s="76" t="str">
        <f t="shared" si="31"/>
        <v xml:space="preserve"> - </v>
      </c>
    </row>
    <row r="691" spans="1:6" x14ac:dyDescent="0.2">
      <c r="A691" s="22" t="str">
        <f t="shared" si="30"/>
        <v/>
      </c>
      <c r="B691" s="14"/>
      <c r="C691" s="9"/>
      <c r="D691" s="98"/>
      <c r="E691" s="9"/>
      <c r="F691" s="76" t="str">
        <f t="shared" si="31"/>
        <v xml:space="preserve"> - </v>
      </c>
    </row>
    <row r="692" spans="1:6" x14ac:dyDescent="0.2">
      <c r="A692" s="22" t="str">
        <f t="shared" si="30"/>
        <v/>
      </c>
      <c r="B692" s="14"/>
      <c r="C692" s="9"/>
      <c r="D692" s="98"/>
      <c r="E692" s="9"/>
      <c r="F692" s="76" t="str">
        <f t="shared" si="31"/>
        <v xml:space="preserve"> - </v>
      </c>
    </row>
    <row r="693" spans="1:6" x14ac:dyDescent="0.2">
      <c r="A693" s="22" t="str">
        <f t="shared" si="30"/>
        <v/>
      </c>
      <c r="B693" s="14"/>
      <c r="C693" s="9"/>
      <c r="D693" s="98"/>
      <c r="E693" s="9"/>
      <c r="F693" s="76" t="str">
        <f t="shared" si="31"/>
        <v xml:space="preserve"> - </v>
      </c>
    </row>
    <row r="694" spans="1:6" x14ac:dyDescent="0.2">
      <c r="A694" s="22" t="str">
        <f t="shared" si="30"/>
        <v/>
      </c>
      <c r="B694" s="14"/>
      <c r="C694" s="9"/>
      <c r="D694" s="98"/>
      <c r="E694" s="9"/>
      <c r="F694" s="76" t="str">
        <f t="shared" si="31"/>
        <v xml:space="preserve"> - </v>
      </c>
    </row>
    <row r="695" spans="1:6" x14ac:dyDescent="0.2">
      <c r="A695" s="22" t="str">
        <f t="shared" si="30"/>
        <v/>
      </c>
      <c r="B695" s="14"/>
      <c r="C695" s="9"/>
      <c r="D695" s="98"/>
      <c r="E695" s="9"/>
      <c r="F695" s="76" t="str">
        <f t="shared" si="31"/>
        <v xml:space="preserve"> - </v>
      </c>
    </row>
    <row r="696" spans="1:6" x14ac:dyDescent="0.2">
      <c r="A696" s="22" t="str">
        <f t="shared" si="30"/>
        <v/>
      </c>
      <c r="B696" s="14"/>
      <c r="C696" s="9"/>
      <c r="D696" s="98"/>
      <c r="E696" s="9"/>
      <c r="F696" s="76" t="str">
        <f t="shared" si="31"/>
        <v xml:space="preserve"> - </v>
      </c>
    </row>
    <row r="697" spans="1:6" x14ac:dyDescent="0.2">
      <c r="A697" s="22" t="str">
        <f t="shared" si="30"/>
        <v/>
      </c>
      <c r="B697" s="14"/>
      <c r="C697" s="9"/>
      <c r="D697" s="98"/>
      <c r="E697" s="9"/>
      <c r="F697" s="76" t="str">
        <f t="shared" si="31"/>
        <v xml:space="preserve"> - </v>
      </c>
    </row>
    <row r="698" spans="1:6" x14ac:dyDescent="0.2">
      <c r="A698" s="22" t="str">
        <f t="shared" si="30"/>
        <v/>
      </c>
      <c r="B698" s="14"/>
      <c r="C698" s="9"/>
      <c r="D698" s="98"/>
      <c r="E698" s="9"/>
      <c r="F698" s="76" t="str">
        <f t="shared" si="31"/>
        <v xml:space="preserve"> - </v>
      </c>
    </row>
    <row r="699" spans="1:6" x14ac:dyDescent="0.2">
      <c r="A699" s="22" t="str">
        <f t="shared" si="30"/>
        <v/>
      </c>
      <c r="B699" s="14"/>
      <c r="C699" s="9"/>
      <c r="D699" s="98"/>
      <c r="E699" s="9"/>
      <c r="F699" s="76" t="str">
        <f t="shared" si="31"/>
        <v xml:space="preserve"> - </v>
      </c>
    </row>
    <row r="700" spans="1:6" x14ac:dyDescent="0.2">
      <c r="A700" s="22" t="str">
        <f t="shared" si="30"/>
        <v/>
      </c>
      <c r="B700" s="14"/>
      <c r="C700" s="9"/>
      <c r="D700" s="98"/>
      <c r="E700" s="9"/>
      <c r="F700" s="76" t="str">
        <f t="shared" si="31"/>
        <v xml:space="preserve"> - </v>
      </c>
    </row>
    <row r="701" spans="1:6" x14ac:dyDescent="0.2">
      <c r="A701" s="22" t="str">
        <f t="shared" si="30"/>
        <v/>
      </c>
      <c r="B701" s="14"/>
      <c r="C701" s="9"/>
      <c r="D701" s="98"/>
      <c r="E701" s="9"/>
      <c r="F701" s="76" t="str">
        <f t="shared" si="31"/>
        <v xml:space="preserve"> - </v>
      </c>
    </row>
    <row r="702" spans="1:6" x14ac:dyDescent="0.2">
      <c r="A702" s="22" t="str">
        <f t="shared" si="30"/>
        <v/>
      </c>
      <c r="B702" s="14"/>
      <c r="C702" s="9"/>
      <c r="D702" s="98"/>
      <c r="E702" s="9"/>
      <c r="F702" s="76" t="str">
        <f t="shared" si="31"/>
        <v xml:space="preserve"> - </v>
      </c>
    </row>
    <row r="703" spans="1:6" x14ac:dyDescent="0.2">
      <c r="A703" s="22" t="str">
        <f t="shared" si="30"/>
        <v/>
      </c>
      <c r="B703" s="14"/>
      <c r="C703" s="9"/>
      <c r="D703" s="98"/>
      <c r="E703" s="9"/>
      <c r="F703" s="76" t="str">
        <f t="shared" si="31"/>
        <v xml:space="preserve"> - </v>
      </c>
    </row>
    <row r="704" spans="1:6" x14ac:dyDescent="0.2">
      <c r="A704" s="22" t="str">
        <f t="shared" si="30"/>
        <v/>
      </c>
      <c r="B704" s="14"/>
      <c r="C704" s="9"/>
      <c r="D704" s="98"/>
      <c r="E704" s="9"/>
      <c r="F704" s="76" t="str">
        <f t="shared" si="31"/>
        <v xml:space="preserve"> - </v>
      </c>
    </row>
    <row r="705" spans="1:6" x14ac:dyDescent="0.2">
      <c r="A705" s="22" t="str">
        <f t="shared" si="30"/>
        <v/>
      </c>
      <c r="B705" s="14"/>
      <c r="C705" s="9"/>
      <c r="D705" s="98"/>
      <c r="E705" s="9"/>
      <c r="F705" s="76" t="str">
        <f t="shared" si="31"/>
        <v xml:space="preserve"> - </v>
      </c>
    </row>
    <row r="706" spans="1:6" x14ac:dyDescent="0.2">
      <c r="A706" s="22" t="str">
        <f t="shared" si="30"/>
        <v/>
      </c>
      <c r="B706" s="14"/>
      <c r="C706" s="9"/>
      <c r="D706" s="98"/>
      <c r="E706" s="9"/>
      <c r="F706" s="76" t="str">
        <f t="shared" si="31"/>
        <v xml:space="preserve"> - </v>
      </c>
    </row>
    <row r="707" spans="1:6" x14ac:dyDescent="0.2">
      <c r="A707" s="22" t="str">
        <f t="shared" ref="A707:A770" si="32">IF(B707&lt;&gt;"",TEXT($B707,"00")&amp;TEXT($C707,"00"),"")</f>
        <v/>
      </c>
      <c r="B707" s="14"/>
      <c r="C707" s="9"/>
      <c r="D707" s="98"/>
      <c r="E707" s="9"/>
      <c r="F707" s="76" t="str">
        <f t="shared" si="31"/>
        <v xml:space="preserve"> - </v>
      </c>
    </row>
    <row r="708" spans="1:6" x14ac:dyDescent="0.2">
      <c r="A708" s="22" t="str">
        <f t="shared" si="32"/>
        <v/>
      </c>
      <c r="B708" s="14"/>
      <c r="C708" s="9"/>
      <c r="D708" s="98"/>
      <c r="E708" s="9"/>
      <c r="F708" s="76" t="str">
        <f t="shared" si="31"/>
        <v xml:space="preserve"> - </v>
      </c>
    </row>
    <row r="709" spans="1:6" x14ac:dyDescent="0.2">
      <c r="A709" s="22" t="str">
        <f t="shared" si="32"/>
        <v/>
      </c>
      <c r="B709" s="14"/>
      <c r="C709" s="9"/>
      <c r="D709" s="98"/>
      <c r="E709" s="9"/>
      <c r="F709" s="76" t="str">
        <f t="shared" si="31"/>
        <v xml:space="preserve"> - </v>
      </c>
    </row>
    <row r="710" spans="1:6" x14ac:dyDescent="0.2">
      <c r="A710" s="22" t="str">
        <f t="shared" si="32"/>
        <v/>
      </c>
      <c r="B710" s="14"/>
      <c r="C710" s="9"/>
      <c r="D710" s="98"/>
      <c r="E710" s="9"/>
      <c r="F710" s="76" t="str">
        <f t="shared" ref="F710:F773" si="33">$A710&amp;" - "&amp;IF($D710&lt;&gt;"","["&amp;VLOOKUP($D710,$L$3:$M$103,2,0)&amp;"] ","")&amp;$E710&amp;IF($B710&lt;&gt;""," ("&amp;VLOOKUP($B710,$H$3:$J$103,3,0)&amp;")","")</f>
        <v xml:space="preserve"> - </v>
      </c>
    </row>
    <row r="711" spans="1:6" x14ac:dyDescent="0.2">
      <c r="A711" s="22" t="str">
        <f t="shared" si="32"/>
        <v/>
      </c>
      <c r="B711" s="14"/>
      <c r="C711" s="9"/>
      <c r="D711" s="98"/>
      <c r="E711" s="9"/>
      <c r="F711" s="76" t="str">
        <f t="shared" si="33"/>
        <v xml:space="preserve"> - </v>
      </c>
    </row>
    <row r="712" spans="1:6" x14ac:dyDescent="0.2">
      <c r="A712" s="22" t="str">
        <f t="shared" si="32"/>
        <v/>
      </c>
      <c r="B712" s="14"/>
      <c r="C712" s="9"/>
      <c r="D712" s="98"/>
      <c r="E712" s="9"/>
      <c r="F712" s="76" t="str">
        <f t="shared" si="33"/>
        <v xml:space="preserve"> - </v>
      </c>
    </row>
    <row r="713" spans="1:6" x14ac:dyDescent="0.2">
      <c r="A713" s="22" t="str">
        <f t="shared" si="32"/>
        <v/>
      </c>
      <c r="B713" s="14"/>
      <c r="C713" s="9"/>
      <c r="D713" s="98"/>
      <c r="E713" s="9"/>
      <c r="F713" s="76" t="str">
        <f t="shared" si="33"/>
        <v xml:space="preserve"> - </v>
      </c>
    </row>
    <row r="714" spans="1:6" x14ac:dyDescent="0.2">
      <c r="A714" s="22" t="str">
        <f t="shared" si="32"/>
        <v/>
      </c>
      <c r="B714" s="14"/>
      <c r="C714" s="9"/>
      <c r="D714" s="98"/>
      <c r="E714" s="9"/>
      <c r="F714" s="76" t="str">
        <f t="shared" si="33"/>
        <v xml:space="preserve"> - </v>
      </c>
    </row>
    <row r="715" spans="1:6" x14ac:dyDescent="0.2">
      <c r="A715" s="22" t="str">
        <f t="shared" si="32"/>
        <v/>
      </c>
      <c r="B715" s="14"/>
      <c r="C715" s="9"/>
      <c r="D715" s="98"/>
      <c r="E715" s="9"/>
      <c r="F715" s="76" t="str">
        <f t="shared" si="33"/>
        <v xml:space="preserve"> - </v>
      </c>
    </row>
    <row r="716" spans="1:6" x14ac:dyDescent="0.2">
      <c r="A716" s="22" t="str">
        <f t="shared" si="32"/>
        <v/>
      </c>
      <c r="B716" s="14"/>
      <c r="C716" s="9"/>
      <c r="D716" s="98"/>
      <c r="E716" s="9"/>
      <c r="F716" s="76" t="str">
        <f t="shared" si="33"/>
        <v xml:space="preserve"> - </v>
      </c>
    </row>
    <row r="717" spans="1:6" x14ac:dyDescent="0.2">
      <c r="A717" s="22" t="str">
        <f t="shared" si="32"/>
        <v/>
      </c>
      <c r="B717" s="14"/>
      <c r="C717" s="9"/>
      <c r="D717" s="98"/>
      <c r="E717" s="9"/>
      <c r="F717" s="76" t="str">
        <f t="shared" si="33"/>
        <v xml:space="preserve"> - </v>
      </c>
    </row>
    <row r="718" spans="1:6" x14ac:dyDescent="0.2">
      <c r="A718" s="22" t="str">
        <f t="shared" si="32"/>
        <v/>
      </c>
      <c r="B718" s="14"/>
      <c r="C718" s="9"/>
      <c r="D718" s="98"/>
      <c r="E718" s="9"/>
      <c r="F718" s="76" t="str">
        <f t="shared" si="33"/>
        <v xml:space="preserve"> - </v>
      </c>
    </row>
    <row r="719" spans="1:6" x14ac:dyDescent="0.2">
      <c r="A719" s="22" t="str">
        <f t="shared" si="32"/>
        <v/>
      </c>
      <c r="B719" s="14"/>
      <c r="C719" s="9"/>
      <c r="D719" s="98"/>
      <c r="E719" s="9"/>
      <c r="F719" s="76" t="str">
        <f t="shared" si="33"/>
        <v xml:space="preserve"> - </v>
      </c>
    </row>
    <row r="720" spans="1:6" x14ac:dyDescent="0.2">
      <c r="A720" s="22" t="str">
        <f t="shared" si="32"/>
        <v/>
      </c>
      <c r="B720" s="14"/>
      <c r="C720" s="9"/>
      <c r="D720" s="98"/>
      <c r="E720" s="9"/>
      <c r="F720" s="76" t="str">
        <f t="shared" si="33"/>
        <v xml:space="preserve"> - </v>
      </c>
    </row>
    <row r="721" spans="1:6" x14ac:dyDescent="0.2">
      <c r="A721" s="22" t="str">
        <f t="shared" si="32"/>
        <v/>
      </c>
      <c r="B721" s="14"/>
      <c r="C721" s="9"/>
      <c r="D721" s="98"/>
      <c r="E721" s="9"/>
      <c r="F721" s="76" t="str">
        <f t="shared" si="33"/>
        <v xml:space="preserve"> - </v>
      </c>
    </row>
    <row r="722" spans="1:6" x14ac:dyDescent="0.2">
      <c r="A722" s="22" t="str">
        <f t="shared" si="32"/>
        <v/>
      </c>
      <c r="B722" s="14"/>
      <c r="C722" s="9"/>
      <c r="D722" s="98"/>
      <c r="E722" s="9"/>
      <c r="F722" s="76" t="str">
        <f t="shared" si="33"/>
        <v xml:space="preserve"> - </v>
      </c>
    </row>
    <row r="723" spans="1:6" x14ac:dyDescent="0.2">
      <c r="A723" s="22" t="str">
        <f t="shared" si="32"/>
        <v/>
      </c>
      <c r="B723" s="14"/>
      <c r="C723" s="9"/>
      <c r="D723" s="98"/>
      <c r="E723" s="9"/>
      <c r="F723" s="76" t="str">
        <f t="shared" si="33"/>
        <v xml:space="preserve"> - </v>
      </c>
    </row>
    <row r="724" spans="1:6" x14ac:dyDescent="0.2">
      <c r="A724" s="22" t="str">
        <f t="shared" si="32"/>
        <v/>
      </c>
      <c r="B724" s="14"/>
      <c r="C724" s="9"/>
      <c r="D724" s="98"/>
      <c r="E724" s="9"/>
      <c r="F724" s="76" t="str">
        <f t="shared" si="33"/>
        <v xml:space="preserve"> - </v>
      </c>
    </row>
    <row r="725" spans="1:6" x14ac:dyDescent="0.2">
      <c r="A725" s="22" t="str">
        <f t="shared" si="32"/>
        <v/>
      </c>
      <c r="B725" s="14"/>
      <c r="C725" s="9"/>
      <c r="D725" s="98"/>
      <c r="E725" s="9"/>
      <c r="F725" s="76" t="str">
        <f t="shared" si="33"/>
        <v xml:space="preserve"> - </v>
      </c>
    </row>
    <row r="726" spans="1:6" x14ac:dyDescent="0.2">
      <c r="A726" s="22" t="str">
        <f t="shared" si="32"/>
        <v/>
      </c>
      <c r="B726" s="14"/>
      <c r="C726" s="9"/>
      <c r="D726" s="98"/>
      <c r="E726" s="9"/>
      <c r="F726" s="76" t="str">
        <f t="shared" si="33"/>
        <v xml:space="preserve"> - </v>
      </c>
    </row>
    <row r="727" spans="1:6" x14ac:dyDescent="0.2">
      <c r="A727" s="22" t="str">
        <f t="shared" si="32"/>
        <v/>
      </c>
      <c r="B727" s="14"/>
      <c r="C727" s="9"/>
      <c r="D727" s="98"/>
      <c r="E727" s="9"/>
      <c r="F727" s="76" t="str">
        <f t="shared" si="33"/>
        <v xml:space="preserve"> - </v>
      </c>
    </row>
    <row r="728" spans="1:6" x14ac:dyDescent="0.2">
      <c r="A728" s="22" t="str">
        <f t="shared" si="32"/>
        <v/>
      </c>
      <c r="B728" s="14"/>
      <c r="C728" s="9"/>
      <c r="D728" s="98"/>
      <c r="E728" s="9"/>
      <c r="F728" s="76" t="str">
        <f t="shared" si="33"/>
        <v xml:space="preserve"> - </v>
      </c>
    </row>
    <row r="729" spans="1:6" x14ac:dyDescent="0.2">
      <c r="A729" s="22" t="str">
        <f t="shared" si="32"/>
        <v/>
      </c>
      <c r="B729" s="14"/>
      <c r="C729" s="9"/>
      <c r="D729" s="98"/>
      <c r="E729" s="9"/>
      <c r="F729" s="76" t="str">
        <f t="shared" si="33"/>
        <v xml:space="preserve"> - </v>
      </c>
    </row>
    <row r="730" spans="1:6" x14ac:dyDescent="0.2">
      <c r="A730" s="22" t="str">
        <f t="shared" si="32"/>
        <v/>
      </c>
      <c r="B730" s="14"/>
      <c r="C730" s="9"/>
      <c r="D730" s="98"/>
      <c r="E730" s="9"/>
      <c r="F730" s="76" t="str">
        <f t="shared" si="33"/>
        <v xml:space="preserve"> - </v>
      </c>
    </row>
    <row r="731" spans="1:6" x14ac:dyDescent="0.2">
      <c r="A731" s="22" t="str">
        <f t="shared" si="32"/>
        <v/>
      </c>
      <c r="B731" s="14"/>
      <c r="C731" s="9"/>
      <c r="D731" s="98"/>
      <c r="E731" s="9"/>
      <c r="F731" s="76" t="str">
        <f t="shared" si="33"/>
        <v xml:space="preserve"> - </v>
      </c>
    </row>
    <row r="732" spans="1:6" x14ac:dyDescent="0.2">
      <c r="A732" s="22" t="str">
        <f t="shared" si="32"/>
        <v/>
      </c>
      <c r="B732" s="14"/>
      <c r="C732" s="9"/>
      <c r="D732" s="98"/>
      <c r="E732" s="9"/>
      <c r="F732" s="76" t="str">
        <f t="shared" si="33"/>
        <v xml:space="preserve"> - </v>
      </c>
    </row>
    <row r="733" spans="1:6" x14ac:dyDescent="0.2">
      <c r="A733" s="22" t="str">
        <f t="shared" si="32"/>
        <v/>
      </c>
      <c r="B733" s="14"/>
      <c r="C733" s="9"/>
      <c r="D733" s="98"/>
      <c r="E733" s="9"/>
      <c r="F733" s="76" t="str">
        <f t="shared" si="33"/>
        <v xml:space="preserve"> - </v>
      </c>
    </row>
    <row r="734" spans="1:6" x14ac:dyDescent="0.2">
      <c r="A734" s="22" t="str">
        <f t="shared" si="32"/>
        <v/>
      </c>
      <c r="B734" s="14"/>
      <c r="C734" s="9"/>
      <c r="D734" s="98"/>
      <c r="E734" s="9"/>
      <c r="F734" s="76" t="str">
        <f t="shared" si="33"/>
        <v xml:space="preserve"> - </v>
      </c>
    </row>
    <row r="735" spans="1:6" x14ac:dyDescent="0.2">
      <c r="A735" s="22" t="str">
        <f t="shared" si="32"/>
        <v/>
      </c>
      <c r="B735" s="14"/>
      <c r="C735" s="9"/>
      <c r="D735" s="98"/>
      <c r="E735" s="9"/>
      <c r="F735" s="76" t="str">
        <f t="shared" si="33"/>
        <v xml:space="preserve"> - </v>
      </c>
    </row>
    <row r="736" spans="1:6" x14ac:dyDescent="0.2">
      <c r="A736" s="22" t="str">
        <f t="shared" si="32"/>
        <v/>
      </c>
      <c r="B736" s="14"/>
      <c r="C736" s="9"/>
      <c r="D736" s="98"/>
      <c r="E736" s="9"/>
      <c r="F736" s="76" t="str">
        <f t="shared" si="33"/>
        <v xml:space="preserve"> - </v>
      </c>
    </row>
    <row r="737" spans="1:6" x14ac:dyDescent="0.2">
      <c r="A737" s="22" t="str">
        <f t="shared" si="32"/>
        <v/>
      </c>
      <c r="B737" s="14"/>
      <c r="C737" s="9"/>
      <c r="D737" s="98"/>
      <c r="E737" s="9"/>
      <c r="F737" s="76" t="str">
        <f t="shared" si="33"/>
        <v xml:space="preserve"> - </v>
      </c>
    </row>
    <row r="738" spans="1:6" x14ac:dyDescent="0.2">
      <c r="A738" s="22" t="str">
        <f t="shared" si="32"/>
        <v/>
      </c>
      <c r="B738" s="14"/>
      <c r="C738" s="9"/>
      <c r="D738" s="98"/>
      <c r="E738" s="9"/>
      <c r="F738" s="76" t="str">
        <f t="shared" si="33"/>
        <v xml:space="preserve"> - </v>
      </c>
    </row>
    <row r="739" spans="1:6" x14ac:dyDescent="0.2">
      <c r="A739" s="22" t="str">
        <f t="shared" si="32"/>
        <v/>
      </c>
      <c r="B739" s="14"/>
      <c r="C739" s="9"/>
      <c r="D739" s="98"/>
      <c r="E739" s="9"/>
      <c r="F739" s="76" t="str">
        <f t="shared" si="33"/>
        <v xml:space="preserve"> - </v>
      </c>
    </row>
    <row r="740" spans="1:6" x14ac:dyDescent="0.2">
      <c r="A740" s="22" t="str">
        <f t="shared" si="32"/>
        <v/>
      </c>
      <c r="B740" s="14"/>
      <c r="C740" s="9"/>
      <c r="D740" s="98"/>
      <c r="E740" s="9"/>
      <c r="F740" s="76" t="str">
        <f t="shared" si="33"/>
        <v xml:space="preserve"> - </v>
      </c>
    </row>
    <row r="741" spans="1:6" x14ac:dyDescent="0.2">
      <c r="A741" s="22" t="str">
        <f t="shared" si="32"/>
        <v/>
      </c>
      <c r="B741" s="14"/>
      <c r="C741" s="9"/>
      <c r="D741" s="98"/>
      <c r="E741" s="9"/>
      <c r="F741" s="76" t="str">
        <f t="shared" si="33"/>
        <v xml:space="preserve"> - </v>
      </c>
    </row>
    <row r="742" spans="1:6" x14ac:dyDescent="0.2">
      <c r="A742" s="22" t="str">
        <f t="shared" si="32"/>
        <v/>
      </c>
      <c r="B742" s="14"/>
      <c r="C742" s="9"/>
      <c r="D742" s="98"/>
      <c r="E742" s="9"/>
      <c r="F742" s="76" t="str">
        <f t="shared" si="33"/>
        <v xml:space="preserve"> - </v>
      </c>
    </row>
    <row r="743" spans="1:6" x14ac:dyDescent="0.2">
      <c r="A743" s="22" t="str">
        <f t="shared" si="32"/>
        <v/>
      </c>
      <c r="B743" s="14"/>
      <c r="C743" s="9"/>
      <c r="D743" s="98"/>
      <c r="E743" s="9"/>
      <c r="F743" s="76" t="str">
        <f t="shared" si="33"/>
        <v xml:space="preserve"> - </v>
      </c>
    </row>
    <row r="744" spans="1:6" x14ac:dyDescent="0.2">
      <c r="A744" s="22" t="str">
        <f t="shared" si="32"/>
        <v/>
      </c>
      <c r="B744" s="14"/>
      <c r="C744" s="9"/>
      <c r="D744" s="98"/>
      <c r="E744" s="9"/>
      <c r="F744" s="76" t="str">
        <f t="shared" si="33"/>
        <v xml:space="preserve"> - </v>
      </c>
    </row>
    <row r="745" spans="1:6" x14ac:dyDescent="0.2">
      <c r="A745" s="22" t="str">
        <f t="shared" si="32"/>
        <v/>
      </c>
      <c r="B745" s="14"/>
      <c r="C745" s="9"/>
      <c r="D745" s="98"/>
      <c r="E745" s="9"/>
      <c r="F745" s="76" t="str">
        <f t="shared" si="33"/>
        <v xml:space="preserve"> - </v>
      </c>
    </row>
    <row r="746" spans="1:6" x14ac:dyDescent="0.2">
      <c r="A746" s="22" t="str">
        <f t="shared" si="32"/>
        <v/>
      </c>
      <c r="B746" s="14"/>
      <c r="C746" s="9"/>
      <c r="D746" s="98"/>
      <c r="E746" s="9"/>
      <c r="F746" s="76" t="str">
        <f t="shared" si="33"/>
        <v xml:space="preserve"> - </v>
      </c>
    </row>
    <row r="747" spans="1:6" x14ac:dyDescent="0.2">
      <c r="A747" s="22" t="str">
        <f t="shared" si="32"/>
        <v/>
      </c>
      <c r="B747" s="14"/>
      <c r="C747" s="9"/>
      <c r="D747" s="98"/>
      <c r="E747" s="9"/>
      <c r="F747" s="76" t="str">
        <f t="shared" si="33"/>
        <v xml:space="preserve"> - </v>
      </c>
    </row>
    <row r="748" spans="1:6" x14ac:dyDescent="0.2">
      <c r="A748" s="22" t="str">
        <f t="shared" si="32"/>
        <v/>
      </c>
      <c r="B748" s="14"/>
      <c r="C748" s="9"/>
      <c r="D748" s="98"/>
      <c r="E748" s="9"/>
      <c r="F748" s="76" t="str">
        <f t="shared" si="33"/>
        <v xml:space="preserve"> - </v>
      </c>
    </row>
    <row r="749" spans="1:6" x14ac:dyDescent="0.2">
      <c r="A749" s="22" t="str">
        <f t="shared" si="32"/>
        <v/>
      </c>
      <c r="B749" s="14"/>
      <c r="C749" s="9"/>
      <c r="D749" s="98"/>
      <c r="E749" s="9"/>
      <c r="F749" s="76" t="str">
        <f t="shared" si="33"/>
        <v xml:space="preserve"> - </v>
      </c>
    </row>
    <row r="750" spans="1:6" x14ac:dyDescent="0.2">
      <c r="A750" s="22" t="str">
        <f t="shared" si="32"/>
        <v/>
      </c>
      <c r="B750" s="14"/>
      <c r="C750" s="9"/>
      <c r="D750" s="98"/>
      <c r="E750" s="9"/>
      <c r="F750" s="76" t="str">
        <f t="shared" si="33"/>
        <v xml:space="preserve"> - </v>
      </c>
    </row>
    <row r="751" spans="1:6" x14ac:dyDescent="0.2">
      <c r="A751" s="22" t="str">
        <f t="shared" si="32"/>
        <v/>
      </c>
      <c r="B751" s="14"/>
      <c r="C751" s="9"/>
      <c r="D751" s="98"/>
      <c r="E751" s="9"/>
      <c r="F751" s="76" t="str">
        <f t="shared" si="33"/>
        <v xml:space="preserve"> - </v>
      </c>
    </row>
    <row r="752" spans="1:6" x14ac:dyDescent="0.2">
      <c r="A752" s="22" t="str">
        <f t="shared" si="32"/>
        <v/>
      </c>
      <c r="B752" s="14"/>
      <c r="C752" s="9"/>
      <c r="D752" s="98"/>
      <c r="E752" s="9"/>
      <c r="F752" s="76" t="str">
        <f t="shared" si="33"/>
        <v xml:space="preserve"> - </v>
      </c>
    </row>
    <row r="753" spans="1:6" x14ac:dyDescent="0.2">
      <c r="A753" s="22" t="str">
        <f t="shared" si="32"/>
        <v/>
      </c>
      <c r="B753" s="14"/>
      <c r="C753" s="9"/>
      <c r="D753" s="98"/>
      <c r="E753" s="9"/>
      <c r="F753" s="76" t="str">
        <f t="shared" si="33"/>
        <v xml:space="preserve"> - </v>
      </c>
    </row>
    <row r="754" spans="1:6" x14ac:dyDescent="0.2">
      <c r="A754" s="22" t="str">
        <f t="shared" si="32"/>
        <v/>
      </c>
      <c r="B754" s="14"/>
      <c r="C754" s="9"/>
      <c r="D754" s="98"/>
      <c r="E754" s="9"/>
      <c r="F754" s="76" t="str">
        <f t="shared" si="33"/>
        <v xml:space="preserve"> - </v>
      </c>
    </row>
    <row r="755" spans="1:6" x14ac:dyDescent="0.2">
      <c r="A755" s="22" t="str">
        <f t="shared" si="32"/>
        <v/>
      </c>
      <c r="B755" s="14"/>
      <c r="C755" s="9"/>
      <c r="D755" s="98"/>
      <c r="E755" s="9"/>
      <c r="F755" s="76" t="str">
        <f t="shared" si="33"/>
        <v xml:space="preserve"> - </v>
      </c>
    </row>
    <row r="756" spans="1:6" x14ac:dyDescent="0.2">
      <c r="A756" s="22" t="str">
        <f t="shared" si="32"/>
        <v/>
      </c>
      <c r="B756" s="14"/>
      <c r="C756" s="9"/>
      <c r="D756" s="98"/>
      <c r="E756" s="9"/>
      <c r="F756" s="76" t="str">
        <f t="shared" si="33"/>
        <v xml:space="preserve"> - </v>
      </c>
    </row>
    <row r="757" spans="1:6" x14ac:dyDescent="0.2">
      <c r="A757" s="22" t="str">
        <f t="shared" si="32"/>
        <v/>
      </c>
      <c r="B757" s="14"/>
      <c r="C757" s="9"/>
      <c r="D757" s="98"/>
      <c r="E757" s="9"/>
      <c r="F757" s="76" t="str">
        <f t="shared" si="33"/>
        <v xml:space="preserve"> - </v>
      </c>
    </row>
    <row r="758" spans="1:6" x14ac:dyDescent="0.2">
      <c r="A758" s="22" t="str">
        <f t="shared" si="32"/>
        <v/>
      </c>
      <c r="B758" s="14"/>
      <c r="C758" s="9"/>
      <c r="D758" s="98"/>
      <c r="E758" s="9"/>
      <c r="F758" s="76" t="str">
        <f t="shared" si="33"/>
        <v xml:space="preserve"> - </v>
      </c>
    </row>
    <row r="759" spans="1:6" x14ac:dyDescent="0.2">
      <c r="A759" s="22" t="str">
        <f t="shared" si="32"/>
        <v/>
      </c>
      <c r="B759" s="14"/>
      <c r="C759" s="9"/>
      <c r="D759" s="98"/>
      <c r="E759" s="9"/>
      <c r="F759" s="76" t="str">
        <f t="shared" si="33"/>
        <v xml:space="preserve"> - </v>
      </c>
    </row>
    <row r="760" spans="1:6" x14ac:dyDescent="0.2">
      <c r="A760" s="22" t="str">
        <f t="shared" si="32"/>
        <v/>
      </c>
      <c r="B760" s="14"/>
      <c r="C760" s="9"/>
      <c r="D760" s="98"/>
      <c r="E760" s="9"/>
      <c r="F760" s="76" t="str">
        <f t="shared" si="33"/>
        <v xml:space="preserve"> - </v>
      </c>
    </row>
    <row r="761" spans="1:6" x14ac:dyDescent="0.2">
      <c r="A761" s="22" t="str">
        <f t="shared" si="32"/>
        <v/>
      </c>
      <c r="B761" s="14"/>
      <c r="C761" s="9"/>
      <c r="D761" s="98"/>
      <c r="E761" s="9"/>
      <c r="F761" s="76" t="str">
        <f t="shared" si="33"/>
        <v xml:space="preserve"> - </v>
      </c>
    </row>
    <row r="762" spans="1:6" x14ac:dyDescent="0.2">
      <c r="A762" s="22" t="str">
        <f t="shared" si="32"/>
        <v/>
      </c>
      <c r="B762" s="14"/>
      <c r="C762" s="9"/>
      <c r="D762" s="98"/>
      <c r="E762" s="9"/>
      <c r="F762" s="76" t="str">
        <f t="shared" si="33"/>
        <v xml:space="preserve"> - </v>
      </c>
    </row>
    <row r="763" spans="1:6" x14ac:dyDescent="0.2">
      <c r="A763" s="22" t="str">
        <f t="shared" si="32"/>
        <v/>
      </c>
      <c r="B763" s="14"/>
      <c r="C763" s="9"/>
      <c r="D763" s="98"/>
      <c r="E763" s="9"/>
      <c r="F763" s="76" t="str">
        <f t="shared" si="33"/>
        <v xml:space="preserve"> - </v>
      </c>
    </row>
    <row r="764" spans="1:6" x14ac:dyDescent="0.2">
      <c r="A764" s="22" t="str">
        <f t="shared" si="32"/>
        <v/>
      </c>
      <c r="B764" s="14"/>
      <c r="C764" s="9"/>
      <c r="D764" s="98"/>
      <c r="E764" s="9"/>
      <c r="F764" s="76" t="str">
        <f t="shared" si="33"/>
        <v xml:space="preserve"> - </v>
      </c>
    </row>
    <row r="765" spans="1:6" x14ac:dyDescent="0.2">
      <c r="A765" s="22" t="str">
        <f t="shared" si="32"/>
        <v/>
      </c>
      <c r="B765" s="14"/>
      <c r="C765" s="9"/>
      <c r="D765" s="98"/>
      <c r="E765" s="9"/>
      <c r="F765" s="76" t="str">
        <f t="shared" si="33"/>
        <v xml:space="preserve"> - </v>
      </c>
    </row>
    <row r="766" spans="1:6" x14ac:dyDescent="0.2">
      <c r="A766" s="22" t="str">
        <f t="shared" si="32"/>
        <v/>
      </c>
      <c r="B766" s="14"/>
      <c r="C766" s="9"/>
      <c r="D766" s="98"/>
      <c r="E766" s="9"/>
      <c r="F766" s="76" t="str">
        <f t="shared" si="33"/>
        <v xml:space="preserve"> - </v>
      </c>
    </row>
    <row r="767" spans="1:6" x14ac:dyDescent="0.2">
      <c r="A767" s="22" t="str">
        <f t="shared" si="32"/>
        <v/>
      </c>
      <c r="B767" s="14"/>
      <c r="C767" s="9"/>
      <c r="D767" s="98"/>
      <c r="E767" s="9"/>
      <c r="F767" s="76" t="str">
        <f t="shared" si="33"/>
        <v xml:space="preserve"> - </v>
      </c>
    </row>
    <row r="768" spans="1:6" x14ac:dyDescent="0.2">
      <c r="A768" s="22" t="str">
        <f t="shared" si="32"/>
        <v/>
      </c>
      <c r="B768" s="14"/>
      <c r="C768" s="9"/>
      <c r="D768" s="98"/>
      <c r="E768" s="9"/>
      <c r="F768" s="76" t="str">
        <f t="shared" si="33"/>
        <v xml:space="preserve"> - </v>
      </c>
    </row>
    <row r="769" spans="1:6" x14ac:dyDescent="0.2">
      <c r="A769" s="22" t="str">
        <f t="shared" si="32"/>
        <v/>
      </c>
      <c r="B769" s="14"/>
      <c r="C769" s="9"/>
      <c r="D769" s="98"/>
      <c r="E769" s="9"/>
      <c r="F769" s="76" t="str">
        <f t="shared" si="33"/>
        <v xml:space="preserve"> - </v>
      </c>
    </row>
    <row r="770" spans="1:6" x14ac:dyDescent="0.2">
      <c r="A770" s="22" t="str">
        <f t="shared" si="32"/>
        <v/>
      </c>
      <c r="B770" s="14"/>
      <c r="C770" s="9"/>
      <c r="D770" s="98"/>
      <c r="E770" s="9"/>
      <c r="F770" s="76" t="str">
        <f t="shared" si="33"/>
        <v xml:space="preserve"> - </v>
      </c>
    </row>
    <row r="771" spans="1:6" x14ac:dyDescent="0.2">
      <c r="A771" s="22" t="str">
        <f t="shared" ref="A771:A834" si="34">IF(B771&lt;&gt;"",TEXT($B771,"00")&amp;TEXT($C771,"00"),"")</f>
        <v/>
      </c>
      <c r="B771" s="14"/>
      <c r="C771" s="9"/>
      <c r="D771" s="98"/>
      <c r="E771" s="9"/>
      <c r="F771" s="76" t="str">
        <f t="shared" si="33"/>
        <v xml:space="preserve"> - </v>
      </c>
    </row>
    <row r="772" spans="1:6" x14ac:dyDescent="0.2">
      <c r="A772" s="22" t="str">
        <f t="shared" si="34"/>
        <v/>
      </c>
      <c r="B772" s="14"/>
      <c r="C772" s="9"/>
      <c r="D772" s="98"/>
      <c r="E772" s="9"/>
      <c r="F772" s="76" t="str">
        <f t="shared" si="33"/>
        <v xml:space="preserve"> - </v>
      </c>
    </row>
    <row r="773" spans="1:6" x14ac:dyDescent="0.2">
      <c r="A773" s="22" t="str">
        <f t="shared" si="34"/>
        <v/>
      </c>
      <c r="B773" s="14"/>
      <c r="C773" s="9"/>
      <c r="D773" s="98"/>
      <c r="E773" s="9"/>
      <c r="F773" s="76" t="str">
        <f t="shared" si="33"/>
        <v xml:space="preserve"> - </v>
      </c>
    </row>
    <row r="774" spans="1:6" x14ac:dyDescent="0.2">
      <c r="A774" s="22" t="str">
        <f t="shared" si="34"/>
        <v/>
      </c>
      <c r="B774" s="14"/>
      <c r="C774" s="9"/>
      <c r="D774" s="98"/>
      <c r="E774" s="9"/>
      <c r="F774" s="76" t="str">
        <f t="shared" ref="F774:F837" si="35">$A774&amp;" - "&amp;IF($D774&lt;&gt;"","["&amp;VLOOKUP($D774,$L$3:$M$103,2,0)&amp;"] ","")&amp;$E774&amp;IF($B774&lt;&gt;""," ("&amp;VLOOKUP($B774,$H$3:$J$103,3,0)&amp;")","")</f>
        <v xml:space="preserve"> - </v>
      </c>
    </row>
    <row r="775" spans="1:6" x14ac:dyDescent="0.2">
      <c r="A775" s="22" t="str">
        <f t="shared" si="34"/>
        <v/>
      </c>
      <c r="B775" s="14"/>
      <c r="C775" s="9"/>
      <c r="D775" s="98"/>
      <c r="E775" s="9"/>
      <c r="F775" s="76" t="str">
        <f t="shared" si="35"/>
        <v xml:space="preserve"> - </v>
      </c>
    </row>
    <row r="776" spans="1:6" x14ac:dyDescent="0.2">
      <c r="A776" s="22" t="str">
        <f t="shared" si="34"/>
        <v/>
      </c>
      <c r="B776" s="14"/>
      <c r="C776" s="9"/>
      <c r="D776" s="98"/>
      <c r="E776" s="9"/>
      <c r="F776" s="76" t="str">
        <f t="shared" si="35"/>
        <v xml:space="preserve"> - </v>
      </c>
    </row>
    <row r="777" spans="1:6" x14ac:dyDescent="0.2">
      <c r="A777" s="22" t="str">
        <f t="shared" si="34"/>
        <v/>
      </c>
      <c r="B777" s="14"/>
      <c r="C777" s="9"/>
      <c r="D777" s="98"/>
      <c r="E777" s="9"/>
      <c r="F777" s="76" t="str">
        <f t="shared" si="35"/>
        <v xml:space="preserve"> - </v>
      </c>
    </row>
    <row r="778" spans="1:6" x14ac:dyDescent="0.2">
      <c r="A778" s="22" t="str">
        <f t="shared" si="34"/>
        <v/>
      </c>
      <c r="B778" s="14"/>
      <c r="C778" s="9"/>
      <c r="D778" s="98"/>
      <c r="E778" s="9"/>
      <c r="F778" s="76" t="str">
        <f t="shared" si="35"/>
        <v xml:space="preserve"> - </v>
      </c>
    </row>
    <row r="779" spans="1:6" x14ac:dyDescent="0.2">
      <c r="A779" s="22" t="str">
        <f t="shared" si="34"/>
        <v/>
      </c>
      <c r="B779" s="14"/>
      <c r="C779" s="9"/>
      <c r="D779" s="98"/>
      <c r="E779" s="9"/>
      <c r="F779" s="76" t="str">
        <f t="shared" si="35"/>
        <v xml:space="preserve"> - </v>
      </c>
    </row>
    <row r="780" spans="1:6" x14ac:dyDescent="0.2">
      <c r="A780" s="22" t="str">
        <f t="shared" si="34"/>
        <v/>
      </c>
      <c r="B780" s="14"/>
      <c r="C780" s="9"/>
      <c r="D780" s="98"/>
      <c r="E780" s="9"/>
      <c r="F780" s="76" t="str">
        <f t="shared" si="35"/>
        <v xml:space="preserve"> - </v>
      </c>
    </row>
    <row r="781" spans="1:6" x14ac:dyDescent="0.2">
      <c r="A781" s="22" t="str">
        <f t="shared" si="34"/>
        <v/>
      </c>
      <c r="B781" s="14"/>
      <c r="C781" s="9"/>
      <c r="D781" s="98"/>
      <c r="E781" s="9"/>
      <c r="F781" s="76" t="str">
        <f t="shared" si="35"/>
        <v xml:space="preserve"> - </v>
      </c>
    </row>
    <row r="782" spans="1:6" x14ac:dyDescent="0.2">
      <c r="A782" s="22" t="str">
        <f t="shared" si="34"/>
        <v/>
      </c>
      <c r="B782" s="14"/>
      <c r="C782" s="9"/>
      <c r="D782" s="98"/>
      <c r="E782" s="9"/>
      <c r="F782" s="76" t="str">
        <f t="shared" si="35"/>
        <v xml:space="preserve"> - </v>
      </c>
    </row>
    <row r="783" spans="1:6" x14ac:dyDescent="0.2">
      <c r="A783" s="22" t="str">
        <f t="shared" si="34"/>
        <v/>
      </c>
      <c r="B783" s="14"/>
      <c r="C783" s="9"/>
      <c r="D783" s="98"/>
      <c r="E783" s="9"/>
      <c r="F783" s="76" t="str">
        <f t="shared" si="35"/>
        <v xml:space="preserve"> - </v>
      </c>
    </row>
    <row r="784" spans="1:6" x14ac:dyDescent="0.2">
      <c r="A784" s="22" t="str">
        <f t="shared" si="34"/>
        <v/>
      </c>
      <c r="B784" s="14"/>
      <c r="C784" s="9"/>
      <c r="D784" s="98"/>
      <c r="E784" s="9"/>
      <c r="F784" s="76" t="str">
        <f t="shared" si="35"/>
        <v xml:space="preserve"> - </v>
      </c>
    </row>
    <row r="785" spans="1:6" x14ac:dyDescent="0.2">
      <c r="A785" s="22" t="str">
        <f t="shared" si="34"/>
        <v/>
      </c>
      <c r="B785" s="14"/>
      <c r="C785" s="9"/>
      <c r="D785" s="98"/>
      <c r="E785" s="9"/>
      <c r="F785" s="76" t="str">
        <f t="shared" si="35"/>
        <v xml:space="preserve"> - </v>
      </c>
    </row>
    <row r="786" spans="1:6" x14ac:dyDescent="0.2">
      <c r="A786" s="22" t="str">
        <f t="shared" si="34"/>
        <v/>
      </c>
      <c r="B786" s="14"/>
      <c r="C786" s="9"/>
      <c r="D786" s="98"/>
      <c r="E786" s="9"/>
      <c r="F786" s="76" t="str">
        <f t="shared" si="35"/>
        <v xml:space="preserve"> - </v>
      </c>
    </row>
    <row r="787" spans="1:6" x14ac:dyDescent="0.2">
      <c r="A787" s="22" t="str">
        <f t="shared" si="34"/>
        <v/>
      </c>
      <c r="B787" s="14"/>
      <c r="C787" s="9"/>
      <c r="D787" s="98"/>
      <c r="E787" s="9"/>
      <c r="F787" s="76" t="str">
        <f t="shared" si="35"/>
        <v xml:space="preserve"> - </v>
      </c>
    </row>
    <row r="788" spans="1:6" x14ac:dyDescent="0.2">
      <c r="A788" s="22" t="str">
        <f t="shared" si="34"/>
        <v/>
      </c>
      <c r="B788" s="14"/>
      <c r="C788" s="9"/>
      <c r="D788" s="98"/>
      <c r="E788" s="9"/>
      <c r="F788" s="76" t="str">
        <f t="shared" si="35"/>
        <v xml:space="preserve"> - </v>
      </c>
    </row>
    <row r="789" spans="1:6" x14ac:dyDescent="0.2">
      <c r="A789" s="22" t="str">
        <f t="shared" si="34"/>
        <v/>
      </c>
      <c r="B789" s="14"/>
      <c r="C789" s="9"/>
      <c r="D789" s="98"/>
      <c r="E789" s="9"/>
      <c r="F789" s="76" t="str">
        <f t="shared" si="35"/>
        <v xml:space="preserve"> - </v>
      </c>
    </row>
    <row r="790" spans="1:6" x14ac:dyDescent="0.2">
      <c r="A790" s="22" t="str">
        <f t="shared" si="34"/>
        <v/>
      </c>
      <c r="B790" s="14"/>
      <c r="C790" s="9"/>
      <c r="D790" s="98"/>
      <c r="E790" s="9"/>
      <c r="F790" s="76" t="str">
        <f t="shared" si="35"/>
        <v xml:space="preserve"> - </v>
      </c>
    </row>
    <row r="791" spans="1:6" x14ac:dyDescent="0.2">
      <c r="A791" s="22" t="str">
        <f t="shared" si="34"/>
        <v/>
      </c>
      <c r="B791" s="14"/>
      <c r="C791" s="9"/>
      <c r="D791" s="98"/>
      <c r="E791" s="9"/>
      <c r="F791" s="76" t="str">
        <f t="shared" si="35"/>
        <v xml:space="preserve"> - </v>
      </c>
    </row>
    <row r="792" spans="1:6" x14ac:dyDescent="0.2">
      <c r="A792" s="22" t="str">
        <f t="shared" si="34"/>
        <v/>
      </c>
      <c r="B792" s="14"/>
      <c r="C792" s="9"/>
      <c r="D792" s="98"/>
      <c r="E792" s="9"/>
      <c r="F792" s="76" t="str">
        <f t="shared" si="35"/>
        <v xml:space="preserve"> - </v>
      </c>
    </row>
    <row r="793" spans="1:6" x14ac:dyDescent="0.2">
      <c r="A793" s="22" t="str">
        <f t="shared" si="34"/>
        <v/>
      </c>
      <c r="B793" s="14"/>
      <c r="C793" s="9"/>
      <c r="D793" s="98"/>
      <c r="E793" s="9"/>
      <c r="F793" s="76" t="str">
        <f t="shared" si="35"/>
        <v xml:space="preserve"> - </v>
      </c>
    </row>
    <row r="794" spans="1:6" x14ac:dyDescent="0.2">
      <c r="A794" s="22" t="str">
        <f t="shared" si="34"/>
        <v/>
      </c>
      <c r="B794" s="14"/>
      <c r="C794" s="9"/>
      <c r="D794" s="98"/>
      <c r="E794" s="9"/>
      <c r="F794" s="76" t="str">
        <f t="shared" si="35"/>
        <v xml:space="preserve"> - </v>
      </c>
    </row>
    <row r="795" spans="1:6" x14ac:dyDescent="0.2">
      <c r="A795" s="22" t="str">
        <f t="shared" si="34"/>
        <v/>
      </c>
      <c r="B795" s="14"/>
      <c r="C795" s="9"/>
      <c r="D795" s="98"/>
      <c r="E795" s="9"/>
      <c r="F795" s="76" t="str">
        <f t="shared" si="35"/>
        <v xml:space="preserve"> - </v>
      </c>
    </row>
    <row r="796" spans="1:6" x14ac:dyDescent="0.2">
      <c r="A796" s="22" t="str">
        <f t="shared" si="34"/>
        <v/>
      </c>
      <c r="B796" s="14"/>
      <c r="C796" s="9"/>
      <c r="D796" s="98"/>
      <c r="E796" s="9"/>
      <c r="F796" s="76" t="str">
        <f t="shared" si="35"/>
        <v xml:space="preserve"> - </v>
      </c>
    </row>
    <row r="797" spans="1:6" x14ac:dyDescent="0.2">
      <c r="A797" s="22" t="str">
        <f t="shared" si="34"/>
        <v/>
      </c>
      <c r="B797" s="14"/>
      <c r="C797" s="9"/>
      <c r="D797" s="98"/>
      <c r="E797" s="9"/>
      <c r="F797" s="76" t="str">
        <f t="shared" si="35"/>
        <v xml:space="preserve"> - </v>
      </c>
    </row>
    <row r="798" spans="1:6" x14ac:dyDescent="0.2">
      <c r="A798" s="22" t="str">
        <f t="shared" si="34"/>
        <v/>
      </c>
      <c r="B798" s="14"/>
      <c r="C798" s="9"/>
      <c r="D798" s="98"/>
      <c r="E798" s="9"/>
      <c r="F798" s="76" t="str">
        <f t="shared" si="35"/>
        <v xml:space="preserve"> - </v>
      </c>
    </row>
    <row r="799" spans="1:6" x14ac:dyDescent="0.2">
      <c r="A799" s="22" t="str">
        <f t="shared" si="34"/>
        <v/>
      </c>
      <c r="B799" s="14"/>
      <c r="C799" s="9"/>
      <c r="D799" s="98"/>
      <c r="E799" s="9"/>
      <c r="F799" s="76" t="str">
        <f t="shared" si="35"/>
        <v xml:space="preserve"> - </v>
      </c>
    </row>
    <row r="800" spans="1:6" x14ac:dyDescent="0.2">
      <c r="A800" s="22" t="str">
        <f t="shared" si="34"/>
        <v/>
      </c>
      <c r="B800" s="14"/>
      <c r="C800" s="9"/>
      <c r="D800" s="98"/>
      <c r="E800" s="9"/>
      <c r="F800" s="76" t="str">
        <f t="shared" si="35"/>
        <v xml:space="preserve"> - </v>
      </c>
    </row>
    <row r="801" spans="1:6" x14ac:dyDescent="0.2">
      <c r="A801" s="22" t="str">
        <f t="shared" si="34"/>
        <v/>
      </c>
      <c r="B801" s="14"/>
      <c r="C801" s="9"/>
      <c r="D801" s="98"/>
      <c r="E801" s="9"/>
      <c r="F801" s="76" t="str">
        <f t="shared" si="35"/>
        <v xml:space="preserve"> - </v>
      </c>
    </row>
    <row r="802" spans="1:6" x14ac:dyDescent="0.2">
      <c r="A802" s="22" t="str">
        <f t="shared" si="34"/>
        <v/>
      </c>
      <c r="B802" s="14"/>
      <c r="C802" s="9"/>
      <c r="D802" s="98"/>
      <c r="E802" s="9"/>
      <c r="F802" s="76" t="str">
        <f t="shared" si="35"/>
        <v xml:space="preserve"> - </v>
      </c>
    </row>
    <row r="803" spans="1:6" x14ac:dyDescent="0.2">
      <c r="A803" s="22" t="str">
        <f t="shared" si="34"/>
        <v/>
      </c>
      <c r="B803" s="14"/>
      <c r="C803" s="9"/>
      <c r="D803" s="98"/>
      <c r="E803" s="9"/>
      <c r="F803" s="76" t="str">
        <f t="shared" si="35"/>
        <v xml:space="preserve"> - </v>
      </c>
    </row>
    <row r="804" spans="1:6" x14ac:dyDescent="0.2">
      <c r="A804" s="22" t="str">
        <f t="shared" si="34"/>
        <v/>
      </c>
      <c r="B804" s="14"/>
      <c r="C804" s="9"/>
      <c r="D804" s="98"/>
      <c r="E804" s="9"/>
      <c r="F804" s="76" t="str">
        <f t="shared" si="35"/>
        <v xml:space="preserve"> - </v>
      </c>
    </row>
    <row r="805" spans="1:6" x14ac:dyDescent="0.2">
      <c r="A805" s="22" t="str">
        <f t="shared" si="34"/>
        <v/>
      </c>
      <c r="B805" s="14"/>
      <c r="C805" s="9"/>
      <c r="D805" s="98"/>
      <c r="E805" s="9"/>
      <c r="F805" s="76" t="str">
        <f t="shared" si="35"/>
        <v xml:space="preserve"> - </v>
      </c>
    </row>
    <row r="806" spans="1:6" x14ac:dyDescent="0.2">
      <c r="A806" s="22" t="str">
        <f t="shared" si="34"/>
        <v/>
      </c>
      <c r="B806" s="14"/>
      <c r="C806" s="9"/>
      <c r="D806" s="98"/>
      <c r="E806" s="9"/>
      <c r="F806" s="76" t="str">
        <f t="shared" si="35"/>
        <v xml:space="preserve"> - </v>
      </c>
    </row>
    <row r="807" spans="1:6" x14ac:dyDescent="0.2">
      <c r="A807" s="22" t="str">
        <f t="shared" si="34"/>
        <v/>
      </c>
      <c r="B807" s="14"/>
      <c r="C807" s="9"/>
      <c r="D807" s="98"/>
      <c r="E807" s="9"/>
      <c r="F807" s="76" t="str">
        <f t="shared" si="35"/>
        <v xml:space="preserve"> - </v>
      </c>
    </row>
    <row r="808" spans="1:6" x14ac:dyDescent="0.2">
      <c r="A808" s="22" t="str">
        <f t="shared" si="34"/>
        <v/>
      </c>
      <c r="B808" s="14"/>
      <c r="C808" s="9"/>
      <c r="D808" s="98"/>
      <c r="E808" s="9"/>
      <c r="F808" s="76" t="str">
        <f t="shared" si="35"/>
        <v xml:space="preserve"> - </v>
      </c>
    </row>
    <row r="809" spans="1:6" x14ac:dyDescent="0.2">
      <c r="A809" s="22" t="str">
        <f t="shared" si="34"/>
        <v/>
      </c>
      <c r="B809" s="14"/>
      <c r="C809" s="9"/>
      <c r="D809" s="98"/>
      <c r="E809" s="9"/>
      <c r="F809" s="76" t="str">
        <f t="shared" si="35"/>
        <v xml:space="preserve"> - </v>
      </c>
    </row>
    <row r="810" spans="1:6" x14ac:dyDescent="0.2">
      <c r="A810" s="22" t="str">
        <f t="shared" si="34"/>
        <v/>
      </c>
      <c r="B810" s="14"/>
      <c r="C810" s="9"/>
      <c r="D810" s="98"/>
      <c r="E810" s="9"/>
      <c r="F810" s="76" t="str">
        <f t="shared" si="35"/>
        <v xml:space="preserve"> - </v>
      </c>
    </row>
    <row r="811" spans="1:6" x14ac:dyDescent="0.2">
      <c r="A811" s="22" t="str">
        <f t="shared" si="34"/>
        <v/>
      </c>
      <c r="B811" s="14"/>
      <c r="C811" s="9"/>
      <c r="D811" s="98"/>
      <c r="E811" s="9"/>
      <c r="F811" s="76" t="str">
        <f t="shared" si="35"/>
        <v xml:space="preserve"> - </v>
      </c>
    </row>
    <row r="812" spans="1:6" x14ac:dyDescent="0.2">
      <c r="A812" s="22" t="str">
        <f t="shared" si="34"/>
        <v/>
      </c>
      <c r="B812" s="14"/>
      <c r="C812" s="9"/>
      <c r="D812" s="98"/>
      <c r="E812" s="9"/>
      <c r="F812" s="76" t="str">
        <f t="shared" si="35"/>
        <v xml:space="preserve"> - </v>
      </c>
    </row>
    <row r="813" spans="1:6" x14ac:dyDescent="0.2">
      <c r="A813" s="22" t="str">
        <f t="shared" si="34"/>
        <v/>
      </c>
      <c r="B813" s="14"/>
      <c r="C813" s="9"/>
      <c r="D813" s="98"/>
      <c r="E813" s="9"/>
      <c r="F813" s="76" t="str">
        <f t="shared" si="35"/>
        <v xml:space="preserve"> - </v>
      </c>
    </row>
    <row r="814" spans="1:6" x14ac:dyDescent="0.2">
      <c r="A814" s="22" t="str">
        <f t="shared" si="34"/>
        <v/>
      </c>
      <c r="B814" s="14"/>
      <c r="C814" s="9"/>
      <c r="D814" s="98"/>
      <c r="E814" s="9"/>
      <c r="F814" s="76" t="str">
        <f t="shared" si="35"/>
        <v xml:space="preserve"> - </v>
      </c>
    </row>
    <row r="815" spans="1:6" x14ac:dyDescent="0.2">
      <c r="A815" s="22" t="str">
        <f t="shared" si="34"/>
        <v/>
      </c>
      <c r="B815" s="14"/>
      <c r="C815" s="9"/>
      <c r="D815" s="98"/>
      <c r="E815" s="9"/>
      <c r="F815" s="76" t="str">
        <f t="shared" si="35"/>
        <v xml:space="preserve"> - </v>
      </c>
    </row>
    <row r="816" spans="1:6" x14ac:dyDescent="0.2">
      <c r="A816" s="22" t="str">
        <f t="shared" si="34"/>
        <v/>
      </c>
      <c r="B816" s="14"/>
      <c r="C816" s="9"/>
      <c r="D816" s="98"/>
      <c r="E816" s="9"/>
      <c r="F816" s="76" t="str">
        <f t="shared" si="35"/>
        <v xml:space="preserve"> - </v>
      </c>
    </row>
    <row r="817" spans="1:6" x14ac:dyDescent="0.2">
      <c r="A817" s="22" t="str">
        <f t="shared" si="34"/>
        <v/>
      </c>
      <c r="B817" s="14"/>
      <c r="C817" s="9"/>
      <c r="D817" s="98"/>
      <c r="E817" s="9"/>
      <c r="F817" s="76" t="str">
        <f t="shared" si="35"/>
        <v xml:space="preserve"> - </v>
      </c>
    </row>
    <row r="818" spans="1:6" x14ac:dyDescent="0.2">
      <c r="A818" s="22" t="str">
        <f t="shared" si="34"/>
        <v/>
      </c>
      <c r="B818" s="14"/>
      <c r="C818" s="9"/>
      <c r="D818" s="98"/>
      <c r="E818" s="9"/>
      <c r="F818" s="76" t="str">
        <f t="shared" si="35"/>
        <v xml:space="preserve"> - </v>
      </c>
    </row>
    <row r="819" spans="1:6" x14ac:dyDescent="0.2">
      <c r="A819" s="22" t="str">
        <f t="shared" si="34"/>
        <v/>
      </c>
      <c r="B819" s="14"/>
      <c r="C819" s="9"/>
      <c r="D819" s="98"/>
      <c r="E819" s="9"/>
      <c r="F819" s="76" t="str">
        <f t="shared" si="35"/>
        <v xml:space="preserve"> - </v>
      </c>
    </row>
    <row r="820" spans="1:6" x14ac:dyDescent="0.2">
      <c r="A820" s="22" t="str">
        <f t="shared" si="34"/>
        <v/>
      </c>
      <c r="B820" s="14"/>
      <c r="C820" s="9"/>
      <c r="D820" s="98"/>
      <c r="E820" s="9"/>
      <c r="F820" s="76" t="str">
        <f t="shared" si="35"/>
        <v xml:space="preserve"> - </v>
      </c>
    </row>
    <row r="821" spans="1:6" x14ac:dyDescent="0.2">
      <c r="A821" s="22" t="str">
        <f t="shared" si="34"/>
        <v/>
      </c>
      <c r="B821" s="14"/>
      <c r="C821" s="9"/>
      <c r="D821" s="98"/>
      <c r="E821" s="9"/>
      <c r="F821" s="76" t="str">
        <f t="shared" si="35"/>
        <v xml:space="preserve"> - </v>
      </c>
    </row>
    <row r="822" spans="1:6" x14ac:dyDescent="0.2">
      <c r="A822" s="22" t="str">
        <f t="shared" si="34"/>
        <v/>
      </c>
      <c r="B822" s="14"/>
      <c r="C822" s="9"/>
      <c r="D822" s="98"/>
      <c r="E822" s="9"/>
      <c r="F822" s="76" t="str">
        <f t="shared" si="35"/>
        <v xml:space="preserve"> - </v>
      </c>
    </row>
    <row r="823" spans="1:6" x14ac:dyDescent="0.2">
      <c r="A823" s="22" t="str">
        <f t="shared" si="34"/>
        <v/>
      </c>
      <c r="B823" s="14"/>
      <c r="C823" s="9"/>
      <c r="D823" s="98"/>
      <c r="E823" s="9"/>
      <c r="F823" s="76" t="str">
        <f t="shared" si="35"/>
        <v xml:space="preserve"> - </v>
      </c>
    </row>
    <row r="824" spans="1:6" x14ac:dyDescent="0.2">
      <c r="A824" s="22" t="str">
        <f t="shared" si="34"/>
        <v/>
      </c>
      <c r="B824" s="14"/>
      <c r="C824" s="9"/>
      <c r="D824" s="98"/>
      <c r="E824" s="9"/>
      <c r="F824" s="76" t="str">
        <f t="shared" si="35"/>
        <v xml:space="preserve"> - </v>
      </c>
    </row>
    <row r="825" spans="1:6" x14ac:dyDescent="0.2">
      <c r="A825" s="22" t="str">
        <f t="shared" si="34"/>
        <v/>
      </c>
      <c r="B825" s="14"/>
      <c r="C825" s="9"/>
      <c r="D825" s="98"/>
      <c r="E825" s="9"/>
      <c r="F825" s="76" t="str">
        <f t="shared" si="35"/>
        <v xml:space="preserve"> - </v>
      </c>
    </row>
    <row r="826" spans="1:6" x14ac:dyDescent="0.2">
      <c r="A826" s="22" t="str">
        <f t="shared" si="34"/>
        <v/>
      </c>
      <c r="B826" s="14"/>
      <c r="C826" s="9"/>
      <c r="D826" s="98"/>
      <c r="E826" s="9"/>
      <c r="F826" s="76" t="str">
        <f t="shared" si="35"/>
        <v xml:space="preserve"> - </v>
      </c>
    </row>
    <row r="827" spans="1:6" x14ac:dyDescent="0.2">
      <c r="A827" s="22" t="str">
        <f t="shared" si="34"/>
        <v/>
      </c>
      <c r="B827" s="14"/>
      <c r="C827" s="9"/>
      <c r="D827" s="98"/>
      <c r="E827" s="9"/>
      <c r="F827" s="76" t="str">
        <f t="shared" si="35"/>
        <v xml:space="preserve"> - </v>
      </c>
    </row>
    <row r="828" spans="1:6" x14ac:dyDescent="0.2">
      <c r="A828" s="22" t="str">
        <f t="shared" si="34"/>
        <v/>
      </c>
      <c r="B828" s="14"/>
      <c r="C828" s="9"/>
      <c r="D828" s="98"/>
      <c r="E828" s="9"/>
      <c r="F828" s="76" t="str">
        <f t="shared" si="35"/>
        <v xml:space="preserve"> - </v>
      </c>
    </row>
    <row r="829" spans="1:6" x14ac:dyDescent="0.2">
      <c r="A829" s="22" t="str">
        <f t="shared" si="34"/>
        <v/>
      </c>
      <c r="B829" s="14"/>
      <c r="C829" s="9"/>
      <c r="D829" s="98"/>
      <c r="E829" s="9"/>
      <c r="F829" s="76" t="str">
        <f t="shared" si="35"/>
        <v xml:space="preserve"> - </v>
      </c>
    </row>
    <row r="830" spans="1:6" x14ac:dyDescent="0.2">
      <c r="A830" s="22" t="str">
        <f t="shared" si="34"/>
        <v/>
      </c>
      <c r="B830" s="14"/>
      <c r="C830" s="9"/>
      <c r="D830" s="98"/>
      <c r="E830" s="9"/>
      <c r="F830" s="76" t="str">
        <f t="shared" si="35"/>
        <v xml:space="preserve"> - </v>
      </c>
    </row>
    <row r="831" spans="1:6" x14ac:dyDescent="0.2">
      <c r="A831" s="22" t="str">
        <f t="shared" si="34"/>
        <v/>
      </c>
      <c r="B831" s="14"/>
      <c r="C831" s="9"/>
      <c r="D831" s="98"/>
      <c r="E831" s="9"/>
      <c r="F831" s="76" t="str">
        <f t="shared" si="35"/>
        <v xml:space="preserve"> - </v>
      </c>
    </row>
    <row r="832" spans="1:6" x14ac:dyDescent="0.2">
      <c r="A832" s="22" t="str">
        <f t="shared" si="34"/>
        <v/>
      </c>
      <c r="B832" s="14"/>
      <c r="C832" s="9"/>
      <c r="D832" s="98"/>
      <c r="E832" s="9"/>
      <c r="F832" s="76" t="str">
        <f t="shared" si="35"/>
        <v xml:space="preserve"> - </v>
      </c>
    </row>
    <row r="833" spans="1:6" x14ac:dyDescent="0.2">
      <c r="A833" s="22" t="str">
        <f t="shared" si="34"/>
        <v/>
      </c>
      <c r="B833" s="14"/>
      <c r="C833" s="9"/>
      <c r="D833" s="98"/>
      <c r="E833" s="9"/>
      <c r="F833" s="76" t="str">
        <f t="shared" si="35"/>
        <v xml:space="preserve"> - </v>
      </c>
    </row>
    <row r="834" spans="1:6" x14ac:dyDescent="0.2">
      <c r="A834" s="22" t="str">
        <f t="shared" si="34"/>
        <v/>
      </c>
      <c r="B834" s="14"/>
      <c r="C834" s="9"/>
      <c r="D834" s="98"/>
      <c r="E834" s="9"/>
      <c r="F834" s="76" t="str">
        <f t="shared" si="35"/>
        <v xml:space="preserve"> - </v>
      </c>
    </row>
    <row r="835" spans="1:6" x14ac:dyDescent="0.2">
      <c r="A835" s="22" t="str">
        <f t="shared" ref="A835:A898" si="36">IF(B835&lt;&gt;"",TEXT($B835,"00")&amp;TEXT($C835,"00"),"")</f>
        <v/>
      </c>
      <c r="B835" s="14"/>
      <c r="C835" s="9"/>
      <c r="D835" s="98"/>
      <c r="E835" s="9"/>
      <c r="F835" s="76" t="str">
        <f t="shared" si="35"/>
        <v xml:space="preserve"> - </v>
      </c>
    </row>
    <row r="836" spans="1:6" x14ac:dyDescent="0.2">
      <c r="A836" s="22" t="str">
        <f t="shared" si="36"/>
        <v/>
      </c>
      <c r="B836" s="14"/>
      <c r="C836" s="9"/>
      <c r="D836" s="98"/>
      <c r="E836" s="9"/>
      <c r="F836" s="76" t="str">
        <f t="shared" si="35"/>
        <v xml:space="preserve"> - </v>
      </c>
    </row>
    <row r="837" spans="1:6" x14ac:dyDescent="0.2">
      <c r="A837" s="22" t="str">
        <f t="shared" si="36"/>
        <v/>
      </c>
      <c r="B837" s="14"/>
      <c r="C837" s="9"/>
      <c r="D837" s="98"/>
      <c r="E837" s="9"/>
      <c r="F837" s="76" t="str">
        <f t="shared" si="35"/>
        <v xml:space="preserve"> - </v>
      </c>
    </row>
    <row r="838" spans="1:6" x14ac:dyDescent="0.2">
      <c r="A838" s="22" t="str">
        <f t="shared" si="36"/>
        <v/>
      </c>
      <c r="B838" s="14"/>
      <c r="C838" s="9"/>
      <c r="D838" s="98"/>
      <c r="E838" s="9"/>
      <c r="F838" s="76" t="str">
        <f t="shared" ref="F838:F901" si="37">$A838&amp;" - "&amp;IF($D838&lt;&gt;"","["&amp;VLOOKUP($D838,$L$3:$M$103,2,0)&amp;"] ","")&amp;$E838&amp;IF($B838&lt;&gt;""," ("&amp;VLOOKUP($B838,$H$3:$J$103,3,0)&amp;")","")</f>
        <v xml:space="preserve"> - </v>
      </c>
    </row>
    <row r="839" spans="1:6" x14ac:dyDescent="0.2">
      <c r="A839" s="22" t="str">
        <f t="shared" si="36"/>
        <v/>
      </c>
      <c r="B839" s="14"/>
      <c r="C839" s="9"/>
      <c r="D839" s="98"/>
      <c r="E839" s="9"/>
      <c r="F839" s="76" t="str">
        <f t="shared" si="37"/>
        <v xml:space="preserve"> - </v>
      </c>
    </row>
    <row r="840" spans="1:6" x14ac:dyDescent="0.2">
      <c r="A840" s="22" t="str">
        <f t="shared" si="36"/>
        <v/>
      </c>
      <c r="B840" s="14"/>
      <c r="C840" s="9"/>
      <c r="D840" s="98"/>
      <c r="E840" s="9"/>
      <c r="F840" s="76" t="str">
        <f t="shared" si="37"/>
        <v xml:space="preserve"> - </v>
      </c>
    </row>
    <row r="841" spans="1:6" x14ac:dyDescent="0.2">
      <c r="A841" s="22" t="str">
        <f t="shared" si="36"/>
        <v/>
      </c>
      <c r="B841" s="14"/>
      <c r="C841" s="9"/>
      <c r="D841" s="98"/>
      <c r="E841" s="9"/>
      <c r="F841" s="76" t="str">
        <f t="shared" si="37"/>
        <v xml:space="preserve"> - </v>
      </c>
    </row>
    <row r="842" spans="1:6" x14ac:dyDescent="0.2">
      <c r="A842" s="22" t="str">
        <f t="shared" si="36"/>
        <v/>
      </c>
      <c r="B842" s="14"/>
      <c r="C842" s="9"/>
      <c r="D842" s="98"/>
      <c r="E842" s="9"/>
      <c r="F842" s="76" t="str">
        <f t="shared" si="37"/>
        <v xml:space="preserve"> - </v>
      </c>
    </row>
    <row r="843" spans="1:6" x14ac:dyDescent="0.2">
      <c r="A843" s="22" t="str">
        <f t="shared" si="36"/>
        <v/>
      </c>
      <c r="B843" s="14"/>
      <c r="C843" s="9"/>
      <c r="D843" s="98"/>
      <c r="E843" s="9"/>
      <c r="F843" s="76" t="str">
        <f t="shared" si="37"/>
        <v xml:space="preserve"> - </v>
      </c>
    </row>
    <row r="844" spans="1:6" x14ac:dyDescent="0.2">
      <c r="A844" s="22" t="str">
        <f t="shared" si="36"/>
        <v/>
      </c>
      <c r="B844" s="14"/>
      <c r="C844" s="9"/>
      <c r="D844" s="98"/>
      <c r="E844" s="9"/>
      <c r="F844" s="76" t="str">
        <f t="shared" si="37"/>
        <v xml:space="preserve"> - </v>
      </c>
    </row>
    <row r="845" spans="1:6" x14ac:dyDescent="0.2">
      <c r="A845" s="22" t="str">
        <f t="shared" si="36"/>
        <v/>
      </c>
      <c r="B845" s="14"/>
      <c r="C845" s="9"/>
      <c r="D845" s="98"/>
      <c r="E845" s="9"/>
      <c r="F845" s="76" t="str">
        <f t="shared" si="37"/>
        <v xml:space="preserve"> - </v>
      </c>
    </row>
    <row r="846" spans="1:6" x14ac:dyDescent="0.2">
      <c r="A846" s="22" t="str">
        <f t="shared" si="36"/>
        <v/>
      </c>
      <c r="B846" s="14"/>
      <c r="C846" s="9"/>
      <c r="D846" s="98"/>
      <c r="E846" s="9"/>
      <c r="F846" s="76" t="str">
        <f t="shared" si="37"/>
        <v xml:space="preserve"> - </v>
      </c>
    </row>
    <row r="847" spans="1:6" x14ac:dyDescent="0.2">
      <c r="A847" s="22" t="str">
        <f t="shared" si="36"/>
        <v/>
      </c>
      <c r="B847" s="14"/>
      <c r="C847" s="9"/>
      <c r="D847" s="98"/>
      <c r="E847" s="9"/>
      <c r="F847" s="76" t="str">
        <f t="shared" si="37"/>
        <v xml:space="preserve"> - </v>
      </c>
    </row>
    <row r="848" spans="1:6" x14ac:dyDescent="0.2">
      <c r="A848" s="22" t="str">
        <f t="shared" si="36"/>
        <v/>
      </c>
      <c r="B848" s="14"/>
      <c r="C848" s="9"/>
      <c r="D848" s="98"/>
      <c r="E848" s="9"/>
      <c r="F848" s="76" t="str">
        <f t="shared" si="37"/>
        <v xml:space="preserve"> - </v>
      </c>
    </row>
    <row r="849" spans="1:6" x14ac:dyDescent="0.2">
      <c r="A849" s="22" t="str">
        <f t="shared" si="36"/>
        <v/>
      </c>
      <c r="B849" s="14"/>
      <c r="C849" s="9"/>
      <c r="D849" s="98"/>
      <c r="E849" s="9"/>
      <c r="F849" s="76" t="str">
        <f t="shared" si="37"/>
        <v xml:space="preserve"> - </v>
      </c>
    </row>
    <row r="850" spans="1:6" x14ac:dyDescent="0.2">
      <c r="A850" s="22" t="str">
        <f t="shared" si="36"/>
        <v/>
      </c>
      <c r="B850" s="14"/>
      <c r="C850" s="9"/>
      <c r="D850" s="98"/>
      <c r="E850" s="9"/>
      <c r="F850" s="76" t="str">
        <f t="shared" si="37"/>
        <v xml:space="preserve"> - </v>
      </c>
    </row>
    <row r="851" spans="1:6" x14ac:dyDescent="0.2">
      <c r="A851" s="22" t="str">
        <f t="shared" si="36"/>
        <v/>
      </c>
      <c r="B851" s="14"/>
      <c r="C851" s="9"/>
      <c r="D851" s="98"/>
      <c r="E851" s="9"/>
      <c r="F851" s="76" t="str">
        <f t="shared" si="37"/>
        <v xml:space="preserve"> - </v>
      </c>
    </row>
    <row r="852" spans="1:6" x14ac:dyDescent="0.2">
      <c r="A852" s="22" t="str">
        <f t="shared" si="36"/>
        <v/>
      </c>
      <c r="B852" s="14"/>
      <c r="C852" s="9"/>
      <c r="D852" s="98"/>
      <c r="E852" s="9"/>
      <c r="F852" s="76" t="str">
        <f t="shared" si="37"/>
        <v xml:space="preserve"> - </v>
      </c>
    </row>
    <row r="853" spans="1:6" x14ac:dyDescent="0.2">
      <c r="A853" s="22" t="str">
        <f t="shared" si="36"/>
        <v/>
      </c>
      <c r="B853" s="14"/>
      <c r="C853" s="9"/>
      <c r="D853" s="98"/>
      <c r="E853" s="9"/>
      <c r="F853" s="76" t="str">
        <f t="shared" si="37"/>
        <v xml:space="preserve"> - </v>
      </c>
    </row>
    <row r="854" spans="1:6" x14ac:dyDescent="0.2">
      <c r="A854" s="22" t="str">
        <f t="shared" si="36"/>
        <v/>
      </c>
      <c r="B854" s="14"/>
      <c r="C854" s="9"/>
      <c r="D854" s="98"/>
      <c r="E854" s="9"/>
      <c r="F854" s="76" t="str">
        <f t="shared" si="37"/>
        <v xml:space="preserve"> - </v>
      </c>
    </row>
    <row r="855" spans="1:6" x14ac:dyDescent="0.2">
      <c r="A855" s="22" t="str">
        <f t="shared" si="36"/>
        <v/>
      </c>
      <c r="B855" s="14"/>
      <c r="C855" s="9"/>
      <c r="D855" s="98"/>
      <c r="E855" s="9"/>
      <c r="F855" s="76" t="str">
        <f t="shared" si="37"/>
        <v xml:space="preserve"> - </v>
      </c>
    </row>
    <row r="856" spans="1:6" x14ac:dyDescent="0.2">
      <c r="A856" s="22" t="str">
        <f t="shared" si="36"/>
        <v/>
      </c>
      <c r="B856" s="14"/>
      <c r="C856" s="9"/>
      <c r="D856" s="98"/>
      <c r="E856" s="9"/>
      <c r="F856" s="76" t="str">
        <f t="shared" si="37"/>
        <v xml:space="preserve"> - </v>
      </c>
    </row>
    <row r="857" spans="1:6" x14ac:dyDescent="0.2">
      <c r="A857" s="22" t="str">
        <f t="shared" si="36"/>
        <v/>
      </c>
      <c r="B857" s="14"/>
      <c r="C857" s="9"/>
      <c r="D857" s="98"/>
      <c r="E857" s="9"/>
      <c r="F857" s="76" t="str">
        <f t="shared" si="37"/>
        <v xml:space="preserve"> - </v>
      </c>
    </row>
    <row r="858" spans="1:6" x14ac:dyDescent="0.2">
      <c r="A858" s="22" t="str">
        <f t="shared" si="36"/>
        <v/>
      </c>
      <c r="B858" s="14"/>
      <c r="C858" s="9"/>
      <c r="D858" s="98"/>
      <c r="E858" s="9"/>
      <c r="F858" s="76" t="str">
        <f t="shared" si="37"/>
        <v xml:space="preserve"> - </v>
      </c>
    </row>
    <row r="859" spans="1:6" x14ac:dyDescent="0.2">
      <c r="A859" s="22" t="str">
        <f t="shared" si="36"/>
        <v/>
      </c>
      <c r="B859" s="14"/>
      <c r="C859" s="9"/>
      <c r="D859" s="98"/>
      <c r="E859" s="9"/>
      <c r="F859" s="76" t="str">
        <f t="shared" si="37"/>
        <v xml:space="preserve"> - </v>
      </c>
    </row>
    <row r="860" spans="1:6" x14ac:dyDescent="0.2">
      <c r="A860" s="22" t="str">
        <f t="shared" si="36"/>
        <v/>
      </c>
      <c r="B860" s="14"/>
      <c r="C860" s="9"/>
      <c r="D860" s="98"/>
      <c r="E860" s="9"/>
      <c r="F860" s="76" t="str">
        <f t="shared" si="37"/>
        <v xml:space="preserve"> - </v>
      </c>
    </row>
    <row r="861" spans="1:6" x14ac:dyDescent="0.2">
      <c r="A861" s="22" t="str">
        <f t="shared" si="36"/>
        <v/>
      </c>
      <c r="B861" s="14"/>
      <c r="C861" s="9"/>
      <c r="D861" s="98"/>
      <c r="E861" s="9"/>
      <c r="F861" s="76" t="str">
        <f t="shared" si="37"/>
        <v xml:space="preserve"> - </v>
      </c>
    </row>
    <row r="862" spans="1:6" x14ac:dyDescent="0.2">
      <c r="A862" s="22" t="str">
        <f t="shared" si="36"/>
        <v/>
      </c>
      <c r="B862" s="14"/>
      <c r="C862" s="9"/>
      <c r="D862" s="98"/>
      <c r="E862" s="9"/>
      <c r="F862" s="76" t="str">
        <f t="shared" si="37"/>
        <v xml:space="preserve"> - </v>
      </c>
    </row>
    <row r="863" spans="1:6" x14ac:dyDescent="0.2">
      <c r="A863" s="22" t="str">
        <f t="shared" si="36"/>
        <v/>
      </c>
      <c r="B863" s="14"/>
      <c r="C863" s="9"/>
      <c r="D863" s="98"/>
      <c r="E863" s="9"/>
      <c r="F863" s="76" t="str">
        <f t="shared" si="37"/>
        <v xml:space="preserve"> - </v>
      </c>
    </row>
    <row r="864" spans="1:6" x14ac:dyDescent="0.2">
      <c r="A864" s="22" t="str">
        <f t="shared" si="36"/>
        <v/>
      </c>
      <c r="B864" s="14"/>
      <c r="C864" s="9"/>
      <c r="D864" s="98"/>
      <c r="E864" s="9"/>
      <c r="F864" s="76" t="str">
        <f t="shared" si="37"/>
        <v xml:space="preserve"> - </v>
      </c>
    </row>
    <row r="865" spans="1:6" x14ac:dyDescent="0.2">
      <c r="A865" s="22" t="str">
        <f t="shared" si="36"/>
        <v/>
      </c>
      <c r="B865" s="14"/>
      <c r="C865" s="9"/>
      <c r="D865" s="98"/>
      <c r="E865" s="9"/>
      <c r="F865" s="76" t="str">
        <f t="shared" si="37"/>
        <v xml:space="preserve"> - </v>
      </c>
    </row>
    <row r="866" spans="1:6" x14ac:dyDescent="0.2">
      <c r="A866" s="22" t="str">
        <f t="shared" si="36"/>
        <v/>
      </c>
      <c r="B866" s="14"/>
      <c r="C866" s="9"/>
      <c r="D866" s="98"/>
      <c r="E866" s="9"/>
      <c r="F866" s="76" t="str">
        <f t="shared" si="37"/>
        <v xml:space="preserve"> - </v>
      </c>
    </row>
    <row r="867" spans="1:6" x14ac:dyDescent="0.2">
      <c r="A867" s="22" t="str">
        <f t="shared" si="36"/>
        <v/>
      </c>
      <c r="B867" s="14"/>
      <c r="C867" s="9"/>
      <c r="D867" s="98"/>
      <c r="E867" s="9"/>
      <c r="F867" s="76" t="str">
        <f t="shared" si="37"/>
        <v xml:space="preserve"> - </v>
      </c>
    </row>
    <row r="868" spans="1:6" x14ac:dyDescent="0.2">
      <c r="A868" s="22" t="str">
        <f t="shared" si="36"/>
        <v/>
      </c>
      <c r="B868" s="14"/>
      <c r="C868" s="9"/>
      <c r="D868" s="98"/>
      <c r="E868" s="9"/>
      <c r="F868" s="76" t="str">
        <f t="shared" si="37"/>
        <v xml:space="preserve"> - </v>
      </c>
    </row>
    <row r="869" spans="1:6" x14ac:dyDescent="0.2">
      <c r="A869" s="22" t="str">
        <f t="shared" si="36"/>
        <v/>
      </c>
      <c r="B869" s="14"/>
      <c r="C869" s="9"/>
      <c r="D869" s="98"/>
      <c r="E869" s="9"/>
      <c r="F869" s="76" t="str">
        <f t="shared" si="37"/>
        <v xml:space="preserve"> - </v>
      </c>
    </row>
    <row r="870" spans="1:6" x14ac:dyDescent="0.2">
      <c r="A870" s="22" t="str">
        <f t="shared" si="36"/>
        <v/>
      </c>
      <c r="B870" s="14"/>
      <c r="C870" s="9"/>
      <c r="D870" s="98"/>
      <c r="E870" s="9"/>
      <c r="F870" s="76" t="str">
        <f t="shared" si="37"/>
        <v xml:space="preserve"> - </v>
      </c>
    </row>
    <row r="871" spans="1:6" x14ac:dyDescent="0.2">
      <c r="A871" s="22" t="str">
        <f t="shared" si="36"/>
        <v/>
      </c>
      <c r="B871" s="14"/>
      <c r="C871" s="9"/>
      <c r="D871" s="98"/>
      <c r="E871" s="9"/>
      <c r="F871" s="76" t="str">
        <f t="shared" si="37"/>
        <v xml:space="preserve"> - </v>
      </c>
    </row>
    <row r="872" spans="1:6" x14ac:dyDescent="0.2">
      <c r="A872" s="22" t="str">
        <f t="shared" si="36"/>
        <v/>
      </c>
      <c r="B872" s="14"/>
      <c r="C872" s="9"/>
      <c r="D872" s="98"/>
      <c r="E872" s="9"/>
      <c r="F872" s="76" t="str">
        <f t="shared" si="37"/>
        <v xml:space="preserve"> - </v>
      </c>
    </row>
    <row r="873" spans="1:6" x14ac:dyDescent="0.2">
      <c r="A873" s="22" t="str">
        <f t="shared" si="36"/>
        <v/>
      </c>
      <c r="B873" s="14"/>
      <c r="C873" s="9"/>
      <c r="D873" s="98"/>
      <c r="E873" s="9"/>
      <c r="F873" s="76" t="str">
        <f t="shared" si="37"/>
        <v xml:space="preserve"> - </v>
      </c>
    </row>
    <row r="874" spans="1:6" x14ac:dyDescent="0.2">
      <c r="A874" s="22" t="str">
        <f t="shared" si="36"/>
        <v/>
      </c>
      <c r="B874" s="14"/>
      <c r="C874" s="9"/>
      <c r="D874" s="98"/>
      <c r="E874" s="9"/>
      <c r="F874" s="76" t="str">
        <f t="shared" si="37"/>
        <v xml:space="preserve"> - </v>
      </c>
    </row>
    <row r="875" spans="1:6" x14ac:dyDescent="0.2">
      <c r="A875" s="22" t="str">
        <f t="shared" si="36"/>
        <v/>
      </c>
      <c r="B875" s="14"/>
      <c r="C875" s="9"/>
      <c r="D875" s="98"/>
      <c r="E875" s="9"/>
      <c r="F875" s="76" t="str">
        <f t="shared" si="37"/>
        <v xml:space="preserve"> - </v>
      </c>
    </row>
    <row r="876" spans="1:6" x14ac:dyDescent="0.2">
      <c r="A876" s="22" t="str">
        <f t="shared" si="36"/>
        <v/>
      </c>
      <c r="B876" s="14"/>
      <c r="C876" s="9"/>
      <c r="D876" s="98"/>
      <c r="E876" s="9"/>
      <c r="F876" s="76" t="str">
        <f t="shared" si="37"/>
        <v xml:space="preserve"> - </v>
      </c>
    </row>
    <row r="877" spans="1:6" x14ac:dyDescent="0.2">
      <c r="A877" s="22" t="str">
        <f t="shared" si="36"/>
        <v/>
      </c>
      <c r="B877" s="14"/>
      <c r="C877" s="9"/>
      <c r="D877" s="98"/>
      <c r="E877" s="9"/>
      <c r="F877" s="76" t="str">
        <f t="shared" si="37"/>
        <v xml:space="preserve"> - </v>
      </c>
    </row>
    <row r="878" spans="1:6" x14ac:dyDescent="0.2">
      <c r="A878" s="22" t="str">
        <f t="shared" si="36"/>
        <v/>
      </c>
      <c r="B878" s="14"/>
      <c r="C878" s="9"/>
      <c r="D878" s="98"/>
      <c r="E878" s="9"/>
      <c r="F878" s="76" t="str">
        <f t="shared" si="37"/>
        <v xml:space="preserve"> - </v>
      </c>
    </row>
    <row r="879" spans="1:6" x14ac:dyDescent="0.2">
      <c r="A879" s="22" t="str">
        <f t="shared" si="36"/>
        <v/>
      </c>
      <c r="B879" s="14"/>
      <c r="C879" s="9"/>
      <c r="D879" s="98"/>
      <c r="E879" s="9"/>
      <c r="F879" s="76" t="str">
        <f t="shared" si="37"/>
        <v xml:space="preserve"> - </v>
      </c>
    </row>
    <row r="880" spans="1:6" x14ac:dyDescent="0.2">
      <c r="A880" s="22" t="str">
        <f t="shared" si="36"/>
        <v/>
      </c>
      <c r="B880" s="14"/>
      <c r="C880" s="9"/>
      <c r="D880" s="98"/>
      <c r="E880" s="9"/>
      <c r="F880" s="76" t="str">
        <f t="shared" si="37"/>
        <v xml:space="preserve"> - </v>
      </c>
    </row>
    <row r="881" spans="1:6" x14ac:dyDescent="0.2">
      <c r="A881" s="22" t="str">
        <f t="shared" si="36"/>
        <v/>
      </c>
      <c r="B881" s="14"/>
      <c r="C881" s="9"/>
      <c r="D881" s="98"/>
      <c r="E881" s="9"/>
      <c r="F881" s="76" t="str">
        <f t="shared" si="37"/>
        <v xml:space="preserve"> - </v>
      </c>
    </row>
    <row r="882" spans="1:6" x14ac:dyDescent="0.2">
      <c r="A882" s="22" t="str">
        <f t="shared" si="36"/>
        <v/>
      </c>
      <c r="B882" s="14"/>
      <c r="C882" s="9"/>
      <c r="D882" s="98"/>
      <c r="E882" s="9"/>
      <c r="F882" s="76" t="str">
        <f t="shared" si="37"/>
        <v xml:space="preserve"> - </v>
      </c>
    </row>
    <row r="883" spans="1:6" x14ac:dyDescent="0.2">
      <c r="A883" s="22" t="str">
        <f t="shared" si="36"/>
        <v/>
      </c>
      <c r="B883" s="14"/>
      <c r="C883" s="9"/>
      <c r="D883" s="98"/>
      <c r="E883" s="9"/>
      <c r="F883" s="76" t="str">
        <f t="shared" si="37"/>
        <v xml:space="preserve"> - </v>
      </c>
    </row>
    <row r="884" spans="1:6" x14ac:dyDescent="0.2">
      <c r="A884" s="22" t="str">
        <f t="shared" si="36"/>
        <v/>
      </c>
      <c r="B884" s="14"/>
      <c r="C884" s="9"/>
      <c r="D884" s="98"/>
      <c r="E884" s="9"/>
      <c r="F884" s="76" t="str">
        <f t="shared" si="37"/>
        <v xml:space="preserve"> - </v>
      </c>
    </row>
    <row r="885" spans="1:6" x14ac:dyDescent="0.2">
      <c r="A885" s="22" t="str">
        <f t="shared" si="36"/>
        <v/>
      </c>
      <c r="B885" s="14"/>
      <c r="C885" s="9"/>
      <c r="D885" s="98"/>
      <c r="E885" s="9"/>
      <c r="F885" s="76" t="str">
        <f t="shared" si="37"/>
        <v xml:space="preserve"> - </v>
      </c>
    </row>
    <row r="886" spans="1:6" x14ac:dyDescent="0.2">
      <c r="A886" s="22" t="str">
        <f t="shared" si="36"/>
        <v/>
      </c>
      <c r="B886" s="14"/>
      <c r="C886" s="9"/>
      <c r="D886" s="98"/>
      <c r="E886" s="9"/>
      <c r="F886" s="76" t="str">
        <f t="shared" si="37"/>
        <v xml:space="preserve"> - </v>
      </c>
    </row>
    <row r="887" spans="1:6" x14ac:dyDescent="0.2">
      <c r="A887" s="22" t="str">
        <f t="shared" si="36"/>
        <v/>
      </c>
      <c r="B887" s="14"/>
      <c r="C887" s="9"/>
      <c r="D887" s="98"/>
      <c r="E887" s="9"/>
      <c r="F887" s="76" t="str">
        <f t="shared" si="37"/>
        <v xml:space="preserve"> - </v>
      </c>
    </row>
    <row r="888" spans="1:6" x14ac:dyDescent="0.2">
      <c r="A888" s="22" t="str">
        <f t="shared" si="36"/>
        <v/>
      </c>
      <c r="B888" s="14"/>
      <c r="C888" s="9"/>
      <c r="D888" s="98"/>
      <c r="E888" s="9"/>
      <c r="F888" s="76" t="str">
        <f t="shared" si="37"/>
        <v xml:space="preserve"> - </v>
      </c>
    </row>
    <row r="889" spans="1:6" x14ac:dyDescent="0.2">
      <c r="A889" s="22" t="str">
        <f t="shared" si="36"/>
        <v/>
      </c>
      <c r="B889" s="14"/>
      <c r="C889" s="9"/>
      <c r="D889" s="98"/>
      <c r="E889" s="9"/>
      <c r="F889" s="76" t="str">
        <f t="shared" si="37"/>
        <v xml:space="preserve"> - </v>
      </c>
    </row>
    <row r="890" spans="1:6" x14ac:dyDescent="0.2">
      <c r="A890" s="22" t="str">
        <f t="shared" si="36"/>
        <v/>
      </c>
      <c r="B890" s="14"/>
      <c r="C890" s="9"/>
      <c r="D890" s="98"/>
      <c r="E890" s="9"/>
      <c r="F890" s="76" t="str">
        <f t="shared" si="37"/>
        <v xml:space="preserve"> - </v>
      </c>
    </row>
    <row r="891" spans="1:6" x14ac:dyDescent="0.2">
      <c r="A891" s="22" t="str">
        <f t="shared" si="36"/>
        <v/>
      </c>
      <c r="B891" s="14"/>
      <c r="C891" s="9"/>
      <c r="D891" s="98"/>
      <c r="E891" s="9"/>
      <c r="F891" s="76" t="str">
        <f t="shared" si="37"/>
        <v xml:space="preserve"> - </v>
      </c>
    </row>
    <row r="892" spans="1:6" x14ac:dyDescent="0.2">
      <c r="A892" s="22" t="str">
        <f t="shared" si="36"/>
        <v/>
      </c>
      <c r="B892" s="14"/>
      <c r="C892" s="9"/>
      <c r="D892" s="98"/>
      <c r="E892" s="9"/>
      <c r="F892" s="76" t="str">
        <f t="shared" si="37"/>
        <v xml:space="preserve"> - </v>
      </c>
    </row>
    <row r="893" spans="1:6" x14ac:dyDescent="0.2">
      <c r="A893" s="22" t="str">
        <f t="shared" si="36"/>
        <v/>
      </c>
      <c r="B893" s="14"/>
      <c r="C893" s="9"/>
      <c r="D893" s="98"/>
      <c r="E893" s="9"/>
      <c r="F893" s="76" t="str">
        <f t="shared" si="37"/>
        <v xml:space="preserve"> - </v>
      </c>
    </row>
    <row r="894" spans="1:6" x14ac:dyDescent="0.2">
      <c r="A894" s="22" t="str">
        <f t="shared" si="36"/>
        <v/>
      </c>
      <c r="B894" s="14"/>
      <c r="C894" s="9"/>
      <c r="D894" s="98"/>
      <c r="E894" s="9"/>
      <c r="F894" s="76" t="str">
        <f t="shared" si="37"/>
        <v xml:space="preserve"> - </v>
      </c>
    </row>
    <row r="895" spans="1:6" x14ac:dyDescent="0.2">
      <c r="A895" s="22" t="str">
        <f t="shared" si="36"/>
        <v/>
      </c>
      <c r="B895" s="14"/>
      <c r="C895" s="9"/>
      <c r="D895" s="98"/>
      <c r="E895" s="9"/>
      <c r="F895" s="76" t="str">
        <f t="shared" si="37"/>
        <v xml:space="preserve"> - </v>
      </c>
    </row>
    <row r="896" spans="1:6" x14ac:dyDescent="0.2">
      <c r="A896" s="22" t="str">
        <f t="shared" si="36"/>
        <v/>
      </c>
      <c r="B896" s="14"/>
      <c r="C896" s="9"/>
      <c r="D896" s="98"/>
      <c r="E896" s="9"/>
      <c r="F896" s="76" t="str">
        <f t="shared" si="37"/>
        <v xml:space="preserve"> - </v>
      </c>
    </row>
    <row r="897" spans="1:6" x14ac:dyDescent="0.2">
      <c r="A897" s="22" t="str">
        <f t="shared" si="36"/>
        <v/>
      </c>
      <c r="B897" s="14"/>
      <c r="C897" s="9"/>
      <c r="D897" s="98"/>
      <c r="E897" s="9"/>
      <c r="F897" s="76" t="str">
        <f t="shared" si="37"/>
        <v xml:space="preserve"> - </v>
      </c>
    </row>
    <row r="898" spans="1:6" x14ac:dyDescent="0.2">
      <c r="A898" s="22" t="str">
        <f t="shared" si="36"/>
        <v/>
      </c>
      <c r="B898" s="14"/>
      <c r="C898" s="9"/>
      <c r="D898" s="98"/>
      <c r="E898" s="9"/>
      <c r="F898" s="76" t="str">
        <f t="shared" si="37"/>
        <v xml:space="preserve"> - </v>
      </c>
    </row>
    <row r="899" spans="1:6" x14ac:dyDescent="0.2">
      <c r="A899" s="22" t="str">
        <f t="shared" ref="A899:A962" si="38">IF(B899&lt;&gt;"",TEXT($B899,"00")&amp;TEXT($C899,"00"),"")</f>
        <v/>
      </c>
      <c r="B899" s="14"/>
      <c r="C899" s="9"/>
      <c r="D899" s="98"/>
      <c r="E899" s="9"/>
      <c r="F899" s="76" t="str">
        <f t="shared" si="37"/>
        <v xml:space="preserve"> - </v>
      </c>
    </row>
    <row r="900" spans="1:6" x14ac:dyDescent="0.2">
      <c r="A900" s="22" t="str">
        <f t="shared" si="38"/>
        <v/>
      </c>
      <c r="B900" s="14"/>
      <c r="C900" s="9"/>
      <c r="D900" s="98"/>
      <c r="E900" s="9"/>
      <c r="F900" s="76" t="str">
        <f t="shared" si="37"/>
        <v xml:space="preserve"> - </v>
      </c>
    </row>
    <row r="901" spans="1:6" x14ac:dyDescent="0.2">
      <c r="A901" s="22" t="str">
        <f t="shared" si="38"/>
        <v/>
      </c>
      <c r="B901" s="14"/>
      <c r="C901" s="9"/>
      <c r="D901" s="98"/>
      <c r="E901" s="9"/>
      <c r="F901" s="76" t="str">
        <f t="shared" si="37"/>
        <v xml:space="preserve"> - </v>
      </c>
    </row>
    <row r="902" spans="1:6" x14ac:dyDescent="0.2">
      <c r="A902" s="22" t="str">
        <f t="shared" si="38"/>
        <v/>
      </c>
      <c r="B902" s="14"/>
      <c r="C902" s="9"/>
      <c r="D902" s="98"/>
      <c r="E902" s="9"/>
      <c r="F902" s="76" t="str">
        <f t="shared" ref="F902:F965" si="39">$A902&amp;" - "&amp;IF($D902&lt;&gt;"","["&amp;VLOOKUP($D902,$L$3:$M$103,2,0)&amp;"] ","")&amp;$E902&amp;IF($B902&lt;&gt;""," ("&amp;VLOOKUP($B902,$H$3:$J$103,3,0)&amp;")","")</f>
        <v xml:space="preserve"> - </v>
      </c>
    </row>
    <row r="903" spans="1:6" x14ac:dyDescent="0.2">
      <c r="A903" s="22" t="str">
        <f t="shared" si="38"/>
        <v/>
      </c>
      <c r="B903" s="14"/>
      <c r="C903" s="9"/>
      <c r="D903" s="98"/>
      <c r="E903" s="9"/>
      <c r="F903" s="76" t="str">
        <f t="shared" si="39"/>
        <v xml:space="preserve"> - </v>
      </c>
    </row>
    <row r="904" spans="1:6" x14ac:dyDescent="0.2">
      <c r="A904" s="22" t="str">
        <f t="shared" si="38"/>
        <v/>
      </c>
      <c r="B904" s="14"/>
      <c r="C904" s="9"/>
      <c r="D904" s="98"/>
      <c r="E904" s="9"/>
      <c r="F904" s="76" t="str">
        <f t="shared" si="39"/>
        <v xml:space="preserve"> - </v>
      </c>
    </row>
    <row r="905" spans="1:6" x14ac:dyDescent="0.2">
      <c r="A905" s="22" t="str">
        <f t="shared" si="38"/>
        <v/>
      </c>
      <c r="B905" s="14"/>
      <c r="C905" s="9"/>
      <c r="D905" s="98"/>
      <c r="E905" s="9"/>
      <c r="F905" s="76" t="str">
        <f t="shared" si="39"/>
        <v xml:space="preserve"> - </v>
      </c>
    </row>
    <row r="906" spans="1:6" x14ac:dyDescent="0.2">
      <c r="A906" s="22" t="str">
        <f t="shared" si="38"/>
        <v/>
      </c>
      <c r="B906" s="14"/>
      <c r="C906" s="9"/>
      <c r="D906" s="98"/>
      <c r="E906" s="9"/>
      <c r="F906" s="76" t="str">
        <f t="shared" si="39"/>
        <v xml:space="preserve"> - </v>
      </c>
    </row>
    <row r="907" spans="1:6" x14ac:dyDescent="0.2">
      <c r="A907" s="22" t="str">
        <f t="shared" si="38"/>
        <v/>
      </c>
      <c r="B907" s="14"/>
      <c r="C907" s="9"/>
      <c r="D907" s="98"/>
      <c r="E907" s="9"/>
      <c r="F907" s="76" t="str">
        <f t="shared" si="39"/>
        <v xml:space="preserve"> - </v>
      </c>
    </row>
    <row r="908" spans="1:6" x14ac:dyDescent="0.2">
      <c r="A908" s="22" t="str">
        <f t="shared" si="38"/>
        <v/>
      </c>
      <c r="B908" s="14"/>
      <c r="C908" s="9"/>
      <c r="D908" s="98"/>
      <c r="E908" s="9"/>
      <c r="F908" s="76" t="str">
        <f t="shared" si="39"/>
        <v xml:space="preserve"> - </v>
      </c>
    </row>
    <row r="909" spans="1:6" x14ac:dyDescent="0.2">
      <c r="A909" s="22" t="str">
        <f t="shared" si="38"/>
        <v/>
      </c>
      <c r="B909" s="14"/>
      <c r="C909" s="9"/>
      <c r="D909" s="98"/>
      <c r="E909" s="9"/>
      <c r="F909" s="76" t="str">
        <f t="shared" si="39"/>
        <v xml:space="preserve"> - </v>
      </c>
    </row>
    <row r="910" spans="1:6" x14ac:dyDescent="0.2">
      <c r="A910" s="22" t="str">
        <f t="shared" si="38"/>
        <v/>
      </c>
      <c r="B910" s="14"/>
      <c r="C910" s="9"/>
      <c r="D910" s="98"/>
      <c r="E910" s="9"/>
      <c r="F910" s="76" t="str">
        <f t="shared" si="39"/>
        <v xml:space="preserve"> - </v>
      </c>
    </row>
    <row r="911" spans="1:6" x14ac:dyDescent="0.2">
      <c r="A911" s="22" t="str">
        <f t="shared" si="38"/>
        <v/>
      </c>
      <c r="B911" s="14"/>
      <c r="C911" s="9"/>
      <c r="D911" s="98"/>
      <c r="E911" s="9"/>
      <c r="F911" s="76" t="str">
        <f t="shared" si="39"/>
        <v xml:space="preserve"> - </v>
      </c>
    </row>
    <row r="912" spans="1:6" x14ac:dyDescent="0.2">
      <c r="A912" s="22" t="str">
        <f t="shared" si="38"/>
        <v/>
      </c>
      <c r="B912" s="14"/>
      <c r="C912" s="9"/>
      <c r="D912" s="98"/>
      <c r="E912" s="9"/>
      <c r="F912" s="76" t="str">
        <f t="shared" si="39"/>
        <v xml:space="preserve"> - </v>
      </c>
    </row>
    <row r="913" spans="1:6" x14ac:dyDescent="0.2">
      <c r="A913" s="22" t="str">
        <f t="shared" si="38"/>
        <v/>
      </c>
      <c r="B913" s="14"/>
      <c r="C913" s="9"/>
      <c r="D913" s="98"/>
      <c r="E913" s="9"/>
      <c r="F913" s="76" t="str">
        <f t="shared" si="39"/>
        <v xml:space="preserve"> - </v>
      </c>
    </row>
    <row r="914" spans="1:6" x14ac:dyDescent="0.2">
      <c r="A914" s="22" t="str">
        <f t="shared" si="38"/>
        <v/>
      </c>
      <c r="B914" s="14"/>
      <c r="C914" s="9"/>
      <c r="D914" s="98"/>
      <c r="E914" s="9"/>
      <c r="F914" s="76" t="str">
        <f t="shared" si="39"/>
        <v xml:space="preserve"> - </v>
      </c>
    </row>
    <row r="915" spans="1:6" x14ac:dyDescent="0.2">
      <c r="A915" s="22" t="str">
        <f t="shared" si="38"/>
        <v/>
      </c>
      <c r="B915" s="14"/>
      <c r="C915" s="9"/>
      <c r="D915" s="98"/>
      <c r="E915" s="9"/>
      <c r="F915" s="76" t="str">
        <f t="shared" si="39"/>
        <v xml:space="preserve"> - </v>
      </c>
    </row>
    <row r="916" spans="1:6" x14ac:dyDescent="0.2">
      <c r="A916" s="22" t="str">
        <f t="shared" si="38"/>
        <v/>
      </c>
      <c r="B916" s="14"/>
      <c r="C916" s="9"/>
      <c r="D916" s="98"/>
      <c r="E916" s="9"/>
      <c r="F916" s="76" t="str">
        <f t="shared" si="39"/>
        <v xml:space="preserve"> - </v>
      </c>
    </row>
    <row r="917" spans="1:6" x14ac:dyDescent="0.2">
      <c r="A917" s="22" t="str">
        <f t="shared" si="38"/>
        <v/>
      </c>
      <c r="B917" s="14"/>
      <c r="C917" s="9"/>
      <c r="D917" s="98"/>
      <c r="E917" s="9"/>
      <c r="F917" s="76" t="str">
        <f t="shared" si="39"/>
        <v xml:space="preserve"> - </v>
      </c>
    </row>
    <row r="918" spans="1:6" x14ac:dyDescent="0.2">
      <c r="A918" s="22" t="str">
        <f t="shared" si="38"/>
        <v/>
      </c>
      <c r="B918" s="14"/>
      <c r="C918" s="9"/>
      <c r="D918" s="98"/>
      <c r="E918" s="9"/>
      <c r="F918" s="76" t="str">
        <f t="shared" si="39"/>
        <v xml:space="preserve"> - </v>
      </c>
    </row>
    <row r="919" spans="1:6" x14ac:dyDescent="0.2">
      <c r="A919" s="22" t="str">
        <f t="shared" si="38"/>
        <v/>
      </c>
      <c r="B919" s="14"/>
      <c r="C919" s="9"/>
      <c r="D919" s="98"/>
      <c r="E919" s="9"/>
      <c r="F919" s="76" t="str">
        <f t="shared" si="39"/>
        <v xml:space="preserve"> - </v>
      </c>
    </row>
    <row r="920" spans="1:6" x14ac:dyDescent="0.2">
      <c r="A920" s="22" t="str">
        <f t="shared" si="38"/>
        <v/>
      </c>
      <c r="B920" s="14"/>
      <c r="C920" s="9"/>
      <c r="D920" s="98"/>
      <c r="E920" s="9"/>
      <c r="F920" s="76" t="str">
        <f t="shared" si="39"/>
        <v xml:space="preserve"> - </v>
      </c>
    </row>
    <row r="921" spans="1:6" x14ac:dyDescent="0.2">
      <c r="A921" s="22" t="str">
        <f t="shared" si="38"/>
        <v/>
      </c>
      <c r="B921" s="14"/>
      <c r="C921" s="9"/>
      <c r="D921" s="98"/>
      <c r="E921" s="9"/>
      <c r="F921" s="76" t="str">
        <f t="shared" si="39"/>
        <v xml:space="preserve"> - </v>
      </c>
    </row>
    <row r="922" spans="1:6" x14ac:dyDescent="0.2">
      <c r="A922" s="22" t="str">
        <f t="shared" si="38"/>
        <v/>
      </c>
      <c r="B922" s="14"/>
      <c r="C922" s="9"/>
      <c r="D922" s="98"/>
      <c r="E922" s="9"/>
      <c r="F922" s="76" t="str">
        <f t="shared" si="39"/>
        <v xml:space="preserve"> - </v>
      </c>
    </row>
    <row r="923" spans="1:6" x14ac:dyDescent="0.2">
      <c r="A923" s="22" t="str">
        <f t="shared" si="38"/>
        <v/>
      </c>
      <c r="B923" s="14"/>
      <c r="C923" s="9"/>
      <c r="D923" s="98"/>
      <c r="E923" s="9"/>
      <c r="F923" s="76" t="str">
        <f t="shared" si="39"/>
        <v xml:space="preserve"> - </v>
      </c>
    </row>
    <row r="924" spans="1:6" x14ac:dyDescent="0.2">
      <c r="A924" s="22" t="str">
        <f t="shared" si="38"/>
        <v/>
      </c>
      <c r="B924" s="14"/>
      <c r="C924" s="9"/>
      <c r="D924" s="98"/>
      <c r="E924" s="9"/>
      <c r="F924" s="76" t="str">
        <f t="shared" si="39"/>
        <v xml:space="preserve"> - </v>
      </c>
    </row>
    <row r="925" spans="1:6" x14ac:dyDescent="0.2">
      <c r="A925" s="22" t="str">
        <f t="shared" si="38"/>
        <v/>
      </c>
      <c r="B925" s="14"/>
      <c r="C925" s="9"/>
      <c r="D925" s="98"/>
      <c r="E925" s="9"/>
      <c r="F925" s="76" t="str">
        <f t="shared" si="39"/>
        <v xml:space="preserve"> - </v>
      </c>
    </row>
    <row r="926" spans="1:6" x14ac:dyDescent="0.2">
      <c r="A926" s="22" t="str">
        <f t="shared" si="38"/>
        <v/>
      </c>
      <c r="B926" s="14"/>
      <c r="C926" s="9"/>
      <c r="D926" s="98"/>
      <c r="E926" s="9"/>
      <c r="F926" s="76" t="str">
        <f t="shared" si="39"/>
        <v xml:space="preserve"> - </v>
      </c>
    </row>
    <row r="927" spans="1:6" x14ac:dyDescent="0.2">
      <c r="A927" s="22" t="str">
        <f t="shared" si="38"/>
        <v/>
      </c>
      <c r="B927" s="14"/>
      <c r="C927" s="9"/>
      <c r="D927" s="98"/>
      <c r="E927" s="9"/>
      <c r="F927" s="76" t="str">
        <f t="shared" si="39"/>
        <v xml:space="preserve"> - </v>
      </c>
    </row>
    <row r="928" spans="1:6" x14ac:dyDescent="0.2">
      <c r="A928" s="22" t="str">
        <f t="shared" si="38"/>
        <v/>
      </c>
      <c r="B928" s="14"/>
      <c r="C928" s="9"/>
      <c r="D928" s="98"/>
      <c r="E928" s="9"/>
      <c r="F928" s="76" t="str">
        <f t="shared" si="39"/>
        <v xml:space="preserve"> - </v>
      </c>
    </row>
    <row r="929" spans="1:6" x14ac:dyDescent="0.2">
      <c r="A929" s="22" t="str">
        <f t="shared" si="38"/>
        <v/>
      </c>
      <c r="B929" s="14"/>
      <c r="C929" s="9"/>
      <c r="D929" s="98"/>
      <c r="E929" s="9"/>
      <c r="F929" s="76" t="str">
        <f t="shared" si="39"/>
        <v xml:space="preserve"> - </v>
      </c>
    </row>
    <row r="930" spans="1:6" x14ac:dyDescent="0.2">
      <c r="A930" s="22" t="str">
        <f t="shared" si="38"/>
        <v/>
      </c>
      <c r="B930" s="14"/>
      <c r="C930" s="9"/>
      <c r="D930" s="98"/>
      <c r="E930" s="9"/>
      <c r="F930" s="76" t="str">
        <f t="shared" si="39"/>
        <v xml:space="preserve"> - </v>
      </c>
    </row>
    <row r="931" spans="1:6" x14ac:dyDescent="0.2">
      <c r="A931" s="22" t="str">
        <f t="shared" si="38"/>
        <v/>
      </c>
      <c r="B931" s="14"/>
      <c r="C931" s="9"/>
      <c r="D931" s="98"/>
      <c r="E931" s="9"/>
      <c r="F931" s="76" t="str">
        <f t="shared" si="39"/>
        <v xml:space="preserve"> - </v>
      </c>
    </row>
    <row r="932" spans="1:6" x14ac:dyDescent="0.2">
      <c r="A932" s="22" t="str">
        <f t="shared" si="38"/>
        <v/>
      </c>
      <c r="B932" s="14"/>
      <c r="C932" s="9"/>
      <c r="D932" s="98"/>
      <c r="E932" s="9"/>
      <c r="F932" s="76" t="str">
        <f t="shared" si="39"/>
        <v xml:space="preserve"> - </v>
      </c>
    </row>
    <row r="933" spans="1:6" x14ac:dyDescent="0.2">
      <c r="A933" s="22" t="str">
        <f t="shared" si="38"/>
        <v/>
      </c>
      <c r="B933" s="14"/>
      <c r="C933" s="9"/>
      <c r="D933" s="98"/>
      <c r="E933" s="9"/>
      <c r="F933" s="76" t="str">
        <f t="shared" si="39"/>
        <v xml:space="preserve"> - </v>
      </c>
    </row>
    <row r="934" spans="1:6" x14ac:dyDescent="0.2">
      <c r="A934" s="22" t="str">
        <f t="shared" si="38"/>
        <v/>
      </c>
      <c r="B934" s="14"/>
      <c r="C934" s="9"/>
      <c r="D934" s="98"/>
      <c r="E934" s="9"/>
      <c r="F934" s="76" t="str">
        <f t="shared" si="39"/>
        <v xml:space="preserve"> - </v>
      </c>
    </row>
    <row r="935" spans="1:6" x14ac:dyDescent="0.2">
      <c r="A935" s="22" t="str">
        <f t="shared" si="38"/>
        <v/>
      </c>
      <c r="B935" s="14"/>
      <c r="C935" s="9"/>
      <c r="D935" s="98"/>
      <c r="E935" s="9"/>
      <c r="F935" s="76" t="str">
        <f t="shared" si="39"/>
        <v xml:space="preserve"> - </v>
      </c>
    </row>
    <row r="936" spans="1:6" x14ac:dyDescent="0.2">
      <c r="A936" s="22" t="str">
        <f t="shared" si="38"/>
        <v/>
      </c>
      <c r="B936" s="14"/>
      <c r="C936" s="9"/>
      <c r="D936" s="98"/>
      <c r="E936" s="9"/>
      <c r="F936" s="76" t="str">
        <f t="shared" si="39"/>
        <v xml:space="preserve"> - </v>
      </c>
    </row>
    <row r="937" spans="1:6" x14ac:dyDescent="0.2">
      <c r="A937" s="22" t="str">
        <f t="shared" si="38"/>
        <v/>
      </c>
      <c r="B937" s="14"/>
      <c r="C937" s="9"/>
      <c r="D937" s="98"/>
      <c r="E937" s="9"/>
      <c r="F937" s="76" t="str">
        <f t="shared" si="39"/>
        <v xml:space="preserve"> - </v>
      </c>
    </row>
    <row r="938" spans="1:6" x14ac:dyDescent="0.2">
      <c r="A938" s="22" t="str">
        <f t="shared" si="38"/>
        <v/>
      </c>
      <c r="B938" s="14"/>
      <c r="C938" s="9"/>
      <c r="D938" s="98"/>
      <c r="E938" s="9"/>
      <c r="F938" s="76" t="str">
        <f t="shared" si="39"/>
        <v xml:space="preserve"> - </v>
      </c>
    </row>
    <row r="939" spans="1:6" x14ac:dyDescent="0.2">
      <c r="A939" s="22" t="str">
        <f t="shared" si="38"/>
        <v/>
      </c>
      <c r="B939" s="14"/>
      <c r="C939" s="9"/>
      <c r="D939" s="98"/>
      <c r="E939" s="9"/>
      <c r="F939" s="76" t="str">
        <f t="shared" si="39"/>
        <v xml:space="preserve"> - </v>
      </c>
    </row>
    <row r="940" spans="1:6" x14ac:dyDescent="0.2">
      <c r="A940" s="22" t="str">
        <f t="shared" si="38"/>
        <v/>
      </c>
      <c r="B940" s="14"/>
      <c r="C940" s="9"/>
      <c r="D940" s="98"/>
      <c r="E940" s="9"/>
      <c r="F940" s="76" t="str">
        <f t="shared" si="39"/>
        <v xml:space="preserve"> - </v>
      </c>
    </row>
    <row r="941" spans="1:6" x14ac:dyDescent="0.2">
      <c r="A941" s="22" t="str">
        <f t="shared" si="38"/>
        <v/>
      </c>
      <c r="B941" s="14"/>
      <c r="C941" s="9"/>
      <c r="D941" s="98"/>
      <c r="E941" s="9"/>
      <c r="F941" s="76" t="str">
        <f t="shared" si="39"/>
        <v xml:space="preserve"> - </v>
      </c>
    </row>
    <row r="942" spans="1:6" x14ac:dyDescent="0.2">
      <c r="A942" s="22" t="str">
        <f t="shared" si="38"/>
        <v/>
      </c>
      <c r="B942" s="14"/>
      <c r="C942" s="9"/>
      <c r="D942" s="98"/>
      <c r="E942" s="9"/>
      <c r="F942" s="76" t="str">
        <f t="shared" si="39"/>
        <v xml:space="preserve"> - </v>
      </c>
    </row>
    <row r="943" spans="1:6" x14ac:dyDescent="0.2">
      <c r="A943" s="22" t="str">
        <f t="shared" si="38"/>
        <v/>
      </c>
      <c r="B943" s="14"/>
      <c r="C943" s="9"/>
      <c r="D943" s="98"/>
      <c r="E943" s="9"/>
      <c r="F943" s="76" t="str">
        <f t="shared" si="39"/>
        <v xml:space="preserve"> - </v>
      </c>
    </row>
    <row r="944" spans="1:6" x14ac:dyDescent="0.2">
      <c r="A944" s="22" t="str">
        <f t="shared" si="38"/>
        <v/>
      </c>
      <c r="B944" s="14"/>
      <c r="C944" s="9"/>
      <c r="D944" s="98"/>
      <c r="E944" s="9"/>
      <c r="F944" s="76" t="str">
        <f t="shared" si="39"/>
        <v xml:space="preserve"> - </v>
      </c>
    </row>
    <row r="945" spans="1:6" x14ac:dyDescent="0.2">
      <c r="A945" s="22" t="str">
        <f t="shared" si="38"/>
        <v/>
      </c>
      <c r="B945" s="14"/>
      <c r="C945" s="9"/>
      <c r="D945" s="98"/>
      <c r="E945" s="9"/>
      <c r="F945" s="76" t="str">
        <f t="shared" si="39"/>
        <v xml:space="preserve"> - </v>
      </c>
    </row>
    <row r="946" spans="1:6" x14ac:dyDescent="0.2">
      <c r="A946" s="22" t="str">
        <f t="shared" si="38"/>
        <v/>
      </c>
      <c r="B946" s="14"/>
      <c r="C946" s="9"/>
      <c r="D946" s="98"/>
      <c r="E946" s="9"/>
      <c r="F946" s="76" t="str">
        <f t="shared" si="39"/>
        <v xml:space="preserve"> - </v>
      </c>
    </row>
    <row r="947" spans="1:6" x14ac:dyDescent="0.2">
      <c r="A947" s="22" t="str">
        <f t="shared" si="38"/>
        <v/>
      </c>
      <c r="B947" s="14"/>
      <c r="C947" s="9"/>
      <c r="D947" s="98"/>
      <c r="E947" s="9"/>
      <c r="F947" s="76" t="str">
        <f t="shared" si="39"/>
        <v xml:space="preserve"> - </v>
      </c>
    </row>
    <row r="948" spans="1:6" x14ac:dyDescent="0.2">
      <c r="A948" s="22" t="str">
        <f t="shared" si="38"/>
        <v/>
      </c>
      <c r="B948" s="14"/>
      <c r="C948" s="9"/>
      <c r="D948" s="98"/>
      <c r="E948" s="9"/>
      <c r="F948" s="76" t="str">
        <f t="shared" si="39"/>
        <v xml:space="preserve"> - </v>
      </c>
    </row>
    <row r="949" spans="1:6" x14ac:dyDescent="0.2">
      <c r="A949" s="22" t="str">
        <f t="shared" si="38"/>
        <v/>
      </c>
      <c r="B949" s="14"/>
      <c r="C949" s="9"/>
      <c r="D949" s="98"/>
      <c r="E949" s="9"/>
      <c r="F949" s="76" t="str">
        <f t="shared" si="39"/>
        <v xml:space="preserve"> - </v>
      </c>
    </row>
    <row r="950" spans="1:6" x14ac:dyDescent="0.2">
      <c r="A950" s="22" t="str">
        <f t="shared" si="38"/>
        <v/>
      </c>
      <c r="B950" s="14"/>
      <c r="C950" s="9"/>
      <c r="D950" s="98"/>
      <c r="E950" s="9"/>
      <c r="F950" s="76" t="str">
        <f t="shared" si="39"/>
        <v xml:space="preserve"> - </v>
      </c>
    </row>
    <row r="951" spans="1:6" x14ac:dyDescent="0.2">
      <c r="A951" s="22" t="str">
        <f t="shared" si="38"/>
        <v/>
      </c>
      <c r="B951" s="14"/>
      <c r="C951" s="9"/>
      <c r="D951" s="98"/>
      <c r="E951" s="9"/>
      <c r="F951" s="76" t="str">
        <f t="shared" si="39"/>
        <v xml:space="preserve"> - </v>
      </c>
    </row>
    <row r="952" spans="1:6" x14ac:dyDescent="0.2">
      <c r="A952" s="22" t="str">
        <f t="shared" si="38"/>
        <v/>
      </c>
      <c r="B952" s="14"/>
      <c r="C952" s="9"/>
      <c r="D952" s="98"/>
      <c r="E952" s="9"/>
      <c r="F952" s="76" t="str">
        <f t="shared" si="39"/>
        <v xml:space="preserve"> - </v>
      </c>
    </row>
    <row r="953" spans="1:6" x14ac:dyDescent="0.2">
      <c r="A953" s="22" t="str">
        <f t="shared" si="38"/>
        <v/>
      </c>
      <c r="B953" s="14"/>
      <c r="C953" s="9"/>
      <c r="D953" s="98"/>
      <c r="E953" s="9"/>
      <c r="F953" s="76" t="str">
        <f t="shared" si="39"/>
        <v xml:space="preserve"> - </v>
      </c>
    </row>
    <row r="954" spans="1:6" x14ac:dyDescent="0.2">
      <c r="A954" s="22" t="str">
        <f t="shared" si="38"/>
        <v/>
      </c>
      <c r="B954" s="14"/>
      <c r="C954" s="9"/>
      <c r="D954" s="98"/>
      <c r="E954" s="9"/>
      <c r="F954" s="76" t="str">
        <f t="shared" si="39"/>
        <v xml:space="preserve"> - </v>
      </c>
    </row>
    <row r="955" spans="1:6" x14ac:dyDescent="0.2">
      <c r="A955" s="22" t="str">
        <f t="shared" si="38"/>
        <v/>
      </c>
      <c r="B955" s="14"/>
      <c r="C955" s="9"/>
      <c r="D955" s="98"/>
      <c r="E955" s="9"/>
      <c r="F955" s="76" t="str">
        <f t="shared" si="39"/>
        <v xml:space="preserve"> - </v>
      </c>
    </row>
    <row r="956" spans="1:6" x14ac:dyDescent="0.2">
      <c r="A956" s="22" t="str">
        <f t="shared" si="38"/>
        <v/>
      </c>
      <c r="B956" s="14"/>
      <c r="C956" s="9"/>
      <c r="D956" s="98"/>
      <c r="E956" s="9"/>
      <c r="F956" s="76" t="str">
        <f t="shared" si="39"/>
        <v xml:space="preserve"> - </v>
      </c>
    </row>
    <row r="957" spans="1:6" x14ac:dyDescent="0.2">
      <c r="A957" s="22" t="str">
        <f t="shared" si="38"/>
        <v/>
      </c>
      <c r="B957" s="14"/>
      <c r="C957" s="9"/>
      <c r="D957" s="98"/>
      <c r="E957" s="9"/>
      <c r="F957" s="76" t="str">
        <f t="shared" si="39"/>
        <v xml:space="preserve"> - </v>
      </c>
    </row>
    <row r="958" spans="1:6" x14ac:dyDescent="0.2">
      <c r="A958" s="22" t="str">
        <f t="shared" si="38"/>
        <v/>
      </c>
      <c r="B958" s="14"/>
      <c r="C958" s="9"/>
      <c r="D958" s="98"/>
      <c r="E958" s="9"/>
      <c r="F958" s="76" t="str">
        <f t="shared" si="39"/>
        <v xml:space="preserve"> - </v>
      </c>
    </row>
    <row r="959" spans="1:6" x14ac:dyDescent="0.2">
      <c r="A959" s="22" t="str">
        <f t="shared" si="38"/>
        <v/>
      </c>
      <c r="B959" s="14"/>
      <c r="C959" s="9"/>
      <c r="D959" s="98"/>
      <c r="E959" s="9"/>
      <c r="F959" s="76" t="str">
        <f t="shared" si="39"/>
        <v xml:space="preserve"> - </v>
      </c>
    </row>
    <row r="960" spans="1:6" x14ac:dyDescent="0.2">
      <c r="A960" s="22" t="str">
        <f t="shared" si="38"/>
        <v/>
      </c>
      <c r="B960" s="14"/>
      <c r="C960" s="9"/>
      <c r="D960" s="98"/>
      <c r="E960" s="9"/>
      <c r="F960" s="76" t="str">
        <f t="shared" si="39"/>
        <v xml:space="preserve"> - </v>
      </c>
    </row>
    <row r="961" spans="1:6" x14ac:dyDescent="0.2">
      <c r="A961" s="22" t="str">
        <f t="shared" si="38"/>
        <v/>
      </c>
      <c r="B961" s="14"/>
      <c r="C961" s="9"/>
      <c r="D961" s="98"/>
      <c r="E961" s="9"/>
      <c r="F961" s="76" t="str">
        <f t="shared" si="39"/>
        <v xml:space="preserve"> - </v>
      </c>
    </row>
    <row r="962" spans="1:6" x14ac:dyDescent="0.2">
      <c r="A962" s="22" t="str">
        <f t="shared" si="38"/>
        <v/>
      </c>
      <c r="B962" s="14"/>
      <c r="C962" s="9"/>
      <c r="D962" s="98"/>
      <c r="E962" s="9"/>
      <c r="F962" s="76" t="str">
        <f t="shared" si="39"/>
        <v xml:space="preserve"> - </v>
      </c>
    </row>
    <row r="963" spans="1:6" x14ac:dyDescent="0.2">
      <c r="A963" s="22" t="str">
        <f t="shared" ref="A963:A1003" si="40">IF(B963&lt;&gt;"",TEXT($B963,"00")&amp;TEXT($C963,"00"),"")</f>
        <v/>
      </c>
      <c r="B963" s="14"/>
      <c r="C963" s="9"/>
      <c r="D963" s="98"/>
      <c r="E963" s="9"/>
      <c r="F963" s="76" t="str">
        <f t="shared" si="39"/>
        <v xml:space="preserve"> - </v>
      </c>
    </row>
    <row r="964" spans="1:6" x14ac:dyDescent="0.2">
      <c r="A964" s="22" t="str">
        <f t="shared" si="40"/>
        <v/>
      </c>
      <c r="B964" s="14"/>
      <c r="C964" s="9"/>
      <c r="D964" s="98"/>
      <c r="E964" s="9"/>
      <c r="F964" s="76" t="str">
        <f t="shared" si="39"/>
        <v xml:space="preserve"> - </v>
      </c>
    </row>
    <row r="965" spans="1:6" x14ac:dyDescent="0.2">
      <c r="A965" s="22" t="str">
        <f t="shared" si="40"/>
        <v/>
      </c>
      <c r="B965" s="14"/>
      <c r="C965" s="9"/>
      <c r="D965" s="98"/>
      <c r="E965" s="9"/>
      <c r="F965" s="76" t="str">
        <f t="shared" si="39"/>
        <v xml:space="preserve"> - </v>
      </c>
    </row>
    <row r="966" spans="1:6" x14ac:dyDescent="0.2">
      <c r="A966" s="22" t="str">
        <f t="shared" si="40"/>
        <v/>
      </c>
      <c r="B966" s="14"/>
      <c r="C966" s="9"/>
      <c r="D966" s="98"/>
      <c r="E966" s="9"/>
      <c r="F966" s="76" t="str">
        <f t="shared" ref="F966:F1003" si="41">$A966&amp;" - "&amp;IF($D966&lt;&gt;"","["&amp;VLOOKUP($D966,$L$3:$M$103,2,0)&amp;"] ","")&amp;$E966&amp;IF($B966&lt;&gt;""," ("&amp;VLOOKUP($B966,$H$3:$J$103,3,0)&amp;")","")</f>
        <v xml:space="preserve"> - </v>
      </c>
    </row>
    <row r="967" spans="1:6" x14ac:dyDescent="0.2">
      <c r="A967" s="22" t="str">
        <f t="shared" si="40"/>
        <v/>
      </c>
      <c r="B967" s="14"/>
      <c r="C967" s="9"/>
      <c r="D967" s="98"/>
      <c r="E967" s="9"/>
      <c r="F967" s="76" t="str">
        <f t="shared" si="41"/>
        <v xml:space="preserve"> - </v>
      </c>
    </row>
    <row r="968" spans="1:6" x14ac:dyDescent="0.2">
      <c r="A968" s="22" t="str">
        <f t="shared" si="40"/>
        <v/>
      </c>
      <c r="B968" s="14"/>
      <c r="C968" s="9"/>
      <c r="D968" s="98"/>
      <c r="E968" s="9"/>
      <c r="F968" s="76" t="str">
        <f t="shared" si="41"/>
        <v xml:space="preserve"> - </v>
      </c>
    </row>
    <row r="969" spans="1:6" x14ac:dyDescent="0.2">
      <c r="A969" s="22" t="str">
        <f t="shared" si="40"/>
        <v/>
      </c>
      <c r="B969" s="14"/>
      <c r="C969" s="9"/>
      <c r="D969" s="98"/>
      <c r="E969" s="9"/>
      <c r="F969" s="76" t="str">
        <f t="shared" si="41"/>
        <v xml:space="preserve"> - </v>
      </c>
    </row>
    <row r="970" spans="1:6" x14ac:dyDescent="0.2">
      <c r="A970" s="22" t="str">
        <f t="shared" si="40"/>
        <v/>
      </c>
      <c r="B970" s="14"/>
      <c r="C970" s="9"/>
      <c r="D970" s="98"/>
      <c r="E970" s="9"/>
      <c r="F970" s="76" t="str">
        <f t="shared" si="41"/>
        <v xml:space="preserve"> - </v>
      </c>
    </row>
    <row r="971" spans="1:6" x14ac:dyDescent="0.2">
      <c r="A971" s="22" t="str">
        <f t="shared" si="40"/>
        <v/>
      </c>
      <c r="B971" s="14"/>
      <c r="C971" s="9"/>
      <c r="D971" s="98"/>
      <c r="E971" s="9"/>
      <c r="F971" s="76" t="str">
        <f t="shared" si="41"/>
        <v xml:space="preserve"> - </v>
      </c>
    </row>
    <row r="972" spans="1:6" x14ac:dyDescent="0.2">
      <c r="A972" s="22" t="str">
        <f t="shared" si="40"/>
        <v/>
      </c>
      <c r="B972" s="14"/>
      <c r="C972" s="9"/>
      <c r="D972" s="98"/>
      <c r="E972" s="9"/>
      <c r="F972" s="76" t="str">
        <f t="shared" si="41"/>
        <v xml:space="preserve"> - </v>
      </c>
    </row>
    <row r="973" spans="1:6" x14ac:dyDescent="0.2">
      <c r="A973" s="22" t="str">
        <f t="shared" si="40"/>
        <v/>
      </c>
      <c r="B973" s="14"/>
      <c r="C973" s="9"/>
      <c r="D973" s="98"/>
      <c r="E973" s="9"/>
      <c r="F973" s="76" t="str">
        <f t="shared" si="41"/>
        <v xml:space="preserve"> - </v>
      </c>
    </row>
    <row r="974" spans="1:6" x14ac:dyDescent="0.2">
      <c r="A974" s="22" t="str">
        <f t="shared" si="40"/>
        <v/>
      </c>
      <c r="B974" s="14"/>
      <c r="C974" s="9"/>
      <c r="D974" s="98"/>
      <c r="E974" s="9"/>
      <c r="F974" s="76" t="str">
        <f t="shared" si="41"/>
        <v xml:space="preserve"> - </v>
      </c>
    </row>
    <row r="975" spans="1:6" x14ac:dyDescent="0.2">
      <c r="A975" s="22" t="str">
        <f t="shared" si="40"/>
        <v/>
      </c>
      <c r="B975" s="14"/>
      <c r="C975" s="9"/>
      <c r="D975" s="98"/>
      <c r="E975" s="9"/>
      <c r="F975" s="76" t="str">
        <f t="shared" si="41"/>
        <v xml:space="preserve"> - </v>
      </c>
    </row>
    <row r="976" spans="1:6" x14ac:dyDescent="0.2">
      <c r="A976" s="22" t="str">
        <f t="shared" si="40"/>
        <v/>
      </c>
      <c r="B976" s="14"/>
      <c r="C976" s="9"/>
      <c r="D976" s="98"/>
      <c r="E976" s="9"/>
      <c r="F976" s="76" t="str">
        <f t="shared" si="41"/>
        <v xml:space="preserve"> - </v>
      </c>
    </row>
    <row r="977" spans="1:6" x14ac:dyDescent="0.2">
      <c r="A977" s="22" t="str">
        <f t="shared" si="40"/>
        <v/>
      </c>
      <c r="B977" s="14"/>
      <c r="C977" s="9"/>
      <c r="D977" s="98"/>
      <c r="E977" s="9"/>
      <c r="F977" s="76" t="str">
        <f t="shared" si="41"/>
        <v xml:space="preserve"> - </v>
      </c>
    </row>
    <row r="978" spans="1:6" x14ac:dyDescent="0.2">
      <c r="A978" s="22" t="str">
        <f t="shared" si="40"/>
        <v/>
      </c>
      <c r="B978" s="14"/>
      <c r="C978" s="9"/>
      <c r="D978" s="98"/>
      <c r="E978" s="9"/>
      <c r="F978" s="76" t="str">
        <f t="shared" si="41"/>
        <v xml:space="preserve"> - </v>
      </c>
    </row>
    <row r="979" spans="1:6" x14ac:dyDescent="0.2">
      <c r="A979" s="22" t="str">
        <f t="shared" si="40"/>
        <v/>
      </c>
      <c r="B979" s="14"/>
      <c r="C979" s="9"/>
      <c r="D979" s="98"/>
      <c r="E979" s="9"/>
      <c r="F979" s="76" t="str">
        <f t="shared" si="41"/>
        <v xml:space="preserve"> - </v>
      </c>
    </row>
    <row r="980" spans="1:6" x14ac:dyDescent="0.2">
      <c r="A980" s="22" t="str">
        <f t="shared" si="40"/>
        <v/>
      </c>
      <c r="B980" s="14"/>
      <c r="C980" s="9"/>
      <c r="D980" s="98"/>
      <c r="E980" s="9"/>
      <c r="F980" s="76" t="str">
        <f t="shared" si="41"/>
        <v xml:space="preserve"> - </v>
      </c>
    </row>
    <row r="981" spans="1:6" x14ac:dyDescent="0.2">
      <c r="A981" s="22" t="str">
        <f t="shared" si="40"/>
        <v/>
      </c>
      <c r="B981" s="14"/>
      <c r="C981" s="9"/>
      <c r="D981" s="98"/>
      <c r="E981" s="9"/>
      <c r="F981" s="76" t="str">
        <f t="shared" si="41"/>
        <v xml:space="preserve"> - </v>
      </c>
    </row>
    <row r="982" spans="1:6" x14ac:dyDescent="0.2">
      <c r="A982" s="22" t="str">
        <f t="shared" si="40"/>
        <v/>
      </c>
      <c r="B982" s="14"/>
      <c r="C982" s="9"/>
      <c r="D982" s="98"/>
      <c r="E982" s="9"/>
      <c r="F982" s="76" t="str">
        <f t="shared" si="41"/>
        <v xml:space="preserve"> - </v>
      </c>
    </row>
    <row r="983" spans="1:6" x14ac:dyDescent="0.2">
      <c r="A983" s="22" t="str">
        <f t="shared" si="40"/>
        <v/>
      </c>
      <c r="B983" s="14"/>
      <c r="C983" s="9"/>
      <c r="D983" s="98"/>
      <c r="E983" s="9"/>
      <c r="F983" s="76" t="str">
        <f t="shared" si="41"/>
        <v xml:space="preserve"> - </v>
      </c>
    </row>
    <row r="984" spans="1:6" x14ac:dyDescent="0.2">
      <c r="A984" s="22" t="str">
        <f t="shared" si="40"/>
        <v/>
      </c>
      <c r="B984" s="14"/>
      <c r="C984" s="9"/>
      <c r="D984" s="98"/>
      <c r="E984" s="9"/>
      <c r="F984" s="76" t="str">
        <f t="shared" si="41"/>
        <v xml:space="preserve"> - </v>
      </c>
    </row>
    <row r="985" spans="1:6" x14ac:dyDescent="0.2">
      <c r="A985" s="22" t="str">
        <f t="shared" si="40"/>
        <v/>
      </c>
      <c r="B985" s="14"/>
      <c r="C985" s="9"/>
      <c r="D985" s="98"/>
      <c r="E985" s="9"/>
      <c r="F985" s="76" t="str">
        <f t="shared" si="41"/>
        <v xml:space="preserve"> - </v>
      </c>
    </row>
    <row r="986" spans="1:6" x14ac:dyDescent="0.2">
      <c r="A986" s="22" t="str">
        <f t="shared" si="40"/>
        <v/>
      </c>
      <c r="B986" s="14"/>
      <c r="C986" s="9"/>
      <c r="D986" s="98"/>
      <c r="E986" s="9"/>
      <c r="F986" s="76" t="str">
        <f t="shared" si="41"/>
        <v xml:space="preserve"> - </v>
      </c>
    </row>
    <row r="987" spans="1:6" x14ac:dyDescent="0.2">
      <c r="A987" s="22" t="str">
        <f t="shared" si="40"/>
        <v/>
      </c>
      <c r="B987" s="14"/>
      <c r="C987" s="9"/>
      <c r="D987" s="98"/>
      <c r="E987" s="9"/>
      <c r="F987" s="76" t="str">
        <f t="shared" si="41"/>
        <v xml:space="preserve"> - </v>
      </c>
    </row>
    <row r="988" spans="1:6" x14ac:dyDescent="0.2">
      <c r="A988" s="22" t="str">
        <f t="shared" si="40"/>
        <v/>
      </c>
      <c r="B988" s="14"/>
      <c r="C988" s="9"/>
      <c r="D988" s="98"/>
      <c r="E988" s="9"/>
      <c r="F988" s="76" t="str">
        <f t="shared" si="41"/>
        <v xml:space="preserve"> - </v>
      </c>
    </row>
    <row r="989" spans="1:6" x14ac:dyDescent="0.2">
      <c r="A989" s="22" t="str">
        <f t="shared" si="40"/>
        <v/>
      </c>
      <c r="B989" s="14"/>
      <c r="C989" s="9"/>
      <c r="D989" s="98"/>
      <c r="E989" s="9"/>
      <c r="F989" s="76" t="str">
        <f t="shared" si="41"/>
        <v xml:space="preserve"> - </v>
      </c>
    </row>
    <row r="990" spans="1:6" x14ac:dyDescent="0.2">
      <c r="A990" s="22" t="str">
        <f t="shared" si="40"/>
        <v/>
      </c>
      <c r="B990" s="14"/>
      <c r="C990" s="9"/>
      <c r="D990" s="98"/>
      <c r="E990" s="9"/>
      <c r="F990" s="76" t="str">
        <f t="shared" si="41"/>
        <v xml:space="preserve"> - </v>
      </c>
    </row>
    <row r="991" spans="1:6" x14ac:dyDescent="0.2">
      <c r="A991" s="22" t="str">
        <f t="shared" si="40"/>
        <v/>
      </c>
      <c r="B991" s="14"/>
      <c r="C991" s="9"/>
      <c r="D991" s="98"/>
      <c r="E991" s="9"/>
      <c r="F991" s="76" t="str">
        <f t="shared" si="41"/>
        <v xml:space="preserve"> - </v>
      </c>
    </row>
    <row r="992" spans="1:6" x14ac:dyDescent="0.2">
      <c r="A992" s="22" t="str">
        <f t="shared" si="40"/>
        <v/>
      </c>
      <c r="B992" s="14"/>
      <c r="C992" s="9"/>
      <c r="D992" s="98"/>
      <c r="E992" s="9"/>
      <c r="F992" s="76" t="str">
        <f t="shared" si="41"/>
        <v xml:space="preserve"> - </v>
      </c>
    </row>
    <row r="993" spans="1:6" x14ac:dyDescent="0.2">
      <c r="A993" s="22" t="str">
        <f t="shared" si="40"/>
        <v/>
      </c>
      <c r="B993" s="14"/>
      <c r="C993" s="9"/>
      <c r="D993" s="98"/>
      <c r="E993" s="9"/>
      <c r="F993" s="76" t="str">
        <f t="shared" si="41"/>
        <v xml:space="preserve"> - </v>
      </c>
    </row>
    <row r="994" spans="1:6" x14ac:dyDescent="0.2">
      <c r="A994" s="22" t="str">
        <f t="shared" si="40"/>
        <v/>
      </c>
      <c r="B994" s="14"/>
      <c r="C994" s="9"/>
      <c r="D994" s="98"/>
      <c r="E994" s="9"/>
      <c r="F994" s="76" t="str">
        <f t="shared" si="41"/>
        <v xml:space="preserve"> - </v>
      </c>
    </row>
    <row r="995" spans="1:6" x14ac:dyDescent="0.2">
      <c r="A995" s="22" t="str">
        <f t="shared" si="40"/>
        <v/>
      </c>
      <c r="B995" s="14"/>
      <c r="C995" s="9"/>
      <c r="D995" s="98"/>
      <c r="E995" s="9"/>
      <c r="F995" s="76" t="str">
        <f t="shared" si="41"/>
        <v xml:space="preserve"> - </v>
      </c>
    </row>
    <row r="996" spans="1:6" x14ac:dyDescent="0.2">
      <c r="A996" s="22" t="str">
        <f t="shared" si="40"/>
        <v/>
      </c>
      <c r="B996" s="14"/>
      <c r="C996" s="9"/>
      <c r="D996" s="98"/>
      <c r="E996" s="9"/>
      <c r="F996" s="76" t="str">
        <f t="shared" si="41"/>
        <v xml:space="preserve"> - </v>
      </c>
    </row>
    <row r="997" spans="1:6" x14ac:dyDescent="0.2">
      <c r="A997" s="22" t="str">
        <f t="shared" si="40"/>
        <v/>
      </c>
      <c r="B997" s="14"/>
      <c r="C997" s="9"/>
      <c r="D997" s="98"/>
      <c r="E997" s="9"/>
      <c r="F997" s="76" t="str">
        <f t="shared" si="41"/>
        <v xml:space="preserve"> - </v>
      </c>
    </row>
    <row r="998" spans="1:6" x14ac:dyDescent="0.2">
      <c r="A998" s="22" t="str">
        <f t="shared" si="40"/>
        <v/>
      </c>
      <c r="B998" s="14"/>
      <c r="C998" s="9"/>
      <c r="D998" s="98"/>
      <c r="E998" s="9"/>
      <c r="F998" s="76" t="str">
        <f t="shared" si="41"/>
        <v xml:space="preserve"> - </v>
      </c>
    </row>
    <row r="999" spans="1:6" x14ac:dyDescent="0.2">
      <c r="A999" s="22" t="str">
        <f t="shared" si="40"/>
        <v/>
      </c>
      <c r="B999" s="14"/>
      <c r="C999" s="9"/>
      <c r="D999" s="98"/>
      <c r="E999" s="9"/>
      <c r="F999" s="76" t="str">
        <f t="shared" si="41"/>
        <v xml:space="preserve"> - </v>
      </c>
    </row>
    <row r="1000" spans="1:6" x14ac:dyDescent="0.2">
      <c r="A1000" s="22" t="str">
        <f t="shared" si="40"/>
        <v/>
      </c>
      <c r="B1000" s="14"/>
      <c r="C1000" s="9"/>
      <c r="D1000" s="98"/>
      <c r="E1000" s="9"/>
      <c r="F1000" s="76" t="str">
        <f t="shared" si="41"/>
        <v xml:space="preserve"> - </v>
      </c>
    </row>
    <row r="1001" spans="1:6" x14ac:dyDescent="0.2">
      <c r="A1001" s="22" t="str">
        <f t="shared" si="40"/>
        <v/>
      </c>
      <c r="B1001" s="14"/>
      <c r="C1001" s="9"/>
      <c r="D1001" s="98"/>
      <c r="E1001" s="9"/>
      <c r="F1001" s="76" t="str">
        <f t="shared" si="41"/>
        <v xml:space="preserve"> - </v>
      </c>
    </row>
    <row r="1002" spans="1:6" x14ac:dyDescent="0.2">
      <c r="A1002" s="22" t="str">
        <f t="shared" si="40"/>
        <v/>
      </c>
      <c r="B1002" s="14"/>
      <c r="C1002" s="9"/>
      <c r="D1002" s="98"/>
      <c r="E1002" s="9"/>
      <c r="F1002" s="76" t="str">
        <f t="shared" si="41"/>
        <v xml:space="preserve"> - </v>
      </c>
    </row>
    <row r="1003" spans="1:6" ht="13.5" thickBot="1" x14ac:dyDescent="0.25">
      <c r="A1003" s="23" t="str">
        <f t="shared" si="40"/>
        <v/>
      </c>
      <c r="B1003" s="40"/>
      <c r="C1003" s="11"/>
      <c r="D1003" s="99"/>
      <c r="E1003" s="11"/>
      <c r="F1003" s="77" t="str">
        <f t="shared" si="41"/>
        <v xml:space="preserve"> - </v>
      </c>
    </row>
  </sheetData>
  <sheetProtection sheet="1" objects="1" scenarios="1" sort="0" autoFilter="0"/>
  <autoFilter ref="A2:J1003" xr:uid="{00000000-0009-0000-0000-00000C000000}"/>
  <sortState ref="A4:F116">
    <sortCondition ref="A4:A116"/>
  </sortState>
  <mergeCells count="5">
    <mergeCell ref="A1:F1"/>
    <mergeCell ref="H1:J1"/>
    <mergeCell ref="L1:M1"/>
    <mergeCell ref="O1:Q1"/>
    <mergeCell ref="S1:T1"/>
  </mergeCells>
  <phoneticPr fontId="8" type="noConversion"/>
  <dataValidations count="2">
    <dataValidation type="list" allowBlank="1" showInputMessage="1" showErrorMessage="1" sqref="B3:B1003" xr:uid="{00000000-0002-0000-0C00-000000000000}">
      <formula1>$H$3:$H$103</formula1>
    </dataValidation>
    <dataValidation type="list" allowBlank="1" showInputMessage="1" showErrorMessage="1" sqref="J3:J8 J9:J103" xr:uid="{00000000-0002-0000-0C00-000001000000}">
      <formula1>$S$3:$S$30</formula1>
    </dataValidation>
  </dataValidations>
  <pageMargins left="0.78740157499999996" right="0.78740157499999996" top="0.984251969" bottom="0.984251969" header="0.49212598499999999" footer="0.49212598499999999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-0.499984740745262"/>
  </sheetPr>
  <dimension ref="A1:AW1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0" sqref="B20"/>
    </sheetView>
  </sheetViews>
  <sheetFormatPr defaultRowHeight="12.75" x14ac:dyDescent="0.2"/>
  <cols>
    <col min="1" max="1" width="7.42578125" customWidth="1"/>
    <col min="2" max="2" width="12.140625" bestFit="1" customWidth="1"/>
    <col min="3" max="3" width="23.140625" bestFit="1" customWidth="1"/>
    <col min="5" max="5" width="7.42578125" bestFit="1" customWidth="1"/>
    <col min="6" max="6" width="23.7109375" bestFit="1" customWidth="1"/>
    <col min="7" max="7" width="14.42578125" bestFit="1" customWidth="1"/>
    <col min="9" max="9" width="7.42578125" bestFit="1" customWidth="1"/>
    <col min="10" max="10" width="21.7109375" bestFit="1" customWidth="1"/>
    <col min="11" max="11" width="12" bestFit="1" customWidth="1"/>
    <col min="12" max="12" width="8" bestFit="1" customWidth="1"/>
    <col min="13" max="13" width="14.42578125" bestFit="1" customWidth="1"/>
    <col min="14" max="14" width="9.42578125" bestFit="1" customWidth="1"/>
    <col min="16" max="16" width="7.42578125" bestFit="1" customWidth="1"/>
    <col min="17" max="17" width="11.7109375" bestFit="1" customWidth="1"/>
    <col min="18" max="18" width="14.42578125" bestFit="1" customWidth="1"/>
    <col min="20" max="20" width="7.42578125" bestFit="1" customWidth="1"/>
    <col min="21" max="21" width="10.28515625" bestFit="1" customWidth="1"/>
    <col min="22" max="22" width="10.85546875" bestFit="1" customWidth="1"/>
    <col min="23" max="23" width="11.85546875" bestFit="1" customWidth="1"/>
    <col min="24" max="24" width="8.7109375" bestFit="1" customWidth="1"/>
    <col min="25" max="25" width="11.7109375" bestFit="1" customWidth="1"/>
    <col min="26" max="26" width="15.42578125" bestFit="1" customWidth="1"/>
    <col min="28" max="28" width="7.42578125" bestFit="1" customWidth="1"/>
    <col min="29" max="29" width="14.85546875" bestFit="1" customWidth="1"/>
    <col min="30" max="30" width="14.42578125" bestFit="1" customWidth="1"/>
    <col min="32" max="32" width="7.42578125" bestFit="1" customWidth="1"/>
    <col min="33" max="33" width="8" bestFit="1" customWidth="1"/>
    <col min="34" max="34" width="18.140625" bestFit="1" customWidth="1"/>
    <col min="35" max="35" width="12" bestFit="1" customWidth="1"/>
    <col min="36" max="36" width="9.42578125" bestFit="1" customWidth="1"/>
    <col min="38" max="38" width="7.42578125" bestFit="1" customWidth="1"/>
    <col min="39" max="39" width="12" bestFit="1" customWidth="1"/>
    <col min="40" max="40" width="14.42578125" bestFit="1" customWidth="1"/>
    <col min="42" max="42" width="7.42578125" bestFit="1" customWidth="1"/>
    <col min="43" max="43" width="11.42578125" bestFit="1" customWidth="1"/>
    <col min="44" max="44" width="14.42578125" bestFit="1" customWidth="1"/>
    <col min="45" max="45" width="15.140625" bestFit="1" customWidth="1"/>
    <col min="47" max="47" width="7.42578125" bestFit="1" customWidth="1"/>
    <col min="48" max="48" width="9.85546875" bestFit="1" customWidth="1"/>
    <col min="49" max="49" width="15.5703125" bestFit="1" customWidth="1"/>
  </cols>
  <sheetData>
    <row r="1" spans="1:49" s="4" customFormat="1" x14ac:dyDescent="0.2">
      <c r="A1" s="335" t="s">
        <v>379</v>
      </c>
      <c r="B1" s="336"/>
      <c r="C1" s="337"/>
      <c r="E1" s="335" t="s">
        <v>380</v>
      </c>
      <c r="F1" s="336"/>
      <c r="G1" s="337"/>
      <c r="I1" s="335" t="s">
        <v>381</v>
      </c>
      <c r="J1" s="336"/>
      <c r="K1" s="336"/>
      <c r="L1" s="336"/>
      <c r="M1" s="336"/>
      <c r="N1" s="337"/>
      <c r="P1" s="335" t="s">
        <v>382</v>
      </c>
      <c r="Q1" s="336"/>
      <c r="R1" s="337"/>
      <c r="T1" s="335" t="s">
        <v>383</v>
      </c>
      <c r="U1" s="336"/>
      <c r="V1" s="336"/>
      <c r="W1" s="336"/>
      <c r="X1" s="336"/>
      <c r="Y1" s="341"/>
      <c r="Z1" s="337"/>
      <c r="AB1" s="335" t="s">
        <v>384</v>
      </c>
      <c r="AC1" s="336"/>
      <c r="AD1" s="337"/>
      <c r="AF1" s="335" t="s">
        <v>385</v>
      </c>
      <c r="AG1" s="336"/>
      <c r="AH1" s="336"/>
      <c r="AI1" s="336"/>
      <c r="AJ1" s="337"/>
      <c r="AL1" s="335" t="s">
        <v>386</v>
      </c>
      <c r="AM1" s="336"/>
      <c r="AN1" s="337"/>
      <c r="AP1" s="335" t="s">
        <v>387</v>
      </c>
      <c r="AQ1" s="336"/>
      <c r="AR1" s="336"/>
      <c r="AS1" s="337"/>
      <c r="AU1" s="335" t="s">
        <v>388</v>
      </c>
      <c r="AV1" s="336"/>
      <c r="AW1" s="337"/>
    </row>
    <row r="2" spans="1:49" s="4" customFormat="1" ht="13.5" thickBot="1" x14ac:dyDescent="0.25">
      <c r="A2" s="19" t="s">
        <v>94</v>
      </c>
      <c r="B2" s="24" t="s">
        <v>141</v>
      </c>
      <c r="C2" s="20" t="s">
        <v>389</v>
      </c>
      <c r="E2" s="19" t="s">
        <v>94</v>
      </c>
      <c r="F2" s="24" t="s">
        <v>103</v>
      </c>
      <c r="G2" s="20" t="s">
        <v>70</v>
      </c>
      <c r="I2" s="19" t="s">
        <v>94</v>
      </c>
      <c r="J2" s="24" t="s">
        <v>160</v>
      </c>
      <c r="K2" s="24" t="s">
        <v>390</v>
      </c>
      <c r="L2" s="24" t="s">
        <v>161</v>
      </c>
      <c r="M2" s="24" t="s">
        <v>70</v>
      </c>
      <c r="N2" s="20" t="s">
        <v>109</v>
      </c>
      <c r="P2" s="19" t="s">
        <v>94</v>
      </c>
      <c r="Q2" s="24" t="s">
        <v>101</v>
      </c>
      <c r="R2" s="20" t="s">
        <v>70</v>
      </c>
      <c r="T2" s="19" t="s">
        <v>94</v>
      </c>
      <c r="U2" s="24" t="s">
        <v>391</v>
      </c>
      <c r="V2" s="24" t="s">
        <v>101</v>
      </c>
      <c r="W2" s="24" t="s">
        <v>384</v>
      </c>
      <c r="X2" s="24" t="s">
        <v>108</v>
      </c>
      <c r="Y2" s="28" t="s">
        <v>387</v>
      </c>
      <c r="Z2" s="20" t="s">
        <v>388</v>
      </c>
      <c r="AB2" s="19" t="s">
        <v>94</v>
      </c>
      <c r="AC2" s="24" t="s">
        <v>392</v>
      </c>
      <c r="AD2" s="20" t="s">
        <v>70</v>
      </c>
      <c r="AF2" s="19" t="s">
        <v>94</v>
      </c>
      <c r="AG2" s="24" t="s">
        <v>161</v>
      </c>
      <c r="AH2" s="24" t="s">
        <v>70</v>
      </c>
      <c r="AI2" s="24" t="s">
        <v>390</v>
      </c>
      <c r="AJ2" s="20" t="s">
        <v>383</v>
      </c>
      <c r="AL2" s="19" t="s">
        <v>94</v>
      </c>
      <c r="AM2" s="24" t="s">
        <v>390</v>
      </c>
      <c r="AN2" s="20" t="s">
        <v>70</v>
      </c>
      <c r="AP2" s="19" t="s">
        <v>94</v>
      </c>
      <c r="AQ2" s="24" t="s">
        <v>393</v>
      </c>
      <c r="AR2" s="24" t="s">
        <v>70</v>
      </c>
      <c r="AS2" s="20" t="s">
        <v>394</v>
      </c>
      <c r="AU2" s="19" t="s">
        <v>94</v>
      </c>
      <c r="AV2" s="24" t="s">
        <v>395</v>
      </c>
      <c r="AW2" s="20" t="s">
        <v>70</v>
      </c>
    </row>
    <row r="3" spans="1:49" x14ac:dyDescent="0.2">
      <c r="A3" s="21">
        <f>IF($B$3&lt;&gt;"",1,"")</f>
        <v>1</v>
      </c>
      <c r="B3" s="5" t="s">
        <v>396</v>
      </c>
      <c r="C3" s="6" t="s">
        <v>397</v>
      </c>
      <c r="E3" s="25">
        <f>IF($F$3&lt;&gt;"",1,"")</f>
        <v>1</v>
      </c>
      <c r="F3" s="5" t="s">
        <v>127</v>
      </c>
      <c r="G3" s="13"/>
      <c r="I3" s="25">
        <f>IF($J$3&lt;&gt;"",1,"")</f>
        <v>1</v>
      </c>
      <c r="J3" s="5" t="s">
        <v>398</v>
      </c>
      <c r="K3" s="14" t="s">
        <v>399</v>
      </c>
      <c r="L3" s="14" t="s">
        <v>400</v>
      </c>
      <c r="M3" s="5" t="s">
        <v>398</v>
      </c>
      <c r="N3" s="13">
        <v>11</v>
      </c>
      <c r="P3" s="25">
        <f>IF($Q$3&lt;&gt;"",1,"")</f>
        <v>1</v>
      </c>
      <c r="Q3" s="5" t="s">
        <v>135</v>
      </c>
      <c r="R3" s="13"/>
      <c r="T3" s="25">
        <f>IF($U$3&lt;&gt;"",1,"")</f>
        <v>1</v>
      </c>
      <c r="U3" s="5" t="s">
        <v>401</v>
      </c>
      <c r="V3" s="5" t="s">
        <v>201</v>
      </c>
      <c r="W3" s="14" t="s">
        <v>402</v>
      </c>
      <c r="X3" s="14">
        <v>55</v>
      </c>
      <c r="Y3" s="15" t="s">
        <v>403</v>
      </c>
      <c r="Z3" s="13" t="s">
        <v>404</v>
      </c>
      <c r="AB3" s="21">
        <f>IF($AC$3&lt;&gt;"",1,"")</f>
        <v>1</v>
      </c>
      <c r="AC3" s="5" t="s">
        <v>402</v>
      </c>
      <c r="AD3" s="6" t="s">
        <v>405</v>
      </c>
      <c r="AF3" s="21">
        <f>IF($AG$3&lt;&gt;"",1,"")</f>
        <v>1</v>
      </c>
      <c r="AG3" s="9" t="s">
        <v>406</v>
      </c>
      <c r="AH3" s="7" t="s">
        <v>407</v>
      </c>
      <c r="AI3" s="14"/>
      <c r="AJ3" s="13" t="s">
        <v>401</v>
      </c>
      <c r="AL3" s="25">
        <f>IF($AM$3&lt;&gt;"",1,"")</f>
        <v>1</v>
      </c>
      <c r="AM3" s="7" t="s">
        <v>408</v>
      </c>
      <c r="AN3" s="8" t="s">
        <v>408</v>
      </c>
      <c r="AP3" s="25">
        <f>IF($AQ$3&lt;&gt;"",1,"")</f>
        <v>1</v>
      </c>
      <c r="AQ3" s="5" t="s">
        <v>403</v>
      </c>
      <c r="AR3" s="5" t="s">
        <v>409</v>
      </c>
      <c r="AS3" s="13">
        <v>1</v>
      </c>
      <c r="AU3" s="25">
        <f>IF($AV$3&lt;&gt;"",1,"")</f>
        <v>1</v>
      </c>
      <c r="AV3" s="14">
        <v>0</v>
      </c>
      <c r="AW3" s="6" t="s">
        <v>410</v>
      </c>
    </row>
    <row r="4" spans="1:49" x14ac:dyDescent="0.2">
      <c r="A4" s="22">
        <f>IF($B4&lt;&gt;"",$A3+1,"")</f>
        <v>2</v>
      </c>
      <c r="B4" s="7" t="s">
        <v>411</v>
      </c>
      <c r="C4" s="8" t="s">
        <v>412</v>
      </c>
      <c r="E4" s="26">
        <f>IF($F4&lt;&gt;"",$E3+1,"")</f>
        <v>2</v>
      </c>
      <c r="F4" s="7" t="s">
        <v>124</v>
      </c>
      <c r="G4" s="10"/>
      <c r="I4" s="26">
        <f>IF($J4&lt;&gt;"",$I3+1,"")</f>
        <v>2</v>
      </c>
      <c r="J4" s="7" t="s">
        <v>413</v>
      </c>
      <c r="K4" s="5" t="s">
        <v>399</v>
      </c>
      <c r="L4" s="7" t="s">
        <v>400</v>
      </c>
      <c r="M4" s="9"/>
      <c r="N4" s="10">
        <v>11</v>
      </c>
      <c r="P4" s="26">
        <f>IF($Q4&lt;&gt;"",$P3+1,"")</f>
        <v>2</v>
      </c>
      <c r="Q4" s="7" t="s">
        <v>123</v>
      </c>
      <c r="R4" s="10"/>
      <c r="T4" s="26">
        <f>IF($U4&lt;&gt;"",$T3+1,"")</f>
        <v>2</v>
      </c>
      <c r="U4" s="7" t="s">
        <v>414</v>
      </c>
      <c r="V4" s="7" t="s">
        <v>415</v>
      </c>
      <c r="W4" s="7" t="s">
        <v>416</v>
      </c>
      <c r="X4" s="9"/>
      <c r="Y4" s="16"/>
      <c r="Z4" s="10" t="s">
        <v>404</v>
      </c>
      <c r="AB4" s="22">
        <f t="shared" ref="AB4:AB35" si="0">IF($AC4&lt;&gt;"",$AB3+1,"")</f>
        <v>2</v>
      </c>
      <c r="AC4" s="7" t="s">
        <v>416</v>
      </c>
      <c r="AD4" s="8" t="s">
        <v>417</v>
      </c>
      <c r="AF4" s="22">
        <f>IF($AG4&lt;&gt;"",$AF3+1,"")</f>
        <v>2</v>
      </c>
      <c r="AG4" s="9" t="s">
        <v>418</v>
      </c>
      <c r="AH4" s="7" t="s">
        <v>419</v>
      </c>
      <c r="AI4" s="9"/>
      <c r="AJ4" s="8" t="s">
        <v>401</v>
      </c>
      <c r="AL4" s="26">
        <f>IF($AM4&lt;&gt;"",$AL3+1,"")</f>
        <v>2</v>
      </c>
      <c r="AM4" s="7" t="s">
        <v>420</v>
      </c>
      <c r="AN4" s="8" t="s">
        <v>420</v>
      </c>
      <c r="AP4" s="26">
        <f>IF($AQ4&lt;&gt;"",$AP3+1,"")</f>
        <v>2</v>
      </c>
      <c r="AQ4" s="7" t="s">
        <v>421</v>
      </c>
      <c r="AR4" s="7" t="s">
        <v>422</v>
      </c>
      <c r="AS4" s="8">
        <v>2.15</v>
      </c>
      <c r="AU4" s="26">
        <f>IF($AV4&lt;&gt;"",$AU3+1,"")</f>
        <v>2</v>
      </c>
      <c r="AV4" s="9">
        <v>1</v>
      </c>
      <c r="AW4" s="8" t="s">
        <v>423</v>
      </c>
    </row>
    <row r="5" spans="1:49" x14ac:dyDescent="0.2">
      <c r="A5" s="22">
        <f>IF($B5&lt;&gt;"",$A4+1,"")</f>
        <v>3</v>
      </c>
      <c r="B5" s="7" t="s">
        <v>424</v>
      </c>
      <c r="C5" s="8" t="s">
        <v>425</v>
      </c>
      <c r="E5" s="26">
        <f t="shared" ref="E5:E68" si="1">IF($F5&lt;&gt;"",$E4+1,"")</f>
        <v>3</v>
      </c>
      <c r="F5" s="9" t="s">
        <v>426</v>
      </c>
      <c r="G5" s="10"/>
      <c r="I5" s="26">
        <f>IF($J5&lt;&gt;"",$I4+1,"")</f>
        <v>3</v>
      </c>
      <c r="J5" s="7" t="s">
        <v>427</v>
      </c>
      <c r="K5" s="5" t="s">
        <v>399</v>
      </c>
      <c r="L5" s="7" t="s">
        <v>400</v>
      </c>
      <c r="M5" s="9"/>
      <c r="N5" s="10">
        <v>11</v>
      </c>
      <c r="P5" s="26">
        <f t="shared" ref="P5:P68" si="2">IF($Q5&lt;&gt;"",$P4+1,"")</f>
        <v>3</v>
      </c>
      <c r="Q5" s="7" t="s">
        <v>428</v>
      </c>
      <c r="R5" s="10"/>
      <c r="T5" s="26">
        <f t="shared" ref="T5:T68" si="3">IF($U5&lt;&gt;"",$T4+1,"")</f>
        <v>3</v>
      </c>
      <c r="U5" s="7" t="s">
        <v>513</v>
      </c>
      <c r="V5" s="7" t="s">
        <v>514</v>
      </c>
      <c r="W5" s="9" t="s">
        <v>511</v>
      </c>
      <c r="X5" s="9"/>
      <c r="Y5" s="16" t="s">
        <v>421</v>
      </c>
      <c r="Z5" s="10" t="s">
        <v>423</v>
      </c>
      <c r="AB5" s="22">
        <f t="shared" si="0"/>
        <v>3</v>
      </c>
      <c r="AC5" s="7" t="s">
        <v>511</v>
      </c>
      <c r="AD5" s="8" t="s">
        <v>512</v>
      </c>
      <c r="AF5" s="22">
        <f t="shared" ref="AF5:AF68" si="4">IF($AG5&lt;&gt;"",$AF4+1,"")</f>
        <v>3</v>
      </c>
      <c r="AG5" s="9" t="s">
        <v>429</v>
      </c>
      <c r="AH5" s="7" t="s">
        <v>430</v>
      </c>
      <c r="AI5" s="9"/>
      <c r="AJ5" s="8" t="s">
        <v>401</v>
      </c>
      <c r="AL5" s="26">
        <f t="shared" ref="AL5:AL68" si="5">IF($AM5&lt;&gt;"",$AL4+1,"")</f>
        <v>3</v>
      </c>
      <c r="AM5" s="7" t="s">
        <v>431</v>
      </c>
      <c r="AN5" s="8" t="s">
        <v>431</v>
      </c>
      <c r="AP5" s="26" t="str">
        <f t="shared" ref="AP5:AP68" si="6">IF($AQ5&lt;&gt;"",$AP4+1,"")</f>
        <v/>
      </c>
      <c r="AQ5" s="9"/>
      <c r="AR5" s="9"/>
      <c r="AS5" s="10"/>
      <c r="AU5" s="26">
        <f t="shared" ref="AU5:AU68" si="7">IF($AV5&lt;&gt;"",$AU4+1,"")</f>
        <v>3</v>
      </c>
      <c r="AV5" s="9">
        <v>2</v>
      </c>
      <c r="AW5" s="10"/>
    </row>
    <row r="6" spans="1:49" x14ac:dyDescent="0.2">
      <c r="A6" s="22">
        <f t="shared" ref="A6:A69" si="8">IF($B6&lt;&gt;"",$A5+1,"")</f>
        <v>4</v>
      </c>
      <c r="B6" s="7" t="s">
        <v>131</v>
      </c>
      <c r="C6" s="8" t="s">
        <v>432</v>
      </c>
      <c r="E6" s="26">
        <f t="shared" si="1"/>
        <v>4</v>
      </c>
      <c r="F6" s="7" t="s">
        <v>126</v>
      </c>
      <c r="G6" s="10"/>
      <c r="I6" s="26">
        <f t="shared" ref="I6:I69" si="9">IF($J6&lt;&gt;"",$I5+1,"")</f>
        <v>4</v>
      </c>
      <c r="J6" s="7" t="s">
        <v>433</v>
      </c>
      <c r="K6" s="5" t="s">
        <v>399</v>
      </c>
      <c r="L6" s="7" t="s">
        <v>400</v>
      </c>
      <c r="M6" s="9"/>
      <c r="N6" s="10">
        <v>11</v>
      </c>
      <c r="P6" s="26" t="str">
        <f t="shared" si="2"/>
        <v/>
      </c>
      <c r="Q6" s="9"/>
      <c r="R6" s="10"/>
      <c r="T6" s="26" t="str">
        <f t="shared" si="3"/>
        <v/>
      </c>
      <c r="U6" s="9"/>
      <c r="V6" s="9"/>
      <c r="W6" s="9"/>
      <c r="X6" s="9"/>
      <c r="Y6" s="16"/>
      <c r="Z6" s="10"/>
      <c r="AB6" s="22" t="str">
        <f t="shared" si="0"/>
        <v/>
      </c>
      <c r="AC6" s="9"/>
      <c r="AD6" s="10"/>
      <c r="AF6" s="22">
        <f t="shared" si="4"/>
        <v>4</v>
      </c>
      <c r="AG6" s="9" t="s">
        <v>434</v>
      </c>
      <c r="AH6" s="7" t="s">
        <v>435</v>
      </c>
      <c r="AI6" s="9"/>
      <c r="AJ6" s="8" t="s">
        <v>401</v>
      </c>
      <c r="AL6" s="26">
        <f t="shared" si="5"/>
        <v>4</v>
      </c>
      <c r="AM6" s="7" t="s">
        <v>436</v>
      </c>
      <c r="AN6" s="8" t="s">
        <v>436</v>
      </c>
      <c r="AP6" s="26" t="str">
        <f t="shared" si="6"/>
        <v/>
      </c>
      <c r="AQ6" s="9"/>
      <c r="AR6" s="9"/>
      <c r="AS6" s="10"/>
      <c r="AU6" s="26">
        <f t="shared" si="7"/>
        <v>4</v>
      </c>
      <c r="AV6" s="9">
        <v>3</v>
      </c>
      <c r="AW6" s="8"/>
    </row>
    <row r="7" spans="1:49" x14ac:dyDescent="0.2">
      <c r="A7" s="22">
        <f t="shared" si="8"/>
        <v>5</v>
      </c>
      <c r="B7" s="9" t="s">
        <v>132</v>
      </c>
      <c r="C7" s="10" t="s">
        <v>437</v>
      </c>
      <c r="E7" s="26">
        <f t="shared" si="1"/>
        <v>5</v>
      </c>
      <c r="F7" s="7" t="s">
        <v>130</v>
      </c>
      <c r="G7" s="10"/>
      <c r="I7" s="26">
        <f t="shared" si="9"/>
        <v>5</v>
      </c>
      <c r="J7" s="7" t="s">
        <v>438</v>
      </c>
      <c r="K7" s="5" t="s">
        <v>436</v>
      </c>
      <c r="L7" s="7" t="s">
        <v>439</v>
      </c>
      <c r="M7" s="9"/>
      <c r="N7" s="10">
        <v>51</v>
      </c>
      <c r="P7" s="26" t="str">
        <f t="shared" si="2"/>
        <v/>
      </c>
      <c r="Q7" s="9"/>
      <c r="R7" s="10"/>
      <c r="T7" s="26" t="str">
        <f t="shared" si="3"/>
        <v/>
      </c>
      <c r="U7" s="9"/>
      <c r="V7" s="9"/>
      <c r="W7" s="9"/>
      <c r="X7" s="9"/>
      <c r="Y7" s="16"/>
      <c r="Z7" s="10"/>
      <c r="AB7" s="22" t="str">
        <f t="shared" si="0"/>
        <v/>
      </c>
      <c r="AC7" s="9"/>
      <c r="AD7" s="10"/>
      <c r="AF7" s="22">
        <f t="shared" si="4"/>
        <v>5</v>
      </c>
      <c r="AG7" s="9" t="s">
        <v>440</v>
      </c>
      <c r="AH7" s="7" t="s">
        <v>441</v>
      </c>
      <c r="AI7" s="9"/>
      <c r="AJ7" s="8" t="s">
        <v>401</v>
      </c>
      <c r="AL7" s="26">
        <f t="shared" si="5"/>
        <v>5</v>
      </c>
      <c r="AM7" s="7" t="s">
        <v>399</v>
      </c>
      <c r="AN7" s="8" t="s">
        <v>399</v>
      </c>
      <c r="AP7" s="26" t="str">
        <f t="shared" si="6"/>
        <v/>
      </c>
      <c r="AQ7" s="9"/>
      <c r="AR7" s="9"/>
      <c r="AS7" s="10"/>
      <c r="AU7" s="26">
        <f t="shared" si="7"/>
        <v>5</v>
      </c>
      <c r="AV7" s="9">
        <v>4</v>
      </c>
      <c r="AW7" s="8" t="s">
        <v>404</v>
      </c>
    </row>
    <row r="8" spans="1:49" x14ac:dyDescent="0.2">
      <c r="A8" s="22">
        <f t="shared" si="8"/>
        <v>6</v>
      </c>
      <c r="B8" s="9" t="s">
        <v>442</v>
      </c>
      <c r="C8" s="10" t="s">
        <v>443</v>
      </c>
      <c r="E8" s="26" t="str">
        <f t="shared" si="1"/>
        <v/>
      </c>
      <c r="F8" s="9"/>
      <c r="G8" s="10"/>
      <c r="I8" s="26">
        <f t="shared" si="9"/>
        <v>6</v>
      </c>
      <c r="J8" s="7" t="s">
        <v>444</v>
      </c>
      <c r="K8" s="5" t="s">
        <v>399</v>
      </c>
      <c r="L8" s="7" t="s">
        <v>400</v>
      </c>
      <c r="M8" s="9"/>
      <c r="N8" s="10">
        <v>19</v>
      </c>
      <c r="P8" s="26" t="str">
        <f t="shared" si="2"/>
        <v/>
      </c>
      <c r="Q8" s="9"/>
      <c r="R8" s="10"/>
      <c r="T8" s="26" t="str">
        <f t="shared" si="3"/>
        <v/>
      </c>
      <c r="U8" s="9"/>
      <c r="V8" s="9"/>
      <c r="W8" s="9"/>
      <c r="X8" s="9"/>
      <c r="Y8" s="16"/>
      <c r="Z8" s="10"/>
      <c r="AB8" s="22" t="str">
        <f t="shared" si="0"/>
        <v/>
      </c>
      <c r="AC8" s="9"/>
      <c r="AD8" s="10"/>
      <c r="AF8" s="22">
        <f t="shared" si="4"/>
        <v>6</v>
      </c>
      <c r="AG8" s="9" t="s">
        <v>445</v>
      </c>
      <c r="AH8" s="7" t="s">
        <v>446</v>
      </c>
      <c r="AI8" s="9"/>
      <c r="AJ8" s="8" t="s">
        <v>401</v>
      </c>
      <c r="AL8" s="26">
        <f t="shared" si="5"/>
        <v>6</v>
      </c>
      <c r="AM8" s="7" t="s">
        <v>447</v>
      </c>
      <c r="AN8" s="8" t="s">
        <v>447</v>
      </c>
      <c r="AP8" s="26" t="str">
        <f t="shared" si="6"/>
        <v/>
      </c>
      <c r="AQ8" s="9"/>
      <c r="AR8" s="9"/>
      <c r="AS8" s="10"/>
      <c r="AU8" s="26">
        <f t="shared" si="7"/>
        <v>6</v>
      </c>
      <c r="AV8" s="9">
        <v>5</v>
      </c>
      <c r="AW8" s="10"/>
    </row>
    <row r="9" spans="1:49" x14ac:dyDescent="0.2">
      <c r="A9" s="22">
        <f t="shared" si="8"/>
        <v>7</v>
      </c>
      <c r="B9" s="9" t="s">
        <v>448</v>
      </c>
      <c r="C9" s="10" t="s">
        <v>449</v>
      </c>
      <c r="E9" s="26" t="str">
        <f t="shared" si="1"/>
        <v/>
      </c>
      <c r="F9" s="7"/>
      <c r="G9" s="10"/>
      <c r="I9" s="26">
        <f t="shared" si="9"/>
        <v>7</v>
      </c>
      <c r="J9" s="7" t="s">
        <v>190</v>
      </c>
      <c r="K9" s="5" t="s">
        <v>399</v>
      </c>
      <c r="L9" s="7" t="s">
        <v>400</v>
      </c>
      <c r="M9" s="9"/>
      <c r="N9" s="10">
        <v>17</v>
      </c>
      <c r="P9" s="26" t="str">
        <f t="shared" si="2"/>
        <v/>
      </c>
      <c r="Q9" s="9"/>
      <c r="R9" s="10"/>
      <c r="T9" s="26" t="str">
        <f t="shared" si="3"/>
        <v/>
      </c>
      <c r="U9" s="9"/>
      <c r="V9" s="9"/>
      <c r="W9" s="9"/>
      <c r="X9" s="9"/>
      <c r="Y9" s="16"/>
      <c r="Z9" s="10"/>
      <c r="AB9" s="22" t="str">
        <f t="shared" si="0"/>
        <v/>
      </c>
      <c r="AC9" s="9"/>
      <c r="AD9" s="10"/>
      <c r="AF9" s="22">
        <f t="shared" si="4"/>
        <v>7</v>
      </c>
      <c r="AG9" s="9" t="s">
        <v>450</v>
      </c>
      <c r="AH9" s="7" t="s">
        <v>451</v>
      </c>
      <c r="AI9" s="9"/>
      <c r="AJ9" s="8" t="s">
        <v>401</v>
      </c>
      <c r="AL9" s="26">
        <f t="shared" si="5"/>
        <v>7</v>
      </c>
      <c r="AM9" s="7" t="s">
        <v>452</v>
      </c>
      <c r="AN9" s="8" t="s">
        <v>453</v>
      </c>
      <c r="AP9" s="26" t="str">
        <f t="shared" si="6"/>
        <v/>
      </c>
      <c r="AQ9" s="9"/>
      <c r="AR9" s="9"/>
      <c r="AS9" s="10"/>
      <c r="AU9" s="26">
        <f t="shared" si="7"/>
        <v>7</v>
      </c>
      <c r="AV9" s="9">
        <v>6</v>
      </c>
      <c r="AW9" s="10"/>
    </row>
    <row r="10" spans="1:49" x14ac:dyDescent="0.2">
      <c r="A10" s="22">
        <f t="shared" si="8"/>
        <v>8</v>
      </c>
      <c r="B10" s="9" t="s">
        <v>454</v>
      </c>
      <c r="C10" s="10" t="s">
        <v>455</v>
      </c>
      <c r="E10" s="26" t="str">
        <f t="shared" si="1"/>
        <v/>
      </c>
      <c r="F10" s="7"/>
      <c r="G10" s="10"/>
      <c r="I10" s="26" t="str">
        <f t="shared" si="9"/>
        <v/>
      </c>
      <c r="J10" s="7"/>
      <c r="K10" s="5"/>
      <c r="L10" s="7"/>
      <c r="M10" s="9"/>
      <c r="N10" s="10"/>
      <c r="P10" s="26" t="str">
        <f t="shared" si="2"/>
        <v/>
      </c>
      <c r="Q10" s="7"/>
      <c r="R10" s="10"/>
      <c r="T10" s="26" t="str">
        <f t="shared" si="3"/>
        <v/>
      </c>
      <c r="U10" s="9"/>
      <c r="V10" s="9"/>
      <c r="W10" s="9"/>
      <c r="X10" s="9"/>
      <c r="Y10" s="16"/>
      <c r="Z10" s="10"/>
      <c r="AB10" s="22" t="str">
        <f t="shared" si="0"/>
        <v/>
      </c>
      <c r="AC10" s="9"/>
      <c r="AD10" s="10"/>
      <c r="AF10" s="22">
        <f t="shared" si="4"/>
        <v>8</v>
      </c>
      <c r="AG10" s="9" t="s">
        <v>456</v>
      </c>
      <c r="AH10" s="7" t="s">
        <v>457</v>
      </c>
      <c r="AI10" s="9"/>
      <c r="AJ10" s="8" t="s">
        <v>401</v>
      </c>
      <c r="AL10" s="26">
        <f t="shared" si="5"/>
        <v>8</v>
      </c>
      <c r="AM10" s="7" t="s">
        <v>458</v>
      </c>
      <c r="AN10" s="8" t="s">
        <v>458</v>
      </c>
      <c r="AP10" s="26" t="str">
        <f t="shared" si="6"/>
        <v/>
      </c>
      <c r="AQ10" s="9"/>
      <c r="AR10" s="9"/>
      <c r="AS10" s="10"/>
      <c r="AU10" s="26">
        <f t="shared" si="7"/>
        <v>8</v>
      </c>
      <c r="AV10" s="9">
        <v>7</v>
      </c>
      <c r="AW10" s="10"/>
    </row>
    <row r="11" spans="1:49" x14ac:dyDescent="0.2">
      <c r="A11" s="22">
        <f t="shared" si="8"/>
        <v>9</v>
      </c>
      <c r="B11" s="9" t="s">
        <v>258</v>
      </c>
      <c r="C11" s="10" t="s">
        <v>459</v>
      </c>
      <c r="E11" s="26" t="str">
        <f t="shared" si="1"/>
        <v/>
      </c>
      <c r="F11" s="9"/>
      <c r="G11" s="10"/>
      <c r="I11" s="26" t="str">
        <f t="shared" si="9"/>
        <v/>
      </c>
      <c r="J11" s="9"/>
      <c r="K11" s="14"/>
      <c r="L11" s="9"/>
      <c r="M11" s="9"/>
      <c r="N11" s="10"/>
      <c r="P11" s="26" t="str">
        <f t="shared" si="2"/>
        <v/>
      </c>
      <c r="Q11" s="7"/>
      <c r="R11" s="10"/>
      <c r="T11" s="26" t="str">
        <f t="shared" si="3"/>
        <v/>
      </c>
      <c r="U11" s="9"/>
      <c r="V11" s="9"/>
      <c r="W11" s="9"/>
      <c r="X11" s="9"/>
      <c r="Y11" s="16"/>
      <c r="Z11" s="10"/>
      <c r="AB11" s="22" t="str">
        <f t="shared" si="0"/>
        <v/>
      </c>
      <c r="AC11" s="9"/>
      <c r="AD11" s="10"/>
      <c r="AF11" s="22">
        <f t="shared" si="4"/>
        <v>9</v>
      </c>
      <c r="AG11" s="9" t="s">
        <v>460</v>
      </c>
      <c r="AH11" s="7" t="s">
        <v>461</v>
      </c>
      <c r="AI11" s="9"/>
      <c r="AJ11" s="8" t="s">
        <v>401</v>
      </c>
      <c r="AL11" s="26">
        <f t="shared" si="5"/>
        <v>9</v>
      </c>
      <c r="AM11" s="7" t="s">
        <v>186</v>
      </c>
      <c r="AN11" s="8" t="s">
        <v>186</v>
      </c>
      <c r="AP11" s="26" t="str">
        <f t="shared" si="6"/>
        <v/>
      </c>
      <c r="AQ11" s="9"/>
      <c r="AR11" s="9"/>
      <c r="AS11" s="10"/>
      <c r="AU11" s="26" t="str">
        <f t="shared" si="7"/>
        <v/>
      </c>
      <c r="AV11" s="7"/>
      <c r="AW11" s="8"/>
    </row>
    <row r="12" spans="1:49" x14ac:dyDescent="0.2">
      <c r="A12" s="22">
        <f t="shared" si="8"/>
        <v>10</v>
      </c>
      <c r="B12" s="9" t="s">
        <v>462</v>
      </c>
      <c r="C12" s="10" t="s">
        <v>463</v>
      </c>
      <c r="E12" s="26" t="str">
        <f t="shared" si="1"/>
        <v/>
      </c>
      <c r="F12" s="9"/>
      <c r="G12" s="10"/>
      <c r="I12" s="26" t="str">
        <f t="shared" si="9"/>
        <v/>
      </c>
      <c r="J12" s="9"/>
      <c r="K12" s="14"/>
      <c r="L12" s="9"/>
      <c r="M12" s="9"/>
      <c r="N12" s="10"/>
      <c r="P12" s="26" t="str">
        <f t="shared" si="2"/>
        <v/>
      </c>
      <c r="Q12" s="7"/>
      <c r="R12" s="10"/>
      <c r="T12" s="26" t="str">
        <f t="shared" si="3"/>
        <v/>
      </c>
      <c r="U12" s="9"/>
      <c r="V12" s="9"/>
      <c r="W12" s="9"/>
      <c r="X12" s="9"/>
      <c r="Y12" s="16"/>
      <c r="Z12" s="10"/>
      <c r="AB12" s="22" t="str">
        <f t="shared" si="0"/>
        <v/>
      </c>
      <c r="AC12" s="9"/>
      <c r="AD12" s="10"/>
      <c r="AF12" s="22">
        <f t="shared" si="4"/>
        <v>10</v>
      </c>
      <c r="AG12" s="9" t="s">
        <v>464</v>
      </c>
      <c r="AH12" s="7" t="s">
        <v>465</v>
      </c>
      <c r="AI12" s="9"/>
      <c r="AJ12" s="8" t="s">
        <v>401</v>
      </c>
      <c r="AL12" s="26" t="str">
        <f t="shared" si="5"/>
        <v/>
      </c>
      <c r="AM12" s="7"/>
      <c r="AN12" s="8"/>
      <c r="AP12" s="26" t="str">
        <f t="shared" si="6"/>
        <v/>
      </c>
      <c r="AQ12" s="9"/>
      <c r="AR12" s="9"/>
      <c r="AS12" s="10"/>
      <c r="AU12" s="26" t="str">
        <f t="shared" si="7"/>
        <v/>
      </c>
      <c r="AV12" s="7"/>
      <c r="AW12" s="8"/>
    </row>
    <row r="13" spans="1:49" x14ac:dyDescent="0.2">
      <c r="A13" s="22">
        <f t="shared" si="8"/>
        <v>11</v>
      </c>
      <c r="B13" s="9" t="s">
        <v>466</v>
      </c>
      <c r="C13" s="10" t="s">
        <v>467</v>
      </c>
      <c r="E13" s="26" t="str">
        <f t="shared" si="1"/>
        <v/>
      </c>
      <c r="F13" s="9"/>
      <c r="G13" s="10"/>
      <c r="I13" s="26" t="str">
        <f t="shared" si="9"/>
        <v/>
      </c>
      <c r="J13" s="9"/>
      <c r="K13" s="14"/>
      <c r="L13" s="9"/>
      <c r="M13" s="9"/>
      <c r="N13" s="10"/>
      <c r="P13" s="26" t="str">
        <f t="shared" si="2"/>
        <v/>
      </c>
      <c r="Q13" s="7"/>
      <c r="R13" s="10"/>
      <c r="T13" s="26" t="str">
        <f t="shared" si="3"/>
        <v/>
      </c>
      <c r="U13" s="9"/>
      <c r="V13" s="9"/>
      <c r="W13" s="9"/>
      <c r="X13" s="9"/>
      <c r="Y13" s="16"/>
      <c r="Z13" s="10"/>
      <c r="AB13" s="22" t="str">
        <f t="shared" si="0"/>
        <v/>
      </c>
      <c r="AC13" s="9"/>
      <c r="AD13" s="10"/>
      <c r="AF13" s="22">
        <f t="shared" si="4"/>
        <v>11</v>
      </c>
      <c r="AG13" s="9" t="s">
        <v>468</v>
      </c>
      <c r="AH13" s="7" t="s">
        <v>469</v>
      </c>
      <c r="AI13" s="9"/>
      <c r="AJ13" s="8" t="s">
        <v>401</v>
      </c>
      <c r="AL13" s="26" t="str">
        <f t="shared" si="5"/>
        <v/>
      </c>
      <c r="AM13" s="7"/>
      <c r="AN13" s="8"/>
      <c r="AP13" s="26" t="str">
        <f t="shared" si="6"/>
        <v/>
      </c>
      <c r="AQ13" s="9"/>
      <c r="AR13" s="9"/>
      <c r="AS13" s="10"/>
      <c r="AU13" s="26" t="str">
        <f t="shared" si="7"/>
        <v/>
      </c>
      <c r="AV13" s="7"/>
      <c r="AW13" s="8"/>
    </row>
    <row r="14" spans="1:49" x14ac:dyDescent="0.2">
      <c r="A14" s="22">
        <f t="shared" si="8"/>
        <v>12</v>
      </c>
      <c r="B14" s="9" t="s">
        <v>470</v>
      </c>
      <c r="C14" s="10" t="s">
        <v>471</v>
      </c>
      <c r="E14" s="26" t="str">
        <f t="shared" si="1"/>
        <v/>
      </c>
      <c r="F14" s="9"/>
      <c r="G14" s="10"/>
      <c r="I14" s="26" t="str">
        <f t="shared" si="9"/>
        <v/>
      </c>
      <c r="J14" s="9"/>
      <c r="K14" s="14"/>
      <c r="L14" s="9"/>
      <c r="M14" s="9"/>
      <c r="N14" s="10"/>
      <c r="P14" s="26" t="str">
        <f t="shared" si="2"/>
        <v/>
      </c>
      <c r="Q14" s="7"/>
      <c r="R14" s="10"/>
      <c r="T14" s="26" t="str">
        <f t="shared" si="3"/>
        <v/>
      </c>
      <c r="U14" s="9"/>
      <c r="V14" s="9"/>
      <c r="W14" s="9"/>
      <c r="X14" s="9"/>
      <c r="Y14" s="16"/>
      <c r="Z14" s="10"/>
      <c r="AB14" s="22" t="str">
        <f t="shared" si="0"/>
        <v/>
      </c>
      <c r="AC14" s="9"/>
      <c r="AD14" s="10"/>
      <c r="AF14" s="22">
        <f t="shared" si="4"/>
        <v>12</v>
      </c>
      <c r="AG14" s="9" t="s">
        <v>472</v>
      </c>
      <c r="AH14" s="7" t="s">
        <v>473</v>
      </c>
      <c r="AI14" s="9"/>
      <c r="AJ14" s="8" t="s">
        <v>401</v>
      </c>
      <c r="AL14" s="26" t="str">
        <f t="shared" si="5"/>
        <v/>
      </c>
      <c r="AM14" s="7"/>
      <c r="AN14" s="8"/>
      <c r="AP14" s="26" t="str">
        <f t="shared" si="6"/>
        <v/>
      </c>
      <c r="AQ14" s="9"/>
      <c r="AR14" s="9"/>
      <c r="AS14" s="10"/>
      <c r="AU14" s="26" t="str">
        <f t="shared" si="7"/>
        <v/>
      </c>
      <c r="AV14" s="7"/>
      <c r="AW14" s="8"/>
    </row>
    <row r="15" spans="1:49" x14ac:dyDescent="0.2">
      <c r="A15" s="22">
        <f t="shared" si="8"/>
        <v>13</v>
      </c>
      <c r="B15" s="9" t="s">
        <v>474</v>
      </c>
      <c r="C15" s="10" t="s">
        <v>475</v>
      </c>
      <c r="E15" s="26" t="str">
        <f t="shared" si="1"/>
        <v/>
      </c>
      <c r="F15" s="9"/>
      <c r="G15" s="10"/>
      <c r="I15" s="26" t="str">
        <f t="shared" si="9"/>
        <v/>
      </c>
      <c r="J15" s="9"/>
      <c r="K15" s="14"/>
      <c r="L15" s="9"/>
      <c r="M15" s="9"/>
      <c r="N15" s="10"/>
      <c r="P15" s="26" t="str">
        <f t="shared" si="2"/>
        <v/>
      </c>
      <c r="Q15" s="9"/>
      <c r="R15" s="10"/>
      <c r="T15" s="26" t="str">
        <f t="shared" si="3"/>
        <v/>
      </c>
      <c r="U15" s="9"/>
      <c r="V15" s="9"/>
      <c r="W15" s="9"/>
      <c r="X15" s="9"/>
      <c r="Y15" s="16"/>
      <c r="Z15" s="10"/>
      <c r="AB15" s="22" t="str">
        <f t="shared" si="0"/>
        <v/>
      </c>
      <c r="AC15" s="9"/>
      <c r="AD15" s="10"/>
      <c r="AF15" s="22">
        <f t="shared" si="4"/>
        <v>13</v>
      </c>
      <c r="AG15" s="9" t="s">
        <v>476</v>
      </c>
      <c r="AH15" s="7" t="s">
        <v>477</v>
      </c>
      <c r="AI15" s="9"/>
      <c r="AJ15" s="8" t="s">
        <v>401</v>
      </c>
      <c r="AL15" s="26" t="str">
        <f t="shared" si="5"/>
        <v/>
      </c>
      <c r="AM15" s="7"/>
      <c r="AN15" s="8"/>
      <c r="AP15" s="26" t="str">
        <f t="shared" si="6"/>
        <v/>
      </c>
      <c r="AQ15" s="9"/>
      <c r="AR15" s="9"/>
      <c r="AS15" s="10"/>
      <c r="AU15" s="26" t="str">
        <f t="shared" si="7"/>
        <v/>
      </c>
      <c r="AV15" s="7"/>
      <c r="AW15" s="8"/>
    </row>
    <row r="16" spans="1:49" x14ac:dyDescent="0.2">
      <c r="A16" s="22">
        <f t="shared" si="8"/>
        <v>14</v>
      </c>
      <c r="B16" s="9" t="s">
        <v>478</v>
      </c>
      <c r="C16" s="10" t="s">
        <v>479</v>
      </c>
      <c r="E16" s="26" t="str">
        <f t="shared" si="1"/>
        <v/>
      </c>
      <c r="F16" s="9"/>
      <c r="G16" s="10"/>
      <c r="I16" s="26" t="str">
        <f t="shared" si="9"/>
        <v/>
      </c>
      <c r="J16" s="9"/>
      <c r="K16" s="14"/>
      <c r="L16" s="9"/>
      <c r="M16" s="9"/>
      <c r="N16" s="10"/>
      <c r="P16" s="26" t="str">
        <f t="shared" si="2"/>
        <v/>
      </c>
      <c r="Q16" s="9"/>
      <c r="R16" s="10"/>
      <c r="T16" s="26" t="str">
        <f t="shared" si="3"/>
        <v/>
      </c>
      <c r="U16" s="9"/>
      <c r="V16" s="9"/>
      <c r="W16" s="9"/>
      <c r="X16" s="9"/>
      <c r="Y16" s="16"/>
      <c r="Z16" s="10"/>
      <c r="AB16" s="22" t="str">
        <f t="shared" si="0"/>
        <v/>
      </c>
      <c r="AC16" s="9"/>
      <c r="AD16" s="10"/>
      <c r="AF16" s="22">
        <f t="shared" si="4"/>
        <v>14</v>
      </c>
      <c r="AG16" s="9" t="s">
        <v>480</v>
      </c>
      <c r="AH16" s="7" t="s">
        <v>481</v>
      </c>
      <c r="AI16" s="9"/>
      <c r="AJ16" s="8" t="s">
        <v>401</v>
      </c>
      <c r="AL16" s="26" t="str">
        <f t="shared" si="5"/>
        <v/>
      </c>
      <c r="AM16" s="7"/>
      <c r="AN16" s="8"/>
      <c r="AP16" s="26" t="str">
        <f t="shared" si="6"/>
        <v/>
      </c>
      <c r="AQ16" s="9"/>
      <c r="AR16" s="9"/>
      <c r="AS16" s="10"/>
      <c r="AU16" s="26" t="str">
        <f t="shared" si="7"/>
        <v/>
      </c>
      <c r="AV16" s="7"/>
      <c r="AW16" s="8"/>
    </row>
    <row r="17" spans="1:49" x14ac:dyDescent="0.2">
      <c r="A17" s="22">
        <f t="shared" si="8"/>
        <v>15</v>
      </c>
      <c r="B17" s="9" t="s">
        <v>246</v>
      </c>
      <c r="C17" s="10" t="s">
        <v>482</v>
      </c>
      <c r="E17" s="26" t="str">
        <f t="shared" si="1"/>
        <v/>
      </c>
      <c r="F17" s="9"/>
      <c r="G17" s="10"/>
      <c r="I17" s="26" t="str">
        <f t="shared" si="9"/>
        <v/>
      </c>
      <c r="J17" s="9"/>
      <c r="K17" s="14"/>
      <c r="L17" s="9"/>
      <c r="M17" s="9"/>
      <c r="N17" s="10"/>
      <c r="P17" s="26" t="str">
        <f t="shared" si="2"/>
        <v/>
      </c>
      <c r="Q17" s="9"/>
      <c r="R17" s="10"/>
      <c r="T17" s="26" t="str">
        <f t="shared" si="3"/>
        <v/>
      </c>
      <c r="U17" s="9"/>
      <c r="V17" s="9"/>
      <c r="W17" s="9"/>
      <c r="X17" s="9"/>
      <c r="Y17" s="16"/>
      <c r="Z17" s="10"/>
      <c r="AB17" s="22" t="str">
        <f t="shared" si="0"/>
        <v/>
      </c>
      <c r="AC17" s="9"/>
      <c r="AD17" s="10"/>
      <c r="AF17" s="22">
        <f t="shared" si="4"/>
        <v>15</v>
      </c>
      <c r="AG17" s="9" t="s">
        <v>483</v>
      </c>
      <c r="AH17" s="7" t="s">
        <v>484</v>
      </c>
      <c r="AI17" s="9"/>
      <c r="AJ17" s="8" t="s">
        <v>401</v>
      </c>
      <c r="AL17" s="26" t="str">
        <f t="shared" si="5"/>
        <v/>
      </c>
      <c r="AM17" s="7"/>
      <c r="AN17" s="8"/>
      <c r="AP17" s="26" t="str">
        <f t="shared" si="6"/>
        <v/>
      </c>
      <c r="AQ17" s="9"/>
      <c r="AR17" s="9"/>
      <c r="AS17" s="10"/>
      <c r="AU17" s="26" t="str">
        <f t="shared" si="7"/>
        <v/>
      </c>
      <c r="AV17" s="7"/>
      <c r="AW17" s="8"/>
    </row>
    <row r="18" spans="1:49" x14ac:dyDescent="0.2">
      <c r="A18" s="22">
        <f t="shared" si="8"/>
        <v>16</v>
      </c>
      <c r="B18" s="9" t="s">
        <v>485</v>
      </c>
      <c r="C18" s="10" t="s">
        <v>486</v>
      </c>
      <c r="E18" s="26" t="str">
        <f t="shared" si="1"/>
        <v/>
      </c>
      <c r="F18" s="9"/>
      <c r="G18" s="10"/>
      <c r="I18" s="26" t="str">
        <f t="shared" si="9"/>
        <v/>
      </c>
      <c r="J18" s="9"/>
      <c r="K18" s="14"/>
      <c r="L18" s="9"/>
      <c r="M18" s="9"/>
      <c r="N18" s="10"/>
      <c r="P18" s="26" t="str">
        <f t="shared" si="2"/>
        <v/>
      </c>
      <c r="Q18" s="9"/>
      <c r="R18" s="10"/>
      <c r="T18" s="26" t="str">
        <f t="shared" si="3"/>
        <v/>
      </c>
      <c r="U18" s="9"/>
      <c r="V18" s="9"/>
      <c r="W18" s="9"/>
      <c r="X18" s="9"/>
      <c r="Y18" s="16"/>
      <c r="Z18" s="10"/>
      <c r="AB18" s="22" t="str">
        <f t="shared" si="0"/>
        <v/>
      </c>
      <c r="AC18" s="9"/>
      <c r="AD18" s="10"/>
      <c r="AF18" s="22">
        <f t="shared" si="4"/>
        <v>16</v>
      </c>
      <c r="AG18" s="9" t="s">
        <v>487</v>
      </c>
      <c r="AH18" s="7" t="s">
        <v>488</v>
      </c>
      <c r="AI18" s="9"/>
      <c r="AJ18" s="8" t="s">
        <v>401</v>
      </c>
      <c r="AL18" s="26" t="str">
        <f t="shared" si="5"/>
        <v/>
      </c>
      <c r="AM18" s="7"/>
      <c r="AN18" s="8"/>
      <c r="AP18" s="26" t="str">
        <f t="shared" si="6"/>
        <v/>
      </c>
      <c r="AQ18" s="9"/>
      <c r="AR18" s="9"/>
      <c r="AS18" s="10"/>
      <c r="AU18" s="26" t="str">
        <f t="shared" si="7"/>
        <v/>
      </c>
      <c r="AV18" s="7"/>
      <c r="AW18" s="8"/>
    </row>
    <row r="19" spans="1:49" x14ac:dyDescent="0.2">
      <c r="A19" s="22">
        <f t="shared" si="8"/>
        <v>17</v>
      </c>
      <c r="B19" s="9" t="s">
        <v>154</v>
      </c>
      <c r="C19" s="10" t="s">
        <v>489</v>
      </c>
      <c r="E19" s="26" t="str">
        <f t="shared" si="1"/>
        <v/>
      </c>
      <c r="F19" s="9"/>
      <c r="G19" s="10"/>
      <c r="I19" s="26" t="str">
        <f t="shared" si="9"/>
        <v/>
      </c>
      <c r="J19" s="9"/>
      <c r="K19" s="14"/>
      <c r="L19" s="9"/>
      <c r="M19" s="9"/>
      <c r="N19" s="10"/>
      <c r="P19" s="26" t="str">
        <f t="shared" si="2"/>
        <v/>
      </c>
      <c r="Q19" s="9"/>
      <c r="R19" s="10"/>
      <c r="T19" s="26" t="str">
        <f t="shared" si="3"/>
        <v/>
      </c>
      <c r="U19" s="9"/>
      <c r="V19" s="9"/>
      <c r="W19" s="9"/>
      <c r="X19" s="9"/>
      <c r="Y19" s="16"/>
      <c r="Z19" s="10"/>
      <c r="AB19" s="22" t="str">
        <f t="shared" si="0"/>
        <v/>
      </c>
      <c r="AC19" s="9"/>
      <c r="AD19" s="10"/>
      <c r="AF19" s="22">
        <f t="shared" si="4"/>
        <v>17</v>
      </c>
      <c r="AG19" s="9" t="s">
        <v>490</v>
      </c>
      <c r="AH19" s="7" t="s">
        <v>491</v>
      </c>
      <c r="AI19" s="9"/>
      <c r="AJ19" s="8" t="s">
        <v>401</v>
      </c>
      <c r="AL19" s="26" t="str">
        <f t="shared" si="5"/>
        <v/>
      </c>
      <c r="AM19" s="9"/>
      <c r="AN19" s="10"/>
      <c r="AP19" s="26" t="str">
        <f t="shared" si="6"/>
        <v/>
      </c>
      <c r="AQ19" s="9"/>
      <c r="AR19" s="9"/>
      <c r="AS19" s="10"/>
      <c r="AU19" s="26" t="str">
        <f t="shared" si="7"/>
        <v/>
      </c>
      <c r="AV19" s="9"/>
      <c r="AW19" s="10"/>
    </row>
    <row r="20" spans="1:49" x14ac:dyDescent="0.2">
      <c r="A20" s="22" t="str">
        <f t="shared" si="8"/>
        <v/>
      </c>
      <c r="B20" s="9"/>
      <c r="C20" s="10"/>
      <c r="E20" s="26" t="str">
        <f t="shared" si="1"/>
        <v/>
      </c>
      <c r="F20" s="9"/>
      <c r="G20" s="10"/>
      <c r="I20" s="26" t="str">
        <f t="shared" si="9"/>
        <v/>
      </c>
      <c r="J20" s="9"/>
      <c r="K20" s="14"/>
      <c r="L20" s="9"/>
      <c r="M20" s="9"/>
      <c r="N20" s="10"/>
      <c r="P20" s="26" t="str">
        <f t="shared" si="2"/>
        <v/>
      </c>
      <c r="Q20" s="9"/>
      <c r="R20" s="10"/>
      <c r="T20" s="26" t="str">
        <f t="shared" si="3"/>
        <v/>
      </c>
      <c r="U20" s="9"/>
      <c r="V20" s="9"/>
      <c r="W20" s="9"/>
      <c r="X20" s="9"/>
      <c r="Y20" s="16"/>
      <c r="Z20" s="10"/>
      <c r="AB20" s="22" t="str">
        <f t="shared" si="0"/>
        <v/>
      </c>
      <c r="AC20" s="9"/>
      <c r="AD20" s="10"/>
      <c r="AF20" s="22">
        <f t="shared" si="4"/>
        <v>18</v>
      </c>
      <c r="AG20" s="9" t="s">
        <v>492</v>
      </c>
      <c r="AH20" s="7" t="s">
        <v>493</v>
      </c>
      <c r="AI20" s="9"/>
      <c r="AJ20" s="8" t="s">
        <v>401</v>
      </c>
      <c r="AL20" s="26" t="str">
        <f t="shared" si="5"/>
        <v/>
      </c>
      <c r="AM20" s="9"/>
      <c r="AN20" s="10"/>
      <c r="AP20" s="26" t="str">
        <f t="shared" si="6"/>
        <v/>
      </c>
      <c r="AQ20" s="9"/>
      <c r="AR20" s="9"/>
      <c r="AS20" s="10"/>
      <c r="AU20" s="26" t="str">
        <f t="shared" si="7"/>
        <v/>
      </c>
      <c r="AV20" s="9"/>
      <c r="AW20" s="10"/>
    </row>
    <row r="21" spans="1:49" x14ac:dyDescent="0.2">
      <c r="A21" s="22" t="str">
        <f t="shared" si="8"/>
        <v/>
      </c>
      <c r="B21" s="9"/>
      <c r="C21" s="10"/>
      <c r="E21" s="26" t="str">
        <f t="shared" si="1"/>
        <v/>
      </c>
      <c r="F21" s="9"/>
      <c r="G21" s="10"/>
      <c r="I21" s="26" t="str">
        <f t="shared" si="9"/>
        <v/>
      </c>
      <c r="J21" s="9"/>
      <c r="K21" s="14"/>
      <c r="L21" s="9"/>
      <c r="M21" s="9"/>
      <c r="N21" s="10"/>
      <c r="P21" s="26" t="str">
        <f t="shared" si="2"/>
        <v/>
      </c>
      <c r="Q21" s="9"/>
      <c r="R21" s="10"/>
      <c r="T21" s="26" t="str">
        <f t="shared" si="3"/>
        <v/>
      </c>
      <c r="U21" s="9"/>
      <c r="V21" s="9"/>
      <c r="W21" s="9"/>
      <c r="X21" s="9"/>
      <c r="Y21" s="16"/>
      <c r="Z21" s="10"/>
      <c r="AB21" s="22" t="str">
        <f t="shared" si="0"/>
        <v/>
      </c>
      <c r="AC21" s="9"/>
      <c r="AD21" s="10"/>
      <c r="AF21" s="22">
        <f t="shared" si="4"/>
        <v>19</v>
      </c>
      <c r="AG21" s="9" t="s">
        <v>494</v>
      </c>
      <c r="AH21" s="7" t="s">
        <v>495</v>
      </c>
      <c r="AI21" s="9"/>
      <c r="AJ21" s="8" t="s">
        <v>401</v>
      </c>
      <c r="AL21" s="26" t="str">
        <f t="shared" si="5"/>
        <v/>
      </c>
      <c r="AM21" s="9"/>
      <c r="AN21" s="10"/>
      <c r="AP21" s="26" t="str">
        <f t="shared" si="6"/>
        <v/>
      </c>
      <c r="AQ21" s="9"/>
      <c r="AR21" s="9"/>
      <c r="AS21" s="10"/>
      <c r="AU21" s="26" t="str">
        <f t="shared" si="7"/>
        <v/>
      </c>
      <c r="AV21" s="9"/>
      <c r="AW21" s="10"/>
    </row>
    <row r="22" spans="1:49" x14ac:dyDescent="0.2">
      <c r="A22" s="22" t="str">
        <f t="shared" si="8"/>
        <v/>
      </c>
      <c r="B22" s="9"/>
      <c r="C22" s="10"/>
      <c r="E22" s="26" t="str">
        <f t="shared" si="1"/>
        <v/>
      </c>
      <c r="F22" s="9"/>
      <c r="G22" s="10"/>
      <c r="I22" s="26" t="str">
        <f t="shared" si="9"/>
        <v/>
      </c>
      <c r="J22" s="9"/>
      <c r="K22" s="14"/>
      <c r="L22" s="9"/>
      <c r="M22" s="9"/>
      <c r="N22" s="10"/>
      <c r="P22" s="26" t="str">
        <f t="shared" si="2"/>
        <v/>
      </c>
      <c r="Q22" s="9"/>
      <c r="R22" s="10"/>
      <c r="T22" s="26" t="str">
        <f t="shared" si="3"/>
        <v/>
      </c>
      <c r="U22" s="9"/>
      <c r="V22" s="9"/>
      <c r="W22" s="9"/>
      <c r="X22" s="9"/>
      <c r="Y22" s="16"/>
      <c r="Z22" s="10"/>
      <c r="AB22" s="22" t="str">
        <f t="shared" si="0"/>
        <v/>
      </c>
      <c r="AC22" s="9"/>
      <c r="AD22" s="10"/>
      <c r="AF22" s="22">
        <f t="shared" si="4"/>
        <v>20</v>
      </c>
      <c r="AG22" s="9" t="s">
        <v>496</v>
      </c>
      <c r="AH22" s="7" t="s">
        <v>497</v>
      </c>
      <c r="AI22" s="9"/>
      <c r="AJ22" s="8" t="s">
        <v>401</v>
      </c>
      <c r="AL22" s="26" t="str">
        <f t="shared" si="5"/>
        <v/>
      </c>
      <c r="AM22" s="9"/>
      <c r="AN22" s="10"/>
      <c r="AP22" s="26" t="str">
        <f t="shared" si="6"/>
        <v/>
      </c>
      <c r="AQ22" s="9"/>
      <c r="AR22" s="9"/>
      <c r="AS22" s="10"/>
      <c r="AU22" s="26" t="str">
        <f t="shared" si="7"/>
        <v/>
      </c>
      <c r="AV22" s="9"/>
      <c r="AW22" s="10"/>
    </row>
    <row r="23" spans="1:49" x14ac:dyDescent="0.2">
      <c r="A23" s="22" t="str">
        <f t="shared" si="8"/>
        <v/>
      </c>
      <c r="B23" s="9"/>
      <c r="C23" s="10"/>
      <c r="E23" s="26" t="str">
        <f t="shared" si="1"/>
        <v/>
      </c>
      <c r="F23" s="9"/>
      <c r="G23" s="10"/>
      <c r="I23" s="26" t="str">
        <f t="shared" si="9"/>
        <v/>
      </c>
      <c r="J23" s="9"/>
      <c r="K23" s="14"/>
      <c r="L23" s="9"/>
      <c r="M23" s="9"/>
      <c r="N23" s="10"/>
      <c r="P23" s="26" t="str">
        <f t="shared" si="2"/>
        <v/>
      </c>
      <c r="Q23" s="9"/>
      <c r="R23" s="10"/>
      <c r="T23" s="26" t="str">
        <f t="shared" si="3"/>
        <v/>
      </c>
      <c r="U23" s="9"/>
      <c r="V23" s="9"/>
      <c r="W23" s="9"/>
      <c r="X23" s="9"/>
      <c r="Y23" s="16"/>
      <c r="Z23" s="10"/>
      <c r="AB23" s="22" t="str">
        <f t="shared" si="0"/>
        <v/>
      </c>
      <c r="AC23" s="9"/>
      <c r="AD23" s="10"/>
      <c r="AF23" s="22">
        <f t="shared" si="4"/>
        <v>21</v>
      </c>
      <c r="AG23" s="9" t="s">
        <v>439</v>
      </c>
      <c r="AH23" s="7" t="s">
        <v>498</v>
      </c>
      <c r="AI23" s="9"/>
      <c r="AJ23" s="8" t="s">
        <v>401</v>
      </c>
      <c r="AL23" s="26" t="str">
        <f t="shared" si="5"/>
        <v/>
      </c>
      <c r="AM23" s="9"/>
      <c r="AN23" s="10"/>
      <c r="AP23" s="26" t="str">
        <f t="shared" si="6"/>
        <v/>
      </c>
      <c r="AQ23" s="9"/>
      <c r="AR23" s="9"/>
      <c r="AS23" s="10"/>
      <c r="AU23" s="26" t="str">
        <f t="shared" si="7"/>
        <v/>
      </c>
      <c r="AV23" s="9"/>
      <c r="AW23" s="10"/>
    </row>
    <row r="24" spans="1:49" x14ac:dyDescent="0.2">
      <c r="A24" s="22" t="str">
        <f t="shared" si="8"/>
        <v/>
      </c>
      <c r="B24" s="9"/>
      <c r="C24" s="10"/>
      <c r="E24" s="26" t="str">
        <f t="shared" si="1"/>
        <v/>
      </c>
      <c r="F24" s="9"/>
      <c r="G24" s="10"/>
      <c r="I24" s="26" t="str">
        <f t="shared" si="9"/>
        <v/>
      </c>
      <c r="J24" s="9"/>
      <c r="K24" s="14"/>
      <c r="L24" s="9"/>
      <c r="M24" s="9"/>
      <c r="N24" s="10"/>
      <c r="P24" s="26" t="str">
        <f t="shared" si="2"/>
        <v/>
      </c>
      <c r="Q24" s="9"/>
      <c r="R24" s="10"/>
      <c r="T24" s="26" t="str">
        <f t="shared" si="3"/>
        <v/>
      </c>
      <c r="U24" s="9"/>
      <c r="V24" s="9"/>
      <c r="W24" s="9"/>
      <c r="X24" s="9"/>
      <c r="Y24" s="16"/>
      <c r="Z24" s="10"/>
      <c r="AB24" s="22" t="str">
        <f t="shared" si="0"/>
        <v/>
      </c>
      <c r="AC24" s="9"/>
      <c r="AD24" s="10"/>
      <c r="AF24" s="22">
        <f t="shared" si="4"/>
        <v>22</v>
      </c>
      <c r="AG24" s="9" t="s">
        <v>499</v>
      </c>
      <c r="AH24" s="7" t="s">
        <v>500</v>
      </c>
      <c r="AI24" s="9"/>
      <c r="AJ24" s="8" t="s">
        <v>401</v>
      </c>
      <c r="AL24" s="26" t="str">
        <f t="shared" si="5"/>
        <v/>
      </c>
      <c r="AM24" s="9"/>
      <c r="AN24" s="10"/>
      <c r="AP24" s="26" t="str">
        <f t="shared" si="6"/>
        <v/>
      </c>
      <c r="AQ24" s="9"/>
      <c r="AR24" s="9"/>
      <c r="AS24" s="10"/>
      <c r="AU24" s="26" t="str">
        <f t="shared" si="7"/>
        <v/>
      </c>
      <c r="AV24" s="9"/>
      <c r="AW24" s="10"/>
    </row>
    <row r="25" spans="1:49" x14ac:dyDescent="0.2">
      <c r="A25" s="22" t="str">
        <f t="shared" si="8"/>
        <v/>
      </c>
      <c r="B25" s="9"/>
      <c r="C25" s="10"/>
      <c r="E25" s="26" t="str">
        <f t="shared" si="1"/>
        <v/>
      </c>
      <c r="F25" s="9"/>
      <c r="G25" s="10"/>
      <c r="I25" s="26" t="str">
        <f t="shared" si="9"/>
        <v/>
      </c>
      <c r="J25" s="9"/>
      <c r="K25" s="14"/>
      <c r="L25" s="9"/>
      <c r="M25" s="9"/>
      <c r="N25" s="10"/>
      <c r="P25" s="26" t="str">
        <f t="shared" si="2"/>
        <v/>
      </c>
      <c r="Q25" s="9"/>
      <c r="R25" s="10"/>
      <c r="T25" s="26" t="str">
        <f t="shared" si="3"/>
        <v/>
      </c>
      <c r="U25" s="9"/>
      <c r="V25" s="9"/>
      <c r="W25" s="9"/>
      <c r="X25" s="9"/>
      <c r="Y25" s="16"/>
      <c r="Z25" s="10"/>
      <c r="AB25" s="22" t="str">
        <f t="shared" si="0"/>
        <v/>
      </c>
      <c r="AC25" s="9"/>
      <c r="AD25" s="10"/>
      <c r="AF25" s="22">
        <f t="shared" si="4"/>
        <v>23</v>
      </c>
      <c r="AG25" s="9" t="s">
        <v>501</v>
      </c>
      <c r="AH25" s="7" t="s">
        <v>502</v>
      </c>
      <c r="AI25" s="9"/>
      <c r="AJ25" s="8" t="s">
        <v>401</v>
      </c>
      <c r="AL25" s="26" t="str">
        <f t="shared" si="5"/>
        <v/>
      </c>
      <c r="AM25" s="9"/>
      <c r="AN25" s="10"/>
      <c r="AP25" s="26" t="str">
        <f t="shared" si="6"/>
        <v/>
      </c>
      <c r="AQ25" s="9"/>
      <c r="AR25" s="9"/>
      <c r="AS25" s="10"/>
      <c r="AU25" s="26" t="str">
        <f t="shared" si="7"/>
        <v/>
      </c>
      <c r="AV25" s="9"/>
      <c r="AW25" s="10"/>
    </row>
    <row r="26" spans="1:49" x14ac:dyDescent="0.2">
      <c r="A26" s="22" t="str">
        <f t="shared" si="8"/>
        <v/>
      </c>
      <c r="B26" s="9"/>
      <c r="C26" s="10"/>
      <c r="E26" s="26" t="str">
        <f t="shared" si="1"/>
        <v/>
      </c>
      <c r="F26" s="9"/>
      <c r="G26" s="10"/>
      <c r="I26" s="26" t="str">
        <f t="shared" si="9"/>
        <v/>
      </c>
      <c r="J26" s="9"/>
      <c r="K26" s="14"/>
      <c r="L26" s="9"/>
      <c r="M26" s="9"/>
      <c r="N26" s="10"/>
      <c r="P26" s="26" t="str">
        <f t="shared" si="2"/>
        <v/>
      </c>
      <c r="Q26" s="9"/>
      <c r="R26" s="10"/>
      <c r="T26" s="26" t="str">
        <f t="shared" si="3"/>
        <v/>
      </c>
      <c r="U26" s="9"/>
      <c r="V26" s="9"/>
      <c r="W26" s="9"/>
      <c r="X26" s="9"/>
      <c r="Y26" s="16"/>
      <c r="Z26" s="10"/>
      <c r="AB26" s="22" t="str">
        <f t="shared" si="0"/>
        <v/>
      </c>
      <c r="AC26" s="9"/>
      <c r="AD26" s="10"/>
      <c r="AF26" s="22">
        <f t="shared" si="4"/>
        <v>24</v>
      </c>
      <c r="AG26" s="9" t="s">
        <v>503</v>
      </c>
      <c r="AH26" s="7" t="s">
        <v>504</v>
      </c>
      <c r="AI26" s="9"/>
      <c r="AJ26" s="8" t="s">
        <v>401</v>
      </c>
      <c r="AL26" s="26" t="str">
        <f t="shared" si="5"/>
        <v/>
      </c>
      <c r="AM26" s="9"/>
      <c r="AN26" s="10"/>
      <c r="AP26" s="26" t="str">
        <f t="shared" si="6"/>
        <v/>
      </c>
      <c r="AQ26" s="9"/>
      <c r="AR26" s="9"/>
      <c r="AS26" s="10"/>
      <c r="AU26" s="26" t="str">
        <f t="shared" si="7"/>
        <v/>
      </c>
      <c r="AV26" s="9"/>
      <c r="AW26" s="10"/>
    </row>
    <row r="27" spans="1:49" x14ac:dyDescent="0.2">
      <c r="A27" s="22" t="str">
        <f t="shared" si="8"/>
        <v/>
      </c>
      <c r="B27" s="9"/>
      <c r="C27" s="10"/>
      <c r="E27" s="26" t="str">
        <f t="shared" si="1"/>
        <v/>
      </c>
      <c r="F27" s="9"/>
      <c r="G27" s="10"/>
      <c r="I27" s="26" t="str">
        <f t="shared" si="9"/>
        <v/>
      </c>
      <c r="J27" s="9"/>
      <c r="K27" s="14"/>
      <c r="L27" s="9"/>
      <c r="M27" s="9"/>
      <c r="N27" s="10"/>
      <c r="P27" s="26" t="str">
        <f t="shared" si="2"/>
        <v/>
      </c>
      <c r="Q27" s="9"/>
      <c r="R27" s="10"/>
      <c r="T27" s="26" t="str">
        <f t="shared" si="3"/>
        <v/>
      </c>
      <c r="U27" s="9"/>
      <c r="V27" s="9"/>
      <c r="W27" s="9"/>
      <c r="X27" s="9"/>
      <c r="Y27" s="16"/>
      <c r="Z27" s="10"/>
      <c r="AB27" s="22" t="str">
        <f t="shared" si="0"/>
        <v/>
      </c>
      <c r="AC27" s="9"/>
      <c r="AD27" s="10"/>
      <c r="AF27" s="22">
        <f t="shared" si="4"/>
        <v>25</v>
      </c>
      <c r="AG27" s="5" t="s">
        <v>400</v>
      </c>
      <c r="AH27" s="7" t="s">
        <v>398</v>
      </c>
      <c r="AI27" s="9" t="s">
        <v>399</v>
      </c>
      <c r="AJ27" s="8" t="s">
        <v>401</v>
      </c>
      <c r="AL27" s="26" t="str">
        <f t="shared" si="5"/>
        <v/>
      </c>
      <c r="AM27" s="9"/>
      <c r="AN27" s="10"/>
      <c r="AP27" s="26" t="str">
        <f t="shared" si="6"/>
        <v/>
      </c>
      <c r="AQ27" s="9"/>
      <c r="AR27" s="9"/>
      <c r="AS27" s="10"/>
      <c r="AU27" s="26" t="str">
        <f t="shared" si="7"/>
        <v/>
      </c>
      <c r="AV27" s="9"/>
      <c r="AW27" s="10"/>
    </row>
    <row r="28" spans="1:49" x14ac:dyDescent="0.2">
      <c r="A28" s="22" t="str">
        <f t="shared" si="8"/>
        <v/>
      </c>
      <c r="B28" s="9"/>
      <c r="C28" s="10"/>
      <c r="E28" s="26" t="str">
        <f t="shared" si="1"/>
        <v/>
      </c>
      <c r="F28" s="9"/>
      <c r="G28" s="10"/>
      <c r="I28" s="26" t="str">
        <f t="shared" si="9"/>
        <v/>
      </c>
      <c r="J28" s="9"/>
      <c r="K28" s="14"/>
      <c r="L28" s="9"/>
      <c r="M28" s="9"/>
      <c r="N28" s="10"/>
      <c r="P28" s="26" t="str">
        <f t="shared" si="2"/>
        <v/>
      </c>
      <c r="Q28" s="9"/>
      <c r="R28" s="10"/>
      <c r="T28" s="26" t="str">
        <f t="shared" si="3"/>
        <v/>
      </c>
      <c r="U28" s="9"/>
      <c r="V28" s="9"/>
      <c r="W28" s="9"/>
      <c r="X28" s="9"/>
      <c r="Y28" s="16"/>
      <c r="Z28" s="10"/>
      <c r="AB28" s="22" t="str">
        <f t="shared" si="0"/>
        <v/>
      </c>
      <c r="AC28" s="9"/>
      <c r="AD28" s="10"/>
      <c r="AF28" s="22">
        <f t="shared" si="4"/>
        <v>26</v>
      </c>
      <c r="AG28" s="9" t="s">
        <v>505</v>
      </c>
      <c r="AH28" s="7" t="s">
        <v>506</v>
      </c>
      <c r="AI28" s="9"/>
      <c r="AJ28" s="8" t="s">
        <v>401</v>
      </c>
      <c r="AL28" s="26" t="str">
        <f t="shared" si="5"/>
        <v/>
      </c>
      <c r="AM28" s="9"/>
      <c r="AN28" s="10"/>
      <c r="AP28" s="26" t="str">
        <f t="shared" si="6"/>
        <v/>
      </c>
      <c r="AQ28" s="9"/>
      <c r="AR28" s="9"/>
      <c r="AS28" s="10"/>
      <c r="AU28" s="26" t="str">
        <f t="shared" si="7"/>
        <v/>
      </c>
      <c r="AV28" s="9"/>
      <c r="AW28" s="10"/>
    </row>
    <row r="29" spans="1:49" x14ac:dyDescent="0.2">
      <c r="A29" s="22" t="str">
        <f t="shared" si="8"/>
        <v/>
      </c>
      <c r="B29" s="9"/>
      <c r="C29" s="10"/>
      <c r="E29" s="26" t="str">
        <f t="shared" si="1"/>
        <v/>
      </c>
      <c r="F29" s="9"/>
      <c r="G29" s="10"/>
      <c r="I29" s="26" t="str">
        <f t="shared" si="9"/>
        <v/>
      </c>
      <c r="J29" s="9"/>
      <c r="K29" s="14"/>
      <c r="L29" s="9"/>
      <c r="M29" s="9"/>
      <c r="N29" s="10"/>
      <c r="P29" s="26" t="str">
        <f t="shared" si="2"/>
        <v/>
      </c>
      <c r="Q29" s="9"/>
      <c r="R29" s="10"/>
      <c r="T29" s="26" t="str">
        <f t="shared" si="3"/>
        <v/>
      </c>
      <c r="U29" s="9"/>
      <c r="V29" s="9"/>
      <c r="W29" s="9"/>
      <c r="X29" s="9"/>
      <c r="Y29" s="16"/>
      <c r="Z29" s="10"/>
      <c r="AB29" s="22" t="str">
        <f t="shared" si="0"/>
        <v/>
      </c>
      <c r="AC29" s="9"/>
      <c r="AD29" s="10"/>
      <c r="AF29" s="22">
        <f t="shared" si="4"/>
        <v>27</v>
      </c>
      <c r="AG29" s="9" t="s">
        <v>507</v>
      </c>
      <c r="AH29" s="7" t="s">
        <v>508</v>
      </c>
      <c r="AI29" s="9"/>
      <c r="AJ29" s="8" t="s">
        <v>401</v>
      </c>
      <c r="AL29" s="26" t="str">
        <f t="shared" si="5"/>
        <v/>
      </c>
      <c r="AM29" s="9"/>
      <c r="AN29" s="10"/>
      <c r="AP29" s="26" t="str">
        <f t="shared" si="6"/>
        <v/>
      </c>
      <c r="AQ29" s="9"/>
      <c r="AR29" s="9"/>
      <c r="AS29" s="10"/>
      <c r="AU29" s="26" t="str">
        <f t="shared" si="7"/>
        <v/>
      </c>
      <c r="AV29" s="9"/>
      <c r="AW29" s="10"/>
    </row>
    <row r="30" spans="1:49" x14ac:dyDescent="0.2">
      <c r="A30" s="22" t="str">
        <f t="shared" si="8"/>
        <v/>
      </c>
      <c r="B30" s="9"/>
      <c r="C30" s="10"/>
      <c r="E30" s="26" t="str">
        <f t="shared" si="1"/>
        <v/>
      </c>
      <c r="F30" s="9"/>
      <c r="G30" s="10"/>
      <c r="I30" s="26" t="str">
        <f t="shared" si="9"/>
        <v/>
      </c>
      <c r="J30" s="9"/>
      <c r="K30" s="14"/>
      <c r="L30" s="9"/>
      <c r="M30" s="9"/>
      <c r="N30" s="10"/>
      <c r="P30" s="26" t="str">
        <f t="shared" si="2"/>
        <v/>
      </c>
      <c r="Q30" s="9"/>
      <c r="R30" s="10"/>
      <c r="T30" s="26" t="str">
        <f t="shared" si="3"/>
        <v/>
      </c>
      <c r="U30" s="9"/>
      <c r="V30" s="9"/>
      <c r="W30" s="9"/>
      <c r="X30" s="9"/>
      <c r="Y30" s="16"/>
      <c r="Z30" s="10"/>
      <c r="AB30" s="22" t="str">
        <f t="shared" si="0"/>
        <v/>
      </c>
      <c r="AC30" s="9"/>
      <c r="AD30" s="10"/>
      <c r="AF30" s="22" t="str">
        <f t="shared" si="4"/>
        <v/>
      </c>
      <c r="AG30" s="9"/>
      <c r="AH30" s="9"/>
      <c r="AI30" s="9"/>
      <c r="AJ30" s="10"/>
      <c r="AL30" s="26" t="str">
        <f t="shared" si="5"/>
        <v/>
      </c>
      <c r="AM30" s="9"/>
      <c r="AN30" s="10"/>
      <c r="AP30" s="26" t="str">
        <f t="shared" si="6"/>
        <v/>
      </c>
      <c r="AQ30" s="9"/>
      <c r="AR30" s="9"/>
      <c r="AS30" s="10"/>
      <c r="AU30" s="26" t="str">
        <f t="shared" si="7"/>
        <v/>
      </c>
      <c r="AV30" s="9"/>
      <c r="AW30" s="10"/>
    </row>
    <row r="31" spans="1:49" x14ac:dyDescent="0.2">
      <c r="A31" s="22" t="str">
        <f t="shared" si="8"/>
        <v/>
      </c>
      <c r="B31" s="9"/>
      <c r="C31" s="10"/>
      <c r="E31" s="26" t="str">
        <f t="shared" si="1"/>
        <v/>
      </c>
      <c r="F31" s="9"/>
      <c r="G31" s="10"/>
      <c r="I31" s="26" t="str">
        <f t="shared" si="9"/>
        <v/>
      </c>
      <c r="J31" s="9"/>
      <c r="K31" s="14"/>
      <c r="L31" s="9"/>
      <c r="M31" s="9"/>
      <c r="N31" s="10"/>
      <c r="P31" s="26" t="str">
        <f t="shared" si="2"/>
        <v/>
      </c>
      <c r="Q31" s="9"/>
      <c r="R31" s="10"/>
      <c r="T31" s="26" t="str">
        <f t="shared" si="3"/>
        <v/>
      </c>
      <c r="U31" s="9"/>
      <c r="V31" s="9"/>
      <c r="W31" s="9"/>
      <c r="X31" s="9"/>
      <c r="Y31" s="16"/>
      <c r="Z31" s="10"/>
      <c r="AB31" s="22" t="str">
        <f t="shared" si="0"/>
        <v/>
      </c>
      <c r="AC31" s="9"/>
      <c r="AD31" s="10"/>
      <c r="AF31" s="22" t="str">
        <f t="shared" si="4"/>
        <v/>
      </c>
      <c r="AG31" s="9"/>
      <c r="AH31" s="9"/>
      <c r="AI31" s="9"/>
      <c r="AJ31" s="10"/>
      <c r="AL31" s="26" t="str">
        <f t="shared" si="5"/>
        <v/>
      </c>
      <c r="AM31" s="9"/>
      <c r="AN31" s="10"/>
      <c r="AP31" s="26" t="str">
        <f t="shared" si="6"/>
        <v/>
      </c>
      <c r="AQ31" s="9"/>
      <c r="AR31" s="9"/>
      <c r="AS31" s="10"/>
      <c r="AU31" s="26" t="str">
        <f t="shared" si="7"/>
        <v/>
      </c>
      <c r="AV31" s="9"/>
      <c r="AW31" s="10"/>
    </row>
    <row r="32" spans="1:49" x14ac:dyDescent="0.2">
      <c r="A32" s="22" t="str">
        <f t="shared" si="8"/>
        <v/>
      </c>
      <c r="B32" s="9"/>
      <c r="C32" s="10"/>
      <c r="E32" s="26" t="str">
        <f t="shared" si="1"/>
        <v/>
      </c>
      <c r="F32" s="9"/>
      <c r="G32" s="10"/>
      <c r="I32" s="26" t="str">
        <f t="shared" si="9"/>
        <v/>
      </c>
      <c r="J32" s="9"/>
      <c r="K32" s="14"/>
      <c r="L32" s="9"/>
      <c r="M32" s="9"/>
      <c r="N32" s="10"/>
      <c r="P32" s="26" t="str">
        <f t="shared" si="2"/>
        <v/>
      </c>
      <c r="Q32" s="9"/>
      <c r="R32" s="10"/>
      <c r="T32" s="26" t="str">
        <f t="shared" si="3"/>
        <v/>
      </c>
      <c r="U32" s="9"/>
      <c r="V32" s="9"/>
      <c r="W32" s="9"/>
      <c r="X32" s="9"/>
      <c r="Y32" s="16"/>
      <c r="Z32" s="10"/>
      <c r="AB32" s="22" t="str">
        <f t="shared" si="0"/>
        <v/>
      </c>
      <c r="AC32" s="9"/>
      <c r="AD32" s="10"/>
      <c r="AF32" s="22" t="str">
        <f t="shared" si="4"/>
        <v/>
      </c>
      <c r="AG32" s="9"/>
      <c r="AH32" s="9"/>
      <c r="AI32" s="9"/>
      <c r="AJ32" s="10"/>
      <c r="AL32" s="26" t="str">
        <f t="shared" si="5"/>
        <v/>
      </c>
      <c r="AM32" s="9"/>
      <c r="AN32" s="10"/>
      <c r="AP32" s="26" t="str">
        <f t="shared" si="6"/>
        <v/>
      </c>
      <c r="AQ32" s="9"/>
      <c r="AR32" s="9"/>
      <c r="AS32" s="10"/>
      <c r="AU32" s="26" t="str">
        <f t="shared" si="7"/>
        <v/>
      </c>
      <c r="AV32" s="9"/>
      <c r="AW32" s="10"/>
    </row>
    <row r="33" spans="1:49" x14ac:dyDescent="0.2">
      <c r="A33" s="22" t="str">
        <f t="shared" si="8"/>
        <v/>
      </c>
      <c r="B33" s="9"/>
      <c r="C33" s="10"/>
      <c r="E33" s="26" t="str">
        <f t="shared" si="1"/>
        <v/>
      </c>
      <c r="F33" s="9"/>
      <c r="G33" s="10"/>
      <c r="I33" s="26" t="str">
        <f t="shared" si="9"/>
        <v/>
      </c>
      <c r="J33" s="9"/>
      <c r="K33" s="14"/>
      <c r="L33" s="9"/>
      <c r="M33" s="9"/>
      <c r="N33" s="10"/>
      <c r="P33" s="26" t="str">
        <f t="shared" si="2"/>
        <v/>
      </c>
      <c r="Q33" s="9"/>
      <c r="R33" s="10"/>
      <c r="T33" s="26" t="str">
        <f t="shared" si="3"/>
        <v/>
      </c>
      <c r="U33" s="9"/>
      <c r="V33" s="9"/>
      <c r="W33" s="9"/>
      <c r="X33" s="9"/>
      <c r="Y33" s="16"/>
      <c r="Z33" s="10"/>
      <c r="AB33" s="22" t="str">
        <f t="shared" si="0"/>
        <v/>
      </c>
      <c r="AC33" s="9"/>
      <c r="AD33" s="10"/>
      <c r="AF33" s="22" t="str">
        <f t="shared" si="4"/>
        <v/>
      </c>
      <c r="AG33" s="9"/>
      <c r="AH33" s="9"/>
      <c r="AI33" s="9"/>
      <c r="AJ33" s="10"/>
      <c r="AL33" s="26" t="str">
        <f t="shared" si="5"/>
        <v/>
      </c>
      <c r="AM33" s="9"/>
      <c r="AN33" s="10"/>
      <c r="AP33" s="26" t="str">
        <f t="shared" si="6"/>
        <v/>
      </c>
      <c r="AQ33" s="9"/>
      <c r="AR33" s="9"/>
      <c r="AS33" s="10"/>
      <c r="AU33" s="26" t="str">
        <f t="shared" si="7"/>
        <v/>
      </c>
      <c r="AV33" s="9"/>
      <c r="AW33" s="10"/>
    </row>
    <row r="34" spans="1:49" x14ac:dyDescent="0.2">
      <c r="A34" s="22" t="str">
        <f t="shared" si="8"/>
        <v/>
      </c>
      <c r="B34" s="9"/>
      <c r="C34" s="10"/>
      <c r="E34" s="26" t="str">
        <f t="shared" si="1"/>
        <v/>
      </c>
      <c r="F34" s="9"/>
      <c r="G34" s="10"/>
      <c r="I34" s="26" t="str">
        <f t="shared" si="9"/>
        <v/>
      </c>
      <c r="J34" s="9"/>
      <c r="K34" s="14"/>
      <c r="L34" s="9"/>
      <c r="M34" s="9"/>
      <c r="N34" s="10"/>
      <c r="P34" s="26" t="str">
        <f t="shared" si="2"/>
        <v/>
      </c>
      <c r="Q34" s="9"/>
      <c r="R34" s="10"/>
      <c r="T34" s="26" t="str">
        <f t="shared" si="3"/>
        <v/>
      </c>
      <c r="U34" s="9"/>
      <c r="V34" s="9"/>
      <c r="W34" s="9"/>
      <c r="X34" s="9"/>
      <c r="Y34" s="16"/>
      <c r="Z34" s="10"/>
      <c r="AB34" s="22" t="str">
        <f t="shared" si="0"/>
        <v/>
      </c>
      <c r="AC34" s="9"/>
      <c r="AD34" s="10"/>
      <c r="AF34" s="22" t="str">
        <f t="shared" si="4"/>
        <v/>
      </c>
      <c r="AG34" s="9"/>
      <c r="AH34" s="9"/>
      <c r="AI34" s="9"/>
      <c r="AJ34" s="10"/>
      <c r="AL34" s="26" t="str">
        <f t="shared" si="5"/>
        <v/>
      </c>
      <c r="AM34" s="9"/>
      <c r="AN34" s="10"/>
      <c r="AP34" s="26" t="str">
        <f t="shared" si="6"/>
        <v/>
      </c>
      <c r="AQ34" s="9"/>
      <c r="AR34" s="9"/>
      <c r="AS34" s="10"/>
      <c r="AU34" s="26" t="str">
        <f t="shared" si="7"/>
        <v/>
      </c>
      <c r="AV34" s="9"/>
      <c r="AW34" s="10"/>
    </row>
    <row r="35" spans="1:49" x14ac:dyDescent="0.2">
      <c r="A35" s="22" t="str">
        <f t="shared" si="8"/>
        <v/>
      </c>
      <c r="B35" s="9"/>
      <c r="C35" s="10"/>
      <c r="E35" s="26" t="str">
        <f t="shared" si="1"/>
        <v/>
      </c>
      <c r="F35" s="9"/>
      <c r="G35" s="10"/>
      <c r="I35" s="26" t="str">
        <f t="shared" si="9"/>
        <v/>
      </c>
      <c r="J35" s="9"/>
      <c r="K35" s="14"/>
      <c r="L35" s="9"/>
      <c r="M35" s="9"/>
      <c r="N35" s="10"/>
      <c r="P35" s="26" t="str">
        <f t="shared" si="2"/>
        <v/>
      </c>
      <c r="Q35" s="9"/>
      <c r="R35" s="10"/>
      <c r="T35" s="26" t="str">
        <f t="shared" si="3"/>
        <v/>
      </c>
      <c r="U35" s="9"/>
      <c r="V35" s="9"/>
      <c r="W35" s="9"/>
      <c r="X35" s="9"/>
      <c r="Y35" s="16"/>
      <c r="Z35" s="10"/>
      <c r="AB35" s="22" t="str">
        <f t="shared" si="0"/>
        <v/>
      </c>
      <c r="AC35" s="9"/>
      <c r="AD35" s="10"/>
      <c r="AF35" s="22" t="str">
        <f t="shared" si="4"/>
        <v/>
      </c>
      <c r="AG35" s="9"/>
      <c r="AH35" s="9"/>
      <c r="AI35" s="9"/>
      <c r="AJ35" s="10"/>
      <c r="AL35" s="26" t="str">
        <f t="shared" si="5"/>
        <v/>
      </c>
      <c r="AM35" s="9"/>
      <c r="AN35" s="10"/>
      <c r="AP35" s="26" t="str">
        <f t="shared" si="6"/>
        <v/>
      </c>
      <c r="AQ35" s="9"/>
      <c r="AR35" s="9"/>
      <c r="AS35" s="10"/>
      <c r="AU35" s="26" t="str">
        <f t="shared" si="7"/>
        <v/>
      </c>
      <c r="AV35" s="9"/>
      <c r="AW35" s="10"/>
    </row>
    <row r="36" spans="1:49" x14ac:dyDescent="0.2">
      <c r="A36" s="22" t="str">
        <f t="shared" si="8"/>
        <v/>
      </c>
      <c r="B36" s="9"/>
      <c r="C36" s="10"/>
      <c r="E36" s="26" t="str">
        <f t="shared" si="1"/>
        <v/>
      </c>
      <c r="F36" s="9"/>
      <c r="G36" s="10"/>
      <c r="I36" s="26" t="str">
        <f t="shared" si="9"/>
        <v/>
      </c>
      <c r="J36" s="9"/>
      <c r="K36" s="14"/>
      <c r="L36" s="9"/>
      <c r="M36" s="9"/>
      <c r="N36" s="10"/>
      <c r="P36" s="26" t="str">
        <f t="shared" si="2"/>
        <v/>
      </c>
      <c r="Q36" s="9"/>
      <c r="R36" s="10"/>
      <c r="T36" s="26" t="str">
        <f t="shared" si="3"/>
        <v/>
      </c>
      <c r="U36" s="9"/>
      <c r="V36" s="9"/>
      <c r="W36" s="9"/>
      <c r="X36" s="9"/>
      <c r="Y36" s="16"/>
      <c r="Z36" s="10"/>
      <c r="AB36" s="22" t="str">
        <f t="shared" ref="AB36:AB67" si="10">IF($AC36&lt;&gt;"",$AB35+1,"")</f>
        <v/>
      </c>
      <c r="AC36" s="9"/>
      <c r="AD36" s="10"/>
      <c r="AF36" s="22" t="str">
        <f t="shared" si="4"/>
        <v/>
      </c>
      <c r="AG36" s="9"/>
      <c r="AH36" s="9"/>
      <c r="AI36" s="9"/>
      <c r="AJ36" s="10"/>
      <c r="AL36" s="26" t="str">
        <f t="shared" si="5"/>
        <v/>
      </c>
      <c r="AM36" s="9"/>
      <c r="AN36" s="10"/>
      <c r="AP36" s="26" t="str">
        <f t="shared" si="6"/>
        <v/>
      </c>
      <c r="AQ36" s="9"/>
      <c r="AR36" s="9"/>
      <c r="AS36" s="10"/>
      <c r="AU36" s="26" t="str">
        <f t="shared" si="7"/>
        <v/>
      </c>
      <c r="AV36" s="9"/>
      <c r="AW36" s="10"/>
    </row>
    <row r="37" spans="1:49" x14ac:dyDescent="0.2">
      <c r="A37" s="22" t="str">
        <f t="shared" si="8"/>
        <v/>
      </c>
      <c r="B37" s="9"/>
      <c r="C37" s="10"/>
      <c r="E37" s="26" t="str">
        <f t="shared" si="1"/>
        <v/>
      </c>
      <c r="F37" s="9"/>
      <c r="G37" s="10"/>
      <c r="I37" s="26" t="str">
        <f t="shared" si="9"/>
        <v/>
      </c>
      <c r="J37" s="9"/>
      <c r="K37" s="14"/>
      <c r="L37" s="9"/>
      <c r="M37" s="9"/>
      <c r="N37" s="10"/>
      <c r="P37" s="26" t="str">
        <f t="shared" si="2"/>
        <v/>
      </c>
      <c r="Q37" s="9"/>
      <c r="R37" s="10"/>
      <c r="T37" s="26" t="str">
        <f t="shared" si="3"/>
        <v/>
      </c>
      <c r="U37" s="9"/>
      <c r="V37" s="9"/>
      <c r="W37" s="9"/>
      <c r="X37" s="9"/>
      <c r="Y37" s="16"/>
      <c r="Z37" s="10"/>
      <c r="AB37" s="22" t="str">
        <f t="shared" si="10"/>
        <v/>
      </c>
      <c r="AC37" s="9"/>
      <c r="AD37" s="10"/>
      <c r="AF37" s="22" t="str">
        <f t="shared" si="4"/>
        <v/>
      </c>
      <c r="AG37" s="9"/>
      <c r="AH37" s="9"/>
      <c r="AI37" s="9"/>
      <c r="AJ37" s="10"/>
      <c r="AL37" s="26" t="str">
        <f t="shared" si="5"/>
        <v/>
      </c>
      <c r="AM37" s="9"/>
      <c r="AN37" s="10"/>
      <c r="AP37" s="26" t="str">
        <f t="shared" si="6"/>
        <v/>
      </c>
      <c r="AQ37" s="9"/>
      <c r="AR37" s="9"/>
      <c r="AS37" s="10"/>
      <c r="AU37" s="26" t="str">
        <f t="shared" si="7"/>
        <v/>
      </c>
      <c r="AV37" s="9"/>
      <c r="AW37" s="10"/>
    </row>
    <row r="38" spans="1:49" x14ac:dyDescent="0.2">
      <c r="A38" s="22" t="str">
        <f t="shared" si="8"/>
        <v/>
      </c>
      <c r="B38" s="9"/>
      <c r="C38" s="10"/>
      <c r="E38" s="26" t="str">
        <f t="shared" si="1"/>
        <v/>
      </c>
      <c r="F38" s="9"/>
      <c r="G38" s="10"/>
      <c r="I38" s="26" t="str">
        <f t="shared" si="9"/>
        <v/>
      </c>
      <c r="J38" s="9"/>
      <c r="K38" s="14"/>
      <c r="L38" s="9"/>
      <c r="M38" s="9"/>
      <c r="N38" s="10"/>
      <c r="P38" s="26" t="str">
        <f t="shared" si="2"/>
        <v/>
      </c>
      <c r="Q38" s="9"/>
      <c r="R38" s="10"/>
      <c r="T38" s="26" t="str">
        <f t="shared" si="3"/>
        <v/>
      </c>
      <c r="U38" s="9"/>
      <c r="V38" s="9"/>
      <c r="W38" s="9"/>
      <c r="X38" s="9"/>
      <c r="Y38" s="16"/>
      <c r="Z38" s="10"/>
      <c r="AB38" s="22" t="str">
        <f t="shared" si="10"/>
        <v/>
      </c>
      <c r="AC38" s="9"/>
      <c r="AD38" s="10"/>
      <c r="AF38" s="22" t="str">
        <f t="shared" si="4"/>
        <v/>
      </c>
      <c r="AG38" s="9"/>
      <c r="AH38" s="9"/>
      <c r="AI38" s="9"/>
      <c r="AJ38" s="10"/>
      <c r="AL38" s="26" t="str">
        <f t="shared" si="5"/>
        <v/>
      </c>
      <c r="AM38" s="9"/>
      <c r="AN38" s="10"/>
      <c r="AP38" s="26" t="str">
        <f t="shared" si="6"/>
        <v/>
      </c>
      <c r="AQ38" s="9"/>
      <c r="AR38" s="9"/>
      <c r="AS38" s="10"/>
      <c r="AU38" s="26" t="str">
        <f t="shared" si="7"/>
        <v/>
      </c>
      <c r="AV38" s="9"/>
      <c r="AW38" s="10"/>
    </row>
    <row r="39" spans="1:49" x14ac:dyDescent="0.2">
      <c r="A39" s="22" t="str">
        <f t="shared" si="8"/>
        <v/>
      </c>
      <c r="B39" s="9"/>
      <c r="C39" s="10"/>
      <c r="E39" s="26" t="str">
        <f t="shared" si="1"/>
        <v/>
      </c>
      <c r="F39" s="9"/>
      <c r="G39" s="10"/>
      <c r="I39" s="26" t="str">
        <f t="shared" si="9"/>
        <v/>
      </c>
      <c r="J39" s="9"/>
      <c r="K39" s="14"/>
      <c r="L39" s="9"/>
      <c r="M39" s="9"/>
      <c r="N39" s="10"/>
      <c r="P39" s="26" t="str">
        <f t="shared" si="2"/>
        <v/>
      </c>
      <c r="Q39" s="9"/>
      <c r="R39" s="10"/>
      <c r="T39" s="26" t="str">
        <f t="shared" si="3"/>
        <v/>
      </c>
      <c r="U39" s="9"/>
      <c r="V39" s="9"/>
      <c r="W39" s="9"/>
      <c r="X39" s="9"/>
      <c r="Y39" s="16"/>
      <c r="Z39" s="10"/>
      <c r="AB39" s="22" t="str">
        <f t="shared" si="10"/>
        <v/>
      </c>
      <c r="AC39" s="9"/>
      <c r="AD39" s="10"/>
      <c r="AF39" s="22" t="str">
        <f t="shared" si="4"/>
        <v/>
      </c>
      <c r="AG39" s="9"/>
      <c r="AH39" s="9"/>
      <c r="AI39" s="9"/>
      <c r="AJ39" s="10"/>
      <c r="AL39" s="26" t="str">
        <f t="shared" si="5"/>
        <v/>
      </c>
      <c r="AM39" s="9"/>
      <c r="AN39" s="10"/>
      <c r="AP39" s="26" t="str">
        <f t="shared" si="6"/>
        <v/>
      </c>
      <c r="AQ39" s="9"/>
      <c r="AR39" s="9"/>
      <c r="AS39" s="10"/>
      <c r="AU39" s="26" t="str">
        <f t="shared" si="7"/>
        <v/>
      </c>
      <c r="AV39" s="9"/>
      <c r="AW39" s="10"/>
    </row>
    <row r="40" spans="1:49" x14ac:dyDescent="0.2">
      <c r="A40" s="22" t="str">
        <f t="shared" si="8"/>
        <v/>
      </c>
      <c r="B40" s="9"/>
      <c r="C40" s="10"/>
      <c r="E40" s="26" t="str">
        <f t="shared" si="1"/>
        <v/>
      </c>
      <c r="F40" s="9"/>
      <c r="G40" s="10"/>
      <c r="I40" s="26" t="str">
        <f t="shared" si="9"/>
        <v/>
      </c>
      <c r="J40" s="9"/>
      <c r="K40" s="14"/>
      <c r="L40" s="9"/>
      <c r="M40" s="9"/>
      <c r="N40" s="10"/>
      <c r="P40" s="26" t="str">
        <f t="shared" si="2"/>
        <v/>
      </c>
      <c r="Q40" s="9"/>
      <c r="R40" s="10"/>
      <c r="T40" s="26" t="str">
        <f t="shared" si="3"/>
        <v/>
      </c>
      <c r="U40" s="9"/>
      <c r="V40" s="9"/>
      <c r="W40" s="9"/>
      <c r="X40" s="9"/>
      <c r="Y40" s="16"/>
      <c r="Z40" s="10"/>
      <c r="AB40" s="22" t="str">
        <f t="shared" si="10"/>
        <v/>
      </c>
      <c r="AC40" s="9"/>
      <c r="AD40" s="10"/>
      <c r="AF40" s="22" t="str">
        <f t="shared" si="4"/>
        <v/>
      </c>
      <c r="AG40" s="9"/>
      <c r="AH40" s="9"/>
      <c r="AI40" s="9"/>
      <c r="AJ40" s="10"/>
      <c r="AL40" s="26" t="str">
        <f t="shared" si="5"/>
        <v/>
      </c>
      <c r="AM40" s="9"/>
      <c r="AN40" s="10"/>
      <c r="AP40" s="26" t="str">
        <f t="shared" si="6"/>
        <v/>
      </c>
      <c r="AQ40" s="9"/>
      <c r="AR40" s="9"/>
      <c r="AS40" s="10"/>
      <c r="AU40" s="26" t="str">
        <f t="shared" si="7"/>
        <v/>
      </c>
      <c r="AV40" s="9"/>
      <c r="AW40" s="10"/>
    </row>
    <row r="41" spans="1:49" x14ac:dyDescent="0.2">
      <c r="A41" s="22" t="str">
        <f t="shared" si="8"/>
        <v/>
      </c>
      <c r="B41" s="9"/>
      <c r="C41" s="10"/>
      <c r="E41" s="26" t="str">
        <f t="shared" si="1"/>
        <v/>
      </c>
      <c r="F41" s="9"/>
      <c r="G41" s="10"/>
      <c r="I41" s="26" t="str">
        <f t="shared" si="9"/>
        <v/>
      </c>
      <c r="J41" s="9"/>
      <c r="K41" s="14"/>
      <c r="L41" s="9"/>
      <c r="M41" s="9"/>
      <c r="N41" s="10"/>
      <c r="P41" s="26" t="str">
        <f t="shared" si="2"/>
        <v/>
      </c>
      <c r="Q41" s="9"/>
      <c r="R41" s="10"/>
      <c r="T41" s="26" t="str">
        <f t="shared" si="3"/>
        <v/>
      </c>
      <c r="U41" s="9"/>
      <c r="V41" s="9"/>
      <c r="W41" s="9"/>
      <c r="X41" s="9"/>
      <c r="Y41" s="16"/>
      <c r="Z41" s="10"/>
      <c r="AB41" s="22" t="str">
        <f t="shared" si="10"/>
        <v/>
      </c>
      <c r="AC41" s="9"/>
      <c r="AD41" s="10"/>
      <c r="AF41" s="22" t="str">
        <f t="shared" si="4"/>
        <v/>
      </c>
      <c r="AG41" s="9"/>
      <c r="AH41" s="9"/>
      <c r="AI41" s="9"/>
      <c r="AJ41" s="10"/>
      <c r="AL41" s="26" t="str">
        <f t="shared" si="5"/>
        <v/>
      </c>
      <c r="AM41" s="9"/>
      <c r="AN41" s="10"/>
      <c r="AP41" s="26" t="str">
        <f t="shared" si="6"/>
        <v/>
      </c>
      <c r="AQ41" s="9"/>
      <c r="AR41" s="9"/>
      <c r="AS41" s="10"/>
      <c r="AU41" s="26" t="str">
        <f t="shared" si="7"/>
        <v/>
      </c>
      <c r="AV41" s="9"/>
      <c r="AW41" s="10"/>
    </row>
    <row r="42" spans="1:49" x14ac:dyDescent="0.2">
      <c r="A42" s="22" t="str">
        <f t="shared" si="8"/>
        <v/>
      </c>
      <c r="B42" s="9"/>
      <c r="C42" s="10"/>
      <c r="E42" s="26" t="str">
        <f t="shared" si="1"/>
        <v/>
      </c>
      <c r="F42" s="9"/>
      <c r="G42" s="10"/>
      <c r="I42" s="26" t="str">
        <f t="shared" si="9"/>
        <v/>
      </c>
      <c r="J42" s="9"/>
      <c r="K42" s="14"/>
      <c r="L42" s="9"/>
      <c r="M42" s="9"/>
      <c r="N42" s="10"/>
      <c r="P42" s="26" t="str">
        <f t="shared" si="2"/>
        <v/>
      </c>
      <c r="Q42" s="9"/>
      <c r="R42" s="10"/>
      <c r="T42" s="26" t="str">
        <f t="shared" si="3"/>
        <v/>
      </c>
      <c r="U42" s="9"/>
      <c r="V42" s="9"/>
      <c r="W42" s="9"/>
      <c r="X42" s="9"/>
      <c r="Y42" s="16"/>
      <c r="Z42" s="10"/>
      <c r="AB42" s="22" t="str">
        <f t="shared" si="10"/>
        <v/>
      </c>
      <c r="AC42" s="9"/>
      <c r="AD42" s="10"/>
      <c r="AF42" s="22" t="str">
        <f t="shared" si="4"/>
        <v/>
      </c>
      <c r="AG42" s="9"/>
      <c r="AH42" s="9"/>
      <c r="AI42" s="9"/>
      <c r="AJ42" s="10"/>
      <c r="AL42" s="26" t="str">
        <f t="shared" si="5"/>
        <v/>
      </c>
      <c r="AM42" s="9"/>
      <c r="AN42" s="10"/>
      <c r="AP42" s="26" t="str">
        <f t="shared" si="6"/>
        <v/>
      </c>
      <c r="AQ42" s="9"/>
      <c r="AR42" s="9"/>
      <c r="AS42" s="10"/>
      <c r="AU42" s="26" t="str">
        <f t="shared" si="7"/>
        <v/>
      </c>
      <c r="AV42" s="9"/>
      <c r="AW42" s="10"/>
    </row>
    <row r="43" spans="1:49" x14ac:dyDescent="0.2">
      <c r="A43" s="22" t="str">
        <f t="shared" si="8"/>
        <v/>
      </c>
      <c r="B43" s="9"/>
      <c r="C43" s="10"/>
      <c r="E43" s="26" t="str">
        <f t="shared" si="1"/>
        <v/>
      </c>
      <c r="F43" s="9"/>
      <c r="G43" s="10"/>
      <c r="I43" s="26" t="str">
        <f t="shared" si="9"/>
        <v/>
      </c>
      <c r="J43" s="9"/>
      <c r="K43" s="14"/>
      <c r="L43" s="9"/>
      <c r="M43" s="9"/>
      <c r="N43" s="10"/>
      <c r="P43" s="26" t="str">
        <f t="shared" si="2"/>
        <v/>
      </c>
      <c r="Q43" s="9"/>
      <c r="R43" s="10"/>
      <c r="T43" s="26" t="str">
        <f t="shared" si="3"/>
        <v/>
      </c>
      <c r="U43" s="9"/>
      <c r="V43" s="9"/>
      <c r="W43" s="9"/>
      <c r="X43" s="9"/>
      <c r="Y43" s="16"/>
      <c r="Z43" s="10"/>
      <c r="AB43" s="22" t="str">
        <f t="shared" si="10"/>
        <v/>
      </c>
      <c r="AC43" s="9"/>
      <c r="AD43" s="10"/>
      <c r="AF43" s="22" t="str">
        <f t="shared" si="4"/>
        <v/>
      </c>
      <c r="AG43" s="9"/>
      <c r="AH43" s="9"/>
      <c r="AI43" s="9"/>
      <c r="AJ43" s="10"/>
      <c r="AL43" s="26" t="str">
        <f t="shared" si="5"/>
        <v/>
      </c>
      <c r="AM43" s="9"/>
      <c r="AN43" s="10"/>
      <c r="AP43" s="26" t="str">
        <f t="shared" si="6"/>
        <v/>
      </c>
      <c r="AQ43" s="9"/>
      <c r="AR43" s="9"/>
      <c r="AS43" s="10"/>
      <c r="AU43" s="26" t="str">
        <f t="shared" si="7"/>
        <v/>
      </c>
      <c r="AV43" s="9"/>
      <c r="AW43" s="10"/>
    </row>
    <row r="44" spans="1:49" x14ac:dyDescent="0.2">
      <c r="A44" s="22" t="str">
        <f t="shared" si="8"/>
        <v/>
      </c>
      <c r="B44" s="9"/>
      <c r="C44" s="10"/>
      <c r="E44" s="26" t="str">
        <f t="shared" si="1"/>
        <v/>
      </c>
      <c r="F44" s="9"/>
      <c r="G44" s="10"/>
      <c r="I44" s="26" t="str">
        <f t="shared" si="9"/>
        <v/>
      </c>
      <c r="J44" s="9"/>
      <c r="K44" s="14"/>
      <c r="L44" s="9"/>
      <c r="M44" s="9"/>
      <c r="N44" s="10"/>
      <c r="P44" s="26" t="str">
        <f t="shared" si="2"/>
        <v/>
      </c>
      <c r="Q44" s="9"/>
      <c r="R44" s="10"/>
      <c r="T44" s="26" t="str">
        <f t="shared" si="3"/>
        <v/>
      </c>
      <c r="U44" s="9"/>
      <c r="V44" s="9"/>
      <c r="W44" s="9"/>
      <c r="X44" s="9"/>
      <c r="Y44" s="16"/>
      <c r="Z44" s="10"/>
      <c r="AB44" s="22" t="str">
        <f t="shared" si="10"/>
        <v/>
      </c>
      <c r="AC44" s="9"/>
      <c r="AD44" s="10"/>
      <c r="AF44" s="22" t="str">
        <f t="shared" si="4"/>
        <v/>
      </c>
      <c r="AG44" s="9"/>
      <c r="AH44" s="9"/>
      <c r="AI44" s="9"/>
      <c r="AJ44" s="10"/>
      <c r="AL44" s="26" t="str">
        <f t="shared" si="5"/>
        <v/>
      </c>
      <c r="AM44" s="9"/>
      <c r="AN44" s="10"/>
      <c r="AP44" s="26" t="str">
        <f t="shared" si="6"/>
        <v/>
      </c>
      <c r="AQ44" s="9"/>
      <c r="AR44" s="9"/>
      <c r="AS44" s="10"/>
      <c r="AU44" s="26" t="str">
        <f t="shared" si="7"/>
        <v/>
      </c>
      <c r="AV44" s="9"/>
      <c r="AW44" s="10"/>
    </row>
    <row r="45" spans="1:49" x14ac:dyDescent="0.2">
      <c r="A45" s="22" t="str">
        <f t="shared" si="8"/>
        <v/>
      </c>
      <c r="B45" s="9"/>
      <c r="C45" s="10"/>
      <c r="E45" s="26" t="str">
        <f t="shared" si="1"/>
        <v/>
      </c>
      <c r="F45" s="9"/>
      <c r="G45" s="10"/>
      <c r="I45" s="26" t="str">
        <f t="shared" si="9"/>
        <v/>
      </c>
      <c r="J45" s="9"/>
      <c r="K45" s="14"/>
      <c r="L45" s="9"/>
      <c r="M45" s="9"/>
      <c r="N45" s="10"/>
      <c r="P45" s="26" t="str">
        <f t="shared" si="2"/>
        <v/>
      </c>
      <c r="Q45" s="9"/>
      <c r="R45" s="10"/>
      <c r="T45" s="26" t="str">
        <f t="shared" si="3"/>
        <v/>
      </c>
      <c r="U45" s="9"/>
      <c r="V45" s="9"/>
      <c r="W45" s="9"/>
      <c r="X45" s="9"/>
      <c r="Y45" s="16"/>
      <c r="Z45" s="10"/>
      <c r="AB45" s="22" t="str">
        <f t="shared" si="10"/>
        <v/>
      </c>
      <c r="AC45" s="9"/>
      <c r="AD45" s="10"/>
      <c r="AF45" s="22" t="str">
        <f t="shared" si="4"/>
        <v/>
      </c>
      <c r="AG45" s="9"/>
      <c r="AH45" s="9"/>
      <c r="AI45" s="9"/>
      <c r="AJ45" s="10"/>
      <c r="AL45" s="26" t="str">
        <f t="shared" si="5"/>
        <v/>
      </c>
      <c r="AM45" s="9"/>
      <c r="AN45" s="10"/>
      <c r="AP45" s="26" t="str">
        <f t="shared" si="6"/>
        <v/>
      </c>
      <c r="AQ45" s="9"/>
      <c r="AR45" s="9"/>
      <c r="AS45" s="10"/>
      <c r="AU45" s="26" t="str">
        <f t="shared" si="7"/>
        <v/>
      </c>
      <c r="AV45" s="9"/>
      <c r="AW45" s="10"/>
    </row>
    <row r="46" spans="1:49" x14ac:dyDescent="0.2">
      <c r="A46" s="22" t="str">
        <f t="shared" si="8"/>
        <v/>
      </c>
      <c r="B46" s="9"/>
      <c r="C46" s="10"/>
      <c r="E46" s="26" t="str">
        <f t="shared" si="1"/>
        <v/>
      </c>
      <c r="F46" s="9"/>
      <c r="G46" s="10"/>
      <c r="I46" s="26" t="str">
        <f t="shared" si="9"/>
        <v/>
      </c>
      <c r="J46" s="9"/>
      <c r="K46" s="14"/>
      <c r="L46" s="9"/>
      <c r="M46" s="9"/>
      <c r="N46" s="10"/>
      <c r="P46" s="26" t="str">
        <f t="shared" si="2"/>
        <v/>
      </c>
      <c r="Q46" s="9"/>
      <c r="R46" s="10"/>
      <c r="T46" s="26" t="str">
        <f t="shared" si="3"/>
        <v/>
      </c>
      <c r="U46" s="9"/>
      <c r="V46" s="9"/>
      <c r="W46" s="9"/>
      <c r="X46" s="9"/>
      <c r="Y46" s="16"/>
      <c r="Z46" s="10"/>
      <c r="AB46" s="22" t="str">
        <f t="shared" si="10"/>
        <v/>
      </c>
      <c r="AC46" s="9"/>
      <c r="AD46" s="10"/>
      <c r="AF46" s="22" t="str">
        <f t="shared" si="4"/>
        <v/>
      </c>
      <c r="AG46" s="9"/>
      <c r="AH46" s="9"/>
      <c r="AI46" s="9"/>
      <c r="AJ46" s="10"/>
      <c r="AL46" s="26" t="str">
        <f t="shared" si="5"/>
        <v/>
      </c>
      <c r="AM46" s="9"/>
      <c r="AN46" s="10"/>
      <c r="AP46" s="26" t="str">
        <f t="shared" si="6"/>
        <v/>
      </c>
      <c r="AQ46" s="9"/>
      <c r="AR46" s="9"/>
      <c r="AS46" s="10"/>
      <c r="AU46" s="26" t="str">
        <f t="shared" si="7"/>
        <v/>
      </c>
      <c r="AV46" s="9"/>
      <c r="AW46" s="10"/>
    </row>
    <row r="47" spans="1:49" x14ac:dyDescent="0.2">
      <c r="A47" s="22" t="str">
        <f t="shared" si="8"/>
        <v/>
      </c>
      <c r="B47" s="9"/>
      <c r="C47" s="10"/>
      <c r="E47" s="26" t="str">
        <f t="shared" si="1"/>
        <v/>
      </c>
      <c r="F47" s="9"/>
      <c r="G47" s="10"/>
      <c r="I47" s="26" t="str">
        <f t="shared" si="9"/>
        <v/>
      </c>
      <c r="J47" s="9"/>
      <c r="K47" s="14"/>
      <c r="L47" s="9"/>
      <c r="M47" s="9"/>
      <c r="N47" s="10"/>
      <c r="P47" s="26" t="str">
        <f t="shared" si="2"/>
        <v/>
      </c>
      <c r="Q47" s="9"/>
      <c r="R47" s="10"/>
      <c r="T47" s="26" t="str">
        <f t="shared" si="3"/>
        <v/>
      </c>
      <c r="U47" s="9"/>
      <c r="V47" s="9"/>
      <c r="W47" s="9"/>
      <c r="X47" s="9"/>
      <c r="Y47" s="16"/>
      <c r="Z47" s="10"/>
      <c r="AB47" s="22" t="str">
        <f t="shared" si="10"/>
        <v/>
      </c>
      <c r="AC47" s="9"/>
      <c r="AD47" s="10"/>
      <c r="AF47" s="22" t="str">
        <f t="shared" si="4"/>
        <v/>
      </c>
      <c r="AG47" s="9"/>
      <c r="AH47" s="9"/>
      <c r="AI47" s="9"/>
      <c r="AJ47" s="10"/>
      <c r="AL47" s="26" t="str">
        <f t="shared" si="5"/>
        <v/>
      </c>
      <c r="AM47" s="9"/>
      <c r="AN47" s="10"/>
      <c r="AP47" s="26" t="str">
        <f t="shared" si="6"/>
        <v/>
      </c>
      <c r="AQ47" s="9"/>
      <c r="AR47" s="9"/>
      <c r="AS47" s="10"/>
      <c r="AU47" s="26" t="str">
        <f t="shared" si="7"/>
        <v/>
      </c>
      <c r="AV47" s="9"/>
      <c r="AW47" s="10"/>
    </row>
    <row r="48" spans="1:49" x14ac:dyDescent="0.2">
      <c r="A48" s="22" t="str">
        <f t="shared" si="8"/>
        <v/>
      </c>
      <c r="B48" s="9"/>
      <c r="C48" s="10"/>
      <c r="E48" s="26" t="str">
        <f t="shared" si="1"/>
        <v/>
      </c>
      <c r="F48" s="9"/>
      <c r="G48" s="10"/>
      <c r="I48" s="26" t="str">
        <f t="shared" si="9"/>
        <v/>
      </c>
      <c r="J48" s="9"/>
      <c r="K48" s="14"/>
      <c r="L48" s="9"/>
      <c r="M48" s="9"/>
      <c r="N48" s="10"/>
      <c r="P48" s="26" t="str">
        <f t="shared" si="2"/>
        <v/>
      </c>
      <c r="Q48" s="9"/>
      <c r="R48" s="10"/>
      <c r="T48" s="26" t="str">
        <f t="shared" si="3"/>
        <v/>
      </c>
      <c r="U48" s="9"/>
      <c r="V48" s="9"/>
      <c r="W48" s="9"/>
      <c r="X48" s="9"/>
      <c r="Y48" s="16"/>
      <c r="Z48" s="10"/>
      <c r="AB48" s="22" t="str">
        <f t="shared" si="10"/>
        <v/>
      </c>
      <c r="AC48" s="9"/>
      <c r="AD48" s="10"/>
      <c r="AF48" s="22" t="str">
        <f t="shared" si="4"/>
        <v/>
      </c>
      <c r="AG48" s="9"/>
      <c r="AH48" s="9"/>
      <c r="AI48" s="9"/>
      <c r="AJ48" s="10"/>
      <c r="AL48" s="26" t="str">
        <f t="shared" si="5"/>
        <v/>
      </c>
      <c r="AM48" s="9"/>
      <c r="AN48" s="10"/>
      <c r="AP48" s="26" t="str">
        <f t="shared" si="6"/>
        <v/>
      </c>
      <c r="AQ48" s="9"/>
      <c r="AR48" s="9"/>
      <c r="AS48" s="10"/>
      <c r="AU48" s="26" t="str">
        <f t="shared" si="7"/>
        <v/>
      </c>
      <c r="AV48" s="9"/>
      <c r="AW48" s="10"/>
    </row>
    <row r="49" spans="1:49" x14ac:dyDescent="0.2">
      <c r="A49" s="22" t="str">
        <f t="shared" si="8"/>
        <v/>
      </c>
      <c r="B49" s="9"/>
      <c r="C49" s="10"/>
      <c r="E49" s="26" t="str">
        <f t="shared" si="1"/>
        <v/>
      </c>
      <c r="F49" s="9"/>
      <c r="G49" s="10"/>
      <c r="I49" s="26" t="str">
        <f t="shared" si="9"/>
        <v/>
      </c>
      <c r="J49" s="9"/>
      <c r="K49" s="14"/>
      <c r="L49" s="9"/>
      <c r="M49" s="9"/>
      <c r="N49" s="10"/>
      <c r="P49" s="26" t="str">
        <f t="shared" si="2"/>
        <v/>
      </c>
      <c r="Q49" s="9"/>
      <c r="R49" s="10"/>
      <c r="T49" s="26" t="str">
        <f t="shared" si="3"/>
        <v/>
      </c>
      <c r="U49" s="9"/>
      <c r="V49" s="9"/>
      <c r="W49" s="9"/>
      <c r="X49" s="9"/>
      <c r="Y49" s="16"/>
      <c r="Z49" s="10"/>
      <c r="AB49" s="22" t="str">
        <f t="shared" si="10"/>
        <v/>
      </c>
      <c r="AC49" s="9"/>
      <c r="AD49" s="10"/>
      <c r="AF49" s="22" t="str">
        <f t="shared" si="4"/>
        <v/>
      </c>
      <c r="AG49" s="9"/>
      <c r="AH49" s="9"/>
      <c r="AI49" s="9"/>
      <c r="AJ49" s="10"/>
      <c r="AL49" s="26" t="str">
        <f t="shared" si="5"/>
        <v/>
      </c>
      <c r="AM49" s="9"/>
      <c r="AN49" s="10"/>
      <c r="AP49" s="26" t="str">
        <f t="shared" si="6"/>
        <v/>
      </c>
      <c r="AQ49" s="9"/>
      <c r="AR49" s="9"/>
      <c r="AS49" s="10"/>
      <c r="AU49" s="26" t="str">
        <f t="shared" si="7"/>
        <v/>
      </c>
      <c r="AV49" s="9"/>
      <c r="AW49" s="10"/>
    </row>
    <row r="50" spans="1:49" x14ac:dyDescent="0.2">
      <c r="A50" s="22" t="str">
        <f t="shared" si="8"/>
        <v/>
      </c>
      <c r="B50" s="9"/>
      <c r="C50" s="10"/>
      <c r="E50" s="26" t="str">
        <f t="shared" si="1"/>
        <v/>
      </c>
      <c r="F50" s="9"/>
      <c r="G50" s="10"/>
      <c r="I50" s="26" t="str">
        <f t="shared" si="9"/>
        <v/>
      </c>
      <c r="J50" s="9"/>
      <c r="K50" s="14"/>
      <c r="L50" s="9"/>
      <c r="M50" s="9"/>
      <c r="N50" s="10"/>
      <c r="P50" s="26" t="str">
        <f t="shared" si="2"/>
        <v/>
      </c>
      <c r="Q50" s="9"/>
      <c r="R50" s="10"/>
      <c r="T50" s="26" t="str">
        <f t="shared" si="3"/>
        <v/>
      </c>
      <c r="U50" s="9"/>
      <c r="V50" s="9"/>
      <c r="W50" s="9"/>
      <c r="X50" s="9"/>
      <c r="Y50" s="16"/>
      <c r="Z50" s="10"/>
      <c r="AB50" s="22" t="str">
        <f t="shared" si="10"/>
        <v/>
      </c>
      <c r="AC50" s="9"/>
      <c r="AD50" s="10"/>
      <c r="AF50" s="22" t="str">
        <f t="shared" si="4"/>
        <v/>
      </c>
      <c r="AG50" s="9"/>
      <c r="AH50" s="9"/>
      <c r="AI50" s="9"/>
      <c r="AJ50" s="10"/>
      <c r="AL50" s="26" t="str">
        <f t="shared" si="5"/>
        <v/>
      </c>
      <c r="AM50" s="9"/>
      <c r="AN50" s="10"/>
      <c r="AP50" s="26" t="str">
        <f t="shared" si="6"/>
        <v/>
      </c>
      <c r="AQ50" s="9"/>
      <c r="AR50" s="9"/>
      <c r="AS50" s="10"/>
      <c r="AU50" s="26" t="str">
        <f t="shared" si="7"/>
        <v/>
      </c>
      <c r="AV50" s="9"/>
      <c r="AW50" s="10"/>
    </row>
    <row r="51" spans="1:49" x14ac:dyDescent="0.2">
      <c r="A51" s="22" t="str">
        <f t="shared" si="8"/>
        <v/>
      </c>
      <c r="B51" s="9"/>
      <c r="C51" s="10"/>
      <c r="E51" s="26" t="str">
        <f t="shared" si="1"/>
        <v/>
      </c>
      <c r="F51" s="9"/>
      <c r="G51" s="10"/>
      <c r="I51" s="26" t="str">
        <f t="shared" si="9"/>
        <v/>
      </c>
      <c r="J51" s="9"/>
      <c r="K51" s="14"/>
      <c r="L51" s="9"/>
      <c r="M51" s="9"/>
      <c r="N51" s="10"/>
      <c r="P51" s="26" t="str">
        <f t="shared" si="2"/>
        <v/>
      </c>
      <c r="Q51" s="9"/>
      <c r="R51" s="10"/>
      <c r="T51" s="26" t="str">
        <f t="shared" si="3"/>
        <v/>
      </c>
      <c r="U51" s="9"/>
      <c r="V51" s="9"/>
      <c r="W51" s="9"/>
      <c r="X51" s="9"/>
      <c r="Y51" s="16"/>
      <c r="Z51" s="10"/>
      <c r="AB51" s="22" t="str">
        <f t="shared" si="10"/>
        <v/>
      </c>
      <c r="AC51" s="9"/>
      <c r="AD51" s="10"/>
      <c r="AF51" s="22" t="str">
        <f t="shared" si="4"/>
        <v/>
      </c>
      <c r="AG51" s="9"/>
      <c r="AH51" s="9"/>
      <c r="AI51" s="9"/>
      <c r="AJ51" s="10"/>
      <c r="AL51" s="26" t="str">
        <f t="shared" si="5"/>
        <v/>
      </c>
      <c r="AM51" s="9"/>
      <c r="AN51" s="10"/>
      <c r="AP51" s="26" t="str">
        <f t="shared" si="6"/>
        <v/>
      </c>
      <c r="AQ51" s="9"/>
      <c r="AR51" s="9"/>
      <c r="AS51" s="10"/>
      <c r="AU51" s="26" t="str">
        <f t="shared" si="7"/>
        <v/>
      </c>
      <c r="AV51" s="9"/>
      <c r="AW51" s="10"/>
    </row>
    <row r="52" spans="1:49" x14ac:dyDescent="0.2">
      <c r="A52" s="22" t="str">
        <f t="shared" si="8"/>
        <v/>
      </c>
      <c r="B52" s="9"/>
      <c r="C52" s="10"/>
      <c r="E52" s="26" t="str">
        <f t="shared" si="1"/>
        <v/>
      </c>
      <c r="F52" s="9"/>
      <c r="G52" s="10"/>
      <c r="I52" s="26" t="str">
        <f t="shared" si="9"/>
        <v/>
      </c>
      <c r="J52" s="9"/>
      <c r="K52" s="14"/>
      <c r="L52" s="9"/>
      <c r="M52" s="9"/>
      <c r="N52" s="10"/>
      <c r="P52" s="26" t="str">
        <f t="shared" si="2"/>
        <v/>
      </c>
      <c r="Q52" s="9"/>
      <c r="R52" s="10"/>
      <c r="T52" s="26" t="str">
        <f t="shared" si="3"/>
        <v/>
      </c>
      <c r="U52" s="9"/>
      <c r="V52" s="9"/>
      <c r="W52" s="9"/>
      <c r="X52" s="9"/>
      <c r="Y52" s="16"/>
      <c r="Z52" s="10"/>
      <c r="AB52" s="22" t="str">
        <f t="shared" si="10"/>
        <v/>
      </c>
      <c r="AC52" s="9"/>
      <c r="AD52" s="10"/>
      <c r="AF52" s="22" t="str">
        <f t="shared" si="4"/>
        <v/>
      </c>
      <c r="AG52" s="9"/>
      <c r="AH52" s="9"/>
      <c r="AI52" s="9"/>
      <c r="AJ52" s="10"/>
      <c r="AL52" s="26" t="str">
        <f t="shared" si="5"/>
        <v/>
      </c>
      <c r="AM52" s="9"/>
      <c r="AN52" s="10"/>
      <c r="AP52" s="26" t="str">
        <f t="shared" si="6"/>
        <v/>
      </c>
      <c r="AQ52" s="9"/>
      <c r="AR52" s="9"/>
      <c r="AS52" s="10"/>
      <c r="AU52" s="26" t="str">
        <f t="shared" si="7"/>
        <v/>
      </c>
      <c r="AV52" s="9"/>
      <c r="AW52" s="10"/>
    </row>
    <row r="53" spans="1:49" x14ac:dyDescent="0.2">
      <c r="A53" s="22" t="str">
        <f t="shared" si="8"/>
        <v/>
      </c>
      <c r="B53" s="9"/>
      <c r="C53" s="10"/>
      <c r="E53" s="26" t="str">
        <f t="shared" si="1"/>
        <v/>
      </c>
      <c r="F53" s="9"/>
      <c r="G53" s="10"/>
      <c r="I53" s="26" t="str">
        <f t="shared" si="9"/>
        <v/>
      </c>
      <c r="J53" s="9"/>
      <c r="K53" s="14"/>
      <c r="L53" s="9"/>
      <c r="M53" s="9"/>
      <c r="N53" s="10"/>
      <c r="P53" s="26" t="str">
        <f t="shared" si="2"/>
        <v/>
      </c>
      <c r="Q53" s="9"/>
      <c r="R53" s="10"/>
      <c r="T53" s="26" t="str">
        <f t="shared" si="3"/>
        <v/>
      </c>
      <c r="U53" s="9"/>
      <c r="V53" s="9"/>
      <c r="W53" s="9"/>
      <c r="X53" s="9"/>
      <c r="Y53" s="16"/>
      <c r="Z53" s="10"/>
      <c r="AB53" s="22" t="str">
        <f t="shared" si="10"/>
        <v/>
      </c>
      <c r="AC53" s="9"/>
      <c r="AD53" s="10"/>
      <c r="AF53" s="22" t="str">
        <f t="shared" si="4"/>
        <v/>
      </c>
      <c r="AG53" s="9"/>
      <c r="AH53" s="9"/>
      <c r="AI53" s="9"/>
      <c r="AJ53" s="10"/>
      <c r="AL53" s="26" t="str">
        <f t="shared" si="5"/>
        <v/>
      </c>
      <c r="AM53" s="9"/>
      <c r="AN53" s="10"/>
      <c r="AP53" s="26" t="str">
        <f t="shared" si="6"/>
        <v/>
      </c>
      <c r="AQ53" s="9"/>
      <c r="AR53" s="9"/>
      <c r="AS53" s="10"/>
      <c r="AU53" s="26" t="str">
        <f t="shared" si="7"/>
        <v/>
      </c>
      <c r="AV53" s="9"/>
      <c r="AW53" s="10"/>
    </row>
    <row r="54" spans="1:49" x14ac:dyDescent="0.2">
      <c r="A54" s="22" t="str">
        <f t="shared" si="8"/>
        <v/>
      </c>
      <c r="B54" s="9"/>
      <c r="C54" s="10"/>
      <c r="E54" s="26" t="str">
        <f t="shared" si="1"/>
        <v/>
      </c>
      <c r="F54" s="9"/>
      <c r="G54" s="10"/>
      <c r="I54" s="26" t="str">
        <f t="shared" si="9"/>
        <v/>
      </c>
      <c r="J54" s="9"/>
      <c r="K54" s="14"/>
      <c r="L54" s="9"/>
      <c r="M54" s="9"/>
      <c r="N54" s="10"/>
      <c r="P54" s="26" t="str">
        <f t="shared" si="2"/>
        <v/>
      </c>
      <c r="Q54" s="9"/>
      <c r="R54" s="10"/>
      <c r="T54" s="26" t="str">
        <f t="shared" si="3"/>
        <v/>
      </c>
      <c r="U54" s="9"/>
      <c r="V54" s="9"/>
      <c r="W54" s="9"/>
      <c r="X54" s="9"/>
      <c r="Y54" s="16"/>
      <c r="Z54" s="10"/>
      <c r="AB54" s="22" t="str">
        <f t="shared" si="10"/>
        <v/>
      </c>
      <c r="AC54" s="9"/>
      <c r="AD54" s="10"/>
      <c r="AF54" s="22" t="str">
        <f t="shared" si="4"/>
        <v/>
      </c>
      <c r="AG54" s="9"/>
      <c r="AH54" s="9"/>
      <c r="AI54" s="9"/>
      <c r="AJ54" s="10"/>
      <c r="AL54" s="26" t="str">
        <f t="shared" si="5"/>
        <v/>
      </c>
      <c r="AM54" s="9"/>
      <c r="AN54" s="10"/>
      <c r="AP54" s="26" t="str">
        <f t="shared" si="6"/>
        <v/>
      </c>
      <c r="AQ54" s="9"/>
      <c r="AR54" s="9"/>
      <c r="AS54" s="10"/>
      <c r="AU54" s="26" t="str">
        <f t="shared" si="7"/>
        <v/>
      </c>
      <c r="AV54" s="9"/>
      <c r="AW54" s="10"/>
    </row>
    <row r="55" spans="1:49" x14ac:dyDescent="0.2">
      <c r="A55" s="22" t="str">
        <f t="shared" si="8"/>
        <v/>
      </c>
      <c r="B55" s="9"/>
      <c r="C55" s="10"/>
      <c r="E55" s="26" t="str">
        <f t="shared" si="1"/>
        <v/>
      </c>
      <c r="F55" s="9"/>
      <c r="G55" s="10"/>
      <c r="I55" s="26" t="str">
        <f t="shared" si="9"/>
        <v/>
      </c>
      <c r="J55" s="9"/>
      <c r="K55" s="14"/>
      <c r="L55" s="9"/>
      <c r="M55" s="9"/>
      <c r="N55" s="10"/>
      <c r="P55" s="26" t="str">
        <f t="shared" si="2"/>
        <v/>
      </c>
      <c r="Q55" s="9"/>
      <c r="R55" s="10"/>
      <c r="T55" s="26" t="str">
        <f t="shared" si="3"/>
        <v/>
      </c>
      <c r="U55" s="9"/>
      <c r="V55" s="9"/>
      <c r="W55" s="9"/>
      <c r="X55" s="9"/>
      <c r="Y55" s="16"/>
      <c r="Z55" s="10"/>
      <c r="AB55" s="22" t="str">
        <f t="shared" si="10"/>
        <v/>
      </c>
      <c r="AC55" s="9"/>
      <c r="AD55" s="10"/>
      <c r="AF55" s="22" t="str">
        <f t="shared" si="4"/>
        <v/>
      </c>
      <c r="AG55" s="9"/>
      <c r="AH55" s="9"/>
      <c r="AI55" s="9"/>
      <c r="AJ55" s="10"/>
      <c r="AL55" s="26" t="str">
        <f t="shared" si="5"/>
        <v/>
      </c>
      <c r="AM55" s="9"/>
      <c r="AN55" s="10"/>
      <c r="AP55" s="26" t="str">
        <f t="shared" si="6"/>
        <v/>
      </c>
      <c r="AQ55" s="9"/>
      <c r="AR55" s="9"/>
      <c r="AS55" s="10"/>
      <c r="AU55" s="26" t="str">
        <f t="shared" si="7"/>
        <v/>
      </c>
      <c r="AV55" s="9"/>
      <c r="AW55" s="10"/>
    </row>
    <row r="56" spans="1:49" x14ac:dyDescent="0.2">
      <c r="A56" s="22" t="str">
        <f t="shared" si="8"/>
        <v/>
      </c>
      <c r="B56" s="9"/>
      <c r="C56" s="10"/>
      <c r="E56" s="26" t="str">
        <f t="shared" si="1"/>
        <v/>
      </c>
      <c r="F56" s="9"/>
      <c r="G56" s="10"/>
      <c r="I56" s="26" t="str">
        <f t="shared" si="9"/>
        <v/>
      </c>
      <c r="J56" s="9"/>
      <c r="K56" s="14"/>
      <c r="L56" s="9"/>
      <c r="M56" s="9"/>
      <c r="N56" s="10"/>
      <c r="P56" s="26" t="str">
        <f t="shared" si="2"/>
        <v/>
      </c>
      <c r="Q56" s="9"/>
      <c r="R56" s="10"/>
      <c r="T56" s="26" t="str">
        <f t="shared" si="3"/>
        <v/>
      </c>
      <c r="U56" s="9"/>
      <c r="V56" s="9"/>
      <c r="W56" s="9"/>
      <c r="X56" s="9"/>
      <c r="Y56" s="16"/>
      <c r="Z56" s="10"/>
      <c r="AB56" s="22" t="str">
        <f t="shared" si="10"/>
        <v/>
      </c>
      <c r="AC56" s="9"/>
      <c r="AD56" s="10"/>
      <c r="AF56" s="22" t="str">
        <f t="shared" si="4"/>
        <v/>
      </c>
      <c r="AG56" s="9"/>
      <c r="AH56" s="9"/>
      <c r="AI56" s="9"/>
      <c r="AJ56" s="10"/>
      <c r="AL56" s="26" t="str">
        <f t="shared" si="5"/>
        <v/>
      </c>
      <c r="AM56" s="9"/>
      <c r="AN56" s="10"/>
      <c r="AP56" s="26" t="str">
        <f t="shared" si="6"/>
        <v/>
      </c>
      <c r="AQ56" s="9"/>
      <c r="AR56" s="9"/>
      <c r="AS56" s="10"/>
      <c r="AU56" s="26" t="str">
        <f t="shared" si="7"/>
        <v/>
      </c>
      <c r="AV56" s="9"/>
      <c r="AW56" s="10"/>
    </row>
    <row r="57" spans="1:49" x14ac:dyDescent="0.2">
      <c r="A57" s="22" t="str">
        <f t="shared" si="8"/>
        <v/>
      </c>
      <c r="B57" s="9"/>
      <c r="C57" s="10"/>
      <c r="E57" s="26" t="str">
        <f t="shared" si="1"/>
        <v/>
      </c>
      <c r="F57" s="9"/>
      <c r="G57" s="10"/>
      <c r="I57" s="26" t="str">
        <f t="shared" si="9"/>
        <v/>
      </c>
      <c r="J57" s="9"/>
      <c r="K57" s="14"/>
      <c r="L57" s="9"/>
      <c r="M57" s="9"/>
      <c r="N57" s="10"/>
      <c r="P57" s="26" t="str">
        <f t="shared" si="2"/>
        <v/>
      </c>
      <c r="Q57" s="9"/>
      <c r="R57" s="10"/>
      <c r="T57" s="26" t="str">
        <f t="shared" si="3"/>
        <v/>
      </c>
      <c r="U57" s="9"/>
      <c r="V57" s="9"/>
      <c r="W57" s="9"/>
      <c r="X57" s="9"/>
      <c r="Y57" s="16"/>
      <c r="Z57" s="10"/>
      <c r="AB57" s="22" t="str">
        <f t="shared" si="10"/>
        <v/>
      </c>
      <c r="AC57" s="9"/>
      <c r="AD57" s="10"/>
      <c r="AF57" s="22" t="str">
        <f t="shared" si="4"/>
        <v/>
      </c>
      <c r="AG57" s="9"/>
      <c r="AH57" s="9"/>
      <c r="AI57" s="9"/>
      <c r="AJ57" s="10"/>
      <c r="AL57" s="26" t="str">
        <f t="shared" si="5"/>
        <v/>
      </c>
      <c r="AM57" s="9"/>
      <c r="AN57" s="10"/>
      <c r="AP57" s="26" t="str">
        <f t="shared" si="6"/>
        <v/>
      </c>
      <c r="AQ57" s="9"/>
      <c r="AR57" s="9"/>
      <c r="AS57" s="10"/>
      <c r="AU57" s="26" t="str">
        <f t="shared" si="7"/>
        <v/>
      </c>
      <c r="AV57" s="9"/>
      <c r="AW57" s="10"/>
    </row>
    <row r="58" spans="1:49" x14ac:dyDescent="0.2">
      <c r="A58" s="22" t="str">
        <f t="shared" si="8"/>
        <v/>
      </c>
      <c r="B58" s="9"/>
      <c r="C58" s="10"/>
      <c r="E58" s="26" t="str">
        <f t="shared" si="1"/>
        <v/>
      </c>
      <c r="F58" s="9"/>
      <c r="G58" s="10"/>
      <c r="I58" s="26" t="str">
        <f t="shared" si="9"/>
        <v/>
      </c>
      <c r="J58" s="9"/>
      <c r="K58" s="14"/>
      <c r="L58" s="9"/>
      <c r="M58" s="9"/>
      <c r="N58" s="10"/>
      <c r="P58" s="26" t="str">
        <f t="shared" si="2"/>
        <v/>
      </c>
      <c r="Q58" s="9"/>
      <c r="R58" s="10"/>
      <c r="T58" s="26" t="str">
        <f t="shared" si="3"/>
        <v/>
      </c>
      <c r="U58" s="9"/>
      <c r="V58" s="9"/>
      <c r="W58" s="9"/>
      <c r="X58" s="9"/>
      <c r="Y58" s="16"/>
      <c r="Z58" s="10"/>
      <c r="AB58" s="22" t="str">
        <f t="shared" si="10"/>
        <v/>
      </c>
      <c r="AC58" s="9"/>
      <c r="AD58" s="10"/>
      <c r="AF58" s="22" t="str">
        <f t="shared" si="4"/>
        <v/>
      </c>
      <c r="AG58" s="9"/>
      <c r="AH58" s="9"/>
      <c r="AI58" s="9"/>
      <c r="AJ58" s="10"/>
      <c r="AL58" s="26" t="str">
        <f t="shared" si="5"/>
        <v/>
      </c>
      <c r="AM58" s="9"/>
      <c r="AN58" s="10"/>
      <c r="AP58" s="26" t="str">
        <f t="shared" si="6"/>
        <v/>
      </c>
      <c r="AQ58" s="9"/>
      <c r="AR58" s="9"/>
      <c r="AS58" s="10"/>
      <c r="AU58" s="26" t="str">
        <f t="shared" si="7"/>
        <v/>
      </c>
      <c r="AV58" s="9"/>
      <c r="AW58" s="10"/>
    </row>
    <row r="59" spans="1:49" x14ac:dyDescent="0.2">
      <c r="A59" s="22" t="str">
        <f t="shared" si="8"/>
        <v/>
      </c>
      <c r="B59" s="9"/>
      <c r="C59" s="10"/>
      <c r="E59" s="26" t="str">
        <f t="shared" si="1"/>
        <v/>
      </c>
      <c r="F59" s="9"/>
      <c r="G59" s="10"/>
      <c r="I59" s="26" t="str">
        <f t="shared" si="9"/>
        <v/>
      </c>
      <c r="J59" s="9"/>
      <c r="K59" s="14"/>
      <c r="L59" s="9"/>
      <c r="M59" s="9"/>
      <c r="N59" s="10"/>
      <c r="P59" s="26" t="str">
        <f t="shared" si="2"/>
        <v/>
      </c>
      <c r="Q59" s="9"/>
      <c r="R59" s="10"/>
      <c r="T59" s="26" t="str">
        <f t="shared" si="3"/>
        <v/>
      </c>
      <c r="U59" s="9"/>
      <c r="V59" s="9"/>
      <c r="W59" s="9"/>
      <c r="X59" s="9"/>
      <c r="Y59" s="16"/>
      <c r="Z59" s="10"/>
      <c r="AB59" s="22" t="str">
        <f t="shared" si="10"/>
        <v/>
      </c>
      <c r="AC59" s="9"/>
      <c r="AD59" s="10"/>
      <c r="AF59" s="22" t="str">
        <f t="shared" si="4"/>
        <v/>
      </c>
      <c r="AG59" s="9"/>
      <c r="AH59" s="9"/>
      <c r="AI59" s="9"/>
      <c r="AJ59" s="10"/>
      <c r="AL59" s="26" t="str">
        <f t="shared" si="5"/>
        <v/>
      </c>
      <c r="AM59" s="9"/>
      <c r="AN59" s="10"/>
      <c r="AP59" s="26" t="str">
        <f t="shared" si="6"/>
        <v/>
      </c>
      <c r="AQ59" s="9"/>
      <c r="AR59" s="9"/>
      <c r="AS59" s="10"/>
      <c r="AU59" s="26" t="str">
        <f t="shared" si="7"/>
        <v/>
      </c>
      <c r="AV59" s="9"/>
      <c r="AW59" s="10"/>
    </row>
    <row r="60" spans="1:49" x14ac:dyDescent="0.2">
      <c r="A60" s="22" t="str">
        <f t="shared" si="8"/>
        <v/>
      </c>
      <c r="B60" s="9"/>
      <c r="C60" s="10"/>
      <c r="E60" s="26" t="str">
        <f t="shared" si="1"/>
        <v/>
      </c>
      <c r="F60" s="9"/>
      <c r="G60" s="10"/>
      <c r="I60" s="26" t="str">
        <f t="shared" si="9"/>
        <v/>
      </c>
      <c r="J60" s="9"/>
      <c r="K60" s="14"/>
      <c r="L60" s="9"/>
      <c r="M60" s="9"/>
      <c r="N60" s="10"/>
      <c r="P60" s="26" t="str">
        <f t="shared" si="2"/>
        <v/>
      </c>
      <c r="Q60" s="9"/>
      <c r="R60" s="10"/>
      <c r="T60" s="26" t="str">
        <f t="shared" si="3"/>
        <v/>
      </c>
      <c r="U60" s="9"/>
      <c r="V60" s="9"/>
      <c r="W60" s="9"/>
      <c r="X60" s="9"/>
      <c r="Y60" s="16"/>
      <c r="Z60" s="10"/>
      <c r="AB60" s="22" t="str">
        <f t="shared" si="10"/>
        <v/>
      </c>
      <c r="AC60" s="9"/>
      <c r="AD60" s="10"/>
      <c r="AF60" s="22" t="str">
        <f t="shared" si="4"/>
        <v/>
      </c>
      <c r="AG60" s="9"/>
      <c r="AH60" s="9"/>
      <c r="AI60" s="9"/>
      <c r="AJ60" s="10"/>
      <c r="AL60" s="26" t="str">
        <f t="shared" si="5"/>
        <v/>
      </c>
      <c r="AM60" s="9"/>
      <c r="AN60" s="10"/>
      <c r="AP60" s="26" t="str">
        <f t="shared" si="6"/>
        <v/>
      </c>
      <c r="AQ60" s="9"/>
      <c r="AR60" s="9"/>
      <c r="AS60" s="10"/>
      <c r="AU60" s="26" t="str">
        <f t="shared" si="7"/>
        <v/>
      </c>
      <c r="AV60" s="9"/>
      <c r="AW60" s="10"/>
    </row>
    <row r="61" spans="1:49" x14ac:dyDescent="0.2">
      <c r="A61" s="22" t="str">
        <f t="shared" si="8"/>
        <v/>
      </c>
      <c r="B61" s="9"/>
      <c r="C61" s="10"/>
      <c r="E61" s="26" t="str">
        <f t="shared" si="1"/>
        <v/>
      </c>
      <c r="F61" s="9"/>
      <c r="G61" s="10"/>
      <c r="I61" s="26" t="str">
        <f t="shared" si="9"/>
        <v/>
      </c>
      <c r="J61" s="9"/>
      <c r="K61" s="14"/>
      <c r="L61" s="9"/>
      <c r="M61" s="9"/>
      <c r="N61" s="10"/>
      <c r="P61" s="26" t="str">
        <f t="shared" si="2"/>
        <v/>
      </c>
      <c r="Q61" s="9"/>
      <c r="R61" s="10"/>
      <c r="T61" s="26" t="str">
        <f t="shared" si="3"/>
        <v/>
      </c>
      <c r="U61" s="9"/>
      <c r="V61" s="9"/>
      <c r="W61" s="9"/>
      <c r="X61" s="9"/>
      <c r="Y61" s="16"/>
      <c r="Z61" s="10"/>
      <c r="AB61" s="22" t="str">
        <f t="shared" si="10"/>
        <v/>
      </c>
      <c r="AC61" s="9"/>
      <c r="AD61" s="10"/>
      <c r="AF61" s="22" t="str">
        <f t="shared" si="4"/>
        <v/>
      </c>
      <c r="AG61" s="9"/>
      <c r="AH61" s="9"/>
      <c r="AI61" s="9"/>
      <c r="AJ61" s="10"/>
      <c r="AL61" s="26" t="str">
        <f t="shared" si="5"/>
        <v/>
      </c>
      <c r="AM61" s="9"/>
      <c r="AN61" s="10"/>
      <c r="AP61" s="26" t="str">
        <f t="shared" si="6"/>
        <v/>
      </c>
      <c r="AQ61" s="9"/>
      <c r="AR61" s="9"/>
      <c r="AS61" s="10"/>
      <c r="AU61" s="26" t="str">
        <f t="shared" si="7"/>
        <v/>
      </c>
      <c r="AV61" s="9"/>
      <c r="AW61" s="10"/>
    </row>
    <row r="62" spans="1:49" x14ac:dyDescent="0.2">
      <c r="A62" s="22" t="str">
        <f t="shared" si="8"/>
        <v/>
      </c>
      <c r="B62" s="9"/>
      <c r="C62" s="10"/>
      <c r="E62" s="26" t="str">
        <f t="shared" si="1"/>
        <v/>
      </c>
      <c r="F62" s="9"/>
      <c r="G62" s="10"/>
      <c r="I62" s="26" t="str">
        <f t="shared" si="9"/>
        <v/>
      </c>
      <c r="J62" s="9"/>
      <c r="K62" s="14"/>
      <c r="L62" s="9"/>
      <c r="M62" s="9"/>
      <c r="N62" s="10"/>
      <c r="P62" s="26" t="str">
        <f t="shared" si="2"/>
        <v/>
      </c>
      <c r="Q62" s="9"/>
      <c r="R62" s="10"/>
      <c r="T62" s="26" t="str">
        <f t="shared" si="3"/>
        <v/>
      </c>
      <c r="U62" s="9"/>
      <c r="V62" s="9"/>
      <c r="W62" s="9"/>
      <c r="X62" s="9"/>
      <c r="Y62" s="16"/>
      <c r="Z62" s="10"/>
      <c r="AB62" s="22" t="str">
        <f t="shared" si="10"/>
        <v/>
      </c>
      <c r="AC62" s="9"/>
      <c r="AD62" s="10"/>
      <c r="AF62" s="22" t="str">
        <f t="shared" si="4"/>
        <v/>
      </c>
      <c r="AG62" s="9"/>
      <c r="AH62" s="9"/>
      <c r="AI62" s="9"/>
      <c r="AJ62" s="10"/>
      <c r="AL62" s="26" t="str">
        <f t="shared" si="5"/>
        <v/>
      </c>
      <c r="AM62" s="9"/>
      <c r="AN62" s="10"/>
      <c r="AP62" s="26" t="str">
        <f t="shared" si="6"/>
        <v/>
      </c>
      <c r="AQ62" s="9"/>
      <c r="AR62" s="9"/>
      <c r="AS62" s="10"/>
      <c r="AU62" s="26" t="str">
        <f t="shared" si="7"/>
        <v/>
      </c>
      <c r="AV62" s="9"/>
      <c r="AW62" s="10"/>
    </row>
    <row r="63" spans="1:49" x14ac:dyDescent="0.2">
      <c r="A63" s="22" t="str">
        <f t="shared" si="8"/>
        <v/>
      </c>
      <c r="B63" s="9"/>
      <c r="C63" s="10"/>
      <c r="E63" s="26" t="str">
        <f t="shared" si="1"/>
        <v/>
      </c>
      <c r="F63" s="9"/>
      <c r="G63" s="10"/>
      <c r="I63" s="26" t="str">
        <f t="shared" si="9"/>
        <v/>
      </c>
      <c r="J63" s="9"/>
      <c r="K63" s="14"/>
      <c r="L63" s="9"/>
      <c r="M63" s="9"/>
      <c r="N63" s="10"/>
      <c r="P63" s="26" t="str">
        <f t="shared" si="2"/>
        <v/>
      </c>
      <c r="Q63" s="9"/>
      <c r="R63" s="10"/>
      <c r="T63" s="26" t="str">
        <f t="shared" si="3"/>
        <v/>
      </c>
      <c r="U63" s="9"/>
      <c r="V63" s="9"/>
      <c r="W63" s="9"/>
      <c r="X63" s="9"/>
      <c r="Y63" s="16"/>
      <c r="Z63" s="10"/>
      <c r="AB63" s="22" t="str">
        <f t="shared" si="10"/>
        <v/>
      </c>
      <c r="AC63" s="9"/>
      <c r="AD63" s="10"/>
      <c r="AF63" s="22" t="str">
        <f t="shared" si="4"/>
        <v/>
      </c>
      <c r="AG63" s="9"/>
      <c r="AH63" s="9"/>
      <c r="AI63" s="9"/>
      <c r="AJ63" s="10"/>
      <c r="AL63" s="26" t="str">
        <f t="shared" si="5"/>
        <v/>
      </c>
      <c r="AM63" s="9"/>
      <c r="AN63" s="10"/>
      <c r="AP63" s="26" t="str">
        <f t="shared" si="6"/>
        <v/>
      </c>
      <c r="AQ63" s="9"/>
      <c r="AR63" s="9"/>
      <c r="AS63" s="10"/>
      <c r="AU63" s="26" t="str">
        <f t="shared" si="7"/>
        <v/>
      </c>
      <c r="AV63" s="9"/>
      <c r="AW63" s="10"/>
    </row>
    <row r="64" spans="1:49" x14ac:dyDescent="0.2">
      <c r="A64" s="22" t="str">
        <f t="shared" si="8"/>
        <v/>
      </c>
      <c r="B64" s="9"/>
      <c r="C64" s="10"/>
      <c r="E64" s="26" t="str">
        <f t="shared" si="1"/>
        <v/>
      </c>
      <c r="F64" s="9"/>
      <c r="G64" s="10"/>
      <c r="I64" s="26" t="str">
        <f t="shared" si="9"/>
        <v/>
      </c>
      <c r="J64" s="9"/>
      <c r="K64" s="14"/>
      <c r="L64" s="9"/>
      <c r="M64" s="9"/>
      <c r="N64" s="10"/>
      <c r="P64" s="26" t="str">
        <f t="shared" si="2"/>
        <v/>
      </c>
      <c r="Q64" s="9"/>
      <c r="R64" s="10"/>
      <c r="T64" s="26" t="str">
        <f t="shared" si="3"/>
        <v/>
      </c>
      <c r="U64" s="9"/>
      <c r="V64" s="9"/>
      <c r="W64" s="9"/>
      <c r="X64" s="9"/>
      <c r="Y64" s="16"/>
      <c r="Z64" s="10"/>
      <c r="AB64" s="22" t="str">
        <f t="shared" si="10"/>
        <v/>
      </c>
      <c r="AC64" s="9"/>
      <c r="AD64" s="10"/>
      <c r="AF64" s="22" t="str">
        <f t="shared" si="4"/>
        <v/>
      </c>
      <c r="AG64" s="9"/>
      <c r="AH64" s="9"/>
      <c r="AI64" s="9"/>
      <c r="AJ64" s="10"/>
      <c r="AL64" s="26" t="str">
        <f t="shared" si="5"/>
        <v/>
      </c>
      <c r="AM64" s="9"/>
      <c r="AN64" s="10"/>
      <c r="AP64" s="26" t="str">
        <f t="shared" si="6"/>
        <v/>
      </c>
      <c r="AQ64" s="9"/>
      <c r="AR64" s="9"/>
      <c r="AS64" s="10"/>
      <c r="AU64" s="26" t="str">
        <f t="shared" si="7"/>
        <v/>
      </c>
      <c r="AV64" s="9"/>
      <c r="AW64" s="10"/>
    </row>
    <row r="65" spans="1:49" x14ac:dyDescent="0.2">
      <c r="A65" s="22" t="str">
        <f t="shared" si="8"/>
        <v/>
      </c>
      <c r="B65" s="9"/>
      <c r="C65" s="10"/>
      <c r="E65" s="26" t="str">
        <f t="shared" si="1"/>
        <v/>
      </c>
      <c r="F65" s="9"/>
      <c r="G65" s="10"/>
      <c r="I65" s="26" t="str">
        <f t="shared" si="9"/>
        <v/>
      </c>
      <c r="J65" s="9"/>
      <c r="K65" s="14"/>
      <c r="L65" s="9"/>
      <c r="M65" s="9"/>
      <c r="N65" s="10"/>
      <c r="P65" s="26" t="str">
        <f t="shared" si="2"/>
        <v/>
      </c>
      <c r="Q65" s="9"/>
      <c r="R65" s="10"/>
      <c r="T65" s="26" t="str">
        <f t="shared" si="3"/>
        <v/>
      </c>
      <c r="U65" s="9"/>
      <c r="V65" s="9"/>
      <c r="W65" s="9"/>
      <c r="X65" s="9"/>
      <c r="Y65" s="16"/>
      <c r="Z65" s="10"/>
      <c r="AB65" s="22" t="str">
        <f t="shared" si="10"/>
        <v/>
      </c>
      <c r="AC65" s="9"/>
      <c r="AD65" s="10"/>
      <c r="AF65" s="22" t="str">
        <f t="shared" si="4"/>
        <v/>
      </c>
      <c r="AG65" s="9"/>
      <c r="AH65" s="9"/>
      <c r="AI65" s="9"/>
      <c r="AJ65" s="10"/>
      <c r="AL65" s="26" t="str">
        <f t="shared" si="5"/>
        <v/>
      </c>
      <c r="AM65" s="9"/>
      <c r="AN65" s="10"/>
      <c r="AP65" s="26" t="str">
        <f t="shared" si="6"/>
        <v/>
      </c>
      <c r="AQ65" s="9"/>
      <c r="AR65" s="9"/>
      <c r="AS65" s="10"/>
      <c r="AU65" s="26" t="str">
        <f t="shared" si="7"/>
        <v/>
      </c>
      <c r="AV65" s="9"/>
      <c r="AW65" s="10"/>
    </row>
    <row r="66" spans="1:49" x14ac:dyDescent="0.2">
      <c r="A66" s="22" t="str">
        <f t="shared" si="8"/>
        <v/>
      </c>
      <c r="B66" s="9"/>
      <c r="C66" s="10"/>
      <c r="E66" s="26" t="str">
        <f t="shared" si="1"/>
        <v/>
      </c>
      <c r="F66" s="9"/>
      <c r="G66" s="10"/>
      <c r="I66" s="26" t="str">
        <f t="shared" si="9"/>
        <v/>
      </c>
      <c r="J66" s="9"/>
      <c r="K66" s="14"/>
      <c r="L66" s="9"/>
      <c r="M66" s="9"/>
      <c r="N66" s="10"/>
      <c r="P66" s="26" t="str">
        <f t="shared" si="2"/>
        <v/>
      </c>
      <c r="Q66" s="9"/>
      <c r="R66" s="10"/>
      <c r="T66" s="26" t="str">
        <f t="shared" si="3"/>
        <v/>
      </c>
      <c r="U66" s="9"/>
      <c r="V66" s="9"/>
      <c r="W66" s="9"/>
      <c r="X66" s="9"/>
      <c r="Y66" s="16"/>
      <c r="Z66" s="10"/>
      <c r="AB66" s="22" t="str">
        <f t="shared" si="10"/>
        <v/>
      </c>
      <c r="AC66" s="9"/>
      <c r="AD66" s="10"/>
      <c r="AF66" s="22" t="str">
        <f t="shared" si="4"/>
        <v/>
      </c>
      <c r="AG66" s="9"/>
      <c r="AH66" s="9"/>
      <c r="AI66" s="9"/>
      <c r="AJ66" s="10"/>
      <c r="AL66" s="26" t="str">
        <f t="shared" si="5"/>
        <v/>
      </c>
      <c r="AM66" s="9"/>
      <c r="AN66" s="10"/>
      <c r="AP66" s="26" t="str">
        <f t="shared" si="6"/>
        <v/>
      </c>
      <c r="AQ66" s="9"/>
      <c r="AR66" s="9"/>
      <c r="AS66" s="10"/>
      <c r="AU66" s="26" t="str">
        <f t="shared" si="7"/>
        <v/>
      </c>
      <c r="AV66" s="9"/>
      <c r="AW66" s="10"/>
    </row>
    <row r="67" spans="1:49" x14ac:dyDescent="0.2">
      <c r="A67" s="22" t="str">
        <f t="shared" si="8"/>
        <v/>
      </c>
      <c r="B67" s="9"/>
      <c r="C67" s="10"/>
      <c r="E67" s="26" t="str">
        <f t="shared" si="1"/>
        <v/>
      </c>
      <c r="F67" s="9"/>
      <c r="G67" s="10"/>
      <c r="I67" s="26" t="str">
        <f t="shared" si="9"/>
        <v/>
      </c>
      <c r="J67" s="9"/>
      <c r="K67" s="14"/>
      <c r="L67" s="9"/>
      <c r="M67" s="9"/>
      <c r="N67" s="10"/>
      <c r="P67" s="26" t="str">
        <f t="shared" si="2"/>
        <v/>
      </c>
      <c r="Q67" s="9"/>
      <c r="R67" s="10"/>
      <c r="T67" s="26" t="str">
        <f t="shared" si="3"/>
        <v/>
      </c>
      <c r="U67" s="9"/>
      <c r="V67" s="9"/>
      <c r="W67" s="9"/>
      <c r="X67" s="9"/>
      <c r="Y67" s="16"/>
      <c r="Z67" s="10"/>
      <c r="AB67" s="22" t="str">
        <f t="shared" si="10"/>
        <v/>
      </c>
      <c r="AC67" s="9"/>
      <c r="AD67" s="10"/>
      <c r="AF67" s="22" t="str">
        <f t="shared" si="4"/>
        <v/>
      </c>
      <c r="AG67" s="9"/>
      <c r="AH67" s="9"/>
      <c r="AI67" s="9"/>
      <c r="AJ67" s="10"/>
      <c r="AL67" s="26" t="str">
        <f t="shared" si="5"/>
        <v/>
      </c>
      <c r="AM67" s="9"/>
      <c r="AN67" s="10"/>
      <c r="AP67" s="26" t="str">
        <f t="shared" si="6"/>
        <v/>
      </c>
      <c r="AQ67" s="9"/>
      <c r="AR67" s="9"/>
      <c r="AS67" s="10"/>
      <c r="AU67" s="26" t="str">
        <f t="shared" si="7"/>
        <v/>
      </c>
      <c r="AV67" s="9"/>
      <c r="AW67" s="10"/>
    </row>
    <row r="68" spans="1:49" x14ac:dyDescent="0.2">
      <c r="A68" s="22" t="str">
        <f t="shared" si="8"/>
        <v/>
      </c>
      <c r="B68" s="9"/>
      <c r="C68" s="10"/>
      <c r="E68" s="26" t="str">
        <f t="shared" si="1"/>
        <v/>
      </c>
      <c r="F68" s="9"/>
      <c r="G68" s="10"/>
      <c r="I68" s="26" t="str">
        <f t="shared" si="9"/>
        <v/>
      </c>
      <c r="J68" s="9"/>
      <c r="K68" s="14"/>
      <c r="L68" s="9"/>
      <c r="M68" s="9"/>
      <c r="N68" s="10"/>
      <c r="P68" s="26" t="str">
        <f t="shared" si="2"/>
        <v/>
      </c>
      <c r="Q68" s="9"/>
      <c r="R68" s="10"/>
      <c r="T68" s="26" t="str">
        <f t="shared" si="3"/>
        <v/>
      </c>
      <c r="U68" s="9"/>
      <c r="V68" s="9"/>
      <c r="W68" s="9"/>
      <c r="X68" s="9"/>
      <c r="Y68" s="16"/>
      <c r="Z68" s="10"/>
      <c r="AB68" s="22" t="str">
        <f t="shared" ref="AB68:AB102" si="11">IF($AC68&lt;&gt;"",$AB67+1,"")</f>
        <v/>
      </c>
      <c r="AC68" s="9"/>
      <c r="AD68" s="10"/>
      <c r="AF68" s="22" t="str">
        <f t="shared" si="4"/>
        <v/>
      </c>
      <c r="AG68" s="9"/>
      <c r="AH68" s="9"/>
      <c r="AI68" s="9"/>
      <c r="AJ68" s="10"/>
      <c r="AL68" s="26" t="str">
        <f t="shared" si="5"/>
        <v/>
      </c>
      <c r="AM68" s="9"/>
      <c r="AN68" s="10"/>
      <c r="AP68" s="26" t="str">
        <f t="shared" si="6"/>
        <v/>
      </c>
      <c r="AQ68" s="9"/>
      <c r="AR68" s="9"/>
      <c r="AS68" s="10"/>
      <c r="AU68" s="26" t="str">
        <f t="shared" si="7"/>
        <v/>
      </c>
      <c r="AV68" s="9"/>
      <c r="AW68" s="10"/>
    </row>
    <row r="69" spans="1:49" x14ac:dyDescent="0.2">
      <c r="A69" s="22" t="str">
        <f t="shared" si="8"/>
        <v/>
      </c>
      <c r="B69" s="9"/>
      <c r="C69" s="10"/>
      <c r="E69" s="26" t="str">
        <f t="shared" ref="E69:E102" si="12">IF($F69&lt;&gt;"",$E68+1,"")</f>
        <v/>
      </c>
      <c r="F69" s="9"/>
      <c r="G69" s="10"/>
      <c r="I69" s="26" t="str">
        <f t="shared" si="9"/>
        <v/>
      </c>
      <c r="J69" s="9"/>
      <c r="K69" s="14"/>
      <c r="L69" s="9"/>
      <c r="M69" s="9"/>
      <c r="N69" s="10"/>
      <c r="P69" s="26" t="str">
        <f t="shared" ref="P69:P102" si="13">IF($Q69&lt;&gt;"",$P68+1,"")</f>
        <v/>
      </c>
      <c r="Q69" s="9"/>
      <c r="R69" s="10"/>
      <c r="T69" s="26" t="str">
        <f t="shared" ref="T69:T102" si="14">IF($U69&lt;&gt;"",$T68+1,"")</f>
        <v/>
      </c>
      <c r="U69" s="9"/>
      <c r="V69" s="9"/>
      <c r="W69" s="9"/>
      <c r="X69" s="9"/>
      <c r="Y69" s="16"/>
      <c r="Z69" s="10"/>
      <c r="AB69" s="22" t="str">
        <f t="shared" si="11"/>
        <v/>
      </c>
      <c r="AC69" s="9"/>
      <c r="AD69" s="10"/>
      <c r="AF69" s="22" t="str">
        <f t="shared" ref="AF69:AF102" si="15">IF($AG69&lt;&gt;"",$AF68+1,"")</f>
        <v/>
      </c>
      <c r="AG69" s="9"/>
      <c r="AH69" s="9"/>
      <c r="AI69" s="9"/>
      <c r="AJ69" s="10"/>
      <c r="AL69" s="26" t="str">
        <f t="shared" ref="AL69:AL102" si="16">IF($AM69&lt;&gt;"",$AL68+1,"")</f>
        <v/>
      </c>
      <c r="AM69" s="9"/>
      <c r="AN69" s="10"/>
      <c r="AP69" s="26" t="str">
        <f t="shared" ref="AP69:AP102" si="17">IF($AQ69&lt;&gt;"",$AP68+1,"")</f>
        <v/>
      </c>
      <c r="AQ69" s="9"/>
      <c r="AR69" s="9"/>
      <c r="AS69" s="10"/>
      <c r="AU69" s="26" t="str">
        <f t="shared" ref="AU69:AU102" si="18">IF($AV69&lt;&gt;"",$AU68+1,"")</f>
        <v/>
      </c>
      <c r="AV69" s="9"/>
      <c r="AW69" s="10"/>
    </row>
    <row r="70" spans="1:49" x14ac:dyDescent="0.2">
      <c r="A70" s="22" t="str">
        <f t="shared" ref="A70:A102" si="19">IF($B70&lt;&gt;"",$A69+1,"")</f>
        <v/>
      </c>
      <c r="B70" s="9"/>
      <c r="C70" s="10"/>
      <c r="E70" s="26" t="str">
        <f t="shared" si="12"/>
        <v/>
      </c>
      <c r="F70" s="9"/>
      <c r="G70" s="10"/>
      <c r="I70" s="26" t="str">
        <f t="shared" ref="I70:I102" si="20">IF($J70&lt;&gt;"",$I69+1,"")</f>
        <v/>
      </c>
      <c r="J70" s="9"/>
      <c r="K70" s="14"/>
      <c r="L70" s="9"/>
      <c r="M70" s="9"/>
      <c r="N70" s="10"/>
      <c r="P70" s="26" t="str">
        <f t="shared" si="13"/>
        <v/>
      </c>
      <c r="Q70" s="9"/>
      <c r="R70" s="10"/>
      <c r="T70" s="26" t="str">
        <f t="shared" si="14"/>
        <v/>
      </c>
      <c r="U70" s="9"/>
      <c r="V70" s="9"/>
      <c r="W70" s="9"/>
      <c r="X70" s="9"/>
      <c r="Y70" s="16"/>
      <c r="Z70" s="10"/>
      <c r="AB70" s="22" t="str">
        <f t="shared" si="11"/>
        <v/>
      </c>
      <c r="AC70" s="9"/>
      <c r="AD70" s="10"/>
      <c r="AF70" s="22" t="str">
        <f t="shared" si="15"/>
        <v/>
      </c>
      <c r="AG70" s="9"/>
      <c r="AH70" s="9"/>
      <c r="AI70" s="9"/>
      <c r="AJ70" s="10"/>
      <c r="AL70" s="26" t="str">
        <f t="shared" si="16"/>
        <v/>
      </c>
      <c r="AM70" s="9"/>
      <c r="AN70" s="10"/>
      <c r="AP70" s="26" t="str">
        <f t="shared" si="17"/>
        <v/>
      </c>
      <c r="AQ70" s="9"/>
      <c r="AR70" s="9"/>
      <c r="AS70" s="10"/>
      <c r="AU70" s="26" t="str">
        <f t="shared" si="18"/>
        <v/>
      </c>
      <c r="AV70" s="9"/>
      <c r="AW70" s="10"/>
    </row>
    <row r="71" spans="1:49" x14ac:dyDescent="0.2">
      <c r="A71" s="22" t="str">
        <f t="shared" si="19"/>
        <v/>
      </c>
      <c r="B71" s="9"/>
      <c r="C71" s="10"/>
      <c r="E71" s="26" t="str">
        <f t="shared" si="12"/>
        <v/>
      </c>
      <c r="F71" s="9"/>
      <c r="G71" s="10"/>
      <c r="I71" s="26" t="str">
        <f t="shared" si="20"/>
        <v/>
      </c>
      <c r="J71" s="9"/>
      <c r="K71" s="14"/>
      <c r="L71" s="9"/>
      <c r="M71" s="9"/>
      <c r="N71" s="10"/>
      <c r="P71" s="26" t="str">
        <f t="shared" si="13"/>
        <v/>
      </c>
      <c r="Q71" s="9"/>
      <c r="R71" s="10"/>
      <c r="T71" s="26" t="str">
        <f t="shared" si="14"/>
        <v/>
      </c>
      <c r="U71" s="9"/>
      <c r="V71" s="9"/>
      <c r="W71" s="9"/>
      <c r="X71" s="9"/>
      <c r="Y71" s="16"/>
      <c r="Z71" s="10"/>
      <c r="AB71" s="22" t="str">
        <f t="shared" si="11"/>
        <v/>
      </c>
      <c r="AC71" s="9"/>
      <c r="AD71" s="10"/>
      <c r="AF71" s="22" t="str">
        <f t="shared" si="15"/>
        <v/>
      </c>
      <c r="AG71" s="9"/>
      <c r="AH71" s="9"/>
      <c r="AI71" s="9"/>
      <c r="AJ71" s="10"/>
      <c r="AL71" s="26" t="str">
        <f t="shared" si="16"/>
        <v/>
      </c>
      <c r="AM71" s="9"/>
      <c r="AN71" s="10"/>
      <c r="AP71" s="26" t="str">
        <f t="shared" si="17"/>
        <v/>
      </c>
      <c r="AQ71" s="9"/>
      <c r="AR71" s="9"/>
      <c r="AS71" s="10"/>
      <c r="AU71" s="26" t="str">
        <f t="shared" si="18"/>
        <v/>
      </c>
      <c r="AV71" s="9"/>
      <c r="AW71" s="10"/>
    </row>
    <row r="72" spans="1:49" x14ac:dyDescent="0.2">
      <c r="A72" s="22" t="str">
        <f t="shared" si="19"/>
        <v/>
      </c>
      <c r="B72" s="9"/>
      <c r="C72" s="10"/>
      <c r="E72" s="26" t="str">
        <f t="shared" si="12"/>
        <v/>
      </c>
      <c r="F72" s="9"/>
      <c r="G72" s="10"/>
      <c r="I72" s="26" t="str">
        <f t="shared" si="20"/>
        <v/>
      </c>
      <c r="J72" s="9"/>
      <c r="K72" s="14"/>
      <c r="L72" s="9"/>
      <c r="M72" s="9"/>
      <c r="N72" s="10"/>
      <c r="P72" s="26" t="str">
        <f t="shared" si="13"/>
        <v/>
      </c>
      <c r="Q72" s="9"/>
      <c r="R72" s="10"/>
      <c r="T72" s="26" t="str">
        <f t="shared" si="14"/>
        <v/>
      </c>
      <c r="U72" s="9"/>
      <c r="V72" s="9"/>
      <c r="W72" s="9"/>
      <c r="X72" s="9"/>
      <c r="Y72" s="16"/>
      <c r="Z72" s="10"/>
      <c r="AB72" s="22" t="str">
        <f t="shared" si="11"/>
        <v/>
      </c>
      <c r="AC72" s="9"/>
      <c r="AD72" s="10"/>
      <c r="AF72" s="22" t="str">
        <f t="shared" si="15"/>
        <v/>
      </c>
      <c r="AG72" s="9"/>
      <c r="AH72" s="9"/>
      <c r="AI72" s="9"/>
      <c r="AJ72" s="10"/>
      <c r="AL72" s="26" t="str">
        <f t="shared" si="16"/>
        <v/>
      </c>
      <c r="AM72" s="9"/>
      <c r="AN72" s="10"/>
      <c r="AP72" s="26" t="str">
        <f t="shared" si="17"/>
        <v/>
      </c>
      <c r="AQ72" s="9"/>
      <c r="AR72" s="9"/>
      <c r="AS72" s="10"/>
      <c r="AU72" s="26" t="str">
        <f t="shared" si="18"/>
        <v/>
      </c>
      <c r="AV72" s="9"/>
      <c r="AW72" s="10"/>
    </row>
    <row r="73" spans="1:49" x14ac:dyDescent="0.2">
      <c r="A73" s="22" t="str">
        <f t="shared" si="19"/>
        <v/>
      </c>
      <c r="B73" s="9"/>
      <c r="C73" s="10"/>
      <c r="E73" s="26" t="str">
        <f t="shared" si="12"/>
        <v/>
      </c>
      <c r="F73" s="9"/>
      <c r="G73" s="10"/>
      <c r="I73" s="26" t="str">
        <f t="shared" si="20"/>
        <v/>
      </c>
      <c r="J73" s="9"/>
      <c r="K73" s="14"/>
      <c r="L73" s="9"/>
      <c r="M73" s="9"/>
      <c r="N73" s="10"/>
      <c r="P73" s="26" t="str">
        <f t="shared" si="13"/>
        <v/>
      </c>
      <c r="Q73" s="9"/>
      <c r="R73" s="10"/>
      <c r="T73" s="26" t="str">
        <f t="shared" si="14"/>
        <v/>
      </c>
      <c r="U73" s="9"/>
      <c r="V73" s="9"/>
      <c r="W73" s="9"/>
      <c r="X73" s="9"/>
      <c r="Y73" s="16"/>
      <c r="Z73" s="10"/>
      <c r="AB73" s="22" t="str">
        <f t="shared" si="11"/>
        <v/>
      </c>
      <c r="AC73" s="9"/>
      <c r="AD73" s="10"/>
      <c r="AF73" s="22" t="str">
        <f t="shared" si="15"/>
        <v/>
      </c>
      <c r="AG73" s="9"/>
      <c r="AH73" s="9"/>
      <c r="AI73" s="9"/>
      <c r="AJ73" s="10"/>
      <c r="AL73" s="26" t="str">
        <f t="shared" si="16"/>
        <v/>
      </c>
      <c r="AM73" s="9"/>
      <c r="AN73" s="10"/>
      <c r="AP73" s="26" t="str">
        <f t="shared" si="17"/>
        <v/>
      </c>
      <c r="AQ73" s="9"/>
      <c r="AR73" s="9"/>
      <c r="AS73" s="10"/>
      <c r="AU73" s="26" t="str">
        <f t="shared" si="18"/>
        <v/>
      </c>
      <c r="AV73" s="9"/>
      <c r="AW73" s="10"/>
    </row>
    <row r="74" spans="1:49" x14ac:dyDescent="0.2">
      <c r="A74" s="22" t="str">
        <f t="shared" si="19"/>
        <v/>
      </c>
      <c r="B74" s="9"/>
      <c r="C74" s="10"/>
      <c r="E74" s="26" t="str">
        <f t="shared" si="12"/>
        <v/>
      </c>
      <c r="F74" s="9"/>
      <c r="G74" s="10"/>
      <c r="I74" s="26" t="str">
        <f t="shared" si="20"/>
        <v/>
      </c>
      <c r="J74" s="9"/>
      <c r="K74" s="14"/>
      <c r="L74" s="9"/>
      <c r="M74" s="9"/>
      <c r="N74" s="10"/>
      <c r="P74" s="26" t="str">
        <f t="shared" si="13"/>
        <v/>
      </c>
      <c r="Q74" s="9"/>
      <c r="R74" s="10"/>
      <c r="T74" s="26" t="str">
        <f t="shared" si="14"/>
        <v/>
      </c>
      <c r="U74" s="9"/>
      <c r="V74" s="9"/>
      <c r="W74" s="9"/>
      <c r="X74" s="9"/>
      <c r="Y74" s="16"/>
      <c r="Z74" s="10"/>
      <c r="AB74" s="22" t="str">
        <f t="shared" si="11"/>
        <v/>
      </c>
      <c r="AC74" s="9"/>
      <c r="AD74" s="10"/>
      <c r="AF74" s="22" t="str">
        <f t="shared" si="15"/>
        <v/>
      </c>
      <c r="AG74" s="9"/>
      <c r="AH74" s="9"/>
      <c r="AI74" s="9"/>
      <c r="AJ74" s="10"/>
      <c r="AL74" s="26" t="str">
        <f t="shared" si="16"/>
        <v/>
      </c>
      <c r="AM74" s="9"/>
      <c r="AN74" s="10"/>
      <c r="AP74" s="26" t="str">
        <f t="shared" si="17"/>
        <v/>
      </c>
      <c r="AQ74" s="9"/>
      <c r="AR74" s="9"/>
      <c r="AS74" s="10"/>
      <c r="AU74" s="26" t="str">
        <f t="shared" si="18"/>
        <v/>
      </c>
      <c r="AV74" s="9"/>
      <c r="AW74" s="10"/>
    </row>
    <row r="75" spans="1:49" x14ac:dyDescent="0.2">
      <c r="A75" s="22" t="str">
        <f t="shared" si="19"/>
        <v/>
      </c>
      <c r="B75" s="9"/>
      <c r="C75" s="10"/>
      <c r="E75" s="26" t="str">
        <f t="shared" si="12"/>
        <v/>
      </c>
      <c r="F75" s="9"/>
      <c r="G75" s="10"/>
      <c r="I75" s="26" t="str">
        <f t="shared" si="20"/>
        <v/>
      </c>
      <c r="J75" s="9"/>
      <c r="K75" s="14"/>
      <c r="L75" s="9"/>
      <c r="M75" s="9"/>
      <c r="N75" s="10"/>
      <c r="P75" s="26" t="str">
        <f t="shared" si="13"/>
        <v/>
      </c>
      <c r="Q75" s="9"/>
      <c r="R75" s="10"/>
      <c r="T75" s="26" t="str">
        <f t="shared" si="14"/>
        <v/>
      </c>
      <c r="U75" s="9"/>
      <c r="V75" s="9"/>
      <c r="W75" s="9"/>
      <c r="X75" s="9"/>
      <c r="Y75" s="16"/>
      <c r="Z75" s="10"/>
      <c r="AB75" s="22" t="str">
        <f t="shared" si="11"/>
        <v/>
      </c>
      <c r="AC75" s="9"/>
      <c r="AD75" s="10"/>
      <c r="AF75" s="22" t="str">
        <f t="shared" si="15"/>
        <v/>
      </c>
      <c r="AG75" s="9"/>
      <c r="AH75" s="9"/>
      <c r="AI75" s="9"/>
      <c r="AJ75" s="10"/>
      <c r="AL75" s="26" t="str">
        <f t="shared" si="16"/>
        <v/>
      </c>
      <c r="AM75" s="9"/>
      <c r="AN75" s="10"/>
      <c r="AP75" s="26" t="str">
        <f t="shared" si="17"/>
        <v/>
      </c>
      <c r="AQ75" s="9"/>
      <c r="AR75" s="9"/>
      <c r="AS75" s="10"/>
      <c r="AU75" s="26" t="str">
        <f t="shared" si="18"/>
        <v/>
      </c>
      <c r="AV75" s="9"/>
      <c r="AW75" s="10"/>
    </row>
    <row r="76" spans="1:49" x14ac:dyDescent="0.2">
      <c r="A76" s="22" t="str">
        <f t="shared" si="19"/>
        <v/>
      </c>
      <c r="B76" s="9"/>
      <c r="C76" s="10"/>
      <c r="E76" s="26" t="str">
        <f t="shared" si="12"/>
        <v/>
      </c>
      <c r="F76" s="9"/>
      <c r="G76" s="10"/>
      <c r="I76" s="26" t="str">
        <f t="shared" si="20"/>
        <v/>
      </c>
      <c r="J76" s="9"/>
      <c r="K76" s="14"/>
      <c r="L76" s="9"/>
      <c r="M76" s="9"/>
      <c r="N76" s="10"/>
      <c r="P76" s="26" t="str">
        <f t="shared" si="13"/>
        <v/>
      </c>
      <c r="Q76" s="9"/>
      <c r="R76" s="10"/>
      <c r="T76" s="26" t="str">
        <f t="shared" si="14"/>
        <v/>
      </c>
      <c r="U76" s="9"/>
      <c r="V76" s="9"/>
      <c r="W76" s="9"/>
      <c r="X76" s="9"/>
      <c r="Y76" s="16"/>
      <c r="Z76" s="10"/>
      <c r="AB76" s="22" t="str">
        <f t="shared" si="11"/>
        <v/>
      </c>
      <c r="AC76" s="9"/>
      <c r="AD76" s="10"/>
      <c r="AF76" s="22" t="str">
        <f t="shared" si="15"/>
        <v/>
      </c>
      <c r="AG76" s="9"/>
      <c r="AH76" s="9"/>
      <c r="AI76" s="9"/>
      <c r="AJ76" s="10"/>
      <c r="AL76" s="26" t="str">
        <f t="shared" si="16"/>
        <v/>
      </c>
      <c r="AM76" s="9"/>
      <c r="AN76" s="10"/>
      <c r="AP76" s="26" t="str">
        <f t="shared" si="17"/>
        <v/>
      </c>
      <c r="AQ76" s="9"/>
      <c r="AR76" s="9"/>
      <c r="AS76" s="10"/>
      <c r="AU76" s="26" t="str">
        <f t="shared" si="18"/>
        <v/>
      </c>
      <c r="AV76" s="9"/>
      <c r="AW76" s="10"/>
    </row>
    <row r="77" spans="1:49" x14ac:dyDescent="0.2">
      <c r="A77" s="22" t="str">
        <f t="shared" si="19"/>
        <v/>
      </c>
      <c r="B77" s="9"/>
      <c r="C77" s="10"/>
      <c r="E77" s="26" t="str">
        <f t="shared" si="12"/>
        <v/>
      </c>
      <c r="F77" s="9"/>
      <c r="G77" s="10"/>
      <c r="I77" s="26" t="str">
        <f t="shared" si="20"/>
        <v/>
      </c>
      <c r="J77" s="9"/>
      <c r="K77" s="14"/>
      <c r="L77" s="9"/>
      <c r="M77" s="9"/>
      <c r="N77" s="10"/>
      <c r="P77" s="26" t="str">
        <f t="shared" si="13"/>
        <v/>
      </c>
      <c r="Q77" s="9"/>
      <c r="R77" s="10"/>
      <c r="T77" s="26" t="str">
        <f t="shared" si="14"/>
        <v/>
      </c>
      <c r="U77" s="9"/>
      <c r="V77" s="9"/>
      <c r="W77" s="9"/>
      <c r="X77" s="9"/>
      <c r="Y77" s="16"/>
      <c r="Z77" s="10"/>
      <c r="AB77" s="22" t="str">
        <f t="shared" si="11"/>
        <v/>
      </c>
      <c r="AC77" s="9"/>
      <c r="AD77" s="10"/>
      <c r="AF77" s="22" t="str">
        <f t="shared" si="15"/>
        <v/>
      </c>
      <c r="AG77" s="9"/>
      <c r="AH77" s="9"/>
      <c r="AI77" s="9"/>
      <c r="AJ77" s="10"/>
      <c r="AL77" s="26" t="str">
        <f t="shared" si="16"/>
        <v/>
      </c>
      <c r="AM77" s="9"/>
      <c r="AN77" s="10"/>
      <c r="AP77" s="26" t="str">
        <f t="shared" si="17"/>
        <v/>
      </c>
      <c r="AQ77" s="9"/>
      <c r="AR77" s="9"/>
      <c r="AS77" s="10"/>
      <c r="AU77" s="26" t="str">
        <f t="shared" si="18"/>
        <v/>
      </c>
      <c r="AV77" s="9"/>
      <c r="AW77" s="10"/>
    </row>
    <row r="78" spans="1:49" x14ac:dyDescent="0.2">
      <c r="A78" s="22" t="str">
        <f t="shared" si="19"/>
        <v/>
      </c>
      <c r="B78" s="9"/>
      <c r="C78" s="10"/>
      <c r="E78" s="26" t="str">
        <f t="shared" si="12"/>
        <v/>
      </c>
      <c r="F78" s="9"/>
      <c r="G78" s="10"/>
      <c r="I78" s="26" t="str">
        <f t="shared" si="20"/>
        <v/>
      </c>
      <c r="J78" s="9"/>
      <c r="K78" s="14"/>
      <c r="L78" s="9"/>
      <c r="M78" s="9"/>
      <c r="N78" s="10"/>
      <c r="P78" s="26" t="str">
        <f t="shared" si="13"/>
        <v/>
      </c>
      <c r="Q78" s="9"/>
      <c r="R78" s="10"/>
      <c r="T78" s="26" t="str">
        <f t="shared" si="14"/>
        <v/>
      </c>
      <c r="U78" s="9"/>
      <c r="V78" s="9"/>
      <c r="W78" s="9"/>
      <c r="X78" s="9"/>
      <c r="Y78" s="16"/>
      <c r="Z78" s="10"/>
      <c r="AB78" s="22" t="str">
        <f t="shared" si="11"/>
        <v/>
      </c>
      <c r="AC78" s="9"/>
      <c r="AD78" s="10"/>
      <c r="AF78" s="22" t="str">
        <f t="shared" si="15"/>
        <v/>
      </c>
      <c r="AG78" s="9"/>
      <c r="AH78" s="9"/>
      <c r="AI78" s="9"/>
      <c r="AJ78" s="10"/>
      <c r="AL78" s="26" t="str">
        <f t="shared" si="16"/>
        <v/>
      </c>
      <c r="AM78" s="9"/>
      <c r="AN78" s="10"/>
      <c r="AP78" s="26" t="str">
        <f t="shared" si="17"/>
        <v/>
      </c>
      <c r="AQ78" s="9"/>
      <c r="AR78" s="9"/>
      <c r="AS78" s="10"/>
      <c r="AU78" s="26" t="str">
        <f t="shared" si="18"/>
        <v/>
      </c>
      <c r="AV78" s="9"/>
      <c r="AW78" s="10"/>
    </row>
    <row r="79" spans="1:49" x14ac:dyDescent="0.2">
      <c r="A79" s="22" t="str">
        <f t="shared" si="19"/>
        <v/>
      </c>
      <c r="B79" s="9"/>
      <c r="C79" s="10"/>
      <c r="E79" s="26" t="str">
        <f t="shared" si="12"/>
        <v/>
      </c>
      <c r="F79" s="9"/>
      <c r="G79" s="10"/>
      <c r="I79" s="26" t="str">
        <f t="shared" si="20"/>
        <v/>
      </c>
      <c r="J79" s="9"/>
      <c r="K79" s="14"/>
      <c r="L79" s="9"/>
      <c r="M79" s="9"/>
      <c r="N79" s="10"/>
      <c r="P79" s="26" t="str">
        <f t="shared" si="13"/>
        <v/>
      </c>
      <c r="Q79" s="9"/>
      <c r="R79" s="10"/>
      <c r="T79" s="26" t="str">
        <f t="shared" si="14"/>
        <v/>
      </c>
      <c r="U79" s="9"/>
      <c r="V79" s="9"/>
      <c r="W79" s="9"/>
      <c r="X79" s="9"/>
      <c r="Y79" s="16"/>
      <c r="Z79" s="10"/>
      <c r="AB79" s="22" t="str">
        <f t="shared" si="11"/>
        <v/>
      </c>
      <c r="AC79" s="9"/>
      <c r="AD79" s="10"/>
      <c r="AF79" s="22" t="str">
        <f t="shared" si="15"/>
        <v/>
      </c>
      <c r="AG79" s="9"/>
      <c r="AH79" s="9"/>
      <c r="AI79" s="9"/>
      <c r="AJ79" s="10"/>
      <c r="AL79" s="26" t="str">
        <f t="shared" si="16"/>
        <v/>
      </c>
      <c r="AM79" s="9"/>
      <c r="AN79" s="10"/>
      <c r="AP79" s="26" t="str">
        <f t="shared" si="17"/>
        <v/>
      </c>
      <c r="AQ79" s="9"/>
      <c r="AR79" s="9"/>
      <c r="AS79" s="10"/>
      <c r="AU79" s="26" t="str">
        <f t="shared" si="18"/>
        <v/>
      </c>
      <c r="AV79" s="9"/>
      <c r="AW79" s="10"/>
    </row>
    <row r="80" spans="1:49" x14ac:dyDescent="0.2">
      <c r="A80" s="22" t="str">
        <f t="shared" si="19"/>
        <v/>
      </c>
      <c r="B80" s="9"/>
      <c r="C80" s="10"/>
      <c r="E80" s="26" t="str">
        <f t="shared" si="12"/>
        <v/>
      </c>
      <c r="F80" s="9"/>
      <c r="G80" s="10"/>
      <c r="I80" s="26" t="str">
        <f t="shared" si="20"/>
        <v/>
      </c>
      <c r="J80" s="9"/>
      <c r="K80" s="14"/>
      <c r="L80" s="9"/>
      <c r="M80" s="9"/>
      <c r="N80" s="10"/>
      <c r="P80" s="26" t="str">
        <f t="shared" si="13"/>
        <v/>
      </c>
      <c r="Q80" s="9"/>
      <c r="R80" s="10"/>
      <c r="T80" s="26" t="str">
        <f t="shared" si="14"/>
        <v/>
      </c>
      <c r="U80" s="9"/>
      <c r="V80" s="9"/>
      <c r="W80" s="9"/>
      <c r="X80" s="9"/>
      <c r="Y80" s="16"/>
      <c r="Z80" s="10"/>
      <c r="AB80" s="22" t="str">
        <f t="shared" si="11"/>
        <v/>
      </c>
      <c r="AC80" s="9"/>
      <c r="AD80" s="10"/>
      <c r="AF80" s="22" t="str">
        <f t="shared" si="15"/>
        <v/>
      </c>
      <c r="AG80" s="9"/>
      <c r="AH80" s="9"/>
      <c r="AI80" s="9"/>
      <c r="AJ80" s="10"/>
      <c r="AL80" s="26" t="str">
        <f t="shared" si="16"/>
        <v/>
      </c>
      <c r="AM80" s="9"/>
      <c r="AN80" s="10"/>
      <c r="AP80" s="26" t="str">
        <f t="shared" si="17"/>
        <v/>
      </c>
      <c r="AQ80" s="9"/>
      <c r="AR80" s="9"/>
      <c r="AS80" s="10"/>
      <c r="AU80" s="26" t="str">
        <f t="shared" si="18"/>
        <v/>
      </c>
      <c r="AV80" s="9"/>
      <c r="AW80" s="10"/>
    </row>
    <row r="81" spans="1:49" x14ac:dyDescent="0.2">
      <c r="A81" s="22" t="str">
        <f t="shared" si="19"/>
        <v/>
      </c>
      <c r="B81" s="9"/>
      <c r="C81" s="10"/>
      <c r="E81" s="26" t="str">
        <f t="shared" si="12"/>
        <v/>
      </c>
      <c r="F81" s="9"/>
      <c r="G81" s="10"/>
      <c r="I81" s="26" t="str">
        <f t="shared" si="20"/>
        <v/>
      </c>
      <c r="J81" s="9"/>
      <c r="K81" s="14"/>
      <c r="L81" s="9"/>
      <c r="M81" s="9"/>
      <c r="N81" s="10"/>
      <c r="P81" s="26" t="str">
        <f t="shared" si="13"/>
        <v/>
      </c>
      <c r="Q81" s="9"/>
      <c r="R81" s="10"/>
      <c r="T81" s="26" t="str">
        <f t="shared" si="14"/>
        <v/>
      </c>
      <c r="U81" s="9"/>
      <c r="V81" s="9"/>
      <c r="W81" s="9"/>
      <c r="X81" s="9"/>
      <c r="Y81" s="16"/>
      <c r="Z81" s="10"/>
      <c r="AB81" s="22" t="str">
        <f t="shared" si="11"/>
        <v/>
      </c>
      <c r="AC81" s="9"/>
      <c r="AD81" s="10"/>
      <c r="AF81" s="22" t="str">
        <f t="shared" si="15"/>
        <v/>
      </c>
      <c r="AG81" s="9"/>
      <c r="AH81" s="9"/>
      <c r="AI81" s="9"/>
      <c r="AJ81" s="10"/>
      <c r="AL81" s="26" t="str">
        <f t="shared" si="16"/>
        <v/>
      </c>
      <c r="AM81" s="9"/>
      <c r="AN81" s="10"/>
      <c r="AP81" s="26" t="str">
        <f t="shared" si="17"/>
        <v/>
      </c>
      <c r="AQ81" s="9"/>
      <c r="AR81" s="9"/>
      <c r="AS81" s="10"/>
      <c r="AU81" s="26" t="str">
        <f t="shared" si="18"/>
        <v/>
      </c>
      <c r="AV81" s="9"/>
      <c r="AW81" s="10"/>
    </row>
    <row r="82" spans="1:49" x14ac:dyDescent="0.2">
      <c r="A82" s="22" t="str">
        <f t="shared" si="19"/>
        <v/>
      </c>
      <c r="B82" s="9"/>
      <c r="C82" s="10"/>
      <c r="E82" s="26" t="str">
        <f t="shared" si="12"/>
        <v/>
      </c>
      <c r="F82" s="9"/>
      <c r="G82" s="10"/>
      <c r="I82" s="26" t="str">
        <f t="shared" si="20"/>
        <v/>
      </c>
      <c r="J82" s="9"/>
      <c r="K82" s="14"/>
      <c r="L82" s="9"/>
      <c r="M82" s="9"/>
      <c r="N82" s="10"/>
      <c r="P82" s="26" t="str">
        <f t="shared" si="13"/>
        <v/>
      </c>
      <c r="Q82" s="9"/>
      <c r="R82" s="10"/>
      <c r="T82" s="26" t="str">
        <f t="shared" si="14"/>
        <v/>
      </c>
      <c r="U82" s="9"/>
      <c r="V82" s="9"/>
      <c r="W82" s="9"/>
      <c r="X82" s="9"/>
      <c r="Y82" s="16"/>
      <c r="Z82" s="10"/>
      <c r="AB82" s="22" t="str">
        <f t="shared" si="11"/>
        <v/>
      </c>
      <c r="AC82" s="9"/>
      <c r="AD82" s="10"/>
      <c r="AF82" s="22" t="str">
        <f t="shared" si="15"/>
        <v/>
      </c>
      <c r="AG82" s="9"/>
      <c r="AH82" s="9"/>
      <c r="AI82" s="9"/>
      <c r="AJ82" s="10"/>
      <c r="AL82" s="26" t="str">
        <f t="shared" si="16"/>
        <v/>
      </c>
      <c r="AM82" s="9"/>
      <c r="AN82" s="10"/>
      <c r="AP82" s="26" t="str">
        <f t="shared" si="17"/>
        <v/>
      </c>
      <c r="AQ82" s="9"/>
      <c r="AR82" s="9"/>
      <c r="AS82" s="10"/>
      <c r="AU82" s="26" t="str">
        <f t="shared" si="18"/>
        <v/>
      </c>
      <c r="AV82" s="9"/>
      <c r="AW82" s="10"/>
    </row>
    <row r="83" spans="1:49" x14ac:dyDescent="0.2">
      <c r="A83" s="22" t="str">
        <f t="shared" si="19"/>
        <v/>
      </c>
      <c r="B83" s="9"/>
      <c r="C83" s="10"/>
      <c r="E83" s="26" t="str">
        <f t="shared" si="12"/>
        <v/>
      </c>
      <c r="F83" s="9"/>
      <c r="G83" s="10"/>
      <c r="I83" s="26" t="str">
        <f t="shared" si="20"/>
        <v/>
      </c>
      <c r="J83" s="9"/>
      <c r="K83" s="14"/>
      <c r="L83" s="9"/>
      <c r="M83" s="9"/>
      <c r="N83" s="10"/>
      <c r="P83" s="26" t="str">
        <f t="shared" si="13"/>
        <v/>
      </c>
      <c r="Q83" s="9"/>
      <c r="R83" s="10"/>
      <c r="T83" s="26" t="str">
        <f t="shared" si="14"/>
        <v/>
      </c>
      <c r="U83" s="9"/>
      <c r="V83" s="9"/>
      <c r="W83" s="9"/>
      <c r="X83" s="9"/>
      <c r="Y83" s="16"/>
      <c r="Z83" s="10"/>
      <c r="AB83" s="22" t="str">
        <f t="shared" si="11"/>
        <v/>
      </c>
      <c r="AC83" s="9"/>
      <c r="AD83" s="10"/>
      <c r="AF83" s="22" t="str">
        <f t="shared" si="15"/>
        <v/>
      </c>
      <c r="AG83" s="9"/>
      <c r="AH83" s="9"/>
      <c r="AI83" s="9"/>
      <c r="AJ83" s="10"/>
      <c r="AL83" s="26" t="str">
        <f t="shared" si="16"/>
        <v/>
      </c>
      <c r="AM83" s="9"/>
      <c r="AN83" s="10"/>
      <c r="AP83" s="26" t="str">
        <f t="shared" si="17"/>
        <v/>
      </c>
      <c r="AQ83" s="9"/>
      <c r="AR83" s="9"/>
      <c r="AS83" s="10"/>
      <c r="AU83" s="26" t="str">
        <f t="shared" si="18"/>
        <v/>
      </c>
      <c r="AV83" s="9"/>
      <c r="AW83" s="10"/>
    </row>
    <row r="84" spans="1:49" x14ac:dyDescent="0.2">
      <c r="A84" s="22" t="str">
        <f t="shared" si="19"/>
        <v/>
      </c>
      <c r="B84" s="9"/>
      <c r="C84" s="10"/>
      <c r="E84" s="26" t="str">
        <f t="shared" si="12"/>
        <v/>
      </c>
      <c r="F84" s="9"/>
      <c r="G84" s="10"/>
      <c r="I84" s="26" t="str">
        <f t="shared" si="20"/>
        <v/>
      </c>
      <c r="J84" s="9"/>
      <c r="K84" s="14"/>
      <c r="L84" s="9"/>
      <c r="M84" s="9"/>
      <c r="N84" s="10"/>
      <c r="P84" s="26" t="str">
        <f t="shared" si="13"/>
        <v/>
      </c>
      <c r="Q84" s="9"/>
      <c r="R84" s="10"/>
      <c r="T84" s="26" t="str">
        <f t="shared" si="14"/>
        <v/>
      </c>
      <c r="U84" s="9"/>
      <c r="V84" s="9"/>
      <c r="W84" s="9"/>
      <c r="X84" s="9"/>
      <c r="Y84" s="16"/>
      <c r="Z84" s="10"/>
      <c r="AB84" s="22" t="str">
        <f t="shared" si="11"/>
        <v/>
      </c>
      <c r="AC84" s="9"/>
      <c r="AD84" s="10"/>
      <c r="AF84" s="22" t="str">
        <f t="shared" si="15"/>
        <v/>
      </c>
      <c r="AG84" s="9"/>
      <c r="AH84" s="9"/>
      <c r="AI84" s="9"/>
      <c r="AJ84" s="10"/>
      <c r="AL84" s="26" t="str">
        <f t="shared" si="16"/>
        <v/>
      </c>
      <c r="AM84" s="9"/>
      <c r="AN84" s="10"/>
      <c r="AP84" s="26" t="str">
        <f t="shared" si="17"/>
        <v/>
      </c>
      <c r="AQ84" s="9"/>
      <c r="AR84" s="9"/>
      <c r="AS84" s="10"/>
      <c r="AU84" s="26" t="str">
        <f t="shared" si="18"/>
        <v/>
      </c>
      <c r="AV84" s="9"/>
      <c r="AW84" s="10"/>
    </row>
    <row r="85" spans="1:49" x14ac:dyDescent="0.2">
      <c r="A85" s="22" t="str">
        <f t="shared" si="19"/>
        <v/>
      </c>
      <c r="B85" s="9"/>
      <c r="C85" s="10"/>
      <c r="E85" s="26" t="str">
        <f t="shared" si="12"/>
        <v/>
      </c>
      <c r="F85" s="9"/>
      <c r="G85" s="10"/>
      <c r="I85" s="26" t="str">
        <f t="shared" si="20"/>
        <v/>
      </c>
      <c r="J85" s="9"/>
      <c r="K85" s="14"/>
      <c r="L85" s="9"/>
      <c r="M85" s="9"/>
      <c r="N85" s="10"/>
      <c r="P85" s="26" t="str">
        <f t="shared" si="13"/>
        <v/>
      </c>
      <c r="Q85" s="9"/>
      <c r="R85" s="10"/>
      <c r="T85" s="26" t="str">
        <f t="shared" si="14"/>
        <v/>
      </c>
      <c r="U85" s="9"/>
      <c r="V85" s="9"/>
      <c r="W85" s="9"/>
      <c r="X85" s="9"/>
      <c r="Y85" s="16"/>
      <c r="Z85" s="10"/>
      <c r="AB85" s="22" t="str">
        <f t="shared" si="11"/>
        <v/>
      </c>
      <c r="AC85" s="9"/>
      <c r="AD85" s="10"/>
      <c r="AF85" s="22" t="str">
        <f t="shared" si="15"/>
        <v/>
      </c>
      <c r="AG85" s="9"/>
      <c r="AH85" s="9"/>
      <c r="AI85" s="9"/>
      <c r="AJ85" s="10"/>
      <c r="AL85" s="26" t="str">
        <f t="shared" si="16"/>
        <v/>
      </c>
      <c r="AM85" s="9"/>
      <c r="AN85" s="10"/>
      <c r="AP85" s="26" t="str">
        <f t="shared" si="17"/>
        <v/>
      </c>
      <c r="AQ85" s="9"/>
      <c r="AR85" s="9"/>
      <c r="AS85" s="10"/>
      <c r="AU85" s="26" t="str">
        <f t="shared" si="18"/>
        <v/>
      </c>
      <c r="AV85" s="9"/>
      <c r="AW85" s="10"/>
    </row>
    <row r="86" spans="1:49" x14ac:dyDescent="0.2">
      <c r="A86" s="22" t="str">
        <f t="shared" si="19"/>
        <v/>
      </c>
      <c r="B86" s="9"/>
      <c r="C86" s="10"/>
      <c r="E86" s="26" t="str">
        <f t="shared" si="12"/>
        <v/>
      </c>
      <c r="F86" s="9"/>
      <c r="G86" s="10"/>
      <c r="I86" s="26" t="str">
        <f t="shared" si="20"/>
        <v/>
      </c>
      <c r="J86" s="9"/>
      <c r="K86" s="14"/>
      <c r="L86" s="9"/>
      <c r="M86" s="9"/>
      <c r="N86" s="10"/>
      <c r="P86" s="26" t="str">
        <f t="shared" si="13"/>
        <v/>
      </c>
      <c r="Q86" s="9"/>
      <c r="R86" s="10"/>
      <c r="T86" s="26" t="str">
        <f t="shared" si="14"/>
        <v/>
      </c>
      <c r="U86" s="9"/>
      <c r="V86" s="9"/>
      <c r="W86" s="9"/>
      <c r="X86" s="9"/>
      <c r="Y86" s="16"/>
      <c r="Z86" s="10"/>
      <c r="AB86" s="22" t="str">
        <f t="shared" si="11"/>
        <v/>
      </c>
      <c r="AC86" s="9"/>
      <c r="AD86" s="10"/>
      <c r="AF86" s="22" t="str">
        <f t="shared" si="15"/>
        <v/>
      </c>
      <c r="AG86" s="9"/>
      <c r="AH86" s="9"/>
      <c r="AI86" s="9"/>
      <c r="AJ86" s="10"/>
      <c r="AL86" s="26" t="str">
        <f t="shared" si="16"/>
        <v/>
      </c>
      <c r="AM86" s="9"/>
      <c r="AN86" s="10"/>
      <c r="AP86" s="26" t="str">
        <f t="shared" si="17"/>
        <v/>
      </c>
      <c r="AQ86" s="9"/>
      <c r="AR86" s="9"/>
      <c r="AS86" s="10"/>
      <c r="AU86" s="26" t="str">
        <f t="shared" si="18"/>
        <v/>
      </c>
      <c r="AV86" s="9"/>
      <c r="AW86" s="10"/>
    </row>
    <row r="87" spans="1:49" x14ac:dyDescent="0.2">
      <c r="A87" s="22" t="str">
        <f t="shared" si="19"/>
        <v/>
      </c>
      <c r="B87" s="9"/>
      <c r="C87" s="10"/>
      <c r="E87" s="26" t="str">
        <f t="shared" si="12"/>
        <v/>
      </c>
      <c r="F87" s="9"/>
      <c r="G87" s="10"/>
      <c r="I87" s="26" t="str">
        <f t="shared" si="20"/>
        <v/>
      </c>
      <c r="J87" s="9"/>
      <c r="K87" s="14"/>
      <c r="L87" s="9"/>
      <c r="M87" s="9"/>
      <c r="N87" s="10"/>
      <c r="P87" s="26" t="str">
        <f t="shared" si="13"/>
        <v/>
      </c>
      <c r="Q87" s="9"/>
      <c r="R87" s="10"/>
      <c r="T87" s="26" t="str">
        <f t="shared" si="14"/>
        <v/>
      </c>
      <c r="U87" s="9"/>
      <c r="V87" s="9"/>
      <c r="W87" s="9"/>
      <c r="X87" s="9"/>
      <c r="Y87" s="16"/>
      <c r="Z87" s="10"/>
      <c r="AB87" s="22" t="str">
        <f t="shared" si="11"/>
        <v/>
      </c>
      <c r="AC87" s="9"/>
      <c r="AD87" s="10"/>
      <c r="AF87" s="22" t="str">
        <f t="shared" si="15"/>
        <v/>
      </c>
      <c r="AG87" s="9"/>
      <c r="AH87" s="9"/>
      <c r="AI87" s="9"/>
      <c r="AJ87" s="10"/>
      <c r="AL87" s="26" t="str">
        <f t="shared" si="16"/>
        <v/>
      </c>
      <c r="AM87" s="9"/>
      <c r="AN87" s="10"/>
      <c r="AP87" s="26" t="str">
        <f t="shared" si="17"/>
        <v/>
      </c>
      <c r="AQ87" s="9"/>
      <c r="AR87" s="9"/>
      <c r="AS87" s="10"/>
      <c r="AU87" s="26" t="str">
        <f t="shared" si="18"/>
        <v/>
      </c>
      <c r="AV87" s="9"/>
      <c r="AW87" s="10"/>
    </row>
    <row r="88" spans="1:49" x14ac:dyDescent="0.2">
      <c r="A88" s="22" t="str">
        <f t="shared" si="19"/>
        <v/>
      </c>
      <c r="B88" s="9"/>
      <c r="C88" s="10"/>
      <c r="E88" s="26" t="str">
        <f t="shared" si="12"/>
        <v/>
      </c>
      <c r="F88" s="9"/>
      <c r="G88" s="10"/>
      <c r="I88" s="26" t="str">
        <f t="shared" si="20"/>
        <v/>
      </c>
      <c r="J88" s="9"/>
      <c r="K88" s="14"/>
      <c r="L88" s="9"/>
      <c r="M88" s="9"/>
      <c r="N88" s="10"/>
      <c r="P88" s="26" t="str">
        <f t="shared" si="13"/>
        <v/>
      </c>
      <c r="Q88" s="9"/>
      <c r="R88" s="10"/>
      <c r="T88" s="26" t="str">
        <f t="shared" si="14"/>
        <v/>
      </c>
      <c r="U88" s="9"/>
      <c r="V88" s="9"/>
      <c r="W88" s="9"/>
      <c r="X88" s="9"/>
      <c r="Y88" s="16"/>
      <c r="Z88" s="10"/>
      <c r="AB88" s="22" t="str">
        <f t="shared" si="11"/>
        <v/>
      </c>
      <c r="AC88" s="9"/>
      <c r="AD88" s="10"/>
      <c r="AF88" s="22" t="str">
        <f t="shared" si="15"/>
        <v/>
      </c>
      <c r="AG88" s="9"/>
      <c r="AH88" s="9"/>
      <c r="AI88" s="9"/>
      <c r="AJ88" s="10"/>
      <c r="AL88" s="26" t="str">
        <f t="shared" si="16"/>
        <v/>
      </c>
      <c r="AM88" s="9"/>
      <c r="AN88" s="10"/>
      <c r="AP88" s="26" t="str">
        <f t="shared" si="17"/>
        <v/>
      </c>
      <c r="AQ88" s="9"/>
      <c r="AR88" s="9"/>
      <c r="AS88" s="10"/>
      <c r="AU88" s="26" t="str">
        <f t="shared" si="18"/>
        <v/>
      </c>
      <c r="AV88" s="9"/>
      <c r="AW88" s="10"/>
    </row>
    <row r="89" spans="1:49" x14ac:dyDescent="0.2">
      <c r="A89" s="22" t="str">
        <f t="shared" si="19"/>
        <v/>
      </c>
      <c r="B89" s="9"/>
      <c r="C89" s="10"/>
      <c r="E89" s="26" t="str">
        <f t="shared" si="12"/>
        <v/>
      </c>
      <c r="F89" s="9"/>
      <c r="G89" s="10"/>
      <c r="I89" s="26" t="str">
        <f t="shared" si="20"/>
        <v/>
      </c>
      <c r="J89" s="9"/>
      <c r="K89" s="14"/>
      <c r="L89" s="9"/>
      <c r="M89" s="9"/>
      <c r="N89" s="10"/>
      <c r="P89" s="26" t="str">
        <f t="shared" si="13"/>
        <v/>
      </c>
      <c r="Q89" s="9"/>
      <c r="R89" s="10"/>
      <c r="T89" s="26" t="str">
        <f t="shared" si="14"/>
        <v/>
      </c>
      <c r="U89" s="9"/>
      <c r="V89" s="9"/>
      <c r="W89" s="9"/>
      <c r="X89" s="9"/>
      <c r="Y89" s="16"/>
      <c r="Z89" s="10"/>
      <c r="AB89" s="22" t="str">
        <f t="shared" si="11"/>
        <v/>
      </c>
      <c r="AC89" s="9"/>
      <c r="AD89" s="10"/>
      <c r="AF89" s="22" t="str">
        <f t="shared" si="15"/>
        <v/>
      </c>
      <c r="AG89" s="9"/>
      <c r="AH89" s="9"/>
      <c r="AI89" s="9"/>
      <c r="AJ89" s="10"/>
      <c r="AL89" s="26" t="str">
        <f t="shared" si="16"/>
        <v/>
      </c>
      <c r="AM89" s="9"/>
      <c r="AN89" s="10"/>
      <c r="AP89" s="26" t="str">
        <f t="shared" si="17"/>
        <v/>
      </c>
      <c r="AQ89" s="9"/>
      <c r="AR89" s="9"/>
      <c r="AS89" s="10"/>
      <c r="AU89" s="26" t="str">
        <f t="shared" si="18"/>
        <v/>
      </c>
      <c r="AV89" s="9"/>
      <c r="AW89" s="10"/>
    </row>
    <row r="90" spans="1:49" x14ac:dyDescent="0.2">
      <c r="A90" s="22" t="str">
        <f t="shared" si="19"/>
        <v/>
      </c>
      <c r="B90" s="9"/>
      <c r="C90" s="10"/>
      <c r="E90" s="26" t="str">
        <f t="shared" si="12"/>
        <v/>
      </c>
      <c r="F90" s="9"/>
      <c r="G90" s="10"/>
      <c r="I90" s="26" t="str">
        <f t="shared" si="20"/>
        <v/>
      </c>
      <c r="J90" s="9"/>
      <c r="K90" s="14"/>
      <c r="L90" s="9"/>
      <c r="M90" s="9"/>
      <c r="N90" s="10"/>
      <c r="P90" s="26" t="str">
        <f t="shared" si="13"/>
        <v/>
      </c>
      <c r="Q90" s="9"/>
      <c r="R90" s="10"/>
      <c r="T90" s="26" t="str">
        <f t="shared" si="14"/>
        <v/>
      </c>
      <c r="U90" s="9"/>
      <c r="V90" s="9"/>
      <c r="W90" s="9"/>
      <c r="X90" s="9"/>
      <c r="Y90" s="16"/>
      <c r="Z90" s="10"/>
      <c r="AB90" s="22" t="str">
        <f t="shared" si="11"/>
        <v/>
      </c>
      <c r="AC90" s="9"/>
      <c r="AD90" s="10"/>
      <c r="AF90" s="22" t="str">
        <f t="shared" si="15"/>
        <v/>
      </c>
      <c r="AG90" s="9"/>
      <c r="AH90" s="9"/>
      <c r="AI90" s="9"/>
      <c r="AJ90" s="10"/>
      <c r="AL90" s="26" t="str">
        <f t="shared" si="16"/>
        <v/>
      </c>
      <c r="AM90" s="9"/>
      <c r="AN90" s="10"/>
      <c r="AP90" s="26" t="str">
        <f t="shared" si="17"/>
        <v/>
      </c>
      <c r="AQ90" s="9"/>
      <c r="AR90" s="9"/>
      <c r="AS90" s="10"/>
      <c r="AU90" s="26" t="str">
        <f t="shared" si="18"/>
        <v/>
      </c>
      <c r="AV90" s="9"/>
      <c r="AW90" s="10"/>
    </row>
    <row r="91" spans="1:49" x14ac:dyDescent="0.2">
      <c r="A91" s="22" t="str">
        <f t="shared" si="19"/>
        <v/>
      </c>
      <c r="B91" s="9"/>
      <c r="C91" s="10"/>
      <c r="E91" s="26" t="str">
        <f t="shared" si="12"/>
        <v/>
      </c>
      <c r="F91" s="9"/>
      <c r="G91" s="10"/>
      <c r="I91" s="26" t="str">
        <f t="shared" si="20"/>
        <v/>
      </c>
      <c r="J91" s="9"/>
      <c r="K91" s="14"/>
      <c r="L91" s="9"/>
      <c r="M91" s="9"/>
      <c r="N91" s="10"/>
      <c r="P91" s="26" t="str">
        <f t="shared" si="13"/>
        <v/>
      </c>
      <c r="Q91" s="9"/>
      <c r="R91" s="10"/>
      <c r="T91" s="26" t="str">
        <f t="shared" si="14"/>
        <v/>
      </c>
      <c r="U91" s="9"/>
      <c r="V91" s="9"/>
      <c r="W91" s="9"/>
      <c r="X91" s="9"/>
      <c r="Y91" s="16"/>
      <c r="Z91" s="10"/>
      <c r="AB91" s="22" t="str">
        <f t="shared" si="11"/>
        <v/>
      </c>
      <c r="AC91" s="9"/>
      <c r="AD91" s="10"/>
      <c r="AF91" s="22" t="str">
        <f t="shared" si="15"/>
        <v/>
      </c>
      <c r="AG91" s="9"/>
      <c r="AH91" s="9"/>
      <c r="AI91" s="9"/>
      <c r="AJ91" s="10"/>
      <c r="AL91" s="26" t="str">
        <f t="shared" si="16"/>
        <v/>
      </c>
      <c r="AM91" s="9"/>
      <c r="AN91" s="10"/>
      <c r="AP91" s="26" t="str">
        <f t="shared" si="17"/>
        <v/>
      </c>
      <c r="AQ91" s="9"/>
      <c r="AR91" s="9"/>
      <c r="AS91" s="10"/>
      <c r="AU91" s="26" t="str">
        <f t="shared" si="18"/>
        <v/>
      </c>
      <c r="AV91" s="9"/>
      <c r="AW91" s="10"/>
    </row>
    <row r="92" spans="1:49" x14ac:dyDescent="0.2">
      <c r="A92" s="22" t="str">
        <f t="shared" si="19"/>
        <v/>
      </c>
      <c r="B92" s="9"/>
      <c r="C92" s="10"/>
      <c r="E92" s="26" t="str">
        <f t="shared" si="12"/>
        <v/>
      </c>
      <c r="F92" s="9"/>
      <c r="G92" s="10"/>
      <c r="I92" s="26" t="str">
        <f t="shared" si="20"/>
        <v/>
      </c>
      <c r="J92" s="9"/>
      <c r="K92" s="14"/>
      <c r="L92" s="9"/>
      <c r="M92" s="9"/>
      <c r="N92" s="10"/>
      <c r="P92" s="26" t="str">
        <f t="shared" si="13"/>
        <v/>
      </c>
      <c r="Q92" s="9"/>
      <c r="R92" s="10"/>
      <c r="T92" s="26" t="str">
        <f t="shared" si="14"/>
        <v/>
      </c>
      <c r="U92" s="9"/>
      <c r="V92" s="9"/>
      <c r="W92" s="9"/>
      <c r="X92" s="9"/>
      <c r="Y92" s="16"/>
      <c r="Z92" s="10"/>
      <c r="AB92" s="22" t="str">
        <f t="shared" si="11"/>
        <v/>
      </c>
      <c r="AC92" s="9"/>
      <c r="AD92" s="10"/>
      <c r="AF92" s="22" t="str">
        <f t="shared" si="15"/>
        <v/>
      </c>
      <c r="AG92" s="9"/>
      <c r="AH92" s="9"/>
      <c r="AI92" s="9"/>
      <c r="AJ92" s="10"/>
      <c r="AL92" s="26" t="str">
        <f t="shared" si="16"/>
        <v/>
      </c>
      <c r="AM92" s="9"/>
      <c r="AN92" s="10"/>
      <c r="AP92" s="26" t="str">
        <f t="shared" si="17"/>
        <v/>
      </c>
      <c r="AQ92" s="9"/>
      <c r="AR92" s="9"/>
      <c r="AS92" s="10"/>
      <c r="AU92" s="26" t="str">
        <f t="shared" si="18"/>
        <v/>
      </c>
      <c r="AV92" s="9"/>
      <c r="AW92" s="10"/>
    </row>
    <row r="93" spans="1:49" x14ac:dyDescent="0.2">
      <c r="A93" s="22" t="str">
        <f t="shared" si="19"/>
        <v/>
      </c>
      <c r="B93" s="9"/>
      <c r="C93" s="10"/>
      <c r="E93" s="26" t="str">
        <f t="shared" si="12"/>
        <v/>
      </c>
      <c r="F93" s="9"/>
      <c r="G93" s="10"/>
      <c r="I93" s="26" t="str">
        <f t="shared" si="20"/>
        <v/>
      </c>
      <c r="J93" s="9"/>
      <c r="K93" s="14"/>
      <c r="L93" s="9"/>
      <c r="M93" s="9"/>
      <c r="N93" s="10"/>
      <c r="P93" s="26" t="str">
        <f t="shared" si="13"/>
        <v/>
      </c>
      <c r="Q93" s="9"/>
      <c r="R93" s="10"/>
      <c r="T93" s="26" t="str">
        <f t="shared" si="14"/>
        <v/>
      </c>
      <c r="U93" s="9"/>
      <c r="V93" s="9"/>
      <c r="W93" s="9"/>
      <c r="X93" s="9"/>
      <c r="Y93" s="16"/>
      <c r="Z93" s="10"/>
      <c r="AB93" s="22" t="str">
        <f t="shared" si="11"/>
        <v/>
      </c>
      <c r="AC93" s="9"/>
      <c r="AD93" s="10"/>
      <c r="AF93" s="22" t="str">
        <f t="shared" si="15"/>
        <v/>
      </c>
      <c r="AG93" s="9"/>
      <c r="AH93" s="9"/>
      <c r="AI93" s="9"/>
      <c r="AJ93" s="10"/>
      <c r="AL93" s="26" t="str">
        <f t="shared" si="16"/>
        <v/>
      </c>
      <c r="AM93" s="9"/>
      <c r="AN93" s="10"/>
      <c r="AP93" s="26" t="str">
        <f t="shared" si="17"/>
        <v/>
      </c>
      <c r="AQ93" s="9"/>
      <c r="AR93" s="9"/>
      <c r="AS93" s="10"/>
      <c r="AU93" s="26" t="str">
        <f t="shared" si="18"/>
        <v/>
      </c>
      <c r="AV93" s="9"/>
      <c r="AW93" s="10"/>
    </row>
    <row r="94" spans="1:49" x14ac:dyDescent="0.2">
      <c r="A94" s="22" t="str">
        <f t="shared" si="19"/>
        <v/>
      </c>
      <c r="B94" s="9"/>
      <c r="C94" s="10"/>
      <c r="E94" s="26" t="str">
        <f t="shared" si="12"/>
        <v/>
      </c>
      <c r="F94" s="9"/>
      <c r="G94" s="10"/>
      <c r="I94" s="26" t="str">
        <f t="shared" si="20"/>
        <v/>
      </c>
      <c r="J94" s="9"/>
      <c r="K94" s="14"/>
      <c r="L94" s="9"/>
      <c r="M94" s="9"/>
      <c r="N94" s="10"/>
      <c r="P94" s="26" t="str">
        <f t="shared" si="13"/>
        <v/>
      </c>
      <c r="Q94" s="9"/>
      <c r="R94" s="10"/>
      <c r="T94" s="26" t="str">
        <f t="shared" si="14"/>
        <v/>
      </c>
      <c r="U94" s="9"/>
      <c r="V94" s="9"/>
      <c r="W94" s="9"/>
      <c r="X94" s="9"/>
      <c r="Y94" s="16"/>
      <c r="Z94" s="10"/>
      <c r="AB94" s="22" t="str">
        <f t="shared" si="11"/>
        <v/>
      </c>
      <c r="AC94" s="9"/>
      <c r="AD94" s="10"/>
      <c r="AF94" s="22" t="str">
        <f t="shared" si="15"/>
        <v/>
      </c>
      <c r="AG94" s="9"/>
      <c r="AH94" s="9"/>
      <c r="AI94" s="9"/>
      <c r="AJ94" s="10"/>
      <c r="AL94" s="26" t="str">
        <f t="shared" si="16"/>
        <v/>
      </c>
      <c r="AM94" s="9"/>
      <c r="AN94" s="10"/>
      <c r="AP94" s="26" t="str">
        <f t="shared" si="17"/>
        <v/>
      </c>
      <c r="AQ94" s="9"/>
      <c r="AR94" s="9"/>
      <c r="AS94" s="10"/>
      <c r="AU94" s="26" t="str">
        <f t="shared" si="18"/>
        <v/>
      </c>
      <c r="AV94" s="9"/>
      <c r="AW94" s="10"/>
    </row>
    <row r="95" spans="1:49" x14ac:dyDescent="0.2">
      <c r="A95" s="22" t="str">
        <f t="shared" si="19"/>
        <v/>
      </c>
      <c r="B95" s="9"/>
      <c r="C95" s="10"/>
      <c r="E95" s="26" t="str">
        <f t="shared" si="12"/>
        <v/>
      </c>
      <c r="F95" s="9"/>
      <c r="G95" s="10"/>
      <c r="I95" s="26" t="str">
        <f t="shared" si="20"/>
        <v/>
      </c>
      <c r="J95" s="9"/>
      <c r="K95" s="14"/>
      <c r="L95" s="9"/>
      <c r="M95" s="9"/>
      <c r="N95" s="10"/>
      <c r="P95" s="26" t="str">
        <f t="shared" si="13"/>
        <v/>
      </c>
      <c r="Q95" s="9"/>
      <c r="R95" s="10"/>
      <c r="T95" s="26" t="str">
        <f t="shared" si="14"/>
        <v/>
      </c>
      <c r="U95" s="9"/>
      <c r="V95" s="9"/>
      <c r="W95" s="9"/>
      <c r="X95" s="9"/>
      <c r="Y95" s="16"/>
      <c r="Z95" s="10"/>
      <c r="AB95" s="22" t="str">
        <f t="shared" si="11"/>
        <v/>
      </c>
      <c r="AC95" s="9"/>
      <c r="AD95" s="10"/>
      <c r="AF95" s="22" t="str">
        <f t="shared" si="15"/>
        <v/>
      </c>
      <c r="AG95" s="9"/>
      <c r="AH95" s="9"/>
      <c r="AI95" s="9"/>
      <c r="AJ95" s="10"/>
      <c r="AL95" s="26" t="str">
        <f t="shared" si="16"/>
        <v/>
      </c>
      <c r="AM95" s="9"/>
      <c r="AN95" s="10"/>
      <c r="AP95" s="26" t="str">
        <f t="shared" si="17"/>
        <v/>
      </c>
      <c r="AQ95" s="9"/>
      <c r="AR95" s="9"/>
      <c r="AS95" s="10"/>
      <c r="AU95" s="26" t="str">
        <f t="shared" si="18"/>
        <v/>
      </c>
      <c r="AV95" s="9"/>
      <c r="AW95" s="10"/>
    </row>
    <row r="96" spans="1:49" x14ac:dyDescent="0.2">
      <c r="A96" s="22" t="str">
        <f t="shared" si="19"/>
        <v/>
      </c>
      <c r="B96" s="9"/>
      <c r="C96" s="10"/>
      <c r="E96" s="26" t="str">
        <f t="shared" si="12"/>
        <v/>
      </c>
      <c r="F96" s="9"/>
      <c r="G96" s="10"/>
      <c r="I96" s="26" t="str">
        <f t="shared" si="20"/>
        <v/>
      </c>
      <c r="J96" s="9"/>
      <c r="K96" s="14"/>
      <c r="L96" s="9"/>
      <c r="M96" s="9"/>
      <c r="N96" s="10"/>
      <c r="P96" s="26" t="str">
        <f t="shared" si="13"/>
        <v/>
      </c>
      <c r="Q96" s="9"/>
      <c r="R96" s="10"/>
      <c r="T96" s="26" t="str">
        <f t="shared" si="14"/>
        <v/>
      </c>
      <c r="U96" s="9"/>
      <c r="V96" s="9"/>
      <c r="W96" s="9"/>
      <c r="X96" s="9"/>
      <c r="Y96" s="16"/>
      <c r="Z96" s="10"/>
      <c r="AB96" s="22" t="str">
        <f t="shared" si="11"/>
        <v/>
      </c>
      <c r="AC96" s="9"/>
      <c r="AD96" s="10"/>
      <c r="AF96" s="22" t="str">
        <f t="shared" si="15"/>
        <v/>
      </c>
      <c r="AG96" s="9"/>
      <c r="AH96" s="9"/>
      <c r="AI96" s="9"/>
      <c r="AJ96" s="10"/>
      <c r="AL96" s="26" t="str">
        <f t="shared" si="16"/>
        <v/>
      </c>
      <c r="AM96" s="9"/>
      <c r="AN96" s="10"/>
      <c r="AP96" s="26" t="str">
        <f t="shared" si="17"/>
        <v/>
      </c>
      <c r="AQ96" s="9"/>
      <c r="AR96" s="9"/>
      <c r="AS96" s="10"/>
      <c r="AU96" s="26" t="str">
        <f t="shared" si="18"/>
        <v/>
      </c>
      <c r="AV96" s="9"/>
      <c r="AW96" s="10"/>
    </row>
    <row r="97" spans="1:49" x14ac:dyDescent="0.2">
      <c r="A97" s="22" t="str">
        <f t="shared" si="19"/>
        <v/>
      </c>
      <c r="B97" s="9"/>
      <c r="C97" s="10"/>
      <c r="E97" s="26" t="str">
        <f t="shared" si="12"/>
        <v/>
      </c>
      <c r="F97" s="9"/>
      <c r="G97" s="10"/>
      <c r="I97" s="26" t="str">
        <f t="shared" si="20"/>
        <v/>
      </c>
      <c r="J97" s="9"/>
      <c r="K97" s="14"/>
      <c r="L97" s="9"/>
      <c r="M97" s="9"/>
      <c r="N97" s="10"/>
      <c r="P97" s="26" t="str">
        <f t="shared" si="13"/>
        <v/>
      </c>
      <c r="Q97" s="9"/>
      <c r="R97" s="10"/>
      <c r="T97" s="26" t="str">
        <f t="shared" si="14"/>
        <v/>
      </c>
      <c r="U97" s="9"/>
      <c r="V97" s="9"/>
      <c r="W97" s="9"/>
      <c r="X97" s="9"/>
      <c r="Y97" s="16"/>
      <c r="Z97" s="10"/>
      <c r="AB97" s="22" t="str">
        <f t="shared" si="11"/>
        <v/>
      </c>
      <c r="AC97" s="9"/>
      <c r="AD97" s="10"/>
      <c r="AF97" s="22" t="str">
        <f t="shared" si="15"/>
        <v/>
      </c>
      <c r="AG97" s="9"/>
      <c r="AH97" s="9"/>
      <c r="AI97" s="9"/>
      <c r="AJ97" s="10"/>
      <c r="AL97" s="26" t="str">
        <f t="shared" si="16"/>
        <v/>
      </c>
      <c r="AM97" s="9"/>
      <c r="AN97" s="10"/>
      <c r="AP97" s="26" t="str">
        <f t="shared" si="17"/>
        <v/>
      </c>
      <c r="AQ97" s="9"/>
      <c r="AR97" s="9"/>
      <c r="AS97" s="10"/>
      <c r="AU97" s="26" t="str">
        <f t="shared" si="18"/>
        <v/>
      </c>
      <c r="AV97" s="9"/>
      <c r="AW97" s="10"/>
    </row>
    <row r="98" spans="1:49" x14ac:dyDescent="0.2">
      <c r="A98" s="22" t="str">
        <f t="shared" si="19"/>
        <v/>
      </c>
      <c r="B98" s="9"/>
      <c r="C98" s="10"/>
      <c r="E98" s="26" t="str">
        <f t="shared" si="12"/>
        <v/>
      </c>
      <c r="F98" s="9"/>
      <c r="G98" s="10"/>
      <c r="I98" s="26" t="str">
        <f t="shared" si="20"/>
        <v/>
      </c>
      <c r="J98" s="9"/>
      <c r="K98" s="14"/>
      <c r="L98" s="9"/>
      <c r="M98" s="9"/>
      <c r="N98" s="10"/>
      <c r="P98" s="26" t="str">
        <f t="shared" si="13"/>
        <v/>
      </c>
      <c r="Q98" s="9"/>
      <c r="R98" s="10"/>
      <c r="T98" s="26" t="str">
        <f t="shared" si="14"/>
        <v/>
      </c>
      <c r="U98" s="9"/>
      <c r="V98" s="9"/>
      <c r="W98" s="9"/>
      <c r="X98" s="9"/>
      <c r="Y98" s="16"/>
      <c r="Z98" s="10"/>
      <c r="AB98" s="22" t="str">
        <f t="shared" si="11"/>
        <v/>
      </c>
      <c r="AC98" s="9"/>
      <c r="AD98" s="10"/>
      <c r="AF98" s="22" t="str">
        <f t="shared" si="15"/>
        <v/>
      </c>
      <c r="AG98" s="9"/>
      <c r="AH98" s="9"/>
      <c r="AI98" s="9"/>
      <c r="AJ98" s="10"/>
      <c r="AL98" s="26" t="str">
        <f t="shared" si="16"/>
        <v/>
      </c>
      <c r="AM98" s="9"/>
      <c r="AN98" s="10"/>
      <c r="AP98" s="26" t="str">
        <f t="shared" si="17"/>
        <v/>
      </c>
      <c r="AQ98" s="9"/>
      <c r="AR98" s="9"/>
      <c r="AS98" s="10"/>
      <c r="AU98" s="26" t="str">
        <f t="shared" si="18"/>
        <v/>
      </c>
      <c r="AV98" s="9"/>
      <c r="AW98" s="10"/>
    </row>
    <row r="99" spans="1:49" x14ac:dyDescent="0.2">
      <c r="A99" s="22" t="str">
        <f t="shared" si="19"/>
        <v/>
      </c>
      <c r="B99" s="9"/>
      <c r="C99" s="10"/>
      <c r="E99" s="26" t="str">
        <f t="shared" si="12"/>
        <v/>
      </c>
      <c r="F99" s="9"/>
      <c r="G99" s="10"/>
      <c r="I99" s="26" t="str">
        <f t="shared" si="20"/>
        <v/>
      </c>
      <c r="J99" s="9"/>
      <c r="K99" s="14"/>
      <c r="L99" s="9"/>
      <c r="M99" s="9"/>
      <c r="N99" s="10"/>
      <c r="P99" s="26" t="str">
        <f t="shared" si="13"/>
        <v/>
      </c>
      <c r="Q99" s="9"/>
      <c r="R99" s="10"/>
      <c r="T99" s="26" t="str">
        <f t="shared" si="14"/>
        <v/>
      </c>
      <c r="U99" s="9"/>
      <c r="V99" s="9"/>
      <c r="W99" s="9"/>
      <c r="X99" s="9"/>
      <c r="Y99" s="16"/>
      <c r="Z99" s="10"/>
      <c r="AB99" s="22" t="str">
        <f t="shared" si="11"/>
        <v/>
      </c>
      <c r="AC99" s="9"/>
      <c r="AD99" s="10"/>
      <c r="AF99" s="22" t="str">
        <f t="shared" si="15"/>
        <v/>
      </c>
      <c r="AG99" s="9"/>
      <c r="AH99" s="9"/>
      <c r="AI99" s="9"/>
      <c r="AJ99" s="10"/>
      <c r="AL99" s="26" t="str">
        <f t="shared" si="16"/>
        <v/>
      </c>
      <c r="AM99" s="9"/>
      <c r="AN99" s="10"/>
      <c r="AP99" s="26" t="str">
        <f t="shared" si="17"/>
        <v/>
      </c>
      <c r="AQ99" s="9"/>
      <c r="AR99" s="9"/>
      <c r="AS99" s="10"/>
      <c r="AU99" s="26" t="str">
        <f t="shared" si="18"/>
        <v/>
      </c>
      <c r="AV99" s="9"/>
      <c r="AW99" s="10"/>
    </row>
    <row r="100" spans="1:49" x14ac:dyDescent="0.2">
      <c r="A100" s="22" t="str">
        <f t="shared" si="19"/>
        <v/>
      </c>
      <c r="B100" s="9"/>
      <c r="C100" s="10"/>
      <c r="E100" s="26" t="str">
        <f t="shared" si="12"/>
        <v/>
      </c>
      <c r="F100" s="9"/>
      <c r="G100" s="10"/>
      <c r="I100" s="26" t="str">
        <f t="shared" si="20"/>
        <v/>
      </c>
      <c r="J100" s="9"/>
      <c r="K100" s="14"/>
      <c r="L100" s="9"/>
      <c r="M100" s="9"/>
      <c r="N100" s="10"/>
      <c r="P100" s="26" t="str">
        <f t="shared" si="13"/>
        <v/>
      </c>
      <c r="Q100" s="9"/>
      <c r="R100" s="10"/>
      <c r="T100" s="26" t="str">
        <f t="shared" si="14"/>
        <v/>
      </c>
      <c r="U100" s="9"/>
      <c r="V100" s="9"/>
      <c r="W100" s="9"/>
      <c r="X100" s="9"/>
      <c r="Y100" s="16"/>
      <c r="Z100" s="10"/>
      <c r="AB100" s="22" t="str">
        <f t="shared" si="11"/>
        <v/>
      </c>
      <c r="AC100" s="9"/>
      <c r="AD100" s="10"/>
      <c r="AF100" s="22" t="str">
        <f t="shared" si="15"/>
        <v/>
      </c>
      <c r="AG100" s="9"/>
      <c r="AH100" s="9"/>
      <c r="AI100" s="9"/>
      <c r="AJ100" s="10"/>
      <c r="AL100" s="26" t="str">
        <f t="shared" si="16"/>
        <v/>
      </c>
      <c r="AM100" s="9"/>
      <c r="AN100" s="10"/>
      <c r="AP100" s="26" t="str">
        <f t="shared" si="17"/>
        <v/>
      </c>
      <c r="AQ100" s="9"/>
      <c r="AR100" s="9"/>
      <c r="AS100" s="10"/>
      <c r="AU100" s="26" t="str">
        <f t="shared" si="18"/>
        <v/>
      </c>
      <c r="AV100" s="9"/>
      <c r="AW100" s="10"/>
    </row>
    <row r="101" spans="1:49" x14ac:dyDescent="0.2">
      <c r="A101" s="22" t="str">
        <f t="shared" si="19"/>
        <v/>
      </c>
      <c r="B101" s="9"/>
      <c r="C101" s="10"/>
      <c r="E101" s="26" t="str">
        <f t="shared" si="12"/>
        <v/>
      </c>
      <c r="F101" s="9"/>
      <c r="G101" s="10"/>
      <c r="I101" s="26" t="str">
        <f t="shared" si="20"/>
        <v/>
      </c>
      <c r="J101" s="9"/>
      <c r="K101" s="14"/>
      <c r="L101" s="9"/>
      <c r="M101" s="9"/>
      <c r="N101" s="10"/>
      <c r="P101" s="26" t="str">
        <f t="shared" si="13"/>
        <v/>
      </c>
      <c r="Q101" s="9"/>
      <c r="R101" s="10"/>
      <c r="T101" s="26" t="str">
        <f t="shared" si="14"/>
        <v/>
      </c>
      <c r="U101" s="9"/>
      <c r="V101" s="9"/>
      <c r="W101" s="9"/>
      <c r="X101" s="9"/>
      <c r="Y101" s="16"/>
      <c r="Z101" s="10"/>
      <c r="AB101" s="22" t="str">
        <f t="shared" si="11"/>
        <v/>
      </c>
      <c r="AC101" s="9"/>
      <c r="AD101" s="10"/>
      <c r="AF101" s="22" t="str">
        <f t="shared" si="15"/>
        <v/>
      </c>
      <c r="AG101" s="9"/>
      <c r="AH101" s="9"/>
      <c r="AI101" s="9"/>
      <c r="AJ101" s="10"/>
      <c r="AL101" s="26" t="str">
        <f t="shared" si="16"/>
        <v/>
      </c>
      <c r="AM101" s="9"/>
      <c r="AN101" s="10"/>
      <c r="AP101" s="26" t="str">
        <f t="shared" si="17"/>
        <v/>
      </c>
      <c r="AQ101" s="9"/>
      <c r="AR101" s="9"/>
      <c r="AS101" s="10"/>
      <c r="AU101" s="26" t="str">
        <f t="shared" si="18"/>
        <v/>
      </c>
      <c r="AV101" s="9"/>
      <c r="AW101" s="10"/>
    </row>
    <row r="102" spans="1:49" ht="13.5" thickBot="1" x14ac:dyDescent="0.25">
      <c r="A102" s="23" t="str">
        <f t="shared" si="19"/>
        <v/>
      </c>
      <c r="B102" s="11"/>
      <c r="C102" s="12"/>
      <c r="E102" s="27" t="str">
        <f t="shared" si="12"/>
        <v/>
      </c>
      <c r="F102" s="11"/>
      <c r="G102" s="12"/>
      <c r="I102" s="27" t="str">
        <f t="shared" si="20"/>
        <v/>
      </c>
      <c r="J102" s="11"/>
      <c r="K102" s="11"/>
      <c r="L102" s="11"/>
      <c r="M102" s="11"/>
      <c r="N102" s="12"/>
      <c r="P102" s="27" t="str">
        <f t="shared" si="13"/>
        <v/>
      </c>
      <c r="Q102" s="11"/>
      <c r="R102" s="12"/>
      <c r="T102" s="27" t="str">
        <f t="shared" si="14"/>
        <v/>
      </c>
      <c r="U102" s="11"/>
      <c r="V102" s="11"/>
      <c r="W102" s="11"/>
      <c r="X102" s="11"/>
      <c r="Y102" s="17"/>
      <c r="Z102" s="12"/>
      <c r="AB102" s="23" t="str">
        <f t="shared" si="11"/>
        <v/>
      </c>
      <c r="AC102" s="11"/>
      <c r="AD102" s="12"/>
      <c r="AF102" s="23" t="str">
        <f t="shared" si="15"/>
        <v/>
      </c>
      <c r="AG102" s="11"/>
      <c r="AH102" s="11"/>
      <c r="AI102" s="11"/>
      <c r="AJ102" s="12"/>
      <c r="AL102" s="27" t="str">
        <f t="shared" si="16"/>
        <v/>
      </c>
      <c r="AM102" s="11"/>
      <c r="AN102" s="12"/>
      <c r="AP102" s="27" t="str">
        <f t="shared" si="17"/>
        <v/>
      </c>
      <c r="AQ102" s="11"/>
      <c r="AR102" s="11"/>
      <c r="AS102" s="12"/>
      <c r="AU102" s="27" t="str">
        <f t="shared" si="18"/>
        <v/>
      </c>
      <c r="AV102" s="11"/>
      <c r="AW102" s="12"/>
    </row>
  </sheetData>
  <sheetProtection sheet="1" sort="0" autoFilter="0"/>
  <autoFilter ref="A2:AW2" xr:uid="{00000000-0009-0000-0000-00000D000000}"/>
  <mergeCells count="10">
    <mergeCell ref="A1:C1"/>
    <mergeCell ref="E1:G1"/>
    <mergeCell ref="I1:N1"/>
    <mergeCell ref="P1:R1"/>
    <mergeCell ref="AU1:AW1"/>
    <mergeCell ref="AB1:AD1"/>
    <mergeCell ref="AL1:AN1"/>
    <mergeCell ref="T1:Z1"/>
    <mergeCell ref="AP1:AS1"/>
    <mergeCell ref="AF1:AJ1"/>
  </mergeCells>
  <phoneticPr fontId="8" type="noConversion"/>
  <dataValidations count="6">
    <dataValidation type="list" allowBlank="1" showInputMessage="1" showErrorMessage="1" sqref="W3:W102" xr:uid="{00000000-0002-0000-0D00-000000000000}">
      <formula1>$AC$3:$AC$102</formula1>
    </dataValidation>
    <dataValidation type="list" allowBlank="1" showInputMessage="1" showErrorMessage="1" sqref="Y3:Y102" xr:uid="{00000000-0002-0000-0D00-000001000000}">
      <formula1>$AQ$3:$AQ$102</formula1>
    </dataValidation>
    <dataValidation type="list" allowBlank="1" showInputMessage="1" showErrorMessage="1" sqref="AJ3:AJ102" xr:uid="{00000000-0002-0000-0D00-000002000000}">
      <formula1>$U$3:$U$102</formula1>
    </dataValidation>
    <dataValidation type="list" allowBlank="1" showInputMessage="1" showErrorMessage="1" sqref="L3:L102" xr:uid="{00000000-0002-0000-0D00-000003000000}">
      <formula1>$AG$3:$AG$102</formula1>
    </dataValidation>
    <dataValidation type="list" allowBlank="1" showInputMessage="1" showErrorMessage="1" sqref="AI3:AI102 K3:K102" xr:uid="{00000000-0002-0000-0D00-000004000000}">
      <formula1>$AN$3:$AN$102</formula1>
    </dataValidation>
    <dataValidation type="list" allowBlank="1" showInputMessage="1" showErrorMessage="1" sqref="Z3:Z102" xr:uid="{00000000-0002-0000-0D00-000005000000}">
      <formula1>$AW$3:$AW$102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AnaliseGeral</vt:lpstr>
      <vt:lpstr>Fluxo_de_Caixa2018</vt:lpstr>
      <vt:lpstr>Fluxo_de_Caixa2017</vt:lpstr>
      <vt:lpstr>Contatos</vt:lpstr>
      <vt:lpstr>Empresas</vt:lpstr>
      <vt:lpstr>Endereços</vt:lpstr>
      <vt:lpstr>Plano_Contas</vt:lpstr>
      <vt:lpstr>Parametros</vt:lpstr>
      <vt:lpstr>Contatos!_FiltrarBancodeDados</vt:lpstr>
      <vt:lpstr>AnaliseGeral!Area_de_impressao</vt:lpstr>
    </vt:vector>
  </TitlesOfParts>
  <Manager/>
  <Company>Toyota do Brasil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cgaudencio</dc:creator>
  <cp:keywords/>
  <dc:description/>
  <cp:lastModifiedBy>perciliano</cp:lastModifiedBy>
  <cp:revision/>
  <dcterms:created xsi:type="dcterms:W3CDTF">2008-06-04T19:36:21Z</dcterms:created>
  <dcterms:modified xsi:type="dcterms:W3CDTF">2018-03-01T21:38:20Z</dcterms:modified>
  <cp:category/>
  <cp:contentStatus/>
</cp:coreProperties>
</file>